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tw\2\Reporting Templates\Annual\"/>
    </mc:Choice>
  </mc:AlternateContent>
  <bookViews>
    <workbookView xWindow="0" yWindow="0" windowWidth="20490" windowHeight="8205" tabRatio="780"/>
  </bookViews>
  <sheets>
    <sheet name="Important Note" sheetId="51" r:id="rId1"/>
    <sheet name="Submission Dates" sheetId="49" r:id="rId2"/>
    <sheet name="Rpt Instructions" sheetId="1" r:id="rId3"/>
    <sheet name="COS" sheetId="50" r:id="rId4"/>
    <sheet name="Checks" sheetId="46" r:id="rId5"/>
    <sheet name="Import" sheetId="26" r:id="rId6"/>
    <sheet name="Member Months" sheetId="16" r:id="rId7"/>
    <sheet name="Income Statement" sheetId="36" r:id="rId8"/>
    <sheet name="Third Party Liability" sheetId="37" r:id="rId9"/>
    <sheet name="Admin Exp Detail" sheetId="31" r:id="rId10"/>
    <sheet name="Admin Descriptions" sheetId="32" r:id="rId11"/>
    <sheet name="GL Recon" sheetId="33" r:id="rId12"/>
    <sheet name="Delivery Counts" sheetId="30" r:id="rId13"/>
    <sheet name="Non-Delivery Svcs Report" sheetId="12" r:id="rId14"/>
    <sheet name="Delivery Svcs Report" sheetId="25" r:id="rId15"/>
    <sheet name="Report vs Lags" sheetId="27" r:id="rId16"/>
    <sheet name="Lag Triangles" sheetId="18" r:id="rId17"/>
    <sheet name="Lag Triangles Certification" sheetId="23" r:id="rId18"/>
    <sheet name="Value Added Svcs" sheetId="38" r:id="rId19"/>
    <sheet name="In Lieu of Svcs" sheetId="39" r:id="rId20"/>
    <sheet name="Subcontracted Providers" sheetId="40" r:id="rId21"/>
    <sheet name="IMD" sheetId="44" r:id="rId22"/>
    <sheet name="Other Contractual Req" sheetId="45" r:id="rId23"/>
    <sheet name="Checklist" sheetId="10" r:id="rId24"/>
    <sheet name="Quarterly Rpt Certification" sheetId="22" r:id="rId25"/>
    <sheet name="Annual Audit Instructions" sheetId="19" r:id="rId26"/>
    <sheet name="Annual Audit Reconciliation" sheetId="20" r:id="rId27"/>
    <sheet name="Reconciliation Certification" sheetId="2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_______mac14" localSheetId="3">COS!_________mac14</definedName>
    <definedName name="_________mac14" localSheetId="1">'Submission Dates'!_________mac14</definedName>
    <definedName name="_________mac14">[0]!_________mac14</definedName>
    <definedName name="________mac14" localSheetId="3">COS!________mac14</definedName>
    <definedName name="________mac14" localSheetId="1">'Submission Dates'!________mac14</definedName>
    <definedName name="________mac14">[0]!________mac14</definedName>
    <definedName name="________UC2" localSheetId="3" hidden="1">{#N/A,#N/A,FALSE,"trend"}</definedName>
    <definedName name="________UC2" localSheetId="1" hidden="1">{#N/A,#N/A,FALSE,"trend"}</definedName>
    <definedName name="________UC2" hidden="1">{#N/A,#N/A,FALSE,"trend"}</definedName>
    <definedName name="________UC3" localSheetId="3" hidden="1">{#N/A,#N/A,FALSE,"trend"}</definedName>
    <definedName name="________UC3" localSheetId="1" hidden="1">{#N/A,#N/A,FALSE,"trend"}</definedName>
    <definedName name="________UC3" hidden="1">{#N/A,#N/A,FALSE,"trend"}</definedName>
    <definedName name="_______mac14" localSheetId="3">COS!_______mac14</definedName>
    <definedName name="_______mac14" localSheetId="1">'Submission Dates'!_______mac14</definedName>
    <definedName name="_______mac14">[0]!_______mac14</definedName>
    <definedName name="_______UC2" localSheetId="3" hidden="1">{#N/A,#N/A,FALSE,"trend"}</definedName>
    <definedName name="_______UC2" localSheetId="1" hidden="1">{#N/A,#N/A,FALSE,"trend"}</definedName>
    <definedName name="_______UC2" hidden="1">{#N/A,#N/A,FALSE,"trend"}</definedName>
    <definedName name="_______UC3" localSheetId="3" hidden="1">{#N/A,#N/A,FALSE,"trend"}</definedName>
    <definedName name="_______UC3" localSheetId="1" hidden="1">{#N/A,#N/A,FALSE,"trend"}</definedName>
    <definedName name="_______UC3" hidden="1">{#N/A,#N/A,FALSE,"trend"}</definedName>
    <definedName name="______mac14" localSheetId="3">COS!______mac14</definedName>
    <definedName name="______mac14" localSheetId="1">'Submission Dates'!______mac14</definedName>
    <definedName name="______mac14">[0]!______mac14</definedName>
    <definedName name="______UC2" localSheetId="3" hidden="1">{#N/A,#N/A,FALSE,"trend"}</definedName>
    <definedName name="______UC2" localSheetId="1" hidden="1">{#N/A,#N/A,FALSE,"trend"}</definedName>
    <definedName name="______UC2" hidden="1">{#N/A,#N/A,FALSE,"trend"}</definedName>
    <definedName name="______UC3" localSheetId="3" hidden="1">{#N/A,#N/A,FALSE,"trend"}</definedName>
    <definedName name="______UC3" localSheetId="1" hidden="1">{#N/A,#N/A,FALSE,"trend"}</definedName>
    <definedName name="______UC3" hidden="1">{#N/A,#N/A,FALSE,"trend"}</definedName>
    <definedName name="_____mac14" localSheetId="3">COS!_____mac14</definedName>
    <definedName name="_____mac14" localSheetId="1">'Submission Dates'!_____mac14</definedName>
    <definedName name="_____mac14">[0]!_____mac14</definedName>
    <definedName name="_____UC2" localSheetId="3" hidden="1">{#N/A,#N/A,FALSE,"trend"}</definedName>
    <definedName name="_____UC2" localSheetId="1" hidden="1">{#N/A,#N/A,FALSE,"trend"}</definedName>
    <definedName name="_____UC2" hidden="1">{#N/A,#N/A,FALSE,"trend"}</definedName>
    <definedName name="_____UC3" localSheetId="3" hidden="1">{#N/A,#N/A,FALSE,"trend"}</definedName>
    <definedName name="_____UC3" localSheetId="1" hidden="1">{#N/A,#N/A,FALSE,"trend"}</definedName>
    <definedName name="_____UC3" hidden="1">{#N/A,#N/A,FALSE,"trend"}</definedName>
    <definedName name="____mac14" localSheetId="3">COS!____mac14</definedName>
    <definedName name="____mac14" localSheetId="1">'Submission Dates'!____mac14</definedName>
    <definedName name="____mac14">[0]!____mac14</definedName>
    <definedName name="____UC2" localSheetId="3" hidden="1">{#N/A,#N/A,FALSE,"trend"}</definedName>
    <definedName name="____UC2" localSheetId="1" hidden="1">{#N/A,#N/A,FALSE,"trend"}</definedName>
    <definedName name="____UC2" hidden="1">{#N/A,#N/A,FALSE,"trend"}</definedName>
    <definedName name="____UC3" localSheetId="3" hidden="1">{#N/A,#N/A,FALSE,"trend"}</definedName>
    <definedName name="____UC3" localSheetId="1" hidden="1">{#N/A,#N/A,FALSE,"trend"}</definedName>
    <definedName name="____UC3" hidden="1">{#N/A,#N/A,FALSE,"trend"}</definedName>
    <definedName name="___mac14" localSheetId="3">COS!___mac14</definedName>
    <definedName name="___mac14" localSheetId="1">'Submission Dates'!___mac14</definedName>
    <definedName name="___mac14">[0]!___mac14</definedName>
    <definedName name="___PHP2" localSheetId="3" hidden="1">{#N/A,#N/A,FALSE,"trend"}</definedName>
    <definedName name="___PHP2" localSheetId="1" hidden="1">{#N/A,#N/A,FALSE,"trend"}</definedName>
    <definedName name="___PHP2" hidden="1">{#N/A,#N/A,FALSE,"trend"}</definedName>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AUTHS" hidden="1">[1]General!$AF$57:$AF$65</definedName>
    <definedName name="__123Graph_CTOTAL" hidden="1">[1]General!$AC$20:$AO$20</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AUTHS" hidden="1">[1]General!$AA$57:$AA$65</definedName>
    <definedName name="__123Graph_XIPIBNR" hidden="1">[1]General!$AF$5:$AO$5</definedName>
    <definedName name="__123Graph_XTOTAL" hidden="1">[1]General!$AC$6:$AO$6</definedName>
    <definedName name="__FHP1" localSheetId="3">[2]Identification!#REF!</definedName>
    <definedName name="__FHP1" localSheetId="21">[2]Identification!#REF!</definedName>
    <definedName name="__FHP1" localSheetId="22">[2]Identification!#REF!</definedName>
    <definedName name="__FHP1" localSheetId="20">[2]Identification!#REF!</definedName>
    <definedName name="__FHP1" localSheetId="1">[2]Identification!#REF!</definedName>
    <definedName name="__FHP1">[2]Identification!#REF!</definedName>
    <definedName name="__FHP10" localSheetId="3">[2]Identification!#REF!</definedName>
    <definedName name="__FHP10" localSheetId="21">[2]Identification!#REF!</definedName>
    <definedName name="__FHP10" localSheetId="22">[2]Identification!#REF!</definedName>
    <definedName name="__FHP10" localSheetId="20">[2]Identification!#REF!</definedName>
    <definedName name="__FHP10" localSheetId="1">[2]Identification!#REF!</definedName>
    <definedName name="__FHP10">[2]Identification!#REF!</definedName>
    <definedName name="__FHP11" localSheetId="3">[2]Identification!#REF!</definedName>
    <definedName name="__FHP11" localSheetId="21">[2]Identification!#REF!</definedName>
    <definedName name="__FHP11" localSheetId="22">[2]Identification!#REF!</definedName>
    <definedName name="__FHP11" localSheetId="20">[2]Identification!#REF!</definedName>
    <definedName name="__FHP11" localSheetId="1">[2]Identification!#REF!</definedName>
    <definedName name="__FHP11">[2]Identification!#REF!</definedName>
    <definedName name="__FHP12" localSheetId="3">[2]Identification!#REF!</definedName>
    <definedName name="__FHP12" localSheetId="21">[2]Identification!#REF!</definedName>
    <definedName name="__FHP12" localSheetId="22">[2]Identification!#REF!</definedName>
    <definedName name="__FHP12" localSheetId="20">[2]Identification!#REF!</definedName>
    <definedName name="__FHP12" localSheetId="1">[2]Identification!#REF!</definedName>
    <definedName name="__FHP12">[2]Identification!#REF!</definedName>
    <definedName name="__FHP13" localSheetId="3">[2]Identification!#REF!</definedName>
    <definedName name="__FHP13" localSheetId="21">[2]Identification!#REF!</definedName>
    <definedName name="__FHP13" localSheetId="22">[2]Identification!#REF!</definedName>
    <definedName name="__FHP13" localSheetId="20">[2]Identification!#REF!</definedName>
    <definedName name="__FHP13" localSheetId="1">[2]Identification!#REF!</definedName>
    <definedName name="__FHP13">[2]Identification!#REF!</definedName>
    <definedName name="__FHP14" localSheetId="3">[2]Identification!#REF!</definedName>
    <definedName name="__FHP14" localSheetId="21">[2]Identification!#REF!</definedName>
    <definedName name="__FHP14" localSheetId="22">[2]Identification!#REF!</definedName>
    <definedName name="__FHP14" localSheetId="20">[2]Identification!#REF!</definedName>
    <definedName name="__FHP14" localSheetId="1">[2]Identification!#REF!</definedName>
    <definedName name="__FHP14">[2]Identification!#REF!</definedName>
    <definedName name="__FHP2" localSheetId="3">[2]Identification!#REF!</definedName>
    <definedName name="__FHP2" localSheetId="21">[2]Identification!#REF!</definedName>
    <definedName name="__FHP2" localSheetId="22">[2]Identification!#REF!</definedName>
    <definedName name="__FHP2" localSheetId="20">[2]Identification!#REF!</definedName>
    <definedName name="__FHP2" localSheetId="1">[2]Identification!#REF!</definedName>
    <definedName name="__FHP2">[2]Identification!#REF!</definedName>
    <definedName name="__FHP3" localSheetId="3">[2]Identification!#REF!</definedName>
    <definedName name="__FHP3" localSheetId="21">[2]Identification!#REF!</definedName>
    <definedName name="__FHP3" localSheetId="22">[2]Identification!#REF!</definedName>
    <definedName name="__FHP3" localSheetId="20">[2]Identification!#REF!</definedName>
    <definedName name="__FHP3" localSheetId="1">[2]Identification!#REF!</definedName>
    <definedName name="__FHP3">[2]Identification!#REF!</definedName>
    <definedName name="__FHP4" localSheetId="3">[2]Identification!#REF!</definedName>
    <definedName name="__FHP4" localSheetId="21">[2]Identification!#REF!</definedName>
    <definedName name="__FHP4" localSheetId="22">[2]Identification!#REF!</definedName>
    <definedName name="__FHP4" localSheetId="20">[2]Identification!#REF!</definedName>
    <definedName name="__FHP4" localSheetId="1">[2]Identification!#REF!</definedName>
    <definedName name="__FHP4">[2]Identification!#REF!</definedName>
    <definedName name="__FHP5" localSheetId="3">[2]Identification!#REF!</definedName>
    <definedName name="__FHP5" localSheetId="21">[2]Identification!#REF!</definedName>
    <definedName name="__FHP5" localSheetId="22">[2]Identification!#REF!</definedName>
    <definedName name="__FHP5" localSheetId="20">[2]Identification!#REF!</definedName>
    <definedName name="__FHP5" localSheetId="1">[2]Identification!#REF!</definedName>
    <definedName name="__FHP5">[2]Identification!#REF!</definedName>
    <definedName name="__FHP6" localSheetId="3">[2]Identification!#REF!</definedName>
    <definedName name="__FHP6" localSheetId="21">[2]Identification!#REF!</definedName>
    <definedName name="__FHP6" localSheetId="22">[2]Identification!#REF!</definedName>
    <definedName name="__FHP6" localSheetId="20">[2]Identification!#REF!</definedName>
    <definedName name="__FHP6" localSheetId="1">[2]Identification!#REF!</definedName>
    <definedName name="__FHP6">[2]Identification!#REF!</definedName>
    <definedName name="__FHP7" localSheetId="3">[2]Identification!#REF!</definedName>
    <definedName name="__FHP7" localSheetId="21">[2]Identification!#REF!</definedName>
    <definedName name="__FHP7" localSheetId="22">[2]Identification!#REF!</definedName>
    <definedName name="__FHP7" localSheetId="20">[2]Identification!#REF!</definedName>
    <definedName name="__FHP7" localSheetId="1">[2]Identification!#REF!</definedName>
    <definedName name="__FHP7">[2]Identification!#REF!</definedName>
    <definedName name="__FHP8" localSheetId="3">[2]Identification!#REF!</definedName>
    <definedName name="__FHP8" localSheetId="21">[2]Identification!#REF!</definedName>
    <definedName name="__FHP8" localSheetId="22">[2]Identification!#REF!</definedName>
    <definedName name="__FHP8" localSheetId="20">[2]Identification!#REF!</definedName>
    <definedName name="__FHP8" localSheetId="1">[2]Identification!#REF!</definedName>
    <definedName name="__FHP8">[2]Identification!#REF!</definedName>
    <definedName name="__FHP9" localSheetId="3">[2]Identification!#REF!</definedName>
    <definedName name="__FHP9" localSheetId="21">[2]Identification!#REF!</definedName>
    <definedName name="__FHP9" localSheetId="22">[2]Identification!#REF!</definedName>
    <definedName name="__FHP9" localSheetId="20">[2]Identification!#REF!</definedName>
    <definedName name="__FHP9" localSheetId="1">[2]Identification!#REF!</definedName>
    <definedName name="__FHP9">[2]Identification!#REF!</definedName>
    <definedName name="__mac14" localSheetId="3">COS!__mac14</definedName>
    <definedName name="__mac14" localSheetId="1">'Submission Dates'!__mac14</definedName>
    <definedName name="__mac14">[0]!__mac14</definedName>
    <definedName name="__MCD1" localSheetId="3">[2]Identification!#REF!</definedName>
    <definedName name="__MCD1" localSheetId="21">[2]Identification!#REF!</definedName>
    <definedName name="__MCD1" localSheetId="22">[2]Identification!#REF!</definedName>
    <definedName name="__MCD1" localSheetId="20">[2]Identification!#REF!</definedName>
    <definedName name="__MCD1" localSheetId="1">[2]Identification!#REF!</definedName>
    <definedName name="__MCD1">[2]Identification!#REF!</definedName>
    <definedName name="__MCD10" localSheetId="3">[2]Identification!#REF!</definedName>
    <definedName name="__MCD10" localSheetId="21">[2]Identification!#REF!</definedName>
    <definedName name="__MCD10" localSheetId="22">[2]Identification!#REF!</definedName>
    <definedName name="__MCD10" localSheetId="20">[2]Identification!#REF!</definedName>
    <definedName name="__MCD10" localSheetId="1">[2]Identification!#REF!</definedName>
    <definedName name="__MCD10">[2]Identification!#REF!</definedName>
    <definedName name="__MCD11" localSheetId="3">[2]Identification!#REF!</definedName>
    <definedName name="__MCD11" localSheetId="21">[2]Identification!#REF!</definedName>
    <definedName name="__MCD11" localSheetId="22">[2]Identification!#REF!</definedName>
    <definedName name="__MCD11" localSheetId="20">[2]Identification!#REF!</definedName>
    <definedName name="__MCD11" localSheetId="1">[2]Identification!#REF!</definedName>
    <definedName name="__MCD11">[2]Identification!#REF!</definedName>
    <definedName name="__MCD12" localSheetId="3">[2]Identification!#REF!</definedName>
    <definedName name="__MCD12" localSheetId="21">[2]Identification!#REF!</definedName>
    <definedName name="__MCD12" localSheetId="22">[2]Identification!#REF!</definedName>
    <definedName name="__MCD12" localSheetId="20">[2]Identification!#REF!</definedName>
    <definedName name="__MCD12" localSheetId="1">[2]Identification!#REF!</definedName>
    <definedName name="__MCD12">[2]Identification!#REF!</definedName>
    <definedName name="__MCD13" localSheetId="3">[2]Identification!#REF!</definedName>
    <definedName name="__MCD13" localSheetId="21">[2]Identification!#REF!</definedName>
    <definedName name="__MCD13" localSheetId="22">[2]Identification!#REF!</definedName>
    <definedName name="__MCD13" localSheetId="20">[2]Identification!#REF!</definedName>
    <definedName name="__MCD13" localSheetId="1">[2]Identification!#REF!</definedName>
    <definedName name="__MCD13">[2]Identification!#REF!</definedName>
    <definedName name="__MCD14" localSheetId="3">[2]Identification!#REF!</definedName>
    <definedName name="__MCD14" localSheetId="21">[2]Identification!#REF!</definedName>
    <definedName name="__MCD14" localSheetId="22">[2]Identification!#REF!</definedName>
    <definedName name="__MCD14" localSheetId="20">[2]Identification!#REF!</definedName>
    <definedName name="__MCD14" localSheetId="1">[2]Identification!#REF!</definedName>
    <definedName name="__MCD14">[2]Identification!#REF!</definedName>
    <definedName name="__MCD2" localSheetId="3">[2]Identification!#REF!</definedName>
    <definedName name="__MCD2" localSheetId="21">[2]Identification!#REF!</definedName>
    <definedName name="__MCD2" localSheetId="22">[2]Identification!#REF!</definedName>
    <definedName name="__MCD2" localSheetId="20">[2]Identification!#REF!</definedName>
    <definedName name="__MCD2" localSheetId="1">[2]Identification!#REF!</definedName>
    <definedName name="__MCD2">[2]Identification!#REF!</definedName>
    <definedName name="__MCD3" localSheetId="3">[2]Identification!#REF!</definedName>
    <definedName name="__MCD3" localSheetId="21">[2]Identification!#REF!</definedName>
    <definedName name="__MCD3" localSheetId="22">[2]Identification!#REF!</definedName>
    <definedName name="__MCD3" localSheetId="20">[2]Identification!#REF!</definedName>
    <definedName name="__MCD3" localSheetId="1">[2]Identification!#REF!</definedName>
    <definedName name="__MCD3">[2]Identification!#REF!</definedName>
    <definedName name="__MCD4" localSheetId="3">[2]Identification!#REF!</definedName>
    <definedName name="__MCD4" localSheetId="21">[2]Identification!#REF!</definedName>
    <definedName name="__MCD4" localSheetId="22">[2]Identification!#REF!</definedName>
    <definedName name="__MCD4" localSheetId="20">[2]Identification!#REF!</definedName>
    <definedName name="__MCD4" localSheetId="1">[2]Identification!#REF!</definedName>
    <definedName name="__MCD4">[2]Identification!#REF!</definedName>
    <definedName name="__MCD5" localSheetId="3">[2]Identification!#REF!</definedName>
    <definedName name="__MCD5" localSheetId="21">[2]Identification!#REF!</definedName>
    <definedName name="__MCD5" localSheetId="22">[2]Identification!#REF!</definedName>
    <definedName name="__MCD5" localSheetId="20">[2]Identification!#REF!</definedName>
    <definedName name="__MCD5" localSheetId="1">[2]Identification!#REF!</definedName>
    <definedName name="__MCD5">[2]Identification!#REF!</definedName>
    <definedName name="__MCD6" localSheetId="3">[2]Identification!#REF!</definedName>
    <definedName name="__MCD6" localSheetId="21">[2]Identification!#REF!</definedName>
    <definedName name="__MCD6" localSheetId="22">[2]Identification!#REF!</definedName>
    <definedName name="__MCD6" localSheetId="20">[2]Identification!#REF!</definedName>
    <definedName name="__MCD6" localSheetId="1">[2]Identification!#REF!</definedName>
    <definedName name="__MCD6">[2]Identification!#REF!</definedName>
    <definedName name="__MCD7" localSheetId="3">[2]Identification!#REF!</definedName>
    <definedName name="__MCD7" localSheetId="21">[2]Identification!#REF!</definedName>
    <definedName name="__MCD7" localSheetId="22">[2]Identification!#REF!</definedName>
    <definedName name="__MCD7" localSheetId="20">[2]Identification!#REF!</definedName>
    <definedName name="__MCD7" localSheetId="1">[2]Identification!#REF!</definedName>
    <definedName name="__MCD7">[2]Identification!#REF!</definedName>
    <definedName name="__MCD8" localSheetId="3">[2]Identification!#REF!</definedName>
    <definedName name="__MCD8" localSheetId="21">[2]Identification!#REF!</definedName>
    <definedName name="__MCD8" localSheetId="22">[2]Identification!#REF!</definedName>
    <definedName name="__MCD8" localSheetId="20">[2]Identification!#REF!</definedName>
    <definedName name="__MCD8" localSheetId="1">[2]Identification!#REF!</definedName>
    <definedName name="__MCD8">[2]Identification!#REF!</definedName>
    <definedName name="__MCD9" localSheetId="3">[2]Identification!#REF!</definedName>
    <definedName name="__MCD9" localSheetId="21">[2]Identification!#REF!</definedName>
    <definedName name="__MCD9" localSheetId="22">[2]Identification!#REF!</definedName>
    <definedName name="__MCD9" localSheetId="20">[2]Identification!#REF!</definedName>
    <definedName name="__MCD9" localSheetId="1">[2]Identification!#REF!</definedName>
    <definedName name="__MCD9">[2]Identification!#REF!</definedName>
    <definedName name="__PHP2" localSheetId="3" hidden="1">{#N/A,#N/A,FALSE,"trend"}</definedName>
    <definedName name="__PHP2" localSheetId="1" hidden="1">{#N/A,#N/A,FALSE,"trend"}</definedName>
    <definedName name="__PHP2" hidden="1">{#N/A,#N/A,FALSE,"trend"}</definedName>
    <definedName name="_CDQ2">0.021</definedName>
    <definedName name="_CDQ3">0.021</definedName>
    <definedName name="_CDQ4">0.021</definedName>
    <definedName name="_FHP1" localSheetId="3">[2]Identification!#REF!</definedName>
    <definedName name="_FHP1" localSheetId="21">[2]Identification!#REF!</definedName>
    <definedName name="_FHP1" localSheetId="22">[2]Identification!#REF!</definedName>
    <definedName name="_FHP1" localSheetId="20">[2]Identification!#REF!</definedName>
    <definedName name="_FHP1" localSheetId="1">[2]Identification!#REF!</definedName>
    <definedName name="_FHP1">[2]Identification!#REF!</definedName>
    <definedName name="_FHP10" localSheetId="3">[2]Identification!#REF!</definedName>
    <definedName name="_FHP10" localSheetId="21">[2]Identification!#REF!</definedName>
    <definedName name="_FHP10" localSheetId="22">[2]Identification!#REF!</definedName>
    <definedName name="_FHP10" localSheetId="20">[2]Identification!#REF!</definedName>
    <definedName name="_FHP10" localSheetId="1">[2]Identification!#REF!</definedName>
    <definedName name="_FHP10">[2]Identification!#REF!</definedName>
    <definedName name="_FHP11" localSheetId="3">[2]Identification!#REF!</definedName>
    <definedName name="_FHP11" localSheetId="21">[2]Identification!#REF!</definedName>
    <definedName name="_FHP11" localSheetId="22">[2]Identification!#REF!</definedName>
    <definedName name="_FHP11" localSheetId="20">[2]Identification!#REF!</definedName>
    <definedName name="_FHP11" localSheetId="1">[2]Identification!#REF!</definedName>
    <definedName name="_FHP11">[2]Identification!#REF!</definedName>
    <definedName name="_FHP12" localSheetId="3">[2]Identification!#REF!</definedName>
    <definedName name="_FHP12" localSheetId="21">[2]Identification!#REF!</definedName>
    <definedName name="_FHP12" localSheetId="22">[2]Identification!#REF!</definedName>
    <definedName name="_FHP12" localSheetId="20">[2]Identification!#REF!</definedName>
    <definedName name="_FHP12" localSheetId="1">[2]Identification!#REF!</definedName>
    <definedName name="_FHP12">[2]Identification!#REF!</definedName>
    <definedName name="_FHP13" localSheetId="3">[2]Identification!#REF!</definedName>
    <definedName name="_FHP13" localSheetId="21">[2]Identification!#REF!</definedName>
    <definedName name="_FHP13" localSheetId="22">[2]Identification!#REF!</definedName>
    <definedName name="_FHP13" localSheetId="20">[2]Identification!#REF!</definedName>
    <definedName name="_FHP13" localSheetId="1">[2]Identification!#REF!</definedName>
    <definedName name="_FHP13">[2]Identification!#REF!</definedName>
    <definedName name="_FHP14" localSheetId="3">[2]Identification!#REF!</definedName>
    <definedName name="_FHP14" localSheetId="21">[2]Identification!#REF!</definedName>
    <definedName name="_FHP14" localSheetId="22">[2]Identification!#REF!</definedName>
    <definedName name="_FHP14" localSheetId="20">[2]Identification!#REF!</definedName>
    <definedName name="_FHP14" localSheetId="1">[2]Identification!#REF!</definedName>
    <definedName name="_FHP14">[2]Identification!#REF!</definedName>
    <definedName name="_FHP2" localSheetId="3">[2]Identification!#REF!</definedName>
    <definedName name="_FHP2" localSheetId="21">[2]Identification!#REF!</definedName>
    <definedName name="_FHP2" localSheetId="22">[2]Identification!#REF!</definedName>
    <definedName name="_FHP2" localSheetId="20">[2]Identification!#REF!</definedName>
    <definedName name="_FHP2" localSheetId="1">[2]Identification!#REF!</definedName>
    <definedName name="_FHP2">[2]Identification!#REF!</definedName>
    <definedName name="_FHP3" localSheetId="3">[2]Identification!#REF!</definedName>
    <definedName name="_FHP3" localSheetId="21">[2]Identification!#REF!</definedName>
    <definedName name="_FHP3" localSheetId="22">[2]Identification!#REF!</definedName>
    <definedName name="_FHP3" localSheetId="20">[2]Identification!#REF!</definedName>
    <definedName name="_FHP3" localSheetId="1">[2]Identification!#REF!</definedName>
    <definedName name="_FHP3">[2]Identification!#REF!</definedName>
    <definedName name="_FHP4" localSheetId="3">[2]Identification!#REF!</definedName>
    <definedName name="_FHP4" localSheetId="21">[2]Identification!#REF!</definedName>
    <definedName name="_FHP4" localSheetId="22">[2]Identification!#REF!</definedName>
    <definedName name="_FHP4" localSheetId="20">[2]Identification!#REF!</definedName>
    <definedName name="_FHP4" localSheetId="1">[2]Identification!#REF!</definedName>
    <definedName name="_FHP4">[2]Identification!#REF!</definedName>
    <definedName name="_FHP5" localSheetId="3">[2]Identification!#REF!</definedName>
    <definedName name="_FHP5" localSheetId="21">[2]Identification!#REF!</definedName>
    <definedName name="_FHP5" localSheetId="22">[2]Identification!#REF!</definedName>
    <definedName name="_FHP5" localSheetId="20">[2]Identification!#REF!</definedName>
    <definedName name="_FHP5" localSheetId="1">[2]Identification!#REF!</definedName>
    <definedName name="_FHP5">[2]Identification!#REF!</definedName>
    <definedName name="_FHP6" localSheetId="3">[2]Identification!#REF!</definedName>
    <definedName name="_FHP6" localSheetId="21">[2]Identification!#REF!</definedName>
    <definedName name="_FHP6" localSheetId="22">[2]Identification!#REF!</definedName>
    <definedName name="_FHP6" localSheetId="20">[2]Identification!#REF!</definedName>
    <definedName name="_FHP6" localSheetId="1">[2]Identification!#REF!</definedName>
    <definedName name="_FHP6">[2]Identification!#REF!</definedName>
    <definedName name="_FHP7" localSheetId="3">[2]Identification!#REF!</definedName>
    <definedName name="_FHP7" localSheetId="21">[2]Identification!#REF!</definedName>
    <definedName name="_FHP7" localSheetId="22">[2]Identification!#REF!</definedName>
    <definedName name="_FHP7" localSheetId="20">[2]Identification!#REF!</definedName>
    <definedName name="_FHP7" localSheetId="1">[2]Identification!#REF!</definedName>
    <definedName name="_FHP7">[2]Identification!#REF!</definedName>
    <definedName name="_FHP8" localSheetId="3">[2]Identification!#REF!</definedName>
    <definedName name="_FHP8" localSheetId="21">[2]Identification!#REF!</definedName>
    <definedName name="_FHP8" localSheetId="22">[2]Identification!#REF!</definedName>
    <definedName name="_FHP8" localSheetId="20">[2]Identification!#REF!</definedName>
    <definedName name="_FHP8" localSheetId="1">[2]Identification!#REF!</definedName>
    <definedName name="_FHP8">[2]Identification!#REF!</definedName>
    <definedName name="_FHP9" localSheetId="3">[2]Identification!#REF!</definedName>
    <definedName name="_FHP9" localSheetId="21">[2]Identification!#REF!</definedName>
    <definedName name="_FHP9" localSheetId="22">[2]Identification!#REF!</definedName>
    <definedName name="_FHP9" localSheetId="20">[2]Identification!#REF!</definedName>
    <definedName name="_FHP9" localSheetId="1">[2]Identification!#REF!</definedName>
    <definedName name="_FHP9">[2]Identification!#REF!</definedName>
    <definedName name="_xlnm._FilterDatabase" localSheetId="10" hidden="1">'Admin Descriptions'!$A$8:$E$75</definedName>
    <definedName name="_xlnm._FilterDatabase" localSheetId="14" hidden="1">'Delivery Svcs Report'!$A$5:$Q$581</definedName>
    <definedName name="_xlnm._FilterDatabase" localSheetId="13" hidden="1">'Non-Delivery Svcs Report'!$A$5:$V$1301</definedName>
    <definedName name="_Key1" localSheetId="3" hidden="1">#REF!</definedName>
    <definedName name="_Key1" localSheetId="21" hidden="1">#REF!</definedName>
    <definedName name="_Key1" localSheetId="22" hidden="1">#REF!</definedName>
    <definedName name="_Key1" localSheetId="20" hidden="1">#REF!</definedName>
    <definedName name="_Key1" localSheetId="1" hidden="1">#REF!</definedName>
    <definedName name="_Key1" localSheetId="8" hidden="1">#REF!</definedName>
    <definedName name="_Key1" hidden="1">#REF!</definedName>
    <definedName name="_Key2" localSheetId="3" hidden="1">#REF!</definedName>
    <definedName name="_Key2" localSheetId="21" hidden="1">#REF!</definedName>
    <definedName name="_Key2" localSheetId="22" hidden="1">#REF!</definedName>
    <definedName name="_Key2" localSheetId="20" hidden="1">#REF!</definedName>
    <definedName name="_Key2" localSheetId="1" hidden="1">#REF!</definedName>
    <definedName name="_Key2" localSheetId="8" hidden="1">#REF!</definedName>
    <definedName name="_Key2" hidden="1">#REF!</definedName>
    <definedName name="_mac14" localSheetId="3">COS!_mac14</definedName>
    <definedName name="_mac14" localSheetId="1">'Submission Dates'!_mac14</definedName>
    <definedName name="_mac14">[0]!_mac14</definedName>
    <definedName name="_MCD1" localSheetId="3">[2]Identification!#REF!</definedName>
    <definedName name="_MCD1" localSheetId="21">[2]Identification!#REF!</definedName>
    <definedName name="_MCD1" localSheetId="22">[2]Identification!#REF!</definedName>
    <definedName name="_MCD1" localSheetId="20">[2]Identification!#REF!</definedName>
    <definedName name="_MCD1" localSheetId="1">[2]Identification!#REF!</definedName>
    <definedName name="_MCD1">[2]Identification!#REF!</definedName>
    <definedName name="_MCD10" localSheetId="3">[2]Identification!#REF!</definedName>
    <definedName name="_MCD10" localSheetId="21">[2]Identification!#REF!</definedName>
    <definedName name="_MCD10" localSheetId="22">[2]Identification!#REF!</definedName>
    <definedName name="_MCD10" localSheetId="20">[2]Identification!#REF!</definedName>
    <definedName name="_MCD10" localSheetId="1">[2]Identification!#REF!</definedName>
    <definedName name="_MCD10">[2]Identification!#REF!</definedName>
    <definedName name="_MCD11" localSheetId="3">[2]Identification!#REF!</definedName>
    <definedName name="_MCD11" localSheetId="21">[2]Identification!#REF!</definedName>
    <definedName name="_MCD11" localSheetId="22">[2]Identification!#REF!</definedName>
    <definedName name="_MCD11" localSheetId="20">[2]Identification!#REF!</definedName>
    <definedName name="_MCD11" localSheetId="1">[2]Identification!#REF!</definedName>
    <definedName name="_MCD11">[2]Identification!#REF!</definedName>
    <definedName name="_MCD12" localSheetId="3">[2]Identification!#REF!</definedName>
    <definedName name="_MCD12" localSheetId="21">[2]Identification!#REF!</definedName>
    <definedName name="_MCD12" localSheetId="22">[2]Identification!#REF!</definedName>
    <definedName name="_MCD12" localSheetId="20">[2]Identification!#REF!</definedName>
    <definedName name="_MCD12" localSheetId="1">[2]Identification!#REF!</definedName>
    <definedName name="_MCD12">[2]Identification!#REF!</definedName>
    <definedName name="_MCD13" localSheetId="3">[2]Identification!#REF!</definedName>
    <definedName name="_MCD13" localSheetId="21">[2]Identification!#REF!</definedName>
    <definedName name="_MCD13" localSheetId="22">[2]Identification!#REF!</definedName>
    <definedName name="_MCD13" localSheetId="20">[2]Identification!#REF!</definedName>
    <definedName name="_MCD13" localSheetId="1">[2]Identification!#REF!</definedName>
    <definedName name="_MCD13">[2]Identification!#REF!</definedName>
    <definedName name="_MCD14" localSheetId="3">[2]Identification!#REF!</definedName>
    <definedName name="_MCD14" localSheetId="21">[2]Identification!#REF!</definedName>
    <definedName name="_MCD14" localSheetId="22">[2]Identification!#REF!</definedName>
    <definedName name="_MCD14" localSheetId="20">[2]Identification!#REF!</definedName>
    <definedName name="_MCD14" localSheetId="1">[2]Identification!#REF!</definedName>
    <definedName name="_MCD14">[2]Identification!#REF!</definedName>
    <definedName name="_MCD2" localSheetId="3">[2]Identification!#REF!</definedName>
    <definedName name="_MCD2" localSheetId="21">[2]Identification!#REF!</definedName>
    <definedName name="_MCD2" localSheetId="22">[2]Identification!#REF!</definedName>
    <definedName name="_MCD2" localSheetId="20">[2]Identification!#REF!</definedName>
    <definedName name="_MCD2" localSheetId="1">[2]Identification!#REF!</definedName>
    <definedName name="_MCD2">[2]Identification!#REF!</definedName>
    <definedName name="_MCD3" localSheetId="3">[2]Identification!#REF!</definedName>
    <definedName name="_MCD3" localSheetId="21">[2]Identification!#REF!</definedName>
    <definedName name="_MCD3" localSheetId="22">[2]Identification!#REF!</definedName>
    <definedName name="_MCD3" localSheetId="20">[2]Identification!#REF!</definedName>
    <definedName name="_MCD3" localSheetId="1">[2]Identification!#REF!</definedName>
    <definedName name="_MCD3">[2]Identification!#REF!</definedName>
    <definedName name="_MCD4" localSheetId="3">[2]Identification!#REF!</definedName>
    <definedName name="_MCD4" localSheetId="21">[2]Identification!#REF!</definedName>
    <definedName name="_MCD4" localSheetId="22">[2]Identification!#REF!</definedName>
    <definedName name="_MCD4" localSheetId="20">[2]Identification!#REF!</definedName>
    <definedName name="_MCD4" localSheetId="1">[2]Identification!#REF!</definedName>
    <definedName name="_MCD4">[2]Identification!#REF!</definedName>
    <definedName name="_MCD5" localSheetId="3">[2]Identification!#REF!</definedName>
    <definedName name="_MCD5" localSheetId="21">[2]Identification!#REF!</definedName>
    <definedName name="_MCD5" localSheetId="22">[2]Identification!#REF!</definedName>
    <definedName name="_MCD5" localSheetId="20">[2]Identification!#REF!</definedName>
    <definedName name="_MCD5" localSheetId="1">[2]Identification!#REF!</definedName>
    <definedName name="_MCD5">[2]Identification!#REF!</definedName>
    <definedName name="_MCD6" localSheetId="3">[2]Identification!#REF!</definedName>
    <definedName name="_MCD6" localSheetId="21">[2]Identification!#REF!</definedName>
    <definedName name="_MCD6" localSheetId="22">[2]Identification!#REF!</definedName>
    <definedName name="_MCD6" localSheetId="20">[2]Identification!#REF!</definedName>
    <definedName name="_MCD6" localSheetId="1">[2]Identification!#REF!</definedName>
    <definedName name="_MCD6">[2]Identification!#REF!</definedName>
    <definedName name="_MCD7" localSheetId="3">[2]Identification!#REF!</definedName>
    <definedName name="_MCD7" localSheetId="21">[2]Identification!#REF!</definedName>
    <definedName name="_MCD7" localSheetId="22">[2]Identification!#REF!</definedName>
    <definedName name="_MCD7" localSheetId="20">[2]Identification!#REF!</definedName>
    <definedName name="_MCD7" localSheetId="1">[2]Identification!#REF!</definedName>
    <definedName name="_MCD7">[2]Identification!#REF!</definedName>
    <definedName name="_MCD8" localSheetId="3">[2]Identification!#REF!</definedName>
    <definedName name="_MCD8" localSheetId="21">[2]Identification!#REF!</definedName>
    <definedName name="_MCD8" localSheetId="22">[2]Identification!#REF!</definedName>
    <definedName name="_MCD8" localSheetId="20">[2]Identification!#REF!</definedName>
    <definedName name="_MCD8" localSheetId="1">[2]Identification!#REF!</definedName>
    <definedName name="_MCD8">[2]Identification!#REF!</definedName>
    <definedName name="_MCD9" localSheetId="3">[2]Identification!#REF!</definedName>
    <definedName name="_MCD9" localSheetId="21">[2]Identification!#REF!</definedName>
    <definedName name="_MCD9" localSheetId="22">[2]Identification!#REF!</definedName>
    <definedName name="_MCD9" localSheetId="20">[2]Identification!#REF!</definedName>
    <definedName name="_MCD9" localSheetId="1">[2]Identification!#REF!</definedName>
    <definedName name="_MCD9">[2]Identification!#REF!</definedName>
    <definedName name="_Order1" hidden="1">255</definedName>
    <definedName name="_Order2" hidden="1">255</definedName>
    <definedName name="_RES3" localSheetId="3">'[3]R and D'!#REF!</definedName>
    <definedName name="_RES3" localSheetId="21">'[3]R and D'!#REF!</definedName>
    <definedName name="_RES3" localSheetId="22">'[3]R and D'!#REF!</definedName>
    <definedName name="_RES3" localSheetId="20">'[3]R and D'!#REF!</definedName>
    <definedName name="_RES3" localSheetId="1">'[3]R and D'!#REF!</definedName>
    <definedName name="_RES3">'[3]R and D'!#REF!</definedName>
    <definedName name="_Sort" localSheetId="3" hidden="1">#REF!</definedName>
    <definedName name="_Sort" localSheetId="21" hidden="1">#REF!</definedName>
    <definedName name="_Sort" localSheetId="22" hidden="1">#REF!</definedName>
    <definedName name="_Sort" localSheetId="20" hidden="1">#REF!</definedName>
    <definedName name="_Sort" localSheetId="1" hidden="1">#REF!</definedName>
    <definedName name="_Sort" localSheetId="8" hidden="1">#REF!</definedName>
    <definedName name="_Sort" hidden="1">#REF!</definedName>
    <definedName name="_UC2" localSheetId="3" hidden="1">{#N/A,#N/A,FALSE,"trend"}</definedName>
    <definedName name="_UC2" localSheetId="21" hidden="1">{#N/A,#N/A,FALSE,"trend"}</definedName>
    <definedName name="_UC2" localSheetId="22" hidden="1">{#N/A,#N/A,FALSE,"trend"}</definedName>
    <definedName name="_UC2" localSheetId="20" hidden="1">{#N/A,#N/A,FALSE,"trend"}</definedName>
    <definedName name="_UC2" localSheetId="1" hidden="1">{#N/A,#N/A,FALSE,"trend"}</definedName>
    <definedName name="_UC2" hidden="1">{#N/A,#N/A,FALSE,"trend"}</definedName>
    <definedName name="_UC3" localSheetId="3" hidden="1">{#N/A,#N/A,FALSE,"trend"}</definedName>
    <definedName name="_UC3" localSheetId="21" hidden="1">{#N/A,#N/A,FALSE,"trend"}</definedName>
    <definedName name="_UC3" localSheetId="22" hidden="1">{#N/A,#N/A,FALSE,"trend"}</definedName>
    <definedName name="_UC3" localSheetId="20" hidden="1">{#N/A,#N/A,FALSE,"trend"}</definedName>
    <definedName name="_UC3" localSheetId="1" hidden="1">{#N/A,#N/A,FALSE,"trend"}</definedName>
    <definedName name="_UC3" hidden="1">{#N/A,#N/A,FALSE,"trend"}</definedName>
    <definedName name="aaaa" localSheetId="3" hidden="1">{#N/A,#N/A,FALSE,"trend"}</definedName>
    <definedName name="aaaa" localSheetId="21" hidden="1">{#N/A,#N/A,FALSE,"trend"}</definedName>
    <definedName name="aaaa" localSheetId="22" hidden="1">{#N/A,#N/A,FALSE,"trend"}</definedName>
    <definedName name="aaaa" localSheetId="20" hidden="1">{#N/A,#N/A,FALSE,"trend"}</definedName>
    <definedName name="aaaa" localSheetId="1" hidden="1">{#N/A,#N/A,FALSE,"trend"}</definedName>
    <definedName name="aaaa" hidden="1">{#N/A,#N/A,FALSE,"trend"}</definedName>
    <definedName name="AccessDatabase" hidden="1">"G:\1_Intellectual Capital\Claims Probability Distributions\Version 2 (New NC)\RateRanges_4.mdb"</definedName>
    <definedName name="Actual_or_LE" localSheetId="3">'[4]Wk DDD &amp; Ex-Fact'!#REF!</definedName>
    <definedName name="Actual_or_LE" localSheetId="21">'[4]Wk DDD &amp; Ex-Fact'!#REF!</definedName>
    <definedName name="Actual_or_LE" localSheetId="22">'[4]Wk DDD &amp; Ex-Fact'!#REF!</definedName>
    <definedName name="Actual_or_LE" localSheetId="20">'[4]Wk DDD &amp; Ex-Fact'!#REF!</definedName>
    <definedName name="Actual_or_LE" localSheetId="1">'[4]Wk DDD &amp; Ex-Fact'!#REF!</definedName>
    <definedName name="Actual_or_LE">'[4]Wk DDD &amp; Ex-Fact'!#REF!</definedName>
    <definedName name="adfa" localSheetId="3" hidden="1">{#N/A,#N/A,FALSE,"trend"}</definedName>
    <definedName name="adfa" localSheetId="21" hidden="1">{#N/A,#N/A,FALSE,"trend"}</definedName>
    <definedName name="adfa" localSheetId="22" hidden="1">{#N/A,#N/A,FALSE,"trend"}</definedName>
    <definedName name="adfa" localSheetId="20" hidden="1">{#N/A,#N/A,FALSE,"trend"}</definedName>
    <definedName name="adfa" localSheetId="1" hidden="1">{#N/A,#N/A,FALSE,"trend"}</definedName>
    <definedName name="adfa" hidden="1">{#N/A,#N/A,FALSE,"trend"}</definedName>
    <definedName name="Adj">[5]Settings!$A$16:$A$17</definedName>
    <definedName name="Admin_UW_Tax_Table">[6]LU!$M$25:$O$31</definedName>
    <definedName name="agmc6" localSheetId="3">'[7]Page 1'!#REF!</definedName>
    <definedName name="agmc6" localSheetId="21">'[7]Page 1'!#REF!</definedName>
    <definedName name="agmc6" localSheetId="22">'[7]Page 1'!#REF!</definedName>
    <definedName name="agmc6" localSheetId="20">'[7]Page 1'!#REF!</definedName>
    <definedName name="agmc6" localSheetId="1">'[7]Page 1'!#REF!</definedName>
    <definedName name="agmc6">'[7]Page 1'!#REF!</definedName>
    <definedName name="cal4q05">'[8]Calc Img rolling 3qtrs '!$C$7:$P$45</definedName>
    <definedName name="CD">0.0213</definedName>
    <definedName name="COMPETITION_1">[9]SD01!$D$41:$N$41</definedName>
    <definedName name="COMPETITION_2">[9]SD01!$D$43:$N$43</definedName>
    <definedName name="COMPETITION_3">[9]SD01!$D$45:$N$45</definedName>
    <definedName name="COMPETITION_4">[9]SD01!$D$47:$N$47</definedName>
    <definedName name="COMPETITION_5">[9]SD01!$D$49:$N$49</definedName>
    <definedName name="COMPETITION_6">[9]SD01!$D$51:$N$51</definedName>
    <definedName name="COMPETITION_7">[9]SD01!$D$53:$N$53</definedName>
    <definedName name="COMPETITION_8">[9]SD01!$D$55:$N$55</definedName>
    <definedName name="Composite_Rates_Summary_Lookup_Flag">'[10]Rates Summary by COS'!$DN$4:$DN$4175</definedName>
    <definedName name="County1" localSheetId="3">[2]Identification!#REF!</definedName>
    <definedName name="County1" localSheetId="21">[2]Identification!#REF!</definedName>
    <definedName name="County1" localSheetId="22">[2]Identification!#REF!</definedName>
    <definedName name="County1" localSheetId="20">[2]Identification!#REF!</definedName>
    <definedName name="County1" localSheetId="1">[2]Identification!#REF!</definedName>
    <definedName name="County1">[2]Identification!#REF!</definedName>
    <definedName name="County10" localSheetId="3">[2]Identification!#REF!</definedName>
    <definedName name="County10" localSheetId="21">[2]Identification!#REF!</definedName>
    <definedName name="County10" localSheetId="22">[2]Identification!#REF!</definedName>
    <definedName name="County10" localSheetId="20">[2]Identification!#REF!</definedName>
    <definedName name="County10" localSheetId="1">[2]Identification!#REF!</definedName>
    <definedName name="County10">[2]Identification!#REF!</definedName>
    <definedName name="County11" localSheetId="3">[2]Identification!#REF!</definedName>
    <definedName name="County11" localSheetId="21">[2]Identification!#REF!</definedName>
    <definedName name="County11" localSheetId="22">[2]Identification!#REF!</definedName>
    <definedName name="County11" localSheetId="20">[2]Identification!#REF!</definedName>
    <definedName name="County11" localSheetId="1">[2]Identification!#REF!</definedName>
    <definedName name="County11">[2]Identification!#REF!</definedName>
    <definedName name="County12" localSheetId="3">[2]Identification!#REF!</definedName>
    <definedName name="County12" localSheetId="21">[2]Identification!#REF!</definedName>
    <definedName name="County12" localSheetId="22">[2]Identification!#REF!</definedName>
    <definedName name="County12" localSheetId="20">[2]Identification!#REF!</definedName>
    <definedName name="County12" localSheetId="1">[2]Identification!#REF!</definedName>
    <definedName name="County12">[2]Identification!#REF!</definedName>
    <definedName name="County13" localSheetId="3">[2]Identification!#REF!</definedName>
    <definedName name="County13" localSheetId="21">[2]Identification!#REF!</definedName>
    <definedName name="County13" localSheetId="22">[2]Identification!#REF!</definedName>
    <definedName name="County13" localSheetId="20">[2]Identification!#REF!</definedName>
    <definedName name="County13" localSheetId="1">[2]Identification!#REF!</definedName>
    <definedName name="County13">[2]Identification!#REF!</definedName>
    <definedName name="County14" localSheetId="3">[2]Identification!#REF!</definedName>
    <definedName name="County14" localSheetId="21">[2]Identification!#REF!</definedName>
    <definedName name="County14" localSheetId="22">[2]Identification!#REF!</definedName>
    <definedName name="County14" localSheetId="20">[2]Identification!#REF!</definedName>
    <definedName name="County14" localSheetId="1">[2]Identification!#REF!</definedName>
    <definedName name="County14">[2]Identification!#REF!</definedName>
    <definedName name="County2" localSheetId="3">[2]Identification!#REF!</definedName>
    <definedName name="County2" localSheetId="21">[2]Identification!#REF!</definedName>
    <definedName name="County2" localSheetId="22">[2]Identification!#REF!</definedName>
    <definedName name="County2" localSheetId="20">[2]Identification!#REF!</definedName>
    <definedName name="County2" localSheetId="1">[2]Identification!#REF!</definedName>
    <definedName name="County2">[2]Identification!#REF!</definedName>
    <definedName name="County3" localSheetId="3">[2]Identification!#REF!</definedName>
    <definedName name="County3" localSheetId="21">[2]Identification!#REF!</definedName>
    <definedName name="County3" localSheetId="22">[2]Identification!#REF!</definedName>
    <definedName name="County3" localSheetId="20">[2]Identification!#REF!</definedName>
    <definedName name="County3" localSheetId="1">[2]Identification!#REF!</definedName>
    <definedName name="County3">[2]Identification!#REF!</definedName>
    <definedName name="County4" localSheetId="3">[2]Identification!#REF!</definedName>
    <definedName name="County4" localSheetId="21">[2]Identification!#REF!</definedName>
    <definedName name="County4" localSheetId="22">[2]Identification!#REF!</definedName>
    <definedName name="County4" localSheetId="20">[2]Identification!#REF!</definedName>
    <definedName name="County4" localSheetId="1">[2]Identification!#REF!</definedName>
    <definedName name="County4">[2]Identification!#REF!</definedName>
    <definedName name="County5" localSheetId="3">[2]Identification!#REF!</definedName>
    <definedName name="County5" localSheetId="21">[2]Identification!#REF!</definedName>
    <definedName name="County5" localSheetId="22">[2]Identification!#REF!</definedName>
    <definedName name="County5" localSheetId="20">[2]Identification!#REF!</definedName>
    <definedName name="County5" localSheetId="1">[2]Identification!#REF!</definedName>
    <definedName name="County5">[2]Identification!#REF!</definedName>
    <definedName name="County6" localSheetId="3">[2]Identification!#REF!</definedName>
    <definedName name="County6" localSheetId="21">[2]Identification!#REF!</definedName>
    <definedName name="County6" localSheetId="22">[2]Identification!#REF!</definedName>
    <definedName name="County6" localSheetId="20">[2]Identification!#REF!</definedName>
    <definedName name="County6" localSheetId="1">[2]Identification!#REF!</definedName>
    <definedName name="County6">[2]Identification!#REF!</definedName>
    <definedName name="County7" localSheetId="3">[2]Identification!#REF!</definedName>
    <definedName name="County7" localSheetId="21">[2]Identification!#REF!</definedName>
    <definedName name="County7" localSheetId="22">[2]Identification!#REF!</definedName>
    <definedName name="County7" localSheetId="20">[2]Identification!#REF!</definedName>
    <definedName name="County7" localSheetId="1">[2]Identification!#REF!</definedName>
    <definedName name="County7">[2]Identification!#REF!</definedName>
    <definedName name="County8" localSheetId="3">[2]Identification!#REF!</definedName>
    <definedName name="County8" localSheetId="21">[2]Identification!#REF!</definedName>
    <definedName name="County8" localSheetId="22">[2]Identification!#REF!</definedName>
    <definedName name="County8" localSheetId="20">[2]Identification!#REF!</definedName>
    <definedName name="County8" localSheetId="1">[2]Identification!#REF!</definedName>
    <definedName name="County8">[2]Identification!#REF!</definedName>
    <definedName name="County9" localSheetId="3">[2]Identification!#REF!</definedName>
    <definedName name="County9" localSheetId="21">[2]Identification!#REF!</definedName>
    <definedName name="County9" localSheetId="22">[2]Identification!#REF!</definedName>
    <definedName name="County9" localSheetId="20">[2]Identification!#REF!</definedName>
    <definedName name="County9" localSheetId="1">[2]Identification!#REF!</definedName>
    <definedName name="County9">[2]Identification!#REF!</definedName>
    <definedName name="cromaf" localSheetId="3">COS!cromaf</definedName>
    <definedName name="cromaf" localSheetId="1">'Submission Dates'!cromaf</definedName>
    <definedName name="cromaf">[0]!cromaf</definedName>
    <definedName name="Current" localSheetId="3">'[11]LE Sales COS Roy Variance'!#REF!</definedName>
    <definedName name="Current" localSheetId="21">'[11]LE Sales COS Roy Variance'!#REF!</definedName>
    <definedName name="Current" localSheetId="22">'[11]LE Sales COS Roy Variance'!#REF!</definedName>
    <definedName name="Current" localSheetId="20">'[11]LE Sales COS Roy Variance'!#REF!</definedName>
    <definedName name="Current" localSheetId="1">'[11]LE Sales COS Roy Variance'!#REF!</definedName>
    <definedName name="Current">'[11]LE Sales COS Roy Variance'!#REF!</definedName>
    <definedName name="Dates_INVLEV">'[12]Wk DDD &amp; Ex-Fact'!$A$256:$A$308</definedName>
    <definedName name="DO_NOT_EDIT_FORMAT" localSheetId="3">'[13]PA Trend'!#REF!</definedName>
    <definedName name="DO_NOT_EDIT_FORMAT" localSheetId="21">'[13]PA Trend'!#REF!</definedName>
    <definedName name="DO_NOT_EDIT_FORMAT" localSheetId="22">'[13]PA Trend'!#REF!</definedName>
    <definedName name="DO_NOT_EDIT_FORMAT" localSheetId="20">'[13]PA Trend'!#REF!</definedName>
    <definedName name="DO_NOT_EDIT_FORMAT" localSheetId="1">'[13]PA Trend'!#REF!</definedName>
    <definedName name="DO_NOT_EDIT_FORMAT">'[13]PA Trend'!#REF!</definedName>
    <definedName name="ETABLE" localSheetId="3">'[14]History (PHB)'!#REF!</definedName>
    <definedName name="ETABLE" localSheetId="21">'[14]History (PHB)'!#REF!</definedName>
    <definedName name="ETABLE" localSheetId="22">'[14]History (PHB)'!#REF!</definedName>
    <definedName name="ETABLE" localSheetId="20">'[14]History (PHB)'!#REF!</definedName>
    <definedName name="ETABLE" localSheetId="1">'[14]History (PHB)'!#REF!</definedName>
    <definedName name="ETABLE">'[14]History (PHB)'!#REF!</definedName>
    <definedName name="f" localSheetId="3" hidden="1">{#N/A,#N/A,FALSE,"trend"}</definedName>
    <definedName name="f" localSheetId="21" hidden="1">{#N/A,#N/A,FALSE,"trend"}</definedName>
    <definedName name="f" localSheetId="22" hidden="1">{#N/A,#N/A,FALSE,"trend"}</definedName>
    <definedName name="f" localSheetId="20" hidden="1">{#N/A,#N/A,FALSE,"trend"}</definedName>
    <definedName name="f" localSheetId="1" hidden="1">{#N/A,#N/A,FALSE,"trend"}</definedName>
    <definedName name="f" hidden="1">{#N/A,#N/A,FALSE,"trend"}</definedName>
    <definedName name="fafa" localSheetId="3" hidden="1">{#N/A,#N/A,FALSE,"trend"}</definedName>
    <definedName name="fafa" localSheetId="21" hidden="1">{#N/A,#N/A,FALSE,"trend"}</definedName>
    <definedName name="fafa" localSheetId="22" hidden="1">{#N/A,#N/A,FALSE,"trend"}</definedName>
    <definedName name="fafa" localSheetId="20" hidden="1">{#N/A,#N/A,FALSE,"trend"}</definedName>
    <definedName name="fafa" localSheetId="1" hidden="1">{#N/A,#N/A,FALSE,"trend"}</definedName>
    <definedName name="fafa" hidden="1">{#N/A,#N/A,FALSE,"trend"}</definedName>
    <definedName name="FHPlusRateRange" localSheetId="3">'[15]Rate Summary'!#REF!</definedName>
    <definedName name="FHPlusRateRange" localSheetId="21">'[15]Rate Summary'!#REF!</definedName>
    <definedName name="FHPlusRateRange" localSheetId="22">'[15]Rate Summary'!#REF!</definedName>
    <definedName name="FHPlusRateRange" localSheetId="20">'[15]Rate Summary'!#REF!</definedName>
    <definedName name="FHPlusRateRange" localSheetId="1">'[15]Rate Summary'!#REF!</definedName>
    <definedName name="FHPlusRateRange">'[15]Rate Summary'!#REF!</definedName>
    <definedName name="FHPREG" localSheetId="3">[2]Identification!#REF!</definedName>
    <definedName name="FHPREG" localSheetId="21">[2]Identification!#REF!</definedName>
    <definedName name="FHPREG" localSheetId="22">[2]Identification!#REF!</definedName>
    <definedName name="FHPREG" localSheetId="20">[2]Identification!#REF!</definedName>
    <definedName name="FHPREG" localSheetId="1">[2]Identification!#REF!</definedName>
    <definedName name="FHPREG">[2]Identification!#REF!</definedName>
    <definedName name="fin">'[8]Calc Img rolling 3qtrs '!$A$6:$T$47</definedName>
    <definedName name="FY01_Weight">'[16]Lookups and Assumptions'!$K$25</definedName>
    <definedName name="FY02_Weight">'[16]Lookups and Assumptions'!$K$26</definedName>
    <definedName name="FY10_Weight">'[17]Lookups and Assumptions'!$K$25</definedName>
    <definedName name="FY11_Weight">'[17]Lookups and Assumptions'!$K$26</definedName>
    <definedName name="georger" localSheetId="3">COS!georger</definedName>
    <definedName name="georger" localSheetId="1">'Submission Dates'!georger</definedName>
    <definedName name="georger">[0]!georger</definedName>
    <definedName name="HP_Selection">[18]OUTPUT!$D$12</definedName>
    <definedName name="INV_Dollars">'[12]Wk DDD &amp; Ex-Fact'!$AA$256:$AA$308</definedName>
    <definedName name="INV_OnHand">'[12]Wk DDD &amp; Ex-Fact'!$AB$256:$AB$308</definedName>
    <definedName name="Jan_2013_Target_Rate_Percentile">'[19]Composite Rate Summary Low'!$G$14</definedName>
    <definedName name="LaChip_Population_Lookup">'[17]Rates Summary by COS'!$DL$4:$DL$3603</definedName>
    <definedName name="LAP_Population_Actual_MMs_Table">'[17]Summary - Weighted FY11 &amp; FY12'!$C$201:$CV$209</definedName>
    <definedName name="ListM20">12.061</definedName>
    <definedName name="ListOther">11.215</definedName>
    <definedName name="ListS40">11.833</definedName>
    <definedName name="Lookup_Flag">'[10]Rates Summary by COS'!$DO$4:$DO$4175</definedName>
    <definedName name="macro" localSheetId="3">COS!macro</definedName>
    <definedName name="macro" localSheetId="1">'Submission Dates'!macro</definedName>
    <definedName name="macro">[0]!macro</definedName>
    <definedName name="macro0" localSheetId="3">COS!macro0</definedName>
    <definedName name="macro0" localSheetId="1">'Submission Dates'!macro0</definedName>
    <definedName name="macro0">[0]!macro0</definedName>
    <definedName name="macro00" localSheetId="3">COS!macro00</definedName>
    <definedName name="macro00" localSheetId="1">'Submission Dates'!macro00</definedName>
    <definedName name="macro00">[0]!macro00</definedName>
    <definedName name="Macro05" localSheetId="3">COS!Macro05</definedName>
    <definedName name="Macro05" localSheetId="1">'Submission Dates'!Macro05</definedName>
    <definedName name="Macro05">[0]!Macro05</definedName>
    <definedName name="Macro10" localSheetId="3">COS!Macro10</definedName>
    <definedName name="Macro10" localSheetId="1">'Submission Dates'!Macro10</definedName>
    <definedName name="Macro10">[0]!Macro10</definedName>
    <definedName name="Macro11" localSheetId="3">COS!Macro11</definedName>
    <definedName name="Macro11" localSheetId="1">'Submission Dates'!Macro11</definedName>
    <definedName name="Macro11">[0]!Macro11</definedName>
    <definedName name="Macro14" localSheetId="3">COS!Macro14</definedName>
    <definedName name="Macro14" localSheetId="1">'Submission Dates'!Macro14</definedName>
    <definedName name="Macro14">[0]!Macro14</definedName>
    <definedName name="macro14a" localSheetId="3">COS!macro14a</definedName>
    <definedName name="macro14a" localSheetId="1">'Submission Dates'!macro14a</definedName>
    <definedName name="macro14a">[0]!macro14a</definedName>
    <definedName name="macro23" localSheetId="3">COS!macro23</definedName>
    <definedName name="macro23" localSheetId="1">'Submission Dates'!macro23</definedName>
    <definedName name="macro23">[0]!macro23</definedName>
    <definedName name="Macro4" localSheetId="3">COS!Macro4</definedName>
    <definedName name="Macro4" localSheetId="1">'Submission Dates'!Macro4</definedName>
    <definedName name="Macro4">[0]!Macro4</definedName>
    <definedName name="Macro5" localSheetId="3">COS!Macro5</definedName>
    <definedName name="Macro5" localSheetId="1">'Submission Dates'!Macro5</definedName>
    <definedName name="Macro5">[0]!Macro5</definedName>
    <definedName name="Macro6" localSheetId="3">COS!Macro6</definedName>
    <definedName name="Macro6" localSheetId="1">'Submission Dates'!Macro6</definedName>
    <definedName name="Macro6">[0]!Macro6</definedName>
    <definedName name="macro69" localSheetId="3">COS!macro69</definedName>
    <definedName name="macro69" localSheetId="1">'Submission Dates'!macro69</definedName>
    <definedName name="macro69">[0]!macro69</definedName>
    <definedName name="macro7" localSheetId="3">COS!macro7</definedName>
    <definedName name="macro7" localSheetId="1">'Submission Dates'!macro7</definedName>
    <definedName name="macro7">[0]!macro7</definedName>
    <definedName name="MCDREG" localSheetId="3">[2]Identification!#REF!</definedName>
    <definedName name="MCDREG" localSheetId="21">[2]Identification!#REF!</definedName>
    <definedName name="MCDREG" localSheetId="22">[2]Identification!#REF!</definedName>
    <definedName name="MCDREG" localSheetId="20">[2]Identification!#REF!</definedName>
    <definedName name="MCDREG" localSheetId="1">[2]Identification!#REF!</definedName>
    <definedName name="MCDREG">[2]Identification!#REF!</definedName>
    <definedName name="Mfg_COS" localSheetId="3">'[11]LE Sales COS Roy Variance'!#REF!</definedName>
    <definedName name="Mfg_COS" localSheetId="21">'[11]LE Sales COS Roy Variance'!#REF!</definedName>
    <definedName name="Mfg_COS" localSheetId="22">'[11]LE Sales COS Roy Variance'!#REF!</definedName>
    <definedName name="Mfg_COS" localSheetId="20">'[11]LE Sales COS Roy Variance'!#REF!</definedName>
    <definedName name="Mfg_COS" localSheetId="1">'[11]LE Sales COS Roy Variance'!#REF!</definedName>
    <definedName name="Mfg_COS">'[11]LE Sales COS Roy Variance'!#REF!</definedName>
    <definedName name="MKTCT" localSheetId="3">'[3]M and S'!#REF!</definedName>
    <definedName name="MKTCT" localSheetId="21">'[3]M and S'!#REF!</definedName>
    <definedName name="MKTCT" localSheetId="22">'[3]M and S'!#REF!</definedName>
    <definedName name="MKTCT" localSheetId="20">'[3]M and S'!#REF!</definedName>
    <definedName name="MKTCT" localSheetId="1">'[3]M and S'!#REF!</definedName>
    <definedName name="MKTCT">'[3]M and S'!#REF!</definedName>
    <definedName name="MktShare_Dollars" localSheetId="3">'[4]Wk DDD &amp; Ex-Fact'!#REF!</definedName>
    <definedName name="MktShare_Dollars" localSheetId="21">'[4]Wk DDD &amp; Ex-Fact'!#REF!</definedName>
    <definedName name="MktShare_Dollars" localSheetId="22">'[4]Wk DDD &amp; Ex-Fact'!#REF!</definedName>
    <definedName name="MktShare_Dollars" localSheetId="20">'[4]Wk DDD &amp; Ex-Fact'!#REF!</definedName>
    <definedName name="MktShare_Dollars" localSheetId="1">'[4]Wk DDD &amp; Ex-Fact'!#REF!</definedName>
    <definedName name="MktShare_Dollars">'[4]Wk DDD &amp; Ex-Fact'!#REF!</definedName>
    <definedName name="MktShare_Units" localSheetId="3">'[4]Wk DDD &amp; Ex-Fact'!#REF!</definedName>
    <definedName name="MktShare_Units" localSheetId="21">'[4]Wk DDD &amp; Ex-Fact'!#REF!</definedName>
    <definedName name="MktShare_Units" localSheetId="22">'[4]Wk DDD &amp; Ex-Fact'!#REF!</definedName>
    <definedName name="MktShare_Units" localSheetId="20">'[4]Wk DDD &amp; Ex-Fact'!#REF!</definedName>
    <definedName name="MktShare_Units" localSheetId="1">'[4]Wk DDD &amp; Ex-Fact'!#REF!</definedName>
    <definedName name="MktShare_Units">'[4]Wk DDD &amp; Ex-Fact'!#REF!</definedName>
    <definedName name="moe">'[20]Sheet1 (4)'!$H$34</definedName>
    <definedName name="multipliers">'[21]Intl multipliers'!$C$1:$L$22</definedName>
    <definedName name="NameI">'[8]Mgnt Summ Img'!$B$10:$E$42</definedName>
    <definedName name="NEUP_MKT_SHARE_1">'[22]Scenario Builder'!$C$33:$L$33</definedName>
    <definedName name="NEUP_MKT_SHARE_10">'[22]Scenario Builder'!$C$42:$L$42</definedName>
    <definedName name="NEUP_MKT_SHARE_11">'[22]Scenario Builder'!$C$43:$L$43</definedName>
    <definedName name="NEUP_MKT_SHARE_2">'[22]Scenario Builder'!$C$34:$L$34</definedName>
    <definedName name="NEUP_MKT_SHARE_3">'[22]Scenario Builder'!$C$35:$L$35</definedName>
    <definedName name="NEUP_MKT_SHARE_4">'[22]Scenario Builder'!$C$36:$L$36</definedName>
    <definedName name="NEUP_MKT_SHARE_5">'[22]Scenario Builder'!$C$37:$L$37</definedName>
    <definedName name="NEUP_MKT_SHARE_6">'[22]Scenario Builder'!$C$38:$L$38</definedName>
    <definedName name="NEUP_MKT_SHARE_7">'[22]Scenario Builder'!$C$39:$L$39</definedName>
    <definedName name="NEUP_MKT_SHARE_8">'[22]Scenario Builder'!$C$40:$L$40</definedName>
    <definedName name="NEUP_MKT_SHARE_9">'[22]Scenario Builder'!$C$41:$L$41</definedName>
    <definedName name="newKMHP" localSheetId="3">COS!newKMHP</definedName>
    <definedName name="newKMHP" localSheetId="1">'Submission Dates'!newKMHP</definedName>
    <definedName name="newKMHP">[0]!newKMHP</definedName>
    <definedName name="NumberCounty" localSheetId="3">[2]Identification!#REF!</definedName>
    <definedName name="NumberCounty" localSheetId="21">[2]Identification!#REF!</definedName>
    <definedName name="NumberCounty" localSheetId="22">[2]Identification!#REF!</definedName>
    <definedName name="NumberCounty" localSheetId="20">[2]Identification!#REF!</definedName>
    <definedName name="NumberCounty" localSheetId="1">[2]Identification!#REF!</definedName>
    <definedName name="NumberCounty">[2]Identification!#REF!</definedName>
    <definedName name="On_Off_Switch">'[23]Program Changes'!$I$3:$I$4</definedName>
    <definedName name="orcam" localSheetId="3">COS!orcam</definedName>
    <definedName name="orcam" localSheetId="1">'Submission Dates'!orcam</definedName>
    <definedName name="orcam">[0]!orcam</definedName>
    <definedName name="orcam5" localSheetId="3">COS!orcam5</definedName>
    <definedName name="orcam5" localSheetId="1">'Submission Dates'!orcam5</definedName>
    <definedName name="orcam5">[0]!orcam5</definedName>
    <definedName name="other" localSheetId="3" hidden="1">{#N/A,#N/A,FALSE,"trend"}</definedName>
    <definedName name="other" localSheetId="21" hidden="1">{#N/A,#N/A,FALSE,"trend"}</definedName>
    <definedName name="other" localSheetId="22" hidden="1">{#N/A,#N/A,FALSE,"trend"}</definedName>
    <definedName name="other" localSheetId="20" hidden="1">{#N/A,#N/A,FALSE,"trend"}</definedName>
    <definedName name="other" localSheetId="1" hidden="1">{#N/A,#N/A,FALSE,"trend"}</definedName>
    <definedName name="other" hidden="1">{#N/A,#N/A,FALSE,"trend"}</definedName>
    <definedName name="otherUC" localSheetId="3" hidden="1">{#N/A,#N/A,FALSE,"trend"}</definedName>
    <definedName name="otherUC" localSheetId="21" hidden="1">{#N/A,#N/A,FALSE,"trend"}</definedName>
    <definedName name="otherUC" localSheetId="22" hidden="1">{#N/A,#N/A,FALSE,"trend"}</definedName>
    <definedName name="otherUC" localSheetId="20" hidden="1">{#N/A,#N/A,FALSE,"trend"}</definedName>
    <definedName name="otherUC" localSheetId="1" hidden="1">{#N/A,#N/A,FALSE,"trend"}</definedName>
    <definedName name="otherUC" hidden="1">{#N/A,#N/A,FALSE,"trend"}</definedName>
    <definedName name="ouc" localSheetId="3" hidden="1">{#N/A,#N/A,FALSE,"trend"}</definedName>
    <definedName name="ouc" localSheetId="1" hidden="1">{#N/A,#N/A,FALSE,"trend"}</definedName>
    <definedName name="ouc" hidden="1">{#N/A,#N/A,FALSE,"trend"}</definedName>
    <definedName name="pay">'[24]Vlookup Tables'!$A$1:$AY$13000</definedName>
    <definedName name="Pay_scale">'[25]Vlookup Tables'!$A$1:$AZ$25000</definedName>
    <definedName name="PHP" localSheetId="3" hidden="1">{#N/A,#N/A,FALSE,"trend"}</definedName>
    <definedName name="PHP" localSheetId="21" hidden="1">{#N/A,#N/A,FALSE,"trend"}</definedName>
    <definedName name="PHP" localSheetId="22" hidden="1">{#N/A,#N/A,FALSE,"trend"}</definedName>
    <definedName name="PHP" localSheetId="20" hidden="1">{#N/A,#N/A,FALSE,"trend"}</definedName>
    <definedName name="PHP" localSheetId="1" hidden="1">{#N/A,#N/A,FALSE,"trend"}</definedName>
    <definedName name="PHP" hidden="1">{#N/A,#N/A,FALSE,"trend"}</definedName>
    <definedName name="phys" localSheetId="3" hidden="1">{#N/A,#N/A,FALSE,"trend"}</definedName>
    <definedName name="phys" localSheetId="21" hidden="1">{#N/A,#N/A,FALSE,"trend"}</definedName>
    <definedName name="phys" localSheetId="22" hidden="1">{#N/A,#N/A,FALSE,"trend"}</definedName>
    <definedName name="phys" localSheetId="20" hidden="1">{#N/A,#N/A,FALSE,"trend"}</definedName>
    <definedName name="phys" localSheetId="1" hidden="1">{#N/A,#N/A,FALSE,"trend"}</definedName>
    <definedName name="phys" hidden="1">{#N/A,#N/A,FALSE,"trend"}</definedName>
    <definedName name="physician" localSheetId="3" hidden="1">{#N/A,#N/A,FALSE,"trend"}</definedName>
    <definedName name="physician" localSheetId="21" hidden="1">{#N/A,#N/A,FALSE,"trend"}</definedName>
    <definedName name="physician" localSheetId="22" hidden="1">{#N/A,#N/A,FALSE,"trend"}</definedName>
    <definedName name="physician" localSheetId="20" hidden="1">{#N/A,#N/A,FALSE,"trend"}</definedName>
    <definedName name="physician" localSheetId="1" hidden="1">{#N/A,#N/A,FALSE,"trend"}</definedName>
    <definedName name="physician" hidden="1">{#N/A,#N/A,FALSE,"trend"}</definedName>
    <definedName name="PRG_Selection">[18]OUTPUT!$D$13</definedName>
    <definedName name="PRICE_6" localSheetId="3">[9]SD01!#REF!</definedName>
    <definedName name="PRICE_6" localSheetId="21">[9]SD01!#REF!</definedName>
    <definedName name="PRICE_6" localSheetId="22">[9]SD01!#REF!</definedName>
    <definedName name="PRICE_6" localSheetId="20">[9]SD01!#REF!</definedName>
    <definedName name="PRICE_6" localSheetId="1">[9]SD01!#REF!</definedName>
    <definedName name="PRICE_6">[9]SD01!#REF!</definedName>
    <definedName name="PRICE_7" localSheetId="3">[9]SD01!#REF!</definedName>
    <definedName name="PRICE_7" localSheetId="21">[9]SD01!#REF!</definedName>
    <definedName name="PRICE_7" localSheetId="22">[9]SD01!#REF!</definedName>
    <definedName name="PRICE_7" localSheetId="20">[9]SD01!#REF!</definedName>
    <definedName name="PRICE_7" localSheetId="1">[9]SD01!#REF!</definedName>
    <definedName name="PRICE_7">[9]SD01!#REF!</definedName>
    <definedName name="PRICE_8" localSheetId="3">[9]SD01!#REF!</definedName>
    <definedName name="PRICE_8" localSheetId="21">[9]SD01!#REF!</definedName>
    <definedName name="PRICE_8" localSheetId="22">[9]SD01!#REF!</definedName>
    <definedName name="PRICE_8" localSheetId="20">[9]SD01!#REF!</definedName>
    <definedName name="PRICE_8" localSheetId="1">[9]SD01!#REF!</definedName>
    <definedName name="PRICE_8">[9]SD01!#REF!</definedName>
    <definedName name="_xlnm.Print_Area" localSheetId="10">'Admin Descriptions'!$A$1:$E$74</definedName>
    <definedName name="_xlnm.Print_Area" localSheetId="9">'Admin Exp Detail'!$A$1:$K$91</definedName>
    <definedName name="_xlnm.Print_Area" localSheetId="25">'Annual Audit Instructions'!$A$1:$K$23</definedName>
    <definedName name="_xlnm.Print_Area" localSheetId="23">Checklist!$A$1:$F$107,Checklist!$H$1:$N$15</definedName>
    <definedName name="_xlnm.Print_Area" localSheetId="4">Checks!$A$1:$D$17</definedName>
    <definedName name="_xlnm.Print_Area" localSheetId="3">COS!$A$1:$G$61</definedName>
    <definedName name="_xlnm.Print_Area" localSheetId="12">'Delivery Counts'!$B$1:$I$125</definedName>
    <definedName name="_xlnm.Print_Area" localSheetId="14">'Delivery Svcs Report'!$A$1:$S$1753</definedName>
    <definedName name="_xlnm.Print_Area" localSheetId="21">IMD!$A$1:$J$218</definedName>
    <definedName name="_xlnm.Print_Area" localSheetId="5">Import!$A$1:$R$35</definedName>
    <definedName name="_xlnm.Print_Area" localSheetId="19">'In Lieu of Svcs'!$A$1:$P$257</definedName>
    <definedName name="_xlnm.Print_Area" localSheetId="7">'Income Statement'!$A$1:$U$137</definedName>
    <definedName name="_xlnm.Print_Area" localSheetId="17">'Lag Triangles Certification'!$A$1:$D$24</definedName>
    <definedName name="_xlnm.Print_Area" localSheetId="6">'Member Months'!$A$1:$L$240</definedName>
    <definedName name="_xlnm.Print_Area" localSheetId="13">'Non-Delivery Svcs Report'!$A$1:$R$3913</definedName>
    <definedName name="_xlnm.Print_Area" localSheetId="22">'Other Contractual Req'!$A$1:$K$2509</definedName>
    <definedName name="_xlnm.Print_Area" localSheetId="24">'Quarterly Rpt Certification'!$A$1:$F$24</definedName>
    <definedName name="_xlnm.Print_Area" localSheetId="27">'Reconciliation Certification'!$A$1:$D$22</definedName>
    <definedName name="_xlnm.Print_Area" localSheetId="15">'Report vs Lags'!$A$1:$N$36</definedName>
    <definedName name="_xlnm.Print_Area" localSheetId="2">'Rpt Instructions'!$A$1:$G$99</definedName>
    <definedName name="_xlnm.Print_Area" localSheetId="20">'Subcontracted Providers'!$A$1:$K$93</definedName>
    <definedName name="_xlnm.Print_Area" localSheetId="1">'Submission Dates'!$A$1:$I$34</definedName>
    <definedName name="_xlnm.Print_Area" localSheetId="8">'Third Party Liability'!$A$1:$K$35</definedName>
    <definedName name="_xlnm.Print_Area" localSheetId="18">'Value Added Svcs'!$A$1:$L$1007</definedName>
    <definedName name="_xlnm.Print_Titles" localSheetId="10">'Admin Descriptions'!$3:$8</definedName>
    <definedName name="_xlnm.Print_Titles" localSheetId="14">'Delivery Svcs Report'!$2:$5</definedName>
    <definedName name="_xlnm.Print_Titles" localSheetId="16">'Lag Triangles'!$A:$B</definedName>
    <definedName name="_xlnm.Print_Titles" localSheetId="13">'Non-Delivery Svcs Report'!$2:$5</definedName>
    <definedName name="_xlnm.Print_Titles" localSheetId="18">'Value Added Svcs'!$A:$B,'Value Added Svcs'!$1:$7</definedName>
    <definedName name="Procto">'[26]Qtrly Analysis'!$A$3:$Z$56</definedName>
    <definedName name="Q1_FX" localSheetId="3">'[3]Other Inc(Exp)'!#REF!</definedName>
    <definedName name="Q1_FX" localSheetId="21">'[3]Other Inc(Exp)'!#REF!</definedName>
    <definedName name="Q1_FX" localSheetId="22">'[3]Other Inc(Exp)'!#REF!</definedName>
    <definedName name="Q1_FX" localSheetId="20">'[3]Other Inc(Exp)'!#REF!</definedName>
    <definedName name="Q1_FX" localSheetId="1">'[3]Other Inc(Exp)'!#REF!</definedName>
    <definedName name="Q1_FX">'[3]Other Inc(Exp)'!#REF!</definedName>
    <definedName name="Q1_Interest_Income" localSheetId="3">'[3]Other Inc(Exp)'!#REF!</definedName>
    <definedName name="Q1_Interest_Income" localSheetId="21">'[3]Other Inc(Exp)'!#REF!</definedName>
    <definedName name="Q1_Interest_Income" localSheetId="22">'[3]Other Inc(Exp)'!#REF!</definedName>
    <definedName name="Q1_Interest_Income" localSheetId="20">'[3]Other Inc(Exp)'!#REF!</definedName>
    <definedName name="Q1_Interest_Income" localSheetId="1">'[3]Other Inc(Exp)'!#REF!</definedName>
    <definedName name="Q1_Interest_Income">'[3]Other Inc(Exp)'!#REF!</definedName>
    <definedName name="Q1_Taxes_Thousands" localSheetId="3">'[3]Assumptions &amp; Calculations'!#REF!</definedName>
    <definedName name="Q1_Taxes_Thousands" localSheetId="21">'[3]Assumptions &amp; Calculations'!#REF!</definedName>
    <definedName name="Q1_Taxes_Thousands" localSheetId="22">'[3]Assumptions &amp; Calculations'!#REF!</definedName>
    <definedName name="Q1_Taxes_Thousands" localSheetId="20">'[3]Assumptions &amp; Calculations'!#REF!</definedName>
    <definedName name="Q1_Taxes_Thousands" localSheetId="1">'[3]Assumptions &amp; Calculations'!#REF!</definedName>
    <definedName name="Q1_Taxes_Thousands">'[3]Assumptions &amp; Calculations'!#REF!</definedName>
    <definedName name="Q2_FX" localSheetId="3">'[3]Other Inc(Exp)'!#REF!</definedName>
    <definedName name="Q2_FX" localSheetId="21">'[3]Other Inc(Exp)'!#REF!</definedName>
    <definedName name="Q2_FX" localSheetId="22">'[3]Other Inc(Exp)'!#REF!</definedName>
    <definedName name="Q2_FX" localSheetId="20">'[3]Other Inc(Exp)'!#REF!</definedName>
    <definedName name="Q2_FX" localSheetId="1">'[3]Other Inc(Exp)'!#REF!</definedName>
    <definedName name="Q2_FX">'[3]Other Inc(Exp)'!#REF!</definedName>
    <definedName name="Q2_Interest_Income" localSheetId="3">'[3]Other Inc(Exp)'!#REF!</definedName>
    <definedName name="Q2_Interest_Income" localSheetId="21">'[3]Other Inc(Exp)'!#REF!</definedName>
    <definedName name="Q2_Interest_Income" localSheetId="22">'[3]Other Inc(Exp)'!#REF!</definedName>
    <definedName name="Q2_Interest_Income" localSheetId="20">'[3]Other Inc(Exp)'!#REF!</definedName>
    <definedName name="Q2_Interest_Income" localSheetId="1">'[3]Other Inc(Exp)'!#REF!</definedName>
    <definedName name="Q2_Interest_Income">'[3]Other Inc(Exp)'!#REF!</definedName>
    <definedName name="Q2_Taxes_Thousands" localSheetId="3">'[3]Assumptions &amp; Calculations'!#REF!</definedName>
    <definedName name="Q2_Taxes_Thousands" localSheetId="21">'[3]Assumptions &amp; Calculations'!#REF!</definedName>
    <definedName name="Q2_Taxes_Thousands" localSheetId="22">'[3]Assumptions &amp; Calculations'!#REF!</definedName>
    <definedName name="Q2_Taxes_Thousands" localSheetId="20">'[3]Assumptions &amp; Calculations'!#REF!</definedName>
    <definedName name="Q2_Taxes_Thousands" localSheetId="1">'[3]Assumptions &amp; Calculations'!#REF!</definedName>
    <definedName name="Q2_Taxes_Thousands">'[3]Assumptions &amp; Calculations'!#REF!</definedName>
    <definedName name="Q3_FX" localSheetId="3">'[3]Other Inc(Exp)'!#REF!</definedName>
    <definedName name="Q3_FX" localSheetId="21">'[3]Other Inc(Exp)'!#REF!</definedName>
    <definedName name="Q3_FX" localSheetId="22">'[3]Other Inc(Exp)'!#REF!</definedName>
    <definedName name="Q3_FX" localSheetId="20">'[3]Other Inc(Exp)'!#REF!</definedName>
    <definedName name="Q3_FX" localSheetId="1">'[3]Other Inc(Exp)'!#REF!</definedName>
    <definedName name="Q3_FX">'[3]Other Inc(Exp)'!#REF!</definedName>
    <definedName name="Q3_Interest_Income" localSheetId="3">'[3]Other Inc(Exp)'!#REF!</definedName>
    <definedName name="Q3_Interest_Income" localSheetId="21">'[3]Other Inc(Exp)'!#REF!</definedName>
    <definedName name="Q3_Interest_Income" localSheetId="22">'[3]Other Inc(Exp)'!#REF!</definedName>
    <definedName name="Q3_Interest_Income" localSheetId="20">'[3]Other Inc(Exp)'!#REF!</definedName>
    <definedName name="Q3_Interest_Income" localSheetId="1">'[3]Other Inc(Exp)'!#REF!</definedName>
    <definedName name="Q3_Interest_Income">'[3]Other Inc(Exp)'!#REF!</definedName>
    <definedName name="Q3_Taxes_Thousands" localSheetId="3">'[3]Assumptions &amp; Calculations'!#REF!</definedName>
    <definedName name="Q3_Taxes_Thousands" localSheetId="21">'[3]Assumptions &amp; Calculations'!#REF!</definedName>
    <definedName name="Q3_Taxes_Thousands" localSheetId="22">'[3]Assumptions &amp; Calculations'!#REF!</definedName>
    <definedName name="Q3_Taxes_Thousands" localSheetId="20">'[3]Assumptions &amp; Calculations'!#REF!</definedName>
    <definedName name="Q3_Taxes_Thousands" localSheetId="1">'[3]Assumptions &amp; Calculations'!#REF!</definedName>
    <definedName name="Q3_Taxes_Thousands">'[3]Assumptions &amp; Calculations'!#REF!</definedName>
    <definedName name="Q4_FX" localSheetId="3">'[3]Other Inc(Exp)'!#REF!</definedName>
    <definedName name="Q4_FX" localSheetId="21">'[3]Other Inc(Exp)'!#REF!</definedName>
    <definedName name="Q4_FX" localSheetId="22">'[3]Other Inc(Exp)'!#REF!</definedName>
    <definedName name="Q4_FX" localSheetId="20">'[3]Other Inc(Exp)'!#REF!</definedName>
    <definedName name="Q4_FX" localSheetId="1">'[3]Other Inc(Exp)'!#REF!</definedName>
    <definedName name="Q4_FX">'[3]Other Inc(Exp)'!#REF!</definedName>
    <definedName name="Q4_Interest_Income" localSheetId="3">'[3]Other Inc(Exp)'!#REF!</definedName>
    <definedName name="Q4_Interest_Income" localSheetId="21">'[3]Other Inc(Exp)'!#REF!</definedName>
    <definedName name="Q4_Interest_Income" localSheetId="22">'[3]Other Inc(Exp)'!#REF!</definedName>
    <definedName name="Q4_Interest_Income" localSheetId="20">'[3]Other Inc(Exp)'!#REF!</definedName>
    <definedName name="Q4_Interest_Income" localSheetId="1">'[3]Other Inc(Exp)'!#REF!</definedName>
    <definedName name="Q4_Interest_Income">'[3]Other Inc(Exp)'!#REF!</definedName>
    <definedName name="Q4_Minority_Interest" localSheetId="3">'[11]Other Inc(Exp)'!#REF!</definedName>
    <definedName name="Q4_Minority_Interest" localSheetId="21">'[11]Other Inc(Exp)'!#REF!</definedName>
    <definedName name="Q4_Minority_Interest" localSheetId="22">'[11]Other Inc(Exp)'!#REF!</definedName>
    <definedName name="Q4_Minority_Interest" localSheetId="20">'[11]Other Inc(Exp)'!#REF!</definedName>
    <definedName name="Q4_Minority_Interest" localSheetId="1">'[11]Other Inc(Exp)'!#REF!</definedName>
    <definedName name="Q4_Minority_Interest">'[11]Other Inc(Exp)'!#REF!</definedName>
    <definedName name="Q4_Taxes_Thousands" localSheetId="3">'[3]Assumptions &amp; Calculations'!#REF!</definedName>
    <definedName name="Q4_Taxes_Thousands" localSheetId="21">'[3]Assumptions &amp; Calculations'!#REF!</definedName>
    <definedName name="Q4_Taxes_Thousands" localSheetId="22">'[3]Assumptions &amp; Calculations'!#REF!</definedName>
    <definedName name="Q4_Taxes_Thousands" localSheetId="20">'[3]Assumptions &amp; Calculations'!#REF!</definedName>
    <definedName name="Q4_Taxes_Thousands" localSheetId="1">'[3]Assumptions &amp; Calculations'!#REF!</definedName>
    <definedName name="Q4_Taxes_Thousands">'[3]Assumptions &amp; Calculations'!#REF!</definedName>
    <definedName name="RawDDD" localSheetId="3">'[4]Wk DDD &amp; Ex-Fact'!#REF!</definedName>
    <definedName name="RawDDD" localSheetId="21">'[4]Wk DDD &amp; Ex-Fact'!#REF!</definedName>
    <definedName name="RawDDD" localSheetId="22">'[4]Wk DDD &amp; Ex-Fact'!#REF!</definedName>
    <definedName name="RawDDD" localSheetId="20">'[4]Wk DDD &amp; Ex-Fact'!#REF!</definedName>
    <definedName name="RawDDD" localSheetId="1">'[4]Wk DDD &amp; Ex-Fact'!#REF!</definedName>
    <definedName name="RawDDD">'[4]Wk DDD &amp; Ex-Fact'!#REF!</definedName>
    <definedName name="REN">24188000</definedName>
    <definedName name="s" localSheetId="3" hidden="1">{#N/A,#N/A,FALSE,"trend"}</definedName>
    <definedName name="s" localSheetId="21" hidden="1">{#N/A,#N/A,FALSE,"trend"}</definedName>
    <definedName name="s" localSheetId="22" hidden="1">{#N/A,#N/A,FALSE,"trend"}</definedName>
    <definedName name="s" localSheetId="20" hidden="1">{#N/A,#N/A,FALSE,"trend"}</definedName>
    <definedName name="s" localSheetId="1" hidden="1">{#N/A,#N/A,FALSE,"trend"}</definedName>
    <definedName name="s" hidden="1">{#N/A,#N/A,FALSE,"trend"}</definedName>
    <definedName name="Sales">'[26]Net Sales'!$W$1:$AQ$78</definedName>
    <definedName name="SAPBEXrevision" hidden="1">1</definedName>
    <definedName name="SAPBEXsysID" hidden="1">"PBW"</definedName>
    <definedName name="SAPBEXwbID" hidden="1">"3YDPLBTZ3HKTQJ90SKD6TMNMU"</definedName>
    <definedName name="SCENARIO_NUMBER">'[22]LRP Scenarios'!$D$25</definedName>
    <definedName name="SubInfo">[27]Calc!$A$7:$P$39</definedName>
    <definedName name="SubRef">'[28]ASP Calc'!$A$9:$Q$19</definedName>
    <definedName name="Target_Percentile">'[29]Various Levels Summary_Target'!$D$1</definedName>
    <definedName name="test" localSheetId="3" hidden="1">{#N/A,#N/A,FALSE,"trend"}</definedName>
    <definedName name="test" localSheetId="1" hidden="1">{#N/A,#N/A,FALSE,"trend"}</definedName>
    <definedName name="test" hidden="1">{#N/A,#N/A,FALSE,"trend"}</definedName>
    <definedName name="Total_FX" localSheetId="3">'[3]Other Inc(Exp)'!#REF!</definedName>
    <definedName name="Total_FX" localSheetId="21">'[3]Other Inc(Exp)'!#REF!</definedName>
    <definedName name="Total_FX" localSheetId="22">'[3]Other Inc(Exp)'!#REF!</definedName>
    <definedName name="Total_FX" localSheetId="20">'[3]Other Inc(Exp)'!#REF!</definedName>
    <definedName name="Total_FX" localSheetId="1">'[3]Other Inc(Exp)'!#REF!</definedName>
    <definedName name="Total_FX">'[3]Other Inc(Exp)'!#REF!</definedName>
    <definedName name="Total_Int_Income" localSheetId="3">'[3]Other Inc(Exp)'!#REF!</definedName>
    <definedName name="Total_Int_Income" localSheetId="21">'[3]Other Inc(Exp)'!#REF!</definedName>
    <definedName name="Total_Int_Income" localSheetId="22">'[3]Other Inc(Exp)'!#REF!</definedName>
    <definedName name="Total_Int_Income" localSheetId="20">'[3]Other Inc(Exp)'!#REF!</definedName>
    <definedName name="Total_Int_Income" localSheetId="1">'[3]Other Inc(Exp)'!#REF!</definedName>
    <definedName name="Total_Int_Income">'[3]Other Inc(Exp)'!#REF!</definedName>
    <definedName name="Total_LE" localSheetId="3">'[4]Wk DDD &amp; Ex-Fact'!#REF!</definedName>
    <definedName name="Total_LE" localSheetId="21">'[4]Wk DDD &amp; Ex-Fact'!#REF!</definedName>
    <definedName name="Total_LE" localSheetId="22">'[4]Wk DDD &amp; Ex-Fact'!#REF!</definedName>
    <definedName name="Total_LE" localSheetId="20">'[4]Wk DDD &amp; Ex-Fact'!#REF!</definedName>
    <definedName name="Total_LE" localSheetId="1">'[4]Wk DDD &amp; Ex-Fact'!#REF!</definedName>
    <definedName name="Total_LE">'[4]Wk DDD &amp; Ex-Fact'!#REF!</definedName>
    <definedName name="Total_Taxes_Thousands" localSheetId="3">'[3]Assumptions &amp; Calculations'!#REF!</definedName>
    <definedName name="Total_Taxes_Thousands" localSheetId="21">'[3]Assumptions &amp; Calculations'!#REF!</definedName>
    <definedName name="Total_Taxes_Thousands" localSheetId="22">'[3]Assumptions &amp; Calculations'!#REF!</definedName>
    <definedName name="Total_Taxes_Thousands" localSheetId="20">'[3]Assumptions &amp; Calculations'!#REF!</definedName>
    <definedName name="Total_Taxes_Thousands" localSheetId="1">'[3]Assumptions &amp; Calculations'!#REF!</definedName>
    <definedName name="Total_Taxes_Thousands">'[3]Assumptions &amp; Calculations'!#REF!</definedName>
    <definedName name="TURN_OFF_ROW_AND_COLUMN_HEADINGS__f">'[30]#REF'!$A$479</definedName>
    <definedName name="Uplift" localSheetId="3">'[4]Wk DDD &amp; Ex-Fact'!#REF!</definedName>
    <definedName name="Uplift" localSheetId="21">'[4]Wk DDD &amp; Ex-Fact'!#REF!</definedName>
    <definedName name="Uplift" localSheetId="22">'[4]Wk DDD &amp; Ex-Fact'!#REF!</definedName>
    <definedName name="Uplift" localSheetId="20">'[4]Wk DDD &amp; Ex-Fact'!#REF!</definedName>
    <definedName name="Uplift" localSheetId="1">'[4]Wk DDD &amp; Ex-Fact'!#REF!</definedName>
    <definedName name="Uplift">'[4]Wk DDD &amp; Ex-Fact'!#REF!</definedName>
    <definedName name="Uti_1000" localSheetId="3" hidden="1">{#N/A,#N/A,FALSE,"trend"}</definedName>
    <definedName name="Uti_1000" localSheetId="21" hidden="1">{#N/A,#N/A,FALSE,"trend"}</definedName>
    <definedName name="Uti_1000" localSheetId="22" hidden="1">{#N/A,#N/A,FALSE,"trend"}</definedName>
    <definedName name="Uti_1000" localSheetId="20" hidden="1">{#N/A,#N/A,FALSE,"trend"}</definedName>
    <definedName name="Uti_1000" localSheetId="1" hidden="1">{#N/A,#N/A,FALSE,"trend"}</definedName>
    <definedName name="Uti_1000" hidden="1">{#N/A,#N/A,FALSE,"trend"}</definedName>
    <definedName name="Util_1000" localSheetId="3" hidden="1">{#N/A,#N/A,FALSE,"trend"}</definedName>
    <definedName name="Util_1000" localSheetId="21" hidden="1">{#N/A,#N/A,FALSE,"trend"}</definedName>
    <definedName name="Util_1000" localSheetId="22" hidden="1">{#N/A,#N/A,FALSE,"trend"}</definedName>
    <definedName name="Util_1000" localSheetId="20" hidden="1">{#N/A,#N/A,FALSE,"trend"}</definedName>
    <definedName name="Util_1000" localSheetId="1" hidden="1">{#N/A,#N/A,FALSE,"trend"}</definedName>
    <definedName name="Util_1000" hidden="1">{#N/A,#N/A,FALSE,"trend"}</definedName>
    <definedName name="Utilization" localSheetId="3" hidden="1">{#N/A,#N/A,FALSE,"trend"}</definedName>
    <definedName name="Utilization" localSheetId="21" hidden="1">{#N/A,#N/A,FALSE,"trend"}</definedName>
    <definedName name="Utilization" localSheetId="22" hidden="1">{#N/A,#N/A,FALSE,"trend"}</definedName>
    <definedName name="Utilization" localSheetId="20" hidden="1">{#N/A,#N/A,FALSE,"trend"}</definedName>
    <definedName name="Utilization" localSheetId="1" hidden="1">{#N/A,#N/A,FALSE,"trend"}</definedName>
    <definedName name="Utilization" hidden="1">{#N/A,#N/A,FALSE,"trend"}</definedName>
    <definedName name="Variance_List">[31]Variance!$A$7:$C$102</definedName>
    <definedName name="Weekly_Dates_GrossDemand">'[12]Wk DDD &amp; Ex-Fact'!$A$308:$A$320</definedName>
    <definedName name="Weekly_Dates2">'[12]Wk DDD &amp; Ex-Fact'!$A$269:$A$309</definedName>
    <definedName name="wrn.LE." localSheetId="3" hidden="1">{#N/A,#N/A,FALSE,"Topline";#N/A,#N/A,FALSE,"LE Sum'99";#N/A,#N/A,FALSE,"Demand Growth"}</definedName>
    <definedName name="wrn.LE." localSheetId="1" hidden="1">{#N/A,#N/A,FALSE,"Topline";#N/A,#N/A,FALSE,"LE Sum'99";#N/A,#N/A,FALSE,"Demand Growth"}</definedName>
    <definedName name="wrn.LE." hidden="1">{#N/A,#N/A,FALSE,"Topline";#N/A,#N/A,FALSE,"LE Sum'99";#N/A,#N/A,FALSE,"Demand Growth"}</definedName>
    <definedName name="wrn.util." localSheetId="3" hidden="1">{#N/A,#N/A,FALSE,"trend"}</definedName>
    <definedName name="wrn.util." localSheetId="21" hidden="1">{#N/A,#N/A,FALSE,"trend"}</definedName>
    <definedName name="wrn.util." localSheetId="22" hidden="1">{#N/A,#N/A,FALSE,"trend"}</definedName>
    <definedName name="wrn.util." localSheetId="20" hidden="1">{#N/A,#N/A,FALSE,"trend"}</definedName>
    <definedName name="wrn.util." localSheetId="1" hidden="1">{#N/A,#N/A,FALSE,"trend"}</definedName>
    <definedName name="wrn.util." hidden="1">{#N/A,#N/A,FALSE,"trend"}</definedName>
    <definedName name="YOY_Schedule">'[26]Qtrly Analysis'!$Q$59:$W$140</definedName>
  </definedNames>
  <calcPr calcId="162913"/>
</workbook>
</file>

<file path=xl/calcChain.xml><?xml version="1.0" encoding="utf-8"?>
<calcChain xmlns="http://schemas.openxmlformats.org/spreadsheetml/2006/main">
  <c r="A53" i="30" l="1"/>
  <c r="A45" i="30"/>
  <c r="A37" i="30"/>
  <c r="A30" i="30"/>
  <c r="A29" i="30"/>
  <c r="B1715" i="25"/>
  <c r="B1714" i="25"/>
  <c r="B1713" i="25"/>
  <c r="B1712" i="25"/>
  <c r="B1711" i="25"/>
  <c r="B1710" i="25"/>
  <c r="B1709" i="25"/>
  <c r="B1708" i="25"/>
  <c r="B1707" i="25"/>
  <c r="B1706" i="25"/>
  <c r="B1705" i="25"/>
  <c r="B1704" i="25"/>
  <c r="B1703" i="25"/>
  <c r="B1702" i="25"/>
  <c r="B1701" i="25"/>
  <c r="B1700" i="25"/>
  <c r="B1699" i="25"/>
  <c r="B1698" i="25"/>
  <c r="B1571" i="25"/>
  <c r="B1570" i="25"/>
  <c r="B1569" i="25"/>
  <c r="B1568" i="25"/>
  <c r="B1567" i="25"/>
  <c r="B1566" i="25"/>
  <c r="B1565" i="25"/>
  <c r="B1564" i="25"/>
  <c r="B1563" i="25"/>
  <c r="B1562" i="25"/>
  <c r="B1561" i="25"/>
  <c r="B1560" i="25"/>
  <c r="B1559" i="25"/>
  <c r="B1558" i="25"/>
  <c r="B1557" i="25"/>
  <c r="B1556" i="25"/>
  <c r="B1555" i="25"/>
  <c r="B1554" i="25"/>
  <c r="B1427" i="25"/>
  <c r="B1426" i="25"/>
  <c r="B1425" i="25"/>
  <c r="B1424" i="25"/>
  <c r="B1423" i="25"/>
  <c r="B1422" i="25"/>
  <c r="B1421" i="25"/>
  <c r="B1420" i="25"/>
  <c r="B1419" i="25"/>
  <c r="B1418" i="25"/>
  <c r="B1417" i="25"/>
  <c r="B1416" i="25"/>
  <c r="B1415" i="25"/>
  <c r="B1414" i="25"/>
  <c r="B1413" i="25"/>
  <c r="B1412" i="25"/>
  <c r="B1411" i="25"/>
  <c r="B1410" i="25"/>
  <c r="B1283" i="25"/>
  <c r="B1282" i="25"/>
  <c r="B1281" i="25"/>
  <c r="B1280" i="25"/>
  <c r="B1279" i="25"/>
  <c r="B1278" i="25"/>
  <c r="B1277" i="25"/>
  <c r="B1276" i="25"/>
  <c r="B1275" i="25"/>
  <c r="B1274" i="25"/>
  <c r="B1273" i="25"/>
  <c r="B1272" i="25"/>
  <c r="B1271" i="25"/>
  <c r="B1270" i="25"/>
  <c r="B1269" i="25"/>
  <c r="B1268" i="25"/>
  <c r="B1267" i="25"/>
  <c r="B1266" i="25"/>
  <c r="B1139" i="25"/>
  <c r="B1138" i="25"/>
  <c r="B1137" i="25"/>
  <c r="B1136" i="25"/>
  <c r="B1135" i="25"/>
  <c r="B1134" i="25"/>
  <c r="B1133" i="25"/>
  <c r="B1132" i="25"/>
  <c r="B1131" i="25"/>
  <c r="B1130" i="25"/>
  <c r="B1129" i="25"/>
  <c r="B1128" i="25"/>
  <c r="B1127" i="25"/>
  <c r="B1126" i="25"/>
  <c r="B1125" i="25"/>
  <c r="B1124" i="25"/>
  <c r="B1123" i="25"/>
  <c r="B1122" i="25"/>
  <c r="B995" i="25"/>
  <c r="B994" i="25"/>
  <c r="B993" i="25"/>
  <c r="B992" i="25"/>
  <c r="B991" i="25"/>
  <c r="B990" i="25"/>
  <c r="B989" i="25"/>
  <c r="B988" i="25"/>
  <c r="B987" i="25"/>
  <c r="B986" i="25"/>
  <c r="B985" i="25"/>
  <c r="B984" i="25"/>
  <c r="B983" i="25"/>
  <c r="B982" i="25"/>
  <c r="B981" i="25"/>
  <c r="B980" i="25"/>
  <c r="B979" i="25"/>
  <c r="B978" i="25"/>
  <c r="B851" i="25"/>
  <c r="B850" i="25"/>
  <c r="B849" i="25"/>
  <c r="B848" i="25"/>
  <c r="B847" i="25"/>
  <c r="B846" i="25"/>
  <c r="B845" i="25"/>
  <c r="B844" i="25"/>
  <c r="B843" i="25"/>
  <c r="B842" i="25"/>
  <c r="B841" i="25"/>
  <c r="B840" i="25"/>
  <c r="B839" i="25"/>
  <c r="B838" i="25"/>
  <c r="B837" i="25"/>
  <c r="B836" i="25"/>
  <c r="B835" i="25"/>
  <c r="B834" i="25"/>
  <c r="B707" i="25"/>
  <c r="B706" i="25"/>
  <c r="B705" i="25"/>
  <c r="B704" i="25"/>
  <c r="B703" i="25"/>
  <c r="B702" i="25"/>
  <c r="B701" i="25"/>
  <c r="B700" i="25"/>
  <c r="B699" i="25"/>
  <c r="B698" i="25"/>
  <c r="B697" i="25"/>
  <c r="B696" i="25"/>
  <c r="B695" i="25"/>
  <c r="B694" i="25"/>
  <c r="B693" i="25"/>
  <c r="B692" i="25"/>
  <c r="B691" i="25"/>
  <c r="B690" i="25"/>
  <c r="B563" i="25"/>
  <c r="B562" i="25"/>
  <c r="B561" i="25"/>
  <c r="B560" i="25"/>
  <c r="B559" i="25"/>
  <c r="B558" i="25"/>
  <c r="B557" i="25"/>
  <c r="B556" i="25"/>
  <c r="B555" i="25"/>
  <c r="B554" i="25"/>
  <c r="B553" i="25"/>
  <c r="B552" i="25"/>
  <c r="B551" i="25"/>
  <c r="B550" i="25"/>
  <c r="B549" i="25"/>
  <c r="B548" i="25"/>
  <c r="B547" i="25"/>
  <c r="B546" i="25"/>
  <c r="B419" i="25"/>
  <c r="B418" i="25"/>
  <c r="B417" i="25"/>
  <c r="B416" i="25"/>
  <c r="B415" i="25"/>
  <c r="B414" i="25"/>
  <c r="B413" i="25"/>
  <c r="B412" i="25"/>
  <c r="B411" i="25"/>
  <c r="B410" i="25"/>
  <c r="B409" i="25"/>
  <c r="B408" i="25"/>
  <c r="B407" i="25"/>
  <c r="B406" i="25"/>
  <c r="B405" i="25"/>
  <c r="B404" i="25"/>
  <c r="B403" i="25"/>
  <c r="B402" i="25"/>
  <c r="B275" i="25"/>
  <c r="B274" i="25"/>
  <c r="B273" i="25"/>
  <c r="B272" i="25"/>
  <c r="B271" i="25"/>
  <c r="B270" i="25"/>
  <c r="B269" i="25"/>
  <c r="B268" i="25"/>
  <c r="B267" i="25"/>
  <c r="B266" i="25"/>
  <c r="B265" i="25"/>
  <c r="B264" i="25"/>
  <c r="B263" i="25"/>
  <c r="B262" i="25"/>
  <c r="B261" i="25"/>
  <c r="B260" i="25"/>
  <c r="B259" i="25"/>
  <c r="B258" i="25"/>
  <c r="B133" i="25"/>
  <c r="B132" i="25"/>
  <c r="B131" i="25"/>
  <c r="B130" i="25"/>
  <c r="B129" i="25"/>
  <c r="B128" i="25"/>
  <c r="B127" i="25"/>
  <c r="B126" i="25"/>
  <c r="B125" i="25"/>
  <c r="B124" i="25"/>
  <c r="B123" i="25"/>
  <c r="B122" i="25"/>
  <c r="B121" i="25"/>
  <c r="B120" i="25"/>
  <c r="B119" i="25"/>
  <c r="B118" i="25"/>
  <c r="B117" i="25"/>
  <c r="B116" i="25"/>
  <c r="B115" i="25"/>
  <c r="B114" i="25"/>
  <c r="B113" i="25"/>
  <c r="B112" i="25"/>
  <c r="B111" i="25"/>
  <c r="B110" i="25"/>
  <c r="C117" i="30"/>
  <c r="C109" i="30"/>
  <c r="C101" i="30"/>
  <c r="C93" i="30"/>
  <c r="C85" i="30"/>
  <c r="C77" i="30"/>
  <c r="C69" i="30"/>
  <c r="C61" i="30"/>
  <c r="C53" i="30"/>
  <c r="C45" i="30"/>
  <c r="C37" i="30"/>
  <c r="A28" i="30" l="1"/>
  <c r="C6" i="25"/>
  <c r="B6" i="12"/>
  <c r="B6" i="25" s="1"/>
  <c r="B2507" i="12"/>
  <c r="B2493" i="12"/>
  <c r="B2182" i="12"/>
  <c r="B2181" i="12"/>
  <c r="B2169" i="12"/>
  <c r="B1859" i="12"/>
  <c r="B1857" i="12"/>
  <c r="B1849" i="12"/>
  <c r="B1847" i="12"/>
  <c r="B1844" i="12"/>
  <c r="B1530" i="12"/>
  <c r="B1527" i="12"/>
  <c r="B1526" i="12"/>
  <c r="B1518" i="12"/>
  <c r="B1208" i="12"/>
  <c r="B1207" i="12"/>
  <c r="B1199" i="12"/>
  <c r="B1196" i="12"/>
  <c r="B1195" i="12"/>
  <c r="B883" i="12"/>
  <c r="B881" i="12"/>
  <c r="B878" i="12"/>
  <c r="B877" i="12"/>
  <c r="B875" i="12"/>
  <c r="B870" i="12"/>
  <c r="B561" i="12"/>
  <c r="B560" i="12"/>
  <c r="B559" i="12"/>
  <c r="B556" i="12"/>
  <c r="B552" i="12"/>
  <c r="B548" i="12"/>
  <c r="B547" i="12"/>
  <c r="B329" i="12"/>
  <c r="B328" i="12"/>
  <c r="B323" i="12"/>
  <c r="B320" i="12"/>
  <c r="B319" i="12"/>
  <c r="B316" i="12"/>
  <c r="B315" i="12"/>
  <c r="B238" i="12"/>
  <c r="B234" i="12"/>
  <c r="B232" i="12"/>
  <c r="B231" i="12"/>
  <c r="B230" i="12"/>
  <c r="B224" i="12"/>
  <c r="B222" i="12"/>
  <c r="D23" i="30"/>
  <c r="D52" i="30" s="1"/>
  <c r="A52" i="30" s="1"/>
  <c r="C23" i="30"/>
  <c r="C115" i="30" s="1"/>
  <c r="K233" i="16"/>
  <c r="B18" i="16"/>
  <c r="B71" i="16" s="1"/>
  <c r="K232" i="16"/>
  <c r="K231" i="16"/>
  <c r="K230" i="16"/>
  <c r="K229" i="16"/>
  <c r="K228" i="16"/>
  <c r="K215" i="16"/>
  <c r="K214" i="16"/>
  <c r="K213" i="16"/>
  <c r="K212" i="16"/>
  <c r="K211" i="16"/>
  <c r="K210" i="16"/>
  <c r="K197" i="16"/>
  <c r="K196" i="16"/>
  <c r="K195" i="16"/>
  <c r="K194" i="16"/>
  <c r="K193" i="16"/>
  <c r="K192" i="16"/>
  <c r="K179" i="16"/>
  <c r="K178" i="16"/>
  <c r="K177" i="16"/>
  <c r="K176" i="16"/>
  <c r="K175" i="16"/>
  <c r="K174" i="16"/>
  <c r="K161" i="16"/>
  <c r="K160" i="16"/>
  <c r="K159" i="16"/>
  <c r="K158" i="16"/>
  <c r="K157" i="16"/>
  <c r="K156" i="16"/>
  <c r="K143" i="16"/>
  <c r="K142" i="16"/>
  <c r="K141" i="16"/>
  <c r="K140" i="16"/>
  <c r="K139" i="16"/>
  <c r="K138" i="16"/>
  <c r="K125" i="16"/>
  <c r="K124" i="16"/>
  <c r="K123" i="16"/>
  <c r="K122" i="16"/>
  <c r="K121" i="16"/>
  <c r="K120" i="16"/>
  <c r="K107" i="16"/>
  <c r="K106" i="16"/>
  <c r="K105" i="16"/>
  <c r="K104" i="16"/>
  <c r="K103" i="16"/>
  <c r="K102" i="16"/>
  <c r="K89" i="16"/>
  <c r="C89" i="16"/>
  <c r="K88" i="16"/>
  <c r="C88" i="16"/>
  <c r="K87" i="16"/>
  <c r="C87" i="16"/>
  <c r="K86" i="16"/>
  <c r="C86" i="16"/>
  <c r="K85" i="16"/>
  <c r="C85" i="16"/>
  <c r="K84" i="16"/>
  <c r="C84" i="16"/>
  <c r="K71" i="16"/>
  <c r="C71" i="16"/>
  <c r="K70" i="16"/>
  <c r="C70" i="16"/>
  <c r="K69" i="16"/>
  <c r="C69" i="16"/>
  <c r="K68" i="16"/>
  <c r="C68" i="16"/>
  <c r="K67" i="16"/>
  <c r="C67" i="16"/>
  <c r="K66" i="16"/>
  <c r="C66" i="16"/>
  <c r="K53" i="16"/>
  <c r="C53" i="16"/>
  <c r="K52" i="16"/>
  <c r="C52" i="16"/>
  <c r="K51" i="16"/>
  <c r="C51" i="16"/>
  <c r="K50" i="16"/>
  <c r="C50" i="16"/>
  <c r="K49" i="16"/>
  <c r="C49" i="16"/>
  <c r="K48" i="16"/>
  <c r="C48" i="16"/>
  <c r="K30" i="16"/>
  <c r="K31" i="16"/>
  <c r="K32" i="16"/>
  <c r="K33" i="16"/>
  <c r="K34" i="16"/>
  <c r="C30" i="16"/>
  <c r="C31" i="16"/>
  <c r="C32" i="16"/>
  <c r="C33" i="16"/>
  <c r="C34" i="16"/>
  <c r="A6" i="22"/>
  <c r="A6" i="23"/>
  <c r="E6" i="46"/>
  <c r="L218" i="44"/>
  <c r="L217" i="44"/>
  <c r="L216" i="44"/>
  <c r="L215" i="44"/>
  <c r="L214" i="44"/>
  <c r="L213" i="44"/>
  <c r="L212" i="44"/>
  <c r="L211" i="44"/>
  <c r="L210" i="44"/>
  <c r="L209" i="44"/>
  <c r="L208" i="44"/>
  <c r="L207" i="44"/>
  <c r="L206" i="44"/>
  <c r="L205" i="44"/>
  <c r="L204" i="44"/>
  <c r="L203" i="44"/>
  <c r="L202" i="44"/>
  <c r="L201" i="44"/>
  <c r="L200" i="44"/>
  <c r="L199" i="44"/>
  <c r="L198" i="44"/>
  <c r="L197" i="44"/>
  <c r="L196" i="44"/>
  <c r="L195" i="44"/>
  <c r="L194" i="44"/>
  <c r="L193" i="44"/>
  <c r="L192" i="44"/>
  <c r="L191" i="44"/>
  <c r="L190" i="44"/>
  <c r="L189" i="44"/>
  <c r="L188" i="44"/>
  <c r="L187" i="44"/>
  <c r="L186" i="44"/>
  <c r="L185" i="44"/>
  <c r="L184" i="44"/>
  <c r="L183" i="44"/>
  <c r="L182" i="44"/>
  <c r="L181" i="44"/>
  <c r="L180" i="44"/>
  <c r="L179" i="44"/>
  <c r="L178" i="44"/>
  <c r="L177" i="44"/>
  <c r="L176" i="44"/>
  <c r="L175" i="44"/>
  <c r="L174" i="44"/>
  <c r="L173" i="44"/>
  <c r="L172" i="44"/>
  <c r="L171" i="44"/>
  <c r="L170" i="44"/>
  <c r="L169" i="44"/>
  <c r="L168" i="44"/>
  <c r="L167" i="44"/>
  <c r="L166" i="44"/>
  <c r="L165" i="44"/>
  <c r="L164" i="44"/>
  <c r="L163" i="44"/>
  <c r="L162" i="44"/>
  <c r="L161" i="44"/>
  <c r="L160" i="44"/>
  <c r="L159" i="44"/>
  <c r="L158" i="44"/>
  <c r="L157" i="44"/>
  <c r="L156" i="44"/>
  <c r="L155" i="44"/>
  <c r="L154" i="44"/>
  <c r="L153" i="44"/>
  <c r="L152" i="44"/>
  <c r="L151" i="44"/>
  <c r="L150" i="44"/>
  <c r="L149" i="44"/>
  <c r="L148" i="44"/>
  <c r="L147" i="44"/>
  <c r="L146" i="44"/>
  <c r="L145" i="44"/>
  <c r="L144" i="44"/>
  <c r="L143" i="44"/>
  <c r="L142" i="44"/>
  <c r="L141" i="44"/>
  <c r="L140" i="44"/>
  <c r="L139" i="44"/>
  <c r="L138" i="44"/>
  <c r="L137" i="44"/>
  <c r="L136" i="44"/>
  <c r="L135" i="44"/>
  <c r="L134" i="44"/>
  <c r="L133" i="44"/>
  <c r="L132" i="44"/>
  <c r="L131" i="44"/>
  <c r="L130" i="44"/>
  <c r="L129" i="44"/>
  <c r="L128" i="44"/>
  <c r="L127" i="44"/>
  <c r="L126" i="44"/>
  <c r="L125" i="44"/>
  <c r="L124" i="44"/>
  <c r="L123" i="44"/>
  <c r="L122" i="44"/>
  <c r="L121" i="44"/>
  <c r="L120" i="44"/>
  <c r="L119" i="44"/>
  <c r="L118" i="44"/>
  <c r="L117" i="44"/>
  <c r="L116" i="44"/>
  <c r="L115" i="44"/>
  <c r="L114" i="44"/>
  <c r="L113" i="44"/>
  <c r="L112" i="44"/>
  <c r="L111" i="44"/>
  <c r="L110" i="44"/>
  <c r="L109" i="44"/>
  <c r="L108" i="44"/>
  <c r="L107" i="44"/>
  <c r="L106" i="44"/>
  <c r="L105" i="44"/>
  <c r="L104" i="44"/>
  <c r="L103" i="44"/>
  <c r="L102" i="44"/>
  <c r="L101" i="44"/>
  <c r="L100" i="44"/>
  <c r="L99" i="44"/>
  <c r="L98" i="44"/>
  <c r="L97" i="44"/>
  <c r="L96" i="44"/>
  <c r="L95" i="44"/>
  <c r="L94" i="44"/>
  <c r="L93" i="44"/>
  <c r="L92" i="44"/>
  <c r="L91" i="44"/>
  <c r="L90" i="44"/>
  <c r="L89" i="44"/>
  <c r="L88" i="44"/>
  <c r="L87" i="44"/>
  <c r="L86" i="44"/>
  <c r="L85" i="44"/>
  <c r="L84" i="44"/>
  <c r="L83" i="44"/>
  <c r="L82" i="44"/>
  <c r="L81" i="44"/>
  <c r="L80" i="44"/>
  <c r="L79" i="44"/>
  <c r="L78" i="44"/>
  <c r="L77" i="44"/>
  <c r="L76" i="44"/>
  <c r="L75" i="44"/>
  <c r="L74" i="44"/>
  <c r="L73" i="44"/>
  <c r="L72" i="44"/>
  <c r="L71" i="44"/>
  <c r="L70" i="44"/>
  <c r="L69" i="44"/>
  <c r="L62" i="44"/>
  <c r="L61" i="44"/>
  <c r="L60" i="44"/>
  <c r="L59" i="44"/>
  <c r="L58" i="44"/>
  <c r="L57" i="44"/>
  <c r="L56" i="44"/>
  <c r="L55" i="44"/>
  <c r="L54" i="44"/>
  <c r="L53" i="44"/>
  <c r="L52" i="44"/>
  <c r="L51" i="44"/>
  <c r="L50" i="44"/>
  <c r="L49" i="44"/>
  <c r="L48" i="44"/>
  <c r="L47" i="44"/>
  <c r="L46" i="44"/>
  <c r="L45" i="44"/>
  <c r="L44" i="44"/>
  <c r="L43" i="44"/>
  <c r="L42" i="44"/>
  <c r="L41" i="44"/>
  <c r="L40" i="44"/>
  <c r="L39" i="44"/>
  <c r="L38" i="44"/>
  <c r="L37" i="44"/>
  <c r="L36" i="44"/>
  <c r="L35" i="44"/>
  <c r="L34" i="44"/>
  <c r="L33" i="44"/>
  <c r="L32" i="44"/>
  <c r="L31" i="44"/>
  <c r="L30" i="44"/>
  <c r="L29" i="44"/>
  <c r="L28" i="44"/>
  <c r="L27" i="44"/>
  <c r="L26" i="44"/>
  <c r="L25" i="44"/>
  <c r="L24" i="44"/>
  <c r="L23" i="44"/>
  <c r="L22" i="44"/>
  <c r="L21" i="44"/>
  <c r="L20" i="44"/>
  <c r="L19" i="44"/>
  <c r="L18" i="44"/>
  <c r="L17" i="44"/>
  <c r="L16" i="44"/>
  <c r="L15" i="44"/>
  <c r="L14" i="44"/>
  <c r="L13" i="44"/>
  <c r="N8" i="38"/>
  <c r="U80" i="36"/>
  <c r="U79" i="36"/>
  <c r="U75" i="36"/>
  <c r="U74" i="36"/>
  <c r="U73" i="36"/>
  <c r="U72" i="36"/>
  <c r="U71" i="36"/>
  <c r="U70" i="36"/>
  <c r="U69" i="36"/>
  <c r="U68" i="36"/>
  <c r="U67" i="36"/>
  <c r="U66" i="36"/>
  <c r="U54" i="36"/>
  <c r="U53" i="36"/>
  <c r="U52" i="36"/>
  <c r="L238" i="16"/>
  <c r="J238" i="16"/>
  <c r="I238" i="16"/>
  <c r="H238" i="16"/>
  <c r="L237" i="16"/>
  <c r="N17" i="27" s="1"/>
  <c r="J237" i="16"/>
  <c r="I237" i="16"/>
  <c r="H237" i="16"/>
  <c r="L236" i="16"/>
  <c r="J236" i="16"/>
  <c r="I236" i="16"/>
  <c r="H236" i="16"/>
  <c r="C162" i="16"/>
  <c r="C226" i="16" s="1"/>
  <c r="C90" i="16"/>
  <c r="C161" i="16" s="1"/>
  <c r="M10" i="45"/>
  <c r="M11" i="45"/>
  <c r="M12" i="45"/>
  <c r="M13" i="45"/>
  <c r="M14" i="45"/>
  <c r="M15" i="45"/>
  <c r="M16" i="45"/>
  <c r="M17" i="45"/>
  <c r="M18" i="45"/>
  <c r="M19" i="45"/>
  <c r="M20" i="45"/>
  <c r="M21" i="45"/>
  <c r="M22" i="45"/>
  <c r="M23" i="45"/>
  <c r="M24" i="45"/>
  <c r="M25" i="45"/>
  <c r="M26" i="45"/>
  <c r="M27" i="45"/>
  <c r="M28" i="45"/>
  <c r="M29" i="45"/>
  <c r="M30" i="45"/>
  <c r="M31" i="45"/>
  <c r="M32" i="45"/>
  <c r="M33" i="45"/>
  <c r="M34" i="45"/>
  <c r="M35" i="45"/>
  <c r="M36" i="45"/>
  <c r="M37" i="45"/>
  <c r="M38" i="45"/>
  <c r="M39" i="45"/>
  <c r="M40" i="45"/>
  <c r="M41" i="45"/>
  <c r="M42" i="45"/>
  <c r="M43" i="45"/>
  <c r="M44" i="45"/>
  <c r="M45" i="45"/>
  <c r="M46" i="45"/>
  <c r="M47" i="45"/>
  <c r="M48" i="45"/>
  <c r="M49" i="45"/>
  <c r="M50" i="45"/>
  <c r="M51" i="45"/>
  <c r="M52" i="45"/>
  <c r="M53" i="45"/>
  <c r="M54" i="45"/>
  <c r="M55" i="45"/>
  <c r="M56" i="45"/>
  <c r="M57" i="45"/>
  <c r="M58" i="45"/>
  <c r="M59" i="45"/>
  <c r="M60" i="45"/>
  <c r="M61" i="45"/>
  <c r="M62" i="45"/>
  <c r="M63" i="45"/>
  <c r="M64" i="45"/>
  <c r="M65" i="45"/>
  <c r="M66" i="45"/>
  <c r="M67" i="45"/>
  <c r="M68" i="45"/>
  <c r="M69" i="45"/>
  <c r="M70" i="45"/>
  <c r="M71" i="45"/>
  <c r="M72" i="45"/>
  <c r="M73" i="45"/>
  <c r="M74" i="45"/>
  <c r="M75" i="45"/>
  <c r="M76" i="45"/>
  <c r="M77" i="45"/>
  <c r="M78" i="45"/>
  <c r="M79" i="45"/>
  <c r="M80" i="45"/>
  <c r="M81" i="45"/>
  <c r="M82" i="45"/>
  <c r="M83" i="45"/>
  <c r="M84" i="45"/>
  <c r="M85" i="45"/>
  <c r="M86" i="45"/>
  <c r="M87" i="45"/>
  <c r="M88" i="45"/>
  <c r="M89" i="45"/>
  <c r="M90" i="45"/>
  <c r="M91" i="45"/>
  <c r="M92" i="45"/>
  <c r="M93" i="45"/>
  <c r="M94" i="45"/>
  <c r="M95" i="45"/>
  <c r="M96" i="45"/>
  <c r="M97" i="45"/>
  <c r="M98" i="45"/>
  <c r="M99" i="45"/>
  <c r="M100" i="45"/>
  <c r="M101" i="45"/>
  <c r="M102" i="45"/>
  <c r="M103" i="45"/>
  <c r="M104" i="45"/>
  <c r="M105" i="45"/>
  <c r="M106" i="45"/>
  <c r="M107" i="45"/>
  <c r="M108" i="45"/>
  <c r="M109" i="45"/>
  <c r="M110" i="45"/>
  <c r="M111" i="45"/>
  <c r="M112" i="45"/>
  <c r="M113" i="45"/>
  <c r="M114" i="45"/>
  <c r="M115" i="45"/>
  <c r="M116" i="45"/>
  <c r="M117" i="45"/>
  <c r="M118" i="45"/>
  <c r="M119" i="45"/>
  <c r="M120" i="45"/>
  <c r="M121" i="45"/>
  <c r="M122" i="45"/>
  <c r="M123" i="45"/>
  <c r="M124" i="45"/>
  <c r="M125" i="45"/>
  <c r="M126" i="45"/>
  <c r="M127" i="45"/>
  <c r="M128" i="45"/>
  <c r="M129" i="45"/>
  <c r="M130" i="45"/>
  <c r="M131" i="45"/>
  <c r="M132" i="45"/>
  <c r="M133" i="45"/>
  <c r="M134" i="45"/>
  <c r="M135" i="45"/>
  <c r="M136" i="45"/>
  <c r="M137" i="45"/>
  <c r="M138" i="45"/>
  <c r="M139" i="45"/>
  <c r="M140" i="45"/>
  <c r="M141" i="45"/>
  <c r="M142" i="45"/>
  <c r="M143" i="45"/>
  <c r="M144" i="45"/>
  <c r="M145" i="45"/>
  <c r="M146" i="45"/>
  <c r="M147" i="45"/>
  <c r="M148" i="45"/>
  <c r="M149" i="45"/>
  <c r="M150" i="45"/>
  <c r="M151" i="45"/>
  <c r="M152" i="45"/>
  <c r="M153" i="45"/>
  <c r="M154" i="45"/>
  <c r="M155" i="45"/>
  <c r="M156" i="45"/>
  <c r="M157" i="45"/>
  <c r="M158" i="45"/>
  <c r="M159" i="45"/>
  <c r="M160" i="45"/>
  <c r="M161" i="45"/>
  <c r="M162" i="45"/>
  <c r="M163" i="45"/>
  <c r="M164" i="45"/>
  <c r="M165" i="45"/>
  <c r="M166" i="45"/>
  <c r="M167" i="45"/>
  <c r="M168" i="45"/>
  <c r="M169" i="45"/>
  <c r="M170" i="45"/>
  <c r="M171" i="45"/>
  <c r="M172" i="45"/>
  <c r="M173" i="45"/>
  <c r="M174" i="45"/>
  <c r="M175" i="45"/>
  <c r="M176" i="45"/>
  <c r="M177" i="45"/>
  <c r="M178" i="45"/>
  <c r="M179" i="45"/>
  <c r="M180" i="45"/>
  <c r="M181" i="45"/>
  <c r="M182" i="45"/>
  <c r="M183" i="45"/>
  <c r="M184" i="45"/>
  <c r="M185" i="45"/>
  <c r="M186" i="45"/>
  <c r="M187" i="45"/>
  <c r="M188" i="45"/>
  <c r="M189" i="45"/>
  <c r="M190" i="45"/>
  <c r="M191" i="45"/>
  <c r="M192" i="45"/>
  <c r="M193" i="45"/>
  <c r="M194" i="45"/>
  <c r="M195" i="45"/>
  <c r="M196" i="45"/>
  <c r="M197" i="45"/>
  <c r="M198" i="45"/>
  <c r="M199" i="45"/>
  <c r="M200" i="45"/>
  <c r="M201" i="45"/>
  <c r="M202" i="45"/>
  <c r="M203" i="45"/>
  <c r="M204" i="45"/>
  <c r="M205" i="45"/>
  <c r="M206" i="45"/>
  <c r="M207" i="45"/>
  <c r="M208" i="45"/>
  <c r="M209" i="45"/>
  <c r="M210" i="45"/>
  <c r="M211" i="45"/>
  <c r="M212" i="45"/>
  <c r="M213" i="45"/>
  <c r="M214" i="45"/>
  <c r="M215" i="45"/>
  <c r="M216" i="45"/>
  <c r="M217" i="45"/>
  <c r="M218" i="45"/>
  <c r="M219" i="45"/>
  <c r="M220" i="45"/>
  <c r="M221" i="45"/>
  <c r="M222" i="45"/>
  <c r="M223" i="45"/>
  <c r="M224" i="45"/>
  <c r="M225" i="45"/>
  <c r="M226" i="45"/>
  <c r="M227" i="45"/>
  <c r="M228" i="45"/>
  <c r="M229" i="45"/>
  <c r="M230" i="45"/>
  <c r="M231" i="45"/>
  <c r="M232" i="45"/>
  <c r="M233" i="45"/>
  <c r="M234" i="45"/>
  <c r="M235" i="45"/>
  <c r="M236" i="45"/>
  <c r="M237" i="45"/>
  <c r="M238" i="45"/>
  <c r="M239" i="45"/>
  <c r="M240" i="45"/>
  <c r="M241" i="45"/>
  <c r="M242" i="45"/>
  <c r="M243" i="45"/>
  <c r="M244" i="45"/>
  <c r="M245" i="45"/>
  <c r="M246" i="45"/>
  <c r="M247" i="45"/>
  <c r="M248" i="45"/>
  <c r="M249" i="45"/>
  <c r="M250" i="45"/>
  <c r="M251" i="45"/>
  <c r="M252" i="45"/>
  <c r="M253" i="45"/>
  <c r="M254" i="45"/>
  <c r="M255" i="45"/>
  <c r="M256" i="45"/>
  <c r="M257" i="45"/>
  <c r="M258" i="45"/>
  <c r="M259" i="45"/>
  <c r="M260" i="45"/>
  <c r="M261" i="45"/>
  <c r="M262" i="45"/>
  <c r="M263" i="45"/>
  <c r="M264" i="45"/>
  <c r="M265" i="45"/>
  <c r="M266" i="45"/>
  <c r="M267" i="45"/>
  <c r="M268" i="45"/>
  <c r="M269" i="45"/>
  <c r="M270" i="45"/>
  <c r="M271" i="45"/>
  <c r="M272" i="45"/>
  <c r="M273" i="45"/>
  <c r="M274" i="45"/>
  <c r="M275" i="45"/>
  <c r="M276" i="45"/>
  <c r="M277" i="45"/>
  <c r="M278" i="45"/>
  <c r="M279" i="45"/>
  <c r="M280" i="45"/>
  <c r="M281" i="45"/>
  <c r="M282" i="45"/>
  <c r="M283" i="45"/>
  <c r="M284" i="45"/>
  <c r="M285" i="45"/>
  <c r="M286" i="45"/>
  <c r="M287" i="45"/>
  <c r="M288" i="45"/>
  <c r="M289" i="45"/>
  <c r="M290" i="45"/>
  <c r="M291" i="45"/>
  <c r="M292" i="45"/>
  <c r="M293" i="45"/>
  <c r="M294" i="45"/>
  <c r="M295" i="45"/>
  <c r="M296" i="45"/>
  <c r="M297" i="45"/>
  <c r="M298" i="45"/>
  <c r="M299" i="45"/>
  <c r="M300" i="45"/>
  <c r="M301" i="45"/>
  <c r="M302" i="45"/>
  <c r="M303" i="45"/>
  <c r="M304" i="45"/>
  <c r="M305" i="45"/>
  <c r="M306" i="45"/>
  <c r="M307" i="45"/>
  <c r="M308" i="45"/>
  <c r="M309" i="45"/>
  <c r="M310" i="45"/>
  <c r="M311" i="45"/>
  <c r="M312" i="45"/>
  <c r="M313" i="45"/>
  <c r="M314" i="45"/>
  <c r="M315" i="45"/>
  <c r="M316" i="45"/>
  <c r="M317" i="45"/>
  <c r="M318" i="45"/>
  <c r="M319" i="45"/>
  <c r="M320" i="45"/>
  <c r="M321" i="45"/>
  <c r="M322" i="45"/>
  <c r="M323" i="45"/>
  <c r="M324" i="45"/>
  <c r="M325" i="45"/>
  <c r="M326" i="45"/>
  <c r="M327" i="45"/>
  <c r="M328" i="45"/>
  <c r="M329" i="45"/>
  <c r="M330" i="45"/>
  <c r="M331" i="45"/>
  <c r="M332" i="45"/>
  <c r="M333" i="45"/>
  <c r="M334" i="45"/>
  <c r="M335" i="45"/>
  <c r="M336" i="45"/>
  <c r="M337" i="45"/>
  <c r="M338" i="45"/>
  <c r="M339" i="45"/>
  <c r="M340" i="45"/>
  <c r="M341" i="45"/>
  <c r="M342" i="45"/>
  <c r="M343" i="45"/>
  <c r="M344" i="45"/>
  <c r="M345" i="45"/>
  <c r="M346" i="45"/>
  <c r="M347" i="45"/>
  <c r="M348" i="45"/>
  <c r="M349" i="45"/>
  <c r="M350" i="45"/>
  <c r="M351" i="45"/>
  <c r="M352" i="45"/>
  <c r="M353" i="45"/>
  <c r="M354" i="45"/>
  <c r="M355" i="45"/>
  <c r="M356" i="45"/>
  <c r="M357" i="45"/>
  <c r="M358" i="45"/>
  <c r="M359" i="45"/>
  <c r="M360" i="45"/>
  <c r="M361" i="45"/>
  <c r="M362" i="45"/>
  <c r="M363" i="45"/>
  <c r="M364" i="45"/>
  <c r="M365" i="45"/>
  <c r="M366" i="45"/>
  <c r="M367" i="45"/>
  <c r="M368" i="45"/>
  <c r="M369" i="45"/>
  <c r="M370" i="45"/>
  <c r="M371" i="45"/>
  <c r="M372" i="45"/>
  <c r="M373" i="45"/>
  <c r="M374" i="45"/>
  <c r="M375" i="45"/>
  <c r="M376" i="45"/>
  <c r="M377" i="45"/>
  <c r="M378" i="45"/>
  <c r="M379" i="45"/>
  <c r="M380" i="45"/>
  <c r="M381" i="45"/>
  <c r="M382" i="45"/>
  <c r="M383" i="45"/>
  <c r="M384" i="45"/>
  <c r="M385" i="45"/>
  <c r="M386" i="45"/>
  <c r="M387" i="45"/>
  <c r="M388" i="45"/>
  <c r="M389" i="45"/>
  <c r="M390" i="45"/>
  <c r="M391" i="45"/>
  <c r="M392" i="45"/>
  <c r="M393" i="45"/>
  <c r="M394" i="45"/>
  <c r="M395" i="45"/>
  <c r="M396" i="45"/>
  <c r="M397" i="45"/>
  <c r="M398" i="45"/>
  <c r="M399" i="45"/>
  <c r="M400" i="45"/>
  <c r="M401" i="45"/>
  <c r="M402" i="45"/>
  <c r="M403" i="45"/>
  <c r="M404" i="45"/>
  <c r="M405" i="45"/>
  <c r="M406" i="45"/>
  <c r="M407" i="45"/>
  <c r="M408" i="45"/>
  <c r="M409" i="45"/>
  <c r="M410" i="45"/>
  <c r="M411" i="45"/>
  <c r="M412" i="45"/>
  <c r="M413" i="45"/>
  <c r="M414" i="45"/>
  <c r="M415" i="45"/>
  <c r="M416" i="45"/>
  <c r="M417" i="45"/>
  <c r="M418" i="45"/>
  <c r="M419" i="45"/>
  <c r="M420" i="45"/>
  <c r="M421" i="45"/>
  <c r="M422" i="45"/>
  <c r="M423" i="45"/>
  <c r="M424" i="45"/>
  <c r="M425" i="45"/>
  <c r="M426" i="45"/>
  <c r="M427" i="45"/>
  <c r="M428" i="45"/>
  <c r="M429" i="45"/>
  <c r="M430" i="45"/>
  <c r="M431" i="45"/>
  <c r="M432" i="45"/>
  <c r="M433" i="45"/>
  <c r="M434" i="45"/>
  <c r="M435" i="45"/>
  <c r="M436" i="45"/>
  <c r="M437" i="45"/>
  <c r="M438" i="45"/>
  <c r="M439" i="45"/>
  <c r="M440" i="45"/>
  <c r="M441" i="45"/>
  <c r="M442" i="45"/>
  <c r="M443" i="45"/>
  <c r="M444" i="45"/>
  <c r="M445" i="45"/>
  <c r="M446" i="45"/>
  <c r="M447" i="45"/>
  <c r="M448" i="45"/>
  <c r="M449" i="45"/>
  <c r="M450" i="45"/>
  <c r="M451" i="45"/>
  <c r="M452" i="45"/>
  <c r="M453" i="45"/>
  <c r="M454" i="45"/>
  <c r="M455" i="45"/>
  <c r="M456" i="45"/>
  <c r="M457" i="45"/>
  <c r="M458" i="45"/>
  <c r="M459" i="45"/>
  <c r="M460" i="45"/>
  <c r="M461" i="45"/>
  <c r="M462" i="45"/>
  <c r="M463" i="45"/>
  <c r="M464" i="45"/>
  <c r="M465" i="45"/>
  <c r="M466" i="45"/>
  <c r="M467" i="45"/>
  <c r="M468" i="45"/>
  <c r="M469" i="45"/>
  <c r="M470" i="45"/>
  <c r="M471" i="45"/>
  <c r="M472" i="45"/>
  <c r="M473" i="45"/>
  <c r="M474" i="45"/>
  <c r="M475" i="45"/>
  <c r="M476" i="45"/>
  <c r="M477" i="45"/>
  <c r="M478" i="45"/>
  <c r="M479" i="45"/>
  <c r="M480" i="45"/>
  <c r="M481" i="45"/>
  <c r="M482" i="45"/>
  <c r="M483" i="45"/>
  <c r="M484" i="45"/>
  <c r="M485" i="45"/>
  <c r="M486" i="45"/>
  <c r="M487" i="45"/>
  <c r="M488" i="45"/>
  <c r="M489" i="45"/>
  <c r="M490" i="45"/>
  <c r="M491" i="45"/>
  <c r="M492" i="45"/>
  <c r="M493" i="45"/>
  <c r="M494" i="45"/>
  <c r="M495" i="45"/>
  <c r="M496" i="45"/>
  <c r="M497" i="45"/>
  <c r="M498" i="45"/>
  <c r="M499" i="45"/>
  <c r="M500" i="45"/>
  <c r="M501" i="45"/>
  <c r="M502" i="45"/>
  <c r="M503" i="45"/>
  <c r="M504" i="45"/>
  <c r="M505" i="45"/>
  <c r="M506" i="45"/>
  <c r="M507" i="45"/>
  <c r="M508" i="45"/>
  <c r="M509" i="45"/>
  <c r="M510" i="45"/>
  <c r="M511" i="45"/>
  <c r="M512" i="45"/>
  <c r="M513" i="45"/>
  <c r="M514" i="45"/>
  <c r="M515" i="45"/>
  <c r="M516" i="45"/>
  <c r="M517" i="45"/>
  <c r="M518" i="45"/>
  <c r="M519" i="45"/>
  <c r="M520" i="45"/>
  <c r="M521" i="45"/>
  <c r="M522" i="45"/>
  <c r="M523" i="45"/>
  <c r="M524" i="45"/>
  <c r="M525" i="45"/>
  <c r="M526" i="45"/>
  <c r="M527" i="45"/>
  <c r="M528" i="45"/>
  <c r="M529" i="45"/>
  <c r="M530" i="45"/>
  <c r="M531" i="45"/>
  <c r="M532" i="45"/>
  <c r="M533" i="45"/>
  <c r="M534" i="45"/>
  <c r="M535" i="45"/>
  <c r="M536" i="45"/>
  <c r="M537" i="45"/>
  <c r="M538" i="45"/>
  <c r="M539" i="45"/>
  <c r="M540" i="45"/>
  <c r="M541" i="45"/>
  <c r="M542" i="45"/>
  <c r="M543" i="45"/>
  <c r="M544" i="45"/>
  <c r="M545" i="45"/>
  <c r="M546" i="45"/>
  <c r="M547" i="45"/>
  <c r="M548" i="45"/>
  <c r="M549" i="45"/>
  <c r="M550" i="45"/>
  <c r="M551" i="45"/>
  <c r="M552" i="45"/>
  <c r="M553" i="45"/>
  <c r="M554" i="45"/>
  <c r="M555" i="45"/>
  <c r="M556" i="45"/>
  <c r="M557" i="45"/>
  <c r="M558" i="45"/>
  <c r="M559" i="45"/>
  <c r="M560" i="45"/>
  <c r="M561" i="45"/>
  <c r="M562" i="45"/>
  <c r="M563" i="45"/>
  <c r="M564" i="45"/>
  <c r="M565" i="45"/>
  <c r="M566" i="45"/>
  <c r="M567" i="45"/>
  <c r="M568" i="45"/>
  <c r="M569" i="45"/>
  <c r="M570" i="45"/>
  <c r="M571" i="45"/>
  <c r="M572" i="45"/>
  <c r="M573" i="45"/>
  <c r="M574" i="45"/>
  <c r="M575" i="45"/>
  <c r="M576" i="45"/>
  <c r="M577" i="45"/>
  <c r="M578" i="45"/>
  <c r="M579" i="45"/>
  <c r="M580" i="45"/>
  <c r="M581" i="45"/>
  <c r="M582" i="45"/>
  <c r="M583" i="45"/>
  <c r="M584" i="45"/>
  <c r="M585" i="45"/>
  <c r="M586" i="45"/>
  <c r="M587" i="45"/>
  <c r="M588" i="45"/>
  <c r="M589" i="45"/>
  <c r="M590" i="45"/>
  <c r="M591" i="45"/>
  <c r="M592" i="45"/>
  <c r="M593" i="45"/>
  <c r="M594" i="45"/>
  <c r="M595" i="45"/>
  <c r="M596" i="45"/>
  <c r="M597" i="45"/>
  <c r="M598" i="45"/>
  <c r="M599" i="45"/>
  <c r="M600" i="45"/>
  <c r="M601" i="45"/>
  <c r="M602" i="45"/>
  <c r="M603" i="45"/>
  <c r="M604" i="45"/>
  <c r="M605" i="45"/>
  <c r="M606" i="45"/>
  <c r="M607" i="45"/>
  <c r="M608" i="45"/>
  <c r="M609" i="45"/>
  <c r="M610" i="45"/>
  <c r="M611" i="45"/>
  <c r="M612" i="45"/>
  <c r="M613" i="45"/>
  <c r="M614" i="45"/>
  <c r="M615" i="45"/>
  <c r="M616" i="45"/>
  <c r="M617" i="45"/>
  <c r="M618" i="45"/>
  <c r="M619" i="45"/>
  <c r="M620" i="45"/>
  <c r="M621" i="45"/>
  <c r="M622" i="45"/>
  <c r="M623" i="45"/>
  <c r="M624" i="45"/>
  <c r="M625" i="45"/>
  <c r="M626" i="45"/>
  <c r="M627" i="45"/>
  <c r="M628" i="45"/>
  <c r="M629" i="45"/>
  <c r="M630" i="45"/>
  <c r="M631" i="45"/>
  <c r="M632" i="45"/>
  <c r="M633" i="45"/>
  <c r="M634" i="45"/>
  <c r="M635" i="45"/>
  <c r="M636" i="45"/>
  <c r="M637" i="45"/>
  <c r="M638" i="45"/>
  <c r="M639" i="45"/>
  <c r="M640" i="45"/>
  <c r="M641" i="45"/>
  <c r="M642" i="45"/>
  <c r="M643" i="45"/>
  <c r="M644" i="45"/>
  <c r="M645" i="45"/>
  <c r="M646" i="45"/>
  <c r="M647" i="45"/>
  <c r="M648" i="45"/>
  <c r="M649" i="45"/>
  <c r="M650" i="45"/>
  <c r="M651" i="45"/>
  <c r="M652" i="45"/>
  <c r="M653" i="45"/>
  <c r="M654" i="45"/>
  <c r="M655" i="45"/>
  <c r="M656" i="45"/>
  <c r="M657" i="45"/>
  <c r="M658" i="45"/>
  <c r="M659" i="45"/>
  <c r="M660" i="45"/>
  <c r="M661" i="45"/>
  <c r="M662" i="45"/>
  <c r="M663" i="45"/>
  <c r="M664" i="45"/>
  <c r="M665" i="45"/>
  <c r="M666" i="45"/>
  <c r="M667" i="45"/>
  <c r="M668" i="45"/>
  <c r="M669" i="45"/>
  <c r="M670" i="45"/>
  <c r="M671" i="45"/>
  <c r="M672" i="45"/>
  <c r="M673" i="45"/>
  <c r="M674" i="45"/>
  <c r="M675" i="45"/>
  <c r="M676" i="45"/>
  <c r="M677" i="45"/>
  <c r="M678" i="45"/>
  <c r="M679" i="45"/>
  <c r="M680" i="45"/>
  <c r="M681" i="45"/>
  <c r="M682" i="45"/>
  <c r="M683" i="45"/>
  <c r="M684" i="45"/>
  <c r="M685" i="45"/>
  <c r="M686" i="45"/>
  <c r="M687" i="45"/>
  <c r="M688" i="45"/>
  <c r="M689" i="45"/>
  <c r="M690" i="45"/>
  <c r="M691" i="45"/>
  <c r="M692" i="45"/>
  <c r="M693" i="45"/>
  <c r="M694" i="45"/>
  <c r="M695" i="45"/>
  <c r="M696" i="45"/>
  <c r="M697" i="45"/>
  <c r="M698" i="45"/>
  <c r="M699" i="45"/>
  <c r="M700" i="45"/>
  <c r="M701" i="45"/>
  <c r="M702" i="45"/>
  <c r="M703" i="45"/>
  <c r="M704" i="45"/>
  <c r="M705" i="45"/>
  <c r="M706" i="45"/>
  <c r="M707" i="45"/>
  <c r="M708" i="45"/>
  <c r="M709" i="45"/>
  <c r="M710" i="45"/>
  <c r="M711" i="45"/>
  <c r="M712" i="45"/>
  <c r="M713" i="45"/>
  <c r="M714" i="45"/>
  <c r="M715" i="45"/>
  <c r="M716" i="45"/>
  <c r="M717" i="45"/>
  <c r="M718" i="45"/>
  <c r="M719" i="45"/>
  <c r="M720" i="45"/>
  <c r="M721" i="45"/>
  <c r="M722" i="45"/>
  <c r="M723" i="45"/>
  <c r="M724" i="45"/>
  <c r="M725" i="45"/>
  <c r="M726" i="45"/>
  <c r="M727" i="45"/>
  <c r="M728" i="45"/>
  <c r="M729" i="45"/>
  <c r="M730" i="45"/>
  <c r="M731" i="45"/>
  <c r="M732" i="45"/>
  <c r="M733" i="45"/>
  <c r="M734" i="45"/>
  <c r="M735" i="45"/>
  <c r="M736" i="45"/>
  <c r="M737" i="45"/>
  <c r="M738" i="45"/>
  <c r="M739" i="45"/>
  <c r="M740" i="45"/>
  <c r="M741" i="45"/>
  <c r="M742" i="45"/>
  <c r="M743" i="45"/>
  <c r="M744" i="45"/>
  <c r="M745" i="45"/>
  <c r="M746" i="45"/>
  <c r="M747" i="45"/>
  <c r="M748" i="45"/>
  <c r="M749" i="45"/>
  <c r="M750" i="45"/>
  <c r="M751" i="45"/>
  <c r="M752" i="45"/>
  <c r="M753" i="45"/>
  <c r="M754" i="45"/>
  <c r="M755" i="45"/>
  <c r="M756" i="45"/>
  <c r="M757" i="45"/>
  <c r="M758" i="45"/>
  <c r="M759" i="45"/>
  <c r="M760" i="45"/>
  <c r="M761" i="45"/>
  <c r="M762" i="45"/>
  <c r="M763" i="45"/>
  <c r="M764" i="45"/>
  <c r="M765" i="45"/>
  <c r="M766" i="45"/>
  <c r="M767" i="45"/>
  <c r="M768" i="45"/>
  <c r="M769" i="45"/>
  <c r="M770" i="45"/>
  <c r="M771" i="45"/>
  <c r="M772" i="45"/>
  <c r="M773" i="45"/>
  <c r="M774" i="45"/>
  <c r="M775" i="45"/>
  <c r="M776" i="45"/>
  <c r="M777" i="45"/>
  <c r="M778" i="45"/>
  <c r="M779" i="45"/>
  <c r="M780" i="45"/>
  <c r="M781" i="45"/>
  <c r="M782" i="45"/>
  <c r="M783" i="45"/>
  <c r="M784" i="45"/>
  <c r="M785" i="45"/>
  <c r="M786" i="45"/>
  <c r="M787" i="45"/>
  <c r="M788" i="45"/>
  <c r="M789" i="45"/>
  <c r="M790" i="45"/>
  <c r="M791" i="45"/>
  <c r="M792" i="45"/>
  <c r="M793" i="45"/>
  <c r="M794" i="45"/>
  <c r="M795" i="45"/>
  <c r="M796" i="45"/>
  <c r="M797" i="45"/>
  <c r="M798" i="45"/>
  <c r="M799" i="45"/>
  <c r="M800" i="45"/>
  <c r="M801" i="45"/>
  <c r="M802" i="45"/>
  <c r="M803" i="45"/>
  <c r="M804" i="45"/>
  <c r="M805" i="45"/>
  <c r="M806" i="45"/>
  <c r="M807" i="45"/>
  <c r="M808" i="45"/>
  <c r="M809" i="45"/>
  <c r="M810" i="45"/>
  <c r="M811" i="45"/>
  <c r="M812" i="45"/>
  <c r="M813" i="45"/>
  <c r="M814" i="45"/>
  <c r="M815" i="45"/>
  <c r="M816" i="45"/>
  <c r="M817" i="45"/>
  <c r="M818" i="45"/>
  <c r="M819" i="45"/>
  <c r="M820" i="45"/>
  <c r="M821" i="45"/>
  <c r="M822" i="45"/>
  <c r="M823" i="45"/>
  <c r="M824" i="45"/>
  <c r="M825" i="45"/>
  <c r="M826" i="45"/>
  <c r="M827" i="45"/>
  <c r="M828" i="45"/>
  <c r="M829" i="45"/>
  <c r="M830" i="45"/>
  <c r="M831" i="45"/>
  <c r="M832" i="45"/>
  <c r="M833" i="45"/>
  <c r="M834" i="45"/>
  <c r="M835" i="45"/>
  <c r="M836" i="45"/>
  <c r="M837" i="45"/>
  <c r="M838" i="45"/>
  <c r="M839" i="45"/>
  <c r="M840" i="45"/>
  <c r="M841" i="45"/>
  <c r="M842" i="45"/>
  <c r="M843" i="45"/>
  <c r="M844" i="45"/>
  <c r="M845" i="45"/>
  <c r="M846" i="45"/>
  <c r="M847" i="45"/>
  <c r="M848" i="45"/>
  <c r="M849" i="45"/>
  <c r="M850" i="45"/>
  <c r="M851" i="45"/>
  <c r="M852" i="45"/>
  <c r="M853" i="45"/>
  <c r="M854" i="45"/>
  <c r="M855" i="45"/>
  <c r="M856" i="45"/>
  <c r="M857" i="45"/>
  <c r="M858" i="45"/>
  <c r="M859" i="45"/>
  <c r="M860" i="45"/>
  <c r="M861" i="45"/>
  <c r="M862" i="45"/>
  <c r="M863" i="45"/>
  <c r="M864" i="45"/>
  <c r="M865" i="45"/>
  <c r="M866" i="45"/>
  <c r="M867" i="45"/>
  <c r="M868" i="45"/>
  <c r="M869" i="45"/>
  <c r="M870" i="45"/>
  <c r="M871" i="45"/>
  <c r="M872" i="45"/>
  <c r="M873" i="45"/>
  <c r="M874" i="45"/>
  <c r="M875" i="45"/>
  <c r="M876" i="45"/>
  <c r="M877" i="45"/>
  <c r="M878" i="45"/>
  <c r="M879" i="45"/>
  <c r="M880" i="45"/>
  <c r="M881" i="45"/>
  <c r="M882" i="45"/>
  <c r="M883" i="45"/>
  <c r="M884" i="45"/>
  <c r="M885" i="45"/>
  <c r="M886" i="45"/>
  <c r="M887" i="45"/>
  <c r="M888" i="45"/>
  <c r="M889" i="45"/>
  <c r="M890" i="45"/>
  <c r="M891" i="45"/>
  <c r="M892" i="45"/>
  <c r="M893" i="45"/>
  <c r="M894" i="45"/>
  <c r="M895" i="45"/>
  <c r="M896" i="45"/>
  <c r="M897" i="45"/>
  <c r="M898" i="45"/>
  <c r="M899" i="45"/>
  <c r="M900" i="45"/>
  <c r="M901" i="45"/>
  <c r="M902" i="45"/>
  <c r="M903" i="45"/>
  <c r="M904" i="45"/>
  <c r="M905" i="45"/>
  <c r="M906" i="45"/>
  <c r="M907" i="45"/>
  <c r="M908" i="45"/>
  <c r="M909" i="45"/>
  <c r="M910" i="45"/>
  <c r="M911" i="45"/>
  <c r="M912" i="45"/>
  <c r="M913" i="45"/>
  <c r="M914" i="45"/>
  <c r="M915" i="45"/>
  <c r="M916" i="45"/>
  <c r="M917" i="45"/>
  <c r="M918" i="45"/>
  <c r="M919" i="45"/>
  <c r="M920" i="45"/>
  <c r="M921" i="45"/>
  <c r="M922" i="45"/>
  <c r="M923" i="45"/>
  <c r="M924" i="45"/>
  <c r="M925" i="45"/>
  <c r="M926" i="45"/>
  <c r="M927" i="45"/>
  <c r="M928" i="45"/>
  <c r="M929" i="45"/>
  <c r="M930" i="45"/>
  <c r="M931" i="45"/>
  <c r="M932" i="45"/>
  <c r="M933" i="45"/>
  <c r="M934" i="45"/>
  <c r="M935" i="45"/>
  <c r="M936" i="45"/>
  <c r="M937" i="45"/>
  <c r="M938" i="45"/>
  <c r="M939" i="45"/>
  <c r="M940" i="45"/>
  <c r="M941" i="45"/>
  <c r="M942" i="45"/>
  <c r="M943" i="45"/>
  <c r="M944" i="45"/>
  <c r="M945" i="45"/>
  <c r="M946" i="45"/>
  <c r="M947" i="45"/>
  <c r="M948" i="45"/>
  <c r="M949" i="45"/>
  <c r="M950" i="45"/>
  <c r="M951" i="45"/>
  <c r="M952" i="45"/>
  <c r="M953" i="45"/>
  <c r="M954" i="45"/>
  <c r="M955" i="45"/>
  <c r="M956" i="45"/>
  <c r="M957" i="45"/>
  <c r="M958" i="45"/>
  <c r="M959" i="45"/>
  <c r="M960" i="45"/>
  <c r="M961" i="45"/>
  <c r="M962" i="45"/>
  <c r="M963" i="45"/>
  <c r="M964" i="45"/>
  <c r="M965" i="45"/>
  <c r="M966" i="45"/>
  <c r="M967" i="45"/>
  <c r="M968" i="45"/>
  <c r="M969" i="45"/>
  <c r="M970" i="45"/>
  <c r="M971" i="45"/>
  <c r="M972" i="45"/>
  <c r="M973" i="45"/>
  <c r="M974" i="45"/>
  <c r="M975" i="45"/>
  <c r="M976" i="45"/>
  <c r="M977" i="45"/>
  <c r="M978" i="45"/>
  <c r="M979" i="45"/>
  <c r="M980" i="45"/>
  <c r="M981" i="45"/>
  <c r="M982" i="45"/>
  <c r="M983" i="45"/>
  <c r="M984" i="45"/>
  <c r="M985" i="45"/>
  <c r="M986" i="45"/>
  <c r="M987" i="45"/>
  <c r="M988" i="45"/>
  <c r="M989" i="45"/>
  <c r="M990" i="45"/>
  <c r="M991" i="45"/>
  <c r="M992" i="45"/>
  <c r="M993" i="45"/>
  <c r="M994" i="45"/>
  <c r="M995" i="45"/>
  <c r="M996" i="45"/>
  <c r="M997" i="45"/>
  <c r="M998" i="45"/>
  <c r="M999" i="45"/>
  <c r="M1000" i="45"/>
  <c r="M1001" i="45"/>
  <c r="M1002" i="45"/>
  <c r="M1003" i="45"/>
  <c r="M1004" i="45"/>
  <c r="M1005" i="45"/>
  <c r="M1006" i="45"/>
  <c r="M1007" i="45"/>
  <c r="M1008" i="45"/>
  <c r="M1009" i="45"/>
  <c r="M1010" i="45"/>
  <c r="M1011" i="45"/>
  <c r="M1012" i="45"/>
  <c r="M1013" i="45"/>
  <c r="M1014" i="45"/>
  <c r="M1015" i="45"/>
  <c r="M1016" i="45"/>
  <c r="M1017" i="45"/>
  <c r="M1018" i="45"/>
  <c r="M1019" i="45"/>
  <c r="M1020" i="45"/>
  <c r="M1021" i="45"/>
  <c r="M1022" i="45"/>
  <c r="M1023" i="45"/>
  <c r="M1024" i="45"/>
  <c r="M1025" i="45"/>
  <c r="M1026" i="45"/>
  <c r="M1027" i="45"/>
  <c r="M1028" i="45"/>
  <c r="M1029" i="45"/>
  <c r="M1030" i="45"/>
  <c r="M1031" i="45"/>
  <c r="M1032" i="45"/>
  <c r="M1033" i="45"/>
  <c r="M1034" i="45"/>
  <c r="M1035" i="45"/>
  <c r="M1036" i="45"/>
  <c r="M1037" i="45"/>
  <c r="M1038" i="45"/>
  <c r="M1039" i="45"/>
  <c r="M1040" i="45"/>
  <c r="M1041" i="45"/>
  <c r="M1042" i="45"/>
  <c r="M1043" i="45"/>
  <c r="M1044" i="45"/>
  <c r="M1045" i="45"/>
  <c r="M1046" i="45"/>
  <c r="M1047" i="45"/>
  <c r="M1048" i="45"/>
  <c r="M1049" i="45"/>
  <c r="M1050" i="45"/>
  <c r="M1051" i="45"/>
  <c r="M1052" i="45"/>
  <c r="M1053" i="45"/>
  <c r="M1054" i="45"/>
  <c r="M1055" i="45"/>
  <c r="M1056" i="45"/>
  <c r="M1057" i="45"/>
  <c r="M1058" i="45"/>
  <c r="M1059" i="45"/>
  <c r="M1060" i="45"/>
  <c r="M1061" i="45"/>
  <c r="M1062" i="45"/>
  <c r="M1063" i="45"/>
  <c r="M1064" i="45"/>
  <c r="M1065" i="45"/>
  <c r="M1066" i="45"/>
  <c r="M1067" i="45"/>
  <c r="M1068" i="45"/>
  <c r="M1069" i="45"/>
  <c r="M1070" i="45"/>
  <c r="M1071" i="45"/>
  <c r="M1072" i="45"/>
  <c r="M1073" i="45"/>
  <c r="M1074" i="45"/>
  <c r="M1075" i="45"/>
  <c r="M1076" i="45"/>
  <c r="M1077" i="45"/>
  <c r="M1078" i="45"/>
  <c r="M1079" i="45"/>
  <c r="M1080" i="45"/>
  <c r="M1081" i="45"/>
  <c r="M1082" i="45"/>
  <c r="M1083" i="45"/>
  <c r="M1084" i="45"/>
  <c r="M1085" i="45"/>
  <c r="M1086" i="45"/>
  <c r="M1087" i="45"/>
  <c r="M1088" i="45"/>
  <c r="M1089" i="45"/>
  <c r="M1090" i="45"/>
  <c r="M1091" i="45"/>
  <c r="M1092" i="45"/>
  <c r="M1093" i="45"/>
  <c r="M1094" i="45"/>
  <c r="M1095" i="45"/>
  <c r="M1096" i="45"/>
  <c r="M1097" i="45"/>
  <c r="M1098" i="45"/>
  <c r="M1099" i="45"/>
  <c r="M1100" i="45"/>
  <c r="M1101" i="45"/>
  <c r="M1102" i="45"/>
  <c r="M1103" i="45"/>
  <c r="M1104" i="45"/>
  <c r="M1105" i="45"/>
  <c r="M1106" i="45"/>
  <c r="M1107" i="45"/>
  <c r="M1108" i="45"/>
  <c r="M1109" i="45"/>
  <c r="M1110" i="45"/>
  <c r="M1111" i="45"/>
  <c r="M1112" i="45"/>
  <c r="M1113" i="45"/>
  <c r="M1114" i="45"/>
  <c r="M1115" i="45"/>
  <c r="M1116" i="45"/>
  <c r="M1117" i="45"/>
  <c r="M1118" i="45"/>
  <c r="M1119" i="45"/>
  <c r="M1120" i="45"/>
  <c r="M1121" i="45"/>
  <c r="M1122" i="45"/>
  <c r="M1123" i="45"/>
  <c r="M1124" i="45"/>
  <c r="M1125" i="45"/>
  <c r="M1126" i="45"/>
  <c r="M1127" i="45"/>
  <c r="M1128" i="45"/>
  <c r="M1129" i="45"/>
  <c r="M1130" i="45"/>
  <c r="M1131" i="45"/>
  <c r="M1132" i="45"/>
  <c r="M1133" i="45"/>
  <c r="M1134" i="45"/>
  <c r="M1135" i="45"/>
  <c r="M1136" i="45"/>
  <c r="M1137" i="45"/>
  <c r="M1138" i="45"/>
  <c r="M1139" i="45"/>
  <c r="M1140" i="45"/>
  <c r="M1141" i="45"/>
  <c r="M1142" i="45"/>
  <c r="M1143" i="45"/>
  <c r="M1144" i="45"/>
  <c r="M1145" i="45"/>
  <c r="M1146" i="45"/>
  <c r="M1147" i="45"/>
  <c r="M1148" i="45"/>
  <c r="M1149" i="45"/>
  <c r="M1150" i="45"/>
  <c r="M1151" i="45"/>
  <c r="M1152" i="45"/>
  <c r="M1153" i="45"/>
  <c r="M1154" i="45"/>
  <c r="M1155" i="45"/>
  <c r="M1156" i="45"/>
  <c r="M1157" i="45"/>
  <c r="M1158" i="45"/>
  <c r="M1159" i="45"/>
  <c r="M1160" i="45"/>
  <c r="M1161" i="45"/>
  <c r="M1162" i="45"/>
  <c r="M1163" i="45"/>
  <c r="M1164" i="45"/>
  <c r="M1165" i="45"/>
  <c r="M1166" i="45"/>
  <c r="M1167" i="45"/>
  <c r="M1168" i="45"/>
  <c r="M1169" i="45"/>
  <c r="M1170" i="45"/>
  <c r="M1171" i="45"/>
  <c r="M1172" i="45"/>
  <c r="M1173" i="45"/>
  <c r="M1174" i="45"/>
  <c r="M1175" i="45"/>
  <c r="M1176" i="45"/>
  <c r="M1177" i="45"/>
  <c r="M1178" i="45"/>
  <c r="M1179" i="45"/>
  <c r="M1180" i="45"/>
  <c r="M1181" i="45"/>
  <c r="M1182" i="45"/>
  <c r="M1183" i="45"/>
  <c r="M1184" i="45"/>
  <c r="M1185" i="45"/>
  <c r="M1186" i="45"/>
  <c r="M1187" i="45"/>
  <c r="M1188" i="45"/>
  <c r="M1189" i="45"/>
  <c r="M1190" i="45"/>
  <c r="M1191" i="45"/>
  <c r="M1192" i="45"/>
  <c r="M1193" i="45"/>
  <c r="M1194" i="45"/>
  <c r="M1195" i="45"/>
  <c r="M1196" i="45"/>
  <c r="M1197" i="45"/>
  <c r="M1198" i="45"/>
  <c r="M1199" i="45"/>
  <c r="M1200" i="45"/>
  <c r="M1201" i="45"/>
  <c r="M1202" i="45"/>
  <c r="M1203" i="45"/>
  <c r="M1204" i="45"/>
  <c r="M1205" i="45"/>
  <c r="M1206" i="45"/>
  <c r="M1207" i="45"/>
  <c r="M1208" i="45"/>
  <c r="M1209" i="45"/>
  <c r="M1210" i="45"/>
  <c r="M1211" i="45"/>
  <c r="M1212" i="45"/>
  <c r="M1213" i="45"/>
  <c r="M1214" i="45"/>
  <c r="M1215" i="45"/>
  <c r="M1216" i="45"/>
  <c r="M1217" i="45"/>
  <c r="M1218" i="45"/>
  <c r="M1219" i="45"/>
  <c r="M1220" i="45"/>
  <c r="M1221" i="45"/>
  <c r="M1222" i="45"/>
  <c r="M1223" i="45"/>
  <c r="M1224" i="45"/>
  <c r="M1225" i="45"/>
  <c r="M1226" i="45"/>
  <c r="M1227" i="45"/>
  <c r="M1228" i="45"/>
  <c r="M1229" i="45"/>
  <c r="M1230" i="45"/>
  <c r="M1231" i="45"/>
  <c r="M1232" i="45"/>
  <c r="M1233" i="45"/>
  <c r="M1234" i="45"/>
  <c r="M1235" i="45"/>
  <c r="M1236" i="45"/>
  <c r="M1237" i="45"/>
  <c r="M1238" i="45"/>
  <c r="M1239" i="45"/>
  <c r="M1240" i="45"/>
  <c r="M1241" i="45"/>
  <c r="M1242" i="45"/>
  <c r="M1243" i="45"/>
  <c r="M1244" i="45"/>
  <c r="M1245" i="45"/>
  <c r="M1246" i="45"/>
  <c r="M1247" i="45"/>
  <c r="M1248" i="45"/>
  <c r="M1249" i="45"/>
  <c r="M1250" i="45"/>
  <c r="M1251" i="45"/>
  <c r="M1252" i="45"/>
  <c r="M1253" i="45"/>
  <c r="M1254" i="45"/>
  <c r="M1255" i="45"/>
  <c r="M1256" i="45"/>
  <c r="M1257" i="45"/>
  <c r="M1258" i="45"/>
  <c r="M1259" i="45"/>
  <c r="M1260" i="45"/>
  <c r="M1261" i="45"/>
  <c r="M1262" i="45"/>
  <c r="M1263" i="45"/>
  <c r="M1264" i="45"/>
  <c r="M1265" i="45"/>
  <c r="M1266" i="45"/>
  <c r="M1267" i="45"/>
  <c r="M1268" i="45"/>
  <c r="M1269" i="45"/>
  <c r="M1270" i="45"/>
  <c r="M1271" i="45"/>
  <c r="M1272" i="45"/>
  <c r="M1273" i="45"/>
  <c r="M1274" i="45"/>
  <c r="M1275" i="45"/>
  <c r="M1276" i="45"/>
  <c r="M1277" i="45"/>
  <c r="M1278" i="45"/>
  <c r="M1279" i="45"/>
  <c r="M1280" i="45"/>
  <c r="M1281" i="45"/>
  <c r="M1282" i="45"/>
  <c r="M1283" i="45"/>
  <c r="M1284" i="45"/>
  <c r="M1285" i="45"/>
  <c r="M1286" i="45"/>
  <c r="M1287" i="45"/>
  <c r="M1288" i="45"/>
  <c r="M1289" i="45"/>
  <c r="M1290" i="45"/>
  <c r="M1291" i="45"/>
  <c r="M1292" i="45"/>
  <c r="M1293" i="45"/>
  <c r="M1294" i="45"/>
  <c r="M1295" i="45"/>
  <c r="M1296" i="45"/>
  <c r="M1297" i="45"/>
  <c r="M1298" i="45"/>
  <c r="M1299" i="45"/>
  <c r="M1300" i="45"/>
  <c r="M1301" i="45"/>
  <c r="M1302" i="45"/>
  <c r="M1303" i="45"/>
  <c r="M1304" i="45"/>
  <c r="M1305" i="45"/>
  <c r="M1306" i="45"/>
  <c r="M1307" i="45"/>
  <c r="M1308" i="45"/>
  <c r="M1309" i="45"/>
  <c r="M1310" i="45"/>
  <c r="M1311" i="45"/>
  <c r="M1312" i="45"/>
  <c r="M1313" i="45"/>
  <c r="M1314" i="45"/>
  <c r="M1315" i="45"/>
  <c r="M1316" i="45"/>
  <c r="M1317" i="45"/>
  <c r="M1318" i="45"/>
  <c r="M1319" i="45"/>
  <c r="M1320" i="45"/>
  <c r="M1321" i="45"/>
  <c r="M1322" i="45"/>
  <c r="M1323" i="45"/>
  <c r="M1324" i="45"/>
  <c r="M1325" i="45"/>
  <c r="M1326" i="45"/>
  <c r="M1327" i="45"/>
  <c r="M1328" i="45"/>
  <c r="M1329" i="45"/>
  <c r="M1330" i="45"/>
  <c r="M1331" i="45"/>
  <c r="M1332" i="45"/>
  <c r="M1333" i="45"/>
  <c r="M1334" i="45"/>
  <c r="M1335" i="45"/>
  <c r="M1336" i="45"/>
  <c r="M1337" i="45"/>
  <c r="M1338" i="45"/>
  <c r="M1339" i="45"/>
  <c r="M1340" i="45"/>
  <c r="M1341" i="45"/>
  <c r="M1342" i="45"/>
  <c r="M1343" i="45"/>
  <c r="M1344" i="45"/>
  <c r="M1345" i="45"/>
  <c r="M1346" i="45"/>
  <c r="M1347" i="45"/>
  <c r="M1348" i="45"/>
  <c r="M1349" i="45"/>
  <c r="M1350" i="45"/>
  <c r="M1351" i="45"/>
  <c r="M1352" i="45"/>
  <c r="M1353" i="45"/>
  <c r="M1354" i="45"/>
  <c r="M1355" i="45"/>
  <c r="M1356" i="45"/>
  <c r="M1357" i="45"/>
  <c r="M1358" i="45"/>
  <c r="M1359" i="45"/>
  <c r="M1360" i="45"/>
  <c r="M1361" i="45"/>
  <c r="M1362" i="45"/>
  <c r="M1363" i="45"/>
  <c r="M1364" i="45"/>
  <c r="M1365" i="45"/>
  <c r="M1366" i="45"/>
  <c r="M1367" i="45"/>
  <c r="M1368" i="45"/>
  <c r="M1369" i="45"/>
  <c r="M1370" i="45"/>
  <c r="M1371" i="45"/>
  <c r="M1372" i="45"/>
  <c r="M1373" i="45"/>
  <c r="M1374" i="45"/>
  <c r="M1375" i="45"/>
  <c r="M1376" i="45"/>
  <c r="M1377" i="45"/>
  <c r="M1378" i="45"/>
  <c r="M1379" i="45"/>
  <c r="M1380" i="45"/>
  <c r="M1381" i="45"/>
  <c r="M1382" i="45"/>
  <c r="M1383" i="45"/>
  <c r="M1384" i="45"/>
  <c r="M1385" i="45"/>
  <c r="M1386" i="45"/>
  <c r="M1387" i="45"/>
  <c r="M1388" i="45"/>
  <c r="M1389" i="45"/>
  <c r="M1390" i="45"/>
  <c r="M1391" i="45"/>
  <c r="M1392" i="45"/>
  <c r="M1393" i="45"/>
  <c r="M1394" i="45"/>
  <c r="M1395" i="45"/>
  <c r="M1396" i="45"/>
  <c r="M1397" i="45"/>
  <c r="M1398" i="45"/>
  <c r="M1399" i="45"/>
  <c r="M1400" i="45"/>
  <c r="M1401" i="45"/>
  <c r="M1402" i="45"/>
  <c r="M1403" i="45"/>
  <c r="M1404" i="45"/>
  <c r="M1405" i="45"/>
  <c r="M1406" i="45"/>
  <c r="M1407" i="45"/>
  <c r="M1408" i="45"/>
  <c r="M1409" i="45"/>
  <c r="M1410" i="45"/>
  <c r="M1411" i="45"/>
  <c r="M1412" i="45"/>
  <c r="M1413" i="45"/>
  <c r="M1414" i="45"/>
  <c r="M1415" i="45"/>
  <c r="M1416" i="45"/>
  <c r="M1417" i="45"/>
  <c r="M1418" i="45"/>
  <c r="M1419" i="45"/>
  <c r="M1420" i="45"/>
  <c r="M1421" i="45"/>
  <c r="M1422" i="45"/>
  <c r="M1423" i="45"/>
  <c r="M1424" i="45"/>
  <c r="M1425" i="45"/>
  <c r="M1426" i="45"/>
  <c r="M1427" i="45"/>
  <c r="M1428" i="45"/>
  <c r="M1429" i="45"/>
  <c r="M1430" i="45"/>
  <c r="M1431" i="45"/>
  <c r="M1432" i="45"/>
  <c r="M1433" i="45"/>
  <c r="M1434" i="45"/>
  <c r="M1435" i="45"/>
  <c r="M1436" i="45"/>
  <c r="M1437" i="45"/>
  <c r="M1438" i="45"/>
  <c r="M1439" i="45"/>
  <c r="M1440" i="45"/>
  <c r="M1441" i="45"/>
  <c r="M1442" i="45"/>
  <c r="M1443" i="45"/>
  <c r="M1444" i="45"/>
  <c r="M1445" i="45"/>
  <c r="M1446" i="45"/>
  <c r="M1447" i="45"/>
  <c r="M1448" i="45"/>
  <c r="M1449" i="45"/>
  <c r="M1450" i="45"/>
  <c r="M1451" i="45"/>
  <c r="M1452" i="45"/>
  <c r="M1453" i="45"/>
  <c r="M1454" i="45"/>
  <c r="M1455" i="45"/>
  <c r="M1456" i="45"/>
  <c r="M1457" i="45"/>
  <c r="M1458" i="45"/>
  <c r="M1459" i="45"/>
  <c r="M1460" i="45"/>
  <c r="M1461" i="45"/>
  <c r="M1462" i="45"/>
  <c r="M1463" i="45"/>
  <c r="M1464" i="45"/>
  <c r="M1465" i="45"/>
  <c r="M1466" i="45"/>
  <c r="M1467" i="45"/>
  <c r="M1468" i="45"/>
  <c r="M1469" i="45"/>
  <c r="M1470" i="45"/>
  <c r="M1471" i="45"/>
  <c r="M1472" i="45"/>
  <c r="M1473" i="45"/>
  <c r="M1474" i="45"/>
  <c r="M1475" i="45"/>
  <c r="M1476" i="45"/>
  <c r="M1477" i="45"/>
  <c r="M1478" i="45"/>
  <c r="M1479" i="45"/>
  <c r="M1480" i="45"/>
  <c r="M1481" i="45"/>
  <c r="M1482" i="45"/>
  <c r="M1483" i="45"/>
  <c r="M1484" i="45"/>
  <c r="M1485" i="45"/>
  <c r="M1486" i="45"/>
  <c r="M1487" i="45"/>
  <c r="M1488" i="45"/>
  <c r="M1489" i="45"/>
  <c r="M1490" i="45"/>
  <c r="M1491" i="45"/>
  <c r="M1492" i="45"/>
  <c r="M1493" i="45"/>
  <c r="M1494" i="45"/>
  <c r="M1495" i="45"/>
  <c r="M1496" i="45"/>
  <c r="M1497" i="45"/>
  <c r="M1498" i="45"/>
  <c r="M1499" i="45"/>
  <c r="M1500" i="45"/>
  <c r="M1501" i="45"/>
  <c r="M1502" i="45"/>
  <c r="M1503" i="45"/>
  <c r="M1504" i="45"/>
  <c r="M1505" i="45"/>
  <c r="M1506" i="45"/>
  <c r="M1507" i="45"/>
  <c r="M1508" i="45"/>
  <c r="M1509" i="45"/>
  <c r="M1510" i="45"/>
  <c r="M1511" i="45"/>
  <c r="M1512" i="45"/>
  <c r="M1513" i="45"/>
  <c r="M1514" i="45"/>
  <c r="M1515" i="45"/>
  <c r="M1516" i="45"/>
  <c r="M1517" i="45"/>
  <c r="M1518" i="45"/>
  <c r="M1519" i="45"/>
  <c r="M1520" i="45"/>
  <c r="M1521" i="45"/>
  <c r="M1522" i="45"/>
  <c r="M1523" i="45"/>
  <c r="M1524" i="45"/>
  <c r="M1525" i="45"/>
  <c r="M1526" i="45"/>
  <c r="M1527" i="45"/>
  <c r="M1528" i="45"/>
  <c r="M1529" i="45"/>
  <c r="M1530" i="45"/>
  <c r="M1531" i="45"/>
  <c r="M1532" i="45"/>
  <c r="M1533" i="45"/>
  <c r="M1534" i="45"/>
  <c r="M1535" i="45"/>
  <c r="M1536" i="45"/>
  <c r="M1537" i="45"/>
  <c r="M1538" i="45"/>
  <c r="M1539" i="45"/>
  <c r="M1540" i="45"/>
  <c r="M1541" i="45"/>
  <c r="M1542" i="45"/>
  <c r="M1543" i="45"/>
  <c r="M1544" i="45"/>
  <c r="M1545" i="45"/>
  <c r="M1546" i="45"/>
  <c r="M1547" i="45"/>
  <c r="M1548" i="45"/>
  <c r="M1549" i="45"/>
  <c r="M1550" i="45"/>
  <c r="M1551" i="45"/>
  <c r="M1552" i="45"/>
  <c r="M1553" i="45"/>
  <c r="M1554" i="45"/>
  <c r="M1555" i="45"/>
  <c r="M1556" i="45"/>
  <c r="M1557" i="45"/>
  <c r="M1558" i="45"/>
  <c r="M1559" i="45"/>
  <c r="M1560" i="45"/>
  <c r="M1561" i="45"/>
  <c r="M1562" i="45"/>
  <c r="M1563" i="45"/>
  <c r="M1564" i="45"/>
  <c r="M1565" i="45"/>
  <c r="M1566" i="45"/>
  <c r="M1567" i="45"/>
  <c r="M1568" i="45"/>
  <c r="M1569" i="45"/>
  <c r="M1570" i="45"/>
  <c r="M1571" i="45"/>
  <c r="M1572" i="45"/>
  <c r="M1573" i="45"/>
  <c r="M1574" i="45"/>
  <c r="M1575" i="45"/>
  <c r="M1576" i="45"/>
  <c r="M1577" i="45"/>
  <c r="M1578" i="45"/>
  <c r="M1579" i="45"/>
  <c r="M1580" i="45"/>
  <c r="M1581" i="45"/>
  <c r="M1582" i="45"/>
  <c r="M1583" i="45"/>
  <c r="M1584" i="45"/>
  <c r="M1585" i="45"/>
  <c r="M1586" i="45"/>
  <c r="M1587" i="45"/>
  <c r="M1588" i="45"/>
  <c r="M1589" i="45"/>
  <c r="M1590" i="45"/>
  <c r="M1591" i="45"/>
  <c r="M1592" i="45"/>
  <c r="M1593" i="45"/>
  <c r="M1594" i="45"/>
  <c r="M1595" i="45"/>
  <c r="M1596" i="45"/>
  <c r="M1597" i="45"/>
  <c r="M1598" i="45"/>
  <c r="M1599" i="45"/>
  <c r="M1600" i="45"/>
  <c r="M1601" i="45"/>
  <c r="M1602" i="45"/>
  <c r="M1603" i="45"/>
  <c r="M1604" i="45"/>
  <c r="M1605" i="45"/>
  <c r="M1606" i="45"/>
  <c r="M1607" i="45"/>
  <c r="M1608" i="45"/>
  <c r="M1609" i="45"/>
  <c r="M1610" i="45"/>
  <c r="M1611" i="45"/>
  <c r="M1612" i="45"/>
  <c r="M1613" i="45"/>
  <c r="M1614" i="45"/>
  <c r="M1615" i="45"/>
  <c r="M1616" i="45"/>
  <c r="M1617" i="45"/>
  <c r="M1618" i="45"/>
  <c r="M1619" i="45"/>
  <c r="M1620" i="45"/>
  <c r="M1621" i="45"/>
  <c r="M1622" i="45"/>
  <c r="M1623" i="45"/>
  <c r="M1624" i="45"/>
  <c r="M1625" i="45"/>
  <c r="M1626" i="45"/>
  <c r="M1627" i="45"/>
  <c r="M1628" i="45"/>
  <c r="M1629" i="45"/>
  <c r="M1630" i="45"/>
  <c r="M1631" i="45"/>
  <c r="M1632" i="45"/>
  <c r="M1633" i="45"/>
  <c r="M1634" i="45"/>
  <c r="M1635" i="45"/>
  <c r="M1636" i="45"/>
  <c r="M1637" i="45"/>
  <c r="M1638" i="45"/>
  <c r="M1639" i="45"/>
  <c r="M1640" i="45"/>
  <c r="M1641" i="45"/>
  <c r="M1642" i="45"/>
  <c r="M1643" i="45"/>
  <c r="M1644" i="45"/>
  <c r="M1645" i="45"/>
  <c r="M1646" i="45"/>
  <c r="M1647" i="45"/>
  <c r="M1648" i="45"/>
  <c r="M1649" i="45"/>
  <c r="M1650" i="45"/>
  <c r="M1651" i="45"/>
  <c r="M1652" i="45"/>
  <c r="M1653" i="45"/>
  <c r="M1654" i="45"/>
  <c r="M1655" i="45"/>
  <c r="M1656" i="45"/>
  <c r="M1657" i="45"/>
  <c r="M1658" i="45"/>
  <c r="M1659" i="45"/>
  <c r="M1660" i="45"/>
  <c r="M1661" i="45"/>
  <c r="M1662" i="45"/>
  <c r="M1663" i="45"/>
  <c r="M1664" i="45"/>
  <c r="M1665" i="45"/>
  <c r="M1666" i="45"/>
  <c r="M1667" i="45"/>
  <c r="M1668" i="45"/>
  <c r="M1669" i="45"/>
  <c r="M1670" i="45"/>
  <c r="M1671" i="45"/>
  <c r="M1672" i="45"/>
  <c r="M1673" i="45"/>
  <c r="M1674" i="45"/>
  <c r="M1675" i="45"/>
  <c r="M1676" i="45"/>
  <c r="M1677" i="45"/>
  <c r="M1678" i="45"/>
  <c r="M1679" i="45"/>
  <c r="M1680" i="45"/>
  <c r="M1681" i="45"/>
  <c r="M1682" i="45"/>
  <c r="M1683" i="45"/>
  <c r="M1684" i="45"/>
  <c r="M1685" i="45"/>
  <c r="M1686" i="45"/>
  <c r="M1687" i="45"/>
  <c r="M1688" i="45"/>
  <c r="M1689" i="45"/>
  <c r="M1690" i="45"/>
  <c r="M1691" i="45"/>
  <c r="M1692" i="45"/>
  <c r="M1693" i="45"/>
  <c r="M1694" i="45"/>
  <c r="M1695" i="45"/>
  <c r="M1696" i="45"/>
  <c r="M1697" i="45"/>
  <c r="M1698" i="45"/>
  <c r="M1699" i="45"/>
  <c r="M1700" i="45"/>
  <c r="M1701" i="45"/>
  <c r="M1702" i="45"/>
  <c r="M1703" i="45"/>
  <c r="M1704" i="45"/>
  <c r="M1705" i="45"/>
  <c r="M1706" i="45"/>
  <c r="M1707" i="45"/>
  <c r="M1708" i="45"/>
  <c r="M1709" i="45"/>
  <c r="M1710" i="45"/>
  <c r="M1711" i="45"/>
  <c r="M1712" i="45"/>
  <c r="M1713" i="45"/>
  <c r="M1714" i="45"/>
  <c r="M1715" i="45"/>
  <c r="M1716" i="45"/>
  <c r="M1717" i="45"/>
  <c r="M1718" i="45"/>
  <c r="M1719" i="45"/>
  <c r="M1720" i="45"/>
  <c r="M1721" i="45"/>
  <c r="M1722" i="45"/>
  <c r="M1723" i="45"/>
  <c r="M1724" i="45"/>
  <c r="M1725" i="45"/>
  <c r="M1726" i="45"/>
  <c r="M1727" i="45"/>
  <c r="M1728" i="45"/>
  <c r="M1729" i="45"/>
  <c r="M1730" i="45"/>
  <c r="M1731" i="45"/>
  <c r="M1732" i="45"/>
  <c r="M1733" i="45"/>
  <c r="M1734" i="45"/>
  <c r="M1735" i="45"/>
  <c r="M1736" i="45"/>
  <c r="M1737" i="45"/>
  <c r="M1738" i="45"/>
  <c r="M1739" i="45"/>
  <c r="M1740" i="45"/>
  <c r="M1741" i="45"/>
  <c r="M1742" i="45"/>
  <c r="M1743" i="45"/>
  <c r="M1744" i="45"/>
  <c r="M1745" i="45"/>
  <c r="M1746" i="45"/>
  <c r="M1747" i="45"/>
  <c r="M1748" i="45"/>
  <c r="M1749" i="45"/>
  <c r="M1750" i="45"/>
  <c r="M1751" i="45"/>
  <c r="M1752" i="45"/>
  <c r="M1753" i="45"/>
  <c r="M1754" i="45"/>
  <c r="M1755" i="45"/>
  <c r="M1756" i="45"/>
  <c r="M1757" i="45"/>
  <c r="M1758" i="45"/>
  <c r="M1759" i="45"/>
  <c r="M1760" i="45"/>
  <c r="M1761" i="45"/>
  <c r="M1762" i="45"/>
  <c r="M1763" i="45"/>
  <c r="M1764" i="45"/>
  <c r="M1765" i="45"/>
  <c r="M1766" i="45"/>
  <c r="M1767" i="45"/>
  <c r="M1768" i="45"/>
  <c r="M1769" i="45"/>
  <c r="M1770" i="45"/>
  <c r="M1771" i="45"/>
  <c r="M1772" i="45"/>
  <c r="M1773" i="45"/>
  <c r="M1774" i="45"/>
  <c r="M1775" i="45"/>
  <c r="M1776" i="45"/>
  <c r="M1777" i="45"/>
  <c r="M1778" i="45"/>
  <c r="M1779" i="45"/>
  <c r="M1780" i="45"/>
  <c r="M1781" i="45"/>
  <c r="M1782" i="45"/>
  <c r="M1783" i="45"/>
  <c r="M1784" i="45"/>
  <c r="M1785" i="45"/>
  <c r="M1786" i="45"/>
  <c r="M1787" i="45"/>
  <c r="M1788" i="45"/>
  <c r="M1789" i="45"/>
  <c r="M1790" i="45"/>
  <c r="M1791" i="45"/>
  <c r="M1792" i="45"/>
  <c r="M1793" i="45"/>
  <c r="M1794" i="45"/>
  <c r="M1795" i="45"/>
  <c r="M1796" i="45"/>
  <c r="M1797" i="45"/>
  <c r="M1798" i="45"/>
  <c r="M1799" i="45"/>
  <c r="M1800" i="45"/>
  <c r="M1801" i="45"/>
  <c r="M1802" i="45"/>
  <c r="M1803" i="45"/>
  <c r="M1804" i="45"/>
  <c r="M1805" i="45"/>
  <c r="M1806" i="45"/>
  <c r="M1807" i="45"/>
  <c r="M1808" i="45"/>
  <c r="M1809" i="45"/>
  <c r="M1810" i="45"/>
  <c r="M1811" i="45"/>
  <c r="M1812" i="45"/>
  <c r="M1813" i="45"/>
  <c r="M1814" i="45"/>
  <c r="M1815" i="45"/>
  <c r="M1816" i="45"/>
  <c r="M1817" i="45"/>
  <c r="M1818" i="45"/>
  <c r="M1819" i="45"/>
  <c r="M1820" i="45"/>
  <c r="M1821" i="45"/>
  <c r="M1822" i="45"/>
  <c r="M1823" i="45"/>
  <c r="M1824" i="45"/>
  <c r="M1825" i="45"/>
  <c r="M1826" i="45"/>
  <c r="M1827" i="45"/>
  <c r="M1828" i="45"/>
  <c r="M1829" i="45"/>
  <c r="M1830" i="45"/>
  <c r="M1831" i="45"/>
  <c r="M1832" i="45"/>
  <c r="M1833" i="45"/>
  <c r="M1834" i="45"/>
  <c r="M1835" i="45"/>
  <c r="M1836" i="45"/>
  <c r="M1837" i="45"/>
  <c r="M1838" i="45"/>
  <c r="M1839" i="45"/>
  <c r="M1840" i="45"/>
  <c r="M1841" i="45"/>
  <c r="M1842" i="45"/>
  <c r="M1843" i="45"/>
  <c r="M1844" i="45"/>
  <c r="M1845" i="45"/>
  <c r="M1846" i="45"/>
  <c r="M1847" i="45"/>
  <c r="M1848" i="45"/>
  <c r="M1849" i="45"/>
  <c r="M1850" i="45"/>
  <c r="M1851" i="45"/>
  <c r="M1852" i="45"/>
  <c r="M1853" i="45"/>
  <c r="M1854" i="45"/>
  <c r="M1855" i="45"/>
  <c r="M1856" i="45"/>
  <c r="M1857" i="45"/>
  <c r="M1858" i="45"/>
  <c r="M1859" i="45"/>
  <c r="M1860" i="45"/>
  <c r="M1861" i="45"/>
  <c r="M1862" i="45"/>
  <c r="M1863" i="45"/>
  <c r="M1864" i="45"/>
  <c r="M1865" i="45"/>
  <c r="M1866" i="45"/>
  <c r="M1867" i="45"/>
  <c r="M1868" i="45"/>
  <c r="M1869" i="45"/>
  <c r="M1870" i="45"/>
  <c r="M1871" i="45"/>
  <c r="M1872" i="45"/>
  <c r="M1873" i="45"/>
  <c r="M1874" i="45"/>
  <c r="M1875" i="45"/>
  <c r="M1876" i="45"/>
  <c r="M1877" i="45"/>
  <c r="M1878" i="45"/>
  <c r="M1879" i="45"/>
  <c r="M1880" i="45"/>
  <c r="M1881" i="45"/>
  <c r="M1882" i="45"/>
  <c r="M1883" i="45"/>
  <c r="M1884" i="45"/>
  <c r="M1885" i="45"/>
  <c r="M1886" i="45"/>
  <c r="M1887" i="45"/>
  <c r="M1888" i="45"/>
  <c r="M1889" i="45"/>
  <c r="M1890" i="45"/>
  <c r="M1891" i="45"/>
  <c r="M1892" i="45"/>
  <c r="M1893" i="45"/>
  <c r="M1894" i="45"/>
  <c r="M1895" i="45"/>
  <c r="M1896" i="45"/>
  <c r="M1897" i="45"/>
  <c r="M1898" i="45"/>
  <c r="M1899" i="45"/>
  <c r="M1900" i="45"/>
  <c r="M1901" i="45"/>
  <c r="M1902" i="45"/>
  <c r="M1903" i="45"/>
  <c r="M1904" i="45"/>
  <c r="M1905" i="45"/>
  <c r="M1906" i="45"/>
  <c r="M1907" i="45"/>
  <c r="M1908" i="45"/>
  <c r="M1909" i="45"/>
  <c r="M1910" i="45"/>
  <c r="M1911" i="45"/>
  <c r="M1912" i="45"/>
  <c r="M1913" i="45"/>
  <c r="M1914" i="45"/>
  <c r="M1915" i="45"/>
  <c r="M1916" i="45"/>
  <c r="M1917" i="45"/>
  <c r="M1918" i="45"/>
  <c r="M1919" i="45"/>
  <c r="M1920" i="45"/>
  <c r="M1921" i="45"/>
  <c r="M1922" i="45"/>
  <c r="M1923" i="45"/>
  <c r="M1924" i="45"/>
  <c r="M1925" i="45"/>
  <c r="M1926" i="45"/>
  <c r="M1927" i="45"/>
  <c r="M1928" i="45"/>
  <c r="M1929" i="45"/>
  <c r="M1930" i="45"/>
  <c r="M1931" i="45"/>
  <c r="M1932" i="45"/>
  <c r="M1933" i="45"/>
  <c r="M1934" i="45"/>
  <c r="M1935" i="45"/>
  <c r="M1936" i="45"/>
  <c r="M1937" i="45"/>
  <c r="M1938" i="45"/>
  <c r="M1939" i="45"/>
  <c r="M1940" i="45"/>
  <c r="M1941" i="45"/>
  <c r="M1942" i="45"/>
  <c r="M1943" i="45"/>
  <c r="M1944" i="45"/>
  <c r="M1945" i="45"/>
  <c r="M1946" i="45"/>
  <c r="M1947" i="45"/>
  <c r="M1948" i="45"/>
  <c r="M1949" i="45"/>
  <c r="M1950" i="45"/>
  <c r="M1951" i="45"/>
  <c r="M1952" i="45"/>
  <c r="M1953" i="45"/>
  <c r="M1954" i="45"/>
  <c r="M1955" i="45"/>
  <c r="M1956" i="45"/>
  <c r="M1957" i="45"/>
  <c r="M1958" i="45"/>
  <c r="M1959" i="45"/>
  <c r="M1960" i="45"/>
  <c r="M1961" i="45"/>
  <c r="M1962" i="45"/>
  <c r="M1963" i="45"/>
  <c r="M1964" i="45"/>
  <c r="M1965" i="45"/>
  <c r="M1966" i="45"/>
  <c r="M1967" i="45"/>
  <c r="M1968" i="45"/>
  <c r="M1969" i="45"/>
  <c r="M1970" i="45"/>
  <c r="M1971" i="45"/>
  <c r="M1972" i="45"/>
  <c r="M1973" i="45"/>
  <c r="M1974" i="45"/>
  <c r="M1975" i="45"/>
  <c r="M1976" i="45"/>
  <c r="M1977" i="45"/>
  <c r="M1978" i="45"/>
  <c r="M1979" i="45"/>
  <c r="M1980" i="45"/>
  <c r="M1981" i="45"/>
  <c r="M1982" i="45"/>
  <c r="M1983" i="45"/>
  <c r="M1984" i="45"/>
  <c r="M1985" i="45"/>
  <c r="M1986" i="45"/>
  <c r="M1987" i="45"/>
  <c r="M1988" i="45"/>
  <c r="M1989" i="45"/>
  <c r="M1990" i="45"/>
  <c r="M1991" i="45"/>
  <c r="M1992" i="45"/>
  <c r="M1993" i="45"/>
  <c r="M1994" i="45"/>
  <c r="M1995" i="45"/>
  <c r="M1996" i="45"/>
  <c r="M1997" i="45"/>
  <c r="M1998" i="45"/>
  <c r="M1999" i="45"/>
  <c r="M2000" i="45"/>
  <c r="M2001" i="45"/>
  <c r="M2002" i="45"/>
  <c r="M2003" i="45"/>
  <c r="M2004" i="45"/>
  <c r="M2005" i="45"/>
  <c r="M2006" i="45"/>
  <c r="M2007" i="45"/>
  <c r="M2008" i="45"/>
  <c r="M2009" i="45"/>
  <c r="M2010" i="45"/>
  <c r="M2011" i="45"/>
  <c r="M2012" i="45"/>
  <c r="M2013" i="45"/>
  <c r="M2014" i="45"/>
  <c r="M2015" i="45"/>
  <c r="M2016" i="45"/>
  <c r="M2017" i="45"/>
  <c r="M2018" i="45"/>
  <c r="M2019" i="45"/>
  <c r="M2020" i="45"/>
  <c r="M2021" i="45"/>
  <c r="M2022" i="45"/>
  <c r="M2023" i="45"/>
  <c r="M2024" i="45"/>
  <c r="M2025" i="45"/>
  <c r="M2026" i="45"/>
  <c r="M2027" i="45"/>
  <c r="M2028" i="45"/>
  <c r="M2029" i="45"/>
  <c r="M2030" i="45"/>
  <c r="M2031" i="45"/>
  <c r="M2032" i="45"/>
  <c r="M2033" i="45"/>
  <c r="M2034" i="45"/>
  <c r="M2035" i="45"/>
  <c r="M2036" i="45"/>
  <c r="M2037" i="45"/>
  <c r="M2038" i="45"/>
  <c r="M2039" i="45"/>
  <c r="M2040" i="45"/>
  <c r="M2041" i="45"/>
  <c r="M2042" i="45"/>
  <c r="M2043" i="45"/>
  <c r="M2044" i="45"/>
  <c r="M2045" i="45"/>
  <c r="M2046" i="45"/>
  <c r="M2047" i="45"/>
  <c r="M2048" i="45"/>
  <c r="M2049" i="45"/>
  <c r="M2050" i="45"/>
  <c r="M2051" i="45"/>
  <c r="M2052" i="45"/>
  <c r="M2053" i="45"/>
  <c r="M2054" i="45"/>
  <c r="M2055" i="45"/>
  <c r="M2056" i="45"/>
  <c r="M2057" i="45"/>
  <c r="M2058" i="45"/>
  <c r="M2059" i="45"/>
  <c r="M2060" i="45"/>
  <c r="M2061" i="45"/>
  <c r="M2062" i="45"/>
  <c r="M2063" i="45"/>
  <c r="M2064" i="45"/>
  <c r="M2065" i="45"/>
  <c r="M2066" i="45"/>
  <c r="M2067" i="45"/>
  <c r="M2068" i="45"/>
  <c r="M2069" i="45"/>
  <c r="M2070" i="45"/>
  <c r="M2071" i="45"/>
  <c r="M2072" i="45"/>
  <c r="M2073" i="45"/>
  <c r="M2074" i="45"/>
  <c r="M2075" i="45"/>
  <c r="M2076" i="45"/>
  <c r="M2077" i="45"/>
  <c r="M2078" i="45"/>
  <c r="M2079" i="45"/>
  <c r="M2080" i="45"/>
  <c r="M2081" i="45"/>
  <c r="M2082" i="45"/>
  <c r="M2083" i="45"/>
  <c r="M2084" i="45"/>
  <c r="M2085" i="45"/>
  <c r="M2086" i="45"/>
  <c r="M2087" i="45"/>
  <c r="M2088" i="45"/>
  <c r="M2089" i="45"/>
  <c r="M2090" i="45"/>
  <c r="M2091" i="45"/>
  <c r="M2092" i="45"/>
  <c r="M2093" i="45"/>
  <c r="M2094" i="45"/>
  <c r="M2095" i="45"/>
  <c r="M2096" i="45"/>
  <c r="M2097" i="45"/>
  <c r="M2098" i="45"/>
  <c r="M2099" i="45"/>
  <c r="M2100" i="45"/>
  <c r="M2101" i="45"/>
  <c r="M2102" i="45"/>
  <c r="M2103" i="45"/>
  <c r="M2104" i="45"/>
  <c r="M2105" i="45"/>
  <c r="M2106" i="45"/>
  <c r="M2107" i="45"/>
  <c r="M2108" i="45"/>
  <c r="M2109" i="45"/>
  <c r="M2110" i="45"/>
  <c r="M2111" i="45"/>
  <c r="M2112" i="45"/>
  <c r="M2113" i="45"/>
  <c r="M2114" i="45"/>
  <c r="M2115" i="45"/>
  <c r="M2116" i="45"/>
  <c r="M2117" i="45"/>
  <c r="M2118" i="45"/>
  <c r="M2119" i="45"/>
  <c r="M2120" i="45"/>
  <c r="M2121" i="45"/>
  <c r="M2122" i="45"/>
  <c r="M2123" i="45"/>
  <c r="M2124" i="45"/>
  <c r="M2125" i="45"/>
  <c r="M2126" i="45"/>
  <c r="M2127" i="45"/>
  <c r="M2128" i="45"/>
  <c r="M2129" i="45"/>
  <c r="M2130" i="45"/>
  <c r="M2131" i="45"/>
  <c r="M2132" i="45"/>
  <c r="M2133" i="45"/>
  <c r="M2134" i="45"/>
  <c r="M2135" i="45"/>
  <c r="M2136" i="45"/>
  <c r="M2137" i="45"/>
  <c r="M2138" i="45"/>
  <c r="M2139" i="45"/>
  <c r="M2140" i="45"/>
  <c r="M2141" i="45"/>
  <c r="M2142" i="45"/>
  <c r="M2143" i="45"/>
  <c r="M2144" i="45"/>
  <c r="M2145" i="45"/>
  <c r="M2146" i="45"/>
  <c r="M2147" i="45"/>
  <c r="M2148" i="45"/>
  <c r="M2149" i="45"/>
  <c r="M2150" i="45"/>
  <c r="M2151" i="45"/>
  <c r="M2152" i="45"/>
  <c r="M2153" i="45"/>
  <c r="M2154" i="45"/>
  <c r="M2155" i="45"/>
  <c r="M2156" i="45"/>
  <c r="M2157" i="45"/>
  <c r="M2158" i="45"/>
  <c r="M2159" i="45"/>
  <c r="M2160" i="45"/>
  <c r="M2161" i="45"/>
  <c r="M2162" i="45"/>
  <c r="M2163" i="45"/>
  <c r="M2164" i="45"/>
  <c r="M2165" i="45"/>
  <c r="M2166" i="45"/>
  <c r="M2167" i="45"/>
  <c r="M2168" i="45"/>
  <c r="M2169" i="45"/>
  <c r="M2170" i="45"/>
  <c r="M2171" i="45"/>
  <c r="M2172" i="45"/>
  <c r="M2173" i="45"/>
  <c r="M2174" i="45"/>
  <c r="M2175" i="45"/>
  <c r="M2176" i="45"/>
  <c r="M2177" i="45"/>
  <c r="M2178" i="45"/>
  <c r="M2179" i="45"/>
  <c r="M2180" i="45"/>
  <c r="M2181" i="45"/>
  <c r="M2182" i="45"/>
  <c r="M2183" i="45"/>
  <c r="M2184" i="45"/>
  <c r="M2185" i="45"/>
  <c r="M2186" i="45"/>
  <c r="M2187" i="45"/>
  <c r="M2188" i="45"/>
  <c r="M2189" i="45"/>
  <c r="M2190" i="45"/>
  <c r="M2191" i="45"/>
  <c r="M2192" i="45"/>
  <c r="M2193" i="45"/>
  <c r="M2194" i="45"/>
  <c r="M2195" i="45"/>
  <c r="M2196" i="45"/>
  <c r="M2197" i="45"/>
  <c r="M2198" i="45"/>
  <c r="M2199" i="45"/>
  <c r="M2200" i="45"/>
  <c r="M2201" i="45"/>
  <c r="M2202" i="45"/>
  <c r="M2203" i="45"/>
  <c r="M2204" i="45"/>
  <c r="M2205" i="45"/>
  <c r="M2206" i="45"/>
  <c r="M2207" i="45"/>
  <c r="M2208" i="45"/>
  <c r="M2209" i="45"/>
  <c r="M2210" i="45"/>
  <c r="M2211" i="45"/>
  <c r="M2212" i="45"/>
  <c r="M2213" i="45"/>
  <c r="M2214" i="45"/>
  <c r="M2215" i="45"/>
  <c r="M2216" i="45"/>
  <c r="M2217" i="45"/>
  <c r="M2218" i="45"/>
  <c r="M2219" i="45"/>
  <c r="M2220" i="45"/>
  <c r="M2221" i="45"/>
  <c r="M2222" i="45"/>
  <c r="M2223" i="45"/>
  <c r="M2224" i="45"/>
  <c r="M2225" i="45"/>
  <c r="M2226" i="45"/>
  <c r="M2227" i="45"/>
  <c r="M2228" i="45"/>
  <c r="M2229" i="45"/>
  <c r="M2230" i="45"/>
  <c r="M2231" i="45"/>
  <c r="M2232" i="45"/>
  <c r="M2233" i="45"/>
  <c r="M2234" i="45"/>
  <c r="M2235" i="45"/>
  <c r="M2236" i="45"/>
  <c r="M2237" i="45"/>
  <c r="M2238" i="45"/>
  <c r="M2239" i="45"/>
  <c r="M2240" i="45"/>
  <c r="M2241" i="45"/>
  <c r="M2242" i="45"/>
  <c r="M2243" i="45"/>
  <c r="M2244" i="45"/>
  <c r="M2245" i="45"/>
  <c r="M2246" i="45"/>
  <c r="M2247" i="45"/>
  <c r="M2248" i="45"/>
  <c r="M2249" i="45"/>
  <c r="M2250" i="45"/>
  <c r="M2251" i="45"/>
  <c r="M2252" i="45"/>
  <c r="M2253" i="45"/>
  <c r="M2254" i="45"/>
  <c r="M2255" i="45"/>
  <c r="M2256" i="45"/>
  <c r="M2257" i="45"/>
  <c r="M2258" i="45"/>
  <c r="M2259" i="45"/>
  <c r="M2260" i="45"/>
  <c r="M2261" i="45"/>
  <c r="M2262" i="45"/>
  <c r="M2263" i="45"/>
  <c r="M2264" i="45"/>
  <c r="M2265" i="45"/>
  <c r="M2266" i="45"/>
  <c r="M2267" i="45"/>
  <c r="M2268" i="45"/>
  <c r="M2269" i="45"/>
  <c r="M2270" i="45"/>
  <c r="M2271" i="45"/>
  <c r="M2272" i="45"/>
  <c r="M2273" i="45"/>
  <c r="M2274" i="45"/>
  <c r="M2275" i="45"/>
  <c r="M2276" i="45"/>
  <c r="M2277" i="45"/>
  <c r="M2278" i="45"/>
  <c r="M2279" i="45"/>
  <c r="M2280" i="45"/>
  <c r="M2281" i="45"/>
  <c r="M2282" i="45"/>
  <c r="M2283" i="45"/>
  <c r="M2284" i="45"/>
  <c r="M2285" i="45"/>
  <c r="M2286" i="45"/>
  <c r="M2287" i="45"/>
  <c r="M2288" i="45"/>
  <c r="M2289" i="45"/>
  <c r="M2290" i="45"/>
  <c r="M2291" i="45"/>
  <c r="M2292" i="45"/>
  <c r="M2293" i="45"/>
  <c r="M2294" i="45"/>
  <c r="M2295" i="45"/>
  <c r="M2296" i="45"/>
  <c r="M2297" i="45"/>
  <c r="M2298" i="45"/>
  <c r="M2299" i="45"/>
  <c r="M2300" i="45"/>
  <c r="M2301" i="45"/>
  <c r="M2302" i="45"/>
  <c r="M2303" i="45"/>
  <c r="M2304" i="45"/>
  <c r="M2305" i="45"/>
  <c r="M2306" i="45"/>
  <c r="M2307" i="45"/>
  <c r="M2308" i="45"/>
  <c r="M2309" i="45"/>
  <c r="M2310" i="45"/>
  <c r="M2311" i="45"/>
  <c r="M2312" i="45"/>
  <c r="M2313" i="45"/>
  <c r="M2314" i="45"/>
  <c r="M2315" i="45"/>
  <c r="M2316" i="45"/>
  <c r="M2317" i="45"/>
  <c r="M2318" i="45"/>
  <c r="M2319" i="45"/>
  <c r="M2320" i="45"/>
  <c r="M2321" i="45"/>
  <c r="M2322" i="45"/>
  <c r="M2323" i="45"/>
  <c r="M2324" i="45"/>
  <c r="M2325" i="45"/>
  <c r="M2326" i="45"/>
  <c r="M2327" i="45"/>
  <c r="M2328" i="45"/>
  <c r="M2329" i="45"/>
  <c r="M2330" i="45"/>
  <c r="M2331" i="45"/>
  <c r="M2332" i="45"/>
  <c r="M2333" i="45"/>
  <c r="M2334" i="45"/>
  <c r="M2335" i="45"/>
  <c r="M2336" i="45"/>
  <c r="M2337" i="45"/>
  <c r="M2338" i="45"/>
  <c r="M2339" i="45"/>
  <c r="M2340" i="45"/>
  <c r="M2341" i="45"/>
  <c r="M2342" i="45"/>
  <c r="M2343" i="45"/>
  <c r="M2344" i="45"/>
  <c r="M2345" i="45"/>
  <c r="M2346" i="45"/>
  <c r="M2347" i="45"/>
  <c r="M2348" i="45"/>
  <c r="M2349" i="45"/>
  <c r="M2350" i="45"/>
  <c r="M2351" i="45"/>
  <c r="M2352" i="45"/>
  <c r="M2353" i="45"/>
  <c r="M2354" i="45"/>
  <c r="M2355" i="45"/>
  <c r="M2356" i="45"/>
  <c r="M2357" i="45"/>
  <c r="M2358" i="45"/>
  <c r="M2359" i="45"/>
  <c r="M2360" i="45"/>
  <c r="M2361" i="45"/>
  <c r="M2362" i="45"/>
  <c r="M2363" i="45"/>
  <c r="M2364" i="45"/>
  <c r="M2365" i="45"/>
  <c r="M2366" i="45"/>
  <c r="M2367" i="45"/>
  <c r="M2368" i="45"/>
  <c r="M2369" i="45"/>
  <c r="M2370" i="45"/>
  <c r="M2371" i="45"/>
  <c r="M2372" i="45"/>
  <c r="M2373" i="45"/>
  <c r="M2374" i="45"/>
  <c r="M2375" i="45"/>
  <c r="M2376" i="45"/>
  <c r="M2377" i="45"/>
  <c r="M2378" i="45"/>
  <c r="M2379" i="45"/>
  <c r="M2380" i="45"/>
  <c r="M2381" i="45"/>
  <c r="M2382" i="45"/>
  <c r="M2383" i="45"/>
  <c r="M2384" i="45"/>
  <c r="M2385" i="45"/>
  <c r="M2386" i="45"/>
  <c r="M2387" i="45"/>
  <c r="M2388" i="45"/>
  <c r="M2389" i="45"/>
  <c r="M2390" i="45"/>
  <c r="M2391" i="45"/>
  <c r="M2392" i="45"/>
  <c r="M2393" i="45"/>
  <c r="M2394" i="45"/>
  <c r="M2395" i="45"/>
  <c r="M2396" i="45"/>
  <c r="M2397" i="45"/>
  <c r="M2398" i="45"/>
  <c r="M2399" i="45"/>
  <c r="M2400" i="45"/>
  <c r="M2401" i="45"/>
  <c r="M2402" i="45"/>
  <c r="M2403" i="45"/>
  <c r="M2404" i="45"/>
  <c r="M2405" i="45"/>
  <c r="M2406" i="45"/>
  <c r="M2407" i="45"/>
  <c r="M2408" i="45"/>
  <c r="M2409" i="45"/>
  <c r="M2410" i="45"/>
  <c r="M2411" i="45"/>
  <c r="M2412" i="45"/>
  <c r="M2413" i="45"/>
  <c r="M2414" i="45"/>
  <c r="M2415" i="45"/>
  <c r="M2416" i="45"/>
  <c r="M2417" i="45"/>
  <c r="M2418" i="45"/>
  <c r="M2419" i="45"/>
  <c r="M2420" i="45"/>
  <c r="M2421" i="45"/>
  <c r="M2422" i="45"/>
  <c r="M2423" i="45"/>
  <c r="M2424" i="45"/>
  <c r="M2425" i="45"/>
  <c r="M2426" i="45"/>
  <c r="M2427" i="45"/>
  <c r="M2428" i="45"/>
  <c r="M2429" i="45"/>
  <c r="M2430" i="45"/>
  <c r="M2431" i="45"/>
  <c r="M2432" i="45"/>
  <c r="M2433" i="45"/>
  <c r="M2434" i="45"/>
  <c r="M2435" i="45"/>
  <c r="M2436" i="45"/>
  <c r="M2437" i="45"/>
  <c r="M2438" i="45"/>
  <c r="M2439" i="45"/>
  <c r="M2440" i="45"/>
  <c r="M2441" i="45"/>
  <c r="M2442" i="45"/>
  <c r="M2443" i="45"/>
  <c r="M2444" i="45"/>
  <c r="M2445" i="45"/>
  <c r="M2446" i="45"/>
  <c r="M2447" i="45"/>
  <c r="M2448" i="45"/>
  <c r="M2449" i="45"/>
  <c r="M2450" i="45"/>
  <c r="M2451" i="45"/>
  <c r="M2452" i="45"/>
  <c r="M2453" i="45"/>
  <c r="M2454" i="45"/>
  <c r="M2455" i="45"/>
  <c r="M2456" i="45"/>
  <c r="M2457" i="45"/>
  <c r="M2458" i="45"/>
  <c r="M2459" i="45"/>
  <c r="M2460" i="45"/>
  <c r="M2461" i="45"/>
  <c r="M2462" i="45"/>
  <c r="M2463" i="45"/>
  <c r="M2464" i="45"/>
  <c r="M2465" i="45"/>
  <c r="M2466" i="45"/>
  <c r="M2467" i="45"/>
  <c r="M2468" i="45"/>
  <c r="M2469" i="45"/>
  <c r="M2470" i="45"/>
  <c r="M2471" i="45"/>
  <c r="M2472" i="45"/>
  <c r="M2473" i="45"/>
  <c r="M2474" i="45"/>
  <c r="M2475" i="45"/>
  <c r="M2476" i="45"/>
  <c r="M2477" i="45"/>
  <c r="M2478" i="45"/>
  <c r="M2479" i="45"/>
  <c r="M2480" i="45"/>
  <c r="M2481" i="45"/>
  <c r="M2482" i="45"/>
  <c r="M2483" i="45"/>
  <c r="M2484" i="45"/>
  <c r="M2485" i="45"/>
  <c r="M2486" i="45"/>
  <c r="M2487" i="45"/>
  <c r="M2488" i="45"/>
  <c r="M2489" i="45"/>
  <c r="M2490" i="45"/>
  <c r="M2491" i="45"/>
  <c r="M2492" i="45"/>
  <c r="M2493" i="45"/>
  <c r="M2494" i="45"/>
  <c r="M2495" i="45"/>
  <c r="M2496" i="45"/>
  <c r="M2497" i="45"/>
  <c r="M2498" i="45"/>
  <c r="M2499" i="45"/>
  <c r="M2500" i="45"/>
  <c r="M2501" i="45"/>
  <c r="M2502" i="45"/>
  <c r="M2503" i="45"/>
  <c r="M2504" i="45"/>
  <c r="M2505" i="45"/>
  <c r="M2506" i="45"/>
  <c r="M2507" i="45"/>
  <c r="M2508" i="45"/>
  <c r="M9" i="45"/>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86" i="40"/>
  <c r="M87" i="40"/>
  <c r="M88" i="40"/>
  <c r="M89" i="40"/>
  <c r="M90" i="40"/>
  <c r="M91" i="40"/>
  <c r="M92" i="40"/>
  <c r="M13" i="40"/>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R152" i="39"/>
  <c r="R153" i="39"/>
  <c r="R154" i="39"/>
  <c r="R155" i="39"/>
  <c r="R156" i="39"/>
  <c r="R157" i="39"/>
  <c r="R158" i="39"/>
  <c r="R159" i="39"/>
  <c r="R160" i="39"/>
  <c r="R161" i="39"/>
  <c r="R162" i="39"/>
  <c r="R163" i="39"/>
  <c r="R164" i="39"/>
  <c r="R165" i="39"/>
  <c r="R166" i="39"/>
  <c r="R167" i="39"/>
  <c r="R168" i="39"/>
  <c r="R169" i="39"/>
  <c r="R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R198" i="39"/>
  <c r="R199" i="39"/>
  <c r="R200" i="39"/>
  <c r="R201" i="39"/>
  <c r="R202" i="39"/>
  <c r="R203" i="39"/>
  <c r="R204" i="39"/>
  <c r="R205" i="39"/>
  <c r="R206" i="39"/>
  <c r="R207" i="39"/>
  <c r="R208" i="39"/>
  <c r="R209" i="39"/>
  <c r="R210" i="39"/>
  <c r="R211" i="39"/>
  <c r="R212" i="39"/>
  <c r="R213" i="39"/>
  <c r="R214" i="39"/>
  <c r="R215" i="39"/>
  <c r="R216" i="39"/>
  <c r="R217" i="39"/>
  <c r="R218" i="39"/>
  <c r="R219" i="39"/>
  <c r="R220" i="39"/>
  <c r="R221" i="39"/>
  <c r="R222" i="39"/>
  <c r="R223" i="39"/>
  <c r="R224" i="39"/>
  <c r="R225" i="39"/>
  <c r="R226" i="39"/>
  <c r="R227" i="39"/>
  <c r="R228" i="39"/>
  <c r="R229" i="39"/>
  <c r="R230" i="39"/>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254" i="39"/>
  <c r="R255" i="39"/>
  <c r="R256" i="39"/>
  <c r="R257" i="39"/>
  <c r="R8" i="39"/>
  <c r="N1007" i="38"/>
  <c r="N1006" i="38"/>
  <c r="N1005" i="38"/>
  <c r="N1004" i="38"/>
  <c r="N1003" i="38"/>
  <c r="N1002" i="38"/>
  <c r="N1001" i="38"/>
  <c r="N1000" i="38"/>
  <c r="N999" i="38"/>
  <c r="N998" i="38"/>
  <c r="N997" i="38"/>
  <c r="N996" i="38"/>
  <c r="N995" i="38"/>
  <c r="N994" i="38"/>
  <c r="N993" i="38"/>
  <c r="N992" i="38"/>
  <c r="N991" i="38"/>
  <c r="N990" i="38"/>
  <c r="N989" i="38"/>
  <c r="N988" i="38"/>
  <c r="N987" i="38"/>
  <c r="N986" i="38"/>
  <c r="N985" i="38"/>
  <c r="N984" i="38"/>
  <c r="N983" i="38"/>
  <c r="N982" i="38"/>
  <c r="N981" i="38"/>
  <c r="N980" i="38"/>
  <c r="N979" i="38"/>
  <c r="N978" i="38"/>
  <c r="N977" i="38"/>
  <c r="N976" i="38"/>
  <c r="N975" i="38"/>
  <c r="N974" i="38"/>
  <c r="N973" i="38"/>
  <c r="N972" i="38"/>
  <c r="N971" i="38"/>
  <c r="N970" i="38"/>
  <c r="N969" i="38"/>
  <c r="N968" i="38"/>
  <c r="N967" i="38"/>
  <c r="N966" i="38"/>
  <c r="N965" i="38"/>
  <c r="N964" i="38"/>
  <c r="N963" i="38"/>
  <c r="N962" i="38"/>
  <c r="N961" i="38"/>
  <c r="N960" i="38"/>
  <c r="N959" i="38"/>
  <c r="N958" i="38"/>
  <c r="N957" i="38"/>
  <c r="N956" i="38"/>
  <c r="N955" i="38"/>
  <c r="N954" i="38"/>
  <c r="N953" i="38"/>
  <c r="N952" i="38"/>
  <c r="N951" i="38"/>
  <c r="N950" i="38"/>
  <c r="N949" i="38"/>
  <c r="N948" i="38"/>
  <c r="N947" i="38"/>
  <c r="N946" i="38"/>
  <c r="N945" i="38"/>
  <c r="N944" i="38"/>
  <c r="N943" i="38"/>
  <c r="N942" i="38"/>
  <c r="N941" i="38"/>
  <c r="N940" i="38"/>
  <c r="N939" i="38"/>
  <c r="N938" i="38"/>
  <c r="N937" i="38"/>
  <c r="N936" i="38"/>
  <c r="N935" i="38"/>
  <c r="N934" i="38"/>
  <c r="N933" i="38"/>
  <c r="N932" i="38"/>
  <c r="N931" i="38"/>
  <c r="N930" i="38"/>
  <c r="N929" i="38"/>
  <c r="N928" i="38"/>
  <c r="N927" i="38"/>
  <c r="N926" i="38"/>
  <c r="N925" i="38"/>
  <c r="N924" i="38"/>
  <c r="N923" i="38"/>
  <c r="N922" i="38"/>
  <c r="N921" i="38"/>
  <c r="N920" i="38"/>
  <c r="N919" i="38"/>
  <c r="N918" i="38"/>
  <c r="N917" i="38"/>
  <c r="N916" i="38"/>
  <c r="N915" i="38"/>
  <c r="N914" i="38"/>
  <c r="N913" i="38"/>
  <c r="N912" i="38"/>
  <c r="N911" i="38"/>
  <c r="N910" i="38"/>
  <c r="N909" i="38"/>
  <c r="N908" i="38"/>
  <c r="N907" i="38"/>
  <c r="N906" i="38"/>
  <c r="N905" i="38"/>
  <c r="N904" i="38"/>
  <c r="N903" i="38"/>
  <c r="N902" i="38"/>
  <c r="N901" i="38"/>
  <c r="N900" i="38"/>
  <c r="N899" i="38"/>
  <c r="N898" i="38"/>
  <c r="N897" i="38"/>
  <c r="N896" i="38"/>
  <c r="N895" i="38"/>
  <c r="N894" i="38"/>
  <c r="N893" i="38"/>
  <c r="N892" i="38"/>
  <c r="N891" i="38"/>
  <c r="N890" i="38"/>
  <c r="N889" i="38"/>
  <c r="N888" i="38"/>
  <c r="N887" i="38"/>
  <c r="N886" i="38"/>
  <c r="N885" i="38"/>
  <c r="N884" i="38"/>
  <c r="N883" i="38"/>
  <c r="N882" i="38"/>
  <c r="N881" i="38"/>
  <c r="N880" i="38"/>
  <c r="N879" i="38"/>
  <c r="N878" i="38"/>
  <c r="N877" i="38"/>
  <c r="N876" i="38"/>
  <c r="N875" i="38"/>
  <c r="N874" i="38"/>
  <c r="N873" i="38"/>
  <c r="N872" i="38"/>
  <c r="N871" i="38"/>
  <c r="N870" i="38"/>
  <c r="N869" i="38"/>
  <c r="N868" i="38"/>
  <c r="N867" i="38"/>
  <c r="N866" i="38"/>
  <c r="N865" i="38"/>
  <c r="N864" i="38"/>
  <c r="N863" i="38"/>
  <c r="N862" i="38"/>
  <c r="N861" i="38"/>
  <c r="N860" i="38"/>
  <c r="N859" i="38"/>
  <c r="N858" i="38"/>
  <c r="N857" i="38"/>
  <c r="N856" i="38"/>
  <c r="N855" i="38"/>
  <c r="N854" i="38"/>
  <c r="N853" i="38"/>
  <c r="N852" i="38"/>
  <c r="N851" i="38"/>
  <c r="N850" i="38"/>
  <c r="N849" i="38"/>
  <c r="N848" i="38"/>
  <c r="N847" i="38"/>
  <c r="N846" i="38"/>
  <c r="N845" i="38"/>
  <c r="N844" i="38"/>
  <c r="N843" i="38"/>
  <c r="N842" i="38"/>
  <c r="N841" i="38"/>
  <c r="N840" i="38"/>
  <c r="N839" i="38"/>
  <c r="N838" i="38"/>
  <c r="N837" i="38"/>
  <c r="N836" i="38"/>
  <c r="N835" i="38"/>
  <c r="N834" i="38"/>
  <c r="N833" i="38"/>
  <c r="N832" i="38"/>
  <c r="N831" i="38"/>
  <c r="N830" i="38"/>
  <c r="N829" i="38"/>
  <c r="N828" i="38"/>
  <c r="N827" i="38"/>
  <c r="N826" i="38"/>
  <c r="N825" i="38"/>
  <c r="N824" i="38"/>
  <c r="N823" i="38"/>
  <c r="N822" i="38"/>
  <c r="N821" i="38"/>
  <c r="N820" i="38"/>
  <c r="N819" i="38"/>
  <c r="N818" i="38"/>
  <c r="N817" i="38"/>
  <c r="N816" i="38"/>
  <c r="N815" i="38"/>
  <c r="N814" i="38"/>
  <c r="N813" i="38"/>
  <c r="N812" i="38"/>
  <c r="N811" i="38"/>
  <c r="N810" i="38"/>
  <c r="N809" i="38"/>
  <c r="N808" i="38"/>
  <c r="N807" i="38"/>
  <c r="N806" i="38"/>
  <c r="N805" i="38"/>
  <c r="N804" i="38"/>
  <c r="N803" i="38"/>
  <c r="N802" i="38"/>
  <c r="N801" i="38"/>
  <c r="N800" i="38"/>
  <c r="N799" i="38"/>
  <c r="N798" i="38"/>
  <c r="N797" i="38"/>
  <c r="N796" i="38"/>
  <c r="N795" i="38"/>
  <c r="N794" i="38"/>
  <c r="N793" i="38"/>
  <c r="N792" i="38"/>
  <c r="N791" i="38"/>
  <c r="N790" i="38"/>
  <c r="N789" i="38"/>
  <c r="N788" i="38"/>
  <c r="N787" i="38"/>
  <c r="N786" i="38"/>
  <c r="N785" i="38"/>
  <c r="N784" i="38"/>
  <c r="N783" i="38"/>
  <c r="N782" i="38"/>
  <c r="N781" i="38"/>
  <c r="N780" i="38"/>
  <c r="N779" i="38"/>
  <c r="N778" i="38"/>
  <c r="N777" i="38"/>
  <c r="N776" i="38"/>
  <c r="N775" i="38"/>
  <c r="N774" i="38"/>
  <c r="N773" i="38"/>
  <c r="N772" i="38"/>
  <c r="N771" i="38"/>
  <c r="N770" i="38"/>
  <c r="N769" i="38"/>
  <c r="N768" i="38"/>
  <c r="N767" i="38"/>
  <c r="N766" i="38"/>
  <c r="N765" i="38"/>
  <c r="N764" i="38"/>
  <c r="N763" i="38"/>
  <c r="N762" i="38"/>
  <c r="N761" i="38"/>
  <c r="N760" i="38"/>
  <c r="N759" i="38"/>
  <c r="N758" i="38"/>
  <c r="N757" i="38"/>
  <c r="N756" i="38"/>
  <c r="N755" i="38"/>
  <c r="N754" i="38"/>
  <c r="N753" i="38"/>
  <c r="N752" i="38"/>
  <c r="N751" i="38"/>
  <c r="N750" i="38"/>
  <c r="N749" i="38"/>
  <c r="N748" i="38"/>
  <c r="N747" i="38"/>
  <c r="N746" i="38"/>
  <c r="N745" i="38"/>
  <c r="N744" i="38"/>
  <c r="N743" i="38"/>
  <c r="N742" i="38"/>
  <c r="N741" i="38"/>
  <c r="N740" i="38"/>
  <c r="N739" i="38"/>
  <c r="N738" i="38"/>
  <c r="N737" i="38"/>
  <c r="N736" i="38"/>
  <c r="N735" i="38"/>
  <c r="N734" i="38"/>
  <c r="N733" i="38"/>
  <c r="N732" i="38"/>
  <c r="N731" i="38"/>
  <c r="N730" i="38"/>
  <c r="N729" i="38"/>
  <c r="N728" i="38"/>
  <c r="N727" i="38"/>
  <c r="N726" i="38"/>
  <c r="N725" i="38"/>
  <c r="N724" i="38"/>
  <c r="N723" i="38"/>
  <c r="N722" i="38"/>
  <c r="N721" i="38"/>
  <c r="N720" i="38"/>
  <c r="N719" i="38"/>
  <c r="N718" i="38"/>
  <c r="N717" i="38"/>
  <c r="N716" i="38"/>
  <c r="N715" i="38"/>
  <c r="N714" i="38"/>
  <c r="N713" i="38"/>
  <c r="N712" i="38"/>
  <c r="N711" i="38"/>
  <c r="N710" i="38"/>
  <c r="N709" i="38"/>
  <c r="N708" i="38"/>
  <c r="N707" i="38"/>
  <c r="N706" i="38"/>
  <c r="N705" i="38"/>
  <c r="N704" i="38"/>
  <c r="N703" i="38"/>
  <c r="N702" i="38"/>
  <c r="N701" i="38"/>
  <c r="N700" i="38"/>
  <c r="N699" i="38"/>
  <c r="N698" i="38"/>
  <c r="N697" i="38"/>
  <c r="N696" i="38"/>
  <c r="N695" i="38"/>
  <c r="N694" i="38"/>
  <c r="N693" i="38"/>
  <c r="N692" i="38"/>
  <c r="N691" i="38"/>
  <c r="N690" i="38"/>
  <c r="N689" i="38"/>
  <c r="N688" i="38"/>
  <c r="N687" i="38"/>
  <c r="N686" i="38"/>
  <c r="N685" i="38"/>
  <c r="N684" i="38"/>
  <c r="N683" i="38"/>
  <c r="N682" i="38"/>
  <c r="N681" i="38"/>
  <c r="N680" i="38"/>
  <c r="N679" i="38"/>
  <c r="N678" i="38"/>
  <c r="N677" i="38"/>
  <c r="N676" i="38"/>
  <c r="N675" i="38"/>
  <c r="N674" i="38"/>
  <c r="N673" i="38"/>
  <c r="N672" i="38"/>
  <c r="N671" i="38"/>
  <c r="N670" i="38"/>
  <c r="N669" i="38"/>
  <c r="N668" i="38"/>
  <c r="N667" i="38"/>
  <c r="N666" i="38"/>
  <c r="N665" i="38"/>
  <c r="N664" i="38"/>
  <c r="N663" i="38"/>
  <c r="N662" i="38"/>
  <c r="N661" i="38"/>
  <c r="N660" i="38"/>
  <c r="N659" i="38"/>
  <c r="N658" i="38"/>
  <c r="N657" i="38"/>
  <c r="N656" i="38"/>
  <c r="N655" i="38"/>
  <c r="N654" i="38"/>
  <c r="N653" i="38"/>
  <c r="N652" i="38"/>
  <c r="N651" i="38"/>
  <c r="N650" i="38"/>
  <c r="N649" i="38"/>
  <c r="N648" i="38"/>
  <c r="N647" i="38"/>
  <c r="N646" i="38"/>
  <c r="N645" i="38"/>
  <c r="N644" i="38"/>
  <c r="N643" i="38"/>
  <c r="N642" i="38"/>
  <c r="N641" i="38"/>
  <c r="N640" i="38"/>
  <c r="N639" i="38"/>
  <c r="N638" i="38"/>
  <c r="N637" i="38"/>
  <c r="N636" i="38"/>
  <c r="N635" i="38"/>
  <c r="N634" i="38"/>
  <c r="N633" i="38"/>
  <c r="N632" i="38"/>
  <c r="N631" i="38"/>
  <c r="N630" i="38"/>
  <c r="N629" i="38"/>
  <c r="N628" i="38"/>
  <c r="N627" i="38"/>
  <c r="N626" i="38"/>
  <c r="N625" i="38"/>
  <c r="N624" i="38"/>
  <c r="N623" i="38"/>
  <c r="N622" i="38"/>
  <c r="N621" i="38"/>
  <c r="N620" i="38"/>
  <c r="N619" i="38"/>
  <c r="N618" i="38"/>
  <c r="N617" i="38"/>
  <c r="N616" i="38"/>
  <c r="N615" i="38"/>
  <c r="N614" i="38"/>
  <c r="N613" i="38"/>
  <c r="N612" i="38"/>
  <c r="N611" i="38"/>
  <c r="N610" i="38"/>
  <c r="N609" i="38"/>
  <c r="N608" i="38"/>
  <c r="N607" i="38"/>
  <c r="N606" i="38"/>
  <c r="N605" i="38"/>
  <c r="N604" i="38"/>
  <c r="N603" i="38"/>
  <c r="N602" i="38"/>
  <c r="N601" i="38"/>
  <c r="N600" i="38"/>
  <c r="N599" i="38"/>
  <c r="N598" i="38"/>
  <c r="N597" i="38"/>
  <c r="N596" i="38"/>
  <c r="N595" i="38"/>
  <c r="N594" i="38"/>
  <c r="N593" i="38"/>
  <c r="N592" i="38"/>
  <c r="N591" i="38"/>
  <c r="N590" i="38"/>
  <c r="N589" i="38"/>
  <c r="N588" i="38"/>
  <c r="N587" i="38"/>
  <c r="N586" i="38"/>
  <c r="N585" i="38"/>
  <c r="N584" i="38"/>
  <c r="N583" i="38"/>
  <c r="N582" i="38"/>
  <c r="N581" i="38"/>
  <c r="N580" i="38"/>
  <c r="N579" i="38"/>
  <c r="N578" i="38"/>
  <c r="N577" i="38"/>
  <c r="N576" i="38"/>
  <c r="N575" i="38"/>
  <c r="N574" i="38"/>
  <c r="N573" i="38"/>
  <c r="N572" i="38"/>
  <c r="N571" i="38"/>
  <c r="N570" i="38"/>
  <c r="N569" i="38"/>
  <c r="N568" i="38"/>
  <c r="N567" i="38"/>
  <c r="N566" i="38"/>
  <c r="N565" i="38"/>
  <c r="N564" i="38"/>
  <c r="N563" i="38"/>
  <c r="N562" i="38"/>
  <c r="N561" i="38"/>
  <c r="N560" i="38"/>
  <c r="N559" i="38"/>
  <c r="N558" i="38"/>
  <c r="N557" i="38"/>
  <c r="N556" i="38"/>
  <c r="N555" i="38"/>
  <c r="N554" i="38"/>
  <c r="N553" i="38"/>
  <c r="N552" i="38"/>
  <c r="N551" i="38"/>
  <c r="N550" i="38"/>
  <c r="N549" i="38"/>
  <c r="N548" i="38"/>
  <c r="N547" i="38"/>
  <c r="N546" i="38"/>
  <c r="N545" i="38"/>
  <c r="N544" i="38"/>
  <c r="N543" i="38"/>
  <c r="N542" i="38"/>
  <c r="N541" i="38"/>
  <c r="N540" i="38"/>
  <c r="N539" i="38"/>
  <c r="N538" i="38"/>
  <c r="N537" i="38"/>
  <c r="N536" i="38"/>
  <c r="N535" i="38"/>
  <c r="N534" i="38"/>
  <c r="N533" i="38"/>
  <c r="N532" i="38"/>
  <c r="N531" i="38"/>
  <c r="N530" i="38"/>
  <c r="N529" i="38"/>
  <c r="N528" i="38"/>
  <c r="N527" i="38"/>
  <c r="N526" i="38"/>
  <c r="N525" i="38"/>
  <c r="N524" i="38"/>
  <c r="N523" i="38"/>
  <c r="N522" i="38"/>
  <c r="N521" i="38"/>
  <c r="N520" i="38"/>
  <c r="N519" i="38"/>
  <c r="N518" i="38"/>
  <c r="N517" i="38"/>
  <c r="N516" i="38"/>
  <c r="N515" i="38"/>
  <c r="N514" i="38"/>
  <c r="N513" i="38"/>
  <c r="N512" i="38"/>
  <c r="N511" i="38"/>
  <c r="N510" i="38"/>
  <c r="N509" i="38"/>
  <c r="N508" i="38"/>
  <c r="N507" i="38"/>
  <c r="N506" i="38"/>
  <c r="N505" i="38"/>
  <c r="N504" i="38"/>
  <c r="N503" i="38"/>
  <c r="N502" i="38"/>
  <c r="N501" i="38"/>
  <c r="N500" i="38"/>
  <c r="N499" i="38"/>
  <c r="N498" i="38"/>
  <c r="N497" i="38"/>
  <c r="N496" i="38"/>
  <c r="N495" i="38"/>
  <c r="N494" i="38"/>
  <c r="N493" i="38"/>
  <c r="N492" i="38"/>
  <c r="N491" i="38"/>
  <c r="N490" i="38"/>
  <c r="N489" i="38"/>
  <c r="N488" i="38"/>
  <c r="N487" i="38"/>
  <c r="N486" i="38"/>
  <c r="N485" i="38"/>
  <c r="N484" i="38"/>
  <c r="N483" i="38"/>
  <c r="N482" i="38"/>
  <c r="N481" i="38"/>
  <c r="N480" i="38"/>
  <c r="N479" i="38"/>
  <c r="N478" i="38"/>
  <c r="N477" i="38"/>
  <c r="N476" i="38"/>
  <c r="N475" i="38"/>
  <c r="N474" i="38"/>
  <c r="N473" i="38"/>
  <c r="N472" i="38"/>
  <c r="N471" i="38"/>
  <c r="N470" i="38"/>
  <c r="N469" i="38"/>
  <c r="N468" i="38"/>
  <c r="N467" i="38"/>
  <c r="N466" i="38"/>
  <c r="N465" i="38"/>
  <c r="N464" i="38"/>
  <c r="N463" i="38"/>
  <c r="N462" i="38"/>
  <c r="N461" i="38"/>
  <c r="N460" i="38"/>
  <c r="N459" i="38"/>
  <c r="N458" i="38"/>
  <c r="N457" i="38"/>
  <c r="N456" i="38"/>
  <c r="N455" i="38"/>
  <c r="N454" i="38"/>
  <c r="N453" i="38"/>
  <c r="N452" i="38"/>
  <c r="N451" i="38"/>
  <c r="N450" i="38"/>
  <c r="N449" i="38"/>
  <c r="N448" i="38"/>
  <c r="N447" i="38"/>
  <c r="N446" i="38"/>
  <c r="N445" i="38"/>
  <c r="N444" i="38"/>
  <c r="N443" i="38"/>
  <c r="N442" i="38"/>
  <c r="N441" i="38"/>
  <c r="N440" i="38"/>
  <c r="N439" i="38"/>
  <c r="N438" i="38"/>
  <c r="N437" i="38"/>
  <c r="N436" i="38"/>
  <c r="N435" i="38"/>
  <c r="N434" i="38"/>
  <c r="N433" i="38"/>
  <c r="N432" i="38"/>
  <c r="N431" i="38"/>
  <c r="N430" i="38"/>
  <c r="N429" i="38"/>
  <c r="N428" i="38"/>
  <c r="N427" i="38"/>
  <c r="N426" i="38"/>
  <c r="N425" i="38"/>
  <c r="N424" i="38"/>
  <c r="N423" i="38"/>
  <c r="N422" i="38"/>
  <c r="N421" i="38"/>
  <c r="N420" i="38"/>
  <c r="N419" i="38"/>
  <c r="N418" i="38"/>
  <c r="N417" i="38"/>
  <c r="N416" i="38"/>
  <c r="N415" i="38"/>
  <c r="N414" i="38"/>
  <c r="N413" i="38"/>
  <c r="N412" i="38"/>
  <c r="N411" i="38"/>
  <c r="N410" i="38"/>
  <c r="N409" i="38"/>
  <c r="N408" i="38"/>
  <c r="N407" i="38"/>
  <c r="N406" i="38"/>
  <c r="N405" i="38"/>
  <c r="N404" i="38"/>
  <c r="N403" i="38"/>
  <c r="N402" i="38"/>
  <c r="N401" i="38"/>
  <c r="N400" i="38"/>
  <c r="N399" i="38"/>
  <c r="N398" i="38"/>
  <c r="N397" i="38"/>
  <c r="N396" i="38"/>
  <c r="N395" i="38"/>
  <c r="N394" i="38"/>
  <c r="N393" i="38"/>
  <c r="N392" i="38"/>
  <c r="N391" i="38"/>
  <c r="N390" i="38"/>
  <c r="N389" i="38"/>
  <c r="N388" i="38"/>
  <c r="N387" i="38"/>
  <c r="N386" i="38"/>
  <c r="N385" i="38"/>
  <c r="N384" i="38"/>
  <c r="N383" i="38"/>
  <c r="N382" i="38"/>
  <c r="N381" i="38"/>
  <c r="N380" i="38"/>
  <c r="N379" i="38"/>
  <c r="N378" i="38"/>
  <c r="N377" i="38"/>
  <c r="N376" i="38"/>
  <c r="N375" i="38"/>
  <c r="N374" i="38"/>
  <c r="N373" i="38"/>
  <c r="N372" i="38"/>
  <c r="N371" i="38"/>
  <c r="N370" i="38"/>
  <c r="N369" i="38"/>
  <c r="N368" i="38"/>
  <c r="N367" i="38"/>
  <c r="N366" i="38"/>
  <c r="N365" i="38"/>
  <c r="N364" i="38"/>
  <c r="N363" i="38"/>
  <c r="N362" i="38"/>
  <c r="N361" i="38"/>
  <c r="N360" i="38"/>
  <c r="N359" i="38"/>
  <c r="N358" i="38"/>
  <c r="N357" i="38"/>
  <c r="N356" i="38"/>
  <c r="N355" i="38"/>
  <c r="N354" i="38"/>
  <c r="N353" i="38"/>
  <c r="N352" i="38"/>
  <c r="N351" i="38"/>
  <c r="N350" i="38"/>
  <c r="N349" i="38"/>
  <c r="N348" i="38"/>
  <c r="N347" i="38"/>
  <c r="N346" i="38"/>
  <c r="N345" i="38"/>
  <c r="N344" i="38"/>
  <c r="N343" i="38"/>
  <c r="N342" i="38"/>
  <c r="N341" i="38"/>
  <c r="N340" i="38"/>
  <c r="N339" i="38"/>
  <c r="N338" i="38"/>
  <c r="N337" i="38"/>
  <c r="N336" i="38"/>
  <c r="N335" i="38"/>
  <c r="N334" i="38"/>
  <c r="N333" i="38"/>
  <c r="N332" i="38"/>
  <c r="N331" i="38"/>
  <c r="N330" i="38"/>
  <c r="N329" i="38"/>
  <c r="N328" i="38"/>
  <c r="N327" i="38"/>
  <c r="N326" i="38"/>
  <c r="N325" i="38"/>
  <c r="N324" i="38"/>
  <c r="N323" i="38"/>
  <c r="N322" i="38"/>
  <c r="N321" i="38"/>
  <c r="N320" i="38"/>
  <c r="N319" i="38"/>
  <c r="N318" i="38"/>
  <c r="N317" i="38"/>
  <c r="N316" i="38"/>
  <c r="N315" i="38"/>
  <c r="N314" i="38"/>
  <c r="N313" i="38"/>
  <c r="N312" i="38"/>
  <c r="N311" i="38"/>
  <c r="N310" i="38"/>
  <c r="N309" i="38"/>
  <c r="N308" i="38"/>
  <c r="N307" i="38"/>
  <c r="N306" i="38"/>
  <c r="N305" i="38"/>
  <c r="N304" i="38"/>
  <c r="N303" i="38"/>
  <c r="N302" i="38"/>
  <c r="N301" i="38"/>
  <c r="N300" i="38"/>
  <c r="N299" i="38"/>
  <c r="N298" i="38"/>
  <c r="N297" i="38"/>
  <c r="N296" i="38"/>
  <c r="N295" i="38"/>
  <c r="N294" i="38"/>
  <c r="N293" i="38"/>
  <c r="N292" i="38"/>
  <c r="N291" i="38"/>
  <c r="N290" i="38"/>
  <c r="N289" i="38"/>
  <c r="N288" i="38"/>
  <c r="N287" i="38"/>
  <c r="N286" i="38"/>
  <c r="N285" i="38"/>
  <c r="N284" i="38"/>
  <c r="N283" i="38"/>
  <c r="N282" i="38"/>
  <c r="N281" i="38"/>
  <c r="N280" i="38"/>
  <c r="N279" i="38"/>
  <c r="N278" i="38"/>
  <c r="N277" i="38"/>
  <c r="N276" i="38"/>
  <c r="N275" i="38"/>
  <c r="N274" i="38"/>
  <c r="N273" i="38"/>
  <c r="N272" i="38"/>
  <c r="N271" i="38"/>
  <c r="N270" i="38"/>
  <c r="N269" i="38"/>
  <c r="N268" i="38"/>
  <c r="N267" i="38"/>
  <c r="N266" i="38"/>
  <c r="N265" i="38"/>
  <c r="N264" i="38"/>
  <c r="N263" i="38"/>
  <c r="N262" i="38"/>
  <c r="N261" i="38"/>
  <c r="N260" i="38"/>
  <c r="N259" i="38"/>
  <c r="N258" i="38"/>
  <c r="N257" i="38"/>
  <c r="N256" i="38"/>
  <c r="N255" i="38"/>
  <c r="N254" i="38"/>
  <c r="N253" i="38"/>
  <c r="N252" i="38"/>
  <c r="N251" i="38"/>
  <c r="N250" i="38"/>
  <c r="N249" i="38"/>
  <c r="N248" i="38"/>
  <c r="N247" i="38"/>
  <c r="N246" i="38"/>
  <c r="N245" i="38"/>
  <c r="N244" i="38"/>
  <c r="N243" i="38"/>
  <c r="N242" i="38"/>
  <c r="N241" i="38"/>
  <c r="N240" i="38"/>
  <c r="N239" i="38"/>
  <c r="N238" i="38"/>
  <c r="N237" i="38"/>
  <c r="N236" i="38"/>
  <c r="N235" i="38"/>
  <c r="N234" i="38"/>
  <c r="N233" i="38"/>
  <c r="N232" i="38"/>
  <c r="N231" i="38"/>
  <c r="N230" i="38"/>
  <c r="N229" i="38"/>
  <c r="N228" i="38"/>
  <c r="N227" i="38"/>
  <c r="N226" i="38"/>
  <c r="N225" i="38"/>
  <c r="N224" i="38"/>
  <c r="N223" i="38"/>
  <c r="N222" i="38"/>
  <c r="N221" i="38"/>
  <c r="N220" i="38"/>
  <c r="N219" i="38"/>
  <c r="N218" i="38"/>
  <c r="N217" i="38"/>
  <c r="N216" i="38"/>
  <c r="N215" i="38"/>
  <c r="N214" i="38"/>
  <c r="N213" i="38"/>
  <c r="N212" i="38"/>
  <c r="N211" i="38"/>
  <c r="N210" i="38"/>
  <c r="N209" i="38"/>
  <c r="N208" i="38"/>
  <c r="N207" i="38"/>
  <c r="N206" i="38"/>
  <c r="N205" i="38"/>
  <c r="N204" i="38"/>
  <c r="N203" i="38"/>
  <c r="N202" i="38"/>
  <c r="N201" i="38"/>
  <c r="N200" i="38"/>
  <c r="N199" i="38"/>
  <c r="N198" i="38"/>
  <c r="N197" i="38"/>
  <c r="N196" i="38"/>
  <c r="N195" i="38"/>
  <c r="N194" i="38"/>
  <c r="N193" i="38"/>
  <c r="N192" i="38"/>
  <c r="N191" i="38"/>
  <c r="N190" i="38"/>
  <c r="N189" i="38"/>
  <c r="N188" i="38"/>
  <c r="N187" i="38"/>
  <c r="N186" i="38"/>
  <c r="N185" i="38"/>
  <c r="N184" i="38"/>
  <c r="N183" i="38"/>
  <c r="N182" i="38"/>
  <c r="N181" i="38"/>
  <c r="N180" i="38"/>
  <c r="N179" i="38"/>
  <c r="N178" i="38"/>
  <c r="N177" i="38"/>
  <c r="N176" i="38"/>
  <c r="N175" i="38"/>
  <c r="N174" i="38"/>
  <c r="N173" i="38"/>
  <c r="N172" i="38"/>
  <c r="N171" i="38"/>
  <c r="N170" i="38"/>
  <c r="N169" i="38"/>
  <c r="N168" i="38"/>
  <c r="N167" i="38"/>
  <c r="N166" i="38"/>
  <c r="N165" i="38"/>
  <c r="N164" i="38"/>
  <c r="N163" i="38"/>
  <c r="N162" i="38"/>
  <c r="N161" i="38"/>
  <c r="N160" i="38"/>
  <c r="N159" i="38"/>
  <c r="N158" i="38"/>
  <c r="N157" i="38"/>
  <c r="N156" i="38"/>
  <c r="N155" i="38"/>
  <c r="N154" i="38"/>
  <c r="N153" i="38"/>
  <c r="N152" i="38"/>
  <c r="N151" i="38"/>
  <c r="N150" i="38"/>
  <c r="N149" i="38"/>
  <c r="N148" i="38"/>
  <c r="N147" i="38"/>
  <c r="N146" i="38"/>
  <c r="N145" i="38"/>
  <c r="N144" i="38"/>
  <c r="N143" i="38"/>
  <c r="N142" i="38"/>
  <c r="N141" i="38"/>
  <c r="N140" i="38"/>
  <c r="N139" i="38"/>
  <c r="N138" i="38"/>
  <c r="N137" i="38"/>
  <c r="N136" i="38"/>
  <c r="N135" i="38"/>
  <c r="N134" i="38"/>
  <c r="N133" i="38"/>
  <c r="N132" i="38"/>
  <c r="N131" i="38"/>
  <c r="N130" i="38"/>
  <c r="N129" i="38"/>
  <c r="N128" i="38"/>
  <c r="N127" i="38"/>
  <c r="N126" i="38"/>
  <c r="N125" i="38"/>
  <c r="N124" i="38"/>
  <c r="N123" i="38"/>
  <c r="N122" i="38"/>
  <c r="N121"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9" i="38"/>
  <c r="N58" i="38"/>
  <c r="N57" i="38"/>
  <c r="N56" i="38"/>
  <c r="N55" i="38"/>
  <c r="N54" i="38"/>
  <c r="N53" i="38"/>
  <c r="N52" i="38"/>
  <c r="N51" i="38"/>
  <c r="N50" i="38"/>
  <c r="N49" i="38"/>
  <c r="N48" i="38"/>
  <c r="N47" i="38"/>
  <c r="N46" i="38"/>
  <c r="N45" i="38"/>
  <c r="N44" i="38"/>
  <c r="N43" i="38"/>
  <c r="N42" i="38"/>
  <c r="N4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N14" i="38"/>
  <c r="N13" i="38"/>
  <c r="N12" i="38"/>
  <c r="N11" i="38"/>
  <c r="N10" i="38"/>
  <c r="N9" i="38"/>
  <c r="P1739" i="25"/>
  <c r="O1739" i="25"/>
  <c r="N1739" i="25"/>
  <c r="M1739" i="25"/>
  <c r="L1739" i="25"/>
  <c r="K1739" i="25"/>
  <c r="J1739" i="25"/>
  <c r="P1738" i="25"/>
  <c r="O1738" i="25"/>
  <c r="N1738" i="25"/>
  <c r="M1738" i="25"/>
  <c r="L1738" i="25"/>
  <c r="K1738" i="25"/>
  <c r="J1738" i="25"/>
  <c r="Q3899" i="12"/>
  <c r="P3899" i="12"/>
  <c r="O3899" i="12"/>
  <c r="N3899" i="12"/>
  <c r="M3899" i="12"/>
  <c r="L3899" i="12"/>
  <c r="K3899" i="12"/>
  <c r="Q3898" i="12"/>
  <c r="P3898" i="12"/>
  <c r="O3898" i="12"/>
  <c r="N3898" i="12"/>
  <c r="M3898" i="12"/>
  <c r="L3898" i="12"/>
  <c r="K3898" i="12"/>
  <c r="T81" i="36"/>
  <c r="S81" i="36"/>
  <c r="T76" i="36"/>
  <c r="S76" i="36"/>
  <c r="U62" i="36"/>
  <c r="K47" i="16"/>
  <c r="C47" i="16"/>
  <c r="K46" i="16"/>
  <c r="C46" i="16"/>
  <c r="K45" i="16"/>
  <c r="C45" i="16"/>
  <c r="K44" i="16"/>
  <c r="C44" i="16"/>
  <c r="K43" i="16"/>
  <c r="C43" i="16"/>
  <c r="K42" i="16"/>
  <c r="C42" i="16"/>
  <c r="K41" i="16"/>
  <c r="C41" i="16"/>
  <c r="K40" i="16"/>
  <c r="C40" i="16"/>
  <c r="K39" i="16"/>
  <c r="C39" i="16"/>
  <c r="K38" i="16"/>
  <c r="C38" i="16"/>
  <c r="K37" i="16"/>
  <c r="C37" i="16"/>
  <c r="K36" i="16"/>
  <c r="C36" i="16"/>
  <c r="K65" i="16"/>
  <c r="C65" i="16"/>
  <c r="K64" i="16"/>
  <c r="C64" i="16"/>
  <c r="K63" i="16"/>
  <c r="C63" i="16"/>
  <c r="K62" i="16"/>
  <c r="C62" i="16"/>
  <c r="K61" i="16"/>
  <c r="C61" i="16"/>
  <c r="K60" i="16"/>
  <c r="C60" i="16"/>
  <c r="K59" i="16"/>
  <c r="C59" i="16"/>
  <c r="K58" i="16"/>
  <c r="C58" i="16"/>
  <c r="K57" i="16"/>
  <c r="C57" i="16"/>
  <c r="K56" i="16"/>
  <c r="C56" i="16"/>
  <c r="K55" i="16"/>
  <c r="C55" i="16"/>
  <c r="K54" i="16"/>
  <c r="C54" i="16"/>
  <c r="U76" i="36"/>
  <c r="R76" i="36"/>
  <c r="Q76" i="36"/>
  <c r="L76" i="36"/>
  <c r="M76" i="36"/>
  <c r="N76" i="36"/>
  <c r="K76" i="36"/>
  <c r="F76" i="36"/>
  <c r="G76" i="36"/>
  <c r="H76" i="36"/>
  <c r="E76" i="36"/>
  <c r="I75" i="36"/>
  <c r="O75" i="36"/>
  <c r="E81" i="36"/>
  <c r="I67" i="36"/>
  <c r="O67" i="36"/>
  <c r="N257" i="39"/>
  <c r="N256" i="39"/>
  <c r="N255" i="39"/>
  <c r="N254" i="39"/>
  <c r="N253" i="39"/>
  <c r="N252" i="39"/>
  <c r="N251" i="39"/>
  <c r="N250" i="39"/>
  <c r="N249" i="39"/>
  <c r="N248" i="39"/>
  <c r="N247" i="39"/>
  <c r="N246" i="39"/>
  <c r="N245" i="39"/>
  <c r="N244" i="39"/>
  <c r="N243" i="39"/>
  <c r="N242" i="39"/>
  <c r="N241" i="39"/>
  <c r="N240" i="39"/>
  <c r="N239" i="39"/>
  <c r="N238" i="39"/>
  <c r="N237" i="39"/>
  <c r="N236" i="39"/>
  <c r="N235" i="39"/>
  <c r="N234" i="39"/>
  <c r="N233" i="39"/>
  <c r="N232" i="39"/>
  <c r="N231" i="39"/>
  <c r="N230" i="39"/>
  <c r="N229" i="39"/>
  <c r="N228" i="39"/>
  <c r="N227" i="39"/>
  <c r="N226" i="39"/>
  <c r="N225" i="39"/>
  <c r="N224" i="39"/>
  <c r="N223" i="39"/>
  <c r="N222" i="39"/>
  <c r="N221" i="39"/>
  <c r="N220" i="39"/>
  <c r="N219" i="39"/>
  <c r="N218" i="39"/>
  <c r="N217" i="39"/>
  <c r="N216" i="39"/>
  <c r="N215" i="39"/>
  <c r="N214" i="39"/>
  <c r="N213" i="39"/>
  <c r="N212" i="39"/>
  <c r="N211" i="39"/>
  <c r="N210" i="39"/>
  <c r="N209" i="39"/>
  <c r="N208" i="39"/>
  <c r="N207" i="39"/>
  <c r="N206" i="39"/>
  <c r="N205" i="39"/>
  <c r="N204" i="39"/>
  <c r="N203" i="39"/>
  <c r="N202" i="39"/>
  <c r="N201" i="39"/>
  <c r="N200" i="39"/>
  <c r="N199" i="39"/>
  <c r="N198" i="39"/>
  <c r="N197" i="39"/>
  <c r="N196" i="39"/>
  <c r="N195" i="39"/>
  <c r="N194" i="39"/>
  <c r="N193" i="39"/>
  <c r="N192" i="39"/>
  <c r="N191" i="39"/>
  <c r="N190" i="39"/>
  <c r="N189" i="39"/>
  <c r="N188" i="39"/>
  <c r="N187" i="39"/>
  <c r="N186" i="39"/>
  <c r="N185" i="39"/>
  <c r="N184" i="39"/>
  <c r="N183" i="39"/>
  <c r="N182" i="39"/>
  <c r="N181" i="39"/>
  <c r="N180" i="39"/>
  <c r="N179" i="39"/>
  <c r="N178" i="39"/>
  <c r="N177" i="39"/>
  <c r="N176" i="39"/>
  <c r="N175" i="39"/>
  <c r="N174" i="39"/>
  <c r="N173" i="39"/>
  <c r="N172" i="39"/>
  <c r="N171" i="39"/>
  <c r="N170" i="39"/>
  <c r="N169" i="39"/>
  <c r="N168" i="39"/>
  <c r="N167" i="39"/>
  <c r="N166" i="39"/>
  <c r="N165" i="39"/>
  <c r="N164" i="39"/>
  <c r="N163" i="39"/>
  <c r="N162" i="39"/>
  <c r="N161" i="39"/>
  <c r="N160" i="39"/>
  <c r="N159" i="39"/>
  <c r="N158" i="39"/>
  <c r="N157" i="39"/>
  <c r="N156" i="39"/>
  <c r="N155" i="39"/>
  <c r="N154" i="39"/>
  <c r="N153" i="39"/>
  <c r="N152" i="39"/>
  <c r="N151" i="39"/>
  <c r="N150" i="39"/>
  <c r="N149" i="39"/>
  <c r="N148" i="39"/>
  <c r="N147" i="39"/>
  <c r="N146" i="39"/>
  <c r="N145" i="39"/>
  <c r="N144" i="39"/>
  <c r="N143" i="39"/>
  <c r="N142" i="39"/>
  <c r="N141" i="39"/>
  <c r="N140" i="39"/>
  <c r="N139" i="39"/>
  <c r="N138" i="39"/>
  <c r="N137" i="39"/>
  <c r="N136" i="39"/>
  <c r="N135" i="39"/>
  <c r="N134" i="39"/>
  <c r="N133" i="39"/>
  <c r="N132" i="39"/>
  <c r="N131" i="39"/>
  <c r="N130" i="39"/>
  <c r="N129" i="39"/>
  <c r="N128" i="39"/>
  <c r="N127" i="39"/>
  <c r="N126" i="39"/>
  <c r="N125" i="39"/>
  <c r="N124" i="39"/>
  <c r="N123" i="39"/>
  <c r="N122" i="39"/>
  <c r="N121" i="39"/>
  <c r="N120" i="39"/>
  <c r="N119" i="39"/>
  <c r="N118" i="39"/>
  <c r="N117" i="39"/>
  <c r="N116" i="39"/>
  <c r="N115" i="39"/>
  <c r="N114" i="39"/>
  <c r="N113" i="39"/>
  <c r="N112" i="39"/>
  <c r="N111" i="39"/>
  <c r="N110" i="39"/>
  <c r="N109" i="39"/>
  <c r="N108" i="39"/>
  <c r="N107" i="39"/>
  <c r="N106" i="39"/>
  <c r="N105" i="39"/>
  <c r="N104" i="39"/>
  <c r="N103" i="39"/>
  <c r="N102" i="39"/>
  <c r="N101" i="39"/>
  <c r="N100" i="39"/>
  <c r="N99" i="39"/>
  <c r="N98" i="39"/>
  <c r="N97" i="39"/>
  <c r="N96" i="39"/>
  <c r="N95" i="39"/>
  <c r="N94" i="39"/>
  <c r="N93" i="39"/>
  <c r="N92" i="39"/>
  <c r="N91" i="39"/>
  <c r="N90" i="39"/>
  <c r="N89" i="39"/>
  <c r="N88" i="39"/>
  <c r="N87" i="39"/>
  <c r="N86" i="39"/>
  <c r="N85" i="39"/>
  <c r="N84" i="39"/>
  <c r="N83" i="39"/>
  <c r="N82" i="39"/>
  <c r="N81" i="39"/>
  <c r="N80" i="39"/>
  <c r="N79" i="39"/>
  <c r="N78" i="39"/>
  <c r="N77" i="39"/>
  <c r="N76" i="39"/>
  <c r="N75" i="39"/>
  <c r="N74" i="39"/>
  <c r="N73" i="39"/>
  <c r="N72" i="39"/>
  <c r="N71" i="39"/>
  <c r="N70" i="39"/>
  <c r="N69" i="39"/>
  <c r="N68" i="39"/>
  <c r="N67" i="39"/>
  <c r="N66" i="39"/>
  <c r="N65" i="39"/>
  <c r="N64" i="39"/>
  <c r="N63" i="39"/>
  <c r="N62" i="39"/>
  <c r="N61" i="39"/>
  <c r="N60" i="39"/>
  <c r="N59" i="39"/>
  <c r="N58" i="39"/>
  <c r="N57" i="39"/>
  <c r="N56" i="39"/>
  <c r="N55" i="39"/>
  <c r="N54" i="39"/>
  <c r="N53" i="39"/>
  <c r="N52" i="39"/>
  <c r="N51" i="39"/>
  <c r="N50" i="39"/>
  <c r="N49" i="39"/>
  <c r="N48" i="39"/>
  <c r="N47" i="39"/>
  <c r="N46" i="39"/>
  <c r="N45" i="39"/>
  <c r="N44" i="39"/>
  <c r="N43" i="39"/>
  <c r="N42" i="39"/>
  <c r="N41" i="39"/>
  <c r="N40" i="39"/>
  <c r="N39" i="39"/>
  <c r="N38" i="39"/>
  <c r="E7" i="46"/>
  <c r="C7" i="46" s="1"/>
  <c r="E14" i="46"/>
  <c r="C14" i="46" s="1"/>
  <c r="C2" i="37"/>
  <c r="C2" i="36"/>
  <c r="C2" i="16"/>
  <c r="O53" i="36"/>
  <c r="I53" i="36"/>
  <c r="E13" i="46"/>
  <c r="C13" i="46" s="1"/>
  <c r="B12" i="46"/>
  <c r="B11" i="46"/>
  <c r="C83" i="16"/>
  <c r="C82" i="16"/>
  <c r="C81" i="16"/>
  <c r="C80" i="16"/>
  <c r="C79" i="16"/>
  <c r="C78" i="16"/>
  <c r="C77" i="16"/>
  <c r="C76" i="16"/>
  <c r="C75" i="16"/>
  <c r="C74" i="16"/>
  <c r="C73" i="16"/>
  <c r="C72" i="16"/>
  <c r="C35" i="16"/>
  <c r="C29" i="16"/>
  <c r="C28" i="16"/>
  <c r="C27" i="16"/>
  <c r="C26" i="16"/>
  <c r="A48" i="36"/>
  <c r="A132" i="36" s="1"/>
  <c r="E237" i="16"/>
  <c r="E236" i="16"/>
  <c r="A81" i="36"/>
  <c r="I123" i="30"/>
  <c r="H123" i="30"/>
  <c r="I122" i="30"/>
  <c r="H122" i="30"/>
  <c r="I121" i="30"/>
  <c r="H121" i="30"/>
  <c r="I33" i="37"/>
  <c r="J33" i="37"/>
  <c r="K33" i="37"/>
  <c r="H33" i="37"/>
  <c r="I32" i="37"/>
  <c r="J32" i="37"/>
  <c r="K32" i="37"/>
  <c r="H32" i="37"/>
  <c r="I31" i="37"/>
  <c r="J31" i="37"/>
  <c r="K31" i="37"/>
  <c r="H31" i="37"/>
  <c r="B9" i="45"/>
  <c r="B361" i="45" s="1"/>
  <c r="C69" i="44"/>
  <c r="C187" i="44" s="1"/>
  <c r="C13" i="44"/>
  <c r="C22" i="44" s="1"/>
  <c r="B13" i="40"/>
  <c r="B20" i="40" s="1"/>
  <c r="B8" i="39"/>
  <c r="B197" i="39" s="1"/>
  <c r="B8" i="38"/>
  <c r="B690" i="38" s="1"/>
  <c r="B26" i="37"/>
  <c r="B22" i="37"/>
  <c r="B18" i="37"/>
  <c r="B162" i="16"/>
  <c r="B200" i="16" s="1"/>
  <c r="B90" i="16"/>
  <c r="F57" i="18"/>
  <c r="B54" i="16"/>
  <c r="C167" i="44"/>
  <c r="C14" i="44"/>
  <c r="C60" i="44"/>
  <c r="C28" i="44"/>
  <c r="C47" i="44"/>
  <c r="B51" i="40"/>
  <c r="C53" i="44"/>
  <c r="C37" i="44"/>
  <c r="C52" i="44"/>
  <c r="C36" i="44"/>
  <c r="C20" i="44"/>
  <c r="B14" i="40"/>
  <c r="C33" i="44"/>
  <c r="C17" i="44"/>
  <c r="C29" i="44"/>
  <c r="C57" i="44"/>
  <c r="C41" i="44"/>
  <c r="C25" i="44"/>
  <c r="B130" i="16"/>
  <c r="B1436" i="45"/>
  <c r="B533" i="38"/>
  <c r="B141" i="38"/>
  <c r="B100" i="38"/>
  <c r="B231" i="38"/>
  <c r="B74" i="16"/>
  <c r="B131" i="16"/>
  <c r="B313" i="38"/>
  <c r="C59" i="44"/>
  <c r="C51" i="44"/>
  <c r="C43" i="44"/>
  <c r="C35" i="44"/>
  <c r="C27" i="44"/>
  <c r="C19" i="44"/>
  <c r="C58" i="44"/>
  <c r="C50" i="44"/>
  <c r="C42" i="44"/>
  <c r="C34" i="44"/>
  <c r="C26" i="44"/>
  <c r="C18" i="44"/>
  <c r="B46" i="40"/>
  <c r="C56" i="44"/>
  <c r="C48" i="44"/>
  <c r="C40" i="44"/>
  <c r="C32" i="44"/>
  <c r="C24" i="44"/>
  <c r="C16" i="44"/>
  <c r="B76" i="40"/>
  <c r="C62" i="44"/>
  <c r="C54" i="44"/>
  <c r="C46" i="44"/>
  <c r="C38" i="44"/>
  <c r="C30" i="44"/>
  <c r="C6" i="46"/>
  <c r="J28" i="27"/>
  <c r="G28" i="27"/>
  <c r="F28" i="27"/>
  <c r="J19" i="27"/>
  <c r="G19" i="27"/>
  <c r="F19" i="27"/>
  <c r="J26" i="27"/>
  <c r="G26" i="27"/>
  <c r="F26" i="27"/>
  <c r="J17" i="27"/>
  <c r="G17" i="27"/>
  <c r="F17" i="27"/>
  <c r="J25" i="27"/>
  <c r="G25" i="27"/>
  <c r="F25" i="27"/>
  <c r="J16" i="27"/>
  <c r="G16" i="27"/>
  <c r="F16" i="27"/>
  <c r="J10" i="27"/>
  <c r="G10" i="27"/>
  <c r="F10" i="27"/>
  <c r="J8" i="27"/>
  <c r="G8" i="27"/>
  <c r="F8" i="27"/>
  <c r="J7" i="27"/>
  <c r="G7" i="27"/>
  <c r="F7" i="27"/>
  <c r="J27" i="27"/>
  <c r="J18" i="27"/>
  <c r="J9" i="27"/>
  <c r="G27" i="27"/>
  <c r="G18" i="27"/>
  <c r="G9" i="27"/>
  <c r="F27" i="27"/>
  <c r="F18" i="27"/>
  <c r="F9" i="27"/>
  <c r="C28" i="27"/>
  <c r="C26" i="27"/>
  <c r="C25" i="27"/>
  <c r="C27" i="27"/>
  <c r="C19" i="27"/>
  <c r="M19" i="27" s="1"/>
  <c r="C17" i="27"/>
  <c r="C16" i="27"/>
  <c r="C18" i="27"/>
  <c r="C10" i="27"/>
  <c r="C8" i="27"/>
  <c r="C7" i="27"/>
  <c r="C9" i="27"/>
  <c r="J1740" i="25"/>
  <c r="J1737" i="25"/>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A116" i="38"/>
  <c r="A117" i="38"/>
  <c r="A118" i="38"/>
  <c r="A119" i="38"/>
  <c r="A120" i="38"/>
  <c r="A121" i="38"/>
  <c r="A122" i="38"/>
  <c r="A123" i="38"/>
  <c r="A124" i="38"/>
  <c r="A125" i="38"/>
  <c r="A126" i="38"/>
  <c r="A127" i="38"/>
  <c r="A128" i="38"/>
  <c r="A129" i="38"/>
  <c r="A130" i="38"/>
  <c r="A131" i="38"/>
  <c r="A132" i="38"/>
  <c r="A133" i="38"/>
  <c r="A134" i="38"/>
  <c r="A135" i="38"/>
  <c r="A136" i="38"/>
  <c r="A137" i="38"/>
  <c r="A138" i="38"/>
  <c r="A139" i="38"/>
  <c r="A140" i="38"/>
  <c r="A141" i="38"/>
  <c r="A142" i="38"/>
  <c r="A143" i="38"/>
  <c r="A144" i="38"/>
  <c r="A145" i="38"/>
  <c r="A146" i="38"/>
  <c r="A147" i="38"/>
  <c r="A148" i="38"/>
  <c r="A149" i="38"/>
  <c r="A150" i="38"/>
  <c r="A151" i="38"/>
  <c r="A152" i="38"/>
  <c r="A153" i="38"/>
  <c r="A154" i="38"/>
  <c r="A155" i="38"/>
  <c r="A156" i="38"/>
  <c r="A157" i="38"/>
  <c r="A158" i="38"/>
  <c r="A159" i="38"/>
  <c r="A160" i="38"/>
  <c r="A161" i="38"/>
  <c r="A162" i="38"/>
  <c r="A163" i="38"/>
  <c r="A164" i="38"/>
  <c r="A165" i="38"/>
  <c r="A166" i="38"/>
  <c r="A167" i="38"/>
  <c r="A168" i="38"/>
  <c r="A169" i="38"/>
  <c r="A170" i="38"/>
  <c r="A171" i="38"/>
  <c r="A172" i="38"/>
  <c r="A173" i="38"/>
  <c r="A174" i="38"/>
  <c r="A175" i="38"/>
  <c r="A176" i="38"/>
  <c r="A177" i="38"/>
  <c r="A178" i="38"/>
  <c r="A179" i="38"/>
  <c r="A180" i="38"/>
  <c r="A181" i="38"/>
  <c r="A182" i="38"/>
  <c r="A183" i="38"/>
  <c r="A184" i="38"/>
  <c r="A185" i="38"/>
  <c r="A186" i="38"/>
  <c r="A187" i="38"/>
  <c r="A188" i="38"/>
  <c r="A189" i="38"/>
  <c r="A190" i="38"/>
  <c r="A191" i="38"/>
  <c r="A192" i="38"/>
  <c r="A193" i="38"/>
  <c r="A194" i="38"/>
  <c r="A195" i="38"/>
  <c r="A196" i="38"/>
  <c r="A197" i="38"/>
  <c r="A198" i="38"/>
  <c r="A199" i="38"/>
  <c r="A200" i="38"/>
  <c r="A201" i="38"/>
  <c r="A202" i="38"/>
  <c r="A203" i="38"/>
  <c r="A204" i="38"/>
  <c r="A205" i="38"/>
  <c r="A206" i="38"/>
  <c r="A207" i="38"/>
  <c r="A208" i="38"/>
  <c r="A209" i="38"/>
  <c r="A210" i="38"/>
  <c r="A211" i="38"/>
  <c r="A212" i="38"/>
  <c r="A213" i="38"/>
  <c r="A214" i="38"/>
  <c r="A215" i="38"/>
  <c r="A216" i="38"/>
  <c r="A217" i="38"/>
  <c r="A218" i="38"/>
  <c r="A219" i="38"/>
  <c r="A220" i="38"/>
  <c r="A221" i="38"/>
  <c r="A222" i="38"/>
  <c r="A223" i="38"/>
  <c r="A224" i="38"/>
  <c r="A225" i="38"/>
  <c r="A226" i="38"/>
  <c r="A227" i="38"/>
  <c r="A228" i="38"/>
  <c r="A229" i="38"/>
  <c r="A230" i="38"/>
  <c r="A231" i="38"/>
  <c r="A232" i="38"/>
  <c r="A233" i="38"/>
  <c r="A234" i="38"/>
  <c r="A235" i="38"/>
  <c r="A236" i="38"/>
  <c r="A237" i="38"/>
  <c r="A238" i="38"/>
  <c r="A239" i="38"/>
  <c r="A240" i="38"/>
  <c r="A241" i="38"/>
  <c r="A242" i="38"/>
  <c r="A243" i="38"/>
  <c r="A244" i="38"/>
  <c r="A245" i="38"/>
  <c r="A246" i="38"/>
  <c r="A247" i="38"/>
  <c r="A248" i="38"/>
  <c r="A249" i="38"/>
  <c r="A250" i="38"/>
  <c r="A251" i="38"/>
  <c r="A252" i="38"/>
  <c r="A253" i="38"/>
  <c r="A254" i="38"/>
  <c r="A255" i="38"/>
  <c r="A256" i="38"/>
  <c r="A257" i="38"/>
  <c r="A258" i="38"/>
  <c r="A259" i="38"/>
  <c r="A260" i="38"/>
  <c r="A261" i="38"/>
  <c r="A262" i="38"/>
  <c r="A263" i="38"/>
  <c r="A264" i="38"/>
  <c r="A265" i="38"/>
  <c r="A266" i="38"/>
  <c r="A267" i="38"/>
  <c r="A268" i="38"/>
  <c r="A269" i="38"/>
  <c r="A270" i="38"/>
  <c r="A271" i="38"/>
  <c r="A272" i="38"/>
  <c r="A273" i="38"/>
  <c r="A274" i="38"/>
  <c r="A275" i="38"/>
  <c r="A276" i="38"/>
  <c r="A277" i="38"/>
  <c r="A278" i="38"/>
  <c r="A279" i="38"/>
  <c r="A280" i="38"/>
  <c r="A281" i="38"/>
  <c r="A282" i="38"/>
  <c r="A283" i="38"/>
  <c r="A284" i="38"/>
  <c r="A285" i="38"/>
  <c r="A286" i="38"/>
  <c r="A287" i="38"/>
  <c r="A288" i="38"/>
  <c r="A289" i="38"/>
  <c r="A290" i="38"/>
  <c r="A291" i="38"/>
  <c r="A292" i="38"/>
  <c r="A293" i="38"/>
  <c r="A294" i="38"/>
  <c r="A295" i="38"/>
  <c r="A296" i="38"/>
  <c r="A297" i="38"/>
  <c r="A298" i="38"/>
  <c r="A299" i="38"/>
  <c r="A300" i="38"/>
  <c r="A301" i="38"/>
  <c r="A302" i="38"/>
  <c r="A303" i="38"/>
  <c r="A304" i="38"/>
  <c r="A305" i="38"/>
  <c r="A306" i="38"/>
  <c r="A307" i="38"/>
  <c r="A308" i="38"/>
  <c r="A309" i="38"/>
  <c r="A310" i="38"/>
  <c r="A311" i="38"/>
  <c r="A312" i="38"/>
  <c r="A313" i="38"/>
  <c r="A314" i="38"/>
  <c r="A315" i="38"/>
  <c r="A316" i="38"/>
  <c r="A317" i="38"/>
  <c r="A318" i="38"/>
  <c r="A319" i="38"/>
  <c r="A320" i="38"/>
  <c r="A321" i="38"/>
  <c r="A322" i="38"/>
  <c r="A323" i="38"/>
  <c r="A324" i="38"/>
  <c r="A325" i="38"/>
  <c r="A326" i="38"/>
  <c r="A327" i="38"/>
  <c r="A328" i="38"/>
  <c r="A329" i="38"/>
  <c r="A330" i="38"/>
  <c r="A331" i="38"/>
  <c r="A332" i="38"/>
  <c r="A333" i="38"/>
  <c r="A334" i="38"/>
  <c r="A335" i="38"/>
  <c r="A336" i="38"/>
  <c r="A337" i="38"/>
  <c r="A338" i="38"/>
  <c r="A339" i="38"/>
  <c r="A340" i="38"/>
  <c r="A341" i="38"/>
  <c r="A342" i="38"/>
  <c r="A343" i="38"/>
  <c r="A344" i="38"/>
  <c r="A345" i="38"/>
  <c r="A346" i="38"/>
  <c r="A347" i="38"/>
  <c r="A348" i="38"/>
  <c r="A349" i="38"/>
  <c r="A350" i="38"/>
  <c r="A351" i="38"/>
  <c r="A352" i="38"/>
  <c r="A353" i="38"/>
  <c r="A354" i="38"/>
  <c r="A355" i="38"/>
  <c r="A356" i="38"/>
  <c r="A357" i="38"/>
  <c r="A358" i="38"/>
  <c r="A359" i="38"/>
  <c r="A360" i="38"/>
  <c r="A361" i="38"/>
  <c r="A362" i="38"/>
  <c r="A363" i="38"/>
  <c r="A364" i="38"/>
  <c r="A365" i="38"/>
  <c r="A366" i="38"/>
  <c r="A367" i="38"/>
  <c r="A368" i="38"/>
  <c r="A369" i="38"/>
  <c r="A370" i="38"/>
  <c r="A371" i="38"/>
  <c r="A372" i="38"/>
  <c r="A373" i="38"/>
  <c r="A374" i="38"/>
  <c r="A375" i="38"/>
  <c r="A376" i="38"/>
  <c r="A377" i="38"/>
  <c r="A378" i="38"/>
  <c r="A379" i="38"/>
  <c r="A380" i="38"/>
  <c r="A381" i="38"/>
  <c r="A382" i="38"/>
  <c r="A383" i="38"/>
  <c r="A384" i="38"/>
  <c r="A385" i="38"/>
  <c r="A386" i="38"/>
  <c r="A387" i="38"/>
  <c r="A388" i="38"/>
  <c r="A389" i="38"/>
  <c r="A390" i="38"/>
  <c r="A391" i="38"/>
  <c r="A392" i="38"/>
  <c r="A393" i="38"/>
  <c r="A394" i="38"/>
  <c r="A395" i="38"/>
  <c r="A396" i="38"/>
  <c r="A397" i="38"/>
  <c r="A398" i="38"/>
  <c r="A399" i="38"/>
  <c r="A400" i="38"/>
  <c r="A401" i="38"/>
  <c r="A402" i="38"/>
  <c r="A403" i="38"/>
  <c r="A404" i="38"/>
  <c r="A405" i="38"/>
  <c r="A406" i="38"/>
  <c r="A407" i="38"/>
  <c r="A408" i="38"/>
  <c r="A409" i="38"/>
  <c r="A410" i="38"/>
  <c r="A411" i="38"/>
  <c r="A412" i="38"/>
  <c r="A413" i="38"/>
  <c r="A414" i="38"/>
  <c r="A415" i="38"/>
  <c r="A416" i="38"/>
  <c r="A417" i="38"/>
  <c r="A418" i="38"/>
  <c r="A419" i="38"/>
  <c r="A420" i="38"/>
  <c r="A421" i="38"/>
  <c r="A422" i="38"/>
  <c r="A423" i="38"/>
  <c r="A424" i="38"/>
  <c r="A425" i="38"/>
  <c r="A426" i="38"/>
  <c r="A427" i="38"/>
  <c r="A428" i="38"/>
  <c r="A429" i="38"/>
  <c r="A430" i="38"/>
  <c r="A431" i="38"/>
  <c r="A432" i="38"/>
  <c r="A433" i="38"/>
  <c r="A434" i="38"/>
  <c r="A435" i="38"/>
  <c r="A436" i="38"/>
  <c r="A437" i="38"/>
  <c r="A438" i="38"/>
  <c r="A439" i="38"/>
  <c r="A440" i="38"/>
  <c r="A441" i="38"/>
  <c r="A442" i="38"/>
  <c r="A443" i="38"/>
  <c r="A444" i="38"/>
  <c r="A445" i="38"/>
  <c r="A446" i="38"/>
  <c r="A447" i="38"/>
  <c r="A448" i="38"/>
  <c r="A449" i="38"/>
  <c r="A450" i="38"/>
  <c r="A451" i="38"/>
  <c r="A452" i="38"/>
  <c r="A453" i="38"/>
  <c r="A454" i="38"/>
  <c r="A455" i="38"/>
  <c r="A456" i="38"/>
  <c r="A457" i="38"/>
  <c r="A458" i="38"/>
  <c r="A459" i="38"/>
  <c r="A460" i="38"/>
  <c r="A461" i="38"/>
  <c r="A462" i="38"/>
  <c r="A463" i="38"/>
  <c r="A464" i="38"/>
  <c r="A465" i="38"/>
  <c r="A466" i="38"/>
  <c r="A467" i="38"/>
  <c r="A468" i="38"/>
  <c r="A469" i="38"/>
  <c r="A470" i="38"/>
  <c r="A471" i="38"/>
  <c r="A472" i="38"/>
  <c r="A473" i="38"/>
  <c r="A474" i="38"/>
  <c r="A475" i="38"/>
  <c r="A476" i="38"/>
  <c r="A477" i="38"/>
  <c r="A478" i="38"/>
  <c r="A479" i="38"/>
  <c r="A480" i="38"/>
  <c r="A481" i="38"/>
  <c r="A482" i="38"/>
  <c r="A483" i="38"/>
  <c r="A484" i="38"/>
  <c r="A485" i="38"/>
  <c r="A486" i="38"/>
  <c r="A487" i="38"/>
  <c r="A488" i="38"/>
  <c r="A489" i="38"/>
  <c r="A490" i="38"/>
  <c r="A491" i="38"/>
  <c r="A492" i="38"/>
  <c r="A493" i="38"/>
  <c r="A494" i="38"/>
  <c r="A495" i="38"/>
  <c r="A496" i="38"/>
  <c r="A497" i="38"/>
  <c r="A498" i="38"/>
  <c r="A499" i="38"/>
  <c r="A500" i="38"/>
  <c r="A501" i="38"/>
  <c r="A502" i="38"/>
  <c r="A503" i="38"/>
  <c r="A504" i="38"/>
  <c r="A505" i="38"/>
  <c r="A506" i="38"/>
  <c r="A507" i="38"/>
  <c r="A508" i="38"/>
  <c r="A509" i="38"/>
  <c r="A510" i="38"/>
  <c r="A511" i="38"/>
  <c r="A512" i="38"/>
  <c r="A513" i="38"/>
  <c r="A514" i="38"/>
  <c r="A515" i="38"/>
  <c r="A516" i="38"/>
  <c r="A517" i="38"/>
  <c r="A518" i="38"/>
  <c r="A519" i="38"/>
  <c r="A520" i="38"/>
  <c r="A521" i="38"/>
  <c r="A522" i="38"/>
  <c r="A523" i="38"/>
  <c r="A524" i="38"/>
  <c r="A525" i="38"/>
  <c r="A526" i="38"/>
  <c r="A527" i="38"/>
  <c r="A528" i="38"/>
  <c r="A529" i="38"/>
  <c r="A530" i="38"/>
  <c r="A531" i="38"/>
  <c r="A532" i="38"/>
  <c r="A533" i="38"/>
  <c r="A534" i="38"/>
  <c r="A535" i="38"/>
  <c r="A536" i="38"/>
  <c r="A537" i="38"/>
  <c r="A538" i="38"/>
  <c r="A539" i="38"/>
  <c r="A540" i="38"/>
  <c r="A541" i="38"/>
  <c r="A542" i="38"/>
  <c r="A543" i="38"/>
  <c r="A544" i="38"/>
  <c r="A545" i="38"/>
  <c r="A546" i="38"/>
  <c r="A547" i="38"/>
  <c r="A548" i="38"/>
  <c r="A549" i="38"/>
  <c r="A550" i="38"/>
  <c r="A551" i="38"/>
  <c r="A552" i="38"/>
  <c r="A553" i="38"/>
  <c r="A554" i="38"/>
  <c r="A555" i="38"/>
  <c r="A556" i="38"/>
  <c r="A557" i="38"/>
  <c r="A558" i="38"/>
  <c r="A559" i="38"/>
  <c r="A560" i="38"/>
  <c r="A561" i="38"/>
  <c r="A562" i="38"/>
  <c r="A563" i="38"/>
  <c r="A564" i="38"/>
  <c r="A565" i="38"/>
  <c r="A566" i="38"/>
  <c r="A567" i="38"/>
  <c r="A568" i="38"/>
  <c r="A569" i="38"/>
  <c r="A570" i="38"/>
  <c r="A571" i="38"/>
  <c r="A572" i="38"/>
  <c r="A573" i="38"/>
  <c r="A574" i="38"/>
  <c r="A575" i="38"/>
  <c r="A576" i="38"/>
  <c r="A577" i="38"/>
  <c r="A578" i="38"/>
  <c r="A579" i="38"/>
  <c r="A580" i="38"/>
  <c r="A581" i="38"/>
  <c r="A582" i="38"/>
  <c r="A583" i="38"/>
  <c r="A584" i="38"/>
  <c r="A585" i="38"/>
  <c r="A586" i="38"/>
  <c r="A587" i="38"/>
  <c r="A588" i="38"/>
  <c r="A589" i="38"/>
  <c r="A590" i="38"/>
  <c r="A591" i="38"/>
  <c r="A592" i="38"/>
  <c r="A593" i="38"/>
  <c r="A594" i="38"/>
  <c r="A595" i="38"/>
  <c r="A596" i="38"/>
  <c r="A597" i="38"/>
  <c r="A598" i="38"/>
  <c r="A599" i="38"/>
  <c r="A600" i="38"/>
  <c r="A601" i="38"/>
  <c r="A602" i="38"/>
  <c r="A603" i="38"/>
  <c r="A604" i="38"/>
  <c r="A605" i="38"/>
  <c r="A606" i="38"/>
  <c r="A607" i="38"/>
  <c r="A608" i="38"/>
  <c r="A609" i="38"/>
  <c r="A610" i="38"/>
  <c r="A611" i="38"/>
  <c r="A612" i="38"/>
  <c r="A613" i="38"/>
  <c r="A614" i="38"/>
  <c r="A615" i="38"/>
  <c r="A616" i="38"/>
  <c r="A617" i="38"/>
  <c r="A618" i="38"/>
  <c r="A619" i="38"/>
  <c r="A620" i="38"/>
  <c r="A621" i="38"/>
  <c r="A622" i="38"/>
  <c r="A623" i="38"/>
  <c r="A624" i="38"/>
  <c r="A625" i="38"/>
  <c r="A626" i="38"/>
  <c r="A627" i="38"/>
  <c r="A628" i="38"/>
  <c r="A629" i="38"/>
  <c r="A630" i="38"/>
  <c r="A631" i="38"/>
  <c r="A632" i="38"/>
  <c r="A633" i="38"/>
  <c r="A634" i="38"/>
  <c r="A635" i="38"/>
  <c r="A636" i="38"/>
  <c r="A637" i="38"/>
  <c r="A638" i="38"/>
  <c r="A639" i="38"/>
  <c r="A640" i="38"/>
  <c r="A641" i="38"/>
  <c r="A642" i="38"/>
  <c r="A643" i="38"/>
  <c r="A644" i="38"/>
  <c r="A645" i="38"/>
  <c r="A646" i="38"/>
  <c r="A647" i="38"/>
  <c r="A648" i="38"/>
  <c r="A649" i="38"/>
  <c r="A650" i="38"/>
  <c r="A651" i="38"/>
  <c r="A652" i="38"/>
  <c r="A653" i="38"/>
  <c r="A654" i="38"/>
  <c r="A655" i="38"/>
  <c r="A656" i="38"/>
  <c r="A657" i="38"/>
  <c r="A658" i="38"/>
  <c r="A659" i="38"/>
  <c r="A660" i="38"/>
  <c r="A661" i="38"/>
  <c r="A662" i="38"/>
  <c r="A663" i="38"/>
  <c r="A664" i="38"/>
  <c r="A665" i="38"/>
  <c r="A666" i="38"/>
  <c r="A667" i="38"/>
  <c r="A668" i="38"/>
  <c r="A669" i="38"/>
  <c r="A670" i="38"/>
  <c r="A671" i="38"/>
  <c r="A672" i="38"/>
  <c r="A673" i="38"/>
  <c r="A674" i="38"/>
  <c r="A675" i="38"/>
  <c r="A676" i="38"/>
  <c r="A677" i="38"/>
  <c r="A678" i="38"/>
  <c r="A679" i="38"/>
  <c r="A680" i="38"/>
  <c r="A681" i="38"/>
  <c r="A682" i="38"/>
  <c r="A683" i="38"/>
  <c r="A684" i="38"/>
  <c r="A685" i="38"/>
  <c r="A686" i="38"/>
  <c r="A687" i="38"/>
  <c r="A688" i="38"/>
  <c r="A689" i="38"/>
  <c r="A690" i="38"/>
  <c r="A691" i="38"/>
  <c r="A692" i="38"/>
  <c r="A693" i="38"/>
  <c r="A694" i="38"/>
  <c r="A695" i="38"/>
  <c r="A696" i="38"/>
  <c r="A697" i="38"/>
  <c r="A698" i="38"/>
  <c r="A699" i="38"/>
  <c r="A700" i="38"/>
  <c r="A701" i="38"/>
  <c r="A702" i="38"/>
  <c r="A703" i="38"/>
  <c r="A704" i="38"/>
  <c r="A705" i="38"/>
  <c r="A706" i="38"/>
  <c r="A707" i="38"/>
  <c r="A708" i="38"/>
  <c r="A709" i="38"/>
  <c r="A710" i="38"/>
  <c r="A711" i="38"/>
  <c r="A712" i="38"/>
  <c r="A713" i="38"/>
  <c r="A714" i="38"/>
  <c r="A715" i="38"/>
  <c r="A716" i="38"/>
  <c r="A717" i="38"/>
  <c r="A718" i="38"/>
  <c r="A719" i="38"/>
  <c r="A720" i="38"/>
  <c r="A721" i="38"/>
  <c r="A722" i="38"/>
  <c r="A723" i="38"/>
  <c r="A724" i="38"/>
  <c r="A725" i="38"/>
  <c r="A726" i="38"/>
  <c r="A727" i="38"/>
  <c r="A728" i="38"/>
  <c r="A729" i="38"/>
  <c r="A730" i="38"/>
  <c r="A731" i="38"/>
  <c r="A732" i="38"/>
  <c r="A733" i="38"/>
  <c r="A734" i="38"/>
  <c r="A735" i="38"/>
  <c r="A736" i="38"/>
  <c r="A737" i="38"/>
  <c r="A738" i="38"/>
  <c r="A739" i="38"/>
  <c r="A740" i="38"/>
  <c r="A741" i="38"/>
  <c r="A742" i="38"/>
  <c r="A743" i="38"/>
  <c r="A744" i="38"/>
  <c r="A745" i="38"/>
  <c r="A746" i="38"/>
  <c r="A747" i="38"/>
  <c r="A748" i="38"/>
  <c r="A749" i="38"/>
  <c r="A750" i="38"/>
  <c r="A751" i="38"/>
  <c r="A752" i="38"/>
  <c r="A753" i="38"/>
  <c r="A754" i="38"/>
  <c r="A755" i="38"/>
  <c r="A756" i="38"/>
  <c r="A757" i="38"/>
  <c r="A758" i="38"/>
  <c r="A759" i="38"/>
  <c r="A760" i="38"/>
  <c r="A761" i="38"/>
  <c r="A762" i="38"/>
  <c r="A763" i="38"/>
  <c r="A764" i="38"/>
  <c r="A765" i="38"/>
  <c r="A766" i="38"/>
  <c r="A767" i="38"/>
  <c r="A768" i="38"/>
  <c r="A769" i="38"/>
  <c r="A770" i="38"/>
  <c r="A771" i="38"/>
  <c r="A772" i="38"/>
  <c r="A773" i="38"/>
  <c r="A774" i="38"/>
  <c r="A775" i="38"/>
  <c r="A776" i="38"/>
  <c r="A777" i="38"/>
  <c r="A778" i="38"/>
  <c r="A779" i="38"/>
  <c r="A780" i="38"/>
  <c r="A781" i="38"/>
  <c r="A782" i="38"/>
  <c r="A783" i="38"/>
  <c r="A784" i="38"/>
  <c r="A785" i="38"/>
  <c r="A786" i="38"/>
  <c r="A787" i="38"/>
  <c r="A788" i="38"/>
  <c r="A789" i="38"/>
  <c r="A790" i="38"/>
  <c r="A791" i="38"/>
  <c r="A792" i="38"/>
  <c r="A793" i="38"/>
  <c r="A794" i="38"/>
  <c r="A795" i="38"/>
  <c r="A796" i="38"/>
  <c r="A797" i="38"/>
  <c r="A798" i="38"/>
  <c r="A799" i="38"/>
  <c r="A800" i="38"/>
  <c r="A801" i="38"/>
  <c r="A802" i="38"/>
  <c r="A803" i="38"/>
  <c r="A804" i="38"/>
  <c r="A805" i="38"/>
  <c r="A806" i="38"/>
  <c r="A807" i="38"/>
  <c r="A808" i="38"/>
  <c r="A809" i="38"/>
  <c r="A810" i="38"/>
  <c r="A811" i="38"/>
  <c r="A812" i="38"/>
  <c r="A813" i="38"/>
  <c r="A814" i="38"/>
  <c r="A815" i="38"/>
  <c r="A816" i="38"/>
  <c r="A817" i="38"/>
  <c r="A818" i="38"/>
  <c r="A819" i="38"/>
  <c r="A820" i="38"/>
  <c r="A821" i="38"/>
  <c r="A822" i="38"/>
  <c r="A823" i="38"/>
  <c r="A824" i="38"/>
  <c r="A825" i="38"/>
  <c r="A826" i="38"/>
  <c r="A827" i="38"/>
  <c r="A828" i="38"/>
  <c r="A829" i="38"/>
  <c r="A830" i="38"/>
  <c r="A831" i="38"/>
  <c r="A832" i="38"/>
  <c r="A833" i="38"/>
  <c r="A834" i="38"/>
  <c r="A835" i="38"/>
  <c r="A836" i="38"/>
  <c r="A837" i="38"/>
  <c r="A838" i="38"/>
  <c r="A839" i="38"/>
  <c r="A840" i="38"/>
  <c r="A841" i="38"/>
  <c r="A842" i="38"/>
  <c r="A843" i="38"/>
  <c r="A844" i="38"/>
  <c r="A845" i="38"/>
  <c r="A846" i="38"/>
  <c r="A847" i="38"/>
  <c r="A848" i="38"/>
  <c r="A849" i="38"/>
  <c r="A850" i="38"/>
  <c r="A851" i="38"/>
  <c r="A852" i="38"/>
  <c r="A853" i="38"/>
  <c r="A854" i="38"/>
  <c r="A855" i="38"/>
  <c r="A856" i="38"/>
  <c r="A857" i="38"/>
  <c r="A858" i="38"/>
  <c r="A859" i="38"/>
  <c r="A860" i="38"/>
  <c r="A861" i="38"/>
  <c r="A862" i="38"/>
  <c r="A863" i="38"/>
  <c r="A864" i="38"/>
  <c r="A865" i="38"/>
  <c r="A866" i="38"/>
  <c r="A867" i="38"/>
  <c r="A868" i="38"/>
  <c r="A869" i="38"/>
  <c r="A870" i="38"/>
  <c r="A871" i="38"/>
  <c r="A872" i="38"/>
  <c r="A873" i="38"/>
  <c r="A874" i="38"/>
  <c r="A875" i="38"/>
  <c r="A876" i="38"/>
  <c r="A877" i="38"/>
  <c r="A878" i="38"/>
  <c r="A879" i="38"/>
  <c r="A880" i="38"/>
  <c r="A881" i="38"/>
  <c r="A882" i="38"/>
  <c r="A883" i="38"/>
  <c r="A884" i="38"/>
  <c r="A885" i="38"/>
  <c r="A886" i="38"/>
  <c r="A887" i="38"/>
  <c r="A888" i="38"/>
  <c r="A889" i="38"/>
  <c r="A890" i="38"/>
  <c r="A891" i="38"/>
  <c r="A892" i="38"/>
  <c r="A893" i="38"/>
  <c r="A894" i="38"/>
  <c r="A895" i="38"/>
  <c r="A896" i="38"/>
  <c r="A897" i="38"/>
  <c r="A898" i="38"/>
  <c r="A899" i="38"/>
  <c r="A900" i="38"/>
  <c r="A901" i="38"/>
  <c r="A902" i="38"/>
  <c r="A903" i="38"/>
  <c r="A904" i="38"/>
  <c r="A905" i="38"/>
  <c r="A906" i="38"/>
  <c r="A907" i="38"/>
  <c r="A908" i="38"/>
  <c r="A909" i="38"/>
  <c r="A910" i="38"/>
  <c r="A911" i="38"/>
  <c r="A912" i="38"/>
  <c r="A913" i="38"/>
  <c r="A914" i="38"/>
  <c r="A915" i="38"/>
  <c r="A916" i="38"/>
  <c r="A917" i="38"/>
  <c r="A918" i="38"/>
  <c r="A919" i="38"/>
  <c r="A920" i="38"/>
  <c r="A921" i="38"/>
  <c r="A922" i="38"/>
  <c r="A923" i="38"/>
  <c r="A924" i="38"/>
  <c r="A925" i="38"/>
  <c r="A926" i="38"/>
  <c r="A927" i="38"/>
  <c r="A928" i="38"/>
  <c r="A929" i="38"/>
  <c r="A930" i="38"/>
  <c r="A931" i="38"/>
  <c r="A932" i="38"/>
  <c r="A933" i="38"/>
  <c r="A934" i="38"/>
  <c r="A935" i="38"/>
  <c r="A936" i="38"/>
  <c r="A937" i="38"/>
  <c r="A938" i="38"/>
  <c r="A939" i="38"/>
  <c r="A940" i="38"/>
  <c r="A941" i="38"/>
  <c r="A942" i="38"/>
  <c r="A943" i="38"/>
  <c r="A944" i="38"/>
  <c r="A945" i="38"/>
  <c r="A946" i="38"/>
  <c r="A947" i="38"/>
  <c r="A948" i="38"/>
  <c r="A949" i="38"/>
  <c r="A950" i="38"/>
  <c r="A951" i="38"/>
  <c r="A952" i="38"/>
  <c r="A953" i="38"/>
  <c r="A954" i="38"/>
  <c r="A955" i="38"/>
  <c r="A956" i="38"/>
  <c r="A957" i="38"/>
  <c r="A958" i="38"/>
  <c r="A959" i="38"/>
  <c r="A960" i="38"/>
  <c r="A961" i="38"/>
  <c r="A962" i="38"/>
  <c r="A963" i="38"/>
  <c r="A964" i="38"/>
  <c r="A965" i="38"/>
  <c r="A966" i="38"/>
  <c r="A967" i="38"/>
  <c r="A968" i="38"/>
  <c r="A969" i="38"/>
  <c r="A970" i="38"/>
  <c r="A971" i="38"/>
  <c r="A972" i="38"/>
  <c r="A973" i="38"/>
  <c r="A974" i="38"/>
  <c r="A975" i="38"/>
  <c r="A976" i="38"/>
  <c r="A977" i="38"/>
  <c r="A978" i="38"/>
  <c r="A979" i="38"/>
  <c r="A980" i="38"/>
  <c r="A981" i="38"/>
  <c r="A982" i="38"/>
  <c r="A983" i="38"/>
  <c r="A984" i="38"/>
  <c r="A985" i="38"/>
  <c r="A986" i="38"/>
  <c r="A987" i="38"/>
  <c r="A988" i="38"/>
  <c r="A989" i="38"/>
  <c r="A990" i="38"/>
  <c r="A991" i="38"/>
  <c r="A992" i="38"/>
  <c r="A993" i="38"/>
  <c r="A994" i="38"/>
  <c r="A995" i="38"/>
  <c r="A996" i="38"/>
  <c r="A997" i="38"/>
  <c r="A998" i="38"/>
  <c r="A999" i="38"/>
  <c r="A1000" i="38"/>
  <c r="A1001" i="38"/>
  <c r="A1002" i="38"/>
  <c r="A1003" i="38"/>
  <c r="A1004" i="38"/>
  <c r="A1005" i="38"/>
  <c r="A1006" i="38"/>
  <c r="A1007" i="38"/>
  <c r="H2509" i="45"/>
  <c r="A10" i="45"/>
  <c r="L3908" i="12"/>
  <c r="K3908" i="12"/>
  <c r="A23" i="12"/>
  <c r="A41" i="12"/>
  <c r="A59" i="12"/>
  <c r="A77" i="12"/>
  <c r="A95" i="12"/>
  <c r="A113" i="12"/>
  <c r="A131" i="12"/>
  <c r="A149" i="12"/>
  <c r="A167" i="12"/>
  <c r="A185" i="12"/>
  <c r="A203" i="12"/>
  <c r="N28" i="39"/>
  <c r="N29" i="39"/>
  <c r="N30" i="39"/>
  <c r="N31" i="39"/>
  <c r="N32" i="39"/>
  <c r="N33" i="39"/>
  <c r="N34" i="39"/>
  <c r="N35" i="39"/>
  <c r="N36" i="39"/>
  <c r="N37" i="39"/>
  <c r="I2509" i="45"/>
  <c r="I93" i="40"/>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I39" i="31"/>
  <c r="O62" i="36"/>
  <c r="I62" i="36"/>
  <c r="O74" i="36"/>
  <c r="I74" i="36"/>
  <c r="N8" i="39"/>
  <c r="H81" i="31"/>
  <c r="G81" i="31"/>
  <c r="F81" i="31"/>
  <c r="I75" i="31"/>
  <c r="I80" i="31"/>
  <c r="I79" i="31"/>
  <c r="I78" i="31"/>
  <c r="I77" i="31"/>
  <c r="I76" i="31"/>
  <c r="P1747" i="25"/>
  <c r="I52" i="36"/>
  <c r="F93" i="40"/>
  <c r="N27" i="39"/>
  <c r="N26" i="39"/>
  <c r="N25" i="39"/>
  <c r="N24" i="39"/>
  <c r="N23" i="39"/>
  <c r="N22" i="39"/>
  <c r="N21" i="39"/>
  <c r="N20" i="39"/>
  <c r="N19" i="39"/>
  <c r="N18" i="39"/>
  <c r="N17" i="39"/>
  <c r="N16" i="39"/>
  <c r="N15" i="39"/>
  <c r="N14" i="39"/>
  <c r="N13" i="39"/>
  <c r="N12" i="39"/>
  <c r="N11" i="39"/>
  <c r="N10" i="39"/>
  <c r="N9" i="39"/>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63" i="40"/>
  <c r="A64" i="40"/>
  <c r="A65" i="40"/>
  <c r="A66" i="40"/>
  <c r="A67" i="40"/>
  <c r="A68" i="40"/>
  <c r="A69" i="40"/>
  <c r="A70" i="40"/>
  <c r="A71" i="40"/>
  <c r="A72" i="40"/>
  <c r="A73" i="40"/>
  <c r="A74" i="40"/>
  <c r="A75" i="40"/>
  <c r="A76" i="40"/>
  <c r="A77" i="40"/>
  <c r="A78" i="40"/>
  <c r="A79" i="40"/>
  <c r="A80" i="40"/>
  <c r="A81" i="40"/>
  <c r="A82" i="40"/>
  <c r="A83" i="40"/>
  <c r="A84" i="40"/>
  <c r="A85" i="40"/>
  <c r="A86" i="40"/>
  <c r="A87" i="40"/>
  <c r="A88" i="40"/>
  <c r="A89" i="40"/>
  <c r="A90" i="40"/>
  <c r="A91" i="40"/>
  <c r="A92" i="40"/>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M199" i="18"/>
  <c r="AM197" i="18"/>
  <c r="AM196" i="18"/>
  <c r="AL195" i="18"/>
  <c r="AL198" i="18"/>
  <c r="AL200" i="18"/>
  <c r="AK195" i="18"/>
  <c r="AK198" i="18"/>
  <c r="AK200" i="18"/>
  <c r="AJ195" i="18"/>
  <c r="AJ198" i="18"/>
  <c r="AJ200" i="18"/>
  <c r="AI195" i="18"/>
  <c r="AI198" i="18"/>
  <c r="AI200" i="18"/>
  <c r="AH195" i="18"/>
  <c r="AH198" i="18"/>
  <c r="AH200" i="18"/>
  <c r="AG195" i="18"/>
  <c r="AG198" i="18"/>
  <c r="AG200" i="18"/>
  <c r="AF195" i="18"/>
  <c r="AF198" i="18"/>
  <c r="AF200" i="18"/>
  <c r="AE195" i="18"/>
  <c r="AE198" i="18"/>
  <c r="AE200" i="18"/>
  <c r="AD195" i="18"/>
  <c r="AD198" i="18"/>
  <c r="AD200" i="18"/>
  <c r="AC195" i="18"/>
  <c r="AC198" i="18"/>
  <c r="AC200" i="18"/>
  <c r="AB195" i="18"/>
  <c r="AB198" i="18"/>
  <c r="AB200" i="18"/>
  <c r="AA195" i="18"/>
  <c r="AA198" i="18"/>
  <c r="AA200" i="18"/>
  <c r="Z195" i="18"/>
  <c r="Z198" i="18"/>
  <c r="Z200" i="18"/>
  <c r="Y195" i="18"/>
  <c r="Y198" i="18"/>
  <c r="Y200" i="18"/>
  <c r="X195" i="18"/>
  <c r="X198" i="18"/>
  <c r="X200" i="18"/>
  <c r="W195" i="18"/>
  <c r="W198" i="18"/>
  <c r="W200" i="18"/>
  <c r="V195" i="18"/>
  <c r="V198" i="18"/>
  <c r="V200" i="18"/>
  <c r="U195" i="18"/>
  <c r="U198" i="18"/>
  <c r="U200" i="18"/>
  <c r="T195" i="18"/>
  <c r="T198" i="18"/>
  <c r="T200" i="18"/>
  <c r="S195" i="18"/>
  <c r="S198" i="18"/>
  <c r="S200" i="18"/>
  <c r="R195" i="18"/>
  <c r="R198" i="18"/>
  <c r="R200" i="18"/>
  <c r="Q195" i="18"/>
  <c r="Q198" i="18"/>
  <c r="Q200" i="18"/>
  <c r="P195" i="18"/>
  <c r="P198" i="18"/>
  <c r="P200" i="18"/>
  <c r="O195" i="18"/>
  <c r="O198" i="18"/>
  <c r="O200" i="18"/>
  <c r="N195" i="18"/>
  <c r="N198" i="18"/>
  <c r="N200" i="18"/>
  <c r="M195" i="18"/>
  <c r="M198" i="18"/>
  <c r="M200" i="18"/>
  <c r="L195" i="18"/>
  <c r="L198" i="18"/>
  <c r="L200" i="18"/>
  <c r="K195" i="18"/>
  <c r="K198" i="18"/>
  <c r="K200" i="18"/>
  <c r="J195" i="18"/>
  <c r="J198" i="18"/>
  <c r="J200" i="18"/>
  <c r="I195" i="18"/>
  <c r="I198" i="18"/>
  <c r="I200" i="18"/>
  <c r="H195" i="18"/>
  <c r="H198" i="18"/>
  <c r="H200" i="18"/>
  <c r="G195" i="18"/>
  <c r="G198" i="18"/>
  <c r="G200" i="18"/>
  <c r="F195" i="18"/>
  <c r="F198" i="18"/>
  <c r="F200" i="18"/>
  <c r="E195" i="18"/>
  <c r="E198" i="18"/>
  <c r="E200" i="18"/>
  <c r="D195" i="18"/>
  <c r="D198" i="18"/>
  <c r="D200" i="18"/>
  <c r="C195" i="18"/>
  <c r="C198" i="18"/>
  <c r="C200" i="18"/>
  <c r="AM153" i="18"/>
  <c r="AM151" i="18"/>
  <c r="AM150" i="18"/>
  <c r="AL149" i="18"/>
  <c r="AL152" i="18"/>
  <c r="AL154" i="18"/>
  <c r="AK149" i="18"/>
  <c r="AK152" i="18"/>
  <c r="AK154" i="18"/>
  <c r="AJ149" i="18"/>
  <c r="AJ152" i="18"/>
  <c r="AJ154" i="18"/>
  <c r="AI149" i="18"/>
  <c r="AI152" i="18"/>
  <c r="AI154" i="18"/>
  <c r="AH149" i="18"/>
  <c r="AH152" i="18"/>
  <c r="AH154" i="18"/>
  <c r="AG149" i="18"/>
  <c r="AG152" i="18"/>
  <c r="AG154" i="18"/>
  <c r="AF149" i="18"/>
  <c r="AF152" i="18"/>
  <c r="AF154" i="18"/>
  <c r="AE149" i="18"/>
  <c r="AE152" i="18"/>
  <c r="AE154" i="18"/>
  <c r="AD149" i="18"/>
  <c r="AD152" i="18"/>
  <c r="AD154" i="18"/>
  <c r="AC149" i="18"/>
  <c r="AC152" i="18"/>
  <c r="AC154" i="18"/>
  <c r="AB149" i="18"/>
  <c r="AB152" i="18"/>
  <c r="AB154" i="18"/>
  <c r="AA149" i="18"/>
  <c r="AA152" i="18"/>
  <c r="AA154" i="18"/>
  <c r="Z149" i="18"/>
  <c r="Z152" i="18"/>
  <c r="Z154" i="18"/>
  <c r="Y149" i="18"/>
  <c r="Y152" i="18"/>
  <c r="Y154" i="18"/>
  <c r="X149" i="18"/>
  <c r="X152" i="18"/>
  <c r="X154" i="18"/>
  <c r="W149" i="18"/>
  <c r="W152" i="18"/>
  <c r="W154" i="18"/>
  <c r="V149" i="18"/>
  <c r="V152" i="18"/>
  <c r="V154" i="18"/>
  <c r="U149" i="18"/>
  <c r="U152" i="18"/>
  <c r="U154" i="18"/>
  <c r="T149" i="18"/>
  <c r="T152" i="18"/>
  <c r="T154" i="18"/>
  <c r="S149" i="18"/>
  <c r="S152" i="18"/>
  <c r="S154" i="18"/>
  <c r="R149" i="18"/>
  <c r="R152" i="18"/>
  <c r="R154" i="18"/>
  <c r="Q149" i="18"/>
  <c r="Q152" i="18"/>
  <c r="Q154" i="18"/>
  <c r="P149" i="18"/>
  <c r="P152" i="18"/>
  <c r="P154" i="18"/>
  <c r="O149" i="18"/>
  <c r="O152" i="18"/>
  <c r="O154" i="18"/>
  <c r="N149" i="18"/>
  <c r="N152" i="18"/>
  <c r="N154" i="18"/>
  <c r="M149" i="18"/>
  <c r="M152" i="18"/>
  <c r="M154" i="18"/>
  <c r="L149" i="18"/>
  <c r="L152" i="18"/>
  <c r="L154" i="18"/>
  <c r="K149" i="18"/>
  <c r="K152" i="18"/>
  <c r="K154" i="18"/>
  <c r="J149" i="18"/>
  <c r="J152" i="18"/>
  <c r="J154" i="18"/>
  <c r="I149" i="18"/>
  <c r="I152" i="18"/>
  <c r="I154" i="18"/>
  <c r="H149" i="18"/>
  <c r="H152" i="18"/>
  <c r="H154" i="18"/>
  <c r="G149" i="18"/>
  <c r="G152" i="18"/>
  <c r="G154" i="18"/>
  <c r="F149" i="18"/>
  <c r="F152" i="18"/>
  <c r="F154" i="18"/>
  <c r="E149" i="18"/>
  <c r="E152" i="18"/>
  <c r="E154" i="18"/>
  <c r="D149" i="18"/>
  <c r="D152" i="18"/>
  <c r="D154" i="18"/>
  <c r="C149" i="18"/>
  <c r="C152" i="18"/>
  <c r="C154" i="18"/>
  <c r="AM107" i="18"/>
  <c r="AM105" i="18"/>
  <c r="AM104" i="18"/>
  <c r="C103" i="18"/>
  <c r="C106" i="18"/>
  <c r="C108" i="18"/>
  <c r="AL103" i="18"/>
  <c r="AL106" i="18"/>
  <c r="AL108" i="18"/>
  <c r="AK103" i="18"/>
  <c r="AK106" i="18"/>
  <c r="AK108" i="18"/>
  <c r="AJ103" i="18"/>
  <c r="AJ106" i="18"/>
  <c r="AJ108" i="18"/>
  <c r="AI103" i="18"/>
  <c r="AI106" i="18"/>
  <c r="AI108" i="18"/>
  <c r="AH103" i="18"/>
  <c r="AH106" i="18"/>
  <c r="AH108" i="18"/>
  <c r="AG103" i="18"/>
  <c r="AG106" i="18"/>
  <c r="AG108" i="18"/>
  <c r="AF103" i="18"/>
  <c r="AF106" i="18"/>
  <c r="AF108" i="18"/>
  <c r="AE103" i="18"/>
  <c r="AE106" i="18"/>
  <c r="AE108" i="18"/>
  <c r="AD103" i="18"/>
  <c r="AD106" i="18"/>
  <c r="AD108" i="18"/>
  <c r="AC103" i="18"/>
  <c r="AC106" i="18"/>
  <c r="AC108" i="18"/>
  <c r="AB103" i="18"/>
  <c r="AB106" i="18"/>
  <c r="AB108" i="18"/>
  <c r="AA103" i="18"/>
  <c r="AA106" i="18"/>
  <c r="AA108" i="18"/>
  <c r="Z103" i="18"/>
  <c r="Z106" i="18"/>
  <c r="Z108" i="18"/>
  <c r="Y103" i="18"/>
  <c r="Y106" i="18"/>
  <c r="Y108" i="18"/>
  <c r="X103" i="18"/>
  <c r="X106" i="18"/>
  <c r="X108" i="18"/>
  <c r="W103" i="18"/>
  <c r="W106" i="18"/>
  <c r="W108" i="18"/>
  <c r="V103" i="18"/>
  <c r="V106" i="18"/>
  <c r="V108" i="18"/>
  <c r="U103" i="18"/>
  <c r="U106" i="18"/>
  <c r="U108" i="18"/>
  <c r="T103" i="18"/>
  <c r="T106" i="18"/>
  <c r="T108" i="18"/>
  <c r="S103" i="18"/>
  <c r="S106" i="18"/>
  <c r="S108" i="18"/>
  <c r="R103" i="18"/>
  <c r="R106" i="18"/>
  <c r="R108" i="18"/>
  <c r="Q103" i="18"/>
  <c r="Q106" i="18"/>
  <c r="Q108" i="18"/>
  <c r="P103" i="18"/>
  <c r="P106" i="18"/>
  <c r="P108" i="18"/>
  <c r="O103" i="18"/>
  <c r="O106" i="18"/>
  <c r="O108" i="18"/>
  <c r="N103" i="18"/>
  <c r="N106" i="18"/>
  <c r="N108" i="18"/>
  <c r="M103" i="18"/>
  <c r="M106" i="18"/>
  <c r="M108" i="18"/>
  <c r="L103" i="18"/>
  <c r="L106" i="18"/>
  <c r="L108" i="18"/>
  <c r="K103" i="18"/>
  <c r="K106" i="18"/>
  <c r="K108" i="18"/>
  <c r="J103" i="18"/>
  <c r="J106" i="18"/>
  <c r="J108" i="18"/>
  <c r="I103" i="18"/>
  <c r="I106" i="18"/>
  <c r="I108" i="18"/>
  <c r="H103" i="18"/>
  <c r="H106" i="18"/>
  <c r="H108" i="18"/>
  <c r="G103" i="18"/>
  <c r="G106" i="18"/>
  <c r="G108" i="18"/>
  <c r="F103" i="18"/>
  <c r="F106" i="18"/>
  <c r="F108" i="18"/>
  <c r="E103" i="18"/>
  <c r="E106" i="18"/>
  <c r="E108" i="18"/>
  <c r="D103" i="18"/>
  <c r="D106" i="18"/>
  <c r="D108" i="18"/>
  <c r="AM61" i="18"/>
  <c r="AM59" i="18"/>
  <c r="AM58" i="18"/>
  <c r="P1750" i="25"/>
  <c r="P1749" i="25"/>
  <c r="P1748" i="25"/>
  <c r="P1745" i="25"/>
  <c r="P1744" i="25"/>
  <c r="P1743" i="25"/>
  <c r="P1742" i="25"/>
  <c r="P1740" i="25"/>
  <c r="P1737" i="25"/>
  <c r="Q3910" i="12"/>
  <c r="Q3909" i="12"/>
  <c r="Q3908" i="12"/>
  <c r="Q3907" i="12"/>
  <c r="Q3905" i="12"/>
  <c r="Q3904" i="12"/>
  <c r="Q3903" i="12"/>
  <c r="Q3902" i="12"/>
  <c r="N3900" i="12"/>
  <c r="Q3897" i="12"/>
  <c r="Q3900" i="12"/>
  <c r="I72" i="31"/>
  <c r="I38" i="31"/>
  <c r="K20" i="16"/>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O54" i="36"/>
  <c r="I54" i="36"/>
  <c r="A201" i="12"/>
  <c r="A202" i="12"/>
  <c r="A183" i="12"/>
  <c r="A184" i="12"/>
  <c r="A165" i="12"/>
  <c r="A166" i="12"/>
  <c r="A147" i="12"/>
  <c r="A148" i="12"/>
  <c r="A129" i="12"/>
  <c r="A130" i="12"/>
  <c r="A111" i="12"/>
  <c r="A112" i="12"/>
  <c r="A93" i="12"/>
  <c r="A94" i="12"/>
  <c r="A75" i="12"/>
  <c r="A76" i="12"/>
  <c r="A57" i="12"/>
  <c r="A58" i="12"/>
  <c r="A39" i="12"/>
  <c r="A40" i="12"/>
  <c r="A21" i="12"/>
  <c r="A22" i="12"/>
  <c r="I80" i="36"/>
  <c r="I79" i="36"/>
  <c r="O80" i="36"/>
  <c r="O79" i="36"/>
  <c r="I73" i="36"/>
  <c r="I72" i="36"/>
  <c r="I71" i="36"/>
  <c r="I70" i="36"/>
  <c r="I69" i="36"/>
  <c r="I68" i="36"/>
  <c r="I66" i="36"/>
  <c r="O68" i="36"/>
  <c r="O69" i="36"/>
  <c r="O70" i="36"/>
  <c r="O71" i="36"/>
  <c r="O72" i="36"/>
  <c r="O73" i="36"/>
  <c r="F85" i="31"/>
  <c r="O66" i="36"/>
  <c r="O52" i="36"/>
  <c r="H81" i="36"/>
  <c r="G81" i="36"/>
  <c r="F81" i="36"/>
  <c r="N81" i="36"/>
  <c r="M81" i="36"/>
  <c r="L81" i="36"/>
  <c r="K81" i="36"/>
  <c r="R81" i="36"/>
  <c r="Q81" i="36"/>
  <c r="I18" i="31"/>
  <c r="E92" i="36"/>
  <c r="E5" i="31"/>
  <c r="K92" i="36"/>
  <c r="Q92" i="36"/>
  <c r="K227" i="16"/>
  <c r="K226" i="16"/>
  <c r="K225" i="16"/>
  <c r="K224" i="16"/>
  <c r="K223" i="16"/>
  <c r="K222" i="16"/>
  <c r="K221" i="16"/>
  <c r="K220" i="16"/>
  <c r="K219" i="16"/>
  <c r="K218" i="16"/>
  <c r="K217" i="16"/>
  <c r="K216" i="16"/>
  <c r="K209" i="16"/>
  <c r="K208" i="16"/>
  <c r="K207" i="16"/>
  <c r="K206" i="16"/>
  <c r="K205" i="16"/>
  <c r="K204" i="16"/>
  <c r="K203" i="16"/>
  <c r="K202" i="16"/>
  <c r="K201" i="16"/>
  <c r="K200" i="16"/>
  <c r="K199" i="16"/>
  <c r="K198" i="16"/>
  <c r="K191" i="16"/>
  <c r="K190" i="16"/>
  <c r="K189" i="16"/>
  <c r="K188" i="16"/>
  <c r="K187" i="16"/>
  <c r="K186" i="16"/>
  <c r="K185" i="16"/>
  <c r="K184" i="16"/>
  <c r="K183" i="16"/>
  <c r="K182" i="16"/>
  <c r="K181" i="16"/>
  <c r="K180" i="16"/>
  <c r="K173" i="16"/>
  <c r="K172" i="16"/>
  <c r="K171" i="16"/>
  <c r="K170" i="16"/>
  <c r="K169" i="16"/>
  <c r="K168" i="16"/>
  <c r="K167" i="16"/>
  <c r="K166" i="16"/>
  <c r="K165" i="16"/>
  <c r="K164" i="16"/>
  <c r="K163" i="16"/>
  <c r="K162" i="16"/>
  <c r="K155" i="16"/>
  <c r="K154" i="16"/>
  <c r="K153" i="16"/>
  <c r="K152" i="16"/>
  <c r="K151" i="16"/>
  <c r="K150" i="16"/>
  <c r="K149" i="16"/>
  <c r="K148" i="16"/>
  <c r="K147" i="16"/>
  <c r="K146" i="16"/>
  <c r="K145" i="16"/>
  <c r="K144" i="16"/>
  <c r="K137" i="16"/>
  <c r="K136" i="16"/>
  <c r="K135" i="16"/>
  <c r="K134" i="16"/>
  <c r="K133" i="16"/>
  <c r="K132" i="16"/>
  <c r="K131" i="16"/>
  <c r="K130" i="16"/>
  <c r="K129" i="16"/>
  <c r="K128" i="16"/>
  <c r="K127" i="16"/>
  <c r="K126" i="16"/>
  <c r="K119" i="16"/>
  <c r="K118" i="16"/>
  <c r="K117" i="16"/>
  <c r="K116" i="16"/>
  <c r="K115" i="16"/>
  <c r="K114" i="16"/>
  <c r="K113" i="16"/>
  <c r="K112" i="16"/>
  <c r="K111" i="16"/>
  <c r="K110" i="16"/>
  <c r="K109" i="16"/>
  <c r="K108" i="16"/>
  <c r="K101" i="16"/>
  <c r="K100" i="16"/>
  <c r="K99" i="16"/>
  <c r="K98" i="16"/>
  <c r="K97" i="16"/>
  <c r="K96" i="16"/>
  <c r="K95" i="16"/>
  <c r="K94" i="16"/>
  <c r="K93" i="16"/>
  <c r="K92" i="16"/>
  <c r="K91" i="16"/>
  <c r="K90" i="16"/>
  <c r="K83" i="16"/>
  <c r="K82" i="16"/>
  <c r="K81" i="16"/>
  <c r="K80" i="16"/>
  <c r="K79" i="16"/>
  <c r="K78" i="16"/>
  <c r="K77" i="16"/>
  <c r="K76" i="16"/>
  <c r="K75" i="16"/>
  <c r="K74" i="16"/>
  <c r="K73" i="16"/>
  <c r="K72" i="16"/>
  <c r="K35" i="16"/>
  <c r="K29" i="16"/>
  <c r="K28" i="16"/>
  <c r="K27" i="16"/>
  <c r="K26" i="16"/>
  <c r="K25" i="16"/>
  <c r="K24" i="16"/>
  <c r="K23" i="16"/>
  <c r="K22" i="16"/>
  <c r="K21" i="16"/>
  <c r="K19" i="16"/>
  <c r="K18" i="16"/>
  <c r="C22" i="37"/>
  <c r="E32" i="37" s="1"/>
  <c r="C18" i="37"/>
  <c r="C21" i="37" s="1"/>
  <c r="K45" i="36"/>
  <c r="Q45" i="36"/>
  <c r="L3897" i="12"/>
  <c r="M3897" i="12"/>
  <c r="N3897" i="12"/>
  <c r="O3897" i="12"/>
  <c r="P3897" i="12"/>
  <c r="L3900" i="12"/>
  <c r="M3900" i="12"/>
  <c r="O3900" i="12"/>
  <c r="P3900" i="12"/>
  <c r="K3897" i="12"/>
  <c r="B2274" i="12"/>
  <c r="B2344" i="12" s="1"/>
  <c r="B2282" i="12"/>
  <c r="B1950" i="12"/>
  <c r="B1626" i="12"/>
  <c r="B1302" i="12"/>
  <c r="B1702" i="12" s="1"/>
  <c r="C101" i="16"/>
  <c r="I16" i="31"/>
  <c r="I17" i="31"/>
  <c r="I19" i="31"/>
  <c r="I20" i="31"/>
  <c r="I22" i="31"/>
  <c r="I23" i="31"/>
  <c r="I24" i="31"/>
  <c r="I25" i="31"/>
  <c r="I27" i="31"/>
  <c r="I28" i="31"/>
  <c r="I29" i="31"/>
  <c r="I30" i="31"/>
  <c r="I31" i="31"/>
  <c r="I32" i="31"/>
  <c r="I33" i="31"/>
  <c r="I34" i="31"/>
  <c r="I35" i="31"/>
  <c r="I36" i="31"/>
  <c r="I37" i="31"/>
  <c r="I41" i="31"/>
  <c r="I42" i="31"/>
  <c r="I44" i="31"/>
  <c r="I45" i="31"/>
  <c r="I46" i="31"/>
  <c r="I48" i="31"/>
  <c r="I49" i="31"/>
  <c r="I50" i="31"/>
  <c r="I52" i="31"/>
  <c r="I53" i="31"/>
  <c r="I54" i="31"/>
  <c r="I55" i="31"/>
  <c r="I56" i="31"/>
  <c r="I57" i="31"/>
  <c r="I58" i="31"/>
  <c r="I60" i="31"/>
  <c r="I61" i="31"/>
  <c r="I62" i="31"/>
  <c r="I63" i="31"/>
  <c r="I64" i="31"/>
  <c r="I65" i="31"/>
  <c r="I66" i="31"/>
  <c r="I67" i="31"/>
  <c r="I68" i="31"/>
  <c r="I69" i="31"/>
  <c r="I70" i="31"/>
  <c r="I71" i="31"/>
  <c r="I73" i="31"/>
  <c r="J3911" i="12"/>
  <c r="J3906" i="12"/>
  <c r="C6" i="12"/>
  <c r="J3901" i="12"/>
  <c r="I1741" i="25"/>
  <c r="I1746" i="25"/>
  <c r="I1751" i="25"/>
  <c r="J57" i="18"/>
  <c r="J60" i="18"/>
  <c r="J62" i="18"/>
  <c r="J13" i="18"/>
  <c r="J12" i="18"/>
  <c r="L57" i="18"/>
  <c r="L60" i="18"/>
  <c r="L62" i="18"/>
  <c r="M57" i="18"/>
  <c r="M60" i="18"/>
  <c r="M62" i="18"/>
  <c r="N57" i="18"/>
  <c r="N60" i="18"/>
  <c r="N62" i="18"/>
  <c r="O57" i="18"/>
  <c r="O60" i="18"/>
  <c r="O62" i="18"/>
  <c r="P57" i="18"/>
  <c r="P60" i="18"/>
  <c r="P62" i="18"/>
  <c r="Q57" i="18"/>
  <c r="Q60" i="18"/>
  <c r="Q62" i="18"/>
  <c r="R57" i="18"/>
  <c r="R60" i="18"/>
  <c r="R62" i="18"/>
  <c r="S57" i="18"/>
  <c r="S60" i="18"/>
  <c r="S62" i="18"/>
  <c r="T57" i="18"/>
  <c r="T60" i="18"/>
  <c r="T62" i="18"/>
  <c r="U57" i="18"/>
  <c r="U60" i="18"/>
  <c r="U62" i="18"/>
  <c r="V57" i="18"/>
  <c r="V60" i="18"/>
  <c r="V62" i="18"/>
  <c r="W57" i="18"/>
  <c r="W60" i="18"/>
  <c r="W62" i="18"/>
  <c r="X57" i="18"/>
  <c r="X60" i="18"/>
  <c r="X62" i="18"/>
  <c r="Y57" i="18"/>
  <c r="Y60" i="18"/>
  <c r="Y62" i="18"/>
  <c r="Z57" i="18"/>
  <c r="Z60" i="18"/>
  <c r="Z62" i="18"/>
  <c r="AA57" i="18"/>
  <c r="AA60" i="18"/>
  <c r="AA62" i="18"/>
  <c r="AB57" i="18"/>
  <c r="AB60" i="18"/>
  <c r="AB62" i="18"/>
  <c r="AC57" i="18"/>
  <c r="AC60" i="18"/>
  <c r="AC62" i="18"/>
  <c r="AD57" i="18"/>
  <c r="AD60" i="18"/>
  <c r="AD62" i="18"/>
  <c r="AE57" i="18"/>
  <c r="AE60" i="18"/>
  <c r="AE62" i="18"/>
  <c r="AF57" i="18"/>
  <c r="AF60" i="18"/>
  <c r="AF62" i="18"/>
  <c r="AG57" i="18"/>
  <c r="AG60" i="18"/>
  <c r="AG62" i="18"/>
  <c r="AH57" i="18"/>
  <c r="AH60" i="18"/>
  <c r="AH62" i="18"/>
  <c r="AI57" i="18"/>
  <c r="AI60" i="18"/>
  <c r="AI62" i="18"/>
  <c r="A9" i="12"/>
  <c r="A6" i="20"/>
  <c r="A81" i="20" s="1"/>
  <c r="A94" i="20" s="1"/>
  <c r="E9" i="10"/>
  <c r="F60" i="18"/>
  <c r="F62" i="18"/>
  <c r="G57" i="18"/>
  <c r="G60" i="18"/>
  <c r="G62" i="18"/>
  <c r="H57" i="18"/>
  <c r="H60" i="18"/>
  <c r="H62" i="18"/>
  <c r="I57" i="18"/>
  <c r="I60" i="18"/>
  <c r="I62" i="18"/>
  <c r="K57" i="18"/>
  <c r="K60" i="18"/>
  <c r="K62" i="18"/>
  <c r="AJ57" i="18"/>
  <c r="AJ60" i="18"/>
  <c r="AJ62" i="18"/>
  <c r="AK57" i="18"/>
  <c r="AK60" i="18"/>
  <c r="AK62" i="18"/>
  <c r="AL57" i="18"/>
  <c r="AL60" i="18"/>
  <c r="AL62" i="18"/>
  <c r="B7" i="10"/>
  <c r="D9" i="10"/>
  <c r="D17" i="20"/>
  <c r="A5" i="23"/>
  <c r="A5" i="22"/>
  <c r="A5" i="20"/>
  <c r="A30" i="20"/>
  <c r="B14" i="27"/>
  <c r="K17" i="27" s="1"/>
  <c r="L17" i="27" s="1"/>
  <c r="B5" i="27"/>
  <c r="D8" i="27" s="1"/>
  <c r="E8" i="27" s="1"/>
  <c r="E2" i="25"/>
  <c r="K1737" i="25"/>
  <c r="K1740" i="25"/>
  <c r="K1742" i="25"/>
  <c r="K1743" i="25"/>
  <c r="K1744" i="25"/>
  <c r="K1745" i="25"/>
  <c r="M1737" i="25"/>
  <c r="M1740" i="25"/>
  <c r="M1742" i="25"/>
  <c r="M1743" i="25"/>
  <c r="M1744" i="25"/>
  <c r="M1745" i="25"/>
  <c r="C19" i="16"/>
  <c r="C20" i="16"/>
  <c r="C21" i="16"/>
  <c r="C22" i="16"/>
  <c r="C23" i="16"/>
  <c r="C24" i="16"/>
  <c r="C25" i="16"/>
  <c r="C91" i="16"/>
  <c r="C92" i="16"/>
  <c r="C93" i="16"/>
  <c r="C94" i="16"/>
  <c r="C95" i="16"/>
  <c r="C96" i="16"/>
  <c r="C97" i="16"/>
  <c r="C98" i="16"/>
  <c r="C99" i="16"/>
  <c r="C100" i="16"/>
  <c r="C164" i="16"/>
  <c r="A6" i="12"/>
  <c r="A7" i="12"/>
  <c r="A8" i="12"/>
  <c r="A10" i="12"/>
  <c r="A11" i="12"/>
  <c r="A12" i="12"/>
  <c r="A13" i="12"/>
  <c r="A14" i="12"/>
  <c r="A15" i="12"/>
  <c r="A16" i="12"/>
  <c r="A17" i="12"/>
  <c r="A18" i="12"/>
  <c r="A19" i="12"/>
  <c r="A20" i="12"/>
  <c r="A24" i="12"/>
  <c r="A25" i="12"/>
  <c r="A26" i="12"/>
  <c r="A27" i="12"/>
  <c r="A28" i="12"/>
  <c r="A29" i="12"/>
  <c r="A30" i="12"/>
  <c r="A31" i="12"/>
  <c r="A32" i="12"/>
  <c r="A33" i="12"/>
  <c r="A34" i="12"/>
  <c r="A35" i="12"/>
  <c r="A36" i="12"/>
  <c r="A37" i="12"/>
  <c r="A38" i="12"/>
  <c r="A42" i="12"/>
  <c r="A43" i="12"/>
  <c r="A44" i="12"/>
  <c r="A45" i="12"/>
  <c r="A46" i="12"/>
  <c r="A47" i="12"/>
  <c r="A48" i="12"/>
  <c r="A49" i="12"/>
  <c r="A50" i="12"/>
  <c r="A51" i="12"/>
  <c r="A52" i="12"/>
  <c r="A53" i="12"/>
  <c r="A54" i="12"/>
  <c r="A55" i="12"/>
  <c r="A56" i="12"/>
  <c r="A60" i="12"/>
  <c r="A61" i="12"/>
  <c r="A62" i="12"/>
  <c r="A63" i="12"/>
  <c r="A64" i="12"/>
  <c r="A65" i="12"/>
  <c r="A66" i="12"/>
  <c r="A67" i="12"/>
  <c r="A68" i="12"/>
  <c r="A69" i="12"/>
  <c r="A70" i="12"/>
  <c r="A71" i="12"/>
  <c r="A72" i="12"/>
  <c r="A73" i="12"/>
  <c r="A74" i="12"/>
  <c r="A78" i="12"/>
  <c r="A79" i="12"/>
  <c r="A80" i="12"/>
  <c r="A81" i="12"/>
  <c r="A82" i="12"/>
  <c r="A83" i="12"/>
  <c r="A84" i="12"/>
  <c r="A85" i="12"/>
  <c r="A86" i="12"/>
  <c r="A87" i="12"/>
  <c r="A88" i="12"/>
  <c r="A89" i="12"/>
  <c r="A90" i="12"/>
  <c r="A91" i="12"/>
  <c r="A92" i="12"/>
  <c r="A96" i="12"/>
  <c r="A97" i="12"/>
  <c r="A98" i="12"/>
  <c r="A99" i="12"/>
  <c r="A100" i="12"/>
  <c r="A101" i="12"/>
  <c r="A102" i="12"/>
  <c r="A103" i="12"/>
  <c r="A104" i="12"/>
  <c r="A105" i="12"/>
  <c r="A106" i="12"/>
  <c r="A107" i="12"/>
  <c r="A108" i="12"/>
  <c r="A109" i="12"/>
  <c r="A110" i="12"/>
  <c r="A114" i="12"/>
  <c r="A115" i="12"/>
  <c r="A116" i="12"/>
  <c r="A117" i="12"/>
  <c r="A118" i="12"/>
  <c r="A119" i="12"/>
  <c r="A120" i="12"/>
  <c r="A121" i="12"/>
  <c r="A122" i="12"/>
  <c r="A123" i="12"/>
  <c r="A124" i="12"/>
  <c r="A125" i="12"/>
  <c r="A126" i="12"/>
  <c r="A127" i="12"/>
  <c r="A128" i="12"/>
  <c r="A132" i="12"/>
  <c r="A133" i="12"/>
  <c r="A134" i="12"/>
  <c r="A135" i="12"/>
  <c r="A136" i="12"/>
  <c r="A137" i="12"/>
  <c r="A138" i="12"/>
  <c r="A139" i="12"/>
  <c r="A140" i="12"/>
  <c r="A141" i="12"/>
  <c r="A142" i="12"/>
  <c r="A143" i="12"/>
  <c r="A144" i="12"/>
  <c r="A145" i="12"/>
  <c r="A146" i="12"/>
  <c r="A150" i="12"/>
  <c r="A151" i="12"/>
  <c r="A152" i="12"/>
  <c r="A153" i="12"/>
  <c r="A154" i="12"/>
  <c r="A155" i="12"/>
  <c r="A156" i="12"/>
  <c r="A157" i="12"/>
  <c r="A158" i="12"/>
  <c r="A159" i="12"/>
  <c r="A160" i="12"/>
  <c r="A161" i="12"/>
  <c r="A162" i="12"/>
  <c r="A163" i="12"/>
  <c r="A164" i="12"/>
  <c r="A168" i="12"/>
  <c r="A169" i="12"/>
  <c r="A170" i="12"/>
  <c r="A171" i="12"/>
  <c r="A172" i="12"/>
  <c r="A173" i="12"/>
  <c r="A174" i="12"/>
  <c r="A175" i="12"/>
  <c r="A176" i="12"/>
  <c r="A177" i="12"/>
  <c r="A178" i="12"/>
  <c r="A179" i="12"/>
  <c r="A180" i="12"/>
  <c r="A181" i="12"/>
  <c r="A182" i="12"/>
  <c r="A186" i="12"/>
  <c r="A187" i="12"/>
  <c r="A188" i="12"/>
  <c r="A189" i="12"/>
  <c r="A190" i="12"/>
  <c r="A191" i="12"/>
  <c r="A192" i="12"/>
  <c r="A193" i="12"/>
  <c r="A194" i="12"/>
  <c r="A195" i="12"/>
  <c r="A196" i="12"/>
  <c r="A197" i="12"/>
  <c r="A198" i="12"/>
  <c r="A199" i="12"/>
  <c r="A200" i="12"/>
  <c r="K3900" i="12"/>
  <c r="K3902" i="12"/>
  <c r="L3902" i="12"/>
  <c r="M3902" i="12"/>
  <c r="N3902" i="12"/>
  <c r="N3903" i="12"/>
  <c r="N3904" i="12"/>
  <c r="N3905" i="12"/>
  <c r="O3902" i="12"/>
  <c r="P3902" i="12"/>
  <c r="K3903" i="12"/>
  <c r="L3903" i="12"/>
  <c r="M3903" i="12"/>
  <c r="O3903" i="12"/>
  <c r="P3903" i="12"/>
  <c r="K3904" i="12"/>
  <c r="L3904" i="12"/>
  <c r="M3904" i="12"/>
  <c r="O3904" i="12"/>
  <c r="P3904" i="12"/>
  <c r="K3905" i="12"/>
  <c r="L3905" i="12"/>
  <c r="M3905" i="12"/>
  <c r="O3905" i="12"/>
  <c r="P3905" i="12"/>
  <c r="K3907" i="12"/>
  <c r="L3907" i="12"/>
  <c r="M3907" i="12"/>
  <c r="N3907" i="12"/>
  <c r="O3907" i="12"/>
  <c r="P3907" i="12"/>
  <c r="M3908" i="12"/>
  <c r="N3908" i="12"/>
  <c r="O3908" i="12"/>
  <c r="P3908" i="12"/>
  <c r="K3909" i="12"/>
  <c r="L3909" i="12"/>
  <c r="M3909" i="12"/>
  <c r="N3909" i="12"/>
  <c r="O3909" i="12"/>
  <c r="P3909" i="12"/>
  <c r="K3910" i="12"/>
  <c r="L3910" i="12"/>
  <c r="M3910" i="12"/>
  <c r="N3910" i="12"/>
  <c r="O3910" i="12"/>
  <c r="P3910" i="12"/>
  <c r="L1737" i="25"/>
  <c r="L1740" i="25"/>
  <c r="N1737" i="25"/>
  <c r="N1740" i="25"/>
  <c r="O1737" i="25"/>
  <c r="O1740" i="25"/>
  <c r="J1742" i="25"/>
  <c r="L1742" i="25"/>
  <c r="N1742" i="25"/>
  <c r="O1742" i="25"/>
  <c r="J1743" i="25"/>
  <c r="L1743" i="25"/>
  <c r="N1743" i="25"/>
  <c r="O1743" i="25"/>
  <c r="J1744" i="25"/>
  <c r="L1744" i="25"/>
  <c r="N1744" i="25"/>
  <c r="O1744" i="25"/>
  <c r="J1745" i="25"/>
  <c r="L1745" i="25"/>
  <c r="N1745" i="25"/>
  <c r="O1745" i="25"/>
  <c r="J1747" i="25"/>
  <c r="K1747" i="25"/>
  <c r="L1747" i="25"/>
  <c r="M1747" i="25"/>
  <c r="N1747" i="25"/>
  <c r="O1747" i="25"/>
  <c r="J1748" i="25"/>
  <c r="K1748" i="25"/>
  <c r="L1748" i="25"/>
  <c r="M1748" i="25"/>
  <c r="N1748" i="25"/>
  <c r="O1748" i="25"/>
  <c r="J1749" i="25"/>
  <c r="K1749" i="25"/>
  <c r="L1749" i="25"/>
  <c r="M1749" i="25"/>
  <c r="N1749" i="25"/>
  <c r="O1749" i="25"/>
  <c r="J1750" i="25"/>
  <c r="K1750" i="25"/>
  <c r="L1750" i="25"/>
  <c r="M1750" i="25"/>
  <c r="N1750" i="25"/>
  <c r="O1750" i="25"/>
  <c r="C57" i="18"/>
  <c r="C60" i="18"/>
  <c r="C62" i="18"/>
  <c r="D57" i="18"/>
  <c r="D60" i="18"/>
  <c r="D62" i="18"/>
  <c r="E57" i="18"/>
  <c r="E60" i="18"/>
  <c r="E62"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36" i="18"/>
  <c r="AM137" i="18"/>
  <c r="AM138" i="18"/>
  <c r="AM139" i="18"/>
  <c r="AM140" i="18"/>
  <c r="AM141" i="18"/>
  <c r="AM142" i="18"/>
  <c r="AM143" i="18"/>
  <c r="AM144" i="18"/>
  <c r="AM145" i="18"/>
  <c r="AM146" i="18"/>
  <c r="AM147" i="18"/>
  <c r="AM148" i="18"/>
  <c r="AM159" i="18"/>
  <c r="AM160" i="18"/>
  <c r="AM161" i="18"/>
  <c r="AM162" i="18"/>
  <c r="AM163" i="18"/>
  <c r="AM164" i="18"/>
  <c r="AM165" i="18"/>
  <c r="AM166" i="18"/>
  <c r="AM167" i="18"/>
  <c r="AM168" i="18"/>
  <c r="AM169" i="18"/>
  <c r="AM170" i="18"/>
  <c r="AM171" i="18"/>
  <c r="AM172" i="18"/>
  <c r="AM173" i="18"/>
  <c r="AM174" i="18"/>
  <c r="AM175" i="18"/>
  <c r="AM176" i="18"/>
  <c r="AM177" i="18"/>
  <c r="AM178" i="18"/>
  <c r="AM179" i="18"/>
  <c r="AM180" i="18"/>
  <c r="AM181" i="18"/>
  <c r="AM182" i="18"/>
  <c r="AM183" i="18"/>
  <c r="AM184" i="18"/>
  <c r="AM185" i="18"/>
  <c r="AM186" i="18"/>
  <c r="AM187" i="18"/>
  <c r="AM188" i="18"/>
  <c r="AM189" i="18"/>
  <c r="AM190" i="18"/>
  <c r="AM191" i="18"/>
  <c r="AM192" i="18"/>
  <c r="AM193" i="18"/>
  <c r="AM194" i="18"/>
  <c r="D21" i="20"/>
  <c r="D42" i="20"/>
  <c r="D46" i="20"/>
  <c r="D67" i="20"/>
  <c r="D71" i="20"/>
  <c r="D92" i="20"/>
  <c r="D96" i="20"/>
  <c r="B3246" i="12"/>
  <c r="B3385" i="12" s="1"/>
  <c r="B3261" i="12"/>
  <c r="B205" i="12"/>
  <c r="B204" i="12"/>
  <c r="B191" i="12"/>
  <c r="B86" i="12"/>
  <c r="B51" i="12"/>
  <c r="B109" i="12"/>
  <c r="B158" i="12"/>
  <c r="B176" i="12"/>
  <c r="B138" i="12"/>
  <c r="B144" i="12"/>
  <c r="B174" i="12"/>
  <c r="B179" i="12"/>
  <c r="B1301" i="12"/>
  <c r="B312" i="12"/>
  <c r="B183" i="12"/>
  <c r="B147" i="12"/>
  <c r="B111" i="12"/>
  <c r="B112" i="12"/>
  <c r="B75" i="12"/>
  <c r="B39" i="12"/>
  <c r="B40" i="12"/>
  <c r="B1299" i="12"/>
  <c r="B1120" i="12"/>
  <c r="B1101" i="12"/>
  <c r="B1084" i="12"/>
  <c r="B1047" i="12"/>
  <c r="B1029" i="12"/>
  <c r="B1011" i="12"/>
  <c r="B220" i="12"/>
  <c r="B219" i="12"/>
  <c r="B1297" i="12"/>
  <c r="B1298" i="12"/>
  <c r="B1089" i="12"/>
  <c r="B1294" i="12"/>
  <c r="B1154" i="12"/>
  <c r="B1076" i="12"/>
  <c r="B1095" i="12"/>
  <c r="B1167" i="12"/>
  <c r="B1019" i="12"/>
  <c r="B991" i="12"/>
  <c r="B96" i="12"/>
  <c r="B70" i="12"/>
  <c r="B7" i="12"/>
  <c r="B20" i="12"/>
  <c r="B44" i="12"/>
  <c r="B211" i="12"/>
  <c r="B115" i="12"/>
  <c r="B175" i="12"/>
  <c r="B17" i="12"/>
  <c r="B37" i="12"/>
  <c r="B89" i="12"/>
  <c r="B99" i="12"/>
  <c r="B27" i="12"/>
  <c r="B1108" i="12"/>
  <c r="B21" i="18"/>
  <c r="B67" i="18"/>
  <c r="B113" i="18"/>
  <c r="B159" i="18"/>
  <c r="B1046" i="12"/>
  <c r="B1068" i="12"/>
  <c r="B1165" i="12"/>
  <c r="B1186" i="12"/>
  <c r="B1188" i="12"/>
  <c r="B1184" i="12"/>
  <c r="B978" i="12"/>
  <c r="B1284" i="12"/>
  <c r="B1187" i="12"/>
  <c r="B1172" i="12"/>
  <c r="B1164" i="12"/>
  <c r="B1162" i="12"/>
  <c r="B1153" i="12"/>
  <c r="B1145" i="12"/>
  <c r="B1143" i="12"/>
  <c r="B1134" i="12"/>
  <c r="B1126" i="12"/>
  <c r="B1124" i="12"/>
  <c r="B1113" i="12"/>
  <c r="B1105" i="12"/>
  <c r="B1100" i="12"/>
  <c r="B1094" i="12"/>
  <c r="B1086" i="12"/>
  <c r="B1081" i="12"/>
  <c r="B1075" i="12"/>
  <c r="B1064" i="12"/>
  <c r="B1062" i="12"/>
  <c r="B1056" i="12"/>
  <c r="B1045" i="12"/>
  <c r="B1043" i="12"/>
  <c r="B1037" i="12"/>
  <c r="B1026" i="12"/>
  <c r="B1024" i="12"/>
  <c r="B1018" i="12"/>
  <c r="B1007" i="12"/>
  <c r="B1005" i="12"/>
  <c r="B999" i="12"/>
  <c r="B988" i="12"/>
  <c r="B986" i="12"/>
  <c r="B980" i="12"/>
  <c r="B1169" i="12"/>
  <c r="B1161" i="12"/>
  <c r="B1131" i="12"/>
  <c r="B1118" i="12"/>
  <c r="B1091" i="12"/>
  <c r="B1053" i="12"/>
  <c r="B1042" i="12"/>
  <c r="B1015" i="12"/>
  <c r="B1290" i="12"/>
  <c r="B1189" i="12"/>
  <c r="B1163" i="12"/>
  <c r="B1125" i="12"/>
  <c r="B1082" i="12"/>
  <c r="B1074" i="12"/>
  <c r="B1044" i="12"/>
  <c r="B1006" i="12"/>
  <c r="B998" i="12"/>
  <c r="B983" i="12"/>
  <c r="B1059" i="12"/>
  <c r="B1078" i="12"/>
  <c r="B1177" i="12"/>
  <c r="B1286" i="12"/>
  <c r="B1666" i="12"/>
  <c r="B651" i="12"/>
  <c r="B643" i="12"/>
  <c r="B545" i="12"/>
  <c r="B537" i="12"/>
  <c r="B529" i="12"/>
  <c r="B524" i="12"/>
  <c r="B520" i="12"/>
  <c r="B516" i="12"/>
  <c r="B512" i="12"/>
  <c r="B508" i="12"/>
  <c r="B504" i="12"/>
  <c r="B500" i="12"/>
  <c r="B496" i="12"/>
  <c r="B492" i="12"/>
  <c r="B488" i="12"/>
  <c r="B484" i="12"/>
  <c r="B480" i="12"/>
  <c r="B476" i="12"/>
  <c r="B472" i="12"/>
  <c r="B468" i="12"/>
  <c r="B464" i="12"/>
  <c r="B460" i="12"/>
  <c r="B456" i="12"/>
  <c r="B452" i="12"/>
  <c r="B448" i="12"/>
  <c r="B444" i="12"/>
  <c r="B440" i="12"/>
  <c r="B436" i="12"/>
  <c r="B432" i="12"/>
  <c r="B428" i="12"/>
  <c r="B424" i="12"/>
  <c r="B420" i="12"/>
  <c r="B416" i="12"/>
  <c r="B412" i="12"/>
  <c r="B408" i="12"/>
  <c r="B404" i="12"/>
  <c r="B400" i="12"/>
  <c r="B396" i="12"/>
  <c r="B392" i="12"/>
  <c r="B388" i="12"/>
  <c r="B384" i="12"/>
  <c r="B380" i="12"/>
  <c r="B376" i="12"/>
  <c r="B372" i="12"/>
  <c r="B368" i="12"/>
  <c r="B364" i="12"/>
  <c r="B360" i="12"/>
  <c r="B356" i="12"/>
  <c r="B352" i="12"/>
  <c r="B348" i="12"/>
  <c r="B344" i="12"/>
  <c r="B340" i="12"/>
  <c r="B336" i="12"/>
  <c r="B332" i="12"/>
  <c r="B975" i="12"/>
  <c r="B967" i="12"/>
  <c r="B869" i="12"/>
  <c r="B861" i="12"/>
  <c r="B853" i="12"/>
  <c r="B848" i="12"/>
  <c r="B844" i="12"/>
  <c r="B840" i="12"/>
  <c r="B836" i="12"/>
  <c r="B832" i="12"/>
  <c r="B828" i="12"/>
  <c r="B824" i="12"/>
  <c r="B820" i="12"/>
  <c r="B816" i="12"/>
  <c r="B812" i="12"/>
  <c r="B808" i="12"/>
  <c r="B804" i="12"/>
  <c r="B800" i="12"/>
  <c r="B650" i="12"/>
  <c r="B642" i="12"/>
  <c r="B544" i="12"/>
  <c r="B536" i="12"/>
  <c r="B528" i="12"/>
  <c r="B974" i="12"/>
  <c r="B966" i="12"/>
  <c r="B868" i="12"/>
  <c r="B860" i="12"/>
  <c r="B852" i="12"/>
  <c r="B649" i="12"/>
  <c r="B641" i="12"/>
  <c r="B543" i="12"/>
  <c r="B535" i="12"/>
  <c r="B527" i="12"/>
  <c r="B523" i="12"/>
  <c r="B519" i="12"/>
  <c r="B515" i="12"/>
  <c r="B511" i="12"/>
  <c r="B507" i="12"/>
  <c r="B503" i="12"/>
  <c r="B499" i="12"/>
  <c r="B495" i="12"/>
  <c r="B491" i="12"/>
  <c r="B487" i="12"/>
  <c r="B483" i="12"/>
  <c r="B479" i="12"/>
  <c r="B475" i="12"/>
  <c r="B471" i="12"/>
  <c r="B467" i="12"/>
  <c r="B463" i="12"/>
  <c r="B459" i="12"/>
  <c r="B455" i="12"/>
  <c r="B451" i="12"/>
  <c r="B447" i="12"/>
  <c r="B443" i="12"/>
  <c r="B439" i="12"/>
  <c r="B435" i="12"/>
  <c r="B431" i="12"/>
  <c r="B427" i="12"/>
  <c r="B423" i="12"/>
  <c r="B419" i="12"/>
  <c r="B415" i="12"/>
  <c r="B411" i="12"/>
  <c r="B407" i="12"/>
  <c r="B403" i="12"/>
  <c r="B399" i="12"/>
  <c r="B395" i="12"/>
  <c r="B391" i="12"/>
  <c r="B387" i="12"/>
  <c r="B383" i="12"/>
  <c r="B379" i="12"/>
  <c r="B375" i="12"/>
  <c r="B371" i="12"/>
  <c r="B367" i="12"/>
  <c r="B363" i="12"/>
  <c r="B359" i="12"/>
  <c r="B355" i="12"/>
  <c r="B351" i="12"/>
  <c r="B347" i="12"/>
  <c r="B343" i="12"/>
  <c r="B339" i="12"/>
  <c r="B335" i="12"/>
  <c r="B331" i="12"/>
  <c r="B973" i="12"/>
  <c r="B965" i="12"/>
  <c r="B867" i="12"/>
  <c r="B859" i="12"/>
  <c r="B851" i="12"/>
  <c r="B847" i="12"/>
  <c r="B843" i="12"/>
  <c r="B839" i="12"/>
  <c r="B835" i="12"/>
  <c r="B831" i="12"/>
  <c r="B827" i="12"/>
  <c r="B823" i="12"/>
  <c r="B819" i="12"/>
  <c r="B815" i="12"/>
  <c r="B811" i="12"/>
  <c r="B807" i="12"/>
  <c r="B803" i="12"/>
  <c r="B799" i="12"/>
  <c r="B648" i="12"/>
  <c r="B640" i="12"/>
  <c r="B542" i="12"/>
  <c r="B534" i="12"/>
  <c r="B972" i="12"/>
  <c r="B964" i="12"/>
  <c r="B866" i="12"/>
  <c r="B858" i="12"/>
  <c r="B647" i="12"/>
  <c r="B639" i="12"/>
  <c r="B541" i="12"/>
  <c r="B533" i="12"/>
  <c r="B526" i="12"/>
  <c r="B522" i="12"/>
  <c r="B518" i="12"/>
  <c r="B514" i="12"/>
  <c r="B510" i="12"/>
  <c r="B506" i="12"/>
  <c r="B502" i="12"/>
  <c r="B498" i="12"/>
  <c r="B494" i="12"/>
  <c r="B490" i="12"/>
  <c r="B486" i="12"/>
  <c r="B482" i="12"/>
  <c r="B478" i="12"/>
  <c r="B474" i="12"/>
  <c r="B470" i="12"/>
  <c r="B466" i="12"/>
  <c r="B462" i="12"/>
  <c r="B458" i="12"/>
  <c r="B454" i="12"/>
  <c r="B450" i="12"/>
  <c r="B446" i="12"/>
  <c r="B442" i="12"/>
  <c r="B438" i="12"/>
  <c r="B434" i="12"/>
  <c r="B430" i="12"/>
  <c r="B426" i="12"/>
  <c r="B422" i="12"/>
  <c r="B418" i="12"/>
  <c r="B414" i="12"/>
  <c r="B410" i="12"/>
  <c r="B406" i="12"/>
  <c r="B402" i="12"/>
  <c r="B398" i="12"/>
  <c r="B394" i="12"/>
  <c r="B390" i="12"/>
  <c r="B386" i="12"/>
  <c r="B382" i="12"/>
  <c r="B378" i="12"/>
  <c r="B374" i="12"/>
  <c r="B370" i="12"/>
  <c r="B366" i="12"/>
  <c r="B362" i="12"/>
  <c r="B358" i="12"/>
  <c r="B354" i="12"/>
  <c r="B350" i="12"/>
  <c r="B346" i="12"/>
  <c r="B342" i="12"/>
  <c r="B338" i="12"/>
  <c r="B334" i="12"/>
  <c r="B330" i="12"/>
  <c r="B971" i="12"/>
  <c r="B963" i="12"/>
  <c r="B865" i="12"/>
  <c r="B857" i="12"/>
  <c r="B850" i="12"/>
  <c r="B846" i="12"/>
  <c r="B842" i="12"/>
  <c r="B838" i="12"/>
  <c r="B834" i="12"/>
  <c r="B830" i="12"/>
  <c r="B826" i="12"/>
  <c r="B822" i="12"/>
  <c r="B818" i="12"/>
  <c r="B814" i="12"/>
  <c r="B810" i="12"/>
  <c r="B806" i="12"/>
  <c r="B802" i="12"/>
  <c r="B798" i="12"/>
  <c r="B646" i="12"/>
  <c r="B538" i="12"/>
  <c r="B517" i="12"/>
  <c r="B485" i="12"/>
  <c r="B457" i="12"/>
  <c r="B425" i="12"/>
  <c r="B393" i="12"/>
  <c r="B361" i="12"/>
  <c r="B977" i="12"/>
  <c r="B864" i="12"/>
  <c r="B849" i="12"/>
  <c r="B817" i="12"/>
  <c r="B530" i="12"/>
  <c r="B489" i="12"/>
  <c r="B397" i="12"/>
  <c r="B969" i="12"/>
  <c r="B790" i="12"/>
  <c r="B778" i="12"/>
  <c r="B766" i="12"/>
  <c r="B746" i="12"/>
  <c r="B734" i="12"/>
  <c r="B722" i="12"/>
  <c r="B710" i="12"/>
  <c r="B702" i="12"/>
  <c r="B694" i="12"/>
  <c r="B690" i="12"/>
  <c r="B678" i="12"/>
  <c r="B670" i="12"/>
  <c r="B654" i="12"/>
  <c r="B645" i="12"/>
  <c r="B532" i="12"/>
  <c r="B497" i="12"/>
  <c r="B469" i="12"/>
  <c r="B437" i="12"/>
  <c r="B405" i="12"/>
  <c r="B373" i="12"/>
  <c r="B341" i="12"/>
  <c r="B976" i="12"/>
  <c r="B863" i="12"/>
  <c r="B829" i="12"/>
  <c r="B795" i="12"/>
  <c r="B791" i="12"/>
  <c r="B787" i="12"/>
  <c r="B783" i="12"/>
  <c r="B779" i="12"/>
  <c r="B775" i="12"/>
  <c r="B771" i="12"/>
  <c r="B767" i="12"/>
  <c r="B763" i="12"/>
  <c r="B759" i="12"/>
  <c r="B755" i="12"/>
  <c r="B751" i="12"/>
  <c r="B747" i="12"/>
  <c r="B743" i="12"/>
  <c r="B739" i="12"/>
  <c r="B735" i="12"/>
  <c r="B731" i="12"/>
  <c r="B727" i="12"/>
  <c r="B723" i="12"/>
  <c r="B719" i="12"/>
  <c r="B715" i="12"/>
  <c r="B711" i="12"/>
  <c r="B707" i="12"/>
  <c r="B703" i="12"/>
  <c r="B699" i="12"/>
  <c r="B695" i="12"/>
  <c r="B691" i="12"/>
  <c r="B687" i="12"/>
  <c r="B683" i="12"/>
  <c r="B679" i="12"/>
  <c r="B675" i="12"/>
  <c r="B671" i="12"/>
  <c r="B667" i="12"/>
  <c r="B663" i="12"/>
  <c r="B659" i="12"/>
  <c r="B655" i="12"/>
  <c r="B521" i="12"/>
  <c r="B429" i="12"/>
  <c r="B856" i="12"/>
  <c r="B821" i="12"/>
  <c r="B794" i="12"/>
  <c r="B782" i="12"/>
  <c r="B774" i="12"/>
  <c r="B762" i="12"/>
  <c r="B754" i="12"/>
  <c r="B742" i="12"/>
  <c r="B730" i="12"/>
  <c r="B718" i="12"/>
  <c r="B706" i="12"/>
  <c r="B698" i="12"/>
  <c r="B682" i="12"/>
  <c r="B674" i="12"/>
  <c r="B666" i="12"/>
  <c r="B658" i="12"/>
  <c r="B453" i="12"/>
  <c r="B845" i="12"/>
  <c r="B813" i="12"/>
  <c r="B797" i="12"/>
  <c r="B644" i="12"/>
  <c r="B531" i="12"/>
  <c r="B509" i="12"/>
  <c r="B477" i="12"/>
  <c r="B449" i="12"/>
  <c r="B417" i="12"/>
  <c r="B385" i="12"/>
  <c r="B353" i="12"/>
  <c r="B970" i="12"/>
  <c r="B862" i="12"/>
  <c r="B841" i="12"/>
  <c r="B809" i="12"/>
  <c r="B638" i="12"/>
  <c r="B461" i="12"/>
  <c r="B365" i="12"/>
  <c r="B333" i="12"/>
  <c r="B786" i="12"/>
  <c r="B770" i="12"/>
  <c r="B758" i="12"/>
  <c r="B750" i="12"/>
  <c r="B738" i="12"/>
  <c r="B726" i="12"/>
  <c r="B714" i="12"/>
  <c r="B686" i="12"/>
  <c r="B662" i="12"/>
  <c r="B357" i="12"/>
  <c r="B854" i="12"/>
  <c r="B637" i="12"/>
  <c r="B501" i="12"/>
  <c r="B473" i="12"/>
  <c r="B441" i="12"/>
  <c r="B409" i="12"/>
  <c r="B377" i="12"/>
  <c r="B345" i="12"/>
  <c r="B968" i="12"/>
  <c r="B855" i="12"/>
  <c r="B833" i="12"/>
  <c r="B801" i="12"/>
  <c r="B636" i="12"/>
  <c r="B513" i="12"/>
  <c r="B481" i="12"/>
  <c r="B421" i="12"/>
  <c r="B389" i="12"/>
  <c r="B962" i="12"/>
  <c r="B540" i="12"/>
  <c r="B369" i="12"/>
  <c r="B825" i="12"/>
  <c r="B381" i="12"/>
  <c r="B784" i="12"/>
  <c r="B773" i="12"/>
  <c r="B757" i="12"/>
  <c r="B736" i="12"/>
  <c r="B725" i="12"/>
  <c r="B709" i="12"/>
  <c r="B688" i="12"/>
  <c r="B661" i="12"/>
  <c r="B349" i="12"/>
  <c r="B805" i="12"/>
  <c r="B793" i="12"/>
  <c r="B777" i="12"/>
  <c r="B772" i="12"/>
  <c r="B761" i="12"/>
  <c r="B756" i="12"/>
  <c r="B745" i="12"/>
  <c r="B724" i="12"/>
  <c r="B713" i="12"/>
  <c r="B708" i="12"/>
  <c r="B697" i="12"/>
  <c r="B681" i="12"/>
  <c r="B660" i="12"/>
  <c r="B539" i="12"/>
  <c r="B505" i="12"/>
  <c r="B413" i="12"/>
  <c r="B796" i="12"/>
  <c r="B785" i="12"/>
  <c r="B780" i="12"/>
  <c r="B769" i="12"/>
  <c r="B764" i="12"/>
  <c r="B753" i="12"/>
  <c r="B748" i="12"/>
  <c r="B737" i="12"/>
  <c r="B732" i="12"/>
  <c r="B721" i="12"/>
  <c r="B716" i="12"/>
  <c r="B705" i="12"/>
  <c r="B700" i="12"/>
  <c r="B689" i="12"/>
  <c r="B684" i="12"/>
  <c r="B673" i="12"/>
  <c r="B668" i="12"/>
  <c r="B657" i="12"/>
  <c r="B961" i="12"/>
  <c r="B768" i="12"/>
  <c r="B752" i="12"/>
  <c r="B741" i="12"/>
  <c r="B720" i="12"/>
  <c r="B672" i="12"/>
  <c r="B656" i="12"/>
  <c r="B788" i="12"/>
  <c r="B740" i="12"/>
  <c r="B729" i="12"/>
  <c r="B676" i="12"/>
  <c r="B665" i="12"/>
  <c r="B653" i="12"/>
  <c r="B493" i="12"/>
  <c r="B401" i="12"/>
  <c r="B465" i="12"/>
  <c r="B337" i="12"/>
  <c r="B837" i="12"/>
  <c r="B789" i="12"/>
  <c r="B704" i="12"/>
  <c r="B693" i="12"/>
  <c r="B677" i="12"/>
  <c r="B692" i="12"/>
  <c r="B652" i="12"/>
  <c r="B792" i="12"/>
  <c r="B781" i="12"/>
  <c r="B776" i="12"/>
  <c r="B765" i="12"/>
  <c r="B760" i="12"/>
  <c r="B749" i="12"/>
  <c r="B744" i="12"/>
  <c r="B728" i="12"/>
  <c r="B712" i="12"/>
  <c r="B696" i="12"/>
  <c r="B680" i="12"/>
  <c r="B525" i="12"/>
  <c r="B433" i="12"/>
  <c r="B960" i="12"/>
  <c r="B445" i="12"/>
  <c r="B733" i="12"/>
  <c r="B717" i="12"/>
  <c r="B701" i="12"/>
  <c r="B685" i="12"/>
  <c r="B669" i="12"/>
  <c r="B664" i="12"/>
  <c r="O76" i="36"/>
  <c r="F84" i="31"/>
  <c r="F86" i="31"/>
  <c r="I76" i="36"/>
  <c r="A31" i="20"/>
  <c r="A44" i="20" s="1"/>
  <c r="B22" i="18"/>
  <c r="AM149" i="18"/>
  <c r="AM152" i="18"/>
  <c r="AM154" i="18"/>
  <c r="B1116" i="12"/>
  <c r="B979" i="12"/>
  <c r="B1055" i="12"/>
  <c r="B1171" i="12"/>
  <c r="B1023" i="12"/>
  <c r="B1099" i="12"/>
  <c r="B1142" i="12"/>
  <c r="B982" i="12"/>
  <c r="B1001" i="12"/>
  <c r="B1020" i="12"/>
  <c r="B1039" i="12"/>
  <c r="B1058" i="12"/>
  <c r="B1077" i="12"/>
  <c r="B1096" i="12"/>
  <c r="B1115" i="12"/>
  <c r="B1136" i="12"/>
  <c r="B1158" i="12"/>
  <c r="B1179" i="12"/>
  <c r="B1176" i="12"/>
  <c r="B1106" i="12"/>
  <c r="B66" i="12"/>
  <c r="B110" i="12"/>
  <c r="B173" i="12"/>
  <c r="B210" i="12"/>
  <c r="B105" i="12"/>
  <c r="B981" i="12"/>
  <c r="B1287" i="12"/>
  <c r="B1114" i="12"/>
  <c r="B22" i="12"/>
  <c r="B1032" i="12"/>
  <c r="B1083" i="12"/>
  <c r="B94" i="12"/>
  <c r="B202" i="12"/>
  <c r="B1191" i="12"/>
  <c r="B189" i="12"/>
  <c r="B168" i="12"/>
  <c r="B152" i="12"/>
  <c r="B1097" i="12"/>
  <c r="B987" i="12"/>
  <c r="B1063" i="12"/>
  <c r="B1181" i="12"/>
  <c r="B1034" i="12"/>
  <c r="B1110" i="12"/>
  <c r="B1150" i="12"/>
  <c r="B984" i="12"/>
  <c r="B1003" i="12"/>
  <c r="B1022" i="12"/>
  <c r="B1041" i="12"/>
  <c r="B1060" i="12"/>
  <c r="B1079" i="12"/>
  <c r="B1098" i="12"/>
  <c r="B1117" i="12"/>
  <c r="B1122" i="12"/>
  <c r="B1141" i="12"/>
  <c r="B1160" i="12"/>
  <c r="B1183" i="12"/>
  <c r="B1180" i="12"/>
  <c r="B1087" i="12"/>
  <c r="B15" i="12"/>
  <c r="B73" i="12"/>
  <c r="B209" i="12"/>
  <c r="B107" i="12"/>
  <c r="B1185" i="12"/>
  <c r="B1070" i="12"/>
  <c r="B1138" i="12"/>
  <c r="B1174" i="12"/>
  <c r="B1030" i="12"/>
  <c r="B1102" i="12"/>
  <c r="B21" i="12"/>
  <c r="B93" i="12"/>
  <c r="B201" i="12"/>
  <c r="B182" i="12"/>
  <c r="B162" i="12"/>
  <c r="B1159" i="12"/>
  <c r="B1040" i="12"/>
  <c r="B1017" i="12"/>
  <c r="B1093" i="12"/>
  <c r="B1133" i="12"/>
  <c r="B985" i="12"/>
  <c r="B1061" i="12"/>
  <c r="B1182" i="12"/>
  <c r="B990" i="12"/>
  <c r="B1009" i="12"/>
  <c r="B1028" i="12"/>
  <c r="B1050" i="12"/>
  <c r="B1069" i="12"/>
  <c r="B1088" i="12"/>
  <c r="B1107" i="12"/>
  <c r="B1128" i="12"/>
  <c r="B1147" i="12"/>
  <c r="B1166" i="12"/>
  <c r="B1288" i="12"/>
  <c r="B1285" i="12"/>
  <c r="B1146" i="12"/>
  <c r="B1027" i="12"/>
  <c r="B62" i="12"/>
  <c r="B54" i="12"/>
  <c r="B169" i="12"/>
  <c r="B34" i="12"/>
  <c r="B1051" i="12"/>
  <c r="B1178" i="12"/>
  <c r="B1295" i="12"/>
  <c r="B1119" i="12"/>
  <c r="B994" i="12"/>
  <c r="B1048" i="12"/>
  <c r="B58" i="12"/>
  <c r="B130" i="12"/>
  <c r="B166" i="12"/>
  <c r="B164" i="12"/>
  <c r="B126" i="12"/>
  <c r="B134" i="12"/>
  <c r="B26" i="12"/>
  <c r="B80" i="12"/>
  <c r="B1140" i="12"/>
  <c r="B1021" i="12"/>
  <c r="B1025" i="12"/>
  <c r="B1104" i="12"/>
  <c r="B1144" i="12"/>
  <c r="B996" i="12"/>
  <c r="B1072" i="12"/>
  <c r="B1190" i="12"/>
  <c r="B992" i="12"/>
  <c r="B1014" i="12"/>
  <c r="B1033" i="12"/>
  <c r="B1052" i="12"/>
  <c r="B1071" i="12"/>
  <c r="B1090" i="12"/>
  <c r="B1109" i="12"/>
  <c r="B1130" i="12"/>
  <c r="B1149" i="12"/>
  <c r="B1168" i="12"/>
  <c r="B1292" i="12"/>
  <c r="B1289" i="12"/>
  <c r="B1127" i="12"/>
  <c r="B1008" i="12"/>
  <c r="B1010" i="12"/>
  <c r="B12" i="12"/>
  <c r="B90" i="12"/>
  <c r="B49" i="12"/>
  <c r="B1000" i="12"/>
  <c r="B993" i="12"/>
  <c r="B1066" i="12"/>
  <c r="B1156" i="12"/>
  <c r="B57" i="12"/>
  <c r="B129" i="12"/>
  <c r="B165" i="12"/>
  <c r="B1137" i="12"/>
  <c r="B122" i="12"/>
  <c r="B53" i="12"/>
  <c r="B33" i="12"/>
  <c r="B1002" i="12"/>
  <c r="B1036" i="12"/>
  <c r="B1112" i="12"/>
  <c r="B1152" i="12"/>
  <c r="B1004" i="12"/>
  <c r="B1080" i="12"/>
  <c r="B1123" i="12"/>
  <c r="B1291" i="12"/>
  <c r="B997" i="12"/>
  <c r="B1016" i="12"/>
  <c r="B1035" i="12"/>
  <c r="B1054" i="12"/>
  <c r="B1073" i="12"/>
  <c r="B1092" i="12"/>
  <c r="B1111" i="12"/>
  <c r="B1132" i="12"/>
  <c r="B1151" i="12"/>
  <c r="B1170" i="12"/>
  <c r="B1296" i="12"/>
  <c r="B1293" i="12"/>
  <c r="B989" i="12"/>
  <c r="B1148" i="12"/>
  <c r="B1057" i="12"/>
  <c r="B43" i="12"/>
  <c r="B199" i="12"/>
  <c r="B208" i="12"/>
  <c r="B104" i="12"/>
  <c r="B1135" i="12"/>
  <c r="B1038" i="12"/>
  <c r="B1155" i="12"/>
  <c r="B1012" i="12"/>
  <c r="B1065" i="12"/>
  <c r="B1192" i="12"/>
  <c r="B76" i="12"/>
  <c r="B148" i="12"/>
  <c r="B184" i="12"/>
  <c r="B1173" i="12"/>
  <c r="B108" i="12"/>
  <c r="B139" i="12"/>
  <c r="B36" i="12"/>
  <c r="B24" i="12"/>
  <c r="B171" i="12"/>
  <c r="B118" i="12"/>
  <c r="B150" i="12"/>
  <c r="B29" i="12"/>
  <c r="B214" i="12"/>
  <c r="B153" i="12"/>
  <c r="B198" i="12"/>
  <c r="B88" i="12"/>
  <c r="B82" i="12"/>
  <c r="B19" i="12"/>
  <c r="B200" i="12"/>
  <c r="B146" i="12"/>
  <c r="B194" i="12"/>
  <c r="B142" i="12"/>
  <c r="B30" i="12"/>
  <c r="B196" i="12"/>
  <c r="B45" i="12"/>
  <c r="B197" i="12"/>
  <c r="B161" i="12"/>
  <c r="B136" i="12"/>
  <c r="B186" i="12"/>
  <c r="B116" i="12"/>
  <c r="B157" i="12"/>
  <c r="B84" i="12"/>
  <c r="B192" i="12"/>
  <c r="B156" i="12"/>
  <c r="B132" i="12"/>
  <c r="B180" i="12"/>
  <c r="B83" i="12"/>
  <c r="B187" i="12"/>
  <c r="B25" i="12"/>
  <c r="C20" i="18"/>
  <c r="D25" i="30"/>
  <c r="A25" i="30" s="1"/>
  <c r="B1796" i="12"/>
  <c r="B1425" i="12"/>
  <c r="B1413" i="12"/>
  <c r="B1462" i="12"/>
  <c r="B1430" i="12"/>
  <c r="B1647" i="12"/>
  <c r="B1677" i="12"/>
  <c r="B1328" i="12"/>
  <c r="B1348" i="12"/>
  <c r="B1404" i="12"/>
  <c r="B1441" i="12"/>
  <c r="B1799" i="12"/>
  <c r="B1695" i="12"/>
  <c r="B1512" i="12"/>
  <c r="B1483" i="12"/>
  <c r="B1622" i="12"/>
  <c r="B1682" i="12"/>
  <c r="B1419" i="12"/>
  <c r="B1482" i="12"/>
  <c r="B1648" i="12"/>
  <c r="B1340" i="12"/>
  <c r="B1334" i="12"/>
  <c r="B1748" i="12"/>
  <c r="B1712" i="12"/>
  <c r="B1722" i="12"/>
  <c r="B1809" i="12"/>
  <c r="B1342" i="12"/>
  <c r="B1414" i="12"/>
  <c r="B1688" i="12"/>
  <c r="B1329" i="12"/>
  <c r="B1789" i="12"/>
  <c r="B1837" i="12"/>
  <c r="B1765" i="12"/>
  <c r="B1668" i="12"/>
  <c r="B1396" i="12"/>
  <c r="B1336" i="12"/>
  <c r="B1388" i="12"/>
  <c r="B1944" i="12"/>
  <c r="B1693" i="12"/>
  <c r="B1465" i="12"/>
  <c r="B1432" i="12"/>
  <c r="B1477" i="12"/>
  <c r="O81" i="36"/>
  <c r="AM195" i="18"/>
  <c r="AM198" i="18"/>
  <c r="AM200" i="18"/>
  <c r="AM103" i="18"/>
  <c r="AM106" i="18"/>
  <c r="AM108" i="18"/>
  <c r="AM57" i="18"/>
  <c r="AM60" i="18"/>
  <c r="AM62" i="18"/>
  <c r="B995" i="12"/>
  <c r="D20" i="18"/>
  <c r="D18" i="18"/>
  <c r="A80" i="20"/>
  <c r="A55" i="20"/>
  <c r="A6" i="21"/>
  <c r="A8" i="21" s="1"/>
  <c r="A5" i="21"/>
  <c r="B23" i="12"/>
  <c r="B59" i="12"/>
  <c r="B95" i="12"/>
  <c r="B131" i="12"/>
  <c r="B167" i="12"/>
  <c r="B203" i="12"/>
  <c r="B1129" i="12"/>
  <c r="B61" i="12"/>
  <c r="B85" i="12"/>
  <c r="B8" i="12"/>
  <c r="B121" i="12"/>
  <c r="B106" i="12"/>
  <c r="B68" i="12"/>
  <c r="B213" i="12"/>
  <c r="B218" i="12"/>
  <c r="B212" i="12"/>
  <c r="B151" i="12"/>
  <c r="B195" i="12"/>
  <c r="B193" i="12"/>
  <c r="B155" i="12"/>
  <c r="B133" i="12"/>
  <c r="B72" i="12"/>
  <c r="B28" i="12"/>
  <c r="B47" i="12"/>
  <c r="B91" i="12"/>
  <c r="B103" i="12"/>
  <c r="B31" i="12"/>
  <c r="B38" i="12"/>
  <c r="B98" i="12"/>
  <c r="B14" i="12"/>
  <c r="B42" i="12"/>
  <c r="B102" i="12"/>
  <c r="B119" i="12"/>
  <c r="B143" i="12"/>
  <c r="B3570" i="12"/>
  <c r="B3735" i="12" s="1"/>
  <c r="B137" i="12"/>
  <c r="B154" i="12"/>
  <c r="B172" i="12"/>
  <c r="B190" i="12"/>
  <c r="B114" i="12"/>
  <c r="B128" i="12"/>
  <c r="B140" i="12"/>
  <c r="B1013" i="12"/>
  <c r="B1049" i="12"/>
  <c r="B1085" i="12"/>
  <c r="B1121" i="12"/>
  <c r="B1157" i="12"/>
  <c r="B1193" i="12"/>
  <c r="B35" i="12"/>
  <c r="B48" i="12"/>
  <c r="B32" i="12"/>
  <c r="B97" i="12"/>
  <c r="B10" i="12"/>
  <c r="B117" i="12"/>
  <c r="B92" i="12"/>
  <c r="B217" i="12"/>
  <c r="B207" i="12"/>
  <c r="B216" i="12"/>
  <c r="B159" i="12"/>
  <c r="B123" i="12"/>
  <c r="B170" i="12"/>
  <c r="B160" i="12"/>
  <c r="B64" i="12"/>
  <c r="B9" i="12"/>
  <c r="B11" i="12"/>
  <c r="B55" i="12"/>
  <c r="B101" i="12"/>
  <c r="B79" i="12"/>
  <c r="B16" i="12"/>
  <c r="B50" i="12"/>
  <c r="B87" i="12"/>
  <c r="B2922" i="12"/>
  <c r="B2937" i="12" s="1"/>
  <c r="B52" i="12"/>
  <c r="B181" i="12"/>
  <c r="B125" i="12"/>
  <c r="B124" i="12"/>
  <c r="B41" i="12"/>
  <c r="B77" i="12"/>
  <c r="B113" i="12"/>
  <c r="B149" i="12"/>
  <c r="B185" i="12"/>
  <c r="B221" i="12"/>
  <c r="B1300" i="12"/>
  <c r="B13" i="12"/>
  <c r="B81" i="12"/>
  <c r="B56" i="12"/>
  <c r="B71" i="12"/>
  <c r="B60" i="12"/>
  <c r="B69" i="12"/>
  <c r="B206" i="12"/>
  <c r="B215" i="12"/>
  <c r="B141" i="12"/>
  <c r="B177" i="12"/>
  <c r="B188" i="12"/>
  <c r="B163" i="12"/>
  <c r="B100" i="12"/>
  <c r="B46" i="12"/>
  <c r="B2598" i="12"/>
  <c r="B2646" i="12" s="1"/>
  <c r="B18" i="12"/>
  <c r="B65" i="12"/>
  <c r="B120" i="12"/>
  <c r="B67" i="12"/>
  <c r="B74" i="12"/>
  <c r="B63" i="12"/>
  <c r="B78" i="12"/>
  <c r="B178" i="12"/>
  <c r="B135" i="12"/>
  <c r="B127" i="12"/>
  <c r="B145" i="12"/>
  <c r="B1139" i="12"/>
  <c r="B1031" i="12"/>
  <c r="B1175" i="12"/>
  <c r="B1067" i="12"/>
  <c r="B1103" i="12"/>
  <c r="B1632" i="12"/>
  <c r="B1633" i="12"/>
  <c r="I81" i="31"/>
  <c r="K85" i="31"/>
  <c r="I81" i="36"/>
  <c r="U81" i="36"/>
  <c r="A11" i="45"/>
  <c r="A12" i="45"/>
  <c r="A13" i="45"/>
  <c r="A14" i="45"/>
  <c r="A15" i="45"/>
  <c r="A16" i="45"/>
  <c r="A17" i="45"/>
  <c r="A18" i="45"/>
  <c r="A19" i="45"/>
  <c r="A20" i="45"/>
  <c r="A21" i="45"/>
  <c r="B52" i="44"/>
  <c r="B53" i="44"/>
  <c r="B54" i="44"/>
  <c r="B55" i="44"/>
  <c r="B56" i="44"/>
  <c r="B57" i="44"/>
  <c r="B58" i="44"/>
  <c r="B59" i="44"/>
  <c r="B60" i="44"/>
  <c r="B61" i="44"/>
  <c r="B62"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C66" i="18"/>
  <c r="C112" i="18"/>
  <c r="C158" i="18"/>
  <c r="C18" i="18"/>
  <c r="N11" i="27"/>
  <c r="N7" i="27"/>
  <c r="N10" i="27"/>
  <c r="N9" i="27"/>
  <c r="N8" i="27"/>
  <c r="N29" i="27"/>
  <c r="N25" i="27"/>
  <c r="N27" i="27"/>
  <c r="N28" i="27"/>
  <c r="N26" i="27"/>
  <c r="N16" i="27"/>
  <c r="B293" i="25"/>
  <c r="B289" i="25"/>
  <c r="B285" i="25"/>
  <c r="B281" i="25"/>
  <c r="B277" i="25"/>
  <c r="B237" i="25"/>
  <c r="B233" i="25"/>
  <c r="B229" i="25"/>
  <c r="B225" i="25"/>
  <c r="B221" i="25"/>
  <c r="B217" i="25"/>
  <c r="B213" i="25"/>
  <c r="B209" i="25"/>
  <c r="B205" i="25"/>
  <c r="B201" i="25"/>
  <c r="B197" i="25"/>
  <c r="B193" i="25"/>
  <c r="B284" i="25"/>
  <c r="B283" i="25"/>
  <c r="B282" i="25"/>
  <c r="B232" i="25"/>
  <c r="B231" i="25"/>
  <c r="B230" i="25"/>
  <c r="B216" i="25"/>
  <c r="B215" i="25"/>
  <c r="B214" i="25"/>
  <c r="B200" i="25"/>
  <c r="B199" i="25"/>
  <c r="B198" i="25"/>
  <c r="B188" i="25"/>
  <c r="B184" i="25"/>
  <c r="B180" i="25"/>
  <c r="B176" i="25"/>
  <c r="B172" i="25"/>
  <c r="B168" i="25"/>
  <c r="B164" i="25"/>
  <c r="B160" i="25"/>
  <c r="B156" i="25"/>
  <c r="B152" i="25"/>
  <c r="B288" i="25"/>
  <c r="B287" i="25"/>
  <c r="B286" i="25"/>
  <c r="B236" i="25"/>
  <c r="B235" i="25"/>
  <c r="B234" i="25"/>
  <c r="B220" i="25"/>
  <c r="B219" i="25"/>
  <c r="B218" i="25"/>
  <c r="B204" i="25"/>
  <c r="B203" i="25"/>
  <c r="B202" i="25"/>
  <c r="B291" i="25"/>
  <c r="B276" i="25"/>
  <c r="B238" i="25"/>
  <c r="B223" i="25"/>
  <c r="B208" i="25"/>
  <c r="B206" i="25"/>
  <c r="B195" i="25"/>
  <c r="B192" i="25"/>
  <c r="B183" i="25"/>
  <c r="B182" i="25"/>
  <c r="B181" i="25"/>
  <c r="B167" i="25"/>
  <c r="B166" i="25"/>
  <c r="B165" i="25"/>
  <c r="B151" i="25"/>
  <c r="B150" i="25"/>
  <c r="B227" i="25"/>
  <c r="B210" i="25"/>
  <c r="B187" i="25"/>
  <c r="B185" i="25"/>
  <c r="B171" i="25"/>
  <c r="B169" i="25"/>
  <c r="B154" i="25"/>
  <c r="B292" i="25"/>
  <c r="B224" i="25"/>
  <c r="B190" i="25"/>
  <c r="B175" i="25"/>
  <c r="B173" i="25"/>
  <c r="B159" i="25"/>
  <c r="B157" i="25"/>
  <c r="B279" i="25"/>
  <c r="B226" i="25"/>
  <c r="B280" i="25"/>
  <c r="B278" i="25"/>
  <c r="B212" i="25"/>
  <c r="B196" i="25"/>
  <c r="B186" i="25"/>
  <c r="B170" i="25"/>
  <c r="B155" i="25"/>
  <c r="B153" i="25"/>
  <c r="B290" i="25"/>
  <c r="B239" i="25"/>
  <c r="B222" i="25"/>
  <c r="B207" i="25"/>
  <c r="B189" i="25"/>
  <c r="B174" i="25"/>
  <c r="B158" i="25"/>
  <c r="B228" i="25"/>
  <c r="B179" i="25"/>
  <c r="B162" i="25"/>
  <c r="B211" i="25"/>
  <c r="B177" i="25"/>
  <c r="B191" i="25"/>
  <c r="B178" i="25"/>
  <c r="B161" i="25"/>
  <c r="B194" i="25"/>
  <c r="B163" i="25"/>
  <c r="B437" i="25"/>
  <c r="B433" i="25"/>
  <c r="B429" i="25"/>
  <c r="B425" i="25"/>
  <c r="B421" i="25"/>
  <c r="B381" i="25"/>
  <c r="B377" i="25"/>
  <c r="B373" i="25"/>
  <c r="B369" i="25"/>
  <c r="B365" i="25"/>
  <c r="B361" i="25"/>
  <c r="B357" i="25"/>
  <c r="B353" i="25"/>
  <c r="B349" i="25"/>
  <c r="B345" i="25"/>
  <c r="B341" i="25"/>
  <c r="B337" i="25"/>
  <c r="B436" i="25"/>
  <c r="B432" i="25"/>
  <c r="B428" i="25"/>
  <c r="B424" i="25"/>
  <c r="B420" i="25"/>
  <c r="B380" i="25"/>
  <c r="B376" i="25"/>
  <c r="B372" i="25"/>
  <c r="B368" i="25"/>
  <c r="B364" i="25"/>
  <c r="B360" i="25"/>
  <c r="B356" i="25"/>
  <c r="B352" i="25"/>
  <c r="B348" i="25"/>
  <c r="B344" i="25"/>
  <c r="B340" i="25"/>
  <c r="B336" i="25"/>
  <c r="B435" i="25"/>
  <c r="B431" i="25"/>
  <c r="B427" i="25"/>
  <c r="B423" i="25"/>
  <c r="B383" i="25"/>
  <c r="B379" i="25"/>
  <c r="B375" i="25"/>
  <c r="B371" i="25"/>
  <c r="B367" i="25"/>
  <c r="B363" i="25"/>
  <c r="B359" i="25"/>
  <c r="B355" i="25"/>
  <c r="B351" i="25"/>
  <c r="B347" i="25"/>
  <c r="B343" i="25"/>
  <c r="B339" i="25"/>
  <c r="B335" i="25"/>
  <c r="B434" i="25"/>
  <c r="B382" i="25"/>
  <c r="B366" i="25"/>
  <c r="B350" i="25"/>
  <c r="B334" i="25"/>
  <c r="B330" i="25"/>
  <c r="B326" i="25"/>
  <c r="B322" i="25"/>
  <c r="B318" i="25"/>
  <c r="B314" i="25"/>
  <c r="B310" i="25"/>
  <c r="B306" i="25"/>
  <c r="B302" i="25"/>
  <c r="B298" i="25"/>
  <c r="B294" i="25"/>
  <c r="B338" i="25"/>
  <c r="B323" i="25"/>
  <c r="B430" i="25"/>
  <c r="B378" i="25"/>
  <c r="B362" i="25"/>
  <c r="B346" i="25"/>
  <c r="B333" i="25"/>
  <c r="B329" i="25"/>
  <c r="B325" i="25"/>
  <c r="B321" i="25"/>
  <c r="B317" i="25"/>
  <c r="B313" i="25"/>
  <c r="B309" i="25"/>
  <c r="B305" i="25"/>
  <c r="B301" i="25"/>
  <c r="B297" i="25"/>
  <c r="B422" i="25"/>
  <c r="B354" i="25"/>
  <c r="B327" i="25"/>
  <c r="B426" i="25"/>
  <c r="B374" i="25"/>
  <c r="B358" i="25"/>
  <c r="B342" i="25"/>
  <c r="B332" i="25"/>
  <c r="B328" i="25"/>
  <c r="B324" i="25"/>
  <c r="B320" i="25"/>
  <c r="B316" i="25"/>
  <c r="B312" i="25"/>
  <c r="B308" i="25"/>
  <c r="B304" i="25"/>
  <c r="B300" i="25"/>
  <c r="B296" i="25"/>
  <c r="B370" i="25"/>
  <c r="B331" i="25"/>
  <c r="B319" i="25"/>
  <c r="B315" i="25"/>
  <c r="B299" i="25"/>
  <c r="B311" i="25"/>
  <c r="B295" i="25"/>
  <c r="B303" i="25"/>
  <c r="B307" i="25"/>
  <c r="B23" i="18"/>
  <c r="B68" i="18"/>
  <c r="B114" i="18"/>
  <c r="B160" i="18"/>
  <c r="F3901" i="12"/>
  <c r="A22" i="45"/>
  <c r="A23" i="45"/>
  <c r="A24" i="45"/>
  <c r="A25" i="45"/>
  <c r="A26" i="45"/>
  <c r="A27" i="45"/>
  <c r="A28" i="45"/>
  <c r="A29" i="45"/>
  <c r="A30" i="45"/>
  <c r="A31" i="45"/>
  <c r="A32" i="45"/>
  <c r="A33" i="45"/>
  <c r="A34" i="45"/>
  <c r="A35" i="45"/>
  <c r="A36" i="45"/>
  <c r="A37" i="45"/>
  <c r="A38" i="45"/>
  <c r="A39" i="45"/>
  <c r="A40" i="45"/>
  <c r="A41" i="45"/>
  <c r="A42" i="45"/>
  <c r="A43" i="45"/>
  <c r="A44" i="45"/>
  <c r="A45" i="45"/>
  <c r="A46" i="45"/>
  <c r="A47" i="45"/>
  <c r="A48"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184" i="45"/>
  <c r="A185" i="45"/>
  <c r="A186" i="45"/>
  <c r="A187" i="45"/>
  <c r="A188" i="45"/>
  <c r="A189" i="45"/>
  <c r="A190" i="45"/>
  <c r="A191" i="45"/>
  <c r="A192" i="45"/>
  <c r="A193" i="45"/>
  <c r="A194" i="45"/>
  <c r="A195" i="45"/>
  <c r="A196" i="45"/>
  <c r="A197" i="45"/>
  <c r="A198" i="45"/>
  <c r="A199"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288" i="45"/>
  <c r="A1289" i="45"/>
  <c r="A1290" i="45"/>
  <c r="A1291" i="45"/>
  <c r="A1292" i="45"/>
  <c r="A1293" i="45"/>
  <c r="A1294" i="45"/>
  <c r="A1295" i="45"/>
  <c r="A1296" i="45"/>
  <c r="A1297" i="45"/>
  <c r="A1298" i="45"/>
  <c r="A1299" i="45"/>
  <c r="A1300" i="45"/>
  <c r="A1301" i="45"/>
  <c r="A1302" i="45"/>
  <c r="A1303" i="45"/>
  <c r="A1304" i="45"/>
  <c r="A1305" i="45"/>
  <c r="A1306" i="45"/>
  <c r="A1307" i="45"/>
  <c r="A1308" i="45"/>
  <c r="A1309" i="45"/>
  <c r="A1310" i="45"/>
  <c r="A1311" i="45"/>
  <c r="A1312" i="45"/>
  <c r="A1313" i="45"/>
  <c r="A1314" i="45"/>
  <c r="A1315" i="45"/>
  <c r="A1316" i="45"/>
  <c r="A1317" i="45"/>
  <c r="A1318" i="45"/>
  <c r="A1319" i="45"/>
  <c r="A1320" i="45"/>
  <c r="A1321" i="45"/>
  <c r="A1322" i="45"/>
  <c r="A1323" i="45"/>
  <c r="A1324" i="45"/>
  <c r="A1325" i="45"/>
  <c r="A1326" i="45"/>
  <c r="A1327" i="45"/>
  <c r="A1328" i="45"/>
  <c r="A1329" i="45"/>
  <c r="A1330" i="45"/>
  <c r="A1331" i="45"/>
  <c r="A1332" i="45"/>
  <c r="A1333" i="45"/>
  <c r="A1334" i="45"/>
  <c r="A1335" i="45"/>
  <c r="A1336" i="45"/>
  <c r="A1337" i="45"/>
  <c r="A1338" i="45"/>
  <c r="A1339" i="45"/>
  <c r="A1340" i="45"/>
  <c r="A1341" i="45"/>
  <c r="A1342" i="45"/>
  <c r="A1343" i="45"/>
  <c r="A1344" i="45"/>
  <c r="A1345" i="45"/>
  <c r="A1346" i="45"/>
  <c r="A1347" i="45"/>
  <c r="A1348" i="45"/>
  <c r="A1349" i="45"/>
  <c r="A1350" i="45"/>
  <c r="A1351" i="45"/>
  <c r="A1352" i="45"/>
  <c r="A1353" i="45"/>
  <c r="A1354" i="45"/>
  <c r="A1355" i="45"/>
  <c r="A1356" i="45"/>
  <c r="A1357" i="45"/>
  <c r="A1358" i="45"/>
  <c r="A1359" i="45"/>
  <c r="A1360" i="45"/>
  <c r="A1361" i="45"/>
  <c r="A1362" i="45"/>
  <c r="A1363" i="45"/>
  <c r="A1364" i="45"/>
  <c r="A1365" i="45"/>
  <c r="A1366" i="45"/>
  <c r="A1367" i="45"/>
  <c r="A1368" i="45"/>
  <c r="A1369" i="45"/>
  <c r="A1370" i="45"/>
  <c r="A1371" i="45"/>
  <c r="A1372" i="45"/>
  <c r="A1373" i="45"/>
  <c r="A1374" i="45"/>
  <c r="A1375" i="45"/>
  <c r="A1376" i="45"/>
  <c r="A1377" i="45"/>
  <c r="A1378" i="45"/>
  <c r="A1379" i="45"/>
  <c r="A1380" i="45"/>
  <c r="A1381" i="45"/>
  <c r="A1382" i="45"/>
  <c r="A1383" i="45"/>
  <c r="A1384" i="45"/>
  <c r="A1385" i="45"/>
  <c r="A1386" i="45"/>
  <c r="A1387" i="45"/>
  <c r="A1388" i="45"/>
  <c r="A1389" i="45"/>
  <c r="A1390" i="45"/>
  <c r="A1391" i="45"/>
  <c r="A1392" i="45"/>
  <c r="A1393" i="45"/>
  <c r="A1394" i="45"/>
  <c r="A1395" i="45"/>
  <c r="A1396" i="45"/>
  <c r="A1397" i="45"/>
  <c r="A1398" i="45"/>
  <c r="A1399" i="45"/>
  <c r="A1400" i="45"/>
  <c r="A1401" i="45"/>
  <c r="A1402" i="45"/>
  <c r="A1403" i="45"/>
  <c r="A1404" i="45"/>
  <c r="A1405" i="45"/>
  <c r="A1406" i="45"/>
  <c r="A1407" i="45"/>
  <c r="A1408" i="45"/>
  <c r="A1409" i="45"/>
  <c r="A1410" i="45"/>
  <c r="A1411" i="45"/>
  <c r="A1412" i="45"/>
  <c r="A1413" i="45"/>
  <c r="A1414" i="45"/>
  <c r="A1415" i="45"/>
  <c r="A1416" i="45"/>
  <c r="A1417" i="45"/>
  <c r="A1418" i="45"/>
  <c r="A1419" i="45"/>
  <c r="A1420" i="45"/>
  <c r="A1421" i="45"/>
  <c r="A1422" i="45"/>
  <c r="A1423" i="45"/>
  <c r="A1424" i="45"/>
  <c r="A1425" i="45"/>
  <c r="A1426" i="45"/>
  <c r="A1427" i="45"/>
  <c r="A1428" i="45"/>
  <c r="A1429" i="45"/>
  <c r="A1430" i="45"/>
  <c r="A1431" i="45"/>
  <c r="A1432" i="45"/>
  <c r="A1433" i="45"/>
  <c r="A1434" i="45"/>
  <c r="A1435" i="45"/>
  <c r="A1436" i="45"/>
  <c r="A1437" i="45"/>
  <c r="A1438" i="45"/>
  <c r="A1439" i="45"/>
  <c r="A1440" i="45"/>
  <c r="A1441" i="45"/>
  <c r="A1442" i="45"/>
  <c r="A1443" i="45"/>
  <c r="A1444" i="45"/>
  <c r="A1445" i="45"/>
  <c r="A1446" i="45"/>
  <c r="A1447" i="45"/>
  <c r="A1448" i="45"/>
  <c r="A1449" i="45"/>
  <c r="A1450" i="45"/>
  <c r="A1451" i="45"/>
  <c r="A1452" i="45"/>
  <c r="A1453" i="45"/>
  <c r="A1454" i="45"/>
  <c r="A1455" i="45"/>
  <c r="A1456" i="45"/>
  <c r="A1457" i="45"/>
  <c r="A1458" i="45"/>
  <c r="A1459" i="45"/>
  <c r="A1460" i="45"/>
  <c r="A1461" i="45"/>
  <c r="A1462" i="45"/>
  <c r="A1463" i="45"/>
  <c r="A1464" i="45"/>
  <c r="A1465" i="45"/>
  <c r="A1466" i="45"/>
  <c r="A1467" i="45"/>
  <c r="A1468" i="45"/>
  <c r="A1469" i="45"/>
  <c r="A1470" i="45"/>
  <c r="A1471" i="45"/>
  <c r="A1472" i="45"/>
  <c r="A1473" i="45"/>
  <c r="A1474" i="45"/>
  <c r="A1475" i="45"/>
  <c r="A1476" i="45"/>
  <c r="A1477" i="45"/>
  <c r="A1478" i="45"/>
  <c r="A1479" i="45"/>
  <c r="A1480" i="45"/>
  <c r="A1481" i="45"/>
  <c r="A1482" i="45"/>
  <c r="A1483" i="45"/>
  <c r="A1484" i="45"/>
  <c r="A1485" i="45"/>
  <c r="A1486" i="45"/>
  <c r="A1487" i="45"/>
  <c r="A1488" i="45"/>
  <c r="A1489" i="45"/>
  <c r="A1490" i="45"/>
  <c r="A1491" i="45"/>
  <c r="A1492" i="45"/>
  <c r="A1493" i="45"/>
  <c r="A1494" i="45"/>
  <c r="A1495" i="45"/>
  <c r="A1496" i="45"/>
  <c r="A1497" i="45"/>
  <c r="A1498" i="45"/>
  <c r="A1499" i="45"/>
  <c r="A1500" i="45"/>
  <c r="A1501" i="45"/>
  <c r="A1502" i="45"/>
  <c r="A1503" i="45"/>
  <c r="A1504" i="45"/>
  <c r="A1505" i="45"/>
  <c r="A1506" i="45"/>
  <c r="A1507" i="45"/>
  <c r="A1508" i="45"/>
  <c r="A1509" i="45"/>
  <c r="A1510" i="45"/>
  <c r="A1511" i="45"/>
  <c r="A1512" i="45"/>
  <c r="A1513" i="45"/>
  <c r="A1514" i="45"/>
  <c r="A1515" i="45"/>
  <c r="A1516" i="45"/>
  <c r="A1517" i="45"/>
  <c r="A1518" i="45"/>
  <c r="A1519" i="45"/>
  <c r="A1520" i="45"/>
  <c r="A1521" i="45"/>
  <c r="A1522" i="45"/>
  <c r="A1523" i="45"/>
  <c r="A1524" i="45"/>
  <c r="A1525" i="45"/>
  <c r="A1526" i="45"/>
  <c r="A1527" i="45"/>
  <c r="A1528" i="45"/>
  <c r="A1529" i="45"/>
  <c r="A1530" i="45"/>
  <c r="A1531" i="45"/>
  <c r="A1532" i="45"/>
  <c r="A1533" i="45"/>
  <c r="A1534" i="45"/>
  <c r="A1535" i="45"/>
  <c r="A1536" i="45"/>
  <c r="A1537" i="45"/>
  <c r="A1538" i="45"/>
  <c r="A1539" i="45"/>
  <c r="A1540" i="45"/>
  <c r="A1541" i="45"/>
  <c r="A1542" i="45"/>
  <c r="A1543" i="45"/>
  <c r="A1544" i="45"/>
  <c r="A1545" i="45"/>
  <c r="A1546" i="45"/>
  <c r="A1547" i="45"/>
  <c r="A1548" i="45"/>
  <c r="A1549" i="45"/>
  <c r="A1550" i="45"/>
  <c r="A1551" i="45"/>
  <c r="A1552" i="45"/>
  <c r="A1553" i="45"/>
  <c r="A1554" i="45"/>
  <c r="A1555" i="45"/>
  <c r="A1556" i="45"/>
  <c r="A1557" i="45"/>
  <c r="A1558" i="45"/>
  <c r="A1559" i="45"/>
  <c r="A1560" i="45"/>
  <c r="A1561" i="45"/>
  <c r="A1562" i="45"/>
  <c r="A1563" i="45"/>
  <c r="A1564" i="45"/>
  <c r="A1565" i="45"/>
  <c r="A1566" i="45"/>
  <c r="A1567" i="45"/>
  <c r="A1568" i="45"/>
  <c r="A1569" i="45"/>
  <c r="A1570" i="45"/>
  <c r="A1571" i="45"/>
  <c r="A1572" i="45"/>
  <c r="A1573" i="45"/>
  <c r="A1574" i="45"/>
  <c r="A1575" i="45"/>
  <c r="A1576" i="45"/>
  <c r="A1577" i="45"/>
  <c r="A1578" i="45"/>
  <c r="A1579" i="45"/>
  <c r="A1580" i="45"/>
  <c r="A1581" i="45"/>
  <c r="A1582" i="45"/>
  <c r="A1583" i="45"/>
  <c r="A1584" i="45"/>
  <c r="A1585" i="45"/>
  <c r="A1586" i="45"/>
  <c r="A1587" i="45"/>
  <c r="A1588" i="45"/>
  <c r="A1589" i="45"/>
  <c r="A1590" i="45"/>
  <c r="A1591" i="45"/>
  <c r="A1592" i="45"/>
  <c r="A1593" i="45"/>
  <c r="A1594" i="45"/>
  <c r="A1595" i="45"/>
  <c r="A1596" i="45"/>
  <c r="A1597" i="45"/>
  <c r="A1598" i="45"/>
  <c r="A1599" i="45"/>
  <c r="A1600" i="45"/>
  <c r="A1601" i="45"/>
  <c r="A1602" i="45"/>
  <c r="A1603" i="45"/>
  <c r="A1604" i="45"/>
  <c r="A1605" i="45"/>
  <c r="A1606" i="45"/>
  <c r="A1607" i="45"/>
  <c r="A1608" i="45"/>
  <c r="A1609" i="45"/>
  <c r="A1610" i="45"/>
  <c r="A1611" i="45"/>
  <c r="A1612" i="45"/>
  <c r="A1613" i="45"/>
  <c r="A1614" i="45"/>
  <c r="A1615" i="45"/>
  <c r="A1616" i="45"/>
  <c r="A1617" i="45"/>
  <c r="A1618" i="45"/>
  <c r="A1619" i="45"/>
  <c r="A1620" i="45"/>
  <c r="A1621" i="45"/>
  <c r="A1622" i="45"/>
  <c r="A1623" i="45"/>
  <c r="A1624" i="45"/>
  <c r="A1625" i="45"/>
  <c r="A1626" i="45"/>
  <c r="A1627" i="45"/>
  <c r="A1628" i="45"/>
  <c r="A1629" i="45"/>
  <c r="A1630" i="45"/>
  <c r="A1631" i="45"/>
  <c r="A1632" i="45"/>
  <c r="A1633" i="45"/>
  <c r="A1634" i="45"/>
  <c r="A1635" i="45"/>
  <c r="A1636" i="45"/>
  <c r="A1637" i="45"/>
  <c r="A1638" i="45"/>
  <c r="A1639" i="45"/>
  <c r="A1640" i="45"/>
  <c r="A1641" i="45"/>
  <c r="A1642" i="45"/>
  <c r="A1643" i="45"/>
  <c r="A1644" i="45"/>
  <c r="A1645" i="45"/>
  <c r="A1646" i="45"/>
  <c r="A1647" i="45"/>
  <c r="A1648" i="45"/>
  <c r="A1649" i="45"/>
  <c r="A1650" i="45"/>
  <c r="A1651" i="45"/>
  <c r="A1652" i="45"/>
  <c r="A1653" i="45"/>
  <c r="A1654" i="45"/>
  <c r="A1655" i="45"/>
  <c r="A1656" i="45"/>
  <c r="A1657" i="45"/>
  <c r="A1658" i="45"/>
  <c r="A1659" i="45"/>
  <c r="A1660" i="45"/>
  <c r="A1661" i="45"/>
  <c r="A1662" i="45"/>
  <c r="A1663" i="45"/>
  <c r="A1664" i="45"/>
  <c r="A1665" i="45"/>
  <c r="A1666" i="45"/>
  <c r="A1667" i="45"/>
  <c r="A1668" i="45"/>
  <c r="A1669" i="45"/>
  <c r="A1670" i="45"/>
  <c r="A1671" i="45"/>
  <c r="A1672" i="45"/>
  <c r="A1673" i="45"/>
  <c r="A1674" i="45"/>
  <c r="A1675" i="45"/>
  <c r="A1676" i="45"/>
  <c r="A1677" i="45"/>
  <c r="A1678" i="45"/>
  <c r="A1679" i="45"/>
  <c r="A1680" i="45"/>
  <c r="A1681" i="45"/>
  <c r="A1682" i="45"/>
  <c r="A1683" i="45"/>
  <c r="A1684" i="45"/>
  <c r="A1685" i="45"/>
  <c r="A1686" i="45"/>
  <c r="A1687" i="45"/>
  <c r="A1688" i="45"/>
  <c r="A1689" i="45"/>
  <c r="A1690" i="45"/>
  <c r="A1691" i="45"/>
  <c r="A1692" i="45"/>
  <c r="A1693" i="45"/>
  <c r="A1694" i="45"/>
  <c r="A1695" i="45"/>
  <c r="A1696" i="45"/>
  <c r="A1697" i="45"/>
  <c r="A1698" i="45"/>
  <c r="A1699" i="45"/>
  <c r="A1700" i="45"/>
  <c r="A1701" i="45"/>
  <c r="A1702" i="45"/>
  <c r="A1703" i="45"/>
  <c r="A1704" i="45"/>
  <c r="A1705" i="45"/>
  <c r="A1706" i="45"/>
  <c r="A1707" i="45"/>
  <c r="A1708" i="45"/>
  <c r="A1709" i="45"/>
  <c r="A1710" i="45"/>
  <c r="A1711" i="45"/>
  <c r="A1712" i="45"/>
  <c r="A1713" i="45"/>
  <c r="A1714" i="45"/>
  <c r="A1715" i="45"/>
  <c r="A1716" i="45"/>
  <c r="A1717" i="45"/>
  <c r="A1718" i="45"/>
  <c r="A1719" i="45"/>
  <c r="A1720" i="45"/>
  <c r="A1721" i="45"/>
  <c r="A1722" i="45"/>
  <c r="A1723" i="45"/>
  <c r="A1724" i="45"/>
  <c r="A1725" i="45"/>
  <c r="A1726" i="45"/>
  <c r="A1727" i="45"/>
  <c r="A1728" i="45"/>
  <c r="A1729" i="45"/>
  <c r="A1730" i="45"/>
  <c r="A1731" i="45"/>
  <c r="A1732" i="45"/>
  <c r="A1733" i="45"/>
  <c r="A1734" i="45"/>
  <c r="A1735" i="45"/>
  <c r="A1736" i="45"/>
  <c r="A1737" i="45"/>
  <c r="A1738" i="45"/>
  <c r="A1739" i="45"/>
  <c r="A1740" i="45"/>
  <c r="A1741" i="45"/>
  <c r="A1742" i="45"/>
  <c r="A1743" i="45"/>
  <c r="A1744" i="45"/>
  <c r="A1745" i="45"/>
  <c r="A1746" i="45"/>
  <c r="A1747" i="45"/>
  <c r="A1748" i="45"/>
  <c r="A1749" i="45"/>
  <c r="A1750" i="45"/>
  <c r="A1751" i="45"/>
  <c r="A1752" i="45"/>
  <c r="A1753" i="45"/>
  <c r="A1754" i="45"/>
  <c r="A1755" i="45"/>
  <c r="A1756" i="45"/>
  <c r="A1757" i="45"/>
  <c r="A1758" i="45"/>
  <c r="A1759" i="45"/>
  <c r="A1760" i="45"/>
  <c r="A1761" i="45"/>
  <c r="A1762" i="45"/>
  <c r="A1763" i="45"/>
  <c r="A1764" i="45"/>
  <c r="A1765" i="45"/>
  <c r="A1766" i="45"/>
  <c r="A1767" i="45"/>
  <c r="A1768" i="45"/>
  <c r="A1769" i="45"/>
  <c r="A1770" i="45"/>
  <c r="A1771" i="45"/>
  <c r="A1772" i="45"/>
  <c r="A1773" i="45"/>
  <c r="A1774" i="45"/>
  <c r="A1775" i="45"/>
  <c r="A1776" i="45"/>
  <c r="A1777" i="45"/>
  <c r="A1778" i="45"/>
  <c r="A1779" i="45"/>
  <c r="A1780" i="45"/>
  <c r="A1781" i="45"/>
  <c r="A1782" i="45"/>
  <c r="A1783" i="45"/>
  <c r="A1784" i="45"/>
  <c r="A1785" i="45"/>
  <c r="A1786" i="45"/>
  <c r="A1787" i="45"/>
  <c r="A1788" i="45"/>
  <c r="A1789" i="45"/>
  <c r="A1790" i="45"/>
  <c r="A1791" i="45"/>
  <c r="A1792" i="45"/>
  <c r="A1793" i="45"/>
  <c r="A1794" i="45"/>
  <c r="A1795" i="45"/>
  <c r="A1796" i="45"/>
  <c r="A1797" i="45"/>
  <c r="A1798" i="45"/>
  <c r="A1799" i="45"/>
  <c r="A1800" i="45"/>
  <c r="A1801" i="45"/>
  <c r="A1802" i="45"/>
  <c r="A1803" i="45"/>
  <c r="A1804" i="45"/>
  <c r="A1805" i="45"/>
  <c r="A1806" i="45"/>
  <c r="A1807" i="45"/>
  <c r="A1808" i="45"/>
  <c r="A1809" i="45"/>
  <c r="A1810" i="45"/>
  <c r="A1811" i="45"/>
  <c r="A1812" i="45"/>
  <c r="A1813" i="45"/>
  <c r="A1814" i="45"/>
  <c r="A1815" i="45"/>
  <c r="A1816" i="45"/>
  <c r="A1817" i="45"/>
  <c r="A1818" i="45"/>
  <c r="A1819" i="45"/>
  <c r="A1820" i="45"/>
  <c r="A1821" i="45"/>
  <c r="A1822" i="45"/>
  <c r="A1823" i="45"/>
  <c r="A1824" i="45"/>
  <c r="A1825" i="45"/>
  <c r="A1826" i="45"/>
  <c r="A1827" i="45"/>
  <c r="A1828" i="45"/>
  <c r="A1829" i="45"/>
  <c r="A1830" i="45"/>
  <c r="A1831" i="45"/>
  <c r="A1832" i="45"/>
  <c r="A1833" i="45"/>
  <c r="A1834" i="45"/>
  <c r="A1835" i="45"/>
  <c r="A1836" i="45"/>
  <c r="A1837" i="45"/>
  <c r="A1838" i="45"/>
  <c r="A1839" i="45"/>
  <c r="A1840" i="45"/>
  <c r="A1841" i="45"/>
  <c r="A1842" i="45"/>
  <c r="A1843" i="45"/>
  <c r="A1844" i="45"/>
  <c r="A1845" i="45"/>
  <c r="A1846" i="45"/>
  <c r="A1847" i="45"/>
  <c r="A1848" i="45"/>
  <c r="A1849" i="45"/>
  <c r="A1850" i="45"/>
  <c r="A1851" i="45"/>
  <c r="A1852" i="45"/>
  <c r="A1853" i="45"/>
  <c r="A1854" i="45"/>
  <c r="A1855" i="45"/>
  <c r="A1856" i="45"/>
  <c r="A1857" i="45"/>
  <c r="A1858" i="45"/>
  <c r="A1859" i="45"/>
  <c r="A1860" i="45"/>
  <c r="A1861" i="45"/>
  <c r="A1862" i="45"/>
  <c r="A1863" i="45"/>
  <c r="A1864" i="45"/>
  <c r="A1865" i="45"/>
  <c r="A1866" i="45"/>
  <c r="A1867" i="45"/>
  <c r="A1868" i="45"/>
  <c r="A1869" i="45"/>
  <c r="A1870" i="45"/>
  <c r="A1871" i="45"/>
  <c r="A1872" i="45"/>
  <c r="A1873" i="45"/>
  <c r="A1874" i="45"/>
  <c r="A1875" i="45"/>
  <c r="A1876" i="45"/>
  <c r="A1877" i="45"/>
  <c r="A1878" i="45"/>
  <c r="A1879" i="45"/>
  <c r="A1880" i="45"/>
  <c r="A1881" i="45"/>
  <c r="A1882" i="45"/>
  <c r="A1883" i="45"/>
  <c r="A1884" i="45"/>
  <c r="A1885" i="45"/>
  <c r="A1886" i="45"/>
  <c r="A1887" i="45"/>
  <c r="A1888" i="45"/>
  <c r="A1889" i="45"/>
  <c r="A1890" i="45"/>
  <c r="A1891" i="45"/>
  <c r="A1892" i="45"/>
  <c r="A1893" i="45"/>
  <c r="A1894" i="45"/>
  <c r="A1895" i="45"/>
  <c r="A1896" i="45"/>
  <c r="A1897" i="45"/>
  <c r="A1898" i="45"/>
  <c r="A1899" i="45"/>
  <c r="A1900" i="45"/>
  <c r="A1901" i="45"/>
  <c r="A1902" i="45"/>
  <c r="A1903" i="45"/>
  <c r="A1904" i="45"/>
  <c r="A1905" i="45"/>
  <c r="A1906" i="45"/>
  <c r="A1907" i="45"/>
  <c r="A1908" i="45"/>
  <c r="A1909" i="45"/>
  <c r="A1910" i="45"/>
  <c r="A1911" i="45"/>
  <c r="A1912" i="45"/>
  <c r="A1913" i="45"/>
  <c r="A1914" i="45"/>
  <c r="A1915" i="45"/>
  <c r="A1916" i="45"/>
  <c r="A1917" i="45"/>
  <c r="A1918" i="45"/>
  <c r="A1919" i="45"/>
  <c r="A1920" i="45"/>
  <c r="B1732" i="25"/>
  <c r="B1728" i="25"/>
  <c r="B1724" i="25"/>
  <c r="B1720" i="25"/>
  <c r="B1731" i="25"/>
  <c r="B1727" i="25"/>
  <c r="B1723" i="25"/>
  <c r="B1719" i="25"/>
  <c r="B1730" i="25"/>
  <c r="B1726" i="25"/>
  <c r="B1722" i="25"/>
  <c r="B1718" i="25"/>
  <c r="B1729" i="25"/>
  <c r="B1725" i="25"/>
  <c r="B1721" i="25"/>
  <c r="B1717" i="25"/>
  <c r="B1678" i="25"/>
  <c r="B1674" i="25"/>
  <c r="B1670" i="25"/>
  <c r="B1666" i="25"/>
  <c r="B1675" i="25"/>
  <c r="B1677" i="25"/>
  <c r="B1673" i="25"/>
  <c r="B1669" i="25"/>
  <c r="B1665" i="25"/>
  <c r="B1671" i="25"/>
  <c r="B1676" i="25"/>
  <c r="B1672" i="25"/>
  <c r="B1668" i="25"/>
  <c r="B1664" i="25"/>
  <c r="B1667" i="25"/>
  <c r="B1663" i="25"/>
  <c r="B1660" i="25"/>
  <c r="B1656" i="25"/>
  <c r="B1652" i="25"/>
  <c r="B1648" i="25"/>
  <c r="B1657" i="25"/>
  <c r="B1659" i="25"/>
  <c r="B1655" i="25"/>
  <c r="B1651" i="25"/>
  <c r="B1647" i="25"/>
  <c r="B1645" i="25"/>
  <c r="B1658" i="25"/>
  <c r="B1654" i="25"/>
  <c r="B1650" i="25"/>
  <c r="B1646" i="25"/>
  <c r="B1653" i="25"/>
  <c r="B1649" i="25"/>
  <c r="B1642" i="25"/>
  <c r="B1638" i="25"/>
  <c r="B1634" i="25"/>
  <c r="B1630" i="25"/>
  <c r="B1628" i="25"/>
  <c r="B1631" i="25"/>
  <c r="B1627" i="25"/>
  <c r="B1641" i="25"/>
  <c r="B1637" i="25"/>
  <c r="B1633" i="25"/>
  <c r="B1629" i="25"/>
  <c r="B1639" i="25"/>
  <c r="B1635" i="25"/>
  <c r="B1640" i="25"/>
  <c r="B1636" i="25"/>
  <c r="B1632" i="25"/>
  <c r="B1624" i="25"/>
  <c r="B1620" i="25"/>
  <c r="B1616" i="25"/>
  <c r="B1612" i="25"/>
  <c r="B1617" i="25"/>
  <c r="B1609" i="25"/>
  <c r="B1623" i="25"/>
  <c r="B1619" i="25"/>
  <c r="B1615" i="25"/>
  <c r="B1611" i="25"/>
  <c r="B1621" i="25"/>
  <c r="B1622" i="25"/>
  <c r="B1618" i="25"/>
  <c r="B1614" i="25"/>
  <c r="B1610" i="25"/>
  <c r="B1613" i="25"/>
  <c r="B1606" i="25"/>
  <c r="B1602" i="25"/>
  <c r="B1598" i="25"/>
  <c r="B1594" i="25"/>
  <c r="B1605" i="25"/>
  <c r="B1601" i="25"/>
  <c r="B1597" i="25"/>
  <c r="B1593" i="25"/>
  <c r="B1604" i="25"/>
  <c r="B1600" i="25"/>
  <c r="B1596" i="25"/>
  <c r="B1592" i="25"/>
  <c r="B1603" i="25"/>
  <c r="B1599" i="25"/>
  <c r="B1595" i="25"/>
  <c r="B1591" i="25"/>
  <c r="B1588" i="25"/>
  <c r="B1584" i="25"/>
  <c r="B1580" i="25"/>
  <c r="B1576" i="25"/>
  <c r="B1581" i="25"/>
  <c r="B1577" i="25"/>
  <c r="B1587" i="25"/>
  <c r="B1583" i="25"/>
  <c r="B1579" i="25"/>
  <c r="B1575" i="25"/>
  <c r="B1573" i="25"/>
  <c r="B1586" i="25"/>
  <c r="B1582" i="25"/>
  <c r="B1578" i="25"/>
  <c r="B1574" i="25"/>
  <c r="B1585" i="25"/>
  <c r="B1534" i="25"/>
  <c r="B1530" i="25"/>
  <c r="B1526" i="25"/>
  <c r="B1522" i="25"/>
  <c r="B1531" i="25"/>
  <c r="B1523" i="25"/>
  <c r="B1519" i="25"/>
  <c r="B1533" i="25"/>
  <c r="B1529" i="25"/>
  <c r="B1525" i="25"/>
  <c r="B1521" i="25"/>
  <c r="B1527" i="25"/>
  <c r="B1532" i="25"/>
  <c r="B1528" i="25"/>
  <c r="B1524" i="25"/>
  <c r="B1520" i="25"/>
  <c r="B1516" i="25"/>
  <c r="B1512" i="25"/>
  <c r="B1508" i="25"/>
  <c r="B1504" i="25"/>
  <c r="B1513" i="25"/>
  <c r="B1515" i="25"/>
  <c r="B1511" i="25"/>
  <c r="B1507" i="25"/>
  <c r="B1503" i="25"/>
  <c r="B1509" i="25"/>
  <c r="B1514" i="25"/>
  <c r="B1510" i="25"/>
  <c r="B1506" i="25"/>
  <c r="B1502" i="25"/>
  <c r="B1505" i="25"/>
  <c r="B1501" i="25"/>
  <c r="B1498" i="25"/>
  <c r="B1494" i="25"/>
  <c r="B1490" i="25"/>
  <c r="B1486" i="25"/>
  <c r="B1483" i="25"/>
  <c r="B1497" i="25"/>
  <c r="B1493" i="25"/>
  <c r="B1489" i="25"/>
  <c r="B1485" i="25"/>
  <c r="B1495" i="25"/>
  <c r="B1491" i="25"/>
  <c r="B1496" i="25"/>
  <c r="B1492" i="25"/>
  <c r="B1488" i="25"/>
  <c r="B1484" i="25"/>
  <c r="B1487" i="25"/>
  <c r="B1480" i="25"/>
  <c r="B1476" i="25"/>
  <c r="B1472" i="25"/>
  <c r="B1468" i="25"/>
  <c r="B1473" i="25"/>
  <c r="B1465" i="25"/>
  <c r="B1479" i="25"/>
  <c r="B1475" i="25"/>
  <c r="B1471" i="25"/>
  <c r="B1467" i="25"/>
  <c r="B1477" i="25"/>
  <c r="B1478" i="25"/>
  <c r="B1474" i="25"/>
  <c r="B1470" i="25"/>
  <c r="B1466" i="25"/>
  <c r="B1469" i="25"/>
  <c r="B1462" i="25"/>
  <c r="B1458" i="25"/>
  <c r="B1454" i="25"/>
  <c r="B1450" i="25"/>
  <c r="B1449" i="25"/>
  <c r="B1447" i="25"/>
  <c r="B1461" i="25"/>
  <c r="B1457" i="25"/>
  <c r="B1453" i="25"/>
  <c r="B1451" i="25"/>
  <c r="B1460" i="25"/>
  <c r="B1456" i="25"/>
  <c r="B1452" i="25"/>
  <c r="B1448" i="25"/>
  <c r="B1459" i="25"/>
  <c r="B1455" i="25"/>
  <c r="B1444" i="25"/>
  <c r="B1440" i="25"/>
  <c r="B1436" i="25"/>
  <c r="B1432" i="25"/>
  <c r="B1437" i="25"/>
  <c r="B1429" i="25"/>
  <c r="B1443" i="25"/>
  <c r="B1439" i="25"/>
  <c r="B1435" i="25"/>
  <c r="B1431" i="25"/>
  <c r="B1441" i="25"/>
  <c r="B1433" i="25"/>
  <c r="B1442" i="25"/>
  <c r="B1438" i="25"/>
  <c r="B1434" i="25"/>
  <c r="B1430" i="25"/>
  <c r="B1390" i="25"/>
  <c r="B1386" i="25"/>
  <c r="B1382" i="25"/>
  <c r="B1378" i="25"/>
  <c r="B1383" i="25"/>
  <c r="B1379" i="25"/>
  <c r="B1375" i="25"/>
  <c r="B1389" i="25"/>
  <c r="B1385" i="25"/>
  <c r="B1381" i="25"/>
  <c r="B1377" i="25"/>
  <c r="B1376" i="25"/>
  <c r="B1387" i="25"/>
  <c r="B1388" i="25"/>
  <c r="B1384" i="25"/>
  <c r="B1380" i="25"/>
  <c r="B1372" i="25"/>
  <c r="B1368" i="25"/>
  <c r="B1364" i="25"/>
  <c r="B1360" i="25"/>
  <c r="B1369" i="25"/>
  <c r="B1371" i="25"/>
  <c r="B1367" i="25"/>
  <c r="B1363" i="25"/>
  <c r="B1359" i="25"/>
  <c r="B1365" i="25"/>
  <c r="B1357" i="25"/>
  <c r="B1370" i="25"/>
  <c r="B1366" i="25"/>
  <c r="B1362" i="25"/>
  <c r="B1358" i="25"/>
  <c r="B1361" i="25"/>
  <c r="B1354" i="25"/>
  <c r="B1350" i="25"/>
  <c r="B1346" i="25"/>
  <c r="B1342" i="25"/>
  <c r="B1351" i="25"/>
  <c r="B1343" i="25"/>
  <c r="B1353" i="25"/>
  <c r="B1349" i="25"/>
  <c r="B1345" i="25"/>
  <c r="B1341" i="25"/>
  <c r="B1339" i="25"/>
  <c r="B1352" i="25"/>
  <c r="B1348" i="25"/>
  <c r="B1344" i="25"/>
  <c r="B1340" i="25"/>
  <c r="B1347" i="25"/>
  <c r="B1336" i="25"/>
  <c r="B1332" i="25"/>
  <c r="B1328" i="25"/>
  <c r="B1324" i="25"/>
  <c r="B1329" i="25"/>
  <c r="B1321" i="25"/>
  <c r="B1335" i="25"/>
  <c r="B1331" i="25"/>
  <c r="B1327" i="25"/>
  <c r="B1323" i="25"/>
  <c r="B1333" i="25"/>
  <c r="B1325" i="25"/>
  <c r="B1334" i="25"/>
  <c r="B1330" i="25"/>
  <c r="B1326" i="25"/>
  <c r="B1322" i="25"/>
  <c r="B1318" i="25"/>
  <c r="B1314" i="25"/>
  <c r="B1310" i="25"/>
  <c r="B1306" i="25"/>
  <c r="B1311" i="25"/>
  <c r="B1317" i="25"/>
  <c r="B1313" i="25"/>
  <c r="B1309" i="25"/>
  <c r="B1305" i="25"/>
  <c r="B1315" i="25"/>
  <c r="B1307" i="25"/>
  <c r="B1316" i="25"/>
  <c r="B1312" i="25"/>
  <c r="B1308" i="25"/>
  <c r="B1304" i="25"/>
  <c r="B1303" i="25"/>
  <c r="B1300" i="25"/>
  <c r="B1296" i="25"/>
  <c r="B1292" i="25"/>
  <c r="B1288" i="25"/>
  <c r="B1285" i="25"/>
  <c r="B1299" i="25"/>
  <c r="B1295" i="25"/>
  <c r="B1291" i="25"/>
  <c r="B1287" i="25"/>
  <c r="B1297" i="25"/>
  <c r="B1293" i="25"/>
  <c r="B1289" i="25"/>
  <c r="B1298" i="25"/>
  <c r="B1294" i="25"/>
  <c r="B1290" i="25"/>
  <c r="B1286" i="25"/>
  <c r="B1246" i="25"/>
  <c r="B1242" i="25"/>
  <c r="B1238" i="25"/>
  <c r="B1234" i="25"/>
  <c r="B1243" i="25"/>
  <c r="B1239" i="25"/>
  <c r="B1235" i="25"/>
  <c r="B1245" i="25"/>
  <c r="B1241" i="25"/>
  <c r="B1237" i="25"/>
  <c r="B1233" i="25"/>
  <c r="B1231" i="25"/>
  <c r="B1244" i="25"/>
  <c r="B1240" i="25"/>
  <c r="B1236" i="25"/>
  <c r="B1232" i="25"/>
  <c r="B1228" i="25"/>
  <c r="B1224" i="25"/>
  <c r="B1220" i="25"/>
  <c r="B1216" i="25"/>
  <c r="B1227" i="25"/>
  <c r="B1223" i="25"/>
  <c r="B1219" i="25"/>
  <c r="B1215" i="25"/>
  <c r="B1213" i="25"/>
  <c r="B1226" i="25"/>
  <c r="B1222" i="25"/>
  <c r="B1218" i="25"/>
  <c r="B1214" i="25"/>
  <c r="B1225" i="25"/>
  <c r="B1221" i="25"/>
  <c r="B1217" i="25"/>
  <c r="B1210" i="25"/>
  <c r="B1206" i="25"/>
  <c r="B1202" i="25"/>
  <c r="B1198" i="25"/>
  <c r="B1195" i="25"/>
  <c r="B1209" i="25"/>
  <c r="B1205" i="25"/>
  <c r="B1201" i="25"/>
  <c r="B1197" i="25"/>
  <c r="B1203" i="25"/>
  <c r="B1208" i="25"/>
  <c r="B1204" i="25"/>
  <c r="B1200" i="25"/>
  <c r="B1196" i="25"/>
  <c r="B1207" i="25"/>
  <c r="B1199" i="25"/>
  <c r="B1192" i="25"/>
  <c r="B1188" i="25"/>
  <c r="B1184" i="25"/>
  <c r="B1180" i="25"/>
  <c r="B1191" i="25"/>
  <c r="B1187" i="25"/>
  <c r="B1183" i="25"/>
  <c r="B1179" i="25"/>
  <c r="B1190" i="25"/>
  <c r="B1186" i="25"/>
  <c r="B1182" i="25"/>
  <c r="B1178" i="25"/>
  <c r="B1189" i="25"/>
  <c r="B1185" i="25"/>
  <c r="B1181" i="25"/>
  <c r="B1177" i="25"/>
  <c r="B1174" i="25"/>
  <c r="B1170" i="25"/>
  <c r="B1166" i="25"/>
  <c r="B1162" i="25"/>
  <c r="B1159" i="25"/>
  <c r="B1173" i="25"/>
  <c r="B1169" i="25"/>
  <c r="B1165" i="25"/>
  <c r="B1161" i="25"/>
  <c r="B1171" i="25"/>
  <c r="B1167" i="25"/>
  <c r="B1172" i="25"/>
  <c r="B1168" i="25"/>
  <c r="B1164" i="25"/>
  <c r="B1160" i="25"/>
  <c r="B1163" i="25"/>
  <c r="B1156" i="25"/>
  <c r="B1152" i="25"/>
  <c r="B1148" i="25"/>
  <c r="B1144" i="25"/>
  <c r="B1153" i="25"/>
  <c r="B1149" i="25"/>
  <c r="B1145" i="25"/>
  <c r="B1155" i="25"/>
  <c r="B1151" i="25"/>
  <c r="B1147" i="25"/>
  <c r="B1143" i="25"/>
  <c r="B1141" i="25"/>
  <c r="B1154" i="25"/>
  <c r="B1150" i="25"/>
  <c r="B1146" i="25"/>
  <c r="B1142" i="25"/>
  <c r="B1102" i="25"/>
  <c r="B1098" i="25"/>
  <c r="B1094" i="25"/>
  <c r="B1090" i="25"/>
  <c r="B1095" i="25"/>
  <c r="B1101" i="25"/>
  <c r="B1097" i="25"/>
  <c r="B1093" i="25"/>
  <c r="B1089" i="25"/>
  <c r="B1099" i="25"/>
  <c r="B1100" i="25"/>
  <c r="B1096" i="25"/>
  <c r="B1092" i="25"/>
  <c r="B1088" i="25"/>
  <c r="B1091" i="25"/>
  <c r="B1087" i="25"/>
  <c r="B1084" i="25"/>
  <c r="B1080" i="25"/>
  <c r="B1076" i="25"/>
  <c r="B1072" i="25"/>
  <c r="B1083" i="25"/>
  <c r="B1079" i="25"/>
  <c r="B1075" i="25"/>
  <c r="B1071" i="25"/>
  <c r="B1081" i="25"/>
  <c r="B1082" i="25"/>
  <c r="B1078" i="25"/>
  <c r="B1074" i="25"/>
  <c r="B1070" i="25"/>
  <c r="B1077" i="25"/>
  <c r="B1073" i="25"/>
  <c r="B1069" i="25"/>
  <c r="B1066" i="25"/>
  <c r="B1062" i="25"/>
  <c r="B1058" i="25"/>
  <c r="B1054" i="25"/>
  <c r="B1063" i="25"/>
  <c r="B1065" i="25"/>
  <c r="B1061" i="25"/>
  <c r="B1057" i="25"/>
  <c r="B1053" i="25"/>
  <c r="B1055" i="25"/>
  <c r="B1064" i="25"/>
  <c r="B1060" i="25"/>
  <c r="B1056" i="25"/>
  <c r="B1052" i="25"/>
  <c r="B1059" i="25"/>
  <c r="B1051" i="25"/>
  <c r="B1048" i="25"/>
  <c r="B1044" i="25"/>
  <c r="B1040" i="25"/>
  <c r="B1036" i="25"/>
  <c r="B1041" i="25"/>
  <c r="B1033" i="25"/>
  <c r="B1047" i="25"/>
  <c r="B1043" i="25"/>
  <c r="B1039" i="25"/>
  <c r="B1035" i="25"/>
  <c r="B1045" i="25"/>
  <c r="B1046" i="25"/>
  <c r="B1042" i="25"/>
  <c r="B1038" i="25"/>
  <c r="B1034" i="25"/>
  <c r="B1037" i="25"/>
  <c r="B1030" i="25"/>
  <c r="B1026" i="25"/>
  <c r="B1022" i="25"/>
  <c r="B1018" i="25"/>
  <c r="B1029" i="25"/>
  <c r="B1025" i="25"/>
  <c r="B1021" i="25"/>
  <c r="B1017" i="25"/>
  <c r="B1028" i="25"/>
  <c r="B1024" i="25"/>
  <c r="B1020" i="25"/>
  <c r="B1016" i="25"/>
  <c r="B1027" i="25"/>
  <c r="B1023" i="25"/>
  <c r="B1019" i="25"/>
  <c r="B1015" i="25"/>
  <c r="B1010" i="25"/>
  <c r="B1006" i="25"/>
  <c r="B1002" i="25"/>
  <c r="B998" i="25"/>
  <c r="B1012" i="25"/>
  <c r="B1004" i="25"/>
  <c r="B1000" i="25"/>
  <c r="B1011" i="25"/>
  <c r="B1003" i="25"/>
  <c r="B1009" i="25"/>
  <c r="B1005" i="25"/>
  <c r="B1001" i="25"/>
  <c r="B997" i="25"/>
  <c r="B1008" i="25"/>
  <c r="B1007" i="25"/>
  <c r="B999" i="25"/>
  <c r="B958" i="25"/>
  <c r="B954" i="25"/>
  <c r="B950" i="25"/>
  <c r="B946" i="25"/>
  <c r="B957" i="25"/>
  <c r="B953" i="25"/>
  <c r="B949" i="25"/>
  <c r="B945" i="25"/>
  <c r="B956" i="25"/>
  <c r="B952" i="25"/>
  <c r="B948" i="25"/>
  <c r="B944" i="25"/>
  <c r="B955" i="25"/>
  <c r="B951" i="25"/>
  <c r="B947" i="25"/>
  <c r="B943" i="25"/>
  <c r="B940" i="25"/>
  <c r="B936" i="25"/>
  <c r="B932" i="25"/>
  <c r="B928" i="25"/>
  <c r="B926" i="25"/>
  <c r="B937" i="25"/>
  <c r="B933" i="25"/>
  <c r="B925" i="25"/>
  <c r="B939" i="25"/>
  <c r="B935" i="25"/>
  <c r="B931" i="25"/>
  <c r="B927" i="25"/>
  <c r="B929" i="25"/>
  <c r="B938" i="25"/>
  <c r="B934" i="25"/>
  <c r="B930" i="25"/>
  <c r="B922" i="25"/>
  <c r="B918" i="25"/>
  <c r="B914" i="25"/>
  <c r="B910" i="25"/>
  <c r="B920" i="25"/>
  <c r="B912" i="25"/>
  <c r="B911" i="25"/>
  <c r="B921" i="25"/>
  <c r="B917" i="25"/>
  <c r="B913" i="25"/>
  <c r="B909" i="25"/>
  <c r="B916" i="25"/>
  <c r="B908" i="25"/>
  <c r="B919" i="25"/>
  <c r="B915" i="25"/>
  <c r="B907" i="25"/>
  <c r="B904" i="25"/>
  <c r="B900" i="25"/>
  <c r="B896" i="25"/>
  <c r="B892" i="25"/>
  <c r="B903" i="25"/>
  <c r="B899" i="25"/>
  <c r="B895" i="25"/>
  <c r="B891" i="25"/>
  <c r="B901" i="25"/>
  <c r="B893" i="25"/>
  <c r="B902" i="25"/>
  <c r="B898" i="25"/>
  <c r="B894" i="25"/>
  <c r="B890" i="25"/>
  <c r="B897" i="25"/>
  <c r="B889" i="25"/>
  <c r="B886" i="25"/>
  <c r="B882" i="25"/>
  <c r="B878" i="25"/>
  <c r="B874" i="25"/>
  <c r="B885" i="25"/>
  <c r="B881" i="25"/>
  <c r="B877" i="25"/>
  <c r="B873" i="25"/>
  <c r="B883" i="25"/>
  <c r="B871" i="25"/>
  <c r="B884" i="25"/>
  <c r="B880" i="25"/>
  <c r="B876" i="25"/>
  <c r="B872" i="25"/>
  <c r="B879" i="25"/>
  <c r="B875" i="25"/>
  <c r="B868" i="25"/>
  <c r="B864" i="25"/>
  <c r="B860" i="25"/>
  <c r="B856" i="25"/>
  <c r="B861" i="25"/>
  <c r="B867" i="25"/>
  <c r="B863" i="25"/>
  <c r="B859" i="25"/>
  <c r="B855" i="25"/>
  <c r="B857" i="25"/>
  <c r="B853" i="25"/>
  <c r="B866" i="25"/>
  <c r="B862" i="25"/>
  <c r="B858" i="25"/>
  <c r="B854" i="25"/>
  <c r="B865" i="25"/>
  <c r="B814" i="25"/>
  <c r="B810" i="25"/>
  <c r="B806" i="25"/>
  <c r="B802" i="25"/>
  <c r="B811" i="25"/>
  <c r="B807" i="25"/>
  <c r="B813" i="25"/>
  <c r="B809" i="25"/>
  <c r="B805" i="25"/>
  <c r="B801" i="25"/>
  <c r="B812" i="25"/>
  <c r="B808" i="25"/>
  <c r="B804" i="25"/>
  <c r="B800" i="25"/>
  <c r="B803" i="25"/>
  <c r="B799" i="25"/>
  <c r="B796" i="25"/>
  <c r="B792" i="25"/>
  <c r="B788" i="25"/>
  <c r="B784" i="25"/>
  <c r="B793" i="25"/>
  <c r="B789" i="25"/>
  <c r="B795" i="25"/>
  <c r="B791" i="25"/>
  <c r="B787" i="25"/>
  <c r="B783" i="25"/>
  <c r="B794" i="25"/>
  <c r="B790" i="25"/>
  <c r="B786" i="25"/>
  <c r="B782" i="25"/>
  <c r="B785" i="25"/>
  <c r="B781" i="25"/>
  <c r="B778" i="25"/>
  <c r="B774" i="25"/>
  <c r="B770" i="25"/>
  <c r="B766" i="25"/>
  <c r="B777" i="25"/>
  <c r="B773" i="25"/>
  <c r="B769" i="25"/>
  <c r="B765" i="25"/>
  <c r="B775" i="25"/>
  <c r="B771" i="25"/>
  <c r="B767" i="25"/>
  <c r="B763" i="25"/>
  <c r="B776" i="25"/>
  <c r="B772" i="25"/>
  <c r="B768" i="25"/>
  <c r="B764" i="25"/>
  <c r="B760" i="25"/>
  <c r="B756" i="25"/>
  <c r="B752" i="25"/>
  <c r="B748" i="25"/>
  <c r="B753" i="25"/>
  <c r="B759" i="25"/>
  <c r="B755" i="25"/>
  <c r="B751" i="25"/>
  <c r="B747" i="25"/>
  <c r="B749" i="25"/>
  <c r="B745" i="25"/>
  <c r="B758" i="25"/>
  <c r="B754" i="25"/>
  <c r="B750" i="25"/>
  <c r="B746" i="25"/>
  <c r="B757" i="25"/>
  <c r="B742" i="25"/>
  <c r="B738" i="25"/>
  <c r="B734" i="25"/>
  <c r="B730" i="25"/>
  <c r="B735" i="25"/>
  <c r="B741" i="25"/>
  <c r="B737" i="25"/>
  <c r="B733" i="25"/>
  <c r="B729" i="25"/>
  <c r="B739" i="25"/>
  <c r="B740" i="25"/>
  <c r="B736" i="25"/>
  <c r="B732" i="25"/>
  <c r="B728" i="25"/>
  <c r="B731" i="25"/>
  <c r="B727" i="25"/>
  <c r="B724" i="25"/>
  <c r="B720" i="25"/>
  <c r="B716" i="25"/>
  <c r="B712" i="25"/>
  <c r="B717" i="25"/>
  <c r="B713" i="25"/>
  <c r="B723" i="25"/>
  <c r="B719" i="25"/>
  <c r="B715" i="25"/>
  <c r="B711" i="25"/>
  <c r="B709" i="25"/>
  <c r="B722" i="25"/>
  <c r="B718" i="25"/>
  <c r="B714" i="25"/>
  <c r="B710" i="25"/>
  <c r="B721" i="25"/>
  <c r="B670" i="25"/>
  <c r="B666" i="25"/>
  <c r="B662" i="25"/>
  <c r="B658" i="25"/>
  <c r="B659" i="25"/>
  <c r="B669" i="25"/>
  <c r="B665" i="25"/>
  <c r="B661" i="25"/>
  <c r="B657" i="25"/>
  <c r="B667" i="25"/>
  <c r="B663" i="25"/>
  <c r="B655" i="25"/>
  <c r="B668" i="25"/>
  <c r="B664" i="25"/>
  <c r="B660" i="25"/>
  <c r="B656" i="25"/>
  <c r="B652" i="25"/>
  <c r="B648" i="25"/>
  <c r="B644" i="25"/>
  <c r="B640" i="25"/>
  <c r="B649" i="25"/>
  <c r="B645" i="25"/>
  <c r="B641" i="25"/>
  <c r="B651" i="25"/>
  <c r="B647" i="25"/>
  <c r="B643" i="25"/>
  <c r="B639" i="25"/>
  <c r="B638" i="25"/>
  <c r="B637" i="25"/>
  <c r="B650" i="25"/>
  <c r="B646" i="25"/>
  <c r="B642" i="25"/>
  <c r="B634" i="25"/>
  <c r="B630" i="25"/>
  <c r="B626" i="25"/>
  <c r="B622" i="25"/>
  <c r="B633" i="25"/>
  <c r="B629" i="25"/>
  <c r="B625" i="25"/>
  <c r="B621" i="25"/>
  <c r="B624" i="25"/>
  <c r="B620" i="25"/>
  <c r="B627" i="25"/>
  <c r="B623" i="25"/>
  <c r="B619" i="25"/>
  <c r="B632" i="25"/>
  <c r="B628" i="25"/>
  <c r="B631" i="25"/>
  <c r="B616" i="25"/>
  <c r="B612" i="25"/>
  <c r="B608" i="25"/>
  <c r="B604" i="25"/>
  <c r="B613" i="25"/>
  <c r="B605" i="25"/>
  <c r="B601" i="25"/>
  <c r="B615" i="25"/>
  <c r="B611" i="25"/>
  <c r="B607" i="25"/>
  <c r="B603" i="25"/>
  <c r="B614" i="25"/>
  <c r="B610" i="25"/>
  <c r="B606" i="25"/>
  <c r="B602" i="25"/>
  <c r="B609" i="25"/>
  <c r="B598" i="25"/>
  <c r="B594" i="25"/>
  <c r="B590" i="25"/>
  <c r="B586" i="25"/>
  <c r="B1716" i="25"/>
  <c r="B1644" i="25"/>
  <c r="B1608" i="25"/>
  <c r="B1572" i="25"/>
  <c r="B1500" i="25"/>
  <c r="B1464" i="25"/>
  <c r="B1428" i="25"/>
  <c r="B1356" i="25"/>
  <c r="B1320" i="25"/>
  <c r="B1284" i="25"/>
  <c r="B1212" i="25"/>
  <c r="B1176" i="25"/>
  <c r="B1140" i="25"/>
  <c r="B1068" i="25"/>
  <c r="B1032" i="25"/>
  <c r="B996" i="25"/>
  <c r="B924" i="25"/>
  <c r="B888" i="25"/>
  <c r="B852" i="25"/>
  <c r="B780" i="25"/>
  <c r="B744" i="25"/>
  <c r="B708" i="25"/>
  <c r="B636" i="25"/>
  <c r="B600" i="25"/>
  <c r="B580" i="25"/>
  <c r="B576" i="25"/>
  <c r="B572" i="25"/>
  <c r="B568" i="25"/>
  <c r="B564" i="25"/>
  <c r="B524" i="25"/>
  <c r="B520" i="25"/>
  <c r="B516" i="25"/>
  <c r="B512" i="25"/>
  <c r="B508" i="25"/>
  <c r="B504" i="25"/>
  <c r="B500" i="25"/>
  <c r="B496" i="25"/>
  <c r="B492" i="25"/>
  <c r="B488" i="25"/>
  <c r="B484" i="25"/>
  <c r="B480" i="25"/>
  <c r="B476" i="25"/>
  <c r="B472" i="25"/>
  <c r="B468" i="25"/>
  <c r="B464" i="25"/>
  <c r="B460" i="25"/>
  <c r="B456" i="25"/>
  <c r="B452" i="25"/>
  <c r="B448" i="25"/>
  <c r="B444" i="25"/>
  <c r="B439" i="25"/>
  <c r="B147" i="25"/>
  <c r="B143" i="25"/>
  <c r="B139" i="25"/>
  <c r="B135" i="25"/>
  <c r="B95" i="25"/>
  <c r="B91" i="25"/>
  <c r="B87" i="25"/>
  <c r="B83" i="25"/>
  <c r="B79" i="25"/>
  <c r="B75" i="25"/>
  <c r="B71" i="25"/>
  <c r="B67" i="25"/>
  <c r="B63" i="25"/>
  <c r="B59" i="25"/>
  <c r="B589" i="25"/>
  <c r="B588" i="25"/>
  <c r="B587" i="25"/>
  <c r="B1679" i="25"/>
  <c r="B1626" i="25"/>
  <c r="B1589" i="25"/>
  <c r="B1499" i="25"/>
  <c r="B1446" i="25"/>
  <c r="B1373" i="25"/>
  <c r="B1319" i="25"/>
  <c r="B1230" i="25"/>
  <c r="B1193" i="25"/>
  <c r="B1103" i="25"/>
  <c r="B1050" i="25"/>
  <c r="B1013" i="25"/>
  <c r="B923" i="25"/>
  <c r="B870" i="25"/>
  <c r="B797" i="25"/>
  <c r="B743" i="25"/>
  <c r="B654" i="25"/>
  <c r="B617" i="25"/>
  <c r="B579" i="25"/>
  <c r="B574" i="25"/>
  <c r="B569" i="25"/>
  <c r="B527" i="25"/>
  <c r="B522" i="25"/>
  <c r="B517" i="25"/>
  <c r="B511" i="25"/>
  <c r="B506" i="25"/>
  <c r="B501" i="25"/>
  <c r="B495" i="25"/>
  <c r="B490" i="25"/>
  <c r="B485" i="25"/>
  <c r="B479" i="25"/>
  <c r="B474" i="25"/>
  <c r="B469" i="25"/>
  <c r="B463" i="25"/>
  <c r="B458" i="25"/>
  <c r="B453" i="25"/>
  <c r="B447" i="25"/>
  <c r="B441" i="25"/>
  <c r="B148" i="25"/>
  <c r="B142" i="25"/>
  <c r="B137" i="25"/>
  <c r="B90" i="25"/>
  <c r="B85" i="25"/>
  <c r="B80" i="25"/>
  <c r="B74" i="25"/>
  <c r="B69" i="25"/>
  <c r="B64" i="25"/>
  <c r="B58" i="25"/>
  <c r="B54" i="25"/>
  <c r="B50" i="25"/>
  <c r="B46" i="25"/>
  <c r="B42" i="25"/>
  <c r="B38" i="25"/>
  <c r="B34" i="25"/>
  <c r="B30" i="25"/>
  <c r="B26" i="25"/>
  <c r="B22" i="25"/>
  <c r="B18" i="25"/>
  <c r="B14" i="25"/>
  <c r="B10" i="25"/>
  <c r="B593" i="25"/>
  <c r="B592" i="25"/>
  <c r="B591" i="25"/>
  <c r="B1662" i="25"/>
  <c r="B1625" i="25"/>
  <c r="B1535" i="25"/>
  <c r="B1482" i="25"/>
  <c r="B1445" i="25"/>
  <c r="B1355" i="25"/>
  <c r="B1302" i="25"/>
  <c r="B1229" i="25"/>
  <c r="B1175" i="25"/>
  <c r="B1086" i="25"/>
  <c r="B1049" i="25"/>
  <c r="B959" i="25"/>
  <c r="B906" i="25"/>
  <c r="B869" i="25"/>
  <c r="B779" i="25"/>
  <c r="B726" i="25"/>
  <c r="B653" i="25"/>
  <c r="B599" i="25"/>
  <c r="B578" i="25"/>
  <c r="B573" i="25"/>
  <c r="B567" i="25"/>
  <c r="B526" i="25"/>
  <c r="B521" i="25"/>
  <c r="B515" i="25"/>
  <c r="B510" i="25"/>
  <c r="B505" i="25"/>
  <c r="B499" i="25"/>
  <c r="B494" i="25"/>
  <c r="B489" i="25"/>
  <c r="B483" i="25"/>
  <c r="B478" i="25"/>
  <c r="B473" i="25"/>
  <c r="B467" i="25"/>
  <c r="B462" i="25"/>
  <c r="B457" i="25"/>
  <c r="B451" i="25"/>
  <c r="B446" i="25"/>
  <c r="B440" i="25"/>
  <c r="B146" i="25"/>
  <c r="B141" i="25"/>
  <c r="B136" i="25"/>
  <c r="B94" i="25"/>
  <c r="B89" i="25"/>
  <c r="B84" i="25"/>
  <c r="B78" i="25"/>
  <c r="B73" i="25"/>
  <c r="B68" i="25"/>
  <c r="B62" i="25"/>
  <c r="B57" i="25"/>
  <c r="B53" i="25"/>
  <c r="B49" i="25"/>
  <c r="B45" i="25"/>
  <c r="B41" i="25"/>
  <c r="B37" i="25"/>
  <c r="B33" i="25"/>
  <c r="B29" i="25"/>
  <c r="B25" i="25"/>
  <c r="B21" i="25"/>
  <c r="B17" i="25"/>
  <c r="B13" i="25"/>
  <c r="B9" i="25"/>
  <c r="B596" i="25"/>
  <c r="B442" i="25"/>
  <c r="B1607" i="25"/>
  <c r="B1481" i="25"/>
  <c r="B1338" i="25"/>
  <c r="B1211" i="25"/>
  <c r="B1085" i="25"/>
  <c r="B942" i="25"/>
  <c r="B815" i="25"/>
  <c r="B725" i="25"/>
  <c r="B582" i="25"/>
  <c r="B571" i="25"/>
  <c r="B525" i="25"/>
  <c r="B514" i="25"/>
  <c r="B503" i="25"/>
  <c r="B493" i="25"/>
  <c r="B482" i="25"/>
  <c r="B471" i="25"/>
  <c r="B461" i="25"/>
  <c r="B450" i="25"/>
  <c r="B438" i="25"/>
  <c r="B140" i="25"/>
  <c r="B93" i="25"/>
  <c r="B82" i="25"/>
  <c r="B72" i="25"/>
  <c r="B61" i="25"/>
  <c r="B52" i="25"/>
  <c r="B44" i="25"/>
  <c r="B36" i="25"/>
  <c r="B28" i="25"/>
  <c r="B20" i="25"/>
  <c r="B12" i="25"/>
  <c r="B597" i="25"/>
  <c r="B1518" i="25"/>
  <c r="B1391" i="25"/>
  <c r="B1158" i="25"/>
  <c r="B905" i="25"/>
  <c r="B635" i="25"/>
  <c r="B566" i="25"/>
  <c r="B509" i="25"/>
  <c r="B487" i="25"/>
  <c r="B477" i="25"/>
  <c r="B455" i="25"/>
  <c r="B145" i="25"/>
  <c r="B88" i="25"/>
  <c r="B66" i="25"/>
  <c r="B48" i="25"/>
  <c r="B32" i="25"/>
  <c r="B16" i="25"/>
  <c r="B584" i="25"/>
  <c r="B1517" i="25"/>
  <c r="B1157" i="25"/>
  <c r="B887" i="25"/>
  <c r="B575" i="25"/>
  <c r="B565" i="25"/>
  <c r="B507" i="25"/>
  <c r="B486" i="25"/>
  <c r="B465" i="25"/>
  <c r="B443" i="25"/>
  <c r="B144" i="25"/>
  <c r="B86" i="25"/>
  <c r="B65" i="25"/>
  <c r="B47" i="25"/>
  <c r="B31" i="25"/>
  <c r="B23" i="25"/>
  <c r="B585" i="25"/>
  <c r="B583" i="25"/>
  <c r="B1733" i="25"/>
  <c r="B1590" i="25"/>
  <c r="B1463" i="25"/>
  <c r="B1337" i="25"/>
  <c r="B1194" i="25"/>
  <c r="B1067" i="25"/>
  <c r="B941" i="25"/>
  <c r="B798" i="25"/>
  <c r="B671" i="25"/>
  <c r="B581" i="25"/>
  <c r="B570" i="25"/>
  <c r="B523" i="25"/>
  <c r="B513" i="25"/>
  <c r="B502" i="25"/>
  <c r="B491" i="25"/>
  <c r="B481" i="25"/>
  <c r="B470" i="25"/>
  <c r="B459" i="25"/>
  <c r="B449" i="25"/>
  <c r="B149" i="25"/>
  <c r="B138" i="25"/>
  <c r="B92" i="25"/>
  <c r="B81" i="25"/>
  <c r="B70" i="25"/>
  <c r="B60" i="25"/>
  <c r="B51" i="25"/>
  <c r="B43" i="25"/>
  <c r="B35" i="25"/>
  <c r="B27" i="25"/>
  <c r="B19" i="25"/>
  <c r="B11" i="25"/>
  <c r="B595" i="25"/>
  <c r="B1661" i="25"/>
  <c r="B1301" i="25"/>
  <c r="B1031" i="25"/>
  <c r="B762" i="25"/>
  <c r="B577" i="25"/>
  <c r="B519" i="25"/>
  <c r="B498" i="25"/>
  <c r="B466" i="25"/>
  <c r="B445" i="25"/>
  <c r="B134" i="25"/>
  <c r="B77" i="25"/>
  <c r="B56" i="25"/>
  <c r="B40" i="25"/>
  <c r="B24" i="25"/>
  <c r="B8" i="25"/>
  <c r="B1643" i="25"/>
  <c r="B1374" i="25"/>
  <c r="B1247" i="25"/>
  <c r="B1014" i="25"/>
  <c r="B761" i="25"/>
  <c r="B618" i="25"/>
  <c r="B518" i="25"/>
  <c r="B497" i="25"/>
  <c r="B475" i="25"/>
  <c r="B454" i="25"/>
  <c r="B76" i="25"/>
  <c r="B55" i="25"/>
  <c r="B39" i="25"/>
  <c r="B15" i="25"/>
  <c r="B7" i="25"/>
  <c r="F87" i="31"/>
  <c r="E8" i="46"/>
  <c r="C8" i="46" s="1"/>
  <c r="D66" i="18"/>
  <c r="D112" i="18"/>
  <c r="D158" i="18"/>
  <c r="E20" i="18"/>
  <c r="E18" i="18"/>
  <c r="B2985" i="12"/>
  <c r="B3002" i="12"/>
  <c r="U60" i="36"/>
  <c r="B24" i="18"/>
  <c r="B69" i="18"/>
  <c r="B115" i="18"/>
  <c r="B161" i="18"/>
  <c r="A1921" i="45"/>
  <c r="A1922" i="45"/>
  <c r="A1923" i="45"/>
  <c r="A1924" i="45"/>
  <c r="A1925" i="45"/>
  <c r="A1926" i="45"/>
  <c r="A1927" i="45"/>
  <c r="A1928" i="45"/>
  <c r="A1929" i="45"/>
  <c r="A1930" i="45"/>
  <c r="A1931" i="45"/>
  <c r="A1932" i="45"/>
  <c r="A1933" i="45"/>
  <c r="A1934" i="45"/>
  <c r="A1935" i="45"/>
  <c r="A1936" i="45"/>
  <c r="A1937" i="45"/>
  <c r="A1938" i="45"/>
  <c r="A1939" i="45"/>
  <c r="A1940" i="45"/>
  <c r="A1941" i="45"/>
  <c r="A1942" i="45"/>
  <c r="A1943" i="45"/>
  <c r="A1944" i="45"/>
  <c r="A1945" i="45"/>
  <c r="A1946" i="45"/>
  <c r="A1947" i="45"/>
  <c r="A1948" i="45"/>
  <c r="A1949" i="45"/>
  <c r="A1950" i="45"/>
  <c r="A1951" i="45"/>
  <c r="A1952" i="45"/>
  <c r="A1953" i="45"/>
  <c r="A1954" i="45"/>
  <c r="A1955" i="45"/>
  <c r="A1956" i="45"/>
  <c r="A1957" i="45"/>
  <c r="A1958" i="45"/>
  <c r="A1959" i="45"/>
  <c r="A1960" i="45"/>
  <c r="A1961" i="45"/>
  <c r="A1962" i="45"/>
  <c r="A1963" i="45"/>
  <c r="A1964" i="45"/>
  <c r="A1965" i="45"/>
  <c r="A1966" i="45"/>
  <c r="A1967" i="45"/>
  <c r="A1968" i="45"/>
  <c r="A1969" i="45"/>
  <c r="A1970" i="45"/>
  <c r="A1971" i="45"/>
  <c r="A1972" i="45"/>
  <c r="A1973" i="45"/>
  <c r="A1974" i="45"/>
  <c r="A1975" i="45"/>
  <c r="A1976" i="45"/>
  <c r="A1977" i="45"/>
  <c r="A1978" i="45"/>
  <c r="A1979" i="45"/>
  <c r="A1980" i="45"/>
  <c r="A1981" i="45"/>
  <c r="A1982" i="45"/>
  <c r="A1983" i="45"/>
  <c r="A1984" i="45"/>
  <c r="A1985" i="45"/>
  <c r="A1986" i="45"/>
  <c r="A1987" i="45"/>
  <c r="A1988" i="45"/>
  <c r="A1989" i="45"/>
  <c r="A1990" i="45"/>
  <c r="A1991" i="45"/>
  <c r="A1992" i="45"/>
  <c r="A1993" i="45"/>
  <c r="A1994" i="45"/>
  <c r="A1995" i="45"/>
  <c r="A1996" i="45"/>
  <c r="A1997" i="45"/>
  <c r="A1998" i="45"/>
  <c r="A1999" i="45"/>
  <c r="A2000" i="45"/>
  <c r="A2001" i="45"/>
  <c r="A2002" i="45"/>
  <c r="A2003" i="45"/>
  <c r="A2004" i="45"/>
  <c r="A2005" i="45"/>
  <c r="A2006" i="45"/>
  <c r="A2007" i="45"/>
  <c r="A2008" i="45"/>
  <c r="A2009" i="45"/>
  <c r="A2010" i="45"/>
  <c r="A2011" i="45"/>
  <c r="A2012" i="45"/>
  <c r="A2013" i="45"/>
  <c r="A2014" i="45"/>
  <c r="A2015" i="45"/>
  <c r="A2016" i="45"/>
  <c r="A2017" i="45"/>
  <c r="A2018" i="45"/>
  <c r="A2019" i="45"/>
  <c r="A2020" i="45"/>
  <c r="A2021" i="45"/>
  <c r="A2022" i="45"/>
  <c r="A2023" i="45"/>
  <c r="A2024" i="45"/>
  <c r="A2025" i="45"/>
  <c r="A2026" i="45"/>
  <c r="A2027" i="45"/>
  <c r="A2028" i="45"/>
  <c r="A2029" i="45"/>
  <c r="A2030" i="45"/>
  <c r="A2031" i="45"/>
  <c r="A2032" i="45"/>
  <c r="A2033" i="45"/>
  <c r="A2034" i="45"/>
  <c r="A2035" i="45"/>
  <c r="A2036" i="45"/>
  <c r="A2037" i="45"/>
  <c r="A2038" i="45"/>
  <c r="A2039" i="45"/>
  <c r="A2040" i="45"/>
  <c r="A2041" i="45"/>
  <c r="A2042" i="45"/>
  <c r="A2043" i="45"/>
  <c r="A2044" i="45"/>
  <c r="A2045" i="45"/>
  <c r="A2046" i="45"/>
  <c r="A2047" i="45"/>
  <c r="A2048" i="45"/>
  <c r="A2049" i="45"/>
  <c r="A2050" i="45"/>
  <c r="A2051" i="45"/>
  <c r="A2052" i="45"/>
  <c r="A2053" i="45"/>
  <c r="A2054" i="45"/>
  <c r="A2055" i="45"/>
  <c r="A2056" i="45"/>
  <c r="A2057" i="45"/>
  <c r="A2058" i="45"/>
  <c r="A2059" i="45"/>
  <c r="A2060" i="45"/>
  <c r="A2061" i="45"/>
  <c r="A2062" i="45"/>
  <c r="A2063" i="45"/>
  <c r="A2064" i="45"/>
  <c r="A2065" i="45"/>
  <c r="A2066" i="45"/>
  <c r="A2067" i="45"/>
  <c r="A2068" i="45"/>
  <c r="A2069" i="45"/>
  <c r="A2070" i="45"/>
  <c r="A2071" i="45"/>
  <c r="A2072" i="45"/>
  <c r="A2073" i="45"/>
  <c r="A2074" i="45"/>
  <c r="A2075" i="45"/>
  <c r="A2076" i="45"/>
  <c r="A2077" i="45"/>
  <c r="A2078" i="45"/>
  <c r="A2079" i="45"/>
  <c r="A2080" i="45"/>
  <c r="A2081" i="45"/>
  <c r="A2082" i="45"/>
  <c r="A2083" i="45"/>
  <c r="A2084" i="45"/>
  <c r="A2085" i="45"/>
  <c r="A2086" i="45"/>
  <c r="A2087" i="45"/>
  <c r="A2088" i="45"/>
  <c r="A2089" i="45"/>
  <c r="A2090" i="45"/>
  <c r="A2091" i="45"/>
  <c r="A2092" i="45"/>
  <c r="A2093" i="45"/>
  <c r="A2094" i="45"/>
  <c r="A2095" i="45"/>
  <c r="A2096" i="45"/>
  <c r="A2097" i="45"/>
  <c r="A2098" i="45"/>
  <c r="A2099" i="45"/>
  <c r="A2100" i="45"/>
  <c r="A2101" i="45"/>
  <c r="A2102" i="45"/>
  <c r="A2103" i="45"/>
  <c r="A2104" i="45"/>
  <c r="A2105" i="45"/>
  <c r="A2106" i="45"/>
  <c r="A2107" i="45"/>
  <c r="A2108" i="45"/>
  <c r="A2109" i="45"/>
  <c r="A2110" i="45"/>
  <c r="A2111" i="45"/>
  <c r="A2112" i="45"/>
  <c r="A2113" i="45"/>
  <c r="A2114" i="45"/>
  <c r="A2115" i="45"/>
  <c r="A2116" i="45"/>
  <c r="A2117" i="45"/>
  <c r="A2118" i="45"/>
  <c r="A2119" i="45"/>
  <c r="A2120" i="45"/>
  <c r="A2121" i="45"/>
  <c r="A2122" i="45"/>
  <c r="A2123" i="45"/>
  <c r="A2124" i="45"/>
  <c r="A2125" i="45"/>
  <c r="A2126" i="45"/>
  <c r="A2127" i="45"/>
  <c r="A2128" i="45"/>
  <c r="A2129" i="45"/>
  <c r="A2130" i="45"/>
  <c r="A2131" i="45"/>
  <c r="A2132" i="45"/>
  <c r="A2133" i="45"/>
  <c r="A2134" i="45"/>
  <c r="A2135" i="45"/>
  <c r="A2136" i="45"/>
  <c r="A2137" i="45"/>
  <c r="A2138" i="45"/>
  <c r="A2139" i="45"/>
  <c r="A2140" i="45"/>
  <c r="A2141" i="45"/>
  <c r="A2142" i="45"/>
  <c r="A2143" i="45"/>
  <c r="A2144" i="45"/>
  <c r="A2145" i="45"/>
  <c r="A2146" i="45"/>
  <c r="A2147" i="45"/>
  <c r="A2148" i="45"/>
  <c r="A2149" i="45"/>
  <c r="A2150" i="45"/>
  <c r="A2151" i="45"/>
  <c r="A2152" i="45"/>
  <c r="A2153" i="45"/>
  <c r="A2154" i="45"/>
  <c r="A2155" i="45"/>
  <c r="A2156" i="45"/>
  <c r="A2157" i="45"/>
  <c r="A2158" i="45"/>
  <c r="A2159" i="45"/>
  <c r="A2160" i="45"/>
  <c r="A2161" i="45"/>
  <c r="A2162" i="45"/>
  <c r="A2163" i="45"/>
  <c r="A2164" i="45"/>
  <c r="A2165" i="45"/>
  <c r="A2166" i="45"/>
  <c r="A2167" i="45"/>
  <c r="A2168" i="45"/>
  <c r="A2169" i="45"/>
  <c r="A2170" i="45"/>
  <c r="A2171" i="45"/>
  <c r="A2172" i="45"/>
  <c r="A2173" i="45"/>
  <c r="A2174" i="45"/>
  <c r="A2175" i="45"/>
  <c r="A2176" i="45"/>
  <c r="A2177" i="45"/>
  <c r="A2178" i="45"/>
  <c r="A2179" i="45"/>
  <c r="A2180" i="45"/>
  <c r="A2181" i="45"/>
  <c r="A2182" i="45"/>
  <c r="A2183" i="45"/>
  <c r="A2184" i="45"/>
  <c r="A2185" i="45"/>
  <c r="A2186" i="45"/>
  <c r="A2187" i="45"/>
  <c r="A2188" i="45"/>
  <c r="A2189" i="45"/>
  <c r="A2190" i="45"/>
  <c r="A2191" i="45"/>
  <c r="A2192" i="45"/>
  <c r="A2193" i="45"/>
  <c r="A2194" i="45"/>
  <c r="A2195" i="45"/>
  <c r="A2196" i="45"/>
  <c r="A2197" i="45"/>
  <c r="A2198" i="45"/>
  <c r="A2199" i="45"/>
  <c r="A2200" i="45"/>
  <c r="A2201" i="45"/>
  <c r="A2202" i="45"/>
  <c r="A2203" i="45"/>
  <c r="A2204" i="45"/>
  <c r="A2205" i="45"/>
  <c r="A2206" i="45"/>
  <c r="A2207" i="45"/>
  <c r="A2208" i="45"/>
  <c r="A2209" i="45"/>
  <c r="A2210" i="45"/>
  <c r="A2211" i="45"/>
  <c r="A2212" i="45"/>
  <c r="A2213" i="45"/>
  <c r="A2214" i="45"/>
  <c r="A2215" i="45"/>
  <c r="A2216" i="45"/>
  <c r="A2217" i="45"/>
  <c r="A2218" i="45"/>
  <c r="A2219" i="45"/>
  <c r="A2220" i="45"/>
  <c r="A2221" i="45"/>
  <c r="A2222" i="45"/>
  <c r="A2223" i="45"/>
  <c r="A2224" i="45"/>
  <c r="A2225" i="45"/>
  <c r="A2226" i="45"/>
  <c r="A2227" i="45"/>
  <c r="A2228" i="45"/>
  <c r="A2229" i="45"/>
  <c r="A2230" i="45"/>
  <c r="A2231" i="45"/>
  <c r="A2232" i="45"/>
  <c r="A2233" i="45"/>
  <c r="A2234" i="45"/>
  <c r="A2235" i="45"/>
  <c r="A2236" i="45"/>
  <c r="A2237" i="45"/>
  <c r="A2238" i="45"/>
  <c r="A2239" i="45"/>
  <c r="A2240" i="45"/>
  <c r="A2241" i="45"/>
  <c r="A2242" i="45"/>
  <c r="A2243" i="45"/>
  <c r="A2244" i="45"/>
  <c r="A2245" i="45"/>
  <c r="A2246" i="45"/>
  <c r="A2247" i="45"/>
  <c r="A2248" i="45"/>
  <c r="A2249" i="45"/>
  <c r="A2250" i="45"/>
  <c r="A2251" i="45"/>
  <c r="A2252" i="45"/>
  <c r="A2253" i="45"/>
  <c r="A2254" i="45"/>
  <c r="A2255" i="45"/>
  <c r="A2256" i="45"/>
  <c r="A2257" i="45"/>
  <c r="A2258" i="45"/>
  <c r="A2259" i="45"/>
  <c r="A2260" i="45"/>
  <c r="A2261" i="45"/>
  <c r="A2262" i="45"/>
  <c r="A2263" i="45"/>
  <c r="A2264" i="45"/>
  <c r="A2265" i="45"/>
  <c r="A2266" i="45"/>
  <c r="A2267" i="45"/>
  <c r="A2268" i="45"/>
  <c r="A2269" i="45"/>
  <c r="A2270" i="45"/>
  <c r="A2271" i="45"/>
  <c r="A2272" i="45"/>
  <c r="A2273" i="45"/>
  <c r="A2274" i="45"/>
  <c r="A2275" i="45"/>
  <c r="A2276" i="45"/>
  <c r="A2277" i="45"/>
  <c r="A2278" i="45"/>
  <c r="A2279" i="45"/>
  <c r="A2280" i="45"/>
  <c r="A2281" i="45"/>
  <c r="A2282" i="45"/>
  <c r="A2283" i="45"/>
  <c r="A2284" i="45"/>
  <c r="A2285" i="45"/>
  <c r="A2286" i="45"/>
  <c r="A2287" i="45"/>
  <c r="A2288" i="45"/>
  <c r="A2289" i="45"/>
  <c r="A2290" i="45"/>
  <c r="A2291" i="45"/>
  <c r="A2292" i="45"/>
  <c r="A2293" i="45"/>
  <c r="A2294" i="45"/>
  <c r="A2295" i="45"/>
  <c r="A2296" i="45"/>
  <c r="A2297" i="45"/>
  <c r="A2298" i="45"/>
  <c r="A2299" i="45"/>
  <c r="A2300" i="45"/>
  <c r="A2301" i="45"/>
  <c r="A2302" i="45"/>
  <c r="A2303" i="45"/>
  <c r="A2304" i="45"/>
  <c r="A2305" i="45"/>
  <c r="A2306" i="45"/>
  <c r="A2307" i="45"/>
  <c r="A2308" i="45"/>
  <c r="A2309" i="45"/>
  <c r="A2310" i="45"/>
  <c r="A2311" i="45"/>
  <c r="A2312" i="45"/>
  <c r="A2313" i="45"/>
  <c r="A2314" i="45"/>
  <c r="A2315" i="45"/>
  <c r="A2316" i="45"/>
  <c r="A2317" i="45"/>
  <c r="A2318" i="45"/>
  <c r="A2319" i="45"/>
  <c r="A2320" i="45"/>
  <c r="A2321" i="45"/>
  <c r="A2322" i="45"/>
  <c r="A2323" i="45"/>
  <c r="A2324" i="45"/>
  <c r="A2325" i="45"/>
  <c r="A2326" i="45"/>
  <c r="A2327" i="45"/>
  <c r="A2328" i="45"/>
  <c r="A2329" i="45"/>
  <c r="A2330" i="45"/>
  <c r="A2331" i="45"/>
  <c r="A2332" i="45"/>
  <c r="A2333" i="45"/>
  <c r="A2334" i="45"/>
  <c r="A2335" i="45"/>
  <c r="A2336" i="45"/>
  <c r="A2337" i="45"/>
  <c r="A2338" i="45"/>
  <c r="A2339" i="45"/>
  <c r="A2340" i="45"/>
  <c r="A2341" i="45"/>
  <c r="A2342" i="45"/>
  <c r="A2343" i="45"/>
  <c r="A2344" i="45"/>
  <c r="A2345" i="45"/>
  <c r="A2346" i="45"/>
  <c r="A2347" i="45"/>
  <c r="A2348" i="45"/>
  <c r="A2349" i="45"/>
  <c r="A2350" i="45"/>
  <c r="A2351" i="45"/>
  <c r="A2352" i="45"/>
  <c r="A2353" i="45"/>
  <c r="A2354" i="45"/>
  <c r="A2355" i="45"/>
  <c r="A2356" i="45"/>
  <c r="A2357" i="45"/>
  <c r="A2358" i="45"/>
  <c r="A2359" i="45"/>
  <c r="A2360" i="45"/>
  <c r="A2361" i="45"/>
  <c r="A2362" i="45"/>
  <c r="A2363" i="45"/>
  <c r="A2364" i="45"/>
  <c r="A2365" i="45"/>
  <c r="A2366" i="45"/>
  <c r="A2367" i="45"/>
  <c r="A2368" i="45"/>
  <c r="A2369" i="45"/>
  <c r="A2370" i="45"/>
  <c r="A2371" i="45"/>
  <c r="A2372" i="45"/>
  <c r="A2373" i="45"/>
  <c r="A2374" i="45"/>
  <c r="A2375" i="45"/>
  <c r="A2376" i="45"/>
  <c r="A2377" i="45"/>
  <c r="A2378" i="45"/>
  <c r="A2379" i="45"/>
  <c r="A2380" i="45"/>
  <c r="A2381" i="45"/>
  <c r="A2382" i="45"/>
  <c r="A2383" i="45"/>
  <c r="A2384" i="45"/>
  <c r="A2385" i="45"/>
  <c r="A2386" i="45"/>
  <c r="A2387" i="45"/>
  <c r="A2388" i="45"/>
  <c r="A2389" i="45"/>
  <c r="A2390" i="45"/>
  <c r="A2391" i="45"/>
  <c r="A2392" i="45"/>
  <c r="A2393" i="45"/>
  <c r="A2394" i="45"/>
  <c r="A2395" i="45"/>
  <c r="A2396" i="45"/>
  <c r="A2397" i="45"/>
  <c r="A2398" i="45"/>
  <c r="A2399" i="45"/>
  <c r="A2400" i="45"/>
  <c r="A2401" i="45"/>
  <c r="A2402" i="45"/>
  <c r="A2403" i="45"/>
  <c r="A2404" i="45"/>
  <c r="A2405" i="45"/>
  <c r="A2406" i="45"/>
  <c r="A2407" i="45"/>
  <c r="A2408" i="45"/>
  <c r="A2409" i="45"/>
  <c r="A2410" i="45"/>
  <c r="A2411" i="45"/>
  <c r="A2412" i="45"/>
  <c r="A2413" i="45"/>
  <c r="A2414" i="45"/>
  <c r="A2415" i="45"/>
  <c r="A2416" i="45"/>
  <c r="A2417" i="45"/>
  <c r="A2418" i="45"/>
  <c r="A2419" i="45"/>
  <c r="A2420" i="45"/>
  <c r="A2421" i="45"/>
  <c r="A2422" i="45"/>
  <c r="A2423" i="45"/>
  <c r="A2424" i="45"/>
  <c r="A2425" i="45"/>
  <c r="A2426" i="45"/>
  <c r="A2427" i="45"/>
  <c r="A2428" i="45"/>
  <c r="A2429" i="45"/>
  <c r="A2430" i="45"/>
  <c r="A2431" i="45"/>
  <c r="A2432" i="45"/>
  <c r="A2433" i="45"/>
  <c r="A2434" i="45"/>
  <c r="A2435" i="45"/>
  <c r="A2436" i="45"/>
  <c r="A2437" i="45"/>
  <c r="A2438" i="45"/>
  <c r="A2439" i="45"/>
  <c r="A2440" i="45"/>
  <c r="A2441" i="45"/>
  <c r="A2442" i="45"/>
  <c r="A2443" i="45"/>
  <c r="A2444" i="45"/>
  <c r="A2445" i="45"/>
  <c r="A2446" i="45"/>
  <c r="A2447" i="45"/>
  <c r="A2448" i="45"/>
  <c r="A2449" i="45"/>
  <c r="A2450" i="45"/>
  <c r="A2451" i="45"/>
  <c r="A2452" i="45"/>
  <c r="A2453" i="45"/>
  <c r="A2454" i="45"/>
  <c r="A2455" i="45"/>
  <c r="A2456" i="45"/>
  <c r="A2457" i="45"/>
  <c r="A2458" i="45"/>
  <c r="A2459" i="45"/>
  <c r="A2460" i="45"/>
  <c r="A2461" i="45"/>
  <c r="A2462" i="45"/>
  <c r="A2463" i="45"/>
  <c r="A2464" i="45"/>
  <c r="A2465" i="45"/>
  <c r="A2466" i="45"/>
  <c r="A2467" i="45"/>
  <c r="A2468" i="45"/>
  <c r="A2469" i="45"/>
  <c r="A2470" i="45"/>
  <c r="A2471" i="45"/>
  <c r="A2472" i="45"/>
  <c r="A2473" i="45"/>
  <c r="A2474" i="45"/>
  <c r="A2475" i="45"/>
  <c r="A2476" i="45"/>
  <c r="A2477" i="45"/>
  <c r="A2478" i="45"/>
  <c r="A2479" i="45"/>
  <c r="A2480" i="45"/>
  <c r="A2481" i="45"/>
  <c r="A2482" i="45"/>
  <c r="A2483" i="45"/>
  <c r="A2484" i="45"/>
  <c r="A2485" i="45"/>
  <c r="A2486" i="45"/>
  <c r="A2487" i="45"/>
  <c r="A2488" i="45"/>
  <c r="A2489" i="45"/>
  <c r="A2490" i="45"/>
  <c r="A2491" i="45"/>
  <c r="A2492" i="45"/>
  <c r="A2493" i="45"/>
  <c r="A2494" i="45"/>
  <c r="A2495" i="45"/>
  <c r="A2496" i="45"/>
  <c r="A2497" i="45"/>
  <c r="A2498" i="45"/>
  <c r="A2499" i="45"/>
  <c r="A2500" i="45"/>
  <c r="A2501" i="45"/>
  <c r="A2502" i="45"/>
  <c r="A2503" i="45"/>
  <c r="A2504" i="45"/>
  <c r="A2505" i="45"/>
  <c r="A2506" i="45"/>
  <c r="A2507" i="45"/>
  <c r="A2508" i="45"/>
  <c r="I60" i="36"/>
  <c r="F20" i="18"/>
  <c r="F18" i="18"/>
  <c r="E66" i="18"/>
  <c r="E112" i="18"/>
  <c r="E158" i="18"/>
  <c r="O60" i="36"/>
  <c r="E16" i="46"/>
  <c r="C16" i="46" s="1"/>
  <c r="B25" i="18"/>
  <c r="B70" i="18"/>
  <c r="B116" i="18"/>
  <c r="B162" i="18"/>
  <c r="G20" i="18"/>
  <c r="G18" i="18"/>
  <c r="F66" i="18"/>
  <c r="F112" i="18"/>
  <c r="F158" i="18"/>
  <c r="B26" i="18"/>
  <c r="B71" i="18"/>
  <c r="B117" i="18"/>
  <c r="B163" i="18"/>
  <c r="G66" i="18"/>
  <c r="G112" i="18"/>
  <c r="G158" i="18"/>
  <c r="H20" i="18"/>
  <c r="H18" i="18"/>
  <c r="B27" i="18"/>
  <c r="B72" i="18"/>
  <c r="B118" i="18"/>
  <c r="B164" i="18"/>
  <c r="I20" i="18"/>
  <c r="I18" i="18"/>
  <c r="H66" i="18"/>
  <c r="H112" i="18"/>
  <c r="H158" i="18"/>
  <c r="B28" i="18"/>
  <c r="B73" i="18"/>
  <c r="B119" i="18"/>
  <c r="B165" i="18"/>
  <c r="J20" i="18"/>
  <c r="J18" i="18"/>
  <c r="I66" i="18"/>
  <c r="I112" i="18"/>
  <c r="I158" i="18"/>
  <c r="B74" i="18"/>
  <c r="B120" i="18"/>
  <c r="B166" i="18"/>
  <c r="B29" i="18"/>
  <c r="K20" i="18"/>
  <c r="K18" i="18"/>
  <c r="J66" i="18"/>
  <c r="J112" i="18"/>
  <c r="J158" i="18"/>
  <c r="B75" i="18"/>
  <c r="B121" i="18"/>
  <c r="B167" i="18"/>
  <c r="B30" i="18"/>
  <c r="L20" i="18"/>
  <c r="L18" i="18"/>
  <c r="K66" i="18"/>
  <c r="K112" i="18"/>
  <c r="K158" i="18"/>
  <c r="B76" i="18"/>
  <c r="B122" i="18"/>
  <c r="B168" i="18"/>
  <c r="B31" i="18"/>
  <c r="M20" i="18"/>
  <c r="M18" i="18"/>
  <c r="L66" i="18"/>
  <c r="L112" i="18"/>
  <c r="L158" i="18"/>
  <c r="B32" i="18"/>
  <c r="B77" i="18"/>
  <c r="B123" i="18"/>
  <c r="B169" i="18"/>
  <c r="N20" i="18"/>
  <c r="N18" i="18"/>
  <c r="M66" i="18"/>
  <c r="M112" i="18"/>
  <c r="M158" i="18"/>
  <c r="B33" i="18"/>
  <c r="B78" i="18"/>
  <c r="B124" i="18"/>
  <c r="B170" i="18"/>
  <c r="O20" i="18"/>
  <c r="O18" i="18"/>
  <c r="N66" i="18"/>
  <c r="N112" i="18"/>
  <c r="N158" i="18"/>
  <c r="B34" i="18"/>
  <c r="B79" i="18"/>
  <c r="B125" i="18"/>
  <c r="B171" i="18"/>
  <c r="P20" i="18"/>
  <c r="P18" i="18"/>
  <c r="O66" i="18"/>
  <c r="O112" i="18"/>
  <c r="O158" i="18"/>
  <c r="B35" i="18"/>
  <c r="B80" i="18"/>
  <c r="B126" i="18"/>
  <c r="B172" i="18"/>
  <c r="P66" i="18"/>
  <c r="P112" i="18"/>
  <c r="P158" i="18"/>
  <c r="Q20" i="18"/>
  <c r="Q18" i="18"/>
  <c r="B36" i="18"/>
  <c r="B81" i="18"/>
  <c r="B127" i="18"/>
  <c r="B173" i="18"/>
  <c r="R20" i="18"/>
  <c r="R18" i="18"/>
  <c r="Q66" i="18"/>
  <c r="Q112" i="18"/>
  <c r="Q158" i="18"/>
  <c r="B37" i="18"/>
  <c r="B82" i="18"/>
  <c r="B128" i="18"/>
  <c r="B174" i="18"/>
  <c r="S20" i="18"/>
  <c r="S18" i="18"/>
  <c r="R66" i="18"/>
  <c r="R112" i="18"/>
  <c r="R158" i="18"/>
  <c r="B83" i="18"/>
  <c r="B129" i="18"/>
  <c r="B175" i="18"/>
  <c r="B38" i="18"/>
  <c r="S66" i="18"/>
  <c r="S112" i="18"/>
  <c r="S158" i="18"/>
  <c r="T20" i="18"/>
  <c r="T18" i="18"/>
  <c r="B84" i="18"/>
  <c r="B130" i="18"/>
  <c r="B176" i="18"/>
  <c r="B39" i="18"/>
  <c r="T66" i="18"/>
  <c r="T112" i="18"/>
  <c r="T158" i="18"/>
  <c r="U20" i="18"/>
  <c r="U18" i="18"/>
  <c r="B85" i="18"/>
  <c r="B131" i="18"/>
  <c r="B177" i="18"/>
  <c r="B40" i="18"/>
  <c r="U66" i="18"/>
  <c r="U112" i="18"/>
  <c r="U158" i="18"/>
  <c r="V20" i="18"/>
  <c r="V18" i="18"/>
  <c r="B41" i="18"/>
  <c r="B86" i="18"/>
  <c r="B132" i="18"/>
  <c r="B178" i="18"/>
  <c r="W20" i="18"/>
  <c r="W18" i="18"/>
  <c r="V66" i="18"/>
  <c r="V112" i="18"/>
  <c r="V158" i="18"/>
  <c r="B42" i="18"/>
  <c r="B87" i="18"/>
  <c r="B133" i="18"/>
  <c r="B179" i="18"/>
  <c r="X20" i="18"/>
  <c r="X18" i="18"/>
  <c r="W66" i="18"/>
  <c r="W112" i="18"/>
  <c r="W158" i="18"/>
  <c r="B88" i="18"/>
  <c r="B134" i="18"/>
  <c r="B180" i="18"/>
  <c r="B43" i="18"/>
  <c r="X66" i="18"/>
  <c r="X112" i="18"/>
  <c r="X158" i="18"/>
  <c r="Y20" i="18"/>
  <c r="Y18" i="18"/>
  <c r="B44" i="18"/>
  <c r="B89" i="18"/>
  <c r="B135" i="18"/>
  <c r="B181" i="18"/>
  <c r="Z20" i="18"/>
  <c r="Z18" i="18"/>
  <c r="Y66" i="18"/>
  <c r="Y112" i="18"/>
  <c r="Y158" i="18"/>
  <c r="B45" i="18"/>
  <c r="B90" i="18"/>
  <c r="B136" i="18"/>
  <c r="B182" i="18"/>
  <c r="Z66" i="18"/>
  <c r="Z112" i="18"/>
  <c r="Z158" i="18"/>
  <c r="AA20" i="18"/>
  <c r="AA18" i="18"/>
  <c r="B46" i="18"/>
  <c r="B91" i="18"/>
  <c r="B137" i="18"/>
  <c r="B183" i="18"/>
  <c r="AB20" i="18"/>
  <c r="AB18" i="18"/>
  <c r="AA66" i="18"/>
  <c r="AA112" i="18"/>
  <c r="AA158" i="18"/>
  <c r="B92" i="18"/>
  <c r="B138" i="18"/>
  <c r="B184" i="18"/>
  <c r="B47" i="18"/>
  <c r="AB66" i="18"/>
  <c r="AB112" i="18"/>
  <c r="AB158" i="18"/>
  <c r="AC20" i="18"/>
  <c r="AC18" i="18"/>
  <c r="B48" i="18"/>
  <c r="B93" i="18"/>
  <c r="B139" i="18"/>
  <c r="B185" i="18"/>
  <c r="AC66" i="18"/>
  <c r="AC112" i="18"/>
  <c r="AC158" i="18"/>
  <c r="AD20" i="18"/>
  <c r="AD18" i="18"/>
  <c r="B49" i="18"/>
  <c r="B94" i="18"/>
  <c r="B140" i="18"/>
  <c r="B186" i="18"/>
  <c r="AE20" i="18"/>
  <c r="AE18" i="18"/>
  <c r="AD66" i="18"/>
  <c r="AD112" i="18"/>
  <c r="AD158" i="18"/>
  <c r="B50" i="18"/>
  <c r="B95" i="18"/>
  <c r="B141" i="18"/>
  <c r="B187" i="18"/>
  <c r="AE66" i="18"/>
  <c r="AE112" i="18"/>
  <c r="AE158" i="18"/>
  <c r="AF20" i="18"/>
  <c r="AF18" i="18"/>
  <c r="B96" i="18"/>
  <c r="B142" i="18"/>
  <c r="B188" i="18"/>
  <c r="B51" i="18"/>
  <c r="AF66" i="18"/>
  <c r="AF112" i="18"/>
  <c r="AF158" i="18"/>
  <c r="AG20" i="18"/>
  <c r="AG18" i="18"/>
  <c r="B52" i="18"/>
  <c r="B97" i="18"/>
  <c r="B143" i="18"/>
  <c r="B189" i="18"/>
  <c r="AH20" i="18"/>
  <c r="AH18" i="18"/>
  <c r="AG66" i="18"/>
  <c r="AG112" i="18"/>
  <c r="AG158" i="18"/>
  <c r="B53" i="18"/>
  <c r="B98" i="18"/>
  <c r="B144" i="18"/>
  <c r="B190" i="18"/>
  <c r="AH66" i="18"/>
  <c r="AH112" i="18"/>
  <c r="AH158" i="18"/>
  <c r="AI20" i="18"/>
  <c r="AI18" i="18"/>
  <c r="B54" i="18"/>
  <c r="B99" i="18"/>
  <c r="B145" i="18"/>
  <c r="B191" i="18"/>
  <c r="AJ20" i="18"/>
  <c r="AJ18" i="18"/>
  <c r="AI66" i="18"/>
  <c r="AI112" i="18"/>
  <c r="AI158" i="18"/>
  <c r="B100" i="18"/>
  <c r="B146" i="18"/>
  <c r="B192" i="18"/>
  <c r="B55" i="18"/>
  <c r="AJ66" i="18"/>
  <c r="AJ112" i="18"/>
  <c r="AJ158" i="18"/>
  <c r="AK20" i="18"/>
  <c r="AK18" i="18"/>
  <c r="B101" i="18"/>
  <c r="B147" i="18"/>
  <c r="B193" i="18"/>
  <c r="B56" i="18"/>
  <c r="B102" i="18"/>
  <c r="B148" i="18"/>
  <c r="B194" i="18"/>
  <c r="AL20" i="18"/>
  <c r="AL18" i="18"/>
  <c r="AK66" i="18"/>
  <c r="AK112" i="18"/>
  <c r="AK158" i="18"/>
  <c r="K16" i="27"/>
  <c r="L16" i="27" s="1"/>
  <c r="D18" i="27"/>
  <c r="E18" i="27" s="1"/>
  <c r="AL66" i="18"/>
  <c r="AL112" i="18"/>
  <c r="AL158" i="18"/>
  <c r="H18" i="27" l="1"/>
  <c r="I18" i="27" s="1"/>
  <c r="D19" i="27"/>
  <c r="E19" i="27" s="1"/>
  <c r="A19" i="20"/>
  <c r="H16" i="27"/>
  <c r="I16" i="27" s="1"/>
  <c r="K19" i="27"/>
  <c r="L19" i="27" s="1"/>
  <c r="A56" i="20"/>
  <c r="A58" i="20" s="1"/>
  <c r="A8" i="20"/>
  <c r="H17" i="27"/>
  <c r="I17" i="27" s="1"/>
  <c r="D17" i="27"/>
  <c r="E17" i="27" s="1"/>
  <c r="K18" i="27"/>
  <c r="L18" i="27" s="1"/>
  <c r="H19" i="27"/>
  <c r="I19" i="27" s="1"/>
  <c r="C385" i="25"/>
  <c r="C561" i="25"/>
  <c r="C557" i="25"/>
  <c r="C553" i="25"/>
  <c r="C549" i="25"/>
  <c r="C419" i="25"/>
  <c r="C415" i="25"/>
  <c r="C411" i="25"/>
  <c r="C407" i="25"/>
  <c r="C403" i="25"/>
  <c r="C273" i="25"/>
  <c r="C269" i="25"/>
  <c r="C265" i="25"/>
  <c r="C261" i="25"/>
  <c r="C132" i="25"/>
  <c r="C124" i="25"/>
  <c r="C116" i="25"/>
  <c r="C555" i="25"/>
  <c r="C417" i="25"/>
  <c r="C405" i="25"/>
  <c r="C263" i="25"/>
  <c r="C120" i="25"/>
  <c r="C131" i="25"/>
  <c r="C123" i="25"/>
  <c r="C115" i="25"/>
  <c r="C563" i="25"/>
  <c r="C551" i="25"/>
  <c r="C409" i="25"/>
  <c r="C275" i="25"/>
  <c r="C259" i="25"/>
  <c r="C128" i="25"/>
  <c r="C560" i="25"/>
  <c r="C556" i="25"/>
  <c r="C552" i="25"/>
  <c r="C548" i="25"/>
  <c r="C418" i="25"/>
  <c r="C414" i="25"/>
  <c r="C410" i="25"/>
  <c r="C406" i="25"/>
  <c r="C402" i="25"/>
  <c r="C272" i="25"/>
  <c r="C268" i="25"/>
  <c r="C264" i="25"/>
  <c r="C260" i="25"/>
  <c r="C130" i="25"/>
  <c r="C122" i="25"/>
  <c r="C114" i="25"/>
  <c r="C547" i="25"/>
  <c r="C271" i="25"/>
  <c r="C112" i="25"/>
  <c r="C129" i="25"/>
  <c r="C121" i="25"/>
  <c r="C113" i="25"/>
  <c r="C559" i="25"/>
  <c r="C413" i="25"/>
  <c r="C267" i="25"/>
  <c r="C562" i="25"/>
  <c r="C558" i="25"/>
  <c r="C554" i="25"/>
  <c r="C550" i="25"/>
  <c r="C546" i="25"/>
  <c r="C416" i="25"/>
  <c r="C412" i="25"/>
  <c r="C408" i="25"/>
  <c r="C404" i="25"/>
  <c r="C274" i="25"/>
  <c r="C270" i="25"/>
  <c r="C266" i="25"/>
  <c r="C262" i="25"/>
  <c r="C258" i="25"/>
  <c r="C126" i="25"/>
  <c r="C118" i="25"/>
  <c r="C127" i="25"/>
  <c r="C119" i="25"/>
  <c r="C125" i="25"/>
  <c r="C117" i="25"/>
  <c r="D16" i="27"/>
  <c r="F11" i="27"/>
  <c r="K1741" i="25"/>
  <c r="J29" i="27"/>
  <c r="M18" i="27"/>
  <c r="C24" i="30"/>
  <c r="B65" i="38"/>
  <c r="B644" i="38"/>
  <c r="B317" i="38"/>
  <c r="B483" i="38"/>
  <c r="B182" i="38"/>
  <c r="B840" i="38"/>
  <c r="B227" i="38"/>
  <c r="B574" i="38"/>
  <c r="B2821" i="12"/>
  <c r="B628" i="38"/>
  <c r="B657" i="38"/>
  <c r="B74" i="38"/>
  <c r="B148" i="38"/>
  <c r="B401" i="38"/>
  <c r="B569" i="38"/>
  <c r="B487" i="38"/>
  <c r="B72" i="38"/>
  <c r="B201" i="38"/>
  <c r="B420" i="38"/>
  <c r="B375" i="38"/>
  <c r="B404" i="38"/>
  <c r="B467" i="38"/>
  <c r="B641" i="38"/>
  <c r="B59" i="38"/>
  <c r="B333" i="38"/>
  <c r="B206" i="38"/>
  <c r="B130" i="38"/>
  <c r="C195" i="44"/>
  <c r="B223" i="12"/>
  <c r="B235" i="12"/>
  <c r="B321" i="12"/>
  <c r="B551" i="12"/>
  <c r="B563" i="12"/>
  <c r="B882" i="12"/>
  <c r="B1200" i="12"/>
  <c r="B1519" i="12"/>
  <c r="B1533" i="12"/>
  <c r="B1851" i="12"/>
  <c r="B2170" i="12"/>
  <c r="B2495" i="12"/>
  <c r="B2825" i="12"/>
  <c r="B185" i="38"/>
  <c r="B388" i="38"/>
  <c r="B359" i="38"/>
  <c r="B372" i="38"/>
  <c r="B355" i="38"/>
  <c r="B529" i="38"/>
  <c r="B53" i="38"/>
  <c r="B429" i="38"/>
  <c r="B366" i="38"/>
  <c r="B586" i="38"/>
  <c r="B1203" i="12"/>
  <c r="B1521" i="12"/>
  <c r="B1534" i="12"/>
  <c r="B1852" i="12"/>
  <c r="B2173" i="12"/>
  <c r="B2500" i="12"/>
  <c r="B2826" i="12"/>
  <c r="M26" i="27"/>
  <c r="B585" i="38"/>
  <c r="B79" i="38"/>
  <c r="B180" i="38"/>
  <c r="B247" i="38"/>
  <c r="B132" i="38"/>
  <c r="B339" i="38"/>
  <c r="B513" i="38"/>
  <c r="B61" i="38"/>
  <c r="B437" i="38"/>
  <c r="B374" i="38"/>
  <c r="B642" i="38"/>
  <c r="B903" i="38"/>
  <c r="B226" i="12"/>
  <c r="B239" i="12"/>
  <c r="B324" i="12"/>
  <c r="B553" i="12"/>
  <c r="B873" i="12"/>
  <c r="B885" i="12"/>
  <c r="B1204" i="12"/>
  <c r="B1522" i="12"/>
  <c r="B1535" i="12"/>
  <c r="B1855" i="12"/>
  <c r="B2174" i="12"/>
  <c r="B2501" i="12"/>
  <c r="B2831" i="12"/>
  <c r="B227" i="12"/>
  <c r="B313" i="12"/>
  <c r="B327" i="12"/>
  <c r="B555" i="12"/>
  <c r="B874" i="12"/>
  <c r="B886" i="12"/>
  <c r="B1205" i="12"/>
  <c r="B1525" i="12"/>
  <c r="B1843" i="12"/>
  <c r="B1856" i="12"/>
  <c r="B2177" i="12"/>
  <c r="B2504" i="12"/>
  <c r="B3145" i="12"/>
  <c r="B457" i="38"/>
  <c r="B631" i="38"/>
  <c r="B119" i="38"/>
  <c r="B222" i="16"/>
  <c r="B211" i="38"/>
  <c r="B369" i="38"/>
  <c r="B149" i="38"/>
  <c r="B557" i="38"/>
  <c r="B638" i="38"/>
  <c r="C111" i="44"/>
  <c r="B720" i="38"/>
  <c r="B441" i="38"/>
  <c r="B615" i="38"/>
  <c r="B103" i="38"/>
  <c r="B611" i="38"/>
  <c r="B99" i="38"/>
  <c r="B241" i="38"/>
  <c r="B229" i="38"/>
  <c r="B14" i="38"/>
  <c r="B344" i="38"/>
  <c r="B2814" i="12"/>
  <c r="B329" i="38"/>
  <c r="B503" i="38"/>
  <c r="B12" i="38"/>
  <c r="B595" i="38"/>
  <c r="B87" i="38"/>
  <c r="B225" i="38"/>
  <c r="B237" i="38"/>
  <c r="B46" i="38"/>
  <c r="B400" i="38"/>
  <c r="B1197" i="12"/>
  <c r="B1211" i="12"/>
  <c r="B1529" i="12"/>
  <c r="B1848" i="12"/>
  <c r="B2166" i="12"/>
  <c r="B2492" i="12"/>
  <c r="B2818" i="12"/>
  <c r="B553" i="38"/>
  <c r="B425" i="38"/>
  <c r="B297" i="38"/>
  <c r="B169" i="38"/>
  <c r="B52" i="38"/>
  <c r="B612" i="38"/>
  <c r="B356" i="38"/>
  <c r="B116" i="38"/>
  <c r="B599" i="38"/>
  <c r="B471" i="38"/>
  <c r="B343" i="38"/>
  <c r="B215" i="38"/>
  <c r="B89" i="38"/>
  <c r="B596" i="38"/>
  <c r="B340" i="38"/>
  <c r="B75" i="38"/>
  <c r="B579" i="38"/>
  <c r="B451" i="38"/>
  <c r="B323" i="38"/>
  <c r="B195" i="38"/>
  <c r="B73" i="38"/>
  <c r="B625" i="38"/>
  <c r="B497" i="38"/>
  <c r="B353" i="38"/>
  <c r="B193" i="38"/>
  <c r="B47" i="38"/>
  <c r="B77" i="38"/>
  <c r="B165" i="38"/>
  <c r="B245" i="38"/>
  <c r="B341" i="38"/>
  <c r="B445" i="38"/>
  <c r="B565" i="38"/>
  <c r="B54" i="38"/>
  <c r="B238" i="38"/>
  <c r="B398" i="38"/>
  <c r="B646" i="38"/>
  <c r="B464" i="38"/>
  <c r="B202" i="38"/>
  <c r="B943" i="38"/>
  <c r="B666" i="38"/>
  <c r="B3144" i="12"/>
  <c r="B537" i="38"/>
  <c r="B409" i="38"/>
  <c r="B281" i="38"/>
  <c r="B153" i="38"/>
  <c r="B40" i="38"/>
  <c r="B580" i="38"/>
  <c r="B324" i="38"/>
  <c r="B88" i="38"/>
  <c r="B583" i="38"/>
  <c r="B455" i="38"/>
  <c r="B327" i="38"/>
  <c r="B199" i="38"/>
  <c r="B76" i="38"/>
  <c r="B564" i="38"/>
  <c r="B292" i="38"/>
  <c r="B49" i="38"/>
  <c r="B563" i="38"/>
  <c r="B435" i="38"/>
  <c r="B307" i="38"/>
  <c r="B179" i="38"/>
  <c r="B60" i="38"/>
  <c r="B609" i="38"/>
  <c r="B481" i="38"/>
  <c r="B337" i="38"/>
  <c r="B177" i="38"/>
  <c r="B33" i="38"/>
  <c r="B85" i="38"/>
  <c r="B173" i="38"/>
  <c r="B253" i="38"/>
  <c r="B365" i="38"/>
  <c r="B461" i="38"/>
  <c r="B573" i="38"/>
  <c r="B78" i="38"/>
  <c r="B246" i="38"/>
  <c r="B430" i="38"/>
  <c r="B144" i="38"/>
  <c r="B472" i="38"/>
  <c r="B258" i="38"/>
  <c r="B223" i="38"/>
  <c r="C81" i="44"/>
  <c r="B28" i="38"/>
  <c r="B878" i="38"/>
  <c r="P3901" i="12"/>
  <c r="B649" i="38"/>
  <c r="B521" i="38"/>
  <c r="B393" i="38"/>
  <c r="B265" i="38"/>
  <c r="B137" i="38"/>
  <c r="B27" i="38"/>
  <c r="B548" i="38"/>
  <c r="B308" i="38"/>
  <c r="B63" i="38"/>
  <c r="B567" i="38"/>
  <c r="B439" i="38"/>
  <c r="B311" i="38"/>
  <c r="B183" i="38"/>
  <c r="B64" i="38"/>
  <c r="B532" i="38"/>
  <c r="B260" i="38"/>
  <c r="B24" i="38"/>
  <c r="B547" i="38"/>
  <c r="B419" i="38"/>
  <c r="B291" i="38"/>
  <c r="B163" i="38"/>
  <c r="B48" i="38"/>
  <c r="B593" i="38"/>
  <c r="B465" i="38"/>
  <c r="B321" i="38"/>
  <c r="B161" i="38"/>
  <c r="B13" i="38"/>
  <c r="B101" i="38"/>
  <c r="B181" i="38"/>
  <c r="B269" i="38"/>
  <c r="B373" i="38"/>
  <c r="B469" i="38"/>
  <c r="B597" i="38"/>
  <c r="B110" i="38"/>
  <c r="B270" i="38"/>
  <c r="B438" i="38"/>
  <c r="B208" i="38"/>
  <c r="B528" i="38"/>
  <c r="B330" i="38"/>
  <c r="B267" i="38"/>
  <c r="C132" i="44"/>
  <c r="B989" i="38"/>
  <c r="B3151" i="12"/>
  <c r="Q3911" i="12"/>
  <c r="B633" i="38"/>
  <c r="B505" i="38"/>
  <c r="B377" i="38"/>
  <c r="B249" i="38"/>
  <c r="B121" i="38"/>
  <c r="B15" i="38"/>
  <c r="B516" i="38"/>
  <c r="B276" i="38"/>
  <c r="B36" i="38"/>
  <c r="B551" i="38"/>
  <c r="B423" i="38"/>
  <c r="B295" i="38"/>
  <c r="B167" i="38"/>
  <c r="B51" i="38"/>
  <c r="B500" i="38"/>
  <c r="B228" i="38"/>
  <c r="B531" i="38"/>
  <c r="B403" i="38"/>
  <c r="B275" i="38"/>
  <c r="B147" i="38"/>
  <c r="B35" i="38"/>
  <c r="B577" i="38"/>
  <c r="B449" i="38"/>
  <c r="B305" i="38"/>
  <c r="B145" i="38"/>
  <c r="B21" i="38"/>
  <c r="B109" i="38"/>
  <c r="B189" i="38"/>
  <c r="B277" i="38"/>
  <c r="B381" i="38"/>
  <c r="B493" i="38"/>
  <c r="B621" i="38"/>
  <c r="B118" i="38"/>
  <c r="B302" i="38"/>
  <c r="B462" i="38"/>
  <c r="B216" i="38"/>
  <c r="B592" i="38"/>
  <c r="B386" i="38"/>
  <c r="B603" i="38"/>
  <c r="B746" i="38"/>
  <c r="B617" i="38"/>
  <c r="B489" i="38"/>
  <c r="B361" i="38"/>
  <c r="B233" i="38"/>
  <c r="B105" i="38"/>
  <c r="B484" i="38"/>
  <c r="B244" i="38"/>
  <c r="B11" i="38"/>
  <c r="B535" i="38"/>
  <c r="B407" i="38"/>
  <c r="B279" i="38"/>
  <c r="B151" i="38"/>
  <c r="B39" i="38"/>
  <c r="B468" i="38"/>
  <c r="B196" i="38"/>
  <c r="B643" i="38"/>
  <c r="B515" i="38"/>
  <c r="B387" i="38"/>
  <c r="B259" i="38"/>
  <c r="B131" i="38"/>
  <c r="B23" i="38"/>
  <c r="B561" i="38"/>
  <c r="B433" i="38"/>
  <c r="B289" i="38"/>
  <c r="B113" i="38"/>
  <c r="B37" i="38"/>
  <c r="B117" i="38"/>
  <c r="B205" i="38"/>
  <c r="B301" i="38"/>
  <c r="B397" i="38"/>
  <c r="B501" i="38"/>
  <c r="B629" i="38"/>
  <c r="B142" i="38"/>
  <c r="B310" i="38"/>
  <c r="B510" i="38"/>
  <c r="B272" i="38"/>
  <c r="B600" i="38"/>
  <c r="B458" i="38"/>
  <c r="C185" i="44"/>
  <c r="B890" i="38"/>
  <c r="B2823" i="12"/>
  <c r="B601" i="38"/>
  <c r="B473" i="38"/>
  <c r="B345" i="38"/>
  <c r="B217" i="38"/>
  <c r="B91" i="38"/>
  <c r="B452" i="38"/>
  <c r="B212" i="38"/>
  <c r="B647" i="38"/>
  <c r="B519" i="38"/>
  <c r="B391" i="38"/>
  <c r="B263" i="38"/>
  <c r="B135" i="38"/>
  <c r="B25" i="38"/>
  <c r="B436" i="38"/>
  <c r="B164" i="38"/>
  <c r="B627" i="38"/>
  <c r="B499" i="38"/>
  <c r="B371" i="38"/>
  <c r="B243" i="38"/>
  <c r="B115" i="38"/>
  <c r="B9" i="38"/>
  <c r="B545" i="38"/>
  <c r="B417" i="38"/>
  <c r="B273" i="38"/>
  <c r="B97" i="38"/>
  <c r="B45" i="38"/>
  <c r="B125" i="38"/>
  <c r="B213" i="38"/>
  <c r="B309" i="38"/>
  <c r="B405" i="38"/>
  <c r="B509" i="38"/>
  <c r="B637" i="38"/>
  <c r="B174" i="38"/>
  <c r="B334" i="38"/>
  <c r="B518" i="38"/>
  <c r="B336" i="38"/>
  <c r="B656" i="38"/>
  <c r="B514" i="38"/>
  <c r="B940" i="38"/>
  <c r="B3770" i="12"/>
  <c r="B1638" i="12"/>
  <c r="B1640" i="12"/>
  <c r="B1631" i="12"/>
  <c r="B1470" i="12"/>
  <c r="B1740" i="12"/>
  <c r="B1496" i="12"/>
  <c r="B1506" i="12"/>
  <c r="B1827" i="12"/>
  <c r="B1729" i="12"/>
  <c r="B1706" i="12"/>
  <c r="B1655" i="12"/>
  <c r="B1699" i="12"/>
  <c r="B1766" i="12"/>
  <c r="B1445" i="12"/>
  <c r="B1446" i="12"/>
  <c r="B1749" i="12"/>
  <c r="B1724" i="12"/>
  <c r="B1612" i="12"/>
  <c r="B1394" i="12"/>
  <c r="B1678" i="12"/>
  <c r="B1508" i="12"/>
  <c r="B1516" i="12"/>
  <c r="B1377" i="12"/>
  <c r="B1424" i="12"/>
  <c r="B92" i="40"/>
  <c r="B54" i="40"/>
  <c r="B32" i="40"/>
  <c r="B1689" i="45"/>
  <c r="B42" i="40"/>
  <c r="B59" i="40"/>
  <c r="A80" i="36"/>
  <c r="B70" i="40"/>
  <c r="B40" i="40"/>
  <c r="B17" i="40"/>
  <c r="B58" i="40"/>
  <c r="B23" i="40"/>
  <c r="A123" i="36"/>
  <c r="B1642" i="12"/>
  <c r="B1458" i="12"/>
  <c r="B1801" i="12"/>
  <c r="B1697" i="12"/>
  <c r="B1704" i="12"/>
  <c r="B1609" i="12"/>
  <c r="B1665" i="12"/>
  <c r="B1775" i="12"/>
  <c r="B1412" i="12"/>
  <c r="B1330" i="12"/>
  <c r="B1359" i="12"/>
  <c r="B1309" i="12"/>
  <c r="B1308" i="12"/>
  <c r="B1639" i="12"/>
  <c r="B1806" i="12"/>
  <c r="B1371" i="12"/>
  <c r="B1720" i="12"/>
  <c r="B1752" i="12"/>
  <c r="B1481" i="12"/>
  <c r="B1511" i="12"/>
  <c r="B1834" i="12"/>
  <c r="B1494" i="12"/>
  <c r="B1471" i="12"/>
  <c r="B1800" i="12"/>
  <c r="B1349" i="12"/>
  <c r="B1338" i="12"/>
  <c r="B1821" i="12"/>
  <c r="B1936" i="12"/>
  <c r="B1427" i="12"/>
  <c r="B1774" i="12"/>
  <c r="B1618" i="12"/>
  <c r="B1473" i="12"/>
  <c r="B1656" i="12"/>
  <c r="B1461" i="12"/>
  <c r="B56" i="40"/>
  <c r="B57" i="40"/>
  <c r="B90" i="40"/>
  <c r="B18" i="40"/>
  <c r="B71" i="40"/>
  <c r="A87" i="36"/>
  <c r="B3152" i="12"/>
  <c r="B65" i="40"/>
  <c r="B34" i="40"/>
  <c r="A79" i="36"/>
  <c r="B3462" i="12"/>
  <c r="B1317" i="12"/>
  <c r="B1316" i="12"/>
  <c r="B1734" i="12"/>
  <c r="B1479" i="12"/>
  <c r="B1407" i="12"/>
  <c r="B1680" i="12"/>
  <c r="B1947" i="12"/>
  <c r="B1457" i="12"/>
  <c r="B1805" i="12"/>
  <c r="B1484" i="12"/>
  <c r="B1415" i="12"/>
  <c r="B1757" i="12"/>
  <c r="B1725" i="12"/>
  <c r="B1718" i="12"/>
  <c r="B1513" i="12"/>
  <c r="B1440" i="12"/>
  <c r="B1627" i="12"/>
  <c r="B1758" i="12"/>
  <c r="B1492" i="12"/>
  <c r="B1654" i="12"/>
  <c r="B1450" i="12"/>
  <c r="B1938" i="12"/>
  <c r="B1321" i="12"/>
  <c r="B1320" i="12"/>
  <c r="B1698" i="12"/>
  <c r="B1663" i="12"/>
  <c r="B1515" i="12"/>
  <c r="B1339" i="12"/>
  <c r="B1691" i="12"/>
  <c r="B1439" i="12"/>
  <c r="B1782" i="12"/>
  <c r="B1341" i="12"/>
  <c r="B1397" i="12"/>
  <c r="B1710" i="12"/>
  <c r="B1741" i="12"/>
  <c r="B1486" i="12"/>
  <c r="B1468" i="12"/>
  <c r="B1828" i="12"/>
  <c r="B1763" i="12"/>
  <c r="B1948" i="12"/>
  <c r="B1456" i="12"/>
  <c r="B1810" i="12"/>
  <c r="B1690" i="12"/>
  <c r="B1738" i="12"/>
  <c r="B81" i="40"/>
  <c r="B31" i="40"/>
  <c r="B66" i="40"/>
  <c r="A136" i="36"/>
  <c r="B1644" i="12"/>
  <c r="B1652" i="12"/>
  <c r="B1685" i="12"/>
  <c r="B1352" i="12"/>
  <c r="B1726" i="12"/>
  <c r="B1653" i="12"/>
  <c r="B1802" i="12"/>
  <c r="B1428" i="12"/>
  <c r="B1824" i="12"/>
  <c r="B1344" i="12"/>
  <c r="B1459" i="12"/>
  <c r="B1476" i="12"/>
  <c r="P3906" i="12"/>
  <c r="B1323" i="12"/>
  <c r="B1322" i="12"/>
  <c r="B1306" i="12"/>
  <c r="B1711" i="12"/>
  <c r="B1760" i="12"/>
  <c r="B1375" i="12"/>
  <c r="B1384" i="12"/>
  <c r="B1421" i="12"/>
  <c r="B1764" i="12"/>
  <c r="B1354" i="12"/>
  <c r="B1379" i="12"/>
  <c r="B1662" i="12"/>
  <c r="B1739" i="12"/>
  <c r="B1423" i="12"/>
  <c r="B1358" i="12"/>
  <c r="B1390" i="12"/>
  <c r="B1792" i="12"/>
  <c r="B1501" i="12"/>
  <c r="B1438" i="12"/>
  <c r="B1696" i="12"/>
  <c r="B1366" i="12"/>
  <c r="B1389" i="12"/>
  <c r="B28" i="40"/>
  <c r="B1294" i="45"/>
  <c r="B45" i="40"/>
  <c r="B47" i="40"/>
  <c r="B39" i="40"/>
  <c r="A85" i="36"/>
  <c r="B3139" i="12"/>
  <c r="B68" i="40"/>
  <c r="B21" i="40"/>
  <c r="B61" i="40"/>
  <c r="B79" i="40"/>
  <c r="B83" i="40"/>
  <c r="A83" i="36"/>
  <c r="B3143" i="12"/>
  <c r="B3887" i="12"/>
  <c r="B2767" i="12"/>
  <c r="B847" i="45"/>
  <c r="B2087" i="45"/>
  <c r="B1973" i="45"/>
  <c r="B1120" i="45"/>
  <c r="B2918" i="12"/>
  <c r="B1795" i="45"/>
  <c r="B2318" i="45"/>
  <c r="B1015" i="45"/>
  <c r="B1715" i="45"/>
  <c r="B2317" i="45"/>
  <c r="B1309" i="45"/>
  <c r="B3465" i="12"/>
  <c r="B2993" i="12"/>
  <c r="B2614" i="12"/>
  <c r="B2468" i="12"/>
  <c r="B2156" i="45"/>
  <c r="B1814" i="45"/>
  <c r="B2332" i="45"/>
  <c r="B2062" i="45"/>
  <c r="B1583" i="45"/>
  <c r="C49" i="44"/>
  <c r="C45" i="44"/>
  <c r="C39" i="44"/>
  <c r="B3469" i="12"/>
  <c r="B3241" i="12"/>
  <c r="B2623" i="12"/>
  <c r="B2588" i="12"/>
  <c r="B2366" i="45"/>
  <c r="B2171" i="45"/>
  <c r="B2389" i="45"/>
  <c r="B1211" i="45"/>
  <c r="C55" i="44"/>
  <c r="B3474" i="12"/>
  <c r="B2379" i="45"/>
  <c r="B2183" i="45"/>
  <c r="B1669" i="45"/>
  <c r="C61" i="44"/>
  <c r="C44" i="44"/>
  <c r="B1673" i="45"/>
  <c r="B2194" i="45"/>
  <c r="B2678" i="12"/>
  <c r="Q3901" i="12"/>
  <c r="B2324" i="45"/>
  <c r="C21" i="44"/>
  <c r="C15" i="44"/>
  <c r="B1311" i="12"/>
  <c r="B1637" i="12"/>
  <c r="B1310" i="12"/>
  <c r="B1746" i="12"/>
  <c r="B1357" i="12"/>
  <c r="B1940" i="12"/>
  <c r="B1771" i="12"/>
  <c r="B1836" i="12"/>
  <c r="B1819" i="12"/>
  <c r="B1795" i="12"/>
  <c r="B1447" i="12"/>
  <c r="B1737" i="12"/>
  <c r="B1400" i="12"/>
  <c r="B1681" i="12"/>
  <c r="B1403" i="12"/>
  <c r="B1744" i="12"/>
  <c r="B1672" i="12"/>
  <c r="B1822" i="12"/>
  <c r="B1743" i="12"/>
  <c r="B1615" i="12"/>
  <c r="B1361" i="12"/>
  <c r="B1820" i="12"/>
  <c r="B1514" i="12"/>
  <c r="B1616" i="12"/>
  <c r="B1715" i="12"/>
  <c r="B1410" i="12"/>
  <c r="B1326" i="12"/>
  <c r="B1839" i="12"/>
  <c r="B1937" i="12"/>
  <c r="B1418" i="12"/>
  <c r="B1505" i="12"/>
  <c r="B1362" i="12"/>
  <c r="B1683" i="12"/>
  <c r="B1803" i="12"/>
  <c r="B1332" i="12"/>
  <c r="B1751" i="12"/>
  <c r="B1420" i="12"/>
  <c r="B1363" i="12"/>
  <c r="B1745" i="12"/>
  <c r="B1946" i="12"/>
  <c r="B1466" i="12"/>
  <c r="B1395" i="12"/>
  <c r="B1497" i="12"/>
  <c r="B2357" i="12"/>
  <c r="B3768" i="12"/>
  <c r="B2742" i="12"/>
  <c r="B1313" i="12"/>
  <c r="B1641" i="12"/>
  <c r="B1312" i="12"/>
  <c r="B1643" i="12"/>
  <c r="B1818" i="12"/>
  <c r="B1393" i="12"/>
  <c r="B1787" i="12"/>
  <c r="B1444" i="12"/>
  <c r="B1830" i="12"/>
  <c r="B1650" i="12"/>
  <c r="B1933" i="12"/>
  <c r="B1485" i="12"/>
  <c r="B1436" i="12"/>
  <c r="B1689" i="12"/>
  <c r="B1659" i="12"/>
  <c r="B1385" i="12"/>
  <c r="B1798" i="12"/>
  <c r="B1614" i="12"/>
  <c r="B1705" i="12"/>
  <c r="B1660" i="12"/>
  <c r="B1507" i="12"/>
  <c r="B1343" i="12"/>
  <c r="B1838" i="12"/>
  <c r="B1442" i="12"/>
  <c r="B1369" i="12"/>
  <c r="B1692" i="12"/>
  <c r="B1374" i="12"/>
  <c r="B1345" i="12"/>
  <c r="B1671" i="12"/>
  <c r="B1713" i="12"/>
  <c r="B1434" i="12"/>
  <c r="B1815" i="12"/>
  <c r="B1304" i="12"/>
  <c r="B1793" i="12"/>
  <c r="B1669" i="12"/>
  <c r="B1673" i="12"/>
  <c r="B1728" i="12"/>
  <c r="B1382" i="12"/>
  <c r="B1399" i="12"/>
  <c r="B1804" i="12"/>
  <c r="B1467" i="12"/>
  <c r="B1707" i="12"/>
  <c r="B1460" i="12"/>
  <c r="B1786" i="12"/>
  <c r="B2300" i="12"/>
  <c r="B2417" i="12"/>
  <c r="B1315" i="12"/>
  <c r="B1645" i="12"/>
  <c r="B1314" i="12"/>
  <c r="B1835" i="12"/>
  <c r="B1708" i="12"/>
  <c r="B1934" i="12"/>
  <c r="B1429" i="12"/>
  <c r="B1756" i="12"/>
  <c r="B1449" i="12"/>
  <c r="B1794" i="12"/>
  <c r="B1841" i="12"/>
  <c r="B1788" i="12"/>
  <c r="B1611" i="12"/>
  <c r="B1373" i="12"/>
  <c r="B1797" i="12"/>
  <c r="B1619" i="12"/>
  <c r="B1347" i="12"/>
  <c r="B1816" i="12"/>
  <c r="B1452" i="12"/>
  <c r="B1416" i="12"/>
  <c r="B1945" i="12"/>
  <c r="B1489" i="12"/>
  <c r="B1325" i="12"/>
  <c r="B1823" i="12"/>
  <c r="B1370" i="12"/>
  <c r="B1431" i="12"/>
  <c r="B1667" i="12"/>
  <c r="B1356" i="12"/>
  <c r="B1381" i="12"/>
  <c r="B1768" i="12"/>
  <c r="B1408" i="12"/>
  <c r="B1624" i="12"/>
  <c r="B1451" i="12"/>
  <c r="B1355" i="12"/>
  <c r="B1840" i="12"/>
  <c r="B1386" i="12"/>
  <c r="B1773" i="12"/>
  <c r="B1658" i="12"/>
  <c r="B1364" i="12"/>
  <c r="B1437" i="12"/>
  <c r="B1779" i="12"/>
  <c r="B1932" i="12"/>
  <c r="B1807" i="12"/>
  <c r="B1813" i="12"/>
  <c r="B2402" i="12"/>
  <c r="B3763" i="12"/>
  <c r="B1324" i="12"/>
  <c r="B1353" i="12"/>
  <c r="B1372" i="12"/>
  <c r="B1350" i="12"/>
  <c r="B1380" i="12"/>
  <c r="B1651" i="12"/>
  <c r="B1398" i="12"/>
  <c r="B1402" i="12"/>
  <c r="B1703" i="12"/>
  <c r="B1498" i="12"/>
  <c r="B1417" i="12"/>
  <c r="B1664" i="12"/>
  <c r="B1700" i="12"/>
  <c r="B1472" i="12"/>
  <c r="B1487" i="12"/>
  <c r="B1759" i="12"/>
  <c r="B1469" i="12"/>
  <c r="B1829" i="12"/>
  <c r="B1455" i="12"/>
  <c r="B1941" i="12"/>
  <c r="B1464" i="12"/>
  <c r="B1303" i="12"/>
  <c r="B1661" i="12"/>
  <c r="B1478" i="12"/>
  <c r="B1939" i="12"/>
  <c r="B1694" i="12"/>
  <c r="B1453" i="12"/>
  <c r="B1747" i="12"/>
  <c r="B1500" i="12"/>
  <c r="B1387" i="12"/>
  <c r="B1721" i="12"/>
  <c r="B1780" i="12"/>
  <c r="B3642" i="12"/>
  <c r="B2734" i="12"/>
  <c r="B2698" i="12"/>
  <c r="B1319" i="12"/>
  <c r="B1636" i="12"/>
  <c r="B1318" i="12"/>
  <c r="B1635" i="12"/>
  <c r="B1360" i="12"/>
  <c r="B1770" i="12"/>
  <c r="B1503" i="12"/>
  <c r="B1443" i="12"/>
  <c r="B1337" i="12"/>
  <c r="B1335" i="12"/>
  <c r="B1709" i="12"/>
  <c r="B1716" i="12"/>
  <c r="B1717" i="12"/>
  <c r="B1754" i="12"/>
  <c r="B1814" i="12"/>
  <c r="B1493" i="12"/>
  <c r="B1670" i="12"/>
  <c r="B1942" i="12"/>
  <c r="B1378" i="12"/>
  <c r="B1674" i="12"/>
  <c r="B1783" i="12"/>
  <c r="B1433" i="12"/>
  <c r="B1730" i="12"/>
  <c r="B1777" i="12"/>
  <c r="B1495" i="12"/>
  <c r="B1401" i="12"/>
  <c r="B1610" i="12"/>
  <c r="B1305" i="12"/>
  <c r="B1491" i="12"/>
  <c r="B1687" i="12"/>
  <c r="B1367" i="12"/>
  <c r="B1785" i="12"/>
  <c r="B1833" i="12"/>
  <c r="B1499" i="12"/>
  <c r="B1750" i="12"/>
  <c r="B1517" i="12"/>
  <c r="B1480" i="12"/>
  <c r="B1510" i="12"/>
  <c r="B1761" i="12"/>
  <c r="B1509" i="12"/>
  <c r="B1490" i="12"/>
  <c r="B1333" i="12"/>
  <c r="B1772" i="12"/>
  <c r="B1735" i="12"/>
  <c r="B1630" i="12"/>
  <c r="B1825" i="12"/>
  <c r="B1377" i="45"/>
  <c r="B910" i="45"/>
  <c r="B1711" i="45"/>
  <c r="B1616" i="45"/>
  <c r="B1278" i="45"/>
  <c r="B991" i="45"/>
  <c r="B959" i="45"/>
  <c r="B1251" i="45"/>
  <c r="B1810" i="45"/>
  <c r="B2288" i="45"/>
  <c r="B1633" i="45"/>
  <c r="B2129" i="45"/>
  <c r="B2497" i="45"/>
  <c r="B1686" i="45"/>
  <c r="B1967" i="45"/>
  <c r="B2210" i="45"/>
  <c r="B2450" i="45"/>
  <c r="B1400" i="45"/>
  <c r="B1745" i="45"/>
  <c r="B1980" i="45"/>
  <c r="B945" i="45"/>
  <c r="B1618" i="45"/>
  <c r="B1871" i="45"/>
  <c r="B2078" i="45"/>
  <c r="B1595" i="45"/>
  <c r="B2107" i="45"/>
  <c r="B2356" i="45"/>
  <c r="B1304" i="45"/>
  <c r="B1950" i="45"/>
  <c r="B2255" i="45"/>
  <c r="B2436" i="45"/>
  <c r="B1490" i="45"/>
  <c r="B1932" i="45"/>
  <c r="B2207" i="45"/>
  <c r="B2374" i="45"/>
  <c r="B791" i="45"/>
  <c r="B1614" i="45"/>
  <c r="B1860" i="45"/>
  <c r="B2055" i="45"/>
  <c r="B728" i="45"/>
  <c r="B891" i="45"/>
  <c r="B777" i="45"/>
  <c r="B1832" i="45"/>
  <c r="B1396" i="45"/>
  <c r="B1259" i="45"/>
  <c r="B1229" i="45"/>
  <c r="B1372" i="45"/>
  <c r="B1929" i="45"/>
  <c r="B2432" i="45"/>
  <c r="B1749" i="45"/>
  <c r="B2241" i="45"/>
  <c r="B1043" i="45"/>
  <c r="B1762" i="45"/>
  <c r="B2041" i="45"/>
  <c r="B2274" i="45"/>
  <c r="B2490" i="45"/>
  <c r="B1528" i="45"/>
  <c r="B1815" i="45"/>
  <c r="B2026" i="45"/>
  <c r="B1284" i="45"/>
  <c r="B1692" i="45"/>
  <c r="B1917" i="45"/>
  <c r="B2134" i="45"/>
  <c r="B1796" i="45"/>
  <c r="B2203" i="45"/>
  <c r="B2431" i="45"/>
  <c r="B1603" i="45"/>
  <c r="B2068" i="45"/>
  <c r="B2283" i="45"/>
  <c r="B2486" i="45"/>
  <c r="B1641" i="45"/>
  <c r="B2028" i="45"/>
  <c r="B2246" i="45"/>
  <c r="B2413" i="45"/>
  <c r="B1148" i="45"/>
  <c r="B1700" i="45"/>
  <c r="B1909" i="45"/>
  <c r="B2099" i="45"/>
  <c r="B2222" i="45"/>
  <c r="B2325" i="45"/>
  <c r="B2428" i="45"/>
  <c r="B2460" i="45"/>
  <c r="B2254" i="45"/>
  <c r="B1970" i="45"/>
  <c r="B1517" i="45"/>
  <c r="B1091" i="45"/>
  <c r="B1203" i="45"/>
  <c r="B987" i="45"/>
  <c r="B1936" i="45"/>
  <c r="B1515" i="45"/>
  <c r="B1351" i="45"/>
  <c r="B1260" i="45"/>
  <c r="B1390" i="45"/>
  <c r="B2002" i="45"/>
  <c r="B2456" i="45"/>
  <c r="B1847" i="45"/>
  <c r="B2265" i="45"/>
  <c r="B1270" i="45"/>
  <c r="B1821" i="45"/>
  <c r="B2066" i="45"/>
  <c r="B2298" i="45"/>
  <c r="B546" i="45"/>
  <c r="B1565" i="45"/>
  <c r="B1834" i="45"/>
  <c r="B2061" i="45"/>
  <c r="B1336" i="45"/>
  <c r="B1714" i="45"/>
  <c r="B1963" i="45"/>
  <c r="B2150" i="45"/>
  <c r="B1869" i="45"/>
  <c r="B2228" i="45"/>
  <c r="B2459" i="45"/>
  <c r="B1661" i="45"/>
  <c r="B2131" i="45"/>
  <c r="B2308" i="45"/>
  <c r="B2500" i="45"/>
  <c r="B1699" i="45"/>
  <c r="B2052" i="45"/>
  <c r="B2271" i="45"/>
  <c r="B2427" i="45"/>
  <c r="B1398" i="45"/>
  <c r="B1731" i="45"/>
  <c r="B1933" i="45"/>
  <c r="B2119" i="45"/>
  <c r="B2236" i="45"/>
  <c r="B2339" i="45"/>
  <c r="B2439" i="45"/>
  <c r="B2435" i="45"/>
  <c r="B2229" i="45"/>
  <c r="B1923" i="45"/>
  <c r="B1418" i="45"/>
  <c r="B1182" i="45"/>
  <c r="B1339" i="45"/>
  <c r="B1183" i="45"/>
  <c r="B2040" i="45"/>
  <c r="B1593" i="45"/>
  <c r="B1461" i="45"/>
  <c r="B500" i="45"/>
  <c r="B1427" i="45"/>
  <c r="B2096" i="45"/>
  <c r="B318" i="45"/>
  <c r="B1875" i="45"/>
  <c r="B2345" i="45"/>
  <c r="B1352" i="45"/>
  <c r="B1849" i="45"/>
  <c r="B2106" i="45"/>
  <c r="B2322" i="45"/>
  <c r="B851" i="45"/>
  <c r="B1627" i="45"/>
  <c r="B1861" i="45"/>
  <c r="B2085" i="45"/>
  <c r="B1438" i="45"/>
  <c r="B1746" i="45"/>
  <c r="B1981" i="45"/>
  <c r="B201" i="45"/>
  <c r="B1895" i="45"/>
  <c r="B2239" i="45"/>
  <c r="B2470" i="45"/>
  <c r="B1721" i="45"/>
  <c r="B2147" i="45"/>
  <c r="B2347" i="45"/>
  <c r="B438" i="45"/>
  <c r="B1754" i="45"/>
  <c r="B2095" i="45"/>
  <c r="B2299" i="45"/>
  <c r="B2438" i="45"/>
  <c r="B1444" i="45"/>
  <c r="B1757" i="45"/>
  <c r="B1959" i="45"/>
  <c r="B2135" i="45"/>
  <c r="B2247" i="45"/>
  <c r="B2350" i="45"/>
  <c r="B2453" i="45"/>
  <c r="B2407" i="45"/>
  <c r="B2204" i="45"/>
  <c r="B1873" i="45"/>
  <c r="B1302" i="45"/>
  <c r="B832" i="45"/>
  <c r="B1357" i="45"/>
  <c r="B1330" i="45"/>
  <c r="B660" i="45"/>
  <c r="B384" i="45"/>
  <c r="B1552" i="45"/>
  <c r="B805" i="45"/>
  <c r="B1571" i="45"/>
  <c r="B2112" i="45"/>
  <c r="B1222" i="45"/>
  <c r="B1948" i="45"/>
  <c r="B2385" i="45"/>
  <c r="B1484" i="45"/>
  <c r="B1867" i="45"/>
  <c r="B2130" i="45"/>
  <c r="B2362" i="45"/>
  <c r="B1058" i="45"/>
  <c r="B1649" i="45"/>
  <c r="B1898" i="45"/>
  <c r="B2101" i="45"/>
  <c r="B1475" i="45"/>
  <c r="B1788" i="45"/>
  <c r="B1999" i="45"/>
  <c r="B870" i="45"/>
  <c r="B1918" i="45"/>
  <c r="B2253" i="45"/>
  <c r="B2484" i="45"/>
  <c r="B1747" i="45"/>
  <c r="B2163" i="45"/>
  <c r="B2372" i="45"/>
  <c r="B1124" i="45"/>
  <c r="B1809" i="45"/>
  <c r="B2133" i="45"/>
  <c r="B2310" i="45"/>
  <c r="B2477" i="45"/>
  <c r="B1491" i="45"/>
  <c r="B1786" i="45"/>
  <c r="B1982" i="45"/>
  <c r="B2151" i="45"/>
  <c r="B2261" i="45"/>
  <c r="B2364" i="45"/>
  <c r="B2467" i="45"/>
  <c r="B2382" i="45"/>
  <c r="B2175" i="45"/>
  <c r="B1823" i="45"/>
  <c r="B1074" i="45"/>
  <c r="B1170" i="45"/>
  <c r="B1842" i="45"/>
  <c r="B2188" i="45"/>
  <c r="B2391" i="45"/>
  <c r="B265" i="45"/>
  <c r="B1742" i="45"/>
  <c r="B2127" i="45"/>
  <c r="B2343" i="45"/>
  <c r="B1272" i="45"/>
  <c r="B1863" i="45"/>
  <c r="B2198" i="45"/>
  <c r="B2404" i="45"/>
  <c r="B385" i="38"/>
  <c r="B257" i="38"/>
  <c r="B129" i="38"/>
  <c r="B20" i="38"/>
  <c r="B69" i="38"/>
  <c r="B133" i="38"/>
  <c r="B197" i="38"/>
  <c r="B261" i="38"/>
  <c r="B325" i="38"/>
  <c r="B389" i="38"/>
  <c r="B453" i="38"/>
  <c r="B517" i="38"/>
  <c r="B581" i="38"/>
  <c r="B645" i="38"/>
  <c r="B62" i="38"/>
  <c r="B126" i="38"/>
  <c r="B190" i="38"/>
  <c r="B254" i="38"/>
  <c r="B318" i="38"/>
  <c r="B382" i="38"/>
  <c r="B446" i="38"/>
  <c r="B526" i="38"/>
  <c r="B654" i="38"/>
  <c r="B224" i="38"/>
  <c r="B352" i="38"/>
  <c r="B480" i="38"/>
  <c r="B608" i="38"/>
  <c r="B82" i="38"/>
  <c r="B210" i="38"/>
  <c r="B338" i="38"/>
  <c r="B466" i="38"/>
  <c r="B594" i="38"/>
  <c r="B1773" i="45"/>
  <c r="B2357" i="45"/>
  <c r="B2375" i="45"/>
  <c r="B2167" i="45"/>
  <c r="B1581" i="45"/>
  <c r="B2235" i="45"/>
  <c r="B1326" i="45"/>
  <c r="B1924" i="45"/>
  <c r="B2125" i="45"/>
  <c r="B2045" i="45"/>
  <c r="B790" i="45"/>
  <c r="B1492" i="45"/>
  <c r="B2146" i="45"/>
  <c r="B2473" i="45"/>
  <c r="B2352" i="45"/>
  <c r="B978" i="45"/>
  <c r="B988" i="45"/>
  <c r="B479" i="45"/>
  <c r="B175" i="38"/>
  <c r="B347" i="38"/>
  <c r="B851" i="38"/>
  <c r="B866" i="38"/>
  <c r="B730" i="38"/>
  <c r="B872" i="38"/>
  <c r="B700" i="38"/>
  <c r="B1355" i="45"/>
  <c r="B1891" i="45"/>
  <c r="B2213" i="45"/>
  <c r="B2419" i="45"/>
  <c r="B909" i="45"/>
  <c r="B1799" i="45"/>
  <c r="B2159" i="45"/>
  <c r="B2371" i="45"/>
  <c r="B1399" i="45"/>
  <c r="B1914" i="45"/>
  <c r="B2223" i="45"/>
  <c r="B2429" i="45"/>
  <c r="B525" i="38"/>
  <c r="B589" i="38"/>
  <c r="B653" i="38"/>
  <c r="B70" i="38"/>
  <c r="B134" i="38"/>
  <c r="B198" i="38"/>
  <c r="B262" i="38"/>
  <c r="B326" i="38"/>
  <c r="B390" i="38"/>
  <c r="B454" i="38"/>
  <c r="B566" i="38"/>
  <c r="B136" i="38"/>
  <c r="B264" i="38"/>
  <c r="B392" i="38"/>
  <c r="B520" i="38"/>
  <c r="B648" i="38"/>
  <c r="B122" i="38"/>
  <c r="B250" i="38"/>
  <c r="B378" i="38"/>
  <c r="B506" i="38"/>
  <c r="B634" i="38"/>
  <c r="B2019" i="45"/>
  <c r="B2485" i="45"/>
  <c r="B2311" i="45"/>
  <c r="B2076" i="45"/>
  <c r="B1544" i="45"/>
  <c r="B2196" i="45"/>
  <c r="B2461" i="45"/>
  <c r="B1851" i="45"/>
  <c r="B2084" i="45"/>
  <c r="B1899" i="45"/>
  <c r="B576" i="45"/>
  <c r="B1362" i="45"/>
  <c r="B2013" i="45"/>
  <c r="B2409" i="45"/>
  <c r="B2264" i="45"/>
  <c r="B1010" i="45"/>
  <c r="B915" i="45"/>
  <c r="B241" i="45"/>
  <c r="B523" i="38"/>
  <c r="B16" i="38"/>
  <c r="B802" i="38"/>
  <c r="B715" i="38"/>
  <c r="B701" i="38"/>
  <c r="B844" i="38"/>
  <c r="B1454" i="45"/>
  <c r="B1941" i="45"/>
  <c r="B2238" i="45"/>
  <c r="B2444" i="45"/>
  <c r="B1199" i="45"/>
  <c r="B1850" i="45"/>
  <c r="B2190" i="45"/>
  <c r="B2396" i="45"/>
  <c r="B1499" i="45"/>
  <c r="B1961" i="45"/>
  <c r="B2251" i="45"/>
  <c r="B2454" i="45"/>
  <c r="B2067" i="45"/>
  <c r="B2503" i="45"/>
  <c r="B2300" i="45"/>
  <c r="B2033" i="45"/>
  <c r="B998" i="45"/>
  <c r="B2181" i="45"/>
  <c r="B2397" i="45"/>
  <c r="B1426" i="45"/>
  <c r="B2015" i="45"/>
  <c r="B1835" i="45"/>
  <c r="B2007" i="45"/>
  <c r="B1280" i="45"/>
  <c r="B1940" i="45"/>
  <c r="B2217" i="45"/>
  <c r="B2176" i="45"/>
  <c r="B765" i="45"/>
  <c r="B1720" i="45"/>
  <c r="B869" i="45"/>
  <c r="B686" i="38"/>
  <c r="B732" i="38"/>
  <c r="B729" i="38"/>
  <c r="B852" i="38"/>
  <c r="B972" i="38"/>
  <c r="B882" i="38"/>
  <c r="B735" i="38"/>
  <c r="B877" i="38"/>
  <c r="B1003" i="38"/>
  <c r="B914" i="38"/>
  <c r="B891" i="38"/>
  <c r="B819" i="38"/>
  <c r="B951" i="38"/>
  <c r="B443" i="38"/>
  <c r="B348" i="38"/>
  <c r="B299" i="38"/>
  <c r="B319" i="38"/>
  <c r="B658" i="38"/>
  <c r="B764" i="38"/>
  <c r="B766" i="38"/>
  <c r="B884" i="38"/>
  <c r="B957" i="38"/>
  <c r="B906" i="38"/>
  <c r="B778" i="38"/>
  <c r="B909" i="38"/>
  <c r="B726" i="38"/>
  <c r="B974" i="38"/>
  <c r="B831" i="38"/>
  <c r="B931" i="38"/>
  <c r="B635" i="38"/>
  <c r="B396" i="38"/>
  <c r="B619" i="38"/>
  <c r="B431" i="38"/>
  <c r="B626" i="38"/>
  <c r="B562" i="38"/>
  <c r="B498" i="38"/>
  <c r="B434" i="38"/>
  <c r="B370" i="38"/>
  <c r="B306" i="38"/>
  <c r="B242" i="38"/>
  <c r="B178" i="38"/>
  <c r="B114" i="38"/>
  <c r="B50" i="38"/>
  <c r="B640" i="38"/>
  <c r="B576" i="38"/>
  <c r="B512" i="38"/>
  <c r="B448" i="38"/>
  <c r="B384" i="38"/>
  <c r="B320" i="38"/>
  <c r="B256" i="38"/>
  <c r="B192" i="38"/>
  <c r="B128" i="38"/>
  <c r="B622" i="38"/>
  <c r="B558" i="38"/>
  <c r="B494" i="38"/>
  <c r="B668" i="38"/>
  <c r="B784" i="38"/>
  <c r="B771" i="38"/>
  <c r="B908" i="38"/>
  <c r="B985" i="38"/>
  <c r="B950" i="38"/>
  <c r="B813" i="38"/>
  <c r="B913" i="38"/>
  <c r="B742" i="38"/>
  <c r="B998" i="38"/>
  <c r="B991" i="38"/>
  <c r="B947" i="38"/>
  <c r="B31" i="38"/>
  <c r="B492" i="38"/>
  <c r="B57" i="38"/>
  <c r="B447" i="38"/>
  <c r="B618" i="38"/>
  <c r="B554" i="38"/>
  <c r="B490" i="38"/>
  <c r="B426" i="38"/>
  <c r="B362" i="38"/>
  <c r="B298" i="38"/>
  <c r="B234" i="38"/>
  <c r="B170" i="38"/>
  <c r="B106" i="38"/>
  <c r="B42" i="38"/>
  <c r="B632" i="38"/>
  <c r="B568" i="38"/>
  <c r="B504" i="38"/>
  <c r="B440" i="38"/>
  <c r="B376" i="38"/>
  <c r="B312" i="38"/>
  <c r="B248" i="38"/>
  <c r="B184" i="38"/>
  <c r="B120" i="38"/>
  <c r="B614" i="38"/>
  <c r="B550" i="38"/>
  <c r="B688" i="38"/>
  <c r="B788" i="38"/>
  <c r="B808" i="38"/>
  <c r="B916" i="38"/>
  <c r="B721" i="38"/>
  <c r="B978" i="38"/>
  <c r="B817" i="38"/>
  <c r="B921" i="38"/>
  <c r="B810" i="38"/>
  <c r="B681" i="38"/>
  <c r="B711" i="38"/>
  <c r="B765" i="38"/>
  <c r="B80" i="38"/>
  <c r="B95" i="38"/>
  <c r="B604" i="38"/>
  <c r="B71" i="38"/>
  <c r="B479" i="38"/>
  <c r="B610" i="38"/>
  <c r="B546" i="38"/>
  <c r="B482" i="38"/>
  <c r="B418" i="38"/>
  <c r="B354" i="38"/>
  <c r="B290" i="38"/>
  <c r="B226" i="38"/>
  <c r="B162" i="38"/>
  <c r="B98" i="38"/>
  <c r="B34" i="38"/>
  <c r="B624" i="38"/>
  <c r="B560" i="38"/>
  <c r="B496" i="38"/>
  <c r="B432" i="38"/>
  <c r="B368" i="38"/>
  <c r="B304" i="38"/>
  <c r="B240" i="38"/>
  <c r="B176" i="38"/>
  <c r="B112" i="38"/>
  <c r="B606" i="38"/>
  <c r="B542" i="38"/>
  <c r="B655" i="38"/>
  <c r="B692" i="38"/>
  <c r="B796" i="38"/>
  <c r="B820" i="38"/>
  <c r="B936" i="38"/>
  <c r="B737" i="38"/>
  <c r="B685" i="38"/>
  <c r="B825" i="38"/>
  <c r="B941" i="38"/>
  <c r="B858" i="38"/>
  <c r="B705" i="38"/>
  <c r="B754" i="38"/>
  <c r="B823" i="38"/>
  <c r="B140" i="38"/>
  <c r="B620" i="38"/>
  <c r="B96" i="38"/>
  <c r="B575" i="38"/>
  <c r="B602" i="38"/>
  <c r="B538" i="38"/>
  <c r="B474" i="38"/>
  <c r="B410" i="38"/>
  <c r="B346" i="38"/>
  <c r="B282" i="38"/>
  <c r="B218" i="38"/>
  <c r="B154" i="38"/>
  <c r="B90" i="38"/>
  <c r="B26" i="38"/>
  <c r="B616" i="38"/>
  <c r="B552" i="38"/>
  <c r="B488" i="38"/>
  <c r="B424" i="38"/>
  <c r="B360" i="38"/>
  <c r="B296" i="38"/>
  <c r="B232" i="38"/>
  <c r="B168" i="38"/>
  <c r="B104" i="38"/>
  <c r="B598" i="38"/>
  <c r="B534" i="38"/>
  <c r="B470" i="38"/>
  <c r="B1554" i="45"/>
  <c r="B1988" i="45"/>
  <c r="B2263" i="45"/>
  <c r="B2469" i="45"/>
  <c r="B1365" i="45"/>
  <c r="B1897" i="45"/>
  <c r="B2215" i="45"/>
  <c r="B2421" i="45"/>
  <c r="B1588" i="45"/>
  <c r="B2010" i="45"/>
  <c r="B2276" i="45"/>
  <c r="B2479" i="45"/>
  <c r="B209" i="38"/>
  <c r="B84" i="38"/>
  <c r="B29" i="38"/>
  <c r="B93" i="38"/>
  <c r="B157" i="38"/>
  <c r="B221" i="38"/>
  <c r="B285" i="38"/>
  <c r="B349" i="38"/>
  <c r="B413" i="38"/>
  <c r="B477" i="38"/>
  <c r="B541" i="38"/>
  <c r="B605" i="38"/>
  <c r="B22" i="38"/>
  <c r="B86" i="38"/>
  <c r="B150" i="38"/>
  <c r="B214" i="38"/>
  <c r="B278" i="38"/>
  <c r="B342" i="38"/>
  <c r="B406" i="38"/>
  <c r="B478" i="38"/>
  <c r="B582" i="38"/>
  <c r="B152" i="38"/>
  <c r="B280" i="38"/>
  <c r="B408" i="38"/>
  <c r="B536" i="38"/>
  <c r="B10" i="38"/>
  <c r="B138" i="38"/>
  <c r="B266" i="38"/>
  <c r="B394" i="38"/>
  <c r="B522" i="38"/>
  <c r="B650" i="38"/>
  <c r="B2108" i="45"/>
  <c r="B2492" i="45"/>
  <c r="B2286" i="45"/>
  <c r="B2006" i="45"/>
  <c r="B2502" i="45"/>
  <c r="B2005" i="45"/>
  <c r="B2383" i="45"/>
  <c r="B1212" i="45"/>
  <c r="B1683" i="45"/>
  <c r="B1817" i="45"/>
  <c r="B1943" i="45"/>
  <c r="B2466" i="45"/>
  <c r="B1922" i="45"/>
  <c r="B2065" i="45"/>
  <c r="B1901" i="45"/>
  <c r="B420" i="45"/>
  <c r="B1576" i="45"/>
  <c r="B997" i="45"/>
  <c r="B652" i="38"/>
  <c r="B987" i="38"/>
  <c r="B953" i="38"/>
  <c r="B834" i="38"/>
  <c r="B739" i="38"/>
  <c r="B1004" i="38"/>
  <c r="B1625" i="45"/>
  <c r="B2037" i="45"/>
  <c r="B2291" i="45"/>
  <c r="B2494" i="45"/>
  <c r="B1471" i="45"/>
  <c r="B1946" i="45"/>
  <c r="B2243" i="45"/>
  <c r="B2446" i="45"/>
  <c r="B1646" i="45"/>
  <c r="B2059" i="45"/>
  <c r="B2301" i="45"/>
  <c r="B2507" i="45"/>
  <c r="B293" i="38"/>
  <c r="B357" i="38"/>
  <c r="B421" i="38"/>
  <c r="B485" i="38"/>
  <c r="B549" i="38"/>
  <c r="B613" i="38"/>
  <c r="B30" i="38"/>
  <c r="B94" i="38"/>
  <c r="B158" i="38"/>
  <c r="B222" i="38"/>
  <c r="B286" i="38"/>
  <c r="B350" i="38"/>
  <c r="B414" i="38"/>
  <c r="B486" i="38"/>
  <c r="B590" i="38"/>
  <c r="B160" i="38"/>
  <c r="B288" i="38"/>
  <c r="B416" i="38"/>
  <c r="B544" i="38"/>
  <c r="B18" i="38"/>
  <c r="B146" i="38"/>
  <c r="B274" i="38"/>
  <c r="B402" i="38"/>
  <c r="B530" i="38"/>
  <c r="B674" i="45"/>
  <c r="B2143" i="45"/>
  <c r="B2478" i="45"/>
  <c r="B2275" i="45"/>
  <c r="B1886" i="45"/>
  <c r="B2491" i="45"/>
  <c r="B1882" i="45"/>
  <c r="B2269" i="45"/>
  <c r="B925" i="45"/>
  <c r="B1509" i="45"/>
  <c r="B1650" i="45"/>
  <c r="B1916" i="45"/>
  <c r="B2402" i="45"/>
  <c r="B1708" i="45"/>
  <c r="B2049" i="45"/>
  <c r="B1726" i="45"/>
  <c r="B1227" i="45"/>
  <c r="B1358" i="45"/>
  <c r="B697" i="45"/>
  <c r="B364" i="38"/>
  <c r="B843" i="38"/>
  <c r="B889" i="38"/>
  <c r="B806" i="38"/>
  <c r="B723" i="38"/>
  <c r="B1678" i="45"/>
  <c r="B2083" i="45"/>
  <c r="B2316" i="45"/>
  <c r="B1564" i="45"/>
  <c r="B1996" i="45"/>
  <c r="B2268" i="45"/>
  <c r="B2471" i="45"/>
  <c r="B1705" i="45"/>
  <c r="B2100" i="45"/>
  <c r="B2326" i="45"/>
  <c r="B38" i="38"/>
  <c r="B102" i="38"/>
  <c r="B166" i="38"/>
  <c r="B230" i="38"/>
  <c r="B294" i="38"/>
  <c r="B358" i="38"/>
  <c r="B422" i="38"/>
  <c r="B502" i="38"/>
  <c r="B630" i="38"/>
  <c r="B200" i="38"/>
  <c r="B328" i="38"/>
  <c r="B456" i="38"/>
  <c r="B584" i="38"/>
  <c r="B58" i="38"/>
  <c r="B186" i="38"/>
  <c r="B314" i="38"/>
  <c r="B442" i="38"/>
  <c r="B570" i="38"/>
  <c r="B1602" i="45"/>
  <c r="B2279" i="45"/>
  <c r="B2414" i="45"/>
  <c r="B2211" i="45"/>
  <c r="B1836" i="45"/>
  <c r="B2388" i="45"/>
  <c r="B1833" i="45"/>
  <c r="B2230" i="45"/>
  <c r="B2367" i="45"/>
  <c r="B1285" i="45"/>
  <c r="B1594" i="45"/>
  <c r="B1765" i="45"/>
  <c r="B2386" i="45"/>
  <c r="B1598" i="45"/>
  <c r="B1665" i="45"/>
  <c r="B1694" i="45"/>
  <c r="B956" i="45"/>
  <c r="B334" i="45"/>
  <c r="B460" i="45"/>
  <c r="B268" i="38"/>
  <c r="B749" i="38"/>
  <c r="B849" i="38"/>
  <c r="B1000" i="38"/>
  <c r="B675" i="38"/>
  <c r="B148" i="45"/>
  <c r="B1737" i="45"/>
  <c r="B2124" i="45"/>
  <c r="B2341" i="45"/>
  <c r="B1629" i="45"/>
  <c r="B2043" i="45"/>
  <c r="B2293" i="45"/>
  <c r="B2499" i="45"/>
  <c r="B543" i="45"/>
  <c r="B1763" i="45"/>
  <c r="B2139" i="45"/>
  <c r="B2351" i="45"/>
  <c r="B66" i="38"/>
  <c r="B194" i="38"/>
  <c r="B322" i="38"/>
  <c r="B450" i="38"/>
  <c r="B578" i="38"/>
  <c r="B1658" i="45"/>
  <c r="B2307" i="45"/>
  <c r="B2403" i="45"/>
  <c r="B2197" i="45"/>
  <c r="B1813" i="45"/>
  <c r="B2349" i="45"/>
  <c r="B1578" i="45"/>
  <c r="B2191" i="45"/>
  <c r="B2342" i="45"/>
  <c r="B2118" i="45"/>
  <c r="B1511" i="45"/>
  <c r="B1723" i="45"/>
  <c r="B2234" i="45"/>
  <c r="B1557" i="45"/>
  <c r="B1464" i="45"/>
  <c r="B1344" i="45"/>
  <c r="B781" i="45"/>
  <c r="B1623" i="45"/>
  <c r="B351" i="38"/>
  <c r="B236" i="38"/>
  <c r="B919" i="38"/>
  <c r="B922" i="38"/>
  <c r="B845" i="38"/>
  <c r="B948" i="38"/>
  <c r="B756" i="38"/>
  <c r="B3470" i="12"/>
  <c r="B3475" i="12"/>
  <c r="B3155" i="12"/>
  <c r="B3615" i="12"/>
  <c r="B3688" i="12"/>
  <c r="B3697" i="12"/>
  <c r="B3677" i="12"/>
  <c r="B3679" i="12"/>
  <c r="B2603" i="12"/>
  <c r="B2764" i="12"/>
  <c r="B2723" i="12"/>
  <c r="B2745" i="12"/>
  <c r="B2775" i="12"/>
  <c r="B3431" i="12"/>
  <c r="B2321" i="12"/>
  <c r="B3604" i="12"/>
  <c r="B3671" i="12"/>
  <c r="B3591" i="12"/>
  <c r="B3662" i="12"/>
  <c r="B3729" i="12"/>
  <c r="B3650" i="12"/>
  <c r="B3573" i="12"/>
  <c r="B3890" i="12"/>
  <c r="B2704" i="12"/>
  <c r="B2606" i="12"/>
  <c r="B2642" i="12"/>
  <c r="B2688" i="12"/>
  <c r="B2807" i="12"/>
  <c r="B2649" i="12"/>
  <c r="B3555" i="12"/>
  <c r="B186" i="39"/>
  <c r="B1789" i="45"/>
  <c r="B1321" i="45"/>
  <c r="B795" i="45"/>
  <c r="B856" i="45"/>
  <c r="B406" i="45"/>
  <c r="B1213" i="45"/>
  <c r="B1607" i="45"/>
  <c r="B711" i="45"/>
  <c r="B1214" i="45"/>
  <c r="B1592" i="45"/>
  <c r="B1928" i="45"/>
  <c r="B712" i="45"/>
  <c r="B1299" i="45"/>
  <c r="B1585" i="45"/>
  <c r="B801" i="45"/>
  <c r="B1248" i="45"/>
  <c r="B1534" i="45"/>
  <c r="B804" i="45"/>
  <c r="B1239" i="45"/>
  <c r="B960" i="45"/>
  <c r="B1261" i="45"/>
  <c r="B1408" i="45"/>
  <c r="B1716" i="45"/>
  <c r="B1910" i="45"/>
  <c r="B2104" i="45"/>
  <c r="B2280" i="45"/>
  <c r="B2440" i="45"/>
  <c r="B1263" i="45"/>
  <c r="B1653" i="45"/>
  <c r="B1857" i="45"/>
  <c r="B2057" i="45"/>
  <c r="B2233" i="45"/>
  <c r="B2361" i="45"/>
  <c r="B2489" i="45"/>
  <c r="B1189" i="45"/>
  <c r="B1502" i="45"/>
  <c r="B1698" i="45"/>
  <c r="B1839" i="45"/>
  <c r="B1931" i="45"/>
  <c r="B2022" i="45"/>
  <c r="B2122" i="45"/>
  <c r="B2202" i="45"/>
  <c r="B2282" i="45"/>
  <c r="B2378" i="45"/>
  <c r="B2458" i="45"/>
  <c r="B679" i="45"/>
  <c r="B1335" i="45"/>
  <c r="B1510" i="45"/>
  <c r="B1637" i="45"/>
  <c r="B1733" i="45"/>
  <c r="B1825" i="45"/>
  <c r="B1907" i="45"/>
  <c r="B1989" i="45"/>
  <c r="B2077" i="45"/>
  <c r="B704" i="45"/>
  <c r="B1252" i="45"/>
  <c r="B1456" i="45"/>
  <c r="B1605" i="45"/>
  <c r="B1702" i="45"/>
  <c r="B1798" i="45"/>
  <c r="B1890" i="45"/>
  <c r="B1972" i="45"/>
  <c r="B2054" i="45"/>
  <c r="B2126" i="45"/>
  <c r="B650" i="45"/>
  <c r="B1563" i="45"/>
  <c r="B1822" i="45"/>
  <c r="B2063" i="45"/>
  <c r="B2214" i="45"/>
  <c r="B2331" i="45"/>
  <c r="B2445" i="45"/>
  <c r="B1099" i="45"/>
  <c r="B1635" i="45"/>
  <c r="B1877" i="45"/>
  <c r="B2111" i="45"/>
  <c r="B2244" i="45"/>
  <c r="B2358" i="45"/>
  <c r="B2475" i="45"/>
  <c r="B1389" i="45"/>
  <c r="B1725" i="45"/>
  <c r="B1955" i="45"/>
  <c r="B2165" i="45"/>
  <c r="B2285" i="45"/>
  <c r="B2399" i="45"/>
  <c r="B510" i="45"/>
  <c r="B216" i="45"/>
  <c r="B1481" i="45"/>
  <c r="B1102" i="45"/>
  <c r="B206" i="45"/>
  <c r="B590" i="45"/>
  <c r="B1348" i="45"/>
  <c r="B1703" i="45"/>
  <c r="B797" i="45"/>
  <c r="B1349" i="45"/>
  <c r="B1696" i="45"/>
  <c r="B1952" i="45"/>
  <c r="B936" i="45"/>
  <c r="B1387" i="45"/>
  <c r="B1601" i="45"/>
  <c r="B972" i="45"/>
  <c r="B1342" i="45"/>
  <c r="B1562" i="45"/>
  <c r="B992" i="45"/>
  <c r="B430" i="45"/>
  <c r="B1012" i="45"/>
  <c r="B1354" i="45"/>
  <c r="B1482" i="45"/>
  <c r="B1748" i="45"/>
  <c r="B1956" i="45"/>
  <c r="B2136" i="45"/>
  <c r="B2304" i="45"/>
  <c r="B2480" i="45"/>
  <c r="B1373" i="45"/>
  <c r="B1685" i="45"/>
  <c r="B1902" i="45"/>
  <c r="B2089" i="45"/>
  <c r="B2257" i="45"/>
  <c r="B2393" i="45"/>
  <c r="B142" i="45"/>
  <c r="B1295" i="45"/>
  <c r="B1587" i="45"/>
  <c r="B1740" i="45"/>
  <c r="B1858" i="45"/>
  <c r="B1949" i="45"/>
  <c r="B2058" i="45"/>
  <c r="B2138" i="45"/>
  <c r="B2218" i="45"/>
  <c r="B2314" i="45"/>
  <c r="B2394" i="45"/>
  <c r="B2474" i="45"/>
  <c r="B999" i="45"/>
  <c r="B1382" i="45"/>
  <c r="B1547" i="45"/>
  <c r="B1659" i="45"/>
  <c r="B1755" i="45"/>
  <c r="B1843" i="45"/>
  <c r="B1934" i="45"/>
  <c r="B2017" i="45"/>
  <c r="B2093" i="45"/>
  <c r="B865" i="45"/>
  <c r="B1312" i="45"/>
  <c r="B1493" i="45"/>
  <c r="B1628" i="45"/>
  <c r="B1734" i="45"/>
  <c r="B1826" i="45"/>
  <c r="B1908" i="45"/>
  <c r="B1990" i="45"/>
  <c r="B2070" i="45"/>
  <c r="B2142" i="45"/>
  <c r="B1056" i="45"/>
  <c r="B1657" i="45"/>
  <c r="B725" i="45"/>
  <c r="B1053" i="45"/>
  <c r="B226" i="45"/>
  <c r="B414" i="45"/>
  <c r="B911" i="45"/>
  <c r="B1448" i="45"/>
  <c r="B1719" i="45"/>
  <c r="B1020" i="45"/>
  <c r="B1468" i="45"/>
  <c r="B1736" i="45"/>
  <c r="B100" i="45"/>
  <c r="B1140" i="45"/>
  <c r="B1414" i="45"/>
  <c r="B418" i="45"/>
  <c r="B1106" i="45"/>
  <c r="B1360" i="45"/>
  <c r="B462" i="45"/>
  <c r="B1119" i="45"/>
  <c r="B534" i="45"/>
  <c r="B1146" i="45"/>
  <c r="B962" i="45"/>
  <c r="B1582" i="45"/>
  <c r="B1819" i="45"/>
  <c r="B2020" i="45"/>
  <c r="B2184" i="45"/>
  <c r="B2360" i="45"/>
  <c r="B616" i="45"/>
  <c r="B1483" i="45"/>
  <c r="B1761" i="45"/>
  <c r="B1966" i="45"/>
  <c r="B2137" i="45"/>
  <c r="B2305" i="45"/>
  <c r="B2433" i="45"/>
  <c r="B642" i="45"/>
  <c r="B1374" i="45"/>
  <c r="B1622" i="45"/>
  <c r="B1772" i="45"/>
  <c r="B1876" i="45"/>
  <c r="B1986" i="45"/>
  <c r="B2074" i="45"/>
  <c r="B2154" i="45"/>
  <c r="B2250" i="45"/>
  <c r="B2330" i="45"/>
  <c r="B2410" i="45"/>
  <c r="B2506" i="45"/>
  <c r="B1111" i="45"/>
  <c r="B1419" i="45"/>
  <c r="B1579" i="45"/>
  <c r="B1681" i="45"/>
  <c r="B1787" i="45"/>
  <c r="B1870" i="45"/>
  <c r="B1953" i="45"/>
  <c r="B2035" i="45"/>
  <c r="B2109" i="45"/>
  <c r="B1014" i="45"/>
  <c r="B1364" i="45"/>
  <c r="B1548" i="45"/>
  <c r="B1660" i="45"/>
  <c r="B1756" i="45"/>
  <c r="B1844" i="45"/>
  <c r="B1926" i="45"/>
  <c r="B2009" i="45"/>
  <c r="B2086" i="45"/>
  <c r="B2166" i="45"/>
  <c r="B1356" i="45"/>
  <c r="B1710" i="45"/>
  <c r="B1942" i="45"/>
  <c r="B2141" i="45"/>
  <c r="B2267" i="45"/>
  <c r="B2381" i="45"/>
  <c r="B10" i="45"/>
  <c r="B1472" i="45"/>
  <c r="B1774" i="45"/>
  <c r="B1997" i="45"/>
  <c r="B2179" i="45"/>
  <c r="B2294" i="45"/>
  <c r="B2411" i="45"/>
  <c r="B982" i="45"/>
  <c r="B1613" i="45"/>
  <c r="B1859" i="45"/>
  <c r="B2075" i="45"/>
  <c r="B2221" i="45"/>
  <c r="B2335" i="45"/>
  <c r="B2452" i="45"/>
  <c r="B1333" i="45"/>
  <c r="B441" i="45"/>
  <c r="B14" i="45"/>
  <c r="B404" i="45"/>
  <c r="B813" i="45"/>
  <c r="B1002" i="45"/>
  <c r="B1467" i="45"/>
  <c r="B166" i="45"/>
  <c r="B1047" i="45"/>
  <c r="B1477" i="45"/>
  <c r="B1816" i="45"/>
  <c r="B177" i="45"/>
  <c r="B1163" i="45"/>
  <c r="B1487" i="45"/>
  <c r="B489" i="45"/>
  <c r="B1118" i="45"/>
  <c r="B1434" i="45"/>
  <c r="B498" i="45"/>
  <c r="B1131" i="45"/>
  <c r="B767" i="45"/>
  <c r="B1157" i="45"/>
  <c r="B1086" i="45"/>
  <c r="B1610" i="45"/>
  <c r="B1828" i="45"/>
  <c r="B2029" i="45"/>
  <c r="B2200" i="45"/>
  <c r="B2368" i="45"/>
  <c r="B727" i="45"/>
  <c r="B1519" i="45"/>
  <c r="B1771" i="45"/>
  <c r="B1975" i="45"/>
  <c r="B2153" i="45"/>
  <c r="B2313" i="45"/>
  <c r="B2441" i="45"/>
  <c r="B907" i="45"/>
  <c r="B1411" i="45"/>
  <c r="B1634" i="45"/>
  <c r="B1794" i="45"/>
  <c r="B1894" i="45"/>
  <c r="B1995" i="45"/>
  <c r="B2082" i="45"/>
  <c r="B2170" i="45"/>
  <c r="B2258" i="45"/>
  <c r="B2338" i="45"/>
  <c r="B2426" i="45"/>
  <c r="B210" i="45"/>
  <c r="B1159" i="45"/>
  <c r="B1437" i="45"/>
  <c r="B1590" i="45"/>
  <c r="B1701" i="45"/>
  <c r="B1797" i="45"/>
  <c r="B1879" i="45"/>
  <c r="B1962" i="45"/>
  <c r="B2044" i="45"/>
  <c r="B2117" i="45"/>
  <c r="B1072" i="45"/>
  <c r="B1402" i="45"/>
  <c r="B1566" i="45"/>
  <c r="B1670" i="45"/>
  <c r="B1766" i="45"/>
  <c r="B1853" i="45"/>
  <c r="B1935" i="45"/>
  <c r="B2018" i="45"/>
  <c r="B2102" i="45"/>
  <c r="B2174" i="45"/>
  <c r="B1416" i="45"/>
  <c r="B1741" i="45"/>
  <c r="B1969" i="45"/>
  <c r="B2157" i="45"/>
  <c r="B2278" i="45"/>
  <c r="B2406" i="45"/>
  <c r="B362" i="45"/>
  <c r="B1526" i="45"/>
  <c r="B1804" i="45"/>
  <c r="B2023" i="45"/>
  <c r="B655" i="45"/>
  <c r="B715" i="45"/>
  <c r="B472" i="45"/>
  <c r="B861" i="45"/>
  <c r="B1181" i="45"/>
  <c r="B1494" i="45"/>
  <c r="B217" i="45"/>
  <c r="B1172" i="45"/>
  <c r="B1486" i="45"/>
  <c r="B1824" i="45"/>
  <c r="B598" i="45"/>
  <c r="B1174" i="45"/>
  <c r="B1506" i="45"/>
  <c r="B739" i="45"/>
  <c r="B1142" i="45"/>
  <c r="B1443" i="45"/>
  <c r="B742" i="45"/>
  <c r="B1143" i="45"/>
  <c r="B787" i="45"/>
  <c r="B1240" i="45"/>
  <c r="B1135" i="45"/>
  <c r="B1642" i="45"/>
  <c r="B1855" i="45"/>
  <c r="B2047" i="45"/>
  <c r="B2224" i="45"/>
  <c r="B2392" i="45"/>
  <c r="B888" i="45"/>
  <c r="B1572" i="45"/>
  <c r="B1802" i="45"/>
  <c r="B1994" i="45"/>
  <c r="B2177" i="45"/>
  <c r="B2321" i="45"/>
  <c r="B2449" i="45"/>
  <c r="B980" i="45"/>
  <c r="B1466" i="45"/>
  <c r="B1654" i="45"/>
  <c r="B1803" i="45"/>
  <c r="B1913" i="45"/>
  <c r="B2004" i="45"/>
  <c r="B2090" i="45"/>
  <c r="B2186" i="45"/>
  <c r="B2266" i="45"/>
  <c r="B2346" i="45"/>
  <c r="B2442" i="45"/>
  <c r="B398" i="45"/>
  <c r="B1202" i="45"/>
  <c r="B1455" i="45"/>
  <c r="B1617" i="45"/>
  <c r="B1713" i="45"/>
  <c r="B1806" i="45"/>
  <c r="B1889" i="45"/>
  <c r="B1971" i="45"/>
  <c r="B2053" i="45"/>
  <c r="B254" i="45"/>
  <c r="B1168" i="45"/>
  <c r="B1420" i="45"/>
  <c r="B1580" i="45"/>
  <c r="B1682" i="45"/>
  <c r="B1778" i="45"/>
  <c r="B1862" i="45"/>
  <c r="B1945" i="45"/>
  <c r="B2036" i="45"/>
  <c r="B2110" i="45"/>
  <c r="B2182" i="45"/>
  <c r="B1462" i="45"/>
  <c r="B1769" i="45"/>
  <c r="B1991" i="45"/>
  <c r="B2173" i="45"/>
  <c r="B2303" i="45"/>
  <c r="B2420" i="45"/>
  <c r="B705" i="45"/>
  <c r="B1570" i="45"/>
  <c r="B1827" i="45"/>
  <c r="B2046" i="45"/>
  <c r="B2205" i="45"/>
  <c r="B2333" i="45"/>
  <c r="B2447" i="45"/>
  <c r="B1242" i="45"/>
  <c r="B1668" i="45"/>
  <c r="B1906" i="45"/>
  <c r="B2116" i="45"/>
  <c r="B3678" i="12"/>
  <c r="B3653" i="12"/>
  <c r="B3730" i="12"/>
  <c r="B3779" i="12"/>
  <c r="B2805" i="12"/>
  <c r="B2687" i="12"/>
  <c r="B2758" i="12"/>
  <c r="B2743" i="12"/>
  <c r="B3707" i="12"/>
  <c r="B3711" i="12"/>
  <c r="B3695" i="12"/>
  <c r="B3723" i="12"/>
  <c r="B2650" i="12"/>
  <c r="B2677" i="12"/>
  <c r="B2617" i="12"/>
  <c r="B2727" i="12"/>
  <c r="B3393" i="12"/>
  <c r="B3417" i="12"/>
  <c r="B2333" i="12"/>
  <c r="B2421" i="12"/>
  <c r="B2361" i="12"/>
  <c r="B3700" i="12"/>
  <c r="B3726" i="12"/>
  <c r="B3731" i="12"/>
  <c r="B3741" i="12"/>
  <c r="B2782" i="12"/>
  <c r="B2715" i="12"/>
  <c r="B2708" i="12"/>
  <c r="B2755" i="12"/>
  <c r="B3266" i="12"/>
  <c r="B3422" i="12"/>
  <c r="B2413" i="12"/>
  <c r="B2473" i="12"/>
  <c r="B3619" i="12"/>
  <c r="B3781" i="12"/>
  <c r="B3743" i="12"/>
  <c r="B3732" i="12"/>
  <c r="B2794" i="12"/>
  <c r="B2752" i="12"/>
  <c r="B2711" i="12"/>
  <c r="B2915" i="12"/>
  <c r="B3409" i="12"/>
  <c r="B2340" i="12"/>
  <c r="B3477" i="12"/>
  <c r="B3582" i="12"/>
  <c r="B3601" i="12"/>
  <c r="B3705" i="12"/>
  <c r="B3654" i="12"/>
  <c r="B3593" i="12"/>
  <c r="B3623" i="12"/>
  <c r="B3738" i="12"/>
  <c r="B3755" i="12"/>
  <c r="B3612" i="12"/>
  <c r="B3745" i="12"/>
  <c r="B3620" i="12"/>
  <c r="B3683" i="12"/>
  <c r="B3761" i="12"/>
  <c r="B3752" i="12"/>
  <c r="B3764" i="12"/>
  <c r="B3692" i="12"/>
  <c r="B3627" i="12"/>
  <c r="B3704" i="12"/>
  <c r="B3762" i="12"/>
  <c r="B3893" i="12"/>
  <c r="B3589" i="12"/>
  <c r="B3631" i="12"/>
  <c r="B3784" i="12"/>
  <c r="B3633" i="12"/>
  <c r="B3753" i="12"/>
  <c r="B3676" i="12"/>
  <c r="B3719" i="12"/>
  <c r="B3680" i="12"/>
  <c r="B3673" i="12"/>
  <c r="B3616" i="12"/>
  <c r="B3780" i="12"/>
  <c r="B3748" i="12"/>
  <c r="B3588" i="12"/>
  <c r="B3634" i="12"/>
  <c r="B3613" i="12"/>
  <c r="B3693" i="12"/>
  <c r="B3686" i="12"/>
  <c r="B3728" i="12"/>
  <c r="B3750" i="12"/>
  <c r="B3645" i="12"/>
  <c r="B3880" i="12"/>
  <c r="B3722" i="12"/>
  <c r="B3737" i="12"/>
  <c r="B3689" i="12"/>
  <c r="B3617" i="12"/>
  <c r="B3710" i="12"/>
  <c r="B3882" i="12"/>
  <c r="B3685" i="12"/>
  <c r="B3877" i="12"/>
  <c r="B3674" i="12"/>
  <c r="B3576" i="12"/>
  <c r="B3660" i="12"/>
  <c r="B3655" i="12"/>
  <c r="B3669" i="12"/>
  <c r="B3783" i="12"/>
  <c r="B3765" i="12"/>
  <c r="B3724" i="12"/>
  <c r="B2622" i="12"/>
  <c r="B2672" i="12"/>
  <c r="B2732" i="12"/>
  <c r="B2921" i="12"/>
  <c r="B2789" i="12"/>
  <c r="B2691" i="12"/>
  <c r="B2917" i="12"/>
  <c r="B2712" i="12"/>
  <c r="B2601" i="12"/>
  <c r="B2600" i="12"/>
  <c r="B2706" i="12"/>
  <c r="B2813" i="12"/>
  <c r="B2641" i="12"/>
  <c r="B2700" i="12"/>
  <c r="B2631" i="12"/>
  <c r="B2643" i="12"/>
  <c r="B2801" i="12"/>
  <c r="B2638" i="12"/>
  <c r="B2722" i="12"/>
  <c r="B2744" i="12"/>
  <c r="B2809" i="12"/>
  <c r="B2800" i="12"/>
  <c r="B2632" i="12"/>
  <c r="B2658" i="12"/>
  <c r="B2653" i="12"/>
  <c r="B2674" i="12"/>
  <c r="B2705" i="12"/>
  <c r="B2730" i="12"/>
  <c r="B2757" i="12"/>
  <c r="B2768" i="12"/>
  <c r="B2728" i="12"/>
  <c r="B2693" i="12"/>
  <c r="B2795" i="12"/>
  <c r="B2747" i="12"/>
  <c r="B2736" i="12"/>
  <c r="B2772" i="12"/>
  <c r="B2806" i="12"/>
  <c r="B2710" i="12"/>
  <c r="B2607" i="12"/>
  <c r="B2624" i="12"/>
  <c r="B2799" i="12"/>
  <c r="B2737" i="12"/>
  <c r="B2796" i="12"/>
  <c r="B2797" i="12"/>
  <c r="B2798" i="12"/>
  <c r="B2655" i="12"/>
  <c r="B2778" i="12"/>
  <c r="B2689" i="12"/>
  <c r="B2740" i="12"/>
  <c r="B2681" i="12"/>
  <c r="B2750" i="12"/>
  <c r="B2657" i="12"/>
  <c r="B2713" i="12"/>
  <c r="B2810" i="12"/>
  <c r="B2652" i="12"/>
  <c r="B2625" i="12"/>
  <c r="B2667" i="12"/>
  <c r="B2787" i="12"/>
  <c r="B2735" i="12"/>
  <c r="B2661" i="12"/>
  <c r="B2686" i="12"/>
  <c r="B2616" i="12"/>
  <c r="B2904" i="12"/>
  <c r="B2781" i="12"/>
  <c r="B2701" i="12"/>
  <c r="B2762" i="12"/>
  <c r="B2763" i="12"/>
  <c r="B2756" i="12"/>
  <c r="B2637" i="12"/>
  <c r="B2905" i="12"/>
  <c r="B2640" i="12"/>
  <c r="B2692" i="12"/>
  <c r="B2707" i="12"/>
  <c r="B2908" i="12"/>
  <c r="B2721" i="12"/>
  <c r="B2702" i="12"/>
  <c r="B2626" i="12"/>
  <c r="B2636" i="12"/>
  <c r="B2671" i="12"/>
  <c r="B2916" i="12"/>
  <c r="B2911" i="12"/>
  <c r="B2780" i="12"/>
  <c r="B2647" i="12"/>
  <c r="B2784" i="12"/>
  <c r="B2769" i="12"/>
  <c r="B2906" i="12"/>
  <c r="B2793" i="12"/>
  <c r="B2792" i="12"/>
  <c r="B2754" i="12"/>
  <c r="B2669" i="12"/>
  <c r="B2615" i="12"/>
  <c r="B2627" i="12"/>
  <c r="B2765" i="12"/>
  <c r="B2635" i="12"/>
  <c r="B2630" i="12"/>
  <c r="B2599" i="12"/>
  <c r="B2720" i="12"/>
  <c r="B2714" i="12"/>
  <c r="B2913" i="12"/>
  <c r="B2668" i="12"/>
  <c r="B2656" i="12"/>
  <c r="B2771" i="12"/>
  <c r="B2611" i="12"/>
  <c r="B2749" i="12"/>
  <c r="B2679" i="12"/>
  <c r="B2766" i="12"/>
  <c r="B2663" i="12"/>
  <c r="B2733" i="12"/>
  <c r="B2802" i="12"/>
  <c r="B2760" i="12"/>
  <c r="B2619" i="12"/>
  <c r="B2696" i="12"/>
  <c r="B2608" i="12"/>
  <c r="B2694" i="12"/>
  <c r="M10" i="27"/>
  <c r="B2290" i="12"/>
  <c r="B2472" i="12"/>
  <c r="B3025" i="12"/>
  <c r="B2294" i="12"/>
  <c r="B3339" i="12"/>
  <c r="B2360" i="12"/>
  <c r="B2465" i="12"/>
  <c r="B2349" i="12"/>
  <c r="B2343" i="12"/>
  <c r="B2288" i="12"/>
  <c r="B3259" i="12"/>
  <c r="B2416" i="12"/>
  <c r="B2367" i="12"/>
  <c r="B2296" i="12"/>
  <c r="B3344" i="12"/>
  <c r="B3120" i="12"/>
  <c r="B3306" i="12"/>
  <c r="B3429" i="12"/>
  <c r="B2299" i="12"/>
  <c r="B2478" i="12"/>
  <c r="B2582" i="12"/>
  <c r="B2430" i="12"/>
  <c r="B2306" i="12"/>
  <c r="B2475" i="12"/>
  <c r="B19" i="37"/>
  <c r="B21" i="37"/>
  <c r="B639" i="45"/>
  <c r="B70" i="45"/>
  <c r="B789" i="45"/>
  <c r="B273" i="45"/>
  <c r="B150" i="45"/>
  <c r="B831" i="45"/>
  <c r="B1246" i="45"/>
  <c r="B495" i="45"/>
  <c r="B929" i="45"/>
  <c r="B548" i="45"/>
  <c r="B934" i="45"/>
  <c r="B652" i="45"/>
  <c r="B1046" i="45"/>
  <c r="B1234" i="45"/>
  <c r="B1366" i="45"/>
  <c r="B1512" i="45"/>
  <c r="B1631" i="45"/>
  <c r="B1735" i="45"/>
  <c r="B446" i="45"/>
  <c r="B815" i="45"/>
  <c r="B1063" i="45"/>
  <c r="B1245" i="45"/>
  <c r="B1376" i="45"/>
  <c r="B1495" i="45"/>
  <c r="B1632" i="45"/>
  <c r="B1744" i="45"/>
  <c r="B1848" i="45"/>
  <c r="B1976" i="45"/>
  <c r="B230" i="45"/>
  <c r="B737" i="45"/>
  <c r="B1035" i="45"/>
  <c r="B1195" i="45"/>
  <c r="B1320" i="45"/>
  <c r="B1432" i="45"/>
  <c r="B1524" i="45"/>
  <c r="B1609" i="45"/>
  <c r="B566" i="45"/>
  <c r="B822" i="45"/>
  <c r="B1008" i="45"/>
  <c r="B1165" i="45"/>
  <c r="B1269" i="45"/>
  <c r="B1370" i="45"/>
  <c r="B1479" i="45"/>
  <c r="B52" i="45"/>
  <c r="B532" i="45"/>
  <c r="B841" i="45"/>
  <c r="B1024" i="45"/>
  <c r="B1156" i="45"/>
  <c r="B137" i="45"/>
  <c r="B575" i="45"/>
  <c r="B827" i="45"/>
  <c r="B1042" i="45"/>
  <c r="B1167" i="45"/>
  <c r="B1271" i="45"/>
  <c r="B313" i="45"/>
  <c r="B1179" i="45"/>
  <c r="B1445" i="45"/>
  <c r="B1630" i="45"/>
  <c r="B1738" i="45"/>
  <c r="B1837" i="45"/>
  <c r="B1947" i="45"/>
  <c r="B2038" i="45"/>
  <c r="B2120" i="45"/>
  <c r="B2216" i="45"/>
  <c r="B2296" i="45"/>
  <c r="B2376" i="45"/>
  <c r="B2472" i="45"/>
  <c r="B811" i="45"/>
  <c r="B1323" i="45"/>
  <c r="B1556" i="45"/>
  <c r="B1675" i="45"/>
  <c r="B1781" i="45"/>
  <c r="B1893" i="45"/>
  <c r="B1985" i="45"/>
  <c r="B2073" i="45"/>
  <c r="B2169" i="45"/>
  <c r="B2249" i="45"/>
  <c r="B2329" i="45"/>
  <c r="B2425" i="45"/>
  <c r="B2505" i="45"/>
  <c r="B1098" i="45"/>
  <c r="B1447" i="45"/>
  <c r="B1612" i="45"/>
  <c r="B1718" i="45"/>
  <c r="B283" i="45"/>
  <c r="B359" i="45"/>
  <c r="B969" i="45"/>
  <c r="B520" i="45"/>
  <c r="B326" i="45"/>
  <c r="B916" i="45"/>
  <c r="B1255" i="45"/>
  <c r="B585" i="45"/>
  <c r="B975" i="45"/>
  <c r="B615" i="45"/>
  <c r="B947" i="45"/>
  <c r="B710" i="45"/>
  <c r="B1075" i="45"/>
  <c r="B1254" i="45"/>
  <c r="B1394" i="45"/>
  <c r="B1522" i="45"/>
  <c r="B1639" i="45"/>
  <c r="B1759" i="45"/>
  <c r="B521" i="45"/>
  <c r="B836" i="45"/>
  <c r="B1090" i="45"/>
  <c r="B1256" i="45"/>
  <c r="B1395" i="45"/>
  <c r="B1523" i="45"/>
  <c r="B1640" i="45"/>
  <c r="B1752" i="45"/>
  <c r="B1872" i="45"/>
  <c r="B1992" i="45"/>
  <c r="B281" i="45"/>
  <c r="B779" i="45"/>
  <c r="B1051" i="45"/>
  <c r="B1215" i="45"/>
  <c r="B1341" i="45"/>
  <c r="B1442" i="45"/>
  <c r="B1533" i="45"/>
  <c r="B118" i="45"/>
  <c r="B600" i="45"/>
  <c r="B840" i="45"/>
  <c r="B1036" i="45"/>
  <c r="B1175" i="45"/>
  <c r="B1279" i="45"/>
  <c r="B1388" i="45"/>
  <c r="B1488" i="45"/>
  <c r="B126" i="45"/>
  <c r="B601" i="45"/>
  <c r="B863" i="45"/>
  <c r="B1040" i="45"/>
  <c r="B1176" i="45"/>
  <c r="B198" i="45"/>
  <c r="B609" i="45"/>
  <c r="B864" i="45"/>
  <c r="B1055" i="45"/>
  <c r="B1178" i="45"/>
  <c r="B1293" i="45"/>
  <c r="B466" i="45"/>
  <c r="B1221" i="45"/>
  <c r="B421" i="45"/>
  <c r="B487" i="45"/>
  <c r="B1097" i="45"/>
  <c r="B569" i="45"/>
  <c r="B377" i="45"/>
  <c r="B984" i="45"/>
  <c r="B1301" i="45"/>
  <c r="B628" i="45"/>
  <c r="B1039" i="45"/>
  <c r="B634" i="45"/>
  <c r="B1000" i="45"/>
  <c r="B792" i="45"/>
  <c r="B1100" i="45"/>
  <c r="B1266" i="45"/>
  <c r="B1421" i="45"/>
  <c r="B1540" i="45"/>
  <c r="B1647" i="45"/>
  <c r="B1775" i="45"/>
  <c r="B554" i="45"/>
  <c r="B875" i="45"/>
  <c r="B1127" i="45"/>
  <c r="B1267" i="45"/>
  <c r="B1404" i="45"/>
  <c r="B1550" i="45"/>
  <c r="B1656" i="45"/>
  <c r="B1760" i="45"/>
  <c r="B1888" i="45"/>
  <c r="B2000" i="45"/>
  <c r="B376" i="45"/>
  <c r="B838" i="45"/>
  <c r="B1064" i="45"/>
  <c r="B1226" i="45"/>
  <c r="B1359" i="45"/>
  <c r="B1451" i="45"/>
  <c r="B1542" i="45"/>
  <c r="B238" i="45"/>
  <c r="B632" i="45"/>
  <c r="B860" i="45"/>
  <c r="B1066" i="45"/>
  <c r="B1186" i="45"/>
  <c r="B1290" i="45"/>
  <c r="B1406" i="45"/>
  <c r="B1498" i="45"/>
  <c r="B185" i="45"/>
  <c r="B669" i="45"/>
  <c r="B883" i="45"/>
  <c r="B1054" i="45"/>
  <c r="B1197" i="45"/>
  <c r="B249" i="45"/>
  <c r="B638" i="45"/>
  <c r="B902" i="45"/>
  <c r="B1068" i="45"/>
  <c r="B1188" i="45"/>
  <c r="B1314" i="45"/>
  <c r="B614" i="45"/>
  <c r="B1262" i="45"/>
  <c r="B1518" i="45"/>
  <c r="B1652" i="45"/>
  <c r="B1758" i="45"/>
  <c r="B1874" i="45"/>
  <c r="B1965" i="45"/>
  <c r="B2056" i="45"/>
  <c r="B2152" i="45"/>
  <c r="B2232" i="45"/>
  <c r="B2312" i="45"/>
  <c r="B2408" i="45"/>
  <c r="B2488" i="45"/>
  <c r="B966" i="45"/>
  <c r="B1410" i="45"/>
  <c r="B1586" i="45"/>
  <c r="B1697" i="45"/>
  <c r="B1820" i="45"/>
  <c r="B1911" i="45"/>
  <c r="B2003" i="45"/>
  <c r="B2105" i="45"/>
  <c r="B2185" i="45"/>
  <c r="B39" i="45"/>
  <c r="B649" i="45"/>
  <c r="B1121" i="45"/>
  <c r="B703" i="45"/>
  <c r="B514" i="45"/>
  <c r="B1016" i="45"/>
  <c r="B1328" i="45"/>
  <c r="B731" i="45"/>
  <c r="B1050" i="45"/>
  <c r="B707" i="45"/>
  <c r="B162" i="45"/>
  <c r="B852" i="45"/>
  <c r="B1114" i="45"/>
  <c r="B1286" i="45"/>
  <c r="B1430" i="45"/>
  <c r="B1558" i="45"/>
  <c r="B1671" i="45"/>
  <c r="B1783" i="45"/>
  <c r="B591" i="45"/>
  <c r="B933" i="45"/>
  <c r="B1151" i="45"/>
  <c r="B1277" i="45"/>
  <c r="B1422" i="45"/>
  <c r="B1559" i="45"/>
  <c r="B1672" i="45"/>
  <c r="B1784" i="45"/>
  <c r="B1896" i="45"/>
  <c r="B2008" i="45"/>
  <c r="B488" i="45"/>
  <c r="B877" i="45"/>
  <c r="B1078" i="45"/>
  <c r="B1247" i="45"/>
  <c r="B1368" i="45"/>
  <c r="B1460" i="45"/>
  <c r="B1560" i="45"/>
  <c r="B289" i="45"/>
  <c r="B661" i="45"/>
  <c r="B900" i="45"/>
  <c r="B1079" i="45"/>
  <c r="B1196" i="45"/>
  <c r="B1311" i="45"/>
  <c r="B1415" i="45"/>
  <c r="B1507" i="45"/>
  <c r="B302" i="45"/>
  <c r="B696" i="45"/>
  <c r="B901" i="45"/>
  <c r="B1083" i="45"/>
  <c r="B1207" i="45"/>
  <c r="B305" i="45"/>
  <c r="B699" i="45"/>
  <c r="B924" i="45"/>
  <c r="B1084" i="45"/>
  <c r="B1208" i="45"/>
  <c r="B1324" i="45"/>
  <c r="B726" i="45"/>
  <c r="B1316" i="45"/>
  <c r="B1536" i="45"/>
  <c r="B1662" i="45"/>
  <c r="B1780" i="45"/>
  <c r="B1883" i="45"/>
  <c r="B1974" i="45"/>
  <c r="B2072" i="45"/>
  <c r="B2160" i="45"/>
  <c r="B2240" i="45"/>
  <c r="B2328" i="45"/>
  <c r="B2416" i="45"/>
  <c r="B2496" i="45"/>
  <c r="B1087" i="45"/>
  <c r="B1428" i="45"/>
  <c r="B1597" i="45"/>
  <c r="B1717" i="45"/>
  <c r="B1829" i="45"/>
  <c r="B1921" i="45"/>
  <c r="B2021" i="45"/>
  <c r="B2113" i="45"/>
  <c r="B2193" i="45"/>
  <c r="B2281" i="45"/>
  <c r="B2369" i="45"/>
  <c r="B136" i="45"/>
  <c r="B310" i="45"/>
  <c r="B1225" i="45"/>
  <c r="B775" i="45"/>
  <c r="B682" i="45"/>
  <c r="B1070" i="45"/>
  <c r="B1338" i="45"/>
  <c r="B783" i="45"/>
  <c r="B84" i="45"/>
  <c r="B736" i="45"/>
  <c r="B370" i="45"/>
  <c r="B872" i="45"/>
  <c r="B1138" i="45"/>
  <c r="B1317" i="45"/>
  <c r="B1439" i="45"/>
  <c r="B1567" i="45"/>
  <c r="B1695" i="45"/>
  <c r="B30" i="45"/>
  <c r="B623" i="45"/>
  <c r="B970" i="45"/>
  <c r="B1162" i="45"/>
  <c r="B1298" i="45"/>
  <c r="B1450" i="45"/>
  <c r="B1568" i="45"/>
  <c r="B1680" i="45"/>
  <c r="B1808" i="45"/>
  <c r="B1912" i="45"/>
  <c r="B2016" i="45"/>
  <c r="B558" i="45"/>
  <c r="B896" i="45"/>
  <c r="B1104" i="45"/>
  <c r="B1268" i="45"/>
  <c r="B1378" i="45"/>
  <c r="B1469" i="45"/>
  <c r="B1577" i="45"/>
  <c r="B345" i="45"/>
  <c r="B695" i="45"/>
  <c r="B937" i="45"/>
  <c r="B1094" i="45"/>
  <c r="B1206" i="45"/>
  <c r="B1332" i="45"/>
  <c r="B1424" i="45"/>
  <c r="B1516" i="45"/>
  <c r="B386" i="45"/>
  <c r="B720" i="45"/>
  <c r="B920" i="45"/>
  <c r="B1107" i="45"/>
  <c r="B1218" i="45"/>
  <c r="B352" i="45"/>
  <c r="B747" i="45"/>
  <c r="B943" i="45"/>
  <c r="B1096" i="45"/>
  <c r="B1230" i="45"/>
  <c r="B1334" i="45"/>
  <c r="B809" i="45"/>
  <c r="B1371" i="45"/>
  <c r="B1555" i="45"/>
  <c r="B1674" i="45"/>
  <c r="B1801" i="45"/>
  <c r="B1892" i="45"/>
  <c r="B1983" i="45"/>
  <c r="B2088" i="45"/>
  <c r="B2168" i="45"/>
  <c r="B2248" i="45"/>
  <c r="B2344" i="45"/>
  <c r="B2424" i="45"/>
  <c r="B2504" i="45"/>
  <c r="B1180" i="45"/>
  <c r="B1446" i="45"/>
  <c r="B1611" i="45"/>
  <c r="B1739" i="45"/>
  <c r="B1838" i="45"/>
  <c r="B1930" i="45"/>
  <c r="B2039" i="45"/>
  <c r="B2121" i="45"/>
  <c r="B2201" i="45"/>
  <c r="B2297" i="45"/>
  <c r="B2377" i="45"/>
  <c r="B2457" i="45"/>
  <c r="B828" i="45"/>
  <c r="B1325" i="45"/>
  <c r="B1520" i="45"/>
  <c r="B1676" i="45"/>
  <c r="B1782" i="45"/>
  <c r="B3410" i="12"/>
  <c r="B3559" i="12"/>
  <c r="B2301" i="12"/>
  <c r="B2581" i="12"/>
  <c r="B2593" i="12"/>
  <c r="B2452" i="12"/>
  <c r="B2374" i="12"/>
  <c r="B2322" i="12"/>
  <c r="B3274" i="12"/>
  <c r="B3364" i="12"/>
  <c r="B2371" i="12"/>
  <c r="B2477" i="12"/>
  <c r="B2291" i="12"/>
  <c r="B2337" i="12"/>
  <c r="B2323" i="12"/>
  <c r="B2330" i="12"/>
  <c r="B2488" i="12"/>
  <c r="B2390" i="12"/>
  <c r="C23" i="44"/>
  <c r="B2178" i="12"/>
  <c r="B2496" i="12"/>
  <c r="B2815" i="12"/>
  <c r="B2829" i="12"/>
  <c r="B3147" i="12"/>
  <c r="B3466" i="12"/>
  <c r="B3787" i="12"/>
  <c r="C31" i="44"/>
  <c r="B2179" i="12"/>
  <c r="B2499" i="12"/>
  <c r="B2817" i="12"/>
  <c r="B2830" i="12"/>
  <c r="B3148" i="12"/>
  <c r="B3467" i="12"/>
  <c r="B3791" i="12"/>
  <c r="B2171" i="12"/>
  <c r="B2491" i="12"/>
  <c r="B2503" i="12"/>
  <c r="B2822" i="12"/>
  <c r="B3140" i="12"/>
  <c r="B3153" i="12"/>
  <c r="B3473" i="12"/>
  <c r="B2980" i="12"/>
  <c r="B3035" i="12"/>
  <c r="B3125" i="12"/>
  <c r="B3239" i="12"/>
  <c r="B2935" i="12"/>
  <c r="B3086" i="12"/>
  <c r="B2953" i="12"/>
  <c r="B3085" i="12"/>
  <c r="B3133" i="12"/>
  <c r="B3072" i="12"/>
  <c r="B3118" i="12"/>
  <c r="B3112" i="12"/>
  <c r="B3059" i="12"/>
  <c r="B3061" i="12"/>
  <c r="B3024" i="12"/>
  <c r="B3033" i="12"/>
  <c r="B3045" i="12"/>
  <c r="B2992" i="12"/>
  <c r="B3109" i="12"/>
  <c r="B2982" i="12"/>
  <c r="B2974" i="12"/>
  <c r="B3099" i="12"/>
  <c r="B2971" i="12"/>
  <c r="B2948" i="12"/>
  <c r="B3091" i="12"/>
  <c r="B3056" i="12"/>
  <c r="B2965" i="12"/>
  <c r="B2933" i="12"/>
  <c r="B3058" i="12"/>
  <c r="B3012" i="12"/>
  <c r="B2996" i="12"/>
  <c r="B2957" i="12"/>
  <c r="B3063" i="12"/>
  <c r="B2958" i="12"/>
  <c r="B2943" i="12"/>
  <c r="B2986" i="12"/>
  <c r="B3003" i="12"/>
  <c r="B3067" i="12"/>
  <c r="B3084" i="12"/>
  <c r="B3060" i="12"/>
  <c r="B3071" i="12"/>
  <c r="B3244" i="12"/>
  <c r="B3023" i="12"/>
  <c r="B3036" i="12"/>
  <c r="B2998" i="12"/>
  <c r="B2923" i="12"/>
  <c r="B3009" i="12"/>
  <c r="B3052" i="12"/>
  <c r="B3093" i="12"/>
  <c r="B3073" i="12"/>
  <c r="B3240" i="12"/>
  <c r="B3100" i="12"/>
  <c r="B3229" i="12"/>
  <c r="B3019" i="12"/>
  <c r="B3007" i="12"/>
  <c r="B3022" i="12"/>
  <c r="B2945" i="12"/>
  <c r="B2970" i="12"/>
  <c r="B3243" i="12"/>
  <c r="B2938" i="12"/>
  <c r="B3013" i="12"/>
  <c r="B3000" i="12"/>
  <c r="B2962" i="12"/>
  <c r="B3106" i="12"/>
  <c r="B3131" i="12"/>
  <c r="B2967" i="12"/>
  <c r="B3132" i="12"/>
  <c r="B3064" i="12"/>
  <c r="B2927" i="12"/>
  <c r="B3129" i="12"/>
  <c r="B2963" i="12"/>
  <c r="B2929" i="12"/>
  <c r="B2983" i="12"/>
  <c r="B2955" i="12"/>
  <c r="B3237" i="12"/>
  <c r="B2960" i="12"/>
  <c r="B2981" i="12"/>
  <c r="B3065" i="12"/>
  <c r="B2932" i="12"/>
  <c r="B3069" i="12"/>
  <c r="B2934" i="12"/>
  <c r="B3228" i="12"/>
  <c r="B2977" i="12"/>
  <c r="B2976" i="12"/>
  <c r="B2924" i="12"/>
  <c r="B3076" i="12"/>
  <c r="B3113" i="12"/>
  <c r="B2949" i="12"/>
  <c r="B3083" i="12"/>
  <c r="B2978" i="12"/>
  <c r="B2966" i="12"/>
  <c r="B2994" i="12"/>
  <c r="B3040" i="12"/>
  <c r="B3092" i="12"/>
  <c r="B3075" i="12"/>
  <c r="B3232" i="12"/>
  <c r="B3079" i="12"/>
  <c r="B3116" i="12"/>
  <c r="B2930" i="12"/>
  <c r="B2968" i="12"/>
  <c r="B2931" i="12"/>
  <c r="B3055" i="12"/>
  <c r="B3105" i="12"/>
  <c r="B2926" i="12"/>
  <c r="B3119" i="12"/>
  <c r="B3001" i="12"/>
  <c r="B2956" i="12"/>
  <c r="B3077" i="12"/>
  <c r="B3094" i="12"/>
  <c r="B3114" i="12"/>
  <c r="B3080" i="12"/>
  <c r="B3235" i="12"/>
  <c r="B3030" i="12"/>
  <c r="B3130" i="12"/>
  <c r="B3135" i="12"/>
  <c r="B3018" i="12"/>
  <c r="B3107" i="12"/>
  <c r="B3127" i="12"/>
  <c r="B3066" i="12"/>
  <c r="B3062" i="12"/>
  <c r="B2942" i="12"/>
  <c r="B3038" i="12"/>
  <c r="B3245" i="12"/>
  <c r="B3034" i="12"/>
  <c r="B3054" i="12"/>
  <c r="B3005" i="12"/>
  <c r="B2950" i="12"/>
  <c r="B2973" i="12"/>
  <c r="B3016" i="12"/>
  <c r="B2928" i="12"/>
  <c r="B3053" i="12"/>
  <c r="B2972" i="12"/>
  <c r="B3124" i="12"/>
  <c r="B2969" i="12"/>
  <c r="B3233" i="12"/>
  <c r="B3015" i="12"/>
  <c r="B3231" i="12"/>
  <c r="B2123" i="12"/>
  <c r="B3126" i="12"/>
  <c r="B3027" i="12"/>
  <c r="B3082" i="12"/>
  <c r="B3088" i="12"/>
  <c r="B3010" i="12"/>
  <c r="B3242" i="12"/>
  <c r="B3115" i="12"/>
  <c r="B3104" i="12"/>
  <c r="B2997" i="12"/>
  <c r="B3136" i="12"/>
  <c r="B3590" i="12"/>
  <c r="B3587" i="12"/>
  <c r="B3618" i="12"/>
  <c r="B3718" i="12"/>
  <c r="B3777" i="12"/>
  <c r="B3667" i="12"/>
  <c r="B3715" i="12"/>
  <c r="B3714" i="12"/>
  <c r="B3721" i="12"/>
  <c r="B3690" i="12"/>
  <c r="B3594" i="12"/>
  <c r="B3583" i="12"/>
  <c r="B3572" i="12"/>
  <c r="B3643" i="12"/>
  <c r="B3610" i="12"/>
  <c r="B3614" i="12"/>
  <c r="B3672" i="12"/>
  <c r="B3664" i="12"/>
  <c r="B3782" i="12"/>
  <c r="B3577" i="12"/>
  <c r="B3624" i="12"/>
  <c r="B3599" i="12"/>
  <c r="B3629" i="12"/>
  <c r="B3699" i="12"/>
  <c r="B3772" i="12"/>
  <c r="B3766" i="12"/>
  <c r="B3607" i="12"/>
  <c r="B3684" i="12"/>
  <c r="B3698" i="12"/>
  <c r="B3585" i="12"/>
  <c r="B3581" i="12"/>
  <c r="B3892" i="12"/>
  <c r="B3606" i="12"/>
  <c r="B3769" i="12"/>
  <c r="B3785" i="12"/>
  <c r="B3759" i="12"/>
  <c r="B3649" i="12"/>
  <c r="B3626" i="12"/>
  <c r="B3712" i="12"/>
  <c r="B3600" i="12"/>
  <c r="B3713" i="12"/>
  <c r="B3776" i="12"/>
  <c r="B3886" i="12"/>
  <c r="B3571" i="12"/>
  <c r="B3575" i="12"/>
  <c r="B3611" i="12"/>
  <c r="B3881" i="12"/>
  <c r="B3733" i="12"/>
  <c r="B3744" i="12"/>
  <c r="B3682" i="12"/>
  <c r="B3638" i="12"/>
  <c r="B3771" i="12"/>
  <c r="B3883" i="12"/>
  <c r="B3598" i="12"/>
  <c r="B3663" i="12"/>
  <c r="B3675" i="12"/>
  <c r="B3665" i="12"/>
  <c r="B3756" i="12"/>
  <c r="B3760" i="12"/>
  <c r="B3580" i="12"/>
  <c r="B3751" i="12"/>
  <c r="B3668" i="12"/>
  <c r="B3579" i="12"/>
  <c r="B3891" i="12"/>
  <c r="B3595" i="12"/>
  <c r="B3656" i="12"/>
  <c r="B3622" i="12"/>
  <c r="B3628" i="12"/>
  <c r="B3706" i="12"/>
  <c r="B3632" i="12"/>
  <c r="B3767" i="12"/>
  <c r="B3659" i="12"/>
  <c r="B3658" i="12"/>
  <c r="B3742" i="12"/>
  <c r="B3625" i="12"/>
  <c r="B3596" i="12"/>
  <c r="B3889" i="12"/>
  <c r="B3661" i="12"/>
  <c r="B3636" i="12"/>
  <c r="B3725" i="12"/>
  <c r="B3758" i="12"/>
  <c r="B3778" i="12"/>
  <c r="B3775" i="12"/>
  <c r="B3727" i="12"/>
  <c r="B3670" i="12"/>
  <c r="B3578" i="12"/>
  <c r="B3584" i="12"/>
  <c r="B3651" i="12"/>
  <c r="B3734" i="12"/>
  <c r="B3703" i="12"/>
  <c r="B3879" i="12"/>
  <c r="B3630" i="12"/>
  <c r="B3597" i="12"/>
  <c r="B3603" i="12"/>
  <c r="B3640" i="12"/>
  <c r="B3749" i="12"/>
  <c r="B3641" i="12"/>
  <c r="B3701" i="12"/>
  <c r="B3708" i="12"/>
  <c r="B3602" i="12"/>
  <c r="B3647" i="12"/>
  <c r="B3681" i="12"/>
  <c r="B3739" i="12"/>
  <c r="B3608" i="12"/>
  <c r="B3709" i="12"/>
  <c r="B3878" i="12"/>
  <c r="B3888" i="12"/>
  <c r="B3773" i="12"/>
  <c r="B3774" i="12"/>
  <c r="B3691" i="12"/>
  <c r="B3736" i="12"/>
  <c r="B3586" i="12"/>
  <c r="B3592" i="12"/>
  <c r="B3876" i="12"/>
  <c r="B3635" i="12"/>
  <c r="B3652" i="12"/>
  <c r="B3885" i="12"/>
  <c r="B3687" i="12"/>
  <c r="B3740" i="12"/>
  <c r="B3747" i="12"/>
  <c r="B3754" i="12"/>
  <c r="B3720" i="12"/>
  <c r="B3757" i="12"/>
  <c r="B3605" i="12"/>
  <c r="B3666" i="12"/>
  <c r="B3639" i="12"/>
  <c r="B3644" i="12"/>
  <c r="B3717" i="12"/>
  <c r="B3609" i="12"/>
  <c r="B3646" i="12"/>
  <c r="B3716" i="12"/>
  <c r="B3884" i="12"/>
  <c r="B3657" i="12"/>
  <c r="B3637" i="12"/>
  <c r="B3694" i="12"/>
  <c r="B3574" i="12"/>
  <c r="B3648" i="12"/>
  <c r="B3621" i="12"/>
  <c r="B3696" i="12"/>
  <c r="B3746" i="12"/>
  <c r="B3702" i="12"/>
  <c r="B3017" i="12"/>
  <c r="B3068" i="12"/>
  <c r="B3039" i="12"/>
  <c r="B2964" i="12"/>
  <c r="B2988" i="12"/>
  <c r="B3004" i="12"/>
  <c r="B3032" i="12"/>
  <c r="B3014" i="12"/>
  <c r="B2946" i="12"/>
  <c r="B3097" i="12"/>
  <c r="B3234" i="12"/>
  <c r="B2990" i="12"/>
  <c r="B3117" i="12"/>
  <c r="B3095" i="12"/>
  <c r="B2959" i="12"/>
  <c r="B2940" i="12"/>
  <c r="B2095" i="12"/>
  <c r="B23" i="37"/>
  <c r="B25" i="37"/>
  <c r="B24" i="37"/>
  <c r="B3411" i="12"/>
  <c r="B3460" i="12"/>
  <c r="B3390" i="12"/>
  <c r="B2311" i="12"/>
  <c r="B2382" i="12"/>
  <c r="B2302" i="12"/>
  <c r="B2441" i="12"/>
  <c r="B2406" i="12"/>
  <c r="N3906" i="12"/>
  <c r="L3901" i="12"/>
  <c r="B37" i="45"/>
  <c r="O3911" i="12"/>
  <c r="P3911" i="12"/>
  <c r="O3901" i="12"/>
  <c r="B2285" i="12"/>
  <c r="B3372" i="12"/>
  <c r="B2283" i="12"/>
  <c r="B3397" i="12"/>
  <c r="B3322" i="12"/>
  <c r="B2457" i="12"/>
  <c r="B2399" i="12"/>
  <c r="B2310" i="12"/>
  <c r="B2443" i="12"/>
  <c r="B2408" i="12"/>
  <c r="B2592" i="12"/>
  <c r="B2589" i="12"/>
  <c r="B2594" i="12"/>
  <c r="B2287" i="45"/>
  <c r="B2195" i="45"/>
  <c r="B1044" i="45"/>
  <c r="B267" i="45"/>
  <c r="B101" i="45"/>
  <c r="B23" i="45"/>
  <c r="B200" i="45"/>
  <c r="B439" i="45"/>
  <c r="B153" i="45"/>
  <c r="B49" i="45"/>
  <c r="B380" i="45"/>
  <c r="B551" i="45"/>
  <c r="B20" i="45"/>
  <c r="B425" i="45"/>
  <c r="B684" i="45"/>
  <c r="B844" i="45"/>
  <c r="B985" i="45"/>
  <c r="B1113" i="45"/>
  <c r="B1241" i="45"/>
  <c r="B1369" i="45"/>
  <c r="B1497" i="45"/>
  <c r="B246" i="45"/>
  <c r="B553" i="45"/>
  <c r="B766" i="45"/>
  <c r="B912" i="45"/>
  <c r="B1045" i="45"/>
  <c r="B2359" i="45"/>
  <c r="B331" i="45"/>
  <c r="B165" i="45"/>
  <c r="B87" i="45"/>
  <c r="B264" i="45"/>
  <c r="B524" i="45"/>
  <c r="B282" i="45"/>
  <c r="B92" i="45"/>
  <c r="B401" i="45"/>
  <c r="B572" i="45"/>
  <c r="B86" i="45"/>
  <c r="B458" i="45"/>
  <c r="B708" i="45"/>
  <c r="B862" i="45"/>
  <c r="B1001" i="45"/>
  <c r="B1129" i="45"/>
  <c r="B1257" i="45"/>
  <c r="B1385" i="45"/>
  <c r="B1513" i="45"/>
  <c r="B297" i="45"/>
  <c r="B586" i="45"/>
  <c r="B784" i="45"/>
  <c r="B931" i="45"/>
  <c r="B1061" i="45"/>
  <c r="B1779" i="45"/>
  <c r="B459" i="45"/>
  <c r="B293" i="45"/>
  <c r="B215" i="45"/>
  <c r="B58" i="45"/>
  <c r="B681" i="45"/>
  <c r="B474" i="45"/>
  <c r="B236" i="45"/>
  <c r="B444" i="45"/>
  <c r="B613" i="45"/>
  <c r="B209" i="45"/>
  <c r="B527" i="45"/>
  <c r="B751" i="45"/>
  <c r="B899" i="45"/>
  <c r="B1033" i="45"/>
  <c r="B1161" i="45"/>
  <c r="B1289" i="45"/>
  <c r="B1417" i="45"/>
  <c r="B1545" i="45"/>
  <c r="B383" i="45"/>
  <c r="B647" i="45"/>
  <c r="B821" i="45"/>
  <c r="B965" i="45"/>
  <c r="B1093" i="45"/>
  <c r="B11" i="45"/>
  <c r="B523" i="45"/>
  <c r="B357" i="45"/>
  <c r="B279" i="45"/>
  <c r="B122" i="45"/>
  <c r="B746" i="45"/>
  <c r="B560" i="45"/>
  <c r="B268" i="45"/>
  <c r="B465" i="45"/>
  <c r="B631" i="45"/>
  <c r="B258" i="45"/>
  <c r="B562" i="45"/>
  <c r="B771" i="45"/>
  <c r="B917" i="45"/>
  <c r="B1049" i="45"/>
  <c r="B1177" i="45"/>
  <c r="B1305" i="45"/>
  <c r="B1433" i="45"/>
  <c r="B1561" i="45"/>
  <c r="B416" i="45"/>
  <c r="B678" i="45"/>
  <c r="B839" i="45"/>
  <c r="B981" i="45"/>
  <c r="B1109" i="45"/>
  <c r="B2237" i="45"/>
  <c r="B27" i="45"/>
  <c r="B539" i="45"/>
  <c r="B373" i="45"/>
  <c r="B295" i="45"/>
  <c r="B138" i="45"/>
  <c r="B762" i="45"/>
  <c r="B582" i="45"/>
  <c r="B284" i="45"/>
  <c r="B476" i="45"/>
  <c r="B640" i="45"/>
  <c r="B286" i="45"/>
  <c r="B578" i="45"/>
  <c r="B780" i="45"/>
  <c r="B926" i="45"/>
  <c r="B1057" i="45"/>
  <c r="B1185" i="45"/>
  <c r="B1313" i="45"/>
  <c r="B1441" i="45"/>
  <c r="B36" i="45"/>
  <c r="B434" i="45"/>
  <c r="B691" i="45"/>
  <c r="B848" i="45"/>
  <c r="B989" i="45"/>
  <c r="B1117" i="45"/>
  <c r="B117" i="45"/>
  <c r="B353" i="45"/>
  <c r="B300" i="45"/>
  <c r="B54" i="45"/>
  <c r="B825" i="45"/>
  <c r="B1193" i="45"/>
  <c r="B1505" i="45"/>
  <c r="B745" i="45"/>
  <c r="B1125" i="45"/>
  <c r="B424" i="45"/>
  <c r="B743" i="45"/>
  <c r="B941" i="45"/>
  <c r="B1112" i="45"/>
  <c r="B1264" i="45"/>
  <c r="B294" i="45"/>
  <c r="B665" i="45"/>
  <c r="B881" i="45"/>
  <c r="B1060" i="45"/>
  <c r="B457" i="45"/>
  <c r="B764" i="45"/>
  <c r="B958" i="45"/>
  <c r="B440" i="45"/>
  <c r="B753" i="45"/>
  <c r="B983" i="45"/>
  <c r="B1126" i="45"/>
  <c r="B1223" i="45"/>
  <c r="B1307" i="45"/>
  <c r="B1384" i="45"/>
  <c r="B1458" i="45"/>
  <c r="B1531" i="45"/>
  <c r="B1599" i="45"/>
  <c r="B1663" i="45"/>
  <c r="B1727" i="45"/>
  <c r="B1791" i="45"/>
  <c r="B409" i="45"/>
  <c r="B688" i="45"/>
  <c r="B854" i="45"/>
  <c r="B1003" i="45"/>
  <c r="B1115" i="45"/>
  <c r="B1204" i="45"/>
  <c r="B1287" i="45"/>
  <c r="B1367" i="45"/>
  <c r="B1440" i="45"/>
  <c r="B1514" i="45"/>
  <c r="B1584" i="45"/>
  <c r="B1648" i="45"/>
  <c r="B1712" i="45"/>
  <c r="B1776" i="45"/>
  <c r="B1840" i="45"/>
  <c r="B1904" i="45"/>
  <c r="B1968" i="45"/>
  <c r="B2032" i="45"/>
  <c r="B338" i="45"/>
  <c r="B629" i="45"/>
  <c r="B817" i="45"/>
  <c r="B971" i="45"/>
  <c r="B1092" i="45"/>
  <c r="B1184" i="45"/>
  <c r="B1868" i="45"/>
  <c r="B2327" i="45"/>
  <c r="B549" i="45"/>
  <c r="B810" i="45"/>
  <c r="B391" i="45"/>
  <c r="B392" i="45"/>
  <c r="B935" i="45"/>
  <c r="B1249" i="45"/>
  <c r="B194" i="45"/>
  <c r="B857" i="45"/>
  <c r="B108" i="45"/>
  <c r="B559" i="45"/>
  <c r="B819" i="45"/>
  <c r="B1006" i="45"/>
  <c r="B1173" i="45"/>
  <c r="B1319" i="45"/>
  <c r="B448" i="45"/>
  <c r="B759" i="45"/>
  <c r="B954" i="45"/>
  <c r="B174" i="45"/>
  <c r="B594" i="45"/>
  <c r="B837" i="45"/>
  <c r="B12" i="45"/>
  <c r="B512" i="45"/>
  <c r="B833" i="45"/>
  <c r="B1019" i="45"/>
  <c r="B1150" i="45"/>
  <c r="B1244" i="45"/>
  <c r="B1327" i="45"/>
  <c r="B1403" i="45"/>
  <c r="B1476" i="45"/>
  <c r="B1549" i="45"/>
  <c r="B1615" i="45"/>
  <c r="B1679" i="45"/>
  <c r="B1743" i="45"/>
  <c r="B97" i="45"/>
  <c r="B482" i="45"/>
  <c r="B734" i="45"/>
  <c r="B895" i="45"/>
  <c r="B1034" i="45"/>
  <c r="B1139" i="45"/>
  <c r="B1224" i="45"/>
  <c r="B1308" i="45"/>
  <c r="B1386" i="45"/>
  <c r="B1459" i="45"/>
  <c r="B1532" i="45"/>
  <c r="B1600" i="45"/>
  <c r="B1664" i="45"/>
  <c r="B1728" i="45"/>
  <c r="B1792" i="45"/>
  <c r="B1856" i="45"/>
  <c r="B1920" i="45"/>
  <c r="B1984" i="45"/>
  <c r="B2048" i="45"/>
  <c r="B415" i="45"/>
  <c r="B689" i="45"/>
  <c r="B859" i="45"/>
  <c r="B1004" i="45"/>
  <c r="B1116" i="45"/>
  <c r="B1205" i="45"/>
  <c r="B1288" i="45"/>
  <c r="B75" i="45"/>
  <c r="B203" i="45"/>
  <c r="B343" i="45"/>
  <c r="B186" i="45"/>
  <c r="B529" i="45"/>
  <c r="B596" i="45"/>
  <c r="B993" i="45"/>
  <c r="B1353" i="45"/>
  <c r="B450" i="45"/>
  <c r="B921" i="45"/>
  <c r="B190" i="45"/>
  <c r="B606" i="45"/>
  <c r="B843" i="45"/>
  <c r="B1027" i="45"/>
  <c r="B1191" i="45"/>
  <c r="B81" i="45"/>
  <c r="B561" i="45"/>
  <c r="B853" i="45"/>
  <c r="B1449" i="45"/>
  <c r="B894" i="45"/>
  <c r="B402" i="45"/>
  <c r="B892" i="45"/>
  <c r="B1155" i="45"/>
  <c r="B161" i="45"/>
  <c r="B646" i="45"/>
  <c r="B964" i="45"/>
  <c r="B367" i="45"/>
  <c r="B750" i="45"/>
  <c r="B94" i="45"/>
  <c r="B680" i="45"/>
  <c r="B950" i="45"/>
  <c r="B1171" i="45"/>
  <c r="B1276" i="45"/>
  <c r="B1375" i="45"/>
  <c r="B1485" i="45"/>
  <c r="B1575" i="45"/>
  <c r="B1655" i="45"/>
  <c r="B1751" i="45"/>
  <c r="B278" i="45"/>
  <c r="B656" i="45"/>
  <c r="B913" i="45"/>
  <c r="B1076" i="45"/>
  <c r="B1194" i="45"/>
  <c r="B1318" i="45"/>
  <c r="B1413" i="45"/>
  <c r="B1504" i="45"/>
  <c r="B1608" i="45"/>
  <c r="B1688" i="45"/>
  <c r="B1768" i="45"/>
  <c r="B1864" i="45"/>
  <c r="B1944" i="45"/>
  <c r="B2024" i="45"/>
  <c r="B452" i="45"/>
  <c r="B760" i="45"/>
  <c r="B955" i="45"/>
  <c r="B1128" i="45"/>
  <c r="B1236" i="45"/>
  <c r="B1331" i="45"/>
  <c r="B1405" i="45"/>
  <c r="B1478" i="45"/>
  <c r="B1551" i="45"/>
  <c r="B44" i="45"/>
  <c r="B456" i="45"/>
  <c r="B718" i="45"/>
  <c r="B878" i="45"/>
  <c r="B1023" i="45"/>
  <c r="B1130" i="45"/>
  <c r="B1216" i="45"/>
  <c r="B1300" i="45"/>
  <c r="B1379" i="45"/>
  <c r="B1452" i="45"/>
  <c r="B1525" i="45"/>
  <c r="B242" i="45"/>
  <c r="B568" i="45"/>
  <c r="B785" i="45"/>
  <c r="B939" i="45"/>
  <c r="B1067" i="45"/>
  <c r="B1166" i="45"/>
  <c r="B1250" i="45"/>
  <c r="B393" i="45"/>
  <c r="B671" i="45"/>
  <c r="B846" i="45"/>
  <c r="B994" i="45"/>
  <c r="B1108" i="45"/>
  <c r="B1198" i="45"/>
  <c r="B1282" i="45"/>
  <c r="B1363" i="45"/>
  <c r="B887" i="45"/>
  <c r="B1291" i="45"/>
  <c r="B1463" i="45"/>
  <c r="B1596" i="45"/>
  <c r="B1684" i="45"/>
  <c r="B1770" i="45"/>
  <c r="B1846" i="45"/>
  <c r="B1919" i="45"/>
  <c r="B1993" i="45"/>
  <c r="B2064" i="45"/>
  <c r="B2128" i="45"/>
  <c r="B2192" i="45"/>
  <c r="B2256" i="45"/>
  <c r="B2320" i="45"/>
  <c r="B2384" i="45"/>
  <c r="B2448" i="45"/>
  <c r="B78" i="45"/>
  <c r="B1031" i="45"/>
  <c r="B1347" i="45"/>
  <c r="B1501" i="45"/>
  <c r="B1621" i="45"/>
  <c r="B1707" i="45"/>
  <c r="B1793" i="45"/>
  <c r="B1866" i="45"/>
  <c r="B1939" i="45"/>
  <c r="B2012" i="45"/>
  <c r="B2081" i="45"/>
  <c r="B2145" i="45"/>
  <c r="B2209" i="45"/>
  <c r="B2273" i="45"/>
  <c r="B2337" i="45"/>
  <c r="B2401" i="45"/>
  <c r="B2465" i="45"/>
  <c r="B505" i="45"/>
  <c r="B1147" i="45"/>
  <c r="B1392" i="45"/>
  <c r="B1539" i="45"/>
  <c r="B1644" i="45"/>
  <c r="B1730" i="45"/>
  <c r="B1812" i="45"/>
  <c r="B1885" i="45"/>
  <c r="B1958" i="45"/>
  <c r="B2031" i="45"/>
  <c r="B2098" i="45"/>
  <c r="B2162" i="45"/>
  <c r="B2226" i="45"/>
  <c r="B2290" i="45"/>
  <c r="B2354" i="45"/>
  <c r="B2418" i="45"/>
  <c r="B2482" i="45"/>
  <c r="B773" i="45"/>
  <c r="B1243" i="45"/>
  <c r="B587" i="45"/>
  <c r="B938" i="45"/>
  <c r="B686" i="45"/>
  <c r="B1065" i="45"/>
  <c r="B73" i="45"/>
  <c r="B1029" i="45"/>
  <c r="B584" i="45"/>
  <c r="B928" i="45"/>
  <c r="B1228" i="45"/>
  <c r="B262" i="45"/>
  <c r="B772" i="45"/>
  <c r="B1018" i="45"/>
  <c r="B436" i="45"/>
  <c r="B849" i="45"/>
  <c r="B270" i="45"/>
  <c r="B732" i="45"/>
  <c r="B1032" i="45"/>
  <c r="B1192" i="45"/>
  <c r="B1296" i="45"/>
  <c r="B1412" i="45"/>
  <c r="B1503" i="45"/>
  <c r="B1591" i="45"/>
  <c r="B1687" i="45"/>
  <c r="B1767" i="45"/>
  <c r="B372" i="45"/>
  <c r="B755" i="45"/>
  <c r="B951" i="45"/>
  <c r="B1103" i="45"/>
  <c r="B1235" i="45"/>
  <c r="B1340" i="45"/>
  <c r="B1431" i="45"/>
  <c r="B1541" i="45"/>
  <c r="B1624" i="45"/>
  <c r="B1704" i="45"/>
  <c r="B1800" i="45"/>
  <c r="B1880" i="45"/>
  <c r="B1960" i="45"/>
  <c r="B33" i="45"/>
  <c r="B522" i="45"/>
  <c r="B799" i="45"/>
  <c r="B1022" i="45"/>
  <c r="B1152" i="45"/>
  <c r="B1258" i="45"/>
  <c r="B1350" i="45"/>
  <c r="B1423" i="45"/>
  <c r="B1496" i="45"/>
  <c r="B1569" i="45"/>
  <c r="B178" i="45"/>
  <c r="B530" i="45"/>
  <c r="B763" i="45"/>
  <c r="B919" i="45"/>
  <c r="B1052" i="45"/>
  <c r="B1154" i="45"/>
  <c r="B1238" i="45"/>
  <c r="B1322" i="45"/>
  <c r="B1397" i="45"/>
  <c r="B1470" i="45"/>
  <c r="B1543" i="45"/>
  <c r="B351" i="45"/>
  <c r="B637" i="45"/>
  <c r="B823" i="45"/>
  <c r="B976" i="45"/>
  <c r="B1095" i="45"/>
  <c r="B1187" i="45"/>
  <c r="B57" i="45"/>
  <c r="B463" i="45"/>
  <c r="B723" i="45"/>
  <c r="B884" i="45"/>
  <c r="B1026" i="45"/>
  <c r="B1132" i="45"/>
  <c r="B1220" i="45"/>
  <c r="B1303" i="45"/>
  <c r="B76" i="45"/>
  <c r="B1030" i="45"/>
  <c r="B1346" i="45"/>
  <c r="B1500" i="45"/>
  <c r="B1620" i="45"/>
  <c r="B1706" i="45"/>
  <c r="B1790" i="45"/>
  <c r="B1865" i="45"/>
  <c r="B1938" i="45"/>
  <c r="B2011" i="45"/>
  <c r="B2080" i="45"/>
  <c r="B2144" i="45"/>
  <c r="B2208" i="45"/>
  <c r="B2272" i="45"/>
  <c r="B2336" i="45"/>
  <c r="B2400" i="45"/>
  <c r="B2464" i="45"/>
  <c r="B473" i="45"/>
  <c r="B1136" i="45"/>
  <c r="B1391" i="45"/>
  <c r="B1538" i="45"/>
  <c r="B1643" i="45"/>
  <c r="B1729" i="45"/>
  <c r="B1811" i="45"/>
  <c r="B1884" i="45"/>
  <c r="B1957" i="45"/>
  <c r="B2030" i="45"/>
  <c r="B2097" i="45"/>
  <c r="B2161" i="45"/>
  <c r="B2225" i="45"/>
  <c r="B2289" i="45"/>
  <c r="B2353" i="45"/>
  <c r="B2417" i="45"/>
  <c r="B2481" i="45"/>
  <c r="B748" i="45"/>
  <c r="B1231" i="45"/>
  <c r="B1429" i="45"/>
  <c r="B1573" i="45"/>
  <c r="B1666" i="45"/>
  <c r="B1750" i="45"/>
  <c r="B1830" i="45"/>
  <c r="B1903" i="45"/>
  <c r="B1977" i="45"/>
  <c r="B2050" i="45"/>
  <c r="B2114" i="45"/>
  <c r="B2178" i="45"/>
  <c r="B2242" i="45"/>
  <c r="B2306" i="45"/>
  <c r="B2370" i="45"/>
  <c r="B2434" i="45"/>
  <c r="B2498" i="45"/>
  <c r="B927" i="45"/>
  <c r="B1306" i="45"/>
  <c r="B1474" i="45"/>
  <c r="B1604" i="45"/>
  <c r="B1691" i="45"/>
  <c r="B1777" i="45"/>
  <c r="B1852" i="45"/>
  <c r="B1925" i="45"/>
  <c r="B1998" i="45"/>
  <c r="B2069" i="45"/>
  <c r="B431" i="45"/>
  <c r="B1122" i="45"/>
  <c r="B1383" i="45"/>
  <c r="B1530" i="45"/>
  <c r="B1638" i="45"/>
  <c r="B1724" i="45"/>
  <c r="B1807" i="45"/>
  <c r="B1881" i="45"/>
  <c r="B1954" i="45"/>
  <c r="B2027" i="45"/>
  <c r="B2094" i="45"/>
  <c r="B2158" i="45"/>
  <c r="B1190" i="45"/>
  <c r="B1626" i="45"/>
  <c r="B1845" i="45"/>
  <c r="B2042" i="45"/>
  <c r="B2189" i="45"/>
  <c r="B2292" i="45"/>
  <c r="B2395" i="45"/>
  <c r="B2495" i="45"/>
  <c r="B1380" i="45"/>
  <c r="B1690" i="45"/>
  <c r="B1900" i="45"/>
  <c r="B2091" i="45"/>
  <c r="B2219" i="45"/>
  <c r="B2319" i="45"/>
  <c r="B2422" i="45"/>
  <c r="B768" i="45"/>
  <c r="B1535" i="45"/>
  <c r="B1785" i="45"/>
  <c r="B1979" i="45"/>
  <c r="B2149" i="45"/>
  <c r="B2260" i="45"/>
  <c r="B2363" i="45"/>
  <c r="B2463" i="45"/>
  <c r="B1253" i="45"/>
  <c r="B1645" i="45"/>
  <c r="B659" i="38"/>
  <c r="B694" i="38"/>
  <c r="B664" i="38"/>
  <c r="B696" i="38"/>
  <c r="B728" i="38"/>
  <c r="B760" i="38"/>
  <c r="B792" i="38"/>
  <c r="B683" i="38"/>
  <c r="B734" i="38"/>
  <c r="B777" i="38"/>
  <c r="B816" i="38"/>
  <c r="B848" i="38"/>
  <c r="B880" i="38"/>
  <c r="B912" i="38"/>
  <c r="B944" i="38"/>
  <c r="B976" i="38"/>
  <c r="B973" i="38"/>
  <c r="B747" i="38"/>
  <c r="B826" i="38"/>
  <c r="B898" i="38"/>
  <c r="B970" i="38"/>
  <c r="B693" i="38"/>
  <c r="B741" i="38"/>
  <c r="B783" i="38"/>
  <c r="B821" i="38"/>
  <c r="B853" i="38"/>
  <c r="B885" i="38"/>
  <c r="B917" i="38"/>
  <c r="B949" i="38"/>
  <c r="B997" i="38"/>
  <c r="B731" i="38"/>
  <c r="B818" i="38"/>
  <c r="B874" i="38"/>
  <c r="B930" i="38"/>
  <c r="B990" i="38"/>
  <c r="B727" i="38"/>
  <c r="B875" i="38"/>
  <c r="B797" i="38"/>
  <c r="B733" i="38"/>
  <c r="B975" i="38"/>
  <c r="B835" i="38"/>
  <c r="B963" i="38"/>
  <c r="B807" i="38"/>
  <c r="B935" i="38"/>
  <c r="B139" i="38"/>
  <c r="B123" i="38"/>
  <c r="B411" i="38"/>
  <c r="B17" i="38"/>
  <c r="B124" i="38"/>
  <c r="B252" i="38"/>
  <c r="B380" i="38"/>
  <c r="B508" i="38"/>
  <c r="B636" i="38"/>
  <c r="B331" i="38"/>
  <c r="B587" i="38"/>
  <c r="B83" i="38"/>
  <c r="B207" i="38"/>
  <c r="B335" i="38"/>
  <c r="B463" i="38"/>
  <c r="B591" i="38"/>
  <c r="B670" i="38"/>
  <c r="B702" i="38"/>
  <c r="B672" i="38"/>
  <c r="B704" i="38"/>
  <c r="B736" i="38"/>
  <c r="B768" i="38"/>
  <c r="B800" i="38"/>
  <c r="B699" i="38"/>
  <c r="B745" i="38"/>
  <c r="B787" i="38"/>
  <c r="B824" i="38"/>
  <c r="B856" i="38"/>
  <c r="B888" i="38"/>
  <c r="B920" i="38"/>
  <c r="B952" i="38"/>
  <c r="B984" i="38"/>
  <c r="B993" i="38"/>
  <c r="B769" i="38"/>
  <c r="B842" i="38"/>
  <c r="B918" i="38"/>
  <c r="B986" i="38"/>
  <c r="B709" i="38"/>
  <c r="B751" i="38"/>
  <c r="B794" i="38"/>
  <c r="B829" i="38"/>
  <c r="B861" i="38"/>
  <c r="B893" i="38"/>
  <c r="B925" i="38"/>
  <c r="B961" i="38"/>
  <c r="B663" i="38"/>
  <c r="B753" i="38"/>
  <c r="B830" i="38"/>
  <c r="B886" i="38"/>
  <c r="B946" i="38"/>
  <c r="B1001" i="38"/>
  <c r="B770" i="38"/>
  <c r="B907" i="38"/>
  <c r="B863" i="38"/>
  <c r="B775" i="38"/>
  <c r="B717" i="38"/>
  <c r="B867" i="38"/>
  <c r="B995" i="38"/>
  <c r="B839" i="38"/>
  <c r="B967" i="38"/>
  <c r="B55" i="38"/>
  <c r="B41" i="38"/>
  <c r="B219" i="38"/>
  <c r="B475" i="38"/>
  <c r="B43" i="38"/>
  <c r="B156" i="38"/>
  <c r="B284" i="38"/>
  <c r="B412" i="38"/>
  <c r="B540" i="38"/>
  <c r="B395" i="38"/>
  <c r="B651" i="38"/>
  <c r="B111" i="38"/>
  <c r="B239" i="38"/>
  <c r="B367" i="38"/>
  <c r="B495" i="38"/>
  <c r="B623" i="38"/>
  <c r="B674" i="38"/>
  <c r="B706" i="38"/>
  <c r="B676" i="38"/>
  <c r="B708" i="38"/>
  <c r="B740" i="38"/>
  <c r="B772" i="38"/>
  <c r="B804" i="38"/>
  <c r="B707" i="38"/>
  <c r="B750" i="38"/>
  <c r="B793" i="38"/>
  <c r="B828" i="38"/>
  <c r="B860" i="38"/>
  <c r="B892" i="38"/>
  <c r="B924" i="38"/>
  <c r="B956" i="38"/>
  <c r="B988" i="38"/>
  <c r="B671" i="38"/>
  <c r="B779" i="38"/>
  <c r="B854" i="38"/>
  <c r="B926" i="38"/>
  <c r="B994" i="38"/>
  <c r="B714" i="38"/>
  <c r="B757" i="38"/>
  <c r="B799" i="38"/>
  <c r="B833" i="38"/>
  <c r="B865" i="38"/>
  <c r="B897" i="38"/>
  <c r="B929" i="38"/>
  <c r="B965" i="38"/>
  <c r="B679" i="38"/>
  <c r="B763" i="38"/>
  <c r="B838" i="38"/>
  <c r="B894" i="38"/>
  <c r="B954" i="38"/>
  <c r="B660" i="38"/>
  <c r="B791" i="38"/>
  <c r="B923" i="38"/>
  <c r="B895" i="38"/>
  <c r="B815" i="38"/>
  <c r="B738" i="38"/>
  <c r="B883" i="38"/>
  <c r="B697" i="38"/>
  <c r="B855" i="38"/>
  <c r="B983" i="38"/>
  <c r="B155" i="38"/>
  <c r="B251" i="38"/>
  <c r="B507" i="38"/>
  <c r="B56" i="38"/>
  <c r="B172" i="38"/>
  <c r="B300" i="38"/>
  <c r="B428" i="38"/>
  <c r="B556" i="38"/>
  <c r="B427" i="38"/>
  <c r="B19" i="38"/>
  <c r="B127" i="38"/>
  <c r="B255" i="38"/>
  <c r="B383" i="38"/>
  <c r="B511" i="38"/>
  <c r="B639" i="38"/>
  <c r="B678" i="38"/>
  <c r="B1006" i="38"/>
  <c r="B680" i="38"/>
  <c r="B712" i="38"/>
  <c r="B744" i="38"/>
  <c r="B776" i="38"/>
  <c r="B1007" i="38"/>
  <c r="B713" i="38"/>
  <c r="B755" i="38"/>
  <c r="B798" i="38"/>
  <c r="B832" i="38"/>
  <c r="B864" i="38"/>
  <c r="B896" i="38"/>
  <c r="B928" i="38"/>
  <c r="B960" i="38"/>
  <c r="B992" i="38"/>
  <c r="B687" i="38"/>
  <c r="B790" i="38"/>
  <c r="B862" i="38"/>
  <c r="B934" i="38"/>
  <c r="B1005" i="38"/>
  <c r="B719" i="38"/>
  <c r="B762" i="38"/>
  <c r="B805" i="38"/>
  <c r="B837" i="38"/>
  <c r="B869" i="38"/>
  <c r="B901" i="38"/>
  <c r="B933" i="38"/>
  <c r="B969" i="38"/>
  <c r="B695" i="38"/>
  <c r="B774" i="38"/>
  <c r="B846" i="38"/>
  <c r="B902" i="38"/>
  <c r="B958" i="38"/>
  <c r="B665" i="38"/>
  <c r="B811" i="38"/>
  <c r="B939" i="38"/>
  <c r="B927" i="38"/>
  <c r="B847" i="38"/>
  <c r="B759" i="38"/>
  <c r="B899" i="38"/>
  <c r="B722" i="38"/>
  <c r="B871" i="38"/>
  <c r="B999" i="38"/>
  <c r="B171" i="38"/>
  <c r="B283" i="38"/>
  <c r="B539" i="38"/>
  <c r="B68" i="38"/>
  <c r="B188" i="38"/>
  <c r="B316" i="38"/>
  <c r="B444" i="38"/>
  <c r="B572" i="38"/>
  <c r="B203" i="38"/>
  <c r="B459" i="38"/>
  <c r="B32" i="38"/>
  <c r="B143" i="38"/>
  <c r="B271" i="38"/>
  <c r="B399" i="38"/>
  <c r="B527" i="38"/>
  <c r="B682" i="38"/>
  <c r="B1002" i="38"/>
  <c r="B684" i="38"/>
  <c r="B716" i="38"/>
  <c r="B748" i="38"/>
  <c r="B780" i="38"/>
  <c r="B662" i="38"/>
  <c r="B718" i="38"/>
  <c r="B761" i="38"/>
  <c r="B803" i="38"/>
  <c r="B836" i="38"/>
  <c r="B868" i="38"/>
  <c r="B900" i="38"/>
  <c r="B932" i="38"/>
  <c r="B964" i="38"/>
  <c r="B996" i="38"/>
  <c r="B710" i="38"/>
  <c r="B795" i="38"/>
  <c r="B870" i="38"/>
  <c r="B942" i="38"/>
  <c r="B669" i="38"/>
  <c r="B725" i="38"/>
  <c r="B767" i="38"/>
  <c r="B809" i="38"/>
  <c r="B841" i="38"/>
  <c r="B873" i="38"/>
  <c r="B905" i="38"/>
  <c r="B937" i="38"/>
  <c r="B977" i="38"/>
  <c r="B703" i="38"/>
  <c r="B785" i="38"/>
  <c r="B850" i="38"/>
  <c r="B910" i="38"/>
  <c r="B966" i="38"/>
  <c r="B673" i="38"/>
  <c r="B827" i="38"/>
  <c r="B955" i="38"/>
  <c r="B959" i="38"/>
  <c r="B879" i="38"/>
  <c r="B781" i="38"/>
  <c r="B915" i="38"/>
  <c r="B743" i="38"/>
  <c r="B887" i="38"/>
  <c r="B315" i="38"/>
  <c r="B571" i="38"/>
  <c r="B81" i="38"/>
  <c r="B204" i="38"/>
  <c r="B332" i="38"/>
  <c r="B460" i="38"/>
  <c r="B588" i="38"/>
  <c r="B235" i="38"/>
  <c r="B491" i="38"/>
  <c r="B44" i="38"/>
  <c r="B159" i="38"/>
  <c r="B287" i="38"/>
  <c r="B415" i="38"/>
  <c r="B543" i="38"/>
  <c r="B607" i="38"/>
  <c r="B303" i="38"/>
  <c r="B555" i="38"/>
  <c r="B524" i="38"/>
  <c r="B220" i="38"/>
  <c r="B379" i="38"/>
  <c r="B107" i="38"/>
  <c r="B92" i="38"/>
  <c r="B786" i="38"/>
  <c r="B689" i="38"/>
  <c r="B971" i="38"/>
  <c r="B982" i="38"/>
  <c r="B822" i="38"/>
  <c r="B981" i="38"/>
  <c r="B881" i="38"/>
  <c r="B789" i="38"/>
  <c r="B677" i="38"/>
  <c r="B814" i="38"/>
  <c r="B980" i="38"/>
  <c r="B904" i="38"/>
  <c r="B812" i="38"/>
  <c r="B691" i="38"/>
  <c r="B752" i="38"/>
  <c r="B661" i="38"/>
  <c r="B559" i="38"/>
  <c r="B191" i="38"/>
  <c r="B363" i="38"/>
  <c r="B476" i="38"/>
  <c r="B108" i="38"/>
  <c r="B187" i="38"/>
  <c r="B67" i="38"/>
  <c r="B979" i="38"/>
  <c r="B911" i="38"/>
  <c r="B859" i="38"/>
  <c r="B938" i="38"/>
  <c r="B801" i="38"/>
  <c r="B945" i="38"/>
  <c r="B857" i="38"/>
  <c r="B773" i="38"/>
  <c r="B962" i="38"/>
  <c r="B758" i="38"/>
  <c r="B968" i="38"/>
  <c r="B876" i="38"/>
  <c r="B782" i="38"/>
  <c r="B667" i="38"/>
  <c r="B724" i="38"/>
  <c r="B698" i="38"/>
  <c r="B3478" i="12"/>
  <c r="B3796" i="12"/>
  <c r="B1962" i="12"/>
  <c r="B2097" i="12"/>
  <c r="L3906" i="12"/>
  <c r="B1957" i="12"/>
  <c r="B1968" i="12"/>
  <c r="B2009" i="12"/>
  <c r="B2137" i="12"/>
  <c r="B1991" i="12"/>
  <c r="B1965" i="12"/>
  <c r="B2083" i="12"/>
  <c r="N3911" i="12"/>
  <c r="M3906" i="12"/>
  <c r="Q3906" i="12"/>
  <c r="B2046" i="12"/>
  <c r="B2111" i="12"/>
  <c r="B2049" i="12"/>
  <c r="B2069" i="12"/>
  <c r="B2054" i="12"/>
  <c r="B2139" i="12"/>
  <c r="B2268" i="12"/>
  <c r="B1963" i="12"/>
  <c r="B2256" i="12"/>
  <c r="B2015" i="12"/>
  <c r="B2029" i="12"/>
  <c r="B2124" i="12"/>
  <c r="B2107" i="12"/>
  <c r="B2157" i="12"/>
  <c r="B2020" i="12"/>
  <c r="B1970" i="12"/>
  <c r="B2040" i="12"/>
  <c r="B2127" i="12"/>
  <c r="B3553" i="12"/>
  <c r="B3366" i="12"/>
  <c r="B3386" i="12"/>
  <c r="B3374" i="12"/>
  <c r="B3560" i="12"/>
  <c r="B3255" i="12"/>
  <c r="B3428" i="12"/>
  <c r="B3250" i="12"/>
  <c r="B3321" i="12"/>
  <c r="B3453" i="12"/>
  <c r="B3281" i="12"/>
  <c r="B3378" i="12"/>
  <c r="B3405" i="12"/>
  <c r="B3449" i="12"/>
  <c r="B3284" i="12"/>
  <c r="B3285" i="12"/>
  <c r="B3373" i="12"/>
  <c r="B3445" i="12"/>
  <c r="B3387" i="12"/>
  <c r="B3451" i="12"/>
  <c r="B3305" i="12"/>
  <c r="B3279" i="12"/>
  <c r="B3349" i="12"/>
  <c r="B3391" i="12"/>
  <c r="B3293" i="12"/>
  <c r="B3399" i="12"/>
  <c r="B2389" i="12"/>
  <c r="B2338" i="12"/>
  <c r="B2590" i="12"/>
  <c r="B2278" i="12"/>
  <c r="B2476" i="12"/>
  <c r="B2380" i="12"/>
  <c r="B2320" i="12"/>
  <c r="B2467" i="12"/>
  <c r="B2359" i="12"/>
  <c r="B2586" i="12"/>
  <c r="B2429" i="12"/>
  <c r="B2386" i="12"/>
  <c r="B2309" i="12"/>
  <c r="B2383" i="12"/>
  <c r="B2481" i="12"/>
  <c r="B2284" i="12"/>
  <c r="B2289" i="12"/>
  <c r="B2286" i="12"/>
  <c r="B2317" i="12"/>
  <c r="B2437" i="12"/>
  <c r="B2305" i="12"/>
  <c r="B2397" i="12"/>
  <c r="B2342" i="12"/>
  <c r="B2484" i="12"/>
  <c r="B2370" i="12"/>
  <c r="B2298" i="12"/>
  <c r="B2436" i="12"/>
  <c r="B2377" i="12"/>
  <c r="B2297" i="12"/>
  <c r="B2435" i="12"/>
  <c r="B2375" i="12"/>
  <c r="B2281" i="12"/>
  <c r="B2353" i="12"/>
  <c r="B2401" i="12"/>
  <c r="B2596" i="12"/>
  <c r="B2307" i="12"/>
  <c r="B2462" i="12"/>
  <c r="B2358" i="12"/>
  <c r="B2279" i="12"/>
  <c r="B2369" i="12"/>
  <c r="B2591" i="12"/>
  <c r="B2368" i="12"/>
  <c r="B2276" i="12"/>
  <c r="B2419" i="12"/>
  <c r="B2295" i="12"/>
  <c r="B2280" i="12"/>
  <c r="B2595" i="12"/>
  <c r="B2486" i="12"/>
  <c r="B2584" i="12"/>
  <c r="B2426" i="12"/>
  <c r="B2394" i="12"/>
  <c r="B2312" i="12"/>
  <c r="B2449" i="12"/>
  <c r="B2395" i="12"/>
  <c r="B2315" i="12"/>
  <c r="B2447" i="12"/>
  <c r="B2404" i="12"/>
  <c r="B2319" i="12"/>
  <c r="B2396" i="12"/>
  <c r="B2287" i="12"/>
  <c r="B2292" i="12"/>
  <c r="B2293" i="12"/>
  <c r="B2610" i="12"/>
  <c r="B2746" i="12"/>
  <c r="B2907" i="12"/>
  <c r="B2773" i="12"/>
  <c r="B2665" i="12"/>
  <c r="B2609" i="12"/>
  <c r="B2628" i="12"/>
  <c r="B2731" i="12"/>
  <c r="B2912" i="12"/>
  <c r="B2604" i="12"/>
  <c r="B2811" i="12"/>
  <c r="B2659" i="12"/>
  <c r="B2602" i="12"/>
  <c r="B2639" i="12"/>
  <c r="B2703" i="12"/>
  <c r="B2803" i="12"/>
  <c r="B2651" i="12"/>
  <c r="B2909" i="12"/>
  <c r="B2634" i="12"/>
  <c r="B2690" i="12"/>
  <c r="B2790" i="12"/>
  <c r="B2725" i="12"/>
  <c r="B2717" i="12"/>
  <c r="B2660" i="12"/>
  <c r="B2718" i="12"/>
  <c r="B2761" i="12"/>
  <c r="B2741" i="12"/>
  <c r="B2685" i="12"/>
  <c r="B2648" i="12"/>
  <c r="B2644" i="12"/>
  <c r="B2620" i="12"/>
  <c r="B2621" i="12"/>
  <c r="B2919" i="12"/>
  <c r="B2910" i="12"/>
  <c r="B2683" i="12"/>
  <c r="B2920" i="12"/>
  <c r="B2613" i="12"/>
  <c r="B2629" i="12"/>
  <c r="B2808" i="12"/>
  <c r="B2673" i="12"/>
  <c r="B2645" i="12"/>
  <c r="B2695" i="12"/>
  <c r="B2783" i="12"/>
  <c r="B2753" i="12"/>
  <c r="B2776" i="12"/>
  <c r="B2759" i="12"/>
  <c r="B2684" i="12"/>
  <c r="B2682" i="12"/>
  <c r="B2739" i="12"/>
  <c r="B2751" i="12"/>
  <c r="B2676" i="12"/>
  <c r="B2675" i="12"/>
  <c r="B2726" i="12"/>
  <c r="B2633" i="12"/>
  <c r="B2914" i="12"/>
  <c r="B2791" i="12"/>
  <c r="B2699" i="12"/>
  <c r="B2670" i="12"/>
  <c r="B2777" i="12"/>
  <c r="B2612" i="12"/>
  <c r="B2618" i="12"/>
  <c r="B2680" i="12"/>
  <c r="B2786" i="12"/>
  <c r="B2719" i="12"/>
  <c r="B2662" i="12"/>
  <c r="B2697" i="12"/>
  <c r="B2774" i="12"/>
  <c r="B2709" i="12"/>
  <c r="B2666" i="12"/>
  <c r="B2664" i="12"/>
  <c r="B2654" i="12"/>
  <c r="B2770" i="12"/>
  <c r="B2738" i="12"/>
  <c r="B2729" i="12"/>
  <c r="B2605" i="12"/>
  <c r="B2804" i="12"/>
  <c r="B2724" i="12"/>
  <c r="B2812" i="12"/>
  <c r="B2785" i="12"/>
  <c r="B2748" i="12"/>
  <c r="B2788" i="12"/>
  <c r="B2779" i="12"/>
  <c r="B2716" i="12"/>
  <c r="B3301" i="12"/>
  <c r="B3458" i="12"/>
  <c r="B2099" i="12"/>
  <c r="B2130" i="12"/>
  <c r="B2445" i="12"/>
  <c r="B2345" i="12"/>
  <c r="B2442" i="12"/>
  <c r="B2341" i="12"/>
  <c r="B2454" i="12"/>
  <c r="B2352" i="12"/>
  <c r="B2444" i="12"/>
  <c r="B2356" i="12"/>
  <c r="B2379" i="12"/>
  <c r="B3362" i="12"/>
  <c r="B3562" i="12"/>
  <c r="B3357" i="12"/>
  <c r="B3558" i="12"/>
  <c r="B3320" i="12"/>
  <c r="B2022" i="12"/>
  <c r="B2038" i="12"/>
  <c r="B1980" i="12"/>
  <c r="B2409" i="12"/>
  <c r="B2350" i="12"/>
  <c r="B2460" i="12"/>
  <c r="B2364" i="12"/>
  <c r="B2474" i="12"/>
  <c r="B2376" i="12"/>
  <c r="B2448" i="12"/>
  <c r="B2433" i="12"/>
  <c r="B2339" i="12"/>
  <c r="B2415" i="12"/>
  <c r="B2941" i="12"/>
  <c r="B2939" i="12"/>
  <c r="B3103" i="12"/>
  <c r="B3137" i="12"/>
  <c r="B3049" i="12"/>
  <c r="B3110" i="12"/>
  <c r="B2951" i="12"/>
  <c r="B3011" i="12"/>
  <c r="B2954" i="12"/>
  <c r="B2947" i="12"/>
  <c r="B3021" i="12"/>
  <c r="B3236" i="12"/>
  <c r="B2989" i="12"/>
  <c r="B3047" i="12"/>
  <c r="B3026" i="12"/>
  <c r="B2944" i="12"/>
  <c r="B3070" i="12"/>
  <c r="B3037" i="12"/>
  <c r="B3123" i="12"/>
  <c r="B2995" i="12"/>
  <c r="B3048" i="12"/>
  <c r="B3050" i="12"/>
  <c r="B3044" i="12"/>
  <c r="B2979" i="12"/>
  <c r="B3041" i="12"/>
  <c r="B3074" i="12"/>
  <c r="B3108" i="12"/>
  <c r="B3134" i="12"/>
  <c r="B2984" i="12"/>
  <c r="B3081" i="12"/>
  <c r="B3043" i="12"/>
  <c r="B3098" i="12"/>
  <c r="B3057" i="12"/>
  <c r="B3028" i="12"/>
  <c r="B3230" i="12"/>
  <c r="B3042" i="12"/>
  <c r="B3089" i="12"/>
  <c r="B3128" i="12"/>
  <c r="B3029" i="12"/>
  <c r="B2936" i="12"/>
  <c r="B3020" i="12"/>
  <c r="B2952" i="12"/>
  <c r="B2987" i="12"/>
  <c r="B3087" i="12"/>
  <c r="B3031" i="12"/>
  <c r="B3096" i="12"/>
  <c r="B3111" i="12"/>
  <c r="B2961" i="12"/>
  <c r="B3121" i="12"/>
  <c r="B3122" i="12"/>
  <c r="B2925" i="12"/>
  <c r="B2975" i="12"/>
  <c r="B3051" i="12"/>
  <c r="B3102" i="12"/>
  <c r="B3006" i="12"/>
  <c r="B3238" i="12"/>
  <c r="B3008" i="12"/>
  <c r="B2999" i="12"/>
  <c r="B3101" i="12"/>
  <c r="B3078" i="12"/>
  <c r="B2991" i="12"/>
  <c r="B3090" i="12"/>
  <c r="B3046" i="12"/>
  <c r="B1994" i="12"/>
  <c r="B2045" i="12"/>
  <c r="B247" i="39"/>
  <c r="B249" i="39"/>
  <c r="B217" i="39"/>
  <c r="B185" i="39"/>
  <c r="B153" i="39"/>
  <c r="B121" i="39"/>
  <c r="B89" i="39"/>
  <c r="B140" i="39"/>
  <c r="B69" i="39"/>
  <c r="B256" i="39"/>
  <c r="B64" i="39"/>
  <c r="B90" i="39"/>
  <c r="B134" i="39"/>
  <c r="B88" i="39"/>
  <c r="B210" i="39"/>
  <c r="B245" i="39"/>
  <c r="B213" i="39"/>
  <c r="B181" i="39"/>
  <c r="B149" i="39"/>
  <c r="B117" i="39"/>
  <c r="B252" i="39"/>
  <c r="B124" i="39"/>
  <c r="B65" i="39"/>
  <c r="B208" i="39"/>
  <c r="B56" i="39"/>
  <c r="B246" i="39"/>
  <c r="B118" i="39"/>
  <c r="B80" i="39"/>
  <c r="B178" i="39"/>
  <c r="B26" i="39"/>
  <c r="B239" i="39"/>
  <c r="B207" i="39"/>
  <c r="B175" i="39"/>
  <c r="B143" i="39"/>
  <c r="B111" i="39"/>
  <c r="B228" i="39"/>
  <c r="B100" i="39"/>
  <c r="B59" i="39"/>
  <c r="B160" i="39"/>
  <c r="B42" i="39"/>
  <c r="B222" i="39"/>
  <c r="B94" i="39"/>
  <c r="B70" i="39"/>
  <c r="B130" i="39"/>
  <c r="B14" i="39"/>
  <c r="B235" i="39"/>
  <c r="B203" i="39"/>
  <c r="B171" i="39"/>
  <c r="B139" i="39"/>
  <c r="B107" i="39"/>
  <c r="B212" i="39"/>
  <c r="B87" i="39"/>
  <c r="B55" i="39"/>
  <c r="B128" i="39"/>
  <c r="B234" i="39"/>
  <c r="B206" i="39"/>
  <c r="B240" i="39"/>
  <c r="B62" i="39"/>
  <c r="B98" i="39"/>
  <c r="B18" i="39"/>
  <c r="B233" i="39"/>
  <c r="B201" i="39"/>
  <c r="B169" i="39"/>
  <c r="B137" i="39"/>
  <c r="B105" i="39"/>
  <c r="B204" i="39"/>
  <c r="B85" i="39"/>
  <c r="B53" i="39"/>
  <c r="B120" i="39"/>
  <c r="B218" i="39"/>
  <c r="B198" i="39"/>
  <c r="B232" i="39"/>
  <c r="B58" i="39"/>
  <c r="B24" i="39"/>
  <c r="B255" i="39"/>
  <c r="B223" i="39"/>
  <c r="B191" i="39"/>
  <c r="B159" i="39"/>
  <c r="B127" i="39"/>
  <c r="B95" i="39"/>
  <c r="B164" i="39"/>
  <c r="B75" i="39"/>
  <c r="B43" i="39"/>
  <c r="B78" i="39"/>
  <c r="B138" i="39"/>
  <c r="B158" i="39"/>
  <c r="B152" i="39"/>
  <c r="B40" i="39"/>
  <c r="B219" i="39"/>
  <c r="B91" i="39"/>
  <c r="B68" i="39"/>
  <c r="B226" i="39"/>
  <c r="B155" i="39"/>
  <c r="B71" i="39"/>
  <c r="B142" i="39"/>
  <c r="B133" i="39"/>
  <c r="B49" i="39"/>
  <c r="B200" i="39"/>
  <c r="B251" i="39"/>
  <c r="B123" i="39"/>
  <c r="B39" i="39"/>
  <c r="B112" i="39"/>
  <c r="B20" i="39"/>
  <c r="B1158" i="45"/>
  <c r="B96" i="39"/>
  <c r="B229" i="39"/>
  <c r="B36" i="39"/>
  <c r="B2355" i="45"/>
  <c r="B9" i="39"/>
  <c r="B81" i="39"/>
  <c r="B13" i="39"/>
  <c r="B2493" i="45"/>
  <c r="B148" i="39"/>
  <c r="B11" i="39"/>
  <c r="B188" i="39"/>
  <c r="B19" i="39"/>
  <c r="B50" i="39"/>
  <c r="B101" i="39"/>
  <c r="B752" i="45"/>
  <c r="B2060" i="45"/>
  <c r="B2220" i="45"/>
  <c r="B2164" i="45"/>
  <c r="B2443" i="45"/>
  <c r="B2212" i="45"/>
  <c r="B2476" i="45"/>
  <c r="B1732" i="45"/>
  <c r="B2103" i="45"/>
  <c r="B2245" i="45"/>
  <c r="B2430" i="45"/>
  <c r="B1636" i="45"/>
  <c r="B2487" i="45"/>
  <c r="B2284" i="45"/>
  <c r="B2025" i="45"/>
  <c r="B1606" i="45"/>
  <c r="B35" i="45"/>
  <c r="B99" i="45"/>
  <c r="B163" i="45"/>
  <c r="B227" i="45"/>
  <c r="B291" i="45"/>
  <c r="B355" i="45"/>
  <c r="B419" i="45"/>
  <c r="B483" i="45"/>
  <c r="B547" i="45"/>
  <c r="B611" i="45"/>
  <c r="B675" i="45"/>
  <c r="B61" i="45"/>
  <c r="B125" i="45"/>
  <c r="B189" i="45"/>
  <c r="B253" i="45"/>
  <c r="B317" i="45"/>
  <c r="B381" i="45"/>
  <c r="B445" i="45"/>
  <c r="B509" i="45"/>
  <c r="B573" i="45"/>
  <c r="B47" i="45"/>
  <c r="B111" i="45"/>
  <c r="B175" i="45"/>
  <c r="B239" i="45"/>
  <c r="B303" i="45"/>
  <c r="B32" i="45"/>
  <c r="B96" i="45"/>
  <c r="B160" i="45"/>
  <c r="B224" i="45"/>
  <c r="B288" i="45"/>
  <c r="B18" i="45"/>
  <c r="B82" i="45"/>
  <c r="B146" i="45"/>
  <c r="B145" i="45"/>
  <c r="B276" i="45"/>
  <c r="B385" i="45"/>
  <c r="B471" i="45"/>
  <c r="B556" i="45"/>
  <c r="B636" i="45"/>
  <c r="B706" i="45"/>
  <c r="B770" i="45"/>
  <c r="B834" i="45"/>
  <c r="B898" i="45"/>
  <c r="B46" i="45"/>
  <c r="B202" i="45"/>
  <c r="B330" i="45"/>
  <c r="B422" i="45"/>
  <c r="B506" i="45"/>
  <c r="B592" i="45"/>
  <c r="B666" i="45"/>
  <c r="B733" i="45"/>
  <c r="B113" i="45"/>
  <c r="B2302" i="45"/>
  <c r="B1693" i="45"/>
  <c r="B1937" i="45"/>
  <c r="B1841" i="45"/>
  <c r="B2252" i="45"/>
  <c r="B2132" i="45"/>
  <c r="B2405" i="45"/>
  <c r="B1574" i="45"/>
  <c r="B1987" i="45"/>
  <c r="B2172" i="45"/>
  <c r="B2365" i="45"/>
  <c r="B1407" i="45"/>
  <c r="B2462" i="45"/>
  <c r="B2259" i="45"/>
  <c r="B1978" i="45"/>
  <c r="B1527" i="45"/>
  <c r="B43" i="45"/>
  <c r="B107" i="45"/>
  <c r="B171" i="45"/>
  <c r="B235" i="45"/>
  <c r="B299" i="45"/>
  <c r="B363" i="45"/>
  <c r="B427" i="45"/>
  <c r="B491" i="45"/>
  <c r="B555" i="45"/>
  <c r="B619" i="45"/>
  <c r="B683" i="45"/>
  <c r="B69" i="45"/>
  <c r="B133" i="45"/>
  <c r="B197" i="45"/>
  <c r="B261" i="45"/>
  <c r="B325" i="45"/>
  <c r="B389" i="45"/>
  <c r="B453" i="45"/>
  <c r="B517" i="45"/>
  <c r="B581" i="45"/>
  <c r="B55" i="45"/>
  <c r="B119" i="45"/>
  <c r="B183" i="45"/>
  <c r="B247" i="45"/>
  <c r="B311" i="45"/>
  <c r="B40" i="45"/>
  <c r="B104" i="45"/>
  <c r="B168" i="45"/>
  <c r="B232" i="45"/>
  <c r="B296" i="45"/>
  <c r="B26" i="45"/>
  <c r="B90" i="45"/>
  <c r="B154" i="45"/>
  <c r="B164" i="45"/>
  <c r="B292" i="45"/>
  <c r="B396" i="45"/>
  <c r="B481" i="45"/>
  <c r="B567" i="45"/>
  <c r="B645" i="45"/>
  <c r="B714" i="45"/>
  <c r="B778" i="45"/>
  <c r="B842" i="45"/>
  <c r="B906" i="45"/>
  <c r="B68" i="45"/>
  <c r="B218" i="45"/>
  <c r="B346" i="45"/>
  <c r="B432" i="45"/>
  <c r="B518" i="45"/>
  <c r="B602" i="45"/>
  <c r="B676" i="45"/>
  <c r="B741" i="45"/>
  <c r="B134" i="45"/>
  <c r="B2455" i="45"/>
  <c r="B1508" i="45"/>
  <c r="B1381" i="45"/>
  <c r="B2034" i="45"/>
  <c r="B2014" i="45"/>
  <c r="B2340" i="45"/>
  <c r="B1275" i="45"/>
  <c r="B1854" i="45"/>
  <c r="B2079" i="45"/>
  <c r="B2295" i="45"/>
  <c r="B829" i="45"/>
  <c r="B2437" i="45"/>
  <c r="B2231" i="45"/>
  <c r="B1927" i="45"/>
  <c r="B1435" i="45"/>
  <c r="B51" i="45"/>
  <c r="B115" i="45"/>
  <c r="B179" i="45"/>
  <c r="B243" i="45"/>
  <c r="B307" i="45"/>
  <c r="B371" i="45"/>
  <c r="B435" i="45"/>
  <c r="B499" i="45"/>
  <c r="B563" i="45"/>
  <c r="B627" i="45"/>
  <c r="B13" i="45"/>
  <c r="B77" i="45"/>
  <c r="B141" i="45"/>
  <c r="B205" i="45"/>
  <c r="B269" i="45"/>
  <c r="B333" i="45"/>
  <c r="B397" i="45"/>
  <c r="B461" i="45"/>
  <c r="B525" i="45"/>
  <c r="B589" i="45"/>
  <c r="B63" i="45"/>
  <c r="B127" i="45"/>
  <c r="B191" i="45"/>
  <c r="B255" i="45"/>
  <c r="B319" i="45"/>
  <c r="B48" i="45"/>
  <c r="B112" i="45"/>
  <c r="B176" i="45"/>
  <c r="B240" i="45"/>
  <c r="B304" i="45"/>
  <c r="B34" i="45"/>
  <c r="B98" i="45"/>
  <c r="B17" i="45"/>
  <c r="B180" i="45"/>
  <c r="B308" i="45"/>
  <c r="B407" i="45"/>
  <c r="B492" i="45"/>
  <c r="B577" i="45"/>
  <c r="B654" i="45"/>
  <c r="B722" i="45"/>
  <c r="B786" i="45"/>
  <c r="B850" i="45"/>
  <c r="B914" i="45"/>
  <c r="B89" i="45"/>
  <c r="B234" i="45"/>
  <c r="B358" i="45"/>
  <c r="B442" i="45"/>
  <c r="B528" i="45"/>
  <c r="B612" i="45"/>
  <c r="B580" i="45"/>
  <c r="B2373" i="45"/>
  <c r="B2508" i="45"/>
  <c r="B1651" i="45"/>
  <c r="B1887" i="45"/>
  <c r="B2270" i="45"/>
  <c r="B2468" i="45"/>
  <c r="B1709" i="45"/>
  <c r="B1951" i="45"/>
  <c r="B2227" i="45"/>
  <c r="B2412" i="45"/>
  <c r="B2206" i="45"/>
  <c r="B1878" i="45"/>
  <c r="B1315" i="45"/>
  <c r="B59" i="45"/>
  <c r="B123" i="45"/>
  <c r="B187" i="45"/>
  <c r="B251" i="45"/>
  <c r="B315" i="45"/>
  <c r="B379" i="45"/>
  <c r="B443" i="45"/>
  <c r="B507" i="45"/>
  <c r="B571" i="45"/>
  <c r="B635" i="45"/>
  <c r="B21" i="45"/>
  <c r="B85" i="45"/>
  <c r="B149" i="45"/>
  <c r="B213" i="45"/>
  <c r="B277" i="45"/>
  <c r="B341" i="45"/>
  <c r="B405" i="45"/>
  <c r="B469" i="45"/>
  <c r="B533" i="45"/>
  <c r="B597" i="45"/>
  <c r="B71" i="45"/>
  <c r="B135" i="45"/>
  <c r="B199" i="45"/>
  <c r="B263" i="45"/>
  <c r="B327" i="45"/>
  <c r="B56" i="45"/>
  <c r="B120" i="45"/>
  <c r="B184" i="45"/>
  <c r="B248" i="45"/>
  <c r="B312" i="45"/>
  <c r="B42" i="45"/>
  <c r="B106" i="45"/>
  <c r="B38" i="45"/>
  <c r="B196" i="45"/>
  <c r="B324" i="45"/>
  <c r="B417" i="45"/>
  <c r="B503" i="45"/>
  <c r="B588" i="45"/>
  <c r="B663" i="45"/>
  <c r="B730" i="45"/>
  <c r="B794" i="45"/>
  <c r="B858" i="45"/>
  <c r="B922" i="45"/>
  <c r="B110" i="45"/>
  <c r="B250" i="45"/>
  <c r="B368" i="45"/>
  <c r="B454" i="45"/>
  <c r="B538" i="45"/>
  <c r="B621" i="45"/>
  <c r="B693" i="45"/>
  <c r="B757" i="45"/>
  <c r="B172" i="45"/>
  <c r="B2187" i="45"/>
  <c r="B2323" i="45"/>
  <c r="B2423" i="45"/>
  <c r="B2483" i="45"/>
  <c r="B1753" i="45"/>
  <c r="B2199" i="45"/>
  <c r="B2398" i="45"/>
  <c r="B1546" i="45"/>
  <c r="B1818" i="45"/>
  <c r="B2155" i="45"/>
  <c r="B2387" i="45"/>
  <c r="B2180" i="45"/>
  <c r="B1831" i="45"/>
  <c r="B1110" i="45"/>
  <c r="B67" i="45"/>
  <c r="B131" i="45"/>
  <c r="B195" i="45"/>
  <c r="B259" i="45"/>
  <c r="B323" i="45"/>
  <c r="B387" i="45"/>
  <c r="B451" i="45"/>
  <c r="B515" i="45"/>
  <c r="B579" i="45"/>
  <c r="B643" i="45"/>
  <c r="B29" i="45"/>
  <c r="B93" i="45"/>
  <c r="B157" i="45"/>
  <c r="B221" i="45"/>
  <c r="B285" i="45"/>
  <c r="B349" i="45"/>
  <c r="B413" i="45"/>
  <c r="B477" i="45"/>
  <c r="B541" i="45"/>
  <c r="B15" i="45"/>
  <c r="B79" i="45"/>
  <c r="B143" i="45"/>
  <c r="B207" i="45"/>
  <c r="B271" i="45"/>
  <c r="B335" i="45"/>
  <c r="B64" i="45"/>
  <c r="B128" i="45"/>
  <c r="B192" i="45"/>
  <c r="B256" i="45"/>
  <c r="B320" i="45"/>
  <c r="B50" i="45"/>
  <c r="B114" i="45"/>
  <c r="B60" i="45"/>
  <c r="B212" i="45"/>
  <c r="B340" i="45"/>
  <c r="B428" i="45"/>
  <c r="B513" i="45"/>
  <c r="B599" i="45"/>
  <c r="B672" i="45"/>
  <c r="B738" i="45"/>
  <c r="B802" i="45"/>
  <c r="B866" i="45"/>
  <c r="B930" i="45"/>
  <c r="B132" i="45"/>
  <c r="B266" i="45"/>
  <c r="B378" i="45"/>
  <c r="B464" i="45"/>
  <c r="B550" i="45"/>
  <c r="B630" i="45"/>
  <c r="B701" i="45"/>
  <c r="B28" i="45"/>
  <c r="B188" i="45"/>
  <c r="B948" i="45"/>
  <c r="B1453" i="45"/>
  <c r="B1805" i="45"/>
  <c r="B1964" i="45"/>
  <c r="B2348" i="45"/>
  <c r="B1343" i="45"/>
  <c r="B2001" i="45"/>
  <c r="B2262" i="45"/>
  <c r="B2380" i="45"/>
  <c r="B1480" i="45"/>
  <c r="B1915" i="45"/>
  <c r="B2334" i="45"/>
  <c r="B2115" i="45"/>
  <c r="B1722" i="45"/>
  <c r="B19" i="45"/>
  <c r="B83" i="45"/>
  <c r="B147" i="45"/>
  <c r="B211" i="45"/>
  <c r="B275" i="45"/>
  <c r="B339" i="45"/>
  <c r="B403" i="45"/>
  <c r="B467" i="45"/>
  <c r="B531" i="45"/>
  <c r="B595" i="45"/>
  <c r="B659" i="45"/>
  <c r="B45" i="45"/>
  <c r="B109" i="45"/>
  <c r="B173" i="45"/>
  <c r="B237" i="45"/>
  <c r="B301" i="45"/>
  <c r="B365" i="45"/>
  <c r="B429" i="45"/>
  <c r="B493" i="45"/>
  <c r="B557" i="45"/>
  <c r="B31" i="45"/>
  <c r="B95" i="45"/>
  <c r="B159" i="45"/>
  <c r="B223" i="45"/>
  <c r="B287" i="45"/>
  <c r="B16" i="45"/>
  <c r="B80" i="45"/>
  <c r="B144" i="45"/>
  <c r="B208" i="45"/>
  <c r="B272" i="45"/>
  <c r="B336" i="45"/>
  <c r="B66" i="45"/>
  <c r="B130" i="45"/>
  <c r="B102" i="45"/>
  <c r="B244" i="45"/>
  <c r="B364" i="45"/>
  <c r="B449" i="45"/>
  <c r="B535" i="45"/>
  <c r="B617" i="45"/>
  <c r="B690" i="45"/>
  <c r="B754" i="45"/>
  <c r="B818" i="45"/>
  <c r="B882" i="45"/>
  <c r="B946" i="45"/>
  <c r="B170" i="45"/>
  <c r="B298" i="45"/>
  <c r="B400" i="45"/>
  <c r="B486" i="45"/>
  <c r="B570" i="45"/>
  <c r="B648" i="45"/>
  <c r="B717" i="45"/>
  <c r="B2140" i="45"/>
  <c r="B2123" i="45"/>
  <c r="B1667" i="45"/>
  <c r="B219" i="45"/>
  <c r="B475" i="45"/>
  <c r="B53" i="45"/>
  <c r="B309" i="45"/>
  <c r="B565" i="45"/>
  <c r="B231" i="45"/>
  <c r="B152" i="45"/>
  <c r="B74" i="45"/>
  <c r="B375" i="45"/>
  <c r="B698" i="45"/>
  <c r="B25" i="45"/>
  <c r="B496" i="45"/>
  <c r="B749" i="45"/>
  <c r="B252" i="45"/>
  <c r="B369" i="45"/>
  <c r="B455" i="45"/>
  <c r="B540" i="45"/>
  <c r="B622" i="45"/>
  <c r="B694" i="45"/>
  <c r="B233" i="45"/>
  <c r="B408" i="45"/>
  <c r="B544" i="45"/>
  <c r="B670" i="45"/>
  <c r="B761" i="45"/>
  <c r="B835" i="45"/>
  <c r="B908" i="45"/>
  <c r="B977" i="45"/>
  <c r="B1041" i="45"/>
  <c r="B1105" i="45"/>
  <c r="B1169" i="45"/>
  <c r="B1233" i="45"/>
  <c r="B1297" i="45"/>
  <c r="B1361" i="45"/>
  <c r="B1425" i="45"/>
  <c r="B1489" i="45"/>
  <c r="B1553" i="45"/>
  <c r="B222" i="45"/>
  <c r="B399" i="45"/>
  <c r="B536" i="45"/>
  <c r="B662" i="45"/>
  <c r="B756" i="45"/>
  <c r="B830" i="45"/>
  <c r="B903" i="45"/>
  <c r="B973" i="45"/>
  <c r="B1037" i="45"/>
  <c r="B1101" i="45"/>
  <c r="B62" i="45"/>
  <c r="B354" i="45"/>
  <c r="B537" i="45"/>
  <c r="B700" i="45"/>
  <c r="B806" i="45"/>
  <c r="B904" i="45"/>
  <c r="B995" i="45"/>
  <c r="B1080" i="45"/>
  <c r="B1164" i="45"/>
  <c r="B1237" i="45"/>
  <c r="B1310" i="45"/>
  <c r="B193" i="45"/>
  <c r="B426" i="45"/>
  <c r="B607" i="45"/>
  <c r="B744" i="45"/>
  <c r="B845" i="45"/>
  <c r="B942" i="45"/>
  <c r="B1028" i="45"/>
  <c r="B129" i="45"/>
  <c r="B388" i="45"/>
  <c r="B574" i="45"/>
  <c r="B721" i="45"/>
  <c r="B824" i="45"/>
  <c r="B923" i="45"/>
  <c r="B1011" i="45"/>
  <c r="B2415" i="45"/>
  <c r="B1232" i="45"/>
  <c r="B2451" i="45"/>
  <c r="B2309" i="45"/>
  <c r="B91" i="45"/>
  <c r="B347" i="45"/>
  <c r="B603" i="45"/>
  <c r="B181" i="45"/>
  <c r="B437" i="45"/>
  <c r="B103" i="45"/>
  <c r="B24" i="45"/>
  <c r="B280" i="45"/>
  <c r="B124" i="45"/>
  <c r="B545" i="45"/>
  <c r="B826" i="45"/>
  <c r="B314" i="45"/>
  <c r="B657" i="45"/>
  <c r="B156" i="45"/>
  <c r="B316" i="45"/>
  <c r="B412" i="45"/>
  <c r="B497" i="45"/>
  <c r="B583" i="45"/>
  <c r="B658" i="45"/>
  <c r="B121" i="45"/>
  <c r="B337" i="45"/>
  <c r="B478" i="45"/>
  <c r="B610" i="45"/>
  <c r="B719" i="45"/>
  <c r="B798" i="45"/>
  <c r="B871" i="45"/>
  <c r="B944" i="45"/>
  <c r="B1009" i="45"/>
  <c r="B1073" i="45"/>
  <c r="B1137" i="45"/>
  <c r="B1201" i="45"/>
  <c r="B1265" i="45"/>
  <c r="B1329" i="45"/>
  <c r="B1393" i="45"/>
  <c r="B1457" i="45"/>
  <c r="B1521" i="45"/>
  <c r="B105" i="45"/>
  <c r="B322" i="45"/>
  <c r="B468" i="45"/>
  <c r="B605" i="45"/>
  <c r="B713" i="45"/>
  <c r="B793" i="45"/>
  <c r="B867" i="45"/>
  <c r="B940" i="45"/>
  <c r="B1005" i="45"/>
  <c r="B1069" i="45"/>
  <c r="B1133" i="45"/>
  <c r="B225" i="45"/>
  <c r="B447" i="45"/>
  <c r="B624" i="45"/>
  <c r="B758" i="45"/>
  <c r="B855" i="45"/>
  <c r="B952" i="45"/>
  <c r="B1038" i="45"/>
  <c r="B1123" i="45"/>
  <c r="B1200" i="45"/>
  <c r="B1274" i="45"/>
  <c r="B22" i="45"/>
  <c r="B329" i="45"/>
  <c r="B516" i="45"/>
  <c r="B687" i="45"/>
  <c r="B796" i="45"/>
  <c r="B893" i="45"/>
  <c r="B986" i="45"/>
  <c r="B1071" i="45"/>
  <c r="B274" i="45"/>
  <c r="B480" i="45"/>
  <c r="B653" i="45"/>
  <c r="B776" i="45"/>
  <c r="B873" i="45"/>
  <c r="B968" i="45"/>
  <c r="B214" i="45"/>
  <c r="B552" i="45"/>
  <c r="B774" i="45"/>
  <c r="B932" i="45"/>
  <c r="B1062" i="45"/>
  <c r="B1160" i="45"/>
  <c r="B2092" i="45"/>
  <c r="B1764" i="45"/>
  <c r="B2390" i="45"/>
  <c r="B2277" i="45"/>
  <c r="B2315" i="45"/>
  <c r="B2501" i="45"/>
  <c r="B2148" i="45"/>
  <c r="B139" i="45"/>
  <c r="B395" i="45"/>
  <c r="B651" i="45"/>
  <c r="B229" i="45"/>
  <c r="B485" i="45"/>
  <c r="B151" i="45"/>
  <c r="B72" i="45"/>
  <c r="B328" i="45"/>
  <c r="B228" i="45"/>
  <c r="B608" i="45"/>
  <c r="B874" i="45"/>
  <c r="B390" i="45"/>
  <c r="B685" i="45"/>
  <c r="B204" i="45"/>
  <c r="B332" i="45"/>
  <c r="B423" i="45"/>
  <c r="B508" i="45"/>
  <c r="B593" i="45"/>
  <c r="B668" i="45"/>
  <c r="B158" i="45"/>
  <c r="B356" i="45"/>
  <c r="B494" i="45"/>
  <c r="B625" i="45"/>
  <c r="B729" i="45"/>
  <c r="B807" i="45"/>
  <c r="B880" i="45"/>
  <c r="B953" i="45"/>
  <c r="B1017" i="45"/>
  <c r="B1081" i="45"/>
  <c r="B1145" i="45"/>
  <c r="B1209" i="45"/>
  <c r="B1273" i="45"/>
  <c r="B1337" i="45"/>
  <c r="B1401" i="45"/>
  <c r="B1465" i="45"/>
  <c r="B1529" i="45"/>
  <c r="B140" i="45"/>
  <c r="B350" i="45"/>
  <c r="B484" i="45"/>
  <c r="B618" i="45"/>
  <c r="B724" i="45"/>
  <c r="B803" i="45"/>
  <c r="B876" i="45"/>
  <c r="B949" i="45"/>
  <c r="B1013" i="45"/>
  <c r="B1077" i="45"/>
  <c r="B1141" i="45"/>
  <c r="B257" i="45"/>
  <c r="B470" i="45"/>
  <c r="B644" i="45"/>
  <c r="B769" i="45"/>
  <c r="B868" i="45"/>
  <c r="B963" i="45"/>
  <c r="B1048" i="45"/>
  <c r="B1134" i="45"/>
  <c r="B1210" i="45"/>
  <c r="B1283" i="45"/>
  <c r="B65" i="45"/>
  <c r="B360" i="45"/>
  <c r="B542" i="45"/>
  <c r="B702" i="45"/>
  <c r="B808" i="45"/>
  <c r="B905" i="45"/>
  <c r="B996" i="45"/>
  <c r="B1082" i="45"/>
  <c r="B306" i="45"/>
  <c r="B504" i="45"/>
  <c r="B673" i="45"/>
  <c r="B788" i="45"/>
  <c r="B886" i="45"/>
  <c r="B979" i="45"/>
  <c r="B1905" i="45"/>
  <c r="B1589" i="45"/>
  <c r="B1677" i="45"/>
  <c r="B2051" i="45"/>
  <c r="B2071" i="45"/>
  <c r="B155" i="45"/>
  <c r="B411" i="45"/>
  <c r="B667" i="45"/>
  <c r="B245" i="45"/>
  <c r="B501" i="45"/>
  <c r="B167" i="45"/>
  <c r="B88" i="45"/>
  <c r="B344" i="45"/>
  <c r="B260" i="45"/>
  <c r="B626" i="45"/>
  <c r="B890" i="45"/>
  <c r="B410" i="45"/>
  <c r="B709" i="45"/>
  <c r="B220" i="45"/>
  <c r="B348" i="45"/>
  <c r="B433" i="45"/>
  <c r="B519" i="45"/>
  <c r="B604" i="45"/>
  <c r="B677" i="45"/>
  <c r="B182" i="45"/>
  <c r="B374" i="45"/>
  <c r="B511" i="45"/>
  <c r="B641" i="45"/>
  <c r="B740" i="45"/>
  <c r="B816" i="45"/>
  <c r="B889" i="45"/>
  <c r="B961" i="45"/>
  <c r="B1025" i="45"/>
  <c r="B1089" i="45"/>
  <c r="B1153" i="45"/>
  <c r="B1217" i="45"/>
  <c r="B1281" i="45"/>
  <c r="B1345" i="45"/>
  <c r="B1409" i="45"/>
  <c r="B1473" i="45"/>
  <c r="B1537" i="45"/>
  <c r="B169" i="45"/>
  <c r="B366" i="45"/>
  <c r="B502" i="45"/>
  <c r="B633" i="45"/>
  <c r="B735" i="45"/>
  <c r="B812" i="45"/>
  <c r="B885" i="45"/>
  <c r="B957" i="45"/>
  <c r="B1021" i="45"/>
  <c r="B1085" i="45"/>
  <c r="B1149" i="45"/>
  <c r="B290" i="45"/>
  <c r="B490" i="45"/>
  <c r="B664" i="45"/>
  <c r="B782" i="45"/>
  <c r="B879" i="45"/>
  <c r="B974" i="45"/>
  <c r="B1059" i="45"/>
  <c r="B1144" i="45"/>
  <c r="B1219" i="45"/>
  <c r="B1292" i="45"/>
  <c r="B116" i="45"/>
  <c r="B382" i="45"/>
  <c r="B564" i="45"/>
  <c r="B716" i="45"/>
  <c r="B820" i="45"/>
  <c r="B918" i="45"/>
  <c r="B1007" i="45"/>
  <c r="B41" i="45"/>
  <c r="B342" i="45"/>
  <c r="B526" i="45"/>
  <c r="B692" i="45"/>
  <c r="B800" i="45"/>
  <c r="B897" i="45"/>
  <c r="B990" i="45"/>
  <c r="B321" i="45"/>
  <c r="B620" i="45"/>
  <c r="B814" i="45"/>
  <c r="B967" i="45"/>
  <c r="B1088" i="45"/>
  <c r="B35" i="39"/>
  <c r="B394" i="45"/>
  <c r="B182" i="39"/>
  <c r="B165" i="39"/>
  <c r="B28" i="37"/>
  <c r="B29" i="37"/>
  <c r="B27" i="37"/>
  <c r="B1619" i="45"/>
  <c r="B106" i="39"/>
  <c r="B187" i="39"/>
  <c r="B94" i="16"/>
  <c r="B117" i="16"/>
  <c r="B97" i="16"/>
  <c r="B100" i="16"/>
  <c r="B3797" i="12"/>
  <c r="B3799" i="12"/>
  <c r="B3800" i="12"/>
  <c r="B3788" i="12"/>
  <c r="B3789" i="12"/>
  <c r="B3277" i="12"/>
  <c r="B3375" i="12"/>
  <c r="B3340" i="12"/>
  <c r="B3291" i="12"/>
  <c r="B3432" i="12"/>
  <c r="B3342" i="12"/>
  <c r="B1733" i="12"/>
  <c r="B1629" i="12"/>
  <c r="B1634" i="12"/>
  <c r="B1723" i="12"/>
  <c r="B1790" i="12"/>
  <c r="B1331" i="12"/>
  <c r="B1943" i="12"/>
  <c r="B1714" i="12"/>
  <c r="B1327" i="12"/>
  <c r="B1811" i="12"/>
  <c r="B1679" i="12"/>
  <c r="B1736" i="12"/>
  <c r="B1767" i="12"/>
  <c r="B1808" i="12"/>
  <c r="B1623" i="12"/>
  <c r="B1454" i="12"/>
  <c r="B1732" i="12"/>
  <c r="B1463" i="12"/>
  <c r="B1368" i="12"/>
  <c r="B1620" i="12"/>
  <c r="B1608" i="12"/>
  <c r="B1742" i="12"/>
  <c r="B1405" i="12"/>
  <c r="B1781" i="12"/>
  <c r="B1617" i="12"/>
  <c r="B1376" i="12"/>
  <c r="B1307" i="12"/>
  <c r="B1776" i="12"/>
  <c r="B1686" i="12"/>
  <c r="B1812" i="12"/>
  <c r="B1731" i="12"/>
  <c r="B1422" i="12"/>
  <c r="B1701" i="12"/>
  <c r="B1625" i="12"/>
  <c r="B1727" i="12"/>
  <c r="B1351" i="12"/>
  <c r="B1346" i="12"/>
  <c r="B1474" i="12"/>
  <c r="B1657" i="12"/>
  <c r="B1435" i="12"/>
  <c r="B1504" i="12"/>
  <c r="B1628" i="12"/>
  <c r="B1391" i="12"/>
  <c r="B1613" i="12"/>
  <c r="B1949" i="12"/>
  <c r="B1383" i="12"/>
  <c r="B1719" i="12"/>
  <c r="B1621" i="12"/>
  <c r="B1392" i="12"/>
  <c r="B1502" i="12"/>
  <c r="B1646" i="12"/>
  <c r="B1817" i="12"/>
  <c r="B1406" i="12"/>
  <c r="B1784" i="12"/>
  <c r="B1676" i="12"/>
  <c r="B1675" i="12"/>
  <c r="B1832" i="12"/>
  <c r="B1791" i="12"/>
  <c r="B1409" i="12"/>
  <c r="B1488" i="12"/>
  <c r="B1831" i="12"/>
  <c r="B1762" i="12"/>
  <c r="B1365" i="12"/>
  <c r="B1475" i="12"/>
  <c r="B1753" i="12"/>
  <c r="B1755" i="12"/>
  <c r="B1778" i="12"/>
  <c r="B1411" i="12"/>
  <c r="B1826" i="12"/>
  <c r="B1448" i="12"/>
  <c r="B1769" i="12"/>
  <c r="B1426" i="12"/>
  <c r="B1684" i="12"/>
  <c r="B1649" i="12"/>
  <c r="B1935" i="12"/>
  <c r="B2104" i="12"/>
  <c r="B2141" i="12"/>
  <c r="B2076" i="12"/>
  <c r="B2047" i="12"/>
  <c r="B2044" i="12"/>
  <c r="B1989" i="12"/>
  <c r="B2079" i="12"/>
  <c r="B2062" i="12"/>
  <c r="B2264" i="12"/>
  <c r="B1954" i="12"/>
  <c r="B1987" i="12"/>
  <c r="B2129" i="12"/>
  <c r="B2165" i="12"/>
  <c r="L3911" i="12"/>
  <c r="B3251" i="12"/>
  <c r="B3430" i="12"/>
  <c r="B3442" i="12"/>
  <c r="B3439" i="12"/>
  <c r="B3389" i="12"/>
  <c r="B3381" i="12"/>
  <c r="B3304" i="12"/>
  <c r="B3253" i="12"/>
  <c r="B3317" i="12"/>
  <c r="B3308" i="12"/>
  <c r="B3287" i="12"/>
  <c r="B3383" i="12"/>
  <c r="K3911" i="12"/>
  <c r="K3906" i="12"/>
  <c r="B3269" i="12"/>
  <c r="B3264" i="12"/>
  <c r="B3299" i="12"/>
  <c r="B3434" i="12"/>
  <c r="B3356" i="12"/>
  <c r="B3252" i="12"/>
  <c r="B3325" i="12"/>
  <c r="B2427" i="12"/>
  <c r="B2428" i="12"/>
  <c r="B2487" i="12"/>
  <c r="B2385" i="12"/>
  <c r="B2580" i="12"/>
  <c r="B2407" i="12"/>
  <c r="B2422" i="12"/>
  <c r="B2446" i="12"/>
  <c r="B2403" i="12"/>
  <c r="B2414" i="12"/>
  <c r="B2466" i="12"/>
  <c r="B2420" i="12"/>
  <c r="B2412" i="12"/>
  <c r="B2366" i="12"/>
  <c r="B2316" i="12"/>
  <c r="B2485" i="12"/>
  <c r="B2418" i="12"/>
  <c r="B2387" i="12"/>
  <c r="B2328" i="12"/>
  <c r="B2483" i="12"/>
  <c r="B2393" i="12"/>
  <c r="B2332" i="12"/>
  <c r="B2347" i="12"/>
  <c r="B2432" i="12"/>
  <c r="N3901" i="12"/>
  <c r="B2431" i="12"/>
  <c r="B2587" i="12"/>
  <c r="B2334" i="12"/>
  <c r="B2384" i="12"/>
  <c r="B2458" i="12"/>
  <c r="B2438" i="12"/>
  <c r="B2378" i="12"/>
  <c r="B2469" i="12"/>
  <c r="C91" i="44"/>
  <c r="C107" i="44"/>
  <c r="C214" i="44"/>
  <c r="C121" i="44"/>
  <c r="C131" i="44"/>
  <c r="A110" i="36"/>
  <c r="A109" i="36"/>
  <c r="A108" i="36"/>
  <c r="A107" i="36"/>
  <c r="A68" i="36"/>
  <c r="A112" i="36"/>
  <c r="A106" i="36"/>
  <c r="A78" i="36"/>
  <c r="B84" i="40"/>
  <c r="B62" i="40"/>
  <c r="B48" i="40"/>
  <c r="B27" i="39"/>
  <c r="B73" i="40"/>
  <c r="B151" i="16"/>
  <c r="B74" i="40"/>
  <c r="B77" i="40"/>
  <c r="B63" i="40"/>
  <c r="B50" i="40"/>
  <c r="B87" i="40"/>
  <c r="B27" i="40"/>
  <c r="B32" i="39"/>
  <c r="C197" i="44"/>
  <c r="C137" i="44"/>
  <c r="C147" i="44"/>
  <c r="B114" i="39"/>
  <c r="B242" i="39"/>
  <c r="B66" i="39"/>
  <c r="B136" i="39"/>
  <c r="B248" i="39"/>
  <c r="B150" i="39"/>
  <c r="B214" i="39"/>
  <c r="B122" i="39"/>
  <c r="B38" i="39"/>
  <c r="B72" i="39"/>
  <c r="B144" i="39"/>
  <c r="B41" i="39"/>
  <c r="B57" i="39"/>
  <c r="B73" i="39"/>
  <c r="B92" i="39"/>
  <c r="B156" i="39"/>
  <c r="B220" i="39"/>
  <c r="B93" i="39"/>
  <c r="B109" i="39"/>
  <c r="B125" i="39"/>
  <c r="B141" i="39"/>
  <c r="B157" i="39"/>
  <c r="B173" i="39"/>
  <c r="B189" i="39"/>
  <c r="B205" i="39"/>
  <c r="B221" i="39"/>
  <c r="B237" i="39"/>
  <c r="B253" i="39"/>
  <c r="A101" i="36"/>
  <c r="A100" i="36"/>
  <c r="A99" i="36"/>
  <c r="A98" i="36"/>
  <c r="A49" i="36"/>
  <c r="A102" i="36"/>
  <c r="A97" i="36"/>
  <c r="A63" i="36"/>
  <c r="C112" i="44"/>
  <c r="B36" i="40"/>
  <c r="B23" i="39"/>
  <c r="B78" i="40"/>
  <c r="B64" i="40"/>
  <c r="C77" i="44"/>
  <c r="B25" i="40"/>
  <c r="B89" i="40"/>
  <c r="B37" i="40"/>
  <c r="B17" i="39"/>
  <c r="B21" i="39"/>
  <c r="B22" i="39"/>
  <c r="C113" i="44"/>
  <c r="B82" i="40"/>
  <c r="B91" i="40"/>
  <c r="B35" i="40"/>
  <c r="B25" i="39"/>
  <c r="C148" i="44"/>
  <c r="C183" i="44"/>
  <c r="C201" i="44"/>
  <c r="C211" i="44"/>
  <c r="B146" i="39"/>
  <c r="B44" i="39"/>
  <c r="B74" i="39"/>
  <c r="B168" i="39"/>
  <c r="B102" i="39"/>
  <c r="B166" i="39"/>
  <c r="B230" i="39"/>
  <c r="B154" i="39"/>
  <c r="B46" i="39"/>
  <c r="B82" i="39"/>
  <c r="B176" i="39"/>
  <c r="B45" i="39"/>
  <c r="B61" i="39"/>
  <c r="B77" i="39"/>
  <c r="B108" i="39"/>
  <c r="B172" i="39"/>
  <c r="B236" i="39"/>
  <c r="B97" i="39"/>
  <c r="B113" i="39"/>
  <c r="B129" i="39"/>
  <c r="B145" i="39"/>
  <c r="B161" i="39"/>
  <c r="B177" i="39"/>
  <c r="B193" i="39"/>
  <c r="B209" i="39"/>
  <c r="B225" i="39"/>
  <c r="B241" i="39"/>
  <c r="B257" i="39"/>
  <c r="A73" i="36"/>
  <c r="A72" i="36"/>
  <c r="A71" i="36"/>
  <c r="A70" i="36"/>
  <c r="A104" i="36"/>
  <c r="A74" i="36"/>
  <c r="A69" i="36"/>
  <c r="A96" i="36"/>
  <c r="C73" i="44"/>
  <c r="B44" i="40"/>
  <c r="B31" i="39"/>
  <c r="B22" i="40"/>
  <c r="B86" i="40"/>
  <c r="B72" i="40"/>
  <c r="B33" i="40"/>
  <c r="B12" i="39"/>
  <c r="B53" i="40"/>
  <c r="B30" i="39"/>
  <c r="B33" i="39"/>
  <c r="B34" i="39"/>
  <c r="B10" i="39"/>
  <c r="B108" i="16"/>
  <c r="B55" i="40"/>
  <c r="B75" i="40"/>
  <c r="C196" i="44"/>
  <c r="C120" i="44"/>
  <c r="C130" i="44"/>
  <c r="B162" i="39"/>
  <c r="B48" i="39"/>
  <c r="B76" i="39"/>
  <c r="B184" i="39"/>
  <c r="B110" i="39"/>
  <c r="B174" i="39"/>
  <c r="B238" i="39"/>
  <c r="B170" i="39"/>
  <c r="B52" i="39"/>
  <c r="B86" i="39"/>
  <c r="B192" i="39"/>
  <c r="B47" i="39"/>
  <c r="B63" i="39"/>
  <c r="B79" i="39"/>
  <c r="B116" i="39"/>
  <c r="B180" i="39"/>
  <c r="B244" i="39"/>
  <c r="B99" i="39"/>
  <c r="B115" i="39"/>
  <c r="B131" i="39"/>
  <c r="B147" i="39"/>
  <c r="B163" i="39"/>
  <c r="B179" i="39"/>
  <c r="B195" i="39"/>
  <c r="B211" i="39"/>
  <c r="B227" i="39"/>
  <c r="B243" i="39"/>
  <c r="B15" i="39"/>
  <c r="A58" i="36"/>
  <c r="A59" i="36"/>
  <c r="A60" i="36"/>
  <c r="A61" i="36"/>
  <c r="A76" i="36"/>
  <c r="A65" i="36"/>
  <c r="A62" i="36"/>
  <c r="A66" i="36"/>
  <c r="B3803" i="12"/>
  <c r="B52" i="40"/>
  <c r="C114" i="44"/>
  <c r="B30" i="40"/>
  <c r="C76" i="44"/>
  <c r="B16" i="40"/>
  <c r="B80" i="40"/>
  <c r="B41" i="40"/>
  <c r="B69" i="40"/>
  <c r="B43" i="40"/>
  <c r="C212" i="44"/>
  <c r="C136" i="44"/>
  <c r="C146" i="44"/>
  <c r="B20" i="37"/>
  <c r="A51" i="36"/>
  <c r="A52" i="36"/>
  <c r="A53" i="36"/>
  <c r="A54" i="36"/>
  <c r="A57" i="36"/>
  <c r="A50" i="36"/>
  <c r="A55" i="36"/>
  <c r="A67" i="36"/>
  <c r="B60" i="40"/>
  <c r="B38" i="40"/>
  <c r="C92" i="44"/>
  <c r="B24" i="40"/>
  <c r="B88" i="40"/>
  <c r="B49" i="40"/>
  <c r="B28" i="39"/>
  <c r="B85" i="40"/>
  <c r="B26" i="40"/>
  <c r="B29" i="40"/>
  <c r="B15" i="40"/>
  <c r="B37" i="39"/>
  <c r="B67" i="40"/>
  <c r="B19" i="40"/>
  <c r="B16" i="39"/>
  <c r="B29" i="39"/>
  <c r="C103" i="44"/>
  <c r="C150" i="44"/>
  <c r="C184" i="44"/>
  <c r="C194" i="44"/>
  <c r="B194" i="39"/>
  <c r="B54" i="39"/>
  <c r="B84" i="39"/>
  <c r="B224" i="39"/>
  <c r="B126" i="39"/>
  <c r="B190" i="39"/>
  <c r="B254" i="39"/>
  <c r="B202" i="39"/>
  <c r="B60" i="39"/>
  <c r="B104" i="39"/>
  <c r="B216" i="39"/>
  <c r="B51" i="39"/>
  <c r="B67" i="39"/>
  <c r="B83" i="39"/>
  <c r="B132" i="39"/>
  <c r="B196" i="39"/>
  <c r="B250" i="39"/>
  <c r="B103" i="39"/>
  <c r="B119" i="39"/>
  <c r="B135" i="39"/>
  <c r="B151" i="39"/>
  <c r="B167" i="39"/>
  <c r="B183" i="39"/>
  <c r="B199" i="39"/>
  <c r="B215" i="39"/>
  <c r="B231" i="39"/>
  <c r="A130" i="36"/>
  <c r="A128" i="36"/>
  <c r="A127" i="36"/>
  <c r="A115" i="36"/>
  <c r="A134" i="36"/>
  <c r="A126" i="36"/>
  <c r="A125" i="36"/>
  <c r="A75" i="36"/>
  <c r="B3792" i="12"/>
  <c r="M3911" i="12"/>
  <c r="O3906" i="12"/>
  <c r="K3901" i="12"/>
  <c r="M3901" i="12"/>
  <c r="C166" i="44"/>
  <c r="C200" i="44"/>
  <c r="C210" i="44"/>
  <c r="A120" i="36"/>
  <c r="A119" i="36"/>
  <c r="A118" i="36"/>
  <c r="A117" i="36"/>
  <c r="A95" i="36"/>
  <c r="A121" i="36"/>
  <c r="A116" i="36"/>
  <c r="A105" i="36"/>
  <c r="A114" i="36"/>
  <c r="B3795" i="12"/>
  <c r="B1996" i="12"/>
  <c r="B2136" i="12"/>
  <c r="B2052" i="12"/>
  <c r="B2144" i="12"/>
  <c r="B2094" i="12"/>
  <c r="F3900" i="12"/>
  <c r="F3899" i="12" s="1"/>
  <c r="F3898" i="12" s="1"/>
  <c r="F3897" i="12"/>
  <c r="B2087" i="12"/>
  <c r="B2103" i="12"/>
  <c r="B2025" i="12"/>
  <c r="B1985" i="12"/>
  <c r="B2013" i="12"/>
  <c r="B2158" i="12"/>
  <c r="B2023" i="12"/>
  <c r="B2270" i="12"/>
  <c r="B2260" i="12"/>
  <c r="B2263" i="12"/>
  <c r="B2028" i="12"/>
  <c r="B2043" i="12"/>
  <c r="B2010" i="12"/>
  <c r="B1973" i="12"/>
  <c r="B2147" i="12"/>
  <c r="B2039" i="12"/>
  <c r="B2080" i="12"/>
  <c r="B1958" i="12"/>
  <c r="B2258" i="12"/>
  <c r="B2060" i="12"/>
  <c r="B2266" i="12"/>
  <c r="B2108" i="12"/>
  <c r="B2035" i="12"/>
  <c r="B2056" i="12"/>
  <c r="B2261" i="12"/>
  <c r="B2059" i="12"/>
  <c r="B2058" i="12"/>
  <c r="B2016" i="12"/>
  <c r="B2117" i="12"/>
  <c r="B2114" i="12"/>
  <c r="B2063" i="12"/>
  <c r="B2074" i="12"/>
  <c r="B1977" i="12"/>
  <c r="B2265" i="12"/>
  <c r="B2089" i="12"/>
  <c r="B2142" i="12"/>
  <c r="B1983" i="12"/>
  <c r="B2152" i="12"/>
  <c r="B1974" i="12"/>
  <c r="B2162" i="12"/>
  <c r="B2042" i="12"/>
  <c r="B2033" i="12"/>
  <c r="B1955" i="12"/>
  <c r="B2116" i="12"/>
  <c r="B2273" i="12"/>
  <c r="B2134" i="12"/>
  <c r="B2057" i="12"/>
  <c r="B2113" i="12"/>
  <c r="B2259" i="12"/>
  <c r="B1984" i="12"/>
  <c r="B2061" i="12"/>
  <c r="B1997" i="12"/>
  <c r="B1995" i="12"/>
  <c r="B1975" i="12"/>
  <c r="B2101" i="12"/>
  <c r="B2002" i="12"/>
  <c r="B2086" i="12"/>
  <c r="B2048" i="12"/>
  <c r="B2004" i="12"/>
  <c r="B2267" i="12"/>
  <c r="B2030" i="12"/>
  <c r="B2151" i="12"/>
  <c r="B2149" i="12"/>
  <c r="B1961" i="12"/>
  <c r="B1966" i="12"/>
  <c r="B2100" i="12"/>
  <c r="B2153" i="12"/>
  <c r="B2138" i="12"/>
  <c r="B2078" i="12"/>
  <c r="B2143" i="12"/>
  <c r="B2112" i="12"/>
  <c r="B2065" i="12"/>
  <c r="B2096" i="12"/>
  <c r="B2008" i="12"/>
  <c r="B2272" i="12"/>
  <c r="B2053" i="12"/>
  <c r="B2159" i="12"/>
  <c r="B2012" i="12"/>
  <c r="B2000" i="12"/>
  <c r="B2088" i="12"/>
  <c r="B2163" i="12"/>
  <c r="B2098" i="12"/>
  <c r="B1951" i="12"/>
  <c r="B2037" i="12"/>
  <c r="B2032" i="12"/>
  <c r="B1952" i="12"/>
  <c r="B2102" i="12"/>
  <c r="B2125" i="12"/>
  <c r="B2027" i="12"/>
  <c r="B2024" i="12"/>
  <c r="B2115" i="12"/>
  <c r="B2164" i="12"/>
  <c r="B2067" i="12"/>
  <c r="B2072" i="12"/>
  <c r="B1978" i="12"/>
  <c r="B2055" i="12"/>
  <c r="B2018" i="12"/>
  <c r="B1981" i="12"/>
  <c r="B2106" i="12"/>
  <c r="B2021" i="12"/>
  <c r="B2081" i="12"/>
  <c r="B1990" i="12"/>
  <c r="B1959" i="12"/>
  <c r="B1967" i="12"/>
  <c r="B1964" i="12"/>
  <c r="B2120" i="12"/>
  <c r="B2135" i="12"/>
  <c r="B2090" i="12"/>
  <c r="B2091" i="12"/>
  <c r="B2005" i="12"/>
  <c r="B2011" i="12"/>
  <c r="B1988" i="12"/>
  <c r="B2068" i="12"/>
  <c r="B2031" i="12"/>
  <c r="B2128" i="12"/>
  <c r="B2051" i="12"/>
  <c r="B2126" i="12"/>
  <c r="B2071" i="12"/>
  <c r="B2154" i="12"/>
  <c r="B2007" i="12"/>
  <c r="B2082" i="12"/>
  <c r="B2146" i="12"/>
  <c r="B2075" i="12"/>
  <c r="B1986" i="12"/>
  <c r="B1972" i="12"/>
  <c r="B2155" i="12"/>
  <c r="B1960" i="12"/>
  <c r="B2109" i="12"/>
  <c r="B2156" i="12"/>
  <c r="B2064" i="12"/>
  <c r="B2073" i="12"/>
  <c r="B1999" i="12"/>
  <c r="B2150" i="12"/>
  <c r="B2257" i="12"/>
  <c r="B2019" i="12"/>
  <c r="B1979" i="12"/>
  <c r="B2003" i="12"/>
  <c r="B2148" i="12"/>
  <c r="B2161" i="12"/>
  <c r="B2105" i="12"/>
  <c r="B1982" i="12"/>
  <c r="B2066" i="12"/>
  <c r="B2110" i="12"/>
  <c r="B2026" i="12"/>
  <c r="B2017" i="12"/>
  <c r="B2121" i="12"/>
  <c r="B2070" i="12"/>
  <c r="B2140" i="12"/>
  <c r="B2014" i="12"/>
  <c r="B1992" i="12"/>
  <c r="B1956" i="12"/>
  <c r="B1998" i="12"/>
  <c r="B2001" i="12"/>
  <c r="B2050" i="12"/>
  <c r="B2041" i="12"/>
  <c r="B1993" i="12"/>
  <c r="B2262" i="12"/>
  <c r="B2269" i="12"/>
  <c r="B2036" i="12"/>
  <c r="B2118" i="12"/>
  <c r="B1971" i="12"/>
  <c r="B2119" i="12"/>
  <c r="B2092" i="12"/>
  <c r="B2122" i="12"/>
  <c r="B2132" i="12"/>
  <c r="B2160" i="12"/>
  <c r="B2093" i="12"/>
  <c r="B2077" i="12"/>
  <c r="B2131" i="12"/>
  <c r="B2145" i="12"/>
  <c r="B2133" i="12"/>
  <c r="B1953" i="12"/>
  <c r="B2034" i="12"/>
  <c r="B2085" i="12"/>
  <c r="B2084" i="12"/>
  <c r="B1969" i="12"/>
  <c r="B2271" i="12"/>
  <c r="B2006" i="12"/>
  <c r="B1976" i="12"/>
  <c r="B3310" i="12"/>
  <c r="B3423" i="12"/>
  <c r="B3554" i="12"/>
  <c r="B3361" i="12"/>
  <c r="B3568" i="12"/>
  <c r="B3276" i="12"/>
  <c r="B3262" i="12"/>
  <c r="B3260" i="12"/>
  <c r="B3456" i="12"/>
  <c r="B3565" i="12"/>
  <c r="B3416" i="12"/>
  <c r="B3446" i="12"/>
  <c r="B3377" i="12"/>
  <c r="B3398" i="12"/>
  <c r="B3454" i="12"/>
  <c r="B3396" i="12"/>
  <c r="B3395" i="12"/>
  <c r="B3419" i="12"/>
  <c r="B3275" i="12"/>
  <c r="B3408" i="12"/>
  <c r="B3355" i="12"/>
  <c r="B3336" i="12"/>
  <c r="B3282" i="12"/>
  <c r="B3420" i="12"/>
  <c r="B3426" i="12"/>
  <c r="B3249" i="12"/>
  <c r="B3341" i="12"/>
  <c r="B3353" i="12"/>
  <c r="B3248" i="12"/>
  <c r="B3427" i="12"/>
  <c r="B3441" i="12"/>
  <c r="B3566" i="12"/>
  <c r="B3461" i="12"/>
  <c r="B3569" i="12"/>
  <c r="B3294" i="12"/>
  <c r="B3258" i="12"/>
  <c r="B3256" i="12"/>
  <c r="B3379" i="12"/>
  <c r="B3407" i="12"/>
  <c r="B3412" i="12"/>
  <c r="B3400" i="12"/>
  <c r="B3288" i="12"/>
  <c r="B3333" i="12"/>
  <c r="B3368" i="12"/>
  <c r="B3363" i="12"/>
  <c r="B3314" i="12"/>
  <c r="B3384" i="12"/>
  <c r="B3367" i="12"/>
  <c r="B3323" i="12"/>
  <c r="B3436" i="12"/>
  <c r="B3316" i="12"/>
  <c r="B3564" i="12"/>
  <c r="B3273" i="12"/>
  <c r="B3290" i="12"/>
  <c r="B3413" i="12"/>
  <c r="B3307" i="12"/>
  <c r="B3247" i="12"/>
  <c r="B3351" i="12"/>
  <c r="B3459" i="12"/>
  <c r="B3257" i="12"/>
  <c r="B3394" i="12"/>
  <c r="B3267" i="12"/>
  <c r="B3345" i="12"/>
  <c r="B3382" i="12"/>
  <c r="B3278" i="12"/>
  <c r="B3452" i="12"/>
  <c r="B3297" i="12"/>
  <c r="B3303" i="12"/>
  <c r="B3338" i="12"/>
  <c r="B3335" i="12"/>
  <c r="B3302" i="12"/>
  <c r="B3330" i="12"/>
  <c r="B3359" i="12"/>
  <c r="B3298" i="12"/>
  <c r="B3425" i="12"/>
  <c r="B3435" i="12"/>
  <c r="B3289" i="12"/>
  <c r="B3358" i="12"/>
  <c r="B3334" i="12"/>
  <c r="B3418" i="12"/>
  <c r="B3369" i="12"/>
  <c r="B3567" i="12"/>
  <c r="B3370" i="12"/>
  <c r="B3311" i="12"/>
  <c r="B3263" i="12"/>
  <c r="B3447" i="12"/>
  <c r="B3348" i="12"/>
  <c r="B3318" i="12"/>
  <c r="B3563" i="12"/>
  <c r="B3295" i="12"/>
  <c r="B3450" i="12"/>
  <c r="B3403" i="12"/>
  <c r="B3556" i="12"/>
  <c r="B3433" i="12"/>
  <c r="B3286" i="12"/>
  <c r="B3440" i="12"/>
  <c r="B3352" i="12"/>
  <c r="B3319" i="12"/>
  <c r="B3280" i="12"/>
  <c r="B3324" i="12"/>
  <c r="B3455" i="12"/>
  <c r="B3312" i="12"/>
  <c r="B3272" i="12"/>
  <c r="B3401" i="12"/>
  <c r="B2423" i="12"/>
  <c r="B2325" i="12"/>
  <c r="B2450" i="12"/>
  <c r="B2313" i="12"/>
  <c r="B2439" i="12"/>
  <c r="B2597" i="12"/>
  <c r="B2331" i="12"/>
  <c r="B3448" i="12"/>
  <c r="B3414" i="12"/>
  <c r="B3421" i="12"/>
  <c r="B3347" i="12"/>
  <c r="B3300" i="12"/>
  <c r="B3315" i="12"/>
  <c r="B3406" i="12"/>
  <c r="B3343" i="12"/>
  <c r="B3283" i="12"/>
  <c r="B3332" i="12"/>
  <c r="B3331" i="12"/>
  <c r="B3296" i="12"/>
  <c r="B3443" i="12"/>
  <c r="B3424" i="12"/>
  <c r="B3557" i="12"/>
  <c r="B3402" i="12"/>
  <c r="B3354" i="12"/>
  <c r="B3438" i="12"/>
  <c r="B3380" i="12"/>
  <c r="B3313" i="12"/>
  <c r="B3327" i="12"/>
  <c r="B3328" i="12"/>
  <c r="B3552" i="12"/>
  <c r="B3444" i="12"/>
  <c r="B3346" i="12"/>
  <c r="B3265" i="12"/>
  <c r="B3268" i="12"/>
  <c r="B3337" i="12"/>
  <c r="B3404" i="12"/>
  <c r="B3561" i="12"/>
  <c r="B3376" i="12"/>
  <c r="B3437" i="12"/>
  <c r="B3292" i="12"/>
  <c r="B3457" i="12"/>
  <c r="B3329" i="12"/>
  <c r="B3360" i="12"/>
  <c r="B3388" i="12"/>
  <c r="B3365" i="12"/>
  <c r="B3371" i="12"/>
  <c r="B3350" i="12"/>
  <c r="B3415" i="12"/>
  <c r="B3271" i="12"/>
  <c r="B3392" i="12"/>
  <c r="B3309" i="12"/>
  <c r="B3326" i="12"/>
  <c r="B3254" i="12"/>
  <c r="B3270" i="12"/>
  <c r="B2585" i="12"/>
  <c r="B2451" i="12"/>
  <c r="B2489" i="12"/>
  <c r="B2355" i="12"/>
  <c r="B2456" i="12"/>
  <c r="B2304" i="12"/>
  <c r="B2365" i="12"/>
  <c r="B2482" i="12"/>
  <c r="B2391" i="12"/>
  <c r="B2329" i="12"/>
  <c r="B2463" i="12"/>
  <c r="B2470" i="12"/>
  <c r="B2434" i="12"/>
  <c r="B2398" i="12"/>
  <c r="B2362" i="12"/>
  <c r="B2326" i="12"/>
  <c r="B2275" i="12"/>
  <c r="B2461" i="12"/>
  <c r="B2400" i="12"/>
  <c r="B2351" i="12"/>
  <c r="B2303" i="12"/>
  <c r="B2471" i="12"/>
  <c r="B2424" i="12"/>
  <c r="B2411" i="12"/>
  <c r="B2363" i="12"/>
  <c r="B2314" i="12"/>
  <c r="B2335" i="12"/>
  <c r="B2583" i="12"/>
  <c r="B2459" i="12"/>
  <c r="B2410" i="12"/>
  <c r="B2318" i="12"/>
  <c r="B2455" i="12"/>
  <c r="B2373" i="12"/>
  <c r="B2372" i="12"/>
  <c r="B2336" i="12"/>
  <c r="B2464" i="12"/>
  <c r="B2354" i="12"/>
  <c r="B2392" i="12"/>
  <c r="B2480" i="12"/>
  <c r="B2440" i="12"/>
  <c r="B2388" i="12"/>
  <c r="B2348" i="12"/>
  <c r="B2308" i="12"/>
  <c r="B2479" i="12"/>
  <c r="B2425" i="12"/>
  <c r="B2405" i="12"/>
  <c r="B2346" i="12"/>
  <c r="B2277" i="12"/>
  <c r="B2453" i="12"/>
  <c r="B2381" i="12"/>
  <c r="B2327" i="12"/>
  <c r="B2324" i="12"/>
  <c r="M16" i="27"/>
  <c r="B1545" i="25"/>
  <c r="B1399" i="25"/>
  <c r="B1262" i="25"/>
  <c r="B1254" i="25"/>
  <c r="B1120" i="25"/>
  <c r="B1112" i="25"/>
  <c r="B1104" i="25"/>
  <c r="B970" i="25"/>
  <c r="B962" i="25"/>
  <c r="B828" i="25"/>
  <c r="B820" i="25"/>
  <c r="B686" i="25"/>
  <c r="B678" i="25"/>
  <c r="B545" i="25"/>
  <c r="B537" i="25"/>
  <c r="B529" i="25"/>
  <c r="B395" i="25"/>
  <c r="B387" i="25"/>
  <c r="B253" i="25"/>
  <c r="B245" i="25"/>
  <c r="B103" i="25"/>
  <c r="B1396" i="25"/>
  <c r="B1261" i="25"/>
  <c r="B1253" i="25"/>
  <c r="B1119" i="25"/>
  <c r="B1111" i="25"/>
  <c r="B977" i="25"/>
  <c r="B969" i="25"/>
  <c r="B961" i="25"/>
  <c r="B827" i="25"/>
  <c r="B819" i="25"/>
  <c r="B685" i="25"/>
  <c r="B677" i="25"/>
  <c r="B544" i="25"/>
  <c r="B536" i="25"/>
  <c r="B528" i="25"/>
  <c r="B394" i="25"/>
  <c r="B386" i="25"/>
  <c r="B252" i="25"/>
  <c r="B244" i="25"/>
  <c r="B102" i="25"/>
  <c r="B1539" i="25"/>
  <c r="B1395" i="25"/>
  <c r="B1260" i="25"/>
  <c r="B1252" i="25"/>
  <c r="B1118" i="25"/>
  <c r="B1110" i="25"/>
  <c r="B976" i="25"/>
  <c r="B968" i="25"/>
  <c r="B960" i="25"/>
  <c r="B826" i="25"/>
  <c r="B818" i="25"/>
  <c r="B684" i="25"/>
  <c r="B676" i="25"/>
  <c r="B543" i="25"/>
  <c r="B535" i="25"/>
  <c r="B401" i="25"/>
  <c r="B393" i="25"/>
  <c r="B385" i="25"/>
  <c r="B251" i="25"/>
  <c r="B243" i="25"/>
  <c r="B109" i="25"/>
  <c r="B101" i="25"/>
  <c r="B1537" i="25"/>
  <c r="B1394" i="25"/>
  <c r="B1259" i="25"/>
  <c r="B1251" i="25"/>
  <c r="B1117" i="25"/>
  <c r="B1109" i="25"/>
  <c r="B975" i="25"/>
  <c r="B967" i="25"/>
  <c r="B833" i="25"/>
  <c r="B825" i="25"/>
  <c r="B817" i="25"/>
  <c r="B683" i="25"/>
  <c r="B675" i="25"/>
  <c r="B542" i="25"/>
  <c r="B534" i="25"/>
  <c r="B400" i="25"/>
  <c r="B392" i="25"/>
  <c r="B384" i="25"/>
  <c r="B250" i="25"/>
  <c r="B242" i="25"/>
  <c r="B108" i="25"/>
  <c r="B100" i="25"/>
  <c r="B1407" i="25"/>
  <c r="B1392" i="25"/>
  <c r="B1258" i="25"/>
  <c r="B1250" i="25"/>
  <c r="B1116" i="25"/>
  <c r="B1108" i="25"/>
  <c r="B974" i="25"/>
  <c r="B966" i="25"/>
  <c r="B832" i="25"/>
  <c r="B824" i="25"/>
  <c r="B816" i="25"/>
  <c r="B682" i="25"/>
  <c r="B674" i="25"/>
  <c r="B541" i="25"/>
  <c r="B533" i="25"/>
  <c r="B399" i="25"/>
  <c r="B391" i="25"/>
  <c r="B257" i="25"/>
  <c r="B249" i="25"/>
  <c r="B241" i="25"/>
  <c r="B107" i="25"/>
  <c r="B99" i="25"/>
  <c r="B1404" i="25"/>
  <c r="B1265" i="25"/>
  <c r="B1257" i="25"/>
  <c r="B1249" i="25"/>
  <c r="B1115" i="25"/>
  <c r="B1107" i="25"/>
  <c r="B973" i="25"/>
  <c r="B965" i="25"/>
  <c r="B831" i="25"/>
  <c r="B823" i="25"/>
  <c r="B689" i="25"/>
  <c r="B681" i="25"/>
  <c r="B673" i="25"/>
  <c r="B540" i="25"/>
  <c r="B532" i="25"/>
  <c r="B398" i="25"/>
  <c r="B390" i="25"/>
  <c r="B256" i="25"/>
  <c r="B248" i="25"/>
  <c r="B240" i="25"/>
  <c r="B106" i="25"/>
  <c r="B98" i="25"/>
  <c r="B1403" i="25"/>
  <c r="B1264" i="25"/>
  <c r="B1256" i="25"/>
  <c r="B1248" i="25"/>
  <c r="B1114" i="25"/>
  <c r="B1106" i="25"/>
  <c r="B972" i="25"/>
  <c r="B964" i="25"/>
  <c r="B830" i="25"/>
  <c r="B822" i="25"/>
  <c r="B688" i="25"/>
  <c r="B680" i="25"/>
  <c r="B672" i="25"/>
  <c r="B539" i="25"/>
  <c r="B531" i="25"/>
  <c r="B397" i="25"/>
  <c r="B389" i="25"/>
  <c r="B255" i="25"/>
  <c r="B247" i="25"/>
  <c r="B105" i="25"/>
  <c r="B97" i="25"/>
  <c r="B1402" i="25"/>
  <c r="B1263" i="25"/>
  <c r="B1255" i="25"/>
  <c r="B1121" i="25"/>
  <c r="B1113" i="25"/>
  <c r="B1105" i="25"/>
  <c r="B971" i="25"/>
  <c r="B963" i="25"/>
  <c r="B829" i="25"/>
  <c r="B821" i="25"/>
  <c r="B687" i="25"/>
  <c r="B679" i="25"/>
  <c r="B538" i="25"/>
  <c r="B530" i="25"/>
  <c r="B396" i="25"/>
  <c r="B388" i="25"/>
  <c r="B254" i="25"/>
  <c r="B246" i="25"/>
  <c r="B104" i="25"/>
  <c r="B96" i="25"/>
  <c r="C74" i="44"/>
  <c r="C84" i="44"/>
  <c r="C97" i="44"/>
  <c r="C140" i="44"/>
  <c r="C204" i="44"/>
  <c r="C158" i="44"/>
  <c r="C149" i="44"/>
  <c r="C175" i="44"/>
  <c r="C128" i="44"/>
  <c r="C192" i="44"/>
  <c r="C129" i="44"/>
  <c r="C193" i="44"/>
  <c r="C138" i="44"/>
  <c r="C202" i="44"/>
  <c r="C139" i="44"/>
  <c r="C203" i="44"/>
  <c r="B225" i="12"/>
  <c r="B233" i="12"/>
  <c r="B314" i="12"/>
  <c r="B322" i="12"/>
  <c r="B546" i="12"/>
  <c r="B554" i="12"/>
  <c r="B562" i="12"/>
  <c r="B876" i="12"/>
  <c r="B884" i="12"/>
  <c r="B1198" i="12"/>
  <c r="B1206" i="12"/>
  <c r="B1520" i="12"/>
  <c r="B1528" i="12"/>
  <c r="B1842" i="12"/>
  <c r="B1850" i="12"/>
  <c r="B1858" i="12"/>
  <c r="B2172" i="12"/>
  <c r="B2180" i="12"/>
  <c r="B2494" i="12"/>
  <c r="B2502" i="12"/>
  <c r="B2816" i="12"/>
  <c r="B2824" i="12"/>
  <c r="B3138" i="12"/>
  <c r="B3146" i="12"/>
  <c r="B3154" i="12"/>
  <c r="B3468" i="12"/>
  <c r="B3476" i="12"/>
  <c r="B3790" i="12"/>
  <c r="B3798" i="12"/>
  <c r="C72" i="44"/>
  <c r="C100" i="44"/>
  <c r="C85" i="44"/>
  <c r="C86" i="44"/>
  <c r="C115" i="44"/>
  <c r="C156" i="44"/>
  <c r="C173" i="44"/>
  <c r="C174" i="44"/>
  <c r="C127" i="44"/>
  <c r="C191" i="44"/>
  <c r="C144" i="44"/>
  <c r="C208" i="44"/>
  <c r="C145" i="44"/>
  <c r="C209" i="44"/>
  <c r="C154" i="44"/>
  <c r="C218" i="44"/>
  <c r="C155" i="44"/>
  <c r="C71" i="44"/>
  <c r="A113" i="36"/>
  <c r="C80" i="44"/>
  <c r="C82" i="44"/>
  <c r="C108" i="44"/>
  <c r="C93" i="44"/>
  <c r="C102" i="44"/>
  <c r="C89" i="44"/>
  <c r="C78" i="44"/>
  <c r="C164" i="44"/>
  <c r="C119" i="44"/>
  <c r="C182" i="44"/>
  <c r="C135" i="44"/>
  <c r="C199" i="44"/>
  <c r="C152" i="44"/>
  <c r="C216" i="44"/>
  <c r="C153" i="44"/>
  <c r="C217" i="44"/>
  <c r="C162" i="44"/>
  <c r="C125" i="44"/>
  <c r="C163" i="44"/>
  <c r="A122" i="36"/>
  <c r="B228" i="12"/>
  <c r="B236" i="12"/>
  <c r="B317" i="12"/>
  <c r="B325" i="12"/>
  <c r="B549" i="12"/>
  <c r="B557" i="12"/>
  <c r="B871" i="12"/>
  <c r="B879" i="12"/>
  <c r="B887" i="12"/>
  <c r="B1201" i="12"/>
  <c r="B1209" i="12"/>
  <c r="B1523" i="12"/>
  <c r="B1531" i="12"/>
  <c r="B1845" i="12"/>
  <c r="B1853" i="12"/>
  <c r="B2167" i="12"/>
  <c r="B2175" i="12"/>
  <c r="B2183" i="12"/>
  <c r="B2497" i="12"/>
  <c r="B2505" i="12"/>
  <c r="B2819" i="12"/>
  <c r="B2827" i="12"/>
  <c r="B3141" i="12"/>
  <c r="B3149" i="12"/>
  <c r="B3463" i="12"/>
  <c r="B3471" i="12"/>
  <c r="B3479" i="12"/>
  <c r="B3793" i="12"/>
  <c r="B3801" i="12"/>
  <c r="C88" i="44"/>
  <c r="C90" i="44"/>
  <c r="C116" i="44"/>
  <c r="C101" i="44"/>
  <c r="C118" i="44"/>
  <c r="C105" i="44"/>
  <c r="C94" i="44"/>
  <c r="C75" i="44"/>
  <c r="C87" i="44"/>
  <c r="C172" i="44"/>
  <c r="C126" i="44"/>
  <c r="C190" i="44"/>
  <c r="C143" i="44"/>
  <c r="C207" i="44"/>
  <c r="C160" i="44"/>
  <c r="C133" i="44"/>
  <c r="C161" i="44"/>
  <c r="C141" i="44"/>
  <c r="C170" i="44"/>
  <c r="C157" i="44"/>
  <c r="C171" i="44"/>
  <c r="B229" i="12"/>
  <c r="B237" i="12"/>
  <c r="B318" i="12"/>
  <c r="B326" i="12"/>
  <c r="B550" i="12"/>
  <c r="B558" i="12"/>
  <c r="B872" i="12"/>
  <c r="B880" i="12"/>
  <c r="B1194" i="12"/>
  <c r="B1202" i="12"/>
  <c r="B1210" i="12"/>
  <c r="B1524" i="12"/>
  <c r="B1532" i="12"/>
  <c r="B1846" i="12"/>
  <c r="B1854" i="12"/>
  <c r="B2168" i="12"/>
  <c r="B2176" i="12"/>
  <c r="B2490" i="12"/>
  <c r="B2498" i="12"/>
  <c r="B2506" i="12"/>
  <c r="B2820" i="12"/>
  <c r="B2828" i="12"/>
  <c r="B3142" i="12"/>
  <c r="B3150" i="12"/>
  <c r="B3464" i="12"/>
  <c r="B3472" i="12"/>
  <c r="B3786" i="12"/>
  <c r="B3794" i="12"/>
  <c r="B3802" i="12"/>
  <c r="C96" i="44"/>
  <c r="C98" i="44"/>
  <c r="C109" i="44"/>
  <c r="C110" i="44"/>
  <c r="C79" i="44"/>
  <c r="C70" i="44"/>
  <c r="C83" i="44"/>
  <c r="C99" i="44"/>
  <c r="C180" i="44"/>
  <c r="C134" i="44"/>
  <c r="C198" i="44"/>
  <c r="C151" i="44"/>
  <c r="C215" i="44"/>
  <c r="C168" i="44"/>
  <c r="C165" i="44"/>
  <c r="C169" i="44"/>
  <c r="C213" i="44"/>
  <c r="C178" i="44"/>
  <c r="C205" i="44"/>
  <c r="C179" i="44"/>
  <c r="C104" i="44"/>
  <c r="C106" i="44"/>
  <c r="C117" i="44"/>
  <c r="C95" i="44"/>
  <c r="C124" i="44"/>
  <c r="C188" i="44"/>
  <c r="C142" i="44"/>
  <c r="C206" i="44"/>
  <c r="C159" i="44"/>
  <c r="C181" i="44"/>
  <c r="C176" i="44"/>
  <c r="C189" i="44"/>
  <c r="C177" i="44"/>
  <c r="C122" i="44"/>
  <c r="C186" i="44"/>
  <c r="C123" i="44"/>
  <c r="A69" i="20"/>
  <c r="K8" i="27"/>
  <c r="L8" i="27" s="1"/>
  <c r="H8" i="27"/>
  <c r="I8" i="27" s="1"/>
  <c r="B212" i="16"/>
  <c r="B25" i="16"/>
  <c r="C23" i="37"/>
  <c r="B42" i="16"/>
  <c r="C24" i="37"/>
  <c r="C25" i="37"/>
  <c r="B80" i="16"/>
  <c r="B29" i="16"/>
  <c r="B86" i="16"/>
  <c r="B124" i="16"/>
  <c r="B120" i="16"/>
  <c r="A33" i="20"/>
  <c r="B33" i="16"/>
  <c r="B140" i="16"/>
  <c r="H7" i="27"/>
  <c r="I7" i="27" s="1"/>
  <c r="B187" i="16"/>
  <c r="B209" i="16"/>
  <c r="B227" i="16"/>
  <c r="H10" i="27"/>
  <c r="I10" i="27" s="1"/>
  <c r="B199" i="16"/>
  <c r="B185" i="16"/>
  <c r="B190" i="16"/>
  <c r="B221" i="16"/>
  <c r="D10" i="27"/>
  <c r="E10" i="27" s="1"/>
  <c r="K7" i="27"/>
  <c r="L7" i="27" s="1"/>
  <c r="D9" i="27"/>
  <c r="E9" i="27" s="1"/>
  <c r="B172" i="16"/>
  <c r="B171" i="16"/>
  <c r="B208" i="16"/>
  <c r="D7" i="27"/>
  <c r="E7" i="27" s="1"/>
  <c r="K10" i="27"/>
  <c r="L10" i="27" s="1"/>
  <c r="C216" i="25"/>
  <c r="B180" i="16"/>
  <c r="B166" i="16"/>
  <c r="B226" i="16"/>
  <c r="B173" i="16"/>
  <c r="B220" i="16"/>
  <c r="H9" i="27"/>
  <c r="I9" i="27" s="1"/>
  <c r="K9" i="27"/>
  <c r="L9" i="27" s="1"/>
  <c r="B203" i="16"/>
  <c r="B186" i="16"/>
  <c r="B163" i="16"/>
  <c r="B225" i="16"/>
  <c r="C456" i="25"/>
  <c r="B184" i="16"/>
  <c r="B167" i="16"/>
  <c r="B206" i="16"/>
  <c r="C8" i="25"/>
  <c r="C311" i="25"/>
  <c r="C52" i="25"/>
  <c r="C347" i="25"/>
  <c r="C503" i="25"/>
  <c r="C161" i="25"/>
  <c r="N18" i="27"/>
  <c r="C46" i="25"/>
  <c r="C471" i="25"/>
  <c r="C37" i="25"/>
  <c r="C488" i="25"/>
  <c r="C377" i="25"/>
  <c r="C379" i="25"/>
  <c r="C214" i="25"/>
  <c r="C284" i="25"/>
  <c r="C163" i="16"/>
  <c r="J14" i="18"/>
  <c r="B118" i="16"/>
  <c r="B109" i="16"/>
  <c r="B91" i="16"/>
  <c r="B135" i="16"/>
  <c r="B133" i="16"/>
  <c r="B154" i="16"/>
  <c r="B176" i="16"/>
  <c r="C187" i="16"/>
  <c r="N20" i="27"/>
  <c r="C490" i="25"/>
  <c r="C577" i="25"/>
  <c r="C69" i="25"/>
  <c r="C520" i="25"/>
  <c r="C312" i="25"/>
  <c r="C344" i="25"/>
  <c r="C184" i="25"/>
  <c r="C19" i="37"/>
  <c r="C26" i="37"/>
  <c r="B112" i="16"/>
  <c r="B101" i="16"/>
  <c r="B126" i="16"/>
  <c r="B96" i="16"/>
  <c r="B146" i="16"/>
  <c r="C133" i="25"/>
  <c r="C51" i="25"/>
  <c r="C142" i="25"/>
  <c r="C381" i="25"/>
  <c r="C376" i="25"/>
  <c r="C205" i="25"/>
  <c r="C20" i="37"/>
  <c r="F9" i="10"/>
  <c r="B99" i="16"/>
  <c r="B92" i="16"/>
  <c r="B113" i="16"/>
  <c r="B95" i="16"/>
  <c r="B145" i="16"/>
  <c r="B104" i="16"/>
  <c r="B196" i="16"/>
  <c r="C224" i="16"/>
  <c r="C168" i="16"/>
  <c r="C38" i="25"/>
  <c r="C438" i="25"/>
  <c r="C473" i="25"/>
  <c r="C309" i="25"/>
  <c r="C164" i="25"/>
  <c r="C239" i="25"/>
  <c r="E31" i="37"/>
  <c r="B23" i="27"/>
  <c r="B93" i="16"/>
  <c r="B153" i="16"/>
  <c r="B136" i="16"/>
  <c r="B132" i="16"/>
  <c r="B148" i="16"/>
  <c r="B110" i="16"/>
  <c r="B10" i="46"/>
  <c r="B160" i="16"/>
  <c r="C112" i="16"/>
  <c r="C506" i="25"/>
  <c r="C507" i="25"/>
  <c r="C518" i="25"/>
  <c r="C353" i="25"/>
  <c r="C198" i="25"/>
  <c r="C167" i="25"/>
  <c r="K237" i="16"/>
  <c r="K238" i="16"/>
  <c r="B147" i="16"/>
  <c r="B127" i="16"/>
  <c r="B149" i="16"/>
  <c r="B155" i="16"/>
  <c r="B116" i="16"/>
  <c r="C124" i="16"/>
  <c r="N19" i="27"/>
  <c r="C55" i="25"/>
  <c r="C40" i="25"/>
  <c r="C527" i="25"/>
  <c r="E1741" i="25" s="1"/>
  <c r="E1740" i="25" s="1"/>
  <c r="E1739" i="25" s="1"/>
  <c r="E1738" i="25" s="1"/>
  <c r="C350" i="25"/>
  <c r="C194" i="25"/>
  <c r="C203" i="25"/>
  <c r="B150" i="16"/>
  <c r="B134" i="16"/>
  <c r="B152" i="16"/>
  <c r="B129" i="16"/>
  <c r="B114" i="16"/>
  <c r="B119" i="16"/>
  <c r="B192" i="16"/>
  <c r="C137" i="16"/>
  <c r="C470" i="25"/>
  <c r="C135" i="25"/>
  <c r="C136" i="25"/>
  <c r="C302" i="25"/>
  <c r="C382" i="25"/>
  <c r="C188" i="25"/>
  <c r="C286" i="25"/>
  <c r="C165" i="16"/>
  <c r="E45" i="36"/>
  <c r="B137" i="16"/>
  <c r="B128" i="16"/>
  <c r="B144" i="16"/>
  <c r="B115" i="16"/>
  <c r="B98" i="16"/>
  <c r="B111" i="16"/>
  <c r="E238" i="16"/>
  <c r="B66" i="16"/>
  <c r="B156" i="16"/>
  <c r="C7" i="25"/>
  <c r="C78" i="25"/>
  <c r="C10" i="25"/>
  <c r="C463" i="25"/>
  <c r="C54" i="25"/>
  <c r="C521" i="25"/>
  <c r="C63" i="25"/>
  <c r="C481" i="25"/>
  <c r="C60" i="25"/>
  <c r="C482" i="25"/>
  <c r="C565" i="25"/>
  <c r="C59" i="25"/>
  <c r="C449" i="25"/>
  <c r="C522" i="25"/>
  <c r="C48" i="25"/>
  <c r="C146" i="25"/>
  <c r="C9" i="25"/>
  <c r="C41" i="25"/>
  <c r="C73" i="25"/>
  <c r="C147" i="25"/>
  <c r="C478" i="25"/>
  <c r="C526" i="25"/>
  <c r="C567" i="25"/>
  <c r="C140" i="25"/>
  <c r="C460" i="25"/>
  <c r="C492" i="25"/>
  <c r="C524" i="25"/>
  <c r="C318" i="25"/>
  <c r="C315" i="25"/>
  <c r="C429" i="25"/>
  <c r="C316" i="25"/>
  <c r="C433" i="25"/>
  <c r="C313" i="25"/>
  <c r="C369" i="25"/>
  <c r="C354" i="25"/>
  <c r="C422" i="25"/>
  <c r="C351" i="25"/>
  <c r="C383" i="25"/>
  <c r="C348" i="25"/>
  <c r="C380" i="25"/>
  <c r="C181" i="25"/>
  <c r="C215" i="25"/>
  <c r="C211" i="25"/>
  <c r="C190" i="25"/>
  <c r="C177" i="25"/>
  <c r="C231" i="25"/>
  <c r="C185" i="25"/>
  <c r="C206" i="25"/>
  <c r="C289" i="25"/>
  <c r="C171" i="25"/>
  <c r="C217" i="25"/>
  <c r="C287" i="25"/>
  <c r="C220" i="25"/>
  <c r="C288" i="25"/>
  <c r="B19" i="16"/>
  <c r="B79" i="16"/>
  <c r="B20" i="16"/>
  <c r="B76" i="16"/>
  <c r="B81" i="16"/>
  <c r="B65" i="16"/>
  <c r="B58" i="16"/>
  <c r="B44" i="16"/>
  <c r="B46" i="16"/>
  <c r="B32" i="16"/>
  <c r="B49" i="16"/>
  <c r="B69" i="16"/>
  <c r="B89" i="16"/>
  <c r="C114" i="16"/>
  <c r="C125" i="16"/>
  <c r="C139" i="16"/>
  <c r="C171" i="16"/>
  <c r="C191" i="16"/>
  <c r="C210" i="16"/>
  <c r="C229" i="16"/>
  <c r="C26" i="25"/>
  <c r="C442" i="25"/>
  <c r="C42" i="25"/>
  <c r="C485" i="25"/>
  <c r="C70" i="25"/>
  <c r="C573" i="25"/>
  <c r="C75" i="25"/>
  <c r="C502" i="25"/>
  <c r="C68" i="25"/>
  <c r="C493" i="25"/>
  <c r="C581" i="25"/>
  <c r="C67" i="25"/>
  <c r="C459" i="25"/>
  <c r="C574" i="25"/>
  <c r="C56" i="25"/>
  <c r="C439" i="25"/>
  <c r="C13" i="25"/>
  <c r="C45" i="25"/>
  <c r="C77" i="25"/>
  <c r="C441" i="25"/>
  <c r="C483" i="25"/>
  <c r="C570" i="25"/>
  <c r="C571" i="25"/>
  <c r="C144" i="25"/>
  <c r="C464" i="25"/>
  <c r="C496" i="25"/>
  <c r="C564" i="25"/>
  <c r="C326" i="25"/>
  <c r="C319" i="25"/>
  <c r="C322" i="25"/>
  <c r="C320" i="25"/>
  <c r="C330" i="25"/>
  <c r="C317" i="25"/>
  <c r="C421" i="25"/>
  <c r="C358" i="25"/>
  <c r="C426" i="25"/>
  <c r="C355" i="25"/>
  <c r="C423" i="25"/>
  <c r="C352" i="25"/>
  <c r="C420" i="25"/>
  <c r="C165" i="25"/>
  <c r="C281" i="25"/>
  <c r="C226" i="25"/>
  <c r="C193" i="25"/>
  <c r="C197" i="25"/>
  <c r="C152" i="25"/>
  <c r="C186" i="25"/>
  <c r="C207" i="25"/>
  <c r="C290" i="25"/>
  <c r="C175" i="25"/>
  <c r="C218" i="25"/>
  <c r="C192" i="25"/>
  <c r="C224" i="25"/>
  <c r="C292" i="25"/>
  <c r="K236" i="16"/>
  <c r="B73" i="16"/>
  <c r="B35" i="16"/>
  <c r="B57" i="16"/>
  <c r="B37" i="16"/>
  <c r="B31" i="16"/>
  <c r="B52" i="16"/>
  <c r="B84" i="16"/>
  <c r="B105" i="16"/>
  <c r="B121" i="16"/>
  <c r="B125" i="16"/>
  <c r="B141" i="16"/>
  <c r="B157" i="16"/>
  <c r="B161" i="16"/>
  <c r="B177" i="16"/>
  <c r="B193" i="16"/>
  <c r="B197" i="16"/>
  <c r="B213" i="16"/>
  <c r="C102" i="16"/>
  <c r="C128" i="16"/>
  <c r="C140" i="16"/>
  <c r="C152" i="16"/>
  <c r="C172" i="16"/>
  <c r="C192" i="16"/>
  <c r="C212" i="16"/>
  <c r="C230" i="16"/>
  <c r="C58" i="25"/>
  <c r="C513" i="25"/>
  <c r="C74" i="25"/>
  <c r="C18" i="25"/>
  <c r="C86" i="25"/>
  <c r="C11" i="25"/>
  <c r="C83" i="25"/>
  <c r="C514" i="25"/>
  <c r="C76" i="25"/>
  <c r="C498" i="25"/>
  <c r="C15" i="25"/>
  <c r="C71" i="25"/>
  <c r="C465" i="25"/>
  <c r="C12" i="25"/>
  <c r="C64" i="25"/>
  <c r="C445" i="25"/>
  <c r="C17" i="25"/>
  <c r="C49" i="25"/>
  <c r="C81" i="25"/>
  <c r="C446" i="25"/>
  <c r="C489" i="25"/>
  <c r="C578" i="25"/>
  <c r="C575" i="25"/>
  <c r="C148" i="25"/>
  <c r="C468" i="25"/>
  <c r="C500" i="25"/>
  <c r="C568" i="25"/>
  <c r="C306" i="25"/>
  <c r="C341" i="25"/>
  <c r="C323" i="25"/>
  <c r="C373" i="25"/>
  <c r="C324" i="25"/>
  <c r="C357" i="25"/>
  <c r="C321" i="25"/>
  <c r="C437" i="25"/>
  <c r="C362" i="25"/>
  <c r="C430" i="25"/>
  <c r="C359" i="25"/>
  <c r="C427" i="25"/>
  <c r="C356" i="25"/>
  <c r="C424" i="25"/>
  <c r="C182" i="25"/>
  <c r="C160" i="25"/>
  <c r="C279" i="25"/>
  <c r="C199" i="25"/>
  <c r="C209" i="25"/>
  <c r="C153" i="25"/>
  <c r="C210" i="25"/>
  <c r="C221" i="25"/>
  <c r="C291" i="25"/>
  <c r="C179" i="25"/>
  <c r="C219" i="25"/>
  <c r="C196" i="25"/>
  <c r="C228" i="25"/>
  <c r="B24" i="16"/>
  <c r="B83" i="16"/>
  <c r="B28" i="16"/>
  <c r="B61" i="16"/>
  <c r="B64" i="16"/>
  <c r="B41" i="16"/>
  <c r="B224" i="16"/>
  <c r="B30" i="16"/>
  <c r="B67" i="16"/>
  <c r="B87" i="16"/>
  <c r="B230" i="16"/>
  <c r="C103" i="16"/>
  <c r="C131" i="16"/>
  <c r="C142" i="16"/>
  <c r="C153" i="16"/>
  <c r="C174" i="16"/>
  <c r="C193" i="16"/>
  <c r="C213" i="16"/>
  <c r="C232" i="16"/>
  <c r="B228" i="16"/>
  <c r="C91" i="25"/>
  <c r="C34" i="25"/>
  <c r="C149" i="25"/>
  <c r="C50" i="25"/>
  <c r="C143" i="25"/>
  <c r="C23" i="25"/>
  <c r="C93" i="25"/>
  <c r="C566" i="25"/>
  <c r="C94" i="25"/>
  <c r="C509" i="25"/>
  <c r="C19" i="25"/>
  <c r="C79" i="25"/>
  <c r="C475" i="25"/>
  <c r="C20" i="25"/>
  <c r="C72" i="25"/>
  <c r="C455" i="25"/>
  <c r="C21" i="25"/>
  <c r="C53" i="25"/>
  <c r="C85" i="25"/>
  <c r="C451" i="25"/>
  <c r="C494" i="25"/>
  <c r="C511" i="25"/>
  <c r="C579" i="25"/>
  <c r="C440" i="25"/>
  <c r="C472" i="25"/>
  <c r="C504" i="25"/>
  <c r="C572" i="25"/>
  <c r="C294" i="25"/>
  <c r="C295" i="25"/>
  <c r="C327" i="25"/>
  <c r="C296" i="25"/>
  <c r="C328" i="25"/>
  <c r="C425" i="25"/>
  <c r="C325" i="25"/>
  <c r="C334" i="25"/>
  <c r="C366" i="25"/>
  <c r="C434" i="25"/>
  <c r="C363" i="25"/>
  <c r="C431" i="25"/>
  <c r="C360" i="25"/>
  <c r="C428" i="25"/>
  <c r="C213" i="25"/>
  <c r="C162" i="25"/>
  <c r="C157" i="25"/>
  <c r="C229" i="25"/>
  <c r="C277" i="25"/>
  <c r="C154" i="25"/>
  <c r="C225" i="25"/>
  <c r="C222" i="25"/>
  <c r="C151" i="25"/>
  <c r="C183" i="25"/>
  <c r="C233" i="25"/>
  <c r="C200" i="25"/>
  <c r="C232" i="25"/>
  <c r="B75" i="16"/>
  <c r="B72" i="16"/>
  <c r="B63" i="16"/>
  <c r="B39" i="16"/>
  <c r="B50" i="16"/>
  <c r="B70" i="16"/>
  <c r="B102" i="16"/>
  <c r="B106" i="16"/>
  <c r="B122" i="16"/>
  <c r="B138" i="16"/>
  <c r="B142" i="16"/>
  <c r="B158" i="16"/>
  <c r="B174" i="16"/>
  <c r="B178" i="16"/>
  <c r="B194" i="16"/>
  <c r="B210" i="16"/>
  <c r="B214" i="16"/>
  <c r="C104" i="16"/>
  <c r="C117" i="16"/>
  <c r="C132" i="16"/>
  <c r="C144" i="16"/>
  <c r="C156" i="16"/>
  <c r="C177" i="16"/>
  <c r="C196" i="16"/>
  <c r="C215" i="16"/>
  <c r="A83" i="20"/>
  <c r="C458" i="25"/>
  <c r="C66" i="25"/>
  <c r="C501" i="25"/>
  <c r="C82" i="25"/>
  <c r="C453" i="25"/>
  <c r="C31" i="25"/>
  <c r="C145" i="25"/>
  <c r="C16" i="25"/>
  <c r="C141" i="25"/>
  <c r="C517" i="25"/>
  <c r="C27" i="25"/>
  <c r="C87" i="25"/>
  <c r="C486" i="25"/>
  <c r="C24" i="25"/>
  <c r="C80" i="25"/>
  <c r="C466" i="25"/>
  <c r="C25" i="25"/>
  <c r="C57" i="25"/>
  <c r="C90" i="25"/>
  <c r="C457" i="25"/>
  <c r="C499" i="25"/>
  <c r="C515" i="25"/>
  <c r="C88" i="25"/>
  <c r="C444" i="25"/>
  <c r="C476" i="25"/>
  <c r="C508" i="25"/>
  <c r="C576" i="25"/>
  <c r="C310" i="25"/>
  <c r="C299" i="25"/>
  <c r="C331" i="25"/>
  <c r="C300" i="25"/>
  <c r="C332" i="25"/>
  <c r="C297" i="25"/>
  <c r="C329" i="25"/>
  <c r="C338" i="25"/>
  <c r="C370" i="25"/>
  <c r="C335" i="25"/>
  <c r="C367" i="25"/>
  <c r="C435" i="25"/>
  <c r="C364" i="25"/>
  <c r="C432" i="25"/>
  <c r="C180" i="25"/>
  <c r="C176" i="25"/>
  <c r="C158" i="25"/>
  <c r="C282" i="25"/>
  <c r="C156" i="25"/>
  <c r="C168" i="25"/>
  <c r="C227" i="25"/>
  <c r="C223" i="25"/>
  <c r="C155" i="25"/>
  <c r="C187" i="25"/>
  <c r="C234" i="25"/>
  <c r="C204" i="25"/>
  <c r="C236" i="25"/>
  <c r="B78" i="16"/>
  <c r="B22" i="16"/>
  <c r="B21" i="16"/>
  <c r="B56" i="16"/>
  <c r="B43" i="16"/>
  <c r="B47" i="16"/>
  <c r="B53" i="16"/>
  <c r="B85" i="16"/>
  <c r="B231" i="16"/>
  <c r="C106" i="16"/>
  <c r="C120" i="16"/>
  <c r="C133" i="16"/>
  <c r="C145" i="16"/>
  <c r="C159" i="16"/>
  <c r="C182" i="16"/>
  <c r="C201" i="16"/>
  <c r="C221" i="16"/>
  <c r="C479" i="25"/>
  <c r="C138" i="25"/>
  <c r="C30" i="25"/>
  <c r="C447" i="25"/>
  <c r="C474" i="25"/>
  <c r="C39" i="25"/>
  <c r="C443" i="25"/>
  <c r="C28" i="25"/>
  <c r="C450" i="25"/>
  <c r="C525" i="25"/>
  <c r="C35" i="25"/>
  <c r="C134" i="25"/>
  <c r="C491" i="25"/>
  <c r="C32" i="25"/>
  <c r="C84" i="25"/>
  <c r="C477" i="25"/>
  <c r="C29" i="25"/>
  <c r="C61" i="25"/>
  <c r="C95" i="25"/>
  <c r="C462" i="25"/>
  <c r="C505" i="25"/>
  <c r="C519" i="25"/>
  <c r="C92" i="25"/>
  <c r="C448" i="25"/>
  <c r="C480" i="25"/>
  <c r="C512" i="25"/>
  <c r="C580" i="25"/>
  <c r="C298" i="25"/>
  <c r="C303" i="25"/>
  <c r="C345" i="25"/>
  <c r="C304" i="25"/>
  <c r="C349" i="25"/>
  <c r="C301" i="25"/>
  <c r="C333" i="25"/>
  <c r="C342" i="25"/>
  <c r="C374" i="25"/>
  <c r="C339" i="25"/>
  <c r="C371" i="25"/>
  <c r="C336" i="25"/>
  <c r="C368" i="25"/>
  <c r="C436" i="25"/>
  <c r="C195" i="25"/>
  <c r="C178" i="25"/>
  <c r="C172" i="25"/>
  <c r="C230" i="25"/>
  <c r="C173" i="25"/>
  <c r="C169" i="25"/>
  <c r="C278" i="25"/>
  <c r="C237" i="25"/>
  <c r="C159" i="25"/>
  <c r="C201" i="25"/>
  <c r="C235" i="25"/>
  <c r="C208" i="25"/>
  <c r="C276" i="25"/>
  <c r="B26" i="16"/>
  <c r="B82" i="16"/>
  <c r="B55" i="16"/>
  <c r="B60" i="16"/>
  <c r="B45" i="16"/>
  <c r="B36" i="16"/>
  <c r="B48" i="16"/>
  <c r="B68" i="16"/>
  <c r="B88" i="16"/>
  <c r="B103" i="16"/>
  <c r="B107" i="16"/>
  <c r="B123" i="16"/>
  <c r="B139" i="16"/>
  <c r="B143" i="16"/>
  <c r="B159" i="16"/>
  <c r="B175" i="16"/>
  <c r="B179" i="16"/>
  <c r="B195" i="16"/>
  <c r="B211" i="16"/>
  <c r="B215" i="16"/>
  <c r="C109" i="16"/>
  <c r="C122" i="16"/>
  <c r="C147" i="16"/>
  <c r="C160" i="16"/>
  <c r="C184" i="16"/>
  <c r="C202" i="16"/>
  <c r="C222" i="16"/>
  <c r="K20" i="27"/>
  <c r="L20" i="27" s="1"/>
  <c r="C14" i="25"/>
  <c r="C469" i="25"/>
  <c r="C62" i="25"/>
  <c r="C22" i="25"/>
  <c r="C495" i="25"/>
  <c r="C47" i="25"/>
  <c r="C454" i="25"/>
  <c r="C44" i="25"/>
  <c r="C461" i="25"/>
  <c r="C569" i="25"/>
  <c r="C43" i="25"/>
  <c r="C139" i="25"/>
  <c r="C497" i="25"/>
  <c r="C36" i="25"/>
  <c r="C89" i="25"/>
  <c r="C487" i="25"/>
  <c r="C33" i="25"/>
  <c r="C65" i="25"/>
  <c r="C137" i="25"/>
  <c r="C467" i="25"/>
  <c r="C510" i="25"/>
  <c r="C523" i="25"/>
  <c r="C452" i="25"/>
  <c r="C484" i="25"/>
  <c r="C516" i="25"/>
  <c r="C314" i="25"/>
  <c r="C307" i="25"/>
  <c r="C361" i="25"/>
  <c r="C308" i="25"/>
  <c r="C365" i="25"/>
  <c r="C305" i="25"/>
  <c r="C337" i="25"/>
  <c r="C346" i="25"/>
  <c r="C378" i="25"/>
  <c r="C343" i="25"/>
  <c r="C375" i="25"/>
  <c r="C340" i="25"/>
  <c r="C372" i="25"/>
  <c r="C150" i="25"/>
  <c r="C166" i="25"/>
  <c r="C191" i="25"/>
  <c r="C174" i="25"/>
  <c r="C283" i="25"/>
  <c r="C189" i="25"/>
  <c r="C170" i="25"/>
  <c r="C293" i="25"/>
  <c r="C238" i="25"/>
  <c r="C163" i="25"/>
  <c r="C202" i="25"/>
  <c r="C285" i="25"/>
  <c r="C212" i="25"/>
  <c r="C280" i="25"/>
  <c r="B23" i="16"/>
  <c r="B77" i="16"/>
  <c r="B27" i="16"/>
  <c r="B59" i="16"/>
  <c r="B62" i="16"/>
  <c r="B38" i="16"/>
  <c r="B40" i="16"/>
  <c r="B34" i="16"/>
  <c r="B51" i="16"/>
  <c r="C111" i="16"/>
  <c r="C123" i="16"/>
  <c r="C134" i="16"/>
  <c r="C150" i="16"/>
  <c r="C185" i="16"/>
  <c r="C204" i="16"/>
  <c r="C223" i="16"/>
  <c r="B169" i="16"/>
  <c r="B165" i="16"/>
  <c r="B202" i="16"/>
  <c r="B207" i="16"/>
  <c r="B181" i="16"/>
  <c r="C166" i="16"/>
  <c r="C176" i="16"/>
  <c r="C186" i="16"/>
  <c r="C194" i="16"/>
  <c r="C214" i="16"/>
  <c r="B189" i="16"/>
  <c r="B201" i="16"/>
  <c r="B217" i="16"/>
  <c r="B223" i="16"/>
  <c r="B183" i="16"/>
  <c r="B188" i="16"/>
  <c r="C582" i="25"/>
  <c r="C1302" i="12"/>
  <c r="C157" i="16"/>
  <c r="C151" i="16"/>
  <c r="C143" i="16"/>
  <c r="C135" i="16"/>
  <c r="C129" i="16"/>
  <c r="C121" i="16"/>
  <c r="C115" i="16"/>
  <c r="C107" i="16"/>
  <c r="C155" i="16"/>
  <c r="C149" i="16"/>
  <c r="C141" i="16"/>
  <c r="C127" i="16"/>
  <c r="C119" i="16"/>
  <c r="C113" i="16"/>
  <c r="C105" i="16"/>
  <c r="C108" i="16"/>
  <c r="C116" i="16"/>
  <c r="C126" i="16"/>
  <c r="C136" i="16"/>
  <c r="C146" i="16"/>
  <c r="C154" i="16"/>
  <c r="C178" i="16"/>
  <c r="C198" i="16"/>
  <c r="C206" i="16"/>
  <c r="C216" i="16"/>
  <c r="D55" i="30"/>
  <c r="B218" i="16"/>
  <c r="B168" i="16"/>
  <c r="B204" i="16"/>
  <c r="B170" i="16"/>
  <c r="B182" i="16"/>
  <c r="C1158" i="25"/>
  <c r="C2598" i="12"/>
  <c r="C233" i="16"/>
  <c r="C225" i="16"/>
  <c r="C219" i="16"/>
  <c r="C211" i="16"/>
  <c r="C205" i="16"/>
  <c r="C197" i="16"/>
  <c r="C189" i="16"/>
  <c r="C183" i="16"/>
  <c r="C175" i="16"/>
  <c r="C169" i="16"/>
  <c r="C231" i="16"/>
  <c r="C217" i="16"/>
  <c r="C209" i="16"/>
  <c r="C203" i="16"/>
  <c r="C195" i="16"/>
  <c r="C181" i="16"/>
  <c r="C173" i="16"/>
  <c r="C167" i="16"/>
  <c r="C179" i="16"/>
  <c r="C188" i="16"/>
  <c r="C199" i="16"/>
  <c r="C207" i="16"/>
  <c r="C218" i="16"/>
  <c r="C227" i="16"/>
  <c r="D87" i="30"/>
  <c r="B205" i="16"/>
  <c r="B198" i="16"/>
  <c r="B216" i="16"/>
  <c r="B191" i="16"/>
  <c r="B164" i="16"/>
  <c r="B219" i="16"/>
  <c r="B233" i="16"/>
  <c r="B229" i="16"/>
  <c r="B232" i="16"/>
  <c r="C110" i="16"/>
  <c r="C118" i="16"/>
  <c r="C130" i="16"/>
  <c r="C138" i="16"/>
  <c r="C148" i="16"/>
  <c r="C158" i="16"/>
  <c r="C170" i="16"/>
  <c r="C180" i="16"/>
  <c r="C190" i="16"/>
  <c r="C200" i="16"/>
  <c r="C208" i="16"/>
  <c r="C220" i="16"/>
  <c r="C228" i="16"/>
  <c r="E15" i="46"/>
  <c r="C15" i="46" s="1"/>
  <c r="B1536" i="25"/>
  <c r="G11" i="27"/>
  <c r="J20" i="27"/>
  <c r="B1397" i="25"/>
  <c r="B1405" i="25"/>
  <c r="B1540" i="25"/>
  <c r="B1398" i="25"/>
  <c r="B1406" i="25"/>
  <c r="B1543" i="25"/>
  <c r="B1400" i="25"/>
  <c r="B1408" i="25"/>
  <c r="B1550" i="25"/>
  <c r="B1393" i="25"/>
  <c r="B1401" i="25"/>
  <c r="B1409" i="25"/>
  <c r="B1552" i="25"/>
  <c r="B1546" i="25"/>
  <c r="M7" i="27"/>
  <c r="B1538" i="25"/>
  <c r="M28" i="27"/>
  <c r="B1542" i="25"/>
  <c r="M1751" i="25"/>
  <c r="K1751" i="25"/>
  <c r="B1681" i="25"/>
  <c r="L1741" i="25"/>
  <c r="M17" i="27"/>
  <c r="F29" i="27"/>
  <c r="B1547" i="25"/>
  <c r="G20" i="27"/>
  <c r="B1541" i="25"/>
  <c r="B1687" i="25"/>
  <c r="C397" i="25"/>
  <c r="B1690" i="25"/>
  <c r="D20" i="27"/>
  <c r="E20" i="27" s="1"/>
  <c r="B1548" i="25"/>
  <c r="B1684" i="25"/>
  <c r="B1549" i="25"/>
  <c r="B1685" i="25"/>
  <c r="C538" i="25"/>
  <c r="B1544" i="25"/>
  <c r="B1553" i="25"/>
  <c r="C541" i="25"/>
  <c r="P1741" i="25"/>
  <c r="B1688" i="25"/>
  <c r="C29" i="27"/>
  <c r="K14" i="18" s="1"/>
  <c r="B1551" i="25"/>
  <c r="B1680" i="25"/>
  <c r="M9" i="27"/>
  <c r="C393" i="25"/>
  <c r="C537" i="25"/>
  <c r="C542" i="25"/>
  <c r="B1682" i="25"/>
  <c r="B1694" i="25"/>
  <c r="N1741" i="25"/>
  <c r="N1751" i="25"/>
  <c r="L1751" i="25"/>
  <c r="K1746" i="25"/>
  <c r="J11" i="27"/>
  <c r="M25" i="27"/>
  <c r="F20" i="27"/>
  <c r="B1683" i="25"/>
  <c r="C401" i="25"/>
  <c r="C533" i="25"/>
  <c r="E16" i="27"/>
  <c r="O1746" i="25"/>
  <c r="C390" i="25"/>
  <c r="B1686" i="25"/>
  <c r="M27" i="27"/>
  <c r="C386" i="25"/>
  <c r="C398" i="25"/>
  <c r="C530" i="25"/>
  <c r="J1751" i="25"/>
  <c r="M1746" i="25"/>
  <c r="P1751" i="25"/>
  <c r="O1741" i="25"/>
  <c r="M1741" i="25"/>
  <c r="J1741" i="25"/>
  <c r="C389" i="25"/>
  <c r="C394" i="25"/>
  <c r="C529" i="25"/>
  <c r="C534" i="25"/>
  <c r="C545" i="25"/>
  <c r="N1746" i="25"/>
  <c r="C100" i="25"/>
  <c r="C111" i="25"/>
  <c r="C242" i="25"/>
  <c r="C253" i="25"/>
  <c r="G29" i="27"/>
  <c r="C96" i="25"/>
  <c r="C107" i="25"/>
  <c r="C249" i="25"/>
  <c r="C254" i="25"/>
  <c r="C103" i="25"/>
  <c r="C108" i="25"/>
  <c r="C245" i="25"/>
  <c r="C250" i="25"/>
  <c r="C99" i="25"/>
  <c r="C104" i="25"/>
  <c r="C241" i="25"/>
  <c r="C246" i="25"/>
  <c r="C257" i="25"/>
  <c r="H20" i="27"/>
  <c r="I20" i="27" s="1"/>
  <c r="M8" i="27"/>
  <c r="C11" i="27"/>
  <c r="K12" i="18" s="1"/>
  <c r="L1746" i="25"/>
  <c r="J1746" i="25"/>
  <c r="C20" i="27"/>
  <c r="K13" i="18" s="1"/>
  <c r="O1751" i="25"/>
  <c r="P1746" i="25"/>
  <c r="C97" i="25"/>
  <c r="C101" i="25"/>
  <c r="C105" i="25"/>
  <c r="C109" i="25"/>
  <c r="C243" i="25"/>
  <c r="C247" i="25"/>
  <c r="C251" i="25"/>
  <c r="C255" i="25"/>
  <c r="C387" i="25"/>
  <c r="C391" i="25"/>
  <c r="C395" i="25"/>
  <c r="C399" i="25"/>
  <c r="C531" i="25"/>
  <c r="C535" i="25"/>
  <c r="C539" i="25"/>
  <c r="C543" i="25"/>
  <c r="B1691" i="25"/>
  <c r="B1695" i="25"/>
  <c r="C98" i="25"/>
  <c r="C102" i="25"/>
  <c r="C106" i="25"/>
  <c r="C110" i="25"/>
  <c r="C240" i="25"/>
  <c r="C244" i="25"/>
  <c r="C248" i="25"/>
  <c r="C252" i="25"/>
  <c r="C256" i="25"/>
  <c r="C384" i="25"/>
  <c r="C388" i="25"/>
  <c r="C392" i="25"/>
  <c r="C396" i="25"/>
  <c r="C400" i="25"/>
  <c r="C528" i="25"/>
  <c r="C532" i="25"/>
  <c r="C536" i="25"/>
  <c r="C540" i="25"/>
  <c r="C544" i="25"/>
  <c r="B1692" i="25"/>
  <c r="B1696" i="25"/>
  <c r="B1689" i="25"/>
  <c r="B1693" i="25"/>
  <c r="B1697" i="25"/>
  <c r="D24" i="30"/>
  <c r="A24" i="30" s="1"/>
  <c r="A23" i="30"/>
  <c r="D31" i="30"/>
  <c r="A31" i="30" s="1"/>
  <c r="D27" i="30"/>
  <c r="A27" i="30" s="1"/>
  <c r="D35" i="30"/>
  <c r="A35" i="30" s="1"/>
  <c r="D34" i="30"/>
  <c r="A34" i="30" s="1"/>
  <c r="D33" i="30"/>
  <c r="A33" i="30" s="1"/>
  <c r="D26" i="30"/>
  <c r="A26" i="30" s="1"/>
  <c r="D32" i="30"/>
  <c r="A32" i="30" s="1"/>
  <c r="C30" i="30"/>
  <c r="C31" i="30"/>
  <c r="C54" i="30"/>
  <c r="C55" i="30"/>
  <c r="C62" i="30"/>
  <c r="C100" i="30"/>
  <c r="C27" i="30"/>
  <c r="D46" i="30"/>
  <c r="A46" i="30" s="1"/>
  <c r="C36" i="30"/>
  <c r="C76" i="30"/>
  <c r="D47" i="30"/>
  <c r="A47" i="30" s="1"/>
  <c r="C38" i="30"/>
  <c r="C78" i="30"/>
  <c r="D54" i="30"/>
  <c r="C39" i="30"/>
  <c r="C84" i="30"/>
  <c r="C46" i="30"/>
  <c r="C87" i="30"/>
  <c r="C52" i="30"/>
  <c r="C95" i="30"/>
  <c r="C68" i="30"/>
  <c r="C103" i="30"/>
  <c r="C71" i="30"/>
  <c r="C111" i="30"/>
  <c r="C60" i="30"/>
  <c r="C79" i="30"/>
  <c r="C108" i="30"/>
  <c r="C44" i="30"/>
  <c r="C63" i="30"/>
  <c r="C86" i="30"/>
  <c r="C116" i="30"/>
  <c r="C47" i="30"/>
  <c r="C70" i="30"/>
  <c r="C92" i="30"/>
  <c r="D42" i="30"/>
  <c r="A42" i="30" s="1"/>
  <c r="C28" i="30"/>
  <c r="D43" i="30"/>
  <c r="A43" i="30" s="1"/>
  <c r="C94" i="30"/>
  <c r="C102" i="30"/>
  <c r="C110" i="30"/>
  <c r="C118" i="30"/>
  <c r="D44" i="30"/>
  <c r="A44" i="30" s="1"/>
  <c r="C32" i="30"/>
  <c r="C40" i="30"/>
  <c r="C48" i="30"/>
  <c r="C56" i="30"/>
  <c r="C64" i="30"/>
  <c r="C72" i="30"/>
  <c r="C80" i="30"/>
  <c r="C88" i="30"/>
  <c r="C96" i="30"/>
  <c r="C104" i="30"/>
  <c r="C112" i="30"/>
  <c r="D38" i="30"/>
  <c r="A38" i="30" s="1"/>
  <c r="D48" i="30"/>
  <c r="A48" i="30" s="1"/>
  <c r="C33" i="30"/>
  <c r="C41" i="30"/>
  <c r="C49" i="30"/>
  <c r="C57" i="30"/>
  <c r="C65" i="30"/>
  <c r="C73" i="30"/>
  <c r="C81" i="30"/>
  <c r="C89" i="30"/>
  <c r="C97" i="30"/>
  <c r="C105" i="30"/>
  <c r="C113" i="30"/>
  <c r="D39" i="30"/>
  <c r="A39" i="30" s="1"/>
  <c r="D49" i="30"/>
  <c r="A49" i="30" s="1"/>
  <c r="C25" i="30"/>
  <c r="C34" i="30"/>
  <c r="C42" i="30"/>
  <c r="C50" i="30"/>
  <c r="C58" i="30"/>
  <c r="C66" i="30"/>
  <c r="C74" i="30"/>
  <c r="C82" i="30"/>
  <c r="C90" i="30"/>
  <c r="C98" i="30"/>
  <c r="C106" i="30"/>
  <c r="C114" i="30"/>
  <c r="D40" i="30"/>
  <c r="A40" i="30" s="1"/>
  <c r="D50" i="30"/>
  <c r="A50" i="30" s="1"/>
  <c r="C26" i="30"/>
  <c r="C35" i="30"/>
  <c r="C43" i="30"/>
  <c r="C51" i="30"/>
  <c r="C59" i="30"/>
  <c r="C67" i="30"/>
  <c r="C75" i="30"/>
  <c r="C83" i="30"/>
  <c r="C91" i="30"/>
  <c r="C99" i="30"/>
  <c r="C107" i="30"/>
  <c r="D41" i="30"/>
  <c r="A41" i="30" s="1"/>
  <c r="D51" i="30"/>
  <c r="A51" i="30" s="1"/>
  <c r="D36" i="30"/>
  <c r="A36" i="30" s="1"/>
  <c r="Q260" i="25" l="1"/>
  <c r="R548" i="25"/>
  <c r="R273" i="25"/>
  <c r="Q553" i="25"/>
  <c r="Q561" i="25"/>
  <c r="R419" i="25"/>
  <c r="R275" i="25"/>
  <c r="R130" i="25"/>
  <c r="Q547" i="25"/>
  <c r="S547" i="25" s="1"/>
  <c r="D75" i="30"/>
  <c r="A75" i="30" s="1"/>
  <c r="D69" i="30"/>
  <c r="A69" i="30" s="1"/>
  <c r="D61" i="30"/>
  <c r="A61" i="30" s="1"/>
  <c r="A55" i="30"/>
  <c r="D85" i="30"/>
  <c r="A85" i="30" s="1"/>
  <c r="D77" i="30"/>
  <c r="A77" i="30" s="1"/>
  <c r="R412" i="25"/>
  <c r="R127" i="25"/>
  <c r="Q406" i="25"/>
  <c r="D113" i="30"/>
  <c r="A113" i="30" s="1"/>
  <c r="D101" i="30"/>
  <c r="A101" i="30" s="1"/>
  <c r="D93" i="30"/>
  <c r="A93" i="30" s="1"/>
  <c r="A87" i="30"/>
  <c r="D117" i="30"/>
  <c r="A117" i="30" s="1"/>
  <c r="D109" i="30"/>
  <c r="A109" i="30" s="1"/>
  <c r="C1408" i="25"/>
  <c r="C1714" i="25"/>
  <c r="C1710" i="25"/>
  <c r="C1706" i="25"/>
  <c r="C1702" i="25"/>
  <c r="C1698" i="25"/>
  <c r="C1569" i="25"/>
  <c r="C1562" i="25"/>
  <c r="C1422" i="25"/>
  <c r="C1419" i="25"/>
  <c r="C1415" i="25"/>
  <c r="C1270" i="25"/>
  <c r="C1267" i="25"/>
  <c r="C1558" i="25"/>
  <c r="C1555" i="25"/>
  <c r="C1425" i="25"/>
  <c r="C1411" i="25"/>
  <c r="C1281" i="25"/>
  <c r="C1277" i="25"/>
  <c r="C1273" i="25"/>
  <c r="C1708" i="25"/>
  <c r="C1700" i="25"/>
  <c r="C1564" i="25"/>
  <c r="C1557" i="25"/>
  <c r="C1413" i="25"/>
  <c r="C1713" i="25"/>
  <c r="C1709" i="25"/>
  <c r="C1705" i="25"/>
  <c r="C1701" i="25"/>
  <c r="C1571" i="25"/>
  <c r="C1565" i="25"/>
  <c r="C1561" i="25"/>
  <c r="C1418" i="25"/>
  <c r="C1414" i="25"/>
  <c r="C1266" i="25"/>
  <c r="C1712" i="25"/>
  <c r="C1704" i="25"/>
  <c r="C1568" i="25"/>
  <c r="C1554" i="25"/>
  <c r="C1424" i="25"/>
  <c r="C1421" i="25"/>
  <c r="C1410" i="25"/>
  <c r="C1280" i="25"/>
  <c r="C1276" i="25"/>
  <c r="C1269" i="25"/>
  <c r="C1560" i="25"/>
  <c r="C1417" i="25"/>
  <c r="C1272" i="25"/>
  <c r="C1715" i="25"/>
  <c r="C1711" i="25"/>
  <c r="C1707" i="25"/>
  <c r="C1703" i="25"/>
  <c r="C1699" i="25"/>
  <c r="C1563" i="25"/>
  <c r="C1559" i="25"/>
  <c r="C1420" i="25"/>
  <c r="C1416" i="25"/>
  <c r="C1271" i="25"/>
  <c r="C1268" i="25"/>
  <c r="C1566" i="25"/>
  <c r="C1556" i="25"/>
  <c r="C1426" i="25"/>
  <c r="C1412" i="25"/>
  <c r="C1282" i="25"/>
  <c r="C1278" i="25"/>
  <c r="C1274" i="25"/>
  <c r="C1275" i="25"/>
  <c r="C1427" i="25"/>
  <c r="C1279" i="25"/>
  <c r="C1567" i="25"/>
  <c r="C1570" i="25"/>
  <c r="C1423" i="25"/>
  <c r="C1283" i="25"/>
  <c r="Q10" i="25"/>
  <c r="R118" i="25"/>
  <c r="R124" i="25"/>
  <c r="G121" i="30"/>
  <c r="A54" i="30"/>
  <c r="R552" i="25" s="1"/>
  <c r="C677" i="25"/>
  <c r="C1137" i="25"/>
  <c r="C1133" i="25"/>
  <c r="C1129" i="25"/>
  <c r="C851" i="25"/>
  <c r="C847" i="25"/>
  <c r="C843" i="25"/>
  <c r="C839" i="25"/>
  <c r="C835" i="25"/>
  <c r="C694" i="25"/>
  <c r="C1135" i="25"/>
  <c r="C845" i="25"/>
  <c r="C707" i="25"/>
  <c r="C1122" i="25"/>
  <c r="C992" i="25"/>
  <c r="C988" i="25"/>
  <c r="C984" i="25"/>
  <c r="C980" i="25"/>
  <c r="C705" i="25"/>
  <c r="C701" i="25"/>
  <c r="C697" i="25"/>
  <c r="C1139" i="25"/>
  <c r="C849" i="25"/>
  <c r="C837" i="25"/>
  <c r="C1136" i="25"/>
  <c r="C1132" i="25"/>
  <c r="C1128" i="25"/>
  <c r="C1125" i="25"/>
  <c r="C850" i="25"/>
  <c r="C846" i="25"/>
  <c r="C842" i="25"/>
  <c r="C838" i="25"/>
  <c r="C834" i="25"/>
  <c r="C690" i="25"/>
  <c r="C1131" i="25"/>
  <c r="C995" i="25"/>
  <c r="C991" i="25"/>
  <c r="C987" i="25"/>
  <c r="C983" i="25"/>
  <c r="C979" i="25"/>
  <c r="C704" i="25"/>
  <c r="C700" i="25"/>
  <c r="C696" i="25"/>
  <c r="C693" i="25"/>
  <c r="C1127" i="25"/>
  <c r="C841" i="25"/>
  <c r="C1138" i="25"/>
  <c r="C1134" i="25"/>
  <c r="C1130" i="25"/>
  <c r="C978" i="25"/>
  <c r="C848" i="25"/>
  <c r="C844" i="25"/>
  <c r="C840" i="25"/>
  <c r="C836" i="25"/>
  <c r="C1126" i="25"/>
  <c r="C1123" i="25"/>
  <c r="C993" i="25"/>
  <c r="C989" i="25"/>
  <c r="C985" i="25"/>
  <c r="C981" i="25"/>
  <c r="C706" i="25"/>
  <c r="C982" i="25"/>
  <c r="C691" i="25"/>
  <c r="C695" i="25"/>
  <c r="C698" i="25"/>
  <c r="C994" i="25"/>
  <c r="C986" i="25"/>
  <c r="C699" i="25"/>
  <c r="C1124" i="25"/>
  <c r="C703" i="25"/>
  <c r="C990" i="25"/>
  <c r="C692" i="25"/>
  <c r="C702" i="25"/>
  <c r="Q412" i="25"/>
  <c r="S412" i="25" s="1"/>
  <c r="Q262" i="25"/>
  <c r="R546" i="25"/>
  <c r="R126" i="25"/>
  <c r="R128" i="25"/>
  <c r="Q128" i="25"/>
  <c r="R547" i="25"/>
  <c r="R267" i="25"/>
  <c r="Q272" i="25"/>
  <c r="Q402" i="25"/>
  <c r="R120" i="25"/>
  <c r="Q120" i="25"/>
  <c r="D64" i="30"/>
  <c r="A64" i="30" s="1"/>
  <c r="D65" i="30"/>
  <c r="A65" i="30" s="1"/>
  <c r="D90" i="30"/>
  <c r="A90" i="30" s="1"/>
  <c r="D114" i="30"/>
  <c r="A114" i="30" s="1"/>
  <c r="D74" i="30"/>
  <c r="A74" i="30" s="1"/>
  <c r="D94" i="30"/>
  <c r="A94" i="30" s="1"/>
  <c r="M20" i="27"/>
  <c r="D97" i="30"/>
  <c r="A97" i="30" s="1"/>
  <c r="D67" i="30"/>
  <c r="A67" i="30" s="1"/>
  <c r="D57" i="30"/>
  <c r="A57" i="30" s="1"/>
  <c r="D58" i="30"/>
  <c r="A58" i="30" s="1"/>
  <c r="D66" i="30"/>
  <c r="A66" i="30" s="1"/>
  <c r="E1737" i="25"/>
  <c r="R1086" i="12"/>
  <c r="D72" i="30"/>
  <c r="A72" i="30" s="1"/>
  <c r="D86" i="30"/>
  <c r="A86" i="30" s="1"/>
  <c r="D62" i="30"/>
  <c r="A62" i="30" s="1"/>
  <c r="D59" i="30"/>
  <c r="A59" i="30" s="1"/>
  <c r="D11" i="27"/>
  <c r="C1681" i="25"/>
  <c r="R232" i="12"/>
  <c r="D104" i="30"/>
  <c r="A104" i="30" s="1"/>
  <c r="D95" i="30"/>
  <c r="A95" i="30" s="1"/>
  <c r="R22" i="25"/>
  <c r="D111" i="30"/>
  <c r="A111" i="30" s="1"/>
  <c r="D110" i="30"/>
  <c r="A110" i="30" s="1"/>
  <c r="D100" i="30"/>
  <c r="A100" i="30" s="1"/>
  <c r="D99" i="30"/>
  <c r="A99" i="30" s="1"/>
  <c r="D103" i="30"/>
  <c r="A103" i="30" s="1"/>
  <c r="D88" i="30"/>
  <c r="A88" i="30" s="1"/>
  <c r="D92" i="30"/>
  <c r="A92" i="30" s="1"/>
  <c r="D91" i="30"/>
  <c r="A91" i="30" s="1"/>
  <c r="H11" i="27"/>
  <c r="I11" i="27" s="1"/>
  <c r="D118" i="30"/>
  <c r="A118" i="30" s="1"/>
  <c r="D106" i="30"/>
  <c r="A106" i="30" s="1"/>
  <c r="D112" i="30"/>
  <c r="A112" i="30" s="1"/>
  <c r="D107" i="30"/>
  <c r="A107" i="30" s="1"/>
  <c r="D102" i="30"/>
  <c r="A102" i="30" s="1"/>
  <c r="D105" i="30"/>
  <c r="A105" i="30" s="1"/>
  <c r="C1541" i="25"/>
  <c r="R119" i="12"/>
  <c r="C1542" i="25"/>
  <c r="C1257" i="25"/>
  <c r="K11" i="27"/>
  <c r="L11" i="27" s="1"/>
  <c r="D70" i="30"/>
  <c r="A70" i="30" s="1"/>
  <c r="C1697" i="25"/>
  <c r="C1404" i="25"/>
  <c r="D84" i="30"/>
  <c r="A84" i="30" s="1"/>
  <c r="D76" i="30"/>
  <c r="A76" i="30" s="1"/>
  <c r="D56" i="30"/>
  <c r="A56" i="30" s="1"/>
  <c r="D83" i="30"/>
  <c r="A83" i="30" s="1"/>
  <c r="D71" i="30"/>
  <c r="A71" i="30" s="1"/>
  <c r="D63" i="30"/>
  <c r="A63" i="30" s="1"/>
  <c r="D82" i="30"/>
  <c r="A82" i="30" s="1"/>
  <c r="D79" i="30"/>
  <c r="A79" i="30" s="1"/>
  <c r="D68" i="30"/>
  <c r="A68" i="30" s="1"/>
  <c r="D115" i="30"/>
  <c r="A115" i="30" s="1"/>
  <c r="D81" i="30"/>
  <c r="A81" i="30" s="1"/>
  <c r="D78" i="30"/>
  <c r="A78" i="30" s="1"/>
  <c r="C1253" i="25"/>
  <c r="R235" i="12"/>
  <c r="R151" i="12"/>
  <c r="C681" i="25"/>
  <c r="C824" i="25"/>
  <c r="R873" i="12"/>
  <c r="C1118" i="25"/>
  <c r="C970" i="25"/>
  <c r="R24" i="12"/>
  <c r="R100" i="12"/>
  <c r="R1210" i="12"/>
  <c r="C963" i="25"/>
  <c r="C689" i="25"/>
  <c r="R1058" i="12"/>
  <c r="C1695" i="25"/>
  <c r="C1258" i="25"/>
  <c r="C1264" i="25"/>
  <c r="C1395" i="25"/>
  <c r="C1254" i="25"/>
  <c r="C1396" i="25"/>
  <c r="C672" i="25"/>
  <c r="R495" i="12"/>
  <c r="R7" i="12"/>
  <c r="C1683" i="25"/>
  <c r="C1405" i="25"/>
  <c r="C1407" i="25"/>
  <c r="C1682" i="25"/>
  <c r="C1400" i="25"/>
  <c r="C1549" i="25"/>
  <c r="C1688" i="25"/>
  <c r="D89" i="30"/>
  <c r="A89" i="30" s="1"/>
  <c r="D98" i="30"/>
  <c r="A98" i="30" s="1"/>
  <c r="D73" i="30"/>
  <c r="A73" i="30" s="1"/>
  <c r="D60" i="30"/>
  <c r="A60" i="30" s="1"/>
  <c r="D116" i="30"/>
  <c r="A116" i="30" s="1"/>
  <c r="D80" i="30"/>
  <c r="A80" i="30" s="1"/>
  <c r="C1399" i="25"/>
  <c r="C1546" i="25"/>
  <c r="C1409" i="25"/>
  <c r="C1397" i="25"/>
  <c r="C831" i="25"/>
  <c r="C688" i="25"/>
  <c r="H25" i="27"/>
  <c r="H28" i="27"/>
  <c r="I28" i="27" s="1"/>
  <c r="K25" i="27"/>
  <c r="H27" i="27"/>
  <c r="I27" i="27" s="1"/>
  <c r="K27" i="27"/>
  <c r="L27" i="27" s="1"/>
  <c r="D26" i="27"/>
  <c r="E26" i="27" s="1"/>
  <c r="H26" i="27"/>
  <c r="I26" i="27" s="1"/>
  <c r="D28" i="27"/>
  <c r="E28" i="27" s="1"/>
  <c r="K26" i="27"/>
  <c r="L26" i="27" s="1"/>
  <c r="D25" i="27"/>
  <c r="D27" i="27"/>
  <c r="E27" i="27" s="1"/>
  <c r="K28" i="27"/>
  <c r="L28" i="27" s="1"/>
  <c r="E33" i="37"/>
  <c r="C29" i="37"/>
  <c r="C27" i="37"/>
  <c r="C28" i="37"/>
  <c r="D108" i="30"/>
  <c r="A108" i="30" s="1"/>
  <c r="D96" i="30"/>
  <c r="A96" i="30" s="1"/>
  <c r="C1394" i="25"/>
  <c r="C1252" i="25"/>
  <c r="C1552" i="25"/>
  <c r="C818" i="25"/>
  <c r="C817" i="25"/>
  <c r="R222" i="12"/>
  <c r="R230" i="12"/>
  <c r="R170" i="12"/>
  <c r="R32" i="12"/>
  <c r="C1687" i="25"/>
  <c r="C1545" i="25"/>
  <c r="R553" i="12"/>
  <c r="C1691" i="25"/>
  <c r="C1403" i="25"/>
  <c r="C1550" i="25"/>
  <c r="C1262" i="25"/>
  <c r="C1540" i="25"/>
  <c r="C1544" i="25"/>
  <c r="C1392" i="25"/>
  <c r="C1536" i="25"/>
  <c r="R1208" i="12"/>
  <c r="R1207" i="12"/>
  <c r="R1201" i="12"/>
  <c r="R127" i="12"/>
  <c r="R494" i="12"/>
  <c r="R1205" i="12"/>
  <c r="R107" i="12"/>
  <c r="R114" i="12"/>
  <c r="R124" i="12"/>
  <c r="R539" i="12"/>
  <c r="R1209" i="12"/>
  <c r="C1265" i="25"/>
  <c r="C1401" i="25"/>
  <c r="C1256" i="25"/>
  <c r="R226" i="12"/>
  <c r="R129" i="12"/>
  <c r="R74" i="12"/>
  <c r="R189" i="12"/>
  <c r="C1259" i="25"/>
  <c r="C1406" i="25"/>
  <c r="C1693" i="25"/>
  <c r="C1260" i="25"/>
  <c r="C1548" i="25"/>
  <c r="C1248" i="25"/>
  <c r="R1196" i="12"/>
  <c r="R872" i="12"/>
  <c r="R503" i="12"/>
  <c r="R493" i="12"/>
  <c r="R238" i="12"/>
  <c r="C1547" i="25"/>
  <c r="C1694" i="25"/>
  <c r="C1689" i="25"/>
  <c r="C1543" i="25"/>
  <c r="C1255" i="25"/>
  <c r="C1690" i="25"/>
  <c r="C1402" i="25"/>
  <c r="C1685" i="25"/>
  <c r="C1249" i="25"/>
  <c r="C1537" i="25"/>
  <c r="C1696" i="25"/>
  <c r="R13" i="12"/>
  <c r="R1200" i="12"/>
  <c r="C1551" i="25"/>
  <c r="C1263" i="25"/>
  <c r="C1538" i="25"/>
  <c r="C1250" i="25"/>
  <c r="C1393" i="25"/>
  <c r="C1553" i="25"/>
  <c r="C1261" i="25"/>
  <c r="C1539" i="25"/>
  <c r="C1251" i="25"/>
  <c r="C1686" i="25"/>
  <c r="C1398" i="25"/>
  <c r="C1680" i="25"/>
  <c r="C1692" i="25"/>
  <c r="C1684" i="25"/>
  <c r="R165" i="12"/>
  <c r="R1204" i="12"/>
  <c r="R70" i="12"/>
  <c r="R1198" i="12"/>
  <c r="H51" i="36"/>
  <c r="C1109" i="25"/>
  <c r="C1104" i="25"/>
  <c r="C1111" i="25"/>
  <c r="C1105" i="25"/>
  <c r="C1107" i="25"/>
  <c r="C967" i="25"/>
  <c r="C974" i="25"/>
  <c r="C822" i="25"/>
  <c r="C828" i="25"/>
  <c r="C821" i="25"/>
  <c r="R367" i="12"/>
  <c r="R368" i="12"/>
  <c r="R382" i="12"/>
  <c r="R366" i="12"/>
  <c r="R1026" i="12"/>
  <c r="R1020" i="12"/>
  <c r="R697" i="12"/>
  <c r="R690" i="12"/>
  <c r="R704" i="12"/>
  <c r="R370" i="12"/>
  <c r="R693" i="12"/>
  <c r="R696" i="12"/>
  <c r="R48" i="12"/>
  <c r="R381" i="12"/>
  <c r="R47" i="12"/>
  <c r="R49" i="12"/>
  <c r="R377" i="12"/>
  <c r="R1024" i="12"/>
  <c r="R707" i="12"/>
  <c r="R383" i="12"/>
  <c r="R373" i="12"/>
  <c r="R703" i="12"/>
  <c r="R694" i="12"/>
  <c r="R56" i="12"/>
  <c r="R55" i="12"/>
  <c r="R53" i="12"/>
  <c r="R50" i="12"/>
  <c r="R379" i="12"/>
  <c r="R380" i="12"/>
  <c r="R369" i="12"/>
  <c r="R699" i="12"/>
  <c r="R52" i="12"/>
  <c r="R375" i="12"/>
  <c r="R376" i="12"/>
  <c r="R378" i="12"/>
  <c r="R44" i="12"/>
  <c r="R695" i="12"/>
  <c r="R705" i="12"/>
  <c r="R706" i="12"/>
  <c r="R371" i="12"/>
  <c r="R372" i="12"/>
  <c r="R374" i="12"/>
  <c r="R691" i="12"/>
  <c r="R701" i="12"/>
  <c r="R698" i="12"/>
  <c r="R45" i="12"/>
  <c r="R46" i="12"/>
  <c r="R1014" i="12"/>
  <c r="R58" i="12"/>
  <c r="R1031" i="12"/>
  <c r="R1019" i="12"/>
  <c r="R702" i="12"/>
  <c r="R59" i="12"/>
  <c r="R1030" i="12"/>
  <c r="R1021" i="12"/>
  <c r="R700" i="12"/>
  <c r="R54" i="12"/>
  <c r="R1018" i="12"/>
  <c r="R1023" i="12"/>
  <c r="R1028" i="12"/>
  <c r="R1017" i="12"/>
  <c r="R1029" i="12"/>
  <c r="R692" i="12"/>
  <c r="R1027" i="12"/>
  <c r="R1016" i="12"/>
  <c r="R1022" i="12"/>
  <c r="R1025" i="12"/>
  <c r="R1015" i="12"/>
  <c r="R89" i="12"/>
  <c r="R880" i="12"/>
  <c r="R51" i="36"/>
  <c r="E50" i="36"/>
  <c r="H49" i="36"/>
  <c r="M50" i="36"/>
  <c r="N50" i="36"/>
  <c r="N49" i="36"/>
  <c r="K51" i="36"/>
  <c r="S49" i="36"/>
  <c r="Q87" i="36"/>
  <c r="K87" i="36"/>
  <c r="E87" i="36"/>
  <c r="F87" i="36"/>
  <c r="H87" i="36"/>
  <c r="G87" i="36"/>
  <c r="N87" i="36"/>
  <c r="M87" i="36"/>
  <c r="R87" i="36"/>
  <c r="L87" i="36"/>
  <c r="R640" i="12"/>
  <c r="R649" i="12"/>
  <c r="R636" i="12"/>
  <c r="R645" i="12"/>
  <c r="R315" i="12"/>
  <c r="R641" i="12"/>
  <c r="R647" i="12"/>
  <c r="R637" i="12"/>
  <c r="R652" i="12"/>
  <c r="R313" i="12"/>
  <c r="R319" i="12"/>
  <c r="R650" i="12"/>
  <c r="R651" i="12"/>
  <c r="R965" i="12"/>
  <c r="R971" i="12"/>
  <c r="R966" i="12"/>
  <c r="R318" i="12"/>
  <c r="R648" i="12"/>
  <c r="R646" i="12"/>
  <c r="R961" i="12"/>
  <c r="R967" i="12"/>
  <c r="R644" i="12"/>
  <c r="R642" i="12"/>
  <c r="R639" i="12"/>
  <c r="R643" i="12"/>
  <c r="R963" i="12"/>
  <c r="R970" i="12"/>
  <c r="R317" i="12"/>
  <c r="R638" i="12"/>
  <c r="R976" i="12"/>
  <c r="R962" i="12"/>
  <c r="R972" i="12"/>
  <c r="R325" i="12"/>
  <c r="R316" i="12"/>
  <c r="R323" i="12"/>
  <c r="R653" i="12"/>
  <c r="R968" i="12"/>
  <c r="R977" i="12"/>
  <c r="R312" i="12"/>
  <c r="R328" i="12"/>
  <c r="R329" i="12"/>
  <c r="R964" i="12"/>
  <c r="R973" i="12"/>
  <c r="R320" i="12"/>
  <c r="R960" i="12"/>
  <c r="R969" i="12"/>
  <c r="R975" i="12"/>
  <c r="R974" i="12"/>
  <c r="R322" i="12"/>
  <c r="R327" i="12"/>
  <c r="R1301" i="12"/>
  <c r="R1284" i="12"/>
  <c r="R326" i="12"/>
  <c r="R1297" i="12"/>
  <c r="R1290" i="12"/>
  <c r="R314" i="12"/>
  <c r="R1298" i="12"/>
  <c r="R1299" i="12"/>
  <c r="R1295" i="12"/>
  <c r="R1285" i="12"/>
  <c r="R1293" i="12"/>
  <c r="R1300" i="12"/>
  <c r="R321" i="12"/>
  <c r="R1291" i="12"/>
  <c r="R1286" i="12"/>
  <c r="R1289" i="12"/>
  <c r="R1288" i="12"/>
  <c r="R1287" i="12"/>
  <c r="R1294" i="12"/>
  <c r="R1296" i="12"/>
  <c r="R1292" i="12"/>
  <c r="C2594" i="12"/>
  <c r="R2594" i="12" s="1"/>
  <c r="C2586" i="12"/>
  <c r="R2586" i="12" s="1"/>
  <c r="C2578" i="12"/>
  <c r="C2570" i="12"/>
  <c r="C2562" i="12"/>
  <c r="C2554" i="12"/>
  <c r="C2546" i="12"/>
  <c r="C2538" i="12"/>
  <c r="C2530" i="12"/>
  <c r="C2522" i="12"/>
  <c r="C2514" i="12"/>
  <c r="C2506" i="12"/>
  <c r="R2506" i="12" s="1"/>
  <c r="C2498" i="12"/>
  <c r="R2498" i="12" s="1"/>
  <c r="C2490" i="12"/>
  <c r="R2490" i="12" s="1"/>
  <c r="C2482" i="12"/>
  <c r="R2482" i="12" s="1"/>
  <c r="C2474" i="12"/>
  <c r="R2474" i="12" s="1"/>
  <c r="C2466" i="12"/>
  <c r="R2466" i="12" s="1"/>
  <c r="C2458" i="12"/>
  <c r="R2458" i="12" s="1"/>
  <c r="C2450" i="12"/>
  <c r="R2450" i="12" s="1"/>
  <c r="C2442" i="12"/>
  <c r="R2442" i="12" s="1"/>
  <c r="C2434" i="12"/>
  <c r="R2434" i="12" s="1"/>
  <c r="C2426" i="12"/>
  <c r="R2426" i="12" s="1"/>
  <c r="C2418" i="12"/>
  <c r="R2418" i="12" s="1"/>
  <c r="C2414" i="12"/>
  <c r="R2414" i="12" s="1"/>
  <c r="C2406" i="12"/>
  <c r="R2406" i="12" s="1"/>
  <c r="C2398" i="12"/>
  <c r="R2398" i="12" s="1"/>
  <c r="C2390" i="12"/>
  <c r="R2390" i="12" s="1"/>
  <c r="C2593" i="12"/>
  <c r="R2593" i="12" s="1"/>
  <c r="C2585" i="12"/>
  <c r="R2585" i="12" s="1"/>
  <c r="C2577" i="12"/>
  <c r="C2569" i="12"/>
  <c r="C2561" i="12"/>
  <c r="C2553" i="12"/>
  <c r="C2545" i="12"/>
  <c r="C2537" i="12"/>
  <c r="C2529" i="12"/>
  <c r="C2521" i="12"/>
  <c r="C2513" i="12"/>
  <c r="C2505" i="12"/>
  <c r="R2505" i="12" s="1"/>
  <c r="C2497" i="12"/>
  <c r="R2497" i="12" s="1"/>
  <c r="C2489" i="12"/>
  <c r="R2489" i="12" s="1"/>
  <c r="C2481" i="12"/>
  <c r="R2481" i="12" s="1"/>
  <c r="C2473" i="12"/>
  <c r="R2473" i="12" s="1"/>
  <c r="C2465" i="12"/>
  <c r="R2465" i="12" s="1"/>
  <c r="C2457" i="12"/>
  <c r="R2457" i="12" s="1"/>
  <c r="C2449" i="12"/>
  <c r="R2449" i="12" s="1"/>
  <c r="C2441" i="12"/>
  <c r="R2441" i="12" s="1"/>
  <c r="C2433" i="12"/>
  <c r="R2433" i="12" s="1"/>
  <c r="C2425" i="12"/>
  <c r="R2425" i="12" s="1"/>
  <c r="C2413" i="12"/>
  <c r="R2413" i="12" s="1"/>
  <c r="C2405" i="12"/>
  <c r="R2405" i="12" s="1"/>
  <c r="C2397" i="12"/>
  <c r="R2397" i="12" s="1"/>
  <c r="C2592" i="12"/>
  <c r="R2592" i="12" s="1"/>
  <c r="C2584" i="12"/>
  <c r="R2584" i="12" s="1"/>
  <c r="C2576" i="12"/>
  <c r="C2568" i="12"/>
  <c r="C2560" i="12"/>
  <c r="C2552" i="12"/>
  <c r="C2544" i="12"/>
  <c r="C2536" i="12"/>
  <c r="C2528" i="12"/>
  <c r="C2520" i="12"/>
  <c r="C2512" i="12"/>
  <c r="C2504" i="12"/>
  <c r="R2504" i="12" s="1"/>
  <c r="C2496" i="12"/>
  <c r="R2496" i="12" s="1"/>
  <c r="C2488" i="12"/>
  <c r="R2488" i="12" s="1"/>
  <c r="C2480" i="12"/>
  <c r="R2480" i="12" s="1"/>
  <c r="C2472" i="12"/>
  <c r="R2472" i="12" s="1"/>
  <c r="C2464" i="12"/>
  <c r="R2464" i="12" s="1"/>
  <c r="C2456" i="12"/>
  <c r="R2456" i="12" s="1"/>
  <c r="C2448" i="12"/>
  <c r="R2448" i="12" s="1"/>
  <c r="C2440" i="12"/>
  <c r="R2440" i="12" s="1"/>
  <c r="C2432" i="12"/>
  <c r="R2432" i="12" s="1"/>
  <c r="C2424" i="12"/>
  <c r="R2424" i="12" s="1"/>
  <c r="C2412" i="12"/>
  <c r="R2412" i="12" s="1"/>
  <c r="C2404" i="12"/>
  <c r="R2404" i="12" s="1"/>
  <c r="C2396" i="12"/>
  <c r="R2396" i="12" s="1"/>
  <c r="C2388" i="12"/>
  <c r="R2388" i="12" s="1"/>
  <c r="C2380" i="12"/>
  <c r="R2380" i="12" s="1"/>
  <c r="C2591" i="12"/>
  <c r="R2591" i="12" s="1"/>
  <c r="C2583" i="12"/>
  <c r="R2583" i="12" s="1"/>
  <c r="C2575" i="12"/>
  <c r="C2567" i="12"/>
  <c r="C2559" i="12"/>
  <c r="C2551" i="12"/>
  <c r="C2543" i="12"/>
  <c r="C2535" i="12"/>
  <c r="C2527" i="12"/>
  <c r="C2519" i="12"/>
  <c r="C2511" i="12"/>
  <c r="C2503" i="12"/>
  <c r="R2503" i="12" s="1"/>
  <c r="C2495" i="12"/>
  <c r="R2495" i="12" s="1"/>
  <c r="C2487" i="12"/>
  <c r="R2487" i="12" s="1"/>
  <c r="C2479" i="12"/>
  <c r="R2479" i="12" s="1"/>
  <c r="C2471" i="12"/>
  <c r="R2471" i="12" s="1"/>
  <c r="C2463" i="12"/>
  <c r="R2463" i="12" s="1"/>
  <c r="C2455" i="12"/>
  <c r="R2455" i="12" s="1"/>
  <c r="C2447" i="12"/>
  <c r="R2447" i="12" s="1"/>
  <c r="C2439" i="12"/>
  <c r="R2439" i="12" s="1"/>
  <c r="C2431" i="12"/>
  <c r="R2431" i="12" s="1"/>
  <c r="C2423" i="12"/>
  <c r="R2423" i="12" s="1"/>
  <c r="C2411" i="12"/>
  <c r="R2411" i="12" s="1"/>
  <c r="C2403" i="12"/>
  <c r="R2403" i="12" s="1"/>
  <c r="C2395" i="12"/>
  <c r="R2395" i="12" s="1"/>
  <c r="C2387" i="12"/>
  <c r="R2387" i="12" s="1"/>
  <c r="C2379" i="12"/>
  <c r="R2379" i="12" s="1"/>
  <c r="C2590" i="12"/>
  <c r="R2590" i="12" s="1"/>
  <c r="C2582" i="12"/>
  <c r="R2582" i="12" s="1"/>
  <c r="C2574" i="12"/>
  <c r="C2566" i="12"/>
  <c r="C2558" i="12"/>
  <c r="C2550" i="12"/>
  <c r="C2542" i="12"/>
  <c r="C2534" i="12"/>
  <c r="C2526" i="12"/>
  <c r="C2518" i="12"/>
  <c r="C2510" i="12"/>
  <c r="C2502" i="12"/>
  <c r="R2502" i="12" s="1"/>
  <c r="C2494" i="12"/>
  <c r="R2494" i="12" s="1"/>
  <c r="C2486" i="12"/>
  <c r="R2486" i="12" s="1"/>
  <c r="C2478" i="12"/>
  <c r="R2478" i="12" s="1"/>
  <c r="C2470" i="12"/>
  <c r="R2470" i="12" s="1"/>
  <c r="C2462" i="12"/>
  <c r="R2462" i="12" s="1"/>
  <c r="C2454" i="12"/>
  <c r="R2454" i="12" s="1"/>
  <c r="C2446" i="12"/>
  <c r="R2446" i="12" s="1"/>
  <c r="C2438" i="12"/>
  <c r="R2438" i="12" s="1"/>
  <c r="C2430" i="12"/>
  <c r="R2430" i="12" s="1"/>
  <c r="C2422" i="12"/>
  <c r="R2422" i="12" s="1"/>
  <c r="C2410" i="12"/>
  <c r="R2410" i="12" s="1"/>
  <c r="C2597" i="12"/>
  <c r="C2589" i="12"/>
  <c r="R2589" i="12" s="1"/>
  <c r="C2581" i="12"/>
  <c r="R2581" i="12" s="1"/>
  <c r="C2573" i="12"/>
  <c r="C2565" i="12"/>
  <c r="C2557" i="12"/>
  <c r="C2549" i="12"/>
  <c r="C2541" i="12"/>
  <c r="C2533" i="12"/>
  <c r="C2525" i="12"/>
  <c r="C2517" i="12"/>
  <c r="C2509" i="12"/>
  <c r="C2501" i="12"/>
  <c r="R2501" i="12" s="1"/>
  <c r="C2493" i="12"/>
  <c r="R2493" i="12" s="1"/>
  <c r="C2485" i="12"/>
  <c r="R2485" i="12" s="1"/>
  <c r="C2477" i="12"/>
  <c r="R2477" i="12" s="1"/>
  <c r="C2469" i="12"/>
  <c r="R2469" i="12" s="1"/>
  <c r="C2461" i="12"/>
  <c r="R2461" i="12" s="1"/>
  <c r="C2453" i="12"/>
  <c r="R2453" i="12" s="1"/>
  <c r="C2445" i="12"/>
  <c r="R2445" i="12" s="1"/>
  <c r="C2437" i="12"/>
  <c r="R2437" i="12" s="1"/>
  <c r="C2429" i="12"/>
  <c r="R2429" i="12" s="1"/>
  <c r="C2421" i="12"/>
  <c r="R2421" i="12" s="1"/>
  <c r="C2417" i="12"/>
  <c r="R2417" i="12" s="1"/>
  <c r="C2409" i="12"/>
  <c r="R2409" i="12" s="1"/>
  <c r="C2401" i="12"/>
  <c r="R2401" i="12" s="1"/>
  <c r="C2393" i="12"/>
  <c r="R2393" i="12" s="1"/>
  <c r="C2385" i="12"/>
  <c r="R2385" i="12" s="1"/>
  <c r="C2377" i="12"/>
  <c r="R2377" i="12" s="1"/>
  <c r="C2596" i="12"/>
  <c r="R2596" i="12" s="1"/>
  <c r="C2588" i="12"/>
  <c r="R2588" i="12" s="1"/>
  <c r="C2580" i="12"/>
  <c r="R2580" i="12" s="1"/>
  <c r="C2572" i="12"/>
  <c r="C2564" i="12"/>
  <c r="C2556" i="12"/>
  <c r="C2548" i="12"/>
  <c r="C2540" i="12"/>
  <c r="C2532" i="12"/>
  <c r="C2524" i="12"/>
  <c r="C2516" i="12"/>
  <c r="C2508" i="12"/>
  <c r="C2500" i="12"/>
  <c r="R2500" i="12" s="1"/>
  <c r="C2492" i="12"/>
  <c r="R2492" i="12" s="1"/>
  <c r="C2484" i="12"/>
  <c r="R2484" i="12" s="1"/>
  <c r="C2476" i="12"/>
  <c r="R2476" i="12" s="1"/>
  <c r="C2468" i="12"/>
  <c r="R2468" i="12" s="1"/>
  <c r="C2460" i="12"/>
  <c r="R2460" i="12" s="1"/>
  <c r="C2452" i="12"/>
  <c r="R2452" i="12" s="1"/>
  <c r="C2444" i="12"/>
  <c r="R2444" i="12" s="1"/>
  <c r="C2436" i="12"/>
  <c r="R2436" i="12" s="1"/>
  <c r="C2428" i="12"/>
  <c r="R2428" i="12" s="1"/>
  <c r="C2420" i="12"/>
  <c r="R2420" i="12" s="1"/>
  <c r="C2416" i="12"/>
  <c r="R2416" i="12" s="1"/>
  <c r="C2408" i="12"/>
  <c r="R2408" i="12" s="1"/>
  <c r="C2400" i="12"/>
  <c r="R2400" i="12" s="1"/>
  <c r="C2392" i="12"/>
  <c r="R2392" i="12" s="1"/>
  <c r="C2384" i="12"/>
  <c r="R2384" i="12" s="1"/>
  <c r="C2376" i="12"/>
  <c r="R2376" i="12" s="1"/>
  <c r="C2555" i="12"/>
  <c r="C2491" i="12"/>
  <c r="R2491" i="12" s="1"/>
  <c r="C2427" i="12"/>
  <c r="R2427" i="12" s="1"/>
  <c r="C2402" i="12"/>
  <c r="R2402" i="12" s="1"/>
  <c r="C2381" i="12"/>
  <c r="R2381" i="12" s="1"/>
  <c r="C2369" i="12"/>
  <c r="R2369" i="12" s="1"/>
  <c r="C2361" i="12"/>
  <c r="R2361" i="12" s="1"/>
  <c r="C2353" i="12"/>
  <c r="R2353" i="12" s="1"/>
  <c r="C2345" i="12"/>
  <c r="R2345" i="12" s="1"/>
  <c r="C2337" i="12"/>
  <c r="R2337" i="12" s="1"/>
  <c r="C2329" i="12"/>
  <c r="R2329" i="12" s="1"/>
  <c r="C2321" i="12"/>
  <c r="R2321" i="12" s="1"/>
  <c r="C2313" i="12"/>
  <c r="R2313" i="12" s="1"/>
  <c r="C2305" i="12"/>
  <c r="R2305" i="12" s="1"/>
  <c r="C2297" i="12"/>
  <c r="R2297" i="12" s="1"/>
  <c r="C2289" i="12"/>
  <c r="R2289" i="12" s="1"/>
  <c r="C2281" i="12"/>
  <c r="R2281" i="12" s="1"/>
  <c r="C2273" i="12"/>
  <c r="R2273" i="12" s="1"/>
  <c r="C2265" i="12"/>
  <c r="R2265" i="12" s="1"/>
  <c r="C2257" i="12"/>
  <c r="R2257" i="12" s="1"/>
  <c r="C2249" i="12"/>
  <c r="C2241" i="12"/>
  <c r="C2233" i="12"/>
  <c r="C2225" i="12"/>
  <c r="C2217" i="12"/>
  <c r="C2209" i="12"/>
  <c r="C2201" i="12"/>
  <c r="C2193" i="12"/>
  <c r="C2185" i="12"/>
  <c r="C2177" i="12"/>
  <c r="R2177" i="12" s="1"/>
  <c r="C2169" i="12"/>
  <c r="R2169" i="12" s="1"/>
  <c r="C2161" i="12"/>
  <c r="R2161" i="12" s="1"/>
  <c r="C2153" i="12"/>
  <c r="R2153" i="12" s="1"/>
  <c r="C2145" i="12"/>
  <c r="R2145" i="12" s="1"/>
  <c r="C2137" i="12"/>
  <c r="R2137" i="12" s="1"/>
  <c r="C2129" i="12"/>
  <c r="R2129" i="12" s="1"/>
  <c r="C2121" i="12"/>
  <c r="R2121" i="12" s="1"/>
  <c r="C2113" i="12"/>
  <c r="R2113" i="12" s="1"/>
  <c r="C2105" i="12"/>
  <c r="R2105" i="12" s="1"/>
  <c r="C2097" i="12"/>
  <c r="R2097" i="12" s="1"/>
  <c r="C2093" i="12"/>
  <c r="R2093" i="12" s="1"/>
  <c r="C2085" i="12"/>
  <c r="R2085" i="12" s="1"/>
  <c r="C2077" i="12"/>
  <c r="R2077" i="12" s="1"/>
  <c r="C2069" i="12"/>
  <c r="R2069" i="12" s="1"/>
  <c r="C2061" i="12"/>
  <c r="R2061" i="12" s="1"/>
  <c r="C2053" i="12"/>
  <c r="R2053" i="12" s="1"/>
  <c r="C2045" i="12"/>
  <c r="R2045" i="12" s="1"/>
  <c r="C2037" i="12"/>
  <c r="R2037" i="12" s="1"/>
  <c r="C2029" i="12"/>
  <c r="R2029" i="12" s="1"/>
  <c r="C2021" i="12"/>
  <c r="R2021" i="12" s="1"/>
  <c r="C2013" i="12"/>
  <c r="R2013" i="12" s="1"/>
  <c r="C2005" i="12"/>
  <c r="R2005" i="12" s="1"/>
  <c r="C1997" i="12"/>
  <c r="R1997" i="12" s="1"/>
  <c r="C1989" i="12"/>
  <c r="R1989" i="12" s="1"/>
  <c r="C1981" i="12"/>
  <c r="R1981" i="12" s="1"/>
  <c r="C1973" i="12"/>
  <c r="R1973" i="12" s="1"/>
  <c r="C1965" i="12"/>
  <c r="R1965" i="12" s="1"/>
  <c r="C1957" i="12"/>
  <c r="R1957" i="12" s="1"/>
  <c r="C1949" i="12"/>
  <c r="R1949" i="12" s="1"/>
  <c r="C1941" i="12"/>
  <c r="R1941" i="12" s="1"/>
  <c r="C1933" i="12"/>
  <c r="R1933" i="12" s="1"/>
  <c r="C1925" i="12"/>
  <c r="C1917" i="12"/>
  <c r="C1909" i="12"/>
  <c r="C1901" i="12"/>
  <c r="C1893" i="12"/>
  <c r="C1885" i="12"/>
  <c r="C1877" i="12"/>
  <c r="C1869" i="12"/>
  <c r="C1861" i="12"/>
  <c r="C1853" i="12"/>
  <c r="R1853" i="12" s="1"/>
  <c r="C1845" i="12"/>
  <c r="R1845" i="12" s="1"/>
  <c r="C1837" i="12"/>
  <c r="R1837" i="12" s="1"/>
  <c r="C1829" i="12"/>
  <c r="R1829" i="12" s="1"/>
  <c r="C1821" i="12"/>
  <c r="R1821" i="12" s="1"/>
  <c r="C2547" i="12"/>
  <c r="C2483" i="12"/>
  <c r="R2483" i="12" s="1"/>
  <c r="C2419" i="12"/>
  <c r="R2419" i="12" s="1"/>
  <c r="C2399" i="12"/>
  <c r="R2399" i="12" s="1"/>
  <c r="C2378" i="12"/>
  <c r="R2378" i="12" s="1"/>
  <c r="C2368" i="12"/>
  <c r="R2368" i="12" s="1"/>
  <c r="C2360" i="12"/>
  <c r="R2360" i="12" s="1"/>
  <c r="C2352" i="12"/>
  <c r="R2352" i="12" s="1"/>
  <c r="C2344" i="12"/>
  <c r="R2344" i="12" s="1"/>
  <c r="C2336" i="12"/>
  <c r="R2336" i="12" s="1"/>
  <c r="C2328" i="12"/>
  <c r="R2328" i="12" s="1"/>
  <c r="C2320" i="12"/>
  <c r="R2320" i="12" s="1"/>
  <c r="C2312" i="12"/>
  <c r="R2312" i="12" s="1"/>
  <c r="C2304" i="12"/>
  <c r="R2304" i="12" s="1"/>
  <c r="C2296" i="12"/>
  <c r="R2296" i="12" s="1"/>
  <c r="C2288" i="12"/>
  <c r="R2288" i="12" s="1"/>
  <c r="C2280" i="12"/>
  <c r="R2280" i="12" s="1"/>
  <c r="C2272" i="12"/>
  <c r="R2272" i="12" s="1"/>
  <c r="C2264" i="12"/>
  <c r="R2264" i="12" s="1"/>
  <c r="C2256" i="12"/>
  <c r="R2256" i="12" s="1"/>
  <c r="C2248" i="12"/>
  <c r="C2240" i="12"/>
  <c r="C2232" i="12"/>
  <c r="C2224" i="12"/>
  <c r="C2216" i="12"/>
  <c r="C2208" i="12"/>
  <c r="C2200" i="12"/>
  <c r="C2192" i="12"/>
  <c r="C2184" i="12"/>
  <c r="C2176" i="12"/>
  <c r="R2176" i="12" s="1"/>
  <c r="C2168" i="12"/>
  <c r="R2168" i="12" s="1"/>
  <c r="C2160" i="12"/>
  <c r="R2160" i="12" s="1"/>
  <c r="C2152" i="12"/>
  <c r="R2152" i="12" s="1"/>
  <c r="C2144" i="12"/>
  <c r="R2144" i="12" s="1"/>
  <c r="C2136" i="12"/>
  <c r="R2136" i="12" s="1"/>
  <c r="C2128" i="12"/>
  <c r="R2128" i="12" s="1"/>
  <c r="C2120" i="12"/>
  <c r="R2120" i="12" s="1"/>
  <c r="C2112" i="12"/>
  <c r="R2112" i="12" s="1"/>
  <c r="C2104" i="12"/>
  <c r="R2104" i="12" s="1"/>
  <c r="C2096" i="12"/>
  <c r="R2096" i="12" s="1"/>
  <c r="C2092" i="12"/>
  <c r="R2092" i="12" s="1"/>
  <c r="C2084" i="12"/>
  <c r="R2084" i="12" s="1"/>
  <c r="C2076" i="12"/>
  <c r="R2076" i="12" s="1"/>
  <c r="C2068" i="12"/>
  <c r="R2068" i="12" s="1"/>
  <c r="C2060" i="12"/>
  <c r="R2060" i="12" s="1"/>
  <c r="C2052" i="12"/>
  <c r="R2052" i="12" s="1"/>
  <c r="C2044" i="12"/>
  <c r="R2044" i="12" s="1"/>
  <c r="C2036" i="12"/>
  <c r="R2036" i="12" s="1"/>
  <c r="C2028" i="12"/>
  <c r="R2028" i="12" s="1"/>
  <c r="C2020" i="12"/>
  <c r="R2020" i="12" s="1"/>
  <c r="C2012" i="12"/>
  <c r="R2012" i="12" s="1"/>
  <c r="C2004" i="12"/>
  <c r="R2004" i="12" s="1"/>
  <c r="C1996" i="12"/>
  <c r="R1996" i="12" s="1"/>
  <c r="C1988" i="12"/>
  <c r="R1988" i="12" s="1"/>
  <c r="C1980" i="12"/>
  <c r="R1980" i="12" s="1"/>
  <c r="C1972" i="12"/>
  <c r="R1972" i="12" s="1"/>
  <c r="C1964" i="12"/>
  <c r="R1964" i="12" s="1"/>
  <c r="C1956" i="12"/>
  <c r="R1956" i="12" s="1"/>
  <c r="C1948" i="12"/>
  <c r="R1948" i="12" s="1"/>
  <c r="C1940" i="12"/>
  <c r="R1940" i="12" s="1"/>
  <c r="C1932" i="12"/>
  <c r="R1932" i="12" s="1"/>
  <c r="C1924" i="12"/>
  <c r="C1916" i="12"/>
  <c r="C1908" i="12"/>
  <c r="C1900" i="12"/>
  <c r="C1892" i="12"/>
  <c r="C1884" i="12"/>
  <c r="C1876" i="12"/>
  <c r="C1868" i="12"/>
  <c r="C1860" i="12"/>
  <c r="C1852" i="12"/>
  <c r="R1852" i="12" s="1"/>
  <c r="C1844" i="12"/>
  <c r="R1844" i="12" s="1"/>
  <c r="C1836" i="12"/>
  <c r="R1836" i="12" s="1"/>
  <c r="C1828" i="12"/>
  <c r="R1828" i="12" s="1"/>
  <c r="C1820" i="12"/>
  <c r="R1820" i="12" s="1"/>
  <c r="C2539" i="12"/>
  <c r="C2475" i="12"/>
  <c r="R2475" i="12" s="1"/>
  <c r="C2394" i="12"/>
  <c r="R2394" i="12" s="1"/>
  <c r="C2375" i="12"/>
  <c r="R2375" i="12" s="1"/>
  <c r="C2367" i="12"/>
  <c r="R2367" i="12" s="1"/>
  <c r="C2359" i="12"/>
  <c r="R2359" i="12" s="1"/>
  <c r="C2351" i="12"/>
  <c r="R2351" i="12" s="1"/>
  <c r="C2343" i="12"/>
  <c r="R2343" i="12" s="1"/>
  <c r="C2335" i="12"/>
  <c r="R2335" i="12" s="1"/>
  <c r="C2327" i="12"/>
  <c r="R2327" i="12" s="1"/>
  <c r="C2319" i="12"/>
  <c r="R2319" i="12" s="1"/>
  <c r="C2311" i="12"/>
  <c r="R2311" i="12" s="1"/>
  <c r="C2303" i="12"/>
  <c r="R2303" i="12" s="1"/>
  <c r="C2295" i="12"/>
  <c r="R2295" i="12" s="1"/>
  <c r="C2287" i="12"/>
  <c r="R2287" i="12" s="1"/>
  <c r="C2279" i="12"/>
  <c r="R2279" i="12" s="1"/>
  <c r="C2271" i="12"/>
  <c r="R2271" i="12" s="1"/>
  <c r="C2263" i="12"/>
  <c r="R2263" i="12" s="1"/>
  <c r="C2255" i="12"/>
  <c r="C2247" i="12"/>
  <c r="C2239" i="12"/>
  <c r="C2231" i="12"/>
  <c r="C2223" i="12"/>
  <c r="C2215" i="12"/>
  <c r="C2207" i="12"/>
  <c r="C2199" i="12"/>
  <c r="C2191" i="12"/>
  <c r="C2183" i="12"/>
  <c r="R2183" i="12" s="1"/>
  <c r="C2175" i="12"/>
  <c r="R2175" i="12" s="1"/>
  <c r="C2167" i="12"/>
  <c r="R2167" i="12" s="1"/>
  <c r="C2159" i="12"/>
  <c r="R2159" i="12" s="1"/>
  <c r="C2151" i="12"/>
  <c r="R2151" i="12" s="1"/>
  <c r="C2143" i="12"/>
  <c r="R2143" i="12" s="1"/>
  <c r="C2135" i="12"/>
  <c r="R2135" i="12" s="1"/>
  <c r="C2127" i="12"/>
  <c r="R2127" i="12" s="1"/>
  <c r="C2119" i="12"/>
  <c r="R2119" i="12" s="1"/>
  <c r="C2111" i="12"/>
  <c r="R2111" i="12" s="1"/>
  <c r="C2103" i="12"/>
  <c r="R2103" i="12" s="1"/>
  <c r="C2095" i="12"/>
  <c r="R2095" i="12" s="1"/>
  <c r="C2091" i="12"/>
  <c r="R2091" i="12" s="1"/>
  <c r="C2083" i="12"/>
  <c r="R2083" i="12" s="1"/>
  <c r="C2075" i="12"/>
  <c r="R2075" i="12" s="1"/>
  <c r="C2067" i="12"/>
  <c r="R2067" i="12" s="1"/>
  <c r="C2059" i="12"/>
  <c r="R2059" i="12" s="1"/>
  <c r="C2051" i="12"/>
  <c r="R2051" i="12" s="1"/>
  <c r="C2043" i="12"/>
  <c r="R2043" i="12" s="1"/>
  <c r="C2035" i="12"/>
  <c r="R2035" i="12" s="1"/>
  <c r="C2027" i="12"/>
  <c r="R2027" i="12" s="1"/>
  <c r="C2019" i="12"/>
  <c r="R2019" i="12" s="1"/>
  <c r="C2011" i="12"/>
  <c r="R2011" i="12" s="1"/>
  <c r="C2003" i="12"/>
  <c r="R2003" i="12" s="1"/>
  <c r="C1995" i="12"/>
  <c r="R1995" i="12" s="1"/>
  <c r="C1987" i="12"/>
  <c r="R1987" i="12" s="1"/>
  <c r="C1979" i="12"/>
  <c r="R1979" i="12" s="1"/>
  <c r="C1971" i="12"/>
  <c r="R1971" i="12" s="1"/>
  <c r="C1963" i="12"/>
  <c r="R1963" i="12" s="1"/>
  <c r="C1955" i="12"/>
  <c r="R1955" i="12" s="1"/>
  <c r="C1947" i="12"/>
  <c r="R1947" i="12" s="1"/>
  <c r="C1939" i="12"/>
  <c r="R1939" i="12" s="1"/>
  <c r="C1931" i="12"/>
  <c r="C1923" i="12"/>
  <c r="C1915" i="12"/>
  <c r="C1907" i="12"/>
  <c r="C1899" i="12"/>
  <c r="C1891" i="12"/>
  <c r="C1883" i="12"/>
  <c r="C1875" i="12"/>
  <c r="C1867" i="12"/>
  <c r="C1859" i="12"/>
  <c r="R1859" i="12" s="1"/>
  <c r="C1851" i="12"/>
  <c r="R1851" i="12" s="1"/>
  <c r="C1843" i="12"/>
  <c r="R1843" i="12" s="1"/>
  <c r="C1835" i="12"/>
  <c r="R1835" i="12" s="1"/>
  <c r="C1827" i="12"/>
  <c r="R1827" i="12" s="1"/>
  <c r="C1819" i="12"/>
  <c r="R1819" i="12" s="1"/>
  <c r="C2587" i="12"/>
  <c r="R2587" i="12" s="1"/>
  <c r="C2523" i="12"/>
  <c r="C2459" i="12"/>
  <c r="R2459" i="12" s="1"/>
  <c r="C2389" i="12"/>
  <c r="R2389" i="12" s="1"/>
  <c r="C2373" i="12"/>
  <c r="R2373" i="12" s="1"/>
  <c r="C2365" i="12"/>
  <c r="R2365" i="12" s="1"/>
  <c r="C2357" i="12"/>
  <c r="R2357" i="12" s="1"/>
  <c r="C2349" i="12"/>
  <c r="R2349" i="12" s="1"/>
  <c r="C2341" i="12"/>
  <c r="R2341" i="12" s="1"/>
  <c r="C2333" i="12"/>
  <c r="R2333" i="12" s="1"/>
  <c r="C2325" i="12"/>
  <c r="R2325" i="12" s="1"/>
  <c r="C2317" i="12"/>
  <c r="R2317" i="12" s="1"/>
  <c r="C2309" i="12"/>
  <c r="R2309" i="12" s="1"/>
  <c r="C2301" i="12"/>
  <c r="R2301" i="12" s="1"/>
  <c r="C2293" i="12"/>
  <c r="R2293" i="12" s="1"/>
  <c r="C2285" i="12"/>
  <c r="R2285" i="12" s="1"/>
  <c r="C2277" i="12"/>
  <c r="R2277" i="12" s="1"/>
  <c r="C2269" i="12"/>
  <c r="R2269" i="12" s="1"/>
  <c r="C2261" i="12"/>
  <c r="R2261" i="12" s="1"/>
  <c r="C2253" i="12"/>
  <c r="C2245" i="12"/>
  <c r="C2237" i="12"/>
  <c r="C2229" i="12"/>
  <c r="C2221" i="12"/>
  <c r="C2213" i="12"/>
  <c r="C2205" i="12"/>
  <c r="C2197" i="12"/>
  <c r="C2189" i="12"/>
  <c r="C2181" i="12"/>
  <c r="R2181" i="12" s="1"/>
  <c r="C2173" i="12"/>
  <c r="R2173" i="12" s="1"/>
  <c r="C2165" i="12"/>
  <c r="R2165" i="12" s="1"/>
  <c r="C2157" i="12"/>
  <c r="R2157" i="12" s="1"/>
  <c r="C2149" i="12"/>
  <c r="R2149" i="12" s="1"/>
  <c r="C2141" i="12"/>
  <c r="R2141" i="12" s="1"/>
  <c r="C2133" i="12"/>
  <c r="R2133" i="12" s="1"/>
  <c r="C2125" i="12"/>
  <c r="R2125" i="12" s="1"/>
  <c r="C2117" i="12"/>
  <c r="R2117" i="12" s="1"/>
  <c r="C2109" i="12"/>
  <c r="R2109" i="12" s="1"/>
  <c r="C2101" i="12"/>
  <c r="R2101" i="12" s="1"/>
  <c r="C2089" i="12"/>
  <c r="R2089" i="12" s="1"/>
  <c r="C2081" i="12"/>
  <c r="R2081" i="12" s="1"/>
  <c r="C2073" i="12"/>
  <c r="R2073" i="12" s="1"/>
  <c r="C2065" i="12"/>
  <c r="R2065" i="12" s="1"/>
  <c r="C2057" i="12"/>
  <c r="R2057" i="12" s="1"/>
  <c r="C2049" i="12"/>
  <c r="R2049" i="12" s="1"/>
  <c r="C2041" i="12"/>
  <c r="R2041" i="12" s="1"/>
  <c r="C2033" i="12"/>
  <c r="R2033" i="12" s="1"/>
  <c r="C2025" i="12"/>
  <c r="R2025" i="12" s="1"/>
  <c r="C2017" i="12"/>
  <c r="R2017" i="12" s="1"/>
  <c r="C2009" i="12"/>
  <c r="R2009" i="12" s="1"/>
  <c r="C2001" i="12"/>
  <c r="R2001" i="12" s="1"/>
  <c r="C1993" i="12"/>
  <c r="R1993" i="12" s="1"/>
  <c r="C1985" i="12"/>
  <c r="R1985" i="12" s="1"/>
  <c r="C1977" i="12"/>
  <c r="R1977" i="12" s="1"/>
  <c r="C1969" i="12"/>
  <c r="R1969" i="12" s="1"/>
  <c r="C1961" i="12"/>
  <c r="R1961" i="12" s="1"/>
  <c r="C1953" i="12"/>
  <c r="R1953" i="12" s="1"/>
  <c r="C1945" i="12"/>
  <c r="R1945" i="12" s="1"/>
  <c r="C1937" i="12"/>
  <c r="R1937" i="12" s="1"/>
  <c r="C1929" i="12"/>
  <c r="C1921" i="12"/>
  <c r="C1913" i="12"/>
  <c r="C1905" i="12"/>
  <c r="C1897" i="12"/>
  <c r="C1889" i="12"/>
  <c r="C1881" i="12"/>
  <c r="C1873" i="12"/>
  <c r="C1865" i="12"/>
  <c r="C1857" i="12"/>
  <c r="R1857" i="12" s="1"/>
  <c r="C1849" i="12"/>
  <c r="R1849" i="12" s="1"/>
  <c r="C1841" i="12"/>
  <c r="R1841" i="12" s="1"/>
  <c r="C1833" i="12"/>
  <c r="R1833" i="12" s="1"/>
  <c r="C1825" i="12"/>
  <c r="R1825" i="12" s="1"/>
  <c r="C2579" i="12"/>
  <c r="C2515" i="12"/>
  <c r="C2451" i="12"/>
  <c r="R2451" i="12" s="1"/>
  <c r="C2386" i="12"/>
  <c r="R2386" i="12" s="1"/>
  <c r="C2372" i="12"/>
  <c r="R2372" i="12" s="1"/>
  <c r="C2364" i="12"/>
  <c r="R2364" i="12" s="1"/>
  <c r="C2356" i="12"/>
  <c r="R2356" i="12" s="1"/>
  <c r="C2348" i="12"/>
  <c r="R2348" i="12" s="1"/>
  <c r="C2340" i="12"/>
  <c r="R2340" i="12" s="1"/>
  <c r="C2332" i="12"/>
  <c r="R2332" i="12" s="1"/>
  <c r="C2324" i="12"/>
  <c r="R2324" i="12" s="1"/>
  <c r="C2316" i="12"/>
  <c r="R2316" i="12" s="1"/>
  <c r="C2308" i="12"/>
  <c r="R2308" i="12" s="1"/>
  <c r="C2300" i="12"/>
  <c r="R2300" i="12" s="1"/>
  <c r="C2292" i="12"/>
  <c r="R2292" i="12" s="1"/>
  <c r="C2284" i="12"/>
  <c r="R2284" i="12" s="1"/>
  <c r="C2276" i="12"/>
  <c r="R2276" i="12" s="1"/>
  <c r="C2268" i="12"/>
  <c r="R2268" i="12" s="1"/>
  <c r="C2260" i="12"/>
  <c r="R2260" i="12" s="1"/>
  <c r="C2252" i="12"/>
  <c r="C2244" i="12"/>
  <c r="C2236" i="12"/>
  <c r="C2228" i="12"/>
  <c r="C2220" i="12"/>
  <c r="C2212" i="12"/>
  <c r="C2204" i="12"/>
  <c r="C2196" i="12"/>
  <c r="C2188" i="12"/>
  <c r="C2180" i="12"/>
  <c r="R2180" i="12" s="1"/>
  <c r="C2172" i="12"/>
  <c r="R2172" i="12" s="1"/>
  <c r="C2164" i="12"/>
  <c r="R2164" i="12" s="1"/>
  <c r="C2156" i="12"/>
  <c r="R2156" i="12" s="1"/>
  <c r="C2148" i="12"/>
  <c r="R2148" i="12" s="1"/>
  <c r="C2140" i="12"/>
  <c r="R2140" i="12" s="1"/>
  <c r="C2132" i="12"/>
  <c r="R2132" i="12" s="1"/>
  <c r="C2124" i="12"/>
  <c r="R2124" i="12" s="1"/>
  <c r="C2116" i="12"/>
  <c r="R2116" i="12" s="1"/>
  <c r="C2108" i="12"/>
  <c r="R2108" i="12" s="1"/>
  <c r="C2100" i="12"/>
  <c r="R2100" i="12" s="1"/>
  <c r="C2088" i="12"/>
  <c r="R2088" i="12" s="1"/>
  <c r="C2080" i="12"/>
  <c r="R2080" i="12" s="1"/>
  <c r="C2072" i="12"/>
  <c r="R2072" i="12" s="1"/>
  <c r="C2064" i="12"/>
  <c r="R2064" i="12" s="1"/>
  <c r="C2056" i="12"/>
  <c r="R2056" i="12" s="1"/>
  <c r="C2048" i="12"/>
  <c r="R2048" i="12" s="1"/>
  <c r="C2040" i="12"/>
  <c r="R2040" i="12" s="1"/>
  <c r="C2032" i="12"/>
  <c r="R2032" i="12" s="1"/>
  <c r="C2024" i="12"/>
  <c r="R2024" i="12" s="1"/>
  <c r="C2016" i="12"/>
  <c r="R2016" i="12" s="1"/>
  <c r="C2008" i="12"/>
  <c r="R2008" i="12" s="1"/>
  <c r="C2000" i="12"/>
  <c r="R2000" i="12" s="1"/>
  <c r="C1992" i="12"/>
  <c r="R1992" i="12" s="1"/>
  <c r="C1984" i="12"/>
  <c r="R1984" i="12" s="1"/>
  <c r="C1976" i="12"/>
  <c r="R1976" i="12" s="1"/>
  <c r="C1968" i="12"/>
  <c r="R1968" i="12" s="1"/>
  <c r="C1960" i="12"/>
  <c r="R1960" i="12" s="1"/>
  <c r="C1952" i="12"/>
  <c r="R1952" i="12" s="1"/>
  <c r="C1944" i="12"/>
  <c r="R1944" i="12" s="1"/>
  <c r="C1936" i="12"/>
  <c r="R1936" i="12" s="1"/>
  <c r="C1928" i="12"/>
  <c r="C1920" i="12"/>
  <c r="C1912" i="12"/>
  <c r="C1904" i="12"/>
  <c r="C1896" i="12"/>
  <c r="C1888" i="12"/>
  <c r="C1880" i="12"/>
  <c r="C1872" i="12"/>
  <c r="C1864" i="12"/>
  <c r="C1856" i="12"/>
  <c r="R1856" i="12" s="1"/>
  <c r="C1848" i="12"/>
  <c r="R1848" i="12" s="1"/>
  <c r="C1840" i="12"/>
  <c r="R1840" i="12" s="1"/>
  <c r="C1832" i="12"/>
  <c r="R1832" i="12" s="1"/>
  <c r="C1824" i="12"/>
  <c r="R1824" i="12" s="1"/>
  <c r="C2467" i="12"/>
  <c r="R2467" i="12" s="1"/>
  <c r="C2382" i="12"/>
  <c r="R2382" i="12" s="1"/>
  <c r="C2355" i="12"/>
  <c r="R2355" i="12" s="1"/>
  <c r="C2334" i="12"/>
  <c r="R2334" i="12" s="1"/>
  <c r="C2314" i="12"/>
  <c r="R2314" i="12" s="1"/>
  <c r="C2291" i="12"/>
  <c r="R2291" i="12" s="1"/>
  <c r="C2270" i="12"/>
  <c r="R2270" i="12" s="1"/>
  <c r="C2250" i="12"/>
  <c r="C2227" i="12"/>
  <c r="C2206" i="12"/>
  <c r="C2186" i="12"/>
  <c r="C2163" i="12"/>
  <c r="R2163" i="12" s="1"/>
  <c r="C2142" i="12"/>
  <c r="R2142" i="12" s="1"/>
  <c r="C2122" i="12"/>
  <c r="R2122" i="12" s="1"/>
  <c r="C2099" i="12"/>
  <c r="R2099" i="12" s="1"/>
  <c r="C2071" i="12"/>
  <c r="R2071" i="12" s="1"/>
  <c r="C2050" i="12"/>
  <c r="R2050" i="12" s="1"/>
  <c r="C2030" i="12"/>
  <c r="R2030" i="12" s="1"/>
  <c r="C2007" i="12"/>
  <c r="R2007" i="12" s="1"/>
  <c r="C1986" i="12"/>
  <c r="R1986" i="12" s="1"/>
  <c r="C1966" i="12"/>
  <c r="R1966" i="12" s="1"/>
  <c r="C1943" i="12"/>
  <c r="R1943" i="12" s="1"/>
  <c r="C1922" i="12"/>
  <c r="C1902" i="12"/>
  <c r="C1879" i="12"/>
  <c r="C1858" i="12"/>
  <c r="R1858" i="12" s="1"/>
  <c r="C1838" i="12"/>
  <c r="R1838" i="12" s="1"/>
  <c r="C1817" i="12"/>
  <c r="R1817" i="12" s="1"/>
  <c r="C1809" i="12"/>
  <c r="R1809" i="12" s="1"/>
  <c r="C1801" i="12"/>
  <c r="R1801" i="12" s="1"/>
  <c r="C1793" i="12"/>
  <c r="R1793" i="12" s="1"/>
  <c r="C1785" i="12"/>
  <c r="R1785" i="12" s="1"/>
  <c r="C1777" i="12"/>
  <c r="R1777" i="12" s="1"/>
  <c r="C1765" i="12"/>
  <c r="R1765" i="12" s="1"/>
  <c r="C1757" i="12"/>
  <c r="R1757" i="12" s="1"/>
  <c r="C1749" i="12"/>
  <c r="R1749" i="12" s="1"/>
  <c r="C1741" i="12"/>
  <c r="R1741" i="12" s="1"/>
  <c r="C1733" i="12"/>
  <c r="R1733" i="12" s="1"/>
  <c r="C1725" i="12"/>
  <c r="R1725" i="12" s="1"/>
  <c r="C1717" i="12"/>
  <c r="R1717" i="12" s="1"/>
  <c r="C1709" i="12"/>
  <c r="R1709" i="12" s="1"/>
  <c r="C1701" i="12"/>
  <c r="R1701" i="12" s="1"/>
  <c r="C1693" i="12"/>
  <c r="R1693" i="12" s="1"/>
  <c r="C1685" i="12"/>
  <c r="R1685" i="12" s="1"/>
  <c r="C1677" i="12"/>
  <c r="R1677" i="12" s="1"/>
  <c r="C1669" i="12"/>
  <c r="R1669" i="12" s="1"/>
  <c r="C1661" i="12"/>
  <c r="R1661" i="12" s="1"/>
  <c r="C1653" i="12"/>
  <c r="R1653" i="12" s="1"/>
  <c r="C1645" i="12"/>
  <c r="R1645" i="12" s="1"/>
  <c r="C1637" i="12"/>
  <c r="R1637" i="12" s="1"/>
  <c r="C1629" i="12"/>
  <c r="R1629" i="12" s="1"/>
  <c r="C1621" i="12"/>
  <c r="R1621" i="12" s="1"/>
  <c r="C1613" i="12"/>
  <c r="R1613" i="12" s="1"/>
  <c r="C1605" i="12"/>
  <c r="C1597" i="12"/>
  <c r="C1589" i="12"/>
  <c r="C1581" i="12"/>
  <c r="C1573" i="12"/>
  <c r="C1565" i="12"/>
  <c r="C1557" i="12"/>
  <c r="C1549" i="12"/>
  <c r="C1541" i="12"/>
  <c r="C1533" i="12"/>
  <c r="R1533" i="12" s="1"/>
  <c r="C1525" i="12"/>
  <c r="R1525" i="12" s="1"/>
  <c r="C1517" i="12"/>
  <c r="R1517" i="12" s="1"/>
  <c r="C1509" i="12"/>
  <c r="R1509" i="12" s="1"/>
  <c r="C1501" i="12"/>
  <c r="R1501" i="12" s="1"/>
  <c r="C1493" i="12"/>
  <c r="R1493" i="12" s="1"/>
  <c r="C1485" i="12"/>
  <c r="R1485" i="12" s="1"/>
  <c r="C1477" i="12"/>
  <c r="R1477" i="12" s="1"/>
  <c r="C1469" i="12"/>
  <c r="R1469" i="12" s="1"/>
  <c r="C1461" i="12"/>
  <c r="R1461" i="12" s="1"/>
  <c r="C1453" i="12"/>
  <c r="R1453" i="12" s="1"/>
  <c r="C2443" i="12"/>
  <c r="R2443" i="12" s="1"/>
  <c r="C2374" i="12"/>
  <c r="R2374" i="12" s="1"/>
  <c r="C2354" i="12"/>
  <c r="R2354" i="12" s="1"/>
  <c r="C2331" i="12"/>
  <c r="R2331" i="12" s="1"/>
  <c r="C2310" i="12"/>
  <c r="R2310" i="12" s="1"/>
  <c r="C2290" i="12"/>
  <c r="R2290" i="12" s="1"/>
  <c r="C2267" i="12"/>
  <c r="R2267" i="12" s="1"/>
  <c r="C2246" i="12"/>
  <c r="C2226" i="12"/>
  <c r="C2203" i="12"/>
  <c r="C2182" i="12"/>
  <c r="R2182" i="12" s="1"/>
  <c r="C2162" i="12"/>
  <c r="R2162" i="12" s="1"/>
  <c r="C2139" i="12"/>
  <c r="R2139" i="12" s="1"/>
  <c r="C2118" i="12"/>
  <c r="R2118" i="12" s="1"/>
  <c r="C2098" i="12"/>
  <c r="R2098" i="12" s="1"/>
  <c r="C2090" i="12"/>
  <c r="R2090" i="12" s="1"/>
  <c r="C2070" i="12"/>
  <c r="R2070" i="12" s="1"/>
  <c r="C2047" i="12"/>
  <c r="R2047" i="12" s="1"/>
  <c r="C2026" i="12"/>
  <c r="R2026" i="12" s="1"/>
  <c r="C2006" i="12"/>
  <c r="R2006" i="12" s="1"/>
  <c r="C1983" i="12"/>
  <c r="R1983" i="12" s="1"/>
  <c r="C1962" i="12"/>
  <c r="R1962" i="12" s="1"/>
  <c r="C1942" i="12"/>
  <c r="R1942" i="12" s="1"/>
  <c r="C1919" i="12"/>
  <c r="C1898" i="12"/>
  <c r="C1878" i="12"/>
  <c r="C1855" i="12"/>
  <c r="R1855" i="12" s="1"/>
  <c r="C1834" i="12"/>
  <c r="R1834" i="12" s="1"/>
  <c r="C1816" i="12"/>
  <c r="R1816" i="12" s="1"/>
  <c r="C1808" i="12"/>
  <c r="R1808" i="12" s="1"/>
  <c r="C1800" i="12"/>
  <c r="R1800" i="12" s="1"/>
  <c r="C1792" i="12"/>
  <c r="R1792" i="12" s="1"/>
  <c r="C1784" i="12"/>
  <c r="R1784" i="12" s="1"/>
  <c r="C1776" i="12"/>
  <c r="R1776" i="12" s="1"/>
  <c r="C1764" i="12"/>
  <c r="R1764" i="12" s="1"/>
  <c r="C1756" i="12"/>
  <c r="R1756" i="12" s="1"/>
  <c r="C1748" i="12"/>
  <c r="R1748" i="12" s="1"/>
  <c r="C1740" i="12"/>
  <c r="R1740" i="12" s="1"/>
  <c r="C1732" i="12"/>
  <c r="R1732" i="12" s="1"/>
  <c r="C1724" i="12"/>
  <c r="R1724" i="12" s="1"/>
  <c r="C1716" i="12"/>
  <c r="R1716" i="12" s="1"/>
  <c r="C1708" i="12"/>
  <c r="R1708" i="12" s="1"/>
  <c r="C1700" i="12"/>
  <c r="R1700" i="12" s="1"/>
  <c r="C1692" i="12"/>
  <c r="R1692" i="12" s="1"/>
  <c r="C1684" i="12"/>
  <c r="R1684" i="12" s="1"/>
  <c r="C1676" i="12"/>
  <c r="R1676" i="12" s="1"/>
  <c r="C1668" i="12"/>
  <c r="R1668" i="12" s="1"/>
  <c r="C1660" i="12"/>
  <c r="R1660" i="12" s="1"/>
  <c r="C1652" i="12"/>
  <c r="R1652" i="12" s="1"/>
  <c r="C1644" i="12"/>
  <c r="R1644" i="12" s="1"/>
  <c r="C1636" i="12"/>
  <c r="R1636" i="12" s="1"/>
  <c r="C1628" i="12"/>
  <c r="R1628" i="12" s="1"/>
  <c r="C1620" i="12"/>
  <c r="R1620" i="12" s="1"/>
  <c r="C1612" i="12"/>
  <c r="R1612" i="12" s="1"/>
  <c r="C1604" i="12"/>
  <c r="C1596" i="12"/>
  <c r="C1588" i="12"/>
  <c r="C1580" i="12"/>
  <c r="C1572" i="12"/>
  <c r="C1564" i="12"/>
  <c r="C1556" i="12"/>
  <c r="C1548" i="12"/>
  <c r="C1540" i="12"/>
  <c r="C1532" i="12"/>
  <c r="R1532" i="12" s="1"/>
  <c r="C1524" i="12"/>
  <c r="R1524" i="12" s="1"/>
  <c r="C1516" i="12"/>
  <c r="R1516" i="12" s="1"/>
  <c r="C1508" i="12"/>
  <c r="R1508" i="12" s="1"/>
  <c r="C1500" i="12"/>
  <c r="R1500" i="12" s="1"/>
  <c r="C1492" i="12"/>
  <c r="R1492" i="12" s="1"/>
  <c r="C1484" i="12"/>
  <c r="R1484" i="12" s="1"/>
  <c r="C1476" i="12"/>
  <c r="R1476" i="12" s="1"/>
  <c r="C1468" i="12"/>
  <c r="R1468" i="12" s="1"/>
  <c r="C1460" i="12"/>
  <c r="R1460" i="12" s="1"/>
  <c r="C1452" i="12"/>
  <c r="R1452" i="12" s="1"/>
  <c r="C2595" i="12"/>
  <c r="R2595" i="12" s="1"/>
  <c r="C2435" i="12"/>
  <c r="R2435" i="12" s="1"/>
  <c r="C2371" i="12"/>
  <c r="R2371" i="12" s="1"/>
  <c r="C2350" i="12"/>
  <c r="R2350" i="12" s="1"/>
  <c r="C2330" i="12"/>
  <c r="R2330" i="12" s="1"/>
  <c r="C2307" i="12"/>
  <c r="R2307" i="12" s="1"/>
  <c r="C2286" i="12"/>
  <c r="R2286" i="12" s="1"/>
  <c r="C2266" i="12"/>
  <c r="R2266" i="12" s="1"/>
  <c r="C2243" i="12"/>
  <c r="C2222" i="12"/>
  <c r="C2202" i="12"/>
  <c r="C2179" i="12"/>
  <c r="R2179" i="12" s="1"/>
  <c r="C2158" i="12"/>
  <c r="R2158" i="12" s="1"/>
  <c r="C2138" i="12"/>
  <c r="R2138" i="12" s="1"/>
  <c r="C2115" i="12"/>
  <c r="R2115" i="12" s="1"/>
  <c r="C2094" i="12"/>
  <c r="R2094" i="12" s="1"/>
  <c r="C2087" i="12"/>
  <c r="R2087" i="12" s="1"/>
  <c r="C2066" i="12"/>
  <c r="R2066" i="12" s="1"/>
  <c r="C2046" i="12"/>
  <c r="R2046" i="12" s="1"/>
  <c r="C2023" i="12"/>
  <c r="R2023" i="12" s="1"/>
  <c r="C2002" i="12"/>
  <c r="R2002" i="12" s="1"/>
  <c r="C1982" i="12"/>
  <c r="R1982" i="12" s="1"/>
  <c r="C1959" i="12"/>
  <c r="R1959" i="12" s="1"/>
  <c r="C1938" i="12"/>
  <c r="R1938" i="12" s="1"/>
  <c r="C1918" i="12"/>
  <c r="C1895" i="12"/>
  <c r="C1874" i="12"/>
  <c r="C1854" i="12"/>
  <c r="R1854" i="12" s="1"/>
  <c r="C1831" i="12"/>
  <c r="R1831" i="12" s="1"/>
  <c r="C1815" i="12"/>
  <c r="R1815" i="12" s="1"/>
  <c r="C1807" i="12"/>
  <c r="R1807" i="12" s="1"/>
  <c r="C1799" i="12"/>
  <c r="R1799" i="12" s="1"/>
  <c r="C1791" i="12"/>
  <c r="R1791" i="12" s="1"/>
  <c r="C1783" i="12"/>
  <c r="R1783" i="12" s="1"/>
  <c r="C1775" i="12"/>
  <c r="R1775" i="12" s="1"/>
  <c r="C1763" i="12"/>
  <c r="R1763" i="12" s="1"/>
  <c r="C1755" i="12"/>
  <c r="R1755" i="12" s="1"/>
  <c r="C1747" i="12"/>
  <c r="R1747" i="12" s="1"/>
  <c r="C1739" i="12"/>
  <c r="R1739" i="12" s="1"/>
  <c r="C1731" i="12"/>
  <c r="R1731" i="12" s="1"/>
  <c r="C1723" i="12"/>
  <c r="R1723" i="12" s="1"/>
  <c r="C1715" i="12"/>
  <c r="R1715" i="12" s="1"/>
  <c r="C1707" i="12"/>
  <c r="R1707" i="12" s="1"/>
  <c r="C1699" i="12"/>
  <c r="R1699" i="12" s="1"/>
  <c r="C1691" i="12"/>
  <c r="R1691" i="12" s="1"/>
  <c r="C1683" i="12"/>
  <c r="R1683" i="12" s="1"/>
  <c r="C1675" i="12"/>
  <c r="R1675" i="12" s="1"/>
  <c r="C1667" i="12"/>
  <c r="R1667" i="12" s="1"/>
  <c r="C1659" i="12"/>
  <c r="R1659" i="12" s="1"/>
  <c r="C1651" i="12"/>
  <c r="R1651" i="12" s="1"/>
  <c r="C1643" i="12"/>
  <c r="R1643" i="12" s="1"/>
  <c r="C1635" i="12"/>
  <c r="R1635" i="12" s="1"/>
  <c r="C1627" i="12"/>
  <c r="R1627" i="12" s="1"/>
  <c r="C1619" i="12"/>
  <c r="R1619" i="12" s="1"/>
  <c r="C1611" i="12"/>
  <c r="R1611" i="12" s="1"/>
  <c r="C1603" i="12"/>
  <c r="C1595" i="12"/>
  <c r="C1587" i="12"/>
  <c r="C1579" i="12"/>
  <c r="C1571" i="12"/>
  <c r="C1563" i="12"/>
  <c r="C1555" i="12"/>
  <c r="C1547" i="12"/>
  <c r="C1539" i="12"/>
  <c r="C1531" i="12"/>
  <c r="R1531" i="12" s="1"/>
  <c r="C1523" i="12"/>
  <c r="R1523" i="12" s="1"/>
  <c r="C1515" i="12"/>
  <c r="R1515" i="12" s="1"/>
  <c r="C1507" i="12"/>
  <c r="R1507" i="12" s="1"/>
  <c r="C1499" i="12"/>
  <c r="R1499" i="12" s="1"/>
  <c r="C1491" i="12"/>
  <c r="R1491" i="12" s="1"/>
  <c r="C1483" i="12"/>
  <c r="R1483" i="12" s="1"/>
  <c r="C1475" i="12"/>
  <c r="R1475" i="12" s="1"/>
  <c r="C1467" i="12"/>
  <c r="R1467" i="12" s="1"/>
  <c r="C1459" i="12"/>
  <c r="R1459" i="12" s="1"/>
  <c r="C1451" i="12"/>
  <c r="R1451" i="12" s="1"/>
  <c r="C2531" i="12"/>
  <c r="C2407" i="12"/>
  <c r="R2407" i="12" s="1"/>
  <c r="C2363" i="12"/>
  <c r="R2363" i="12" s="1"/>
  <c r="C2342" i="12"/>
  <c r="R2342" i="12" s="1"/>
  <c r="C2322" i="12"/>
  <c r="R2322" i="12" s="1"/>
  <c r="C2299" i="12"/>
  <c r="R2299" i="12" s="1"/>
  <c r="C2278" i="12"/>
  <c r="R2278" i="12" s="1"/>
  <c r="C2258" i="12"/>
  <c r="R2258" i="12" s="1"/>
  <c r="C2235" i="12"/>
  <c r="C2214" i="12"/>
  <c r="C2194" i="12"/>
  <c r="C2171" i="12"/>
  <c r="R2171" i="12" s="1"/>
  <c r="C2150" i="12"/>
  <c r="R2150" i="12" s="1"/>
  <c r="C2130" i="12"/>
  <c r="R2130" i="12" s="1"/>
  <c r="C2107" i="12"/>
  <c r="R2107" i="12" s="1"/>
  <c r="C2079" i="12"/>
  <c r="R2079" i="12" s="1"/>
  <c r="C2058" i="12"/>
  <c r="R2058" i="12" s="1"/>
  <c r="C2038" i="12"/>
  <c r="R2038" i="12" s="1"/>
  <c r="C2015" i="12"/>
  <c r="R2015" i="12" s="1"/>
  <c r="C1994" i="12"/>
  <c r="R1994" i="12" s="1"/>
  <c r="C1974" i="12"/>
  <c r="R1974" i="12" s="1"/>
  <c r="C1951" i="12"/>
  <c r="R1951" i="12" s="1"/>
  <c r="C1930" i="12"/>
  <c r="C1910" i="12"/>
  <c r="C1887" i="12"/>
  <c r="C1866" i="12"/>
  <c r="C1846" i="12"/>
  <c r="R1846" i="12" s="1"/>
  <c r="C1823" i="12"/>
  <c r="R1823" i="12" s="1"/>
  <c r="C1812" i="12"/>
  <c r="R1812" i="12" s="1"/>
  <c r="C1804" i="12"/>
  <c r="R1804" i="12" s="1"/>
  <c r="C1796" i="12"/>
  <c r="R1796" i="12" s="1"/>
  <c r="C1788" i="12"/>
  <c r="R1788" i="12" s="1"/>
  <c r="C1780" i="12"/>
  <c r="R1780" i="12" s="1"/>
  <c r="C1772" i="12"/>
  <c r="R1772" i="12" s="1"/>
  <c r="C1768" i="12"/>
  <c r="R1768" i="12" s="1"/>
  <c r="C1760" i="12"/>
  <c r="R1760" i="12" s="1"/>
  <c r="C1752" i="12"/>
  <c r="R1752" i="12" s="1"/>
  <c r="C1744" i="12"/>
  <c r="R1744" i="12" s="1"/>
  <c r="C1736" i="12"/>
  <c r="R1736" i="12" s="1"/>
  <c r="C1728" i="12"/>
  <c r="R1728" i="12" s="1"/>
  <c r="C1720" i="12"/>
  <c r="R1720" i="12" s="1"/>
  <c r="C1712" i="12"/>
  <c r="R1712" i="12" s="1"/>
  <c r="C1704" i="12"/>
  <c r="R1704" i="12" s="1"/>
  <c r="C1696" i="12"/>
  <c r="R1696" i="12" s="1"/>
  <c r="C1688" i="12"/>
  <c r="R1688" i="12" s="1"/>
  <c r="C1680" i="12"/>
  <c r="R1680" i="12" s="1"/>
  <c r="C1672" i="12"/>
  <c r="R1672" i="12" s="1"/>
  <c r="C1664" i="12"/>
  <c r="R1664" i="12" s="1"/>
  <c r="C1656" i="12"/>
  <c r="R1656" i="12" s="1"/>
  <c r="C1648" i="12"/>
  <c r="R1648" i="12" s="1"/>
  <c r="C1640" i="12"/>
  <c r="R1640" i="12" s="1"/>
  <c r="C1632" i="12"/>
  <c r="R1632" i="12" s="1"/>
  <c r="C1624" i="12"/>
  <c r="R1624" i="12" s="1"/>
  <c r="C1616" i="12"/>
  <c r="R1616" i="12" s="1"/>
  <c r="C1608" i="12"/>
  <c r="R1608" i="12" s="1"/>
  <c r="C1600" i="12"/>
  <c r="C1592" i="12"/>
  <c r="C1584" i="12"/>
  <c r="C1576" i="12"/>
  <c r="C1568" i="12"/>
  <c r="C1560" i="12"/>
  <c r="C1552" i="12"/>
  <c r="C1544" i="12"/>
  <c r="C1536" i="12"/>
  <c r="C1528" i="12"/>
  <c r="R1528" i="12" s="1"/>
  <c r="C1520" i="12"/>
  <c r="R1520" i="12" s="1"/>
  <c r="C1512" i="12"/>
  <c r="R1512" i="12" s="1"/>
  <c r="C1504" i="12"/>
  <c r="R1504" i="12" s="1"/>
  <c r="C1496" i="12"/>
  <c r="R1496" i="12" s="1"/>
  <c r="C1488" i="12"/>
  <c r="R1488" i="12" s="1"/>
  <c r="C1480" i="12"/>
  <c r="R1480" i="12" s="1"/>
  <c r="C1472" i="12"/>
  <c r="R1472" i="12" s="1"/>
  <c r="C1464" i="12"/>
  <c r="R1464" i="12" s="1"/>
  <c r="C1456" i="12"/>
  <c r="R1456" i="12" s="1"/>
  <c r="C1448" i="12"/>
  <c r="R1448" i="12" s="1"/>
  <c r="C2383" i="12"/>
  <c r="R2383" i="12" s="1"/>
  <c r="C2338" i="12"/>
  <c r="R2338" i="12" s="1"/>
  <c r="C2294" i="12"/>
  <c r="R2294" i="12" s="1"/>
  <c r="C2251" i="12"/>
  <c r="C2210" i="12"/>
  <c r="C2166" i="12"/>
  <c r="R2166" i="12" s="1"/>
  <c r="C2123" i="12"/>
  <c r="R2123" i="12" s="1"/>
  <c r="C2074" i="12"/>
  <c r="R2074" i="12" s="1"/>
  <c r="C2031" i="12"/>
  <c r="R2031" i="12" s="1"/>
  <c r="C1990" i="12"/>
  <c r="R1990" i="12" s="1"/>
  <c r="C1946" i="12"/>
  <c r="R1946" i="12" s="1"/>
  <c r="C1903" i="12"/>
  <c r="C1862" i="12"/>
  <c r="C1818" i="12"/>
  <c r="R1818" i="12" s="1"/>
  <c r="C1802" i="12"/>
  <c r="R1802" i="12" s="1"/>
  <c r="C1786" i="12"/>
  <c r="R1786" i="12" s="1"/>
  <c r="C1770" i="12"/>
  <c r="R1770" i="12" s="1"/>
  <c r="C1758" i="12"/>
  <c r="R1758" i="12" s="1"/>
  <c r="C1742" i="12"/>
  <c r="R1742" i="12" s="1"/>
  <c r="C1726" i="12"/>
  <c r="R1726" i="12" s="1"/>
  <c r="C1710" i="12"/>
  <c r="R1710" i="12" s="1"/>
  <c r="C1694" i="12"/>
  <c r="R1694" i="12" s="1"/>
  <c r="C1678" i="12"/>
  <c r="R1678" i="12" s="1"/>
  <c r="C1662" i="12"/>
  <c r="R1662" i="12" s="1"/>
  <c r="C1646" i="12"/>
  <c r="R1646" i="12" s="1"/>
  <c r="C1630" i="12"/>
  <c r="R1630" i="12" s="1"/>
  <c r="C1614" i="12"/>
  <c r="R1614" i="12" s="1"/>
  <c r="C1598" i="12"/>
  <c r="C1582" i="12"/>
  <c r="C1566" i="12"/>
  <c r="C1550" i="12"/>
  <c r="C1534" i="12"/>
  <c r="R1534" i="12" s="1"/>
  <c r="C1518" i="12"/>
  <c r="R1518" i="12" s="1"/>
  <c r="C1502" i="12"/>
  <c r="R1502" i="12" s="1"/>
  <c r="C1486" i="12"/>
  <c r="R1486" i="12" s="1"/>
  <c r="C1470" i="12"/>
  <c r="R1470" i="12" s="1"/>
  <c r="C1454" i="12"/>
  <c r="R1454" i="12" s="1"/>
  <c r="C1443" i="12"/>
  <c r="R1443" i="12" s="1"/>
  <c r="C1435" i="12"/>
  <c r="R1435" i="12" s="1"/>
  <c r="C1427" i="12"/>
  <c r="R1427" i="12" s="1"/>
  <c r="C1419" i="12"/>
  <c r="R1419" i="12" s="1"/>
  <c r="C1411" i="12"/>
  <c r="R1411" i="12" s="1"/>
  <c r="C1403" i="12"/>
  <c r="R1403" i="12" s="1"/>
  <c r="C1395" i="12"/>
  <c r="R1395" i="12" s="1"/>
  <c r="C1387" i="12"/>
  <c r="R1387" i="12" s="1"/>
  <c r="C1379" i="12"/>
  <c r="R1379" i="12" s="1"/>
  <c r="C1371" i="12"/>
  <c r="R1371" i="12" s="1"/>
  <c r="C1363" i="12"/>
  <c r="R1363" i="12" s="1"/>
  <c r="C1355" i="12"/>
  <c r="R1355" i="12" s="1"/>
  <c r="C1347" i="12"/>
  <c r="R1347" i="12" s="1"/>
  <c r="C1339" i="12"/>
  <c r="R1339" i="12" s="1"/>
  <c r="C1331" i="12"/>
  <c r="R1331" i="12" s="1"/>
  <c r="C1323" i="12"/>
  <c r="R1323" i="12" s="1"/>
  <c r="C1315" i="12"/>
  <c r="R1315" i="12" s="1"/>
  <c r="C1307" i="12"/>
  <c r="R1307" i="12" s="1"/>
  <c r="C2571" i="12"/>
  <c r="C2370" i="12"/>
  <c r="R2370" i="12" s="1"/>
  <c r="C2326" i="12"/>
  <c r="R2326" i="12" s="1"/>
  <c r="C2283" i="12"/>
  <c r="R2283" i="12" s="1"/>
  <c r="C2242" i="12"/>
  <c r="C2198" i="12"/>
  <c r="C2155" i="12"/>
  <c r="R2155" i="12" s="1"/>
  <c r="C2114" i="12"/>
  <c r="R2114" i="12" s="1"/>
  <c r="C2063" i="12"/>
  <c r="R2063" i="12" s="1"/>
  <c r="C2022" i="12"/>
  <c r="R2022" i="12" s="1"/>
  <c r="C1978" i="12"/>
  <c r="R1978" i="12" s="1"/>
  <c r="C1935" i="12"/>
  <c r="R1935" i="12" s="1"/>
  <c r="C1894" i="12"/>
  <c r="C1850" i="12"/>
  <c r="R1850" i="12" s="1"/>
  <c r="C1814" i="12"/>
  <c r="R1814" i="12" s="1"/>
  <c r="C1798" i="12"/>
  <c r="R1798" i="12" s="1"/>
  <c r="C1782" i="12"/>
  <c r="R1782" i="12" s="1"/>
  <c r="C1754" i="12"/>
  <c r="R1754" i="12" s="1"/>
  <c r="C1738" i="12"/>
  <c r="R1738" i="12" s="1"/>
  <c r="C1722" i="12"/>
  <c r="R1722" i="12" s="1"/>
  <c r="C1706" i="12"/>
  <c r="R1706" i="12" s="1"/>
  <c r="C1690" i="12"/>
  <c r="R1690" i="12" s="1"/>
  <c r="C1674" i="12"/>
  <c r="R1674" i="12" s="1"/>
  <c r="C1658" i="12"/>
  <c r="R1658" i="12" s="1"/>
  <c r="C1642" i="12"/>
  <c r="R1642" i="12" s="1"/>
  <c r="C1626" i="12"/>
  <c r="R1626" i="12" s="1"/>
  <c r="C1610" i="12"/>
  <c r="R1610" i="12" s="1"/>
  <c r="C1594" i="12"/>
  <c r="C1578" i="12"/>
  <c r="C1562" i="12"/>
  <c r="C1546" i="12"/>
  <c r="C1530" i="12"/>
  <c r="R1530" i="12" s="1"/>
  <c r="C1514" i="12"/>
  <c r="R1514" i="12" s="1"/>
  <c r="C1498" i="12"/>
  <c r="R1498" i="12" s="1"/>
  <c r="C1482" i="12"/>
  <c r="R1482" i="12" s="1"/>
  <c r="C1466" i="12"/>
  <c r="R1466" i="12" s="1"/>
  <c r="C1450" i="12"/>
  <c r="R1450" i="12" s="1"/>
  <c r="C1442" i="12"/>
  <c r="R1442" i="12" s="1"/>
  <c r="C1434" i="12"/>
  <c r="R1434" i="12" s="1"/>
  <c r="C1426" i="12"/>
  <c r="R1426" i="12" s="1"/>
  <c r="C1418" i="12"/>
  <c r="R1418" i="12" s="1"/>
  <c r="C1410" i="12"/>
  <c r="R1410" i="12" s="1"/>
  <c r="C1402" i="12"/>
  <c r="R1402" i="12" s="1"/>
  <c r="C1394" i="12"/>
  <c r="R1394" i="12" s="1"/>
  <c r="C1386" i="12"/>
  <c r="R1386" i="12" s="1"/>
  <c r="C1378" i="12"/>
  <c r="R1378" i="12" s="1"/>
  <c r="C1370" i="12"/>
  <c r="R1370" i="12" s="1"/>
  <c r="C1362" i="12"/>
  <c r="R1362" i="12" s="1"/>
  <c r="C1354" i="12"/>
  <c r="R1354" i="12" s="1"/>
  <c r="C1346" i="12"/>
  <c r="R1346" i="12" s="1"/>
  <c r="C1338" i="12"/>
  <c r="R1338" i="12" s="1"/>
  <c r="C1330" i="12"/>
  <c r="R1330" i="12" s="1"/>
  <c r="C1322" i="12"/>
  <c r="R1322" i="12" s="1"/>
  <c r="C1314" i="12"/>
  <c r="R1314" i="12" s="1"/>
  <c r="C1306" i="12"/>
  <c r="R1306" i="12" s="1"/>
  <c r="C2563" i="12"/>
  <c r="C2366" i="12"/>
  <c r="R2366" i="12" s="1"/>
  <c r="C2323" i="12"/>
  <c r="R2323" i="12" s="1"/>
  <c r="C2282" i="12"/>
  <c r="R2282" i="12" s="1"/>
  <c r="C2238" i="12"/>
  <c r="C2195" i="12"/>
  <c r="C2154" i="12"/>
  <c r="R2154" i="12" s="1"/>
  <c r="C2110" i="12"/>
  <c r="R2110" i="12" s="1"/>
  <c r="C2062" i="12"/>
  <c r="R2062" i="12" s="1"/>
  <c r="C2018" i="12"/>
  <c r="R2018" i="12" s="1"/>
  <c r="C1975" i="12"/>
  <c r="R1975" i="12" s="1"/>
  <c r="C1934" i="12"/>
  <c r="R1934" i="12" s="1"/>
  <c r="C1890" i="12"/>
  <c r="C1847" i="12"/>
  <c r="R1847" i="12" s="1"/>
  <c r="C1813" i="12"/>
  <c r="R1813" i="12" s="1"/>
  <c r="C1797" i="12"/>
  <c r="R1797" i="12" s="1"/>
  <c r="C1781" i="12"/>
  <c r="R1781" i="12" s="1"/>
  <c r="C1769" i="12"/>
  <c r="R1769" i="12" s="1"/>
  <c r="C1753" i="12"/>
  <c r="R1753" i="12" s="1"/>
  <c r="C1737" i="12"/>
  <c r="R1737" i="12" s="1"/>
  <c r="C1721" i="12"/>
  <c r="R1721" i="12" s="1"/>
  <c r="C1705" i="12"/>
  <c r="R1705" i="12" s="1"/>
  <c r="C1689" i="12"/>
  <c r="R1689" i="12" s="1"/>
  <c r="C1673" i="12"/>
  <c r="R1673" i="12" s="1"/>
  <c r="C1657" i="12"/>
  <c r="R1657" i="12" s="1"/>
  <c r="C1641" i="12"/>
  <c r="R1641" i="12" s="1"/>
  <c r="C1625" i="12"/>
  <c r="R1625" i="12" s="1"/>
  <c r="C1609" i="12"/>
  <c r="R1609" i="12" s="1"/>
  <c r="C1593" i="12"/>
  <c r="C1577" i="12"/>
  <c r="C1561" i="12"/>
  <c r="C1545" i="12"/>
  <c r="C1529" i="12"/>
  <c r="R1529" i="12" s="1"/>
  <c r="C1513" i="12"/>
  <c r="R1513" i="12" s="1"/>
  <c r="C1497" i="12"/>
  <c r="R1497" i="12" s="1"/>
  <c r="C1481" i="12"/>
  <c r="R1481" i="12" s="1"/>
  <c r="C1465" i="12"/>
  <c r="R1465" i="12" s="1"/>
  <c r="C1449" i="12"/>
  <c r="R1449" i="12" s="1"/>
  <c r="C1441" i="12"/>
  <c r="R1441" i="12" s="1"/>
  <c r="C1433" i="12"/>
  <c r="R1433" i="12" s="1"/>
  <c r="C1425" i="12"/>
  <c r="R1425" i="12" s="1"/>
  <c r="C1417" i="12"/>
  <c r="R1417" i="12" s="1"/>
  <c r="C1409" i="12"/>
  <c r="R1409" i="12" s="1"/>
  <c r="C1401" i="12"/>
  <c r="R1401" i="12" s="1"/>
  <c r="C1393" i="12"/>
  <c r="R1393" i="12" s="1"/>
  <c r="C1385" i="12"/>
  <c r="R1385" i="12" s="1"/>
  <c r="C1377" i="12"/>
  <c r="R1377" i="12" s="1"/>
  <c r="C1369" i="12"/>
  <c r="R1369" i="12" s="1"/>
  <c r="C1361" i="12"/>
  <c r="R1361" i="12" s="1"/>
  <c r="C1353" i="12"/>
  <c r="R1353" i="12" s="1"/>
  <c r="C1345" i="12"/>
  <c r="R1345" i="12" s="1"/>
  <c r="C1337" i="12"/>
  <c r="R1337" i="12" s="1"/>
  <c r="C1329" i="12"/>
  <c r="R1329" i="12" s="1"/>
  <c r="C1321" i="12"/>
  <c r="R1321" i="12" s="1"/>
  <c r="C1313" i="12"/>
  <c r="R1313" i="12" s="1"/>
  <c r="C1305" i="12"/>
  <c r="R1305" i="12" s="1"/>
  <c r="C2507" i="12"/>
  <c r="R2507" i="12" s="1"/>
  <c r="C2362" i="12"/>
  <c r="R2362" i="12" s="1"/>
  <c r="C2318" i="12"/>
  <c r="R2318" i="12" s="1"/>
  <c r="C2275" i="12"/>
  <c r="R2275" i="12" s="1"/>
  <c r="C2234" i="12"/>
  <c r="C2190" i="12"/>
  <c r="C2147" i="12"/>
  <c r="R2147" i="12" s="1"/>
  <c r="C2106" i="12"/>
  <c r="R2106" i="12" s="1"/>
  <c r="C2055" i="12"/>
  <c r="R2055" i="12" s="1"/>
  <c r="C2014" i="12"/>
  <c r="R2014" i="12" s="1"/>
  <c r="C1970" i="12"/>
  <c r="R1970" i="12" s="1"/>
  <c r="C1927" i="12"/>
  <c r="C1886" i="12"/>
  <c r="C1842" i="12"/>
  <c r="R1842" i="12" s="1"/>
  <c r="C1811" i="12"/>
  <c r="R1811" i="12" s="1"/>
  <c r="C1795" i="12"/>
  <c r="R1795" i="12" s="1"/>
  <c r="C1779" i="12"/>
  <c r="R1779" i="12" s="1"/>
  <c r="C1767" i="12"/>
  <c r="R1767" i="12" s="1"/>
  <c r="C1751" i="12"/>
  <c r="R1751" i="12" s="1"/>
  <c r="C1735" i="12"/>
  <c r="R1735" i="12" s="1"/>
  <c r="C1719" i="12"/>
  <c r="R1719" i="12" s="1"/>
  <c r="C1703" i="12"/>
  <c r="R1703" i="12" s="1"/>
  <c r="C1687" i="12"/>
  <c r="R1687" i="12" s="1"/>
  <c r="C1671" i="12"/>
  <c r="R1671" i="12" s="1"/>
  <c r="C1655" i="12"/>
  <c r="R1655" i="12" s="1"/>
  <c r="C1639" i="12"/>
  <c r="R1639" i="12" s="1"/>
  <c r="C1623" i="12"/>
  <c r="R1623" i="12" s="1"/>
  <c r="C1607" i="12"/>
  <c r="C1591" i="12"/>
  <c r="C1575" i="12"/>
  <c r="C1559" i="12"/>
  <c r="C1543" i="12"/>
  <c r="C1527" i="12"/>
  <c r="R1527" i="12" s="1"/>
  <c r="C1511" i="12"/>
  <c r="R1511" i="12" s="1"/>
  <c r="C1495" i="12"/>
  <c r="R1495" i="12" s="1"/>
  <c r="C1479" i="12"/>
  <c r="R1479" i="12" s="1"/>
  <c r="C1463" i="12"/>
  <c r="R1463" i="12" s="1"/>
  <c r="C1447" i="12"/>
  <c r="R1447" i="12" s="1"/>
  <c r="C1440" i="12"/>
  <c r="R1440" i="12" s="1"/>
  <c r="C1432" i="12"/>
  <c r="R1432" i="12" s="1"/>
  <c r="C1424" i="12"/>
  <c r="R1424" i="12" s="1"/>
  <c r="C1416" i="12"/>
  <c r="R1416" i="12" s="1"/>
  <c r="C1408" i="12"/>
  <c r="R1408" i="12" s="1"/>
  <c r="C1400" i="12"/>
  <c r="R1400" i="12" s="1"/>
  <c r="C1392" i="12"/>
  <c r="R1392" i="12" s="1"/>
  <c r="C1384" i="12"/>
  <c r="R1384" i="12" s="1"/>
  <c r="C1376" i="12"/>
  <c r="R1376" i="12" s="1"/>
  <c r="C1368" i="12"/>
  <c r="R1368" i="12" s="1"/>
  <c r="C1360" i="12"/>
  <c r="R1360" i="12" s="1"/>
  <c r="C1352" i="12"/>
  <c r="R1352" i="12" s="1"/>
  <c r="C1344" i="12"/>
  <c r="R1344" i="12" s="1"/>
  <c r="C1336" i="12"/>
  <c r="R1336" i="12" s="1"/>
  <c r="C1328" i="12"/>
  <c r="R1328" i="12" s="1"/>
  <c r="C1320" i="12"/>
  <c r="R1320" i="12" s="1"/>
  <c r="C1312" i="12"/>
  <c r="R1312" i="12" s="1"/>
  <c r="C1304" i="12"/>
  <c r="R1304" i="12" s="1"/>
  <c r="C2499" i="12"/>
  <c r="R2499" i="12" s="1"/>
  <c r="C2358" i="12"/>
  <c r="R2358" i="12" s="1"/>
  <c r="C2315" i="12"/>
  <c r="R2315" i="12" s="1"/>
  <c r="C2274" i="12"/>
  <c r="R2274" i="12" s="1"/>
  <c r="C2230" i="12"/>
  <c r="C2187" i="12"/>
  <c r="C2146" i="12"/>
  <c r="R2146" i="12" s="1"/>
  <c r="C2102" i="12"/>
  <c r="R2102" i="12" s="1"/>
  <c r="C2054" i="12"/>
  <c r="R2054" i="12" s="1"/>
  <c r="C2010" i="12"/>
  <c r="R2010" i="12" s="1"/>
  <c r="C1967" i="12"/>
  <c r="R1967" i="12" s="1"/>
  <c r="C1926" i="12"/>
  <c r="C1882" i="12"/>
  <c r="C1839" i="12"/>
  <c r="R1839" i="12" s="1"/>
  <c r="C1810" i="12"/>
  <c r="R1810" i="12" s="1"/>
  <c r="C1794" i="12"/>
  <c r="R1794" i="12" s="1"/>
  <c r="C1778" i="12"/>
  <c r="R1778" i="12" s="1"/>
  <c r="C1766" i="12"/>
  <c r="R1766" i="12" s="1"/>
  <c r="C1750" i="12"/>
  <c r="R1750" i="12" s="1"/>
  <c r="C1734" i="12"/>
  <c r="R1734" i="12" s="1"/>
  <c r="C1718" i="12"/>
  <c r="R1718" i="12" s="1"/>
  <c r="C1702" i="12"/>
  <c r="R1702" i="12" s="1"/>
  <c r="C1686" i="12"/>
  <c r="R1686" i="12" s="1"/>
  <c r="C1670" i="12"/>
  <c r="R1670" i="12" s="1"/>
  <c r="C1654" i="12"/>
  <c r="R1654" i="12" s="1"/>
  <c r="C1638" i="12"/>
  <c r="R1638" i="12" s="1"/>
  <c r="C1622" i="12"/>
  <c r="R1622" i="12" s="1"/>
  <c r="C1606" i="12"/>
  <c r="C1590" i="12"/>
  <c r="C1574" i="12"/>
  <c r="C1558" i="12"/>
  <c r="C1542" i="12"/>
  <c r="C1526" i="12"/>
  <c r="R1526" i="12" s="1"/>
  <c r="C1510" i="12"/>
  <c r="R1510" i="12" s="1"/>
  <c r="C1494" i="12"/>
  <c r="R1494" i="12" s="1"/>
  <c r="C1478" i="12"/>
  <c r="R1478" i="12" s="1"/>
  <c r="C1462" i="12"/>
  <c r="R1462" i="12" s="1"/>
  <c r="C1446" i="12"/>
  <c r="R1446" i="12" s="1"/>
  <c r="C1439" i="12"/>
  <c r="R1439" i="12" s="1"/>
  <c r="C1431" i="12"/>
  <c r="R1431" i="12" s="1"/>
  <c r="C1423" i="12"/>
  <c r="R1423" i="12" s="1"/>
  <c r="C1415" i="12"/>
  <c r="R1415" i="12" s="1"/>
  <c r="C1407" i="12"/>
  <c r="R1407" i="12" s="1"/>
  <c r="C1399" i="12"/>
  <c r="R1399" i="12" s="1"/>
  <c r="C1391" i="12"/>
  <c r="R1391" i="12" s="1"/>
  <c r="C1383" i="12"/>
  <c r="R1383" i="12" s="1"/>
  <c r="C1375" i="12"/>
  <c r="R1375" i="12" s="1"/>
  <c r="C1367" i="12"/>
  <c r="R1367" i="12" s="1"/>
  <c r="C1359" i="12"/>
  <c r="R1359" i="12" s="1"/>
  <c r="C1351" i="12"/>
  <c r="R1351" i="12" s="1"/>
  <c r="C1343" i="12"/>
  <c r="R1343" i="12" s="1"/>
  <c r="C1335" i="12"/>
  <c r="R1335" i="12" s="1"/>
  <c r="C1327" i="12"/>
  <c r="R1327" i="12" s="1"/>
  <c r="C1319" i="12"/>
  <c r="R1319" i="12" s="1"/>
  <c r="C1311" i="12"/>
  <c r="R1311" i="12" s="1"/>
  <c r="C2347" i="12"/>
  <c r="R2347" i="12" s="1"/>
  <c r="C2306" i="12"/>
  <c r="R2306" i="12" s="1"/>
  <c r="C2262" i="12"/>
  <c r="R2262" i="12" s="1"/>
  <c r="C2219" i="12"/>
  <c r="C2178" i="12"/>
  <c r="R2178" i="12" s="1"/>
  <c r="C2134" i="12"/>
  <c r="R2134" i="12" s="1"/>
  <c r="C2086" i="12"/>
  <c r="R2086" i="12" s="1"/>
  <c r="C2042" i="12"/>
  <c r="R2042" i="12" s="1"/>
  <c r="C1999" i="12"/>
  <c r="R1999" i="12" s="1"/>
  <c r="C1958" i="12"/>
  <c r="R1958" i="12" s="1"/>
  <c r="C1914" i="12"/>
  <c r="C1871" i="12"/>
  <c r="C1830" i="12"/>
  <c r="R1830" i="12" s="1"/>
  <c r="C1806" i="12"/>
  <c r="R1806" i="12" s="1"/>
  <c r="C1790" i="12"/>
  <c r="R1790" i="12" s="1"/>
  <c r="C1774" i="12"/>
  <c r="R1774" i="12" s="1"/>
  <c r="C1762" i="12"/>
  <c r="R1762" i="12" s="1"/>
  <c r="C1746" i="12"/>
  <c r="R1746" i="12" s="1"/>
  <c r="C1730" i="12"/>
  <c r="R1730" i="12" s="1"/>
  <c r="C1714" i="12"/>
  <c r="R1714" i="12" s="1"/>
  <c r="C1698" i="12"/>
  <c r="R1698" i="12" s="1"/>
  <c r="C1682" i="12"/>
  <c r="R1682" i="12" s="1"/>
  <c r="C1666" i="12"/>
  <c r="R1666" i="12" s="1"/>
  <c r="C1650" i="12"/>
  <c r="R1650" i="12" s="1"/>
  <c r="C1634" i="12"/>
  <c r="R1634" i="12" s="1"/>
  <c r="C1618" i="12"/>
  <c r="R1618" i="12" s="1"/>
  <c r="C1602" i="12"/>
  <c r="C1586" i="12"/>
  <c r="C1570" i="12"/>
  <c r="C1554" i="12"/>
  <c r="C1538" i="12"/>
  <c r="C1522" i="12"/>
  <c r="R1522" i="12" s="1"/>
  <c r="C1506" i="12"/>
  <c r="R1506" i="12" s="1"/>
  <c r="C1490" i="12"/>
  <c r="R1490" i="12" s="1"/>
  <c r="C1474" i="12"/>
  <c r="R1474" i="12" s="1"/>
  <c r="C1458" i="12"/>
  <c r="R1458" i="12" s="1"/>
  <c r="C1438" i="12"/>
  <c r="R1438" i="12" s="1"/>
  <c r="C1430" i="12"/>
  <c r="R1430" i="12" s="1"/>
  <c r="C1422" i="12"/>
  <c r="R1422" i="12" s="1"/>
  <c r="C1414" i="12"/>
  <c r="R1414" i="12" s="1"/>
  <c r="C1406" i="12"/>
  <c r="R1406" i="12" s="1"/>
  <c r="C1398" i="12"/>
  <c r="R1398" i="12" s="1"/>
  <c r="C1390" i="12"/>
  <c r="R1390" i="12" s="1"/>
  <c r="C1382" i="12"/>
  <c r="R1382" i="12" s="1"/>
  <c r="C1374" i="12"/>
  <c r="R1374" i="12" s="1"/>
  <c r="C1366" i="12"/>
  <c r="R1366" i="12" s="1"/>
  <c r="C1358" i="12"/>
  <c r="R1358" i="12" s="1"/>
  <c r="C1350" i="12"/>
  <c r="R1350" i="12" s="1"/>
  <c r="C1342" i="12"/>
  <c r="R1342" i="12" s="1"/>
  <c r="C1334" i="12"/>
  <c r="R1334" i="12" s="1"/>
  <c r="C1326" i="12"/>
  <c r="R1326" i="12" s="1"/>
  <c r="C1318" i="12"/>
  <c r="R1318" i="12" s="1"/>
  <c r="C1310" i="12"/>
  <c r="R1310" i="12" s="1"/>
  <c r="C2259" i="12"/>
  <c r="R2259" i="12" s="1"/>
  <c r="C1954" i="12"/>
  <c r="R1954" i="12" s="1"/>
  <c r="C1805" i="12"/>
  <c r="R1805" i="12" s="1"/>
  <c r="C1713" i="12"/>
  <c r="R1713" i="12" s="1"/>
  <c r="C1649" i="12"/>
  <c r="R1649" i="12" s="1"/>
  <c r="C1585" i="12"/>
  <c r="C1521" i="12"/>
  <c r="R1521" i="12" s="1"/>
  <c r="C1457" i="12"/>
  <c r="R1457" i="12" s="1"/>
  <c r="C1445" i="12"/>
  <c r="R1445" i="12" s="1"/>
  <c r="C1413" i="12"/>
  <c r="R1413" i="12" s="1"/>
  <c r="C1381" i="12"/>
  <c r="R1381" i="12" s="1"/>
  <c r="C1349" i="12"/>
  <c r="R1349" i="12" s="1"/>
  <c r="C1317" i="12"/>
  <c r="R1317" i="12" s="1"/>
  <c r="C2254" i="12"/>
  <c r="C1950" i="12"/>
  <c r="C1803" i="12"/>
  <c r="R1803" i="12" s="1"/>
  <c r="C1711" i="12"/>
  <c r="R1711" i="12" s="1"/>
  <c r="C1647" i="12"/>
  <c r="R1647" i="12" s="1"/>
  <c r="C1583" i="12"/>
  <c r="C1519" i="12"/>
  <c r="R1519" i="12" s="1"/>
  <c r="C1455" i="12"/>
  <c r="R1455" i="12" s="1"/>
  <c r="C1444" i="12"/>
  <c r="R1444" i="12" s="1"/>
  <c r="C1412" i="12"/>
  <c r="R1412" i="12" s="1"/>
  <c r="C1380" i="12"/>
  <c r="R1380" i="12" s="1"/>
  <c r="C1348" i="12"/>
  <c r="R1348" i="12" s="1"/>
  <c r="C1316" i="12"/>
  <c r="R1316" i="12" s="1"/>
  <c r="C2415" i="12"/>
  <c r="R2415" i="12" s="1"/>
  <c r="C2218" i="12"/>
  <c r="C2082" i="12"/>
  <c r="R2082" i="12" s="1"/>
  <c r="C1911" i="12"/>
  <c r="C1789" i="12"/>
  <c r="R1789" i="12" s="1"/>
  <c r="C1761" i="12"/>
  <c r="R1761" i="12" s="1"/>
  <c r="C1697" i="12"/>
  <c r="R1697" i="12" s="1"/>
  <c r="C1633" i="12"/>
  <c r="R1633" i="12" s="1"/>
  <c r="C1569" i="12"/>
  <c r="C1505" i="12"/>
  <c r="R1505" i="12" s="1"/>
  <c r="C1437" i="12"/>
  <c r="R1437" i="12" s="1"/>
  <c r="C1405" i="12"/>
  <c r="R1405" i="12" s="1"/>
  <c r="C1373" i="12"/>
  <c r="R1373" i="12" s="1"/>
  <c r="C1341" i="12"/>
  <c r="R1341" i="12" s="1"/>
  <c r="C1309" i="12"/>
  <c r="R1309" i="12" s="1"/>
  <c r="C2391" i="12"/>
  <c r="R2391" i="12" s="1"/>
  <c r="C2211" i="12"/>
  <c r="C2078" i="12"/>
  <c r="R2078" i="12" s="1"/>
  <c r="C1906" i="12"/>
  <c r="C1787" i="12"/>
  <c r="R1787" i="12" s="1"/>
  <c r="C1759" i="12"/>
  <c r="R1759" i="12" s="1"/>
  <c r="C1695" i="12"/>
  <c r="R1695" i="12" s="1"/>
  <c r="C1631" i="12"/>
  <c r="R1631" i="12" s="1"/>
  <c r="C1567" i="12"/>
  <c r="C1503" i="12"/>
  <c r="R1503" i="12" s="1"/>
  <c r="C1436" i="12"/>
  <c r="R1436" i="12" s="1"/>
  <c r="C1404" i="12"/>
  <c r="R1404" i="12" s="1"/>
  <c r="C1372" i="12"/>
  <c r="R1372" i="12" s="1"/>
  <c r="C1340" i="12"/>
  <c r="R1340" i="12" s="1"/>
  <c r="C1308" i="12"/>
  <c r="R1308" i="12" s="1"/>
  <c r="C2346" i="12"/>
  <c r="R2346" i="12" s="1"/>
  <c r="C2174" i="12"/>
  <c r="R2174" i="12" s="1"/>
  <c r="C2039" i="12"/>
  <c r="R2039" i="12" s="1"/>
  <c r="C1870" i="12"/>
  <c r="C1773" i="12"/>
  <c r="R1773" i="12" s="1"/>
  <c r="C1745" i="12"/>
  <c r="R1745" i="12" s="1"/>
  <c r="C1681" i="12"/>
  <c r="R1681" i="12" s="1"/>
  <c r="C1617" i="12"/>
  <c r="R1617" i="12" s="1"/>
  <c r="C1553" i="12"/>
  <c r="C1489" i="12"/>
  <c r="R1489" i="12" s="1"/>
  <c r="C1429" i="12"/>
  <c r="R1429" i="12" s="1"/>
  <c r="C1397" i="12"/>
  <c r="R1397" i="12" s="1"/>
  <c r="C1365" i="12"/>
  <c r="R1365" i="12" s="1"/>
  <c r="C1333" i="12"/>
  <c r="R1333" i="12" s="1"/>
  <c r="C2339" i="12"/>
  <c r="R2339" i="12" s="1"/>
  <c r="C2170" i="12"/>
  <c r="R2170" i="12" s="1"/>
  <c r="C2034" i="12"/>
  <c r="R2034" i="12" s="1"/>
  <c r="C1863" i="12"/>
  <c r="C1771" i="12"/>
  <c r="R1771" i="12" s="1"/>
  <c r="C1743" i="12"/>
  <c r="R1743" i="12" s="1"/>
  <c r="C1679" i="12"/>
  <c r="R1679" i="12" s="1"/>
  <c r="C1615" i="12"/>
  <c r="R1615" i="12" s="1"/>
  <c r="C1551" i="12"/>
  <c r="C1487" i="12"/>
  <c r="R1487" i="12" s="1"/>
  <c r="C1428" i="12"/>
  <c r="R1428" i="12" s="1"/>
  <c r="C1396" i="12"/>
  <c r="R1396" i="12" s="1"/>
  <c r="C1364" i="12"/>
  <c r="R1364" i="12" s="1"/>
  <c r="C1332" i="12"/>
  <c r="R1332" i="12" s="1"/>
  <c r="C2302" i="12"/>
  <c r="R2302" i="12" s="1"/>
  <c r="C2131" i="12"/>
  <c r="R2131" i="12" s="1"/>
  <c r="C1998" i="12"/>
  <c r="R1998" i="12" s="1"/>
  <c r="C1826" i="12"/>
  <c r="R1826" i="12" s="1"/>
  <c r="C1729" i="12"/>
  <c r="R1729" i="12" s="1"/>
  <c r="C1665" i="12"/>
  <c r="R1665" i="12" s="1"/>
  <c r="C1601" i="12"/>
  <c r="C1537" i="12"/>
  <c r="C1473" i="12"/>
  <c r="R1473" i="12" s="1"/>
  <c r="C1421" i="12"/>
  <c r="R1421" i="12" s="1"/>
  <c r="C1389" i="12"/>
  <c r="R1389" i="12" s="1"/>
  <c r="C1357" i="12"/>
  <c r="R1357" i="12" s="1"/>
  <c r="C1325" i="12"/>
  <c r="R1325" i="12" s="1"/>
  <c r="C2298" i="12"/>
  <c r="R2298" i="12" s="1"/>
  <c r="C2126" i="12"/>
  <c r="R2126" i="12" s="1"/>
  <c r="C1991" i="12"/>
  <c r="R1991" i="12" s="1"/>
  <c r="C1822" i="12"/>
  <c r="R1822" i="12" s="1"/>
  <c r="C1727" i="12"/>
  <c r="R1727" i="12" s="1"/>
  <c r="C1663" i="12"/>
  <c r="R1663" i="12" s="1"/>
  <c r="C1599" i="12"/>
  <c r="C1535" i="12"/>
  <c r="R1535" i="12" s="1"/>
  <c r="C1471" i="12"/>
  <c r="R1471" i="12" s="1"/>
  <c r="C1420" i="12"/>
  <c r="R1420" i="12" s="1"/>
  <c r="C1388" i="12"/>
  <c r="R1388" i="12" s="1"/>
  <c r="C1356" i="12"/>
  <c r="R1356" i="12" s="1"/>
  <c r="C1324" i="12"/>
  <c r="R1324" i="12" s="1"/>
  <c r="C1303" i="12"/>
  <c r="R1303" i="12" s="1"/>
  <c r="R1302" i="12"/>
  <c r="L49" i="36"/>
  <c r="R1203" i="12"/>
  <c r="R557" i="12"/>
  <c r="L51" i="36"/>
  <c r="R501" i="12"/>
  <c r="R173" i="12"/>
  <c r="R19" i="12"/>
  <c r="R560" i="12"/>
  <c r="R10" i="12"/>
  <c r="R563" i="12"/>
  <c r="R50" i="36"/>
  <c r="R197" i="12"/>
  <c r="G50" i="36"/>
  <c r="R60" i="12"/>
  <c r="R1074" i="12"/>
  <c r="R556" i="12"/>
  <c r="G49" i="36"/>
  <c r="R506" i="12"/>
  <c r="R559" i="12"/>
  <c r="L50" i="36"/>
  <c r="R324" i="12"/>
  <c r="R108" i="12"/>
  <c r="R159" i="12"/>
  <c r="R562" i="12"/>
  <c r="R231" i="12"/>
  <c r="R540" i="12"/>
  <c r="R536" i="12"/>
  <c r="R532" i="12"/>
  <c r="R531" i="12"/>
  <c r="R866" i="12"/>
  <c r="R545" i="12"/>
  <c r="R1181" i="12"/>
  <c r="R862" i="12"/>
  <c r="R868" i="12"/>
  <c r="R529" i="12"/>
  <c r="R1187" i="12"/>
  <c r="R1179" i="12"/>
  <c r="R858" i="12"/>
  <c r="R867" i="12"/>
  <c r="R860" i="12"/>
  <c r="R214" i="12"/>
  <c r="R534" i="12"/>
  <c r="R541" i="12"/>
  <c r="R537" i="12"/>
  <c r="R854" i="12"/>
  <c r="R863" i="12"/>
  <c r="R869" i="12"/>
  <c r="R852" i="12"/>
  <c r="R544" i="12"/>
  <c r="R533" i="12"/>
  <c r="R859" i="12"/>
  <c r="R865" i="12"/>
  <c r="R864" i="12"/>
  <c r="R528" i="12"/>
  <c r="R855" i="12"/>
  <c r="R861" i="12"/>
  <c r="R856" i="12"/>
  <c r="R208" i="12"/>
  <c r="R543" i="12"/>
  <c r="R857" i="12"/>
  <c r="R535" i="12"/>
  <c r="R853" i="12"/>
  <c r="R1193" i="12"/>
  <c r="R1188" i="12"/>
  <c r="R1183" i="12"/>
  <c r="R1180" i="12"/>
  <c r="R213" i="12"/>
  <c r="R216" i="12"/>
  <c r="R220" i="12"/>
  <c r="R1185" i="12"/>
  <c r="R1191" i="12"/>
  <c r="R212" i="12"/>
  <c r="R221" i="12"/>
  <c r="R1186" i="12"/>
  <c r="R218" i="12"/>
  <c r="R207" i="12"/>
  <c r="R1178" i="12"/>
  <c r="R217" i="12"/>
  <c r="R219" i="12"/>
  <c r="R1192" i="12"/>
  <c r="R1184" i="12"/>
  <c r="R1177" i="12"/>
  <c r="R1182" i="12"/>
  <c r="R1190" i="12"/>
  <c r="R1189" i="12"/>
  <c r="R1176" i="12"/>
  <c r="G51" i="36"/>
  <c r="R887" i="12"/>
  <c r="R549" i="12"/>
  <c r="E51" i="36"/>
  <c r="R228" i="12"/>
  <c r="T49" i="36"/>
  <c r="R16" i="12"/>
  <c r="R552" i="12"/>
  <c r="R211" i="12"/>
  <c r="F50" i="36"/>
  <c r="R1206" i="12"/>
  <c r="R555" i="12"/>
  <c r="M51" i="36"/>
  <c r="R196" i="12"/>
  <c r="R229" i="12"/>
  <c r="R133" i="12"/>
  <c r="R134" i="12"/>
  <c r="R140" i="12"/>
  <c r="R472" i="12"/>
  <c r="R464" i="12"/>
  <c r="R456" i="12"/>
  <c r="R783" i="12"/>
  <c r="R793" i="12"/>
  <c r="R790" i="12"/>
  <c r="R471" i="12"/>
  <c r="R463" i="12"/>
  <c r="R789" i="12"/>
  <c r="R782" i="12"/>
  <c r="R142" i="12"/>
  <c r="R144" i="12"/>
  <c r="R470" i="12"/>
  <c r="R462" i="12"/>
  <c r="R1105" i="12"/>
  <c r="R785" i="12"/>
  <c r="R137" i="12"/>
  <c r="R138" i="12"/>
  <c r="R139" i="12"/>
  <c r="R469" i="12"/>
  <c r="R461" i="12"/>
  <c r="R781" i="12"/>
  <c r="R468" i="12"/>
  <c r="R460" i="12"/>
  <c r="R786" i="12"/>
  <c r="R467" i="12"/>
  <c r="R459" i="12"/>
  <c r="R795" i="12"/>
  <c r="R792" i="12"/>
  <c r="R796" i="12"/>
  <c r="R466" i="12"/>
  <c r="R458" i="12"/>
  <c r="R791" i="12"/>
  <c r="R784" i="12"/>
  <c r="R780" i="12"/>
  <c r="R143" i="12"/>
  <c r="R473" i="12"/>
  <c r="R465" i="12"/>
  <c r="R457" i="12"/>
  <c r="R787" i="12"/>
  <c r="R797" i="12"/>
  <c r="R788" i="12"/>
  <c r="R1114" i="12"/>
  <c r="R1110" i="12"/>
  <c r="R1109" i="12"/>
  <c r="R1104" i="12"/>
  <c r="R135" i="12"/>
  <c r="R132" i="12"/>
  <c r="R136" i="12"/>
  <c r="R1120" i="12"/>
  <c r="R148" i="12"/>
  <c r="R147" i="12"/>
  <c r="R1119" i="12"/>
  <c r="R794" i="12"/>
  <c r="R1113" i="12"/>
  <c r="R149" i="12"/>
  <c r="R1121" i="12"/>
  <c r="R1117" i="12"/>
  <c r="R1118" i="12"/>
  <c r="R1115" i="12"/>
  <c r="R141" i="12"/>
  <c r="R1111" i="12"/>
  <c r="R1107" i="12"/>
  <c r="R145" i="12"/>
  <c r="R1106" i="12"/>
  <c r="R1108" i="12"/>
  <c r="R1116" i="12"/>
  <c r="R1112" i="12"/>
  <c r="C673" i="25"/>
  <c r="C1149" i="25"/>
  <c r="C1049" i="25"/>
  <c r="C949" i="25"/>
  <c r="C885" i="25"/>
  <c r="C785" i="25"/>
  <c r="C721" i="25"/>
  <c r="C1148" i="25"/>
  <c r="C1048" i="25"/>
  <c r="C948" i="25"/>
  <c r="C884" i="25"/>
  <c r="C784" i="25"/>
  <c r="C1095" i="25"/>
  <c r="C1031" i="25"/>
  <c r="C931" i="25"/>
  <c r="C867" i="25"/>
  <c r="C767" i="25"/>
  <c r="C667" i="25"/>
  <c r="C1086" i="25"/>
  <c r="C1022" i="25"/>
  <c r="C922" i="25"/>
  <c r="C858" i="25"/>
  <c r="C758" i="25"/>
  <c r="C1069" i="25"/>
  <c r="C1005" i="25"/>
  <c r="C905" i="25"/>
  <c r="C805" i="25"/>
  <c r="C741" i="25"/>
  <c r="C641" i="25"/>
  <c r="C1152" i="25"/>
  <c r="C1052" i="25"/>
  <c r="C1141" i="25"/>
  <c r="C1033" i="25"/>
  <c r="C925" i="25"/>
  <c r="C853" i="25"/>
  <c r="C745" i="25"/>
  <c r="C637" i="25"/>
  <c r="C1056" i="25"/>
  <c r="C940" i="25"/>
  <c r="C868" i="25"/>
  <c r="C760" i="25"/>
  <c r="C1063" i="25"/>
  <c r="C955" i="25"/>
  <c r="C883" i="25"/>
  <c r="C775" i="25"/>
  <c r="C659" i="25"/>
  <c r="C1070" i="25"/>
  <c r="C998" i="25"/>
  <c r="C890" i="25"/>
  <c r="C782" i="25"/>
  <c r="C1085" i="25"/>
  <c r="C1013" i="25"/>
  <c r="C897" i="25"/>
  <c r="C789" i="25"/>
  <c r="C717" i="25"/>
  <c r="C609" i="25"/>
  <c r="C1076" i="25"/>
  <c r="C1004" i="25"/>
  <c r="C904" i="25"/>
  <c r="C804" i="25"/>
  <c r="C740" i="25"/>
  <c r="C640" i="25"/>
  <c r="C1099" i="25"/>
  <c r="C660" i="25"/>
  <c r="C1059" i="25"/>
  <c r="C739" i="25"/>
  <c r="C596" i="25"/>
  <c r="C862" i="25"/>
  <c r="C627" i="25"/>
  <c r="C1019" i="25"/>
  <c r="C668" i="25"/>
  <c r="C621" i="25"/>
  <c r="C870" i="25"/>
  <c r="C1150" i="25"/>
  <c r="C786" i="25"/>
  <c r="C613" i="25"/>
  <c r="C911" i="25"/>
  <c r="C647" i="25"/>
  <c r="C1042" i="25"/>
  <c r="C730" i="25"/>
  <c r="C630" i="25"/>
  <c r="C1097" i="25"/>
  <c r="C1025" i="25"/>
  <c r="C917" i="25"/>
  <c r="C809" i="25"/>
  <c r="C737" i="25"/>
  <c r="C1156" i="25"/>
  <c r="C1040" i="25"/>
  <c r="C932" i="25"/>
  <c r="C860" i="25"/>
  <c r="C752" i="25"/>
  <c r="C1055" i="25"/>
  <c r="C947" i="25"/>
  <c r="C875" i="25"/>
  <c r="C759" i="25"/>
  <c r="C651" i="25"/>
  <c r="C1062" i="25"/>
  <c r="C954" i="25"/>
  <c r="C882" i="25"/>
  <c r="C774" i="25"/>
  <c r="C1077" i="25"/>
  <c r="C997" i="25"/>
  <c r="C889" i="25"/>
  <c r="C781" i="25"/>
  <c r="C709" i="25"/>
  <c r="C601" i="25"/>
  <c r="C1068" i="25"/>
  <c r="C996" i="25"/>
  <c r="C896" i="25"/>
  <c r="C796" i="25"/>
  <c r="C732" i="25"/>
  <c r="C632" i="25"/>
  <c r="C1067" i="25"/>
  <c r="C902" i="25"/>
  <c r="C1027" i="25"/>
  <c r="C723" i="25"/>
  <c r="C586" i="25"/>
  <c r="C794" i="25"/>
  <c r="C615" i="25"/>
  <c r="C919" i="25"/>
  <c r="C652" i="25"/>
  <c r="C599" i="25"/>
  <c r="C742" i="25"/>
  <c r="C1082" i="25"/>
  <c r="C754" i="25"/>
  <c r="C603" i="25"/>
  <c r="C879" i="25"/>
  <c r="C634" i="25"/>
  <c r="C1010" i="25"/>
  <c r="C714" i="25"/>
  <c r="C610" i="25"/>
  <c r="C1089" i="25"/>
  <c r="C1017" i="25"/>
  <c r="C909" i="25"/>
  <c r="C801" i="25"/>
  <c r="C729" i="25"/>
  <c r="C1140" i="25"/>
  <c r="C1032" i="25"/>
  <c r="C924" i="25"/>
  <c r="C852" i="25"/>
  <c r="C1155" i="25"/>
  <c r="C1047" i="25"/>
  <c r="C939" i="25"/>
  <c r="C859" i="25"/>
  <c r="C751" i="25"/>
  <c r="C643" i="25"/>
  <c r="C1054" i="25"/>
  <c r="C946" i="25"/>
  <c r="C874" i="25"/>
  <c r="C766" i="25"/>
  <c r="C1061" i="25"/>
  <c r="C953" i="25"/>
  <c r="C881" i="25"/>
  <c r="C773" i="25"/>
  <c r="C665" i="25"/>
  <c r="C593" i="25"/>
  <c r="C1060" i="25"/>
  <c r="C952" i="25"/>
  <c r="C888" i="25"/>
  <c r="C788" i="25"/>
  <c r="C724" i="25"/>
  <c r="C624" i="25"/>
  <c r="C1035" i="25"/>
  <c r="C642" i="25"/>
  <c r="C959" i="25"/>
  <c r="C671" i="25"/>
  <c r="C1090" i="25"/>
  <c r="C762" i="25"/>
  <c r="C605" i="25"/>
  <c r="C887" i="25"/>
  <c r="C636" i="25"/>
  <c r="C771" i="25"/>
  <c r="C629" i="25"/>
  <c r="C1050" i="25"/>
  <c r="C734" i="25"/>
  <c r="C591" i="25"/>
  <c r="C811" i="25"/>
  <c r="C622" i="25"/>
  <c r="C942" i="25"/>
  <c r="C662" i="25"/>
  <c r="C588" i="25"/>
  <c r="C1065" i="25"/>
  <c r="C957" i="25"/>
  <c r="C877" i="25"/>
  <c r="C769" i="25"/>
  <c r="C661" i="25"/>
  <c r="C1080" i="25"/>
  <c r="C1008" i="25"/>
  <c r="C900" i="25"/>
  <c r="C792" i="25"/>
  <c r="C1087" i="25"/>
  <c r="C1015" i="25"/>
  <c r="C907" i="25"/>
  <c r="C799" i="25"/>
  <c r="C727" i="25"/>
  <c r="C1102" i="25"/>
  <c r="C1030" i="25"/>
  <c r="C914" i="25"/>
  <c r="C806" i="25"/>
  <c r="C1145" i="25"/>
  <c r="C1037" i="25"/>
  <c r="C929" i="25"/>
  <c r="C857" i="25"/>
  <c r="C749" i="25"/>
  <c r="C633" i="25"/>
  <c r="C1100" i="25"/>
  <c r="C1028" i="25"/>
  <c r="C928" i="25"/>
  <c r="C864" i="25"/>
  <c r="C764" i="25"/>
  <c r="C664" i="25"/>
  <c r="C600" i="25"/>
  <c r="C903" i="25"/>
  <c r="C710" i="25"/>
  <c r="C863" i="25"/>
  <c r="C628" i="25"/>
  <c r="C958" i="25"/>
  <c r="C670" i="25"/>
  <c r="C1151" i="25"/>
  <c r="C755" i="25"/>
  <c r="C604" i="25"/>
  <c r="C620" i="25"/>
  <c r="C1002" i="25"/>
  <c r="C918" i="25"/>
  <c r="C650" i="25"/>
  <c r="C1043" i="25"/>
  <c r="C731" i="25"/>
  <c r="C590" i="25"/>
  <c r="C810" i="25"/>
  <c r="C589" i="25"/>
  <c r="C770" i="25"/>
  <c r="C1157" i="25"/>
  <c r="E1746" i="25" s="1"/>
  <c r="C1041" i="25"/>
  <c r="C933" i="25"/>
  <c r="C861" i="25"/>
  <c r="C753" i="25"/>
  <c r="C645" i="25"/>
  <c r="C1064" i="25"/>
  <c r="C956" i="25"/>
  <c r="C876" i="25"/>
  <c r="C768" i="25"/>
  <c r="C1071" i="25"/>
  <c r="C999" i="25"/>
  <c r="C891" i="25"/>
  <c r="C783" i="25"/>
  <c r="C711" i="25"/>
  <c r="C1078" i="25"/>
  <c r="C1006" i="25"/>
  <c r="C898" i="25"/>
  <c r="C790" i="25"/>
  <c r="C1093" i="25"/>
  <c r="C1021" i="25"/>
  <c r="C913" i="25"/>
  <c r="C797" i="25"/>
  <c r="C725" i="25"/>
  <c r="C617" i="25"/>
  <c r="C1084" i="25"/>
  <c r="C1012" i="25"/>
  <c r="C912" i="25"/>
  <c r="C812" i="25"/>
  <c r="C748" i="25"/>
  <c r="C648" i="25"/>
  <c r="C584" i="25"/>
  <c r="C803" i="25"/>
  <c r="C1091" i="25"/>
  <c r="C763" i="25"/>
  <c r="C606" i="25"/>
  <c r="C894" i="25"/>
  <c r="C638" i="25"/>
  <c r="C1051" i="25"/>
  <c r="C720" i="25"/>
  <c r="C646" i="25"/>
  <c r="C1034" i="25"/>
  <c r="C619" i="25"/>
  <c r="C854" i="25"/>
  <c r="C623" i="25"/>
  <c r="C943" i="25"/>
  <c r="C663" i="25"/>
  <c r="C1074" i="25"/>
  <c r="C746" i="25"/>
  <c r="C712" i="25"/>
  <c r="C607" i="25"/>
  <c r="C1001" i="25"/>
  <c r="C713" i="25"/>
  <c r="C1000" i="25"/>
  <c r="C1103" i="25"/>
  <c r="C815" i="25"/>
  <c r="C1094" i="25"/>
  <c r="C814" i="25"/>
  <c r="C945" i="25"/>
  <c r="C733" i="25"/>
  <c r="C1036" i="25"/>
  <c r="C780" i="25"/>
  <c r="C592" i="25"/>
  <c r="C895" i="25"/>
  <c r="C738" i="25"/>
  <c r="C736" i="25"/>
  <c r="C951" i="25"/>
  <c r="C1143" i="25"/>
  <c r="C1142" i="25"/>
  <c r="C934" i="25"/>
  <c r="C941" i="25"/>
  <c r="C669" i="25"/>
  <c r="C916" i="25"/>
  <c r="C1079" i="25"/>
  <c r="C807" i="25"/>
  <c r="C1046" i="25"/>
  <c r="C798" i="25"/>
  <c r="C937" i="25"/>
  <c r="C657" i="25"/>
  <c r="C1020" i="25"/>
  <c r="C772" i="25"/>
  <c r="C1003" i="25"/>
  <c r="C795" i="25"/>
  <c r="C722" i="25"/>
  <c r="C626" i="25"/>
  <c r="C726" i="25"/>
  <c r="C1075" i="25"/>
  <c r="C910" i="25"/>
  <c r="C658" i="25"/>
  <c r="C901" i="25"/>
  <c r="C653" i="25"/>
  <c r="C908" i="25"/>
  <c r="C1039" i="25"/>
  <c r="C791" i="25"/>
  <c r="C1038" i="25"/>
  <c r="C750" i="25"/>
  <c r="C921" i="25"/>
  <c r="C649" i="25"/>
  <c r="C944" i="25"/>
  <c r="C756" i="25"/>
  <c r="C935" i="25"/>
  <c r="C655" i="25"/>
  <c r="C654" i="25"/>
  <c r="C614" i="25"/>
  <c r="C1018" i="25"/>
  <c r="C1011" i="25"/>
  <c r="C878" i="25"/>
  <c r="C893" i="25"/>
  <c r="C1096" i="25"/>
  <c r="C892" i="25"/>
  <c r="C1023" i="25"/>
  <c r="C743" i="25"/>
  <c r="C1014" i="25"/>
  <c r="C1153" i="25"/>
  <c r="C873" i="25"/>
  <c r="C625" i="25"/>
  <c r="C936" i="25"/>
  <c r="C716" i="25"/>
  <c r="C871" i="25"/>
  <c r="C639" i="25"/>
  <c r="C595" i="25"/>
  <c r="C594" i="25"/>
  <c r="C950" i="25"/>
  <c r="C779" i="25"/>
  <c r="C778" i="25"/>
  <c r="C1081" i="25"/>
  <c r="C869" i="25"/>
  <c r="C1088" i="25"/>
  <c r="C808" i="25"/>
  <c r="C1007" i="25"/>
  <c r="C735" i="25"/>
  <c r="C938" i="25"/>
  <c r="C1101" i="25"/>
  <c r="C865" i="25"/>
  <c r="C585" i="25"/>
  <c r="C920" i="25"/>
  <c r="C708" i="25"/>
  <c r="C1066" i="25"/>
  <c r="C618" i="25"/>
  <c r="C583" i="25"/>
  <c r="C728" i="25"/>
  <c r="C886" i="25"/>
  <c r="C747" i="25"/>
  <c r="C631" i="25"/>
  <c r="C1073" i="25"/>
  <c r="C793" i="25"/>
  <c r="C1072" i="25"/>
  <c r="C800" i="25"/>
  <c r="C923" i="25"/>
  <c r="C719" i="25"/>
  <c r="C930" i="25"/>
  <c r="C1053" i="25"/>
  <c r="C813" i="25"/>
  <c r="C1144" i="25"/>
  <c r="C880" i="25"/>
  <c r="C656" i="25"/>
  <c r="C802" i="25"/>
  <c r="C1058" i="25"/>
  <c r="C1083" i="25"/>
  <c r="C644" i="25"/>
  <c r="C718" i="25"/>
  <c r="C715" i="25"/>
  <c r="C611" i="25"/>
  <c r="C1057" i="25"/>
  <c r="C777" i="25"/>
  <c r="C1024" i="25"/>
  <c r="C776" i="25"/>
  <c r="C915" i="25"/>
  <c r="C1154" i="25"/>
  <c r="C906" i="25"/>
  <c r="C1045" i="25"/>
  <c r="C765" i="25"/>
  <c r="C1092" i="25"/>
  <c r="C872" i="25"/>
  <c r="C616" i="25"/>
  <c r="C597" i="25"/>
  <c r="C1026" i="25"/>
  <c r="C855" i="25"/>
  <c r="C598" i="25"/>
  <c r="C666" i="25"/>
  <c r="C612" i="25"/>
  <c r="C744" i="25"/>
  <c r="C1009" i="25"/>
  <c r="C761" i="25"/>
  <c r="C1016" i="25"/>
  <c r="C1147" i="25"/>
  <c r="C899" i="25"/>
  <c r="C1146" i="25"/>
  <c r="C866" i="25"/>
  <c r="C1029" i="25"/>
  <c r="C757" i="25"/>
  <c r="C1044" i="25"/>
  <c r="C856" i="25"/>
  <c r="C608" i="25"/>
  <c r="C927" i="25"/>
  <c r="C926" i="25"/>
  <c r="C787" i="25"/>
  <c r="C587" i="25"/>
  <c r="C635" i="25"/>
  <c r="C602" i="25"/>
  <c r="C1098" i="25"/>
  <c r="C1120" i="25"/>
  <c r="C1114" i="25"/>
  <c r="C966" i="25"/>
  <c r="C827" i="25"/>
  <c r="C820" i="25"/>
  <c r="C687" i="25"/>
  <c r="C685" i="25"/>
  <c r="C682" i="25"/>
  <c r="C676" i="25"/>
  <c r="C1121" i="25"/>
  <c r="C1116" i="25"/>
  <c r="C1110" i="25"/>
  <c r="R43" i="12"/>
  <c r="R558" i="12"/>
  <c r="R1007" i="12"/>
  <c r="R357" i="12"/>
  <c r="R687" i="12"/>
  <c r="R679" i="12"/>
  <c r="R26" i="12"/>
  <c r="R363" i="12"/>
  <c r="R364" i="12"/>
  <c r="R353" i="12"/>
  <c r="R362" i="12"/>
  <c r="R686" i="12"/>
  <c r="R678" i="12"/>
  <c r="R29" i="12"/>
  <c r="R38" i="12"/>
  <c r="R359" i="12"/>
  <c r="R360" i="12"/>
  <c r="R354" i="12"/>
  <c r="R349" i="12"/>
  <c r="R358" i="12"/>
  <c r="R685" i="12"/>
  <c r="R677" i="12"/>
  <c r="R689" i="12"/>
  <c r="R688" i="12"/>
  <c r="R36" i="12"/>
  <c r="R355" i="12"/>
  <c r="R356" i="12"/>
  <c r="R350" i="12"/>
  <c r="R684" i="12"/>
  <c r="R676" i="12"/>
  <c r="R351" i="12"/>
  <c r="R352" i="12"/>
  <c r="R683" i="12"/>
  <c r="R675" i="12"/>
  <c r="R348" i="12"/>
  <c r="R682" i="12"/>
  <c r="R674" i="12"/>
  <c r="R28" i="12"/>
  <c r="R365" i="12"/>
  <c r="R1010" i="12"/>
  <c r="R681" i="12"/>
  <c r="R673" i="12"/>
  <c r="R361" i="12"/>
  <c r="R680" i="12"/>
  <c r="R672" i="12"/>
  <c r="R37" i="12"/>
  <c r="R30" i="12"/>
  <c r="R33" i="12"/>
  <c r="R41" i="12"/>
  <c r="R997" i="12"/>
  <c r="R1003" i="12"/>
  <c r="R998" i="12"/>
  <c r="R27" i="12"/>
  <c r="R40" i="12"/>
  <c r="R34" i="12"/>
  <c r="R1012" i="12"/>
  <c r="R1004" i="12"/>
  <c r="R1011" i="12"/>
  <c r="R25" i="12"/>
  <c r="R31" i="12"/>
  <c r="R1013" i="12"/>
  <c r="R1000" i="12"/>
  <c r="R1005" i="12"/>
  <c r="R39" i="12"/>
  <c r="R35" i="12"/>
  <c r="R999" i="12"/>
  <c r="R1002" i="12"/>
  <c r="R1006" i="12"/>
  <c r="R1008" i="12"/>
  <c r="R1009" i="12"/>
  <c r="R1001" i="12"/>
  <c r="R996" i="12"/>
  <c r="R61" i="12"/>
  <c r="R399" i="12"/>
  <c r="R400" i="12"/>
  <c r="R389" i="12"/>
  <c r="R719" i="12"/>
  <c r="R724" i="12"/>
  <c r="R395" i="12"/>
  <c r="R396" i="12"/>
  <c r="R385" i="12"/>
  <c r="R1041" i="12"/>
  <c r="R715" i="12"/>
  <c r="R725" i="12"/>
  <c r="R718" i="12"/>
  <c r="R716" i="12"/>
  <c r="R391" i="12"/>
  <c r="R392" i="12"/>
  <c r="R711" i="12"/>
  <c r="R721" i="12"/>
  <c r="R710" i="12"/>
  <c r="R708" i="12"/>
  <c r="R63" i="12"/>
  <c r="R76" i="12"/>
  <c r="R387" i="12"/>
  <c r="R388" i="12"/>
  <c r="R398" i="12"/>
  <c r="R1046" i="12"/>
  <c r="R384" i="12"/>
  <c r="R394" i="12"/>
  <c r="R713" i="12"/>
  <c r="R722" i="12"/>
  <c r="R72" i="12"/>
  <c r="R73" i="12"/>
  <c r="R401" i="12"/>
  <c r="R386" i="12"/>
  <c r="R709" i="12"/>
  <c r="R714" i="12"/>
  <c r="R75" i="12"/>
  <c r="R71" i="12"/>
  <c r="R397" i="12"/>
  <c r="R68" i="12"/>
  <c r="R720" i="12"/>
  <c r="R390" i="12"/>
  <c r="R393" i="12"/>
  <c r="R723" i="12"/>
  <c r="R712" i="12"/>
  <c r="R67" i="12"/>
  <c r="R1038" i="12"/>
  <c r="R1033" i="12"/>
  <c r="R1042" i="12"/>
  <c r="R1034" i="12"/>
  <c r="R77" i="12"/>
  <c r="R1047" i="12"/>
  <c r="R717" i="12"/>
  <c r="R64" i="12"/>
  <c r="R1037" i="12"/>
  <c r="R1049" i="12"/>
  <c r="R1044" i="12"/>
  <c r="R1032" i="12"/>
  <c r="R1043" i="12"/>
  <c r="R66" i="12"/>
  <c r="R1045" i="12"/>
  <c r="R1040" i="12"/>
  <c r="R1048" i="12"/>
  <c r="R1036" i="12"/>
  <c r="R1039" i="12"/>
  <c r="R1035" i="12"/>
  <c r="R169" i="12"/>
  <c r="R883" i="12"/>
  <c r="Q50" i="36"/>
  <c r="R1202" i="12"/>
  <c r="R548" i="12"/>
  <c r="R206" i="12"/>
  <c r="R1195" i="12"/>
  <c r="R551" i="12"/>
  <c r="E49" i="36"/>
  <c r="R94" i="12"/>
  <c r="C1117" i="25"/>
  <c r="C1112" i="25"/>
  <c r="C1119" i="25"/>
  <c r="C1106" i="25"/>
  <c r="C972" i="25"/>
  <c r="C973" i="25"/>
  <c r="C819" i="25"/>
  <c r="C679" i="25"/>
  <c r="C674" i="25"/>
  <c r="R234" i="12"/>
  <c r="R113" i="12"/>
  <c r="R51" i="12"/>
  <c r="R178" i="12"/>
  <c r="R554" i="12"/>
  <c r="C3888" i="12"/>
  <c r="R3888" i="12" s="1"/>
  <c r="C3880" i="12"/>
  <c r="R3880" i="12" s="1"/>
  <c r="C3872" i="12"/>
  <c r="C3864" i="12"/>
  <c r="C3856" i="12"/>
  <c r="C3848" i="12"/>
  <c r="C3840" i="12"/>
  <c r="C3832" i="12"/>
  <c r="C3824" i="12"/>
  <c r="C3816" i="12"/>
  <c r="C3808" i="12"/>
  <c r="C3800" i="12"/>
  <c r="R3800" i="12" s="1"/>
  <c r="C3792" i="12"/>
  <c r="R3792" i="12" s="1"/>
  <c r="C3784" i="12"/>
  <c r="R3784" i="12" s="1"/>
  <c r="C3776" i="12"/>
  <c r="R3776" i="12" s="1"/>
  <c r="C3768" i="12"/>
  <c r="R3768" i="12" s="1"/>
  <c r="C3760" i="12"/>
  <c r="R3760" i="12" s="1"/>
  <c r="C3752" i="12"/>
  <c r="R3752" i="12" s="1"/>
  <c r="C3744" i="12"/>
  <c r="R3744" i="12" s="1"/>
  <c r="C3736" i="12"/>
  <c r="R3736" i="12" s="1"/>
  <c r="C3728" i="12"/>
  <c r="R3728" i="12" s="1"/>
  <c r="C3720" i="12"/>
  <c r="R3720" i="12" s="1"/>
  <c r="C3708" i="12"/>
  <c r="R3708" i="12" s="1"/>
  <c r="C3700" i="12"/>
  <c r="R3700" i="12" s="1"/>
  <c r="C3692" i="12"/>
  <c r="R3692" i="12" s="1"/>
  <c r="C3684" i="12"/>
  <c r="R3684" i="12" s="1"/>
  <c r="C3676" i="12"/>
  <c r="R3676" i="12" s="1"/>
  <c r="C3668" i="12"/>
  <c r="R3668" i="12" s="1"/>
  <c r="C3660" i="12"/>
  <c r="R3660" i="12" s="1"/>
  <c r="C3652" i="12"/>
  <c r="R3652" i="12" s="1"/>
  <c r="C3644" i="12"/>
  <c r="R3644" i="12" s="1"/>
  <c r="C3636" i="12"/>
  <c r="R3636" i="12" s="1"/>
  <c r="C3628" i="12"/>
  <c r="R3628" i="12" s="1"/>
  <c r="C3620" i="12"/>
  <c r="R3620" i="12" s="1"/>
  <c r="C3612" i="12"/>
  <c r="R3612" i="12" s="1"/>
  <c r="C3604" i="12"/>
  <c r="R3604" i="12" s="1"/>
  <c r="C3596" i="12"/>
  <c r="R3596" i="12" s="1"/>
  <c r="C3588" i="12"/>
  <c r="R3588" i="12" s="1"/>
  <c r="C3580" i="12"/>
  <c r="R3580" i="12" s="1"/>
  <c r="C3572" i="12"/>
  <c r="R3572" i="12" s="1"/>
  <c r="C3564" i="12"/>
  <c r="R3564" i="12" s="1"/>
  <c r="C3556" i="12"/>
  <c r="R3556" i="12" s="1"/>
  <c r="C3548" i="12"/>
  <c r="C3540" i="12"/>
  <c r="C3532" i="12"/>
  <c r="C3524" i="12"/>
  <c r="C3516" i="12"/>
  <c r="C3508" i="12"/>
  <c r="C3500" i="12"/>
  <c r="C3492" i="12"/>
  <c r="C3484" i="12"/>
  <c r="C3476" i="12"/>
  <c r="R3476" i="12" s="1"/>
  <c r="C3468" i="12"/>
  <c r="R3468" i="12" s="1"/>
  <c r="C3460" i="12"/>
  <c r="R3460" i="12" s="1"/>
  <c r="C3452" i="12"/>
  <c r="R3452" i="12" s="1"/>
  <c r="C3444" i="12"/>
  <c r="R3444" i="12" s="1"/>
  <c r="C3436" i="12"/>
  <c r="R3436" i="12" s="1"/>
  <c r="C3428" i="12"/>
  <c r="R3428" i="12" s="1"/>
  <c r="C3420" i="12"/>
  <c r="R3420" i="12" s="1"/>
  <c r="C3412" i="12"/>
  <c r="R3412" i="12" s="1"/>
  <c r="C3404" i="12"/>
  <c r="R3404" i="12" s="1"/>
  <c r="C3396" i="12"/>
  <c r="R3396" i="12" s="1"/>
  <c r="C3384" i="12"/>
  <c r="R3384" i="12" s="1"/>
  <c r="C3376" i="12"/>
  <c r="R3376" i="12" s="1"/>
  <c r="C3368" i="12"/>
  <c r="R3368" i="12" s="1"/>
  <c r="C3360" i="12"/>
  <c r="R3360" i="12" s="1"/>
  <c r="C3352" i="12"/>
  <c r="R3352" i="12" s="1"/>
  <c r="C3344" i="12"/>
  <c r="R3344" i="12" s="1"/>
  <c r="C3336" i="12"/>
  <c r="R3336" i="12" s="1"/>
  <c r="C3328" i="12"/>
  <c r="R3328" i="12" s="1"/>
  <c r="C3320" i="12"/>
  <c r="R3320" i="12" s="1"/>
  <c r="C3312" i="12"/>
  <c r="R3312" i="12" s="1"/>
  <c r="C3304" i="12"/>
  <c r="R3304" i="12" s="1"/>
  <c r="C3296" i="12"/>
  <c r="R3296" i="12" s="1"/>
  <c r="C3887" i="12"/>
  <c r="R3887" i="12" s="1"/>
  <c r="C3879" i="12"/>
  <c r="R3879" i="12" s="1"/>
  <c r="C3871" i="12"/>
  <c r="C3863" i="12"/>
  <c r="C3855" i="12"/>
  <c r="C3847" i="12"/>
  <c r="C3839" i="12"/>
  <c r="C3831" i="12"/>
  <c r="C3823" i="12"/>
  <c r="C3815" i="12"/>
  <c r="C3807" i="12"/>
  <c r="C3799" i="12"/>
  <c r="R3799" i="12" s="1"/>
  <c r="C3791" i="12"/>
  <c r="R3791" i="12" s="1"/>
  <c r="C3783" i="12"/>
  <c r="R3783" i="12" s="1"/>
  <c r="C3775" i="12"/>
  <c r="R3775" i="12" s="1"/>
  <c r="C3767" i="12"/>
  <c r="R3767" i="12" s="1"/>
  <c r="C3759" i="12"/>
  <c r="R3759" i="12" s="1"/>
  <c r="C3751" i="12"/>
  <c r="R3751" i="12" s="1"/>
  <c r="C3743" i="12"/>
  <c r="R3743" i="12" s="1"/>
  <c r="C3735" i="12"/>
  <c r="R3735" i="12" s="1"/>
  <c r="C3727" i="12"/>
  <c r="R3727" i="12" s="1"/>
  <c r="C3719" i="12"/>
  <c r="R3719" i="12" s="1"/>
  <c r="C3707" i="12"/>
  <c r="R3707" i="12" s="1"/>
  <c r="C3699" i="12"/>
  <c r="R3699" i="12" s="1"/>
  <c r="C3691" i="12"/>
  <c r="R3691" i="12" s="1"/>
  <c r="C3683" i="12"/>
  <c r="R3683" i="12" s="1"/>
  <c r="C3675" i="12"/>
  <c r="R3675" i="12" s="1"/>
  <c r="C3667" i="12"/>
  <c r="R3667" i="12" s="1"/>
  <c r="C3659" i="12"/>
  <c r="R3659" i="12" s="1"/>
  <c r="C3651" i="12"/>
  <c r="R3651" i="12" s="1"/>
  <c r="C3643" i="12"/>
  <c r="R3643" i="12" s="1"/>
  <c r="C3635" i="12"/>
  <c r="R3635" i="12" s="1"/>
  <c r="C3627" i="12"/>
  <c r="R3627" i="12" s="1"/>
  <c r="C3619" i="12"/>
  <c r="R3619" i="12" s="1"/>
  <c r="C3611" i="12"/>
  <c r="R3611" i="12" s="1"/>
  <c r="C3603" i="12"/>
  <c r="R3603" i="12" s="1"/>
  <c r="C3595" i="12"/>
  <c r="R3595" i="12" s="1"/>
  <c r="C3587" i="12"/>
  <c r="R3587" i="12" s="1"/>
  <c r="C3579" i="12"/>
  <c r="R3579" i="12" s="1"/>
  <c r="C3571" i="12"/>
  <c r="R3571" i="12" s="1"/>
  <c r="C3563" i="12"/>
  <c r="R3563" i="12" s="1"/>
  <c r="C3555" i="12"/>
  <c r="R3555" i="12" s="1"/>
  <c r="C3547" i="12"/>
  <c r="C3539" i="12"/>
  <c r="C3531" i="12"/>
  <c r="C3523" i="12"/>
  <c r="C3515" i="12"/>
  <c r="C3507" i="12"/>
  <c r="C3499" i="12"/>
  <c r="C3491" i="12"/>
  <c r="C3483" i="12"/>
  <c r="C3475" i="12"/>
  <c r="R3475" i="12" s="1"/>
  <c r="C3467" i="12"/>
  <c r="R3467" i="12" s="1"/>
  <c r="C3459" i="12"/>
  <c r="R3459" i="12" s="1"/>
  <c r="C3451" i="12"/>
  <c r="R3451" i="12" s="1"/>
  <c r="C3443" i="12"/>
  <c r="R3443" i="12" s="1"/>
  <c r="C3435" i="12"/>
  <c r="R3435" i="12" s="1"/>
  <c r="C3427" i="12"/>
  <c r="R3427" i="12" s="1"/>
  <c r="C3419" i="12"/>
  <c r="R3419" i="12" s="1"/>
  <c r="C3411" i="12"/>
  <c r="R3411" i="12" s="1"/>
  <c r="C3403" i="12"/>
  <c r="R3403" i="12" s="1"/>
  <c r="C3395" i="12"/>
  <c r="R3395" i="12" s="1"/>
  <c r="C3383" i="12"/>
  <c r="R3383" i="12" s="1"/>
  <c r="C3375" i="12"/>
  <c r="R3375" i="12" s="1"/>
  <c r="C3367" i="12"/>
  <c r="R3367" i="12" s="1"/>
  <c r="C3359" i="12"/>
  <c r="R3359" i="12" s="1"/>
  <c r="C3351" i="12"/>
  <c r="R3351" i="12" s="1"/>
  <c r="C3343" i="12"/>
  <c r="R3343" i="12" s="1"/>
  <c r="C3335" i="12"/>
  <c r="R3335" i="12" s="1"/>
  <c r="C3327" i="12"/>
  <c r="R3327" i="12" s="1"/>
  <c r="C3319" i="12"/>
  <c r="R3319" i="12" s="1"/>
  <c r="C3311" i="12"/>
  <c r="R3311" i="12" s="1"/>
  <c r="C3303" i="12"/>
  <c r="R3303" i="12" s="1"/>
  <c r="C3295" i="12"/>
  <c r="R3295" i="12" s="1"/>
  <c r="C3886" i="12"/>
  <c r="R3886" i="12" s="1"/>
  <c r="C3878" i="12"/>
  <c r="R3878" i="12" s="1"/>
  <c r="C3870" i="12"/>
  <c r="C3862" i="12"/>
  <c r="C3854" i="12"/>
  <c r="C3846" i="12"/>
  <c r="C3838" i="12"/>
  <c r="C3830" i="12"/>
  <c r="C3822" i="12"/>
  <c r="C3814" i="12"/>
  <c r="C3806" i="12"/>
  <c r="C3798" i="12"/>
  <c r="R3798" i="12" s="1"/>
  <c r="C3790" i="12"/>
  <c r="R3790" i="12" s="1"/>
  <c r="C3782" i="12"/>
  <c r="R3782" i="12" s="1"/>
  <c r="C3774" i="12"/>
  <c r="R3774" i="12" s="1"/>
  <c r="C3766" i="12"/>
  <c r="R3766" i="12" s="1"/>
  <c r="C3758" i="12"/>
  <c r="R3758" i="12" s="1"/>
  <c r="C3750" i="12"/>
  <c r="R3750" i="12" s="1"/>
  <c r="C3742" i="12"/>
  <c r="R3742" i="12" s="1"/>
  <c r="C3734" i="12"/>
  <c r="R3734" i="12" s="1"/>
  <c r="C3726" i="12"/>
  <c r="R3726" i="12" s="1"/>
  <c r="C3718" i="12"/>
  <c r="R3718" i="12" s="1"/>
  <c r="C3706" i="12"/>
  <c r="R3706" i="12" s="1"/>
  <c r="C3698" i="12"/>
  <c r="R3698" i="12" s="1"/>
  <c r="C3690" i="12"/>
  <c r="R3690" i="12" s="1"/>
  <c r="C3682" i="12"/>
  <c r="R3682" i="12" s="1"/>
  <c r="C3674" i="12"/>
  <c r="R3674" i="12" s="1"/>
  <c r="C3666" i="12"/>
  <c r="R3666" i="12" s="1"/>
  <c r="C3658" i="12"/>
  <c r="R3658" i="12" s="1"/>
  <c r="C3650" i="12"/>
  <c r="R3650" i="12" s="1"/>
  <c r="C3642" i="12"/>
  <c r="R3642" i="12" s="1"/>
  <c r="C3634" i="12"/>
  <c r="R3634" i="12" s="1"/>
  <c r="C3626" i="12"/>
  <c r="R3626" i="12" s="1"/>
  <c r="C3618" i="12"/>
  <c r="R3618" i="12" s="1"/>
  <c r="C3610" i="12"/>
  <c r="R3610" i="12" s="1"/>
  <c r="C3602" i="12"/>
  <c r="R3602" i="12" s="1"/>
  <c r="C3594" i="12"/>
  <c r="R3594" i="12" s="1"/>
  <c r="C3586" i="12"/>
  <c r="R3586" i="12" s="1"/>
  <c r="C3578" i="12"/>
  <c r="R3578" i="12" s="1"/>
  <c r="C3570" i="12"/>
  <c r="R3570" i="12" s="1"/>
  <c r="C3562" i="12"/>
  <c r="R3562" i="12" s="1"/>
  <c r="C3554" i="12"/>
  <c r="R3554" i="12" s="1"/>
  <c r="C3546" i="12"/>
  <c r="C3538" i="12"/>
  <c r="C3530" i="12"/>
  <c r="C3522" i="12"/>
  <c r="C3514" i="12"/>
  <c r="C3506" i="12"/>
  <c r="C3498" i="12"/>
  <c r="C3490" i="12"/>
  <c r="C3482" i="12"/>
  <c r="C3474" i="12"/>
  <c r="R3474" i="12" s="1"/>
  <c r="C3466" i="12"/>
  <c r="R3466" i="12" s="1"/>
  <c r="C3458" i="12"/>
  <c r="R3458" i="12" s="1"/>
  <c r="C3450" i="12"/>
  <c r="R3450" i="12" s="1"/>
  <c r="C3442" i="12"/>
  <c r="R3442" i="12" s="1"/>
  <c r="C3434" i="12"/>
  <c r="R3434" i="12" s="1"/>
  <c r="C3426" i="12"/>
  <c r="R3426" i="12" s="1"/>
  <c r="C3418" i="12"/>
  <c r="R3418" i="12" s="1"/>
  <c r="C3410" i="12"/>
  <c r="R3410" i="12" s="1"/>
  <c r="C3402" i="12"/>
  <c r="R3402" i="12" s="1"/>
  <c r="C3394" i="12"/>
  <c r="R3394" i="12" s="1"/>
  <c r="C3382" i="12"/>
  <c r="R3382" i="12" s="1"/>
  <c r="C3374" i="12"/>
  <c r="R3374" i="12" s="1"/>
  <c r="C3366" i="12"/>
  <c r="R3366" i="12" s="1"/>
  <c r="C3358" i="12"/>
  <c r="R3358" i="12" s="1"/>
  <c r="C3350" i="12"/>
  <c r="R3350" i="12" s="1"/>
  <c r="C3342" i="12"/>
  <c r="R3342" i="12" s="1"/>
  <c r="C3334" i="12"/>
  <c r="R3334" i="12" s="1"/>
  <c r="C3326" i="12"/>
  <c r="R3326" i="12" s="1"/>
  <c r="C3318" i="12"/>
  <c r="R3318" i="12" s="1"/>
  <c r="C3310" i="12"/>
  <c r="R3310" i="12" s="1"/>
  <c r="C3302" i="12"/>
  <c r="R3302" i="12" s="1"/>
  <c r="C3294" i="12"/>
  <c r="R3294" i="12" s="1"/>
  <c r="C3893" i="12"/>
  <c r="C3885" i="12"/>
  <c r="R3885" i="12" s="1"/>
  <c r="C3877" i="12"/>
  <c r="R3877" i="12" s="1"/>
  <c r="C3869" i="12"/>
  <c r="C3861" i="12"/>
  <c r="C3853" i="12"/>
  <c r="C3845" i="12"/>
  <c r="C3837" i="12"/>
  <c r="C3829" i="12"/>
  <c r="C3821" i="12"/>
  <c r="C3813" i="12"/>
  <c r="C3805" i="12"/>
  <c r="C3797" i="12"/>
  <c r="R3797" i="12" s="1"/>
  <c r="C3789" i="12"/>
  <c r="R3789" i="12" s="1"/>
  <c r="C3781" i="12"/>
  <c r="R3781" i="12" s="1"/>
  <c r="C3773" i="12"/>
  <c r="R3773" i="12" s="1"/>
  <c r="C3765" i="12"/>
  <c r="R3765" i="12" s="1"/>
  <c r="C3757" i="12"/>
  <c r="R3757" i="12" s="1"/>
  <c r="C3749" i="12"/>
  <c r="R3749" i="12" s="1"/>
  <c r="C3741" i="12"/>
  <c r="R3741" i="12" s="1"/>
  <c r="C3733" i="12"/>
  <c r="R3733" i="12" s="1"/>
  <c r="C3725" i="12"/>
  <c r="R3725" i="12" s="1"/>
  <c r="C3717" i="12"/>
  <c r="R3717" i="12" s="1"/>
  <c r="C3713" i="12"/>
  <c r="R3713" i="12" s="1"/>
  <c r="C3705" i="12"/>
  <c r="R3705" i="12" s="1"/>
  <c r="C3697" i="12"/>
  <c r="R3697" i="12" s="1"/>
  <c r="C3689" i="12"/>
  <c r="R3689" i="12" s="1"/>
  <c r="C3681" i="12"/>
  <c r="R3681" i="12" s="1"/>
  <c r="C3673" i="12"/>
  <c r="R3673" i="12" s="1"/>
  <c r="C3665" i="12"/>
  <c r="R3665" i="12" s="1"/>
  <c r="C3657" i="12"/>
  <c r="R3657" i="12" s="1"/>
  <c r="C3649" i="12"/>
  <c r="R3649" i="12" s="1"/>
  <c r="C3641" i="12"/>
  <c r="R3641" i="12" s="1"/>
  <c r="C3633" i="12"/>
  <c r="R3633" i="12" s="1"/>
  <c r="C3625" i="12"/>
  <c r="R3625" i="12" s="1"/>
  <c r="C3617" i="12"/>
  <c r="R3617" i="12" s="1"/>
  <c r="C3609" i="12"/>
  <c r="R3609" i="12" s="1"/>
  <c r="C3601" i="12"/>
  <c r="R3601" i="12" s="1"/>
  <c r="C3593" i="12"/>
  <c r="R3593" i="12" s="1"/>
  <c r="C3585" i="12"/>
  <c r="R3585" i="12" s="1"/>
  <c r="C3577" i="12"/>
  <c r="R3577" i="12" s="1"/>
  <c r="C3569" i="12"/>
  <c r="R3569" i="12" s="1"/>
  <c r="C3561" i="12"/>
  <c r="R3561" i="12" s="1"/>
  <c r="C3553" i="12"/>
  <c r="R3553" i="12" s="1"/>
  <c r="C3545" i="12"/>
  <c r="C3537" i="12"/>
  <c r="C3529" i="12"/>
  <c r="C3521" i="12"/>
  <c r="C3513" i="12"/>
  <c r="C3505" i="12"/>
  <c r="C3497" i="12"/>
  <c r="C3489" i="12"/>
  <c r="C3481" i="12"/>
  <c r="C3473" i="12"/>
  <c r="R3473" i="12" s="1"/>
  <c r="C3465" i="12"/>
  <c r="R3465" i="12" s="1"/>
  <c r="C3457" i="12"/>
  <c r="R3457" i="12" s="1"/>
  <c r="C3449" i="12"/>
  <c r="R3449" i="12" s="1"/>
  <c r="C3441" i="12"/>
  <c r="R3441" i="12" s="1"/>
  <c r="C3433" i="12"/>
  <c r="R3433" i="12" s="1"/>
  <c r="C3425" i="12"/>
  <c r="R3425" i="12" s="1"/>
  <c r="C3417" i="12"/>
  <c r="R3417" i="12" s="1"/>
  <c r="C3409" i="12"/>
  <c r="R3409" i="12" s="1"/>
  <c r="C3401" i="12"/>
  <c r="R3401" i="12" s="1"/>
  <c r="C3393" i="12"/>
  <c r="R3393" i="12" s="1"/>
  <c r="C3389" i="12"/>
  <c r="R3389" i="12" s="1"/>
  <c r="C3381" i="12"/>
  <c r="R3381" i="12" s="1"/>
  <c r="C3373" i="12"/>
  <c r="R3373" i="12" s="1"/>
  <c r="C3365" i="12"/>
  <c r="R3365" i="12" s="1"/>
  <c r="C3357" i="12"/>
  <c r="R3357" i="12" s="1"/>
  <c r="C3349" i="12"/>
  <c r="R3349" i="12" s="1"/>
  <c r="C3341" i="12"/>
  <c r="R3341" i="12" s="1"/>
  <c r="C3333" i="12"/>
  <c r="R3333" i="12" s="1"/>
  <c r="C3325" i="12"/>
  <c r="R3325" i="12" s="1"/>
  <c r="C3317" i="12"/>
  <c r="R3317" i="12" s="1"/>
  <c r="C3309" i="12"/>
  <c r="R3309" i="12" s="1"/>
  <c r="C3301" i="12"/>
  <c r="R3301" i="12" s="1"/>
  <c r="C3293" i="12"/>
  <c r="R3293" i="12" s="1"/>
  <c r="C3892" i="12"/>
  <c r="R3892" i="12" s="1"/>
  <c r="C3884" i="12"/>
  <c r="R3884" i="12" s="1"/>
  <c r="C3876" i="12"/>
  <c r="R3876" i="12" s="1"/>
  <c r="C3868" i="12"/>
  <c r="C3860" i="12"/>
  <c r="C3852" i="12"/>
  <c r="C3844" i="12"/>
  <c r="C3836" i="12"/>
  <c r="C3828" i="12"/>
  <c r="C3820" i="12"/>
  <c r="C3812" i="12"/>
  <c r="C3804" i="12"/>
  <c r="C3796" i="12"/>
  <c r="R3796" i="12" s="1"/>
  <c r="C3788" i="12"/>
  <c r="R3788" i="12" s="1"/>
  <c r="C3780" i="12"/>
  <c r="R3780" i="12" s="1"/>
  <c r="C3772" i="12"/>
  <c r="R3772" i="12" s="1"/>
  <c r="C3764" i="12"/>
  <c r="R3764" i="12" s="1"/>
  <c r="C3756" i="12"/>
  <c r="R3756" i="12" s="1"/>
  <c r="C3748" i="12"/>
  <c r="R3748" i="12" s="1"/>
  <c r="C3740" i="12"/>
  <c r="R3740" i="12" s="1"/>
  <c r="C3732" i="12"/>
  <c r="R3732" i="12" s="1"/>
  <c r="C3724" i="12"/>
  <c r="R3724" i="12" s="1"/>
  <c r="C3716" i="12"/>
  <c r="R3716" i="12" s="1"/>
  <c r="C3712" i="12"/>
  <c r="R3712" i="12" s="1"/>
  <c r="C3704" i="12"/>
  <c r="R3704" i="12" s="1"/>
  <c r="C3696" i="12"/>
  <c r="R3696" i="12" s="1"/>
  <c r="C3688" i="12"/>
  <c r="R3688" i="12" s="1"/>
  <c r="C3680" i="12"/>
  <c r="R3680" i="12" s="1"/>
  <c r="C3672" i="12"/>
  <c r="R3672" i="12" s="1"/>
  <c r="C3664" i="12"/>
  <c r="R3664" i="12" s="1"/>
  <c r="C3656" i="12"/>
  <c r="R3656" i="12" s="1"/>
  <c r="C3648" i="12"/>
  <c r="R3648" i="12" s="1"/>
  <c r="C3640" i="12"/>
  <c r="R3640" i="12" s="1"/>
  <c r="C3632" i="12"/>
  <c r="R3632" i="12" s="1"/>
  <c r="C3624" i="12"/>
  <c r="R3624" i="12" s="1"/>
  <c r="C3616" i="12"/>
  <c r="R3616" i="12" s="1"/>
  <c r="C3608" i="12"/>
  <c r="R3608" i="12" s="1"/>
  <c r="C3600" i="12"/>
  <c r="R3600" i="12" s="1"/>
  <c r="C3592" i="12"/>
  <c r="R3592" i="12" s="1"/>
  <c r="C3584" i="12"/>
  <c r="R3584" i="12" s="1"/>
  <c r="C3576" i="12"/>
  <c r="R3576" i="12" s="1"/>
  <c r="C3568" i="12"/>
  <c r="R3568" i="12" s="1"/>
  <c r="C3560" i="12"/>
  <c r="R3560" i="12" s="1"/>
  <c r="C3552" i="12"/>
  <c r="R3552" i="12" s="1"/>
  <c r="C3544" i="12"/>
  <c r="C3536" i="12"/>
  <c r="C3528" i="12"/>
  <c r="C3520" i="12"/>
  <c r="C3512" i="12"/>
  <c r="C3504" i="12"/>
  <c r="C3496" i="12"/>
  <c r="C3488" i="12"/>
  <c r="C3480" i="12"/>
  <c r="C3472" i="12"/>
  <c r="R3472" i="12" s="1"/>
  <c r="C3464" i="12"/>
  <c r="R3464" i="12" s="1"/>
  <c r="C3456" i="12"/>
  <c r="R3456" i="12" s="1"/>
  <c r="C3448" i="12"/>
  <c r="R3448" i="12" s="1"/>
  <c r="C3440" i="12"/>
  <c r="R3440" i="12" s="1"/>
  <c r="C3432" i="12"/>
  <c r="R3432" i="12" s="1"/>
  <c r="C3424" i="12"/>
  <c r="R3424" i="12" s="1"/>
  <c r="C3416" i="12"/>
  <c r="R3416" i="12" s="1"/>
  <c r="C3408" i="12"/>
  <c r="R3408" i="12" s="1"/>
  <c r="C3400" i="12"/>
  <c r="R3400" i="12" s="1"/>
  <c r="C3392" i="12"/>
  <c r="R3392" i="12" s="1"/>
  <c r="C3388" i="12"/>
  <c r="R3388" i="12" s="1"/>
  <c r="C3380" i="12"/>
  <c r="R3380" i="12" s="1"/>
  <c r="C3372" i="12"/>
  <c r="R3372" i="12" s="1"/>
  <c r="C3364" i="12"/>
  <c r="R3364" i="12" s="1"/>
  <c r="C3356" i="12"/>
  <c r="R3356" i="12" s="1"/>
  <c r="C3348" i="12"/>
  <c r="R3348" i="12" s="1"/>
  <c r="C3340" i="12"/>
  <c r="R3340" i="12" s="1"/>
  <c r="C3332" i="12"/>
  <c r="R3332" i="12" s="1"/>
  <c r="C3324" i="12"/>
  <c r="R3324" i="12" s="1"/>
  <c r="C3316" i="12"/>
  <c r="R3316" i="12" s="1"/>
  <c r="C3308" i="12"/>
  <c r="R3308" i="12" s="1"/>
  <c r="C3300" i="12"/>
  <c r="R3300" i="12" s="1"/>
  <c r="C3292" i="12"/>
  <c r="R3292" i="12" s="1"/>
  <c r="C3891" i="12"/>
  <c r="R3891" i="12" s="1"/>
  <c r="C3883" i="12"/>
  <c r="R3883" i="12" s="1"/>
  <c r="C3875" i="12"/>
  <c r="C3867" i="12"/>
  <c r="C3859" i="12"/>
  <c r="C3851" i="12"/>
  <c r="C3843" i="12"/>
  <c r="C3835" i="12"/>
  <c r="C3827" i="12"/>
  <c r="C3819" i="12"/>
  <c r="C3811" i="12"/>
  <c r="C3803" i="12"/>
  <c r="R3803" i="12" s="1"/>
  <c r="C3795" i="12"/>
  <c r="R3795" i="12" s="1"/>
  <c r="C3787" i="12"/>
  <c r="R3787" i="12" s="1"/>
  <c r="C3779" i="12"/>
  <c r="R3779" i="12" s="1"/>
  <c r="C3771" i="12"/>
  <c r="R3771" i="12" s="1"/>
  <c r="C3763" i="12"/>
  <c r="R3763" i="12" s="1"/>
  <c r="C3755" i="12"/>
  <c r="R3755" i="12" s="1"/>
  <c r="C3747" i="12"/>
  <c r="R3747" i="12" s="1"/>
  <c r="C3739" i="12"/>
  <c r="R3739" i="12" s="1"/>
  <c r="C3731" i="12"/>
  <c r="R3731" i="12" s="1"/>
  <c r="C3723" i="12"/>
  <c r="R3723" i="12" s="1"/>
  <c r="C3715" i="12"/>
  <c r="R3715" i="12" s="1"/>
  <c r="C3711" i="12"/>
  <c r="R3711" i="12" s="1"/>
  <c r="C3703" i="12"/>
  <c r="R3703" i="12" s="1"/>
  <c r="C3695" i="12"/>
  <c r="R3695" i="12" s="1"/>
  <c r="C3687" i="12"/>
  <c r="R3687" i="12" s="1"/>
  <c r="C3679" i="12"/>
  <c r="R3679" i="12" s="1"/>
  <c r="C3671" i="12"/>
  <c r="R3671" i="12" s="1"/>
  <c r="C3663" i="12"/>
  <c r="R3663" i="12" s="1"/>
  <c r="C3655" i="12"/>
  <c r="R3655" i="12" s="1"/>
  <c r="C3647" i="12"/>
  <c r="R3647" i="12" s="1"/>
  <c r="C3639" i="12"/>
  <c r="R3639" i="12" s="1"/>
  <c r="C3631" i="12"/>
  <c r="R3631" i="12" s="1"/>
  <c r="C3623" i="12"/>
  <c r="R3623" i="12" s="1"/>
  <c r="C3615" i="12"/>
  <c r="R3615" i="12" s="1"/>
  <c r="C3607" i="12"/>
  <c r="R3607" i="12" s="1"/>
  <c r="C3599" i="12"/>
  <c r="R3599" i="12" s="1"/>
  <c r="C3591" i="12"/>
  <c r="R3591" i="12" s="1"/>
  <c r="C3583" i="12"/>
  <c r="R3583" i="12" s="1"/>
  <c r="C3575" i="12"/>
  <c r="R3575" i="12" s="1"/>
  <c r="C3567" i="12"/>
  <c r="R3567" i="12" s="1"/>
  <c r="C3559" i="12"/>
  <c r="R3559" i="12" s="1"/>
  <c r="C3551" i="12"/>
  <c r="C3543" i="12"/>
  <c r="C3535" i="12"/>
  <c r="C3527" i="12"/>
  <c r="C3519" i="12"/>
  <c r="C3511" i="12"/>
  <c r="C3503" i="12"/>
  <c r="C3495" i="12"/>
  <c r="C3487" i="12"/>
  <c r="C3479" i="12"/>
  <c r="R3479" i="12" s="1"/>
  <c r="C3471" i="12"/>
  <c r="R3471" i="12" s="1"/>
  <c r="C3463" i="12"/>
  <c r="R3463" i="12" s="1"/>
  <c r="C3455" i="12"/>
  <c r="R3455" i="12" s="1"/>
  <c r="C3447" i="12"/>
  <c r="R3447" i="12" s="1"/>
  <c r="C3439" i="12"/>
  <c r="R3439" i="12" s="1"/>
  <c r="C3431" i="12"/>
  <c r="R3431" i="12" s="1"/>
  <c r="C3423" i="12"/>
  <c r="R3423" i="12" s="1"/>
  <c r="C3415" i="12"/>
  <c r="R3415" i="12" s="1"/>
  <c r="C3407" i="12"/>
  <c r="R3407" i="12" s="1"/>
  <c r="C3399" i="12"/>
  <c r="R3399" i="12" s="1"/>
  <c r="C3391" i="12"/>
  <c r="R3391" i="12" s="1"/>
  <c r="C3387" i="12"/>
  <c r="R3387" i="12" s="1"/>
  <c r="C3379" i="12"/>
  <c r="R3379" i="12" s="1"/>
  <c r="C3371" i="12"/>
  <c r="R3371" i="12" s="1"/>
  <c r="C3363" i="12"/>
  <c r="R3363" i="12" s="1"/>
  <c r="C3355" i="12"/>
  <c r="R3355" i="12" s="1"/>
  <c r="C3347" i="12"/>
  <c r="R3347" i="12" s="1"/>
  <c r="C3339" i="12"/>
  <c r="R3339" i="12" s="1"/>
  <c r="C3331" i="12"/>
  <c r="R3331" i="12" s="1"/>
  <c r="C3323" i="12"/>
  <c r="R3323" i="12" s="1"/>
  <c r="C3315" i="12"/>
  <c r="R3315" i="12" s="1"/>
  <c r="C3307" i="12"/>
  <c r="R3307" i="12" s="1"/>
  <c r="C3299" i="12"/>
  <c r="R3299" i="12" s="1"/>
  <c r="C3291" i="12"/>
  <c r="R3291" i="12" s="1"/>
  <c r="C3890" i="12"/>
  <c r="R3890" i="12" s="1"/>
  <c r="C3858" i="12"/>
  <c r="C3826" i="12"/>
  <c r="C3794" i="12"/>
  <c r="R3794" i="12" s="1"/>
  <c r="C3762" i="12"/>
  <c r="R3762" i="12" s="1"/>
  <c r="C3730" i="12"/>
  <c r="R3730" i="12" s="1"/>
  <c r="C3702" i="12"/>
  <c r="R3702" i="12" s="1"/>
  <c r="C3670" i="12"/>
  <c r="R3670" i="12" s="1"/>
  <c r="C3638" i="12"/>
  <c r="R3638" i="12" s="1"/>
  <c r="C3606" i="12"/>
  <c r="R3606" i="12" s="1"/>
  <c r="C3574" i="12"/>
  <c r="R3574" i="12" s="1"/>
  <c r="C3542" i="12"/>
  <c r="C3510" i="12"/>
  <c r="C3478" i="12"/>
  <c r="R3478" i="12" s="1"/>
  <c r="C3446" i="12"/>
  <c r="R3446" i="12" s="1"/>
  <c r="C3414" i="12"/>
  <c r="R3414" i="12" s="1"/>
  <c r="C3386" i="12"/>
  <c r="R3386" i="12" s="1"/>
  <c r="C3354" i="12"/>
  <c r="R3354" i="12" s="1"/>
  <c r="C3322" i="12"/>
  <c r="R3322" i="12" s="1"/>
  <c r="C3290" i="12"/>
  <c r="R3290" i="12" s="1"/>
  <c r="C3282" i="12"/>
  <c r="R3282" i="12" s="1"/>
  <c r="C3274" i="12"/>
  <c r="R3274" i="12" s="1"/>
  <c r="C3266" i="12"/>
  <c r="R3266" i="12" s="1"/>
  <c r="C3258" i="12"/>
  <c r="R3258" i="12" s="1"/>
  <c r="C3250" i="12"/>
  <c r="R3250" i="12" s="1"/>
  <c r="C3242" i="12"/>
  <c r="R3242" i="12" s="1"/>
  <c r="C3234" i="12"/>
  <c r="R3234" i="12" s="1"/>
  <c r="C3226" i="12"/>
  <c r="C3218" i="12"/>
  <c r="C3210" i="12"/>
  <c r="C3202" i="12"/>
  <c r="C3194" i="12"/>
  <c r="C3186" i="12"/>
  <c r="C3178" i="12"/>
  <c r="C3170" i="12"/>
  <c r="C3162" i="12"/>
  <c r="C3154" i="12"/>
  <c r="R3154" i="12" s="1"/>
  <c r="C3146" i="12"/>
  <c r="R3146" i="12" s="1"/>
  <c r="C3138" i="12"/>
  <c r="R3138" i="12" s="1"/>
  <c r="C3130" i="12"/>
  <c r="R3130" i="12" s="1"/>
  <c r="C3122" i="12"/>
  <c r="R3122" i="12" s="1"/>
  <c r="C3114" i="12"/>
  <c r="R3114" i="12" s="1"/>
  <c r="C3106" i="12"/>
  <c r="R3106" i="12" s="1"/>
  <c r="C3098" i="12"/>
  <c r="R3098" i="12" s="1"/>
  <c r="C3090" i="12"/>
  <c r="R3090" i="12" s="1"/>
  <c r="C3082" i="12"/>
  <c r="R3082" i="12" s="1"/>
  <c r="C3074" i="12"/>
  <c r="R3074" i="12" s="1"/>
  <c r="C3066" i="12"/>
  <c r="R3066" i="12" s="1"/>
  <c r="C3062" i="12"/>
  <c r="R3062" i="12" s="1"/>
  <c r="C3054" i="12"/>
  <c r="R3054" i="12" s="1"/>
  <c r="C3046" i="12"/>
  <c r="R3046" i="12" s="1"/>
  <c r="C3038" i="12"/>
  <c r="R3038" i="12" s="1"/>
  <c r="C3030" i="12"/>
  <c r="R3030" i="12" s="1"/>
  <c r="C3022" i="12"/>
  <c r="R3022" i="12" s="1"/>
  <c r="C3014" i="12"/>
  <c r="R3014" i="12" s="1"/>
  <c r="C3006" i="12"/>
  <c r="R3006" i="12" s="1"/>
  <c r="C2998" i="12"/>
  <c r="R2998" i="12" s="1"/>
  <c r="C2990" i="12"/>
  <c r="R2990" i="12" s="1"/>
  <c r="C2982" i="12"/>
  <c r="R2982" i="12" s="1"/>
  <c r="C2974" i="12"/>
  <c r="R2974" i="12" s="1"/>
  <c r="C2966" i="12"/>
  <c r="R2966" i="12" s="1"/>
  <c r="C2958" i="12"/>
  <c r="R2958" i="12" s="1"/>
  <c r="C2950" i="12"/>
  <c r="R2950" i="12" s="1"/>
  <c r="C2942" i="12"/>
  <c r="R2942" i="12" s="1"/>
  <c r="C2934" i="12"/>
  <c r="R2934" i="12" s="1"/>
  <c r="C2926" i="12"/>
  <c r="R2926" i="12" s="1"/>
  <c r="C2918" i="12"/>
  <c r="R2918" i="12" s="1"/>
  <c r="C2910" i="12"/>
  <c r="R2910" i="12" s="1"/>
  <c r="C2902" i="12"/>
  <c r="C2894" i="12"/>
  <c r="C2886" i="12"/>
  <c r="C2878" i="12"/>
  <c r="C2870" i="12"/>
  <c r="C2862" i="12"/>
  <c r="C2854" i="12"/>
  <c r="C2846" i="12"/>
  <c r="C2838" i="12"/>
  <c r="C2830" i="12"/>
  <c r="R2830" i="12" s="1"/>
  <c r="C2822" i="12"/>
  <c r="R2822" i="12" s="1"/>
  <c r="C2814" i="12"/>
  <c r="R2814" i="12" s="1"/>
  <c r="C3889" i="12"/>
  <c r="R3889" i="12" s="1"/>
  <c r="C3857" i="12"/>
  <c r="C3825" i="12"/>
  <c r="C3793" i="12"/>
  <c r="R3793" i="12" s="1"/>
  <c r="C3761" i="12"/>
  <c r="R3761" i="12" s="1"/>
  <c r="C3729" i="12"/>
  <c r="R3729" i="12" s="1"/>
  <c r="C3701" i="12"/>
  <c r="R3701" i="12" s="1"/>
  <c r="C3669" i="12"/>
  <c r="R3669" i="12" s="1"/>
  <c r="C3637" i="12"/>
  <c r="R3637" i="12" s="1"/>
  <c r="C3605" i="12"/>
  <c r="R3605" i="12" s="1"/>
  <c r="C3573" i="12"/>
  <c r="R3573" i="12" s="1"/>
  <c r="C3541" i="12"/>
  <c r="C3509" i="12"/>
  <c r="C3477" i="12"/>
  <c r="R3477" i="12" s="1"/>
  <c r="C3445" i="12"/>
  <c r="R3445" i="12" s="1"/>
  <c r="C3413" i="12"/>
  <c r="R3413" i="12" s="1"/>
  <c r="C3385" i="12"/>
  <c r="R3385" i="12" s="1"/>
  <c r="C3353" i="12"/>
  <c r="R3353" i="12" s="1"/>
  <c r="C3321" i="12"/>
  <c r="R3321" i="12" s="1"/>
  <c r="C3289" i="12"/>
  <c r="R3289" i="12" s="1"/>
  <c r="C3281" i="12"/>
  <c r="R3281" i="12" s="1"/>
  <c r="C3273" i="12"/>
  <c r="R3273" i="12" s="1"/>
  <c r="C3265" i="12"/>
  <c r="R3265" i="12" s="1"/>
  <c r="C3257" i="12"/>
  <c r="R3257" i="12" s="1"/>
  <c r="C3249" i="12"/>
  <c r="R3249" i="12" s="1"/>
  <c r="C3241" i="12"/>
  <c r="R3241" i="12" s="1"/>
  <c r="C3233" i="12"/>
  <c r="R3233" i="12" s="1"/>
  <c r="C3225" i="12"/>
  <c r="C3217" i="12"/>
  <c r="C3209" i="12"/>
  <c r="C3201" i="12"/>
  <c r="C3193" i="12"/>
  <c r="C3185" i="12"/>
  <c r="C3177" i="12"/>
  <c r="C3169" i="12"/>
  <c r="C3161" i="12"/>
  <c r="C3153" i="12"/>
  <c r="R3153" i="12" s="1"/>
  <c r="C3145" i="12"/>
  <c r="R3145" i="12" s="1"/>
  <c r="C3137" i="12"/>
  <c r="R3137" i="12" s="1"/>
  <c r="C3129" i="12"/>
  <c r="R3129" i="12" s="1"/>
  <c r="C3121" i="12"/>
  <c r="R3121" i="12" s="1"/>
  <c r="C3113" i="12"/>
  <c r="R3113" i="12" s="1"/>
  <c r="C3105" i="12"/>
  <c r="R3105" i="12" s="1"/>
  <c r="C3097" i="12"/>
  <c r="R3097" i="12" s="1"/>
  <c r="C3089" i="12"/>
  <c r="R3089" i="12" s="1"/>
  <c r="C3081" i="12"/>
  <c r="R3081" i="12" s="1"/>
  <c r="C3073" i="12"/>
  <c r="R3073" i="12" s="1"/>
  <c r="C3061" i="12"/>
  <c r="R3061" i="12" s="1"/>
  <c r="C3053" i="12"/>
  <c r="R3053" i="12" s="1"/>
  <c r="C3045" i="12"/>
  <c r="R3045" i="12" s="1"/>
  <c r="C3037" i="12"/>
  <c r="R3037" i="12" s="1"/>
  <c r="C3029" i="12"/>
  <c r="R3029" i="12" s="1"/>
  <c r="C3021" i="12"/>
  <c r="R3021" i="12" s="1"/>
  <c r="C3013" i="12"/>
  <c r="R3013" i="12" s="1"/>
  <c r="C3005" i="12"/>
  <c r="R3005" i="12" s="1"/>
  <c r="C2997" i="12"/>
  <c r="R2997" i="12" s="1"/>
  <c r="C2989" i="12"/>
  <c r="R2989" i="12" s="1"/>
  <c r="C2981" i="12"/>
  <c r="R2981" i="12" s="1"/>
  <c r="C2973" i="12"/>
  <c r="R2973" i="12" s="1"/>
  <c r="C2965" i="12"/>
  <c r="R2965" i="12" s="1"/>
  <c r="C2957" i="12"/>
  <c r="R2957" i="12" s="1"/>
  <c r="C2949" i="12"/>
  <c r="R2949" i="12" s="1"/>
  <c r="C2941" i="12"/>
  <c r="R2941" i="12" s="1"/>
  <c r="C2933" i="12"/>
  <c r="R2933" i="12" s="1"/>
  <c r="C2925" i="12"/>
  <c r="R2925" i="12" s="1"/>
  <c r="C2917" i="12"/>
  <c r="R2917" i="12" s="1"/>
  <c r="C2909" i="12"/>
  <c r="R2909" i="12" s="1"/>
  <c r="C2901" i="12"/>
  <c r="C2893" i="12"/>
  <c r="C2885" i="12"/>
  <c r="C2877" i="12"/>
  <c r="C2869" i="12"/>
  <c r="C2861" i="12"/>
  <c r="C2853" i="12"/>
  <c r="C2845" i="12"/>
  <c r="C2837" i="12"/>
  <c r="C2829" i="12"/>
  <c r="R2829" i="12" s="1"/>
  <c r="C2821" i="12"/>
  <c r="R2821" i="12" s="1"/>
  <c r="C3882" i="12"/>
  <c r="R3882" i="12" s="1"/>
  <c r="C3850" i="12"/>
  <c r="C3818" i="12"/>
  <c r="C3786" i="12"/>
  <c r="R3786" i="12" s="1"/>
  <c r="C3754" i="12"/>
  <c r="R3754" i="12" s="1"/>
  <c r="C3722" i="12"/>
  <c r="R3722" i="12" s="1"/>
  <c r="C3694" i="12"/>
  <c r="R3694" i="12" s="1"/>
  <c r="C3662" i="12"/>
  <c r="R3662" i="12" s="1"/>
  <c r="C3630" i="12"/>
  <c r="R3630" i="12" s="1"/>
  <c r="C3598" i="12"/>
  <c r="R3598" i="12" s="1"/>
  <c r="C3566" i="12"/>
  <c r="R3566" i="12" s="1"/>
  <c r="C3534" i="12"/>
  <c r="C3502" i="12"/>
  <c r="C3470" i="12"/>
  <c r="R3470" i="12" s="1"/>
  <c r="C3438" i="12"/>
  <c r="R3438" i="12" s="1"/>
  <c r="C3406" i="12"/>
  <c r="R3406" i="12" s="1"/>
  <c r="C3378" i="12"/>
  <c r="R3378" i="12" s="1"/>
  <c r="C3346" i="12"/>
  <c r="R3346" i="12" s="1"/>
  <c r="C3314" i="12"/>
  <c r="R3314" i="12" s="1"/>
  <c r="C3288" i="12"/>
  <c r="R3288" i="12" s="1"/>
  <c r="C3280" i="12"/>
  <c r="R3280" i="12" s="1"/>
  <c r="C3272" i="12"/>
  <c r="R3272" i="12" s="1"/>
  <c r="C3264" i="12"/>
  <c r="R3264" i="12" s="1"/>
  <c r="C3256" i="12"/>
  <c r="R3256" i="12" s="1"/>
  <c r="C3248" i="12"/>
  <c r="R3248" i="12" s="1"/>
  <c r="C3240" i="12"/>
  <c r="R3240" i="12" s="1"/>
  <c r="C3232" i="12"/>
  <c r="R3232" i="12" s="1"/>
  <c r="C3224" i="12"/>
  <c r="C3216" i="12"/>
  <c r="C3208" i="12"/>
  <c r="C3200" i="12"/>
  <c r="C3192" i="12"/>
  <c r="C3184" i="12"/>
  <c r="C3176" i="12"/>
  <c r="C3168" i="12"/>
  <c r="C3160" i="12"/>
  <c r="C3152" i="12"/>
  <c r="R3152" i="12" s="1"/>
  <c r="C3144" i="12"/>
  <c r="R3144" i="12" s="1"/>
  <c r="C3136" i="12"/>
  <c r="R3136" i="12" s="1"/>
  <c r="C3128" i="12"/>
  <c r="R3128" i="12" s="1"/>
  <c r="C3120" i="12"/>
  <c r="R3120" i="12" s="1"/>
  <c r="C3112" i="12"/>
  <c r="R3112" i="12" s="1"/>
  <c r="C3104" i="12"/>
  <c r="R3104" i="12" s="1"/>
  <c r="C3096" i="12"/>
  <c r="R3096" i="12" s="1"/>
  <c r="C3088" i="12"/>
  <c r="R3088" i="12" s="1"/>
  <c r="C3080" i="12"/>
  <c r="R3080" i="12" s="1"/>
  <c r="C3072" i="12"/>
  <c r="R3072" i="12" s="1"/>
  <c r="C3060" i="12"/>
  <c r="R3060" i="12" s="1"/>
  <c r="C3052" i="12"/>
  <c r="R3052" i="12" s="1"/>
  <c r="C3044" i="12"/>
  <c r="R3044" i="12" s="1"/>
  <c r="C3036" i="12"/>
  <c r="R3036" i="12" s="1"/>
  <c r="C3028" i="12"/>
  <c r="R3028" i="12" s="1"/>
  <c r="C3020" i="12"/>
  <c r="R3020" i="12" s="1"/>
  <c r="C3012" i="12"/>
  <c r="R3012" i="12" s="1"/>
  <c r="C3004" i="12"/>
  <c r="R3004" i="12" s="1"/>
  <c r="C2996" i="12"/>
  <c r="R2996" i="12" s="1"/>
  <c r="C2988" i="12"/>
  <c r="R2988" i="12" s="1"/>
  <c r="C2980" i="12"/>
  <c r="R2980" i="12" s="1"/>
  <c r="C2972" i="12"/>
  <c r="R2972" i="12" s="1"/>
  <c r="C2964" i="12"/>
  <c r="R2964" i="12" s="1"/>
  <c r="C2956" i="12"/>
  <c r="R2956" i="12" s="1"/>
  <c r="C2948" i="12"/>
  <c r="R2948" i="12" s="1"/>
  <c r="C2940" i="12"/>
  <c r="R2940" i="12" s="1"/>
  <c r="C2932" i="12"/>
  <c r="R2932" i="12" s="1"/>
  <c r="C2924" i="12"/>
  <c r="R2924" i="12" s="1"/>
  <c r="C2916" i="12"/>
  <c r="R2916" i="12" s="1"/>
  <c r="C2908" i="12"/>
  <c r="R2908" i="12" s="1"/>
  <c r="C2900" i="12"/>
  <c r="C2892" i="12"/>
  <c r="C2884" i="12"/>
  <c r="C2876" i="12"/>
  <c r="C2868" i="12"/>
  <c r="C2860" i="12"/>
  <c r="C2852" i="12"/>
  <c r="C2844" i="12"/>
  <c r="C2836" i="12"/>
  <c r="C2828" i="12"/>
  <c r="R2828" i="12" s="1"/>
  <c r="C2820" i="12"/>
  <c r="R2820" i="12" s="1"/>
  <c r="C3881" i="12"/>
  <c r="R3881" i="12" s="1"/>
  <c r="C3849" i="12"/>
  <c r="C3817" i="12"/>
  <c r="C3785" i="12"/>
  <c r="R3785" i="12" s="1"/>
  <c r="C3753" i="12"/>
  <c r="R3753" i="12" s="1"/>
  <c r="C3721" i="12"/>
  <c r="R3721" i="12" s="1"/>
  <c r="C3693" i="12"/>
  <c r="R3693" i="12" s="1"/>
  <c r="C3661" i="12"/>
  <c r="R3661" i="12" s="1"/>
  <c r="C3629" i="12"/>
  <c r="R3629" i="12" s="1"/>
  <c r="C3597" i="12"/>
  <c r="R3597" i="12" s="1"/>
  <c r="C3565" i="12"/>
  <c r="R3565" i="12" s="1"/>
  <c r="C3533" i="12"/>
  <c r="C3501" i="12"/>
  <c r="C3469" i="12"/>
  <c r="R3469" i="12" s="1"/>
  <c r="C3437" i="12"/>
  <c r="R3437" i="12" s="1"/>
  <c r="C3405" i="12"/>
  <c r="R3405" i="12" s="1"/>
  <c r="C3377" i="12"/>
  <c r="R3377" i="12" s="1"/>
  <c r="C3345" i="12"/>
  <c r="R3345" i="12" s="1"/>
  <c r="C3313" i="12"/>
  <c r="R3313" i="12" s="1"/>
  <c r="C3287" i="12"/>
  <c r="R3287" i="12" s="1"/>
  <c r="C3279" i="12"/>
  <c r="R3279" i="12" s="1"/>
  <c r="C3271" i="12"/>
  <c r="R3271" i="12" s="1"/>
  <c r="C3263" i="12"/>
  <c r="R3263" i="12" s="1"/>
  <c r="C3255" i="12"/>
  <c r="R3255" i="12" s="1"/>
  <c r="C3247" i="12"/>
  <c r="R3247" i="12" s="1"/>
  <c r="C3239" i="12"/>
  <c r="R3239" i="12" s="1"/>
  <c r="C3231" i="12"/>
  <c r="R3231" i="12" s="1"/>
  <c r="C3223" i="12"/>
  <c r="C3215" i="12"/>
  <c r="C3207" i="12"/>
  <c r="C3199" i="12"/>
  <c r="C3191" i="12"/>
  <c r="C3183" i="12"/>
  <c r="C3175" i="12"/>
  <c r="C3167" i="12"/>
  <c r="C3159" i="12"/>
  <c r="C3151" i="12"/>
  <c r="R3151" i="12" s="1"/>
  <c r="C3143" i="12"/>
  <c r="R3143" i="12" s="1"/>
  <c r="C3135" i="12"/>
  <c r="R3135" i="12" s="1"/>
  <c r="C3127" i="12"/>
  <c r="R3127" i="12" s="1"/>
  <c r="C3119" i="12"/>
  <c r="R3119" i="12" s="1"/>
  <c r="C3111" i="12"/>
  <c r="R3111" i="12" s="1"/>
  <c r="C3103" i="12"/>
  <c r="R3103" i="12" s="1"/>
  <c r="C3095" i="12"/>
  <c r="R3095" i="12" s="1"/>
  <c r="C3087" i="12"/>
  <c r="R3087" i="12" s="1"/>
  <c r="C3079" i="12"/>
  <c r="R3079" i="12" s="1"/>
  <c r="C3071" i="12"/>
  <c r="R3071" i="12" s="1"/>
  <c r="C3059" i="12"/>
  <c r="R3059" i="12" s="1"/>
  <c r="C3051" i="12"/>
  <c r="R3051" i="12" s="1"/>
  <c r="C3043" i="12"/>
  <c r="R3043" i="12" s="1"/>
  <c r="C3035" i="12"/>
  <c r="R3035" i="12" s="1"/>
  <c r="C3027" i="12"/>
  <c r="R3027" i="12" s="1"/>
  <c r="C3019" i="12"/>
  <c r="R3019" i="12" s="1"/>
  <c r="C3011" i="12"/>
  <c r="R3011" i="12" s="1"/>
  <c r="C3003" i="12"/>
  <c r="R3003" i="12" s="1"/>
  <c r="C2995" i="12"/>
  <c r="R2995" i="12" s="1"/>
  <c r="C2987" i="12"/>
  <c r="R2987" i="12" s="1"/>
  <c r="C2979" i="12"/>
  <c r="R2979" i="12" s="1"/>
  <c r="C2971" i="12"/>
  <c r="R2971" i="12" s="1"/>
  <c r="C2963" i="12"/>
  <c r="R2963" i="12" s="1"/>
  <c r="C2955" i="12"/>
  <c r="R2955" i="12" s="1"/>
  <c r="C2947" i="12"/>
  <c r="R2947" i="12" s="1"/>
  <c r="C2939" i="12"/>
  <c r="R2939" i="12" s="1"/>
  <c r="C2931" i="12"/>
  <c r="R2931" i="12" s="1"/>
  <c r="C2923" i="12"/>
  <c r="R2923" i="12" s="1"/>
  <c r="C2915" i="12"/>
  <c r="R2915" i="12" s="1"/>
  <c r="C2907" i="12"/>
  <c r="R2907" i="12" s="1"/>
  <c r="C2899" i="12"/>
  <c r="C2891" i="12"/>
  <c r="C2883" i="12"/>
  <c r="C2875" i="12"/>
  <c r="C2867" i="12"/>
  <c r="C2859" i="12"/>
  <c r="C2851" i="12"/>
  <c r="C2843" i="12"/>
  <c r="C2835" i="12"/>
  <c r="C2827" i="12"/>
  <c r="R2827" i="12" s="1"/>
  <c r="C2819" i="12"/>
  <c r="R2819" i="12" s="1"/>
  <c r="C3874" i="12"/>
  <c r="C3842" i="12"/>
  <c r="C3810" i="12"/>
  <c r="C3778" i="12"/>
  <c r="R3778" i="12" s="1"/>
  <c r="C3746" i="12"/>
  <c r="R3746" i="12" s="1"/>
  <c r="C3714" i="12"/>
  <c r="R3714" i="12" s="1"/>
  <c r="C3686" i="12"/>
  <c r="R3686" i="12" s="1"/>
  <c r="C3654" i="12"/>
  <c r="R3654" i="12" s="1"/>
  <c r="C3622" i="12"/>
  <c r="R3622" i="12" s="1"/>
  <c r="C3590" i="12"/>
  <c r="R3590" i="12" s="1"/>
  <c r="C3558" i="12"/>
  <c r="R3558" i="12" s="1"/>
  <c r="C3526" i="12"/>
  <c r="C3494" i="12"/>
  <c r="C3462" i="12"/>
  <c r="R3462" i="12" s="1"/>
  <c r="C3430" i="12"/>
  <c r="R3430" i="12" s="1"/>
  <c r="C3398" i="12"/>
  <c r="R3398" i="12" s="1"/>
  <c r="C3370" i="12"/>
  <c r="R3370" i="12" s="1"/>
  <c r="C3338" i="12"/>
  <c r="R3338" i="12" s="1"/>
  <c r="C3306" i="12"/>
  <c r="R3306" i="12" s="1"/>
  <c r="C3286" i="12"/>
  <c r="R3286" i="12" s="1"/>
  <c r="C3278" i="12"/>
  <c r="R3278" i="12" s="1"/>
  <c r="C3270" i="12"/>
  <c r="R3270" i="12" s="1"/>
  <c r="C3262" i="12"/>
  <c r="R3262" i="12" s="1"/>
  <c r="C3254" i="12"/>
  <c r="R3254" i="12" s="1"/>
  <c r="C3246" i="12"/>
  <c r="R3246" i="12" s="1"/>
  <c r="C3238" i="12"/>
  <c r="R3238" i="12" s="1"/>
  <c r="C3230" i="12"/>
  <c r="R3230" i="12" s="1"/>
  <c r="C3222" i="12"/>
  <c r="C3214" i="12"/>
  <c r="C3206" i="12"/>
  <c r="C3198" i="12"/>
  <c r="C3190" i="12"/>
  <c r="C3182" i="12"/>
  <c r="C3174" i="12"/>
  <c r="C3166" i="12"/>
  <c r="C3158" i="12"/>
  <c r="C3150" i="12"/>
  <c r="R3150" i="12" s="1"/>
  <c r="C3142" i="12"/>
  <c r="R3142" i="12" s="1"/>
  <c r="C3134" i="12"/>
  <c r="R3134" i="12" s="1"/>
  <c r="C3126" i="12"/>
  <c r="R3126" i="12" s="1"/>
  <c r="C3118" i="12"/>
  <c r="R3118" i="12" s="1"/>
  <c r="C3110" i="12"/>
  <c r="R3110" i="12" s="1"/>
  <c r="C3102" i="12"/>
  <c r="R3102" i="12" s="1"/>
  <c r="C3094" i="12"/>
  <c r="R3094" i="12" s="1"/>
  <c r="C3086" i="12"/>
  <c r="R3086" i="12" s="1"/>
  <c r="C3078" i="12"/>
  <c r="R3078" i="12" s="1"/>
  <c r="C3070" i="12"/>
  <c r="R3070" i="12" s="1"/>
  <c r="C3058" i="12"/>
  <c r="R3058" i="12" s="1"/>
  <c r="C3050" i="12"/>
  <c r="R3050" i="12" s="1"/>
  <c r="C3042" i="12"/>
  <c r="R3042" i="12" s="1"/>
  <c r="C3034" i="12"/>
  <c r="R3034" i="12" s="1"/>
  <c r="C3026" i="12"/>
  <c r="R3026" i="12" s="1"/>
  <c r="C3018" i="12"/>
  <c r="R3018" i="12" s="1"/>
  <c r="C3010" i="12"/>
  <c r="R3010" i="12" s="1"/>
  <c r="C3002" i="12"/>
  <c r="R3002" i="12" s="1"/>
  <c r="C2994" i="12"/>
  <c r="R2994" i="12" s="1"/>
  <c r="C2986" i="12"/>
  <c r="R2986" i="12" s="1"/>
  <c r="C2978" i="12"/>
  <c r="R2978" i="12" s="1"/>
  <c r="C2970" i="12"/>
  <c r="R2970" i="12" s="1"/>
  <c r="C2962" i="12"/>
  <c r="R2962" i="12" s="1"/>
  <c r="C2954" i="12"/>
  <c r="R2954" i="12" s="1"/>
  <c r="C2946" i="12"/>
  <c r="R2946" i="12" s="1"/>
  <c r="C2938" i="12"/>
  <c r="R2938" i="12" s="1"/>
  <c r="C2930" i="12"/>
  <c r="R2930" i="12" s="1"/>
  <c r="C2922" i="12"/>
  <c r="R2922" i="12" s="1"/>
  <c r="C2914" i="12"/>
  <c r="R2914" i="12" s="1"/>
  <c r="C2906" i="12"/>
  <c r="R2906" i="12" s="1"/>
  <c r="C2898" i="12"/>
  <c r="C2890" i="12"/>
  <c r="C2882" i="12"/>
  <c r="C2874" i="12"/>
  <c r="C2866" i="12"/>
  <c r="C2858" i="12"/>
  <c r="C2850" i="12"/>
  <c r="C2842" i="12"/>
  <c r="C2834" i="12"/>
  <c r="C2826" i="12"/>
  <c r="R2826" i="12" s="1"/>
  <c r="C2818" i="12"/>
  <c r="R2818" i="12" s="1"/>
  <c r="C3873" i="12"/>
  <c r="C3841" i="12"/>
  <c r="C3809" i="12"/>
  <c r="C3777" i="12"/>
  <c r="R3777" i="12" s="1"/>
  <c r="C3745" i="12"/>
  <c r="R3745" i="12" s="1"/>
  <c r="C3685" i="12"/>
  <c r="R3685" i="12" s="1"/>
  <c r="C3653" i="12"/>
  <c r="R3653" i="12" s="1"/>
  <c r="C3621" i="12"/>
  <c r="R3621" i="12" s="1"/>
  <c r="C3589" i="12"/>
  <c r="R3589" i="12" s="1"/>
  <c r="C3557" i="12"/>
  <c r="R3557" i="12" s="1"/>
  <c r="C3525" i="12"/>
  <c r="C3493" i="12"/>
  <c r="C3461" i="12"/>
  <c r="R3461" i="12" s="1"/>
  <c r="C3429" i="12"/>
  <c r="R3429" i="12" s="1"/>
  <c r="C3397" i="12"/>
  <c r="R3397" i="12" s="1"/>
  <c r="C3369" i="12"/>
  <c r="R3369" i="12" s="1"/>
  <c r="C3337" i="12"/>
  <c r="R3337" i="12" s="1"/>
  <c r="C3305" i="12"/>
  <c r="R3305" i="12" s="1"/>
  <c r="C3285" i="12"/>
  <c r="R3285" i="12" s="1"/>
  <c r="C3277" i="12"/>
  <c r="R3277" i="12" s="1"/>
  <c r="C3269" i="12"/>
  <c r="R3269" i="12" s="1"/>
  <c r="C3261" i="12"/>
  <c r="R3261" i="12" s="1"/>
  <c r="C3253" i="12"/>
  <c r="R3253" i="12" s="1"/>
  <c r="C3245" i="12"/>
  <c r="R3245" i="12" s="1"/>
  <c r="C3237" i="12"/>
  <c r="R3237" i="12" s="1"/>
  <c r="C3229" i="12"/>
  <c r="R3229" i="12" s="1"/>
  <c r="C3221" i="12"/>
  <c r="C3213" i="12"/>
  <c r="C3205" i="12"/>
  <c r="C3197" i="12"/>
  <c r="C3189" i="12"/>
  <c r="C3181" i="12"/>
  <c r="C3173" i="12"/>
  <c r="C3165" i="12"/>
  <c r="C3157" i="12"/>
  <c r="C3149" i="12"/>
  <c r="R3149" i="12" s="1"/>
  <c r="C3141" i="12"/>
  <c r="R3141" i="12" s="1"/>
  <c r="C3133" i="12"/>
  <c r="R3133" i="12" s="1"/>
  <c r="C3125" i="12"/>
  <c r="R3125" i="12" s="1"/>
  <c r="C3117" i="12"/>
  <c r="R3117" i="12" s="1"/>
  <c r="C3109" i="12"/>
  <c r="R3109" i="12" s="1"/>
  <c r="C3101" i="12"/>
  <c r="R3101" i="12" s="1"/>
  <c r="C3093" i="12"/>
  <c r="R3093" i="12" s="1"/>
  <c r="C3085" i="12"/>
  <c r="R3085" i="12" s="1"/>
  <c r="C3077" i="12"/>
  <c r="R3077" i="12" s="1"/>
  <c r="C3069" i="12"/>
  <c r="R3069" i="12" s="1"/>
  <c r="C3065" i="12"/>
  <c r="R3065" i="12" s="1"/>
  <c r="C3057" i="12"/>
  <c r="R3057" i="12" s="1"/>
  <c r="C3049" i="12"/>
  <c r="R3049" i="12" s="1"/>
  <c r="C3041" i="12"/>
  <c r="R3041" i="12" s="1"/>
  <c r="C3033" i="12"/>
  <c r="R3033" i="12" s="1"/>
  <c r="C3025" i="12"/>
  <c r="R3025" i="12" s="1"/>
  <c r="C3017" i="12"/>
  <c r="R3017" i="12" s="1"/>
  <c r="C3009" i="12"/>
  <c r="R3009" i="12" s="1"/>
  <c r="C3001" i="12"/>
  <c r="R3001" i="12" s="1"/>
  <c r="C2993" i="12"/>
  <c r="R2993" i="12" s="1"/>
  <c r="C2985" i="12"/>
  <c r="R2985" i="12" s="1"/>
  <c r="C2977" i="12"/>
  <c r="R2977" i="12" s="1"/>
  <c r="C2969" i="12"/>
  <c r="R2969" i="12" s="1"/>
  <c r="C2961" i="12"/>
  <c r="R2961" i="12" s="1"/>
  <c r="C2953" i="12"/>
  <c r="R2953" i="12" s="1"/>
  <c r="C2945" i="12"/>
  <c r="R2945" i="12" s="1"/>
  <c r="C2937" i="12"/>
  <c r="R2937" i="12" s="1"/>
  <c r="C2929" i="12"/>
  <c r="R2929" i="12" s="1"/>
  <c r="C2921" i="12"/>
  <c r="R2921" i="12" s="1"/>
  <c r="C2913" i="12"/>
  <c r="R2913" i="12" s="1"/>
  <c r="C2905" i="12"/>
  <c r="R2905" i="12" s="1"/>
  <c r="C2897" i="12"/>
  <c r="C2889" i="12"/>
  <c r="C2881" i="12"/>
  <c r="C2873" i="12"/>
  <c r="C2865" i="12"/>
  <c r="C2857" i="12"/>
  <c r="C2849" i="12"/>
  <c r="C2841" i="12"/>
  <c r="C2833" i="12"/>
  <c r="C2825" i="12"/>
  <c r="R2825" i="12" s="1"/>
  <c r="C2817" i="12"/>
  <c r="R2817" i="12" s="1"/>
  <c r="C3866" i="12"/>
  <c r="C3738" i="12"/>
  <c r="R3738" i="12" s="1"/>
  <c r="C3646" i="12"/>
  <c r="R3646" i="12" s="1"/>
  <c r="C3518" i="12"/>
  <c r="C3390" i="12"/>
  <c r="R3390" i="12" s="1"/>
  <c r="C3298" i="12"/>
  <c r="R3298" i="12" s="1"/>
  <c r="C3260" i="12"/>
  <c r="R3260" i="12" s="1"/>
  <c r="C3228" i="12"/>
  <c r="R3228" i="12" s="1"/>
  <c r="C3196" i="12"/>
  <c r="C3164" i="12"/>
  <c r="C3132" i="12"/>
  <c r="R3132" i="12" s="1"/>
  <c r="C3100" i="12"/>
  <c r="R3100" i="12" s="1"/>
  <c r="C3068" i="12"/>
  <c r="R3068" i="12" s="1"/>
  <c r="C3040" i="12"/>
  <c r="R3040" i="12" s="1"/>
  <c r="C3008" i="12"/>
  <c r="R3008" i="12" s="1"/>
  <c r="C2976" i="12"/>
  <c r="R2976" i="12" s="1"/>
  <c r="C2944" i="12"/>
  <c r="R2944" i="12" s="1"/>
  <c r="C2912" i="12"/>
  <c r="R2912" i="12" s="1"/>
  <c r="C2880" i="12"/>
  <c r="C2848" i="12"/>
  <c r="C2816" i="12"/>
  <c r="R2816" i="12" s="1"/>
  <c r="C2807" i="12"/>
  <c r="R2807" i="12" s="1"/>
  <c r="C2799" i="12"/>
  <c r="R2799" i="12" s="1"/>
  <c r="C2791" i="12"/>
  <c r="R2791" i="12" s="1"/>
  <c r="C2783" i="12"/>
  <c r="R2783" i="12" s="1"/>
  <c r="C2775" i="12"/>
  <c r="R2775" i="12" s="1"/>
  <c r="C2767" i="12"/>
  <c r="R2767" i="12" s="1"/>
  <c r="C2759" i="12"/>
  <c r="R2759" i="12" s="1"/>
  <c r="C2751" i="12"/>
  <c r="R2751" i="12" s="1"/>
  <c r="C2743" i="12"/>
  <c r="R2743" i="12" s="1"/>
  <c r="C2739" i="12"/>
  <c r="R2739" i="12" s="1"/>
  <c r="C2731" i="12"/>
  <c r="R2731" i="12" s="1"/>
  <c r="C2723" i="12"/>
  <c r="R2723" i="12" s="1"/>
  <c r="C2715" i="12"/>
  <c r="R2715" i="12" s="1"/>
  <c r="C2707" i="12"/>
  <c r="R2707" i="12" s="1"/>
  <c r="C2699" i="12"/>
  <c r="R2699" i="12" s="1"/>
  <c r="C2691" i="12"/>
  <c r="R2691" i="12" s="1"/>
  <c r="C2683" i="12"/>
  <c r="R2683" i="12" s="1"/>
  <c r="C2675" i="12"/>
  <c r="R2675" i="12" s="1"/>
  <c r="C2667" i="12"/>
  <c r="R2667" i="12" s="1"/>
  <c r="C2659" i="12"/>
  <c r="R2659" i="12" s="1"/>
  <c r="C2651" i="12"/>
  <c r="R2651" i="12" s="1"/>
  <c r="C2643" i="12"/>
  <c r="R2643" i="12" s="1"/>
  <c r="C2635" i="12"/>
  <c r="R2635" i="12" s="1"/>
  <c r="C2627" i="12"/>
  <c r="R2627" i="12" s="1"/>
  <c r="C2619" i="12"/>
  <c r="R2619" i="12" s="1"/>
  <c r="C2611" i="12"/>
  <c r="R2611" i="12" s="1"/>
  <c r="C2603" i="12"/>
  <c r="R2603" i="12" s="1"/>
  <c r="C3865" i="12"/>
  <c r="C3737" i="12"/>
  <c r="R3737" i="12" s="1"/>
  <c r="C3645" i="12"/>
  <c r="R3645" i="12" s="1"/>
  <c r="C3517" i="12"/>
  <c r="C3297" i="12"/>
  <c r="R3297" i="12" s="1"/>
  <c r="C3259" i="12"/>
  <c r="R3259" i="12" s="1"/>
  <c r="C3227" i="12"/>
  <c r="C3195" i="12"/>
  <c r="C3163" i="12"/>
  <c r="C3131" i="12"/>
  <c r="R3131" i="12" s="1"/>
  <c r="C3099" i="12"/>
  <c r="R3099" i="12" s="1"/>
  <c r="C3067" i="12"/>
  <c r="R3067" i="12" s="1"/>
  <c r="C3039" i="12"/>
  <c r="R3039" i="12" s="1"/>
  <c r="C3007" i="12"/>
  <c r="R3007" i="12" s="1"/>
  <c r="C2975" i="12"/>
  <c r="R2975" i="12" s="1"/>
  <c r="C2943" i="12"/>
  <c r="R2943" i="12" s="1"/>
  <c r="C2911" i="12"/>
  <c r="R2911" i="12" s="1"/>
  <c r="C2879" i="12"/>
  <c r="C2847" i="12"/>
  <c r="C2815" i="12"/>
  <c r="R2815" i="12" s="1"/>
  <c r="C2806" i="12"/>
  <c r="R2806" i="12" s="1"/>
  <c r="C2798" i="12"/>
  <c r="R2798" i="12" s="1"/>
  <c r="C2790" i="12"/>
  <c r="R2790" i="12" s="1"/>
  <c r="C2782" i="12"/>
  <c r="R2782" i="12" s="1"/>
  <c r="C2774" i="12"/>
  <c r="R2774" i="12" s="1"/>
  <c r="C2766" i="12"/>
  <c r="R2766" i="12" s="1"/>
  <c r="C2758" i="12"/>
  <c r="R2758" i="12" s="1"/>
  <c r="C2750" i="12"/>
  <c r="R2750" i="12" s="1"/>
  <c r="C2742" i="12"/>
  <c r="R2742" i="12" s="1"/>
  <c r="C2738" i="12"/>
  <c r="R2738" i="12" s="1"/>
  <c r="C2730" i="12"/>
  <c r="R2730" i="12" s="1"/>
  <c r="C2722" i="12"/>
  <c r="R2722" i="12" s="1"/>
  <c r="C2714" i="12"/>
  <c r="R2714" i="12" s="1"/>
  <c r="C2706" i="12"/>
  <c r="R2706" i="12" s="1"/>
  <c r="C2698" i="12"/>
  <c r="R2698" i="12" s="1"/>
  <c r="C2690" i="12"/>
  <c r="R2690" i="12" s="1"/>
  <c r="C2682" i="12"/>
  <c r="R2682" i="12" s="1"/>
  <c r="C2674" i="12"/>
  <c r="R2674" i="12" s="1"/>
  <c r="C2666" i="12"/>
  <c r="R2666" i="12" s="1"/>
  <c r="C2658" i="12"/>
  <c r="R2658" i="12" s="1"/>
  <c r="C2650" i="12"/>
  <c r="R2650" i="12" s="1"/>
  <c r="C2642" i="12"/>
  <c r="R2642" i="12" s="1"/>
  <c r="C2634" i="12"/>
  <c r="R2634" i="12" s="1"/>
  <c r="C2626" i="12"/>
  <c r="R2626" i="12" s="1"/>
  <c r="C2618" i="12"/>
  <c r="R2618" i="12" s="1"/>
  <c r="C2610" i="12"/>
  <c r="R2610" i="12" s="1"/>
  <c r="C2602" i="12"/>
  <c r="R2602" i="12" s="1"/>
  <c r="C3834" i="12"/>
  <c r="C3614" i="12"/>
  <c r="R3614" i="12" s="1"/>
  <c r="C3486" i="12"/>
  <c r="C3284" i="12"/>
  <c r="R3284" i="12" s="1"/>
  <c r="C3252" i="12"/>
  <c r="R3252" i="12" s="1"/>
  <c r="C3220" i="12"/>
  <c r="C3188" i="12"/>
  <c r="C3156" i="12"/>
  <c r="C3124" i="12"/>
  <c r="R3124" i="12" s="1"/>
  <c r="C3092" i="12"/>
  <c r="R3092" i="12" s="1"/>
  <c r="C3064" i="12"/>
  <c r="R3064" i="12" s="1"/>
  <c r="C3032" i="12"/>
  <c r="R3032" i="12" s="1"/>
  <c r="C3000" i="12"/>
  <c r="R3000" i="12" s="1"/>
  <c r="C2968" i="12"/>
  <c r="R2968" i="12" s="1"/>
  <c r="C2936" i="12"/>
  <c r="R2936" i="12" s="1"/>
  <c r="C2904" i="12"/>
  <c r="R2904" i="12" s="1"/>
  <c r="C2872" i="12"/>
  <c r="C2840" i="12"/>
  <c r="C2813" i="12"/>
  <c r="R2813" i="12" s="1"/>
  <c r="C2805" i="12"/>
  <c r="R2805" i="12" s="1"/>
  <c r="C2797" i="12"/>
  <c r="R2797" i="12" s="1"/>
  <c r="C2789" i="12"/>
  <c r="R2789" i="12" s="1"/>
  <c r="C2781" i="12"/>
  <c r="R2781" i="12" s="1"/>
  <c r="C2773" i="12"/>
  <c r="R2773" i="12" s="1"/>
  <c r="C2765" i="12"/>
  <c r="R2765" i="12" s="1"/>
  <c r="C2757" i="12"/>
  <c r="R2757" i="12" s="1"/>
  <c r="C2749" i="12"/>
  <c r="R2749" i="12" s="1"/>
  <c r="C2737" i="12"/>
  <c r="R2737" i="12" s="1"/>
  <c r="C2729" i="12"/>
  <c r="R2729" i="12" s="1"/>
  <c r="C2721" i="12"/>
  <c r="R2721" i="12" s="1"/>
  <c r="C2713" i="12"/>
  <c r="R2713" i="12" s="1"/>
  <c r="C2705" i="12"/>
  <c r="R2705" i="12" s="1"/>
  <c r="C2697" i="12"/>
  <c r="R2697" i="12" s="1"/>
  <c r="C2689" i="12"/>
  <c r="R2689" i="12" s="1"/>
  <c r="C2681" i="12"/>
  <c r="R2681" i="12" s="1"/>
  <c r="C2673" i="12"/>
  <c r="R2673" i="12" s="1"/>
  <c r="C2665" i="12"/>
  <c r="R2665" i="12" s="1"/>
  <c r="C2657" i="12"/>
  <c r="R2657" i="12" s="1"/>
  <c r="C2649" i="12"/>
  <c r="R2649" i="12" s="1"/>
  <c r="C2641" i="12"/>
  <c r="R2641" i="12" s="1"/>
  <c r="C2633" i="12"/>
  <c r="R2633" i="12" s="1"/>
  <c r="C2625" i="12"/>
  <c r="R2625" i="12" s="1"/>
  <c r="C2617" i="12"/>
  <c r="R2617" i="12" s="1"/>
  <c r="C2609" i="12"/>
  <c r="R2609" i="12" s="1"/>
  <c r="C2601" i="12"/>
  <c r="R2601" i="12" s="1"/>
  <c r="C3833" i="12"/>
  <c r="C3613" i="12"/>
  <c r="R3613" i="12" s="1"/>
  <c r="C3485" i="12"/>
  <c r="C3283" i="12"/>
  <c r="R3283" i="12" s="1"/>
  <c r="C3251" i="12"/>
  <c r="R3251" i="12" s="1"/>
  <c r="C3219" i="12"/>
  <c r="C3187" i="12"/>
  <c r="C3155" i="12"/>
  <c r="R3155" i="12" s="1"/>
  <c r="C3123" i="12"/>
  <c r="R3123" i="12" s="1"/>
  <c r="C3091" i="12"/>
  <c r="R3091" i="12" s="1"/>
  <c r="C3063" i="12"/>
  <c r="R3063" i="12" s="1"/>
  <c r="C3031" i="12"/>
  <c r="R3031" i="12" s="1"/>
  <c r="C2999" i="12"/>
  <c r="R2999" i="12" s="1"/>
  <c r="C2967" i="12"/>
  <c r="R2967" i="12" s="1"/>
  <c r="C2935" i="12"/>
  <c r="R2935" i="12" s="1"/>
  <c r="C2903" i="12"/>
  <c r="C2871" i="12"/>
  <c r="C2839" i="12"/>
  <c r="C2812" i="12"/>
  <c r="R2812" i="12" s="1"/>
  <c r="C2804" i="12"/>
  <c r="R2804" i="12" s="1"/>
  <c r="C2796" i="12"/>
  <c r="R2796" i="12" s="1"/>
  <c r="C2788" i="12"/>
  <c r="R2788" i="12" s="1"/>
  <c r="C2780" i="12"/>
  <c r="R2780" i="12" s="1"/>
  <c r="C2772" i="12"/>
  <c r="R2772" i="12" s="1"/>
  <c r="C2764" i="12"/>
  <c r="R2764" i="12" s="1"/>
  <c r="C2756" i="12"/>
  <c r="R2756" i="12" s="1"/>
  <c r="C2748" i="12"/>
  <c r="R2748" i="12" s="1"/>
  <c r="C2736" i="12"/>
  <c r="R2736" i="12" s="1"/>
  <c r="C2728" i="12"/>
  <c r="R2728" i="12" s="1"/>
  <c r="C2720" i="12"/>
  <c r="R2720" i="12" s="1"/>
  <c r="C2712" i="12"/>
  <c r="R2712" i="12" s="1"/>
  <c r="C2704" i="12"/>
  <c r="R2704" i="12" s="1"/>
  <c r="C2696" i="12"/>
  <c r="R2696" i="12" s="1"/>
  <c r="C2688" i="12"/>
  <c r="R2688" i="12" s="1"/>
  <c r="C2680" i="12"/>
  <c r="R2680" i="12" s="1"/>
  <c r="C2672" i="12"/>
  <c r="R2672" i="12" s="1"/>
  <c r="C2664" i="12"/>
  <c r="R2664" i="12" s="1"/>
  <c r="C2656" i="12"/>
  <c r="R2656" i="12" s="1"/>
  <c r="C2648" i="12"/>
  <c r="R2648" i="12" s="1"/>
  <c r="C2640" i="12"/>
  <c r="R2640" i="12" s="1"/>
  <c r="C2632" i="12"/>
  <c r="R2632" i="12" s="1"/>
  <c r="C2624" i="12"/>
  <c r="R2624" i="12" s="1"/>
  <c r="C2616" i="12"/>
  <c r="R2616" i="12" s="1"/>
  <c r="C2608" i="12"/>
  <c r="R2608" i="12" s="1"/>
  <c r="C2600" i="12"/>
  <c r="R2600" i="12" s="1"/>
  <c r="C3802" i="12"/>
  <c r="R3802" i="12" s="1"/>
  <c r="C3710" i="12"/>
  <c r="R3710" i="12" s="1"/>
  <c r="C3582" i="12"/>
  <c r="R3582" i="12" s="1"/>
  <c r="C3454" i="12"/>
  <c r="R3454" i="12" s="1"/>
  <c r="C3362" i="12"/>
  <c r="R3362" i="12" s="1"/>
  <c r="C3276" i="12"/>
  <c r="R3276" i="12" s="1"/>
  <c r="C3244" i="12"/>
  <c r="R3244" i="12" s="1"/>
  <c r="C3212" i="12"/>
  <c r="C3180" i="12"/>
  <c r="C3148" i="12"/>
  <c r="R3148" i="12" s="1"/>
  <c r="C3116" i="12"/>
  <c r="R3116" i="12" s="1"/>
  <c r="C3084" i="12"/>
  <c r="R3084" i="12" s="1"/>
  <c r="C3056" i="12"/>
  <c r="R3056" i="12" s="1"/>
  <c r="C3024" i="12"/>
  <c r="R3024" i="12" s="1"/>
  <c r="C2992" i="12"/>
  <c r="R2992" i="12" s="1"/>
  <c r="C2960" i="12"/>
  <c r="R2960" i="12" s="1"/>
  <c r="C2928" i="12"/>
  <c r="R2928" i="12" s="1"/>
  <c r="C2896" i="12"/>
  <c r="C2864" i="12"/>
  <c r="C2832" i="12"/>
  <c r="C2811" i="12"/>
  <c r="R2811" i="12" s="1"/>
  <c r="C2803" i="12"/>
  <c r="R2803" i="12" s="1"/>
  <c r="C2795" i="12"/>
  <c r="R2795" i="12" s="1"/>
  <c r="C2787" i="12"/>
  <c r="R2787" i="12" s="1"/>
  <c r="C2779" i="12"/>
  <c r="R2779" i="12" s="1"/>
  <c r="C2771" i="12"/>
  <c r="R2771" i="12" s="1"/>
  <c r="C2763" i="12"/>
  <c r="R2763" i="12" s="1"/>
  <c r="C2755" i="12"/>
  <c r="R2755" i="12" s="1"/>
  <c r="C2747" i="12"/>
  <c r="R2747" i="12" s="1"/>
  <c r="C2735" i="12"/>
  <c r="R2735" i="12" s="1"/>
  <c r="C2727" i="12"/>
  <c r="R2727" i="12" s="1"/>
  <c r="C2719" i="12"/>
  <c r="R2719" i="12" s="1"/>
  <c r="C2711" i="12"/>
  <c r="R2711" i="12" s="1"/>
  <c r="C2703" i="12"/>
  <c r="R2703" i="12" s="1"/>
  <c r="C2695" i="12"/>
  <c r="R2695" i="12" s="1"/>
  <c r="C2687" i="12"/>
  <c r="R2687" i="12" s="1"/>
  <c r="C2679" i="12"/>
  <c r="R2679" i="12" s="1"/>
  <c r="C2671" i="12"/>
  <c r="R2671" i="12" s="1"/>
  <c r="C2663" i="12"/>
  <c r="R2663" i="12" s="1"/>
  <c r="C2655" i="12"/>
  <c r="R2655" i="12" s="1"/>
  <c r="C2647" i="12"/>
  <c r="R2647" i="12" s="1"/>
  <c r="C2639" i="12"/>
  <c r="R2639" i="12" s="1"/>
  <c r="C2631" i="12"/>
  <c r="R2631" i="12" s="1"/>
  <c r="C2623" i="12"/>
  <c r="R2623" i="12" s="1"/>
  <c r="C2615" i="12"/>
  <c r="R2615" i="12" s="1"/>
  <c r="C2607" i="12"/>
  <c r="R2607" i="12" s="1"/>
  <c r="C3801" i="12"/>
  <c r="R3801" i="12" s="1"/>
  <c r="C3709" i="12"/>
  <c r="R3709" i="12" s="1"/>
  <c r="C3581" i="12"/>
  <c r="R3581" i="12" s="1"/>
  <c r="C3453" i="12"/>
  <c r="R3453" i="12" s="1"/>
  <c r="C3361" i="12"/>
  <c r="R3361" i="12" s="1"/>
  <c r="C3275" i="12"/>
  <c r="R3275" i="12" s="1"/>
  <c r="C3243" i="12"/>
  <c r="R3243" i="12" s="1"/>
  <c r="C3211" i="12"/>
  <c r="C3179" i="12"/>
  <c r="C3147" i="12"/>
  <c r="R3147" i="12" s="1"/>
  <c r="C3115" i="12"/>
  <c r="R3115" i="12" s="1"/>
  <c r="C3083" i="12"/>
  <c r="R3083" i="12" s="1"/>
  <c r="C3055" i="12"/>
  <c r="R3055" i="12" s="1"/>
  <c r="C3023" i="12"/>
  <c r="R3023" i="12" s="1"/>
  <c r="C2991" i="12"/>
  <c r="R2991" i="12" s="1"/>
  <c r="C2959" i="12"/>
  <c r="R2959" i="12" s="1"/>
  <c r="C2927" i="12"/>
  <c r="R2927" i="12" s="1"/>
  <c r="C2895" i="12"/>
  <c r="C2863" i="12"/>
  <c r="C2831" i="12"/>
  <c r="R2831" i="12" s="1"/>
  <c r="C2810" i="12"/>
  <c r="R2810" i="12" s="1"/>
  <c r="C2802" i="12"/>
  <c r="R2802" i="12" s="1"/>
  <c r="C2794" i="12"/>
  <c r="R2794" i="12" s="1"/>
  <c r="C2786" i="12"/>
  <c r="R2786" i="12" s="1"/>
  <c r="C2778" i="12"/>
  <c r="R2778" i="12" s="1"/>
  <c r="C2770" i="12"/>
  <c r="R2770" i="12" s="1"/>
  <c r="C2762" i="12"/>
  <c r="R2762" i="12" s="1"/>
  <c r="C2754" i="12"/>
  <c r="R2754" i="12" s="1"/>
  <c r="C2746" i="12"/>
  <c r="R2746" i="12" s="1"/>
  <c r="C2734" i="12"/>
  <c r="R2734" i="12" s="1"/>
  <c r="C2726" i="12"/>
  <c r="R2726" i="12" s="1"/>
  <c r="C2718" i="12"/>
  <c r="R2718" i="12" s="1"/>
  <c r="C2710" i="12"/>
  <c r="R2710" i="12" s="1"/>
  <c r="C2702" i="12"/>
  <c r="R2702" i="12" s="1"/>
  <c r="C2694" i="12"/>
  <c r="R2694" i="12" s="1"/>
  <c r="C2686" i="12"/>
  <c r="R2686" i="12" s="1"/>
  <c r="C2678" i="12"/>
  <c r="R2678" i="12" s="1"/>
  <c r="C2670" i="12"/>
  <c r="R2670" i="12" s="1"/>
  <c r="C2662" i="12"/>
  <c r="R2662" i="12" s="1"/>
  <c r="C2654" i="12"/>
  <c r="R2654" i="12" s="1"/>
  <c r="C2646" i="12"/>
  <c r="R2646" i="12" s="1"/>
  <c r="C2638" i="12"/>
  <c r="R2638" i="12" s="1"/>
  <c r="C2630" i="12"/>
  <c r="R2630" i="12" s="1"/>
  <c r="C2622" i="12"/>
  <c r="R2622" i="12" s="1"/>
  <c r="C2614" i="12"/>
  <c r="R2614" i="12" s="1"/>
  <c r="C2606" i="12"/>
  <c r="R2606" i="12" s="1"/>
  <c r="C3770" i="12"/>
  <c r="R3770" i="12" s="1"/>
  <c r="C3678" i="12"/>
  <c r="R3678" i="12" s="1"/>
  <c r="C3550" i="12"/>
  <c r="C3422" i="12"/>
  <c r="R3422" i="12" s="1"/>
  <c r="C3330" i="12"/>
  <c r="R3330" i="12" s="1"/>
  <c r="C3268" i="12"/>
  <c r="R3268" i="12" s="1"/>
  <c r="C3236" i="12"/>
  <c r="R3236" i="12" s="1"/>
  <c r="C3204" i="12"/>
  <c r="C3172" i="12"/>
  <c r="C3140" i="12"/>
  <c r="R3140" i="12" s="1"/>
  <c r="C3108" i="12"/>
  <c r="R3108" i="12" s="1"/>
  <c r="C3076" i="12"/>
  <c r="R3076" i="12" s="1"/>
  <c r="C3048" i="12"/>
  <c r="R3048" i="12" s="1"/>
  <c r="C3016" i="12"/>
  <c r="R3016" i="12" s="1"/>
  <c r="C2984" i="12"/>
  <c r="R2984" i="12" s="1"/>
  <c r="C2952" i="12"/>
  <c r="R2952" i="12" s="1"/>
  <c r="C2920" i="12"/>
  <c r="R2920" i="12" s="1"/>
  <c r="C2888" i="12"/>
  <c r="C2856" i="12"/>
  <c r="C2824" i="12"/>
  <c r="R2824" i="12" s="1"/>
  <c r="C2809" i="12"/>
  <c r="R2809" i="12" s="1"/>
  <c r="C2801" i="12"/>
  <c r="R2801" i="12" s="1"/>
  <c r="C2793" i="12"/>
  <c r="R2793" i="12" s="1"/>
  <c r="C2785" i="12"/>
  <c r="R2785" i="12" s="1"/>
  <c r="C2777" i="12"/>
  <c r="R2777" i="12" s="1"/>
  <c r="C2769" i="12"/>
  <c r="R2769" i="12" s="1"/>
  <c r="C2761" i="12"/>
  <c r="R2761" i="12" s="1"/>
  <c r="C2753" i="12"/>
  <c r="R2753" i="12" s="1"/>
  <c r="C2745" i="12"/>
  <c r="R2745" i="12" s="1"/>
  <c r="C2741" i="12"/>
  <c r="R2741" i="12" s="1"/>
  <c r="C2733" i="12"/>
  <c r="R2733" i="12" s="1"/>
  <c r="C2725" i="12"/>
  <c r="R2725" i="12" s="1"/>
  <c r="C2717" i="12"/>
  <c r="R2717" i="12" s="1"/>
  <c r="C2709" i="12"/>
  <c r="R2709" i="12" s="1"/>
  <c r="C2701" i="12"/>
  <c r="R2701" i="12" s="1"/>
  <c r="C2693" i="12"/>
  <c r="R2693" i="12" s="1"/>
  <c r="C2685" i="12"/>
  <c r="R2685" i="12" s="1"/>
  <c r="C2677" i="12"/>
  <c r="R2677" i="12" s="1"/>
  <c r="C2669" i="12"/>
  <c r="R2669" i="12" s="1"/>
  <c r="C2661" i="12"/>
  <c r="R2661" i="12" s="1"/>
  <c r="C2653" i="12"/>
  <c r="R2653" i="12" s="1"/>
  <c r="C2645" i="12"/>
  <c r="R2645" i="12" s="1"/>
  <c r="C2637" i="12"/>
  <c r="R2637" i="12" s="1"/>
  <c r="C2629" i="12"/>
  <c r="R2629" i="12" s="1"/>
  <c r="C2621" i="12"/>
  <c r="R2621" i="12" s="1"/>
  <c r="C2613" i="12"/>
  <c r="R2613" i="12" s="1"/>
  <c r="C2605" i="12"/>
  <c r="R2605" i="12" s="1"/>
  <c r="C3677" i="12"/>
  <c r="R3677" i="12" s="1"/>
  <c r="C3139" i="12"/>
  <c r="R3139" i="12" s="1"/>
  <c r="C2919" i="12"/>
  <c r="R2919" i="12" s="1"/>
  <c r="C2776" i="12"/>
  <c r="R2776" i="12" s="1"/>
  <c r="C2684" i="12"/>
  <c r="R2684" i="12" s="1"/>
  <c r="C2620" i="12"/>
  <c r="R2620" i="12" s="1"/>
  <c r="C3549" i="12"/>
  <c r="C3107" i="12"/>
  <c r="R3107" i="12" s="1"/>
  <c r="C2887" i="12"/>
  <c r="C2768" i="12"/>
  <c r="R2768" i="12" s="1"/>
  <c r="C2740" i="12"/>
  <c r="R2740" i="12" s="1"/>
  <c r="C2676" i="12"/>
  <c r="R2676" i="12" s="1"/>
  <c r="C2612" i="12"/>
  <c r="R2612" i="12" s="1"/>
  <c r="C3421" i="12"/>
  <c r="R3421" i="12" s="1"/>
  <c r="C3075" i="12"/>
  <c r="R3075" i="12" s="1"/>
  <c r="C2855" i="12"/>
  <c r="C2760" i="12"/>
  <c r="R2760" i="12" s="1"/>
  <c r="C2732" i="12"/>
  <c r="R2732" i="12" s="1"/>
  <c r="C2668" i="12"/>
  <c r="R2668" i="12" s="1"/>
  <c r="C2604" i="12"/>
  <c r="R2604" i="12" s="1"/>
  <c r="C3267" i="12"/>
  <c r="R3267" i="12" s="1"/>
  <c r="C3047" i="12"/>
  <c r="R3047" i="12" s="1"/>
  <c r="C2808" i="12"/>
  <c r="R2808" i="12" s="1"/>
  <c r="C2744" i="12"/>
  <c r="R2744" i="12" s="1"/>
  <c r="C2716" i="12"/>
  <c r="R2716" i="12" s="1"/>
  <c r="C2652" i="12"/>
  <c r="R2652" i="12" s="1"/>
  <c r="C3235" i="12"/>
  <c r="R3235" i="12" s="1"/>
  <c r="C3015" i="12"/>
  <c r="R3015" i="12" s="1"/>
  <c r="C2800" i="12"/>
  <c r="R2800" i="12" s="1"/>
  <c r="C2708" i="12"/>
  <c r="R2708" i="12" s="1"/>
  <c r="C2644" i="12"/>
  <c r="R2644" i="12" s="1"/>
  <c r="C3329" i="12"/>
  <c r="R3329" i="12" s="1"/>
  <c r="C2784" i="12"/>
  <c r="R2784" i="12" s="1"/>
  <c r="C2636" i="12"/>
  <c r="R2636" i="12" s="1"/>
  <c r="C3203" i="12"/>
  <c r="C2752" i="12"/>
  <c r="R2752" i="12" s="1"/>
  <c r="C2628" i="12"/>
  <c r="R2628" i="12" s="1"/>
  <c r="C3171" i="12"/>
  <c r="C2951" i="12"/>
  <c r="R2951" i="12" s="1"/>
  <c r="C2700" i="12"/>
  <c r="R2700" i="12" s="1"/>
  <c r="C3769" i="12"/>
  <c r="R3769" i="12" s="1"/>
  <c r="C2660" i="12"/>
  <c r="R2660" i="12" s="1"/>
  <c r="C2983" i="12"/>
  <c r="R2983" i="12" s="1"/>
  <c r="C2823" i="12"/>
  <c r="R2823" i="12" s="1"/>
  <c r="C2792" i="12"/>
  <c r="R2792" i="12" s="1"/>
  <c r="C2724" i="12"/>
  <c r="R2724" i="12" s="1"/>
  <c r="C2692" i="12"/>
  <c r="R2692" i="12" s="1"/>
  <c r="C2599" i="12"/>
  <c r="R2599" i="12" s="1"/>
  <c r="R2598" i="12"/>
  <c r="R508" i="12"/>
  <c r="R500" i="12"/>
  <c r="R492" i="12"/>
  <c r="R498" i="12"/>
  <c r="R505" i="12"/>
  <c r="R833" i="12"/>
  <c r="R825" i="12"/>
  <c r="R817" i="12"/>
  <c r="R504" i="12"/>
  <c r="R832" i="12"/>
  <c r="R824" i="12"/>
  <c r="R816" i="12"/>
  <c r="R180" i="12"/>
  <c r="R499" i="12"/>
  <c r="R831" i="12"/>
  <c r="R823" i="12"/>
  <c r="R174" i="12"/>
  <c r="R497" i="12"/>
  <c r="R830" i="12"/>
  <c r="R822" i="12"/>
  <c r="R496" i="12"/>
  <c r="R175" i="12"/>
  <c r="R829" i="12"/>
  <c r="R821" i="12"/>
  <c r="R181" i="12"/>
  <c r="R185" i="12"/>
  <c r="R184" i="12"/>
  <c r="R828" i="12"/>
  <c r="R820" i="12"/>
  <c r="R176" i="12"/>
  <c r="R827" i="12"/>
  <c r="R819" i="12"/>
  <c r="R182" i="12"/>
  <c r="R179" i="12"/>
  <c r="R507" i="12"/>
  <c r="R171" i="12"/>
  <c r="R826" i="12"/>
  <c r="R818" i="12"/>
  <c r="R183" i="12"/>
  <c r="R177" i="12"/>
  <c r="R168" i="12"/>
  <c r="R1146" i="12"/>
  <c r="R1152" i="12"/>
  <c r="R1150" i="12"/>
  <c r="R1157" i="12"/>
  <c r="R1153" i="12"/>
  <c r="R1155" i="12"/>
  <c r="R1141" i="12"/>
  <c r="R1140" i="12"/>
  <c r="R1142" i="12"/>
  <c r="R172" i="12"/>
  <c r="R1144" i="12"/>
  <c r="R1154" i="12"/>
  <c r="R1151" i="12"/>
  <c r="R1149" i="12"/>
  <c r="R1148" i="12"/>
  <c r="R1147" i="12"/>
  <c r="R1145" i="12"/>
  <c r="R1156" i="12"/>
  <c r="R1143" i="12"/>
  <c r="R209" i="12"/>
  <c r="R879" i="12"/>
  <c r="R210" i="12"/>
  <c r="N51" i="36"/>
  <c r="R886" i="12"/>
  <c r="R239" i="12"/>
  <c r="S51" i="36"/>
  <c r="R69" i="12"/>
  <c r="R885" i="12"/>
  <c r="R547" i="12"/>
  <c r="H50" i="36"/>
  <c r="R204" i="12"/>
  <c r="C976" i="25"/>
  <c r="C962" i="25"/>
  <c r="C977" i="25"/>
  <c r="C823" i="25"/>
  <c r="C816" i="25"/>
  <c r="C683" i="25"/>
  <c r="C678" i="25"/>
  <c r="C1113" i="25"/>
  <c r="C1108" i="25"/>
  <c r="C1115" i="25"/>
  <c r="C968" i="25"/>
  <c r="C969" i="25"/>
  <c r="C833" i="25"/>
  <c r="C686" i="25"/>
  <c r="C675" i="25"/>
  <c r="R1211" i="12"/>
  <c r="R224" i="12"/>
  <c r="R62" i="12"/>
  <c r="R146" i="12"/>
  <c r="R550" i="12"/>
  <c r="C1646" i="25"/>
  <c r="C1582" i="25"/>
  <c r="C1653" i="25"/>
  <c r="C1589" i="25"/>
  <c r="C1660" i="25"/>
  <c r="C1596" i="25"/>
  <c r="C1667" i="25"/>
  <c r="C1603" i="25"/>
  <c r="C1674" i="25"/>
  <c r="C1610" i="25"/>
  <c r="C1725" i="25"/>
  <c r="C1625" i="25"/>
  <c r="C1525" i="25"/>
  <c r="C1502" i="25"/>
  <c r="C1438" i="25"/>
  <c r="C1338" i="25"/>
  <c r="C1238" i="25"/>
  <c r="C1174" i="25"/>
  <c r="R1174" i="25" s="1"/>
  <c r="C1509" i="25"/>
  <c r="C1445" i="25"/>
  <c r="C1345" i="25"/>
  <c r="C1245" i="25"/>
  <c r="C1181" i="25"/>
  <c r="C1516" i="25"/>
  <c r="C1452" i="25"/>
  <c r="C1352" i="25"/>
  <c r="C1288" i="25"/>
  <c r="C1188" i="25"/>
  <c r="C1523" i="25"/>
  <c r="C1459" i="25"/>
  <c r="C1359" i="25"/>
  <c r="C1295" i="25"/>
  <c r="C1195" i="25"/>
  <c r="C1584" i="25"/>
  <c r="C1466" i="25"/>
  <c r="C1366" i="25"/>
  <c r="C1302" i="25"/>
  <c r="C1202" i="25"/>
  <c r="C1520" i="25"/>
  <c r="C1356" i="25"/>
  <c r="C1679" i="25"/>
  <c r="C1489" i="25"/>
  <c r="C1389" i="25"/>
  <c r="C1325" i="25"/>
  <c r="C1225" i="25"/>
  <c r="C1161" i="25"/>
  <c r="R1161" i="25" s="1"/>
  <c r="C1432" i="25"/>
  <c r="C1232" i="25"/>
  <c r="C1168" i="25"/>
  <c r="R1168" i="25" s="1"/>
  <c r="C1291" i="25"/>
  <c r="C1159" i="25"/>
  <c r="Q1159" i="25" s="1"/>
  <c r="C1431" i="25"/>
  <c r="C1223" i="25"/>
  <c r="C1575" i="25"/>
  <c r="C1638" i="25"/>
  <c r="C1574" i="25"/>
  <c r="C1645" i="25"/>
  <c r="C1581" i="25"/>
  <c r="C1652" i="25"/>
  <c r="C1588" i="25"/>
  <c r="C1659" i="25"/>
  <c r="C1595" i="25"/>
  <c r="C1666" i="25"/>
  <c r="C1602" i="25"/>
  <c r="C1717" i="25"/>
  <c r="C1617" i="25"/>
  <c r="C1732" i="25"/>
  <c r="C1494" i="25"/>
  <c r="C1430" i="25"/>
  <c r="C1330" i="25"/>
  <c r="C1230" i="25"/>
  <c r="C1166" i="25"/>
  <c r="R1166" i="25" s="1"/>
  <c r="C1501" i="25"/>
  <c r="C1437" i="25"/>
  <c r="C1337" i="25"/>
  <c r="C1237" i="25"/>
  <c r="C1173" i="25"/>
  <c r="Q1173" i="25" s="1"/>
  <c r="C1508" i="25"/>
  <c r="C1444" i="25"/>
  <c r="C1344" i="25"/>
  <c r="C1244" i="25"/>
  <c r="C1180" i="25"/>
  <c r="C1515" i="25"/>
  <c r="C1451" i="25"/>
  <c r="C1351" i="25"/>
  <c r="C1287" i="25"/>
  <c r="C1187" i="25"/>
  <c r="C1522" i="25"/>
  <c r="C1458" i="25"/>
  <c r="C1358" i="25"/>
  <c r="C1294" i="25"/>
  <c r="C1194" i="25"/>
  <c r="C1504" i="25"/>
  <c r="C1340" i="25"/>
  <c r="C1647" i="25"/>
  <c r="C1481" i="25"/>
  <c r="C1381" i="25"/>
  <c r="C1317" i="25"/>
  <c r="C1217" i="25"/>
  <c r="C1640" i="25"/>
  <c r="C1380" i="25"/>
  <c r="C1216" i="25"/>
  <c r="C1463" i="25"/>
  <c r="C1192" i="25"/>
  <c r="C1503" i="25"/>
  <c r="C1331" i="25"/>
  <c r="C1176" i="25"/>
  <c r="C1730" i="25"/>
  <c r="C1630" i="25"/>
  <c r="C1530" i="25"/>
  <c r="C1637" i="25"/>
  <c r="C1573" i="25"/>
  <c r="C1644" i="25"/>
  <c r="C1580" i="25"/>
  <c r="C1651" i="25"/>
  <c r="C1587" i="25"/>
  <c r="C1658" i="25"/>
  <c r="C1594" i="25"/>
  <c r="C1673" i="25"/>
  <c r="C1609" i="25"/>
  <c r="C1664" i="25"/>
  <c r="C1486" i="25"/>
  <c r="C1386" i="25"/>
  <c r="C1322" i="25"/>
  <c r="C1222" i="25"/>
  <c r="C1731" i="25"/>
  <c r="C1493" i="25"/>
  <c r="C1429" i="25"/>
  <c r="C1329" i="25"/>
  <c r="C1229" i="25"/>
  <c r="C1165" i="25"/>
  <c r="R1165" i="25" s="1"/>
  <c r="C1500" i="25"/>
  <c r="C1436" i="25"/>
  <c r="C1336" i="25"/>
  <c r="C1236" i="25"/>
  <c r="C1172" i="25"/>
  <c r="Q1172" i="25" s="1"/>
  <c r="C1507" i="25"/>
  <c r="C1443" i="25"/>
  <c r="C1343" i="25"/>
  <c r="C1243" i="25"/>
  <c r="C1179" i="25"/>
  <c r="C1514" i="25"/>
  <c r="C1450" i="25"/>
  <c r="C1350" i="25"/>
  <c r="C1286" i="25"/>
  <c r="C1186" i="25"/>
  <c r="C1488" i="25"/>
  <c r="C1324" i="25"/>
  <c r="C1615" i="25"/>
  <c r="C1473" i="25"/>
  <c r="C1373" i="25"/>
  <c r="C1309" i="25"/>
  <c r="C1209" i="25"/>
  <c r="C1576" i="25"/>
  <c r="C1364" i="25"/>
  <c r="C1200" i="25"/>
  <c r="C1363" i="25"/>
  <c r="C1160" i="25"/>
  <c r="R1160" i="25" s="1"/>
  <c r="C1439" i="25"/>
  <c r="C1231" i="25"/>
  <c r="C1639" i="25"/>
  <c r="C1670" i="25"/>
  <c r="C1606" i="25"/>
  <c r="C1677" i="25"/>
  <c r="C1613" i="25"/>
  <c r="C1720" i="25"/>
  <c r="C1620" i="25"/>
  <c r="C1727" i="25"/>
  <c r="C1627" i="25"/>
  <c r="C1527" i="25"/>
  <c r="C1634" i="25"/>
  <c r="C1534" i="25"/>
  <c r="C1649" i="25"/>
  <c r="C1585" i="25"/>
  <c r="C1532" i="25"/>
  <c r="C1462" i="25"/>
  <c r="C1362" i="25"/>
  <c r="C1298" i="25"/>
  <c r="C1198" i="25"/>
  <c r="C1599" i="25"/>
  <c r="C1469" i="25"/>
  <c r="C1369" i="25"/>
  <c r="C1305" i="25"/>
  <c r="C1205" i="25"/>
  <c r="C1624" i="25"/>
  <c r="C1476" i="25"/>
  <c r="C1376" i="25"/>
  <c r="C1312" i="25"/>
  <c r="C1212" i="25"/>
  <c r="C1655" i="25"/>
  <c r="C1483" i="25"/>
  <c r="C1383" i="25"/>
  <c r="C1319" i="25"/>
  <c r="C1219" i="25"/>
  <c r="C1716" i="25"/>
  <c r="C1490" i="25"/>
  <c r="C1390" i="25"/>
  <c r="C1326" i="25"/>
  <c r="C1226" i="25"/>
  <c r="C1162" i="25"/>
  <c r="Q1162" i="25" s="1"/>
  <c r="C1440" i="25"/>
  <c r="C1240" i="25"/>
  <c r="C1513" i="25"/>
  <c r="C1449" i="25"/>
  <c r="C1349" i="25"/>
  <c r="C1285" i="25"/>
  <c r="C1185" i="25"/>
  <c r="C1480" i="25"/>
  <c r="C1316" i="25"/>
  <c r="C1371" i="25"/>
  <c r="C1519" i="25"/>
  <c r="C1347" i="25"/>
  <c r="C1184" i="25"/>
  <c r="C1487" i="25"/>
  <c r="C1315" i="25"/>
  <c r="C1654" i="25"/>
  <c r="C1590" i="25"/>
  <c r="C1661" i="25"/>
  <c r="C1597" i="25"/>
  <c r="C1668" i="25"/>
  <c r="C1604" i="25"/>
  <c r="C1675" i="25"/>
  <c r="C1611" i="25"/>
  <c r="C1718" i="25"/>
  <c r="C1618" i="25"/>
  <c r="C1733" i="25"/>
  <c r="E1751" i="25" s="1"/>
  <c r="C1633" i="25"/>
  <c r="C1533" i="25"/>
  <c r="C1510" i="25"/>
  <c r="C1446" i="25"/>
  <c r="C1346" i="25"/>
  <c r="C1246" i="25"/>
  <c r="C1182" i="25"/>
  <c r="C1517" i="25"/>
  <c r="C1453" i="25"/>
  <c r="C1353" i="25"/>
  <c r="C1289" i="25"/>
  <c r="C1189" i="25"/>
  <c r="C1524" i="25"/>
  <c r="C1460" i="25"/>
  <c r="C1360" i="25"/>
  <c r="C1296" i="25"/>
  <c r="C1196" i="25"/>
  <c r="C1591" i="25"/>
  <c r="C1467" i="25"/>
  <c r="C1367" i="25"/>
  <c r="C1303" i="25"/>
  <c r="C1203" i="25"/>
  <c r="C1616" i="25"/>
  <c r="C1474" i="25"/>
  <c r="C1374" i="25"/>
  <c r="C1310" i="25"/>
  <c r="C1210" i="25"/>
  <c r="C1608" i="25"/>
  <c r="C1372" i="25"/>
  <c r="C1208" i="25"/>
  <c r="C1497" i="25"/>
  <c r="C1433" i="25"/>
  <c r="C1333" i="25"/>
  <c r="C1233" i="25"/>
  <c r="C1169" i="25"/>
  <c r="Q1169" i="25" s="1"/>
  <c r="C1448" i="25"/>
  <c r="C1284" i="25"/>
  <c r="C1207" i="25"/>
  <c r="C1355" i="25"/>
  <c r="C1191" i="25"/>
  <c r="C1495" i="25"/>
  <c r="C1323" i="25"/>
  <c r="C1175" i="25"/>
  <c r="R1175" i="25" s="1"/>
  <c r="C1598" i="25"/>
  <c r="C1728" i="25"/>
  <c r="C1643" i="25"/>
  <c r="C1626" i="25"/>
  <c r="C1593" i="25"/>
  <c r="C1378" i="25"/>
  <c r="C1190" i="25"/>
  <c r="C1377" i="25"/>
  <c r="C1724" i="25"/>
  <c r="C1368" i="25"/>
  <c r="C1723" i="25"/>
  <c r="C1335" i="25"/>
  <c r="C1648" i="25"/>
  <c r="C1334" i="25"/>
  <c r="C1472" i="25"/>
  <c r="C1505" i="25"/>
  <c r="C1293" i="25"/>
  <c r="C1348" i="25"/>
  <c r="C1455" i="25"/>
  <c r="C1671" i="25"/>
  <c r="C1729" i="25"/>
  <c r="C1676" i="25"/>
  <c r="C1635" i="25"/>
  <c r="C1586" i="25"/>
  <c r="C1577" i="25"/>
  <c r="C1370" i="25"/>
  <c r="C1663" i="25"/>
  <c r="C1361" i="25"/>
  <c r="C1656" i="25"/>
  <c r="C1328" i="25"/>
  <c r="C1623" i="25"/>
  <c r="C1327" i="25"/>
  <c r="C1506" i="25"/>
  <c r="C1318" i="25"/>
  <c r="C1456" i="25"/>
  <c r="C1465" i="25"/>
  <c r="C1241" i="25"/>
  <c r="C1332" i="25"/>
  <c r="C1511" i="25"/>
  <c r="C1387" i="25"/>
  <c r="C1721" i="25"/>
  <c r="C1636" i="25"/>
  <c r="C1619" i="25"/>
  <c r="C1578" i="25"/>
  <c r="C1632" i="25"/>
  <c r="C1354" i="25"/>
  <c r="C1631" i="25"/>
  <c r="C1321" i="25"/>
  <c r="C1592" i="25"/>
  <c r="C1320" i="25"/>
  <c r="C1499" i="25"/>
  <c r="C1311" i="25"/>
  <c r="C1498" i="25"/>
  <c r="C1242" i="25"/>
  <c r="C1388" i="25"/>
  <c r="C1457" i="25"/>
  <c r="C1201" i="25"/>
  <c r="C1300" i="25"/>
  <c r="C1447" i="25"/>
  <c r="C1479" i="25"/>
  <c r="C1722" i="25"/>
  <c r="C1669" i="25"/>
  <c r="C1628" i="25"/>
  <c r="C1579" i="25"/>
  <c r="C1526" i="25"/>
  <c r="C1600" i="25"/>
  <c r="C1314" i="25"/>
  <c r="C1531" i="25"/>
  <c r="C1313" i="25"/>
  <c r="C1492" i="25"/>
  <c r="C1304" i="25"/>
  <c r="C1491" i="25"/>
  <c r="C1235" i="25"/>
  <c r="C1482" i="25"/>
  <c r="C1234" i="25"/>
  <c r="C1308" i="25"/>
  <c r="C1441" i="25"/>
  <c r="C1193" i="25"/>
  <c r="C1607" i="25"/>
  <c r="C1247" i="25"/>
  <c r="C1379" i="25"/>
  <c r="C1678" i="25"/>
  <c r="C1629" i="25"/>
  <c r="C1612" i="25"/>
  <c r="C1535" i="25"/>
  <c r="C1665" i="25"/>
  <c r="C1518" i="25"/>
  <c r="C1306" i="25"/>
  <c r="C1485" i="25"/>
  <c r="C1297" i="25"/>
  <c r="C1484" i="25"/>
  <c r="C1228" i="25"/>
  <c r="C1475" i="25"/>
  <c r="C1227" i="25"/>
  <c r="C1442" i="25"/>
  <c r="C1218" i="25"/>
  <c r="C1292" i="25"/>
  <c r="C1365" i="25"/>
  <c r="C1177" i="25"/>
  <c r="C1471" i="25"/>
  <c r="C1339" i="25"/>
  <c r="C1215" i="25"/>
  <c r="C1662" i="25"/>
  <c r="C1621" i="25"/>
  <c r="C1572" i="25"/>
  <c r="C1726" i="25"/>
  <c r="C1657" i="25"/>
  <c r="C1478" i="25"/>
  <c r="C1290" i="25"/>
  <c r="C1477" i="25"/>
  <c r="C1221" i="25"/>
  <c r="C1468" i="25"/>
  <c r="C1220" i="25"/>
  <c r="C1435" i="25"/>
  <c r="C1211" i="25"/>
  <c r="C1434" i="25"/>
  <c r="C1178" i="25"/>
  <c r="C1224" i="25"/>
  <c r="C1357" i="25"/>
  <c r="C1512" i="25"/>
  <c r="C1307" i="25"/>
  <c r="C1239" i="25"/>
  <c r="C1622" i="25"/>
  <c r="C1605" i="25"/>
  <c r="C1528" i="25"/>
  <c r="C1650" i="25"/>
  <c r="C1641" i="25"/>
  <c r="C1470" i="25"/>
  <c r="C1214" i="25"/>
  <c r="C1461" i="25"/>
  <c r="C1213" i="25"/>
  <c r="C1428" i="25"/>
  <c r="C1204" i="25"/>
  <c r="C1391" i="25"/>
  <c r="C1171" i="25"/>
  <c r="R1171" i="25" s="1"/>
  <c r="C1382" i="25"/>
  <c r="C1170" i="25"/>
  <c r="R1170" i="25" s="1"/>
  <c r="C1583" i="25"/>
  <c r="C1341" i="25"/>
  <c r="C1496" i="25"/>
  <c r="C1299" i="25"/>
  <c r="C1199" i="25"/>
  <c r="C1614" i="25"/>
  <c r="C1529" i="25"/>
  <c r="C1719" i="25"/>
  <c r="C1642" i="25"/>
  <c r="C1601" i="25"/>
  <c r="C1454" i="25"/>
  <c r="C1206" i="25"/>
  <c r="C1385" i="25"/>
  <c r="C1197" i="25"/>
  <c r="C1384" i="25"/>
  <c r="C1164" i="25"/>
  <c r="Q1164" i="25" s="1"/>
  <c r="C1375" i="25"/>
  <c r="C1163" i="25"/>
  <c r="Q1163" i="25" s="1"/>
  <c r="C1342" i="25"/>
  <c r="C1672" i="25"/>
  <c r="C1521" i="25"/>
  <c r="C1301" i="25"/>
  <c r="C1464" i="25"/>
  <c r="C1167" i="25"/>
  <c r="Q1167" i="25" s="1"/>
  <c r="C1183" i="25"/>
  <c r="T51" i="36"/>
  <c r="S87" i="36"/>
  <c r="R875" i="12"/>
  <c r="R215" i="12"/>
  <c r="R17" i="12"/>
  <c r="R882" i="12"/>
  <c r="R227" i="12"/>
  <c r="T50" i="36"/>
  <c r="R881" i="12"/>
  <c r="R236" i="12"/>
  <c r="R876" i="12"/>
  <c r="R874" i="12"/>
  <c r="R1199" i="12"/>
  <c r="C964" i="25"/>
  <c r="C975" i="25"/>
  <c r="C965" i="25"/>
  <c r="C830" i="25"/>
  <c r="C829" i="25"/>
  <c r="C680" i="25"/>
  <c r="R416" i="12"/>
  <c r="R408" i="12"/>
  <c r="R79" i="12"/>
  <c r="R729" i="12"/>
  <c r="R726" i="12"/>
  <c r="R415" i="12"/>
  <c r="R407" i="12"/>
  <c r="R87" i="12"/>
  <c r="R414" i="12"/>
  <c r="R406" i="12"/>
  <c r="R743" i="12"/>
  <c r="R738" i="12"/>
  <c r="R413" i="12"/>
  <c r="R739" i="12"/>
  <c r="R412" i="12"/>
  <c r="R405" i="12"/>
  <c r="R735" i="12"/>
  <c r="R736" i="12"/>
  <c r="R80" i="12"/>
  <c r="R419" i="12"/>
  <c r="R411" i="12"/>
  <c r="R82" i="12"/>
  <c r="R731" i="12"/>
  <c r="R741" i="12"/>
  <c r="R728" i="12"/>
  <c r="R78" i="12"/>
  <c r="R85" i="12"/>
  <c r="R84" i="12"/>
  <c r="R93" i="12"/>
  <c r="R418" i="12"/>
  <c r="R410" i="12"/>
  <c r="R402" i="12"/>
  <c r="R727" i="12"/>
  <c r="R737" i="12"/>
  <c r="R740" i="12"/>
  <c r="R742" i="12"/>
  <c r="R92" i="12"/>
  <c r="R417" i="12"/>
  <c r="R409" i="12"/>
  <c r="R403" i="12"/>
  <c r="R404" i="12"/>
  <c r="R733" i="12"/>
  <c r="R734" i="12"/>
  <c r="R732" i="12"/>
  <c r="R83" i="12"/>
  <c r="R86" i="12"/>
  <c r="R1066" i="12"/>
  <c r="R88" i="12"/>
  <c r="R1061" i="12"/>
  <c r="R1062" i="12"/>
  <c r="R95" i="12"/>
  <c r="R90" i="12"/>
  <c r="R1054" i="12"/>
  <c r="R1059" i="12"/>
  <c r="R1052" i="12"/>
  <c r="R91" i="12"/>
  <c r="R1063" i="12"/>
  <c r="R1053" i="12"/>
  <c r="R1067" i="12"/>
  <c r="R1065" i="12"/>
  <c r="R730" i="12"/>
  <c r="R1055" i="12"/>
  <c r="R1057" i="12"/>
  <c r="R1056" i="12"/>
  <c r="R1064" i="12"/>
  <c r="R1060" i="12"/>
  <c r="R1051" i="12"/>
  <c r="R1050" i="12"/>
  <c r="R1194" i="12"/>
  <c r="R546" i="12"/>
  <c r="K49" i="36"/>
  <c r="R152" i="12"/>
  <c r="R1123" i="12"/>
  <c r="R487" i="12"/>
  <c r="R479" i="12"/>
  <c r="R150" i="12"/>
  <c r="R486" i="12"/>
  <c r="R478" i="12"/>
  <c r="R485" i="12"/>
  <c r="R477" i="12"/>
  <c r="R163" i="12"/>
  <c r="R490" i="12"/>
  <c r="R482" i="12"/>
  <c r="R474" i="12"/>
  <c r="R484" i="12"/>
  <c r="R809" i="12"/>
  <c r="R801" i="12"/>
  <c r="R157" i="12"/>
  <c r="R483" i="12"/>
  <c r="R808" i="12"/>
  <c r="R800" i="12"/>
  <c r="R481" i="12"/>
  <c r="R815" i="12"/>
  <c r="R807" i="12"/>
  <c r="R799" i="12"/>
  <c r="R480" i="12"/>
  <c r="R814" i="12"/>
  <c r="R806" i="12"/>
  <c r="R798" i="12"/>
  <c r="R476" i="12"/>
  <c r="R813" i="12"/>
  <c r="R805" i="12"/>
  <c r="R491" i="12"/>
  <c r="R475" i="12"/>
  <c r="R812" i="12"/>
  <c r="R804" i="12"/>
  <c r="R162" i="12"/>
  <c r="R489" i="12"/>
  <c r="R811" i="12"/>
  <c r="R803" i="12"/>
  <c r="R164" i="12"/>
  <c r="R161" i="12"/>
  <c r="R488" i="12"/>
  <c r="R810" i="12"/>
  <c r="R802" i="12"/>
  <c r="R167" i="12"/>
  <c r="R160" i="12"/>
  <c r="R158" i="12"/>
  <c r="R154" i="12"/>
  <c r="R155" i="12"/>
  <c r="R1127" i="12"/>
  <c r="R1137" i="12"/>
  <c r="R1132" i="12"/>
  <c r="R166" i="12"/>
  <c r="R1136" i="12"/>
  <c r="R1128" i="12"/>
  <c r="R1130" i="12"/>
  <c r="R1126" i="12"/>
  <c r="R1133" i="12"/>
  <c r="R1131" i="12"/>
  <c r="R153" i="12"/>
  <c r="R1139" i="12"/>
  <c r="R156" i="12"/>
  <c r="R1135" i="12"/>
  <c r="R1125" i="12"/>
  <c r="R1124" i="12"/>
  <c r="R1122" i="12"/>
  <c r="R1129" i="12"/>
  <c r="R1138" i="12"/>
  <c r="R1134" i="12"/>
  <c r="S50" i="36"/>
  <c r="R502" i="12"/>
  <c r="R871" i="12"/>
  <c r="R49" i="36"/>
  <c r="R542" i="12"/>
  <c r="F49" i="36"/>
  <c r="R878" i="12"/>
  <c r="R237" i="12"/>
  <c r="K50" i="36"/>
  <c r="O50" i="36" s="1"/>
  <c r="R877" i="12"/>
  <c r="R223" i="12"/>
  <c r="R538" i="12"/>
  <c r="R432" i="12"/>
  <c r="R424" i="12"/>
  <c r="R101" i="12"/>
  <c r="R751" i="12"/>
  <c r="R761" i="12"/>
  <c r="R754" i="12"/>
  <c r="R104" i="12"/>
  <c r="R431" i="12"/>
  <c r="R423" i="12"/>
  <c r="R747" i="12"/>
  <c r="R757" i="12"/>
  <c r="R746" i="12"/>
  <c r="R760" i="12"/>
  <c r="R97" i="12"/>
  <c r="R430" i="12"/>
  <c r="R422" i="12"/>
  <c r="R1077" i="12"/>
  <c r="R102" i="12"/>
  <c r="R753" i="12"/>
  <c r="R756" i="12"/>
  <c r="R752" i="12"/>
  <c r="R437" i="12"/>
  <c r="R429" i="12"/>
  <c r="R421" i="12"/>
  <c r="R749" i="12"/>
  <c r="R436" i="12"/>
  <c r="R428" i="12"/>
  <c r="R420" i="12"/>
  <c r="R745" i="12"/>
  <c r="R758" i="12"/>
  <c r="R96" i="12"/>
  <c r="R106" i="12"/>
  <c r="R435" i="12"/>
  <c r="R427" i="12"/>
  <c r="R1075" i="12"/>
  <c r="R748" i="12"/>
  <c r="R750" i="12"/>
  <c r="R110" i="12"/>
  <c r="R103" i="12"/>
  <c r="R434" i="12"/>
  <c r="R426" i="12"/>
  <c r="R759" i="12"/>
  <c r="R111" i="12"/>
  <c r="R433" i="12"/>
  <c r="R425" i="12"/>
  <c r="R755" i="12"/>
  <c r="R105" i="12"/>
  <c r="R1071" i="12"/>
  <c r="R1072" i="12"/>
  <c r="R1076" i="12"/>
  <c r="R1083" i="12"/>
  <c r="R1079" i="12"/>
  <c r="R1069" i="12"/>
  <c r="R1082" i="12"/>
  <c r="R109" i="12"/>
  <c r="R1078" i="12"/>
  <c r="R99" i="12"/>
  <c r="R1085" i="12"/>
  <c r="R1068" i="12"/>
  <c r="R1073" i="12"/>
  <c r="R744" i="12"/>
  <c r="R98" i="12"/>
  <c r="R112" i="12"/>
  <c r="R1070" i="12"/>
  <c r="R1084" i="12"/>
  <c r="R1081" i="12"/>
  <c r="R1080" i="12"/>
  <c r="C960" i="25"/>
  <c r="C971" i="25"/>
  <c r="C961" i="25"/>
  <c r="C826" i="25"/>
  <c r="C832" i="25"/>
  <c r="C825" i="25"/>
  <c r="C684" i="25"/>
  <c r="R527" i="12"/>
  <c r="R519" i="12"/>
  <c r="R511" i="12"/>
  <c r="R526" i="12"/>
  <c r="R518" i="12"/>
  <c r="R510" i="12"/>
  <c r="R525" i="12"/>
  <c r="R517" i="12"/>
  <c r="R191" i="12"/>
  <c r="R524" i="12"/>
  <c r="R516" i="12"/>
  <c r="R522" i="12"/>
  <c r="R514" i="12"/>
  <c r="R849" i="12"/>
  <c r="R841" i="12"/>
  <c r="R195" i="12"/>
  <c r="R523" i="12"/>
  <c r="R190" i="12"/>
  <c r="R848" i="12"/>
  <c r="R840" i="12"/>
  <c r="R187" i="12"/>
  <c r="R194" i="12"/>
  <c r="R200" i="12"/>
  <c r="R521" i="12"/>
  <c r="R847" i="12"/>
  <c r="R839" i="12"/>
  <c r="R203" i="12"/>
  <c r="R520" i="12"/>
  <c r="R846" i="12"/>
  <c r="R838" i="12"/>
  <c r="R515" i="12"/>
  <c r="R845" i="12"/>
  <c r="R837" i="12"/>
  <c r="R192" i="12"/>
  <c r="R513" i="12"/>
  <c r="R844" i="12"/>
  <c r="R836" i="12"/>
  <c r="R193" i="12"/>
  <c r="R512" i="12"/>
  <c r="R851" i="12"/>
  <c r="R843" i="12"/>
  <c r="R835" i="12"/>
  <c r="R1170" i="12"/>
  <c r="R850" i="12"/>
  <c r="R842" i="12"/>
  <c r="R834" i="12"/>
  <c r="R188" i="12"/>
  <c r="R199" i="12"/>
  <c r="R202" i="12"/>
  <c r="R1165" i="12"/>
  <c r="R1160" i="12"/>
  <c r="R198" i="12"/>
  <c r="R1166" i="12"/>
  <c r="R1169" i="12"/>
  <c r="R1162" i="12"/>
  <c r="R1167" i="12"/>
  <c r="R1173" i="12"/>
  <c r="R1168" i="12"/>
  <c r="R1159" i="12"/>
  <c r="R1163" i="12"/>
  <c r="R186" i="12"/>
  <c r="R1175" i="12"/>
  <c r="R1161" i="12"/>
  <c r="R1164" i="12"/>
  <c r="R201" i="12"/>
  <c r="R1174" i="12"/>
  <c r="R1158" i="12"/>
  <c r="R1171" i="12"/>
  <c r="R1172" i="12"/>
  <c r="R1197" i="12"/>
  <c r="R57" i="12"/>
  <c r="R81" i="12"/>
  <c r="R884" i="12"/>
  <c r="R233" i="12"/>
  <c r="T87" i="36"/>
  <c r="R330" i="12"/>
  <c r="R12" i="12"/>
  <c r="R20" i="12"/>
  <c r="R8" i="12"/>
  <c r="R340" i="12"/>
  <c r="R332" i="12"/>
  <c r="R14" i="12"/>
  <c r="R671" i="12"/>
  <c r="R663" i="12"/>
  <c r="R655" i="12"/>
  <c r="R339" i="12"/>
  <c r="R331" i="12"/>
  <c r="R18" i="12"/>
  <c r="R670" i="12"/>
  <c r="R662" i="12"/>
  <c r="R338" i="12"/>
  <c r="R988" i="12"/>
  <c r="R9" i="12"/>
  <c r="R669" i="12"/>
  <c r="R661" i="12"/>
  <c r="R345" i="12"/>
  <c r="R337" i="12"/>
  <c r="R668" i="12"/>
  <c r="R660" i="12"/>
  <c r="R344" i="12"/>
  <c r="R336" i="12"/>
  <c r="R346" i="12"/>
  <c r="R667" i="12"/>
  <c r="R659" i="12"/>
  <c r="R347" i="12"/>
  <c r="R343" i="12"/>
  <c r="R335" i="12"/>
  <c r="R11" i="12"/>
  <c r="R666" i="12"/>
  <c r="R658" i="12"/>
  <c r="R654" i="12"/>
  <c r="R342" i="12"/>
  <c r="R334" i="12"/>
  <c r="R665" i="12"/>
  <c r="R657" i="12"/>
  <c r="R341" i="12"/>
  <c r="R333" i="12"/>
  <c r="R15" i="12"/>
  <c r="R22" i="12"/>
  <c r="R664" i="12"/>
  <c r="R656" i="12"/>
  <c r="R6" i="12"/>
  <c r="R995" i="12"/>
  <c r="R982" i="12"/>
  <c r="R993" i="12"/>
  <c r="R989" i="12"/>
  <c r="R978" i="12"/>
  <c r="R986" i="12"/>
  <c r="R992" i="12"/>
  <c r="R985" i="12"/>
  <c r="R23" i="12"/>
  <c r="R979" i="12"/>
  <c r="R983" i="12"/>
  <c r="R987" i="12"/>
  <c r="R980" i="12"/>
  <c r="R981" i="12"/>
  <c r="R994" i="12"/>
  <c r="R984" i="12"/>
  <c r="R991" i="12"/>
  <c r="R990" i="12"/>
  <c r="Q51" i="36"/>
  <c r="R561" i="12"/>
  <c r="Q49" i="36"/>
  <c r="R509" i="12"/>
  <c r="R1099" i="12"/>
  <c r="R448" i="12"/>
  <c r="R440" i="12"/>
  <c r="R117" i="12"/>
  <c r="R768" i="12"/>
  <c r="R116" i="12"/>
  <c r="R455" i="12"/>
  <c r="R447" i="12"/>
  <c r="R439" i="12"/>
  <c r="R1088" i="12"/>
  <c r="R779" i="12"/>
  <c r="R772" i="12"/>
  <c r="R126" i="12"/>
  <c r="R454" i="12"/>
  <c r="R446" i="12"/>
  <c r="R438" i="12"/>
  <c r="R775" i="12"/>
  <c r="R774" i="12"/>
  <c r="R121" i="12"/>
  <c r="R453" i="12"/>
  <c r="R445" i="12"/>
  <c r="R771" i="12"/>
  <c r="R452" i="12"/>
  <c r="R444" i="12"/>
  <c r="R767" i="12"/>
  <c r="R777" i="12"/>
  <c r="R764" i="12"/>
  <c r="R125" i="12"/>
  <c r="R451" i="12"/>
  <c r="R443" i="12"/>
  <c r="R763" i="12"/>
  <c r="R773" i="12"/>
  <c r="R778" i="12"/>
  <c r="R450" i="12"/>
  <c r="R442" i="12"/>
  <c r="R769" i="12"/>
  <c r="R770" i="12"/>
  <c r="R449" i="12"/>
  <c r="R441" i="12"/>
  <c r="R765" i="12"/>
  <c r="R762" i="12"/>
  <c r="R776" i="12"/>
  <c r="R122" i="12"/>
  <c r="R118" i="12"/>
  <c r="R1097" i="12"/>
  <c r="R766" i="12"/>
  <c r="R130" i="12"/>
  <c r="R1102" i="12"/>
  <c r="R1096" i="12"/>
  <c r="R123" i="12"/>
  <c r="R1103" i="12"/>
  <c r="R1098" i="12"/>
  <c r="R1091" i="12"/>
  <c r="R1092" i="12"/>
  <c r="R1101" i="12"/>
  <c r="R1089" i="12"/>
  <c r="R120" i="12"/>
  <c r="R128" i="12"/>
  <c r="R1093" i="12"/>
  <c r="R1094" i="12"/>
  <c r="R115" i="12"/>
  <c r="R131" i="12"/>
  <c r="R1095" i="12"/>
  <c r="R1090" i="12"/>
  <c r="R1087" i="12"/>
  <c r="R1100" i="12"/>
  <c r="R205" i="12"/>
  <c r="F51" i="36"/>
  <c r="R870" i="12"/>
  <c r="R225" i="12"/>
  <c r="M49" i="36"/>
  <c r="R530" i="12"/>
  <c r="R65" i="12"/>
  <c r="R42" i="12"/>
  <c r="R21" i="12"/>
  <c r="L13" i="18"/>
  <c r="M13" i="18" s="1"/>
  <c r="M29" i="27"/>
  <c r="M11" i="27"/>
  <c r="L12" i="18"/>
  <c r="M12" i="18" s="1"/>
  <c r="E11" i="27"/>
  <c r="Q51" i="25"/>
  <c r="Q17" i="25"/>
  <c r="R23" i="25"/>
  <c r="R35" i="25"/>
  <c r="R10" i="25"/>
  <c r="S10" i="25" s="1"/>
  <c r="R9" i="25"/>
  <c r="R16" i="25"/>
  <c r="Q6" i="25"/>
  <c r="Q16" i="25"/>
  <c r="Q9" i="25"/>
  <c r="Q12" i="25"/>
  <c r="Q7" i="25"/>
  <c r="Q13" i="25"/>
  <c r="Q50" i="25"/>
  <c r="R17" i="25"/>
  <c r="R15" i="25"/>
  <c r="R13" i="25"/>
  <c r="R163" i="25"/>
  <c r="R32" i="25"/>
  <c r="Q18" i="25"/>
  <c r="R162" i="25"/>
  <c r="Q156" i="25"/>
  <c r="R44" i="25"/>
  <c r="R12" i="25"/>
  <c r="R37" i="25"/>
  <c r="R8" i="25"/>
  <c r="Q37" i="25"/>
  <c r="Q54" i="25"/>
  <c r="Q19" i="25"/>
  <c r="Q11" i="25"/>
  <c r="R18" i="25"/>
  <c r="Q20" i="25"/>
  <c r="Q23" i="25"/>
  <c r="Q21" i="25"/>
  <c r="Q159" i="25"/>
  <c r="Q248" i="25"/>
  <c r="Q66" i="25"/>
  <c r="R33" i="25"/>
  <c r="Q8" i="25"/>
  <c r="R14" i="25"/>
  <c r="R6" i="25"/>
  <c r="Q22" i="25"/>
  <c r="R7" i="25"/>
  <c r="Q15" i="25"/>
  <c r="Q155" i="25"/>
  <c r="R67" i="25"/>
  <c r="R100" i="25"/>
  <c r="R193" i="25"/>
  <c r="Q81" i="25"/>
  <c r="R227" i="25"/>
  <c r="R148" i="25"/>
  <c r="Q157" i="25"/>
  <c r="R110" i="25"/>
  <c r="Q162" i="25"/>
  <c r="R97" i="25"/>
  <c r="Q84" i="25"/>
  <c r="R154" i="25"/>
  <c r="Q227" i="25"/>
  <c r="R106" i="25"/>
  <c r="Q163" i="25"/>
  <c r="Q209" i="25"/>
  <c r="R224" i="25"/>
  <c r="R156" i="25"/>
  <c r="R158" i="25"/>
  <c r="Q178" i="25"/>
  <c r="Q80" i="25"/>
  <c r="Q144" i="25"/>
  <c r="R223" i="25"/>
  <c r="R89" i="25"/>
  <c r="R171" i="25"/>
  <c r="Q109" i="25"/>
  <c r="Q152" i="25"/>
  <c r="Q200" i="25"/>
  <c r="R155" i="25"/>
  <c r="R218" i="25"/>
  <c r="Q190" i="25"/>
  <c r="Q186" i="25"/>
  <c r="R196" i="25"/>
  <c r="Q169" i="25"/>
  <c r="Q26" i="25"/>
  <c r="Q55" i="25"/>
  <c r="Q158" i="25"/>
  <c r="Q44" i="25"/>
  <c r="Q62" i="25"/>
  <c r="Q177" i="25"/>
  <c r="Q135" i="25"/>
  <c r="R225" i="25"/>
  <c r="Q14" i="25"/>
  <c r="R19" i="25"/>
  <c r="Q96" i="25"/>
  <c r="Q113" i="25"/>
  <c r="R236" i="25"/>
  <c r="Q237" i="25"/>
  <c r="Q90" i="25"/>
  <c r="R61" i="25"/>
  <c r="Q193" i="25"/>
  <c r="R161" i="25"/>
  <c r="R206" i="25"/>
  <c r="Q238" i="25"/>
  <c r="Q232" i="25"/>
  <c r="Q230" i="25"/>
  <c r="R153" i="25"/>
  <c r="R77" i="25"/>
  <c r="R84" i="25"/>
  <c r="R73" i="25"/>
  <c r="Q82" i="25"/>
  <c r="R83" i="25"/>
  <c r="R88" i="25"/>
  <c r="R175" i="25"/>
  <c r="R93" i="25"/>
  <c r="R66" i="25"/>
  <c r="Q189" i="25"/>
  <c r="R166" i="25"/>
  <c r="Q181" i="25"/>
  <c r="Q239" i="25"/>
  <c r="Q229" i="25"/>
  <c r="Q212" i="25"/>
  <c r="R212" i="25"/>
  <c r="Q198" i="25"/>
  <c r="R179" i="25"/>
  <c r="Q145" i="25"/>
  <c r="R71" i="25"/>
  <c r="R107" i="25"/>
  <c r="Q106" i="25"/>
  <c r="Q203" i="25"/>
  <c r="Q206" i="25"/>
  <c r="Q224" i="25"/>
  <c r="R164" i="25"/>
  <c r="R176" i="25"/>
  <c r="Q197" i="25"/>
  <c r="R238" i="25"/>
  <c r="R197" i="25"/>
  <c r="Q179" i="25"/>
  <c r="Q216" i="25"/>
  <c r="R207" i="25"/>
  <c r="Q101" i="25"/>
  <c r="R111" i="25"/>
  <c r="R112" i="25"/>
  <c r="Q171" i="25"/>
  <c r="R239" i="25"/>
  <c r="Q166" i="25"/>
  <c r="R168" i="25"/>
  <c r="Q194" i="25"/>
  <c r="Q218" i="25"/>
  <c r="R231" i="25"/>
  <c r="R228" i="25"/>
  <c r="Q172" i="25"/>
  <c r="Q167" i="25"/>
  <c r="R170" i="25"/>
  <c r="Q226" i="25"/>
  <c r="Q233" i="25"/>
  <c r="Q170" i="25"/>
  <c r="R233" i="25"/>
  <c r="R221" i="25"/>
  <c r="R178" i="25"/>
  <c r="R151" i="25"/>
  <c r="Q199" i="25"/>
  <c r="Q53" i="25"/>
  <c r="R79" i="25"/>
  <c r="Q60" i="25"/>
  <c r="Q57" i="25"/>
  <c r="R62" i="25"/>
  <c r="R76" i="25"/>
  <c r="R65" i="25"/>
  <c r="Q47" i="25"/>
  <c r="Q59" i="25"/>
  <c r="R24" i="25"/>
  <c r="R75" i="25"/>
  <c r="Q33" i="25"/>
  <c r="R70" i="25"/>
  <c r="R29" i="25"/>
  <c r="R74" i="25"/>
  <c r="R95" i="25"/>
  <c r="Q91" i="25"/>
  <c r="R138" i="25"/>
  <c r="Q92" i="25"/>
  <c r="R82" i="25"/>
  <c r="Q40" i="25"/>
  <c r="R20" i="25"/>
  <c r="R56" i="25"/>
  <c r="R21" i="25"/>
  <c r="R11" i="25"/>
  <c r="R98" i="25"/>
  <c r="R109" i="25"/>
  <c r="R102" i="25"/>
  <c r="R108" i="25"/>
  <c r="R113" i="25"/>
  <c r="Q110" i="25"/>
  <c r="Q223" i="25"/>
  <c r="Q184" i="25"/>
  <c r="Q235" i="25"/>
  <c r="Q211" i="25"/>
  <c r="Q164" i="25"/>
  <c r="Q173" i="25"/>
  <c r="Q176" i="25"/>
  <c r="Q219" i="25"/>
  <c r="Q195" i="25"/>
  <c r="R222" i="25"/>
  <c r="R191" i="25"/>
  <c r="Q165" i="25"/>
  <c r="R167" i="25"/>
  <c r="Q191" i="25"/>
  <c r="R165" i="25"/>
  <c r="Q151" i="25"/>
  <c r="Q153" i="25"/>
  <c r="Q204" i="25"/>
  <c r="Q225" i="25"/>
  <c r="R160" i="25"/>
  <c r="R92" i="25"/>
  <c r="Q63" i="25"/>
  <c r="R216" i="25"/>
  <c r="Q149" i="25"/>
  <c r="Q72" i="25"/>
  <c r="R80" i="25"/>
  <c r="Q69" i="25"/>
  <c r="Q76" i="25"/>
  <c r="R185" i="25"/>
  <c r="Q71" i="25"/>
  <c r="S71" i="25" s="1"/>
  <c r="Q102" i="25"/>
  <c r="Q97" i="25"/>
  <c r="Q111" i="25"/>
  <c r="Q108" i="25"/>
  <c r="R105" i="25"/>
  <c r="Q98" i="25"/>
  <c r="Q168" i="25"/>
  <c r="Q161" i="25"/>
  <c r="R159" i="25"/>
  <c r="R181" i="25"/>
  <c r="Q228" i="25"/>
  <c r="R172" i="25"/>
  <c r="R183" i="25"/>
  <c r="R210" i="25"/>
  <c r="R220" i="25"/>
  <c r="Q154" i="25"/>
  <c r="R150" i="25"/>
  <c r="Q220" i="25"/>
  <c r="R205" i="25"/>
  <c r="Q150" i="25"/>
  <c r="R204" i="25"/>
  <c r="Q205" i="25"/>
  <c r="R199" i="25"/>
  <c r="Q187" i="25"/>
  <c r="Q188" i="25"/>
  <c r="R81" i="25"/>
  <c r="R86" i="25"/>
  <c r="R230" i="25"/>
  <c r="R180" i="25"/>
  <c r="R91" i="25"/>
  <c r="Q93" i="25"/>
  <c r="R90" i="25"/>
  <c r="Q64" i="25"/>
  <c r="R144" i="25"/>
  <c r="Q79" i="25"/>
  <c r="R137" i="25"/>
  <c r="Q104" i="25"/>
  <c r="Q99" i="25"/>
  <c r="R99" i="25"/>
  <c r="Q105" i="25"/>
  <c r="Q100" i="25"/>
  <c r="Q103" i="25"/>
  <c r="R235" i="25"/>
  <c r="R177" i="25"/>
  <c r="R157" i="25"/>
  <c r="R152" i="25"/>
  <c r="R200" i="25"/>
  <c r="R219" i="25"/>
  <c r="R195" i="25"/>
  <c r="Q222" i="25"/>
  <c r="R209" i="25"/>
  <c r="Q217" i="25"/>
  <c r="R229" i="25"/>
  <c r="Q208" i="25"/>
  <c r="R217" i="25"/>
  <c r="Q214" i="25"/>
  <c r="R208" i="25"/>
  <c r="R187" i="25"/>
  <c r="R214" i="25"/>
  <c r="Q160" i="25"/>
  <c r="Q185" i="25"/>
  <c r="R198" i="25"/>
  <c r="Q68" i="25"/>
  <c r="Q65" i="25"/>
  <c r="Q75" i="25"/>
  <c r="Q88" i="25"/>
  <c r="R169" i="25"/>
  <c r="Q86" i="25"/>
  <c r="Q74" i="25"/>
  <c r="R174" i="25"/>
  <c r="R78" i="25"/>
  <c r="Q61" i="25"/>
  <c r="Q213" i="25"/>
  <c r="R72" i="25"/>
  <c r="R582" i="25"/>
  <c r="Q583" i="25"/>
  <c r="R597" i="25"/>
  <c r="Q595" i="25"/>
  <c r="Q593" i="25"/>
  <c r="R583" i="25"/>
  <c r="Q592" i="25"/>
  <c r="R596" i="25"/>
  <c r="Q597" i="25"/>
  <c r="Q582" i="25"/>
  <c r="R584" i="25"/>
  <c r="R592" i="25"/>
  <c r="Q589" i="25"/>
  <c r="Q587" i="25"/>
  <c r="R587" i="25"/>
  <c r="R591" i="25"/>
  <c r="Q590" i="25"/>
  <c r="Q540" i="25"/>
  <c r="Q1165" i="25"/>
  <c r="R1158" i="25"/>
  <c r="Q1161" i="25"/>
  <c r="Q1158" i="25"/>
  <c r="R1159" i="25"/>
  <c r="Q378" i="25"/>
  <c r="R424" i="25"/>
  <c r="R302" i="25"/>
  <c r="R377" i="25"/>
  <c r="R328" i="25"/>
  <c r="Q325" i="25"/>
  <c r="Q350" i="25"/>
  <c r="R347" i="25"/>
  <c r="R344" i="25"/>
  <c r="R310" i="25"/>
  <c r="R331" i="25"/>
  <c r="Q332" i="25"/>
  <c r="Q329" i="25"/>
  <c r="R370" i="25"/>
  <c r="Q367" i="25"/>
  <c r="Q348" i="25"/>
  <c r="Q298" i="25"/>
  <c r="Q345" i="25"/>
  <c r="Q349" i="25"/>
  <c r="Q333" i="25"/>
  <c r="Q374" i="25"/>
  <c r="R371" i="25"/>
  <c r="R368" i="25"/>
  <c r="R430" i="25"/>
  <c r="Q302" i="25"/>
  <c r="Q377" i="25"/>
  <c r="R325" i="25"/>
  <c r="R366" i="25"/>
  <c r="Q363" i="25"/>
  <c r="Q344" i="25"/>
  <c r="Q310" i="25"/>
  <c r="Q331" i="25"/>
  <c r="R332" i="25"/>
  <c r="R329" i="25"/>
  <c r="Q370" i="25"/>
  <c r="R367" i="25"/>
  <c r="R364" i="25"/>
  <c r="R326" i="25"/>
  <c r="R322" i="25"/>
  <c r="R330" i="25"/>
  <c r="R426" i="25"/>
  <c r="Q368" i="25"/>
  <c r="R307" i="25"/>
  <c r="Q430" i="25"/>
  <c r="R340" i="25"/>
  <c r="R295" i="25"/>
  <c r="Q296" i="25"/>
  <c r="R381" i="25"/>
  <c r="Q366" i="25"/>
  <c r="R363" i="25"/>
  <c r="R360" i="25"/>
  <c r="R318" i="25"/>
  <c r="R369" i="25"/>
  <c r="R422" i="25"/>
  <c r="Q383" i="25"/>
  <c r="Q364" i="25"/>
  <c r="Q326" i="25"/>
  <c r="Q322" i="25"/>
  <c r="Q330" i="25"/>
  <c r="Q423" i="25"/>
  <c r="Q308" i="25"/>
  <c r="Q359" i="25"/>
  <c r="Q340" i="25"/>
  <c r="Q295" i="25"/>
  <c r="R296" i="25"/>
  <c r="Q381" i="25"/>
  <c r="R353" i="25"/>
  <c r="R382" i="25"/>
  <c r="Q379" i="25"/>
  <c r="Q360" i="25"/>
  <c r="Q318" i="25"/>
  <c r="Q369" i="25"/>
  <c r="Q422" i="25"/>
  <c r="R383" i="25"/>
  <c r="R380" i="25"/>
  <c r="R303" i="25"/>
  <c r="Q304" i="25"/>
  <c r="R301" i="25"/>
  <c r="R342" i="25"/>
  <c r="Q339" i="25"/>
  <c r="R423" i="25"/>
  <c r="Q357" i="25"/>
  <c r="R359" i="25"/>
  <c r="R356" i="25"/>
  <c r="R311" i="25"/>
  <c r="Q353" i="25"/>
  <c r="Q382" i="25"/>
  <c r="R379" i="25"/>
  <c r="R376" i="25"/>
  <c r="R299" i="25"/>
  <c r="Q300" i="25"/>
  <c r="R297" i="25"/>
  <c r="R338" i="25"/>
  <c r="Q335" i="25"/>
  <c r="Q380" i="25"/>
  <c r="Q303" i="25"/>
  <c r="R304" i="25"/>
  <c r="Q301" i="25"/>
  <c r="Q342" i="25"/>
  <c r="R339" i="25"/>
  <c r="R336" i="25"/>
  <c r="R436" i="25"/>
  <c r="Q375" i="25"/>
  <c r="Q356" i="25"/>
  <c r="Q311" i="25"/>
  <c r="Q312" i="25"/>
  <c r="R334" i="25"/>
  <c r="R434" i="25"/>
  <c r="Q376" i="25"/>
  <c r="Q299" i="25"/>
  <c r="R300" i="25"/>
  <c r="Q297" i="25"/>
  <c r="Q338" i="25"/>
  <c r="R335" i="25"/>
  <c r="Q435" i="25"/>
  <c r="R319" i="25"/>
  <c r="Q320" i="25"/>
  <c r="R317" i="25"/>
  <c r="R358" i="25"/>
  <c r="Q355" i="25"/>
  <c r="Q336" i="25"/>
  <c r="Q436" i="25"/>
  <c r="S436" i="25" s="1"/>
  <c r="R362" i="25"/>
  <c r="R375" i="25"/>
  <c r="R372" i="25"/>
  <c r="R294" i="25"/>
  <c r="R327" i="25"/>
  <c r="R312" i="25"/>
  <c r="R309" i="25"/>
  <c r="Q334" i="25"/>
  <c r="R431" i="25"/>
  <c r="R315" i="25"/>
  <c r="Q316" i="25"/>
  <c r="R313" i="25"/>
  <c r="R354" i="25"/>
  <c r="Q351" i="25"/>
  <c r="Q432" i="25"/>
  <c r="Q319" i="25"/>
  <c r="R320" i="25"/>
  <c r="Q317" i="25"/>
  <c r="Q358" i="25"/>
  <c r="R355" i="25"/>
  <c r="R352" i="25"/>
  <c r="Q294" i="25"/>
  <c r="Q315" i="25"/>
  <c r="R349" i="25"/>
  <c r="R378" i="25"/>
  <c r="Q327" i="25"/>
  <c r="R316" i="25"/>
  <c r="R333" i="25"/>
  <c r="Q328" i="25"/>
  <c r="Q313" i="25"/>
  <c r="R374" i="25"/>
  <c r="Q372" i="25"/>
  <c r="Q309" i="25"/>
  <c r="Q354" i="25"/>
  <c r="Q371" i="25"/>
  <c r="R350" i="25"/>
  <c r="R351" i="25"/>
  <c r="Q352" i="25"/>
  <c r="Q347" i="25"/>
  <c r="R348" i="25"/>
  <c r="R298" i="25"/>
  <c r="Q428" i="25"/>
  <c r="R345" i="25"/>
  <c r="R473" i="25"/>
  <c r="Q473" i="25"/>
  <c r="R472" i="25"/>
  <c r="Q472" i="25"/>
  <c r="R479" i="25"/>
  <c r="Q487" i="25"/>
  <c r="R494" i="25"/>
  <c r="Q502" i="25"/>
  <c r="Q438" i="25"/>
  <c r="R509" i="25"/>
  <c r="R445" i="25"/>
  <c r="Q517" i="25"/>
  <c r="Q453" i="25"/>
  <c r="R524" i="25"/>
  <c r="R460" i="25"/>
  <c r="Q468" i="25"/>
  <c r="R475" i="25"/>
  <c r="Q483" i="25"/>
  <c r="Q466" i="25"/>
  <c r="R465" i="25"/>
  <c r="Q465" i="25"/>
  <c r="R464" i="25"/>
  <c r="Q464" i="25"/>
  <c r="R471" i="25"/>
  <c r="Q479" i="25"/>
  <c r="R486" i="25"/>
  <c r="Q494" i="25"/>
  <c r="R501" i="25"/>
  <c r="Q509" i="25"/>
  <c r="Q445" i="25"/>
  <c r="R516" i="25"/>
  <c r="R452" i="25"/>
  <c r="Q524" i="25"/>
  <c r="Q460" i="25"/>
  <c r="R467" i="25"/>
  <c r="Q475" i="25"/>
  <c r="Q482" i="25"/>
  <c r="Q474" i="25"/>
  <c r="Q506" i="25"/>
  <c r="R521" i="25"/>
  <c r="R457" i="25"/>
  <c r="Q521" i="25"/>
  <c r="Q457" i="25"/>
  <c r="R520" i="25"/>
  <c r="R456" i="25"/>
  <c r="Q520" i="25"/>
  <c r="Q456" i="25"/>
  <c r="R527" i="25"/>
  <c r="R463" i="25"/>
  <c r="Q471" i="25"/>
  <c r="R478" i="25"/>
  <c r="Q486" i="25"/>
  <c r="R493" i="25"/>
  <c r="Q501" i="25"/>
  <c r="R508" i="25"/>
  <c r="R444" i="25"/>
  <c r="Q516" i="25"/>
  <c r="Q452" i="25"/>
  <c r="R523" i="25"/>
  <c r="R459" i="25"/>
  <c r="Q467" i="25"/>
  <c r="Q442" i="25"/>
  <c r="R513" i="25"/>
  <c r="R449" i="25"/>
  <c r="Q513" i="25"/>
  <c r="Q449" i="25"/>
  <c r="R512" i="25"/>
  <c r="R448" i="25"/>
  <c r="Q512" i="25"/>
  <c r="Q448" i="25"/>
  <c r="R519" i="25"/>
  <c r="R455" i="25"/>
  <c r="Q527" i="25"/>
  <c r="Q463" i="25"/>
  <c r="R470" i="25"/>
  <c r="Q478" i="25"/>
  <c r="R485" i="25"/>
  <c r="Q493" i="25"/>
  <c r="R500" i="25"/>
  <c r="Q508" i="25"/>
  <c r="Q444" i="25"/>
  <c r="R515" i="25"/>
  <c r="R451" i="25"/>
  <c r="Q523" i="25"/>
  <c r="Q459" i="25"/>
  <c r="R498" i="25"/>
  <c r="R505" i="25"/>
  <c r="R441" i="25"/>
  <c r="Q505" i="25"/>
  <c r="Q441" i="25"/>
  <c r="R504" i="25"/>
  <c r="R440" i="25"/>
  <c r="Q504" i="25"/>
  <c r="Q440" i="25"/>
  <c r="R511" i="25"/>
  <c r="R447" i="25"/>
  <c r="Q519" i="25"/>
  <c r="Q455" i="25"/>
  <c r="R526" i="25"/>
  <c r="R462" i="25"/>
  <c r="Q470" i="25"/>
  <c r="R477" i="25"/>
  <c r="Q485" i="25"/>
  <c r="R492" i="25"/>
  <c r="Q500" i="25"/>
  <c r="R507" i="25"/>
  <c r="R443" i="25"/>
  <c r="Q515" i="25"/>
  <c r="Q451" i="25"/>
  <c r="R474" i="25"/>
  <c r="R466" i="25"/>
  <c r="R522" i="25"/>
  <c r="Q458" i="25"/>
  <c r="Q522" i="25"/>
  <c r="R497" i="25"/>
  <c r="Q497" i="25"/>
  <c r="R496" i="25"/>
  <c r="Q496" i="25"/>
  <c r="R503" i="25"/>
  <c r="R439" i="25"/>
  <c r="Q511" i="25"/>
  <c r="Q447" i="25"/>
  <c r="R518" i="25"/>
  <c r="R454" i="25"/>
  <c r="Q526" i="25"/>
  <c r="Q462" i="25"/>
  <c r="R469" i="25"/>
  <c r="Q477" i="25"/>
  <c r="R484" i="25"/>
  <c r="Q492" i="25"/>
  <c r="R499" i="25"/>
  <c r="Q507" i="25"/>
  <c r="Q443" i="25"/>
  <c r="R458" i="25"/>
  <c r="Q514" i="25"/>
  <c r="R506" i="25"/>
  <c r="Q450" i="25"/>
  <c r="R490" i="25"/>
  <c r="R489" i="25"/>
  <c r="Q489" i="25"/>
  <c r="R488" i="25"/>
  <c r="Q488" i="25"/>
  <c r="R495" i="25"/>
  <c r="Q503" i="25"/>
  <c r="Q439" i="25"/>
  <c r="R510" i="25"/>
  <c r="R446" i="25"/>
  <c r="Q518" i="25"/>
  <c r="Q454" i="25"/>
  <c r="R525" i="25"/>
  <c r="R461" i="25"/>
  <c r="Q469" i="25"/>
  <c r="R476" i="25"/>
  <c r="Q484" i="25"/>
  <c r="R491" i="25"/>
  <c r="Q499" i="25"/>
  <c r="R514" i="25"/>
  <c r="R442" i="25"/>
  <c r="R482" i="25"/>
  <c r="R481" i="25"/>
  <c r="Q481" i="25"/>
  <c r="R480" i="25"/>
  <c r="Q480" i="25"/>
  <c r="R487" i="25"/>
  <c r="Q495" i="25"/>
  <c r="R502" i="25"/>
  <c r="R438" i="25"/>
  <c r="Q510" i="25"/>
  <c r="Q446" i="25"/>
  <c r="R517" i="25"/>
  <c r="R453" i="25"/>
  <c r="Q525" i="25"/>
  <c r="Q461" i="25"/>
  <c r="R468" i="25"/>
  <c r="Q476" i="25"/>
  <c r="R483" i="25"/>
  <c r="Q491" i="25"/>
  <c r="Q498" i="25"/>
  <c r="Q490" i="25"/>
  <c r="R450" i="25"/>
  <c r="R253" i="25"/>
  <c r="R247" i="25"/>
  <c r="R246" i="25"/>
  <c r="R386" i="25"/>
  <c r="R544" i="25"/>
  <c r="Q544" i="25"/>
  <c r="R398" i="25"/>
  <c r="R538" i="25"/>
  <c r="Q398" i="25"/>
  <c r="Q538" i="25"/>
  <c r="Q247" i="25"/>
  <c r="Q387" i="25"/>
  <c r="R249" i="25"/>
  <c r="Q1022" i="25"/>
  <c r="Q737" i="25"/>
  <c r="Q1028" i="25"/>
  <c r="R314" i="25"/>
  <c r="Q343" i="25"/>
  <c r="Q249" i="25"/>
  <c r="Q389" i="25"/>
  <c r="Q529" i="25"/>
  <c r="R243" i="25"/>
  <c r="Q401" i="25"/>
  <c r="Q541" i="25"/>
  <c r="R543" i="25"/>
  <c r="R252" i="25"/>
  <c r="R392" i="25"/>
  <c r="R532" i="25"/>
  <c r="Q392" i="25"/>
  <c r="R279" i="25"/>
  <c r="R343" i="25"/>
  <c r="R346" i="25"/>
  <c r="R254" i="25"/>
  <c r="R394" i="25"/>
  <c r="R534" i="25"/>
  <c r="Q246" i="25"/>
  <c r="Q386" i="25"/>
  <c r="R240" i="25"/>
  <c r="Q255" i="25"/>
  <c r="Q395" i="25"/>
  <c r="Q535" i="25"/>
  <c r="Q279" i="25"/>
  <c r="Q346" i="25"/>
  <c r="R305" i="25"/>
  <c r="G122" i="30"/>
  <c r="R529" i="25"/>
  <c r="Q257" i="25"/>
  <c r="Q397" i="25"/>
  <c r="Q537" i="25"/>
  <c r="R251" i="25"/>
  <c r="R391" i="25"/>
  <c r="R531" i="25"/>
  <c r="Q243" i="25"/>
  <c r="R385" i="25"/>
  <c r="R400" i="25"/>
  <c r="R540" i="25"/>
  <c r="R437" i="25"/>
  <c r="Q337" i="25"/>
  <c r="R337" i="25"/>
  <c r="R290" i="25"/>
  <c r="R321" i="25"/>
  <c r="Q305" i="25"/>
  <c r="R308" i="25"/>
  <c r="R288" i="25"/>
  <c r="R537" i="25"/>
  <c r="Q1107" i="25"/>
  <c r="Q384" i="25"/>
  <c r="R545" i="25"/>
  <c r="R542" i="25"/>
  <c r="Q254" i="25"/>
  <c r="Q394" i="25"/>
  <c r="Q534" i="25"/>
  <c r="R248" i="25"/>
  <c r="R388" i="25"/>
  <c r="R528" i="25"/>
  <c r="Q388" i="25"/>
  <c r="Q528" i="25"/>
  <c r="R242" i="25"/>
  <c r="Q543" i="25"/>
  <c r="R357" i="25"/>
  <c r="Q365" i="25"/>
  <c r="R365" i="25"/>
  <c r="Q362" i="25"/>
  <c r="Q324" i="25"/>
  <c r="R323" i="25"/>
  <c r="Q307" i="25"/>
  <c r="Q250" i="25"/>
  <c r="Q532" i="25"/>
  <c r="Q400" i="25"/>
  <c r="Q545" i="25"/>
  <c r="R399" i="25"/>
  <c r="R539" i="25"/>
  <c r="Q251" i="25"/>
  <c r="Q391" i="25"/>
  <c r="Q531" i="25"/>
  <c r="R393" i="25"/>
  <c r="R533" i="25"/>
  <c r="Q245" i="25"/>
  <c r="Q385" i="25"/>
  <c r="R387" i="25"/>
  <c r="Q373" i="25"/>
  <c r="R285" i="25"/>
  <c r="R373" i="25"/>
  <c r="Q361" i="25"/>
  <c r="Q284" i="25"/>
  <c r="Q321" i="25"/>
  <c r="Q323" i="25"/>
  <c r="R306" i="25"/>
  <c r="R241" i="25"/>
  <c r="R245" i="25"/>
  <c r="R397" i="25"/>
  <c r="Q542" i="25"/>
  <c r="R256" i="25"/>
  <c r="R396" i="25"/>
  <c r="R536" i="25"/>
  <c r="Q256" i="25"/>
  <c r="Q396" i="25"/>
  <c r="Q536" i="25"/>
  <c r="R250" i="25"/>
  <c r="R390" i="25"/>
  <c r="R530" i="25"/>
  <c r="Q390" i="25"/>
  <c r="Q530" i="25"/>
  <c r="Q244" i="25"/>
  <c r="R257" i="25"/>
  <c r="Q341" i="25"/>
  <c r="R341" i="25"/>
  <c r="R291" i="25"/>
  <c r="Q314" i="25"/>
  <c r="R324" i="25"/>
  <c r="R286" i="25"/>
  <c r="Q306" i="25"/>
  <c r="Q240" i="25"/>
  <c r="G123" i="30"/>
  <c r="Q242" i="25"/>
  <c r="Q252" i="25"/>
  <c r="Q241" i="25"/>
  <c r="Q399" i="25"/>
  <c r="Q539" i="25"/>
  <c r="R401" i="25"/>
  <c r="R541" i="25"/>
  <c r="Q253" i="25"/>
  <c r="Q393" i="25"/>
  <c r="Q533" i="25"/>
  <c r="R255" i="25"/>
  <c r="R395" i="25"/>
  <c r="R535" i="25"/>
  <c r="R244" i="25"/>
  <c r="R384" i="25"/>
  <c r="R389" i="25"/>
  <c r="R293" i="25"/>
  <c r="R361" i="25"/>
  <c r="Q289" i="25"/>
  <c r="R990" i="25" l="1"/>
  <c r="Q990" i="25"/>
  <c r="Q691" i="25"/>
  <c r="S691" i="25" s="1"/>
  <c r="R691" i="25"/>
  <c r="Q1126" i="25"/>
  <c r="R1126" i="25"/>
  <c r="S1126" i="25" s="1"/>
  <c r="R1138" i="25"/>
  <c r="Q1138" i="25"/>
  <c r="S1138" i="25" s="1"/>
  <c r="R983" i="25"/>
  <c r="Q983" i="25"/>
  <c r="R842" i="25"/>
  <c r="Q842" i="25"/>
  <c r="Q849" i="25"/>
  <c r="R849" i="25"/>
  <c r="R992" i="25"/>
  <c r="Q992" i="25"/>
  <c r="S992" i="25" s="1"/>
  <c r="Q843" i="25"/>
  <c r="R843" i="25"/>
  <c r="R1274" i="25"/>
  <c r="Q1274" i="25"/>
  <c r="R1271" i="25"/>
  <c r="Q1271" i="25"/>
  <c r="S1271" i="25" s="1"/>
  <c r="R1711" i="25"/>
  <c r="Q1711" i="25"/>
  <c r="S1711" i="25" s="1"/>
  <c r="Q1410" i="25"/>
  <c r="S1410" i="25" s="1"/>
  <c r="R1410" i="25"/>
  <c r="R1414" i="25"/>
  <c r="Q1414" i="25"/>
  <c r="R1713" i="25"/>
  <c r="Q1713" i="25"/>
  <c r="S1713" i="25" s="1"/>
  <c r="Q1281" i="25"/>
  <c r="R1281" i="25"/>
  <c r="R1419" i="25"/>
  <c r="Q1419" i="25"/>
  <c r="R1714" i="25"/>
  <c r="Q1714" i="25"/>
  <c r="Q122" i="25"/>
  <c r="Q261" i="25"/>
  <c r="Q114" i="25"/>
  <c r="R411" i="25"/>
  <c r="R703" i="25"/>
  <c r="Q703" i="25"/>
  <c r="R982" i="25"/>
  <c r="Q982" i="25"/>
  <c r="Q836" i="25"/>
  <c r="R836" i="25"/>
  <c r="Q841" i="25"/>
  <c r="S841" i="25" s="1"/>
  <c r="R841" i="25"/>
  <c r="R987" i="25"/>
  <c r="Q987" i="25"/>
  <c r="Q846" i="25"/>
  <c r="S846" i="25" s="1"/>
  <c r="R846" i="25"/>
  <c r="Q1139" i="25"/>
  <c r="R1139" i="25"/>
  <c r="R1122" i="25"/>
  <c r="Q1122" i="25"/>
  <c r="Q847" i="25"/>
  <c r="S847" i="25" s="1"/>
  <c r="R847" i="25"/>
  <c r="Q419" i="25"/>
  <c r="S419" i="25" s="1"/>
  <c r="R414" i="25"/>
  <c r="R1283" i="25"/>
  <c r="Q1283" i="25"/>
  <c r="S1283" i="25" s="1"/>
  <c r="R1278" i="25"/>
  <c r="Q1278" i="25"/>
  <c r="S1278" i="25" s="1"/>
  <c r="Q1416" i="25"/>
  <c r="S1416" i="25" s="1"/>
  <c r="R1416" i="25"/>
  <c r="R1715" i="25"/>
  <c r="Q1715" i="25"/>
  <c r="Q1421" i="25"/>
  <c r="R1421" i="25"/>
  <c r="Q1418" i="25"/>
  <c r="S1418" i="25" s="1"/>
  <c r="R1418" i="25"/>
  <c r="Q1413" i="25"/>
  <c r="S1413" i="25" s="1"/>
  <c r="R1413" i="25"/>
  <c r="R1411" i="25"/>
  <c r="Q1411" i="25"/>
  <c r="Q1422" i="25"/>
  <c r="R1422" i="25"/>
  <c r="Q259" i="25"/>
  <c r="Q266" i="25"/>
  <c r="Q416" i="25"/>
  <c r="S416" i="25" s="1"/>
  <c r="Q1124" i="25"/>
  <c r="R406" i="25"/>
  <c r="S406" i="25" s="1"/>
  <c r="R265" i="25"/>
  <c r="R263" i="25"/>
  <c r="Q548" i="25"/>
  <c r="S548" i="25" s="1"/>
  <c r="R560" i="25"/>
  <c r="Q562" i="25"/>
  <c r="R413" i="25"/>
  <c r="Q264" i="25"/>
  <c r="R550" i="25"/>
  <c r="R122" i="25"/>
  <c r="Q415" i="25"/>
  <c r="R114" i="25"/>
  <c r="R404" i="25"/>
  <c r="R1124" i="25"/>
  <c r="Q706" i="25"/>
  <c r="R706" i="25"/>
  <c r="Q840" i="25"/>
  <c r="S840" i="25" s="1"/>
  <c r="R840" i="25"/>
  <c r="Q1127" i="25"/>
  <c r="R1127" i="25"/>
  <c r="R991" i="25"/>
  <c r="Q991" i="25"/>
  <c r="S991" i="25" s="1"/>
  <c r="Q850" i="25"/>
  <c r="S850" i="25" s="1"/>
  <c r="R850" i="25"/>
  <c r="Q697" i="25"/>
  <c r="S697" i="25" s="1"/>
  <c r="R697" i="25"/>
  <c r="Q707" i="25"/>
  <c r="R707" i="25"/>
  <c r="Q851" i="25"/>
  <c r="R851" i="25"/>
  <c r="R415" i="25"/>
  <c r="Q414" i="25"/>
  <c r="S414" i="25" s="1"/>
  <c r="R1423" i="25"/>
  <c r="Q1423" i="25"/>
  <c r="Q1282" i="25"/>
  <c r="R1282" i="25"/>
  <c r="R1420" i="25"/>
  <c r="Q1420" i="25"/>
  <c r="Q1272" i="25"/>
  <c r="R1272" i="25"/>
  <c r="Q1424" i="25"/>
  <c r="S1424" i="25" s="1"/>
  <c r="R1424" i="25"/>
  <c r="R1561" i="25"/>
  <c r="Q1561" i="25"/>
  <c r="S1561" i="25" s="1"/>
  <c r="Q1557" i="25"/>
  <c r="S1557" i="25" s="1"/>
  <c r="R1557" i="25"/>
  <c r="Q1425" i="25"/>
  <c r="S1425" i="25" s="1"/>
  <c r="R1425" i="25"/>
  <c r="R1562" i="25"/>
  <c r="Q1562" i="25"/>
  <c r="Q563" i="25"/>
  <c r="Q413" i="25"/>
  <c r="S413" i="25" s="1"/>
  <c r="Q407" i="25"/>
  <c r="R553" i="25"/>
  <c r="S553" i="25" s="1"/>
  <c r="Q405" i="25"/>
  <c r="S405" i="25" s="1"/>
  <c r="Q119" i="25"/>
  <c r="Q268" i="25"/>
  <c r="R264" i="25"/>
  <c r="R407" i="25"/>
  <c r="Q557" i="25"/>
  <c r="R270" i="25"/>
  <c r="R266" i="25"/>
  <c r="S430" i="25"/>
  <c r="Q418" i="25"/>
  <c r="R559" i="25"/>
  <c r="Q126" i="25"/>
  <c r="S126" i="25" s="1"/>
  <c r="R259" i="25"/>
  <c r="Q699" i="25"/>
  <c r="S699" i="25" s="1"/>
  <c r="R699" i="25"/>
  <c r="Q981" i="25"/>
  <c r="R981" i="25"/>
  <c r="R844" i="25"/>
  <c r="Q844" i="25"/>
  <c r="S844" i="25" s="1"/>
  <c r="R693" i="25"/>
  <c r="Q693" i="25"/>
  <c r="S693" i="25" s="1"/>
  <c r="R995" i="25"/>
  <c r="Q995" i="25"/>
  <c r="Q1125" i="25"/>
  <c r="R1125" i="25"/>
  <c r="R701" i="25"/>
  <c r="Q701" i="25"/>
  <c r="S701" i="25" s="1"/>
  <c r="Q845" i="25"/>
  <c r="R845" i="25"/>
  <c r="R1129" i="25"/>
  <c r="Q1129" i="25"/>
  <c r="Q124" i="25"/>
  <c r="S124" i="25" s="1"/>
  <c r="Q270" i="25"/>
  <c r="S270" i="25" s="1"/>
  <c r="Q1570" i="25"/>
  <c r="R1570" i="25"/>
  <c r="S1570" i="25" s="1"/>
  <c r="Q1412" i="25"/>
  <c r="R1412" i="25"/>
  <c r="S1412" i="25" s="1"/>
  <c r="Q1559" i="25"/>
  <c r="S1559" i="25" s="1"/>
  <c r="R1559" i="25"/>
  <c r="Q1417" i="25"/>
  <c r="R1417" i="25"/>
  <c r="R1554" i="25"/>
  <c r="Q1554" i="25"/>
  <c r="S1554" i="25" s="1"/>
  <c r="R1565" i="25"/>
  <c r="Q1565" i="25"/>
  <c r="S1565" i="25" s="1"/>
  <c r="Q1564" i="25"/>
  <c r="S1564" i="25" s="1"/>
  <c r="R1564" i="25"/>
  <c r="R1555" i="25"/>
  <c r="Q1555" i="25"/>
  <c r="S1555" i="25" s="1"/>
  <c r="Q1569" i="25"/>
  <c r="R1569" i="25"/>
  <c r="S1569" i="25" s="1"/>
  <c r="Q116" i="25"/>
  <c r="R262" i="25"/>
  <c r="S262" i="25" s="1"/>
  <c r="Q133" i="25"/>
  <c r="Q269" i="25"/>
  <c r="Q546" i="25"/>
  <c r="S546" i="25" s="1"/>
  <c r="R119" i="25"/>
  <c r="Q271" i="25"/>
  <c r="Q121" i="25"/>
  <c r="R556" i="25"/>
  <c r="Q403" i="25"/>
  <c r="R551" i="25"/>
  <c r="Q552" i="25"/>
  <c r="S552" i="25" s="1"/>
  <c r="R986" i="25"/>
  <c r="Q986" i="25"/>
  <c r="S986" i="25" s="1"/>
  <c r="Q985" i="25"/>
  <c r="R985" i="25"/>
  <c r="R848" i="25"/>
  <c r="Q848" i="25"/>
  <c r="S848" i="25" s="1"/>
  <c r="R696" i="25"/>
  <c r="Q696" i="25"/>
  <c r="Q1131" i="25"/>
  <c r="R1131" i="25"/>
  <c r="Q1128" i="25"/>
  <c r="R1128" i="25"/>
  <c r="Q705" i="25"/>
  <c r="R705" i="25"/>
  <c r="Q1135" i="25"/>
  <c r="S1135" i="25" s="1"/>
  <c r="R1135" i="25"/>
  <c r="R1133" i="25"/>
  <c r="Q1133" i="25"/>
  <c r="S1133" i="25" s="1"/>
  <c r="Q559" i="25"/>
  <c r="S559" i="25" s="1"/>
  <c r="R1567" i="25"/>
  <c r="Q1567" i="25"/>
  <c r="R1426" i="25"/>
  <c r="Q1426" i="25"/>
  <c r="S1426" i="25" s="1"/>
  <c r="R1563" i="25"/>
  <c r="Q1563" i="25"/>
  <c r="S1563" i="25" s="1"/>
  <c r="R1560" i="25"/>
  <c r="Q1560" i="25"/>
  <c r="Q1568" i="25"/>
  <c r="R1568" i="25"/>
  <c r="R1571" i="25"/>
  <c r="Q1571" i="25"/>
  <c r="S1571" i="25" s="1"/>
  <c r="Q1700" i="25"/>
  <c r="R1700" i="25"/>
  <c r="Q1558" i="25"/>
  <c r="R1558" i="25"/>
  <c r="R1698" i="25"/>
  <c r="Q1698" i="25"/>
  <c r="Q1566" i="25"/>
  <c r="R116" i="25"/>
  <c r="R403" i="25"/>
  <c r="Q411" i="25"/>
  <c r="S411" i="25" s="1"/>
  <c r="Q267" i="25"/>
  <c r="S267" i="25" s="1"/>
  <c r="Q265" i="25"/>
  <c r="S265" i="25" s="1"/>
  <c r="R410" i="25"/>
  <c r="Q129" i="25"/>
  <c r="R121" i="25"/>
  <c r="R258" i="25"/>
  <c r="R417" i="25"/>
  <c r="R269" i="25"/>
  <c r="R549" i="25"/>
  <c r="Q549" i="25"/>
  <c r="Q131" i="25"/>
  <c r="Q417" i="25"/>
  <c r="Q551" i="25"/>
  <c r="R994" i="25"/>
  <c r="Q994" i="25"/>
  <c r="R989" i="25"/>
  <c r="Q989" i="25"/>
  <c r="S989" i="25" s="1"/>
  <c r="Q978" i="25"/>
  <c r="R978" i="25"/>
  <c r="S978" i="25" s="1"/>
  <c r="R700" i="25"/>
  <c r="Q700" i="25"/>
  <c r="S700" i="25" s="1"/>
  <c r="Q690" i="25"/>
  <c r="S690" i="25" s="1"/>
  <c r="R690" i="25"/>
  <c r="Q1132" i="25"/>
  <c r="R1132" i="25"/>
  <c r="Q980" i="25"/>
  <c r="R980" i="25"/>
  <c r="R694" i="25"/>
  <c r="Q694" i="25"/>
  <c r="S694" i="25" s="1"/>
  <c r="R1137" i="25"/>
  <c r="Q1137" i="25"/>
  <c r="Q123" i="25"/>
  <c r="R274" i="25"/>
  <c r="R1279" i="25"/>
  <c r="Q1279" i="25"/>
  <c r="S1279" i="25" s="1"/>
  <c r="R1556" i="25"/>
  <c r="Q1556" i="25"/>
  <c r="S1556" i="25" s="1"/>
  <c r="R1699" i="25"/>
  <c r="Q1699" i="25"/>
  <c r="R1269" i="25"/>
  <c r="Q1269" i="25"/>
  <c r="S1269" i="25" s="1"/>
  <c r="R1704" i="25"/>
  <c r="Q1704" i="25"/>
  <c r="S1704" i="25" s="1"/>
  <c r="Q1701" i="25"/>
  <c r="R1701" i="25"/>
  <c r="R1708" i="25"/>
  <c r="Q1708" i="25"/>
  <c r="R1267" i="25"/>
  <c r="Q1267" i="25"/>
  <c r="S1267" i="25" s="1"/>
  <c r="R1702" i="25"/>
  <c r="Q1702" i="25"/>
  <c r="S1702" i="25" s="1"/>
  <c r="Q115" i="25"/>
  <c r="Q556" i="25"/>
  <c r="S556" i="25" s="1"/>
  <c r="R555" i="25"/>
  <c r="Q409" i="25"/>
  <c r="R260" i="25"/>
  <c r="S260" i="25" s="1"/>
  <c r="Q275" i="25"/>
  <c r="S275" i="25" s="1"/>
  <c r="Q558" i="25"/>
  <c r="R129" i="25"/>
  <c r="Q117" i="25"/>
  <c r="R561" i="25"/>
  <c r="S561" i="25" s="1"/>
  <c r="R402" i="25"/>
  <c r="S402" i="25" s="1"/>
  <c r="R405" i="25"/>
  <c r="Q555" i="25"/>
  <c r="S336" i="25"/>
  <c r="R408" i="25"/>
  <c r="R131" i="25"/>
  <c r="R562" i="25"/>
  <c r="R702" i="25"/>
  <c r="Q702" i="25"/>
  <c r="S702" i="25" s="1"/>
  <c r="Q698" i="25"/>
  <c r="S698" i="25" s="1"/>
  <c r="R698" i="25"/>
  <c r="R993" i="25"/>
  <c r="Q993" i="25"/>
  <c r="R1130" i="25"/>
  <c r="Q1130" i="25"/>
  <c r="Q704" i="25"/>
  <c r="R704" i="25"/>
  <c r="R834" i="25"/>
  <c r="Q834" i="25"/>
  <c r="Q1136" i="25"/>
  <c r="S1136" i="25" s="1"/>
  <c r="R1136" i="25"/>
  <c r="Q984" i="25"/>
  <c r="S984" i="25" s="1"/>
  <c r="R984" i="25"/>
  <c r="R835" i="25"/>
  <c r="Q835" i="25"/>
  <c r="S835" i="25" s="1"/>
  <c r="R123" i="25"/>
  <c r="R272" i="25"/>
  <c r="S272" i="25" s="1"/>
  <c r="R1427" i="25"/>
  <c r="Q1427" i="25"/>
  <c r="R1566" i="25"/>
  <c r="S1566" i="25" s="1"/>
  <c r="Q1703" i="25"/>
  <c r="R1703" i="25"/>
  <c r="S1703" i="25" s="1"/>
  <c r="Q1276" i="25"/>
  <c r="S1276" i="25" s="1"/>
  <c r="R1276" i="25"/>
  <c r="Q1712" i="25"/>
  <c r="R1712" i="25"/>
  <c r="R1705" i="25"/>
  <c r="Q1705" i="25"/>
  <c r="Q1273" i="25"/>
  <c r="R1273" i="25"/>
  <c r="Q1270" i="25"/>
  <c r="R1270" i="25"/>
  <c r="R1706" i="25"/>
  <c r="Q1706" i="25"/>
  <c r="S1706" i="25" s="1"/>
  <c r="R115" i="25"/>
  <c r="R416" i="25"/>
  <c r="R271" i="25"/>
  <c r="R554" i="25"/>
  <c r="Q258" i="25"/>
  <c r="S258" i="25" s="1"/>
  <c r="Q273" i="25"/>
  <c r="S273" i="25" s="1"/>
  <c r="Q410" i="25"/>
  <c r="S410" i="25" s="1"/>
  <c r="Q125" i="25"/>
  <c r="S125" i="25" s="1"/>
  <c r="R117" i="25"/>
  <c r="R268" i="25"/>
  <c r="R563" i="25"/>
  <c r="R409" i="25"/>
  <c r="R557" i="25"/>
  <c r="S120" i="25"/>
  <c r="S128" i="25"/>
  <c r="R692" i="25"/>
  <c r="Q692" i="25"/>
  <c r="Q695" i="25"/>
  <c r="R695" i="25"/>
  <c r="R1123" i="25"/>
  <c r="Q1123" i="25"/>
  <c r="S1123" i="25" s="1"/>
  <c r="R1134" i="25"/>
  <c r="Q1134" i="25"/>
  <c r="S1134" i="25" s="1"/>
  <c r="Q979" i="25"/>
  <c r="S979" i="25" s="1"/>
  <c r="R979" i="25"/>
  <c r="Q838" i="25"/>
  <c r="S838" i="25" s="1"/>
  <c r="R838" i="25"/>
  <c r="Q837" i="25"/>
  <c r="R837" i="25"/>
  <c r="S837" i="25" s="1"/>
  <c r="R988" i="25"/>
  <c r="Q988" i="25"/>
  <c r="S988" i="25" s="1"/>
  <c r="Q839" i="25"/>
  <c r="R839" i="25"/>
  <c r="Q118" i="25"/>
  <c r="S118" i="25" s="1"/>
  <c r="Q263" i="25"/>
  <c r="S263" i="25" s="1"/>
  <c r="Q1275" i="25"/>
  <c r="R1275" i="25"/>
  <c r="R1268" i="25"/>
  <c r="Q1268" i="25"/>
  <c r="S1268" i="25" s="1"/>
  <c r="Q1707" i="25"/>
  <c r="R1707" i="25"/>
  <c r="Q1280" i="25"/>
  <c r="S1280" i="25" s="1"/>
  <c r="R1280" i="25"/>
  <c r="Q1266" i="25"/>
  <c r="R1266" i="25"/>
  <c r="Q1709" i="25"/>
  <c r="R1709" i="25"/>
  <c r="S1709" i="25" s="1"/>
  <c r="Q1277" i="25"/>
  <c r="S1277" i="25" s="1"/>
  <c r="R1277" i="25"/>
  <c r="R1415" i="25"/>
  <c r="Q1415" i="25"/>
  <c r="Q1710" i="25"/>
  <c r="R1710" i="25"/>
  <c r="Q127" i="25"/>
  <c r="S127" i="25" s="1"/>
  <c r="Q404" i="25"/>
  <c r="S404" i="25" s="1"/>
  <c r="Q408" i="25"/>
  <c r="S408" i="25" s="1"/>
  <c r="Q130" i="25"/>
  <c r="S130" i="25" s="1"/>
  <c r="Q560" i="25"/>
  <c r="S560" i="25" s="1"/>
  <c r="R261" i="25"/>
  <c r="R125" i="25"/>
  <c r="Q550" i="25"/>
  <c r="S550" i="25" s="1"/>
  <c r="R558" i="25"/>
  <c r="Q274" i="25"/>
  <c r="R418" i="25"/>
  <c r="Q554" i="25"/>
  <c r="S554" i="25" s="1"/>
  <c r="S110" i="25"/>
  <c r="S360" i="25"/>
  <c r="S369" i="25"/>
  <c r="S91" i="25"/>
  <c r="Q1597" i="25"/>
  <c r="R1021" i="25"/>
  <c r="Q586" i="25"/>
  <c r="S327" i="25"/>
  <c r="S106" i="25"/>
  <c r="R1539" i="25"/>
  <c r="Q1396" i="25"/>
  <c r="R1515" i="25"/>
  <c r="R1397" i="25"/>
  <c r="Q1680" i="25"/>
  <c r="R1255" i="25"/>
  <c r="R1681" i="25"/>
  <c r="Q1398" i="25"/>
  <c r="Q1259" i="25"/>
  <c r="Q1684" i="25"/>
  <c r="Q1261" i="25"/>
  <c r="Q1354" i="25"/>
  <c r="R1404" i="25"/>
  <c r="Q1394" i="25"/>
  <c r="Q1691" i="25"/>
  <c r="R870" i="25"/>
  <c r="Q876" i="25"/>
  <c r="R974" i="25"/>
  <c r="R871" i="25"/>
  <c r="Q886" i="25"/>
  <c r="R1027" i="25"/>
  <c r="Q1014" i="25"/>
  <c r="Q594" i="25"/>
  <c r="R589" i="25"/>
  <c r="R585" i="25"/>
  <c r="Q585" i="25"/>
  <c r="R595" i="25"/>
  <c r="S595" i="25" s="1"/>
  <c r="Q584" i="25"/>
  <c r="R599" i="25"/>
  <c r="R593" i="25"/>
  <c r="S593" i="25" s="1"/>
  <c r="R607" i="25"/>
  <c r="Q1020" i="25"/>
  <c r="R1120" i="25"/>
  <c r="Q871" i="25"/>
  <c r="R883" i="25"/>
  <c r="Q728" i="25"/>
  <c r="Q596" i="25"/>
  <c r="Q591" i="25"/>
  <c r="R588" i="25"/>
  <c r="Q588" i="25"/>
  <c r="R590" i="25"/>
  <c r="R586" i="25"/>
  <c r="R594" i="25"/>
  <c r="Q281" i="25"/>
  <c r="R280" i="25"/>
  <c r="R282" i="25"/>
  <c r="R278" i="25"/>
  <c r="R289" i="25"/>
  <c r="S289" i="25" s="1"/>
  <c r="R435" i="25"/>
  <c r="S435" i="25" s="1"/>
  <c r="Q434" i="25"/>
  <c r="S434" i="25" s="1"/>
  <c r="R425" i="25"/>
  <c r="Q426" i="25"/>
  <c r="S426" i="25" s="1"/>
  <c r="R421" i="25"/>
  <c r="R292" i="25"/>
  <c r="Q427" i="25"/>
  <c r="R136" i="25"/>
  <c r="R141" i="25"/>
  <c r="R140" i="25"/>
  <c r="Q140" i="25"/>
  <c r="Q134" i="25"/>
  <c r="Q143" i="25"/>
  <c r="R146" i="25"/>
  <c r="Q276" i="25"/>
  <c r="Q291" i="25"/>
  <c r="S291" i="25" s="1"/>
  <c r="Q283" i="25"/>
  <c r="Q286" i="25"/>
  <c r="S286" i="25" s="1"/>
  <c r="Q287" i="25"/>
  <c r="Q277" i="25"/>
  <c r="R284" i="25"/>
  <c r="S284" i="25" s="1"/>
  <c r="R281" i="25"/>
  <c r="Q282" i="25"/>
  <c r="R283" i="25"/>
  <c r="R277" i="25"/>
  <c r="Q425" i="25"/>
  <c r="Q293" i="25"/>
  <c r="S293" i="25" s="1"/>
  <c r="Q433" i="25"/>
  <c r="Q421" i="25"/>
  <c r="S421" i="25" s="1"/>
  <c r="R433" i="25"/>
  <c r="Q288" i="25"/>
  <c r="S288" i="25" s="1"/>
  <c r="Q424" i="25"/>
  <c r="S424" i="25" s="1"/>
  <c r="R287" i="25"/>
  <c r="R147" i="25"/>
  <c r="R132" i="25"/>
  <c r="Q138" i="25"/>
  <c r="S138" i="25" s="1"/>
  <c r="R134" i="25"/>
  <c r="R135" i="25"/>
  <c r="S135" i="25" s="1"/>
  <c r="R142" i="25"/>
  <c r="Q147" i="25"/>
  <c r="R276" i="25"/>
  <c r="Q292" i="25"/>
  <c r="Q278" i="25"/>
  <c r="S278" i="25" s="1"/>
  <c r="Q290" i="25"/>
  <c r="S290" i="25" s="1"/>
  <c r="Q280" i="25"/>
  <c r="S280" i="25" s="1"/>
  <c r="R428" i="25"/>
  <c r="S428" i="25" s="1"/>
  <c r="Q285" i="25"/>
  <c r="S285" i="25" s="1"/>
  <c r="R432" i="25"/>
  <c r="S432" i="25" s="1"/>
  <c r="Q431" i="25"/>
  <c r="S431" i="25" s="1"/>
  <c r="Q437" i="25"/>
  <c r="S437" i="25" s="1"/>
  <c r="Q420" i="25"/>
  <c r="Q429" i="25"/>
  <c r="R420" i="25"/>
  <c r="R429" i="25"/>
  <c r="R427" i="25"/>
  <c r="Q139" i="25"/>
  <c r="R139" i="25"/>
  <c r="R133" i="25"/>
  <c r="R145" i="25"/>
  <c r="S145" i="25" s="1"/>
  <c r="Q146" i="25"/>
  <c r="Q142" i="25"/>
  <c r="Q132" i="25"/>
  <c r="S22" i="25"/>
  <c r="Q1364" i="25"/>
  <c r="Q885" i="25"/>
  <c r="R831" i="25"/>
  <c r="Q1258" i="25"/>
  <c r="Q1254" i="25"/>
  <c r="Q1549" i="25"/>
  <c r="Q1544" i="25"/>
  <c r="Q1453" i="25"/>
  <c r="Q958" i="25"/>
  <c r="Q1027" i="25"/>
  <c r="R1022" i="25"/>
  <c r="S1022" i="25" s="1"/>
  <c r="Q1550" i="25"/>
  <c r="Q1540" i="25"/>
  <c r="R1689" i="25"/>
  <c r="Q1687" i="25"/>
  <c r="Q967" i="25"/>
  <c r="Q1683" i="25"/>
  <c r="R717" i="25"/>
  <c r="Q808" i="25"/>
  <c r="Q870" i="25"/>
  <c r="Q1019" i="25"/>
  <c r="R879" i="25"/>
  <c r="R885" i="25"/>
  <c r="S885" i="25" s="1"/>
  <c r="Q1692" i="25"/>
  <c r="Q1693" i="25"/>
  <c r="Q1400" i="25"/>
  <c r="R1694" i="25"/>
  <c r="R1549" i="25"/>
  <c r="S1549" i="25" s="1"/>
  <c r="R1690" i="25"/>
  <c r="R1696" i="25"/>
  <c r="Q1409" i="25"/>
  <c r="Q1109" i="25"/>
  <c r="Q1404" i="25"/>
  <c r="Q963" i="25"/>
  <c r="R1105" i="25"/>
  <c r="R1262" i="25"/>
  <c r="R1118" i="25"/>
  <c r="Q1263" i="25"/>
  <c r="Q1647" i="25"/>
  <c r="Q1457" i="25"/>
  <c r="Q791" i="25"/>
  <c r="R1020" i="25"/>
  <c r="Q1024" i="25"/>
  <c r="Q743" i="25"/>
  <c r="R1017" i="25"/>
  <c r="Q879" i="25"/>
  <c r="S879" i="25" s="1"/>
  <c r="R875" i="25"/>
  <c r="Q1030" i="25"/>
  <c r="Q738" i="25"/>
  <c r="R728" i="25"/>
  <c r="Q884" i="25"/>
  <c r="R734" i="25"/>
  <c r="Q877" i="25"/>
  <c r="R1014" i="25"/>
  <c r="R1259" i="25"/>
  <c r="S1259" i="25" s="1"/>
  <c r="R1257" i="25"/>
  <c r="R1542" i="25"/>
  <c r="R1653" i="25"/>
  <c r="Q882" i="25"/>
  <c r="R1028" i="25"/>
  <c r="Q729" i="25"/>
  <c r="R712" i="25"/>
  <c r="Q734" i="25"/>
  <c r="R1107" i="25"/>
  <c r="R976" i="25"/>
  <c r="Q1552" i="25"/>
  <c r="Q1553" i="25"/>
  <c r="Q1260" i="25"/>
  <c r="R1692" i="25"/>
  <c r="Q1111" i="25"/>
  <c r="R1409" i="25"/>
  <c r="R1537" i="25"/>
  <c r="R1395" i="25"/>
  <c r="Q1547" i="25"/>
  <c r="R1112" i="25"/>
  <c r="Q1264" i="25"/>
  <c r="R966" i="25"/>
  <c r="Q819" i="25"/>
  <c r="Q1681" i="25"/>
  <c r="S1681" i="25" s="1"/>
  <c r="Q821" i="25"/>
  <c r="Q1407" i="25"/>
  <c r="R1597" i="25"/>
  <c r="R928" i="25"/>
  <c r="R958" i="25"/>
  <c r="R881" i="25"/>
  <c r="Q731" i="25"/>
  <c r="R886" i="25"/>
  <c r="Q852" i="25"/>
  <c r="Q1029" i="25"/>
  <c r="Q1026" i="25"/>
  <c r="R730" i="25"/>
  <c r="Q874" i="25"/>
  <c r="R1026" i="25"/>
  <c r="R877" i="25"/>
  <c r="R876" i="25"/>
  <c r="S876" i="25" s="1"/>
  <c r="Q1315" i="25"/>
  <c r="Q1606" i="25"/>
  <c r="R1606" i="25"/>
  <c r="Q1667" i="25"/>
  <c r="R1453" i="25"/>
  <c r="Q1403" i="25"/>
  <c r="R1249" i="25"/>
  <c r="R1265" i="25"/>
  <c r="Q1303" i="25"/>
  <c r="R1461" i="25"/>
  <c r="R1463" i="25"/>
  <c r="R1460" i="25"/>
  <c r="Q1450" i="25"/>
  <c r="Q1695" i="25"/>
  <c r="R1695" i="25"/>
  <c r="Q1401" i="25"/>
  <c r="Q733" i="25"/>
  <c r="R733" i="25"/>
  <c r="Q1018" i="25"/>
  <c r="R1023" i="25"/>
  <c r="Q741" i="25"/>
  <c r="R872" i="25"/>
  <c r="Q779" i="25"/>
  <c r="R1015" i="25"/>
  <c r="R742" i="25"/>
  <c r="Q727" i="25"/>
  <c r="Q730" i="25"/>
  <c r="Q1021" i="25"/>
  <c r="S1021" i="25" s="1"/>
  <c r="Q883" i="25"/>
  <c r="R884" i="25"/>
  <c r="R1019" i="25"/>
  <c r="R1030" i="25"/>
  <c r="Q740" i="25"/>
  <c r="Q1017" i="25"/>
  <c r="Q732" i="25"/>
  <c r="R736" i="25"/>
  <c r="Q756" i="25"/>
  <c r="Q881" i="25"/>
  <c r="Q726" i="25"/>
  <c r="R743" i="25"/>
  <c r="R726" i="25"/>
  <c r="R882" i="25"/>
  <c r="R727" i="25"/>
  <c r="Q1025" i="25"/>
  <c r="R1025" i="25"/>
  <c r="Q974" i="25"/>
  <c r="Q822" i="25"/>
  <c r="Q1031" i="25"/>
  <c r="R1031" i="25"/>
  <c r="R1018" i="25"/>
  <c r="Q872" i="25"/>
  <c r="Q1023" i="25"/>
  <c r="S1023" i="25" s="1"/>
  <c r="R741" i="25"/>
  <c r="R738" i="25"/>
  <c r="Q1015" i="25"/>
  <c r="R732" i="25"/>
  <c r="R874" i="25"/>
  <c r="R1086" i="25"/>
  <c r="R1013" i="25"/>
  <c r="R1029" i="25"/>
  <c r="Q875" i="25"/>
  <c r="R737" i="25"/>
  <c r="R729" i="25"/>
  <c r="Q736" i="25"/>
  <c r="S736" i="25" s="1"/>
  <c r="Q742" i="25"/>
  <c r="R740" i="25"/>
  <c r="Q1084" i="25"/>
  <c r="R1089" i="25"/>
  <c r="R1024" i="25"/>
  <c r="R731" i="25"/>
  <c r="R748" i="25"/>
  <c r="Q856" i="25"/>
  <c r="Q1016" i="25"/>
  <c r="R1016" i="25"/>
  <c r="Q1054" i="25"/>
  <c r="R1104" i="25"/>
  <c r="Q975" i="25"/>
  <c r="R1528" i="25"/>
  <c r="Q1307" i="25"/>
  <c r="R1313" i="25"/>
  <c r="R1526" i="25"/>
  <c r="Q1498" i="25"/>
  <c r="Q1592" i="25"/>
  <c r="R1656" i="25"/>
  <c r="R1593" i="25"/>
  <c r="Q1598" i="25"/>
  <c r="Q1448" i="25"/>
  <c r="R1517" i="25"/>
  <c r="R1446" i="25"/>
  <c r="Q1661" i="25"/>
  <c r="R1487" i="25"/>
  <c r="Q1317" i="25"/>
  <c r="R826" i="25"/>
  <c r="R829" i="25"/>
  <c r="R964" i="25"/>
  <c r="R641" i="25"/>
  <c r="Q961" i="25"/>
  <c r="Q830" i="25"/>
  <c r="R1601" i="25"/>
  <c r="R1641" i="25"/>
  <c r="Q1622" i="25"/>
  <c r="R1442" i="25"/>
  <c r="Q1607" i="25"/>
  <c r="R1304" i="25"/>
  <c r="Q1314" i="25"/>
  <c r="Q1447" i="25"/>
  <c r="R1631" i="25"/>
  <c r="Q1456" i="25"/>
  <c r="R1455" i="25"/>
  <c r="Q1643" i="25"/>
  <c r="Q1310" i="25"/>
  <c r="R1591" i="25"/>
  <c r="Q1460" i="25"/>
  <c r="R1654" i="25"/>
  <c r="Q1449" i="25"/>
  <c r="R1312" i="25"/>
  <c r="R1599" i="25"/>
  <c r="R1462" i="25"/>
  <c r="R1534" i="25"/>
  <c r="Q1309" i="25"/>
  <c r="Q1451" i="25"/>
  <c r="R1494" i="25"/>
  <c r="R1602" i="25"/>
  <c r="Q1588" i="25"/>
  <c r="Q1574" i="25"/>
  <c r="Q1603" i="25"/>
  <c r="R969" i="25"/>
  <c r="R823" i="25"/>
  <c r="Q1121" i="25"/>
  <c r="Q1114" i="25"/>
  <c r="Q598" i="25"/>
  <c r="R880" i="25"/>
  <c r="R735" i="25"/>
  <c r="Q873" i="25"/>
  <c r="R878" i="25"/>
  <c r="Q670" i="25"/>
  <c r="R764" i="25"/>
  <c r="Q799" i="25"/>
  <c r="R887" i="25"/>
  <c r="Q599" i="25"/>
  <c r="S599" i="25" s="1"/>
  <c r="Q739" i="25"/>
  <c r="R925" i="25"/>
  <c r="R1454" i="25"/>
  <c r="Q1605" i="25"/>
  <c r="R1512" i="25"/>
  <c r="R1478" i="25"/>
  <c r="Q1306" i="25"/>
  <c r="R1308" i="25"/>
  <c r="Q1579" i="25"/>
  <c r="R1457" i="25"/>
  <c r="Q1311" i="25"/>
  <c r="Q1586" i="25"/>
  <c r="R1510" i="25"/>
  <c r="Q1604" i="25"/>
  <c r="Q1590" i="25"/>
  <c r="Q1316" i="25"/>
  <c r="Q1319" i="25"/>
  <c r="R1664" i="25"/>
  <c r="Q1658" i="25"/>
  <c r="Q1504" i="25"/>
  <c r="R1458" i="25"/>
  <c r="Q1430" i="25"/>
  <c r="Q1645" i="25"/>
  <c r="Q1302" i="25"/>
  <c r="R1452" i="25"/>
  <c r="Q1660" i="25"/>
  <c r="R1108" i="25"/>
  <c r="Q816" i="25"/>
  <c r="Q976" i="25"/>
  <c r="Q1461" i="25"/>
  <c r="Q1600" i="25"/>
  <c r="R1318" i="25"/>
  <c r="R1303" i="25"/>
  <c r="Q1524" i="25"/>
  <c r="R1611" i="25"/>
  <c r="R1315" i="25"/>
  <c r="R1483" i="25"/>
  <c r="R1305" i="25"/>
  <c r="R1450" i="25"/>
  <c r="Q1463" i="25"/>
  <c r="Q1666" i="25"/>
  <c r="Q1117" i="25"/>
  <c r="R1585" i="25"/>
  <c r="Q1486" i="25"/>
  <c r="R1594" i="25"/>
  <c r="Q1595" i="25"/>
  <c r="R1459" i="25"/>
  <c r="R1596" i="25"/>
  <c r="R1582" i="25"/>
  <c r="R962" i="25"/>
  <c r="S422" i="25"/>
  <c r="R1448" i="25"/>
  <c r="Q1446" i="25"/>
  <c r="Q1175" i="25"/>
  <c r="R1306" i="25"/>
  <c r="R1169" i="25"/>
  <c r="S1169" i="25" s="1"/>
  <c r="Q1174" i="25"/>
  <c r="S1174" i="25" s="1"/>
  <c r="R1447" i="25"/>
  <c r="Q1168" i="25"/>
  <c r="S1168" i="25" s="1"/>
  <c r="R1162" i="25"/>
  <c r="S1162" i="25" s="1"/>
  <c r="Q1602" i="25"/>
  <c r="Q925" i="25"/>
  <c r="Q735" i="25"/>
  <c r="Q887" i="25"/>
  <c r="R598" i="25"/>
  <c r="R1456" i="25"/>
  <c r="R739" i="25"/>
  <c r="Q878" i="25"/>
  <c r="Q880" i="25"/>
  <c r="R873" i="25"/>
  <c r="Q1455" i="25"/>
  <c r="R1164" i="25"/>
  <c r="S1164" i="25" s="1"/>
  <c r="Q1458" i="25"/>
  <c r="R1314" i="25"/>
  <c r="R1163" i="25"/>
  <c r="S1163" i="25" s="1"/>
  <c r="R1172" i="25"/>
  <c r="S1172" i="25" s="1"/>
  <c r="Q1452" i="25"/>
  <c r="R1598" i="25"/>
  <c r="R1316" i="25"/>
  <c r="R574" i="25"/>
  <c r="S353" i="25"/>
  <c r="R816" i="25"/>
  <c r="R1317" i="25"/>
  <c r="R1590" i="25"/>
  <c r="R1605" i="25"/>
  <c r="Q1454" i="25"/>
  <c r="Q1313" i="25"/>
  <c r="R961" i="25"/>
  <c r="Q1593" i="25"/>
  <c r="Q1459" i="25"/>
  <c r="R1307" i="25"/>
  <c r="Q579" i="25"/>
  <c r="R1595" i="25"/>
  <c r="Q1170" i="25"/>
  <c r="R1167" i="25"/>
  <c r="S1167" i="25" s="1"/>
  <c r="Q1304" i="25"/>
  <c r="Q1596" i="25"/>
  <c r="R1592" i="25"/>
  <c r="S1592" i="25" s="1"/>
  <c r="Q1160" i="25"/>
  <c r="S1160" i="25" s="1"/>
  <c r="Q1312" i="25"/>
  <c r="Q1594" i="25"/>
  <c r="R1449" i="25"/>
  <c r="R1607" i="25"/>
  <c r="F59" i="36"/>
  <c r="Q1305" i="25"/>
  <c r="S1305" i="25" s="1"/>
  <c r="Q1462" i="25"/>
  <c r="R1600" i="25"/>
  <c r="Q1318" i="25"/>
  <c r="S368" i="25"/>
  <c r="Q1591" i="25"/>
  <c r="R1319" i="25"/>
  <c r="R1311" i="25"/>
  <c r="Q573" i="25"/>
  <c r="Q1171" i="25"/>
  <c r="S1171" i="25" s="1"/>
  <c r="M58" i="36"/>
  <c r="E58" i="36"/>
  <c r="L59" i="36"/>
  <c r="R579" i="25"/>
  <c r="K59" i="36"/>
  <c r="K29" i="27"/>
  <c r="L29" i="27" s="1"/>
  <c r="L25" i="27"/>
  <c r="Q570" i="25"/>
  <c r="Q1599" i="25"/>
  <c r="R1451" i="25"/>
  <c r="Q1308" i="25"/>
  <c r="R1310" i="25"/>
  <c r="R572" i="25"/>
  <c r="Q568" i="25"/>
  <c r="T58" i="36"/>
  <c r="E25" i="27"/>
  <c r="D29" i="27"/>
  <c r="H29" i="27"/>
  <c r="I29" i="27" s="1"/>
  <c r="I25" i="27"/>
  <c r="M59" i="36"/>
  <c r="R573" i="25"/>
  <c r="Q829" i="25"/>
  <c r="R569" i="25"/>
  <c r="Q565" i="25"/>
  <c r="Q580" i="25"/>
  <c r="Q575" i="25"/>
  <c r="Q566" i="25"/>
  <c r="S59" i="36"/>
  <c r="N59" i="36"/>
  <c r="Q581" i="25"/>
  <c r="R581" i="25"/>
  <c r="Q577" i="25"/>
  <c r="Q1166" i="25"/>
  <c r="S1166" i="25" s="1"/>
  <c r="Q61" i="36"/>
  <c r="H59" i="36"/>
  <c r="N58" i="36"/>
  <c r="R1604" i="25"/>
  <c r="S1604" i="25" s="1"/>
  <c r="R1302" i="25"/>
  <c r="R568" i="25"/>
  <c r="Q569" i="25"/>
  <c r="Q576" i="25"/>
  <c r="R58" i="36"/>
  <c r="H58" i="36"/>
  <c r="U51" i="36"/>
  <c r="H61" i="36"/>
  <c r="T61" i="36"/>
  <c r="R1173" i="25"/>
  <c r="S1173" i="25" s="1"/>
  <c r="F61" i="36"/>
  <c r="E59" i="36"/>
  <c r="R1603" i="25"/>
  <c r="S1603" i="25" s="1"/>
  <c r="R576" i="25"/>
  <c r="R567" i="25"/>
  <c r="R564" i="25"/>
  <c r="Q574" i="25"/>
  <c r="S574" i="25" s="1"/>
  <c r="Q59" i="36"/>
  <c r="M61" i="36"/>
  <c r="K58" i="36"/>
  <c r="N61" i="36"/>
  <c r="R59" i="36"/>
  <c r="R1309" i="25"/>
  <c r="R571" i="25"/>
  <c r="R565" i="25"/>
  <c r="Q571" i="25"/>
  <c r="R580" i="25"/>
  <c r="G58" i="36"/>
  <c r="K61" i="36"/>
  <c r="R61" i="36"/>
  <c r="L58" i="36"/>
  <c r="F58" i="36"/>
  <c r="R577" i="25"/>
  <c r="R566" i="25"/>
  <c r="S566" i="25" s="1"/>
  <c r="R578" i="25"/>
  <c r="R570" i="25"/>
  <c r="Q564" i="25"/>
  <c r="G59" i="36"/>
  <c r="I59" i="36" s="1"/>
  <c r="T59" i="36"/>
  <c r="R1950" i="12"/>
  <c r="R3904" i="12" s="1"/>
  <c r="S61" i="36"/>
  <c r="G61" i="36"/>
  <c r="S58" i="36"/>
  <c r="R3903" i="12"/>
  <c r="N122" i="36"/>
  <c r="N115" i="36"/>
  <c r="N98" i="36"/>
  <c r="N123" i="36"/>
  <c r="N106" i="36"/>
  <c r="N121" i="36"/>
  <c r="N110" i="36"/>
  <c r="N126" i="36"/>
  <c r="N107" i="36"/>
  <c r="N101" i="36"/>
  <c r="N102" i="36"/>
  <c r="N96" i="36"/>
  <c r="N100" i="36"/>
  <c r="N109" i="36"/>
  <c r="N108" i="36"/>
  <c r="N99" i="36"/>
  <c r="N120" i="36"/>
  <c r="N105" i="36"/>
  <c r="N97" i="36"/>
  <c r="N113" i="36"/>
  <c r="N127" i="36"/>
  <c r="N119" i="36"/>
  <c r="N117" i="36"/>
  <c r="N114" i="36"/>
  <c r="N116" i="36"/>
  <c r="N128" i="36"/>
  <c r="N118" i="36"/>
  <c r="N134" i="36"/>
  <c r="O51" i="36"/>
  <c r="R55" i="36"/>
  <c r="R136" i="36"/>
  <c r="R3893" i="12"/>
  <c r="R3910" i="12" s="1"/>
  <c r="F3911" i="12"/>
  <c r="G106" i="36"/>
  <c r="G97" i="36"/>
  <c r="G98" i="36"/>
  <c r="G122" i="36"/>
  <c r="G116" i="36"/>
  <c r="G117" i="36"/>
  <c r="G102" i="36"/>
  <c r="G115" i="36"/>
  <c r="G127" i="36"/>
  <c r="G128" i="36"/>
  <c r="G105" i="36"/>
  <c r="G107" i="36"/>
  <c r="G134" i="36"/>
  <c r="G121" i="36"/>
  <c r="G113" i="36"/>
  <c r="G101" i="36"/>
  <c r="G123" i="36"/>
  <c r="G110" i="36"/>
  <c r="G114" i="36"/>
  <c r="G119" i="36"/>
  <c r="G99" i="36"/>
  <c r="G109" i="36"/>
  <c r="G120" i="36"/>
  <c r="G100" i="36"/>
  <c r="G108" i="36"/>
  <c r="G118" i="36"/>
  <c r="G96" i="36"/>
  <c r="G126" i="36"/>
  <c r="N55" i="36"/>
  <c r="N136" i="36"/>
  <c r="R3898" i="12"/>
  <c r="K55" i="36"/>
  <c r="O49" i="36"/>
  <c r="K136" i="36"/>
  <c r="E1750" i="25"/>
  <c r="E1747" i="25"/>
  <c r="E1748" i="25"/>
  <c r="E1749" i="25"/>
  <c r="T136" i="36"/>
  <c r="T55" i="36"/>
  <c r="H109" i="36"/>
  <c r="H118" i="36"/>
  <c r="H97" i="36"/>
  <c r="H106" i="36"/>
  <c r="H126" i="36"/>
  <c r="H113" i="36"/>
  <c r="H102" i="36"/>
  <c r="H114" i="36"/>
  <c r="H121" i="36"/>
  <c r="H134" i="36"/>
  <c r="H128" i="36"/>
  <c r="H108" i="36"/>
  <c r="H122" i="36"/>
  <c r="H100" i="36"/>
  <c r="H123" i="36"/>
  <c r="H105" i="36"/>
  <c r="H96" i="36"/>
  <c r="H116" i="36"/>
  <c r="H101" i="36"/>
  <c r="H107" i="36"/>
  <c r="H127" i="36"/>
  <c r="H110" i="36"/>
  <c r="H119" i="36"/>
  <c r="H115" i="36"/>
  <c r="H98" i="36"/>
  <c r="H99" i="36"/>
  <c r="H117" i="36"/>
  <c r="H120" i="36"/>
  <c r="T126" i="36"/>
  <c r="T106" i="36"/>
  <c r="T121" i="36"/>
  <c r="T101" i="36"/>
  <c r="T122" i="36"/>
  <c r="T99" i="36"/>
  <c r="T120" i="36"/>
  <c r="T100" i="36"/>
  <c r="T117" i="36"/>
  <c r="T97" i="36"/>
  <c r="T118" i="36"/>
  <c r="T98" i="36"/>
  <c r="T115" i="36"/>
  <c r="T116" i="36"/>
  <c r="T96" i="36"/>
  <c r="T113" i="36"/>
  <c r="T114" i="36"/>
  <c r="T134" i="36"/>
  <c r="T109" i="36"/>
  <c r="T119" i="36"/>
  <c r="T110" i="36"/>
  <c r="T127" i="36"/>
  <c r="T107" i="36"/>
  <c r="T128" i="36"/>
  <c r="T108" i="36"/>
  <c r="T123" i="36"/>
  <c r="T105" i="36"/>
  <c r="T102" i="36"/>
  <c r="S127" i="36"/>
  <c r="S107" i="36"/>
  <c r="S120" i="36"/>
  <c r="S100" i="36"/>
  <c r="S123" i="36"/>
  <c r="S105" i="36"/>
  <c r="S118" i="36"/>
  <c r="S98" i="36"/>
  <c r="S121" i="36"/>
  <c r="S101" i="36"/>
  <c r="S116" i="36"/>
  <c r="S96" i="36"/>
  <c r="S119" i="36"/>
  <c r="S99" i="36"/>
  <c r="S114" i="36"/>
  <c r="S117" i="36"/>
  <c r="S97" i="36"/>
  <c r="S110" i="36"/>
  <c r="S115" i="36"/>
  <c r="S128" i="36"/>
  <c r="S108" i="36"/>
  <c r="S113" i="36"/>
  <c r="S126" i="36"/>
  <c r="S106" i="36"/>
  <c r="S134" i="36"/>
  <c r="S109" i="36"/>
  <c r="S122" i="36"/>
  <c r="S102" i="36"/>
  <c r="R3909" i="12"/>
  <c r="F134" i="36"/>
  <c r="F116" i="36"/>
  <c r="F98" i="36"/>
  <c r="F109" i="36"/>
  <c r="F126" i="36"/>
  <c r="F99" i="36"/>
  <c r="F110" i="36"/>
  <c r="F119" i="36"/>
  <c r="F105" i="36"/>
  <c r="F117" i="36"/>
  <c r="F106" i="36"/>
  <c r="F97" i="36"/>
  <c r="F108" i="36"/>
  <c r="F128" i="36"/>
  <c r="F114" i="36"/>
  <c r="F120" i="36"/>
  <c r="F127" i="36"/>
  <c r="F118" i="36"/>
  <c r="F122" i="36"/>
  <c r="F96" i="36"/>
  <c r="F113" i="36"/>
  <c r="F115" i="36"/>
  <c r="F107" i="36"/>
  <c r="F100" i="36"/>
  <c r="F101" i="36"/>
  <c r="F123" i="36"/>
  <c r="F121" i="36"/>
  <c r="F102" i="36"/>
  <c r="R3897" i="12"/>
  <c r="U50" i="36"/>
  <c r="I51" i="36"/>
  <c r="R2597" i="12"/>
  <c r="R3905" i="12" s="1"/>
  <c r="F3906" i="12"/>
  <c r="E123" i="36"/>
  <c r="I87" i="36"/>
  <c r="E115" i="36"/>
  <c r="E113" i="36"/>
  <c r="E128" i="36"/>
  <c r="E121" i="36"/>
  <c r="E126" i="36"/>
  <c r="E118" i="36"/>
  <c r="E114" i="36"/>
  <c r="E96" i="36"/>
  <c r="E102" i="36"/>
  <c r="E127" i="36"/>
  <c r="E122" i="36"/>
  <c r="E120" i="36"/>
  <c r="E107" i="36"/>
  <c r="E116" i="36"/>
  <c r="E134" i="36"/>
  <c r="E100" i="36"/>
  <c r="E106" i="36"/>
  <c r="E108" i="36"/>
  <c r="E110" i="36"/>
  <c r="E117" i="36"/>
  <c r="E101" i="36"/>
  <c r="E99" i="36"/>
  <c r="E98" i="36"/>
  <c r="E119" i="36"/>
  <c r="E97" i="36"/>
  <c r="E109" i="36"/>
  <c r="E105" i="36"/>
  <c r="H55" i="36"/>
  <c r="H136" i="36"/>
  <c r="Q1601" i="25"/>
  <c r="S1601" i="25" s="1"/>
  <c r="Q578" i="25"/>
  <c r="Q572" i="25"/>
  <c r="R575" i="25"/>
  <c r="Q567" i="25"/>
  <c r="E11" i="46"/>
  <c r="C11" i="46" s="1"/>
  <c r="E61" i="36"/>
  <c r="I49" i="36"/>
  <c r="E55" i="36"/>
  <c r="E136" i="36"/>
  <c r="G55" i="36"/>
  <c r="G136" i="36"/>
  <c r="L55" i="36"/>
  <c r="L136" i="36"/>
  <c r="L117" i="36"/>
  <c r="L96" i="36"/>
  <c r="L126" i="36"/>
  <c r="L114" i="36"/>
  <c r="L122" i="36"/>
  <c r="L99" i="36"/>
  <c r="L107" i="36"/>
  <c r="L118" i="36"/>
  <c r="L108" i="36"/>
  <c r="L116" i="36"/>
  <c r="L97" i="36"/>
  <c r="L109" i="36"/>
  <c r="L98" i="36"/>
  <c r="L115" i="36"/>
  <c r="L101" i="36"/>
  <c r="L127" i="36"/>
  <c r="L123" i="36"/>
  <c r="L128" i="36"/>
  <c r="L120" i="36"/>
  <c r="L100" i="36"/>
  <c r="L134" i="36"/>
  <c r="L105" i="36"/>
  <c r="L102" i="36"/>
  <c r="L110" i="36"/>
  <c r="L119" i="36"/>
  <c r="L121" i="36"/>
  <c r="L106" i="36"/>
  <c r="L113" i="36"/>
  <c r="K100" i="36"/>
  <c r="K109" i="36"/>
  <c r="K119" i="36"/>
  <c r="K97" i="36"/>
  <c r="K98" i="36"/>
  <c r="K106" i="36"/>
  <c r="K96" i="36"/>
  <c r="K101" i="36"/>
  <c r="K102" i="36"/>
  <c r="K117" i="36"/>
  <c r="K99" i="36"/>
  <c r="K116" i="36"/>
  <c r="K120" i="36"/>
  <c r="K107" i="36"/>
  <c r="K123" i="36"/>
  <c r="K114" i="36"/>
  <c r="K134" i="36"/>
  <c r="K113" i="36"/>
  <c r="K118" i="36"/>
  <c r="O87" i="36"/>
  <c r="K122" i="36"/>
  <c r="K128" i="36"/>
  <c r="K108" i="36"/>
  <c r="K121" i="36"/>
  <c r="K115" i="36"/>
  <c r="K126" i="36"/>
  <c r="K127" i="36"/>
  <c r="K105" i="36"/>
  <c r="K110" i="36"/>
  <c r="I50" i="36"/>
  <c r="M63" i="36"/>
  <c r="M83" i="36" s="1"/>
  <c r="L61" i="36"/>
  <c r="Q58" i="36"/>
  <c r="R3907" i="12"/>
  <c r="R3908" i="12"/>
  <c r="E1742" i="25"/>
  <c r="E1745" i="25"/>
  <c r="E1743" i="25"/>
  <c r="E1744" i="25"/>
  <c r="R3902" i="12"/>
  <c r="R97" i="36"/>
  <c r="R113" i="36"/>
  <c r="R115" i="36"/>
  <c r="R100" i="36"/>
  <c r="R101" i="36"/>
  <c r="R134" i="36"/>
  <c r="R117" i="36"/>
  <c r="R114" i="36"/>
  <c r="R108" i="36"/>
  <c r="R107" i="36"/>
  <c r="R96" i="36"/>
  <c r="R102" i="36"/>
  <c r="R109" i="36"/>
  <c r="R122" i="36"/>
  <c r="R123" i="36"/>
  <c r="R106" i="36"/>
  <c r="R120" i="36"/>
  <c r="R126" i="36"/>
  <c r="R105" i="36"/>
  <c r="R116" i="36"/>
  <c r="R128" i="36"/>
  <c r="R127" i="36"/>
  <c r="R119" i="36"/>
  <c r="R121" i="36"/>
  <c r="R118" i="36"/>
  <c r="R98" i="36"/>
  <c r="R110" i="36"/>
  <c r="R99" i="36"/>
  <c r="Q122" i="36"/>
  <c r="Q116" i="36"/>
  <c r="Q121" i="36"/>
  <c r="U87" i="36"/>
  <c r="Q106" i="36"/>
  <c r="Q118" i="36"/>
  <c r="Q96" i="36"/>
  <c r="Q101" i="36"/>
  <c r="Q97" i="36"/>
  <c r="Q108" i="36"/>
  <c r="Q115" i="36"/>
  <c r="Q120" i="36"/>
  <c r="Q102" i="36"/>
  <c r="Q113" i="36"/>
  <c r="Q100" i="36"/>
  <c r="Q110" i="36"/>
  <c r="Q107" i="36"/>
  <c r="Q117" i="36"/>
  <c r="Q119" i="36"/>
  <c r="Q109" i="36"/>
  <c r="Q128" i="36"/>
  <c r="Q126" i="36"/>
  <c r="Q127" i="36"/>
  <c r="Q114" i="36"/>
  <c r="Q105" i="36"/>
  <c r="Q99" i="36"/>
  <c r="Q134" i="36"/>
  <c r="Q98" i="36"/>
  <c r="Q123" i="36"/>
  <c r="M55" i="36"/>
  <c r="M136" i="36"/>
  <c r="Q55" i="36"/>
  <c r="Q136" i="36"/>
  <c r="U49" i="36"/>
  <c r="R3900" i="12"/>
  <c r="R3899" i="12"/>
  <c r="F55" i="36"/>
  <c r="F136" i="36"/>
  <c r="M119" i="36"/>
  <c r="M106" i="36"/>
  <c r="M97" i="36"/>
  <c r="M110" i="36"/>
  <c r="M118" i="36"/>
  <c r="M126" i="36"/>
  <c r="M100" i="36"/>
  <c r="M113" i="36"/>
  <c r="M120" i="36"/>
  <c r="M107" i="36"/>
  <c r="M98" i="36"/>
  <c r="M96" i="36"/>
  <c r="M128" i="36"/>
  <c r="M117" i="36"/>
  <c r="M114" i="36"/>
  <c r="M123" i="36"/>
  <c r="M101" i="36"/>
  <c r="M121" i="36"/>
  <c r="M105" i="36"/>
  <c r="M122" i="36"/>
  <c r="M108" i="36"/>
  <c r="M102" i="36"/>
  <c r="M127" i="36"/>
  <c r="M109" i="36"/>
  <c r="M99" i="36"/>
  <c r="M115" i="36"/>
  <c r="M116" i="36"/>
  <c r="M134" i="36"/>
  <c r="S55" i="36"/>
  <c r="S136" i="36"/>
  <c r="S318" i="25"/>
  <c r="S195" i="25"/>
  <c r="S162" i="25"/>
  <c r="S239" i="25"/>
  <c r="S154" i="25"/>
  <c r="S18" i="25"/>
  <c r="S223" i="25"/>
  <c r="S81" i="25"/>
  <c r="S157" i="25"/>
  <c r="S205" i="25"/>
  <c r="S62" i="25"/>
  <c r="S19" i="25"/>
  <c r="S23" i="25"/>
  <c r="S161" i="25"/>
  <c r="S170" i="25"/>
  <c r="S248" i="25"/>
  <c r="S100" i="25"/>
  <c r="S164" i="25"/>
  <c r="S109" i="25"/>
  <c r="E12" i="46"/>
  <c r="C12" i="46" s="1"/>
  <c r="S156" i="25"/>
  <c r="S84" i="25"/>
  <c r="S958" i="25"/>
  <c r="S362" i="25"/>
  <c r="S178" i="25"/>
  <c r="S82" i="25"/>
  <c r="S98" i="25"/>
  <c r="S153" i="25"/>
  <c r="S209" i="25"/>
  <c r="S11" i="25"/>
  <c r="S307" i="25"/>
  <c r="S155" i="25"/>
  <c r="S8" i="25"/>
  <c r="S9" i="25"/>
  <c r="S14" i="25"/>
  <c r="S172" i="25"/>
  <c r="S66" i="25"/>
  <c r="S80" i="25"/>
  <c r="S37" i="25"/>
  <c r="S44" i="25"/>
  <c r="S75" i="25"/>
  <c r="S347" i="25"/>
  <c r="S111" i="25"/>
  <c r="S191" i="25"/>
  <c r="S158" i="25"/>
  <c r="S12" i="25"/>
  <c r="S253" i="25"/>
  <c r="S152" i="25"/>
  <c r="S90" i="25"/>
  <c r="R1541" i="25"/>
  <c r="R1688" i="25"/>
  <c r="Q1251" i="25"/>
  <c r="Q1537" i="25"/>
  <c r="Q1694" i="25"/>
  <c r="S1694" i="25" s="1"/>
  <c r="R1527" i="25"/>
  <c r="R1669" i="25"/>
  <c r="Q1509" i="25"/>
  <c r="Q1502" i="25"/>
  <c r="Q1475" i="25"/>
  <c r="Q1656" i="25"/>
  <c r="R1659" i="25"/>
  <c r="Q1649" i="25"/>
  <c r="Q1676" i="25"/>
  <c r="Q1637" i="25"/>
  <c r="Q1517" i="25"/>
  <c r="Q1500" i="25"/>
  <c r="Q1476" i="25"/>
  <c r="R1577" i="25"/>
  <c r="R1503" i="25"/>
  <c r="R1622" i="25"/>
  <c r="R1667" i="25"/>
  <c r="Q1510" i="25"/>
  <c r="R1352" i="25"/>
  <c r="Q1432" i="25"/>
  <c r="R1208" i="25"/>
  <c r="R1357" i="25"/>
  <c r="R1376" i="25"/>
  <c r="Q1688" i="25"/>
  <c r="Q1697" i="25"/>
  <c r="Q1190" i="25"/>
  <c r="R1401" i="25"/>
  <c r="R1548" i="25"/>
  <c r="R1552" i="25"/>
  <c r="Q1397" i="25"/>
  <c r="S1397" i="25" s="1"/>
  <c r="R1538" i="25"/>
  <c r="Q1503" i="25"/>
  <c r="Q1485" i="25"/>
  <c r="R1531" i="25"/>
  <c r="Q1654" i="25"/>
  <c r="S1654" i="25" s="1"/>
  <c r="R1648" i="25"/>
  <c r="Q1469" i="25"/>
  <c r="Q1636" i="25"/>
  <c r="R1525" i="25"/>
  <c r="R1475" i="25"/>
  <c r="Q1628" i="25"/>
  <c r="Q1490" i="25"/>
  <c r="R1644" i="25"/>
  <c r="R1678" i="25"/>
  <c r="R1492" i="25"/>
  <c r="R1651" i="25"/>
  <c r="Q1496" i="25"/>
  <c r="R1637" i="25"/>
  <c r="R1507" i="25"/>
  <c r="R1474" i="25"/>
  <c r="Q1288" i="25"/>
  <c r="Q1429" i="25"/>
  <c r="Q1440" i="25"/>
  <c r="Q1206" i="25"/>
  <c r="R1234" i="25"/>
  <c r="R1261" i="25"/>
  <c r="S1261" i="25" s="1"/>
  <c r="R1408" i="25"/>
  <c r="Q1257" i="25"/>
  <c r="R1398" i="25"/>
  <c r="R1464" i="25"/>
  <c r="R1467" i="25"/>
  <c r="Q1669" i="25"/>
  <c r="Q1624" i="25"/>
  <c r="Q1642" i="25"/>
  <c r="Q1651" i="25"/>
  <c r="R1629" i="25"/>
  <c r="Q1464" i="25"/>
  <c r="R1469" i="25"/>
  <c r="R1632" i="25"/>
  <c r="Q1471" i="25"/>
  <c r="R1617" i="25"/>
  <c r="R1530" i="25"/>
  <c r="Q1472" i="25"/>
  <c r="Q1477" i="25"/>
  <c r="R1522" i="25"/>
  <c r="R1428" i="25"/>
  <c r="Q1236" i="25"/>
  <c r="R1364" i="25"/>
  <c r="S1364" i="25" s="1"/>
  <c r="R1206" i="25"/>
  <c r="R1197" i="25"/>
  <c r="Q1730" i="25"/>
  <c r="R1248" i="25"/>
  <c r="Q1250" i="25"/>
  <c r="Q1179" i="25"/>
  <c r="R1182" i="25"/>
  <c r="R1187" i="25"/>
  <c r="R1177" i="25"/>
  <c r="Q1181" i="25"/>
  <c r="R1686" i="25"/>
  <c r="R1263" i="25"/>
  <c r="R1405" i="25"/>
  <c r="R1407" i="25"/>
  <c r="S1407" i="25" s="1"/>
  <c r="R1400" i="25"/>
  <c r="Q1690" i="25"/>
  <c r="S1690" i="25" s="1"/>
  <c r="R1341" i="25"/>
  <c r="R1219" i="25"/>
  <c r="Q1215" i="25"/>
  <c r="Q1347" i="25"/>
  <c r="R1433" i="25"/>
  <c r="R1290" i="25"/>
  <c r="R1198" i="25"/>
  <c r="Q1197" i="25"/>
  <c r="Q1376" i="25"/>
  <c r="Q1382" i="25"/>
  <c r="R1240" i="25"/>
  <c r="R1334" i="25"/>
  <c r="Q1333" i="25"/>
  <c r="Q1298" i="25"/>
  <c r="R1374" i="25"/>
  <c r="R1353" i="25"/>
  <c r="R1332" i="25"/>
  <c r="R1327" i="25"/>
  <c r="R1324" i="25"/>
  <c r="Q1391" i="25"/>
  <c r="Q1324" i="25"/>
  <c r="R1242" i="25"/>
  <c r="R1229" i="25"/>
  <c r="Q1242" i="25"/>
  <c r="Q1229" i="25"/>
  <c r="R1365" i="25"/>
  <c r="Q1286" i="25"/>
  <c r="R1239" i="25"/>
  <c r="R1435" i="25"/>
  <c r="R1436" i="25"/>
  <c r="R1330" i="25"/>
  <c r="Q1227" i="25"/>
  <c r="Q1378" i="25"/>
  <c r="Q1331" i="25"/>
  <c r="Q1389" i="25"/>
  <c r="Q1291" i="25"/>
  <c r="R1244" i="25"/>
  <c r="Q1445" i="25"/>
  <c r="Q1381" i="25"/>
  <c r="R1216" i="25"/>
  <c r="Q1340" i="25"/>
  <c r="R1294" i="25"/>
  <c r="R1516" i="25"/>
  <c r="Q1678" i="25"/>
  <c r="R1658" i="25"/>
  <c r="S1658" i="25" s="1"/>
  <c r="Q1492" i="25"/>
  <c r="Q1482" i="25"/>
  <c r="Q1641" i="25"/>
  <c r="Q1677" i="25"/>
  <c r="R1500" i="25"/>
  <c r="R1521" i="25"/>
  <c r="Q1655" i="25"/>
  <c r="Q1519" i="25"/>
  <c r="Q1512" i="25"/>
  <c r="Q1623" i="25"/>
  <c r="R1489" i="25"/>
  <c r="R1509" i="25"/>
  <c r="Q1617" i="25"/>
  <c r="R1472" i="25"/>
  <c r="R1613" i="25"/>
  <c r="Q1531" i="25"/>
  <c r="Q1657" i="25"/>
  <c r="Q1484" i="25"/>
  <c r="Q1614" i="25"/>
  <c r="Q1670" i="25"/>
  <c r="Q1589" i="25"/>
  <c r="R1493" i="25"/>
  <c r="R1523" i="25"/>
  <c r="R1649" i="25"/>
  <c r="R1672" i="25"/>
  <c r="R1473" i="25"/>
  <c r="R1465" i="25"/>
  <c r="Q1265" i="25"/>
  <c r="Q1392" i="25"/>
  <c r="Q1176" i="25"/>
  <c r="R1189" i="25"/>
  <c r="R1184" i="25"/>
  <c r="R1188" i="25"/>
  <c r="R1183" i="25"/>
  <c r="R1185" i="25"/>
  <c r="Q1685" i="25"/>
  <c r="R1403" i="25"/>
  <c r="S1403" i="25" s="1"/>
  <c r="R1545" i="25"/>
  <c r="R1547" i="25"/>
  <c r="S1547" i="25" s="1"/>
  <c r="R1544" i="25"/>
  <c r="R1540" i="25"/>
  <c r="S1540" i="25" s="1"/>
  <c r="R1253" i="25"/>
  <c r="R1218" i="25"/>
  <c r="Q1285" i="25"/>
  <c r="R1360" i="25"/>
  <c r="R1207" i="25"/>
  <c r="Q1433" i="25"/>
  <c r="Q1290" i="25"/>
  <c r="Q1198" i="25"/>
  <c r="R1204" i="25"/>
  <c r="R1326" i="25"/>
  <c r="Q1372" i="25"/>
  <c r="R1296" i="25"/>
  <c r="R1247" i="25"/>
  <c r="R1440" i="25"/>
  <c r="R1292" i="25"/>
  <c r="R1222" i="25"/>
  <c r="Q1222" i="25"/>
  <c r="R1235" i="25"/>
  <c r="R1322" i="25"/>
  <c r="Q1235" i="25"/>
  <c r="Q1322" i="25"/>
  <c r="R1342" i="25"/>
  <c r="R1343" i="25"/>
  <c r="Q1365" i="25"/>
  <c r="R1286" i="25"/>
  <c r="Q1292" i="25"/>
  <c r="Q1428" i="25"/>
  <c r="R1429" i="25"/>
  <c r="R1432" i="25"/>
  <c r="Q1213" i="25"/>
  <c r="Q1231" i="25"/>
  <c r="Q1217" i="25"/>
  <c r="Q1366" i="25"/>
  <c r="Q1225" i="25"/>
  <c r="R1437" i="25"/>
  <c r="Q1358" i="25"/>
  <c r="R1381" i="25"/>
  <c r="R1444" i="25"/>
  <c r="R1340" i="25"/>
  <c r="Q1351" i="25"/>
  <c r="R1237" i="25"/>
  <c r="Q1673" i="25"/>
  <c r="Q1497" i="25"/>
  <c r="R1638" i="25"/>
  <c r="Q1478" i="25"/>
  <c r="S1478" i="25" s="1"/>
  <c r="Q1514" i="25"/>
  <c r="Q1581" i="25"/>
  <c r="Q1491" i="25"/>
  <c r="R1495" i="25"/>
  <c r="Q1526" i="25"/>
  <c r="Q1515" i="25"/>
  <c r="S1515" i="25" s="1"/>
  <c r="Q1608" i="25"/>
  <c r="R1471" i="25"/>
  <c r="R1481" i="25"/>
  <c r="R1504" i="25"/>
  <c r="Q1488" i="25"/>
  <c r="Q1534" i="25"/>
  <c r="R1616" i="25"/>
  <c r="R1612" i="25"/>
  <c r="Q1659" i="25"/>
  <c r="R1508" i="25"/>
  <c r="R1636" i="25"/>
  <c r="R1627" i="25"/>
  <c r="Q1618" i="25"/>
  <c r="Q1483" i="25"/>
  <c r="Q1479" i="25"/>
  <c r="R1506" i="25"/>
  <c r="Q1650" i="25"/>
  <c r="Q1255" i="25"/>
  <c r="S1255" i="25" s="1"/>
  <c r="Q1405" i="25"/>
  <c r="Q1545" i="25"/>
  <c r="Q1177" i="25"/>
  <c r="R1193" i="25"/>
  <c r="R1186" i="25"/>
  <c r="R1543" i="25"/>
  <c r="R1685" i="25"/>
  <c r="R1687" i="25"/>
  <c r="Q1253" i="25"/>
  <c r="R1680" i="25"/>
  <c r="S1680" i="25" s="1"/>
  <c r="R1393" i="25"/>
  <c r="R1369" i="25"/>
  <c r="Q1341" i="25"/>
  <c r="Q1219" i="25"/>
  <c r="R1387" i="25"/>
  <c r="R1203" i="25"/>
  <c r="Q1360" i="25"/>
  <c r="Q1207" i="25"/>
  <c r="Q1233" i="25"/>
  <c r="R1297" i="25"/>
  <c r="R1383" i="25"/>
  <c r="Q1199" i="25"/>
  <c r="Q1246" i="25"/>
  <c r="R1241" i="25"/>
  <c r="R1390" i="25"/>
  <c r="R1434" i="25"/>
  <c r="R1284" i="25"/>
  <c r="Q1247" i="25"/>
  <c r="Q1284" i="25"/>
  <c r="Q1212" i="25"/>
  <c r="R1228" i="25"/>
  <c r="Q1228" i="25"/>
  <c r="Q1241" i="25"/>
  <c r="R1335" i="25"/>
  <c r="R1336" i="25"/>
  <c r="Q1342" i="25"/>
  <c r="Q1343" i="25"/>
  <c r="R1227" i="25"/>
  <c r="R1378" i="25"/>
  <c r="R1331" i="25"/>
  <c r="R1389" i="25"/>
  <c r="Q1370" i="25"/>
  <c r="Q1200" i="25"/>
  <c r="Q1194" i="25"/>
  <c r="Q1245" i="25"/>
  <c r="R1223" i="25"/>
  <c r="Q1244" i="25"/>
  <c r="Q1444" i="25"/>
  <c r="Q1431" i="25"/>
  <c r="R1351" i="25"/>
  <c r="Q1230" i="25"/>
  <c r="R1430" i="25"/>
  <c r="S1430" i="25" s="1"/>
  <c r="Q1609" i="25"/>
  <c r="Q1506" i="25"/>
  <c r="S1506" i="25" s="1"/>
  <c r="Q1480" i="25"/>
  <c r="R1609" i="25"/>
  <c r="R1491" i="25"/>
  <c r="R1476" i="25"/>
  <c r="Q1532" i="25"/>
  <c r="Q1493" i="25"/>
  <c r="Q1468" i="25"/>
  <c r="Q1675" i="25"/>
  <c r="R1608" i="25"/>
  <c r="R1519" i="25"/>
  <c r="R1490" i="25"/>
  <c r="R1639" i="25"/>
  <c r="R1580" i="25"/>
  <c r="R1621" i="25"/>
  <c r="R1524" i="25"/>
  <c r="S1524" i="25" s="1"/>
  <c r="Q1466" i="25"/>
  <c r="R1635" i="25"/>
  <c r="Q1474" i="25"/>
  <c r="Q1613" i="25"/>
  <c r="S1613" i="25" s="1"/>
  <c r="R1626" i="25"/>
  <c r="R1482" i="25"/>
  <c r="Q1530" i="25"/>
  <c r="Q1529" i="25"/>
  <c r="R1614" i="25"/>
  <c r="Q1501" i="25"/>
  <c r="Q1587" i="25"/>
  <c r="Q1185" i="25"/>
  <c r="R1191" i="25"/>
  <c r="Q1189" i="25"/>
  <c r="Q1183" i="25"/>
  <c r="S1183" i="25" s="1"/>
  <c r="Q1399" i="25"/>
  <c r="R1683" i="25"/>
  <c r="S1683" i="25" s="1"/>
  <c r="Q1262" i="25"/>
  <c r="Q1248" i="25"/>
  <c r="Q1393" i="25"/>
  <c r="R1553" i="25"/>
  <c r="R1368" i="25"/>
  <c r="R1355" i="25"/>
  <c r="Q1218" i="25"/>
  <c r="S1218" i="25" s="1"/>
  <c r="R1300" i="25"/>
  <c r="R1371" i="25"/>
  <c r="Q1387" i="25"/>
  <c r="Q1203" i="25"/>
  <c r="Q1289" i="25"/>
  <c r="R1354" i="25"/>
  <c r="R1205" i="25"/>
  <c r="Q1224" i="25"/>
  <c r="Q1357" i="25"/>
  <c r="R1388" i="25"/>
  <c r="R1212" i="25"/>
  <c r="R1391" i="25"/>
  <c r="R1201" i="25"/>
  <c r="Q1353" i="25"/>
  <c r="Q1201" i="25"/>
  <c r="R1233" i="25"/>
  <c r="R1214" i="25"/>
  <c r="Q1367" i="25"/>
  <c r="Q1214" i="25"/>
  <c r="Q1362" i="25"/>
  <c r="R1328" i="25"/>
  <c r="R1329" i="25"/>
  <c r="Q1335" i="25"/>
  <c r="Q1336" i="25"/>
  <c r="R1384" i="25"/>
  <c r="R1231" i="25"/>
  <c r="R1217" i="25"/>
  <c r="R1366" i="25"/>
  <c r="Q1299" i="25"/>
  <c r="Q1373" i="25"/>
  <c r="Q1287" i="25"/>
  <c r="Q1385" i="25"/>
  <c r="Q1345" i="25"/>
  <c r="R1325" i="25"/>
  <c r="Q1437" i="25"/>
  <c r="R1431" i="25"/>
  <c r="Q1232" i="25"/>
  <c r="R1230" i="25"/>
  <c r="R1202" i="25"/>
  <c r="R1291" i="25"/>
  <c r="Q1577" i="25"/>
  <c r="R1675" i="25"/>
  <c r="R1466" i="25"/>
  <c r="R1660" i="25"/>
  <c r="S1660" i="25" s="1"/>
  <c r="Q1465" i="25"/>
  <c r="Q1632" i="25"/>
  <c r="Q1505" i="25"/>
  <c r="R1584" i="25"/>
  <c r="Q1520" i="25"/>
  <c r="R1661" i="25"/>
  <c r="S1661" i="25" s="1"/>
  <c r="R1676" i="25"/>
  <c r="Q1507" i="25"/>
  <c r="Q1668" i="25"/>
  <c r="Q1611" i="25"/>
  <c r="S1611" i="25" s="1"/>
  <c r="R1575" i="25"/>
  <c r="Q1523" i="25"/>
  <c r="R1620" i="25"/>
  <c r="Q1612" i="25"/>
  <c r="Q1582" i="25"/>
  <c r="Q1653" i="25"/>
  <c r="S1653" i="25" s="1"/>
  <c r="R1520" i="25"/>
  <c r="R1657" i="25"/>
  <c r="Q1662" i="25"/>
  <c r="Q1627" i="25"/>
  <c r="R1588" i="25"/>
  <c r="Q1580" i="25"/>
  <c r="Q1674" i="25"/>
  <c r="Q1252" i="25"/>
  <c r="Q1551" i="25"/>
  <c r="R1250" i="25"/>
  <c r="Q1406" i="25"/>
  <c r="R1190" i="25"/>
  <c r="R1192" i="25"/>
  <c r="Q1193" i="25"/>
  <c r="Q1187" i="25"/>
  <c r="R1180" i="25"/>
  <c r="Q1186" i="25"/>
  <c r="R1406" i="25"/>
  <c r="Q1539" i="25"/>
  <c r="S1539" i="25" s="1"/>
  <c r="R1252" i="25"/>
  <c r="Q1402" i="25"/>
  <c r="R1693" i="25"/>
  <c r="S1693" i="25" s="1"/>
  <c r="R1210" i="25"/>
  <c r="R1196" i="25"/>
  <c r="Q1369" i="25"/>
  <c r="R1441" i="25"/>
  <c r="R1349" i="25"/>
  <c r="Q1300" i="25"/>
  <c r="Q1371" i="25"/>
  <c r="Q1239" i="25"/>
  <c r="R1333" i="25"/>
  <c r="R1298" i="25"/>
  <c r="R1382" i="25"/>
  <c r="Q1240" i="25"/>
  <c r="Q1334" i="25"/>
  <c r="R1211" i="25"/>
  <c r="R1213" i="25"/>
  <c r="R1321" i="25"/>
  <c r="Q1390" i="25"/>
  <c r="Q1321" i="25"/>
  <c r="Q1234" i="25"/>
  <c r="R1348" i="25"/>
  <c r="Q1434" i="25"/>
  <c r="Q1348" i="25"/>
  <c r="R1289" i="25"/>
  <c r="R1386" i="25"/>
  <c r="Q1328" i="25"/>
  <c r="Q1329" i="25"/>
  <c r="R1370" i="25"/>
  <c r="S1370" i="25" s="1"/>
  <c r="R1200" i="25"/>
  <c r="R1194" i="25"/>
  <c r="R1245" i="25"/>
  <c r="R1350" i="25"/>
  <c r="Q1344" i="25"/>
  <c r="Q1380" i="25"/>
  <c r="Q1438" i="25"/>
  <c r="R1195" i="25"/>
  <c r="Q1223" i="25"/>
  <c r="R1232" i="25"/>
  <c r="Q1356" i="25"/>
  <c r="Q1202" i="25"/>
  <c r="Q1359" i="25"/>
  <c r="R1225" i="25"/>
  <c r="R1583" i="25"/>
  <c r="R1650" i="25"/>
  <c r="Q1395" i="25"/>
  <c r="S1395" i="25" s="1"/>
  <c r="Q1548" i="25"/>
  <c r="R1178" i="25"/>
  <c r="Q1192" i="25"/>
  <c r="Q1188" i="25"/>
  <c r="R1536" i="25"/>
  <c r="R1264" i="25"/>
  <c r="R1392" i="25"/>
  <c r="Q1542" i="25"/>
  <c r="S1542" i="25" s="1"/>
  <c r="R1684" i="25"/>
  <c r="S1684" i="25" s="1"/>
  <c r="R1551" i="25"/>
  <c r="R1254" i="25"/>
  <c r="S1254" i="25" s="1"/>
  <c r="R1346" i="25"/>
  <c r="R1379" i="25"/>
  <c r="Q1368" i="25"/>
  <c r="Q1355" i="25"/>
  <c r="R1226" i="25"/>
  <c r="Q1441" i="25"/>
  <c r="Q1349" i="25"/>
  <c r="R1372" i="25"/>
  <c r="Q1296" i="25"/>
  <c r="S1296" i="25" s="1"/>
  <c r="Q1204" i="25"/>
  <c r="Q1326" i="25"/>
  <c r="Q1327" i="25"/>
  <c r="R1362" i="25"/>
  <c r="R1339" i="25"/>
  <c r="Q1323" i="25"/>
  <c r="Q1339" i="25"/>
  <c r="R1220" i="25"/>
  <c r="R1209" i="25"/>
  <c r="Q1220" i="25"/>
  <c r="Q1209" i="25"/>
  <c r="R1293" i="25"/>
  <c r="R1221" i="25"/>
  <c r="Q1388" i="25"/>
  <c r="Q1386" i="25"/>
  <c r="R1299" i="25"/>
  <c r="R1373" i="25"/>
  <c r="R1287" i="25"/>
  <c r="R1238" i="25"/>
  <c r="Q1442" i="25"/>
  <c r="S1442" i="25" s="1"/>
  <c r="Q1443" i="25"/>
  <c r="Q1337" i="25"/>
  <c r="Q1294" i="25"/>
  <c r="R1486" i="25"/>
  <c r="S1486" i="25" s="1"/>
  <c r="R1288" i="25"/>
  <c r="Q1325" i="25"/>
  <c r="R1356" i="25"/>
  <c r="Q1295" i="25"/>
  <c r="R1359" i="25"/>
  <c r="R1338" i="25"/>
  <c r="R1625" i="25"/>
  <c r="R1484" i="25"/>
  <c r="Q1648" i="25"/>
  <c r="R1578" i="25"/>
  <c r="R1665" i="25"/>
  <c r="R1662" i="25"/>
  <c r="Q1494" i="25"/>
  <c r="S1494" i="25" s="1"/>
  <c r="R1615" i="25"/>
  <c r="Q1665" i="25"/>
  <c r="Q1533" i="25"/>
  <c r="R1529" i="25"/>
  <c r="Q1616" i="25"/>
  <c r="R1645" i="25"/>
  <c r="S1645" i="25" s="1"/>
  <c r="R1533" i="25"/>
  <c r="R1671" i="25"/>
  <c r="Q1522" i="25"/>
  <c r="Q1528" i="25"/>
  <c r="S1528" i="25" s="1"/>
  <c r="Q1525" i="25"/>
  <c r="R1497" i="25"/>
  <c r="Q1489" i="25"/>
  <c r="Q1630" i="25"/>
  <c r="Q1499" i="25"/>
  <c r="Q1638" i="25"/>
  <c r="R1677" i="25"/>
  <c r="Q1575" i="25"/>
  <c r="R1586" i="25"/>
  <c r="S1586" i="25" s="1"/>
  <c r="Q1583" i="25"/>
  <c r="Q1620" i="25"/>
  <c r="R1619" i="25"/>
  <c r="R1535" i="25"/>
  <c r="Q1518" i="25"/>
  <c r="R1610" i="25"/>
  <c r="Q1573" i="25"/>
  <c r="R1546" i="25"/>
  <c r="Q1408" i="25"/>
  <c r="R1251" i="25"/>
  <c r="R1179" i="25"/>
  <c r="Q1191" i="25"/>
  <c r="Q1182" i="25"/>
  <c r="R1181" i="25"/>
  <c r="Q1180" i="25"/>
  <c r="Q1546" i="25"/>
  <c r="Q1682" i="25"/>
  <c r="Q1686" i="25"/>
  <c r="R1691" i="25"/>
  <c r="R1394" i="25"/>
  <c r="S1394" i="25" s="1"/>
  <c r="R1215" i="25"/>
  <c r="R1347" i="25"/>
  <c r="Q1210" i="25"/>
  <c r="Q1196" i="25"/>
  <c r="R1375" i="25"/>
  <c r="Q1226" i="25"/>
  <c r="R1199" i="25"/>
  <c r="R1246" i="25"/>
  <c r="Q1297" i="25"/>
  <c r="Q1383" i="25"/>
  <c r="Q1384" i="25"/>
  <c r="R1361" i="25"/>
  <c r="R1323" i="25"/>
  <c r="Q1361" i="25"/>
  <c r="R1439" i="25"/>
  <c r="Q1332" i="25"/>
  <c r="Q1439" i="25"/>
  <c r="R1377" i="25"/>
  <c r="R1243" i="25"/>
  <c r="Q1377" i="25"/>
  <c r="Q1243" i="25"/>
  <c r="R1320" i="25"/>
  <c r="R1363" i="25"/>
  <c r="Q1293" i="25"/>
  <c r="Q1221" i="25"/>
  <c r="Q1211" i="25"/>
  <c r="Q1350" i="25"/>
  <c r="S1350" i="25" s="1"/>
  <c r="R1344" i="25"/>
  <c r="Q1374" i="25"/>
  <c r="Q1435" i="25"/>
  <c r="Q1436" i="25"/>
  <c r="Q1330" i="25"/>
  <c r="Q1237" i="25"/>
  <c r="R1445" i="25"/>
  <c r="Q1195" i="25"/>
  <c r="R1295" i="25"/>
  <c r="Q1352" i="25"/>
  <c r="Q1238" i="25"/>
  <c r="R1385" i="25"/>
  <c r="R1345" i="25"/>
  <c r="R1666" i="25"/>
  <c r="R1479" i="25"/>
  <c r="Q1610" i="25"/>
  <c r="R1670" i="25"/>
  <c r="R1646" i="25"/>
  <c r="Q1516" i="25"/>
  <c r="R1652" i="25"/>
  <c r="Q1664" i="25"/>
  <c r="S1664" i="25" s="1"/>
  <c r="R1511" i="25"/>
  <c r="R1470" i="25"/>
  <c r="Q1535" i="25"/>
  <c r="Q1521" i="25"/>
  <c r="Q1652" i="25"/>
  <c r="R1581" i="25"/>
  <c r="Q1615" i="25"/>
  <c r="Q1513" i="25"/>
  <c r="R1673" i="25"/>
  <c r="R1480" i="25"/>
  <c r="Q1481" i="25"/>
  <c r="R1572" i="25"/>
  <c r="Q1635" i="25"/>
  <c r="R1589" i="25"/>
  <c r="R1640" i="25"/>
  <c r="Q1470" i="25"/>
  <c r="R1496" i="25"/>
  <c r="Q1634" i="25"/>
  <c r="R1399" i="25"/>
  <c r="Q1538" i="25"/>
  <c r="R1550" i="25"/>
  <c r="Q1689" i="25"/>
  <c r="S1689" i="25" s="1"/>
  <c r="R1682" i="25"/>
  <c r="Q1536" i="25"/>
  <c r="Q1696" i="25"/>
  <c r="S1696" i="25" s="1"/>
  <c r="R1258" i="25"/>
  <c r="R1498" i="25"/>
  <c r="S1498" i="25" s="1"/>
  <c r="Q1473" i="25"/>
  <c r="Q1585" i="25"/>
  <c r="S1585" i="25" s="1"/>
  <c r="R1587" i="25"/>
  <c r="Q1671" i="25"/>
  <c r="Q1625" i="25"/>
  <c r="Q1679" i="25"/>
  <c r="Q1467" i="25"/>
  <c r="R1642" i="25"/>
  <c r="R1573" i="25"/>
  <c r="Q1508" i="25"/>
  <c r="Q1621" i="25"/>
  <c r="R1518" i="25"/>
  <c r="Q1578" i="25"/>
  <c r="Q1640" i="25"/>
  <c r="R1513" i="25"/>
  <c r="R1488" i="25"/>
  <c r="Q1338" i="25"/>
  <c r="R1438" i="25"/>
  <c r="Q1363" i="25"/>
  <c r="Q1301" i="25"/>
  <c r="R1260" i="25"/>
  <c r="Q1249" i="25"/>
  <c r="S1249" i="25" s="1"/>
  <c r="R1176" i="25"/>
  <c r="R1485" i="25"/>
  <c r="Q1527" i="25"/>
  <c r="Q1572" i="25"/>
  <c r="R1679" i="25"/>
  <c r="R1501" i="25"/>
  <c r="R1628" i="25"/>
  <c r="R1634" i="25"/>
  <c r="R1574" i="25"/>
  <c r="R1579" i="25"/>
  <c r="R1674" i="25"/>
  <c r="Q1663" i="25"/>
  <c r="Q1646" i="25"/>
  <c r="R1505" i="25"/>
  <c r="R1358" i="25"/>
  <c r="Q1208" i="25"/>
  <c r="S1208" i="25" s="1"/>
  <c r="Q1205" i="25"/>
  <c r="R1224" i="25"/>
  <c r="Q1379" i="25"/>
  <c r="R1285" i="25"/>
  <c r="R1402" i="25"/>
  <c r="Q1541" i="25"/>
  <c r="Q1256" i="25"/>
  <c r="Q1543" i="25"/>
  <c r="R1256" i="25"/>
  <c r="Q1672" i="25"/>
  <c r="R1514" i="25"/>
  <c r="Q1629" i="25"/>
  <c r="R1663" i="25"/>
  <c r="Q1644" i="25"/>
  <c r="R1668" i="25"/>
  <c r="Q1633" i="25"/>
  <c r="R1499" i="25"/>
  <c r="Q1631" i="25"/>
  <c r="S1631" i="25" s="1"/>
  <c r="R1630" i="25"/>
  <c r="R1623" i="25"/>
  <c r="R1532" i="25"/>
  <c r="R1655" i="25"/>
  <c r="Q1626" i="25"/>
  <c r="Q1639" i="25"/>
  <c r="Q1511" i="25"/>
  <c r="Q1487" i="25"/>
  <c r="S1487" i="25" s="1"/>
  <c r="Q1495" i="25"/>
  <c r="R1502" i="25"/>
  <c r="R1380" i="25"/>
  <c r="R1337" i="25"/>
  <c r="R1236" i="25"/>
  <c r="Q1184" i="25"/>
  <c r="Q1178" i="25"/>
  <c r="R1396" i="25"/>
  <c r="S1396" i="25" s="1"/>
  <c r="R1477" i="25"/>
  <c r="R1576" i="25"/>
  <c r="R1468" i="25"/>
  <c r="R1643" i="25"/>
  <c r="S1643" i="25" s="1"/>
  <c r="R1633" i="25"/>
  <c r="Q1584" i="25"/>
  <c r="Q1576" i="25"/>
  <c r="R1647" i="25"/>
  <c r="R1618" i="25"/>
  <c r="R1624" i="25"/>
  <c r="Q1619" i="25"/>
  <c r="Q1216" i="25"/>
  <c r="R1443" i="25"/>
  <c r="Q1320" i="25"/>
  <c r="R1301" i="25"/>
  <c r="R1367" i="25"/>
  <c r="Q1375" i="25"/>
  <c r="Q1346" i="25"/>
  <c r="R1697" i="25"/>
  <c r="R1111" i="25"/>
  <c r="S1111" i="25" s="1"/>
  <c r="Q977" i="25"/>
  <c r="Q676" i="25"/>
  <c r="Q971" i="25"/>
  <c r="Q827" i="25"/>
  <c r="R972" i="25"/>
  <c r="Q1120" i="25"/>
  <c r="S1120" i="25" s="1"/>
  <c r="R686" i="25"/>
  <c r="R1117" i="25"/>
  <c r="S1117" i="25" s="1"/>
  <c r="Q832" i="25"/>
  <c r="Q831" i="25"/>
  <c r="Q1113" i="25"/>
  <c r="Q1116" i="25"/>
  <c r="R971" i="25"/>
  <c r="Q828" i="25"/>
  <c r="R1062" i="25"/>
  <c r="Q1080" i="25"/>
  <c r="Q1009" i="25"/>
  <c r="Q1045" i="25"/>
  <c r="R999" i="25"/>
  <c r="R908" i="25"/>
  <c r="Q864" i="25"/>
  <c r="Q890" i="25"/>
  <c r="R864" i="25"/>
  <c r="R790" i="25"/>
  <c r="R808" i="25"/>
  <c r="Q853" i="25"/>
  <c r="R1083" i="25"/>
  <c r="R918" i="25"/>
  <c r="Q664" i="25"/>
  <c r="R951" i="25"/>
  <c r="R785" i="25"/>
  <c r="Q627" i="25"/>
  <c r="Q1077" i="25"/>
  <c r="R1039" i="25"/>
  <c r="Q1035" i="25"/>
  <c r="R1145" i="25"/>
  <c r="R609" i="25"/>
  <c r="Q600" i="25"/>
  <c r="R602" i="25"/>
  <c r="Q684" i="25"/>
  <c r="R682" i="25"/>
  <c r="Q674" i="25"/>
  <c r="Q964" i="25"/>
  <c r="Q751" i="25"/>
  <c r="Q935" i="25"/>
  <c r="Q724" i="25"/>
  <c r="R772" i="25"/>
  <c r="Q1003" i="25"/>
  <c r="R1041" i="25"/>
  <c r="R629" i="25"/>
  <c r="R948" i="25"/>
  <c r="Q1033" i="25"/>
  <c r="Q922" i="25"/>
  <c r="R910" i="25"/>
  <c r="R923" i="25"/>
  <c r="R932" i="25"/>
  <c r="Q1005" i="25"/>
  <c r="Q639" i="25"/>
  <c r="Q897" i="25"/>
  <c r="R953" i="25"/>
  <c r="Q888" i="25"/>
  <c r="R1075" i="25"/>
  <c r="R1044" i="25"/>
  <c r="R1035" i="25"/>
  <c r="Q1049" i="25"/>
  <c r="Q1087" i="25"/>
  <c r="Q669" i="25"/>
  <c r="Q758" i="25"/>
  <c r="R1097" i="25"/>
  <c r="Q630" i="25"/>
  <c r="Q719" i="25"/>
  <c r="Q1091" i="25"/>
  <c r="R669" i="25"/>
  <c r="Q1039" i="25"/>
  <c r="R804" i="25"/>
  <c r="R943" i="25"/>
  <c r="R714" i="25"/>
  <c r="R956" i="25"/>
  <c r="R646" i="25"/>
  <c r="Q714" i="25"/>
  <c r="Q775" i="25"/>
  <c r="R904" i="25"/>
  <c r="R746" i="25"/>
  <c r="R931" i="25"/>
  <c r="R930" i="25"/>
  <c r="R946" i="25"/>
  <c r="Q634" i="25"/>
  <c r="Q946" i="25"/>
  <c r="R634" i="25"/>
  <c r="R1059" i="25"/>
  <c r="Q801" i="25"/>
  <c r="Q765" i="25"/>
  <c r="Q653" i="25"/>
  <c r="Q939" i="25"/>
  <c r="R1068" i="25"/>
  <c r="R663" i="25"/>
  <c r="Q1046" i="25"/>
  <c r="Q920" i="25"/>
  <c r="R865" i="25"/>
  <c r="R937" i="25"/>
  <c r="R611" i="25"/>
  <c r="R606" i="25"/>
  <c r="Q612" i="25"/>
  <c r="Q686" i="25"/>
  <c r="Q677" i="25"/>
  <c r="R684" i="25"/>
  <c r="Q685" i="25"/>
  <c r="R673" i="25"/>
  <c r="Q1104" i="25"/>
  <c r="R1096" i="25"/>
  <c r="Q1061" i="25"/>
  <c r="Q625" i="25"/>
  <c r="Q1052" i="25"/>
  <c r="R889" i="25"/>
  <c r="R666" i="25"/>
  <c r="Q959" i="25"/>
  <c r="Q855" i="25"/>
  <c r="Q777" i="25"/>
  <c r="Q662" i="25"/>
  <c r="Q767" i="25"/>
  <c r="R1033" i="25"/>
  <c r="R922" i="25"/>
  <c r="Q1100" i="25"/>
  <c r="Q814" i="25"/>
  <c r="R815" i="25"/>
  <c r="R639" i="25"/>
  <c r="R897" i="25"/>
  <c r="Q953" i="25"/>
  <c r="R888" i="25"/>
  <c r="Q950" i="25"/>
  <c r="Q1040" i="25"/>
  <c r="Q622" i="25"/>
  <c r="Q1086" i="25"/>
  <c r="S1086" i="25" s="1"/>
  <c r="R780" i="25"/>
  <c r="R1060" i="25"/>
  <c r="Q911" i="25"/>
  <c r="Q1047" i="25"/>
  <c r="Q748" i="25"/>
  <c r="R805" i="25"/>
  <c r="Q956" i="25"/>
  <c r="R921" i="25"/>
  <c r="R1034" i="25"/>
  <c r="R794" i="25"/>
  <c r="R893" i="25"/>
  <c r="Q938" i="25"/>
  <c r="Q894" i="25"/>
  <c r="Q754" i="25"/>
  <c r="Q1103" i="25"/>
  <c r="R657" i="25"/>
  <c r="R623" i="25"/>
  <c r="Q1010" i="25"/>
  <c r="R775" i="25"/>
  <c r="Q640" i="25"/>
  <c r="Q1065" i="25"/>
  <c r="Q891" i="25"/>
  <c r="Q1082" i="25"/>
  <c r="R640" i="25"/>
  <c r="R1065" i="25"/>
  <c r="R891" i="25"/>
  <c r="R1082" i="25"/>
  <c r="Q951" i="25"/>
  <c r="R1093" i="25"/>
  <c r="Q618" i="25"/>
  <c r="Q892" i="25"/>
  <c r="R857" i="25"/>
  <c r="R619" i="25"/>
  <c r="R955" i="25"/>
  <c r="R709" i="25"/>
  <c r="R791" i="25"/>
  <c r="S791" i="25" s="1"/>
  <c r="R1054" i="25"/>
  <c r="Q929" i="25"/>
  <c r="Q1101" i="25"/>
  <c r="R929" i="25"/>
  <c r="R1101" i="25"/>
  <c r="Q710" i="25"/>
  <c r="Q616" i="25"/>
  <c r="R603" i="25"/>
  <c r="Q606" i="25"/>
  <c r="Q609" i="25"/>
  <c r="R616" i="25"/>
  <c r="R685" i="25"/>
  <c r="Q688" i="25"/>
  <c r="R674" i="25"/>
  <c r="Q679" i="25"/>
  <c r="Q681" i="25"/>
  <c r="Q689" i="25"/>
  <c r="R825" i="25"/>
  <c r="Q966" i="25"/>
  <c r="S966" i="25" s="1"/>
  <c r="Q631" i="25"/>
  <c r="Q1006" i="25"/>
  <c r="Q905" i="25"/>
  <c r="R751" i="25"/>
  <c r="R935" i="25"/>
  <c r="R724" i="25"/>
  <c r="Q722" i="25"/>
  <c r="Q655" i="25"/>
  <c r="Q934" i="25"/>
  <c r="Q771" i="25"/>
  <c r="Q1095" i="25"/>
  <c r="R855" i="25"/>
  <c r="R777" i="25"/>
  <c r="R662" i="25"/>
  <c r="R767" i="25"/>
  <c r="Q806" i="25"/>
  <c r="Q659" i="25"/>
  <c r="R1032" i="25"/>
  <c r="Q1069" i="25"/>
  <c r="R1100" i="25"/>
  <c r="R814" i="25"/>
  <c r="Q815" i="25"/>
  <c r="Q725" i="25"/>
  <c r="R1066" i="25"/>
  <c r="Q941" i="25"/>
  <c r="Q1050" i="25"/>
  <c r="Q931" i="25"/>
  <c r="R813" i="25"/>
  <c r="Q621" i="25"/>
  <c r="Q1064" i="25"/>
  <c r="Q1076" i="25"/>
  <c r="Q794" i="25"/>
  <c r="Q893" i="25"/>
  <c r="Q638" i="25"/>
  <c r="Q902" i="25"/>
  <c r="R895" i="25"/>
  <c r="Q783" i="25"/>
  <c r="Q803" i="25"/>
  <c r="Q652" i="25"/>
  <c r="Q1056" i="25"/>
  <c r="Q646" i="25"/>
  <c r="R754" i="25"/>
  <c r="R1103" i="25"/>
  <c r="Q1004" i="25"/>
  <c r="R1074" i="25"/>
  <c r="R725" i="25"/>
  <c r="Q919" i="25"/>
  <c r="Q792" i="25"/>
  <c r="R1004" i="25"/>
  <c r="Q1074" i="25"/>
  <c r="R1070" i="25"/>
  <c r="R919" i="25"/>
  <c r="R792" i="25"/>
  <c r="Q1068" i="25"/>
  <c r="Q663" i="25"/>
  <c r="R1046" i="25"/>
  <c r="R920" i="25"/>
  <c r="R868" i="25"/>
  <c r="Q793" i="25"/>
  <c r="R774" i="25"/>
  <c r="R1051" i="25"/>
  <c r="R1008" i="25"/>
  <c r="R1037" i="25"/>
  <c r="R1072" i="25"/>
  <c r="R1063" i="25"/>
  <c r="Q781" i="25"/>
  <c r="Q1055" i="25"/>
  <c r="R781" i="25"/>
  <c r="R1055" i="25"/>
  <c r="Q764" i="25"/>
  <c r="S764" i="25" s="1"/>
  <c r="R782" i="25"/>
  <c r="R610" i="25"/>
  <c r="R615" i="25"/>
  <c r="Q613" i="25"/>
  <c r="R617" i="25"/>
  <c r="R605" i="25"/>
  <c r="Q610" i="25"/>
  <c r="Q604" i="25"/>
  <c r="Q603" i="25"/>
  <c r="R683" i="25"/>
  <c r="R687" i="25"/>
  <c r="R676" i="25"/>
  <c r="R678" i="25"/>
  <c r="Q817" i="25"/>
  <c r="Q1106" i="25"/>
  <c r="Q718" i="25"/>
  <c r="Q859" i="25"/>
  <c r="Q768" i="25"/>
  <c r="Q858" i="25"/>
  <c r="Q1096" i="25"/>
  <c r="S1096" i="25" s="1"/>
  <c r="R1061" i="25"/>
  <c r="R625" i="25"/>
  <c r="R1052" i="25"/>
  <c r="Q936" i="25"/>
  <c r="Q944" i="25"/>
  <c r="Q644" i="25"/>
  <c r="Q762" i="25"/>
  <c r="R722" i="25"/>
  <c r="R655" i="25"/>
  <c r="R934" i="25"/>
  <c r="R771" i="25"/>
  <c r="R1095" i="25"/>
  <c r="R1079" i="25"/>
  <c r="R942" i="25"/>
  <c r="R806" i="25"/>
  <c r="R659" i="25"/>
  <c r="Q1032" i="25"/>
  <c r="R1069" i="25"/>
  <c r="Q1070" i="25"/>
  <c r="Q780" i="25"/>
  <c r="Q747" i="25"/>
  <c r="R952" i="25"/>
  <c r="R766" i="25"/>
  <c r="Q862" i="25"/>
  <c r="Q901" i="25"/>
  <c r="Q865" i="25"/>
  <c r="R902" i="25"/>
  <c r="R630" i="25"/>
  <c r="R719" i="25"/>
  <c r="R1091" i="25"/>
  <c r="R796" i="25"/>
  <c r="Q800" i="25"/>
  <c r="Q812" i="25"/>
  <c r="R1067" i="25"/>
  <c r="Q957" i="25"/>
  <c r="R938" i="25"/>
  <c r="R894" i="25"/>
  <c r="R652" i="25"/>
  <c r="R1056" i="25"/>
  <c r="Q757" i="25"/>
  <c r="Q854" i="25"/>
  <c r="Q1066" i="25"/>
  <c r="Q723" i="25"/>
  <c r="R757" i="25"/>
  <c r="R854" i="25"/>
  <c r="R779" i="25"/>
  <c r="S779" i="25" s="1"/>
  <c r="R723" i="25"/>
  <c r="Q857" i="25"/>
  <c r="Q619" i="25"/>
  <c r="Q955" i="25"/>
  <c r="Q709" i="25"/>
  <c r="R941" i="25"/>
  <c r="R647" i="25"/>
  <c r="Q1102" i="25"/>
  <c r="R763" i="25"/>
  <c r="R809" i="25"/>
  <c r="R954" i="25"/>
  <c r="R1009" i="25"/>
  <c r="R1080" i="25"/>
  <c r="Q798" i="25"/>
  <c r="Q645" i="25"/>
  <c r="Q752" i="25"/>
  <c r="R798" i="25"/>
  <c r="R645" i="25"/>
  <c r="R752" i="25"/>
  <c r="Q611" i="25"/>
  <c r="Q602" i="25"/>
  <c r="Q601" i="25"/>
  <c r="Q608" i="25"/>
  <c r="Q605" i="25"/>
  <c r="Q680" i="25"/>
  <c r="Q823" i="25"/>
  <c r="R689" i="25"/>
  <c r="Q673" i="25"/>
  <c r="Q672" i="25"/>
  <c r="R1121" i="25"/>
  <c r="S1121" i="25" s="1"/>
  <c r="Q1119" i="25"/>
  <c r="Q626" i="25"/>
  <c r="Q776" i="25"/>
  <c r="Q869" i="25"/>
  <c r="Q667" i="25"/>
  <c r="R631" i="25"/>
  <c r="R1006" i="25"/>
  <c r="R905" i="25"/>
  <c r="Q1053" i="25"/>
  <c r="Q797" i="25"/>
  <c r="Q708" i="25"/>
  <c r="Q642" i="25"/>
  <c r="R936" i="25"/>
  <c r="R944" i="25"/>
  <c r="R644" i="25"/>
  <c r="R762" i="25"/>
  <c r="R1048" i="25"/>
  <c r="Q933" i="25"/>
  <c r="Q940" i="25"/>
  <c r="Q867" i="25"/>
  <c r="Q1079" i="25"/>
  <c r="Q942" i="25"/>
  <c r="Q868" i="25"/>
  <c r="Q633" i="25"/>
  <c r="Q671" i="25"/>
  <c r="Q785" i="25"/>
  <c r="R949" i="25"/>
  <c r="R1094" i="25"/>
  <c r="Q660" i="25"/>
  <c r="Q712" i="25"/>
  <c r="S712" i="25" s="1"/>
  <c r="Q782" i="25"/>
  <c r="Q796" i="25"/>
  <c r="R911" i="25"/>
  <c r="R1047" i="25"/>
  <c r="R997" i="25"/>
  <c r="R913" i="25"/>
  <c r="Q668" i="25"/>
  <c r="Q637" i="25"/>
  <c r="Q1098" i="25"/>
  <c r="Q896" i="25"/>
  <c r="Q895" i="25"/>
  <c r="R783" i="25"/>
  <c r="R803" i="25"/>
  <c r="Q1067" i="25"/>
  <c r="R957" i="25"/>
  <c r="R1085" i="25"/>
  <c r="Q720" i="25"/>
  <c r="R1087" i="25"/>
  <c r="Q632" i="25"/>
  <c r="R1057" i="25"/>
  <c r="Q1085" i="25"/>
  <c r="R720" i="25"/>
  <c r="R1040" i="25"/>
  <c r="R632" i="25"/>
  <c r="Q1057" i="25"/>
  <c r="Q774" i="25"/>
  <c r="Q1051" i="25"/>
  <c r="Q1008" i="25"/>
  <c r="Q1037" i="25"/>
  <c r="R906" i="25"/>
  <c r="Q1060" i="25"/>
  <c r="S1060" i="25" s="1"/>
  <c r="R947" i="25"/>
  <c r="R648" i="25"/>
  <c r="Q778" i="25"/>
  <c r="R899" i="25"/>
  <c r="R1011" i="25"/>
  <c r="R1081" i="25"/>
  <c r="Q643" i="25"/>
  <c r="Q1073" i="25"/>
  <c r="Q753" i="25"/>
  <c r="R643" i="25"/>
  <c r="R1073" i="25"/>
  <c r="R753" i="25"/>
  <c r="Q745" i="25"/>
  <c r="Q617" i="25"/>
  <c r="Q607" i="25"/>
  <c r="R600" i="25"/>
  <c r="Q682" i="25"/>
  <c r="R832" i="25"/>
  <c r="R821" i="25"/>
  <c r="S821" i="25" s="1"/>
  <c r="Q965" i="25"/>
  <c r="Q675" i="25"/>
  <c r="Q1058" i="25"/>
  <c r="Q713" i="25"/>
  <c r="Q811" i="25"/>
  <c r="R718" i="25"/>
  <c r="R859" i="25"/>
  <c r="R768" i="25"/>
  <c r="R858" i="25"/>
  <c r="R915" i="25"/>
  <c r="Q750" i="25"/>
  <c r="Q789" i="25"/>
  <c r="Q788" i="25"/>
  <c r="R1053" i="25"/>
  <c r="R797" i="25"/>
  <c r="R708" i="25"/>
  <c r="R642" i="25"/>
  <c r="Q949" i="25"/>
  <c r="Q927" i="25"/>
  <c r="Q636" i="25"/>
  <c r="Q784" i="25"/>
  <c r="R933" i="25"/>
  <c r="R940" i="25"/>
  <c r="R867" i="25"/>
  <c r="Q1097" i="25"/>
  <c r="Q997" i="25"/>
  <c r="Q1036" i="25"/>
  <c r="Q624" i="25"/>
  <c r="Q787" i="25"/>
  <c r="R939" i="25"/>
  <c r="Q804" i="25"/>
  <c r="Q943" i="25"/>
  <c r="Q913" i="25"/>
  <c r="R621" i="25"/>
  <c r="R1064" i="25"/>
  <c r="R747" i="25"/>
  <c r="R866" i="25"/>
  <c r="Q1099" i="25"/>
  <c r="Q1001" i="25"/>
  <c r="R914" i="25"/>
  <c r="Q649" i="25"/>
  <c r="R800" i="25"/>
  <c r="R812" i="25"/>
  <c r="R896" i="25"/>
  <c r="R1042" i="25"/>
  <c r="R1038" i="25"/>
  <c r="Q912" i="25"/>
  <c r="Q996" i="25"/>
  <c r="Q1042" i="25"/>
  <c r="Q1038" i="25"/>
  <c r="R912" i="25"/>
  <c r="R1036" i="25"/>
  <c r="R996" i="25"/>
  <c r="Q647" i="25"/>
  <c r="R1102" i="25"/>
  <c r="Q763" i="25"/>
  <c r="Q809" i="25"/>
  <c r="Q954" i="25"/>
  <c r="R622" i="25"/>
  <c r="Q813" i="25"/>
  <c r="R627" i="25"/>
  <c r="R1000" i="25"/>
  <c r="R1012" i="25"/>
  <c r="R852" i="25"/>
  <c r="S852" i="25" s="1"/>
  <c r="R795" i="25"/>
  <c r="Q918" i="25"/>
  <c r="S918" i="25" s="1"/>
  <c r="R1007" i="25"/>
  <c r="Q614" i="25"/>
  <c r="R612" i="25"/>
  <c r="S612" i="25" s="1"/>
  <c r="R604" i="25"/>
  <c r="R614" i="25"/>
  <c r="R601" i="25"/>
  <c r="R679" i="25"/>
  <c r="Q687" i="25"/>
  <c r="R688" i="25"/>
  <c r="R967" i="25"/>
  <c r="S967" i="25" s="1"/>
  <c r="Q1105" i="25"/>
  <c r="Q772" i="25"/>
  <c r="R1003" i="25"/>
  <c r="Q1041" i="25"/>
  <c r="Q629" i="25"/>
  <c r="Q948" i="25"/>
  <c r="R626" i="25"/>
  <c r="R776" i="25"/>
  <c r="R869" i="25"/>
  <c r="R667" i="25"/>
  <c r="Q769" i="25"/>
  <c r="Q1078" i="25"/>
  <c r="Q651" i="25"/>
  <c r="Q641" i="25"/>
  <c r="Q915" i="25"/>
  <c r="R750" i="25"/>
  <c r="R789" i="25"/>
  <c r="R788" i="25"/>
  <c r="R820" i="25"/>
  <c r="Q716" i="25"/>
  <c r="Q1090" i="25"/>
  <c r="Q721" i="25"/>
  <c r="R927" i="25"/>
  <c r="R636" i="25"/>
  <c r="R784" i="25"/>
  <c r="R1098" i="25"/>
  <c r="Q914" i="25"/>
  <c r="Q906" i="25"/>
  <c r="Q952" i="25"/>
  <c r="R1010" i="25"/>
  <c r="R892" i="25"/>
  <c r="Q921" i="25"/>
  <c r="Q1034" i="25"/>
  <c r="Q866" i="25"/>
  <c r="R862" i="25"/>
  <c r="R901" i="25"/>
  <c r="R1050" i="25"/>
  <c r="R711" i="25"/>
  <c r="Q904" i="25"/>
  <c r="Q746" i="25"/>
  <c r="Q1013" i="25"/>
  <c r="R668" i="25"/>
  <c r="R637" i="25"/>
  <c r="R649" i="25"/>
  <c r="Q786" i="25"/>
  <c r="Q665" i="25"/>
  <c r="Q749" i="25"/>
  <c r="R786" i="25"/>
  <c r="R665" i="25"/>
  <c r="R671" i="25"/>
  <c r="R749" i="25"/>
  <c r="Q947" i="25"/>
  <c r="Q648" i="25"/>
  <c r="R778" i="25"/>
  <c r="Q899" i="25"/>
  <c r="R624" i="25"/>
  <c r="Q766" i="25"/>
  <c r="Q1059" i="25"/>
  <c r="R801" i="25"/>
  <c r="R765" i="25"/>
  <c r="R653" i="25"/>
  <c r="R656" i="25"/>
  <c r="Q755" i="25"/>
  <c r="Q924" i="25"/>
  <c r="Q635" i="25"/>
  <c r="R755" i="25"/>
  <c r="R924" i="25"/>
  <c r="R635" i="25"/>
  <c r="R1114" i="25"/>
  <c r="S1114" i="25" s="1"/>
  <c r="R817" i="25"/>
  <c r="R680" i="25"/>
  <c r="Q683" i="25"/>
  <c r="R977" i="25"/>
  <c r="Q960" i="25"/>
  <c r="Q973" i="25"/>
  <c r="R818" i="25"/>
  <c r="R1109" i="25"/>
  <c r="S1109" i="25" s="1"/>
  <c r="R1045" i="25"/>
  <c r="Q1063" i="25"/>
  <c r="Q1072" i="25"/>
  <c r="Q717" i="25"/>
  <c r="R890" i="25"/>
  <c r="Q903" i="25"/>
  <c r="R1076" i="25"/>
  <c r="R903" i="25"/>
  <c r="R773" i="25"/>
  <c r="Q1092" i="25"/>
  <c r="Q916" i="25"/>
  <c r="Q744" i="25"/>
  <c r="R1092" i="25"/>
  <c r="R658" i="25"/>
  <c r="Q863" i="25"/>
  <c r="R900" i="25"/>
  <c r="R787" i="25"/>
  <c r="Q930" i="25"/>
  <c r="R758" i="25"/>
  <c r="R638" i="25"/>
  <c r="R950" i="25"/>
  <c r="R651" i="25"/>
  <c r="Q923" i="25"/>
  <c r="R613" i="25"/>
  <c r="Q1108" i="25"/>
  <c r="S1108" i="25" s="1"/>
  <c r="Q1110" i="25"/>
  <c r="Q928" i="25"/>
  <c r="Q937" i="25"/>
  <c r="Q628" i="25"/>
  <c r="Q1088" i="25"/>
  <c r="R620" i="25"/>
  <c r="R926" i="25"/>
  <c r="R1088" i="25"/>
  <c r="Q620" i="25"/>
  <c r="R861" i="25"/>
  <c r="R710" i="25"/>
  <c r="Q790" i="25"/>
  <c r="S790" i="25" s="1"/>
  <c r="Q861" i="25"/>
  <c r="Q1002" i="25"/>
  <c r="R761" i="25"/>
  <c r="Q1083" i="25"/>
  <c r="Q1094" i="25"/>
  <c r="R759" i="25"/>
  <c r="R793" i="25"/>
  <c r="Q805" i="25"/>
  <c r="R721" i="25"/>
  <c r="R1078" i="25"/>
  <c r="Q910" i="25"/>
  <c r="R1058" i="25"/>
  <c r="Q889" i="25"/>
  <c r="R677" i="25"/>
  <c r="Q615" i="25"/>
  <c r="R1116" i="25"/>
  <c r="Q962" i="25"/>
  <c r="S962" i="25" s="1"/>
  <c r="Q820" i="25"/>
  <c r="Q1115" i="25"/>
  <c r="R968" i="25"/>
  <c r="R824" i="25"/>
  <c r="R672" i="25"/>
  <c r="R1113" i="25"/>
  <c r="R827" i="25"/>
  <c r="R960" i="25"/>
  <c r="Q1118" i="25"/>
  <c r="S1118" i="25" s="1"/>
  <c r="R830" i="25"/>
  <c r="S830" i="25" s="1"/>
  <c r="Q1112" i="25"/>
  <c r="R819" i="25"/>
  <c r="Q970" i="25"/>
  <c r="R628" i="25"/>
  <c r="R1084" i="25"/>
  <c r="S1084" i="25" s="1"/>
  <c r="Q661" i="25"/>
  <c r="Q650" i="25"/>
  <c r="Q926" i="25"/>
  <c r="R760" i="25"/>
  <c r="R1043" i="25"/>
  <c r="Q715" i="25"/>
  <c r="Q760" i="25"/>
  <c r="Q1043" i="25"/>
  <c r="R654" i="25"/>
  <c r="R670" i="25"/>
  <c r="Q773" i="25"/>
  <c r="Q1007" i="25"/>
  <c r="Q658" i="25"/>
  <c r="R618" i="25"/>
  <c r="Q623" i="25"/>
  <c r="R660" i="25"/>
  <c r="R716" i="25"/>
  <c r="R681" i="25"/>
  <c r="R608" i="25"/>
  <c r="Q833" i="25"/>
  <c r="Q968" i="25"/>
  <c r="R828" i="25"/>
  <c r="Q972" i="25"/>
  <c r="Q825" i="25"/>
  <c r="R1110" i="25"/>
  <c r="Q824" i="25"/>
  <c r="R661" i="25"/>
  <c r="R650" i="25"/>
  <c r="Q656" i="25"/>
  <c r="Q860" i="25"/>
  <c r="R810" i="25"/>
  <c r="R715" i="25"/>
  <c r="R807" i="25"/>
  <c r="Q917" i="25"/>
  <c r="R802" i="25"/>
  <c r="Q807" i="25"/>
  <c r="R853" i="25"/>
  <c r="Q1071" i="25"/>
  <c r="R1002" i="25"/>
  <c r="R856" i="25"/>
  <c r="R1071" i="25"/>
  <c r="Q770" i="25"/>
  <c r="Q1089" i="25"/>
  <c r="Q1012" i="25"/>
  <c r="R1077" i="25"/>
  <c r="R1001" i="25"/>
  <c r="Q711" i="25"/>
  <c r="R1049" i="25"/>
  <c r="R769" i="25"/>
  <c r="Q818" i="25"/>
  <c r="R1119" i="25"/>
  <c r="R963" i="25"/>
  <c r="S963" i="25" s="1"/>
  <c r="Q826" i="25"/>
  <c r="S826" i="25" s="1"/>
  <c r="Q969" i="25"/>
  <c r="R1106" i="25"/>
  <c r="Q678" i="25"/>
  <c r="R675" i="25"/>
  <c r="R965" i="25"/>
  <c r="R1115" i="25"/>
  <c r="R833" i="25"/>
  <c r="R970" i="25"/>
  <c r="R973" i="25"/>
  <c r="R860" i="25"/>
  <c r="Q810" i="25"/>
  <c r="Q795" i="25"/>
  <c r="R907" i="25"/>
  <c r="R917" i="25"/>
  <c r="Q802" i="25"/>
  <c r="R998" i="25"/>
  <c r="Q909" i="25"/>
  <c r="Q998" i="25"/>
  <c r="R916" i="25"/>
  <c r="R744" i="25"/>
  <c r="R664" i="25"/>
  <c r="Q761" i="25"/>
  <c r="S761" i="25" s="1"/>
  <c r="Q1000" i="25"/>
  <c r="Q1048" i="25"/>
  <c r="Q900" i="25"/>
  <c r="Q657" i="25"/>
  <c r="R633" i="25"/>
  <c r="R1090" i="25"/>
  <c r="Q1044" i="25"/>
  <c r="R1005" i="25"/>
  <c r="R811" i="25"/>
  <c r="R959" i="25"/>
  <c r="R975" i="25"/>
  <c r="S975" i="25" s="1"/>
  <c r="R822" i="25"/>
  <c r="Q907" i="25"/>
  <c r="Q1081" i="25"/>
  <c r="Q1011" i="25"/>
  <c r="Q1062" i="25"/>
  <c r="R909" i="25"/>
  <c r="R945" i="25"/>
  <c r="Q999" i="25"/>
  <c r="Q908" i="25"/>
  <c r="Q945" i="25"/>
  <c r="R799" i="25"/>
  <c r="S799" i="25" s="1"/>
  <c r="R745" i="25"/>
  <c r="R898" i="25"/>
  <c r="R770" i="25"/>
  <c r="Q654" i="25"/>
  <c r="Q898" i="25"/>
  <c r="R756" i="25"/>
  <c r="S756" i="25" s="1"/>
  <c r="R863" i="25"/>
  <c r="Q1093" i="25"/>
  <c r="R1099" i="25"/>
  <c r="Q759" i="25"/>
  <c r="Q1075" i="25"/>
  <c r="Q932" i="25"/>
  <c r="R713" i="25"/>
  <c r="Q666" i="25"/>
  <c r="S33" i="25"/>
  <c r="R45" i="25"/>
  <c r="R40" i="25"/>
  <c r="S40" i="25" s="1"/>
  <c r="Q29" i="25"/>
  <c r="S29" i="25" s="1"/>
  <c r="R58" i="25"/>
  <c r="R57" i="25"/>
  <c r="S57" i="25" s="1"/>
  <c r="S243" i="25"/>
  <c r="R173" i="25"/>
  <c r="S173" i="25" s="1"/>
  <c r="Q175" i="25"/>
  <c r="S175" i="25" s="1"/>
  <c r="Q148" i="25"/>
  <c r="S148" i="25" s="1"/>
  <c r="Q41" i="25"/>
  <c r="Q45" i="25"/>
  <c r="Q215" i="25"/>
  <c r="R194" i="25"/>
  <c r="S194" i="25" s="1"/>
  <c r="R104" i="25"/>
  <c r="S104" i="25" s="1"/>
  <c r="R64" i="25"/>
  <c r="S64" i="25" s="1"/>
  <c r="R94" i="25"/>
  <c r="S163" i="25"/>
  <c r="Q73" i="25"/>
  <c r="S73" i="25" s="1"/>
  <c r="Q210" i="25"/>
  <c r="S210" i="25" s="1"/>
  <c r="Q183" i="25"/>
  <c r="S183" i="25" s="1"/>
  <c r="R213" i="25"/>
  <c r="S213" i="25" s="1"/>
  <c r="R188" i="25"/>
  <c r="S188" i="25" s="1"/>
  <c r="R30" i="25"/>
  <c r="Q27" i="25"/>
  <c r="R39" i="25"/>
  <c r="R50" i="25"/>
  <c r="S50" i="25" s="1"/>
  <c r="R25" i="25"/>
  <c r="Q52" i="25"/>
  <c r="Q30" i="25"/>
  <c r="Q35" i="25"/>
  <c r="S35" i="25" s="1"/>
  <c r="Q24" i="25"/>
  <c r="S24" i="25" s="1"/>
  <c r="R43" i="25"/>
  <c r="R28" i="25"/>
  <c r="S382" i="25"/>
  <c r="Q231" i="25"/>
  <c r="S231" i="25" s="1"/>
  <c r="Q42" i="25"/>
  <c r="Q83" i="25"/>
  <c r="S83" i="25" s="1"/>
  <c r="R202" i="25"/>
  <c r="R182" i="25"/>
  <c r="Q112" i="25"/>
  <c r="S112" i="25" s="1"/>
  <c r="Q95" i="25"/>
  <c r="S95" i="25" s="1"/>
  <c r="R226" i="25"/>
  <c r="S226" i="25" s="1"/>
  <c r="R203" i="25"/>
  <c r="S203" i="25" s="1"/>
  <c r="R101" i="25"/>
  <c r="S101" i="25" s="1"/>
  <c r="Q192" i="25"/>
  <c r="R143" i="25"/>
  <c r="Q56" i="25"/>
  <c r="S56" i="25" s="1"/>
  <c r="Q28" i="25"/>
  <c r="Q182" i="25"/>
  <c r="R46" i="25"/>
  <c r="R53" i="25"/>
  <c r="S53" i="25" s="1"/>
  <c r="R48" i="25"/>
  <c r="R27" i="25"/>
  <c r="Q48" i="25"/>
  <c r="S65" i="25"/>
  <c r="Q70" i="25"/>
  <c r="S70" i="25" s="1"/>
  <c r="Q174" i="25"/>
  <c r="S174" i="25" s="1"/>
  <c r="R234" i="25"/>
  <c r="Q58" i="25"/>
  <c r="Q31" i="25"/>
  <c r="R63" i="25"/>
  <c r="S63" i="25" s="1"/>
  <c r="R215" i="25"/>
  <c r="R184" i="25"/>
  <c r="S184" i="25" s="1"/>
  <c r="R87" i="25"/>
  <c r="R149" i="25"/>
  <c r="S149" i="25" s="1"/>
  <c r="R85" i="25"/>
  <c r="R103" i="25"/>
  <c r="S103" i="25" s="1"/>
  <c r="R59" i="25"/>
  <c r="S59" i="25" s="1"/>
  <c r="R26" i="25"/>
  <c r="S26" i="25" s="1"/>
  <c r="Q38" i="25"/>
  <c r="R54" i="25"/>
  <c r="S54" i="25" s="1"/>
  <c r="R52" i="25"/>
  <c r="R41" i="25"/>
  <c r="Q94" i="25"/>
  <c r="R192" i="25"/>
  <c r="R49" i="25"/>
  <c r="R42" i="25"/>
  <c r="Q221" i="25"/>
  <c r="S221" i="25" s="1"/>
  <c r="R186" i="25"/>
  <c r="S186" i="25" s="1"/>
  <c r="Q234" i="25"/>
  <c r="Q77" i="25"/>
  <c r="S77" i="25" s="1"/>
  <c r="R60" i="25"/>
  <c r="S60" i="25" s="1"/>
  <c r="R190" i="25"/>
  <c r="S190" i="25" s="1"/>
  <c r="R68" i="25"/>
  <c r="S68" i="25" s="1"/>
  <c r="R201" i="25"/>
  <c r="Q85" i="25"/>
  <c r="Q196" i="25"/>
  <c r="S196" i="25" s="1"/>
  <c r="R211" i="25"/>
  <c r="S211" i="25" s="1"/>
  <c r="Q43" i="25"/>
  <c r="Q36" i="25"/>
  <c r="R36" i="25"/>
  <c r="Q78" i="25"/>
  <c r="S78" i="25" s="1"/>
  <c r="Q32" i="25"/>
  <c r="S32" i="25" s="1"/>
  <c r="Q34" i="25"/>
  <c r="R47" i="25"/>
  <c r="S47" i="25" s="1"/>
  <c r="R34" i="25"/>
  <c r="S216" i="25"/>
  <c r="S206" i="25"/>
  <c r="R232" i="25"/>
  <c r="S232" i="25" s="1"/>
  <c r="Q107" i="25"/>
  <c r="S107" i="25" s="1"/>
  <c r="Q207" i="25"/>
  <c r="S207" i="25" s="1"/>
  <c r="Q89" i="25"/>
  <c r="S89" i="25" s="1"/>
  <c r="Q136" i="25"/>
  <c r="Q137" i="25"/>
  <c r="S137" i="25" s="1"/>
  <c r="Q180" i="25"/>
  <c r="S180" i="25" s="1"/>
  <c r="Q202" i="25"/>
  <c r="R189" i="25"/>
  <c r="S189" i="25" s="1"/>
  <c r="Q87" i="25"/>
  <c r="Q141" i="25"/>
  <c r="R237" i="25"/>
  <c r="S237" i="25" s="1"/>
  <c r="Q67" i="25"/>
  <c r="S67" i="25" s="1"/>
  <c r="Q236" i="25"/>
  <c r="S236" i="25" s="1"/>
  <c r="R69" i="25"/>
  <c r="S69" i="25" s="1"/>
  <c r="Q201" i="25"/>
  <c r="R96" i="25"/>
  <c r="S96" i="25" s="1"/>
  <c r="Q25" i="25"/>
  <c r="Q46" i="25"/>
  <c r="R51" i="25"/>
  <c r="S51" i="25" s="1"/>
  <c r="R55" i="25"/>
  <c r="S55" i="25" s="1"/>
  <c r="S7" i="25"/>
  <c r="R38" i="25"/>
  <c r="Q39" i="25"/>
  <c r="Q49" i="25"/>
  <c r="R31" i="25"/>
  <c r="S227" i="25"/>
  <c r="S93" i="25"/>
  <c r="S543" i="25"/>
  <c r="S218" i="25"/>
  <c r="S17" i="25"/>
  <c r="S235" i="25"/>
  <c r="S150" i="25"/>
  <c r="S199" i="25"/>
  <c r="S166" i="25"/>
  <c r="S179" i="25"/>
  <c r="S6" i="25"/>
  <c r="S108" i="25"/>
  <c r="S13" i="25"/>
  <c r="S247" i="25"/>
  <c r="S160" i="25"/>
  <c r="S76" i="25"/>
  <c r="S151" i="25"/>
  <c r="S113" i="25"/>
  <c r="S200" i="25"/>
  <c r="S171" i="25"/>
  <c r="S144" i="25"/>
  <c r="S224" i="25"/>
  <c r="S15" i="25"/>
  <c r="S16" i="25"/>
  <c r="S252" i="25"/>
  <c r="S74" i="25"/>
  <c r="S86" i="25"/>
  <c r="S61" i="25"/>
  <c r="S20" i="25"/>
  <c r="S193" i="25"/>
  <c r="S1107" i="25"/>
  <c r="S198" i="25"/>
  <c r="S21" i="25"/>
  <c r="S159" i="25"/>
  <c r="S394" i="25"/>
  <c r="S88" i="25"/>
  <c r="S92" i="25"/>
  <c r="S220" i="25"/>
  <c r="S219" i="25"/>
  <c r="S204" i="25"/>
  <c r="S222" i="25"/>
  <c r="S228" i="25"/>
  <c r="S185" i="25"/>
  <c r="S176" i="25"/>
  <c r="S105" i="25"/>
  <c r="S225" i="25"/>
  <c r="S229" i="25"/>
  <c r="S197" i="25"/>
  <c r="S169" i="25"/>
  <c r="S177" i="25"/>
  <c r="S79" i="25"/>
  <c r="S597" i="25"/>
  <c r="S97" i="25"/>
  <c r="S168" i="25"/>
  <c r="S230" i="25"/>
  <c r="S187" i="25"/>
  <c r="S72" i="25"/>
  <c r="S167" i="25"/>
  <c r="S102" i="25"/>
  <c r="S181" i="25"/>
  <c r="S233" i="25"/>
  <c r="S214" i="25"/>
  <c r="S165" i="25"/>
  <c r="S249" i="25"/>
  <c r="S208" i="25"/>
  <c r="S99" i="25"/>
  <c r="S212" i="25"/>
  <c r="S238" i="25"/>
  <c r="S582" i="25"/>
  <c r="S217" i="25"/>
  <c r="S385" i="25"/>
  <c r="S596" i="25"/>
  <c r="S591" i="25"/>
  <c r="S392" i="25"/>
  <c r="S592" i="25"/>
  <c r="S590" i="25"/>
  <c r="S587" i="25"/>
  <c r="S584" i="25"/>
  <c r="S594" i="25"/>
  <c r="S589" i="25"/>
  <c r="S299" i="25"/>
  <c r="S326" i="25"/>
  <c r="S583" i="25"/>
  <c r="S240" i="25"/>
  <c r="S531" i="25"/>
  <c r="S386" i="25"/>
  <c r="S306" i="25"/>
  <c r="S254" i="25"/>
  <c r="S400" i="25"/>
  <c r="S279" i="25"/>
  <c r="S476" i="25"/>
  <c r="S536" i="25"/>
  <c r="S540" i="25"/>
  <c r="S499" i="25"/>
  <c r="S518" i="25"/>
  <c r="S489" i="25"/>
  <c r="S497" i="25"/>
  <c r="S523" i="25"/>
  <c r="S478" i="25"/>
  <c r="S472" i="25"/>
  <c r="S310" i="25"/>
  <c r="S542" i="25"/>
  <c r="S491" i="25"/>
  <c r="S446" i="25"/>
  <c r="S445" i="25"/>
  <c r="S317" i="25"/>
  <c r="S399" i="25"/>
  <c r="S242" i="25"/>
  <c r="S346" i="25"/>
  <c r="S338" i="25"/>
  <c r="S498" i="25"/>
  <c r="S356" i="25"/>
  <c r="S533" i="25"/>
  <c r="S323" i="25"/>
  <c r="S458" i="25"/>
  <c r="S524" i="25"/>
  <c r="S328" i="25"/>
  <c r="S334" i="25"/>
  <c r="S376" i="25"/>
  <c r="S375" i="25"/>
  <c r="S303" i="25"/>
  <c r="S364" i="25"/>
  <c r="S373" i="25"/>
  <c r="S545" i="25"/>
  <c r="S510" i="25"/>
  <c r="S477" i="25"/>
  <c r="S464" i="25"/>
  <c r="S358" i="25"/>
  <c r="S1449" i="25"/>
  <c r="S507" i="25"/>
  <c r="S515" i="25"/>
  <c r="S486" i="25"/>
  <c r="S319" i="25"/>
  <c r="S1695" i="25"/>
  <c r="S484" i="25"/>
  <c r="S463" i="25"/>
  <c r="S473" i="25"/>
  <c r="S1158" i="25"/>
  <c r="S321" i="25"/>
  <c r="S1175" i="25"/>
  <c r="S391" i="25"/>
  <c r="S829" i="25"/>
  <c r="S742" i="25"/>
  <c r="S380" i="25"/>
  <c r="S366" i="25"/>
  <c r="S1159" i="25"/>
  <c r="S488" i="25"/>
  <c r="S496" i="25"/>
  <c r="S493" i="25"/>
  <c r="S1161" i="25"/>
  <c r="S341" i="25"/>
  <c r="S396" i="25"/>
  <c r="S528" i="25"/>
  <c r="S305" i="25"/>
  <c r="S1311" i="25"/>
  <c r="S530" i="25"/>
  <c r="S256" i="25"/>
  <c r="S532" i="25"/>
  <c r="S1602" i="25"/>
  <c r="S1459" i="25"/>
  <c r="Q1733" i="25"/>
  <c r="S343" i="25"/>
  <c r="S525" i="25"/>
  <c r="S475" i="25"/>
  <c r="S297" i="25"/>
  <c r="S342" i="25"/>
  <c r="S300" i="25"/>
  <c r="S295" i="25"/>
  <c r="S330" i="25"/>
  <c r="S1165" i="25"/>
  <c r="S1606" i="25"/>
  <c r="Q1718" i="25"/>
  <c r="S315" i="25"/>
  <c r="S311" i="25"/>
  <c r="S337" i="25"/>
  <c r="S244" i="25"/>
  <c r="R1728" i="25"/>
  <c r="R1732" i="25"/>
  <c r="Q1728" i="25"/>
  <c r="S1310" i="25"/>
  <c r="S492" i="25"/>
  <c r="S447" i="25"/>
  <c r="S522" i="25"/>
  <c r="S455" i="25"/>
  <c r="S441" i="25"/>
  <c r="S452" i="25"/>
  <c r="S471" i="25"/>
  <c r="S320" i="25"/>
  <c r="S359" i="25"/>
  <c r="S365" i="25"/>
  <c r="S314" i="25"/>
  <c r="S397" i="25"/>
  <c r="S1027" i="25"/>
  <c r="S481" i="25"/>
  <c r="S439" i="25"/>
  <c r="S444" i="25"/>
  <c r="S527" i="25"/>
  <c r="S479" i="25"/>
  <c r="S541" i="25"/>
  <c r="S529" i="25"/>
  <c r="S1016" i="25"/>
  <c r="S733" i="25"/>
  <c r="S387" i="25"/>
  <c r="S514" i="25"/>
  <c r="S485" i="25"/>
  <c r="S456" i="25"/>
  <c r="S506" i="25"/>
  <c r="S354" i="25"/>
  <c r="S335" i="25"/>
  <c r="S377" i="25"/>
  <c r="S325" i="25"/>
  <c r="S1170" i="25"/>
  <c r="S423" i="25"/>
  <c r="R1156" i="25"/>
  <c r="Q1154" i="25"/>
  <c r="S393" i="25"/>
  <c r="S245" i="25"/>
  <c r="S384" i="25"/>
  <c r="S257" i="25"/>
  <c r="S961" i="25"/>
  <c r="R1721" i="25"/>
  <c r="R1733" i="25"/>
  <c r="R1729" i="25"/>
  <c r="R1726" i="25"/>
  <c r="R1724" i="25"/>
  <c r="S1461" i="25"/>
  <c r="Q1731" i="25"/>
  <c r="R1722" i="25"/>
  <c r="Q1719" i="25"/>
  <c r="Q1716" i="25"/>
  <c r="R1716" i="25"/>
  <c r="S535" i="25"/>
  <c r="S401" i="25"/>
  <c r="S389" i="25"/>
  <c r="Q1151" i="25"/>
  <c r="R1141" i="25"/>
  <c r="R1153" i="25"/>
  <c r="R1151" i="25"/>
  <c r="S881" i="25"/>
  <c r="S870" i="25"/>
  <c r="S874" i="25"/>
  <c r="S462" i="25"/>
  <c r="S440" i="25"/>
  <c r="S448" i="25"/>
  <c r="S442" i="25"/>
  <c r="S501" i="25"/>
  <c r="S520" i="25"/>
  <c r="S474" i="25"/>
  <c r="S487" i="25"/>
  <c r="S309" i="25"/>
  <c r="S316" i="25"/>
  <c r="S339" i="25"/>
  <c r="S381" i="25"/>
  <c r="S296" i="25"/>
  <c r="S302" i="25"/>
  <c r="S374" i="25"/>
  <c r="S329" i="25"/>
  <c r="Q1147" i="25"/>
  <c r="Q1156" i="25"/>
  <c r="S737" i="25"/>
  <c r="S241" i="25"/>
  <c r="S390" i="25"/>
  <c r="S250" i="25"/>
  <c r="S388" i="25"/>
  <c r="R1719" i="25"/>
  <c r="S1462" i="25"/>
  <c r="Q1722" i="25"/>
  <c r="S395" i="25"/>
  <c r="R1149" i="25"/>
  <c r="R1144" i="25"/>
  <c r="Q1149" i="25"/>
  <c r="R1154" i="25"/>
  <c r="S883" i="25"/>
  <c r="S738" i="25"/>
  <c r="S544" i="25"/>
  <c r="S461" i="25"/>
  <c r="S495" i="25"/>
  <c r="S454" i="25"/>
  <c r="S443" i="25"/>
  <c r="S526" i="25"/>
  <c r="S451" i="25"/>
  <c r="S470" i="25"/>
  <c r="S504" i="25"/>
  <c r="S459" i="25"/>
  <c r="S512" i="25"/>
  <c r="S467" i="25"/>
  <c r="S482" i="25"/>
  <c r="S509" i="25"/>
  <c r="S465" i="25"/>
  <c r="S453" i="25"/>
  <c r="S372" i="25"/>
  <c r="R1739" i="25"/>
  <c r="S355" i="25"/>
  <c r="S331" i="25"/>
  <c r="S333" i="25"/>
  <c r="S332" i="25"/>
  <c r="Q1725" i="25"/>
  <c r="R1727" i="25"/>
  <c r="Q1720" i="25"/>
  <c r="R1730" i="25"/>
  <c r="S1454" i="25"/>
  <c r="R1723" i="25"/>
  <c r="S255" i="25"/>
  <c r="R1140" i="25"/>
  <c r="R1152" i="25"/>
  <c r="R1155" i="25"/>
  <c r="Q1148" i="25"/>
  <c r="S538" i="25"/>
  <c r="S517" i="25"/>
  <c r="S312" i="25"/>
  <c r="S349" i="25"/>
  <c r="S976" i="25"/>
  <c r="S1404" i="25"/>
  <c r="S324" i="25"/>
  <c r="Q1729" i="25"/>
  <c r="Q1723" i="25"/>
  <c r="R1731" i="25"/>
  <c r="S1598" i="25"/>
  <c r="Q1727" i="25"/>
  <c r="R1150" i="25"/>
  <c r="R1147" i="25"/>
  <c r="Q1152" i="25"/>
  <c r="Q1144" i="25"/>
  <c r="S1028" i="25"/>
  <c r="S398" i="25"/>
  <c r="S490" i="25"/>
  <c r="S480" i="25"/>
  <c r="S457" i="25"/>
  <c r="S494" i="25"/>
  <c r="S466" i="25"/>
  <c r="S352" i="25"/>
  <c r="S301" i="25"/>
  <c r="S304" i="25"/>
  <c r="S340" i="25"/>
  <c r="S322" i="25"/>
  <c r="S344" i="25"/>
  <c r="S345" i="25"/>
  <c r="S1446" i="25"/>
  <c r="S1597" i="25"/>
  <c r="S1447" i="25"/>
  <c r="S1595" i="25"/>
  <c r="R1143" i="25"/>
  <c r="Q1145" i="25"/>
  <c r="R1157" i="25"/>
  <c r="Q1150" i="25"/>
  <c r="R1142" i="25"/>
  <c r="Q1157" i="25"/>
  <c r="S449" i="25"/>
  <c r="S521" i="25"/>
  <c r="S460" i="25"/>
  <c r="S483" i="25"/>
  <c r="S313" i="25"/>
  <c r="S294" i="25"/>
  <c r="S357" i="25"/>
  <c r="S363" i="25"/>
  <c r="S298" i="25"/>
  <c r="Q1732" i="25"/>
  <c r="Q1721" i="25"/>
  <c r="R1720" i="25"/>
  <c r="R1718" i="25"/>
  <c r="S246" i="25"/>
  <c r="S974" i="25"/>
  <c r="Q1141" i="25"/>
  <c r="Q1140" i="25"/>
  <c r="Q1142" i="25"/>
  <c r="Q1155" i="25"/>
  <c r="Q1146" i="25"/>
  <c r="R1146" i="25"/>
  <c r="S1017" i="25"/>
  <c r="S740" i="25"/>
  <c r="Q1143" i="25"/>
  <c r="S450" i="25"/>
  <c r="S511" i="25"/>
  <c r="S500" i="25"/>
  <c r="S519" i="25"/>
  <c r="S505" i="25"/>
  <c r="S513" i="25"/>
  <c r="S516" i="25"/>
  <c r="S438" i="25"/>
  <c r="S351" i="25"/>
  <c r="S379" i="25"/>
  <c r="S308" i="25"/>
  <c r="S348" i="25"/>
  <c r="S378" i="25"/>
  <c r="S539" i="25"/>
  <c r="S361" i="25"/>
  <c r="S251" i="25"/>
  <c r="S534" i="25"/>
  <c r="S537" i="25"/>
  <c r="Q1724" i="25"/>
  <c r="Q1726" i="25"/>
  <c r="R1717" i="25"/>
  <c r="Q1717" i="25"/>
  <c r="R1725" i="25"/>
  <c r="Q1153" i="25"/>
  <c r="R1148" i="25"/>
  <c r="S741" i="25"/>
  <c r="S469" i="25"/>
  <c r="S503" i="25"/>
  <c r="S508" i="25"/>
  <c r="S468" i="25"/>
  <c r="S502" i="25"/>
  <c r="S371" i="25"/>
  <c r="S383" i="25"/>
  <c r="S370" i="25"/>
  <c r="S367" i="25"/>
  <c r="S350" i="25"/>
  <c r="S1705" i="25" l="1"/>
  <c r="S131" i="25"/>
  <c r="S121" i="25"/>
  <c r="S268" i="25"/>
  <c r="S282" i="25"/>
  <c r="S1707" i="25"/>
  <c r="S839" i="25"/>
  <c r="S692" i="25"/>
  <c r="S1427" i="25"/>
  <c r="S993" i="25"/>
  <c r="S558" i="25"/>
  <c r="S980" i="25"/>
  <c r="S549" i="25"/>
  <c r="S1558" i="25"/>
  <c r="S1560" i="25"/>
  <c r="S1128" i="25"/>
  <c r="S985" i="25"/>
  <c r="S271" i="25"/>
  <c r="S418" i="25"/>
  <c r="S119" i="25"/>
  <c r="S1272" i="25"/>
  <c r="S706" i="25"/>
  <c r="S264" i="25"/>
  <c r="S1124" i="25"/>
  <c r="S987" i="25"/>
  <c r="S703" i="25"/>
  <c r="S1419" i="25"/>
  <c r="S843" i="25"/>
  <c r="S983" i="25"/>
  <c r="S990" i="25"/>
  <c r="S1014" i="25"/>
  <c r="S274" i="25"/>
  <c r="S1712" i="25"/>
  <c r="S834" i="25"/>
  <c r="S555" i="25"/>
  <c r="S123" i="25"/>
  <c r="S1132" i="25"/>
  <c r="S1131" i="25"/>
  <c r="S1417" i="25"/>
  <c r="S1125" i="25"/>
  <c r="S981" i="25"/>
  <c r="S1420" i="25"/>
  <c r="S562" i="25"/>
  <c r="S266" i="25"/>
  <c r="S1122" i="25"/>
  <c r="S1270" i="25"/>
  <c r="S409" i="25"/>
  <c r="S1708" i="25"/>
  <c r="S1699" i="25"/>
  <c r="S1137" i="25"/>
  <c r="S994" i="25"/>
  <c r="S1700" i="25"/>
  <c r="S696" i="25"/>
  <c r="S269" i="25"/>
  <c r="S1129" i="25"/>
  <c r="S995" i="25"/>
  <c r="S407" i="25"/>
  <c r="S851" i="25"/>
  <c r="S259" i="25"/>
  <c r="S114" i="25"/>
  <c r="S1281" i="25"/>
  <c r="S557" i="25"/>
  <c r="S261" i="25"/>
  <c r="S292" i="25"/>
  <c r="S586" i="25"/>
  <c r="S1710" i="25"/>
  <c r="S1266" i="25"/>
  <c r="S1275" i="25"/>
  <c r="S704" i="25"/>
  <c r="S551" i="25"/>
  <c r="S403" i="25"/>
  <c r="S563" i="25"/>
  <c r="S1282" i="25"/>
  <c r="S707" i="25"/>
  <c r="S1127" i="25"/>
  <c r="S415" i="25"/>
  <c r="S1422" i="25"/>
  <c r="S1421" i="25"/>
  <c r="S1139" i="25"/>
  <c r="S836" i="25"/>
  <c r="S122" i="25"/>
  <c r="S849" i="25"/>
  <c r="S1313" i="25"/>
  <c r="S1415" i="25"/>
  <c r="S695" i="25"/>
  <c r="S1273" i="25"/>
  <c r="S1130" i="25"/>
  <c r="S117" i="25"/>
  <c r="S115" i="25"/>
  <c r="S1701" i="25"/>
  <c r="S417" i="25"/>
  <c r="S129" i="25"/>
  <c r="S1698" i="25"/>
  <c r="S1568" i="25"/>
  <c r="S1567" i="25"/>
  <c r="S705" i="25"/>
  <c r="S116" i="25"/>
  <c r="S845" i="25"/>
  <c r="S1562" i="25"/>
  <c r="S1423" i="25"/>
  <c r="S1411" i="25"/>
  <c r="S1715" i="25"/>
  <c r="S982" i="25"/>
  <c r="S1714" i="25"/>
  <c r="S1414" i="25"/>
  <c r="S1274" i="25"/>
  <c r="S842" i="25"/>
  <c r="Q1739" i="25"/>
  <c r="S425" i="25"/>
  <c r="S1316" i="25"/>
  <c r="S139" i="25"/>
  <c r="S143" i="25"/>
  <c r="S283" i="25"/>
  <c r="S141" i="25"/>
  <c r="S287" i="25"/>
  <c r="S147" i="25"/>
  <c r="S146" i="25"/>
  <c r="S132" i="25"/>
  <c r="S429" i="25"/>
  <c r="S277" i="25"/>
  <c r="S134" i="25"/>
  <c r="S281" i="25"/>
  <c r="S136" i="25"/>
  <c r="S886" i="25"/>
  <c r="S728" i="25"/>
  <c r="S1020" i="25"/>
  <c r="S1590" i="25"/>
  <c r="S1307" i="25"/>
  <c r="S1463" i="25"/>
  <c r="S732" i="25"/>
  <c r="S1039" i="25"/>
  <c r="S871" i="25"/>
  <c r="F63" i="36"/>
  <c r="F83" i="36" s="1"/>
  <c r="S1029" i="25"/>
  <c r="S729" i="25"/>
  <c r="S1019" i="25"/>
  <c r="S877" i="25"/>
  <c r="S133" i="25"/>
  <c r="S58" i="25"/>
  <c r="S873" i="25"/>
  <c r="S925" i="25"/>
  <c r="S872" i="25"/>
  <c r="S727" i="25"/>
  <c r="S1452" i="25"/>
  <c r="S1314" i="25"/>
  <c r="K63" i="36"/>
  <c r="K83" i="36" s="1"/>
  <c r="S1450" i="25"/>
  <c r="S1457" i="25"/>
  <c r="S1692" i="25"/>
  <c r="S1600" i="25"/>
  <c r="S1306" i="25"/>
  <c r="S816" i="25"/>
  <c r="S880" i="25"/>
  <c r="S588" i="25"/>
  <c r="S585" i="25"/>
  <c r="O61" i="36"/>
  <c r="S739" i="25"/>
  <c r="S735" i="25"/>
  <c r="S1031" i="25"/>
  <c r="S1025" i="25"/>
  <c r="S743" i="25"/>
  <c r="S1030" i="25"/>
  <c r="S1015" i="25"/>
  <c r="S730" i="25"/>
  <c r="S734" i="25"/>
  <c r="S882" i="25"/>
  <c r="S884" i="25"/>
  <c r="S875" i="25"/>
  <c r="S1024" i="25"/>
  <c r="S142" i="25"/>
  <c r="S276" i="25"/>
  <c r="S427" i="25"/>
  <c r="T63" i="36"/>
  <c r="T83" i="36" s="1"/>
  <c r="S726" i="25"/>
  <c r="S1026" i="25"/>
  <c r="S420" i="25"/>
  <c r="S433" i="25"/>
  <c r="S1451" i="25"/>
  <c r="S1550" i="25"/>
  <c r="S1666" i="25"/>
  <c r="S1582" i="25"/>
  <c r="S1483" i="25"/>
  <c r="S1303" i="25"/>
  <c r="S1453" i="25"/>
  <c r="S1354" i="25"/>
  <c r="S1512" i="25"/>
  <c r="S1460" i="25"/>
  <c r="S1579" i="25"/>
  <c r="S1691" i="25"/>
  <c r="S1398" i="25"/>
  <c r="S1537" i="25"/>
  <c r="S1260" i="25"/>
  <c r="S1262" i="25"/>
  <c r="S1622" i="25"/>
  <c r="S1599" i="25"/>
  <c r="S1319" i="25"/>
  <c r="S1455" i="25"/>
  <c r="S1315" i="25"/>
  <c r="S1318" i="25"/>
  <c r="S1574" i="25"/>
  <c r="S1258" i="25"/>
  <c r="S1264" i="25"/>
  <c r="S1526" i="25"/>
  <c r="S1257" i="25"/>
  <c r="S1510" i="25"/>
  <c r="S1594" i="25"/>
  <c r="S1593" i="25"/>
  <c r="S1605" i="25"/>
  <c r="S1312" i="25"/>
  <c r="S1591" i="25"/>
  <c r="S1456" i="25"/>
  <c r="S1317" i="25"/>
  <c r="S1409" i="25"/>
  <c r="S1263" i="25"/>
  <c r="S1534" i="25"/>
  <c r="S1400" i="25"/>
  <c r="S1552" i="25"/>
  <c r="S1448" i="25"/>
  <c r="S1647" i="25"/>
  <c r="S1588" i="25"/>
  <c r="S1553" i="25"/>
  <c r="S1504" i="25"/>
  <c r="S1544" i="25"/>
  <c r="S1265" i="25"/>
  <c r="S1401" i="25"/>
  <c r="S1641" i="25"/>
  <c r="S1687" i="25"/>
  <c r="S1667" i="25"/>
  <c r="S607" i="25"/>
  <c r="S878" i="25"/>
  <c r="S731" i="25"/>
  <c r="S822" i="25"/>
  <c r="S717" i="25"/>
  <c r="S1013" i="25"/>
  <c r="S964" i="25"/>
  <c r="S887" i="25"/>
  <c r="S1018" i="25"/>
  <c r="S856" i="25"/>
  <c r="S641" i="25"/>
  <c r="S1112" i="25"/>
  <c r="S1089" i="25"/>
  <c r="S1105" i="25"/>
  <c r="S670" i="25"/>
  <c r="S928" i="25"/>
  <c r="S823" i="25"/>
  <c r="S1054" i="25"/>
  <c r="S748" i="25"/>
  <c r="S831" i="25"/>
  <c r="S969" i="25"/>
  <c r="S819" i="25"/>
  <c r="S1104" i="25"/>
  <c r="S808" i="25"/>
  <c r="S140" i="25"/>
  <c r="S579" i="25"/>
  <c r="S1607" i="25"/>
  <c r="S598" i="25"/>
  <c r="S1517" i="25"/>
  <c r="S1656" i="25"/>
  <c r="S1304" i="25"/>
  <c r="S1309" i="25"/>
  <c r="S1308" i="25"/>
  <c r="S1596" i="25"/>
  <c r="S1458" i="25"/>
  <c r="S1302" i="25"/>
  <c r="S568" i="25"/>
  <c r="S581" i="25"/>
  <c r="S1476" i="25"/>
  <c r="S573" i="25"/>
  <c r="S577" i="25"/>
  <c r="S575" i="25"/>
  <c r="S580" i="25"/>
  <c r="S569" i="25"/>
  <c r="S565" i="25"/>
  <c r="S572" i="25"/>
  <c r="S578" i="25"/>
  <c r="S576" i="25"/>
  <c r="S570" i="25"/>
  <c r="O59" i="36"/>
  <c r="S567" i="25"/>
  <c r="U61" i="36"/>
  <c r="N63" i="36"/>
  <c r="N85" i="36" s="1"/>
  <c r="S63" i="36"/>
  <c r="S85" i="36" s="1"/>
  <c r="S1538" i="25"/>
  <c r="S1659" i="25"/>
  <c r="S571" i="25"/>
  <c r="H63" i="36"/>
  <c r="H83" i="36" s="1"/>
  <c r="S1230" i="25"/>
  <c r="S1186" i="25"/>
  <c r="S1657" i="25"/>
  <c r="S625" i="25"/>
  <c r="S564" i="25"/>
  <c r="S1440" i="25"/>
  <c r="S1374" i="25"/>
  <c r="S1573" i="25"/>
  <c r="S1503" i="25"/>
  <c r="S1368" i="25"/>
  <c r="S1215" i="25"/>
  <c r="O58" i="36"/>
  <c r="S1581" i="25"/>
  <c r="S1298" i="25"/>
  <c r="S1648" i="25"/>
  <c r="E63" i="36"/>
  <c r="E83" i="36" s="1"/>
  <c r="S1329" i="25"/>
  <c r="S1502" i="25"/>
  <c r="S1618" i="25"/>
  <c r="S1495" i="25"/>
  <c r="S1473" i="25"/>
  <c r="S1188" i="25"/>
  <c r="S1359" i="25"/>
  <c r="S1193" i="25"/>
  <c r="S1580" i="25"/>
  <c r="S1231" i="25"/>
  <c r="S1246" i="25"/>
  <c r="S1638" i="25"/>
  <c r="S1429" i="25"/>
  <c r="S1500" i="25"/>
  <c r="S1365" i="25"/>
  <c r="S1637" i="25"/>
  <c r="S1475" i="25"/>
  <c r="S1688" i="25"/>
  <c r="S1672" i="25"/>
  <c r="S1488" i="25"/>
  <c r="S1575" i="25"/>
  <c r="S1371" i="25"/>
  <c r="S679" i="25"/>
  <c r="S663" i="25"/>
  <c r="S1445" i="25"/>
  <c r="S1522" i="25"/>
  <c r="S1627" i="25"/>
  <c r="S1336" i="25"/>
  <c r="S1233" i="25"/>
  <c r="S1343" i="25"/>
  <c r="S1465" i="25"/>
  <c r="S1353" i="25"/>
  <c r="S1548" i="25"/>
  <c r="S1232" i="25"/>
  <c r="S1492" i="25"/>
  <c r="S1469" i="25"/>
  <c r="S1472" i="25"/>
  <c r="S1196" i="25"/>
  <c r="G63" i="36"/>
  <c r="G85" i="36" s="1"/>
  <c r="E29" i="27"/>
  <c r="L14" i="18"/>
  <c r="S1493" i="25"/>
  <c r="S1372" i="25"/>
  <c r="S1541" i="25"/>
  <c r="S1179" i="25"/>
  <c r="S1351" i="25"/>
  <c r="S1290" i="25"/>
  <c r="S1464" i="25"/>
  <c r="S1294" i="25"/>
  <c r="Q1740" i="25"/>
  <c r="S1358" i="25"/>
  <c r="S1625" i="25"/>
  <c r="S970" i="25"/>
  <c r="S1367" i="25"/>
  <c r="S1485" i="25"/>
  <c r="S1388" i="25"/>
  <c r="S1357" i="25"/>
  <c r="I58" i="36"/>
  <c r="U59" i="36"/>
  <c r="R63" i="36"/>
  <c r="R1740" i="25"/>
  <c r="S923" i="25"/>
  <c r="I61" i="36"/>
  <c r="R132" i="36"/>
  <c r="L130" i="36"/>
  <c r="E130" i="36"/>
  <c r="S1216" i="25"/>
  <c r="S1518" i="25"/>
  <c r="S1671" i="25"/>
  <c r="S1615" i="25"/>
  <c r="S1327" i="25"/>
  <c r="S1392" i="25"/>
  <c r="S1382" i="25"/>
  <c r="S1289" i="25"/>
  <c r="S1191" i="25"/>
  <c r="S1434" i="25"/>
  <c r="S1207" i="25"/>
  <c r="S1250" i="25"/>
  <c r="M85" i="36"/>
  <c r="R3911" i="12"/>
  <c r="S1145" i="25"/>
  <c r="S1325" i="25"/>
  <c r="S1438" i="25"/>
  <c r="S1360" i="25"/>
  <c r="U58" i="36"/>
  <c r="S627" i="25"/>
  <c r="S667" i="25"/>
  <c r="S1619" i="25"/>
  <c r="R1749" i="25"/>
  <c r="S1363" i="25"/>
  <c r="S1238" i="25"/>
  <c r="S1435" i="25"/>
  <c r="R1748" i="25"/>
  <c r="S1251" i="25"/>
  <c r="S1489" i="25"/>
  <c r="S1616" i="25"/>
  <c r="S1326" i="25"/>
  <c r="S1636" i="25"/>
  <c r="S1190" i="25"/>
  <c r="S1669" i="25"/>
  <c r="U122" i="36"/>
  <c r="U117" i="36"/>
  <c r="U106" i="36"/>
  <c r="U127" i="36"/>
  <c r="U97" i="36"/>
  <c r="U118" i="36"/>
  <c r="U109" i="36"/>
  <c r="U113" i="36"/>
  <c r="U105" i="36"/>
  <c r="U101" i="36"/>
  <c r="U123" i="36"/>
  <c r="U116" i="36"/>
  <c r="U134" i="36"/>
  <c r="U126" i="36"/>
  <c r="U110" i="36"/>
  <c r="U115" i="36"/>
  <c r="U108" i="36"/>
  <c r="U99" i="36"/>
  <c r="U100" i="36"/>
  <c r="U96" i="36"/>
  <c r="U128" i="36"/>
  <c r="U98" i="36"/>
  <c r="U102" i="36"/>
  <c r="U114" i="36"/>
  <c r="U119" i="36"/>
  <c r="U120" i="36"/>
  <c r="U107" i="36"/>
  <c r="U121" i="36"/>
  <c r="R3906" i="12"/>
  <c r="F132" i="36"/>
  <c r="T130" i="36"/>
  <c r="O136" i="36"/>
  <c r="O55" i="36"/>
  <c r="S1067" i="25"/>
  <c r="S1333" i="25"/>
  <c r="S1187" i="25"/>
  <c r="S1387" i="25"/>
  <c r="S1331" i="25"/>
  <c r="F3902" i="12"/>
  <c r="F3905" i="12"/>
  <c r="F3903" i="12"/>
  <c r="F3904" i="12"/>
  <c r="T132" i="36"/>
  <c r="S1501" i="25"/>
  <c r="S1244" i="25"/>
  <c r="S1650" i="25"/>
  <c r="S1608" i="25"/>
  <c r="S1589" i="25"/>
  <c r="S1197" i="25"/>
  <c r="S1642" i="25"/>
  <c r="S1649" i="25"/>
  <c r="M132" i="36"/>
  <c r="M130" i="36"/>
  <c r="U55" i="36"/>
  <c r="U136" i="36"/>
  <c r="I136" i="36"/>
  <c r="I55" i="36"/>
  <c r="F3909" i="12"/>
  <c r="F3908" i="12"/>
  <c r="F3910" i="12"/>
  <c r="F3907" i="12"/>
  <c r="R1738" i="25"/>
  <c r="S1091" i="25"/>
  <c r="S1224" i="25"/>
  <c r="S1577" i="25"/>
  <c r="K130" i="36"/>
  <c r="H132" i="36"/>
  <c r="H130" i="36"/>
  <c r="N132" i="36"/>
  <c r="N130" i="36"/>
  <c r="Q63" i="36"/>
  <c r="Q85" i="36" s="1"/>
  <c r="Q132" i="36"/>
  <c r="Q130" i="36"/>
  <c r="O98" i="36"/>
  <c r="O123" i="36"/>
  <c r="O121" i="36"/>
  <c r="O122" i="36"/>
  <c r="O120" i="36"/>
  <c r="O101" i="36"/>
  <c r="O110" i="36"/>
  <c r="O109" i="36"/>
  <c r="O97" i="36"/>
  <c r="O113" i="36"/>
  <c r="O102" i="36"/>
  <c r="O96" i="36"/>
  <c r="O100" i="36"/>
  <c r="O106" i="36"/>
  <c r="O134" i="36"/>
  <c r="O128" i="36"/>
  <c r="O114" i="36"/>
  <c r="O116" i="36"/>
  <c r="O117" i="36"/>
  <c r="O107" i="36"/>
  <c r="O105" i="36"/>
  <c r="O126" i="36"/>
  <c r="O118" i="36"/>
  <c r="O119" i="36"/>
  <c r="O115" i="36"/>
  <c r="O99" i="36"/>
  <c r="O127" i="36"/>
  <c r="O108" i="36"/>
  <c r="S1099" i="25"/>
  <c r="S1184" i="25"/>
  <c r="S1639" i="25"/>
  <c r="L63" i="36"/>
  <c r="L85" i="36" s="1"/>
  <c r="R130" i="36"/>
  <c r="L132" i="36"/>
  <c r="F130" i="36"/>
  <c r="S1003" i="25"/>
  <c r="S1080" i="25"/>
  <c r="E132" i="36"/>
  <c r="R3901" i="12"/>
  <c r="K132" i="36"/>
  <c r="I100" i="36"/>
  <c r="I105" i="36"/>
  <c r="I106" i="36"/>
  <c r="I102" i="36"/>
  <c r="I121" i="36"/>
  <c r="I127" i="36"/>
  <c r="I107" i="36"/>
  <c r="I119" i="36"/>
  <c r="I123" i="36"/>
  <c r="I98" i="36"/>
  <c r="I118" i="36"/>
  <c r="I108" i="36"/>
  <c r="I115" i="36"/>
  <c r="I126" i="36"/>
  <c r="I109" i="36"/>
  <c r="I117" i="36"/>
  <c r="I134" i="36"/>
  <c r="I110" i="36"/>
  <c r="I99" i="36"/>
  <c r="I101" i="36"/>
  <c r="I113" i="36"/>
  <c r="I96" i="36"/>
  <c r="I122" i="36"/>
  <c r="I97" i="36"/>
  <c r="I128" i="36"/>
  <c r="I116" i="36"/>
  <c r="I114" i="36"/>
  <c r="I120" i="36"/>
  <c r="S132" i="36"/>
  <c r="S130" i="36"/>
  <c r="G132" i="36"/>
  <c r="G130" i="36"/>
  <c r="S1663" i="25"/>
  <c r="S1635" i="25"/>
  <c r="S1474" i="25"/>
  <c r="S1513" i="25"/>
  <c r="S1480" i="25"/>
  <c r="S1468" i="25"/>
  <c r="S1530" i="25"/>
  <c r="S1546" i="25"/>
  <c r="S1390" i="25"/>
  <c r="S1219" i="25"/>
  <c r="R1747" i="25"/>
  <c r="S1181" i="25"/>
  <c r="S1300" i="25"/>
  <c r="S932" i="25"/>
  <c r="S893" i="25"/>
  <c r="Q1744" i="25"/>
  <c r="S1000" i="25"/>
  <c r="S895" i="25"/>
  <c r="S911" i="25"/>
  <c r="S813" i="25"/>
  <c r="S781" i="25"/>
  <c r="S817" i="25"/>
  <c r="Q1743" i="25"/>
  <c r="R1742" i="25"/>
  <c r="Q1742" i="25"/>
  <c r="Q1738" i="25"/>
  <c r="R1737" i="25"/>
  <c r="S1075" i="25"/>
  <c r="S956" i="25"/>
  <c r="S780" i="25"/>
  <c r="S637" i="25"/>
  <c r="S709" i="25"/>
  <c r="S1628" i="25"/>
  <c r="S1507" i="25"/>
  <c r="S601" i="25"/>
  <c r="S604" i="25"/>
  <c r="S662" i="25"/>
  <c r="S889" i="25"/>
  <c r="S1110" i="25"/>
  <c r="S192" i="25"/>
  <c r="S629" i="25"/>
  <c r="S894" i="25"/>
  <c r="S1178" i="25"/>
  <c r="S1195" i="25"/>
  <c r="S1093" i="25"/>
  <c r="S795" i="25"/>
  <c r="S1626" i="25"/>
  <c r="S633" i="25"/>
  <c r="S896" i="25"/>
  <c r="S639" i="25"/>
  <c r="S1064" i="25"/>
  <c r="S855" i="25"/>
  <c r="S1082" i="25"/>
  <c r="S953" i="25"/>
  <c r="S827" i="25"/>
  <c r="S628" i="25"/>
  <c r="S927" i="25"/>
  <c r="S622" i="25"/>
  <c r="S673" i="25"/>
  <c r="S751" i="25"/>
  <c r="S1228" i="25"/>
  <c r="S972" i="25"/>
  <c r="S898" i="25"/>
  <c r="S900" i="25"/>
  <c r="S1116" i="25"/>
  <c r="S937" i="25"/>
  <c r="S1373" i="25"/>
  <c r="S1393" i="25"/>
  <c r="S1491" i="25"/>
  <c r="S656" i="25"/>
  <c r="S758" i="25"/>
  <c r="S1217" i="25"/>
  <c r="S1011" i="25"/>
  <c r="S1532" i="25"/>
  <c r="S1436" i="25"/>
  <c r="S1428" i="25"/>
  <c r="S636" i="25"/>
  <c r="S1071" i="25"/>
  <c r="S716" i="25"/>
  <c r="S1078" i="25"/>
  <c r="S755" i="25"/>
  <c r="S892" i="25"/>
  <c r="S1004" i="25"/>
  <c r="S934" i="25"/>
  <c r="S1200" i="25"/>
  <c r="S688" i="25"/>
  <c r="S708" i="25"/>
  <c r="S762" i="25"/>
  <c r="S631" i="25"/>
  <c r="S611" i="25"/>
  <c r="S930" i="25"/>
  <c r="S922" i="25"/>
  <c r="S623" i="25"/>
  <c r="S890" i="25"/>
  <c r="S960" i="25"/>
  <c r="S36" i="25"/>
  <c r="S909" i="25"/>
  <c r="S725" i="25"/>
  <c r="S38" i="25"/>
  <c r="S914" i="25"/>
  <c r="Q1737" i="25"/>
  <c r="S615" i="25"/>
  <c r="S687" i="25"/>
  <c r="S664" i="25"/>
  <c r="S653" i="25"/>
  <c r="S1097" i="25"/>
  <c r="S858" i="25"/>
  <c r="S609" i="25"/>
  <c r="S1081" i="25"/>
  <c r="S1007" i="25"/>
  <c r="S1063" i="25"/>
  <c r="S1058" i="25"/>
  <c r="S749" i="25"/>
  <c r="S940" i="25"/>
  <c r="S935" i="25"/>
  <c r="S888" i="25"/>
  <c r="S657" i="25"/>
  <c r="S860" i="25"/>
  <c r="S680" i="25"/>
  <c r="S31" i="25"/>
  <c r="S766" i="25"/>
  <c r="S921" i="25"/>
  <c r="S750" i="25"/>
  <c r="S776" i="25"/>
  <c r="S1036" i="25"/>
  <c r="S857" i="25"/>
  <c r="S659" i="25"/>
  <c r="S903" i="25"/>
  <c r="S973" i="25"/>
  <c r="S624" i="25"/>
  <c r="S713" i="25"/>
  <c r="S1094" i="25"/>
  <c r="S613" i="25"/>
  <c r="S1101" i="25"/>
  <c r="S939" i="25"/>
  <c r="S910" i="25"/>
  <c r="S828" i="25"/>
  <c r="S621" i="25"/>
  <c r="S25" i="25"/>
  <c r="S807" i="25"/>
  <c r="S833" i="25"/>
  <c r="S760" i="25"/>
  <c r="S759" i="25"/>
  <c r="S861" i="25"/>
  <c r="S786" i="25"/>
  <c r="S1050" i="25"/>
  <c r="S651" i="25"/>
  <c r="S809" i="25"/>
  <c r="S649" i="25"/>
  <c r="S913" i="25"/>
  <c r="S642" i="25"/>
  <c r="S753" i="25"/>
  <c r="S632" i="25"/>
  <c r="S645" i="25"/>
  <c r="S919" i="25"/>
  <c r="S767" i="25"/>
  <c r="S929" i="25"/>
  <c r="S865" i="25"/>
  <c r="S1301" i="25"/>
  <c r="S49" i="25"/>
  <c r="S810" i="25"/>
  <c r="S802" i="25"/>
  <c r="S661" i="25"/>
  <c r="S926" i="25"/>
  <c r="S947" i="25"/>
  <c r="S906" i="25"/>
  <c r="S763" i="25"/>
  <c r="S867" i="25"/>
  <c r="S774" i="25"/>
  <c r="S796" i="25"/>
  <c r="S941" i="25"/>
  <c r="S757" i="25"/>
  <c r="S630" i="25"/>
  <c r="S815" i="25"/>
  <c r="S724" i="25"/>
  <c r="S606" i="25"/>
  <c r="S1065" i="25"/>
  <c r="S684" i="25"/>
  <c r="S1320" i="25"/>
  <c r="S1584" i="25"/>
  <c r="S1479" i="25"/>
  <c r="S1383" i="25"/>
  <c r="S1529" i="25"/>
  <c r="S1225" i="25"/>
  <c r="S1185" i="25"/>
  <c r="S770" i="25"/>
  <c r="S1088" i="25"/>
  <c r="S924" i="25"/>
  <c r="S862" i="25"/>
  <c r="S614" i="25"/>
  <c r="S643" i="25"/>
  <c r="S720" i="25"/>
  <c r="S868" i="25"/>
  <c r="S1006" i="25"/>
  <c r="S771" i="25"/>
  <c r="S777" i="25"/>
  <c r="S951" i="25"/>
  <c r="S775" i="25"/>
  <c r="S1443" i="25"/>
  <c r="S1673" i="25"/>
  <c r="S946" i="25"/>
  <c r="S1718" i="25"/>
  <c r="S1034" i="25"/>
  <c r="S789" i="25"/>
  <c r="S869" i="25"/>
  <c r="S619" i="25"/>
  <c r="S1032" i="25"/>
  <c r="S1385" i="25"/>
  <c r="S1245" i="25"/>
  <c r="S658" i="25"/>
  <c r="S638" i="25"/>
  <c r="S1038" i="25"/>
  <c r="S800" i="25"/>
  <c r="S997" i="25"/>
  <c r="S949" i="25"/>
  <c r="S605" i="25"/>
  <c r="S942" i="25"/>
  <c r="S806" i="25"/>
  <c r="S675" i="25"/>
  <c r="S1072" i="25"/>
  <c r="S683" i="25"/>
  <c r="S952" i="25"/>
  <c r="S1113" i="25"/>
  <c r="S968" i="25"/>
  <c r="S1092" i="25"/>
  <c r="S765" i="25"/>
  <c r="S943" i="25"/>
  <c r="S798" i="25"/>
  <c r="S718" i="25"/>
  <c r="S803" i="25"/>
  <c r="S689" i="25"/>
  <c r="S950" i="25"/>
  <c r="S920" i="25"/>
  <c r="S1059" i="25"/>
  <c r="S904" i="25"/>
  <c r="S1087" i="25"/>
  <c r="S1633" i="25"/>
  <c r="S1583" i="25"/>
  <c r="S1328" i="25"/>
  <c r="S1210" i="25"/>
  <c r="S1180" i="25"/>
  <c r="S1252" i="25"/>
  <c r="S1431" i="25"/>
  <c r="S1405" i="25"/>
  <c r="S1481" i="25"/>
  <c r="S1213" i="25"/>
  <c r="S1433" i="25"/>
  <c r="S1189" i="25"/>
  <c r="S1523" i="25"/>
  <c r="S1655" i="25"/>
  <c r="S1678" i="25"/>
  <c r="S1291" i="25"/>
  <c r="S1334" i="25"/>
  <c r="S1288" i="25"/>
  <c r="S1644" i="25"/>
  <c r="S908" i="25"/>
  <c r="S917" i="25"/>
  <c r="S1102" i="25"/>
  <c r="S814" i="25"/>
  <c r="S1033" i="25"/>
  <c r="S1668" i="25"/>
  <c r="S1578" i="25"/>
  <c r="S1299" i="25"/>
  <c r="S1519" i="25"/>
  <c r="S1432" i="25"/>
  <c r="S714" i="25"/>
  <c r="S959" i="25"/>
  <c r="S715" i="25"/>
  <c r="S655" i="25"/>
  <c r="S1103" i="25"/>
  <c r="S931" i="25"/>
  <c r="S1682" i="25"/>
  <c r="S46" i="25"/>
  <c r="S1572" i="25"/>
  <c r="S1630" i="25"/>
  <c r="S1335" i="25"/>
  <c r="S1634" i="25"/>
  <c r="S1256" i="25"/>
  <c r="S1651" i="25"/>
  <c r="S1391" i="25"/>
  <c r="Q1748" i="25"/>
  <c r="S1610" i="25"/>
  <c r="S1337" i="25"/>
  <c r="S1551" i="25"/>
  <c r="S1356" i="25"/>
  <c r="S1192" i="25"/>
  <c r="S1675" i="25"/>
  <c r="S1347" i="25"/>
  <c r="S1576" i="25"/>
  <c r="S1339" i="25"/>
  <c r="S1292" i="25"/>
  <c r="S1536" i="25"/>
  <c r="S1239" i="25"/>
  <c r="S1248" i="25"/>
  <c r="S1444" i="25"/>
  <c r="S1697" i="25"/>
  <c r="S1380" i="25"/>
  <c r="S1679" i="25"/>
  <c r="S1349" i="25"/>
  <c r="S1211" i="25"/>
  <c r="S1402" i="25"/>
  <c r="S1620" i="25"/>
  <c r="S1520" i="25"/>
  <c r="S1345" i="25"/>
  <c r="S1384" i="25"/>
  <c r="S1614" i="25"/>
  <c r="S1466" i="25"/>
  <c r="S1227" i="25"/>
  <c r="S1199" i="25"/>
  <c r="S1543" i="25"/>
  <c r="S1612" i="25"/>
  <c r="S1497" i="25"/>
  <c r="S1285" i="25"/>
  <c r="S1685" i="25"/>
  <c r="S1670" i="25"/>
  <c r="S1677" i="25"/>
  <c r="S1340" i="25"/>
  <c r="S1378" i="25"/>
  <c r="S1332" i="25"/>
  <c r="S1376" i="25"/>
  <c r="S1341" i="25"/>
  <c r="S1177" i="25"/>
  <c r="S1617" i="25"/>
  <c r="S1624" i="25"/>
  <c r="S1640" i="25"/>
  <c r="S1477" i="25"/>
  <c r="S1629" i="25"/>
  <c r="S1514" i="25"/>
  <c r="S1379" i="25"/>
  <c r="S1243" i="25"/>
  <c r="S1362" i="25"/>
  <c r="S1201" i="25"/>
  <c r="S1342" i="25"/>
  <c r="S1511" i="25"/>
  <c r="S1221" i="25"/>
  <c r="S1439" i="25"/>
  <c r="S1346" i="25"/>
  <c r="S1344" i="25"/>
  <c r="S1386" i="25"/>
  <c r="S1676" i="25"/>
  <c r="S1437" i="25"/>
  <c r="S1214" i="25"/>
  <c r="S1212" i="25"/>
  <c r="S1587" i="25"/>
  <c r="S1609" i="25"/>
  <c r="S1203" i="25"/>
  <c r="S1508" i="25"/>
  <c r="S1322" i="25"/>
  <c r="S1545" i="25"/>
  <c r="S1176" i="25"/>
  <c r="S1521" i="25"/>
  <c r="S1516" i="25"/>
  <c r="S1389" i="25"/>
  <c r="S1686" i="25"/>
  <c r="S1531" i="25"/>
  <c r="S1509" i="25"/>
  <c r="S1235" i="25"/>
  <c r="S1527" i="25"/>
  <c r="S1338" i="25"/>
  <c r="S1652" i="25"/>
  <c r="S1323" i="25"/>
  <c r="S1223" i="25"/>
  <c r="S1406" i="25"/>
  <c r="S1222" i="25"/>
  <c r="S1399" i="25"/>
  <c r="S1470" i="25"/>
  <c r="S1234" i="25"/>
  <c r="S1496" i="25"/>
  <c r="S1525" i="25"/>
  <c r="Q1747" i="25"/>
  <c r="S1730" i="25"/>
  <c r="S1674" i="25"/>
  <c r="S1646" i="25"/>
  <c r="S1352" i="25"/>
  <c r="S1375" i="25"/>
  <c r="S1535" i="25"/>
  <c r="S1499" i="25"/>
  <c r="S1533" i="25"/>
  <c r="S1295" i="25"/>
  <c r="S1293" i="25"/>
  <c r="S1226" i="25"/>
  <c r="S1240" i="25"/>
  <c r="S1441" i="25"/>
  <c r="S1662" i="25"/>
  <c r="S1505" i="25"/>
  <c r="S1202" i="25"/>
  <c r="S1287" i="25"/>
  <c r="S1205" i="25"/>
  <c r="S1355" i="25"/>
  <c r="S1621" i="25"/>
  <c r="S1194" i="25"/>
  <c r="S1247" i="25"/>
  <c r="S1297" i="25"/>
  <c r="S1369" i="25"/>
  <c r="S1237" i="25"/>
  <c r="S1366" i="25"/>
  <c r="S1286" i="25"/>
  <c r="S1204" i="25"/>
  <c r="S1253" i="25"/>
  <c r="S1484" i="25"/>
  <c r="S1623" i="25"/>
  <c r="S1482" i="25"/>
  <c r="S1381" i="25"/>
  <c r="S1330" i="25"/>
  <c r="S1198" i="25"/>
  <c r="S1182" i="25"/>
  <c r="S1236" i="25"/>
  <c r="S1632" i="25"/>
  <c r="S1467" i="25"/>
  <c r="S1377" i="25"/>
  <c r="S1209" i="25"/>
  <c r="S938" i="25"/>
  <c r="S682" i="25"/>
  <c r="S832" i="25"/>
  <c r="S674" i="25"/>
  <c r="S1140" i="25"/>
  <c r="S1157" i="25"/>
  <c r="S1045" i="25"/>
  <c r="S853" i="25"/>
  <c r="S778" i="25"/>
  <c r="S1008" i="25"/>
  <c r="S1012" i="25"/>
  <c r="S916" i="25"/>
  <c r="S648" i="25"/>
  <c r="S899" i="25"/>
  <c r="S1051" i="25"/>
  <c r="S671" i="25"/>
  <c r="S1048" i="25"/>
  <c r="S1053" i="25"/>
  <c r="S1119" i="25"/>
  <c r="S608" i="25"/>
  <c r="S647" i="25"/>
  <c r="S747" i="25"/>
  <c r="S944" i="25"/>
  <c r="S859" i="25"/>
  <c r="S603" i="25"/>
  <c r="S1037" i="25"/>
  <c r="S652" i="25"/>
  <c r="S722" i="25"/>
  <c r="S825" i="25"/>
  <c r="S618" i="25"/>
  <c r="S754" i="25"/>
  <c r="S805" i="25"/>
  <c r="S1100" i="25"/>
  <c r="S685" i="25"/>
  <c r="S801" i="25"/>
  <c r="S746" i="25"/>
  <c r="S804" i="25"/>
  <c r="S669" i="25"/>
  <c r="S1035" i="25"/>
  <c r="S1083" i="25"/>
  <c r="S999" i="25"/>
  <c r="S971" i="25"/>
  <c r="R1744" i="25"/>
  <c r="S907" i="25"/>
  <c r="S711" i="25"/>
  <c r="S721" i="25"/>
  <c r="S915" i="25"/>
  <c r="S745" i="25"/>
  <c r="S933" i="25"/>
  <c r="S626" i="25"/>
  <c r="S644" i="25"/>
  <c r="S768" i="25"/>
  <c r="S1056" i="25"/>
  <c r="S1066" i="25"/>
  <c r="S965" i="25"/>
  <c r="S1141" i="25"/>
  <c r="S666" i="25"/>
  <c r="S824" i="25"/>
  <c r="S650" i="25"/>
  <c r="S1115" i="25"/>
  <c r="S773" i="25"/>
  <c r="S769" i="25"/>
  <c r="S912" i="25"/>
  <c r="S1001" i="25"/>
  <c r="S797" i="25"/>
  <c r="S1098" i="25"/>
  <c r="S782" i="25"/>
  <c r="S672" i="25"/>
  <c r="S723" i="25"/>
  <c r="S1106" i="25"/>
  <c r="S792" i="25"/>
  <c r="S783" i="25"/>
  <c r="S681" i="25"/>
  <c r="S640" i="25"/>
  <c r="S1047" i="25"/>
  <c r="S1052" i="25"/>
  <c r="S677" i="25"/>
  <c r="S1046" i="25"/>
  <c r="S1005" i="25"/>
  <c r="S1041" i="25"/>
  <c r="S1077" i="25"/>
  <c r="S1009" i="25"/>
  <c r="S977" i="25"/>
  <c r="S744" i="25"/>
  <c r="S1043" i="25"/>
  <c r="S665" i="25"/>
  <c r="S936" i="25"/>
  <c r="S752" i="25"/>
  <c r="S1090" i="25"/>
  <c r="S948" i="25"/>
  <c r="S1085" i="25"/>
  <c r="S820" i="25"/>
  <c r="S654" i="25"/>
  <c r="S945" i="25"/>
  <c r="S998" i="25"/>
  <c r="S1049" i="25"/>
  <c r="S1002" i="25"/>
  <c r="S620" i="25"/>
  <c r="S863" i="25"/>
  <c r="S1076" i="25"/>
  <c r="S818" i="25"/>
  <c r="S635" i="25"/>
  <c r="S996" i="25"/>
  <c r="S866" i="25"/>
  <c r="S787" i="25"/>
  <c r="S784" i="25"/>
  <c r="S788" i="25"/>
  <c r="S811" i="25"/>
  <c r="S1073" i="25"/>
  <c r="S1040" i="25"/>
  <c r="S957" i="25"/>
  <c r="S668" i="25"/>
  <c r="S660" i="25"/>
  <c r="S1079" i="25"/>
  <c r="S954" i="25"/>
  <c r="S854" i="25"/>
  <c r="S812" i="25"/>
  <c r="S901" i="25"/>
  <c r="S1055" i="25"/>
  <c r="S793" i="25"/>
  <c r="S1070" i="25"/>
  <c r="S902" i="25"/>
  <c r="S1069" i="25"/>
  <c r="S1095" i="25"/>
  <c r="S905" i="25"/>
  <c r="S710" i="25"/>
  <c r="S955" i="25"/>
  <c r="S891" i="25"/>
  <c r="S1010" i="25"/>
  <c r="S794" i="25"/>
  <c r="S897" i="25"/>
  <c r="S1061" i="25"/>
  <c r="S1068" i="25"/>
  <c r="S634" i="25"/>
  <c r="S646" i="25"/>
  <c r="S719" i="25"/>
  <c r="S1044" i="25"/>
  <c r="S772" i="25"/>
  <c r="S602" i="25"/>
  <c r="S785" i="25"/>
  <c r="S1062" i="25"/>
  <c r="S686" i="25"/>
  <c r="S1074" i="25"/>
  <c r="R1743" i="25"/>
  <c r="S39" i="25"/>
  <c r="S87" i="25"/>
  <c r="S234" i="25"/>
  <c r="S28" i="25"/>
  <c r="S30" i="25"/>
  <c r="S202" i="25"/>
  <c r="S27" i="25"/>
  <c r="S45" i="25"/>
  <c r="S43" i="25"/>
  <c r="S42" i="25"/>
  <c r="S85" i="25"/>
  <c r="S201" i="25"/>
  <c r="S1206" i="25"/>
  <c r="S1220" i="25"/>
  <c r="S1321" i="25"/>
  <c r="S1324" i="25"/>
  <c r="S1241" i="25"/>
  <c r="S1665" i="25"/>
  <c r="S1408" i="25"/>
  <c r="S1490" i="25"/>
  <c r="S1348" i="25"/>
  <c r="S1229" i="25"/>
  <c r="S1361" i="25"/>
  <c r="S1284" i="25"/>
  <c r="S1242" i="25"/>
  <c r="S1471" i="25"/>
  <c r="Q1749" i="25"/>
  <c r="S600" i="25"/>
  <c r="S617" i="25"/>
  <c r="S864" i="25"/>
  <c r="S1042" i="25"/>
  <c r="S676" i="25"/>
  <c r="S678" i="25"/>
  <c r="S1057" i="25"/>
  <c r="S610" i="25"/>
  <c r="S616" i="25"/>
  <c r="S1153" i="25"/>
  <c r="S94" i="25"/>
  <c r="S34" i="25"/>
  <c r="S182" i="25"/>
  <c r="S52" i="25"/>
  <c r="S215" i="25"/>
  <c r="S48" i="25"/>
  <c r="S41" i="25"/>
  <c r="S1728" i="25"/>
  <c r="S1150" i="25"/>
  <c r="S1721" i="25"/>
  <c r="S1144" i="25"/>
  <c r="S1726" i="25"/>
  <c r="S1732" i="25"/>
  <c r="S1155" i="25"/>
  <c r="S1724" i="25"/>
  <c r="S1142" i="25"/>
  <c r="S1727" i="25"/>
  <c r="S1729" i="25"/>
  <c r="S1149" i="25"/>
  <c r="S1151" i="25"/>
  <c r="S1722" i="25"/>
  <c r="S1717" i="25"/>
  <c r="S1723" i="25"/>
  <c r="S1725" i="25"/>
  <c r="R1745" i="25"/>
  <c r="S1733" i="25"/>
  <c r="S1143" i="25"/>
  <c r="S1146" i="25"/>
  <c r="R1750" i="25"/>
  <c r="S1716" i="25"/>
  <c r="S1154" i="25"/>
  <c r="Q1745" i="25"/>
  <c r="S1720" i="25"/>
  <c r="S1156" i="25"/>
  <c r="S1719" i="25"/>
  <c r="Q1750" i="25"/>
  <c r="S1148" i="25"/>
  <c r="S1147" i="25"/>
  <c r="S1152" i="25"/>
  <c r="S1739" i="25"/>
  <c r="S1731" i="25"/>
  <c r="F85" i="36" l="1"/>
  <c r="T85" i="36"/>
  <c r="K85" i="36"/>
  <c r="S83" i="36"/>
  <c r="I63" i="36"/>
  <c r="I83" i="36" s="1"/>
  <c r="O63" i="36"/>
  <c r="O85" i="36" s="1"/>
  <c r="S1740" i="25"/>
  <c r="H85" i="36"/>
  <c r="E85" i="36"/>
  <c r="L83" i="36"/>
  <c r="N83" i="36"/>
  <c r="O130" i="36"/>
  <c r="U63" i="36"/>
  <c r="U83" i="36" s="1"/>
  <c r="R1751" i="25"/>
  <c r="G83" i="36"/>
  <c r="M14" i="18"/>
  <c r="E10" i="46"/>
  <c r="C10" i="46" s="1"/>
  <c r="R1741" i="25"/>
  <c r="U132" i="36"/>
  <c r="R83" i="36"/>
  <c r="R85" i="36"/>
  <c r="S1749" i="25"/>
  <c r="Q83" i="36"/>
  <c r="U130" i="36"/>
  <c r="I132" i="36"/>
  <c r="O132" i="36"/>
  <c r="S1738" i="25"/>
  <c r="I130" i="36"/>
  <c r="S1747" i="25"/>
  <c r="S1748" i="25"/>
  <c r="S1744" i="25"/>
  <c r="S1743" i="25"/>
  <c r="Q1746" i="25"/>
  <c r="R1746" i="25"/>
  <c r="S1742" i="25"/>
  <c r="Q1741" i="25"/>
  <c r="S1737" i="25"/>
  <c r="Q1751" i="25"/>
  <c r="S1750" i="25"/>
  <c r="S1745" i="25"/>
  <c r="I85" i="36" l="1"/>
  <c r="O83" i="36"/>
  <c r="U85" i="36"/>
  <c r="S1741" i="25"/>
  <c r="J15" i="18"/>
  <c r="J16" i="18"/>
  <c r="S1751" i="25"/>
  <c r="S1746" i="25"/>
</calcChain>
</file>

<file path=xl/sharedStrings.xml><?xml version="1.0" encoding="utf-8"?>
<sst xmlns="http://schemas.openxmlformats.org/spreadsheetml/2006/main" count="32927" uniqueCount="950">
  <si>
    <t>To the extent not included elsewhere within this report, expenses associated with share/stock based compensation and/or stock-option expenses.</t>
  </si>
  <si>
    <t>Depreciation on those assets not used to deliver health care services to the health plan's members.</t>
  </si>
  <si>
    <t>Amortization expense of certain assets not used to deliver health care services to the health plan's members: i.e., leasehold improvements.</t>
  </si>
  <si>
    <t>The amortization expense or impairment charges related to goodwill and intangible assets.</t>
  </si>
  <si>
    <t>Expenses for printing, postage, express mail and courier service that do not meet the criteria described in Category 4.0. For example, annual reports to policyholders and stockholders.</t>
  </si>
  <si>
    <t>Expenses for direct mailings that do not meet the criteria described in Category 4.0.</t>
  </si>
  <si>
    <t>Expenses for telemarketing and surveys that do not meet the criteria described in Category 4.0.</t>
  </si>
  <si>
    <t>Expenses related to donations or gifts to charitable, civic, educational, medical or political entities.</t>
  </si>
  <si>
    <t>Expenses related to sponsorship of events, properties, groups, activities or employee and/or local athletic programs.</t>
  </si>
  <si>
    <t>The portion of all cost plus corporate allocations and management service arrangements that are above the actual cost of the services performed.</t>
  </si>
  <si>
    <t>Administrative portion of delegated administrative expenses for Pharmacy Benefits Manager (PBM) that cover costs such as claims processing and medical management of the PBM.</t>
  </si>
  <si>
    <t>Direct or vendor-related costs related to the processing of provider claims.</t>
  </si>
  <si>
    <t>The cost of influencing activities associated with obtaining grants, contracts, cooperative agreements, loans and the cost to influence (directly or indirectly) governmental employees, elected officials and/or political parties.</t>
  </si>
  <si>
    <t>All other legal expenses not included above, e.g. contracts or legal expenses in connection with investigation, litigation and settlement of policy claims.</t>
  </si>
  <si>
    <t>Bad debts and allowance for uncollected premiums, including losses (actual or estimated) arising from uncollectible accounts and other claims.</t>
  </si>
  <si>
    <t>Airfare costs in excess of the standard commercial airfare (coach or equivalent) rate.</t>
  </si>
  <si>
    <t>All costs associated with the purchase and expense of alcoholic beverages.</t>
  </si>
  <si>
    <t>All costs associated with the purchase, expense (direct or depreciation) or allocation of corporate jets or aircraft.</t>
  </si>
  <si>
    <t>Royalties on a patent, copyright or amortization of the costs of acquiring by purchase a patent or copyright.</t>
  </si>
  <si>
    <t>All expenses, including amortization or depreciation, associated with business start up, business acquisition and purchases, business restructuring and reorganization, and discontinuance of operation costs.</t>
  </si>
  <si>
    <t>All Other Expenses</t>
  </si>
  <si>
    <t>Those administrative expenses not specifically identified in the categories above. 
Note: Material amounts (greater than 5% of total administrative expenses) should be disclosed and fully explained in a separate sheet.</t>
  </si>
  <si>
    <r>
      <t xml:space="preserve">Health Plan Direct Charge </t>
    </r>
    <r>
      <rPr>
        <sz val="8"/>
        <rFont val="Arial"/>
        <family val="2"/>
      </rPr>
      <t>(Column F)</t>
    </r>
  </si>
  <si>
    <r>
      <t xml:space="preserve">Corporate Allocation </t>
    </r>
    <r>
      <rPr>
        <sz val="8"/>
        <rFont val="Arial"/>
        <family val="2"/>
      </rPr>
      <t>(Column G)</t>
    </r>
  </si>
  <si>
    <r>
      <t xml:space="preserve">Management Service Agreement </t>
    </r>
    <r>
      <rPr>
        <sz val="8"/>
        <rFont val="Arial"/>
        <family val="2"/>
      </rPr>
      <t>(Column H)</t>
    </r>
  </si>
  <si>
    <r>
      <t>§</t>
    </r>
    <r>
      <rPr>
        <sz val="7"/>
        <rFont val="Times New Roman"/>
        <family val="1"/>
      </rPr>
      <t xml:space="preserve">         </t>
    </r>
    <r>
      <rPr>
        <sz val="11"/>
        <rFont val="Arial"/>
        <family val="2"/>
      </rPr>
      <t>Account name</t>
    </r>
  </si>
  <si>
    <r>
      <t>§</t>
    </r>
    <r>
      <rPr>
        <sz val="7"/>
        <rFont val="Times New Roman"/>
        <family val="1"/>
      </rPr>
      <t xml:space="preserve">         </t>
    </r>
    <r>
      <rPr>
        <sz val="11"/>
        <rFont val="Arial"/>
        <family val="2"/>
      </rPr>
      <t>Account description</t>
    </r>
  </si>
  <si>
    <t xml:space="preserve">Please include a detailed chart of all general ledger expense accounts for both medical and administrative expenses and, where applicable, a crosswalk mapping of the applicable accounts to the categories listed on the Admin Exp Detail tab. Please note, a reconciliation of administrative expenses to the general ledger is required as part of Admin Exp Detail. Any differences are required to be reconciled. General ledger detail shall include the following:
</t>
  </si>
  <si>
    <r>
      <t>§</t>
    </r>
    <r>
      <rPr>
        <sz val="7"/>
        <rFont val="Times New Roman"/>
        <family val="1"/>
      </rPr>
      <t xml:space="preserve">         </t>
    </r>
    <r>
      <rPr>
        <sz val="11"/>
        <rFont val="Arial"/>
        <family val="2"/>
      </rPr>
      <t>Calendar year-end total ending balance for most recent year</t>
    </r>
  </si>
  <si>
    <r>
      <t>§</t>
    </r>
    <r>
      <rPr>
        <sz val="7"/>
        <rFont val="Times New Roman"/>
        <family val="1"/>
      </rPr>
      <t xml:space="preserve">         </t>
    </r>
    <r>
      <rPr>
        <sz val="11"/>
        <rFont val="Arial"/>
        <family val="2"/>
      </rPr>
      <t>Designation between medical and administrative expense accounts</t>
    </r>
  </si>
  <si>
    <t>Expenses allocated to the MO HealthNet Managed Care health plan through a corporate allocation arrangement with a related or affiliated entity. Methodologies for allocated expenses may include PMPM, percent of revenue, percent of head counts and/or full-time equivalents (FTEs), etc. Include/submit an explanation of the expenses included and the basis of the methodology. This includes allocations to the MO HealthNet Managed Care health plan when the allocation is to the health plan's multiple lines of business.</t>
  </si>
  <si>
    <t>All advertising and public relations costs that do not meet the criteria described in Category 4.0. For example, marketing expenses related to design and advertising campaigns to increase a health plan's visibility. Expenses for advertising agency fees related to such advertising. Expenses for newspaper, magazine and trade journal advertising for the purpose of soliciting and maintaining business. Expenses for other advertising mediums such as signs, billboards, television, radio and movie theater advertising.</t>
  </si>
  <si>
    <t>Contributions and expenses associated with a contingency reserve or similar provision made for events the occurrence of which cannot be foretold. Include loss contingency reserves. Exclude self-insurance reserves, pension plan reserves, and post-retirement health and other benefit reserves computed using acceptable actuarial cost methods.</t>
  </si>
  <si>
    <t>Delivery Counts - without IBNR</t>
  </si>
  <si>
    <r>
      <t xml:space="preserve">Enter the delivery counts for each rate cell - IBNR must </t>
    </r>
    <r>
      <rPr>
        <u/>
        <sz val="10"/>
        <rFont val="Arial"/>
        <family val="2"/>
      </rPr>
      <t>not</t>
    </r>
    <r>
      <rPr>
        <sz val="10"/>
        <rFont val="Arial"/>
        <family val="2"/>
      </rPr>
      <t xml:space="preserve"> be included in this column.</t>
    </r>
  </si>
  <si>
    <t>Delivery Counts - IBNR</t>
  </si>
  <si>
    <t>These Delivery Counts will automatically carry forward into the Delivery Svcs Report.</t>
  </si>
  <si>
    <t>Deliveries - without IBNR</t>
  </si>
  <si>
    <t>Deliveries - IBNR</t>
  </si>
  <si>
    <t>Deliveries - Total</t>
  </si>
  <si>
    <t>Information Systems: communication and information systems costs</t>
  </si>
  <si>
    <t>Enter direct or vendor-related costs related to the processing of provider claims.</t>
  </si>
  <si>
    <t>Marketing: sales and marketing costs.</t>
  </si>
  <si>
    <t>Enter general and operational management costs.</t>
  </si>
  <si>
    <t>Transportation</t>
  </si>
  <si>
    <r>
      <t>(6)</t>
    </r>
    <r>
      <rPr>
        <sz val="10"/>
        <rFont val="Arial"/>
        <family val="2"/>
      </rPr>
      <t xml:space="preserve"> Separate reports must be completed for each region.  Do not combine multiple regions into one report. </t>
    </r>
  </si>
  <si>
    <t>Version</t>
  </si>
  <si>
    <t>Enter any Federal, State and Local Income Taxes on the MO HealthNet line of business in dollars.</t>
  </si>
  <si>
    <t>MMs</t>
  </si>
  <si>
    <t>IBNR Margin (not in following columns)</t>
  </si>
  <si>
    <r>
      <t xml:space="preserve">Fee-for-Service Expenses reported and paid for </t>
    </r>
    <r>
      <rPr>
        <sz val="10"/>
        <color indexed="8"/>
        <rFont val="Arial"/>
        <family val="2"/>
      </rPr>
      <t xml:space="preserve">all services, incurred during the reporting period.  IBNR must </t>
    </r>
    <r>
      <rPr>
        <u/>
        <sz val="10"/>
        <color indexed="8"/>
        <rFont val="Arial"/>
        <family val="2"/>
      </rPr>
      <t>not</t>
    </r>
    <r>
      <rPr>
        <sz val="10"/>
        <color indexed="8"/>
        <rFont val="Arial"/>
        <family val="2"/>
      </rPr>
      <t xml:space="preserve"> be included in this column. </t>
    </r>
  </si>
  <si>
    <r>
      <t xml:space="preserve">Fee-for-Service IBNR Expense (best estimate without implicit margin, explicit margin or provision for LAE) for </t>
    </r>
    <r>
      <rPr>
        <sz val="10"/>
        <color indexed="8"/>
        <rFont val="Arial"/>
        <family val="2"/>
      </rPr>
      <t xml:space="preserve">all services. FFS expenses reported in other columns must </t>
    </r>
    <r>
      <rPr>
        <u/>
        <sz val="10"/>
        <color indexed="8"/>
        <rFont val="Arial"/>
        <family val="2"/>
      </rPr>
      <t>not</t>
    </r>
    <r>
      <rPr>
        <sz val="10"/>
        <color indexed="8"/>
        <rFont val="Arial"/>
        <family val="2"/>
      </rPr>
      <t xml:space="preserve"> be included in this column. Margin </t>
    </r>
    <r>
      <rPr>
        <u/>
        <sz val="10"/>
        <color indexed="8"/>
        <rFont val="Arial"/>
        <family val="2"/>
      </rPr>
      <t>may</t>
    </r>
    <r>
      <rPr>
        <sz val="10"/>
        <color indexed="8"/>
        <rFont val="Arial"/>
        <family val="2"/>
      </rPr>
      <t xml:space="preserve"> be entered in the quarterly summary lines.</t>
    </r>
  </si>
  <si>
    <r>
      <t xml:space="preserve">Fee-for-Service IBNR utilization (best estimate without implicit margin, explicit margin or provision for LAE) for </t>
    </r>
    <r>
      <rPr>
        <sz val="10"/>
        <color indexed="8"/>
        <rFont val="Arial"/>
        <family val="2"/>
      </rPr>
      <t xml:space="preserve">all services.  FFS quantity reported in other columns must </t>
    </r>
    <r>
      <rPr>
        <u/>
        <sz val="10"/>
        <color indexed="8"/>
        <rFont val="Arial"/>
        <family val="2"/>
      </rPr>
      <t>not</t>
    </r>
    <r>
      <rPr>
        <sz val="10"/>
        <color indexed="8"/>
        <rFont val="Arial"/>
        <family val="2"/>
      </rPr>
      <t xml:space="preserve"> be included in this column. Margin </t>
    </r>
    <r>
      <rPr>
        <u/>
        <sz val="10"/>
        <color indexed="8"/>
        <rFont val="Arial"/>
        <family val="2"/>
      </rPr>
      <t>may</t>
    </r>
    <r>
      <rPr>
        <sz val="10"/>
        <color indexed="8"/>
        <rFont val="Arial"/>
        <family val="2"/>
      </rPr>
      <t xml:space="preserve"> be entered in the quarterly summary lines.</t>
    </r>
  </si>
  <si>
    <t>Services with a Place of Service value equal to 23 or</t>
  </si>
  <si>
    <t>Physician Services may be provided in settings such as physician's office, the recipient's home or other place of residence, inpatient hospital, outpatient hospital, or settings such as a clinical facility, ambulatory surgical care facility, or school.</t>
  </si>
  <si>
    <t>Lags Paid</t>
  </si>
  <si>
    <t>Difference</t>
  </si>
  <si>
    <t>Total Liability</t>
  </si>
  <si>
    <t>COS</t>
  </si>
  <si>
    <t>Inpatient</t>
  </si>
  <si>
    <t>Outpatient</t>
  </si>
  <si>
    <t>Total:</t>
  </si>
  <si>
    <t>Rate Cell</t>
  </si>
  <si>
    <t>Reported FFS Paid</t>
  </si>
  <si>
    <t>Inpatient Hospital</t>
  </si>
  <si>
    <t>If not applicable, leave field blank. Columns and/or rows must not be deleted. This is the required format, no changes may be made.</t>
  </si>
  <si>
    <t>FFS-IBNR</t>
  </si>
  <si>
    <t>Date of svc ►
Date of pmt ▼</t>
  </si>
  <si>
    <t>Net Cost of Reinsurance</t>
  </si>
  <si>
    <t>Enter the estimated ultimate net cost of private reinsurance (premium less recoveries). Recoveries should not be reflected in the Service Report tabs.</t>
  </si>
  <si>
    <t>14</t>
  </si>
  <si>
    <t>15</t>
  </si>
  <si>
    <t>16</t>
  </si>
  <si>
    <t>17</t>
  </si>
  <si>
    <t>Delivery Services Rate Cohorts</t>
  </si>
  <si>
    <t xml:space="preserve">Fields identified in blue text are those that must be completed by the health plan. </t>
  </si>
  <si>
    <t>This is the required format, no changes may be made.</t>
  </si>
  <si>
    <t>&lt;– Update if necessary.</t>
  </si>
  <si>
    <t>Capitation expenses reported and paid during the reporting time period.</t>
  </si>
  <si>
    <t>Delivery Services Totals</t>
  </si>
  <si>
    <t>Total Lag Incurred and Paid</t>
  </si>
  <si>
    <t>Total FFS Paid Reported on Services Tabs</t>
  </si>
  <si>
    <t>% Difference</t>
  </si>
  <si>
    <t>COS utilization (not number of payments) reported and paid during the reporting time period for subcapitated services.</t>
  </si>
  <si>
    <t>Category of Service Included</t>
  </si>
  <si>
    <t>Outpatient Hospital</t>
  </si>
  <si>
    <t>PMPM</t>
  </si>
  <si>
    <t>June 1 of each year, the health plan shall submit an Annual Audit Report for their MO HealthNet Managed Care book of business to the state agency.  The following guidelines and procedures must be followed:</t>
  </si>
  <si>
    <t xml:space="preserve">In addition to the auditing procedures performed to form an opinion on the financial statements taken as a whole, sample at least 20 to 30 MO HealthNet claims following the procedures and guidelines outlined in the contract (i.e., confirm dollars paid, quarter of service, category of service (COS), Age Group, Category of Aid (COA), etc).  This sample size is just a suggestion; the auditor must determine the appropriate sample size in order to form their opinion.  Based on the results of the sample, the auditor may or may not need to sample additional claims.  Confirm revenue, administration, and Incurred but not Reported (IBNR) dollars reported for MO HealthNet.  This confirmation most likely has been done by the auditor as part of the review of the financial statements taken as a whole. </t>
  </si>
  <si>
    <t>Reconcile the revenue reported on the MDI report to the total MO HealthNet revenue reported in the MHD report.  If the health plan operates in multiple regions, the revenue must be broken out on the MDI report and reconciled to the MHD report by region.</t>
  </si>
  <si>
    <t>Reconcile the medical expenditures reported on the MDI report to the total MO HealthNet medical expenditures reported on the MHD report.  If the health plan operates in multiple regions, the expenditures must be broken out on the MDI report and reconciled to the MHD report by region.</t>
  </si>
  <si>
    <t>1)  Begin with the revenue reported in the MDI audit.  If the amount includes revenue from product lines other than MO HealthNet, please show the total amount reported for Non-MO HealthNet in the Adjustment section.</t>
  </si>
  <si>
    <t>1)  Begin with the medical costs reported in the MDI audit.  If the amount includes medical costs from product lines other than MO HealthNet, please show the total amount reported for Non-MO HealthNet in the Adjustment section.</t>
  </si>
  <si>
    <t>1)  Begin with the administration reported in the MDI audit.  If the amount includes administration from product lines other than MO HealthNet, please show the total amount reported for Non-MO HealthNet in the Adjustment section.</t>
  </si>
  <si>
    <t>1)  Begin with the IBNR reported in the MDI audit.  If the amount includes IBNR from product lines other than MO HealthNet, please show the total amount reported for Non-MO HealthNet in the Adjustment section.</t>
  </si>
  <si>
    <t>Health Plan MO HealthNet Provider Number</t>
  </si>
  <si>
    <t>Reconcile administrative expenditures reported on the MDI report to the total MO HealthNet administrative expenditures reported on the MHD report.  If the health plan operates in multiple regions, the expenditures must be broken out on the MDI report and reconciled to the MHD report by region.</t>
  </si>
  <si>
    <t>Reconcile IBNR expenditures reported on the MDI report to the total MO HealthNet IBNR expenditures reported on the MHD report.  If the health plan operates in multiple regions, the IBNR expenditures must be broken out on the MDI report and reconciled to the MHD report by region.</t>
  </si>
  <si>
    <t>Enter the Net Investment Income on the MO HealthNet line of business in dollars.</t>
  </si>
  <si>
    <t>Health plans have the option to paste summaries of data extracts into this tab which can then be referenced by other tabs of this file.</t>
  </si>
  <si>
    <t>Non-Delivery Services Report</t>
  </si>
  <si>
    <r>
      <t xml:space="preserve">Fee-for-Service utilization reported and paid for </t>
    </r>
    <r>
      <rPr>
        <sz val="10"/>
        <color indexed="8"/>
        <rFont val="Arial"/>
        <family val="2"/>
      </rPr>
      <t>all services</t>
    </r>
    <r>
      <rPr>
        <sz val="10"/>
        <color indexed="8"/>
        <rFont val="Arial"/>
        <family val="2"/>
      </rPr>
      <t xml:space="preserve">, incurred during the reporting period.  Quantity associated with IBNR must </t>
    </r>
    <r>
      <rPr>
        <u/>
        <sz val="10"/>
        <color indexed="8"/>
        <rFont val="Arial"/>
        <family val="2"/>
      </rPr>
      <t>not</t>
    </r>
    <r>
      <rPr>
        <sz val="10"/>
        <color indexed="8"/>
        <rFont val="Arial"/>
        <family val="2"/>
      </rPr>
      <t xml:space="preserve"> be included.</t>
    </r>
  </si>
  <si>
    <r>
      <t xml:space="preserve">(9) </t>
    </r>
    <r>
      <rPr>
        <sz val="10"/>
        <rFont val="Arial"/>
        <family val="2"/>
      </rPr>
      <t>Include all large claims in the Non Delivery and Delivery Services reports (i.e. do not reduce claims for reinsurance recoveries).</t>
    </r>
  </si>
  <si>
    <t>Latest paid through Date:</t>
  </si>
  <si>
    <t>Certification of the Quarterly MO HealthNet Financial Data Report</t>
  </si>
  <si>
    <r>
      <t xml:space="preserve">General Ledger Accounts
</t>
    </r>
    <r>
      <rPr>
        <sz val="10"/>
        <rFont val="Arial"/>
        <family val="2"/>
      </rPr>
      <t>(List by individual account number or range(s) of account numbers)</t>
    </r>
  </si>
  <si>
    <t>Expense Classifications (Admin Exp Detail tab columns F-H):</t>
  </si>
  <si>
    <r>
      <t>§</t>
    </r>
    <r>
      <rPr>
        <sz val="7"/>
        <rFont val="Times New Roman"/>
        <family val="1"/>
      </rPr>
      <t xml:space="preserve">         </t>
    </r>
    <r>
      <rPr>
        <sz val="11"/>
        <rFont val="Arial"/>
        <family val="2"/>
      </rPr>
      <t>Category where administrative expense is bucketed in Admin Exp Detail</t>
    </r>
  </si>
  <si>
    <t>Supplement the Missouri Department of Insurance (MDI) Statutory Financial Statements with an opinion as to whether the MO HealthNet Financial Report is fairly stated in all material respects in relation to the basic statutory financial statements taken as a whole.</t>
  </si>
  <si>
    <t>Include the MO HealthNet Financial Report for the Calendar Year (CY) being audited.  The opinion may state that this information is being presented for purposes of additional analysis, and is not a required part of the basic statutory financial statements, but is supplemental information required by the State of Missouri.</t>
  </si>
  <si>
    <t>The health plan must submit, along with the MDI audit that includes the supplement for MO HealthNet reporting, a reconciliation between the MDI audit and the MO HealthNet annual report.  Because of timing differences between the cutoffs of each report, the Division of Medical Services understands there could be a difference.</t>
  </si>
  <si>
    <t>Paid Through Date of the Report:</t>
  </si>
  <si>
    <t>Delivery Services Report</t>
  </si>
  <si>
    <t>Adjustments to Reconcile to the Revenue Reported in the MHD Financials</t>
  </si>
  <si>
    <t>Reconciliation of MDI Medical Cost to MHD Medical Cost</t>
  </si>
  <si>
    <t>Adjustments to Reconcile to the Medical Costs Reported in the MHD Financials</t>
  </si>
  <si>
    <t>Reconciliation of MDI Administration to MHD Administration</t>
  </si>
  <si>
    <t>Adjustments to Reconcile to the Administration Reported in the MHD Financials</t>
  </si>
  <si>
    <t>Reconciliation of MDI IBNR to MHD IBNR</t>
  </si>
  <si>
    <t>Adjustments to Reconcile to the IBNR Reported in the MHD Financials</t>
  </si>
  <si>
    <t>Reconciliation of MDI Revenue to MHD Revenue</t>
  </si>
  <si>
    <t>Certification of the Reconciliation of MDI Report to MHD Report</t>
  </si>
  <si>
    <t>MHD Sort Field</t>
  </si>
  <si>
    <t>MHD number assigned to Category of Service</t>
  </si>
  <si>
    <t>MHD assigned Category of Service description</t>
  </si>
  <si>
    <r>
      <t xml:space="preserve">The required format for the reconciliation of the MDI revenues and expenditures to the MHD report is provided on the next sheet titled "Annual Audit Reconciliation". </t>
    </r>
    <r>
      <rPr>
        <b/>
        <u/>
        <sz val="10"/>
        <rFont val="ARIAL"/>
        <family val="2"/>
      </rPr>
      <t xml:space="preserve"> No changes may be made to the required format.</t>
    </r>
  </si>
  <si>
    <r>
      <t xml:space="preserve">The certification must attest, based on best knowledge, information, and belief, to the accuracy, completeness, and truthfulness of the adjustments made to reconcile the MDI audit to the MHD MO HealthNet regional financial reports.  See sheet titled "Annual Audit Reconciliation" for required certification template.  </t>
    </r>
    <r>
      <rPr>
        <b/>
        <u/>
        <sz val="10"/>
        <rFont val="ARIAL"/>
        <family val="2"/>
      </rPr>
      <t>No changes may be made to the required format.</t>
    </r>
  </si>
  <si>
    <t>Are any changes anticipated for the contract year?</t>
  </si>
  <si>
    <t>How complete is the utilization for these services?</t>
  </si>
  <si>
    <r>
      <t>(7)</t>
    </r>
    <r>
      <rPr>
        <sz val="10"/>
        <rFont val="Arial"/>
        <family val="2"/>
      </rPr>
      <t xml:space="preserve"> Pre-partum and post-partum maternity costs must be reported on the Non-Delivery report.</t>
    </r>
  </si>
  <si>
    <r>
      <t xml:space="preserve">(8) </t>
    </r>
    <r>
      <rPr>
        <sz val="10"/>
        <rFont val="Arial"/>
        <family val="2"/>
      </rPr>
      <t xml:space="preserve">The Non Delivery and Delivery Services report must be based on Date of Service. </t>
    </r>
  </si>
  <si>
    <r>
      <t>(11)</t>
    </r>
    <r>
      <rPr>
        <sz val="10"/>
        <rFont val="Arial"/>
        <family val="2"/>
      </rPr>
      <t xml:space="preserve"> All care management activities should be reported as an administrative expense and not included on the service reports.</t>
    </r>
  </si>
  <si>
    <r>
      <t>(13)</t>
    </r>
    <r>
      <rPr>
        <sz val="10"/>
        <rFont val="Arial"/>
        <family val="2"/>
      </rPr>
      <t xml:space="preserve"> Global maternity payments made to providers should be allocated between Non-Delivery and Delivery Services Reports using a reasonable allocation method. One acceptable method would be to estimate the value of pre-partum and post-partum service costs using a comparable fee schedule.</t>
    </r>
  </si>
  <si>
    <r>
      <t>(14)</t>
    </r>
    <r>
      <rPr>
        <sz val="10"/>
        <rFont val="Arial"/>
        <family val="2"/>
      </rPr>
      <t xml:space="preserve"> Utilization should be reported using the following units of measure:</t>
    </r>
  </si>
  <si>
    <t>Non-Delivery and Delivery Services Report</t>
  </si>
  <si>
    <t>Enter Health Plan Provider Number:</t>
  </si>
  <si>
    <t>Paid dollars reported on the Non-Delivery and Delivery Services tabs should tie to the Lag Triangles tab.</t>
  </si>
  <si>
    <t>Delivery Type</t>
  </si>
  <si>
    <t>C-Section</t>
  </si>
  <si>
    <t>Vaginal</t>
  </si>
  <si>
    <t>Rate Cohorts</t>
  </si>
  <si>
    <r>
      <t xml:space="preserve">(4) </t>
    </r>
    <r>
      <rPr>
        <sz val="10"/>
        <rFont val="Arial"/>
        <family val="2"/>
      </rPr>
      <t>Category of aid, age group and gender must correspond to the definitions given in the Rate Cohort Table above.</t>
    </r>
  </si>
  <si>
    <t>Non Delivery and Delivery Services Report - Instructions</t>
  </si>
  <si>
    <t>Periods defined by Date of Service as follows:</t>
  </si>
  <si>
    <t>Due May 15th of each year</t>
  </si>
  <si>
    <t>Due November 15th of each year</t>
  </si>
  <si>
    <t>Each Quarter should be uniquely restated.  Please note that additional restatements may be needed depending on timing of rate setting processes.  The State agency will notify the health plans if additional restatements are needed.</t>
  </si>
  <si>
    <t xml:space="preserve">     Current Calendar Year - January through December </t>
  </si>
  <si>
    <t>Enter costs for services related to enrollee social and medical case management and coordination, including assessment, planning, monitoring, and evaluation.</t>
  </si>
  <si>
    <r>
      <t>(5)</t>
    </r>
    <r>
      <rPr>
        <sz val="10"/>
        <rFont val="Arial"/>
        <family val="2"/>
      </rPr>
      <t xml:space="preserve"> This report must </t>
    </r>
    <r>
      <rPr>
        <sz val="10"/>
        <rFont val="Arial"/>
        <family val="2"/>
      </rPr>
      <t>include</t>
    </r>
    <r>
      <rPr>
        <sz val="10"/>
        <rFont val="Arial"/>
        <family val="2"/>
      </rPr>
      <t xml:space="preserve"> all expenses and utilization.  </t>
    </r>
  </si>
  <si>
    <t>11</t>
  </si>
  <si>
    <t>12</t>
  </si>
  <si>
    <t>13</t>
  </si>
  <si>
    <t>Administrative Cost Breakout</t>
  </si>
  <si>
    <t>Finance: accounting and finance costs</t>
  </si>
  <si>
    <t>Enter medical management costs including costs for medically-related expenses that would not generate a claim or encounter.</t>
  </si>
  <si>
    <t>Reporting Instructions</t>
  </si>
  <si>
    <t>Member Months</t>
  </si>
  <si>
    <r>
      <t>(1)</t>
    </r>
    <r>
      <rPr>
        <sz val="10"/>
        <rFont val="Arial"/>
        <family val="2"/>
      </rPr>
      <t xml:space="preserve"> Fields identified in blue text must be completed by the health plan.  All remaining fields must be left as reported.  If not applicable, leave field blank, columns and/or rows must not be deleted.   </t>
    </r>
    <r>
      <rPr>
        <b/>
        <u/>
        <sz val="10"/>
        <rFont val="ARIAL"/>
        <family val="2"/>
      </rPr>
      <t>This is the required format, no changes may be made.</t>
    </r>
  </si>
  <si>
    <t>1, 2</t>
  </si>
  <si>
    <t>3, 4, 5</t>
  </si>
  <si>
    <t>0 - 6 years</t>
  </si>
  <si>
    <t>All Services Rate Cohorts</t>
  </si>
  <si>
    <t>Certification</t>
  </si>
  <si>
    <t>Signature</t>
  </si>
  <si>
    <t>Name (please print)</t>
  </si>
  <si>
    <t>Title</t>
  </si>
  <si>
    <t>Company/Health Plan Name</t>
  </si>
  <si>
    <t>Signature Date</t>
  </si>
  <si>
    <t>Certification of Health Plan Lag Triangles</t>
  </si>
  <si>
    <t>Complete certification of lag triangles - See sheet titled "Lag Triangle Certification"</t>
  </si>
  <si>
    <t># of Payment History Months To Include</t>
  </si>
  <si>
    <t>The health plan must submit the certification, reconciliation, and audit to the Division by the due date of June 1 each year.</t>
  </si>
  <si>
    <t>The health plan's CEO, CFO, or an individual who has delegated authority to sign for, and who reports directly to, the health plan's CEO or CFO must certify the reconciliation.</t>
  </si>
  <si>
    <t>2)  If the health plan is in multiple regions, the reconciliation must be completed for each region.</t>
  </si>
  <si>
    <t>Annual Audit Financial Statement Guidelines and Procedures</t>
  </si>
  <si>
    <t>a)</t>
  </si>
  <si>
    <t>b)</t>
  </si>
  <si>
    <t>c)</t>
  </si>
  <si>
    <t>d)</t>
  </si>
  <si>
    <r>
      <t>Routine</t>
    </r>
    <r>
      <rPr>
        <sz val="10"/>
        <rFont val="Arial"/>
        <family val="2"/>
      </rPr>
      <t xml:space="preserve"> hospital services include room and board, dietary and nursing services, medical surgical supplies, medical social services, and the use of certain equipment and facilities for which the provider does not normally make a separate charge.</t>
    </r>
  </si>
  <si>
    <t>Non-Emergency Medical Transportation</t>
  </si>
  <si>
    <t>Laboratory and X-Ray</t>
  </si>
  <si>
    <t>Col H</t>
  </si>
  <si>
    <t>Col J</t>
  </si>
  <si>
    <t>Enter the Paid Through Date of the Report:</t>
  </si>
  <si>
    <t>Health Plan:</t>
  </si>
  <si>
    <t>Region:</t>
  </si>
  <si>
    <t>Line</t>
  </si>
  <si>
    <t>Calendar Year - Month of Service</t>
  </si>
  <si>
    <t>Total Payments by Calendar Year - Month</t>
  </si>
  <si>
    <t>Outpatient Hospital -  PH</t>
  </si>
  <si>
    <t>Physician</t>
  </si>
  <si>
    <t>All Other</t>
  </si>
  <si>
    <t>Category of Service to Include</t>
  </si>
  <si>
    <t>Lag Category</t>
  </si>
  <si>
    <t xml:space="preserve">   Total Adjustments</t>
  </si>
  <si>
    <t>Variance</t>
  </si>
  <si>
    <t>Notes:</t>
  </si>
  <si>
    <t>The outpatient hospital is defined as the portion of a hospital that provides diagnostic, therapeutic (both surgical and nonsurgical), and rehabilitation services to sick or injured persons who do not require hospitalization or institutionalization.</t>
  </si>
  <si>
    <t>Non-Emergency Transportation</t>
  </si>
  <si>
    <r>
      <t xml:space="preserve">Outpatient Hospital - PH must </t>
    </r>
    <r>
      <rPr>
        <b/>
        <sz val="10"/>
        <rFont val="ARIAL"/>
        <family val="2"/>
      </rPr>
      <t>not</t>
    </r>
    <r>
      <rPr>
        <sz val="10"/>
        <rFont val="Arial"/>
        <family val="2"/>
      </rPr>
      <t xml:space="preserve"> include:</t>
    </r>
  </si>
  <si>
    <r>
      <t xml:space="preserve">Physician Services must </t>
    </r>
    <r>
      <rPr>
        <b/>
        <sz val="10"/>
        <rFont val="ARIAL"/>
        <family val="2"/>
      </rPr>
      <t>not</t>
    </r>
    <r>
      <rPr>
        <sz val="10"/>
        <rFont val="Arial"/>
        <family val="2"/>
      </rPr>
      <t xml:space="preserve"> include:</t>
    </r>
  </si>
  <si>
    <t>Physician Expenses include clinic services for family doctor, specialist, other physicians and professionals for physical health services, advanced practice nurse, and certified nurse midwife.</t>
  </si>
  <si>
    <t>Durable Medical Equipment</t>
  </si>
  <si>
    <t>Optometric Services</t>
  </si>
  <si>
    <t>Emergency Transportation</t>
  </si>
  <si>
    <t xml:space="preserve">Laboratory and X-Ray </t>
  </si>
  <si>
    <r>
      <t xml:space="preserve">Inpatient Hospital - PH must </t>
    </r>
    <r>
      <rPr>
        <b/>
        <sz val="10"/>
        <rFont val="ARIAL"/>
        <family val="2"/>
      </rPr>
      <t>NOT</t>
    </r>
    <r>
      <rPr>
        <sz val="10"/>
        <rFont val="Arial"/>
        <family val="2"/>
      </rPr>
      <t xml:space="preserve"> include:</t>
    </r>
  </si>
  <si>
    <t>Report ID</t>
  </si>
  <si>
    <t>COS ID</t>
  </si>
  <si>
    <t>01</t>
  </si>
  <si>
    <t>&lt; 1 year</t>
  </si>
  <si>
    <t>M&amp;F</t>
  </si>
  <si>
    <t>02</t>
  </si>
  <si>
    <t>03</t>
  </si>
  <si>
    <t>Emergency Room</t>
  </si>
  <si>
    <t>04</t>
  </si>
  <si>
    <t>05</t>
  </si>
  <si>
    <t>06</t>
  </si>
  <si>
    <t>07</t>
  </si>
  <si>
    <t>08</t>
  </si>
  <si>
    <t>09</t>
  </si>
  <si>
    <t>10</t>
  </si>
  <si>
    <t>1 - 6 years</t>
  </si>
  <si>
    <t>7 - 13 years</t>
  </si>
  <si>
    <t>14 - 20 years</t>
  </si>
  <si>
    <t>F</t>
  </si>
  <si>
    <t>M</t>
  </si>
  <si>
    <t>21 - 44 years</t>
  </si>
  <si>
    <t>45+ years</t>
  </si>
  <si>
    <t>14 - 18 years</t>
  </si>
  <si>
    <t>Calendar Year</t>
  </si>
  <si>
    <t>Gender</t>
  </si>
  <si>
    <t>Quarter</t>
  </si>
  <si>
    <t>Net Investment Income</t>
  </si>
  <si>
    <t>Income Tax</t>
  </si>
  <si>
    <t>Calendar Year being Reported</t>
  </si>
  <si>
    <t>Quarter being Reported</t>
  </si>
  <si>
    <t>Provider Number</t>
  </si>
  <si>
    <t>FFS Paid -  without IBNR</t>
  </si>
  <si>
    <t>FFS Quantity -without IBNR</t>
  </si>
  <si>
    <t>FFS Quantity IBNR</t>
  </si>
  <si>
    <t>FFS - IBNR</t>
  </si>
  <si>
    <t>Column Header</t>
  </si>
  <si>
    <t>Capitation Paid</t>
  </si>
  <si>
    <t>Capitation Quantity</t>
  </si>
  <si>
    <t>Age Group corresponding to Category of Aid</t>
  </si>
  <si>
    <t>Female, Male, or Male &amp; Female</t>
  </si>
  <si>
    <t>*</t>
  </si>
  <si>
    <t>&gt;</t>
  </si>
  <si>
    <t>DESCRIPTION</t>
  </si>
  <si>
    <t>CATEGORY OF SERVICE</t>
  </si>
  <si>
    <r>
      <t>Ancillary</t>
    </r>
    <r>
      <rPr>
        <sz val="10"/>
        <rFont val="Arial"/>
        <family val="2"/>
      </rPr>
      <t xml:space="preserve"> hospital services include laboratory, radiology, drugs, physical therapy, etc.  Ancillary services may also include other special items and services for which charges are customarily made in addition to a routine service charge.</t>
    </r>
  </si>
  <si>
    <t>FFS Paid w/o IBNR</t>
  </si>
  <si>
    <t>FFS Quantity w/o IBNR</t>
  </si>
  <si>
    <t>Description</t>
  </si>
  <si>
    <t>Days</t>
  </si>
  <si>
    <t>Units/Procedures</t>
  </si>
  <si>
    <t>Utilization</t>
  </si>
  <si>
    <t>Category of Service</t>
  </si>
  <si>
    <t>Inpatient Hospital - PH</t>
  </si>
  <si>
    <t>Outpatient Hospital - PH</t>
  </si>
  <si>
    <t>Physician Services</t>
  </si>
  <si>
    <t>Dental</t>
  </si>
  <si>
    <t>Other Services</t>
  </si>
  <si>
    <t>Family Planning</t>
  </si>
  <si>
    <t>Newborn</t>
  </si>
  <si>
    <t>1-6 Years Old</t>
  </si>
  <si>
    <t>7-13 Years Old</t>
  </si>
  <si>
    <t>14-20 Years Old</t>
  </si>
  <si>
    <t>21-44 Years Old</t>
  </si>
  <si>
    <t>45+ Years Old</t>
  </si>
  <si>
    <t>0-6 Years Old</t>
  </si>
  <si>
    <t>14-18 Years Old</t>
  </si>
  <si>
    <t>Category of Aid</t>
  </si>
  <si>
    <t>Age Group</t>
  </si>
  <si>
    <t>Male &amp; Female</t>
  </si>
  <si>
    <t>Male</t>
  </si>
  <si>
    <t>Female</t>
  </si>
  <si>
    <t>Health Plan</t>
  </si>
  <si>
    <t>Questions</t>
  </si>
  <si>
    <t>Response</t>
  </si>
  <si>
    <t>What services are subcapitated?</t>
  </si>
  <si>
    <t xml:space="preserve"> *   Please indicate where different units are being used to report utilization.</t>
  </si>
  <si>
    <t>Claims Processing</t>
  </si>
  <si>
    <t>Network Development</t>
  </si>
  <si>
    <t>Member Services</t>
  </si>
  <si>
    <t>MO HealthNet Managed Care</t>
  </si>
  <si>
    <t>Health Plan Administrative Expense Detail</t>
  </si>
  <si>
    <t xml:space="preserve">For the Year Ending: </t>
  </si>
  <si>
    <t>Categories</t>
  </si>
  <si>
    <t>Administrative Category Descriptions</t>
  </si>
  <si>
    <t>Health Plan
Direct Charge</t>
  </si>
  <si>
    <t>Corporate Allocation</t>
  </si>
  <si>
    <t>Management Service Agreement</t>
  </si>
  <si>
    <t>Total Administration Expense*</t>
  </si>
  <si>
    <t xml:space="preserve"> General Ledger Account Name(s)</t>
  </si>
  <si>
    <t>1.0</t>
  </si>
  <si>
    <t>Compensation</t>
  </si>
  <si>
    <t>1.1</t>
  </si>
  <si>
    <t>Compensation and Benefits - Based in Missouri</t>
  </si>
  <si>
    <t>1.2</t>
  </si>
  <si>
    <t>Compensation - Corporate allocation for direct support</t>
  </si>
  <si>
    <t>1.3</t>
  </si>
  <si>
    <t>Compensation - Executive Officers - Board of Directors' Fees</t>
  </si>
  <si>
    <t>1.4</t>
  </si>
  <si>
    <t>Share/Stock/Incentive Based Compensation</t>
  </si>
  <si>
    <t>1.5</t>
  </si>
  <si>
    <t>2.0</t>
  </si>
  <si>
    <t>Occupancy/Depreciation/Amortization</t>
  </si>
  <si>
    <t>2.1</t>
  </si>
  <si>
    <t>Occupancy</t>
  </si>
  <si>
    <t>2.2</t>
  </si>
  <si>
    <t>Depreciation</t>
  </si>
  <si>
    <t>2.3</t>
  </si>
  <si>
    <t>Amortization (non-Goodwill)</t>
  </si>
  <si>
    <t>2.4</t>
  </si>
  <si>
    <t>Amortization Goodwill and Other Intangibles</t>
  </si>
  <si>
    <t>3.0</t>
  </si>
  <si>
    <t>Interest Expense</t>
  </si>
  <si>
    <t>3.1</t>
  </si>
  <si>
    <t>Long Term Borrowing and Debt Costs</t>
  </si>
  <si>
    <t>3.2</t>
  </si>
  <si>
    <t>Interest Expense for Late Payment of Claims</t>
  </si>
  <si>
    <t>4.0</t>
  </si>
  <si>
    <t>Education/Outreach/Marketing</t>
  </si>
  <si>
    <t>4.1</t>
  </si>
  <si>
    <t>Printing and Postage</t>
  </si>
  <si>
    <t>4.2</t>
  </si>
  <si>
    <t>Advertising</t>
  </si>
  <si>
    <t>4.3</t>
  </si>
  <si>
    <t>Direct Mailings</t>
  </si>
  <si>
    <t>4.4</t>
  </si>
  <si>
    <t>Telemarketing and Surveys</t>
  </si>
  <si>
    <t>4.5</t>
  </si>
  <si>
    <t>Community Relations and Giveaways</t>
  </si>
  <si>
    <t>4.6</t>
  </si>
  <si>
    <t>Charitable Contributions and Donations</t>
  </si>
  <si>
    <t>4.7</t>
  </si>
  <si>
    <t>Sponsorships</t>
  </si>
  <si>
    <t>4.8</t>
  </si>
  <si>
    <t>Sales and Promotion</t>
  </si>
  <si>
    <t>5.0</t>
  </si>
  <si>
    <t>Sanctions/Fines/Penalties</t>
  </si>
  <si>
    <t>5.1</t>
  </si>
  <si>
    <t>5.2</t>
  </si>
  <si>
    <t>Sanctions/Fines/Penalties - Other</t>
  </si>
  <si>
    <t>6.0</t>
  </si>
  <si>
    <t>Corporate Overhead Allocations and Charges</t>
  </si>
  <si>
    <t>6.1</t>
  </si>
  <si>
    <t>Corporate Overhead Allocations</t>
  </si>
  <si>
    <t>6.2</t>
  </si>
  <si>
    <t>Cost Plus Administrative Charges</t>
  </si>
  <si>
    <t>6.xx</t>
  </si>
  <si>
    <t>Other - (If necessary, add lines and provide details of services)</t>
  </si>
  <si>
    <t>7.0</t>
  </si>
  <si>
    <t>Management Fees</t>
  </si>
  <si>
    <t>7.1</t>
  </si>
  <si>
    <t>7.2</t>
  </si>
  <si>
    <t>Pharmacy - PBM</t>
  </si>
  <si>
    <t>7.3</t>
  </si>
  <si>
    <t>8.0</t>
  </si>
  <si>
    <t>Other Administration</t>
  </si>
  <si>
    <t>8.1</t>
  </si>
  <si>
    <t>Lobbying Expenses</t>
  </si>
  <si>
    <t>8.2</t>
  </si>
  <si>
    <t>Dues/Fees</t>
  </si>
  <si>
    <t>8.3</t>
  </si>
  <si>
    <t>Professional Fees (Audit, Tax, Actuarial, etc.)</t>
  </si>
  <si>
    <t>8.4</t>
  </si>
  <si>
    <t>Legal - Litigation &amp; Settlements</t>
  </si>
  <si>
    <t>8.5</t>
  </si>
  <si>
    <t>Legal - Other</t>
  </si>
  <si>
    <t>8.6</t>
  </si>
  <si>
    <t>Bad Debt and Allowance for Uncollected Premiums</t>
  </si>
  <si>
    <t>8.7</t>
  </si>
  <si>
    <t>Travel, Conferences, Conventions, Etc</t>
  </si>
  <si>
    <t>8.8</t>
  </si>
  <si>
    <t>Other Travel, Conferences, Conventions, Etc</t>
  </si>
  <si>
    <t>b) First Class Travel</t>
  </si>
  <si>
    <t>c) Alcoholic Beverages</t>
  </si>
  <si>
    <t>d) Corporate Jet Expenses/Allocations</t>
  </si>
  <si>
    <t>8.9</t>
  </si>
  <si>
    <t>Employee Recruitment and Retention</t>
  </si>
  <si>
    <t>8.10</t>
  </si>
  <si>
    <t>Royalties</t>
  </si>
  <si>
    <t>8.11</t>
  </si>
  <si>
    <t>Contingencies</t>
  </si>
  <si>
    <t>8.12</t>
  </si>
  <si>
    <t>Medical Liability Insurance</t>
  </si>
  <si>
    <t>8.13</t>
  </si>
  <si>
    <t>Start-Up, Acquisition, Restructuring and Discontinued Operations</t>
  </si>
  <si>
    <t>8.14</t>
  </si>
  <si>
    <t>One-Time Charges for Systems Upgrades and/or Conversions</t>
  </si>
  <si>
    <t>8.15</t>
  </si>
  <si>
    <t>Quality Improvement Fees</t>
  </si>
  <si>
    <t>8.16</t>
  </si>
  <si>
    <t>State and Federal Income Taxes</t>
  </si>
  <si>
    <t>8.17</t>
  </si>
  <si>
    <t>Totals</t>
  </si>
  <si>
    <t>General Ledger Detail Reconciliation:</t>
  </si>
  <si>
    <t>Total reported admin costs from detail general ledger</t>
  </si>
  <si>
    <t>Difference: Table A total less general ledger total (any difference must be reconciled)</t>
  </si>
  <si>
    <t>Total admin costs to be reconciled</t>
  </si>
  <si>
    <t>*Sum of Health Plan direct charge, corporate allocation and management service agreement must equal amount reported as total administration</t>
  </si>
  <si>
    <t>**Material amounts (greater than 5% of total administrative expenses) should be disclosed and fully explained in a separate sheet.</t>
  </si>
  <si>
    <t>PROPRIETARY &amp; CONFIDENTIAL</t>
  </si>
  <si>
    <t>Total Revenue</t>
  </si>
  <si>
    <t>18</t>
  </si>
  <si>
    <t>19</t>
  </si>
  <si>
    <t>9, 10, 11, 13, 14</t>
  </si>
  <si>
    <t>Trend</t>
  </si>
  <si>
    <t>Unit Cost</t>
  </si>
  <si>
    <t>Other</t>
  </si>
  <si>
    <t>Briefly describe your organizational structure and any administrative services that may be received from a parent company or an outside vendor and the costs associated with those arrangements.</t>
  </si>
  <si>
    <t>Please provide detail on any potential or known provider settlements pertaining to this report.</t>
  </si>
  <si>
    <t>Please describe provider contracting arrangements by major category of service.</t>
  </si>
  <si>
    <t>What changes may be expected in the future to subcapitation agreements?</t>
  </si>
  <si>
    <t>Please describe IBNR methodology and provide the completion factors used.</t>
  </si>
  <si>
    <t>Please confirm IBNR estimates do not include any provision for margin or LAE.</t>
  </si>
  <si>
    <t>Dollars</t>
  </si>
  <si>
    <t>Units</t>
  </si>
  <si>
    <t>All</t>
  </si>
  <si>
    <t>NICU</t>
  </si>
  <si>
    <t>All years</t>
  </si>
  <si>
    <r>
      <t xml:space="preserve">(2) </t>
    </r>
    <r>
      <rPr>
        <sz val="10"/>
        <rFont val="Arial"/>
        <family val="2"/>
      </rPr>
      <t>Do not Include Denied claims in the Non-Delivery or Delivery Services Report.</t>
    </r>
  </si>
  <si>
    <t>Visits</t>
  </si>
  <si>
    <t>Enter the total MO HealthNet separate delivery payment revenue from the State of Missouri in dollars. Please ensure revenue is reported as completed dollars consistent with completed delivery claims on the Delivery Svcs Report tab (i.e. revenue is reported on an earned basis).</t>
  </si>
  <si>
    <t>Delivery Payment Revenue</t>
  </si>
  <si>
    <t>In the Revenue columns, enter the amounts as total dollars, not in a PMPM format.</t>
  </si>
  <si>
    <t>The Member Months entered will automatically carry forward into the Non-Delivery Report.</t>
  </si>
  <si>
    <t>Non-Delivery Services Totals</t>
  </si>
  <si>
    <t>Checklist Item #</t>
  </si>
  <si>
    <t>Please describe the calculation of Member Months.</t>
  </si>
  <si>
    <t>Please describe any allocations/manipulations of the data (e.g. Capitations, Administration, IBNR).</t>
  </si>
  <si>
    <t>Please describe your utilization review and disease management programs in place and confirm that programs are reported as administrative costs.</t>
  </si>
  <si>
    <t>This will automatically populate from the Member Months tab.</t>
  </si>
  <si>
    <t>Health Plan Income Statement</t>
  </si>
  <si>
    <t>Revenues</t>
  </si>
  <si>
    <t>TOTAL</t>
  </si>
  <si>
    <t>System Edit</t>
  </si>
  <si>
    <t>Health Insurance Recovery</t>
  </si>
  <si>
    <t>Trauma Recovery</t>
  </si>
  <si>
    <t>Col I</t>
  </si>
  <si>
    <t>Administrative Expenses</t>
  </si>
  <si>
    <t>Medical Management</t>
  </si>
  <si>
    <t>Case Management</t>
  </si>
  <si>
    <t>General and Operational Management</t>
  </si>
  <si>
    <t>Other Expenses</t>
  </si>
  <si>
    <t>A</t>
  </si>
  <si>
    <t>N</t>
  </si>
  <si>
    <t>B</t>
  </si>
  <si>
    <t>C</t>
  </si>
  <si>
    <t>D</t>
  </si>
  <si>
    <t>E</t>
  </si>
  <si>
    <t>G</t>
  </si>
  <si>
    <t>H</t>
  </si>
  <si>
    <t>I</t>
  </si>
  <si>
    <t>J</t>
  </si>
  <si>
    <t>K</t>
  </si>
  <si>
    <t>O</t>
  </si>
  <si>
    <t>P</t>
  </si>
  <si>
    <t>Q</t>
  </si>
  <si>
    <t>L</t>
  </si>
  <si>
    <t>Line B</t>
  </si>
  <si>
    <t>Line C</t>
  </si>
  <si>
    <t>Line D</t>
  </si>
  <si>
    <t>R</t>
  </si>
  <si>
    <t>Total Expenses</t>
  </si>
  <si>
    <t>Total Other Expenses</t>
  </si>
  <si>
    <t>S</t>
  </si>
  <si>
    <t>T</t>
  </si>
  <si>
    <t>Gain/(Loss)</t>
  </si>
  <si>
    <t>Line Q</t>
  </si>
  <si>
    <t>Line Item Description</t>
  </si>
  <si>
    <t>In the Revenue, Net Investment Income, Income Tax, and Admin columns, enter the amounts as total dollars, not in a PMPM format.</t>
  </si>
  <si>
    <t>Line E</t>
  </si>
  <si>
    <t>Reported FFS IBNR</t>
  </si>
  <si>
    <t>Medical</t>
  </si>
  <si>
    <t>Total Medical</t>
  </si>
  <si>
    <t>W</t>
  </si>
  <si>
    <t>U</t>
  </si>
  <si>
    <t>V</t>
  </si>
  <si>
    <t>X</t>
  </si>
  <si>
    <t>Line
Item</t>
  </si>
  <si>
    <t>Z</t>
  </si>
  <si>
    <t>Trips (one-way)</t>
  </si>
  <si>
    <t>Non-Delivery Rate Cells</t>
  </si>
  <si>
    <t>NICU Payment Revenue</t>
  </si>
  <si>
    <t>Non-Delivery Capitation Revenue</t>
  </si>
  <si>
    <t>Col K</t>
  </si>
  <si>
    <t>Enter the total MO HealthNet capitation revenue earned for non-delivery services from the State of Missouri in dollars.</t>
  </si>
  <si>
    <t>Enter the total MO HealthNet separate NICU payment revenue from the State of Missouri in dollars. Please ensure revenue is reported as completed dollars consistent with completed claims on the Non-Delivery Svcs Report tab for the NICU rate cell (i.e. revenue is reported on an earned basis).</t>
  </si>
  <si>
    <t>Statements of Revenues and Expenses (in Dollars)</t>
  </si>
  <si>
    <t>Statements of Revenues and Expenses (PMPM)</t>
  </si>
  <si>
    <t>Enter the total amount of dollars recovered from the commercial health insurance company.</t>
  </si>
  <si>
    <t>Enter the total dollar amount that was paid by the commercial insurance company before the claims were submitted to the health plan.</t>
  </si>
  <si>
    <t>Enter the total amount of dollars recovered for claims related to traumatic incidents.</t>
  </si>
  <si>
    <t>Line F</t>
  </si>
  <si>
    <t>Non-delivery Capitation Revenue</t>
  </si>
  <si>
    <t>Line R</t>
  </si>
  <si>
    <t>Line S</t>
  </si>
  <si>
    <t>Line T</t>
  </si>
  <si>
    <t>Other Insurance</t>
  </si>
  <si>
    <t>Enter the total billed amount on claims that were systematically denied for TPL per provider type.</t>
  </si>
  <si>
    <t>TPL categories are mutually exclusive.</t>
  </si>
  <si>
    <t>Year Quarter</t>
  </si>
  <si>
    <t>Please describe, in detail, any global subcapitation arrangements, as applicable. 
Indicate how medical costs were allocated for all global subcapitation arrangements, including detail by rate cell and category of service.</t>
  </si>
  <si>
    <t xml:space="preserve">    Do not provide to the State.</t>
  </si>
  <si>
    <t>Please describe the terms of your current reinsurance policy and outline aggregate premiums and recoveries.</t>
  </si>
  <si>
    <t>Please confirm the net cost of reinsurance (premiums less recoveries) is reflected as an administrative cost.</t>
  </si>
  <si>
    <t>Health Plan Financial Reporting Form Reconciliation:</t>
  </si>
  <si>
    <t>Less: "Net Cost of Reinsurance" from "Income Statement" tab of Health Plan Financial Reporting Form</t>
  </si>
  <si>
    <t>Difference: Table A total less Health Plan Financial Reporting Form total (any difference must be reconciled)</t>
  </si>
  <si>
    <t>Health Plan Financial Reporting Form</t>
  </si>
  <si>
    <t>Health Insurer Provider Fee</t>
  </si>
  <si>
    <t>Health Insurer Provider Fee (HIPF)</t>
  </si>
  <si>
    <t>Enter any costs associated with the Health Insurer Provider Fee on the MO HealthNet line of business dollars.</t>
  </si>
  <si>
    <t>AB</t>
  </si>
  <si>
    <t>Please describe what the underlying utilization for subcapitated services represents, including detail by category of service.</t>
  </si>
  <si>
    <t>AC</t>
  </si>
  <si>
    <t>Gain/(Loss) % of Capitation Revenue</t>
  </si>
  <si>
    <t>Enter contracting, provider credentialing, provider education, provider relations and provider incentives costs.</t>
  </si>
  <si>
    <t>Enter customer service/support, member incentives, grievance and appeals and member incentives costs.</t>
  </si>
  <si>
    <t>20</t>
  </si>
  <si>
    <t>21</t>
  </si>
  <si>
    <t>CMHC</t>
  </si>
  <si>
    <t>FQHC/RHC</t>
  </si>
  <si>
    <t>Total reported admin costs and HIPF from "Income Statement" tab of Health Plan Financial Reporting Form</t>
  </si>
  <si>
    <t>Professional charges for hospital based physicians.  Physician expenses related to outpatient hospitalizations must be reported in COS 06, Physician Services.</t>
  </si>
  <si>
    <t>All revenue should be reported on an accrued basis, not a received basis.</t>
  </si>
  <si>
    <t>Other Revenue</t>
  </si>
  <si>
    <t>Tab</t>
  </si>
  <si>
    <t>Column(s)</t>
  </si>
  <si>
    <t>Row(s)</t>
  </si>
  <si>
    <t>Income Statement</t>
  </si>
  <si>
    <t>Admin Exp Detail</t>
  </si>
  <si>
    <t>Please itemize, by quarter, what is included in the Other Revenue rows on the Income Statement tab.</t>
  </si>
  <si>
    <t>General Reporting Instructions</t>
  </si>
  <si>
    <t>Generally Accepted Accounting Principles (GAAP) requires accrual-basis reporting.  In total, we are requesting all revenue and administrative expenditures be reported on an accrued basis. Note that medical expenditure inputs already reflect accrual-basis accounting per the IBNR estimates provided by the health plans. For this update, we are requesting additional detail be included on the Checklist tab regarding reporting basis and potential revenue receivable/payable amounts.  The list below provides specifics regarding affected inputs:</t>
  </si>
  <si>
    <t>Please itemize, by quarter, the revenue receivable and revenue payable amounts that are included on the Member Months tab.</t>
  </si>
  <si>
    <t>Professional charges for hospital based physicians.  Physician expenses related to hospitalizations must be reported in COS 06, Physician Services.</t>
  </si>
  <si>
    <t>Expenses accrued and expensed by the MO HealthNet Managed Care health plan and recorded directly in the general ledger of the MO HealthNet Managed Care health plan.</t>
  </si>
  <si>
    <t>Expenses accrued by the MO HealthNet Managed Care health plan through a management service agreement.</t>
  </si>
  <si>
    <t>4.9</t>
  </si>
  <si>
    <t>4.10</t>
  </si>
  <si>
    <t>8.18</t>
  </si>
  <si>
    <t>Total</t>
  </si>
  <si>
    <t>Other Contractual Requirements Paid</t>
  </si>
  <si>
    <t xml:space="preserve">Global/Subcapitation Payments </t>
  </si>
  <si>
    <t>Current Estimate of Remaining Liability (Claims Incurred But Not Reported)</t>
  </si>
  <si>
    <t>Total Incurred Claims (lines 40+41)</t>
  </si>
  <si>
    <t>Description/Notes</t>
  </si>
  <si>
    <t>Line #</t>
  </si>
  <si>
    <t>How Identified in Encounters</t>
  </si>
  <si>
    <t>Implementation Date</t>
  </si>
  <si>
    <t>Payment Rate</t>
  </si>
  <si>
    <t>Unit Description</t>
  </si>
  <si>
    <t>Number of Units</t>
  </si>
  <si>
    <t>Total Paid</t>
  </si>
  <si>
    <t>Non-Claims Cost included in Subcontractor Payments</t>
  </si>
  <si>
    <t>No.</t>
  </si>
  <si>
    <t>9.0</t>
  </si>
  <si>
    <t>9.1</t>
  </si>
  <si>
    <t>9.2</t>
  </si>
  <si>
    <t>9.3</t>
  </si>
  <si>
    <t>9.4</t>
  </si>
  <si>
    <t>9.5</t>
  </si>
  <si>
    <t>9.6</t>
  </si>
  <si>
    <t>Health Outcome Improvement</t>
  </si>
  <si>
    <t>Hospital Readmission Prevention</t>
  </si>
  <si>
    <t>Patient Safety Improvement and Medical Error Reduction</t>
  </si>
  <si>
    <t>Wellness and Health Promotion</t>
  </si>
  <si>
    <t>HIT Expenses for Health Quality Improvement</t>
  </si>
  <si>
    <t>Cost</t>
  </si>
  <si>
    <t>Subcontractor Name</t>
  </si>
  <si>
    <r>
      <t xml:space="preserve">Subcontractor at: 
</t>
    </r>
    <r>
      <rPr>
        <b/>
        <u/>
        <sz val="9"/>
        <rFont val="Arial"/>
        <family val="2"/>
      </rPr>
      <t>Full</t>
    </r>
    <r>
      <rPr>
        <b/>
        <sz val="9"/>
        <rFont val="Arial"/>
        <family val="2"/>
      </rPr>
      <t xml:space="preserve"> Risk, </t>
    </r>
    <r>
      <rPr>
        <b/>
        <u/>
        <sz val="9"/>
        <rFont val="Arial"/>
        <family val="2"/>
      </rPr>
      <t>Shared</t>
    </r>
    <r>
      <rPr>
        <b/>
        <sz val="9"/>
        <rFont val="Arial"/>
        <family val="2"/>
      </rPr>
      <t xml:space="preserve"> Risk, or </t>
    </r>
    <r>
      <rPr>
        <b/>
        <u/>
        <sz val="9"/>
        <rFont val="Arial"/>
        <family val="2"/>
      </rPr>
      <t>Not</t>
    </r>
    <r>
      <rPr>
        <b/>
        <sz val="9"/>
        <rFont val="Arial"/>
        <family val="2"/>
      </rPr>
      <t xml:space="preserve"> at Risk</t>
    </r>
  </si>
  <si>
    <t>AD</t>
  </si>
  <si>
    <t>Line U</t>
  </si>
  <si>
    <t>Length of Stay</t>
  </si>
  <si>
    <t>Contractual Requirement Description</t>
  </si>
  <si>
    <t>Please provide detail on expected annualized trends from the base period to the contract period. Include separate utilization and cost trends by major category of service in in Columns H-J of the Checklist Item #13 table on this tab.</t>
  </si>
  <si>
    <t>Checklist Item #13</t>
  </si>
  <si>
    <t>Fraud Reduction Expenses</t>
  </si>
  <si>
    <t>Fraud Reduction Recoveries</t>
  </si>
  <si>
    <t>AE</t>
  </si>
  <si>
    <t>AF</t>
  </si>
  <si>
    <t>Line V</t>
  </si>
  <si>
    <t>Line W</t>
  </si>
  <si>
    <t>Reported Other Contractual Requirements Payments</t>
  </si>
  <si>
    <t>Member Incentives</t>
  </si>
  <si>
    <t xml:space="preserve">Expenses related to any compensation paid directly to a member except reimbursement of medical claims. </t>
  </si>
  <si>
    <t>Health Care Quality Improvement (HCQI) Expenses</t>
  </si>
  <si>
    <t>Trend Category</t>
  </si>
  <si>
    <t>4, 5</t>
  </si>
  <si>
    <t>9, 10</t>
  </si>
  <si>
    <t>11, 12, 13, 14, 15</t>
  </si>
  <si>
    <t xml:space="preserve">Service or Setting is In-Lieu of: </t>
  </si>
  <si>
    <t>Service or Setting Description</t>
  </si>
  <si>
    <t>Value Added Service</t>
  </si>
  <si>
    <t>Report only one unique provider per line. Do not combine multiple providers on one line.</t>
  </si>
  <si>
    <t>Indicate whether the provider is at full risk, shared risk, or no risk for services provided under the capitated arrangement.</t>
  </si>
  <si>
    <t>Subcontractor at: Full Risk, Shared Risk, or Not at Risk</t>
  </si>
  <si>
    <t>Col C</t>
  </si>
  <si>
    <t>Any services provided to members beyond those required in the contract with the State.</t>
  </si>
  <si>
    <t>Other Contractual Requirements</t>
  </si>
  <si>
    <t>Other Contractual Payments</t>
  </si>
  <si>
    <t>Sum of Claims, Capitation Payments and Other Contractual Payments (lines 37+38+39)</t>
  </si>
  <si>
    <t>Total Claims Paid (sum of lines 1 through 36)</t>
  </si>
  <si>
    <t>Included in HPFRF Data?</t>
  </si>
  <si>
    <t>Included in Encounter Data?</t>
  </si>
  <si>
    <t>Currently Active?</t>
  </si>
  <si>
    <t>Related Party?</t>
  </si>
  <si>
    <t>Enter the number of Member Months.</t>
  </si>
  <si>
    <t>Capitation Paid – Lags</t>
  </si>
  <si>
    <t>Other Contractual Requirements – Lags</t>
  </si>
  <si>
    <t>Please describe and quantify any service costs or savings reported that will not be reflected in encounter data submissions. For example, claims rejected by the State's encounter system.</t>
  </si>
  <si>
    <t>Please confirm service costs are net of Third Party Liability and Fraud, Waste, and Abuse recoveries.</t>
  </si>
  <si>
    <t>Paid</t>
  </si>
  <si>
    <t>Per the Medicaid Final Rule (§438.6(e)), the State may make a monthly capitation payment to an MCO or PIHP for an enrollee aged 21-64 receiving inpatient treatment in an Institution for Mental Diseases (IMD) and the length of stay of no more than 15 days during the period of the monthly capitation payment. For purposes of rate setting, the state may use the utilization of services provided to an enrollee under this section when developing the inpatient psychiatric or substance use disorder component of the capitation rate, but must price utilization at the cost of the same services through providers included under the State plan.</t>
  </si>
  <si>
    <t>Please describe any in lieu of services you covered during the reporting period. To be an in lieu of service, (i) the State must determine that the alternative service or setting is a medically appropriate and cost effective substitute, (ii) the enrollee is not required to use the alternative service or setting, and (iii) the in lieu of service is authorized and identified in the contract and offered at the option of the health plan.</t>
  </si>
  <si>
    <t xml:space="preserve">Were there any enrollees between the ages of 21-64 receiving inpatient treatment in an IMD that exceeded 15 days during a month? </t>
  </si>
  <si>
    <t>Year Month</t>
  </si>
  <si>
    <t>Recipient Count</t>
  </si>
  <si>
    <t>Other HCQI Adjustments</t>
  </si>
  <si>
    <t xml:space="preserve">Were there any enrollees between the ages of 21-64 receiving inpatient treatment in an IMD that were less than 15 days during a month? </t>
  </si>
  <si>
    <r>
      <t xml:space="preserve">If yes, please provide the following information for each individual for the month in which the individual was in an IMD facility for </t>
    </r>
    <r>
      <rPr>
        <b/>
        <sz val="10"/>
        <rFont val="ARIAL"/>
        <family val="2"/>
      </rPr>
      <t>over 15 days</t>
    </r>
    <r>
      <rPr>
        <sz val="10"/>
        <rFont val="Arial"/>
        <family val="2"/>
      </rPr>
      <t xml:space="preserve">. 
</t>
    </r>
    <r>
      <rPr>
        <i/>
        <sz val="10"/>
        <rFont val="Arial"/>
        <family val="2"/>
      </rPr>
      <t>Note:</t>
    </r>
    <r>
      <rPr>
        <sz val="10"/>
        <rFont val="Arial"/>
        <family val="2"/>
      </rPr>
      <t xml:space="preserve"> P</t>
    </r>
    <r>
      <rPr>
        <i/>
        <sz val="10"/>
        <rFont val="Arial"/>
        <family val="2"/>
      </rPr>
      <t>aid amount should reflect all medical costs (IMD and Non-IMD) incurred during the month specified.</t>
    </r>
  </si>
  <si>
    <t xml:space="preserve">Amounts related to capitation expenses reported in the Non-Delivery and Delivery Svcs Reports are to be included in this report. Any amounts related to capitated expenses reported in the administrative expense section of the HPFRF are to be excluded from this report. </t>
  </si>
  <si>
    <t>Where applicable, enter the amount, in dollars, attributable to the administrative and/or margin component of the capitated expenses included in this report. The dollars in this column are meant to be informational and are not to be mutually exclusive of the amounts reported in the columns of this report.</t>
  </si>
  <si>
    <t>Is the subcapitated provider a related party? Enter yes or no.</t>
  </si>
  <si>
    <r>
      <t xml:space="preserve">If yes, please provide the following information for each individual for the month in which the individual was in an IMD facility for </t>
    </r>
    <r>
      <rPr>
        <b/>
        <sz val="10"/>
        <rFont val="ARIAL"/>
        <family val="2"/>
      </rPr>
      <t>less than 15 days</t>
    </r>
    <r>
      <rPr>
        <sz val="10"/>
        <rFont val="Arial"/>
        <family val="2"/>
      </rPr>
      <t xml:space="preserve">. This information should be mutually exclusive from the information reported in the previous section.
</t>
    </r>
    <r>
      <rPr>
        <i/>
        <sz val="10"/>
        <rFont val="Arial"/>
        <family val="2"/>
      </rPr>
      <t xml:space="preserve">Note: Paid amount should reflect </t>
    </r>
    <r>
      <rPr>
        <b/>
        <i/>
        <sz val="10"/>
        <rFont val="Arial"/>
        <family val="2"/>
      </rPr>
      <t>ONLY</t>
    </r>
    <r>
      <rPr>
        <i/>
        <sz val="10"/>
        <rFont val="Arial"/>
        <family val="2"/>
      </rPr>
      <t xml:space="preserve"> the IMD medical costs incurred during the month. Amount should tie to IMD payments on the In Lieu of Svcs tab. </t>
    </r>
  </si>
  <si>
    <t>All forms of compensation, including employee benefits and taxes to administrative personnel based in MO. Also, include medical director compensation, whether on salary or contract. Include case management compensation below.</t>
  </si>
  <si>
    <t>All forms of corporate allocated compensation, including employee benefits and taxes to administrative personnel in direct support of the plan. Include case management compensation below.</t>
  </si>
  <si>
    <t>Corporate Executive Officers’ Salaries and Board of Director’s Fees charged or allocated to the MO Medicaid line of business.</t>
  </si>
  <si>
    <t>Compensation - Case Management</t>
  </si>
  <si>
    <t xml:space="preserve">All forms of compensation, including employee benefits and taxes, for services related to enrollee social and medical case management and coordination, including assessment, planning, monitoring and evaluation. </t>
  </si>
  <si>
    <t>Occupancy expenses incurred, such as rent, utilities, security and facility management on facilities not used to deliver health care services to the health plan's members.</t>
  </si>
  <si>
    <t>Interest expense, debt financing and issuance costs, debt restructuring and cancellation costs, and amortization of any such costs when the cost is incurred on borrowed capital that is not a specific requirement of the State of Missouri.</t>
  </si>
  <si>
    <t>Interest expense or penalties on late payment of claims.  Note: If interest expense on the late payment of medical claims is reported as medical expense on the income statement (lines J-K), include it here and explain it as a variance on the Notes tab.</t>
  </si>
  <si>
    <t>Expenses incurred for education and outreach activities related to the Health Plan's enrollees efficiently obtaining Missouri HealthNet services and benefits. Expenses for communications with enrollees through newsletters or special mailings. Expenses directly related to marketing activities which are designed to persuade potential enrollees to become enrolled in the health plan. This includes activities such as the use of direct sales or brokers. Marketing expenses related to items such as pamphlets on health, welfare and educational subjects required by regulation.</t>
  </si>
  <si>
    <t>Expenses related to establishing and maintaining relationships with the communities in which the Health Plan operates.</t>
  </si>
  <si>
    <t>Contributions &amp; Donations to Affiliated Parties of the Health Plan or its Board Members</t>
  </si>
  <si>
    <t>Expenses related to donations or gifts to charitable, civic, educational, medical or political entities with direct connections to the Health Plan or its board members.</t>
  </si>
  <si>
    <t>All sales, marketing and promotion costs, including commissions and the costs of promotional items and memorabilia, gifts and souvenirs not specifically required by the Missouri HealthNet contract.</t>
  </si>
  <si>
    <t>Sanctions - Imposed and collected by Missouri HealthNet</t>
  </si>
  <si>
    <t xml:space="preserve">Expenses related to events where Missouri HealthNet finds the Health Plan to be out of compliance with the program standards, performance standards, or the terms and conditions of the Missouri HealthNet contract. </t>
  </si>
  <si>
    <t>Fines, penalties, sanctions, damages and other settlements resulting from violations (or alleged violations) of, or failure of the health plan to comply with Federal, State, or local laws and regulations not otherwise reported as sanctions imposed and collected by Missouri HealthNet.</t>
  </si>
  <si>
    <t>Expenses allocated to the Health Plan through a corporate allocation arrangement with a related or affiliated entity.</t>
  </si>
  <si>
    <t xml:space="preserve">Expenses related to boards, bureaus and association fees. This should include all dues and assessments of organizations of which the Health Plan is a member, as well as all dues for employees’ and agents’ memberships on the Health Plan's behalf. </t>
  </si>
  <si>
    <t>Expenses related to activities associated with the accounting functions of the Health Plan, including financial reporting and rate setting.</t>
  </si>
  <si>
    <t>Costs incurred in defense or settlement of any civil or criminal proceeding where the Health Plan is found liable or has settled out of court. In addition, all legal, litigation and settlement expenses, charges or allocations (even if not found liable) not associated with the MO Medicaid line of business.</t>
  </si>
  <si>
    <t>All costs for transportation, lodging, subsistence and conferences in direct support of the Health Plan and its Medicaid members.</t>
  </si>
  <si>
    <t xml:space="preserve">All costs for transportation, lodging, subsistence, conferences and entertainment not directly related to a meeting or conference with the State of Missouri. Such costs might include tickets to sporting or other events, golf outings, ski trips, cruises or professional entertainers. </t>
  </si>
  <si>
    <t>Costs incurred for purposes of employee morale such as an annual employee picnic or holiday party, or annual employee awards.</t>
  </si>
  <si>
    <t>Expenses related to medical liability insurance for the Health Plan.</t>
  </si>
  <si>
    <t>Expenses for one-time charges for systems upgrades and/or conversions as they relate to equipment and systems required for the administration of the Missouri HealthNet program.</t>
  </si>
  <si>
    <t>Costs associated with the Health Plan's quality improvement program.</t>
  </si>
  <si>
    <t>Expenses incurred by the Health Plan to improve health outcomes, including increasing the likelihood of desired outcomes compared to a baseline and reduce health disparities among specified populations. This category includes the direct interaction of the Health Plan (including those services delegated by the Health Plan for which the Health Plan retains ultimate responsibility), providers and the enrollee or the enrollee's representative (for example, face-to-face, telephonic, web-based interactions or other means of communication) to improve health outcomes. This category should not include any expenses related to compensation that have already been captured in other categories.</t>
  </si>
  <si>
    <t>Expenses incurred by the Health Plan to prevent hospital readmissions through a comprehensive program for hospital discharge. This category should not include any expenses related to compensation that have already been captured in other categories.</t>
  </si>
  <si>
    <t>Expenses incurred by the Health Plan to improve patient safety, reduce medical errors and lower infection and mortality rates. This category should not include any expenses related to compensation that have already been captured in other categories.</t>
  </si>
  <si>
    <t>Expenses incurred by the Health Plan to implement, promote and increase wellness and health activities. This category should not include any expenses related to compensation that have already been captured in other categories.</t>
  </si>
  <si>
    <t>HIT expenses for health quality improvement</t>
  </si>
  <si>
    <t xml:space="preserve">Expenses incurred by the Health Plan to enhance the use of health care data to improve quality, transparency and outcomes and support meaningful use of HIT. This includes expenses that are designed for use by Health Plan, health care providers or patients for the electronic creation, maintenance, access or exchange of health information, as well as those consistent with Medicare and/or Medicaid Meaningful Use Requirements. This category should not include any expenses related to compensation that have already been captured in other categories. </t>
  </si>
  <si>
    <t xml:space="preserve">Expenses for broadly excluded activities from other administrative categories. These expenses must support the definitions and purposes as HCQI. Please reference the definition HCQI in 42 CFR 150.158 for clarification as to what can/should be included in this category. </t>
  </si>
  <si>
    <t>a) Non-Missouri  Medicaid Required Travel, Food, Conferences and Entertainment</t>
  </si>
  <si>
    <t>Health Care Quality Improvement Activities</t>
  </si>
  <si>
    <r>
      <t>(10)</t>
    </r>
    <r>
      <rPr>
        <sz val="10"/>
        <rFont val="Arial"/>
        <family val="2"/>
      </rPr>
      <t xml:space="preserve"> Report expenditures net of Third Party Liability and Fraud, Waste, and Abuse recoveries. Costs for any third party recovery vendors should be reported as an administrative expense. Additionally, TPL recoveries will be provided in the TPL tab.</t>
    </r>
  </si>
  <si>
    <t>Table A – Administrative cost detail: Provide administrative cost detail by the requested expense categories and classifications, and also include general ledger accounts (number or code) and names with the associated expenditures. Detailed instructions for each of the requested categories and classifications are included in the "Admin Descriptions" tab. Totals from this report should tie to the totals reported in the “Income Statement” tab for the most recent completed calendar year. A reconciliation calculation is performed at the bottom of Table A. Any differences between Table A and Health Plan Financial Reporting Form or the General Ledger should be reconciled using the "GL Recon" provided within this template. All revenue should be reported on an accrued basis, not a received basis.</t>
  </si>
  <si>
    <t xml:space="preserve">"Insert submission date here".  </t>
  </si>
  <si>
    <t>Inpatient - PH, Inpatient - BH</t>
  </si>
  <si>
    <t>Emergency Room, Outpatient - PH, Outpatient - BH</t>
  </si>
  <si>
    <t>Hospitalizations with a diagnosis that meets the criteria for Inpatient Hospital - Behavioral Health.  Inpatient hospitalizations meeting the Behavioral Health criteria must be reported in COS 02.</t>
  </si>
  <si>
    <t>Professional charges for hospital based physicians.  Physician expenses related to outpatient behavioral health hospitalizations must be reported in COS 07, Behavioral Health.</t>
  </si>
  <si>
    <t>Physician expenses related to behavioral health services.  Physician expenses related to behavioral health services, including hospitalization, must be reported in COS 07, Behavioral Health.</t>
  </si>
  <si>
    <t>Behavioral Health</t>
  </si>
  <si>
    <t>Inpatient Hospital - BH</t>
  </si>
  <si>
    <t>Outpatient Hospital - BH</t>
  </si>
  <si>
    <t>Expenses related to other physical and Behavioral Health services such as Adult Day Health Care, Comprehensive Day Rehabilitation, Home Health, Hospice, Personal Care, Therapy, Podiatry, Audiology, etc. "Other Services" not covered for MO HealthNet Managed Care Eligibles 21 and older (except for pregnant women in ME Codes 18, 43, 44, 45, 61, 95, 96, and 98), include diabetes self management training, audiology services including hearing aids and associated testing services,  rehabilitation services (i.e. occupational, speech or physical therapy), and certain podiatry services (procedure codes 11719, 11720, 11721, 11750, and 29540).</t>
  </si>
  <si>
    <t>6, 7, 8, 12, 15, 16, 17, 18</t>
  </si>
  <si>
    <r>
      <t xml:space="preserve">Inpatient Hospital - BH must </t>
    </r>
    <r>
      <rPr>
        <b/>
        <sz val="10"/>
        <rFont val="ARIAL"/>
        <family val="2"/>
      </rPr>
      <t>not</t>
    </r>
    <r>
      <rPr>
        <sz val="10"/>
        <rFont val="Arial"/>
        <family val="2"/>
      </rPr>
      <t xml:space="preserve"> include:</t>
    </r>
  </si>
  <si>
    <t>Professional charges for hospital based physicians for behavioral health services.  Physician expenses related to hospitalizations for behavioral health services must be reported in COS 07, Behavioral Health.</t>
  </si>
  <si>
    <t>I hereby certify, to the best of my knowledge, information and belief, to the accuracy, completeness,</t>
  </si>
  <si>
    <t xml:space="preserve"> and truthfulness of the MO HealthNet financial data submitted on</t>
  </si>
  <si>
    <t>Non-claims expenses paid for settlement of shared-risk arrangements, including shared savings or provider incentives due, and other contractually required payments for the delivery of care to Medicaid members. This should also reflect any provider incentives approved in the contract that are not reflected in the encounter data.</t>
  </si>
  <si>
    <r>
      <t>(15)</t>
    </r>
    <r>
      <rPr>
        <sz val="10"/>
        <rFont val="Arial"/>
        <family val="2"/>
      </rPr>
      <t xml:space="preserve"> Complete Checklist - See sheet titled "Checklist".</t>
    </r>
  </si>
  <si>
    <r>
      <t>(16)</t>
    </r>
    <r>
      <rPr>
        <sz val="10"/>
        <rFont val="Arial"/>
        <family val="2"/>
      </rPr>
      <t xml:space="preserve"> Complete Value Added Services schedule - See sheet titled "Value Added Svcs".</t>
    </r>
  </si>
  <si>
    <r>
      <t>(17)</t>
    </r>
    <r>
      <rPr>
        <sz val="10"/>
        <rFont val="Arial"/>
        <family val="2"/>
      </rPr>
      <t xml:space="preserve"> Complete In Lieu of Services schedule - See sheet titled "In Lieu of Svcs".</t>
    </r>
  </si>
  <si>
    <r>
      <t>(18)</t>
    </r>
    <r>
      <rPr>
        <sz val="10"/>
        <rFont val="Arial"/>
        <family val="2"/>
      </rPr>
      <t xml:space="preserve"> Complete Subcontracted Providers schedule - See sheet titled "Subcontracted Providers".</t>
    </r>
  </si>
  <si>
    <r>
      <t>(19)</t>
    </r>
    <r>
      <rPr>
        <sz val="10"/>
        <rFont val="Arial"/>
        <family val="2"/>
      </rPr>
      <t xml:space="preserve"> Complete IMD schedule - See sheet titled "IMD".</t>
    </r>
  </si>
  <si>
    <r>
      <t>(20)</t>
    </r>
    <r>
      <rPr>
        <sz val="10"/>
        <rFont val="Arial"/>
        <family val="2"/>
      </rPr>
      <t xml:space="preserve"> Complete Other Contractual Requirements schedule - See sheet titled "Other Contractual Req".</t>
    </r>
  </si>
  <si>
    <r>
      <t>(21)</t>
    </r>
    <r>
      <rPr>
        <sz val="10"/>
        <rFont val="Arial"/>
        <family val="2"/>
      </rPr>
      <t xml:space="preserve"> Complete Certification - See sheet titled "Quarterly Rpt Certification".</t>
    </r>
  </si>
  <si>
    <t>MO MAPS Revenue</t>
  </si>
  <si>
    <t>Line G</t>
  </si>
  <si>
    <t>Line N</t>
  </si>
  <si>
    <t>Line X</t>
  </si>
  <si>
    <t>AG</t>
  </si>
  <si>
    <t>Provider_ID</t>
  </si>
  <si>
    <t>Provider Name</t>
  </si>
  <si>
    <t>Region</t>
  </si>
  <si>
    <t>819531427</t>
  </si>
  <si>
    <t>Home State</t>
  </si>
  <si>
    <t>Central</t>
  </si>
  <si>
    <t>819531401</t>
  </si>
  <si>
    <t>East</t>
  </si>
  <si>
    <t>819531419</t>
  </si>
  <si>
    <t>West</t>
  </si>
  <si>
    <t>810036922</t>
  </si>
  <si>
    <t>Southwest</t>
  </si>
  <si>
    <t>818920407</t>
  </si>
  <si>
    <t>819938309</t>
  </si>
  <si>
    <t>819938408</t>
  </si>
  <si>
    <t>810036921</t>
  </si>
  <si>
    <t>810036949</t>
  </si>
  <si>
    <t>UHC</t>
  </si>
  <si>
    <t>810036950</t>
  </si>
  <si>
    <t>810036951</t>
  </si>
  <si>
    <t>810036952</t>
  </si>
  <si>
    <t>RESULT</t>
  </si>
  <si>
    <t xml:space="preserve">Provider Number </t>
  </si>
  <si>
    <t>Region Lookup</t>
  </si>
  <si>
    <t>Quarter Dropdown</t>
  </si>
  <si>
    <t>2019Q1</t>
  </si>
  <si>
    <t>2019Q2</t>
  </si>
  <si>
    <t>Month Dropdown</t>
  </si>
  <si>
    <t>COS ID Dropdown</t>
  </si>
  <si>
    <t>Rate Cell Dropdown</t>
  </si>
  <si>
    <t>Col L</t>
  </si>
  <si>
    <t>Col D</t>
  </si>
  <si>
    <t>Col F</t>
  </si>
  <si>
    <t>Checks</t>
  </si>
  <si>
    <t>Health Plan Financial Reporting Checks</t>
  </si>
  <si>
    <t>No negative FFS, Capitation, or Other Contractual dollars or units were reported on the [Non-Delivery Svcs Report] tab.</t>
  </si>
  <si>
    <t>No negative FFS, Capitation, or Other Contractual dollars or units were reported on the [Delivery Svcs Report] tab.</t>
  </si>
  <si>
    <t>COMMENTS</t>
  </si>
  <si>
    <t>Enter any other revenue received. Please clarify further in item 15 on the Checklist Tab.</t>
  </si>
  <si>
    <t>Enter amount of claims payments recovered through fraud reduction. Reported FFS Paid should be reported net of these recoveries so these amounts will not be added to Total Medical Line O.</t>
  </si>
  <si>
    <t>Fields identified in blue text are those that must be completed by the health plan. If not applicable, leave field blank. Columns and/or rows must not be deleted.</t>
  </si>
  <si>
    <t>1</t>
  </si>
  <si>
    <t>5</t>
  </si>
  <si>
    <t>2</t>
  </si>
  <si>
    <t>H, I, J, L</t>
  </si>
  <si>
    <r>
      <t>(22)</t>
    </r>
    <r>
      <rPr>
        <sz val="10"/>
        <rFont val="Arial"/>
        <family val="2"/>
      </rPr>
      <t xml:space="preserve"> Review the sheet titled "Checks" and correct any checks that are failing or include a comment as appropriate.</t>
    </r>
  </si>
  <si>
    <t>201901</t>
  </si>
  <si>
    <t>201902</t>
  </si>
  <si>
    <t>201903</t>
  </si>
  <si>
    <t>201904</t>
  </si>
  <si>
    <t>201905</t>
  </si>
  <si>
    <t>201906</t>
  </si>
  <si>
    <t>General Administration: costs for rent, utilities, office supplies, printing and copier costs, marketing materials, training and education, recruiting, relocation, travel, depreciation and amortization, and other miscellaneous administrative costs.</t>
  </si>
  <si>
    <r>
      <t xml:space="preserve">Enter the IBNR delivery counts for each rate cell - delivery counts included in Col H must </t>
    </r>
    <r>
      <rPr>
        <u/>
        <sz val="10"/>
        <color indexed="8"/>
        <rFont val="Arial"/>
        <family val="2"/>
      </rPr>
      <t>not</t>
    </r>
    <r>
      <rPr>
        <sz val="10"/>
        <color indexed="8"/>
        <rFont val="Arial"/>
        <family val="2"/>
      </rPr>
      <t xml:space="preserve"> be included in this column. (i.e. complete delivery count consistent with completed delivery claims and quantity on the Delivery Svcs Report tab)</t>
    </r>
  </si>
  <si>
    <t>Delivery Counts - without IBNR and Delivery Counts - IBNR should be consistent with the costs (FFS Paid - without IBNR, FFS - IBNR respectively) and utilization (FFS Quantity - without IBNR and FFS Quantity - IBNR respectively) reported on the Delivery Svcs Report tab.</t>
  </si>
  <si>
    <r>
      <t>(12)</t>
    </r>
    <r>
      <rPr>
        <sz val="10"/>
        <rFont val="Arial"/>
        <family val="2"/>
      </rPr>
      <t xml:space="preserve"> See the COS tab for definitions of each category of service.</t>
    </r>
  </si>
  <si>
    <t>An “inpatient” service, which requires the submission of an inpatient claim, is one in which the hospital expects to provide service to the patient in the hospital for a 24 hour period or longer. The service is still considered inpatient if the intent is to stay 24 hours or longer but the patient dies, is discharged or is transferred to another institution and does not actually stay in the hospital for 24 hours.</t>
  </si>
  <si>
    <t xml:space="preserve">* </t>
  </si>
  <si>
    <t>Emergency Room services with a Place of Service 23 that do not result in an escalated IP-PH hospital stay. In general, services provided in the Emergency Room must be reported in COS 03.</t>
  </si>
  <si>
    <t>Emergency Room services with a Place of Service 23 that do not result in an escalated IP-BH hospital stay. In general, services provided in the Emergency Room must be reported in COS 03.</t>
  </si>
  <si>
    <t xml:space="preserve">All services provided in the Emergency Room from both the facility and physician. These services include: </t>
  </si>
  <si>
    <t>Services with CPT codes of 99281 - 99285</t>
  </si>
  <si>
    <t xml:space="preserve">Outpatient hospitalizations with a diagnosis that meets the criteria for Outpatient Hospital - BH.  Outpatient hospitalizations meeting the Behavioral Health criteria must be reported in COS 05, Outpatient Hospital - BH. </t>
  </si>
  <si>
    <t>Emergency Room services with a Place of Service 23.   In general, all services provided in the Emergency Room must be reported in COS 03.</t>
  </si>
  <si>
    <r>
      <t>Outpatient Hospital - BH must</t>
    </r>
    <r>
      <rPr>
        <b/>
        <sz val="10"/>
        <rFont val="ARIAL"/>
        <family val="2"/>
      </rPr>
      <t xml:space="preserve"> not </t>
    </r>
    <r>
      <rPr>
        <sz val="10"/>
        <rFont val="Arial"/>
        <family val="2"/>
      </rPr>
      <t>include:</t>
    </r>
  </si>
  <si>
    <t>Behavioral Health expenses include clinic services for family doctor, specialist, and other physicians and professionals for Behavioral Health services.  Include behavioral health physician expenses related to BH inpatient or outpatient hospitalizations.</t>
  </si>
  <si>
    <t xml:space="preserve">Emergency Transportation services include costs of providing transportation by ground or air to receive emergency medical care services.
</t>
  </si>
  <si>
    <t>Non-Emergency Transportation services include costs of providing transportation to receive health care services including health care services that are carved out of MO HealthNet Managed Care contracts, and required ancillary services.</t>
  </si>
  <si>
    <t xml:space="preserve">Optometric services include costs related to medically necessary optical services such as eye exams, office visits, treatments, prosthetic eyes, eyeglasses, and EPSDT/HCY optical screens and services. Please refer to the managed care contract for specifics on the optometric services covered for the child, pregnant women and adult populations. </t>
  </si>
  <si>
    <t xml:space="preserve">These services include direct costs of providing laboratory and x-ray services, excluding costs associated with a hospital stay or outpatient clinic. </t>
  </si>
  <si>
    <t>Missouri Medicaid Access to Physician Services: any revenue received as part of the MO MAPS program.</t>
  </si>
  <si>
    <r>
      <t xml:space="preserve">(3) </t>
    </r>
    <r>
      <rPr>
        <sz val="10"/>
        <rFont val="Arial"/>
        <family val="2"/>
      </rPr>
      <t>Enter the Paid Through Date in cell E2 and the Health Plan Provider Number in cell J2 of the Non-Delivery Svcs Report.</t>
    </r>
  </si>
  <si>
    <t>A valid Health Plan Provider Number is entered on the [Non-Delivery Svcs Report] tab.</t>
  </si>
  <si>
    <t>Please confirm interest expenses, fines and penalties were excluded from the reported medical costs.</t>
  </si>
  <si>
    <t>CHECK</t>
  </si>
  <si>
    <t>1)</t>
  </si>
  <si>
    <t>2)</t>
  </si>
  <si>
    <t>3)</t>
  </si>
  <si>
    <t>4)</t>
  </si>
  <si>
    <t>5)</t>
  </si>
  <si>
    <t>6)</t>
  </si>
  <si>
    <t>7)</t>
  </si>
  <si>
    <t>8)</t>
  </si>
  <si>
    <t>The Health Plan Provider Number entered aligns with Health Plan and Region reported on the [Lag Triangles] tab.</t>
  </si>
  <si>
    <t>The [Report vs Lags] tab demonstrates that the Non-Delivery &amp; Delivery Services tabs align with the lag reports.</t>
  </si>
  <si>
    <r>
      <t xml:space="preserve">***After populating the Health Plan Financial Reporting Form please verify that all checks result in a </t>
    </r>
    <r>
      <rPr>
        <b/>
        <sz val="10"/>
        <color rgb="FF00B050"/>
        <rFont val="ARIAL"/>
        <family val="2"/>
      </rPr>
      <t xml:space="preserve">Pass. </t>
    </r>
    <r>
      <rPr>
        <b/>
        <sz val="10"/>
        <rFont val="ARIAL"/>
        <family val="2"/>
      </rPr>
      <t xml:space="preserve">If a check result is </t>
    </r>
    <r>
      <rPr>
        <b/>
        <sz val="10"/>
        <color rgb="FFC00000"/>
        <rFont val="ARIAL"/>
        <family val="2"/>
      </rPr>
      <t xml:space="preserve">Fail </t>
    </r>
    <r>
      <rPr>
        <b/>
        <sz val="10"/>
        <rFont val="ARIAL"/>
        <family val="2"/>
      </rPr>
      <t>but the reported data is correct,</t>
    </r>
    <r>
      <rPr>
        <b/>
        <sz val="10"/>
        <color rgb="FFC00000"/>
        <rFont val="ARIAL"/>
        <family val="2"/>
      </rPr>
      <t xml:space="preserve"> </t>
    </r>
    <r>
      <rPr>
        <b/>
        <sz val="10"/>
        <rFont val="ARIAL"/>
        <family val="2"/>
      </rPr>
      <t xml:space="preserve">please provide an explanation in the Comments box. </t>
    </r>
  </si>
  <si>
    <t>Behavioral Health services are defined by the following ICD-10 primary diagnosis codes: F01 - F69, F80 - F99</t>
  </si>
  <si>
    <r>
      <t>Professional Behavioral Health expenses must</t>
    </r>
    <r>
      <rPr>
        <b/>
        <sz val="10"/>
        <rFont val="ARIAL"/>
        <family val="2"/>
      </rPr>
      <t xml:space="preserve"> not </t>
    </r>
    <r>
      <rPr>
        <sz val="10"/>
        <rFont val="Arial"/>
        <family val="2"/>
      </rPr>
      <t>include:</t>
    </r>
  </si>
  <si>
    <t>These services are outlined in COS 04 Outpatient Hospital - PH, except these services are for Behavioral Health diagnosis codes as defined by the following ICD-10 primary diagnosis codes: F01 - F69, F80 - F99</t>
  </si>
  <si>
    <t>Please indicate what percentage of the performance withhold is included in the reported revenue on the Income Statement tab.</t>
  </si>
  <si>
    <t>Refer to the following list of allowable HCPCS codes: A0225, A0380, A0382, A0384, A0390, A0392, A0394, A0396, A0398, A0420, A0422, A0424, A0425, A0427, A0429-A0436, A0999</t>
  </si>
  <si>
    <t>Refer to the provider manual here: http://manuals.momed.com/collections/collection_den/Print.pdf</t>
  </si>
  <si>
    <t>Durable Medical Equipment (DME) services include the cost for equipment that is necessary and reasonable for treatment of the member's illness or injury or to improve the functioning of a malformed or permanently inoperative body part. DME is limited to prosthetic devices (with the exception of artificial larynx); respiratory equipment and oxygen, with the exception of CPAP, BiPAP, and nebulizers; wheelchairs; diabetic supplies and equipment; and ostomy supplies for recipients age 21 and over (except for pregnant women in ME Codes 18, 43, 44, 45, 61, 95, 96, and 98).</t>
  </si>
  <si>
    <t xml:space="preserve">Refer to provider manual located here: http://manuals.momed.com/collections/collection_dme/Print.pdf </t>
  </si>
  <si>
    <t xml:space="preserve">Refer to provider manual located here: http://manuals.momed.com/collections/collection_opt/print.pdf </t>
  </si>
  <si>
    <t>Expenses related to family planning services. Family Planning services are defined by the following ICD-10 diagnosis codes Z30.0-Z30.9, or the following stand-alone HCPCs/CPT codes:
A4264, A4266, A4267, A4268, A4269, H1010, J7296, J7297, J7298, J7300, J7301, J7303, J7304, J7306, J7307, S4981, S4989, S4993, 00851, 00921, 11976, 11980-11983, 55200, 55250, 55870, 57170,  58300, 58301, 58600, 58605, 58611, 58615, 58661, 58670, 58671, 58673</t>
  </si>
  <si>
    <t>Inpatient Hospital-PH should include Emergency Room services that result in an IP-PH stay.</t>
  </si>
  <si>
    <t>Inpatient Hospital-BH should include Emergency Room services that result in an IP-BH stay.</t>
  </si>
  <si>
    <t>2019Q3</t>
  </si>
  <si>
    <t>2019Q4</t>
  </si>
  <si>
    <t>201907</t>
  </si>
  <si>
    <t>201908</t>
  </si>
  <si>
    <t>201910</t>
  </si>
  <si>
    <t>201911</t>
  </si>
  <si>
    <t>201909</t>
  </si>
  <si>
    <t>201912</t>
  </si>
  <si>
    <t>CCBHO</t>
  </si>
  <si>
    <t>Physician, Behavioral Health, Dental, Optometric, Lab and X-Ray, Family Planning, DME, Other Services, CMHC, FQHC/RHC, CCBHO</t>
  </si>
  <si>
    <t xml:space="preserve">CCBHO </t>
  </si>
  <si>
    <t xml:space="preserve">Report  all T1040 per diem payments to CCBHOs. List of clinics that may bill as a CCBHO can be found at https://dss.mo.gov/mhd/providers/pdf/bulletin39-55_2017June17.pdf (Attachment II). </t>
  </si>
  <si>
    <t>202001</t>
  </si>
  <si>
    <t>202002</t>
  </si>
  <si>
    <t>202003</t>
  </si>
  <si>
    <t>202004</t>
  </si>
  <si>
    <t>202005</t>
  </si>
  <si>
    <t>202006</t>
  </si>
  <si>
    <t>2020Q1</t>
  </si>
  <si>
    <t>2020Q2</t>
  </si>
  <si>
    <t>State of Missouri: Health Plan Financial Reporting Form (HPFRF) Category of Service Hierarchy and Descriptions</t>
  </si>
  <si>
    <t>HPFRF COS ID</t>
  </si>
  <si>
    <t>CLAIM FORM(S)</t>
  </si>
  <si>
    <t>COS CODING HIERARCHY</t>
  </si>
  <si>
    <r>
      <t xml:space="preserve">Inpatient hospital - physical health costs include </t>
    </r>
    <r>
      <rPr>
        <b/>
        <sz val="10"/>
        <rFont val="ARIAL"/>
        <family val="2"/>
      </rPr>
      <t>routine</t>
    </r>
    <r>
      <rPr>
        <sz val="10"/>
        <rFont val="Arial"/>
        <family val="2"/>
      </rPr>
      <t xml:space="preserve"> and </t>
    </r>
    <r>
      <rPr>
        <b/>
        <sz val="10"/>
        <rFont val="ARIAL"/>
        <family val="2"/>
      </rPr>
      <t>ancillary</t>
    </r>
    <r>
      <rPr>
        <sz val="10"/>
        <rFont val="Arial"/>
        <family val="2"/>
      </rPr>
      <t xml:space="preserve"> services for a MO HealthNet managed care enrolled recipient while confined to an acute care hospital with a hospital admission revenue code (010X- 0219).</t>
    </r>
  </si>
  <si>
    <t>837I</t>
  </si>
  <si>
    <t>Services in an observation room (revenue code 0762), regardless of the length of time, without a formal admission are not considered an inpatient service and should be reported as Outpatient.</t>
  </si>
  <si>
    <t>Use the same classification as Inpatient Hospital - PH except services are for Behavioral Health with a hospital admission revenue code (010X- 0219).</t>
  </si>
  <si>
    <t>837I/837P</t>
  </si>
  <si>
    <t>Services with a Revenue Code in the range of 450-455, 457-459</t>
  </si>
  <si>
    <t>Please note that claims that have both an ER Revenue Code and a hospital admission Revenue Codes (010X- 0219) should not be counted as an ER service. These costs should be reported as Inpatient.</t>
  </si>
  <si>
    <t>Expenses related to physical health services rendered in an outpatient hospital setting (i.e., facility claims without revenue codes 010X-0219).</t>
  </si>
  <si>
    <t>Expenses related to behavioral health services rendered in an outpatient hospital setting (i.e., facility claims without revenue codes 010X-0219).</t>
  </si>
  <si>
    <t>Emergency Room services with a Place of Service 23.  In general, all services provided in the Emergency Room must be reported in COS 03.</t>
  </si>
  <si>
    <t>837P</t>
  </si>
  <si>
    <t>Dental services include, but are not limited to, diagnostic, preventive, restorative procedures, prosthodontic services, medically necessary oral and maxillofacial surgeries, early periodic screenings, diagnosis, and treatment (EPSDT) screens. Dental services provided in an FQHC should be reported on the FQHC line and should not be included in this COS.</t>
  </si>
  <si>
    <t>837D</t>
  </si>
  <si>
    <t>Refer to the following list of allowable HCPCS codes: A0021, A0080, A0090, A0100, A0110, A0120, A0130, A0140, A0160, A0170, A0180, A0190, A0200, A0210, A0426, A0428, A0888, A0998, S0209, S0215, T2001-T2005, T2007, T2049</t>
  </si>
  <si>
    <t>Report all claims from Missouri Medicaid contracted CMHCs.  
CMHC listing can be found at https://dss.mo.gov/business-processes/managed-care-2017/health-plan-reporting-schedules-templates/2017-exhibit-c.xlsx</t>
  </si>
  <si>
    <t>Report all claims from Missouri Medicaid contracted FQHC/RHCs. 
FQHC/RHC listing can be found at https://dss.mo.gov/business-processes/managed-care-2017/health-plan-reporting-schedules-templates/2017-exhibit-c.xlsx</t>
  </si>
  <si>
    <t>837P/837I/837D</t>
  </si>
  <si>
    <t xml:space="preserve">Enter administrative expenses paid to subcontracted providers. 42 CFR 438.230(c)(1) requires that all subcontractors that administer claims for the managed care plan must report information about mandatory deductions or exclusions from incurred claims (overpayment recoveries, rebates, other non-claims costs, etc.) </t>
  </si>
  <si>
    <t xml:space="preserve">Fraud Prevention Expenses </t>
  </si>
  <si>
    <t>Fraud Prevention Expenses</t>
  </si>
  <si>
    <t>Line Z</t>
  </si>
  <si>
    <t>AH</t>
  </si>
  <si>
    <t>AI</t>
  </si>
  <si>
    <t>AJ</t>
  </si>
  <si>
    <t>Line AD</t>
  </si>
  <si>
    <t>Line AE</t>
  </si>
  <si>
    <t>Subcapitated Administrative Expense</t>
  </si>
  <si>
    <t>Subcapitatied Administrative Expense</t>
  </si>
  <si>
    <t>Reported Subcapitated Payments (Medical Only)</t>
  </si>
  <si>
    <t>Reported Subcapitated Payments (Admin Only)</t>
  </si>
  <si>
    <t>Enter the amount spent on fraud reduction post-payment activities.</t>
  </si>
  <si>
    <t>Enter the amount spent on fraud prevention pre-payment activities.</t>
  </si>
  <si>
    <r>
      <t xml:space="preserve">NOTES:
</t>
    </r>
    <r>
      <rPr>
        <sz val="12"/>
        <rFont val="Arial"/>
        <family val="2"/>
      </rPr>
      <t xml:space="preserve"> - These 18 COS are required. No changes, deletions and/or additions to these categories may be made.
 - Please refer to the Provider Manuals for the most current coding descriptions for what should be reported in each of the 18 COS.
 - Cost and utilization reporting for each COS should reflect the covered services as defined in the Comprehensive Benefit Package when incurred.
 - Please apply the COS at the header level for facility claims (IP, OP, Home Health) and at the detail line level for medical (professional claims) and dental.  </t>
    </r>
  </si>
  <si>
    <t/>
  </si>
  <si>
    <t>All administrative expenses that are part of subcapitated arrangements to align with line W of the income Statement.</t>
  </si>
  <si>
    <t>Any State and Federal income taxes, current or deferred, expensed, charged or allocated to the MO Medicaid line of business that was not reported as "Income Tax" in line AE of the Income Statement.</t>
  </si>
  <si>
    <t xml:space="preserve">to the managed care plan.  This line should include all administrative related subcontractor expenditures. </t>
  </si>
  <si>
    <t>General and Operations Mgmt.</t>
  </si>
  <si>
    <t>General and Oper Mgmt. Costs Include:</t>
  </si>
  <si>
    <t>Line Y</t>
  </si>
  <si>
    <t>Y</t>
  </si>
  <si>
    <t>Quarterly and Annual Report Submission Due Dates</t>
  </si>
  <si>
    <t>Quarterly reports</t>
  </si>
  <si>
    <t>Prior Calendar Year and Current Calendar Year with service and payment dates reported through June 30th.</t>
  </si>
  <si>
    <t>Prior Calendar Year and Current Calendar Year with service and payment dates reported through September 30th.</t>
  </si>
  <si>
    <t>The [Admin Exp Detail] tab reconciliations between Table A, the General Ledger Detail, and the Income Statement return differences of $0. (Applicable for May 15th and November 15th submissions)</t>
  </si>
  <si>
    <t>Due March 1st of each year</t>
  </si>
  <si>
    <t>Due September 1st of each year</t>
  </si>
  <si>
    <t>***Please send all Quarterly Health Plan Financial Reporting Form submissions directly to State's Actuary.</t>
  </si>
  <si>
    <t>All tabs are required.</t>
  </si>
  <si>
    <t>This additional required information is useful to further the understanding of the reported data.
Please indicate where differences may occur between regions or reporting year/quarter. All relevant questions are required for the May 15 &amp; November 15 submissions.</t>
  </si>
  <si>
    <t>The following tabs are required: [Checks], [Member Months], [Income Statement], [Delivery Counts], [Delivery Svcs Report],</t>
  </si>
  <si>
    <t>A*</t>
  </si>
  <si>
    <t>Total Administrative Expenses</t>
  </si>
  <si>
    <t>Further, under the Medicaid Final Rule, Federal Financial Participation is not available for services provided to an individual who is a patient in an IMD. This applies to both services provided inside or outside the IMD while the individual is a patient in the facility. This rule permits payment of capitation rates for a month for an enrollee when only part of that period is spent in an IMD because the IMD is used as a substitute setting. Therefore, it is necessary for us to exclude all costs for an individual for a month in which they had an IMD stay greater than 15 days.</t>
  </si>
  <si>
    <t>Please describe any other payments for contractual requirements paid during the reporting period. This should include all non-claims expenses paid for settlement of shared-risk arrangements, including shared savings or provider incentives due, and other contractually required payments for the delivery of care to Medicaid members. This should also reflect any provider incentives approved in the contract that are not reflected in the encounter data.</t>
  </si>
  <si>
    <t>*Initial year is applicable for the March and May submission only.</t>
  </si>
  <si>
    <t>2020Q3</t>
  </si>
  <si>
    <t>2020Q4</t>
  </si>
  <si>
    <t>202007</t>
  </si>
  <si>
    <t>202008</t>
  </si>
  <si>
    <t>202009</t>
  </si>
  <si>
    <t>Year Quarter Check</t>
  </si>
  <si>
    <t>Year Month Check</t>
  </si>
  <si>
    <t>No</t>
  </si>
  <si>
    <t>51-53, 61, 65-74, and 78-79</t>
  </si>
  <si>
    <t>[Non-Delivery Svcs Report], [Lag Triangles], [Lag Triangles Certification], [Quarterly Rpt Certification]. All other tabs are optional.</t>
  </si>
  <si>
    <t>Initial Calendar Year and Prior Calendar Year with service and payment dates reported through December 31st.</t>
  </si>
  <si>
    <t>Initial Calendar Year, Prior Calendar Year and Current Calendar Year with service and payment dates reported through March 31st.</t>
  </si>
  <si>
    <t>All values in the Year Quarter columns of the [Value Added Svcs], [In Lieu of Svcs], [Subcontracted Providers] and [Other Contracted Req] tabs and in the Year Month column of the [IMD] tab are entered correctly based on values in drop downs.</t>
  </si>
  <si>
    <t>Audited calendar year Annual Report due June 1st of each year (see Annual Audit Instructions)</t>
  </si>
  <si>
    <t>202010</t>
  </si>
  <si>
    <t>202011</t>
  </si>
  <si>
    <t>202012</t>
  </si>
  <si>
    <t>Healthy Blue Missouri</t>
  </si>
  <si>
    <t xml:space="preserve">     Prior Calendar Year - January through December (Current Calendar Year less 1 year)  Example: In 2021, Prior Year is 2020.</t>
  </si>
  <si>
    <t xml:space="preserve">     Initial Calendar Year - January through December (Current Calendar Year less 2 years)  Example:  In 2021, Initial Calendar Year is 2019.</t>
  </si>
  <si>
    <t>2021Q1</t>
  </si>
  <si>
    <t>2021Q2</t>
  </si>
  <si>
    <t>2021Q3</t>
  </si>
  <si>
    <t>2021Q4</t>
  </si>
  <si>
    <t>202101</t>
  </si>
  <si>
    <t>202102</t>
  </si>
  <si>
    <t>202103</t>
  </si>
  <si>
    <t>202104</t>
  </si>
  <si>
    <t>202105</t>
  </si>
  <si>
    <t>202106</t>
  </si>
  <si>
    <t>202107</t>
  </si>
  <si>
    <t>202108</t>
  </si>
  <si>
    <t>202109</t>
  </si>
  <si>
    <t>202110</t>
  </si>
  <si>
    <t>202111</t>
  </si>
  <si>
    <t>202112</t>
  </si>
  <si>
    <t>2021 Current Year</t>
  </si>
  <si>
    <t>Year:</t>
  </si>
  <si>
    <t>Note:  The format below must be used when completing the lag triangles.  Only fields with blue text need to be updated and/or changed.</t>
  </si>
  <si>
    <t>I hereby certify, to the best of my knowledge, information and belief, to the accuracy, completeness, and truthfulness of the MO HealthNet lag triangles submitted on</t>
  </si>
  <si>
    <t>Submission Period</t>
  </si>
  <si>
    <t>Col C / D</t>
  </si>
  <si>
    <t>Calendar Year / Quarter</t>
  </si>
  <si>
    <t>To allow for tracking of recoveries over time, Calendar Year and Quarter should refer to the quarter of the original claim, and not the quarter recoveries were received. It is therefore expected that amounts for prior time periods would be restated with each quarter's submission.</t>
  </si>
  <si>
    <t>Please indicate the line item and amount of expense related to the LCCCP Program:</t>
  </si>
  <si>
    <t>Expense Category:</t>
  </si>
  <si>
    <t>LCCCP Expense Amount:</t>
  </si>
  <si>
    <t>The sum of Reported Subcapitated Payments (Medical Only) and (Admin Only) on the [Income Statement] tab is equal to the total paid amount reported on the [Subcontracted Providers] tab. (Applicable for May 15th and November 15th submissions)</t>
  </si>
  <si>
    <t>Line L</t>
  </si>
  <si>
    <t>Enter medical expenses paid to subcontracted providers.</t>
  </si>
  <si>
    <t>19-20 Years Old</t>
  </si>
  <si>
    <t>6</t>
  </si>
  <si>
    <t>22</t>
  </si>
  <si>
    <t>23</t>
  </si>
  <si>
    <t>24</t>
  </si>
  <si>
    <t>25</t>
  </si>
  <si>
    <t>26</t>
  </si>
  <si>
    <t>19-20 Years</t>
  </si>
  <si>
    <t>6, 7, 16, 17</t>
  </si>
  <si>
    <r>
      <t xml:space="preserve">2 </t>
    </r>
    <r>
      <rPr>
        <b/>
        <vertAlign val="superscript"/>
        <sz val="10"/>
        <rFont val="Arial"/>
        <family val="2"/>
      </rPr>
      <t>1</t>
    </r>
  </si>
  <si>
    <r>
      <t xml:space="preserve">NICU </t>
    </r>
    <r>
      <rPr>
        <b/>
        <vertAlign val="superscript"/>
        <sz val="10"/>
        <rFont val="Arial"/>
        <family val="2"/>
      </rPr>
      <t>2</t>
    </r>
  </si>
  <si>
    <r>
      <t>Delivery Rate Cells</t>
    </r>
    <r>
      <rPr>
        <b/>
        <vertAlign val="superscript"/>
        <sz val="12"/>
        <rFont val="Arial"/>
        <family val="2"/>
      </rPr>
      <t>3</t>
    </r>
  </si>
  <si>
    <r>
      <rPr>
        <i/>
        <vertAlign val="superscript"/>
        <sz val="10"/>
        <rFont val="Arial"/>
        <family val="2"/>
      </rPr>
      <t>(1)</t>
    </r>
    <r>
      <rPr>
        <i/>
        <sz val="10"/>
        <rFont val="Arial"/>
        <family val="2"/>
      </rPr>
      <t>Note: The Pregnant Women rate cell is defined as ME codes 18, 43, 44, 45, 61, 95, 96, and 98.</t>
    </r>
  </si>
  <si>
    <r>
      <rPr>
        <i/>
        <vertAlign val="superscript"/>
        <sz val="10"/>
        <rFont val="Arial"/>
        <family val="2"/>
      </rPr>
      <t>(2)</t>
    </r>
    <r>
      <rPr>
        <i/>
        <sz val="10"/>
        <rFont val="Arial"/>
        <family val="2"/>
      </rPr>
      <t xml:space="preserve">Note: A Neonatal Intensive Care Unit (NICU) newborn is defined as a baby with a birth weight under 1500 grams. Costs and member months should be included for the first 12 months of life. Please refer to the NICU Payment Policy available here: https://dss.mo.gov/business-processes/managed-care-2017/bidder-vendor-documents/ </t>
    </r>
  </si>
  <si>
    <r>
      <rPr>
        <i/>
        <vertAlign val="superscript"/>
        <sz val="10"/>
        <rFont val="Arial"/>
        <family val="2"/>
      </rPr>
      <t>(3)</t>
    </r>
    <r>
      <rPr>
        <i/>
        <sz val="10"/>
        <rFont val="Arial"/>
        <family val="2"/>
      </rPr>
      <t xml:space="preserve">Note: Please include all delivery-related services provided to the mother during her associated hospital admission by identifying all claims for the member between the admission and discharge date for the delivery. </t>
    </r>
    <r>
      <rPr>
        <sz val="10"/>
        <rFont val="Arial"/>
        <family val="2"/>
      </rPr>
      <t>Please refer to the Delivery Kick Payment Policy available here:</t>
    </r>
    <r>
      <rPr>
        <i/>
        <sz val="10"/>
        <rFont val="Arial"/>
        <family val="2"/>
      </rPr>
      <t xml:space="preserve"> https://dss.mo.gov/business-processes/managed-care-2017/bidder-vendor-documents/ </t>
    </r>
    <r>
      <rPr>
        <sz val="10"/>
        <rFont val="Arial"/>
        <family val="2"/>
      </rPr>
      <t>for codes that trigger a kick payment</t>
    </r>
    <r>
      <rPr>
        <i/>
        <sz val="10"/>
        <rFont val="Arial"/>
        <family val="2"/>
      </rPr>
      <t>. The delivery-related services reported in the Delivery report should not be limited to claims with codes in the Delivery Kick Payment Policy.</t>
    </r>
  </si>
  <si>
    <t>Category of Aid 1, 2, 5, 6, or NICU.</t>
  </si>
  <si>
    <t xml:space="preserve">This draft template is being provided for RFP illustrative purposes only, and it may be modified prior to implementation.  </t>
  </si>
  <si>
    <t>***Please complete a separate Health Plan Financial Reporting Form file for each managed care regions (Central, East, West, and Southeast).</t>
  </si>
  <si>
    <t>2022-3</t>
  </si>
  <si>
    <t>January 2020 - June 2022  
with runout through September 30, 2022</t>
  </si>
  <si>
    <t>27</t>
  </si>
  <si>
    <t>28</t>
  </si>
  <si>
    <t>Enter the Calendar Years being reported in cell C18.</t>
  </si>
  <si>
    <t>2022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</si>
</sst>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quot;$&quot;#,##0.00;\(&quot;$&quot;#,##0.00\)"/>
    <numFmt numFmtId="167" formatCode="_(&quot;$&quot;* #,##0_);_(&quot;$&quot;* \(#,##0\);_(&quot;$&quot;* &quot;-&quot;??_);_(@_)"/>
    <numFmt numFmtId="168" formatCode="0_);\(0\)"/>
    <numFmt numFmtId="169" formatCode="yyyy\-mm"/>
    <numFmt numFmtId="170" formatCode="#,##0;\-#,##0;&quot;-&quot;"/>
    <numFmt numFmtId="171" formatCode="&quot;$&quot;#,##0.00"/>
    <numFmt numFmtId="172" formatCode="_-* #,##0.00\ [$€-1]_-;\-* #,##0.00\ [$€-1]_-;_-* &quot;-&quot;??\ [$€-1]_-"/>
    <numFmt numFmtId="173" formatCode="&quot;$&quot;#,##0.0,_);[Red]\(&quot;$&quot;#,##0.0,\)"/>
    <numFmt numFmtId="174" formatCode="&quot;$&quot;0.00"/>
    <numFmt numFmtId="175" formatCode="_(* #,##0.00_);_(* \(#,##0.00\);_(* &quot;-&quot;_);_(@_)"/>
    <numFmt numFmtId="176" formatCode=";;;"/>
    <numFmt numFmtId="177" formatCode="0.0_)\%;\(0.0\)\%;0.0_)\%;@_)_%"/>
    <numFmt numFmtId="178" formatCode="#,##0.0_)_%;\(#,##0.0\)_%;0.0_)_%;@_)_%"/>
    <numFmt numFmtId="179" formatCode="#,##0.0_);\(#,##0.0\);#,##0.0_);@_)"/>
    <numFmt numFmtId="180" formatCode="#,##0.0_);\(#,##0.0\)"/>
    <numFmt numFmtId="181" formatCode="&quot;$&quot;_(#,##0.00_);&quot;$&quot;\(#,##0.00\);&quot;$&quot;_(0.00_);@_)"/>
    <numFmt numFmtId="182" formatCode="&quot;£&quot;_(#,##0.00_);&quot;£&quot;\(#,##0.00\)"/>
    <numFmt numFmtId="183" formatCode="&quot;$&quot;_(#,##0.00_);&quot;$&quot;\(#,##0.00\)"/>
    <numFmt numFmtId="184" formatCode="0.0%_);\(0.0%\);\ \-\-\ "/>
    <numFmt numFmtId="185" formatCode="#,##0.00_);\(#,##0.00\);0.00_);@_)"/>
    <numFmt numFmtId="186" formatCode="\€_(#,##0.00_);\€\(#,##0.00\);\€_(0.00_);@_)"/>
    <numFmt numFmtId="187" formatCode="#,##0_)\x;\(#,##0\)\x;0_)\x;@_)_x"/>
    <numFmt numFmtId="188" formatCode="#,##0.0_)\x;\(#,##0.0\)\x"/>
    <numFmt numFmtId="189" formatCode="#,##0.00_)\x;\(#,##0.00\)\x"/>
    <numFmt numFmtId="190" formatCode="#,##0.0000;\-#,##0.0000"/>
    <numFmt numFmtId="191" formatCode="#,##0.0_)\x;\(#,##0.0\)\x;0.0_)\x;@_)_x"/>
    <numFmt numFmtId="192" formatCode="\ \ _•\–\ \ \ \ @"/>
    <numFmt numFmtId="193" formatCode="_(* #,##0.000_)\ \ ;_(* \(#,##0.000\)\ \ ;_(* &quot;-&quot;??_)\ \ ;_(@_)"/>
    <numFmt numFmtId="194" formatCode="#,##0.00;\(#,##0.00\);\-"/>
    <numFmt numFmtId="195" formatCode="###0&quot;A&quot;"/>
    <numFmt numFmtId="196" formatCode="#,##0_)_x;\(#,##0\)_x;0_)_x;@_)_x"/>
    <numFmt numFmtId="197" formatCode="#,##0.0_)_x;\(#,##0.0\)_x"/>
    <numFmt numFmtId="198" formatCode="#,##0.00000;\-#,##0.00000"/>
    <numFmt numFmtId="199" formatCode="#,##0.0_)_x;\(#,##0.0\)_x;0.0_)_x;@_)_x"/>
    <numFmt numFmtId="200" formatCode="#,##0_)_x_x_x_x_x_x_x;\(#,##0\)_x_x_x_x"/>
    <numFmt numFmtId="201" formatCode="#,##0.0;\(#,##0.0\)"/>
    <numFmt numFmtId="202" formatCode="0.0&quot;x&quot;\ \ \ \ "/>
    <numFmt numFmtId="203" formatCode="#,##0\ _F;\(#,##0\)\ _F;\-\ _F"/>
    <numFmt numFmtId="204" formatCode="#,##0;\(###0\);\-"/>
    <numFmt numFmtId="205" formatCode="0.0_)%;\(0.0\)%"/>
    <numFmt numFmtId="206" formatCode="0.0_)\%;\(0.0\)\%"/>
    <numFmt numFmtId="207" formatCode="#,##0\ &quot;F&quot;;\-#,##0\ &quot;F&quot;"/>
    <numFmt numFmtId="208" formatCode="_(* #,##0.0_)\ \ ;_(* \(#,##0.0\)\ \ ;_(* &quot;-&quot;??_)\ \ ;_(@_)"/>
    <numFmt numFmtId="209" formatCode="#,##0\ _F;\(#,##0\)\ _F"/>
    <numFmt numFmtId="210" formatCode="0%_);\(0%\);\ \-\-\ "/>
    <numFmt numFmtId="211" formatCode="#,##0.0_)_%;\(#,##0.0\)_%"/>
    <numFmt numFmtId="212" formatCode="#,##0\ &quot;F&quot;;[Red]\-#,##0\ &quot;F&quot;"/>
    <numFmt numFmtId="213" formatCode="#,##0.00;\(#,##0.00\)"/>
    <numFmt numFmtId="214" formatCode="&quot;F&quot;#,##0_);\(&quot;F&quot;#,##0\)"/>
    <numFmt numFmtId="215" formatCode="#,##0_)"/>
    <numFmt numFmtId="216" formatCode="\£\ #,##0_);[Red]\(\£\ #,##0\)"/>
    <numFmt numFmtId="217" formatCode="_(\£* #,##0_);_(\£* \(#,##0\);_(\£* &quot;-&quot;_);_(@_)"/>
    <numFmt numFmtId="218" formatCode="_(\£* #,##0.0_);_(\£* \(#,##0.0\);_(\£* &quot;-&quot;_);_(@_)"/>
    <numFmt numFmtId="219" formatCode="_(\£* #,##0.00_);_(\£* \(#,##0.00\);_(\£* &quot;-&quot;_);_(@_)"/>
    <numFmt numFmtId="220" formatCode="_(* #,##0\p_);_(* \(#,##0\p\);_(* &quot;-&quot;\ \p_);_(@_)"/>
    <numFmt numFmtId="221" formatCode="_(* #,##0.00\p_);_(* \(#,##0.00\p\);_(* &quot;-&quot;\ \p_);_(@_)"/>
    <numFmt numFmtId="222" formatCode="\£#,##0.00"/>
    <numFmt numFmtId="223" formatCode="\¥\ #,##0_);[Red]\(\¥\ #,##0\)"/>
    <numFmt numFmtId="224" formatCode="0.0"/>
    <numFmt numFmtId="225" formatCode="0.0%"/>
    <numFmt numFmtId="226" formatCode="#,##0,_);[Red]\(#,##0,\)"/>
    <numFmt numFmtId="227" formatCode="#,##0.0##;[Red]\-#,##0.0##"/>
    <numFmt numFmtId="228" formatCode="&quot;$&quot;#,##0.000_);\(&quot;$&quot;#,##0.000\)"/>
    <numFmt numFmtId="229" formatCode="_(* #,##0.0_);_(* \(#,##0.0\);_(* &quot;-&quot;?_);_(@_)"/>
    <numFmt numFmtId="230" formatCode="_(* #,##0%_);_(* \(#,##0%\);_(* &quot;-&quot;?_);_(@_)"/>
    <numFmt numFmtId="231" formatCode="_(* #,##0.00%_);_(* \(#,##0.00%\);_(* &quot;-&quot;?_);_(@_)"/>
    <numFmt numFmtId="232" formatCode="#,##0;\(#,##0\)"/>
    <numFmt numFmtId="233" formatCode="0.00%;\(0.00%\)"/>
    <numFmt numFmtId="234" formatCode="#,##0.0_);[Red]\(#,##0.0\)"/>
    <numFmt numFmtId="235" formatCode="&quot;$&quot;#,##0.0_);[Red]\(&quot;$&quot;#,##0.0\)"/>
    <numFmt numFmtId="236" formatCode="mm/dd/yy_)"/>
    <numFmt numFmtId="237" formatCode="#,##0\ ;\(#,##0\);\-\ \ \ \ \ "/>
    <numFmt numFmtId="238" formatCode="#,##0\ ;\(#,##0\);\–\ \ \ \ \ "/>
    <numFmt numFmtId="239" formatCode="\£#,##0_);\(\£#,##0\)"/>
    <numFmt numFmtId="240" formatCode="#,##0.0_);[Red]\(#,##0.00_)"/>
    <numFmt numFmtId="241" formatCode="#,##0.00\ %"/>
    <numFmt numFmtId="242" formatCode="_(* #,##0.000000_);_(* \(#,##0.000000\);_(* &quot;-&quot;??_);_(@_)"/>
    <numFmt numFmtId="243" formatCode="ddmmyy"/>
    <numFmt numFmtId="244" formatCode="0.00\x;\-0.00\x;&quot;&quot;"/>
    <numFmt numFmtId="245" formatCode="General_)"/>
    <numFmt numFmtId="246" formatCode="000000000000"/>
    <numFmt numFmtId="247" formatCode="0.000_)"/>
    <numFmt numFmtId="248" formatCode="* #,##0.0\ \x_);&quot;NM&quot;_)"/>
    <numFmt numFmtId="249" formatCode="0.00_);\(0.00\)"/>
    <numFmt numFmtId="250" formatCode="* #,##0.0\ \x_);&quot;NM&quot;"/>
    <numFmt numFmtId="251" formatCode="#,##0_%_);\(#,##0\)_%;#,##0_%_);@_%_)"/>
    <numFmt numFmtId="252" formatCode="#,##0.0"/>
    <numFmt numFmtId="253" formatCode="#,##0.0\ \ _);&quot;NM&quot;_)"/>
    <numFmt numFmtId="254" formatCode="0.00\ %"/>
    <numFmt numFmtId="255" formatCode="&quot;$&quot;#,##0.0_);\(&quot;$&quot;#,##0.0\)"/>
    <numFmt numFmtId="256" formatCode="_(&quot;$&quot;\ #,##0.00_);_(&quot;$&quot;\ #,##0.00\);_(&quot;$&quot;* &quot;-&quot;??_);_(@_)"/>
    <numFmt numFmtId="257" formatCode="&quot;$&quot;#,##0_%_);\(&quot;$&quot;#,##0\)_%;&quot;$&quot;#,##0_%_);@_%_)"/>
    <numFmt numFmtId="258" formatCode="#,##0.0000_);\(#,##0.0000\)"/>
    <numFmt numFmtId="259" formatCode="_-* #,##0\ _F_-;\-* #,##0\ _F_-;_-* &quot;-&quot;\ _F_-;_-@_-"/>
    <numFmt numFmtId="260" formatCode="#,##0.0_);[Red]\(#,##0.00\)"/>
    <numFmt numFmtId="261" formatCode="#,###,"/>
    <numFmt numFmtId="262" formatCode="mmm\-d\-yy"/>
    <numFmt numFmtId="263" formatCode="mmm\-d\-yyyy"/>
    <numFmt numFmtId="264" formatCode="mm/dd"/>
    <numFmt numFmtId="265" formatCode="* #,##0.00_);* \(#,##0.00\);* &quot;$&quot;\ \-"/>
    <numFmt numFmtId="266" formatCode="m/d/yy_%_)"/>
    <numFmt numFmtId="267" formatCode="0.0%_);\(0.0%\)"/>
    <numFmt numFmtId="268" formatCode="#,##0.000"/>
    <numFmt numFmtId="269" formatCode="0.0000"/>
    <numFmt numFmtId="270" formatCode="0.000000"/>
    <numFmt numFmtId="271" formatCode="#,##0.000_);[Red]\(#,##0.000\)"/>
    <numFmt numFmtId="272" formatCode="#,##0.0000_);[Red]\(#,##0.0000\)"/>
    <numFmt numFmtId="273" formatCode="#,##0.00000_);[Red]\(#,##0.00000\)"/>
    <numFmt numFmtId="274" formatCode="0.0000_);\-0.0000\);;@"/>
    <numFmt numFmtId="275" formatCode="0.0\x"/>
    <numFmt numFmtId="276" formatCode="###0.0_);\(###0.0\)"/>
    <numFmt numFmtId="277" formatCode="_-* #,##0_-;\-* #,##0_-;_-* &quot;-&quot;_-;_-@_-"/>
    <numFmt numFmtId="278" formatCode="#,##0.0\x_);[Red]\(#,##0.0\)"/>
    <numFmt numFmtId="279" formatCode="_-* #,##0.00\ _F_-;\-* #,##0.00\ _F_-;_-* &quot;-&quot;??\ _F_-;_-@_-"/>
    <numFmt numFmtId="280" formatCode="#,##0.0\ \x"/>
    <numFmt numFmtId="281" formatCode="* \£\ #,##0.00_);* \(\£\ #,##0.00\);* \£\ \-"/>
    <numFmt numFmtId="282" formatCode="0_%_);\(0\)_%;0_%_);@_%_)"/>
    <numFmt numFmtId="283" formatCode="&quot;$&quot;#,##0.0"/>
    <numFmt numFmtId="284" formatCode="0.00\x"/>
    <numFmt numFmtId="285" formatCode="#,###.0"/>
    <numFmt numFmtId="286" formatCode="&quot;$&quot;0.0\ &quot;(e)&quot;"/>
    <numFmt numFmtId="287" formatCode="_(* #,##0.0_);_(* \(#,##0.0\);_(* &quot;-&quot;??_);_(@_)"/>
    <numFmt numFmtId="288" formatCode="_([$€-2]* #,##0.00_);_([$€-2]* \(#,##0.00\);_([$€-2]* &quot;-&quot;??_)"/>
    <numFmt numFmtId="289" formatCode="###0_);\(###0\)"/>
    <numFmt numFmtId="290" formatCode="#,##0.000_);\(#,##0.000\)"/>
    <numFmt numFmtId="291" formatCode="#,###,##0;\(#,###,##0\)"/>
    <numFmt numFmtId="292" formatCode="&quot;$&quot;#,###,##0;\(&quot;$&quot;#,###,##0\)"/>
    <numFmt numFmtId="293" formatCode="#,##0.00%;\(#,##0.00%\)"/>
    <numFmt numFmtId="294" formatCode="* #,##0_);* \(\ #,##0\);* \-"/>
    <numFmt numFmtId="295" formatCode="0.0\%_);\(0.0\%\);0.0\%_);@_%_)"/>
    <numFmt numFmtId="296" formatCode="0.0%;[Red]\(0.0%\)"/>
    <numFmt numFmtId="297" formatCode="&quot;$&quot;#,##0"/>
    <numFmt numFmtId="298" formatCode="mmmm\ d\,\ yyyy"/>
    <numFmt numFmtId="299" formatCode="0.00_)"/>
    <numFmt numFmtId="300" formatCode="\ \ \ @"/>
    <numFmt numFmtId="301" formatCode="\ \ \ \ \ \ @"/>
    <numFmt numFmtId="302" formatCode="#,##0_);\(#,##0\);#,##0_);@_)"/>
    <numFmt numFmtId="303" formatCode="&quot;$&quot;0.0\ &quot;(b)&quot;"/>
    <numFmt numFmtId="304" formatCode="#,###.0\ &quot;(b)&quot;"/>
    <numFmt numFmtId="305" formatCode="0.000"/>
    <numFmt numFmtId="306" formatCode="_-* #,##0\ _D_M_-;\-* #,##0\ _D_M_-;_-* &quot;-&quot;\ _D_M_-;_-@_-"/>
    <numFmt numFmtId="307" formatCode="_-* #,##0.00\ _D_M_-;\-* #,##0.00\ _D_M_-;_-* &quot;-&quot;??\ _D_M_-;_-@_-"/>
    <numFmt numFmtId="308" formatCode="yyyy"/>
    <numFmt numFmtId="309" formatCode="&quot;$&quot;0.00_ ;\(&quot;$&quot;0.00\)\ ;\ \-\-\ \ "/>
    <numFmt numFmtId="310" formatCode="_-* #,##0\ &quot;DM&quot;_-;\-* #,##0\ &quot;DM&quot;_-;_-* &quot;-&quot;\ &quot;DM&quot;_-;_-@_-"/>
    <numFmt numFmtId="311" formatCode="_-* #,##0.00\ &quot;DM&quot;_-;\-* #,##0.00\ &quot;DM&quot;_-;_-* &quot;-&quot;??\ &quot;DM&quot;_-;_-@_-"/>
    <numFmt numFmtId="312" formatCode="&quot;$&quot;#,##0.0\ \ \ \ \_\)"/>
    <numFmt numFmtId="313" formatCode="&quot;$&quot;#,##0.0_);&quot;$&quot;\(#,##0.0\)"/>
    <numFmt numFmtId="314" formatCode="0\x;\(0\x\)"/>
    <numFmt numFmtId="315" formatCode="0.0\x;\(0.0\x\)"/>
    <numFmt numFmtId="316" formatCode="0.00\x;\(0.00\x\)"/>
    <numFmt numFmtId="317" formatCode="#,##0.0\x_)_);\(#,##0.0\x\)_);#,##0.0\x_)_);@_%_)"/>
    <numFmt numFmtId="318" formatCode="dd\-mmm_)"/>
    <numFmt numFmtId="319" formatCode="0.0\ \x\ ;&quot;NM   &quot;;0.0\ \x"/>
    <numFmt numFmtId="320" formatCode="#,##0.0\x_);\(#,##0.0\x\);#,##0.0\x_);@_)"/>
    <numFmt numFmtId="321" formatCode="#,##0.0_);[Red]\(#,##0.0\);&quot;N/A &quot;"/>
    <numFmt numFmtId="322" formatCode="0.0_)_x;\(0.0\)_x"/>
    <numFmt numFmtId="323" formatCode="#,##0.0_)_x;\(#,##0.0\)_x;#,##0.0_)_x;@_)"/>
    <numFmt numFmtId="324" formatCode="#,##0.0_)\ ;[Red]\(#,##0.0\)\ "/>
    <numFmt numFmtId="325" formatCode="#0.0\x"/>
    <numFmt numFmtId="326" formatCode="0.0%;\(0.0%\)"/>
    <numFmt numFmtId="327" formatCode="#,##0\ \ \ ;[Red]\(#,##0\)\ \ ;\—\ \ \ \ "/>
    <numFmt numFmtId="328" formatCode="#,##0.0\ ;\(#,##0.0\)"/>
    <numFmt numFmtId="329" formatCode="_-* #,##0.00_-;\-* #,##0.00_-;_-* &quot;-&quot;??_-;_-@_-"/>
    <numFmt numFmtId="330" formatCode="m/d/yy\ h:mm\ AM/PM"/>
    <numFmt numFmtId="331" formatCode="0.0\(\b\)"/>
    <numFmt numFmtId="332" formatCode="0.00000_)"/>
    <numFmt numFmtId="333" formatCode="0%_);\(0%\)"/>
    <numFmt numFmtId="334" formatCode="0%;[Red]\(0%\)"/>
    <numFmt numFmtId="335" formatCode="#,##0.0\%_);\(#,##0.0\%\);#,##0.0\%_);@_)"/>
    <numFmt numFmtId="336" formatCode="#,##0.0\%_);\(#,##0.0\%\);#,##0.0\%_);@_%_)"/>
    <numFmt numFmtId="337" formatCode="hh:mm\ AM/PM"/>
    <numFmt numFmtId="338" formatCode="#,##0.0\ \ "/>
    <numFmt numFmtId="339" formatCode="0.0%&quot;Sales&quot;"/>
    <numFmt numFmtId="340" formatCode="0.0%_);\(0.0%\);0.0%_);@_)"/>
    <numFmt numFmtId="341" formatCode="0.000%"/>
    <numFmt numFmtId="342" formatCode="0.000\x"/>
    <numFmt numFmtId="343" formatCode="&quot;$&quot;#,##0.000_);[Red]\(&quot;$&quot;#,##0.000\)"/>
    <numFmt numFmtId="344" formatCode="0.00000%"/>
    <numFmt numFmtId="345" formatCode="_(&quot;$&quot;* #,##0.00_);_(&quot;$&quot;* \(#,##0.00\);_(* &quot;-&quot;_);_(@_)"/>
    <numFmt numFmtId="346" formatCode="dd\-mmm\-yyyy"/>
    <numFmt numFmtId="347" formatCode="#,##0.00\x"/>
    <numFmt numFmtId="348" formatCode="&quot;$&quot;###,###,##0"/>
    <numFmt numFmtId="349" formatCode="#,##0\ ;\(#,##0\)"/>
    <numFmt numFmtId="350" formatCode=";;;\ \ \ @"/>
    <numFmt numFmtId="351" formatCode=";;;\ \ \ \ \ @"/>
    <numFmt numFmtId="352" formatCode="0.00_);[Red]\(0.00\)"/>
    <numFmt numFmtId="353" formatCode="#,##0.00\ &quot;F&quot;;\-#,##0.00\ &quot;F&quot;"/>
    <numFmt numFmtId="354" formatCode="#,##0.0_);\(#,##0.0\)&quot;%&quot;"/>
    <numFmt numFmtId="355" formatCode="&quot;$&quot;#,##0.0;\(&quot;$&quot;#,##0.0\)"/>
    <numFmt numFmtId="356" formatCode="_-&quot;$&quot;* #,##0_-;\-&quot;$&quot;* #,##0_-;_-&quot;$&quot;* &quot;-&quot;_-;_-@_-"/>
    <numFmt numFmtId="357" formatCode="_-&quot;$&quot;* #,##0.00_-;\-&quot;$&quot;* #,##0.00_-;_-&quot;$&quot;* &quot;-&quot;??_-;_-@_-"/>
    <numFmt numFmtId="358" formatCode="_-&quot;£&quot;* #,##0_-;\-&quot;£&quot;* #,##0_-;_-&quot;£&quot;* &quot;-&quot;_-;_-@_-"/>
    <numFmt numFmtId="359" formatCode="_-&quot;£&quot;* #,##0.00_-;\-&quot;£&quot;* #,##0.00_-;_-&quot;£&quot;* &quot;-&quot;??_-;_-@_-"/>
    <numFmt numFmtId="360" formatCode="\ \ #,##0.00_);\(\ \ #,##0.00\)"/>
    <numFmt numFmtId="361" formatCode="&quot;$&quot;\ #,##0_);\(&quot;$&quot;\ #,##0\)"/>
    <numFmt numFmtId="362" formatCode="0_)"/>
    <numFmt numFmtId="363" formatCode="\¥#,##0_);\(\¥#,##0\)"/>
    <numFmt numFmtId="364" formatCode="&quot;$&quot;#,##0.0_);[Red]\(&quot;$&quot;#,##0.00\)"/>
    <numFmt numFmtId="365" formatCode="&quot;Yes&quot;;;&quot;No&quot;"/>
  </numFmts>
  <fonts count="371">
    <font>
      <sz val="10"/>
      <name val="Arial"/>
    </font>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vertAlign val="superscript"/>
      <sz val="10"/>
      <name val="Arial"/>
      <family val="2"/>
    </font>
    <font>
      <b/>
      <sz val="18"/>
      <name val="Arial"/>
      <family val="2"/>
    </font>
    <font>
      <b/>
      <sz val="12"/>
      <name val="Arial"/>
      <family val="2"/>
    </font>
    <font>
      <sz val="8"/>
      <color indexed="8"/>
      <name val="Arial"/>
      <family val="2"/>
    </font>
    <font>
      <sz val="10"/>
      <color indexed="8"/>
      <name val="MS Sans Serif"/>
      <family val="2"/>
    </font>
    <font>
      <sz val="8"/>
      <name val="Arial"/>
      <family val="2"/>
    </font>
    <font>
      <sz val="8"/>
      <color indexed="12"/>
      <name val="Arial"/>
      <family val="2"/>
    </font>
    <font>
      <b/>
      <sz val="14"/>
      <name val="Arial"/>
      <family val="2"/>
    </font>
    <font>
      <b/>
      <sz val="12"/>
      <name val="Arial"/>
      <family val="2"/>
    </font>
    <font>
      <sz val="10"/>
      <color indexed="12"/>
      <name val="Arial"/>
      <family val="2"/>
    </font>
    <font>
      <sz val="10"/>
      <color indexed="8"/>
      <name val="Arial"/>
      <family val="2"/>
    </font>
    <font>
      <i/>
      <sz val="10"/>
      <name val="Arial"/>
      <family val="2"/>
    </font>
    <font>
      <strike/>
      <sz val="10"/>
      <name val="Arial"/>
      <family val="2"/>
    </font>
    <font>
      <b/>
      <sz val="11"/>
      <name val="Arial"/>
      <family val="2"/>
    </font>
    <font>
      <i/>
      <sz val="8"/>
      <name val="Arial"/>
      <family val="2"/>
    </font>
    <font>
      <b/>
      <u/>
      <sz val="10"/>
      <name val="ARIAL"/>
      <family val="2"/>
    </font>
    <font>
      <b/>
      <i/>
      <u/>
      <sz val="10"/>
      <name val="Arial"/>
      <family val="2"/>
    </font>
    <font>
      <sz val="10"/>
      <color indexed="8"/>
      <name val="Arial"/>
      <family val="2"/>
    </font>
    <font>
      <u/>
      <sz val="10"/>
      <color indexed="8"/>
      <name val="Arial"/>
      <family val="2"/>
    </font>
    <font>
      <b/>
      <sz val="12"/>
      <color indexed="8"/>
      <name val="Arial"/>
      <family val="2"/>
    </font>
    <font>
      <u/>
      <sz val="10"/>
      <name val="Arial"/>
      <family val="2"/>
    </font>
    <font>
      <sz val="10"/>
      <name val="Arial"/>
      <family val="2"/>
    </font>
    <font>
      <sz val="8"/>
      <name val="Arial"/>
      <family val="2"/>
    </font>
    <font>
      <sz val="10"/>
      <color indexed="12"/>
      <name val="Arial"/>
      <family val="2"/>
    </font>
    <font>
      <sz val="10"/>
      <name val="Arial"/>
      <family val="2"/>
    </font>
    <font>
      <b/>
      <sz val="12"/>
      <name val="Arial"/>
      <family val="2"/>
    </font>
    <font>
      <b/>
      <sz val="10"/>
      <color indexed="12"/>
      <name val="Arial"/>
      <family val="2"/>
    </font>
    <font>
      <b/>
      <sz val="10"/>
      <color indexed="10"/>
      <name val="Arial"/>
      <family val="2"/>
    </font>
    <font>
      <sz val="10"/>
      <name val="Arial"/>
      <family val="2"/>
    </font>
    <font>
      <sz val="10"/>
      <name val="MS Serif"/>
      <family val="1"/>
    </font>
    <font>
      <sz val="10"/>
      <color indexed="16"/>
      <name val="MS Serif"/>
      <family val="1"/>
    </font>
    <font>
      <sz val="36"/>
      <name val="Times New Roman"/>
      <family val="1"/>
    </font>
    <font>
      <sz val="48"/>
      <name val="Times New Roman"/>
      <family val="1"/>
    </font>
    <font>
      <sz val="8"/>
      <name val="Helv"/>
    </font>
    <font>
      <b/>
      <sz val="8"/>
      <color indexed="8"/>
      <name val="Helv"/>
    </font>
    <font>
      <sz val="8"/>
      <name val="Arial"/>
      <family val="2"/>
    </font>
    <font>
      <b/>
      <sz val="8"/>
      <name val="Arial"/>
      <family val="2"/>
    </font>
    <font>
      <sz val="11"/>
      <name val="Arial"/>
      <family val="2"/>
    </font>
    <font>
      <b/>
      <sz val="8"/>
      <name val="Arial"/>
      <family val="2"/>
    </font>
    <font>
      <sz val="7"/>
      <name val="Times New Roman"/>
      <family val="1"/>
    </font>
    <font>
      <sz val="11"/>
      <name val="Wingdings"/>
      <charset val="2"/>
    </font>
    <font>
      <i/>
      <vertAlign val="superscript"/>
      <sz val="10"/>
      <name val="Arial"/>
      <family val="2"/>
    </font>
    <font>
      <b/>
      <vertAlign val="superscript"/>
      <sz val="10"/>
      <name val="Arial"/>
      <family val="2"/>
    </font>
    <font>
      <sz val="11"/>
      <color indexed="12"/>
      <name val="Arial"/>
      <family val="2"/>
    </font>
    <font>
      <b/>
      <i/>
      <sz val="11"/>
      <name val="Arial"/>
      <family val="2"/>
    </font>
    <font>
      <sz val="10"/>
      <color rgb="FF0000FF"/>
      <name val="Arial"/>
      <family val="2"/>
    </font>
    <font>
      <sz val="12"/>
      <name val="Arial"/>
      <family val="2"/>
    </font>
    <font>
      <b/>
      <sz val="12"/>
      <color indexed="10"/>
      <name val="Arial"/>
      <family val="2"/>
    </font>
    <font>
      <sz val="12"/>
      <color indexed="12"/>
      <name val="Arial"/>
      <family val="2"/>
    </font>
    <font>
      <sz val="11"/>
      <color rgb="FF000000"/>
      <name val="Calibri"/>
      <family val="2"/>
      <scheme val="minor"/>
    </font>
    <font>
      <sz val="10"/>
      <color rgb="FFFF0000"/>
      <name val="Arial"/>
      <family val="2"/>
    </font>
    <font>
      <sz val="8"/>
      <color rgb="FFFF0000"/>
      <name val="Arial"/>
      <family val="2"/>
    </font>
    <font>
      <sz val="10"/>
      <name val="Times New Roman"/>
      <family val="1"/>
    </font>
    <font>
      <sz val="8"/>
      <color theme="1"/>
      <name val="Arial"/>
      <family val="2"/>
    </font>
    <font>
      <b/>
      <sz val="10"/>
      <color indexed="8"/>
      <name val="Arial"/>
      <family val="2"/>
    </font>
    <font>
      <b/>
      <sz val="10"/>
      <color theme="1"/>
      <name val="Arial"/>
      <family val="2"/>
    </font>
    <font>
      <b/>
      <sz val="8"/>
      <color indexed="8"/>
      <name val="Arial"/>
      <family val="2"/>
    </font>
    <font>
      <sz val="10"/>
      <color indexed="10"/>
      <name val="Arial"/>
      <family val="2"/>
    </font>
    <font>
      <sz val="10"/>
      <name val="Geneva"/>
    </font>
    <font>
      <sz val="10"/>
      <name val="GillSans"/>
      <family val="2"/>
    </font>
    <font>
      <sz val="7"/>
      <name val="Arial"/>
      <family val="2"/>
    </font>
    <font>
      <sz val="10"/>
      <name val="Baskerville MT"/>
    </font>
    <font>
      <sz val="10"/>
      <name val="Century Schoolbook"/>
      <family val="1"/>
    </font>
    <font>
      <sz val="10"/>
      <color indexed="14"/>
      <name val="Baskerville MT"/>
    </font>
    <font>
      <b/>
      <sz val="9"/>
      <name val="Arial"/>
      <family val="2"/>
    </font>
    <font>
      <sz val="9"/>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8"/>
      <color indexed="8"/>
      <name val="Times New Roman"/>
      <family val="1"/>
    </font>
    <font>
      <sz val="8"/>
      <color indexed="14"/>
      <name val="Times New Roman"/>
      <family val="1"/>
    </font>
    <font>
      <sz val="10"/>
      <name val="MS Sans Serif"/>
      <family val="2"/>
    </font>
    <font>
      <sz val="8"/>
      <name val="Tms Rmn"/>
    </font>
    <font>
      <sz val="12"/>
      <name val="SWISS"/>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11"/>
      <color indexed="8"/>
      <name val="Calibri"/>
      <family val="2"/>
    </font>
    <font>
      <sz val="11"/>
      <color theme="1"/>
      <name val="Calibri"/>
      <family val="2"/>
    </font>
    <font>
      <sz val="9"/>
      <name val="Times New Roman"/>
      <family val="1"/>
    </font>
    <font>
      <sz val="7"/>
      <color indexed="12"/>
      <name val="Times New Roman"/>
      <family val="1"/>
    </font>
    <font>
      <sz val="10"/>
      <name val="SWISS"/>
    </font>
    <font>
      <sz val="11"/>
      <color indexed="9"/>
      <name val="Calibri"/>
      <family val="2"/>
    </font>
    <font>
      <sz val="11"/>
      <color theme="0"/>
      <name val="Calibri"/>
      <family val="2"/>
    </font>
    <font>
      <sz val="11"/>
      <color theme="0"/>
      <name val="Calibri"/>
      <family val="2"/>
      <scheme val="minor"/>
    </font>
    <font>
      <sz val="10"/>
      <name val="Book Antiqua"/>
      <family val="1"/>
    </font>
    <font>
      <sz val="8"/>
      <name val="Times"/>
      <family val="1"/>
    </font>
    <font>
      <sz val="8"/>
      <name val="Times New Roman"/>
      <family val="1"/>
    </font>
    <font>
      <sz val="12"/>
      <color indexed="12"/>
      <name val="Times New Roman"/>
      <family val="1"/>
    </font>
    <font>
      <sz val="11"/>
      <color indexed="20"/>
      <name val="Calibri"/>
      <family val="2"/>
    </font>
    <font>
      <sz val="11"/>
      <color rgb="FF9C0006"/>
      <name val="Calibri"/>
      <family val="2"/>
    </font>
    <font>
      <sz val="11"/>
      <color rgb="FF9C0006"/>
      <name val="Calibri"/>
      <family val="2"/>
      <scheme val="minor"/>
    </font>
    <font>
      <sz val="10"/>
      <name val="Palatino"/>
      <family val="1"/>
    </font>
    <font>
      <b/>
      <sz val="12"/>
      <color indexed="9"/>
      <name val="Times New Roman"/>
      <family val="1"/>
    </font>
    <font>
      <sz val="10"/>
      <color indexed="8"/>
      <name val="Tms Rmn"/>
    </font>
    <font>
      <sz val="10"/>
      <color indexed="8"/>
      <name val="Times"/>
      <family val="1"/>
    </font>
    <font>
      <strike/>
      <sz val="8"/>
      <name val="Arial"/>
      <family val="2"/>
    </font>
    <font>
      <sz val="8"/>
      <color indexed="12"/>
      <name val="Tms Rmn"/>
    </font>
    <font>
      <sz val="8"/>
      <color indexed="12"/>
      <name val="Times"/>
      <family val="1"/>
    </font>
    <font>
      <b/>
      <sz val="10"/>
      <color indexed="9"/>
      <name val="Arial"/>
      <family val="2"/>
    </font>
    <font>
      <sz val="10"/>
      <color indexed="12"/>
      <name val="Times New Roman"/>
      <family val="1"/>
    </font>
    <font>
      <sz val="12"/>
      <name val="Tms Rmn"/>
    </font>
    <font>
      <b/>
      <sz val="12"/>
      <name val="Times New Roman"/>
      <family val="1"/>
    </font>
    <font>
      <b/>
      <i/>
      <u/>
      <sz val="12"/>
      <name val="Times New Roman"/>
      <family val="1"/>
    </font>
    <font>
      <sz val="11"/>
      <name val="Times New Roman"/>
      <family val="1"/>
    </font>
    <font>
      <u val="singleAccounting"/>
      <sz val="10"/>
      <name val="Arial"/>
      <family val="2"/>
    </font>
    <font>
      <sz val="32"/>
      <name val="Times New Roman"/>
      <family val="1"/>
    </font>
    <font>
      <b/>
      <sz val="6"/>
      <color indexed="21"/>
      <name val="Wingdings"/>
      <charset val="2"/>
    </font>
    <font>
      <b/>
      <sz val="8"/>
      <color indexed="21"/>
      <name val="ZapfDingbats"/>
      <family val="5"/>
      <charset val="2"/>
    </font>
    <font>
      <sz val="12"/>
      <name val="¹ÙÅÁÃ¼"/>
      <family val="2"/>
    </font>
    <font>
      <b/>
      <sz val="11"/>
      <color indexed="10"/>
      <name val="Calibri"/>
      <family val="2"/>
    </font>
    <font>
      <b/>
      <sz val="11"/>
      <color rgb="FFFA7D00"/>
      <name val="Calibri"/>
      <family val="2"/>
    </font>
    <font>
      <b/>
      <sz val="11"/>
      <color indexed="52"/>
      <name val="Calibri"/>
      <family val="2"/>
    </font>
    <font>
      <b/>
      <sz val="11"/>
      <color rgb="FFFA7D00"/>
      <name val="Calibri"/>
      <family val="2"/>
      <scheme val="minor"/>
    </font>
    <font>
      <b/>
      <sz val="10"/>
      <name val="Helv"/>
    </font>
    <font>
      <sz val="6"/>
      <color indexed="10"/>
      <name val="Times New Roman"/>
      <family val="1"/>
    </font>
    <font>
      <b/>
      <sz val="11"/>
      <color indexed="9"/>
      <name val="Calibri"/>
      <family val="2"/>
    </font>
    <font>
      <b/>
      <sz val="11"/>
      <color theme="0"/>
      <name val="Calibri"/>
      <family val="2"/>
    </font>
    <font>
      <b/>
      <sz val="11"/>
      <color theme="0"/>
      <name val="Calibri"/>
      <family val="2"/>
      <scheme val="minor"/>
    </font>
    <font>
      <sz val="10"/>
      <name val="Century Gothic"/>
      <family val="2"/>
    </font>
    <font>
      <b/>
      <sz val="8"/>
      <name val="Arial Narrow"/>
      <family val="2"/>
    </font>
    <font>
      <b/>
      <i/>
      <sz val="8"/>
      <name val="Arial"/>
      <family val="2"/>
    </font>
    <font>
      <sz val="10"/>
      <color indexed="11"/>
      <name val="Times New Roman"/>
      <family val="1"/>
    </font>
    <font>
      <sz val="10"/>
      <color indexed="10"/>
      <name val="Times New Roman"/>
      <family val="1"/>
    </font>
    <font>
      <b/>
      <u val="singleAccounting"/>
      <sz val="8"/>
      <color indexed="8"/>
      <name val="Arial"/>
      <family val="2"/>
    </font>
    <font>
      <sz val="11"/>
      <name val="Tms Rmn"/>
    </font>
    <font>
      <sz val="10"/>
      <color indexed="8"/>
      <name val="Book Antiqua"/>
      <family val="1"/>
    </font>
    <font>
      <sz val="8"/>
      <name val="Palatino"/>
      <family val="1"/>
    </font>
    <font>
      <sz val="9"/>
      <color indexed="8"/>
      <name val="Calibri"/>
      <family val="2"/>
    </font>
    <font>
      <sz val="10"/>
      <name val="Comic Sans MS"/>
      <family val="4"/>
    </font>
    <font>
      <sz val="8"/>
      <name val="Tahoma"/>
      <family val="2"/>
    </font>
    <font>
      <sz val="10"/>
      <color theme="1"/>
      <name val="Garamond"/>
      <family val="2"/>
    </font>
    <font>
      <sz val="10"/>
      <name val="MUnivers"/>
    </font>
    <font>
      <sz val="10"/>
      <color indexed="24"/>
      <name val="Arial"/>
      <family val="2"/>
    </font>
    <font>
      <sz val="10"/>
      <name val="Helv"/>
    </font>
    <font>
      <i/>
      <sz val="9"/>
      <name val="Tms Rmn"/>
    </font>
    <font>
      <sz val="11"/>
      <color indexed="12"/>
      <name val="Book Antiqua"/>
      <family val="1"/>
    </font>
    <font>
      <sz val="10"/>
      <name val="Garamond"/>
      <family val="1"/>
    </font>
    <font>
      <sz val="8"/>
      <color indexed="16"/>
      <name val="Palatino"/>
      <family val="1"/>
    </font>
    <font>
      <b/>
      <i/>
      <sz val="10"/>
      <name val="Arial"/>
      <family val="2"/>
    </font>
    <font>
      <sz val="10"/>
      <color indexed="8"/>
      <name val="Verdana"/>
      <family val="2"/>
    </font>
    <font>
      <b/>
      <sz val="14"/>
      <color indexed="10"/>
      <name val="Times New Roman"/>
      <family val="1"/>
    </font>
    <font>
      <b/>
      <sz val="16"/>
      <color indexed="16"/>
      <name val="Arial"/>
      <family val="2"/>
    </font>
    <font>
      <b/>
      <sz val="16"/>
      <color indexed="16"/>
      <name val="Helv"/>
    </font>
    <font>
      <sz val="12"/>
      <name val="Helv"/>
    </font>
    <font>
      <sz val="10"/>
      <color indexed="17"/>
      <name val="Arial"/>
      <family val="2"/>
    </font>
    <font>
      <sz val="9"/>
      <name val="New Century Schlbk"/>
    </font>
    <font>
      <sz val="9"/>
      <color indexed="12"/>
      <name val="Times New Roman"/>
      <family val="1"/>
    </font>
    <font>
      <sz val="10"/>
      <name val="Courier"/>
      <family val="3"/>
    </font>
    <font>
      <b/>
      <sz val="10"/>
      <name val="Times New Roman"/>
      <family val="1"/>
    </font>
    <font>
      <sz val="8"/>
      <color indexed="12"/>
      <name val="Times New Roman"/>
      <family val="1"/>
    </font>
    <font>
      <u val="doubleAccounting"/>
      <sz val="10"/>
      <name val="Arial"/>
      <family val="2"/>
    </font>
    <font>
      <sz val="12"/>
      <color indexed="8"/>
      <name val="Arial MT"/>
    </font>
    <font>
      <sz val="10"/>
      <name val="Arial Narrow"/>
      <family val="2"/>
    </font>
    <font>
      <b/>
      <sz val="14"/>
      <color indexed="8"/>
      <name val="Arial Narrow"/>
      <family val="2"/>
    </font>
    <font>
      <b/>
      <sz val="10"/>
      <color indexed="8"/>
      <name val="Arial Narrow"/>
      <family val="2"/>
    </font>
    <font>
      <b/>
      <sz val="10"/>
      <name val="Arial Narrow"/>
      <family val="2"/>
    </font>
    <font>
      <sz val="9"/>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9"/>
      <name val="Tms Rmn"/>
    </font>
    <font>
      <sz val="10"/>
      <name val="New Century Schlbk"/>
    </font>
    <font>
      <i/>
      <sz val="11"/>
      <color indexed="23"/>
      <name val="Calibri"/>
      <family val="2"/>
    </font>
    <font>
      <i/>
      <sz val="11"/>
      <color rgb="FF7F7F7F"/>
      <name val="Calibri"/>
      <family val="2"/>
    </font>
    <font>
      <i/>
      <sz val="11"/>
      <color rgb="FF7F7F7F"/>
      <name val="Calibri"/>
      <family val="2"/>
      <scheme val="minor"/>
    </font>
    <font>
      <sz val="1"/>
      <color indexed="8"/>
      <name val="Courier"/>
      <family val="3"/>
    </font>
    <font>
      <i/>
      <sz val="1"/>
      <color indexed="8"/>
      <name val="Courier"/>
      <family val="3"/>
    </font>
    <font>
      <b/>
      <sz val="7"/>
      <color indexed="12"/>
      <name val="Arial"/>
      <family val="2"/>
    </font>
    <font>
      <sz val="12"/>
      <name val="Helv"/>
      <family val="2"/>
    </font>
    <font>
      <b/>
      <sz val="10"/>
      <name val="Palatino"/>
      <family val="1"/>
    </font>
    <font>
      <b/>
      <sz val="10"/>
      <name val="Book Antiqua"/>
      <family val="1"/>
    </font>
    <font>
      <sz val="10"/>
      <color indexed="0"/>
      <name val="Arial"/>
      <family val="2"/>
    </font>
    <font>
      <sz val="11"/>
      <color indexed="17"/>
      <name val="Calibri"/>
      <family val="2"/>
    </font>
    <font>
      <sz val="11"/>
      <color rgb="FF006100"/>
      <name val="Calibri"/>
      <family val="2"/>
    </font>
    <font>
      <sz val="11"/>
      <color rgb="FF006100"/>
      <name val="Calibri"/>
      <family val="2"/>
      <scheme val="minor"/>
    </font>
    <font>
      <sz val="11"/>
      <color indexed="57"/>
      <name val="Calibri"/>
      <family val="2"/>
    </font>
    <font>
      <sz val="10"/>
      <color indexed="17"/>
      <name val="Times New Roman"/>
      <family val="1"/>
    </font>
    <font>
      <sz val="12"/>
      <color indexed="17"/>
      <name val="Times New Roman"/>
      <family val="1"/>
    </font>
    <font>
      <sz val="12"/>
      <color indexed="9"/>
      <name val="Times New Roman"/>
      <family val="1"/>
    </font>
    <font>
      <b/>
      <sz val="11"/>
      <name val="Helv"/>
      <family val="2"/>
    </font>
    <font>
      <b/>
      <sz val="11"/>
      <name val="Tms Rmn"/>
      <family val="1"/>
    </font>
    <font>
      <i/>
      <sz val="12"/>
      <name val="Tms Rmn"/>
    </font>
    <font>
      <sz val="10.5"/>
      <name val="Times New Roman"/>
      <family val="1"/>
    </font>
    <font>
      <b/>
      <sz val="8"/>
      <name val="Palatino"/>
      <family val="1"/>
    </font>
    <font>
      <b/>
      <sz val="15"/>
      <color indexed="62"/>
      <name val="Calibri"/>
      <family val="2"/>
    </font>
    <font>
      <b/>
      <sz val="15"/>
      <color theme="3"/>
      <name val="Calibri"/>
      <family val="2"/>
    </font>
    <font>
      <b/>
      <sz val="15"/>
      <color indexed="56"/>
      <name val="Calibri"/>
      <family val="2"/>
    </font>
    <font>
      <b/>
      <sz val="15"/>
      <color theme="3"/>
      <name val="Calibri"/>
      <family val="2"/>
      <scheme val="minor"/>
    </font>
    <font>
      <b/>
      <sz val="15"/>
      <color indexed="48"/>
      <name val="Calibri"/>
      <family val="2"/>
    </font>
    <font>
      <b/>
      <sz val="13"/>
      <color indexed="62"/>
      <name val="Calibri"/>
      <family val="2"/>
    </font>
    <font>
      <b/>
      <sz val="13"/>
      <color theme="3"/>
      <name val="Calibri"/>
      <family val="2"/>
    </font>
    <font>
      <b/>
      <sz val="13"/>
      <color indexed="56"/>
      <name val="Calibri"/>
      <family val="2"/>
    </font>
    <font>
      <b/>
      <sz val="13"/>
      <color theme="3"/>
      <name val="Calibri"/>
      <family val="2"/>
      <scheme val="minor"/>
    </font>
    <font>
      <b/>
      <sz val="13"/>
      <color indexed="48"/>
      <name val="Calibri"/>
      <family val="2"/>
    </font>
    <font>
      <b/>
      <sz val="11"/>
      <color indexed="62"/>
      <name val="Calibri"/>
      <family val="2"/>
    </font>
    <font>
      <b/>
      <sz val="11"/>
      <color theme="3"/>
      <name val="Calibri"/>
      <family val="2"/>
    </font>
    <font>
      <b/>
      <sz val="11"/>
      <color indexed="56"/>
      <name val="Calibri"/>
      <family val="2"/>
    </font>
    <font>
      <b/>
      <sz val="11"/>
      <color theme="3"/>
      <name val="Calibri"/>
      <family val="2"/>
      <scheme val="minor"/>
    </font>
    <font>
      <b/>
      <sz val="11"/>
      <color indexed="48"/>
      <name val="Calibri"/>
      <family val="2"/>
    </font>
    <font>
      <i/>
      <sz val="10"/>
      <name val="Times New Roman"/>
      <family val="1"/>
    </font>
    <font>
      <b/>
      <sz val="16"/>
      <name val="Times New Roman"/>
      <family val="1"/>
    </font>
    <font>
      <b/>
      <sz val="12"/>
      <name val="Helv"/>
    </font>
    <font>
      <b/>
      <sz val="9"/>
      <name val="Times New Roman"/>
      <family val="1"/>
    </font>
    <font>
      <b/>
      <u/>
      <sz val="9"/>
      <name val="Times New Roman"/>
      <family val="1"/>
    </font>
    <font>
      <b/>
      <sz val="8"/>
      <name val="MS Sans Serif"/>
      <family val="2"/>
    </font>
    <font>
      <b/>
      <i/>
      <sz val="22"/>
      <name val="Times New Roman"/>
      <family val="1"/>
    </font>
    <font>
      <sz val="8"/>
      <color indexed="9"/>
      <name val="Arial"/>
      <family val="2"/>
    </font>
    <font>
      <sz val="10"/>
      <color indexed="9"/>
      <name val="Times New Roman"/>
      <family val="1"/>
    </font>
    <font>
      <u/>
      <sz val="9.35"/>
      <color theme="10"/>
      <name val="Calibri"/>
      <family val="2"/>
    </font>
    <font>
      <u/>
      <sz val="10"/>
      <color indexed="12"/>
      <name val="Arial"/>
      <family val="2"/>
    </font>
    <font>
      <u/>
      <sz val="11"/>
      <color theme="10"/>
      <name val="Calibri"/>
      <family val="2"/>
      <scheme val="minor"/>
    </font>
    <font>
      <u/>
      <sz val="11"/>
      <color theme="10"/>
      <name val="Calibri"/>
      <family val="2"/>
    </font>
    <font>
      <sz val="11"/>
      <color indexed="62"/>
      <name val="Calibri"/>
      <family val="2"/>
    </font>
    <font>
      <sz val="11"/>
      <color rgb="FF3F3F76"/>
      <name val="Calibri"/>
      <family val="2"/>
    </font>
    <font>
      <sz val="11"/>
      <color rgb="FF3F3F76"/>
      <name val="Calibri"/>
      <family val="2"/>
      <scheme val="minor"/>
    </font>
    <font>
      <sz val="11"/>
      <color indexed="54"/>
      <name val="Calibri"/>
      <family val="2"/>
    </font>
    <font>
      <sz val="8"/>
      <color indexed="39"/>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sz val="1"/>
      <color indexed="9"/>
      <name val="Symbol"/>
      <family val="1"/>
      <charset val="2"/>
    </font>
    <font>
      <i/>
      <sz val="12"/>
      <name val="Times New Roman"/>
      <family val="1"/>
    </font>
    <font>
      <b/>
      <sz val="7"/>
      <name val="Arial"/>
      <family val="2"/>
    </font>
    <font>
      <sz val="18"/>
      <name val="Times New Roman"/>
      <family val="1"/>
    </font>
    <font>
      <b/>
      <sz val="13"/>
      <name val="Times New Roman"/>
      <family val="1"/>
    </font>
    <font>
      <b/>
      <i/>
      <sz val="12"/>
      <name val="Times New Roman"/>
      <family val="1"/>
    </font>
    <font>
      <sz val="10"/>
      <color indexed="16"/>
      <name val="MS Sans Serif"/>
      <family val="2"/>
    </font>
    <font>
      <sz val="11"/>
      <color indexed="10"/>
      <name val="Calibri"/>
      <family val="2"/>
    </font>
    <font>
      <sz val="11"/>
      <color rgb="FFFA7D00"/>
      <name val="Calibri"/>
      <family val="2"/>
    </font>
    <font>
      <sz val="11"/>
      <color indexed="52"/>
      <name val="Calibri"/>
      <family val="2"/>
    </font>
    <font>
      <sz val="11"/>
      <color rgb="FFFA7D00"/>
      <name val="Calibri"/>
      <family val="2"/>
      <scheme val="minor"/>
    </font>
    <font>
      <sz val="8"/>
      <name val="Arial Narrow"/>
      <family val="2"/>
    </font>
    <font>
      <sz val="4"/>
      <name val="Tms Rmn"/>
    </font>
    <font>
      <b/>
      <sz val="14"/>
      <color indexed="24"/>
      <name val="Book Antiqua"/>
      <family val="1"/>
    </font>
    <font>
      <b/>
      <sz val="11"/>
      <name val="Helv"/>
    </font>
    <font>
      <sz val="14"/>
      <name val="Architecture"/>
      <family val="2"/>
    </font>
    <font>
      <sz val="26"/>
      <name val="Times New Roman"/>
      <family val="1"/>
    </font>
    <font>
      <sz val="11"/>
      <color indexed="19"/>
      <name val="Calibri"/>
      <family val="2"/>
    </font>
    <font>
      <sz val="11"/>
      <color rgb="FF9C6500"/>
      <name val="Calibri"/>
      <family val="2"/>
    </font>
    <font>
      <sz val="11"/>
      <color indexed="60"/>
      <name val="Calibri"/>
      <family val="2"/>
    </font>
    <font>
      <sz val="11"/>
      <color rgb="FF9C6500"/>
      <name val="Calibri"/>
      <family val="2"/>
      <scheme val="minor"/>
    </font>
    <font>
      <sz val="11"/>
      <color indexed="37"/>
      <name val="Calibri"/>
      <family val="2"/>
    </font>
    <font>
      <b/>
      <u val="singleAccounting"/>
      <sz val="8"/>
      <color indexed="8"/>
      <name val="Verdana"/>
      <family val="2"/>
    </font>
    <font>
      <b/>
      <sz val="12"/>
      <color indexed="8"/>
      <name val="Verdana"/>
      <family val="2"/>
    </font>
    <font>
      <sz val="10"/>
      <name val="CG Times (WN)"/>
    </font>
    <font>
      <sz val="7"/>
      <name val="Small Fonts"/>
      <family val="2"/>
    </font>
    <font>
      <b/>
      <i/>
      <sz val="16"/>
      <name val="Helv"/>
    </font>
    <font>
      <sz val="10"/>
      <name val="Arial Unicode MS"/>
      <family val="2"/>
    </font>
    <font>
      <sz val="10"/>
      <color theme="1"/>
      <name val="Calibri"/>
      <family val="2"/>
    </font>
    <font>
      <sz val="11"/>
      <name val="Calibri"/>
      <family val="2"/>
    </font>
    <font>
      <sz val="8"/>
      <name val="Helvetica"/>
      <family val="2"/>
    </font>
    <font>
      <sz val="7"/>
      <color indexed="12"/>
      <name val="Arial"/>
      <family val="2"/>
    </font>
    <font>
      <sz val="7"/>
      <name val="Helvetica"/>
      <family val="2"/>
    </font>
    <font>
      <sz val="7"/>
      <name val="Helv"/>
    </font>
    <font>
      <sz val="8"/>
      <name val="Book Antiqua"/>
      <family val="1"/>
    </font>
    <font>
      <b/>
      <sz val="8"/>
      <color indexed="72"/>
      <name val="Arial"/>
      <family val="2"/>
    </font>
    <font>
      <b/>
      <sz val="11"/>
      <color rgb="FF3F3F3F"/>
      <name val="Calibri"/>
      <family val="2"/>
    </font>
    <font>
      <b/>
      <sz val="11"/>
      <color indexed="63"/>
      <name val="Calibri"/>
      <family val="2"/>
    </font>
    <font>
      <b/>
      <sz val="11"/>
      <color rgb="FF3F3F3F"/>
      <name val="Calibri"/>
      <family val="2"/>
      <scheme val="minor"/>
    </font>
    <font>
      <b/>
      <sz val="11"/>
      <color indexed="8"/>
      <name val="Calibri"/>
      <family val="2"/>
    </font>
    <font>
      <sz val="10"/>
      <color indexed="8"/>
      <name val="Tahoma"/>
      <family val="2"/>
    </font>
    <font>
      <b/>
      <i/>
      <sz val="10"/>
      <color indexed="8"/>
      <name val="Arial"/>
      <family val="2"/>
    </font>
    <font>
      <b/>
      <i/>
      <sz val="10"/>
      <color indexed="8"/>
      <name val="Tahoma"/>
      <family val="2"/>
    </font>
    <font>
      <b/>
      <sz val="10"/>
      <color indexed="8"/>
      <name val="Tahoma"/>
      <family val="2"/>
    </font>
    <font>
      <b/>
      <i/>
      <sz val="22"/>
      <color indexed="8"/>
      <name val="Times New Roman"/>
      <family val="1"/>
    </font>
    <font>
      <b/>
      <sz val="16"/>
      <color indexed="8"/>
      <name val="Tahoma"/>
      <family val="2"/>
    </font>
    <font>
      <b/>
      <sz val="26"/>
      <name val="Times New Roman"/>
      <family val="1"/>
    </font>
    <font>
      <b/>
      <sz val="18"/>
      <name val="Times New Roman"/>
      <family val="1"/>
    </font>
    <font>
      <sz val="10"/>
      <color indexed="16"/>
      <name val="Helvetica-Black"/>
    </font>
    <font>
      <i/>
      <sz val="14"/>
      <name val="Times New Roman"/>
      <family val="1"/>
    </font>
    <font>
      <b/>
      <sz val="22"/>
      <name val="Book Antiqua"/>
      <family val="1"/>
    </font>
    <font>
      <sz val="10"/>
      <color indexed="39"/>
      <name val="Arial"/>
      <family val="2"/>
    </font>
    <font>
      <b/>
      <sz val="10"/>
      <name val="MS Sans Serif"/>
      <family val="2"/>
    </font>
    <font>
      <sz val="16"/>
      <name val="Times New Roman"/>
      <family val="1"/>
    </font>
    <font>
      <u/>
      <sz val="10"/>
      <name val="GillSans"/>
      <family val="2"/>
    </font>
    <font>
      <sz val="8"/>
      <color indexed="10"/>
      <name val="Arial"/>
      <family val="2"/>
    </font>
    <font>
      <sz val="8"/>
      <name val="Wingdings"/>
      <charset val="2"/>
    </font>
    <font>
      <sz val="12"/>
      <name val="Arial MT"/>
    </font>
    <font>
      <sz val="9.5"/>
      <color indexed="23"/>
      <name val="Helvetica-Black"/>
    </font>
    <font>
      <b/>
      <sz val="10"/>
      <color indexed="39"/>
      <name val="Arial"/>
      <family val="2"/>
    </font>
    <font>
      <sz val="19"/>
      <color indexed="48"/>
      <name val="Arial"/>
      <family val="2"/>
    </font>
    <font>
      <sz val="10"/>
      <name val="Tms Rmn"/>
    </font>
    <font>
      <sz val="10"/>
      <name val="Times"/>
      <family val="1"/>
    </font>
    <font>
      <b/>
      <sz val="8"/>
      <color indexed="9"/>
      <name val="Verdana"/>
      <family val="2"/>
    </font>
    <font>
      <sz val="8"/>
      <name val="MS Sans Serif"/>
      <family val="2"/>
    </font>
    <font>
      <i/>
      <sz val="8"/>
      <name val="Times New Roman"/>
      <family val="1"/>
    </font>
    <font>
      <sz val="10"/>
      <name val="Helv"/>
      <charset val="204"/>
    </font>
    <font>
      <b/>
      <sz val="10"/>
      <name val="Verdana"/>
      <family val="2"/>
    </font>
    <font>
      <sz val="10"/>
      <name val="Verdana"/>
      <family val="2"/>
    </font>
    <font>
      <sz val="10"/>
      <color rgb="FF000000"/>
      <name val="Times New Roman"/>
      <family val="1"/>
    </font>
    <font>
      <b/>
      <sz val="10"/>
      <color indexed="8"/>
      <name val="Times New Roman"/>
      <family val="1"/>
    </font>
    <font>
      <b/>
      <sz val="18"/>
      <color rgb="FF000000"/>
      <name val="Times New Roman"/>
      <family val="1"/>
    </font>
    <font>
      <b/>
      <sz val="16"/>
      <color rgb="FF000000"/>
      <name val="Times New Roman"/>
      <family val="1"/>
    </font>
    <font>
      <b/>
      <i/>
      <sz val="12"/>
      <color indexed="12"/>
      <name val="Arial"/>
      <family val="2"/>
    </font>
    <font>
      <b/>
      <sz val="14"/>
      <color rgb="FF000000"/>
      <name val="Times New Roman"/>
      <family val="1"/>
    </font>
    <font>
      <i/>
      <sz val="10"/>
      <color indexed="8"/>
      <name val="Arial"/>
      <family val="2"/>
    </font>
    <font>
      <b/>
      <sz val="10"/>
      <color rgb="FF000000"/>
      <name val="Times New Roman"/>
      <family val="1"/>
    </font>
    <font>
      <b/>
      <sz val="12"/>
      <color rgb="FF000000"/>
      <name val="Times New Roman"/>
      <family val="1"/>
    </font>
    <font>
      <sz val="12"/>
      <color indexed="8"/>
      <name val="TMS"/>
    </font>
    <font>
      <vertAlign val="subscript"/>
      <sz val="8"/>
      <color indexed="8"/>
      <name val="Arial"/>
      <family val="2"/>
    </font>
    <font>
      <b/>
      <sz val="12"/>
      <name val="Tms Rmn"/>
    </font>
    <font>
      <b/>
      <u/>
      <sz val="9"/>
      <name val="Arial"/>
      <family val="2"/>
    </font>
    <font>
      <b/>
      <sz val="8"/>
      <name val="Tms Rmn"/>
    </font>
    <font>
      <vertAlign val="superscript"/>
      <sz val="8"/>
      <color indexed="8"/>
      <name val="Arial"/>
      <family val="2"/>
    </font>
    <font>
      <sz val="9"/>
      <name val="Geneva"/>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b/>
      <sz val="12"/>
      <name val="GillSans"/>
      <family val="2"/>
    </font>
    <font>
      <b/>
      <sz val="14"/>
      <name val="Book Antiqua"/>
      <family val="1"/>
    </font>
    <font>
      <sz val="10"/>
      <name val="Sabon"/>
    </font>
    <font>
      <sz val="12"/>
      <color indexed="8"/>
      <name val="Palatino"/>
      <family val="1"/>
    </font>
    <font>
      <sz val="11"/>
      <color indexed="8"/>
      <name val="Helvetica-Black"/>
    </font>
    <font>
      <b/>
      <sz val="12"/>
      <name val="Book Antiqua"/>
      <family val="1"/>
    </font>
    <font>
      <i/>
      <sz val="8"/>
      <color indexed="8"/>
      <name val="Arial"/>
      <family val="2"/>
    </font>
    <font>
      <b/>
      <sz val="18"/>
      <color theme="3"/>
      <name val="Cambria"/>
      <family val="2"/>
    </font>
    <font>
      <b/>
      <sz val="16"/>
      <name val="Tms Rmn"/>
    </font>
    <font>
      <sz val="18"/>
      <color theme="3"/>
      <name val="Cambria"/>
      <family val="2"/>
      <scheme val="major"/>
    </font>
    <font>
      <b/>
      <sz val="18"/>
      <color indexed="56"/>
      <name val="Cambria"/>
      <family val="2"/>
    </font>
    <font>
      <b/>
      <sz val="18"/>
      <color indexed="62"/>
      <name val="Cambria"/>
      <family val="2"/>
    </font>
    <font>
      <b/>
      <sz val="18"/>
      <color indexed="48"/>
      <name val="Cambria"/>
      <family val="2"/>
    </font>
    <font>
      <b/>
      <sz val="8"/>
      <name val="Times New Roman"/>
      <family val="1"/>
    </font>
    <font>
      <b/>
      <sz val="8"/>
      <name val="Helv"/>
    </font>
    <font>
      <b/>
      <sz val="13"/>
      <color indexed="8"/>
      <name val="Verdana"/>
      <family val="2"/>
    </font>
    <font>
      <u/>
      <sz val="11"/>
      <name val="GillSans"/>
      <family val="2"/>
    </font>
    <font>
      <sz val="9"/>
      <color indexed="8"/>
      <name val="Times New Roman"/>
      <family val="1"/>
    </font>
    <font>
      <b/>
      <i/>
      <sz val="24"/>
      <name val="Arial"/>
      <family val="2"/>
    </font>
    <font>
      <sz val="1"/>
      <name val="Tms Rmn"/>
    </font>
    <font>
      <b/>
      <sz val="11"/>
      <color theme="1"/>
      <name val="Calibri"/>
      <family val="2"/>
    </font>
    <font>
      <b/>
      <sz val="11"/>
      <color theme="1"/>
      <name val="Calibri"/>
      <family val="2"/>
      <scheme val="minor"/>
    </font>
    <font>
      <sz val="8"/>
      <color indexed="10"/>
      <name val="Arial Narrow"/>
      <family val="2"/>
    </font>
    <font>
      <sz val="11"/>
      <color rgb="FFFF0000"/>
      <name val="Calibri"/>
      <family val="2"/>
    </font>
    <font>
      <sz val="11"/>
      <color rgb="FFFF0000"/>
      <name val="Calibri"/>
      <family val="2"/>
      <scheme val="minor"/>
    </font>
    <font>
      <b/>
      <u/>
      <sz val="8"/>
      <name val="Times New Roman"/>
      <family val="1"/>
    </font>
    <font>
      <b/>
      <sz val="10"/>
      <color indexed="18"/>
      <name val="CG Times (WN)"/>
    </font>
    <font>
      <b/>
      <i/>
      <sz val="8"/>
      <color indexed="12"/>
      <name val="Times New Roman"/>
      <family val="1"/>
    </font>
    <font>
      <b/>
      <sz val="9"/>
      <color indexed="8"/>
      <name val="Arial"/>
      <family val="2"/>
    </font>
    <font>
      <sz val="11"/>
      <color rgb="FFFF0000"/>
      <name val="Arial"/>
      <family val="2"/>
    </font>
    <font>
      <b/>
      <vertAlign val="superscript"/>
      <sz val="12"/>
      <name val="Arial"/>
      <family val="2"/>
    </font>
    <font>
      <b/>
      <sz val="16"/>
      <name val="Arial"/>
      <family val="2"/>
    </font>
    <font>
      <sz val="14"/>
      <name val="Arial"/>
      <family val="2"/>
    </font>
    <font>
      <b/>
      <sz val="10"/>
      <color rgb="FF0000FF"/>
      <name val="Arial"/>
      <family val="2"/>
    </font>
    <font>
      <sz val="9"/>
      <color rgb="FF0000FF"/>
      <name val="Arial"/>
      <family val="2"/>
    </font>
    <font>
      <b/>
      <sz val="10"/>
      <color rgb="FF00B050"/>
      <name val="ARIAL"/>
      <family val="2"/>
    </font>
    <font>
      <b/>
      <sz val="10"/>
      <color rgb="FFC00000"/>
      <name val="ARIAL"/>
      <family val="2"/>
    </font>
  </fonts>
  <fills count="125">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gray125">
        <fgColor indexed="8"/>
      </patternFill>
    </fill>
    <fill>
      <patternFill patternType="solid">
        <fgColor indexed="41"/>
        <bgColor indexed="8"/>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24"/>
      </patternFill>
    </fill>
    <fill>
      <patternFill patternType="solid">
        <fgColor indexed="53"/>
      </patternFill>
    </fill>
    <fill>
      <patternFill patternType="solid">
        <fgColor indexed="50"/>
      </patternFill>
    </fill>
    <fill>
      <patternFill patternType="solid">
        <fgColor indexed="36"/>
      </patternFill>
    </fill>
    <fill>
      <patternFill patternType="solid">
        <fgColor indexed="49"/>
      </patternFill>
    </fill>
    <fill>
      <patternFill patternType="solid">
        <fgColor indexed="41"/>
      </patternFill>
    </fill>
    <fill>
      <patternFill patternType="solid">
        <fgColor indexed="52"/>
      </patternFill>
    </fill>
    <fill>
      <patternFill patternType="solid">
        <fgColor indexed="56"/>
      </patternFill>
    </fill>
    <fill>
      <patternFill patternType="solid">
        <fgColor indexed="62"/>
      </patternFill>
    </fill>
    <fill>
      <patternFill patternType="solid">
        <fgColor indexed="48"/>
      </patternFill>
    </fill>
    <fill>
      <patternFill patternType="solid">
        <fgColor indexed="10"/>
      </patternFill>
    </fill>
    <fill>
      <patternFill patternType="solid">
        <fgColor indexed="57"/>
      </patternFill>
    </fill>
    <fill>
      <patternFill patternType="solid">
        <fgColor indexed="23"/>
      </patternFill>
    </fill>
    <fill>
      <patternFill patternType="solid">
        <fgColor indexed="61"/>
      </patternFill>
    </fill>
    <fill>
      <patternFill patternType="solid">
        <fgColor indexed="26"/>
        <bgColor indexed="64"/>
      </patternFill>
    </fill>
    <fill>
      <patternFill patternType="solid">
        <fgColor indexed="14"/>
      </patternFill>
    </fill>
    <fill>
      <patternFill patternType="solid">
        <fgColor indexed="56"/>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27"/>
        <bgColor indexed="64"/>
      </patternFill>
    </fill>
    <fill>
      <patternFill patternType="lightGray"/>
    </fill>
    <fill>
      <patternFill patternType="solid">
        <fgColor indexed="24"/>
        <bgColor indexed="64"/>
      </patternFill>
    </fill>
    <fill>
      <patternFill patternType="solid">
        <fgColor indexed="15"/>
        <bgColor indexed="64"/>
      </patternFill>
    </fill>
    <fill>
      <patternFill patternType="solid">
        <fgColor indexed="11"/>
        <bgColor indexed="44"/>
      </patternFill>
    </fill>
    <fill>
      <patternFill patternType="lightGray">
        <fgColor indexed="22"/>
      </patternFill>
    </fill>
    <fill>
      <patternFill patternType="solid">
        <fgColor indexed="22"/>
        <bgColor indexed="22"/>
      </patternFill>
    </fill>
    <fill>
      <patternFill patternType="solid">
        <fgColor indexed="13"/>
        <bgColor indexed="64"/>
      </patternFill>
    </fill>
    <fill>
      <patternFill patternType="solid">
        <fgColor indexed="41"/>
        <bgColor indexed="41"/>
      </patternFill>
    </fill>
    <fill>
      <patternFill patternType="lightGray">
        <fgColor indexed="13"/>
      </patternFill>
    </fill>
    <fill>
      <patternFill patternType="solid">
        <fgColor indexed="46"/>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lightGray">
        <fgColor indexed="10"/>
      </patternFill>
    </fill>
    <fill>
      <patternFill patternType="mediumGray">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darkVertical"/>
    </fill>
    <fill>
      <patternFill patternType="gray125">
        <fgColor indexed="15"/>
      </patternFill>
    </fill>
    <fill>
      <patternFill patternType="solid">
        <fgColor indexed="40"/>
        <bgColor indexed="64"/>
      </patternFill>
    </fill>
    <fill>
      <patternFill patternType="lightUp">
        <fgColor indexed="48"/>
        <bgColor indexed="41"/>
      </patternFill>
    </fill>
    <fill>
      <patternFill patternType="solid">
        <fgColor indexed="40"/>
      </patternFill>
    </fill>
    <fill>
      <patternFill patternType="solid">
        <fgColor indexed="15"/>
      </patternFill>
    </fill>
    <fill>
      <patternFill patternType="gray0625"/>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solid">
        <fgColor rgb="FFCCFFFF"/>
        <bgColor indexed="8"/>
      </patternFill>
    </fill>
    <fill>
      <patternFill patternType="solid">
        <fgColor theme="4" tint="0.79998168889431442"/>
        <bgColor indexed="64"/>
      </patternFill>
    </fill>
    <fill>
      <patternFill patternType="solid">
        <fgColor indexed="65"/>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style="thin">
        <color indexed="8"/>
      </right>
      <top/>
      <bottom/>
      <diagonal/>
    </border>
    <border>
      <left style="thin">
        <color indexed="8"/>
      </left>
      <right style="thin">
        <color indexed="8"/>
      </right>
      <top style="medium">
        <color indexed="64"/>
      </top>
      <bottom style="medium">
        <color indexed="64"/>
      </bottom>
      <diagonal/>
    </border>
    <border>
      <left style="medium">
        <color indexed="64"/>
      </left>
      <right/>
      <top style="medium">
        <color indexed="64"/>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8"/>
      </right>
      <top style="medium">
        <color indexed="64"/>
      </top>
      <bottom/>
      <diagonal/>
    </border>
    <border>
      <left/>
      <right style="thin">
        <color indexed="64"/>
      </right>
      <top/>
      <bottom style="medium">
        <color indexed="64"/>
      </bottom>
      <diagonal/>
    </border>
    <border>
      <left/>
      <right/>
      <top/>
      <bottom style="double">
        <color indexed="64"/>
      </bottom>
      <diagonal/>
    </border>
    <border>
      <left style="thin">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right/>
      <top/>
      <bottom style="thin">
        <color indexed="2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8"/>
      </right>
      <top style="thin">
        <color indexed="8"/>
      </top>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9"/>
      </left>
      <right style="thin">
        <color indexed="9"/>
      </right>
      <top/>
      <bottom/>
      <diagonal/>
    </border>
    <border>
      <left style="thin">
        <color indexed="64"/>
      </left>
      <right style="thick">
        <color indexed="64"/>
      </right>
      <top style="thin">
        <color indexed="64"/>
      </top>
      <bottom style="thin">
        <color indexed="64"/>
      </bottom>
      <diagonal/>
    </border>
    <border>
      <left/>
      <right/>
      <top/>
      <bottom style="thick">
        <color indexed="56"/>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27"/>
      </bottom>
      <diagonal/>
    </border>
    <border>
      <left/>
      <right/>
      <top/>
      <bottom style="thick">
        <color theme="4" tint="0.499984740745262"/>
      </bottom>
      <diagonal/>
    </border>
    <border>
      <left/>
      <right/>
      <top/>
      <bottom style="thick">
        <color indexed="22"/>
      </bottom>
      <diagonal/>
    </border>
    <border>
      <left/>
      <right/>
      <top/>
      <bottom style="thick">
        <color indexed="54"/>
      </bottom>
      <diagonal/>
    </border>
    <border>
      <left/>
      <right/>
      <top/>
      <bottom style="thick">
        <color indexed="44"/>
      </bottom>
      <diagonal/>
    </border>
    <border>
      <left/>
      <right/>
      <top/>
      <bottom style="medium">
        <color indexed="27"/>
      </bottom>
      <diagonal/>
    </border>
    <border>
      <left/>
      <right/>
      <top/>
      <bottom style="medium">
        <color indexed="30"/>
      </bottom>
      <diagonal/>
    </border>
    <border>
      <left/>
      <right/>
      <top/>
      <bottom style="medium">
        <color indexed="54"/>
      </bottom>
      <diagonal/>
    </border>
    <border>
      <left/>
      <right/>
      <top/>
      <bottom style="medium">
        <color indexed="24"/>
      </bottom>
      <diagonal/>
    </border>
    <border>
      <left style="thin">
        <color auto="1"/>
      </left>
      <right style="thin">
        <color auto="1"/>
      </right>
      <top style="thin">
        <color auto="1"/>
      </top>
      <bottom style="thin">
        <color auto="1"/>
      </bottom>
      <diagonal/>
    </border>
    <border>
      <left/>
      <right/>
      <top/>
      <bottom style="double">
        <color indexed="10"/>
      </bottom>
      <diagonal/>
    </border>
    <border>
      <left/>
      <right/>
      <top/>
      <bottom style="double">
        <color indexed="52"/>
      </bottom>
      <diagonal/>
    </border>
    <border>
      <left/>
      <right/>
      <top/>
      <bottom style="hair">
        <color indexed="64"/>
      </bottom>
      <diagonal/>
    </border>
    <border>
      <left/>
      <right/>
      <top style="medium">
        <color indexed="18"/>
      </top>
      <bottom/>
      <diagonal/>
    </border>
    <border>
      <left/>
      <right/>
      <top/>
      <bottom style="thin">
        <color indexed="63"/>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style="hair">
        <color indexed="64"/>
      </bottom>
      <diagonal/>
    </border>
    <border>
      <left/>
      <right/>
      <top style="thick">
        <color indexed="64"/>
      </top>
      <bottom style="thin">
        <color indexed="64"/>
      </bottom>
      <diagonal/>
    </border>
    <border>
      <left/>
      <right style="hair">
        <color indexed="64"/>
      </right>
      <top style="thin">
        <color indexed="64"/>
      </top>
      <bottom/>
      <diagonal/>
    </border>
    <border>
      <left/>
      <right/>
      <top style="thin">
        <color theme="4"/>
      </top>
      <bottom style="double">
        <color theme="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8"/>
      </top>
      <bottom/>
      <diagonal/>
    </border>
    <border>
      <left/>
      <right/>
      <top style="thin">
        <color indexed="9"/>
      </top>
      <bottom style="thin">
        <color indexed="63"/>
      </bottom>
      <diagonal/>
    </border>
    <border>
      <left style="thick">
        <color indexed="64"/>
      </left>
      <right style="thin">
        <color indexed="64"/>
      </right>
      <top/>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auto="1"/>
      </right>
      <top style="medium">
        <color auto="1"/>
      </top>
      <bottom/>
      <diagonal/>
    </border>
    <border>
      <left/>
      <right/>
      <top style="medium">
        <color auto="1"/>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64"/>
      </top>
      <bottom/>
      <diagonal/>
    </border>
    <border>
      <left/>
      <right style="medium">
        <color indexed="64"/>
      </right>
      <top/>
      <bottom style="double">
        <color indexed="64"/>
      </bottom>
      <diagonal/>
    </border>
    <border>
      <left/>
      <right style="medium">
        <color indexed="64"/>
      </right>
      <top style="thin">
        <color indexed="8"/>
      </top>
      <bottom/>
      <diagonal/>
    </border>
    <border>
      <left style="medium">
        <color indexed="64"/>
      </left>
      <right style="thin">
        <color indexed="64"/>
      </right>
      <top/>
      <bottom style="thin">
        <color indexed="22"/>
      </bottom>
      <diagonal/>
    </border>
    <border>
      <left style="medium">
        <color indexed="64"/>
      </left>
      <right style="thin">
        <color indexed="64"/>
      </right>
      <top style="thin">
        <color indexed="22"/>
      </top>
      <bottom style="thin">
        <color indexed="22"/>
      </bottom>
      <diagonal/>
    </border>
    <border>
      <left style="thin">
        <color indexed="64"/>
      </left>
      <right style="medium">
        <color indexed="64"/>
      </right>
      <top/>
      <bottom/>
      <diagonal/>
    </border>
    <border>
      <left/>
      <right style="thin">
        <color indexed="8"/>
      </right>
      <top/>
      <bottom style="medium">
        <color indexed="64"/>
      </bottom>
      <diagonal/>
    </border>
    <border>
      <left style="medium">
        <color indexed="64"/>
      </left>
      <right/>
      <top/>
      <bottom style="double">
        <color indexed="64"/>
      </bottom>
      <diagonal/>
    </border>
    <border>
      <left style="thin">
        <color indexed="8"/>
      </left>
      <right style="thin">
        <color indexed="8"/>
      </right>
      <top/>
      <bottom style="double">
        <color indexed="64"/>
      </bottom>
      <diagonal/>
    </border>
    <border>
      <left style="medium">
        <color indexed="64"/>
      </left>
      <right style="thin">
        <color indexed="64"/>
      </right>
      <top style="double">
        <color indexed="64"/>
      </top>
      <bottom style="thin">
        <color indexed="64"/>
      </bottom>
      <diagonal/>
    </border>
    <border>
      <left/>
      <right style="thin">
        <color indexed="8"/>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22"/>
      </top>
      <bottom style="double">
        <color indexed="64"/>
      </bottom>
      <diagonal/>
    </border>
    <border>
      <left/>
      <right style="thin">
        <color indexed="8"/>
      </right>
      <top/>
      <bottom style="thin">
        <color indexed="64"/>
      </bottom>
      <diagonal/>
    </border>
    <border>
      <left style="thin">
        <color indexed="8"/>
      </left>
      <right style="thin">
        <color indexed="8"/>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22"/>
      </top>
      <bottom/>
      <diagonal/>
    </border>
    <border>
      <left style="medium">
        <color indexed="64"/>
      </left>
      <right style="thin">
        <color indexed="64"/>
      </right>
      <top/>
      <bottom style="double">
        <color indexed="64"/>
      </bottom>
      <diagonal/>
    </border>
    <border>
      <left style="thin">
        <color indexed="8"/>
      </left>
      <right style="thin">
        <color indexed="64"/>
      </right>
      <top/>
      <bottom/>
      <diagonal/>
    </border>
  </borders>
  <cellStyleXfs count="40383">
    <xf numFmtId="0" fontId="0" fillId="0" borderId="0"/>
    <xf numFmtId="170" fontId="20" fillId="0" borderId="0" applyFill="0" applyBorder="0" applyAlignment="0"/>
    <xf numFmtId="43" fontId="7" fillId="0" borderId="0" applyFont="0" applyFill="0" applyBorder="0" applyAlignment="0" applyProtection="0"/>
    <xf numFmtId="3" fontId="7" fillId="2" borderId="0" applyBorder="0" applyAlignment="0" applyProtection="0"/>
    <xf numFmtId="0" fontId="39" fillId="0" borderId="0" applyNumberFormat="0" applyAlignment="0">
      <alignment horizontal="left"/>
    </xf>
    <xf numFmtId="44" fontId="7" fillId="0" borderId="0" applyFont="0" applyFill="0" applyBorder="0" applyAlignment="0" applyProtection="0"/>
    <xf numFmtId="44" fontId="7" fillId="0" borderId="0" applyFont="0" applyFill="0" applyBorder="0" applyAlignment="0" applyProtection="0"/>
    <xf numFmtId="0" fontId="7" fillId="2" borderId="0" applyNumberFormat="0" applyBorder="0" applyAlignment="0" applyProtection="0"/>
    <xf numFmtId="14" fontId="7" fillId="0" borderId="0" applyFont="0" applyFill="0" applyBorder="0" applyAlignment="0" applyProtection="0"/>
    <xf numFmtId="0" fontId="40" fillId="0" borderId="0" applyNumberFormat="0" applyAlignment="0">
      <alignment horizontal="left"/>
    </xf>
    <xf numFmtId="2" fontId="7" fillId="0" borderId="0" applyFont="0" applyFill="0" applyBorder="0" applyAlignment="0" applyProtection="0"/>
    <xf numFmtId="0" fontId="12" fillId="0" borderId="1" applyNumberFormat="0" applyAlignment="0" applyProtection="0">
      <alignment horizontal="left" vertical="center"/>
    </xf>
    <xf numFmtId="0" fontId="12" fillId="0" borderId="2">
      <alignment horizontal="left" vertical="center"/>
    </xf>
    <xf numFmtId="0" fontId="11" fillId="0" borderId="0" applyNumberFormat="0" applyFont="0" applyFill="0" applyAlignment="0" applyProtection="0"/>
    <xf numFmtId="0" fontId="12" fillId="0" borderId="0" applyNumberFormat="0" applyFon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7" fillId="0" borderId="0"/>
    <xf numFmtId="0" fontId="7" fillId="0" borderId="0">
      <alignment vertical="top"/>
    </xf>
    <xf numFmtId="0" fontId="14" fillId="0" borderId="0"/>
    <xf numFmtId="9" fontId="7" fillId="0" borderId="0" applyFont="0" applyFill="0" applyBorder="0" applyAlignment="0" applyProtection="0"/>
    <xf numFmtId="165" fontId="43" fillId="0" borderId="0" applyNumberFormat="0" applyFill="0" applyBorder="0" applyAlignment="0" applyProtection="0">
      <alignment horizontal="left"/>
    </xf>
    <xf numFmtId="40" fontId="44" fillId="0" borderId="0" applyBorder="0">
      <alignment horizontal="right"/>
    </xf>
    <xf numFmtId="0" fontId="7" fillId="0" borderId="4" applyNumberFormat="0" applyFont="0" applyBorder="0" applyAlignment="0" applyProtection="0"/>
    <xf numFmtId="0" fontId="6" fillId="0" borderId="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7" fillId="0" borderId="0"/>
    <xf numFmtId="0" fontId="5" fillId="0" borderId="0"/>
    <xf numFmtId="0" fontId="7" fillId="0" borderId="0"/>
    <xf numFmtId="0" fontId="5" fillId="0" borderId="0"/>
    <xf numFmtId="0" fontId="59" fillId="0" borderId="0"/>
    <xf numFmtId="9" fontId="7" fillId="0" borderId="0" applyFont="0" applyFill="0" applyBorder="0" applyAlignment="0" applyProtection="0">
      <alignment wrapText="1"/>
    </xf>
    <xf numFmtId="0" fontId="63" fillId="0" borderId="0"/>
    <xf numFmtId="0" fontId="7"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7" fillId="0" borderId="0"/>
    <xf numFmtId="0" fontId="63" fillId="0" borderId="0"/>
    <xf numFmtId="44" fontId="13" fillId="0" borderId="0" applyFont="0" applyFill="0" applyBorder="0" applyAlignment="0" applyProtection="0"/>
    <xf numFmtId="43" fontId="13"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5" fontId="68" fillId="0" borderId="0" applyFont="0" applyFill="0" applyBorder="0" applyAlignment="0" applyProtection="0"/>
    <xf numFmtId="8" fontId="68" fillId="0" borderId="0" applyFont="0" applyFill="0" applyBorder="0" applyAlignment="0" applyProtection="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62" fillId="0" borderId="0" applyFont="0" applyFill="0" applyBorder="0" applyAlignment="0" applyProtection="0">
      <protection locked="0"/>
    </xf>
    <xf numFmtId="7" fontId="70" fillId="0" borderId="21" applyFill="0" applyBorder="0" applyProtection="0"/>
    <xf numFmtId="7" fontId="70" fillId="0" borderId="21" applyFill="0" applyBorder="0" applyProtection="0"/>
    <xf numFmtId="7" fontId="70" fillId="0" borderId="21" applyFill="0" applyBorder="0" applyProtection="0"/>
    <xf numFmtId="7" fontId="70" fillId="0" borderId="21" applyFill="0" applyBorder="0" applyProtection="0"/>
    <xf numFmtId="0" fontId="71" fillId="0" borderId="0">
      <alignment horizontal="right"/>
    </xf>
    <xf numFmtId="0" fontId="71" fillId="3" borderId="0"/>
    <xf numFmtId="0" fontId="72" fillId="3" borderId="0"/>
    <xf numFmtId="174" fontId="7" fillId="3" borderId="0"/>
    <xf numFmtId="0" fontId="72" fillId="3" borderId="0"/>
    <xf numFmtId="0" fontId="72" fillId="3" borderId="0">
      <alignment horizontal="right"/>
    </xf>
    <xf numFmtId="7" fontId="73" fillId="0" borderId="0">
      <alignment horizontal="right"/>
    </xf>
    <xf numFmtId="9" fontId="68" fillId="0" borderId="0" applyFont="0" applyFill="0" applyBorder="0" applyAlignment="0" applyProtection="0"/>
    <xf numFmtId="9" fontId="68" fillId="0" borderId="0" applyFont="0" applyFill="0" applyBorder="0" applyAlignment="0" applyProtection="0"/>
    <xf numFmtId="10" fontId="7" fillId="0" borderId="0"/>
    <xf numFmtId="172" fontId="7" fillId="0" borderId="0"/>
    <xf numFmtId="0" fontId="7" fillId="0" borderId="0"/>
    <xf numFmtId="10" fontId="68" fillId="0" borderId="0" applyFont="0" applyFill="0" applyBorder="0" applyAlignment="0" applyProtection="0"/>
    <xf numFmtId="0" fontId="7" fillId="0" borderId="0"/>
    <xf numFmtId="0" fontId="7" fillId="0" borderId="0"/>
    <xf numFmtId="10" fontId="7" fillId="0" borderId="0"/>
    <xf numFmtId="10" fontId="7" fillId="0" borderId="0"/>
    <xf numFmtId="0" fontId="7" fillId="0" borderId="0"/>
    <xf numFmtId="41" fontId="7" fillId="0" borderId="0">
      <alignment horizontal="right"/>
    </xf>
    <xf numFmtId="41" fontId="7" fillId="0" borderId="0">
      <alignment horizontal="right"/>
    </xf>
    <xf numFmtId="41" fontId="7" fillId="0" borderId="0">
      <alignment horizontal="right"/>
    </xf>
    <xf numFmtId="41" fontId="7" fillId="0" borderId="0">
      <alignment horizontal="right"/>
    </xf>
    <xf numFmtId="41" fontId="7" fillId="0" borderId="0">
      <alignment horizontal="right"/>
    </xf>
    <xf numFmtId="175" fontId="7" fillId="0" borderId="0"/>
    <xf numFmtId="175" fontId="7" fillId="0" borderId="0"/>
    <xf numFmtId="175" fontId="7" fillId="0" borderId="0"/>
    <xf numFmtId="175" fontId="7" fillId="0" borderId="21"/>
    <xf numFmtId="175" fontId="7" fillId="0" borderId="21"/>
    <xf numFmtId="175" fontId="7" fillId="0" borderId="21"/>
    <xf numFmtId="175" fontId="7" fillId="0" borderId="21"/>
    <xf numFmtId="175" fontId="7" fillId="0" borderId="21"/>
    <xf numFmtId="175" fontId="7" fillId="0" borderId="21"/>
    <xf numFmtId="175" fontId="7" fillId="0" borderId="0"/>
    <xf numFmtId="176" fontId="62" fillId="0" borderId="0" applyFont="0" applyFill="0" applyBorder="0" applyAlignment="0"/>
    <xf numFmtId="0" fontId="7" fillId="0" borderId="0" applyFont="0" applyFill="0" applyBorder="0" applyAlignment="0"/>
    <xf numFmtId="172" fontId="74" fillId="0" borderId="0" applyFont="0" applyAlignment="0">
      <alignment horizontal="center" vertical="center"/>
    </xf>
    <xf numFmtId="172" fontId="74" fillId="0" borderId="0" applyFont="0" applyAlignment="0">
      <alignment horizontal="center" vertical="center"/>
    </xf>
    <xf numFmtId="172" fontId="74" fillId="0" borderId="0" applyFont="0" applyAlignment="0">
      <alignment horizontal="center" vertical="center"/>
    </xf>
    <xf numFmtId="0" fontId="74" fillId="0" borderId="0" applyFont="0" applyAlignment="0">
      <alignment horizontal="center" vertical="center"/>
    </xf>
    <xf numFmtId="172" fontId="74" fillId="0" borderId="0" applyFont="0" applyAlignment="0">
      <alignment horizontal="center" vertical="center"/>
    </xf>
    <xf numFmtId="172" fontId="74" fillId="0" borderId="0" applyFont="0" applyAlignment="0">
      <alignment horizontal="center" vertical="center"/>
    </xf>
    <xf numFmtId="172" fontId="74" fillId="0" borderId="0" applyFont="0" applyAlignment="0">
      <alignment horizontal="center" vertical="center"/>
    </xf>
    <xf numFmtId="172" fontId="74" fillId="0" borderId="0" applyFont="0" applyAlignment="0">
      <alignment horizontal="center" vertical="center"/>
    </xf>
    <xf numFmtId="177" fontId="7" fillId="0" borderId="0" applyFont="0" applyFill="0" applyBorder="0" applyAlignment="0" applyProtection="0"/>
    <xf numFmtId="178"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43" fontId="62" fillId="0" borderId="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3" borderId="0"/>
    <xf numFmtId="172" fontId="7" fillId="3" borderId="0"/>
    <xf numFmtId="172" fontId="7" fillId="3" borderId="0"/>
    <xf numFmtId="172" fontId="7" fillId="3" borderId="0"/>
    <xf numFmtId="0" fontId="7" fillId="3" borderId="0"/>
    <xf numFmtId="172" fontId="7" fillId="3" borderId="0"/>
    <xf numFmtId="172" fontId="7" fillId="3" borderId="0"/>
    <xf numFmtId="172" fontId="7" fillId="3" borderId="0"/>
    <xf numFmtId="172" fontId="7" fillId="3" borderId="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3" fontId="7" fillId="0" borderId="0" applyFont="0" applyFill="0" applyBorder="0" applyAlignment="0" applyProtection="0"/>
    <xf numFmtId="181" fontId="7" fillId="0" borderId="0" applyFont="0" applyFill="0" applyBorder="0" applyAlignment="0" applyProtection="0"/>
    <xf numFmtId="182" fontId="75" fillId="0" borderId="0" applyFont="0" applyFill="0" applyBorder="0" applyAlignment="0" applyProtection="0"/>
    <xf numFmtId="181" fontId="7" fillId="0" borderId="0" applyFont="0" applyFill="0" applyBorder="0" applyAlignment="0" applyProtection="0"/>
    <xf numFmtId="183"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4" fontId="62"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4" fontId="62" fillId="0" borderId="0" applyFont="0" applyFill="0" applyBorder="0" applyAlignment="0" applyProtection="0"/>
    <xf numFmtId="183"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4" fontId="62" fillId="0" borderId="0" applyFont="0" applyFill="0" applyBorder="0" applyAlignment="0" applyProtection="0"/>
    <xf numFmtId="14" fontId="62" fillId="0" borderId="0" applyFont="0" applyFill="0" applyBorder="0" applyAlignment="0" applyProtection="0"/>
    <xf numFmtId="183"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3" fontId="7" fillId="0" borderId="0" applyFont="0" applyFill="0" applyBorder="0" applyAlignment="0" applyProtection="0"/>
    <xf numFmtId="181" fontId="7" fillId="0" borderId="0" applyFont="0" applyFill="0" applyBorder="0" applyAlignment="0" applyProtection="0"/>
    <xf numFmtId="183"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83" fontId="7" fillId="0" borderId="0" applyFont="0" applyFill="0" applyBorder="0" applyAlignment="0" applyProtection="0"/>
    <xf numFmtId="184" fontId="62" fillId="0" borderId="0" applyFont="0" applyFill="0" applyBorder="0" applyAlignment="0" applyProtection="0"/>
    <xf numFmtId="37" fontId="62" fillId="0" borderId="0" applyFont="0" applyFill="0" applyBorder="0" applyAlignment="0" applyProtection="0"/>
    <xf numFmtId="182" fontId="7" fillId="0" borderId="0" applyFont="0" applyFill="0" applyBorder="0" applyAlignment="0" applyProtection="0"/>
    <xf numFmtId="182" fontId="47" fillId="0" borderId="0" applyFont="0" applyFill="0" applyBorder="0" applyAlignment="0" applyProtection="0"/>
    <xf numFmtId="184" fontId="62" fillId="0" borderId="0" applyFont="0" applyFill="0" applyBorder="0" applyAlignment="0" applyProtection="0"/>
    <xf numFmtId="37" fontId="62" fillId="0" borderId="0" applyFont="0" applyFill="0" applyBorder="0" applyAlignment="0" applyProtection="0"/>
    <xf numFmtId="183"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80" fontId="7" fillId="0" borderId="0" applyFont="0" applyFill="0" applyBorder="0" applyAlignment="0" applyProtection="0"/>
    <xf numFmtId="39" fontId="7" fillId="0" borderId="0" applyFont="0" applyFill="0" applyBorder="0" applyAlignment="0" applyProtection="0"/>
    <xf numFmtId="185" fontId="7" fillId="0" borderId="0" applyFont="0" applyFill="0" applyBorder="0" applyAlignment="0" applyProtection="0"/>
    <xf numFmtId="39"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86"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 fillId="45" borderId="0" applyNumberFormat="0" applyFont="0" applyAlignment="0" applyProtection="0"/>
    <xf numFmtId="172" fontId="7" fillId="45" borderId="0" applyNumberFormat="0" applyFont="0" applyAlignment="0" applyProtection="0"/>
    <xf numFmtId="172" fontId="7" fillId="45" borderId="0" applyNumberFormat="0" applyFont="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9" fontId="4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90" fontId="62"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91"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90" fontId="62"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90" fontId="62"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92" fontId="56" fillId="0" borderId="0" applyFont="0" applyFill="0" applyBorder="0" applyAlignment="0" applyProtection="0"/>
    <xf numFmtId="193" fontId="62" fillId="0" borderId="0" applyFont="0" applyFill="0" applyBorder="0" applyAlignment="0" applyProtection="0"/>
    <xf numFmtId="194" fontId="62" fillId="0" borderId="0" applyFont="0" applyFill="0" applyBorder="0" applyAlignment="0" applyProtection="0"/>
    <xf numFmtId="195" fontId="62" fillId="0" borderId="0" applyFont="0" applyFill="0" applyBorder="0" applyAlignment="0" applyProtection="0"/>
    <xf numFmtId="188" fontId="7" fillId="0" borderId="0" applyFont="0" applyFill="0" applyBorder="0" applyAlignment="0" applyProtection="0"/>
    <xf numFmtId="191" fontId="7" fillId="0" borderId="0" applyFont="0" applyFill="0" applyBorder="0" applyAlignment="0" applyProtection="0"/>
    <xf numFmtId="188" fontId="47" fillId="0" borderId="0" applyFont="0" applyFill="0" applyBorder="0" applyAlignment="0" applyProtection="0"/>
    <xf numFmtId="195" fontId="62"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8" fontId="62"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9"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8" fontId="62"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72" fontId="62" fillId="0" borderId="0" applyFont="0" applyFill="0" applyBorder="0" applyAlignment="0" applyProtection="0"/>
    <xf numFmtId="172" fontId="62" fillId="0" borderId="0" applyFont="0" applyFill="0" applyBorder="0" applyAlignment="0" applyProtection="0"/>
    <xf numFmtId="172" fontId="62" fillId="0" borderId="0" applyFont="0" applyFill="0" applyBorder="0" applyAlignment="0" applyProtection="0"/>
    <xf numFmtId="172" fontId="62" fillId="0" borderId="0" applyFont="0" applyFill="0" applyBorder="0" applyAlignment="0" applyProtection="0"/>
    <xf numFmtId="0" fontId="62" fillId="0" borderId="0" applyFont="0" applyFill="0" applyBorder="0" applyAlignment="0" applyProtection="0"/>
    <xf numFmtId="172" fontId="62" fillId="0" borderId="0" applyFont="0" applyFill="0" applyBorder="0" applyAlignment="0" applyProtection="0"/>
    <xf numFmtId="172" fontId="62" fillId="0" borderId="0" applyFont="0" applyFill="0" applyBorder="0" applyAlignment="0" applyProtection="0"/>
    <xf numFmtId="172" fontId="62" fillId="0" borderId="0" applyFont="0" applyFill="0" applyBorder="0" applyAlignment="0" applyProtection="0"/>
    <xf numFmtId="172" fontId="62"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8" fontId="62"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201" fontId="56" fillId="0" borderId="0" applyFont="0" applyFill="0" applyBorder="0" applyAlignment="0" applyProtection="0"/>
    <xf numFmtId="202" fontId="62"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196"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Alignment="0" applyProtection="0"/>
    <xf numFmtId="199" fontId="7" fillId="0" borderId="0" applyFont="0" applyFill="0" applyBorder="0" applyAlignment="0" applyProtection="0"/>
    <xf numFmtId="204" fontId="62"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6" fontId="7" fillId="0" borderId="0" applyFont="0" applyFill="0" applyBorder="0" applyProtection="0">
      <alignment horizontal="right"/>
    </xf>
    <xf numFmtId="197"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7" fontId="7" fillId="0" borderId="0" applyFont="0" applyFill="0" applyBorder="0" applyProtection="0">
      <alignment horizontal="right"/>
    </xf>
    <xf numFmtId="205" fontId="7" fillId="0" borderId="0" applyFont="0" applyFill="0" applyBorder="0" applyAlignment="0" applyProtection="0"/>
    <xf numFmtId="205" fontId="7" fillId="0" borderId="98" applyFont="0" applyFill="0" applyAlignment="0" applyProtection="0"/>
    <xf numFmtId="205" fontId="7" fillId="0" borderId="98" applyFont="0" applyFill="0" applyAlignment="0" applyProtection="0"/>
    <xf numFmtId="205" fontId="7" fillId="0" borderId="98" applyFont="0" applyFill="0" applyAlignment="0" applyProtection="0"/>
    <xf numFmtId="205" fontId="7" fillId="0" borderId="98" applyFont="0" applyFill="0" applyAlignment="0" applyProtection="0"/>
    <xf numFmtId="205" fontId="7" fillId="0" borderId="98" applyFont="0" applyFill="0" applyAlignment="0" applyProtection="0"/>
    <xf numFmtId="205" fontId="7" fillId="0" borderId="98" applyFont="0" applyFill="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207" fontId="62"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7" fontId="62"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7" fontId="62"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8" fontId="62"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177" fontId="7" fillId="0" borderId="0" applyFont="0" applyFill="0" applyBorder="0" applyProtection="0">
      <alignment horizontal="right"/>
    </xf>
    <xf numFmtId="177" fontId="7" fillId="0" borderId="0" applyFont="0" applyFill="0" applyBorder="0" applyProtection="0">
      <alignment horizontal="right"/>
    </xf>
    <xf numFmtId="177" fontId="7" fillId="0" borderId="0" applyFont="0" applyFill="0" applyBorder="0" applyProtection="0">
      <alignment horizontal="right"/>
    </xf>
    <xf numFmtId="206" fontId="7" fillId="0" borderId="0" applyFont="0" applyFill="0" applyBorder="0" applyAlignment="0" applyProtection="0"/>
    <xf numFmtId="210" fontId="62"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77" fontId="7" fillId="0" borderId="0" applyFont="0" applyFill="0" applyBorder="0" applyProtection="0">
      <alignment horizontal="right"/>
    </xf>
    <xf numFmtId="206"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212" fontId="62"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2" fontId="62"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2" fontId="62"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3" fontId="56" fillId="0" borderId="0" applyFont="0" applyFill="0" applyBorder="0" applyAlignment="0" applyProtection="0"/>
    <xf numFmtId="214" fontId="62" fillId="0" borderId="0" applyFont="0" applyFill="0" applyBorder="0" applyAlignment="0" applyProtection="0"/>
    <xf numFmtId="37" fontId="62" fillId="0" borderId="0" applyFont="0" applyFill="0" applyBorder="0" applyAlignment="0" applyProtection="0"/>
    <xf numFmtId="215" fontId="62" fillId="0" borderId="0" applyFont="0" applyFill="0" applyBorder="0" applyAlignment="0" applyProtection="0"/>
    <xf numFmtId="164" fontId="62" fillId="0" borderId="0" applyFont="0" applyFill="0" applyBorder="0" applyAlignment="0" applyProtection="0"/>
    <xf numFmtId="178" fontId="7" fillId="0" borderId="0" applyFont="0" applyFill="0" applyBorder="0" applyProtection="0">
      <alignment horizontal="right"/>
    </xf>
    <xf numFmtId="178" fontId="7" fillId="0" borderId="0" applyFont="0" applyFill="0" applyBorder="0" applyProtection="0">
      <alignment horizontal="right"/>
    </xf>
    <xf numFmtId="178" fontId="7" fillId="0" borderId="0" applyFont="0" applyFill="0" applyBorder="0" applyProtection="0">
      <alignment horizontal="right"/>
    </xf>
    <xf numFmtId="211" fontId="7" fillId="0" borderId="0" applyFont="0" applyFill="0" applyBorder="0" applyAlignment="0" applyProtection="0"/>
    <xf numFmtId="164" fontId="62"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Protection="0">
      <alignment horizontal="right"/>
    </xf>
    <xf numFmtId="211"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0" fontId="20" fillId="0" borderId="0">
      <alignment vertical="top"/>
    </xf>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alignment vertical="top"/>
    </xf>
    <xf numFmtId="172" fontId="77" fillId="0" borderId="0" applyNumberFormat="0" applyFill="0" applyBorder="0" applyAlignment="0" applyProtection="0">
      <alignment vertical="top"/>
    </xf>
    <xf numFmtId="172" fontId="77" fillId="0" borderId="0" applyNumberFormat="0" applyFill="0" applyBorder="0" applyAlignment="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Protection="0">
      <alignment vertical="top"/>
    </xf>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8" fillId="46" borderId="0" applyNumberFormat="0" applyBorder="0" applyAlignment="0" applyProtection="0"/>
    <xf numFmtId="172" fontId="78" fillId="46" borderId="0" applyNumberFormat="0" applyBorder="0" applyAlignment="0" applyProtection="0"/>
    <xf numFmtId="172" fontId="78" fillId="46" borderId="0" applyNumberFormat="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100"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99" applyNumberFormat="0" applyFill="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78" fillId="0" borderId="0" applyNumberFormat="0" applyFill="0" applyBorder="0" applyAlignment="0" applyProtection="0"/>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Continuous"/>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80" fillId="0" borderId="98" applyNumberFormat="0" applyFill="0" applyProtection="0">
      <alignment horizontal="center"/>
    </xf>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75" fillId="0" borderId="101" applyNumberFormat="0" applyFont="0" applyFill="0" applyAlignment="0" applyProtection="0"/>
    <xf numFmtId="172" fontId="80" fillId="0" borderId="0" applyNumberFormat="0" applyFill="0" applyBorder="0" applyProtection="0">
      <alignment horizontal="left"/>
    </xf>
    <xf numFmtId="172" fontId="80" fillId="0" borderId="0" applyNumberFormat="0" applyFill="0" applyBorder="0" applyProtection="0">
      <alignment horizontal="left"/>
    </xf>
    <xf numFmtId="172" fontId="80" fillId="0" borderId="0" applyNumberFormat="0" applyFill="0" applyBorder="0" applyProtection="0">
      <alignment horizontal="left"/>
    </xf>
    <xf numFmtId="172" fontId="80" fillId="0" borderId="0" applyNumberFormat="0" applyFill="0" applyBorder="0" applyProtection="0">
      <alignment horizontal="left"/>
    </xf>
    <xf numFmtId="172" fontId="80" fillId="0" borderId="0" applyNumberFormat="0" applyFill="0" applyBorder="0" applyProtection="0">
      <alignment horizontal="left"/>
    </xf>
    <xf numFmtId="172" fontId="80" fillId="0" borderId="0" applyNumberFormat="0" applyFill="0" applyBorder="0" applyProtection="0">
      <alignment horizontal="left"/>
    </xf>
    <xf numFmtId="172" fontId="81" fillId="0" borderId="0" applyNumberFormat="0" applyFill="0" applyBorder="0" applyProtection="0">
      <alignment horizontal="centerContinuous"/>
    </xf>
    <xf numFmtId="172" fontId="81" fillId="0" borderId="0" applyNumberFormat="0" applyFill="0" applyBorder="0" applyProtection="0">
      <alignment horizontal="centerContinuous"/>
    </xf>
    <xf numFmtId="172" fontId="81" fillId="0" borderId="0" applyNumberFormat="0" applyFill="0" applyBorder="0" applyProtection="0">
      <alignment horizontal="centerContinuous"/>
    </xf>
    <xf numFmtId="172" fontId="81" fillId="0" borderId="0" applyNumberFormat="0" applyFill="0" applyBorder="0" applyProtection="0">
      <alignment horizontal="centerContinuous"/>
    </xf>
    <xf numFmtId="172" fontId="81" fillId="0" borderId="0" applyNumberFormat="0" applyFill="0" applyBorder="0" applyProtection="0">
      <alignment horizontal="centerContinuous"/>
    </xf>
    <xf numFmtId="172" fontId="81" fillId="0" borderId="0" applyNumberFormat="0" applyFill="0" applyBorder="0" applyProtection="0">
      <alignment horizontal="centerContinuous"/>
    </xf>
    <xf numFmtId="172" fontId="81" fillId="0" borderId="0" applyNumberFormat="0" applyFill="0" applyProtection="0">
      <alignment horizontal="centerContinuous"/>
    </xf>
    <xf numFmtId="172" fontId="81" fillId="0" borderId="0" applyNumberFormat="0" applyFill="0" applyProtection="0">
      <alignment horizontal="centerContinuous"/>
    </xf>
    <xf numFmtId="172" fontId="81" fillId="0" borderId="0" applyNumberFormat="0" applyFill="0" applyProtection="0">
      <alignment horizontal="centerContinuous"/>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0"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lignment vertical="top"/>
    </xf>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216" fontId="83" fillId="0" borderId="0" applyFont="0" applyFill="0" applyBorder="0" applyAlignment="0" applyProtection="0"/>
    <xf numFmtId="217" fontId="84" fillId="0" borderId="0" applyFont="0" applyFill="0" applyBorder="0" applyAlignment="0" applyProtection="0"/>
    <xf numFmtId="218" fontId="84" fillId="0" borderId="0" applyFont="0" applyFill="0" applyBorder="0" applyAlignment="0" applyProtection="0"/>
    <xf numFmtId="219" fontId="84"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85" fillId="0" borderId="0" applyFont="0" applyFill="0" applyBorder="0" applyAlignment="0" applyProtection="0"/>
    <xf numFmtId="223" fontId="83" fillId="0" borderId="0" applyFont="0" applyFill="0" applyBorder="0" applyAlignment="0" applyProtection="0"/>
    <xf numFmtId="172" fontId="83" fillId="0" borderId="0" applyNumberFormat="0" applyFill="0" applyBorder="0" applyAlignment="0" applyProtection="0"/>
    <xf numFmtId="172" fontId="83" fillId="0" borderId="0" applyNumberFormat="0" applyFill="0" applyBorder="0" applyAlignment="0" applyProtection="0"/>
    <xf numFmtId="172" fontId="83" fillId="0" borderId="0" applyNumberFormat="0" applyFill="0" applyBorder="0" applyAlignment="0" applyProtection="0"/>
    <xf numFmtId="172" fontId="82" fillId="0" borderId="0"/>
    <xf numFmtId="172" fontId="82" fillId="0" borderId="0"/>
    <xf numFmtId="1" fontId="86" fillId="0" borderId="0"/>
    <xf numFmtId="224" fontId="86" fillId="0" borderId="0"/>
    <xf numFmtId="225" fontId="86" fillId="0" borderId="0"/>
    <xf numFmtId="2" fontId="86" fillId="0" borderId="0"/>
    <xf numFmtId="10"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 fontId="86" fillId="0" borderId="0"/>
    <xf numFmtId="1" fontId="86" fillId="0" borderId="0"/>
    <xf numFmtId="1" fontId="87"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 fontId="86" fillId="0" borderId="0"/>
    <xf numFmtId="1" fontId="86" fillId="0" borderId="0"/>
    <xf numFmtId="1" fontId="86" fillId="0" borderId="0"/>
    <xf numFmtId="1" fontId="86" fillId="0" borderId="0"/>
    <xf numFmtId="1" fontId="86" fillId="0" borderId="0"/>
    <xf numFmtId="1" fontId="86" fillId="0" borderId="0"/>
    <xf numFmtId="1" fontId="86" fillId="0" borderId="0"/>
    <xf numFmtId="1" fontId="86" fillId="0" borderId="0"/>
    <xf numFmtId="1" fontId="86" fillId="0" borderId="0"/>
    <xf numFmtId="1" fontId="86" fillId="0" borderId="0"/>
    <xf numFmtId="0" fontId="74" fillId="0" borderId="0" applyNumberFormat="0" applyFill="0" applyBorder="0" applyAlignment="0" applyProtection="0"/>
    <xf numFmtId="1" fontId="86" fillId="0" borderId="0"/>
    <xf numFmtId="0" fontId="74" fillId="0" borderId="0" applyNumberFormat="0" applyFill="0" applyBorder="0" applyAlignment="0" applyProtection="0"/>
    <xf numFmtId="1"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 fontId="86" fillId="0" borderId="0"/>
    <xf numFmtId="1" fontId="86" fillId="0" borderId="0"/>
    <xf numFmtId="1" fontId="86" fillId="0" borderId="0"/>
    <xf numFmtId="1" fontId="86" fillId="0" borderId="0"/>
    <xf numFmtId="1" fontId="86" fillId="0" borderId="0"/>
    <xf numFmtId="1" fontId="86" fillId="0" borderId="0"/>
    <xf numFmtId="1" fontId="86" fillId="0" borderId="0"/>
    <xf numFmtId="1"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 fontId="86" fillId="0" borderId="0"/>
    <xf numFmtId="0" fontId="74" fillId="0" borderId="0" applyNumberFormat="0" applyFill="0" applyBorder="0" applyAlignment="0" applyProtection="0"/>
    <xf numFmtId="1" fontId="86" fillId="0" borderId="0"/>
    <xf numFmtId="0" fontId="74" fillId="0" borderId="0" applyNumberFormat="0" applyFill="0" applyBorder="0" applyAlignment="0" applyProtection="0"/>
    <xf numFmtId="1" fontId="86" fillId="0" borderId="0"/>
    <xf numFmtId="1" fontId="86" fillId="0" borderId="0"/>
    <xf numFmtId="1" fontId="86" fillId="0" borderId="0"/>
    <xf numFmtId="1" fontId="86" fillId="0" borderId="0"/>
    <xf numFmtId="1" fontId="86" fillId="0" borderId="0"/>
    <xf numFmtId="1" fontId="86" fillId="0" borderId="0"/>
    <xf numFmtId="0" fontId="74" fillId="0" borderId="0" applyNumberFormat="0" applyFill="0" applyBorder="0" applyAlignment="0" applyProtection="0"/>
    <xf numFmtId="1" fontId="86" fillId="0" borderId="0"/>
    <xf numFmtId="1" fontId="86" fillId="0" borderId="0"/>
    <xf numFmtId="1" fontId="86" fillId="0" borderId="0"/>
    <xf numFmtId="1" fontId="86" fillId="0" borderId="0"/>
    <xf numFmtId="1" fontId="86" fillId="0" borderId="0"/>
    <xf numFmtId="1"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 fontId="86" fillId="0" borderId="0"/>
    <xf numFmtId="1" fontId="86" fillId="0" borderId="0"/>
    <xf numFmtId="1" fontId="86"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 fontId="86" fillId="0" borderId="0"/>
    <xf numFmtId="1" fontId="86" fillId="0" borderId="0"/>
    <xf numFmtId="1" fontId="86" fillId="0" borderId="0"/>
    <xf numFmtId="1" fontId="86" fillId="0" borderId="0"/>
    <xf numFmtId="0" fontId="74" fillId="0" borderId="0" applyNumberFormat="0" applyFill="0" applyBorder="0" applyAlignment="0" applyProtection="0"/>
    <xf numFmtId="38" fontId="62" fillId="0" borderId="102"/>
    <xf numFmtId="0" fontId="88" fillId="47" borderId="0"/>
    <xf numFmtId="0" fontId="88" fillId="47" borderId="0"/>
    <xf numFmtId="226" fontId="62" fillId="0" borderId="0" applyFont="0" applyFill="0" applyBorder="0" applyAlignment="0" applyProtection="0">
      <protection locked="0"/>
    </xf>
    <xf numFmtId="172" fontId="89" fillId="48" borderId="2" applyNumberFormat="0" applyFill="0" applyBorder="0" applyAlignment="0">
      <alignment horizontal="left"/>
    </xf>
    <xf numFmtId="172" fontId="89" fillId="48" borderId="2" applyNumberFormat="0" applyFill="0" applyBorder="0" applyAlignment="0">
      <alignment horizontal="left"/>
    </xf>
    <xf numFmtId="172" fontId="89" fillId="48" borderId="2" applyNumberFormat="0" applyFill="0" applyBorder="0" applyAlignment="0">
      <alignment horizontal="left"/>
    </xf>
    <xf numFmtId="172" fontId="89" fillId="48" borderId="2" applyNumberFormat="0" applyFill="0" applyBorder="0" applyAlignment="0">
      <alignment horizontal="left"/>
    </xf>
    <xf numFmtId="172" fontId="89" fillId="48" borderId="2" applyNumberFormat="0" applyFill="0" applyBorder="0" applyAlignment="0">
      <alignment horizontal="left"/>
    </xf>
    <xf numFmtId="172" fontId="89" fillId="48" borderId="2" applyNumberFormat="0" applyFill="0" applyBorder="0" applyAlignment="0">
      <alignment horizontal="left"/>
    </xf>
    <xf numFmtId="172" fontId="12" fillId="48" borderId="0" applyNumberFormat="0" applyFill="0" applyBorder="0" applyAlignment="0"/>
    <xf numFmtId="172" fontId="12" fillId="48" borderId="0" applyNumberFormat="0" applyFill="0" applyBorder="0" applyAlignment="0"/>
    <xf numFmtId="172" fontId="12" fillId="48" borderId="0" applyNumberFormat="0" applyFill="0" applyBorder="0" applyAlignment="0"/>
    <xf numFmtId="172" fontId="90" fillId="49" borderId="2" applyNumberFormat="0" applyFill="0" applyBorder="0" applyAlignment="0">
      <alignment horizontal="left"/>
    </xf>
    <xf numFmtId="172" fontId="90" fillId="49" borderId="2" applyNumberFormat="0" applyFill="0" applyBorder="0" applyAlignment="0">
      <alignment horizontal="left"/>
    </xf>
    <xf numFmtId="172" fontId="90" fillId="49" borderId="2" applyNumberFormat="0" applyFill="0" applyBorder="0" applyAlignment="0">
      <alignment horizontal="left"/>
    </xf>
    <xf numFmtId="172" fontId="90" fillId="49" borderId="2" applyNumberFormat="0" applyFill="0" applyBorder="0" applyAlignment="0">
      <alignment horizontal="left"/>
    </xf>
    <xf numFmtId="172" fontId="90" fillId="49" borderId="2" applyNumberFormat="0" applyFill="0" applyBorder="0" applyAlignment="0">
      <alignment horizontal="left"/>
    </xf>
    <xf numFmtId="172" fontId="90" fillId="49" borderId="2" applyNumberFormat="0" applyFill="0" applyBorder="0" applyAlignment="0">
      <alignment horizontal="left"/>
    </xf>
    <xf numFmtId="172" fontId="91" fillId="50" borderId="0" applyNumberFormat="0" applyFill="0" applyBorder="0" applyAlignment="0"/>
    <xf numFmtId="172" fontId="91" fillId="50" borderId="0" applyNumberFormat="0" applyFill="0" applyBorder="0" applyAlignment="0"/>
    <xf numFmtId="172" fontId="91" fillId="50" borderId="0" applyNumberFormat="0" applyFill="0" applyBorder="0" applyAlignment="0"/>
    <xf numFmtId="172" fontId="92" fillId="0" borderId="0" applyNumberFormat="0" applyFill="0" applyBorder="0" applyAlignment="0"/>
    <xf numFmtId="172" fontId="92" fillId="0" borderId="0" applyNumberFormat="0" applyFill="0" applyBorder="0" applyAlignment="0"/>
    <xf numFmtId="172" fontId="92" fillId="0" borderId="0" applyNumberFormat="0" applyFill="0" applyBorder="0" applyAlignment="0"/>
    <xf numFmtId="172" fontId="93" fillId="0" borderId="6" applyNumberFormat="0" applyFill="0" applyBorder="0" applyAlignment="0">
      <alignment horizontal="left"/>
    </xf>
    <xf numFmtId="172" fontId="93" fillId="0" borderId="6" applyNumberFormat="0" applyFill="0" applyBorder="0" applyAlignment="0">
      <alignment horizontal="left"/>
    </xf>
    <xf numFmtId="172" fontId="93" fillId="0" borderId="6" applyNumberFormat="0" applyFill="0" applyBorder="0" applyAlignment="0">
      <alignment horizontal="left"/>
    </xf>
    <xf numFmtId="172" fontId="7" fillId="0" borderId="103" applyNumberFormat="0" applyFont="0" applyFill="0" applyBorder="0" applyAlignment="0">
      <alignment horizontal="left"/>
    </xf>
    <xf numFmtId="172" fontId="7" fillId="0" borderId="103" applyNumberFormat="0" applyFont="0" applyFill="0" applyBorder="0" applyAlignment="0">
      <alignment horizontal="left"/>
    </xf>
    <xf numFmtId="172" fontId="7" fillId="0" borderId="103" applyNumberFormat="0" applyFont="0" applyFill="0" applyBorder="0" applyAlignment="0">
      <alignment horizontal="left"/>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94" fillId="51" borderId="8" applyNumberFormat="0" applyFill="0" applyBorder="0" applyAlignment="0">
      <alignment horizontal="centerContinuous"/>
    </xf>
    <xf numFmtId="172" fontId="17" fillId="0" borderId="0" applyNumberFormat="0" applyFill="0" applyBorder="0" applyAlignment="0"/>
    <xf numFmtId="172" fontId="17" fillId="0" borderId="0" applyNumberFormat="0" applyFill="0" applyBorder="0" applyAlignment="0"/>
    <xf numFmtId="172" fontId="17" fillId="0" borderId="0" applyNumberFormat="0" applyFill="0" applyBorder="0" applyAlignment="0"/>
    <xf numFmtId="172" fontId="17" fillId="52" borderId="34" applyNumberFormat="0" applyFill="0" applyBorder="0" applyAlignment="0"/>
    <xf numFmtId="172" fontId="17" fillId="52" borderId="34" applyNumberFormat="0" applyFill="0" applyBorder="0" applyAlignment="0"/>
    <xf numFmtId="172" fontId="17" fillId="52" borderId="34" applyNumberFormat="0" applyFill="0" applyBorder="0" applyAlignment="0"/>
    <xf numFmtId="172" fontId="95" fillId="0" borderId="6" applyNumberFormat="0" applyFill="0" applyBorder="0" applyAlignment="0"/>
    <xf numFmtId="172" fontId="95" fillId="0" borderId="6" applyNumberFormat="0" applyFill="0" applyBorder="0" applyAlignment="0"/>
    <xf numFmtId="172" fontId="95" fillId="0" borderId="6" applyNumberFormat="0" applyFill="0" applyBorder="0" applyAlignment="0"/>
    <xf numFmtId="172" fontId="17" fillId="0" borderId="0" applyNumberFormat="0" applyFill="0" applyBorder="0" applyAlignment="0"/>
    <xf numFmtId="172" fontId="17" fillId="0" borderId="0" applyNumberFormat="0" applyFill="0" applyBorder="0" applyAlignment="0"/>
    <xf numFmtId="172" fontId="17" fillId="0" borderId="0" applyNumberFormat="0" applyFill="0" applyBorder="0" applyAlignment="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0" fontId="96" fillId="54"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4"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4" borderId="0" applyNumberFormat="0" applyBorder="0" applyAlignment="0" applyProtection="0"/>
    <xf numFmtId="172" fontId="96" fillId="53" borderId="0" applyNumberFormat="0" applyBorder="0" applyAlignment="0" applyProtection="0"/>
    <xf numFmtId="172" fontId="96" fillId="54"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4"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0" fontId="97" fillId="19"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0" fontId="96" fillId="54" borderId="0" applyNumberFormat="0" applyBorder="0" applyAlignment="0" applyProtection="0"/>
    <xf numFmtId="172" fontId="5" fillId="19" borderId="0" applyNumberFormat="0" applyBorder="0" applyAlignment="0" applyProtection="0"/>
    <xf numFmtId="172" fontId="96" fillId="53" borderId="0" applyNumberFormat="0" applyBorder="0" applyAlignment="0" applyProtection="0"/>
    <xf numFmtId="172" fontId="5" fillId="19"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172" fontId="96" fillId="53" borderId="0" applyNumberFormat="0" applyBorder="0" applyAlignment="0" applyProtection="0"/>
    <xf numFmtId="0" fontId="96" fillId="54" borderId="0" applyNumberFormat="0" applyBorder="0" applyAlignment="0" applyProtection="0"/>
    <xf numFmtId="172" fontId="5" fillId="19" borderId="0" applyNumberFormat="0" applyBorder="0" applyAlignment="0" applyProtection="0"/>
    <xf numFmtId="172" fontId="96" fillId="53" borderId="0" applyNumberFormat="0" applyBorder="0" applyAlignment="0" applyProtection="0"/>
    <xf numFmtId="172" fontId="5" fillId="19" borderId="0" applyNumberFormat="0" applyBorder="0" applyAlignment="0" applyProtection="0"/>
    <xf numFmtId="172" fontId="5" fillId="19" borderId="0" applyNumberFormat="0" applyBorder="0" applyAlignment="0" applyProtection="0"/>
    <xf numFmtId="0" fontId="96" fillId="53" borderId="0" applyNumberFormat="0" applyBorder="0" applyAlignment="0" applyProtection="0"/>
    <xf numFmtId="0" fontId="96" fillId="54" borderId="0" applyNumberFormat="0" applyBorder="0" applyAlignment="0" applyProtection="0"/>
    <xf numFmtId="172" fontId="5" fillId="19" borderId="0" applyNumberFormat="0" applyBorder="0" applyAlignment="0" applyProtection="0"/>
    <xf numFmtId="172" fontId="96" fillId="53" borderId="0" applyNumberFormat="0" applyBorder="0" applyAlignment="0" applyProtection="0"/>
    <xf numFmtId="0" fontId="96" fillId="54" borderId="0" applyNumberFormat="0" applyBorder="0" applyAlignment="0" applyProtection="0"/>
    <xf numFmtId="172" fontId="96" fillId="53" borderId="0" applyNumberFormat="0" applyBorder="0" applyAlignment="0" applyProtection="0"/>
    <xf numFmtId="172" fontId="96" fillId="54" borderId="0" applyNumberFormat="0" applyBorder="0" applyAlignment="0" applyProtection="0"/>
    <xf numFmtId="172" fontId="5" fillId="19" borderId="0" applyNumberFormat="0" applyBorder="0" applyAlignment="0" applyProtection="0"/>
    <xf numFmtId="172" fontId="96" fillId="53" borderId="0" applyNumberFormat="0" applyBorder="0" applyAlignment="0" applyProtection="0"/>
    <xf numFmtId="172" fontId="96" fillId="54" borderId="0" applyNumberFormat="0" applyBorder="0" applyAlignment="0" applyProtection="0"/>
    <xf numFmtId="172" fontId="5" fillId="19" borderId="0" applyNumberFormat="0" applyBorder="0" applyAlignment="0" applyProtection="0"/>
    <xf numFmtId="172" fontId="96" fillId="53" borderId="0" applyNumberFormat="0" applyBorder="0" applyAlignment="0" applyProtection="0"/>
    <xf numFmtId="172" fontId="96" fillId="54"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6" fillId="56"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7"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7" borderId="0" applyNumberFormat="0" applyBorder="0" applyAlignment="0" applyProtection="0"/>
    <xf numFmtId="172" fontId="96" fillId="55" borderId="0" applyNumberFormat="0" applyBorder="0" applyAlignment="0" applyProtection="0"/>
    <xf numFmtId="172" fontId="96" fillId="57"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7"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7" fillId="23"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6" fillId="56" borderId="0" applyNumberFormat="0" applyBorder="0" applyAlignment="0" applyProtection="0"/>
    <xf numFmtId="172" fontId="5" fillId="23" borderId="0" applyNumberFormat="0" applyBorder="0" applyAlignment="0" applyProtection="0"/>
    <xf numFmtId="172" fontId="96" fillId="55" borderId="0" applyNumberFormat="0" applyBorder="0" applyAlignment="0" applyProtection="0"/>
    <xf numFmtId="172" fontId="5" fillId="23"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6" fillId="56" borderId="0" applyNumberFormat="0" applyBorder="0" applyAlignment="0" applyProtection="0"/>
    <xf numFmtId="172" fontId="5" fillId="23" borderId="0" applyNumberFormat="0" applyBorder="0" applyAlignment="0" applyProtection="0"/>
    <xf numFmtId="172" fontId="96" fillId="55" borderId="0" applyNumberFormat="0" applyBorder="0" applyAlignment="0" applyProtection="0"/>
    <xf numFmtId="172" fontId="5" fillId="23" borderId="0" applyNumberFormat="0" applyBorder="0" applyAlignment="0" applyProtection="0"/>
    <xf numFmtId="172" fontId="5" fillId="23" borderId="0" applyNumberFormat="0" applyBorder="0" applyAlignment="0" applyProtection="0"/>
    <xf numFmtId="0" fontId="96" fillId="57" borderId="0" applyNumberFormat="0" applyBorder="0" applyAlignment="0" applyProtection="0"/>
    <xf numFmtId="0" fontId="96" fillId="56" borderId="0" applyNumberFormat="0" applyBorder="0" applyAlignment="0" applyProtection="0"/>
    <xf numFmtId="172" fontId="5" fillId="23" borderId="0" applyNumberFormat="0" applyBorder="0" applyAlignment="0" applyProtection="0"/>
    <xf numFmtId="172" fontId="96" fillId="55" borderId="0" applyNumberFormat="0" applyBorder="0" applyAlignment="0" applyProtection="0"/>
    <xf numFmtId="0" fontId="96" fillId="56" borderId="0" applyNumberFormat="0" applyBorder="0" applyAlignment="0" applyProtection="0"/>
    <xf numFmtId="172" fontId="96" fillId="55" borderId="0" applyNumberFormat="0" applyBorder="0" applyAlignment="0" applyProtection="0"/>
    <xf numFmtId="172" fontId="96" fillId="57" borderId="0" applyNumberFormat="0" applyBorder="0" applyAlignment="0" applyProtection="0"/>
    <xf numFmtId="172" fontId="5" fillId="23" borderId="0" applyNumberFormat="0" applyBorder="0" applyAlignment="0" applyProtection="0"/>
    <xf numFmtId="172" fontId="96" fillId="55" borderId="0" applyNumberFormat="0" applyBorder="0" applyAlignment="0" applyProtection="0"/>
    <xf numFmtId="172" fontId="96" fillId="57" borderId="0" applyNumberFormat="0" applyBorder="0" applyAlignment="0" applyProtection="0"/>
    <xf numFmtId="172" fontId="5" fillId="23" borderId="0" applyNumberFormat="0" applyBorder="0" applyAlignment="0" applyProtection="0"/>
    <xf numFmtId="172" fontId="96" fillId="55" borderId="0" applyNumberFormat="0" applyBorder="0" applyAlignment="0" applyProtection="0"/>
    <xf numFmtId="172" fontId="96" fillId="57"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9"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9" borderId="0" applyNumberFormat="0" applyBorder="0" applyAlignment="0" applyProtection="0"/>
    <xf numFmtId="172" fontId="96" fillId="58" borderId="0" applyNumberFormat="0" applyBorder="0" applyAlignment="0" applyProtection="0"/>
    <xf numFmtId="172" fontId="96" fillId="59"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9"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7" fillId="27"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8" borderId="0" applyNumberFormat="0" applyBorder="0" applyAlignment="0" applyProtection="0"/>
    <xf numFmtId="172" fontId="5" fillId="27" borderId="0" applyNumberFormat="0" applyBorder="0" applyAlignment="0" applyProtection="0"/>
    <xf numFmtId="172" fontId="96" fillId="58" borderId="0" applyNumberFormat="0" applyBorder="0" applyAlignment="0" applyProtection="0"/>
    <xf numFmtId="172" fontId="5" fillId="27"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8" borderId="0" applyNumberFormat="0" applyBorder="0" applyAlignment="0" applyProtection="0"/>
    <xf numFmtId="172" fontId="5" fillId="27" borderId="0" applyNumberFormat="0" applyBorder="0" applyAlignment="0" applyProtection="0"/>
    <xf numFmtId="172" fontId="96" fillId="58" borderId="0" applyNumberFormat="0" applyBorder="0" applyAlignment="0" applyProtection="0"/>
    <xf numFmtId="172" fontId="5" fillId="27" borderId="0" applyNumberFormat="0" applyBorder="0" applyAlignment="0" applyProtection="0"/>
    <xf numFmtId="172" fontId="5" fillId="27" borderId="0" applyNumberFormat="0" applyBorder="0" applyAlignment="0" applyProtection="0"/>
    <xf numFmtId="0" fontId="96" fillId="59" borderId="0" applyNumberFormat="0" applyBorder="0" applyAlignment="0" applyProtection="0"/>
    <xf numFmtId="0" fontId="96" fillId="58" borderId="0" applyNumberFormat="0" applyBorder="0" applyAlignment="0" applyProtection="0"/>
    <xf numFmtId="172" fontId="5" fillId="27" borderId="0" applyNumberFormat="0" applyBorder="0" applyAlignment="0" applyProtection="0"/>
    <xf numFmtId="172" fontId="96" fillId="58" borderId="0" applyNumberFormat="0" applyBorder="0" applyAlignment="0" applyProtection="0"/>
    <xf numFmtId="0" fontId="96" fillId="58" borderId="0" applyNumberFormat="0" applyBorder="0" applyAlignment="0" applyProtection="0"/>
    <xf numFmtId="172" fontId="96" fillId="58" borderId="0" applyNumberFormat="0" applyBorder="0" applyAlignment="0" applyProtection="0"/>
    <xf numFmtId="172" fontId="96" fillId="59" borderId="0" applyNumberFormat="0" applyBorder="0" applyAlignment="0" applyProtection="0"/>
    <xf numFmtId="172" fontId="5" fillId="27" borderId="0" applyNumberFormat="0" applyBorder="0" applyAlignment="0" applyProtection="0"/>
    <xf numFmtId="172" fontId="96" fillId="58" borderId="0" applyNumberFormat="0" applyBorder="0" applyAlignment="0" applyProtection="0"/>
    <xf numFmtId="172" fontId="96" fillId="59" borderId="0" applyNumberFormat="0" applyBorder="0" applyAlignment="0" applyProtection="0"/>
    <xf numFmtId="172" fontId="5" fillId="27" borderId="0" applyNumberFormat="0" applyBorder="0" applyAlignment="0" applyProtection="0"/>
    <xf numFmtId="172" fontId="96" fillId="58" borderId="0" applyNumberFormat="0" applyBorder="0" applyAlignment="0" applyProtection="0"/>
    <xf numFmtId="172" fontId="96" fillId="59"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0" fontId="96" fillId="54"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60"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60" borderId="0" applyNumberFormat="0" applyBorder="0" applyAlignment="0" applyProtection="0"/>
    <xf numFmtId="172" fontId="96" fillId="56" borderId="0" applyNumberFormat="0" applyBorder="0" applyAlignment="0" applyProtection="0"/>
    <xf numFmtId="172" fontId="96" fillId="60"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60"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0" fontId="97" fillId="31"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0" fontId="96" fillId="54" borderId="0" applyNumberFormat="0" applyBorder="0" applyAlignment="0" applyProtection="0"/>
    <xf numFmtId="172" fontId="5" fillId="31" borderId="0" applyNumberFormat="0" applyBorder="0" applyAlignment="0" applyProtection="0"/>
    <xf numFmtId="172" fontId="96" fillId="56" borderId="0" applyNumberFormat="0" applyBorder="0" applyAlignment="0" applyProtection="0"/>
    <xf numFmtId="172" fontId="5" fillId="31"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172" fontId="96" fillId="56" borderId="0" applyNumberFormat="0" applyBorder="0" applyAlignment="0" applyProtection="0"/>
    <xf numFmtId="0" fontId="96" fillId="54" borderId="0" applyNumberFormat="0" applyBorder="0" applyAlignment="0" applyProtection="0"/>
    <xf numFmtId="172" fontId="5" fillId="31" borderId="0" applyNumberFormat="0" applyBorder="0" applyAlignment="0" applyProtection="0"/>
    <xf numFmtId="172" fontId="96" fillId="56" borderId="0" applyNumberFormat="0" applyBorder="0" applyAlignment="0" applyProtection="0"/>
    <xf numFmtId="172" fontId="5" fillId="31" borderId="0" applyNumberFormat="0" applyBorder="0" applyAlignment="0" applyProtection="0"/>
    <xf numFmtId="172" fontId="5" fillId="31" borderId="0" applyNumberFormat="0" applyBorder="0" applyAlignment="0" applyProtection="0"/>
    <xf numFmtId="0" fontId="96" fillId="61" borderId="0" applyNumberFormat="0" applyBorder="0" applyAlignment="0" applyProtection="0"/>
    <xf numFmtId="0" fontId="96" fillId="54" borderId="0" applyNumberFormat="0" applyBorder="0" applyAlignment="0" applyProtection="0"/>
    <xf numFmtId="172" fontId="5" fillId="31" borderId="0" applyNumberFormat="0" applyBorder="0" applyAlignment="0" applyProtection="0"/>
    <xf numFmtId="172" fontId="96" fillId="56" borderId="0" applyNumberFormat="0" applyBorder="0" applyAlignment="0" applyProtection="0"/>
    <xf numFmtId="0" fontId="96" fillId="54" borderId="0" applyNumberFormat="0" applyBorder="0" applyAlignment="0" applyProtection="0"/>
    <xf numFmtId="172" fontId="96" fillId="56" borderId="0" applyNumberFormat="0" applyBorder="0" applyAlignment="0" applyProtection="0"/>
    <xf numFmtId="172" fontId="96" fillId="60" borderId="0" applyNumberFormat="0" applyBorder="0" applyAlignment="0" applyProtection="0"/>
    <xf numFmtId="172" fontId="5" fillId="31" borderId="0" applyNumberFormat="0" applyBorder="0" applyAlignment="0" applyProtection="0"/>
    <xf numFmtId="172" fontId="96" fillId="56" borderId="0" applyNumberFormat="0" applyBorder="0" applyAlignment="0" applyProtection="0"/>
    <xf numFmtId="172" fontId="96" fillId="60" borderId="0" applyNumberFormat="0" applyBorder="0" applyAlignment="0" applyProtection="0"/>
    <xf numFmtId="172" fontId="5" fillId="31" borderId="0" applyNumberFormat="0" applyBorder="0" applyAlignment="0" applyProtection="0"/>
    <xf numFmtId="172" fontId="96" fillId="56" borderId="0" applyNumberFormat="0" applyBorder="0" applyAlignment="0" applyProtection="0"/>
    <xf numFmtId="172" fontId="96" fillId="60"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7" fillId="35"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5" fillId="35" borderId="0" applyNumberFormat="0" applyBorder="0" applyAlignment="0" applyProtection="0"/>
    <xf numFmtId="172" fontId="5" fillId="35"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5" fillId="35" borderId="0" applyNumberFormat="0" applyBorder="0" applyAlignment="0" applyProtection="0"/>
    <xf numFmtId="172" fontId="5" fillId="35" borderId="0" applyNumberFormat="0" applyBorder="0" applyAlignment="0" applyProtection="0"/>
    <xf numFmtId="172" fontId="5" fillId="35" borderId="0" applyNumberFormat="0" applyBorder="0" applyAlignment="0" applyProtection="0"/>
    <xf numFmtId="0" fontId="96" fillId="53" borderId="0" applyNumberFormat="0" applyBorder="0" applyAlignment="0" applyProtection="0"/>
    <xf numFmtId="0" fontId="96" fillId="54" borderId="0" applyNumberFormat="0" applyBorder="0" applyAlignment="0" applyProtection="0"/>
    <xf numFmtId="172" fontId="5" fillId="35" borderId="0" applyNumberFormat="0" applyBorder="0" applyAlignment="0" applyProtection="0"/>
    <xf numFmtId="0" fontId="96" fillId="54"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5" fillId="35"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5" fillId="35"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6"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6"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6" borderId="0" applyNumberFormat="0" applyBorder="0" applyAlignment="0" applyProtection="0"/>
    <xf numFmtId="172" fontId="96" fillId="58" borderId="0" applyNumberFormat="0" applyBorder="0" applyAlignment="0" applyProtection="0"/>
    <xf numFmtId="172" fontId="96" fillId="56"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6"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7" fillId="39"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6" borderId="0" applyNumberFormat="0" applyBorder="0" applyAlignment="0" applyProtection="0"/>
    <xf numFmtId="172" fontId="5" fillId="39" borderId="0" applyNumberFormat="0" applyBorder="0" applyAlignment="0" applyProtection="0"/>
    <xf numFmtId="172" fontId="96" fillId="58" borderId="0" applyNumberFormat="0" applyBorder="0" applyAlignment="0" applyProtection="0"/>
    <xf numFmtId="172" fontId="5" fillId="39"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6" borderId="0" applyNumberFormat="0" applyBorder="0" applyAlignment="0" applyProtection="0"/>
    <xf numFmtId="172" fontId="5" fillId="39" borderId="0" applyNumberFormat="0" applyBorder="0" applyAlignment="0" applyProtection="0"/>
    <xf numFmtId="172" fontId="96" fillId="58" borderId="0" applyNumberFormat="0" applyBorder="0" applyAlignment="0" applyProtection="0"/>
    <xf numFmtId="172" fontId="5" fillId="39" borderId="0" applyNumberFormat="0" applyBorder="0" applyAlignment="0" applyProtection="0"/>
    <xf numFmtId="172" fontId="5" fillId="39" borderId="0" applyNumberFormat="0" applyBorder="0" applyAlignment="0" applyProtection="0"/>
    <xf numFmtId="0" fontId="96" fillId="56" borderId="0" applyNumberFormat="0" applyBorder="0" applyAlignment="0" applyProtection="0"/>
    <xf numFmtId="172" fontId="5" fillId="39" borderId="0" applyNumberFormat="0" applyBorder="0" applyAlignment="0" applyProtection="0"/>
    <xf numFmtId="172" fontId="96" fillId="58" borderId="0" applyNumberFormat="0" applyBorder="0" applyAlignment="0" applyProtection="0"/>
    <xf numFmtId="0" fontId="96" fillId="56" borderId="0" applyNumberFormat="0" applyBorder="0" applyAlignment="0" applyProtection="0"/>
    <xf numFmtId="172" fontId="96" fillId="58" borderId="0" applyNumberFormat="0" applyBorder="0" applyAlignment="0" applyProtection="0"/>
    <xf numFmtId="172" fontId="96" fillId="56" borderId="0" applyNumberFormat="0" applyBorder="0" applyAlignment="0" applyProtection="0"/>
    <xf numFmtId="172" fontId="5" fillId="39" borderId="0" applyNumberFormat="0" applyBorder="0" applyAlignment="0" applyProtection="0"/>
    <xf numFmtId="172" fontId="96" fillId="58" borderId="0" applyNumberFormat="0" applyBorder="0" applyAlignment="0" applyProtection="0"/>
    <xf numFmtId="172" fontId="96" fillId="56" borderId="0" applyNumberFormat="0" applyBorder="0" applyAlignment="0" applyProtection="0"/>
    <xf numFmtId="172" fontId="5" fillId="39" borderId="0" applyNumberFormat="0" applyBorder="0" applyAlignment="0" applyProtection="0"/>
    <xf numFmtId="172" fontId="96" fillId="58" borderId="0" applyNumberFormat="0" applyBorder="0" applyAlignment="0" applyProtection="0"/>
    <xf numFmtId="172" fontId="96" fillId="56" borderId="0" applyNumberFormat="0" applyBorder="0" applyAlignment="0" applyProtection="0"/>
    <xf numFmtId="227" fontId="98" fillId="0" borderId="103" applyNumberFormat="0" applyFont="0" applyFill="0" applyBorder="0" applyAlignment="0"/>
    <xf numFmtId="228" fontId="99" fillId="0" borderId="0">
      <protection locked="0"/>
    </xf>
    <xf numFmtId="0" fontId="100" fillId="47" borderId="0"/>
    <xf numFmtId="0" fontId="100" fillId="47" borderId="0"/>
    <xf numFmtId="0" fontId="100" fillId="47" borderId="0"/>
    <xf numFmtId="0" fontId="100" fillId="47" borderId="0"/>
    <xf numFmtId="0" fontId="100" fillId="47" borderId="0"/>
    <xf numFmtId="0" fontId="100" fillId="47" borderId="0"/>
    <xf numFmtId="0" fontId="100" fillId="47" borderId="0"/>
    <xf numFmtId="0" fontId="100" fillId="47" borderId="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7" fillId="20"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5" fillId="20" borderId="0" applyNumberFormat="0" applyBorder="0" applyAlignment="0" applyProtection="0"/>
    <xf numFmtId="172" fontId="96" fillId="62" borderId="0" applyNumberFormat="0" applyBorder="0" applyAlignment="0" applyProtection="0"/>
    <xf numFmtId="172" fontId="5" fillId="20"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5" fillId="20" borderId="0" applyNumberFormat="0" applyBorder="0" applyAlignment="0" applyProtection="0"/>
    <xf numFmtId="172" fontId="96" fillId="62" borderId="0" applyNumberFormat="0" applyBorder="0" applyAlignment="0" applyProtection="0"/>
    <xf numFmtId="172" fontId="5" fillId="20" borderId="0" applyNumberFormat="0" applyBorder="0" applyAlignment="0" applyProtection="0"/>
    <xf numFmtId="172" fontId="5" fillId="20" borderId="0" applyNumberFormat="0" applyBorder="0" applyAlignment="0" applyProtection="0"/>
    <xf numFmtId="0" fontId="96" fillId="53" borderId="0" applyNumberFormat="0" applyBorder="0" applyAlignment="0" applyProtection="0"/>
    <xf numFmtId="0" fontId="96" fillId="54" borderId="0" applyNumberFormat="0" applyBorder="0" applyAlignment="0" applyProtection="0"/>
    <xf numFmtId="172" fontId="5" fillId="20"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5" fillId="20"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5" fillId="20"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7" fillId="24"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6" fillId="55"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0" fontId="96" fillId="55"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0" fontId="96" fillId="57" borderId="0" applyNumberFormat="0" applyBorder="0" applyAlignment="0" applyProtection="0"/>
    <xf numFmtId="0" fontId="96" fillId="55" borderId="0" applyNumberFormat="0" applyBorder="0" applyAlignment="0" applyProtection="0"/>
    <xf numFmtId="172" fontId="5" fillId="24" borderId="0" applyNumberFormat="0" applyBorder="0" applyAlignment="0" applyProtection="0"/>
    <xf numFmtId="0" fontId="96" fillId="55"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5" fillId="24"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5" fillId="24" borderId="0" applyNumberFormat="0" applyBorder="0" applyAlignment="0" applyProtection="0"/>
    <xf numFmtId="172" fontId="96" fillId="55" borderId="0" applyNumberFormat="0" applyBorder="0" applyAlignment="0" applyProtection="0"/>
    <xf numFmtId="172" fontId="96" fillId="5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0"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63"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63" borderId="0" applyNumberFormat="0" applyBorder="0" applyAlignment="0" applyProtection="0"/>
    <xf numFmtId="172" fontId="96" fillId="45" borderId="0" applyNumberFormat="0" applyBorder="0" applyAlignment="0" applyProtection="0"/>
    <xf numFmtId="172" fontId="96" fillId="63"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63"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0" fontId="97" fillId="28"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0" fontId="96" fillId="45" borderId="0" applyNumberFormat="0" applyBorder="0" applyAlignment="0" applyProtection="0"/>
    <xf numFmtId="172" fontId="5" fillId="28" borderId="0" applyNumberFormat="0" applyBorder="0" applyAlignment="0" applyProtection="0"/>
    <xf numFmtId="172" fontId="96" fillId="45" borderId="0" applyNumberFormat="0" applyBorder="0" applyAlignment="0" applyProtection="0"/>
    <xf numFmtId="172" fontId="5" fillId="28"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172" fontId="96" fillId="45" borderId="0" applyNumberFormat="0" applyBorder="0" applyAlignment="0" applyProtection="0"/>
    <xf numFmtId="0" fontId="96" fillId="45" borderId="0" applyNumberFormat="0" applyBorder="0" applyAlignment="0" applyProtection="0"/>
    <xf numFmtId="172" fontId="5" fillId="28" borderId="0" applyNumberFormat="0" applyBorder="0" applyAlignment="0" applyProtection="0"/>
    <xf numFmtId="172" fontId="96" fillId="45" borderId="0" applyNumberFormat="0" applyBorder="0" applyAlignment="0" applyProtection="0"/>
    <xf numFmtId="172" fontId="5" fillId="28" borderId="0" applyNumberFormat="0" applyBorder="0" applyAlignment="0" applyProtection="0"/>
    <xf numFmtId="172" fontId="5" fillId="28" borderId="0" applyNumberFormat="0" applyBorder="0" applyAlignment="0" applyProtection="0"/>
    <xf numFmtId="0" fontId="96" fillId="59" borderId="0" applyNumberFormat="0" applyBorder="0" applyAlignment="0" applyProtection="0"/>
    <xf numFmtId="0" fontId="96" fillId="45" borderId="0" applyNumberFormat="0" applyBorder="0" applyAlignment="0" applyProtection="0"/>
    <xf numFmtId="172" fontId="5" fillId="28" borderId="0" applyNumberFormat="0" applyBorder="0" applyAlignment="0" applyProtection="0"/>
    <xf numFmtId="172" fontId="96" fillId="45" borderId="0" applyNumberFormat="0" applyBorder="0" applyAlignment="0" applyProtection="0"/>
    <xf numFmtId="172" fontId="13" fillId="0" borderId="0"/>
    <xf numFmtId="0" fontId="96" fillId="45" borderId="0" applyNumberFormat="0" applyBorder="0" applyAlignment="0" applyProtection="0"/>
    <xf numFmtId="172" fontId="96" fillId="45" borderId="0" applyNumberFormat="0" applyBorder="0" applyAlignment="0" applyProtection="0"/>
    <xf numFmtId="172" fontId="13" fillId="0" borderId="0"/>
    <xf numFmtId="172" fontId="5" fillId="28" borderId="0" applyNumberFormat="0" applyBorder="0" applyAlignment="0" applyProtection="0"/>
    <xf numFmtId="172" fontId="96" fillId="45" borderId="0" applyNumberFormat="0" applyBorder="0" applyAlignment="0" applyProtection="0"/>
    <xf numFmtId="172" fontId="13" fillId="0" borderId="0"/>
    <xf numFmtId="172" fontId="5" fillId="28" borderId="0" applyNumberFormat="0" applyBorder="0" applyAlignment="0" applyProtection="0"/>
    <xf numFmtId="172" fontId="96" fillId="45"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0" fontId="96" fillId="54"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60"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60" borderId="0" applyNumberFormat="0" applyBorder="0" applyAlignment="0" applyProtection="0"/>
    <xf numFmtId="172" fontId="96" fillId="57" borderId="0" applyNumberFormat="0" applyBorder="0" applyAlignment="0" applyProtection="0"/>
    <xf numFmtId="172" fontId="96" fillId="60"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60"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0" fontId="97" fillId="32" borderId="0" applyNumberFormat="0" applyBorder="0" applyAlignment="0" applyProtection="0"/>
    <xf numFmtId="172" fontId="96" fillId="57"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0" fontId="96" fillId="54" borderId="0" applyNumberFormat="0" applyBorder="0" applyAlignment="0" applyProtection="0"/>
    <xf numFmtId="172" fontId="5" fillId="32" borderId="0" applyNumberFormat="0" applyBorder="0" applyAlignment="0" applyProtection="0"/>
    <xf numFmtId="172" fontId="96" fillId="57" borderId="0" applyNumberFormat="0" applyBorder="0" applyAlignment="0" applyProtection="0"/>
    <xf numFmtId="172" fontId="5" fillId="32" borderId="0" applyNumberFormat="0" applyBorder="0" applyAlignment="0" applyProtection="0"/>
    <xf numFmtId="172" fontId="13" fillId="0" borderId="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172" fontId="96" fillId="57" borderId="0" applyNumberFormat="0" applyBorder="0" applyAlignment="0" applyProtection="0"/>
    <xf numFmtId="0" fontId="96" fillId="54" borderId="0" applyNumberFormat="0" applyBorder="0" applyAlignment="0" applyProtection="0"/>
    <xf numFmtId="172" fontId="5" fillId="32" borderId="0" applyNumberFormat="0" applyBorder="0" applyAlignment="0" applyProtection="0"/>
    <xf numFmtId="172" fontId="96" fillId="57" borderId="0" applyNumberFormat="0" applyBorder="0" applyAlignment="0" applyProtection="0"/>
    <xf numFmtId="172" fontId="5" fillId="32" borderId="0" applyNumberFormat="0" applyBorder="0" applyAlignment="0" applyProtection="0"/>
    <xf numFmtId="172" fontId="13" fillId="0" borderId="0"/>
    <xf numFmtId="172" fontId="5" fillId="32" borderId="0" applyNumberFormat="0" applyBorder="0" applyAlignment="0" applyProtection="0"/>
    <xf numFmtId="0" fontId="96" fillId="60" borderId="0" applyNumberFormat="0" applyBorder="0" applyAlignment="0" applyProtection="0"/>
    <xf numFmtId="0" fontId="96" fillId="54" borderId="0" applyNumberFormat="0" applyBorder="0" applyAlignment="0" applyProtection="0"/>
    <xf numFmtId="172" fontId="5" fillId="32" borderId="0" applyNumberFormat="0" applyBorder="0" applyAlignment="0" applyProtection="0"/>
    <xf numFmtId="172" fontId="96" fillId="57" borderId="0" applyNumberFormat="0" applyBorder="0" applyAlignment="0" applyProtection="0"/>
    <xf numFmtId="172" fontId="13" fillId="0" borderId="0"/>
    <xf numFmtId="0" fontId="96" fillId="54" borderId="0" applyNumberFormat="0" applyBorder="0" applyAlignment="0" applyProtection="0"/>
    <xf numFmtId="172" fontId="96" fillId="57" borderId="0" applyNumberFormat="0" applyBorder="0" applyAlignment="0" applyProtection="0"/>
    <xf numFmtId="172" fontId="13" fillId="0" borderId="0"/>
    <xf numFmtId="172" fontId="5" fillId="32" borderId="0" applyNumberFormat="0" applyBorder="0" applyAlignment="0" applyProtection="0"/>
    <xf numFmtId="172" fontId="96" fillId="57" borderId="0" applyNumberFormat="0" applyBorder="0" applyAlignment="0" applyProtection="0"/>
    <xf numFmtId="172" fontId="13" fillId="0" borderId="0"/>
    <xf numFmtId="172" fontId="5" fillId="32" borderId="0" applyNumberFormat="0" applyBorder="0" applyAlignment="0" applyProtection="0"/>
    <xf numFmtId="172" fontId="96" fillId="57"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0" fontId="96" fillId="54"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53"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0" fontId="97" fillId="36" borderId="0" applyNumberFormat="0" applyBorder="0" applyAlignment="0" applyProtection="0"/>
    <xf numFmtId="172" fontId="96" fillId="62"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5" fillId="36" borderId="0" applyNumberFormat="0" applyBorder="0" applyAlignment="0" applyProtection="0"/>
    <xf numFmtId="172" fontId="96" fillId="62" borderId="0" applyNumberFormat="0" applyBorder="0" applyAlignment="0" applyProtection="0"/>
    <xf numFmtId="172" fontId="5" fillId="36" borderId="0" applyNumberFormat="0" applyBorder="0" applyAlignment="0" applyProtection="0"/>
    <xf numFmtId="172" fontId="13" fillId="0" borderId="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172" fontId="96" fillId="62" borderId="0" applyNumberFormat="0" applyBorder="0" applyAlignment="0" applyProtection="0"/>
    <xf numFmtId="0" fontId="96" fillId="54" borderId="0" applyNumberFormat="0" applyBorder="0" applyAlignment="0" applyProtection="0"/>
    <xf numFmtId="172" fontId="5" fillId="36" borderId="0" applyNumberFormat="0" applyBorder="0" applyAlignment="0" applyProtection="0"/>
    <xf numFmtId="172" fontId="96" fillId="62" borderId="0" applyNumberFormat="0" applyBorder="0" applyAlignment="0" applyProtection="0"/>
    <xf numFmtId="172" fontId="5" fillId="36" borderId="0" applyNumberFormat="0" applyBorder="0" applyAlignment="0" applyProtection="0"/>
    <xf numFmtId="172" fontId="13" fillId="0" borderId="0"/>
    <xf numFmtId="172" fontId="5" fillId="36" borderId="0" applyNumberFormat="0" applyBorder="0" applyAlignment="0" applyProtection="0"/>
    <xf numFmtId="0" fontId="96" fillId="53" borderId="0" applyNumberFormat="0" applyBorder="0" applyAlignment="0" applyProtection="0"/>
    <xf numFmtId="0" fontId="96" fillId="54" borderId="0" applyNumberFormat="0" applyBorder="0" applyAlignment="0" applyProtection="0"/>
    <xf numFmtId="172" fontId="5" fillId="36" borderId="0" applyNumberFormat="0" applyBorder="0" applyAlignment="0" applyProtection="0"/>
    <xf numFmtId="172" fontId="96" fillId="62" borderId="0" applyNumberFormat="0" applyBorder="0" applyAlignment="0" applyProtection="0"/>
    <xf numFmtId="172" fontId="13" fillId="0" borderId="0"/>
    <xf numFmtId="0" fontId="96" fillId="54" borderId="0" applyNumberFormat="0" applyBorder="0" applyAlignment="0" applyProtection="0"/>
    <xf numFmtId="172" fontId="96" fillId="62" borderId="0" applyNumberFormat="0" applyBorder="0" applyAlignment="0" applyProtection="0"/>
    <xf numFmtId="172" fontId="13" fillId="0" borderId="0"/>
    <xf numFmtId="172" fontId="5" fillId="36" borderId="0" applyNumberFormat="0" applyBorder="0" applyAlignment="0" applyProtection="0"/>
    <xf numFmtId="172" fontId="96" fillId="62" borderId="0" applyNumberFormat="0" applyBorder="0" applyAlignment="0" applyProtection="0"/>
    <xf numFmtId="172" fontId="13" fillId="0" borderId="0"/>
    <xf numFmtId="172" fontId="5" fillId="36" borderId="0" applyNumberFormat="0" applyBorder="0" applyAlignment="0" applyProtection="0"/>
    <xf numFmtId="172" fontId="96" fillId="62"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0" fontId="96" fillId="56"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64"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64" borderId="0" applyNumberFormat="0" applyBorder="0" applyAlignment="0" applyProtection="0"/>
    <xf numFmtId="172" fontId="96" fillId="58" borderId="0" applyNumberFormat="0" applyBorder="0" applyAlignment="0" applyProtection="0"/>
    <xf numFmtId="172" fontId="96" fillId="64"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64"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0" fontId="97" fillId="40" borderId="0" applyNumberFormat="0" applyBorder="0" applyAlignment="0" applyProtection="0"/>
    <xf numFmtId="172" fontId="96" fillId="58"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6" borderId="0" applyNumberFormat="0" applyBorder="0" applyAlignment="0" applyProtection="0"/>
    <xf numFmtId="172" fontId="5" fillId="40" borderId="0" applyNumberFormat="0" applyBorder="0" applyAlignment="0" applyProtection="0"/>
    <xf numFmtId="172" fontId="96" fillId="58" borderId="0" applyNumberFormat="0" applyBorder="0" applyAlignment="0" applyProtection="0"/>
    <xf numFmtId="172" fontId="5" fillId="40" borderId="0" applyNumberFormat="0" applyBorder="0" applyAlignment="0" applyProtection="0"/>
    <xf numFmtId="172" fontId="13" fillId="0" borderId="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172" fontId="96" fillId="58" borderId="0" applyNumberFormat="0" applyBorder="0" applyAlignment="0" applyProtection="0"/>
    <xf numFmtId="0" fontId="96" fillId="56" borderId="0" applyNumberFormat="0" applyBorder="0" applyAlignment="0" applyProtection="0"/>
    <xf numFmtId="172" fontId="5" fillId="40" borderId="0" applyNumberFormat="0" applyBorder="0" applyAlignment="0" applyProtection="0"/>
    <xf numFmtId="172" fontId="96" fillId="58" borderId="0" applyNumberFormat="0" applyBorder="0" applyAlignment="0" applyProtection="0"/>
    <xf numFmtId="172" fontId="5" fillId="40" borderId="0" applyNumberFormat="0" applyBorder="0" applyAlignment="0" applyProtection="0"/>
    <xf numFmtId="172" fontId="13" fillId="0" borderId="0"/>
    <xf numFmtId="172" fontId="5" fillId="40"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172" fontId="5" fillId="40" borderId="0" applyNumberFormat="0" applyBorder="0" applyAlignment="0" applyProtection="0"/>
    <xf numFmtId="172" fontId="96" fillId="58" borderId="0" applyNumberFormat="0" applyBorder="0" applyAlignment="0" applyProtection="0"/>
    <xf numFmtId="172" fontId="13" fillId="0" borderId="0"/>
    <xf numFmtId="0" fontId="96" fillId="56" borderId="0" applyNumberFormat="0" applyBorder="0" applyAlignment="0" applyProtection="0"/>
    <xf numFmtId="172" fontId="96" fillId="58" borderId="0" applyNumberFormat="0" applyBorder="0" applyAlignment="0" applyProtection="0"/>
    <xf numFmtId="172" fontId="13" fillId="0" borderId="0"/>
    <xf numFmtId="172" fontId="5" fillId="40" borderId="0" applyNumberFormat="0" applyBorder="0" applyAlignment="0" applyProtection="0"/>
    <xf numFmtId="172" fontId="96" fillId="58" borderId="0" applyNumberFormat="0" applyBorder="0" applyAlignment="0" applyProtection="0"/>
    <xf numFmtId="172" fontId="13" fillId="0" borderId="0"/>
    <xf numFmtId="172" fontId="5" fillId="40" borderId="0" applyNumberFormat="0" applyBorder="0" applyAlignment="0" applyProtection="0"/>
    <xf numFmtId="172" fontId="96" fillId="58"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0" fontId="102" fillId="21"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5"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5"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5"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3" fillId="21" borderId="0" applyNumberFormat="0" applyBorder="0" applyAlignment="0" applyProtection="0"/>
    <xf numFmtId="0" fontId="101" fillId="67"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0" fontId="102" fillId="25"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55"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55"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55"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0" fontId="101" fillId="55"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0" fontId="101" fillId="55"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0" fontId="101" fillId="55" borderId="0" applyNumberFormat="0" applyBorder="0" applyAlignment="0" applyProtection="0"/>
    <xf numFmtId="172" fontId="101" fillId="68" borderId="0" applyNumberFormat="0" applyBorder="0" applyAlignment="0" applyProtection="0"/>
    <xf numFmtId="172" fontId="13" fillId="0" borderId="0"/>
    <xf numFmtId="172" fontId="103" fillId="25" borderId="0" applyNumberFormat="0" applyBorder="0" applyAlignment="0" applyProtection="0"/>
    <xf numFmtId="0" fontId="101" fillId="57" borderId="0" applyNumberFormat="0" applyBorder="0" applyAlignment="0" applyProtection="0"/>
    <xf numFmtId="0" fontId="101" fillId="55"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0" fontId="102" fillId="29"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3"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3"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3"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0" fontId="101" fillId="45"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0" fontId="101" fillId="45"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0" fontId="101" fillId="45" borderId="0" applyNumberFormat="0" applyBorder="0" applyAlignment="0" applyProtection="0"/>
    <xf numFmtId="172" fontId="101" fillId="64" borderId="0" applyNumberFormat="0" applyBorder="0" applyAlignment="0" applyProtection="0"/>
    <xf numFmtId="172" fontId="13" fillId="0" borderId="0"/>
    <xf numFmtId="172" fontId="103" fillId="29" borderId="0" applyNumberFormat="0" applyBorder="0" applyAlignment="0" applyProtection="0"/>
    <xf numFmtId="0" fontId="101" fillId="69" borderId="0" applyNumberFormat="0" applyBorder="0" applyAlignment="0" applyProtection="0"/>
    <xf numFmtId="0" fontId="101" fillId="45"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0" fontId="102" fillId="33"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70"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70"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70"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0" fontId="101" fillId="66"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0" fontId="101" fillId="66"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0" fontId="101" fillId="66" borderId="0" applyNumberFormat="0" applyBorder="0" applyAlignment="0" applyProtection="0"/>
    <xf numFmtId="172" fontId="101" fillId="57" borderId="0" applyNumberFormat="0" applyBorder="0" applyAlignment="0" applyProtection="0"/>
    <xf numFmtId="172" fontId="13" fillId="0" borderId="0"/>
    <xf numFmtId="172" fontId="103" fillId="33" borderId="0" applyNumberFormat="0" applyBorder="0" applyAlignment="0" applyProtection="0"/>
    <xf numFmtId="0" fontId="101" fillId="67" borderId="0" applyNumberFormat="0" applyBorder="0" applyAlignment="0" applyProtection="0"/>
    <xf numFmtId="0" fontId="101" fillId="66" borderId="0" applyNumberFormat="0" applyBorder="0" applyAlignment="0" applyProtection="0"/>
    <xf numFmtId="172" fontId="101" fillId="57" borderId="0" applyNumberFormat="0" applyBorder="0" applyAlignment="0" applyProtection="0"/>
    <xf numFmtId="172" fontId="13" fillId="0" borderId="0"/>
    <xf numFmtId="172" fontId="101" fillId="57" borderId="0" applyNumberFormat="0" applyBorder="0" applyAlignment="0" applyProtection="0"/>
    <xf numFmtId="172" fontId="101" fillId="57" borderId="0" applyNumberFormat="0" applyBorder="0" applyAlignment="0" applyProtection="0"/>
    <xf numFmtId="172" fontId="101" fillId="57"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0" fontId="102" fillId="37"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71"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71"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71"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3" fillId="37" borderId="0" applyNumberFormat="0" applyBorder="0" applyAlignment="0" applyProtection="0"/>
    <xf numFmtId="0" fontId="101" fillId="72" borderId="0" applyNumberFormat="0" applyBorder="0" applyAlignment="0" applyProtection="0"/>
    <xf numFmtId="0" fontId="101" fillId="66" borderId="0" applyNumberFormat="0" applyBorder="0" applyAlignment="0" applyProtection="0"/>
    <xf numFmtId="172" fontId="101" fillId="62" borderId="0" applyNumberFormat="0" applyBorder="0" applyAlignment="0" applyProtection="0"/>
    <xf numFmtId="172" fontId="13" fillId="0" borderId="0"/>
    <xf numFmtId="172" fontId="101" fillId="62" borderId="0" applyNumberFormat="0" applyBorder="0" applyAlignment="0" applyProtection="0"/>
    <xf numFmtId="172" fontId="101" fillId="62" borderId="0" applyNumberFormat="0" applyBorder="0" applyAlignment="0" applyProtection="0"/>
    <xf numFmtId="172" fontId="101" fillId="62"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0" fontId="102" fillId="41"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73"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73"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73"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0" fontId="101" fillId="56"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0" fontId="101" fillId="56"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0" fontId="101" fillId="56" borderId="0" applyNumberFormat="0" applyBorder="0" applyAlignment="0" applyProtection="0"/>
    <xf numFmtId="172" fontId="101" fillId="55" borderId="0" applyNumberFormat="0" applyBorder="0" applyAlignment="0" applyProtection="0"/>
    <xf numFmtId="172" fontId="13" fillId="0" borderId="0"/>
    <xf numFmtId="172" fontId="103" fillId="41"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172" fontId="101" fillId="55" borderId="0" applyNumberFormat="0" applyBorder="0" applyAlignment="0" applyProtection="0"/>
    <xf numFmtId="172" fontId="13" fillId="0" borderId="0"/>
    <xf numFmtId="172" fontId="101" fillId="55" borderId="0" applyNumberFormat="0" applyBorder="0" applyAlignment="0" applyProtection="0"/>
    <xf numFmtId="172" fontId="101" fillId="55" borderId="0" applyNumberFormat="0" applyBorder="0" applyAlignment="0" applyProtection="0"/>
    <xf numFmtId="172" fontId="101" fillId="55"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0" fontId="102" fillId="18"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5"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5"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5"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0" fontId="101" fillId="71"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0" fontId="101" fillId="71"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0" fontId="101" fillId="71" borderId="0" applyNumberFormat="0" applyBorder="0" applyAlignment="0" applyProtection="0"/>
    <xf numFmtId="172" fontId="101" fillId="74" borderId="0" applyNumberFormat="0" applyBorder="0" applyAlignment="0" applyProtection="0"/>
    <xf numFmtId="172" fontId="13" fillId="0" borderId="0"/>
    <xf numFmtId="172" fontId="103" fillId="18" borderId="0" applyNumberFormat="0" applyBorder="0" applyAlignment="0" applyProtection="0"/>
    <xf numFmtId="0" fontId="101" fillId="76" borderId="0" applyNumberFormat="0" applyBorder="0" applyAlignment="0" applyProtection="0"/>
    <xf numFmtId="0" fontId="101" fillId="71" borderId="0" applyNumberFormat="0" applyBorder="0" applyAlignment="0" applyProtection="0"/>
    <xf numFmtId="172" fontId="101" fillId="74" borderId="0" applyNumberFormat="0" applyBorder="0" applyAlignment="0" applyProtection="0"/>
    <xf numFmtId="172" fontId="13" fillId="0" borderId="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0" fontId="102" fillId="22"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77"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77"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77"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0" fontId="101" fillId="77"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0" fontId="101" fillId="77"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0" fontId="101" fillId="77" borderId="0" applyNumberFormat="0" applyBorder="0" applyAlignment="0" applyProtection="0"/>
    <xf numFmtId="172" fontId="101" fillId="68" borderId="0" applyNumberFormat="0" applyBorder="0" applyAlignment="0" applyProtection="0"/>
    <xf numFmtId="172" fontId="13" fillId="0" borderId="0"/>
    <xf numFmtId="172" fontId="103" fillId="22"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172" fontId="101" fillId="68" borderId="0" applyNumberFormat="0" applyBorder="0" applyAlignment="0" applyProtection="0"/>
    <xf numFmtId="172" fontId="13" fillId="0" borderId="0"/>
    <xf numFmtId="172" fontId="101" fillId="68" borderId="0" applyNumberFormat="0" applyBorder="0" applyAlignment="0" applyProtection="0"/>
    <xf numFmtId="172" fontId="101" fillId="68" borderId="0" applyNumberFormat="0" applyBorder="0" applyAlignment="0" applyProtection="0"/>
    <xf numFmtId="172" fontId="101" fillId="68"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0" fontId="102" fillId="26"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78"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78"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78"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0" fontId="101" fillId="78"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0" fontId="101" fillId="78"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0" fontId="101" fillId="78" borderId="0" applyNumberFormat="0" applyBorder="0" applyAlignment="0" applyProtection="0"/>
    <xf numFmtId="172" fontId="101" fillId="64" borderId="0" applyNumberFormat="0" applyBorder="0" applyAlignment="0" applyProtection="0"/>
    <xf numFmtId="172" fontId="13" fillId="0" borderId="0"/>
    <xf numFmtId="172" fontId="103" fillId="26" borderId="0" applyNumberFormat="0" applyBorder="0" applyAlignment="0" applyProtection="0"/>
    <xf numFmtId="0" fontId="101" fillId="69" borderId="0" applyNumberFormat="0" applyBorder="0" applyAlignment="0" applyProtection="0"/>
    <xf numFmtId="0" fontId="101" fillId="78" borderId="0" applyNumberFormat="0" applyBorder="0" applyAlignment="0" applyProtection="0"/>
    <xf numFmtId="172" fontId="101" fillId="64" borderId="0" applyNumberFormat="0" applyBorder="0" applyAlignment="0" applyProtection="0"/>
    <xf numFmtId="172" fontId="13" fillId="0" borderId="0"/>
    <xf numFmtId="172" fontId="101" fillId="64" borderId="0" applyNumberFormat="0" applyBorder="0" applyAlignment="0" applyProtection="0"/>
    <xf numFmtId="172" fontId="101" fillId="64" borderId="0" applyNumberFormat="0" applyBorder="0" applyAlignment="0" applyProtection="0"/>
    <xf numFmtId="172" fontId="101" fillId="64"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0" fontId="102" fillId="30"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70"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70"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70"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0" fontId="101" fillId="79"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0" fontId="101" fillId="79"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0" fontId="101" fillId="79" borderId="0" applyNumberFormat="0" applyBorder="0" applyAlignment="0" applyProtection="0"/>
    <xf numFmtId="172" fontId="101" fillId="66" borderId="0" applyNumberFormat="0" applyBorder="0" applyAlignment="0" applyProtection="0"/>
    <xf numFmtId="172" fontId="13" fillId="0" borderId="0"/>
    <xf numFmtId="172" fontId="103" fillId="30" borderId="0" applyNumberFormat="0" applyBorder="0" applyAlignment="0" applyProtection="0"/>
    <xf numFmtId="0" fontId="101" fillId="80" borderId="0" applyNumberFormat="0" applyBorder="0" applyAlignment="0" applyProtection="0"/>
    <xf numFmtId="0" fontId="101" fillId="79" borderId="0" applyNumberFormat="0" applyBorder="0" applyAlignment="0" applyProtection="0"/>
    <xf numFmtId="172" fontId="101" fillId="66" borderId="0" applyNumberFormat="0" applyBorder="0" applyAlignment="0" applyProtection="0"/>
    <xf numFmtId="172" fontId="13" fillId="0" borderId="0"/>
    <xf numFmtId="172" fontId="101" fillId="66" borderId="0" applyNumberFormat="0" applyBorder="0" applyAlignment="0" applyProtection="0"/>
    <xf numFmtId="172" fontId="101" fillId="66" borderId="0" applyNumberFormat="0" applyBorder="0" applyAlignment="0" applyProtection="0"/>
    <xf numFmtId="172" fontId="101" fillId="66"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0" fontId="102" fillId="34"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172" fontId="101" fillId="71" borderId="0" applyNumberFormat="0" applyBorder="0" applyAlignment="0" applyProtection="0"/>
    <xf numFmtId="172" fontId="13" fillId="0" borderId="0"/>
    <xf numFmtId="172" fontId="101" fillId="71" borderId="0" applyNumberFormat="0" applyBorder="0" applyAlignment="0" applyProtection="0"/>
    <xf numFmtId="0"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0"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0" fontId="101" fillId="71" borderId="0" applyNumberFormat="0" applyBorder="0" applyAlignment="0" applyProtection="0"/>
    <xf numFmtId="172" fontId="103" fillId="34" borderId="0" applyNumberFormat="0" applyBorder="0" applyAlignment="0" applyProtection="0"/>
    <xf numFmtId="0" fontId="101" fillId="76" borderId="0" applyNumberFormat="0" applyBorder="0" applyAlignment="0" applyProtection="0"/>
    <xf numFmtId="0"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1"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0" fontId="102" fillId="38"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68"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68"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68"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0" fontId="101" fillId="68"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0" fontId="101" fillId="68"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0" fontId="101" fillId="68" borderId="0" applyNumberFormat="0" applyBorder="0" applyAlignment="0" applyProtection="0"/>
    <xf numFmtId="172" fontId="101" fillId="77" borderId="0" applyNumberFormat="0" applyBorder="0" applyAlignment="0" applyProtection="0"/>
    <xf numFmtId="172" fontId="13" fillId="0" borderId="0"/>
    <xf numFmtId="172" fontId="103" fillId="38" borderId="0" applyNumberFormat="0" applyBorder="0" applyAlignment="0" applyProtection="0"/>
    <xf numFmtId="0" fontId="101" fillId="73" borderId="0" applyNumberFormat="0" applyBorder="0" applyAlignment="0" applyProtection="0"/>
    <xf numFmtId="0" fontId="101" fillId="68" borderId="0" applyNumberFormat="0" applyBorder="0" applyAlignment="0" applyProtection="0"/>
    <xf numFmtId="172" fontId="101" fillId="77" borderId="0" applyNumberFormat="0" applyBorder="0" applyAlignment="0" applyProtection="0"/>
    <xf numFmtId="172" fontId="13" fillId="0" borderId="0"/>
    <xf numFmtId="172" fontId="101" fillId="77" borderId="0" applyNumberFormat="0" applyBorder="0" applyAlignment="0" applyProtection="0"/>
    <xf numFmtId="172" fontId="101" fillId="77" borderId="0" applyNumberFormat="0" applyBorder="0" applyAlignment="0" applyProtection="0"/>
    <xf numFmtId="172" fontId="101" fillId="77" borderId="0" applyNumberFormat="0" applyBorder="0" applyAlignment="0" applyProtection="0"/>
    <xf numFmtId="229" fontId="98" fillId="0" borderId="0" applyFont="0" applyFill="0" applyBorder="0" applyAlignment="0" applyProtection="0"/>
    <xf numFmtId="41" fontId="15" fillId="0" borderId="0"/>
    <xf numFmtId="41" fontId="15" fillId="0" borderId="0"/>
    <xf numFmtId="172" fontId="13" fillId="0" borderId="0"/>
    <xf numFmtId="0" fontId="104" fillId="0" borderId="0" applyNumberFormat="0" applyFont="0" applyFill="0" applyBorder="0" applyProtection="0">
      <alignment horizontal="centerContinuous"/>
    </xf>
    <xf numFmtId="172" fontId="15" fillId="0" borderId="0" applyNumberFormat="0" applyAlignment="0"/>
    <xf numFmtId="0" fontId="15" fillId="0" borderId="0" applyNumberFormat="0" applyAlignment="0"/>
    <xf numFmtId="172" fontId="15" fillId="0" borderId="0" applyNumberFormat="0" applyAlignment="0"/>
    <xf numFmtId="172" fontId="13" fillId="0" borderId="0"/>
    <xf numFmtId="172" fontId="15" fillId="0" borderId="0" applyNumberFormat="0" applyAlignment="0"/>
    <xf numFmtId="172" fontId="15" fillId="0" borderId="0" applyNumberFormat="0" applyAlignment="0"/>
    <xf numFmtId="172" fontId="13" fillId="0" borderId="0"/>
    <xf numFmtId="172" fontId="13" fillId="0" borderId="0"/>
    <xf numFmtId="0" fontId="7" fillId="0" borderId="0" applyFont="0" applyFill="0" applyBorder="0" applyAlignment="0" applyProtection="0"/>
    <xf numFmtId="0" fontId="7" fillId="0" borderId="0" applyFont="0" applyFill="0" applyBorder="0" applyAlignment="0" applyProtection="0"/>
    <xf numFmtId="172" fontId="7" fillId="0" borderId="0"/>
    <xf numFmtId="172" fontId="7" fillId="0" borderId="0"/>
    <xf numFmtId="172" fontId="7" fillId="0" borderId="0"/>
    <xf numFmtId="0" fontId="105" fillId="0" borderId="0"/>
    <xf numFmtId="172" fontId="13" fillId="0" borderId="0"/>
    <xf numFmtId="0" fontId="104" fillId="0" borderId="0"/>
    <xf numFmtId="172" fontId="106" fillId="0" borderId="0">
      <alignment horizontal="center" wrapText="1"/>
      <protection locked="0"/>
    </xf>
    <xf numFmtId="0" fontId="106" fillId="0" borderId="0">
      <alignment horizontal="center" wrapText="1"/>
      <protection locked="0"/>
    </xf>
    <xf numFmtId="172" fontId="106" fillId="0" borderId="0">
      <alignment horizontal="center" wrapText="1"/>
      <protection locked="0"/>
    </xf>
    <xf numFmtId="172" fontId="13" fillId="0" borderId="0"/>
    <xf numFmtId="172" fontId="106" fillId="0" borderId="0">
      <alignment horizontal="center" wrapText="1"/>
      <protection locked="0"/>
    </xf>
    <xf numFmtId="172" fontId="106" fillId="0" borderId="0">
      <alignment horizontal="center" wrapText="1"/>
      <protection locked="0"/>
    </xf>
    <xf numFmtId="172" fontId="13" fillId="0" borderId="0"/>
    <xf numFmtId="172" fontId="13"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7" fillId="0" borderId="0" applyNumberFormat="0" applyFill="0" applyBorder="0" applyAlignment="0" applyProtection="0"/>
    <xf numFmtId="172" fontId="13" fillId="0" borderId="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172" fontId="13" fillId="0" borderId="0"/>
    <xf numFmtId="38" fontId="67" fillId="0" borderId="0">
      <alignment horizontal="left"/>
    </xf>
    <xf numFmtId="230" fontId="16" fillId="81" borderId="104"/>
    <xf numFmtId="230" fontId="16" fillId="81" borderId="104"/>
    <xf numFmtId="230" fontId="16" fillId="81" borderId="104"/>
    <xf numFmtId="172" fontId="13" fillId="0" borderId="0"/>
    <xf numFmtId="43" fontId="16" fillId="81" borderId="104"/>
    <xf numFmtId="43" fontId="16" fillId="81" borderId="104"/>
    <xf numFmtId="43" fontId="16" fillId="81" borderId="104"/>
    <xf numFmtId="231" fontId="16" fillId="81" borderId="104"/>
    <xf numFmtId="231" fontId="16" fillId="81" borderId="104"/>
    <xf numFmtId="231" fontId="16" fillId="81" borderId="104"/>
    <xf numFmtId="172" fontId="13" fillId="0" borderId="0"/>
    <xf numFmtId="43" fontId="16" fillId="81" borderId="104"/>
    <xf numFmtId="0" fontId="7" fillId="0" borderId="0" applyFont="0" applyFill="0" applyBorder="0" applyAlignment="0" applyProtection="0"/>
    <xf numFmtId="0" fontId="7" fillId="0" borderId="0" applyFont="0" applyFill="0" applyBorder="0" applyAlignment="0" applyProtection="0"/>
    <xf numFmtId="172" fontId="107" fillId="0" borderId="0" applyNumberFormat="0" applyFill="0" applyBorder="0" applyAlignment="0" applyProtection="0"/>
    <xf numFmtId="172" fontId="107" fillId="0" borderId="0" applyNumberFormat="0" applyFill="0" applyBorder="0" applyAlignment="0" applyProtection="0"/>
    <xf numFmtId="172" fontId="107" fillId="0" borderId="0" applyNumberFormat="0" applyFill="0" applyBorder="0" applyAlignment="0" applyProtection="0"/>
    <xf numFmtId="172" fontId="13" fillId="0" borderId="0"/>
    <xf numFmtId="172" fontId="8" fillId="3" borderId="0" applyNumberFormat="0" applyFont="0" applyBorder="0" applyAlignment="0" applyProtection="0"/>
    <xf numFmtId="172" fontId="8" fillId="3" borderId="0" applyNumberFormat="0" applyFont="0" applyBorder="0" applyAlignment="0" applyProtection="0"/>
    <xf numFmtId="172" fontId="8" fillId="3" borderId="0" applyNumberFormat="0" applyFon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0" fontId="109" fillId="12"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57"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57"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57"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0" fontId="108" fillId="57"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0" fontId="108" fillId="57"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0" fontId="108" fillId="57" borderId="0" applyNumberFormat="0" applyBorder="0" applyAlignment="0" applyProtection="0"/>
    <xf numFmtId="172" fontId="108" fillId="60" borderId="0" applyNumberFormat="0" applyBorder="0" applyAlignment="0" applyProtection="0"/>
    <xf numFmtId="172" fontId="13" fillId="0" borderId="0"/>
    <xf numFmtId="172" fontId="110" fillId="12" borderId="0" applyNumberFormat="0" applyBorder="0" applyAlignment="0" applyProtection="0"/>
    <xf numFmtId="0" fontId="108" fillId="82" borderId="0" applyNumberFormat="0" applyBorder="0" applyAlignment="0" applyProtection="0"/>
    <xf numFmtId="0" fontId="108" fillId="57" borderId="0" applyNumberFormat="0" applyBorder="0" applyAlignment="0" applyProtection="0"/>
    <xf numFmtId="172" fontId="108" fillId="60" borderId="0" applyNumberFormat="0" applyBorder="0" applyAlignment="0" applyProtection="0"/>
    <xf numFmtId="172" fontId="13" fillId="0" borderId="0"/>
    <xf numFmtId="172" fontId="108" fillId="60" borderId="0" applyNumberFormat="0" applyBorder="0" applyAlignment="0" applyProtection="0"/>
    <xf numFmtId="172" fontId="108" fillId="60" borderId="0" applyNumberFormat="0" applyBorder="0" applyAlignment="0" applyProtection="0"/>
    <xf numFmtId="172" fontId="108" fillId="60" borderId="0" applyNumberFormat="0" applyBorder="0" applyAlignment="0" applyProtection="0"/>
    <xf numFmtId="232" fontId="111" fillId="0" borderId="0"/>
    <xf numFmtId="233" fontId="111" fillId="0" borderId="0"/>
    <xf numFmtId="172" fontId="112" fillId="83" borderId="105" applyNumberFormat="0" applyFont="0" applyFill="0" applyAlignment="0"/>
    <xf numFmtId="172" fontId="112" fillId="83" borderId="105" applyNumberFormat="0" applyFont="0" applyFill="0" applyAlignment="0"/>
    <xf numFmtId="172" fontId="112" fillId="83" borderId="105" applyNumberFormat="0" applyFont="0" applyFill="0" applyAlignment="0"/>
    <xf numFmtId="172" fontId="13" fillId="0" borderId="0"/>
    <xf numFmtId="172" fontId="113" fillId="0" borderId="0" applyNumberFormat="0" applyFill="0" applyBorder="0" applyAlignment="0" applyProtection="0"/>
    <xf numFmtId="172" fontId="113" fillId="0" borderId="0" applyNumberFormat="0" applyFill="0" applyBorder="0" applyAlignment="0" applyProtection="0"/>
    <xf numFmtId="172" fontId="113" fillId="0" borderId="0" applyNumberFormat="0" applyFill="0" applyBorder="0" applyAlignment="0" applyProtection="0"/>
    <xf numFmtId="234" fontId="114" fillId="0" borderId="0" applyNumberFormat="0" applyFill="0" applyBorder="0" applyAlignment="0" applyProtection="0"/>
    <xf numFmtId="172" fontId="13" fillId="0" borderId="0"/>
    <xf numFmtId="172" fontId="115" fillId="0" borderId="0" applyNumberFormat="0" applyFill="0" applyBorder="0" applyAlignment="0" applyProtection="0"/>
    <xf numFmtId="0" fontId="115" fillId="0" borderId="0" applyNumberFormat="0" applyFill="0" applyBorder="0" applyAlignment="0" applyProtection="0"/>
    <xf numFmtId="172" fontId="115" fillId="0" borderId="0" applyNumberFormat="0" applyFill="0" applyBorder="0" applyAlignment="0" applyProtection="0"/>
    <xf numFmtId="172" fontId="13" fillId="0" borderId="0"/>
    <xf numFmtId="172" fontId="115" fillId="0" borderId="0" applyNumberFormat="0" applyFill="0" applyBorder="0" applyAlignment="0" applyProtection="0"/>
    <xf numFmtId="172" fontId="115" fillId="0" borderId="0" applyNumberFormat="0" applyFill="0" applyBorder="0" applyAlignment="0" applyProtection="0"/>
    <xf numFmtId="172" fontId="13" fillId="0" borderId="0"/>
    <xf numFmtId="172" fontId="13" fillId="0" borderId="0"/>
    <xf numFmtId="172" fontId="13" fillId="5" borderId="0" applyNumberFormat="0" applyFill="0" applyBorder="0" applyAlignment="0" applyProtection="0">
      <protection locked="0"/>
    </xf>
    <xf numFmtId="172" fontId="13" fillId="5" borderId="0" applyNumberFormat="0" applyFill="0" applyBorder="0" applyAlignment="0" applyProtection="0">
      <protection locked="0"/>
    </xf>
    <xf numFmtId="172" fontId="13" fillId="5" borderId="0" applyNumberFormat="0" applyFill="0" applyBorder="0" applyAlignment="0" applyProtection="0">
      <protection locked="0"/>
    </xf>
    <xf numFmtId="172" fontId="13" fillId="0" borderId="0"/>
    <xf numFmtId="38" fontId="7" fillId="4" borderId="0">
      <alignment horizontal="right"/>
    </xf>
    <xf numFmtId="172" fontId="116" fillId="0" borderId="0" applyNumberFormat="0" applyFill="0" applyBorder="0" applyAlignment="0" applyProtection="0"/>
    <xf numFmtId="38" fontId="7" fillId="4" borderId="0">
      <alignment horizontal="right"/>
    </xf>
    <xf numFmtId="172" fontId="116" fillId="0" borderId="0" applyNumberFormat="0" applyFill="0" applyBorder="0" applyAlignment="0" applyProtection="0"/>
    <xf numFmtId="0" fontId="117" fillId="0" borderId="0" applyNumberFormat="0" applyFill="0" applyBorder="0" applyAlignment="0" applyProtection="0"/>
    <xf numFmtId="235" fontId="99" fillId="0" borderId="0">
      <protection locked="0"/>
    </xf>
    <xf numFmtId="236" fontId="99" fillId="0" borderId="0">
      <alignment horizontal="right"/>
      <protection locked="0"/>
    </xf>
    <xf numFmtId="172" fontId="118" fillId="84" borderId="106">
      <alignment horizontal="center" vertical="center"/>
    </xf>
    <xf numFmtId="172" fontId="118" fillId="84" borderId="106">
      <alignment horizontal="center" vertical="center"/>
    </xf>
    <xf numFmtId="172" fontId="118" fillId="84" borderId="106">
      <alignment horizontal="center" vertical="center"/>
    </xf>
    <xf numFmtId="172" fontId="13" fillId="0" borderId="0"/>
    <xf numFmtId="172" fontId="118" fillId="84" borderId="107">
      <alignment horizontal="center"/>
    </xf>
    <xf numFmtId="172" fontId="118" fillId="84" borderId="107">
      <alignment horizontal="center"/>
    </xf>
    <xf numFmtId="172" fontId="118" fillId="84" borderId="107">
      <alignment horizontal="center"/>
    </xf>
    <xf numFmtId="172" fontId="13" fillId="0" borderId="0"/>
    <xf numFmtId="7" fontId="119" fillId="0" borderId="0">
      <alignment horizontal="right"/>
      <protection locked="0"/>
    </xf>
    <xf numFmtId="172" fontId="99" fillId="0" borderId="0">
      <alignment horizontal="right"/>
      <protection locked="0"/>
    </xf>
    <xf numFmtId="0" fontId="7" fillId="85" borderId="0">
      <alignment horizontal="left"/>
    </xf>
    <xf numFmtId="0" fontId="7" fillId="85" borderId="0">
      <alignment horizontal="left"/>
    </xf>
    <xf numFmtId="0" fontId="7" fillId="85" borderId="0">
      <alignment horizontal="left"/>
    </xf>
    <xf numFmtId="0" fontId="7" fillId="85" borderId="0">
      <alignment horizontal="left"/>
    </xf>
    <xf numFmtId="38" fontId="7" fillId="4" borderId="0">
      <alignment horizontal="left"/>
    </xf>
    <xf numFmtId="38" fontId="7" fillId="4" borderId="0">
      <alignment horizontal="left"/>
    </xf>
    <xf numFmtId="38" fontId="7" fillId="4" borderId="0">
      <alignment horizontal="left"/>
    </xf>
    <xf numFmtId="38" fontId="7" fillId="4" borderId="0">
      <alignment horizontal="left"/>
    </xf>
    <xf numFmtId="3" fontId="83" fillId="85" borderId="0">
      <alignment horizontal="right"/>
    </xf>
    <xf numFmtId="0" fontId="120" fillId="0" borderId="0" applyNumberFormat="0" applyFill="0" applyBorder="0" applyAlignment="0" applyProtection="0"/>
    <xf numFmtId="0" fontId="121" fillId="0" borderId="0"/>
    <xf numFmtId="0" fontId="122" fillId="0" borderId="0"/>
    <xf numFmtId="0" fontId="122" fillId="0" borderId="0"/>
    <xf numFmtId="172" fontId="121" fillId="0" borderId="34" applyNumberFormat="0" applyFill="0" applyAlignment="0" applyProtection="0"/>
    <xf numFmtId="172" fontId="121" fillId="0" borderId="34" applyNumberFormat="0" applyFill="0" applyAlignment="0" applyProtection="0"/>
    <xf numFmtId="172" fontId="121" fillId="0" borderId="34" applyNumberFormat="0" applyFill="0" applyAlignment="0" applyProtection="0"/>
    <xf numFmtId="172" fontId="13" fillId="0" borderId="0"/>
    <xf numFmtId="172" fontId="66" fillId="5" borderId="18" applyNumberFormat="0" applyFill="0" applyBorder="0" applyAlignment="0" applyProtection="0">
      <protection locked="0"/>
    </xf>
    <xf numFmtId="172" fontId="66" fillId="5" borderId="18" applyNumberFormat="0" applyFill="0" applyBorder="0" applyAlignment="0" applyProtection="0">
      <protection locked="0"/>
    </xf>
    <xf numFmtId="172" fontId="66" fillId="5" borderId="18" applyNumberFormat="0" applyFill="0" applyBorder="0" applyAlignment="0" applyProtection="0">
      <protection locked="0"/>
    </xf>
    <xf numFmtId="172" fontId="13" fillId="0" borderId="0"/>
    <xf numFmtId="172" fontId="106" fillId="0" borderId="6" applyNumberFormat="0" applyFont="0" applyFill="0" applyAlignment="0" applyProtection="0"/>
    <xf numFmtId="0" fontId="106" fillId="0" borderId="6" applyNumberFormat="0" applyFont="0" applyFill="0" applyAlignment="0" applyProtection="0"/>
    <xf numFmtId="172" fontId="106" fillId="0" borderId="6" applyNumberFormat="0" applyFont="0" applyFill="0" applyAlignment="0" applyProtection="0"/>
    <xf numFmtId="172" fontId="13" fillId="0" borderId="0"/>
    <xf numFmtId="172" fontId="106" fillId="0" borderId="6" applyNumberFormat="0" applyFont="0" applyFill="0" applyAlignment="0" applyProtection="0"/>
    <xf numFmtId="172" fontId="106" fillId="0" borderId="6" applyNumberFormat="0" applyFont="0" applyFill="0" applyAlignment="0" applyProtection="0"/>
    <xf numFmtId="172" fontId="13" fillId="0" borderId="0"/>
    <xf numFmtId="172" fontId="13" fillId="0" borderId="0"/>
    <xf numFmtId="172" fontId="106" fillId="0" borderId="108" applyNumberFormat="0" applyFont="0" applyFill="0" applyAlignment="0" applyProtection="0"/>
    <xf numFmtId="0" fontId="106" fillId="0" borderId="108" applyNumberFormat="0" applyFont="0" applyFill="0" applyAlignment="0" applyProtection="0"/>
    <xf numFmtId="172" fontId="106" fillId="0" borderId="108" applyNumberFormat="0" applyFont="0" applyFill="0" applyAlignment="0" applyProtection="0"/>
    <xf numFmtId="172" fontId="13" fillId="0" borderId="0"/>
    <xf numFmtId="172" fontId="106" fillId="0" borderId="108" applyNumberFormat="0" applyFont="0" applyFill="0" applyAlignment="0" applyProtection="0"/>
    <xf numFmtId="172" fontId="106" fillId="0" borderId="108" applyNumberFormat="0" applyFont="0" applyFill="0" applyAlignment="0" applyProtection="0"/>
    <xf numFmtId="172" fontId="13" fillId="0" borderId="0"/>
    <xf numFmtId="0" fontId="62" fillId="0" borderId="109" applyNumberFormat="0" applyFont="0" applyFill="0" applyAlignment="0" applyProtection="0"/>
    <xf numFmtId="172" fontId="13" fillId="0" borderId="0"/>
    <xf numFmtId="172" fontId="68" fillId="0" borderId="34" applyNumberFormat="0" applyFont="0" applyFill="0" applyAlignment="0" applyProtection="0"/>
    <xf numFmtId="172" fontId="68" fillId="0" borderId="34" applyNumberFormat="0" applyFont="0" applyFill="0" applyAlignment="0" applyProtection="0"/>
    <xf numFmtId="172" fontId="68" fillId="0" borderId="34" applyNumberFormat="0" applyFont="0" applyFill="0" applyAlignment="0" applyProtection="0"/>
    <xf numFmtId="172" fontId="13" fillId="0" borderId="0"/>
    <xf numFmtId="172" fontId="68" fillId="0" borderId="37" applyNumberFormat="0" applyFont="0" applyFill="0" applyAlignment="0" applyProtection="0"/>
    <xf numFmtId="172" fontId="68" fillId="0" borderId="37" applyNumberFormat="0" applyFont="0" applyFill="0" applyAlignment="0" applyProtection="0"/>
    <xf numFmtId="172" fontId="68" fillId="0" borderId="37" applyNumberFormat="0" applyFont="0" applyFill="0" applyAlignment="0" applyProtection="0"/>
    <xf numFmtId="172" fontId="13" fillId="0" borderId="0"/>
    <xf numFmtId="172" fontId="68" fillId="0" borderId="18" applyNumberFormat="0" applyFont="0" applyFill="0" applyAlignment="0" applyProtection="0"/>
    <xf numFmtId="172" fontId="68" fillId="0" borderId="18" applyNumberFormat="0" applyFont="0" applyFill="0" applyAlignment="0" applyProtection="0"/>
    <xf numFmtId="172" fontId="68" fillId="0" borderId="18" applyNumberFormat="0" applyFont="0" applyFill="0" applyAlignment="0" applyProtection="0"/>
    <xf numFmtId="172" fontId="13" fillId="0" borderId="0"/>
    <xf numFmtId="172" fontId="68" fillId="0" borderId="30" applyNumberFormat="0" applyFont="0" applyFill="0" applyAlignment="0" applyProtection="0"/>
    <xf numFmtId="172" fontId="68" fillId="0" borderId="30" applyNumberFormat="0" applyFont="0" applyFill="0" applyAlignment="0" applyProtection="0"/>
    <xf numFmtId="172" fontId="68" fillId="0" borderId="30" applyNumberFormat="0" applyFont="0" applyFill="0" applyAlignment="0" applyProtection="0"/>
    <xf numFmtId="172" fontId="13" fillId="0" borderId="0"/>
    <xf numFmtId="172" fontId="68" fillId="0" borderId="30" applyNumberFormat="0" applyFont="0" applyFill="0" applyAlignment="0" applyProtection="0"/>
    <xf numFmtId="172" fontId="68" fillId="0" borderId="30" applyNumberFormat="0" applyFont="0" applyFill="0" applyAlignment="0" applyProtection="0"/>
    <xf numFmtId="172" fontId="13" fillId="0" borderId="0"/>
    <xf numFmtId="172" fontId="68" fillId="0" borderId="30" applyNumberFormat="0" applyFont="0" applyFill="0" applyAlignment="0" applyProtection="0"/>
    <xf numFmtId="172" fontId="13" fillId="0" borderId="0"/>
    <xf numFmtId="0" fontId="104" fillId="0" borderId="34" applyNumberFormat="0" applyFont="0" applyFill="0" applyAlignment="0" applyProtection="0"/>
    <xf numFmtId="237" fontId="123" fillId="0" borderId="6" applyNumberFormat="0" applyFill="0" applyAlignment="0" applyProtection="0">
      <alignment horizontal="center"/>
    </xf>
    <xf numFmtId="238" fontId="123" fillId="0" borderId="34" applyFill="0" applyAlignment="0" applyProtection="0">
      <alignment horizontal="center"/>
    </xf>
    <xf numFmtId="0" fontId="104" fillId="0" borderId="34" applyNumberFormat="0" applyFont="0" applyFill="0" applyAlignment="0" applyProtection="0"/>
    <xf numFmtId="239" fontId="124" fillId="0" borderId="0" applyFont="0" applyFill="0" applyBorder="0" applyAlignment="0" applyProtection="0"/>
    <xf numFmtId="240" fontId="7" fillId="85" borderId="36" applyFont="0" applyFill="0" applyBorder="0" applyAlignment="0" applyProtection="0"/>
    <xf numFmtId="240" fontId="7" fillId="85" borderId="36" applyFont="0" applyFill="0" applyBorder="0" applyAlignment="0" applyProtection="0"/>
    <xf numFmtId="240" fontId="7" fillId="85" borderId="36" applyFont="0" applyFill="0" applyBorder="0" applyAlignment="0" applyProtection="0"/>
    <xf numFmtId="172" fontId="13" fillId="0" borderId="0"/>
    <xf numFmtId="241" fontId="7" fillId="85" borderId="35" applyFont="0" applyFill="0" applyBorder="0" applyAlignment="0" applyProtection="0"/>
    <xf numFmtId="172" fontId="124" fillId="0" borderId="0" applyFont="0" applyFill="0" applyBorder="0" applyAlignment="0" applyProtection="0"/>
    <xf numFmtId="172" fontId="62" fillId="0" borderId="0">
      <alignment horizontal="right"/>
    </xf>
    <xf numFmtId="172" fontId="62" fillId="0" borderId="0">
      <alignment horizontal="right"/>
    </xf>
    <xf numFmtId="172" fontId="62" fillId="0" borderId="0">
      <alignment horizontal="right"/>
    </xf>
    <xf numFmtId="172" fontId="13" fillId="0" borderId="0"/>
    <xf numFmtId="172" fontId="125" fillId="0" borderId="34">
      <alignment horizontal="centerContinuous"/>
    </xf>
    <xf numFmtId="172" fontId="125" fillId="0" borderId="34">
      <alignment horizontal="centerContinuous"/>
    </xf>
    <xf numFmtId="172" fontId="125" fillId="0" borderId="34">
      <alignment horizontal="centerContinuous"/>
    </xf>
    <xf numFmtId="172" fontId="13" fillId="0" borderId="0"/>
    <xf numFmtId="8" fontId="15" fillId="0" borderId="0">
      <alignment horizontal="right"/>
    </xf>
    <xf numFmtId="8" fontId="15" fillId="0" borderId="0">
      <alignment horizontal="right"/>
    </xf>
    <xf numFmtId="172" fontId="13" fillId="0" borderId="0"/>
    <xf numFmtId="172" fontId="126" fillId="0" borderId="0">
      <alignment horizontal="right"/>
    </xf>
    <xf numFmtId="172" fontId="126" fillId="0" borderId="0">
      <alignment horizontal="right"/>
    </xf>
    <xf numFmtId="172" fontId="126" fillId="0" borderId="0">
      <alignment horizontal="right"/>
    </xf>
    <xf numFmtId="0" fontId="127" fillId="0" borderId="0">
      <alignment horizontal="right"/>
    </xf>
    <xf numFmtId="172" fontId="13" fillId="0" borderId="0"/>
    <xf numFmtId="0" fontId="104" fillId="0" borderId="0" applyNumberFormat="0" applyFill="0" applyBorder="0" applyAlignment="0" applyProtection="0"/>
    <xf numFmtId="235" fontId="104" fillId="0" borderId="0" applyFont="0" applyFill="0" applyBorder="0" applyAlignment="0" applyProtection="0"/>
    <xf numFmtId="0" fontId="128" fillId="0" borderId="0"/>
    <xf numFmtId="172" fontId="83" fillId="0" borderId="0"/>
    <xf numFmtId="172" fontId="83" fillId="0" borderId="0"/>
    <xf numFmtId="172" fontId="83" fillId="0" borderId="0"/>
    <xf numFmtId="172" fontId="13" fillId="0" borderId="0"/>
    <xf numFmtId="0" fontId="100" fillId="47" borderId="0"/>
    <xf numFmtId="242" fontId="7" fillId="0" borderId="0" applyFill="0" applyBorder="0" applyAlignment="0"/>
    <xf numFmtId="243" fontId="7" fillId="0" borderId="0" applyFill="0" applyBorder="0" applyAlignment="0"/>
    <xf numFmtId="172" fontId="13" fillId="0" borderId="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0" fontId="130" fillId="15" borderId="93"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31" fillId="61" borderId="110" applyNumberFormat="0" applyAlignment="0" applyProtection="0"/>
    <xf numFmtId="172" fontId="129" fillId="47" borderId="110" applyNumberFormat="0" applyAlignment="0" applyProtection="0"/>
    <xf numFmtId="172" fontId="131" fillId="61"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0" fontId="131" fillId="61" borderId="110" applyNumberFormat="0" applyAlignment="0" applyProtection="0"/>
    <xf numFmtId="172" fontId="129" fillId="47" borderId="110" applyNumberFormat="0" applyAlignment="0" applyProtection="0"/>
    <xf numFmtId="172" fontId="131" fillId="61"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31" fillId="61" borderId="110" applyNumberFormat="0" applyAlignment="0" applyProtection="0"/>
    <xf numFmtId="172" fontId="131" fillId="61"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3" fillId="0" borderId="0"/>
    <xf numFmtId="172" fontId="129" fillId="47" borderId="110" applyNumberFormat="0" applyAlignment="0" applyProtection="0"/>
    <xf numFmtId="0" fontId="131" fillId="47" borderId="110" applyNumberFormat="0" applyAlignment="0" applyProtection="0"/>
    <xf numFmtId="0" fontId="131" fillId="61" borderId="110" applyNumberFormat="0" applyAlignment="0" applyProtection="0"/>
    <xf numFmtId="172" fontId="129" fillId="47" borderId="110" applyNumberFormat="0" applyAlignment="0" applyProtection="0"/>
    <xf numFmtId="172" fontId="13" fillId="0" borderId="0"/>
    <xf numFmtId="172" fontId="131" fillId="61"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0" fontId="131" fillId="47" borderId="110" applyNumberFormat="0" applyAlignment="0" applyProtection="0"/>
    <xf numFmtId="0" fontId="131" fillId="61" borderId="110" applyNumberFormat="0" applyAlignment="0" applyProtection="0"/>
    <xf numFmtId="0" fontId="131" fillId="61"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0" fontId="131" fillId="47" borderId="110" applyNumberFormat="0" applyAlignment="0" applyProtection="0"/>
    <xf numFmtId="0" fontId="131" fillId="61" borderId="110" applyNumberFormat="0" applyAlignment="0" applyProtection="0"/>
    <xf numFmtId="0" fontId="131" fillId="61" borderId="110" applyNumberFormat="0" applyAlignment="0" applyProtection="0"/>
    <xf numFmtId="172" fontId="13" fillId="0" borderId="0"/>
    <xf numFmtId="172" fontId="132" fillId="15" borderId="93" applyNumberFormat="0" applyAlignment="0" applyProtection="0"/>
    <xf numFmtId="0" fontId="131" fillId="47" borderId="110" applyNumberFormat="0" applyAlignment="0" applyProtection="0"/>
    <xf numFmtId="0" fontId="131" fillId="47" borderId="110" applyNumberFormat="0" applyAlignment="0" applyProtection="0"/>
    <xf numFmtId="0" fontId="131" fillId="61" borderId="110" applyNumberFormat="0" applyAlignment="0" applyProtection="0"/>
    <xf numFmtId="0" fontId="131" fillId="61" borderId="110" applyNumberFormat="0" applyAlignment="0" applyProtection="0"/>
    <xf numFmtId="172" fontId="13" fillId="0" borderId="0"/>
    <xf numFmtId="172" fontId="129" fillId="47" borderId="110" applyNumberFormat="0" applyAlignment="0" applyProtection="0"/>
    <xf numFmtId="172" fontId="129" fillId="47" borderId="110" applyNumberFormat="0" applyAlignment="0" applyProtection="0"/>
    <xf numFmtId="172" fontId="129" fillId="47" borderId="110" applyNumberFormat="0" applyAlignment="0" applyProtection="0"/>
    <xf numFmtId="39" fontId="106" fillId="86" borderId="0" applyNumberFormat="0" applyFont="0" applyBorder="0" applyAlignment="0"/>
    <xf numFmtId="39" fontId="106" fillId="86" borderId="0" applyNumberFormat="0" applyFont="0" applyBorder="0" applyAlignment="0"/>
    <xf numFmtId="244" fontId="62" fillId="86" borderId="0" applyNumberFormat="0" applyFont="0" applyBorder="0" applyAlignment="0"/>
    <xf numFmtId="172" fontId="13" fillId="0" borderId="0"/>
    <xf numFmtId="172" fontId="133" fillId="0" borderId="0"/>
    <xf numFmtId="172" fontId="133" fillId="0" borderId="0"/>
    <xf numFmtId="172" fontId="133" fillId="0" borderId="0"/>
    <xf numFmtId="172" fontId="13" fillId="0" borderId="0"/>
    <xf numFmtId="245" fontId="62" fillId="0" borderId="0"/>
    <xf numFmtId="0" fontId="104" fillId="0" borderId="0" applyNumberFormat="0" applyFont="0" applyFill="0" applyBorder="0" applyProtection="0">
      <alignment horizontal="center"/>
    </xf>
    <xf numFmtId="172" fontId="121" fillId="0" borderId="34" applyNumberFormat="0" applyFont="0" applyFill="0" applyProtection="0">
      <alignment horizontal="centerContinuous" vertical="center"/>
    </xf>
    <xf numFmtId="172" fontId="121" fillId="0" borderId="34" applyNumberFormat="0" applyFont="0" applyFill="0" applyProtection="0">
      <alignment horizontal="centerContinuous" vertical="center"/>
    </xf>
    <xf numFmtId="172" fontId="121" fillId="0" borderId="34" applyNumberFormat="0" applyFont="0" applyFill="0" applyProtection="0">
      <alignment horizontal="centerContinuous" vertical="center"/>
    </xf>
    <xf numFmtId="172" fontId="13" fillId="0" borderId="0"/>
    <xf numFmtId="0" fontId="62" fillId="0" borderId="0">
      <alignment horizontal="centerContinuous"/>
    </xf>
    <xf numFmtId="172" fontId="13" fillId="0" borderId="0"/>
    <xf numFmtId="172" fontId="62" fillId="0" borderId="0" applyNumberFormat="0" applyFont="0" applyFill="0" applyBorder="0" applyProtection="0">
      <alignment horizontal="centerContinuous"/>
    </xf>
    <xf numFmtId="172" fontId="62" fillId="0" borderId="0" applyNumberFormat="0" applyFont="0" applyFill="0" applyBorder="0" applyProtection="0">
      <alignment horizontal="centerContinuous"/>
    </xf>
    <xf numFmtId="172" fontId="62" fillId="0" borderId="0" applyNumberFormat="0" applyFont="0" applyFill="0" applyBorder="0" applyProtection="0">
      <alignment horizontal="centerContinuous"/>
    </xf>
    <xf numFmtId="172" fontId="13" fillId="0" borderId="0"/>
    <xf numFmtId="172" fontId="23" fillId="0" borderId="0" applyFill="0" applyBorder="0" applyProtection="0">
      <alignment horizontal="center" vertical="center"/>
    </xf>
    <xf numFmtId="0" fontId="46" fillId="0" borderId="0" applyFill="0" applyBorder="0" applyProtection="0">
      <alignment horizontal="center"/>
      <protection locked="0"/>
    </xf>
    <xf numFmtId="0" fontId="20" fillId="0" borderId="0"/>
    <xf numFmtId="43" fontId="134" fillId="0" borderId="0" applyFill="0" applyBorder="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0" fontId="136" fillId="16" borderId="96"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172" fontId="135" fillId="87" borderId="111" applyNumberFormat="0" applyAlignment="0" applyProtection="0"/>
    <xf numFmtId="172" fontId="13" fillId="0" borderId="0"/>
    <xf numFmtId="172" fontId="135" fillId="87" borderId="111" applyNumberFormat="0" applyAlignment="0" applyProtection="0"/>
    <xf numFmtId="0" fontId="135" fillId="61"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0" fontId="135" fillId="61"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0" fontId="135" fillId="61" borderId="111" applyNumberFormat="0" applyAlignment="0" applyProtection="0"/>
    <xf numFmtId="172" fontId="137" fillId="16" borderId="96" applyNumberFormat="0" applyAlignment="0" applyProtection="0"/>
    <xf numFmtId="0" fontId="135" fillId="87" borderId="112" applyNumberFormat="0" applyAlignment="0" applyProtection="0"/>
    <xf numFmtId="0" fontId="135" fillId="61" borderId="111" applyNumberFormat="0" applyAlignment="0" applyProtection="0"/>
    <xf numFmtId="172" fontId="135" fillId="87" borderId="111" applyNumberFormat="0" applyAlignment="0" applyProtection="0"/>
    <xf numFmtId="172" fontId="135" fillId="87" borderId="111" applyNumberFormat="0" applyAlignment="0" applyProtection="0"/>
    <xf numFmtId="172" fontId="135" fillId="87" borderId="111" applyNumberFormat="0" applyAlignment="0" applyProtection="0"/>
    <xf numFmtId="0" fontId="138" fillId="0" borderId="0" applyNumberFormat="0" applyAlignment="0"/>
    <xf numFmtId="246" fontId="139" fillId="3" borderId="21" applyNumberFormat="0">
      <alignment horizontal="center" wrapText="1"/>
      <protection locked="0"/>
    </xf>
    <xf numFmtId="246" fontId="139" fillId="3" borderId="21" applyNumberFormat="0">
      <alignment horizontal="center" wrapText="1"/>
      <protection locked="0"/>
    </xf>
    <xf numFmtId="246" fontId="139" fillId="3" borderId="21" applyNumberFormat="0">
      <alignment horizontal="center" wrapText="1"/>
      <protection locked="0"/>
    </xf>
    <xf numFmtId="246" fontId="139" fillId="3" borderId="21" applyNumberFormat="0">
      <alignment horizontal="center" wrapText="1"/>
      <protection locked="0"/>
    </xf>
    <xf numFmtId="246" fontId="139" fillId="3" borderId="21" applyNumberFormat="0">
      <alignment horizontal="center" wrapText="1"/>
      <protection locked="0"/>
    </xf>
    <xf numFmtId="172" fontId="13" fillId="0" borderId="0"/>
    <xf numFmtId="172" fontId="15" fillId="0" borderId="0" applyNumberFormat="0" applyFill="0" applyBorder="0" applyAlignment="0" applyProtection="0"/>
    <xf numFmtId="172" fontId="140" fillId="0" borderId="0" applyNumberFormat="0" applyFill="0" applyBorder="0" applyAlignment="0" applyProtection="0"/>
    <xf numFmtId="172" fontId="140" fillId="0" borderId="0" applyNumberFormat="0" applyFill="0" applyBorder="0" applyAlignment="0" applyProtection="0"/>
    <xf numFmtId="172" fontId="140" fillId="0" borderId="0" applyNumberFormat="0" applyFill="0" applyBorder="0" applyAlignment="0" applyProtection="0"/>
    <xf numFmtId="0" fontId="140" fillId="0" borderId="0" applyNumberFormat="0" applyFill="0" applyBorder="0" applyAlignment="0" applyProtection="0"/>
    <xf numFmtId="172" fontId="13" fillId="0" borderId="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15" fillId="0" borderId="0" applyNumberFormat="0" applyFill="0" applyBorder="0" applyAlignment="0" applyProtection="0"/>
    <xf numFmtId="172" fontId="15" fillId="0" borderId="0" applyNumberFormat="0" applyFill="0" applyBorder="0" applyAlignment="0" applyProtection="0"/>
    <xf numFmtId="172" fontId="13" fillId="0" borderId="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15" fillId="0" borderId="0" applyNumberFormat="0" applyFill="0" applyBorder="0" applyAlignment="0" applyProtection="0"/>
    <xf numFmtId="172" fontId="15" fillId="0" borderId="0" applyNumberFormat="0" applyFill="0" applyBorder="0" applyAlignment="0" applyProtection="0"/>
    <xf numFmtId="172" fontId="13" fillId="0" borderId="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7"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15" fillId="0" borderId="0" applyNumberFormat="0" applyFill="0" applyBorder="0" applyAlignment="0" applyProtection="0"/>
    <xf numFmtId="172" fontId="15" fillId="0" borderId="0" applyNumberFormat="0" applyFill="0" applyBorder="0" applyAlignment="0" applyProtection="0"/>
    <xf numFmtId="172" fontId="13" fillId="0" borderId="0"/>
    <xf numFmtId="172" fontId="15" fillId="0" borderId="0" applyNumberFormat="0" applyFill="0" applyBorder="0" applyAlignment="0" applyProtection="0"/>
    <xf numFmtId="0" fontId="7" fillId="0" borderId="0" applyNumberFormat="0" applyFill="0" applyBorder="0" applyAlignment="0" applyProtection="0"/>
    <xf numFmtId="172" fontId="7" fillId="0" borderId="34" applyNumberFormat="0" applyFill="0" applyBorder="0" applyAlignment="0" applyProtection="0">
      <alignment horizontal="center"/>
    </xf>
    <xf numFmtId="172" fontId="7" fillId="0" borderId="34" applyNumberFormat="0" applyFill="0" applyBorder="0" applyAlignment="0" applyProtection="0">
      <alignment horizontal="center"/>
    </xf>
    <xf numFmtId="172" fontId="7" fillId="0" borderId="34" applyNumberFormat="0" applyFill="0" applyBorder="0" applyAlignment="0" applyProtection="0">
      <alignment horizontal="center"/>
    </xf>
    <xf numFmtId="0" fontId="104" fillId="0" borderId="34" applyNumberFormat="0" applyFill="0" applyBorder="0" applyAlignment="0" applyProtection="0">
      <alignment horizontal="center"/>
    </xf>
    <xf numFmtId="172" fontId="13" fillId="0" borderId="0"/>
    <xf numFmtId="38" fontId="119" fillId="0" borderId="0" applyNumberFormat="0" applyFill="0" applyBorder="0" applyAlignment="0" applyProtection="0">
      <protection locked="0"/>
    </xf>
    <xf numFmtId="38" fontId="141" fillId="0" borderId="0" applyNumberFormat="0" applyFill="0" applyBorder="0" applyAlignment="0" applyProtection="0">
      <protection locked="0"/>
    </xf>
    <xf numFmtId="38" fontId="142" fillId="0" borderId="0" applyNumberFormat="0" applyFill="0" applyBorder="0" applyAlignment="0" applyProtection="0">
      <protection locked="0"/>
    </xf>
    <xf numFmtId="172" fontId="121" fillId="0" borderId="0" applyNumberFormat="0" applyFill="0" applyBorder="0" applyProtection="0">
      <alignment horizontal="center" vertical="center"/>
    </xf>
    <xf numFmtId="172" fontId="121" fillId="0" borderId="0" applyNumberFormat="0" applyFill="0" applyBorder="0" applyProtection="0">
      <alignment horizontal="center" vertical="center"/>
    </xf>
    <xf numFmtId="172" fontId="121" fillId="0" borderId="0" applyNumberFormat="0" applyFill="0" applyBorder="0" applyProtection="0">
      <alignment horizontal="center" vertical="center"/>
    </xf>
    <xf numFmtId="172" fontId="13" fillId="0" borderId="0"/>
    <xf numFmtId="0" fontId="46" fillId="0" borderId="16">
      <alignment horizontal="center"/>
    </xf>
    <xf numFmtId="0" fontId="143" fillId="88" borderId="0"/>
    <xf numFmtId="247" fontId="144" fillId="0" borderId="0"/>
    <xf numFmtId="0" fontId="7" fillId="0" borderId="0"/>
    <xf numFmtId="247" fontId="144" fillId="0" borderId="0"/>
    <xf numFmtId="0" fontId="7" fillId="0" borderId="0"/>
    <xf numFmtId="247" fontId="144" fillId="0" borderId="0"/>
    <xf numFmtId="0" fontId="7" fillId="0" borderId="0"/>
    <xf numFmtId="247" fontId="144" fillId="0" borderId="0"/>
    <xf numFmtId="0" fontId="7" fillId="0" borderId="0"/>
    <xf numFmtId="247" fontId="144" fillId="0" borderId="0"/>
    <xf numFmtId="0" fontId="7" fillId="0" borderId="0"/>
    <xf numFmtId="247" fontId="144" fillId="0" borderId="0"/>
    <xf numFmtId="0" fontId="7" fillId="0" borderId="0"/>
    <xf numFmtId="247" fontId="144" fillId="0" borderId="0"/>
    <xf numFmtId="0" fontId="7" fillId="0" borderId="0"/>
    <xf numFmtId="247" fontId="144" fillId="0" borderId="0"/>
    <xf numFmtId="0" fontId="7" fillId="0" borderId="0"/>
    <xf numFmtId="234" fontId="62" fillId="0" borderId="0" applyFont="0" applyFill="0" applyBorder="0" applyAlignment="0" applyProtection="0">
      <protection locked="0"/>
    </xf>
    <xf numFmtId="40" fontId="62" fillId="0" borderId="0" applyFont="0" applyFill="0" applyBorder="0" applyAlignment="0" applyProtection="0">
      <protection locked="0"/>
    </xf>
    <xf numFmtId="41" fontId="145" fillId="0" borderId="0">
      <alignment vertical="center"/>
    </xf>
    <xf numFmtId="41" fontId="62" fillId="0" borderId="0" applyFont="0" applyFill="0" applyBorder="0" applyAlignment="0" applyProtection="0"/>
    <xf numFmtId="41" fontId="96" fillId="0" borderId="0" applyFont="0" applyFill="0" applyBorder="0" applyAlignment="0" applyProtection="0"/>
    <xf numFmtId="248" fontId="7" fillId="0" borderId="0" applyFont="0" applyFill="0" applyBorder="0" applyAlignment="0" applyProtection="0"/>
    <xf numFmtId="180" fontId="7" fillId="0" borderId="0" applyFont="0" applyFill="0" applyBorder="0" applyAlignment="0" applyProtection="0"/>
    <xf numFmtId="39" fontId="7" fillId="0" borderId="0" applyFont="0" applyFill="0" applyBorder="0" applyAlignment="0" applyProtection="0"/>
    <xf numFmtId="249" fontId="7" fillId="0" borderId="0" applyFont="0" applyFill="0" applyBorder="0" applyAlignment="0" applyProtection="0"/>
    <xf numFmtId="250" fontId="7" fillId="0" borderId="0" applyFont="0" applyFill="0" applyBorder="0" applyAlignment="0" applyProtection="0">
      <alignment horizontal="center"/>
    </xf>
    <xf numFmtId="248" fontId="7" fillId="0" borderId="0" applyFont="0" applyFill="0" applyBorder="0" applyAlignment="0" applyProtection="0">
      <alignment horizontal="right"/>
    </xf>
    <xf numFmtId="5" fontId="70" fillId="0" borderId="32" applyFill="0" applyBorder="0" applyProtection="0"/>
    <xf numFmtId="5" fontId="70" fillId="0" borderId="32" applyFill="0" applyBorder="0" applyProtection="0"/>
    <xf numFmtId="5" fontId="70" fillId="0" borderId="32" applyFill="0" applyBorder="0" applyProtection="0"/>
    <xf numFmtId="172" fontId="13" fillId="0" borderId="0"/>
    <xf numFmtId="251" fontId="146" fillId="0" borderId="0" applyFont="0" applyFill="0" applyBorder="0" applyAlignment="0" applyProtection="0">
      <alignment horizontal="right"/>
    </xf>
    <xf numFmtId="5" fontId="70" fillId="0" borderId="32" applyFill="0" applyBorder="0" applyProtection="0"/>
    <xf numFmtId="5" fontId="70" fillId="0" borderId="32" applyFill="0" applyBorder="0" applyProtection="0"/>
    <xf numFmtId="5" fontId="70" fillId="0" borderId="32" applyFill="0" applyBorder="0" applyProtection="0"/>
    <xf numFmtId="172" fontId="13" fillId="0" borderId="0"/>
    <xf numFmtId="252" fontId="7" fillId="0" borderId="0" applyFont="0" applyFill="0" applyBorder="0" applyAlignment="0" applyProtection="0"/>
    <xf numFmtId="37" fontId="70" fillId="0" borderId="32" applyFill="0" applyBorder="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47" fillId="0" borderId="0" applyFont="0" applyFill="0" applyBorder="0" applyAlignment="0" applyProtection="0"/>
    <xf numFmtId="43" fontId="5"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alignment vertical="top"/>
    </xf>
    <xf numFmtId="43" fontId="1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7" fillId="0" borderId="0" applyFont="0" applyFill="0" applyBorder="0" applyAlignment="0" applyProtection="0"/>
    <xf numFmtId="43" fontId="123" fillId="0" borderId="0" applyFont="0" applyFill="0" applyBorder="0" applyAlignment="0" applyProtection="0"/>
    <xf numFmtId="172" fontId="13" fillId="0" borderId="0"/>
    <xf numFmtId="43" fontId="5"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0" fontId="86" fillId="0" borderId="0" applyFont="0" applyFill="0" applyBorder="0" applyAlignment="0" applyProtection="0"/>
    <xf numFmtId="43" fontId="83"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8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86" fillId="0" borderId="0" applyFont="0" applyFill="0" applyBorder="0" applyAlignment="0" applyProtection="0"/>
    <xf numFmtId="172" fontId="13" fillId="0" borderId="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47" fillId="0" borderId="0" applyFont="0" applyFill="0" applyBorder="0" applyAlignment="0" applyProtection="0"/>
    <xf numFmtId="172" fontId="13" fillId="0" borderId="0"/>
    <xf numFmtId="43" fontId="7" fillId="0" borderId="0" applyFont="0" applyFill="0" applyBorder="0" applyAlignment="0" applyProtection="0"/>
    <xf numFmtId="172" fontId="13" fillId="0" borderId="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5"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5"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47" fillId="0" borderId="0" applyFont="0" applyFill="0" applyBorder="0" applyAlignment="0" applyProtection="0"/>
    <xf numFmtId="172" fontId="13" fillId="0" borderId="0"/>
    <xf numFmtId="43" fontId="7"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72" fontId="13" fillId="0" borderId="0"/>
    <xf numFmtId="43" fontId="62" fillId="0" borderId="0" applyFont="0" applyFill="0" applyBorder="0" applyAlignment="0" applyProtection="0"/>
    <xf numFmtId="43" fontId="7"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172" fontId="13" fillId="0" borderId="0"/>
    <xf numFmtId="172" fontId="13" fillId="0" borderId="0"/>
    <xf numFmtId="43" fontId="149"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1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13" fillId="0" borderId="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6" fillId="0" borderId="0" applyFont="0" applyFill="0" applyBorder="0" applyAlignment="0" applyProtection="0"/>
    <xf numFmtId="43" fontId="20" fillId="0" borderId="0" applyFont="0" applyFill="0" applyBorder="0" applyAlignment="0" applyProtection="0"/>
    <xf numFmtId="43" fontId="9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2" fontId="13" fillId="0" borderId="0"/>
    <xf numFmtId="43" fontId="96" fillId="0" borderId="0" applyFont="0" applyFill="0" applyBorder="0" applyAlignment="0" applyProtection="0"/>
    <xf numFmtId="43" fontId="20" fillId="0" borderId="0" applyFont="0" applyFill="0" applyBorder="0" applyAlignment="0" applyProtection="0"/>
    <xf numFmtId="41" fontId="62" fillId="0" borderId="0" applyFill="0" applyBorder="0" applyAlignment="0" applyProtection="0"/>
    <xf numFmtId="253" fontId="7" fillId="0" borderId="0" applyFont="0" applyFill="0" applyBorder="0" applyAlignment="0" applyProtection="0">
      <alignment horizontal="right"/>
    </xf>
    <xf numFmtId="43" fontId="149"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253" fontId="7" fillId="0" borderId="0" applyFont="0" applyFill="0" applyBorder="0" applyAlignment="0" applyProtection="0">
      <alignment horizontal="right"/>
    </xf>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172" fontId="13" fillId="0" borderId="0"/>
    <xf numFmtId="43" fontId="5"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13" fillId="0" borderId="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72" fontId="13" fillId="0" borderId="0"/>
    <xf numFmtId="43" fontId="62" fillId="0" borderId="0" applyFont="0" applyFill="0" applyBorder="0" applyAlignment="0" applyProtection="0"/>
    <xf numFmtId="43" fontId="7"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172" fontId="13" fillId="0" borderId="0"/>
    <xf numFmtId="43" fontId="62" fillId="0" borderId="0" applyFont="0" applyFill="0" applyBorder="0" applyAlignment="0" applyProtection="0"/>
    <xf numFmtId="43" fontId="7"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13"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13" fillId="0" borderId="0"/>
    <xf numFmtId="43" fontId="7"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2" fillId="0" borderId="0" applyFont="0" applyFill="0" applyBorder="0" applyAlignment="0" applyProtection="0"/>
    <xf numFmtId="172" fontId="13"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6" fillId="0" borderId="0" applyFont="0" applyFill="0" applyBorder="0" applyAlignment="0" applyProtection="0"/>
    <xf numFmtId="43" fontId="15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147" fillId="0" borderId="0" applyFont="0" applyFill="0" applyBorder="0" applyAlignment="0" applyProtection="0"/>
    <xf numFmtId="172" fontId="13"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13" fillId="0" borderId="0"/>
    <xf numFmtId="43" fontId="96" fillId="0" borderId="0" applyFont="0" applyFill="0" applyBorder="0" applyAlignment="0" applyProtection="0"/>
    <xf numFmtId="43" fontId="7" fillId="0" borderId="0" applyFont="0" applyFill="0" applyBorder="0" applyAlignment="0" applyProtection="0"/>
    <xf numFmtId="172" fontId="13" fillId="0" borderId="0"/>
    <xf numFmtId="43" fontId="5"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7"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46" fillId="0" borderId="0" applyFont="0" applyFill="0" applyBorder="0" applyAlignment="0" applyProtection="0"/>
    <xf numFmtId="172" fontId="146" fillId="0" borderId="0" applyFont="0" applyFill="0" applyBorder="0" applyAlignment="0" applyProtection="0"/>
    <xf numFmtId="172" fontId="146" fillId="0" borderId="0" applyFont="0" applyFill="0" applyBorder="0" applyAlignment="0" applyProtection="0"/>
    <xf numFmtId="172" fontId="13" fillId="0" borderId="0"/>
    <xf numFmtId="172"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9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172"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172" fontId="13" fillId="0" borderId="0"/>
    <xf numFmtId="43" fontId="13"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172" fontId="13" fillId="0" borderId="0"/>
    <xf numFmtId="43" fontId="13"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172"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97" fillId="0" borderId="0" applyFont="0" applyFill="0" applyBorder="0" applyAlignment="0" applyProtection="0"/>
    <xf numFmtId="43" fontId="14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97" fillId="0" borderId="0" applyFont="0" applyFill="0" applyBorder="0" applyAlignment="0" applyProtection="0"/>
    <xf numFmtId="172"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4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Protection="0"/>
    <xf numFmtId="172"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4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172" fontId="13" fillId="0" borderId="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7" fillId="0" borderId="0" applyFont="0" applyFill="0" applyBorder="0" applyAlignment="0" applyProtection="0"/>
    <xf numFmtId="43" fontId="7" fillId="0" borderId="0" applyFont="0" applyFill="0" applyBorder="0" applyAlignment="0" applyProtection="0"/>
    <xf numFmtId="43" fontId="15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1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3" fillId="0" borderId="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232" fontId="62" fillId="0" borderId="0"/>
    <xf numFmtId="172" fontId="146" fillId="0" borderId="0" applyFont="0" applyFill="0" applyBorder="0" applyAlignment="0" applyProtection="0"/>
    <xf numFmtId="172" fontId="146" fillId="0" borderId="0" applyFont="0" applyFill="0" applyBorder="0" applyAlignment="0" applyProtection="0"/>
    <xf numFmtId="172" fontId="146" fillId="0" borderId="0" applyFont="0" applyFill="0" applyBorder="0" applyAlignment="0" applyProtection="0"/>
    <xf numFmtId="172" fontId="13" fillId="0" borderId="0"/>
    <xf numFmtId="254" fontId="7" fillId="0" borderId="0" applyFont="0" applyFill="0" applyBorder="0" applyAlignment="0" applyProtection="0"/>
    <xf numFmtId="3" fontId="152" fillId="0" borderId="0" applyFont="0" applyFill="0" applyBorder="0" applyAlignment="0" applyProtection="0"/>
    <xf numFmtId="3" fontId="7" fillId="0" borderId="0" applyFill="0" applyBorder="0" applyAlignment="0" applyProtection="0"/>
    <xf numFmtId="172" fontId="13" fillId="0" borderId="0"/>
    <xf numFmtId="172" fontId="153" fillId="0" borderId="0"/>
    <xf numFmtId="172" fontId="153" fillId="0" borderId="0"/>
    <xf numFmtId="172" fontId="153" fillId="0" borderId="0"/>
    <xf numFmtId="172" fontId="13" fillId="0" borderId="0"/>
    <xf numFmtId="172" fontId="62" fillId="0" borderId="0">
      <alignment horizontal="right"/>
    </xf>
    <xf numFmtId="172" fontId="62" fillId="0" borderId="0">
      <alignment horizontal="right"/>
    </xf>
    <xf numFmtId="172" fontId="62" fillId="0" borderId="0">
      <alignment horizontal="right"/>
    </xf>
    <xf numFmtId="172" fontId="13" fillId="0" borderId="0"/>
    <xf numFmtId="38" fontId="119" fillId="0" borderId="0" applyFont="0" applyFill="0" applyBorder="0" applyAlignment="0" applyProtection="0">
      <protection locked="0"/>
    </xf>
    <xf numFmtId="3" fontId="154" fillId="0" borderId="0">
      <protection locked="0"/>
    </xf>
    <xf numFmtId="0" fontId="8" fillId="0" borderId="0" applyFill="0" applyBorder="0" applyAlignment="0" applyProtection="0">
      <protection locked="0"/>
    </xf>
    <xf numFmtId="246" fontId="139" fillId="89" borderId="21" applyNumberFormat="0">
      <alignment horizontal="center" wrapText="1"/>
      <protection locked="0"/>
    </xf>
    <xf numFmtId="246" fontId="139" fillId="89" borderId="21" applyNumberFormat="0">
      <alignment horizontal="center" wrapText="1"/>
      <protection locked="0"/>
    </xf>
    <xf numFmtId="246" fontId="139" fillId="89" borderId="21" applyNumberFormat="0">
      <alignment horizontal="center" wrapText="1"/>
      <protection locked="0"/>
    </xf>
    <xf numFmtId="246" fontId="139" fillId="89" borderId="21" applyNumberFormat="0">
      <alignment horizontal="center" wrapText="1"/>
      <protection locked="0"/>
    </xf>
    <xf numFmtId="246" fontId="139" fillId="89" borderId="21" applyNumberFormat="0">
      <alignment horizontal="center" wrapText="1"/>
      <protection locked="0"/>
    </xf>
    <xf numFmtId="172" fontId="13" fillId="0" borderId="0"/>
    <xf numFmtId="0" fontId="39" fillId="0" borderId="0" applyNumberFormat="0" applyAlignment="0">
      <alignment horizontal="left"/>
    </xf>
    <xf numFmtId="172" fontId="39" fillId="0" borderId="0" applyNumberFormat="0" applyAlignment="0">
      <alignment horizontal="left"/>
    </xf>
    <xf numFmtId="172" fontId="13" fillId="0" borderId="0"/>
    <xf numFmtId="172" fontId="153" fillId="0" borderId="0"/>
    <xf numFmtId="172" fontId="153" fillId="0" borderId="0"/>
    <xf numFmtId="172" fontId="153" fillId="0" borderId="0"/>
    <xf numFmtId="172" fontId="13" fillId="0" borderId="0"/>
    <xf numFmtId="6" fontId="62" fillId="0" borderId="0" applyFont="0" applyFill="0" applyBorder="0" applyAlignment="0" applyProtection="0">
      <protection locked="0"/>
    </xf>
    <xf numFmtId="8" fontId="62" fillId="0" borderId="0" applyFont="0" applyFill="0" applyBorder="0" applyAlignment="0" applyProtection="0">
      <protection locked="0"/>
    </xf>
    <xf numFmtId="42" fontId="62" fillId="0" borderId="0" applyFont="0" applyFill="0" applyBorder="0" applyAlignment="0" applyProtection="0"/>
    <xf numFmtId="42" fontId="96" fillId="0" borderId="0" applyFont="0" applyFill="0" applyBorder="0" applyAlignment="0" applyProtection="0"/>
    <xf numFmtId="235" fontId="15" fillId="0" borderId="0" applyFont="0" applyFill="0" applyBorder="0" applyAlignment="0"/>
    <xf numFmtId="235" fontId="15" fillId="0" borderId="0" applyFont="0" applyFill="0" applyBorder="0" applyAlignment="0"/>
    <xf numFmtId="255" fontId="62" fillId="0" borderId="0" applyFont="0" applyFill="0" applyBorder="0" applyAlignment="0" applyProtection="0"/>
    <xf numFmtId="172" fontId="13" fillId="0" borderId="0"/>
    <xf numFmtId="8" fontId="104" fillId="0" borderId="0" applyBorder="0"/>
    <xf numFmtId="8" fontId="155" fillId="0" borderId="113">
      <protection locked="0"/>
    </xf>
    <xf numFmtId="172" fontId="106" fillId="0" borderId="0" applyFont="0" applyFill="0" applyBorder="0" applyAlignment="0" applyProtection="0"/>
    <xf numFmtId="0" fontId="106" fillId="0" borderId="0" applyFont="0" applyFill="0" applyBorder="0" applyAlignment="0" applyProtection="0"/>
    <xf numFmtId="172" fontId="106" fillId="0" borderId="0" applyFont="0" applyFill="0" applyBorder="0" applyAlignment="0" applyProtection="0"/>
    <xf numFmtId="172" fontId="13" fillId="0" borderId="0"/>
    <xf numFmtId="172" fontId="106" fillId="0" borderId="0" applyFont="0" applyFill="0" applyBorder="0" applyAlignment="0" applyProtection="0"/>
    <xf numFmtId="172" fontId="106" fillId="0" borderId="0" applyFont="0" applyFill="0" applyBorder="0" applyAlignment="0" applyProtection="0"/>
    <xf numFmtId="172" fontId="13" fillId="0" borderId="0"/>
    <xf numFmtId="172" fontId="13" fillId="0" borderId="0"/>
    <xf numFmtId="256" fontId="7" fillId="0" borderId="0" applyFont="0" applyFill="0" applyBorder="0" applyAlignment="0" applyProtection="0">
      <alignment horizontal="right"/>
    </xf>
    <xf numFmtId="257" fontId="146" fillId="0" borderId="0" applyFont="0" applyFill="0" applyBorder="0" applyAlignment="0" applyProtection="0">
      <alignment horizontal="right"/>
    </xf>
    <xf numFmtId="44" fontId="14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7"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96"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96" fillId="0" borderId="0" applyFont="0" applyFill="0" applyBorder="0" applyAlignment="0" applyProtection="0"/>
    <xf numFmtId="44" fontId="156" fillId="0" borderId="0" applyFont="0" applyFill="0" applyBorder="0" applyAlignment="0" applyProtection="0"/>
    <xf numFmtId="44" fontId="96" fillId="0" borderId="0" applyFont="0" applyFill="0" applyBorder="0" applyAlignment="0" applyProtection="0"/>
    <xf numFmtId="172"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96" fillId="0" borderId="0" applyFont="0" applyFill="0" applyBorder="0" applyAlignment="0" applyProtection="0"/>
    <xf numFmtId="172"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44" fontId="147" fillId="0" borderId="0" applyFont="0" applyFill="0" applyBorder="0" applyAlignment="0" applyProtection="0"/>
    <xf numFmtId="172" fontId="13" fillId="0" borderId="0"/>
    <xf numFmtId="4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172" fontId="13" fillId="0" borderId="0"/>
    <xf numFmtId="44" fontId="1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172" fontId="13" fillId="0" borderId="0"/>
    <xf numFmtId="44" fontId="5"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147" fillId="0" borderId="0" applyFont="0" applyFill="0" applyBorder="0" applyAlignment="0" applyProtection="0"/>
    <xf numFmtId="172" fontId="13" fillId="0" borderId="0"/>
    <xf numFmtId="44" fontId="7"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44" fontId="15" fillId="0" borderId="0" applyFont="0" applyFill="0" applyBorder="0" applyAlignment="0" applyProtection="0"/>
    <xf numFmtId="7"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3" fillId="0" borderId="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172" fontId="13" fillId="0" borderId="0"/>
    <xf numFmtId="44" fontId="7" fillId="0" borderId="0" applyFont="0" applyFill="0" applyBorder="0" applyAlignment="0" applyProtection="0"/>
    <xf numFmtId="44" fontId="150" fillId="0" borderId="0" applyFont="0" applyFill="0" applyBorder="0" applyAlignment="0" applyProtection="0"/>
    <xf numFmtId="44" fontId="7" fillId="0" borderId="0" applyFont="0" applyFill="0" applyBorder="0" applyAlignment="0" applyProtection="0"/>
    <xf numFmtId="172" fontId="13" fillId="0" borderId="0"/>
    <xf numFmtId="44"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13" fillId="0" borderId="0"/>
    <xf numFmtId="44" fontId="4" fillId="0" borderId="0" applyFont="0" applyFill="0" applyBorder="0" applyAlignment="0" applyProtection="0"/>
    <xf numFmtId="44" fontId="147" fillId="0" borderId="0" applyFont="0" applyFill="0" applyBorder="0" applyAlignment="0" applyProtection="0"/>
    <xf numFmtId="44" fontId="7" fillId="0" borderId="0" applyFont="0" applyFill="0" applyBorder="0" applyAlignment="0" applyProtection="0"/>
    <xf numFmtId="172" fontId="13" fillId="0" borderId="0"/>
    <xf numFmtId="44" fontId="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13" fillId="0" borderId="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13" fillId="0" borderId="0"/>
    <xf numFmtId="44" fontId="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6"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3" fillId="0" borderId="0"/>
    <xf numFmtId="172" fontId="13" fillId="0" borderId="0"/>
    <xf numFmtId="44" fontId="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6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172" fontId="13" fillId="0" borderId="0"/>
    <xf numFmtId="44" fontId="158" fillId="0" borderId="0" applyFont="0" applyFill="0" applyBorder="0" applyAlignment="0" applyProtection="0"/>
    <xf numFmtId="44" fontId="14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7" fontId="62" fillId="0" borderId="0" applyFont="0" applyFill="0" applyBorder="0" applyAlignment="0" applyProtection="0"/>
    <xf numFmtId="172" fontId="13" fillId="0" borderId="0"/>
    <xf numFmtId="44" fontId="20"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172" fontId="13" fillId="0" borderId="0"/>
    <xf numFmtId="44" fontId="1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172" fontId="13" fillId="0" borderId="0"/>
    <xf numFmtId="44" fontId="1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172" fontId="13" fillId="0" borderId="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44" fontId="63" fillId="0" borderId="0" applyFont="0" applyFill="0" applyBorder="0" applyAlignment="0" applyProtection="0"/>
    <xf numFmtId="44" fontId="147" fillId="0" borderId="0" applyFont="0" applyFill="0" applyBorder="0" applyAlignment="0" applyProtection="0"/>
    <xf numFmtId="44" fontId="7"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172" fontId="13" fillId="0" borderId="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4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172" fontId="13" fillId="0" borderId="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47"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13"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147" fillId="0" borderId="0" applyFont="0" applyFill="0" applyBorder="0" applyAlignment="0" applyProtection="0"/>
    <xf numFmtId="44" fontId="156" fillId="0" borderId="0" applyFont="0" applyFill="0" applyBorder="0" applyAlignment="0" applyProtection="0"/>
    <xf numFmtId="44" fontId="7" fillId="0" borderId="0" applyFont="0" applyFill="0" applyBorder="0" applyAlignment="0" applyProtection="0"/>
    <xf numFmtId="172" fontId="13" fillId="0" borderId="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47" fillId="0" borderId="0" applyFont="0" applyFill="0" applyBorder="0" applyAlignment="0" applyProtection="0"/>
    <xf numFmtId="172" fontId="13" fillId="0" borderId="0"/>
    <xf numFmtId="44" fontId="7" fillId="0" borderId="0" applyFont="0" applyFill="0" applyBorder="0" applyAlignment="0" applyProtection="0"/>
    <xf numFmtId="172" fontId="13" fillId="0" borderId="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146" fillId="0" borderId="0" applyFont="0" applyFill="0" applyBorder="0" applyAlignment="0" applyProtection="0"/>
    <xf numFmtId="172" fontId="146" fillId="0" borderId="0" applyFont="0" applyFill="0" applyBorder="0" applyAlignment="0" applyProtection="0"/>
    <xf numFmtId="172" fontId="146" fillId="0" borderId="0" applyFont="0" applyFill="0" applyBorder="0" applyAlignment="0" applyProtection="0"/>
    <xf numFmtId="172" fontId="13" fillId="0" borderId="0"/>
    <xf numFmtId="6" fontId="7" fillId="0" borderId="0" applyFont="0" applyFill="0" applyBorder="0" applyAlignment="0" applyProtection="0"/>
    <xf numFmtId="6" fontId="7" fillId="0" borderId="0" applyFont="0" applyFill="0" applyBorder="0" applyAlignment="0" applyProtection="0"/>
    <xf numFmtId="5" fontId="7" fillId="2" borderId="0" applyBorder="0" applyAlignment="0" applyProtection="0"/>
    <xf numFmtId="6" fontId="7" fillId="0" borderId="0" applyFont="0" applyFill="0" applyBorder="0" applyAlignment="0" applyProtection="0"/>
    <xf numFmtId="0" fontId="7" fillId="0" borderId="0" applyFont="0" applyFill="0" applyBorder="0" applyAlignment="0" applyProtection="0"/>
    <xf numFmtId="5" fontId="7" fillId="2" borderId="0" applyBorder="0" applyAlignment="0" applyProtection="0"/>
    <xf numFmtId="258" fontId="7" fillId="0" borderId="0"/>
    <xf numFmtId="259" fontId="7" fillId="0" borderId="0"/>
    <xf numFmtId="8" fontId="7" fillId="46" borderId="0">
      <alignment horizontal="left"/>
    </xf>
    <xf numFmtId="8" fontId="7" fillId="46" borderId="0">
      <alignment horizontal="left"/>
    </xf>
    <xf numFmtId="8" fontId="7" fillId="46" borderId="0">
      <alignment horizontal="left"/>
    </xf>
    <xf numFmtId="8" fontId="7" fillId="46" borderId="0">
      <alignment horizontal="left"/>
    </xf>
    <xf numFmtId="7" fontId="43" fillId="0" borderId="0" applyFill="0" applyBorder="0" applyProtection="0"/>
    <xf numFmtId="0" fontId="72" fillId="3" borderId="18">
      <alignment horizontal="right"/>
    </xf>
    <xf numFmtId="260" fontId="7"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260" fontId="7" fillId="3" borderId="18">
      <alignment horizontal="right"/>
    </xf>
    <xf numFmtId="260" fontId="7"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60" fontId="7" fillId="3" borderId="18">
      <alignment horizontal="right"/>
    </xf>
    <xf numFmtId="260" fontId="7" fillId="3" borderId="18">
      <alignment horizontal="right"/>
    </xf>
    <xf numFmtId="260" fontId="7" fillId="3" borderId="18">
      <alignment horizontal="right"/>
    </xf>
    <xf numFmtId="0" fontId="72" fillId="3" borderId="18">
      <alignment horizontal="right"/>
    </xf>
    <xf numFmtId="260" fontId="7" fillId="3" borderId="18">
      <alignment horizontal="right"/>
    </xf>
    <xf numFmtId="260" fontId="7" fillId="3" borderId="18">
      <alignment horizontal="right"/>
    </xf>
    <xf numFmtId="260" fontId="7" fillId="3" borderId="18">
      <alignment horizontal="right"/>
    </xf>
    <xf numFmtId="260" fontId="7"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60" fontId="7" fillId="3" borderId="18">
      <alignment horizontal="right"/>
    </xf>
    <xf numFmtId="260" fontId="7" fillId="3" borderId="18">
      <alignment horizontal="right"/>
    </xf>
    <xf numFmtId="260" fontId="7" fillId="3" borderId="18">
      <alignment horizontal="right"/>
    </xf>
    <xf numFmtId="260" fontId="7"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1"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80" fontId="160" fillId="0" borderId="0"/>
    <xf numFmtId="172" fontId="161" fillId="0" borderId="0">
      <alignment horizontal="right"/>
    </xf>
    <xf numFmtId="172" fontId="161" fillId="0" borderId="0">
      <alignment horizontal="right"/>
    </xf>
    <xf numFmtId="172" fontId="161" fillId="0" borderId="0">
      <alignment horizontal="right"/>
    </xf>
    <xf numFmtId="0" fontId="162" fillId="0" borderId="0">
      <alignment horizontal="right"/>
    </xf>
    <xf numFmtId="172" fontId="13" fillId="0" borderId="0"/>
    <xf numFmtId="235" fontId="7" fillId="0" borderId="0" applyNumberFormat="0">
      <alignment horizontal="right"/>
    </xf>
    <xf numFmtId="0" fontId="104" fillId="0" borderId="0" applyNumberFormat="0">
      <alignment horizontal="right"/>
    </xf>
    <xf numFmtId="261" fontId="15" fillId="81" borderId="0" applyFont="0" applyFill="0" applyBorder="0" applyAlignment="0" applyProtection="0">
      <alignment horizontal="right"/>
    </xf>
    <xf numFmtId="261" fontId="15" fillId="81" borderId="0" applyFont="0" applyFill="0" applyBorder="0" applyAlignment="0" applyProtection="0">
      <alignment horizontal="right"/>
    </xf>
    <xf numFmtId="172" fontId="13" fillId="0" borderId="0"/>
    <xf numFmtId="252" fontId="7" fillId="81" borderId="0" applyFill="0" applyBorder="0" applyAlignment="0" applyProtection="0">
      <alignment horizontal="right"/>
    </xf>
    <xf numFmtId="0" fontId="163" fillId="0" borderId="0"/>
    <xf numFmtId="15" fontId="46" fillId="0" borderId="0" applyFill="0" applyBorder="0" applyAlignment="0"/>
    <xf numFmtId="262" fontId="46" fillId="81" borderId="0" applyFont="0" applyFill="0" applyBorder="0" applyAlignment="0" applyProtection="0"/>
    <xf numFmtId="263" fontId="16" fillId="81" borderId="19" applyFont="0" applyFill="0" applyBorder="0" applyAlignment="0" applyProtection="0"/>
    <xf numFmtId="262" fontId="15" fillId="81" borderId="0" applyFont="0" applyFill="0" applyBorder="0" applyAlignment="0" applyProtection="0"/>
    <xf numFmtId="262" fontId="15" fillId="81" borderId="0" applyFont="0" applyFill="0" applyBorder="0" applyAlignment="0" applyProtection="0"/>
    <xf numFmtId="172" fontId="13" fillId="0" borderId="0"/>
    <xf numFmtId="17" fontId="46" fillId="0" borderId="0" applyFill="0" applyBorder="0">
      <alignment horizontal="right"/>
    </xf>
    <xf numFmtId="14" fontId="164" fillId="0" borderId="0">
      <alignment horizontal="left"/>
    </xf>
    <xf numFmtId="264" fontId="7" fillId="2" borderId="0" applyBorder="0" applyAlignment="0" applyProtection="0"/>
    <xf numFmtId="264" fontId="7" fillId="2" borderId="0" applyBorder="0" applyAlignment="0" applyProtection="0"/>
    <xf numFmtId="14" fontId="164" fillId="0" borderId="0">
      <alignment horizontal="left"/>
    </xf>
    <xf numFmtId="0" fontId="56" fillId="0" borderId="0" applyProtection="0"/>
    <xf numFmtId="14" fontId="164" fillId="0" borderId="0">
      <alignment horizontal="left"/>
    </xf>
    <xf numFmtId="14" fontId="164" fillId="0" borderId="0">
      <alignment horizontal="left"/>
    </xf>
    <xf numFmtId="14" fontId="164" fillId="0" borderId="0">
      <alignment horizontal="left"/>
    </xf>
    <xf numFmtId="14" fontId="164" fillId="0" borderId="0">
      <alignment horizontal="left"/>
    </xf>
    <xf numFmtId="14" fontId="164" fillId="0" borderId="0">
      <alignment horizontal="left"/>
    </xf>
    <xf numFmtId="265" fontId="7" fillId="0" borderId="0" applyFont="0" applyFill="0" applyBorder="0" applyAlignment="0" applyProtection="0"/>
    <xf numFmtId="266" fontId="146" fillId="0" borderId="0" applyFont="0" applyFill="0" applyBorder="0" applyAlignment="0" applyProtection="0"/>
    <xf numFmtId="172" fontId="146" fillId="0" borderId="0" applyFont="0" applyFill="0" applyBorder="0" applyAlignment="0" applyProtection="0"/>
    <xf numFmtId="172" fontId="146" fillId="0" borderId="0" applyFont="0" applyFill="0" applyBorder="0" applyAlignment="0" applyProtection="0"/>
    <xf numFmtId="172" fontId="146" fillId="0" borderId="0" applyFont="0" applyFill="0" applyBorder="0" applyAlignment="0" applyProtection="0"/>
    <xf numFmtId="172" fontId="13" fillId="0" borderId="0"/>
    <xf numFmtId="267" fontId="62" fillId="0" borderId="0" applyFont="0" applyFill="0" applyBorder="0" applyAlignment="0" applyProtection="0"/>
    <xf numFmtId="14" fontId="43" fillId="90" borderId="0" applyFill="0" applyBorder="0" applyProtection="0">
      <alignment horizontal="right"/>
    </xf>
    <xf numFmtId="14" fontId="62" fillId="0" borderId="0">
      <alignment horizontal="right"/>
      <protection locked="0"/>
    </xf>
    <xf numFmtId="3" fontId="165" fillId="0" borderId="114">
      <protection locked="0"/>
    </xf>
    <xf numFmtId="37" fontId="166" fillId="81" borderId="0" applyFont="0" applyFill="0" applyBorder="0" applyAlignment="0" applyProtection="0">
      <alignment horizontal="center"/>
    </xf>
    <xf numFmtId="3" fontId="83" fillId="0" borderId="0">
      <alignment horizontal="right"/>
    </xf>
    <xf numFmtId="252" fontId="83" fillId="0" borderId="0">
      <alignment horizontal="right"/>
    </xf>
    <xf numFmtId="4" fontId="83" fillId="0" borderId="0">
      <alignment horizontal="left"/>
    </xf>
    <xf numFmtId="268" fontId="83" fillId="0" borderId="0">
      <alignment horizontal="right"/>
    </xf>
    <xf numFmtId="269" fontId="7" fillId="0" borderId="0"/>
    <xf numFmtId="269" fontId="7" fillId="0" borderId="0"/>
    <xf numFmtId="269" fontId="7" fillId="0" borderId="0"/>
    <xf numFmtId="269" fontId="7" fillId="0" borderId="0"/>
    <xf numFmtId="270" fontId="7" fillId="0" borderId="0"/>
    <xf numFmtId="270" fontId="7" fillId="0" borderId="0"/>
    <xf numFmtId="270" fontId="7" fillId="0" borderId="0"/>
    <xf numFmtId="270" fontId="7" fillId="0" borderId="0"/>
    <xf numFmtId="234" fontId="7" fillId="0" borderId="0"/>
    <xf numFmtId="234" fontId="7" fillId="0" borderId="0"/>
    <xf numFmtId="234" fontId="7" fillId="0" borderId="0"/>
    <xf numFmtId="234" fontId="7" fillId="0" borderId="0"/>
    <xf numFmtId="40" fontId="7" fillId="0" borderId="0"/>
    <xf numFmtId="40" fontId="7" fillId="0" borderId="0"/>
    <xf numFmtId="40" fontId="7" fillId="0" borderId="0"/>
    <xf numFmtId="40" fontId="7" fillId="0" borderId="0"/>
    <xf numFmtId="271" fontId="7" fillId="0" borderId="0"/>
    <xf numFmtId="271" fontId="7" fillId="0" borderId="0"/>
    <xf numFmtId="271" fontId="7" fillId="0" borderId="0"/>
    <xf numFmtId="271" fontId="7" fillId="0" borderId="0"/>
    <xf numFmtId="272" fontId="7" fillId="0" borderId="0"/>
    <xf numFmtId="272" fontId="7" fillId="0" borderId="0"/>
    <xf numFmtId="272" fontId="7" fillId="0" borderId="0"/>
    <xf numFmtId="272" fontId="7" fillId="0" borderId="0"/>
    <xf numFmtId="273" fontId="7" fillId="0" borderId="0"/>
    <xf numFmtId="273" fontId="7" fillId="0" borderId="0"/>
    <xf numFmtId="273" fontId="7" fillId="0" borderId="0"/>
    <xf numFmtId="273" fontId="7" fillId="0" borderId="0"/>
    <xf numFmtId="274" fontId="46" fillId="3" borderId="0" applyFont="0" applyFill="0" applyBorder="0" applyAlignment="0" applyProtection="0">
      <alignment vertical="center"/>
    </xf>
    <xf numFmtId="275" fontId="7" fillId="3" borderId="0" applyFont="0" applyFill="0" applyBorder="0" applyAlignment="0" applyProtection="0">
      <alignment vertical="center"/>
    </xf>
    <xf numFmtId="39" fontId="46" fillId="5" borderId="0" applyFont="0" applyFill="0" applyBorder="0" applyAlignment="0" applyProtection="0">
      <alignment vertical="center"/>
    </xf>
    <xf numFmtId="276" fontId="75" fillId="0" borderId="0"/>
    <xf numFmtId="0" fontId="167" fillId="0" borderId="0"/>
    <xf numFmtId="172" fontId="154" fillId="0" borderId="0" applyAlignment="0"/>
    <xf numFmtId="172" fontId="154" fillId="0" borderId="0" applyAlignment="0"/>
    <xf numFmtId="172" fontId="154" fillId="0" borderId="0" applyAlignment="0"/>
    <xf numFmtId="172" fontId="13" fillId="0" borderId="0"/>
    <xf numFmtId="277" fontId="7" fillId="0" borderId="0" applyFont="0" applyFill="0" applyBorder="0" applyAlignment="0" applyProtection="0"/>
    <xf numFmtId="43" fontId="7" fillId="0" borderId="0" applyFont="0" applyFill="0" applyBorder="0" applyAlignment="0" applyProtection="0"/>
    <xf numFmtId="278" fontId="7" fillId="0" borderId="0" applyFont="0" applyFill="0" applyBorder="0" applyAlignment="0" applyProtection="0"/>
    <xf numFmtId="279" fontId="7" fillId="0" borderId="0"/>
    <xf numFmtId="172" fontId="168" fillId="0" borderId="0" applyFont="0" applyFill="0" applyBorder="0" applyAlignment="0" applyProtection="0"/>
    <xf numFmtId="172" fontId="168" fillId="0" borderId="0" applyFont="0" applyFill="0" applyBorder="0" applyAlignment="0" applyProtection="0"/>
    <xf numFmtId="172" fontId="168" fillId="0" borderId="0" applyFont="0" applyFill="0" applyBorder="0" applyAlignment="0" applyProtection="0"/>
    <xf numFmtId="172" fontId="13" fillId="0" borderId="0"/>
    <xf numFmtId="280" fontId="7" fillId="0" borderId="0" applyFont="0" applyFill="0" applyBorder="0" applyAlignment="0" applyProtection="0"/>
    <xf numFmtId="172" fontId="13" fillId="0" borderId="0"/>
    <xf numFmtId="255" fontId="106" fillId="0" borderId="0"/>
    <xf numFmtId="255" fontId="106" fillId="0" borderId="0"/>
    <xf numFmtId="172" fontId="13" fillId="0" borderId="0"/>
    <xf numFmtId="255" fontId="169" fillId="0" borderId="0">
      <protection locked="0"/>
    </xf>
    <xf numFmtId="7" fontId="106" fillId="0" borderId="0"/>
    <xf numFmtId="7" fontId="106" fillId="0" borderId="0"/>
    <xf numFmtId="172" fontId="13" fillId="0" borderId="0"/>
    <xf numFmtId="7" fontId="15" fillId="0" borderId="0"/>
    <xf numFmtId="7" fontId="15" fillId="0" borderId="0"/>
    <xf numFmtId="0" fontId="104" fillId="0" borderId="0" applyFont="0" applyFill="0" applyBorder="0" applyAlignment="0" applyProtection="0"/>
    <xf numFmtId="172" fontId="13" fillId="0" borderId="0"/>
    <xf numFmtId="281" fontId="7" fillId="0" borderId="115" applyNumberFormat="0" applyFont="0" applyFill="0" applyAlignment="0" applyProtection="0"/>
    <xf numFmtId="282" fontId="146" fillId="0" borderId="115" applyNumberFormat="0" applyFont="0" applyFill="0" applyAlignment="0" applyProtection="0"/>
    <xf numFmtId="0" fontId="104" fillId="0" borderId="48" applyNumberFormat="0" applyFont="0" applyFill="0" applyAlignment="0" applyProtection="0"/>
    <xf numFmtId="42" fontId="170" fillId="0" borderId="0" applyFill="0" applyBorder="0" applyAlignment="0" applyProtection="0"/>
    <xf numFmtId="172" fontId="171" fillId="0" borderId="116"/>
    <xf numFmtId="172" fontId="171" fillId="0" borderId="116"/>
    <xf numFmtId="172" fontId="171" fillId="0" borderId="116"/>
    <xf numFmtId="172" fontId="13" fillId="0" borderId="0"/>
    <xf numFmtId="41" fontId="170" fillId="0" borderId="0"/>
    <xf numFmtId="0" fontId="104" fillId="0" borderId="48" applyNumberFormat="0" applyFont="0" applyFill="0" applyAlignment="0" applyProtection="0"/>
    <xf numFmtId="0" fontId="104" fillId="0" borderId="21"/>
    <xf numFmtId="224" fontId="172" fillId="91" borderId="0">
      <alignment vertical="center"/>
    </xf>
    <xf numFmtId="224" fontId="12" fillId="0" borderId="0">
      <alignment vertical="center"/>
    </xf>
    <xf numFmtId="224" fontId="17" fillId="0" borderId="0">
      <alignment vertical="center"/>
    </xf>
    <xf numFmtId="224" fontId="173" fillId="5" borderId="117" applyNumberFormat="0" applyAlignment="0">
      <alignment horizontal="center" vertical="center"/>
    </xf>
    <xf numFmtId="224" fontId="174" fillId="5" borderId="0">
      <alignment horizontal="center" vertical="center"/>
    </xf>
    <xf numFmtId="14" fontId="175" fillId="5" borderId="0">
      <alignment horizontal="center" vertical="center"/>
    </xf>
    <xf numFmtId="17" fontId="176" fillId="5" borderId="0">
      <alignment horizontal="center" vertical="center"/>
    </xf>
    <xf numFmtId="224" fontId="15" fillId="0" borderId="0">
      <alignment vertical="center"/>
    </xf>
    <xf numFmtId="224" fontId="177" fillId="5" borderId="0">
      <alignment vertical="center"/>
    </xf>
    <xf numFmtId="224" fontId="178" fillId="5" borderId="0">
      <alignment vertical="center"/>
    </xf>
    <xf numFmtId="0" fontId="179" fillId="5" borderId="118">
      <alignment vertical="center"/>
    </xf>
    <xf numFmtId="0" fontId="172" fillId="5" borderId="118">
      <alignment vertical="center"/>
    </xf>
    <xf numFmtId="37" fontId="176" fillId="5" borderId="0">
      <alignment horizontal="left" vertical="center"/>
    </xf>
    <xf numFmtId="224" fontId="176" fillId="5" borderId="0">
      <alignment horizontal="center" vertical="center"/>
    </xf>
    <xf numFmtId="283" fontId="78" fillId="5" borderId="0">
      <alignment horizontal="right" vertical="center"/>
    </xf>
    <xf numFmtId="0" fontId="78" fillId="5" borderId="0">
      <alignment horizontal="right" vertical="center"/>
    </xf>
    <xf numFmtId="0" fontId="180" fillId="5" borderId="0">
      <alignment horizontal="right" vertical="center"/>
    </xf>
    <xf numFmtId="0" fontId="180" fillId="5" borderId="30">
      <alignment horizontal="right" vertical="center"/>
    </xf>
    <xf numFmtId="0" fontId="75" fillId="5" borderId="118">
      <alignment horizontal="right" vertical="center"/>
    </xf>
    <xf numFmtId="252" fontId="78" fillId="5" borderId="0">
      <alignment horizontal="right" vertical="center"/>
    </xf>
    <xf numFmtId="4" fontId="78" fillId="5" borderId="0">
      <alignment horizontal="right" vertical="center"/>
    </xf>
    <xf numFmtId="252" fontId="75" fillId="5" borderId="34">
      <alignment horizontal="right" vertical="center"/>
    </xf>
    <xf numFmtId="0" fontId="75" fillId="5" borderId="34">
      <alignment horizontal="right" vertical="center"/>
    </xf>
    <xf numFmtId="0" fontId="74" fillId="5" borderId="0">
      <alignment horizontal="right" vertical="center"/>
    </xf>
    <xf numFmtId="284" fontId="75" fillId="5" borderId="0">
      <alignment horizontal="right" vertical="center"/>
    </xf>
    <xf numFmtId="224" fontId="172" fillId="0" borderId="0">
      <alignment vertical="center"/>
    </xf>
    <xf numFmtId="224" fontId="181" fillId="5" borderId="34" applyBorder="0">
      <alignment horizontal="left" vertical="center"/>
    </xf>
    <xf numFmtId="224" fontId="182" fillId="5" borderId="0">
      <alignment horizontal="left" vertical="center"/>
    </xf>
    <xf numFmtId="224" fontId="181" fillId="5" borderId="119">
      <alignment horizontal="left"/>
    </xf>
    <xf numFmtId="224" fontId="15" fillId="5" borderId="120">
      <alignment vertical="center"/>
    </xf>
    <xf numFmtId="224" fontId="15" fillId="5" borderId="121">
      <alignment vertical="center"/>
    </xf>
    <xf numFmtId="224" fontId="15" fillId="5" borderId="30">
      <alignment vertical="center"/>
    </xf>
    <xf numFmtId="224" fontId="175" fillId="5" borderId="122">
      <alignment horizontal="center" vertical="center"/>
    </xf>
    <xf numFmtId="224" fontId="8" fillId="0" borderId="0">
      <alignment vertical="center"/>
    </xf>
    <xf numFmtId="224" fontId="8" fillId="0" borderId="0">
      <alignment vertical="center"/>
    </xf>
    <xf numFmtId="224" fontId="8" fillId="0" borderId="0">
      <alignment vertical="center"/>
    </xf>
    <xf numFmtId="172" fontId="75" fillId="0" borderId="0" applyNumberFormat="0" applyAlignment="0">
      <alignment horizontal="left"/>
    </xf>
    <xf numFmtId="172" fontId="75" fillId="0" borderId="0" applyNumberFormat="0" applyAlignment="0">
      <alignment horizontal="left"/>
    </xf>
    <xf numFmtId="172" fontId="75" fillId="0" borderId="0" applyNumberFormat="0" applyAlignment="0">
      <alignment horizontal="left"/>
    </xf>
    <xf numFmtId="172" fontId="13" fillId="0" borderId="0"/>
    <xf numFmtId="0" fontId="40" fillId="0" borderId="0" applyNumberFormat="0" applyAlignment="0">
      <alignment horizontal="left"/>
    </xf>
    <xf numFmtId="172" fontId="40" fillId="0" borderId="0" applyNumberFormat="0" applyAlignment="0">
      <alignment horizontal="left"/>
    </xf>
    <xf numFmtId="172" fontId="13" fillId="0" borderId="0"/>
    <xf numFmtId="4" fontId="183" fillId="0" borderId="123">
      <alignment vertical="top" wrapText="1"/>
      <protection locked="0"/>
    </xf>
    <xf numFmtId="0" fontId="72" fillId="92" borderId="0"/>
    <xf numFmtId="0" fontId="72" fillId="92" borderId="0"/>
    <xf numFmtId="285" fontId="68" fillId="92" borderId="0"/>
    <xf numFmtId="286" fontId="7" fillId="0" borderId="0"/>
    <xf numFmtId="287" fontId="111" fillId="92" borderId="0"/>
    <xf numFmtId="0" fontId="111" fillId="0" borderId="0"/>
    <xf numFmtId="0" fontId="111" fillId="0" borderId="0"/>
    <xf numFmtId="6" fontId="184" fillId="0" borderId="0">
      <alignment horizontal="right" vertical="top" wrapText="1"/>
      <protection locked="0"/>
    </xf>
    <xf numFmtId="172" fontId="7" fillId="0" borderId="0" applyFont="0" applyFill="0" applyBorder="0" applyAlignment="0" applyProtection="0"/>
    <xf numFmtId="288" fontId="7" fillId="0" borderId="0" applyFon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0" fontId="186"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172" fontId="185" fillId="0" borderId="0" applyNumberFormat="0" applyFill="0" applyBorder="0" applyAlignment="0" applyProtection="0"/>
    <xf numFmtId="172" fontId="13" fillId="0" borderId="0"/>
    <xf numFmtId="172" fontId="185" fillId="0" borderId="0" applyNumberFormat="0" applyFill="0" applyBorder="0" applyAlignment="0" applyProtection="0"/>
    <xf numFmtId="0"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0"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0" fontId="185" fillId="0" borderId="0" applyNumberFormat="0" applyFill="0" applyBorder="0" applyAlignment="0" applyProtection="0"/>
    <xf numFmtId="172" fontId="187"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5" fillId="0" borderId="0" applyNumberFormat="0" applyFill="0" applyBorder="0" applyAlignment="0" applyProtection="0"/>
    <xf numFmtId="172" fontId="188" fillId="0" borderId="0">
      <protection locked="0"/>
    </xf>
    <xf numFmtId="172" fontId="188" fillId="0" borderId="0">
      <protection locked="0"/>
    </xf>
    <xf numFmtId="172" fontId="188" fillId="0" borderId="0">
      <protection locked="0"/>
    </xf>
    <xf numFmtId="0" fontId="188" fillId="0" borderId="0">
      <protection locked="0"/>
    </xf>
    <xf numFmtId="172" fontId="13" fillId="0" borderId="0"/>
    <xf numFmtId="172" fontId="188" fillId="0" borderId="0">
      <protection locked="0"/>
    </xf>
    <xf numFmtId="172" fontId="188" fillId="0" borderId="0">
      <protection locked="0"/>
    </xf>
    <xf numFmtId="172" fontId="188" fillId="0" borderId="0">
      <protection locked="0"/>
    </xf>
    <xf numFmtId="0" fontId="188" fillId="0" borderId="0">
      <protection locked="0"/>
    </xf>
    <xf numFmtId="172" fontId="13" fillId="0" borderId="0"/>
    <xf numFmtId="172" fontId="189" fillId="0" borderId="0">
      <protection locked="0"/>
    </xf>
    <xf numFmtId="172" fontId="189" fillId="0" borderId="0">
      <protection locked="0"/>
    </xf>
    <xf numFmtId="172" fontId="189" fillId="0" borderId="0">
      <protection locked="0"/>
    </xf>
    <xf numFmtId="0" fontId="188" fillId="0" borderId="0">
      <protection locked="0"/>
    </xf>
    <xf numFmtId="172" fontId="13" fillId="0" borderId="0"/>
    <xf numFmtId="172" fontId="188" fillId="0" borderId="0">
      <protection locked="0"/>
    </xf>
    <xf numFmtId="172" fontId="188" fillId="0" borderId="0">
      <protection locked="0"/>
    </xf>
    <xf numFmtId="172" fontId="188" fillId="0" borderId="0">
      <protection locked="0"/>
    </xf>
    <xf numFmtId="0" fontId="188" fillId="0" borderId="0">
      <protection locked="0"/>
    </xf>
    <xf numFmtId="172" fontId="13" fillId="0" borderId="0"/>
    <xf numFmtId="172" fontId="188" fillId="0" borderId="0">
      <protection locked="0"/>
    </xf>
    <xf numFmtId="172" fontId="188" fillId="0" borderId="0">
      <protection locked="0"/>
    </xf>
    <xf numFmtId="172" fontId="188" fillId="0" borderId="0">
      <protection locked="0"/>
    </xf>
    <xf numFmtId="0" fontId="188" fillId="0" borderId="0">
      <protection locked="0"/>
    </xf>
    <xf numFmtId="172" fontId="13" fillId="0" borderId="0"/>
    <xf numFmtId="172" fontId="188" fillId="0" borderId="0">
      <protection locked="0"/>
    </xf>
    <xf numFmtId="172" fontId="188" fillId="0" borderId="0">
      <protection locked="0"/>
    </xf>
    <xf numFmtId="172" fontId="188" fillId="0" borderId="0">
      <protection locked="0"/>
    </xf>
    <xf numFmtId="0" fontId="188" fillId="0" borderId="0">
      <protection locked="0"/>
    </xf>
    <xf numFmtId="172" fontId="13" fillId="0" borderId="0"/>
    <xf numFmtId="172" fontId="189" fillId="0" borderId="0">
      <protection locked="0"/>
    </xf>
    <xf numFmtId="172" fontId="189" fillId="0" borderId="0">
      <protection locked="0"/>
    </xf>
    <xf numFmtId="172" fontId="189" fillId="0" borderId="0">
      <protection locked="0"/>
    </xf>
    <xf numFmtId="0" fontId="188" fillId="0" borderId="0">
      <protection locked="0"/>
    </xf>
    <xf numFmtId="172" fontId="13" fillId="0" borderId="0"/>
    <xf numFmtId="3" fontId="190" fillId="0" borderId="0" applyNumberFormat="0" applyFont="0" applyFill="0" applyBorder="0" applyAlignment="0" applyProtection="0">
      <alignment horizontal="left"/>
    </xf>
    <xf numFmtId="4" fontId="183" fillId="0" borderId="124" applyAlignment="0">
      <alignment vertical="top" wrapText="1"/>
      <protection locked="0"/>
    </xf>
    <xf numFmtId="289" fontId="7" fillId="81" borderId="0" applyFont="0" applyFill="0" applyBorder="0" applyAlignment="0"/>
    <xf numFmtId="2" fontId="7" fillId="2" borderId="0" applyBorder="0" applyAlignment="0" applyProtection="0"/>
    <xf numFmtId="2" fontId="56" fillId="0" borderId="0" applyProtection="0"/>
    <xf numFmtId="2" fontId="152" fillId="0" borderId="0" applyFont="0" applyFill="0" applyBorder="0" applyAlignment="0" applyProtection="0"/>
    <xf numFmtId="0" fontId="191" fillId="0" borderId="0"/>
    <xf numFmtId="172" fontId="153" fillId="0" borderId="0"/>
    <xf numFmtId="172" fontId="153" fillId="0" borderId="0"/>
    <xf numFmtId="172" fontId="153" fillId="0" borderId="0"/>
    <xf numFmtId="172" fontId="13" fillId="0" borderId="0"/>
    <xf numFmtId="172" fontId="153" fillId="0" borderId="0"/>
    <xf numFmtId="172" fontId="153" fillId="0" borderId="0"/>
    <xf numFmtId="172" fontId="153" fillId="0" borderId="0"/>
    <xf numFmtId="172" fontId="13" fillId="0" borderId="0"/>
    <xf numFmtId="290" fontId="43" fillId="0" borderId="0" applyFill="0" applyBorder="0" applyProtection="0"/>
    <xf numFmtId="232" fontId="75" fillId="0" borderId="0" applyNumberFormat="0" applyFill="0" applyBorder="0" applyAlignment="0" applyProtection="0"/>
    <xf numFmtId="172" fontId="104" fillId="0" borderId="0"/>
    <xf numFmtId="172" fontId="104" fillId="0" borderId="0"/>
    <xf numFmtId="172" fontId="104" fillId="0" borderId="0"/>
    <xf numFmtId="0" fontId="192" fillId="0" borderId="0"/>
    <xf numFmtId="172" fontId="13" fillId="0" borderId="0"/>
    <xf numFmtId="172" fontId="193" fillId="0" borderId="0" applyNumberFormat="0" applyFill="0" applyBorder="0" applyAlignment="0" applyProtection="0"/>
    <xf numFmtId="172" fontId="193" fillId="0" borderId="0" applyNumberFormat="0" applyFill="0" applyBorder="0" applyAlignment="0" applyProtection="0"/>
    <xf numFmtId="172" fontId="193" fillId="0" borderId="0" applyNumberFormat="0" applyFill="0" applyBorder="0" applyAlignment="0" applyProtection="0"/>
    <xf numFmtId="0" fontId="193" fillId="0" borderId="0" applyNumberFormat="0" applyFill="0" applyBorder="0" applyAlignment="0" applyProtection="0"/>
    <xf numFmtId="172" fontId="13" fillId="0" borderId="0"/>
    <xf numFmtId="172" fontId="70" fillId="0" borderId="0" applyNumberFormat="0" applyFill="0" applyBorder="0" applyAlignment="0" applyProtection="0"/>
    <xf numFmtId="172"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13" fillId="0" borderId="0"/>
    <xf numFmtId="234" fontId="15" fillId="5" borderId="21" applyFont="0" applyBorder="0" applyAlignment="0" applyProtection="0">
      <alignment vertical="top"/>
    </xf>
    <xf numFmtId="234" fontId="15" fillId="5" borderId="21" applyFont="0" applyBorder="0" applyAlignment="0" applyProtection="0">
      <alignment vertical="top"/>
    </xf>
    <xf numFmtId="234" fontId="15" fillId="5" borderId="21" applyFont="0" applyBorder="0" applyAlignment="0" applyProtection="0">
      <alignment vertical="top"/>
    </xf>
    <xf numFmtId="234" fontId="15" fillId="5" borderId="21" applyFont="0" applyBorder="0" applyAlignment="0" applyProtection="0">
      <alignment vertical="top"/>
    </xf>
    <xf numFmtId="234" fontId="15" fillId="5" borderId="21" applyFont="0" applyBorder="0" applyAlignment="0" applyProtection="0">
      <alignment vertical="top"/>
    </xf>
    <xf numFmtId="234" fontId="15" fillId="5" borderId="21" applyFont="0" applyBorder="0" applyAlignment="0" applyProtection="0">
      <alignment vertical="top"/>
    </xf>
    <xf numFmtId="172" fontId="13" fillId="0" borderId="0"/>
    <xf numFmtId="291" fontId="194" fillId="0" borderId="0"/>
    <xf numFmtId="292" fontId="194" fillId="0" borderId="0"/>
    <xf numFmtId="293" fontId="194" fillId="0" borderId="0"/>
    <xf numFmtId="0" fontId="72" fillId="0" borderId="125"/>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0" fontId="72"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290"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176"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0" fontId="111" fillId="3" borderId="18">
      <alignment horizontal="right"/>
    </xf>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0" fontId="196" fillId="11"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59"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59"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59"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0" fontId="195" fillId="59"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0" fontId="195" fillId="59"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0" fontId="195" fillId="59" borderId="0" applyNumberFormat="0" applyBorder="0" applyAlignment="0" applyProtection="0"/>
    <xf numFmtId="172" fontId="195" fillId="62" borderId="0" applyNumberFormat="0" applyBorder="0" applyAlignment="0" applyProtection="0"/>
    <xf numFmtId="172" fontId="13" fillId="0" borderId="0"/>
    <xf numFmtId="172" fontId="197" fillId="11" borderId="0" applyNumberFormat="0" applyBorder="0" applyAlignment="0" applyProtection="0"/>
    <xf numFmtId="0" fontId="198" fillId="59" borderId="0" applyNumberFormat="0" applyBorder="0" applyAlignment="0" applyProtection="0"/>
    <xf numFmtId="0" fontId="195" fillId="59" borderId="0" applyNumberFormat="0" applyBorder="0" applyAlignment="0" applyProtection="0"/>
    <xf numFmtId="172" fontId="195" fillId="62" borderId="0" applyNumberFormat="0" applyBorder="0" applyAlignment="0" applyProtection="0"/>
    <xf numFmtId="172" fontId="13" fillId="0" borderId="0"/>
    <xf numFmtId="172" fontId="195" fillId="62" borderId="0" applyNumberFormat="0" applyBorder="0" applyAlignment="0" applyProtection="0"/>
    <xf numFmtId="172" fontId="195" fillId="62" borderId="0" applyNumberFormat="0" applyBorder="0" applyAlignment="0" applyProtection="0"/>
    <xf numFmtId="172" fontId="195" fillId="62" borderId="0" applyNumberFormat="0" applyBorder="0" applyAlignment="0" applyProtection="0"/>
    <xf numFmtId="0" fontId="82" fillId="0" borderId="0" applyNumberFormat="0" applyFill="0" applyBorder="0" applyAlignment="0" applyProtection="0"/>
    <xf numFmtId="43" fontId="199" fillId="0" borderId="0" applyNumberFormat="0" applyFill="0" applyBorder="0" applyAlignment="0" applyProtection="0">
      <alignment horizontal="center"/>
    </xf>
    <xf numFmtId="38" fontId="7" fillId="93" borderId="0">
      <alignment horizontal="left"/>
    </xf>
    <xf numFmtId="38" fontId="7" fillId="93" borderId="0">
      <alignment horizontal="left"/>
    </xf>
    <xf numFmtId="38" fontId="7" fillId="93" borderId="0">
      <alignment horizontal="left"/>
    </xf>
    <xf numFmtId="38" fontId="7" fillId="93" borderId="0">
      <alignment horizontal="left"/>
    </xf>
    <xf numFmtId="38" fontId="164" fillId="0" borderId="0">
      <alignment horizontal="left"/>
    </xf>
    <xf numFmtId="38" fontId="15" fillId="3" borderId="0" applyNumberFormat="0" applyBorder="0" applyAlignment="0" applyProtection="0"/>
    <xf numFmtId="38" fontId="15" fillId="3" borderId="0" applyNumberFormat="0" applyBorder="0" applyAlignment="0" applyProtection="0"/>
    <xf numFmtId="38" fontId="15" fillId="3" borderId="0" applyNumberFormat="0" applyBorder="0" applyAlignment="0" applyProtection="0"/>
    <xf numFmtId="172" fontId="13" fillId="0" borderId="0"/>
    <xf numFmtId="38" fontId="15" fillId="3" borderId="0" applyNumberFormat="0" applyBorder="0" applyAlignment="0" applyProtection="0"/>
    <xf numFmtId="0" fontId="7" fillId="94" borderId="126" applyNumberFormat="0" applyFont="0" applyBorder="0" applyAlignment="0" applyProtection="0">
      <alignment horizontal="center"/>
    </xf>
    <xf numFmtId="172" fontId="13" fillId="0" borderId="0"/>
    <xf numFmtId="3" fontId="200" fillId="0" borderId="0">
      <alignment horizontal="left"/>
    </xf>
    <xf numFmtId="172" fontId="201" fillId="0" borderId="0" applyNumberFormat="0" applyFill="0" applyProtection="0">
      <alignment horizontal="left"/>
    </xf>
    <xf numFmtId="172" fontId="201" fillId="0" borderId="0" applyNumberFormat="0" applyFill="0" applyProtection="0">
      <alignment horizontal="left"/>
    </xf>
    <xf numFmtId="172" fontId="201" fillId="0" borderId="0" applyNumberFormat="0" applyFill="0" applyProtection="0">
      <alignment horizontal="left"/>
    </xf>
    <xf numFmtId="172" fontId="13" fillId="0" borderId="0"/>
    <xf numFmtId="294" fontId="7" fillId="0" borderId="0" applyFont="0" applyFill="0" applyBorder="0" applyAlignment="0" applyProtection="0">
      <alignment horizontal="right"/>
    </xf>
    <xf numFmtId="295" fontId="146" fillId="0" borderId="0" applyFont="0" applyFill="0" applyBorder="0" applyAlignment="0" applyProtection="0">
      <alignment horizontal="right"/>
    </xf>
    <xf numFmtId="172" fontId="202" fillId="0" borderId="0"/>
    <xf numFmtId="172" fontId="202" fillId="0" borderId="0"/>
    <xf numFmtId="172" fontId="202" fillId="0" borderId="0"/>
    <xf numFmtId="172" fontId="13" fillId="0" borderId="0"/>
    <xf numFmtId="172" fontId="203" fillId="0" borderId="0"/>
    <xf numFmtId="172" fontId="203" fillId="0" borderId="0"/>
    <xf numFmtId="172" fontId="203" fillId="0" borderId="0"/>
    <xf numFmtId="172" fontId="13" fillId="0" borderId="0"/>
    <xf numFmtId="172" fontId="204" fillId="1" borderId="0">
      <alignment horizontal="center"/>
    </xf>
    <xf numFmtId="172" fontId="204" fillId="1" borderId="0">
      <alignment horizontal="center"/>
    </xf>
    <xf numFmtId="172" fontId="204" fillId="1" borderId="0">
      <alignment horizontal="center"/>
    </xf>
    <xf numFmtId="0" fontId="205" fillId="0" borderId="0" applyProtection="0">
      <alignment horizontal="right" vertical="top"/>
    </xf>
    <xf numFmtId="172" fontId="13" fillId="0" borderId="0"/>
    <xf numFmtId="0" fontId="12" fillId="0" borderId="1" applyNumberFormat="0" applyAlignment="0" applyProtection="0">
      <alignment horizontal="left" vertical="center"/>
    </xf>
    <xf numFmtId="172" fontId="12" fillId="0" borderId="1" applyNumberFormat="0" applyAlignment="0" applyProtection="0">
      <alignment horizontal="left" vertical="center"/>
    </xf>
    <xf numFmtId="172" fontId="13" fillId="0" borderId="0"/>
    <xf numFmtId="0" fontId="12" fillId="0" borderId="2">
      <alignment horizontal="left" vertical="center"/>
    </xf>
    <xf numFmtId="172" fontId="12" fillId="0" borderId="2">
      <alignment horizontal="left" vertical="center"/>
    </xf>
    <xf numFmtId="172" fontId="13" fillId="0" borderId="0"/>
    <xf numFmtId="172" fontId="12" fillId="0" borderId="2">
      <alignment horizontal="left" vertical="center"/>
    </xf>
    <xf numFmtId="172" fontId="12" fillId="0" borderId="2">
      <alignment horizontal="left" vertical="center"/>
    </xf>
    <xf numFmtId="172" fontId="13" fillId="0" borderId="0"/>
    <xf numFmtId="172" fontId="12" fillId="0" borderId="2">
      <alignment horizontal="left" vertical="center"/>
    </xf>
    <xf numFmtId="172" fontId="12" fillId="0" borderId="2">
      <alignment horizontal="left" vertical="center"/>
    </xf>
    <xf numFmtId="172" fontId="12" fillId="0" borderId="2">
      <alignment horizontal="left" vertical="center"/>
    </xf>
    <xf numFmtId="0" fontId="12" fillId="0" borderId="2">
      <alignment horizontal="left" vertical="center"/>
    </xf>
    <xf numFmtId="172" fontId="13" fillId="0" borderId="0"/>
    <xf numFmtId="172" fontId="206" fillId="0" borderId="0">
      <alignment horizontal="center"/>
    </xf>
    <xf numFmtId="172" fontId="206" fillId="0" borderId="0">
      <alignment horizontal="center"/>
    </xf>
    <xf numFmtId="172" fontId="206" fillId="0" borderId="0">
      <alignment horizontal="center"/>
    </xf>
    <xf numFmtId="0" fontId="206" fillId="0" borderId="0">
      <alignment horizontal="center"/>
    </xf>
    <xf numFmtId="172" fontId="13" fillId="0" borderId="0"/>
    <xf numFmtId="172" fontId="8" fillId="95" borderId="0" applyNumberFormat="0" applyBorder="0" applyAlignment="0"/>
    <xf numFmtId="172" fontId="8" fillId="95" borderId="0" applyNumberFormat="0" applyBorder="0" applyAlignment="0"/>
    <xf numFmtId="172" fontId="8" fillId="95" borderId="0" applyNumberFormat="0" applyBorder="0" applyAlignment="0"/>
    <xf numFmtId="172" fontId="13" fillId="0" borderId="0"/>
    <xf numFmtId="14" fontId="8" fillId="89" borderId="6">
      <alignment horizontal="center" vertical="center" wrapText="1"/>
    </xf>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0" fontId="208" fillId="0" borderId="128"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9" fillId="0" borderId="129"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9" fillId="0" borderId="129"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9" fillId="0" borderId="129"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0" fontId="207" fillId="0" borderId="130"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0" fontId="207" fillId="0" borderId="130"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0" fontId="207" fillId="0" borderId="130" applyNumberFormat="0" applyFill="0" applyAlignment="0" applyProtection="0"/>
    <xf numFmtId="172" fontId="207" fillId="0" borderId="127" applyNumberFormat="0" applyFill="0" applyAlignment="0" applyProtection="0"/>
    <xf numFmtId="172" fontId="13" fillId="0" borderId="0"/>
    <xf numFmtId="172" fontId="210" fillId="0" borderId="128" applyNumberFormat="0" applyFill="0" applyAlignment="0" applyProtection="0"/>
    <xf numFmtId="0" fontId="211" fillId="0" borderId="131" applyNumberFormat="0" applyFill="0" applyAlignment="0" applyProtection="0"/>
    <xf numFmtId="0" fontId="207" fillId="0" borderId="130" applyNumberFormat="0" applyFill="0" applyAlignment="0" applyProtection="0"/>
    <xf numFmtId="172" fontId="207" fillId="0" borderId="127" applyNumberFormat="0" applyFill="0" applyAlignment="0" applyProtection="0"/>
    <xf numFmtId="172" fontId="13" fillId="0" borderId="0"/>
    <xf numFmtId="172" fontId="207" fillId="0" borderId="127" applyNumberFormat="0" applyFill="0" applyAlignment="0" applyProtection="0"/>
    <xf numFmtId="172" fontId="207" fillId="0" borderId="127" applyNumberFormat="0" applyFill="0" applyAlignment="0" applyProtection="0"/>
    <xf numFmtId="172" fontId="207" fillId="0" borderId="127" applyNumberFormat="0" applyFill="0" applyAlignment="0" applyProtection="0"/>
    <xf numFmtId="172" fontId="206" fillId="0" borderId="0">
      <alignment horizontal="center"/>
    </xf>
    <xf numFmtId="172" fontId="206" fillId="0" borderId="0">
      <alignment horizontal="center"/>
    </xf>
    <xf numFmtId="172" fontId="206" fillId="0" borderId="0">
      <alignment horizontal="center"/>
    </xf>
    <xf numFmtId="172" fontId="13" fillId="0" borderId="0"/>
    <xf numFmtId="172" fontId="206" fillId="0" borderId="0">
      <alignment horizontal="center"/>
    </xf>
    <xf numFmtId="172" fontId="206" fillId="0" borderId="0">
      <alignment horizontal="center"/>
    </xf>
    <xf numFmtId="172" fontId="13" fillId="0" borderId="0"/>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0" fontId="213" fillId="0" borderId="133"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4" fillId="0" borderId="134"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4" fillId="0" borderId="134"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4" fillId="0" borderId="134"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0" fontId="212" fillId="0" borderId="135"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0" fontId="212" fillId="0" borderId="135"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0" fontId="212" fillId="0" borderId="135" applyNumberFormat="0" applyFill="0" applyAlignment="0" applyProtection="0"/>
    <xf numFmtId="172" fontId="212" fillId="0" borderId="132" applyNumberFormat="0" applyFill="0" applyAlignment="0" applyProtection="0"/>
    <xf numFmtId="172" fontId="13" fillId="0" borderId="0"/>
    <xf numFmtId="172" fontId="215" fillId="0" borderId="133" applyNumberFormat="0" applyFill="0" applyAlignment="0" applyProtection="0"/>
    <xf numFmtId="0" fontId="216" fillId="0" borderId="136" applyNumberFormat="0" applyFill="0" applyAlignment="0" applyProtection="0"/>
    <xf numFmtId="0" fontId="212" fillId="0" borderId="135" applyNumberFormat="0" applyFill="0" applyAlignment="0" applyProtection="0"/>
    <xf numFmtId="172" fontId="212" fillId="0" borderId="132" applyNumberFormat="0" applyFill="0" applyAlignment="0" applyProtection="0"/>
    <xf numFmtId="172" fontId="13" fillId="0" borderId="0"/>
    <xf numFmtId="172" fontId="212" fillId="0" borderId="132" applyNumberFormat="0" applyFill="0" applyAlignment="0" applyProtection="0"/>
    <xf numFmtId="172" fontId="212" fillId="0" borderId="132" applyNumberFormat="0" applyFill="0" applyAlignment="0" applyProtection="0"/>
    <xf numFmtId="172" fontId="212" fillId="0" borderId="132" applyNumberFormat="0" applyFill="0" applyAlignment="0" applyProtection="0"/>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0" fontId="218" fillId="0" borderId="92"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9" fillId="0" borderId="138"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9" fillId="0" borderId="138"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9" fillId="0" borderId="138"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0" fontId="217" fillId="0" borderId="139"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0" fontId="217" fillId="0" borderId="139"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0" fontId="217" fillId="0" borderId="139" applyNumberFormat="0" applyFill="0" applyAlignment="0" applyProtection="0"/>
    <xf numFmtId="172" fontId="217" fillId="0" borderId="137" applyNumberFormat="0" applyFill="0" applyAlignment="0" applyProtection="0"/>
    <xf numFmtId="172" fontId="13" fillId="0" borderId="0"/>
    <xf numFmtId="172" fontId="220" fillId="0" borderId="92" applyNumberFormat="0" applyFill="0" applyAlignment="0" applyProtection="0"/>
    <xf numFmtId="0" fontId="221" fillId="0" borderId="140" applyNumberFormat="0" applyFill="0" applyAlignment="0" applyProtection="0"/>
    <xf numFmtId="0" fontId="217" fillId="0" borderId="139" applyNumberFormat="0" applyFill="0" applyAlignment="0" applyProtection="0"/>
    <xf numFmtId="172" fontId="217" fillId="0" borderId="137" applyNumberFormat="0" applyFill="0" applyAlignment="0" applyProtection="0"/>
    <xf numFmtId="172" fontId="13" fillId="0" borderId="0"/>
    <xf numFmtId="172" fontId="217" fillId="0" borderId="137" applyNumberFormat="0" applyFill="0" applyAlignment="0" applyProtection="0"/>
    <xf numFmtId="172" fontId="217" fillId="0" borderId="137" applyNumberFormat="0" applyFill="0" applyAlignment="0" applyProtection="0"/>
    <xf numFmtId="172" fontId="217" fillId="0" borderId="137" applyNumberFormat="0" applyFill="0" applyAlignment="0" applyProtection="0"/>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0" fontId="218"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9"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9"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9"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0"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0"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0"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20" fillId="0" borderId="0" applyNumberFormat="0" applyFill="0" applyBorder="0" applyAlignment="0" applyProtection="0"/>
    <xf numFmtId="0" fontId="221" fillId="0" borderId="0" applyNumberFormat="0" applyFill="0" applyBorder="0" applyAlignment="0" applyProtection="0"/>
    <xf numFmtId="0" fontId="217" fillId="0" borderId="0" applyNumberFormat="0" applyFill="0" applyBorder="0" applyAlignment="0" applyProtection="0"/>
    <xf numFmtId="172" fontId="217" fillId="0" borderId="0" applyNumberFormat="0" applyFill="0" applyBorder="0" applyAlignment="0" applyProtection="0"/>
    <xf numFmtId="172" fontId="13" fillId="0" borderId="0"/>
    <xf numFmtId="172" fontId="217" fillId="0" borderId="0" applyNumberFormat="0" applyFill="0" applyBorder="0" applyAlignment="0" applyProtection="0"/>
    <xf numFmtId="172" fontId="217" fillId="0" borderId="0" applyNumberFormat="0" applyFill="0" applyBorder="0" applyAlignment="0" applyProtection="0"/>
    <xf numFmtId="172" fontId="217" fillId="0" borderId="0" applyNumberFormat="0" applyFill="0" applyBorder="0" applyAlignment="0" applyProtection="0"/>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13" fillId="0" borderId="0"/>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13" fillId="0" borderId="0"/>
    <xf numFmtId="172" fontId="206" fillId="0" borderId="0">
      <alignment horizontal="center"/>
    </xf>
    <xf numFmtId="172" fontId="206" fillId="0" borderId="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06" fillId="0" borderId="0">
      <alignment horizontal="center"/>
    </xf>
    <xf numFmtId="172" fontId="206" fillId="0" borderId="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13" fillId="0" borderId="0"/>
    <xf numFmtId="172" fontId="222" fillId="0" borderId="0" applyNumberFormat="0" applyBorder="0" applyAlignment="0">
      <alignment horizontal="center"/>
    </xf>
    <xf numFmtId="172" fontId="206" fillId="0" borderId="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22" fillId="0" borderId="0" applyNumberFormat="0" applyBorder="0" applyAlignment="0">
      <alignment horizontal="center"/>
    </xf>
    <xf numFmtId="172" fontId="222" fillId="0" borderId="0" applyNumberFormat="0" applyBorder="0" applyAlignment="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206" fillId="0" borderId="0">
      <alignment horizontal="center"/>
    </xf>
    <xf numFmtId="172" fontId="13" fillId="0" borderId="0"/>
    <xf numFmtId="172" fontId="206" fillId="0" borderId="0">
      <alignment horizontal="center"/>
    </xf>
    <xf numFmtId="172" fontId="206" fillId="0" borderId="0">
      <alignment horizontal="center"/>
    </xf>
    <xf numFmtId="0" fontId="206" fillId="0" borderId="0">
      <alignment horizontal="center"/>
    </xf>
    <xf numFmtId="172" fontId="206" fillId="0" borderId="0">
      <alignment horizontal="center"/>
    </xf>
    <xf numFmtId="245" fontId="223" fillId="0" borderId="0">
      <alignment horizontal="right"/>
    </xf>
    <xf numFmtId="172" fontId="23" fillId="0" borderId="0" applyFill="0" applyAlignment="0" applyProtection="0"/>
    <xf numFmtId="0" fontId="46" fillId="0" borderId="0" applyFill="0" applyAlignment="0" applyProtection="0">
      <protection locked="0"/>
    </xf>
    <xf numFmtId="245" fontId="223" fillId="0" borderId="0">
      <alignment horizontal="left"/>
    </xf>
    <xf numFmtId="0" fontId="46" fillId="0" borderId="34" applyFill="0" applyAlignment="0" applyProtection="0">
      <protection locked="0"/>
    </xf>
    <xf numFmtId="172" fontId="8" fillId="0" borderId="34" applyNumberFormat="0" applyProtection="0"/>
    <xf numFmtId="172" fontId="8" fillId="0" borderId="34" applyNumberFormat="0" applyProtection="0"/>
    <xf numFmtId="172" fontId="8" fillId="0" borderId="34" applyNumberFormat="0" applyProtection="0"/>
    <xf numFmtId="0" fontId="11" fillId="0" borderId="0" applyProtection="0"/>
    <xf numFmtId="172" fontId="13" fillId="0" borderId="0"/>
    <xf numFmtId="172" fontId="224" fillId="0" borderId="0"/>
    <xf numFmtId="172" fontId="224" fillId="0" borderId="0"/>
    <xf numFmtId="172" fontId="224" fillId="0" borderId="0"/>
    <xf numFmtId="0" fontId="12" fillId="0" borderId="0" applyProtection="0"/>
    <xf numFmtId="172" fontId="13" fillId="0" borderId="0"/>
    <xf numFmtId="172" fontId="225" fillId="0" borderId="0" applyNumberFormat="0" applyFill="0" applyBorder="0" applyAlignment="0" applyProtection="0">
      <alignment horizontal="center"/>
    </xf>
    <xf numFmtId="172" fontId="225" fillId="0" borderId="0" applyNumberFormat="0" applyFill="0" applyBorder="0" applyAlignment="0" applyProtection="0">
      <alignment horizontal="center"/>
    </xf>
    <xf numFmtId="172" fontId="225" fillId="0" borderId="0" applyNumberFormat="0" applyFill="0" applyBorder="0" applyAlignment="0" applyProtection="0">
      <alignment horizontal="center"/>
    </xf>
    <xf numFmtId="172" fontId="13" fillId="0" borderId="0"/>
    <xf numFmtId="172" fontId="226" fillId="0" borderId="0" applyNumberFormat="0" applyFill="0" applyBorder="0" applyAlignment="0" applyProtection="0">
      <alignment horizontal="center"/>
    </xf>
    <xf numFmtId="172" fontId="226" fillId="0" borderId="0" applyNumberFormat="0" applyFill="0" applyBorder="0" applyAlignment="0" applyProtection="0">
      <alignment horizontal="center"/>
    </xf>
    <xf numFmtId="172" fontId="226" fillId="0" borderId="0" applyNumberFormat="0" applyFill="0" applyBorder="0" applyAlignment="0" applyProtection="0">
      <alignment horizontal="center"/>
    </xf>
    <xf numFmtId="172" fontId="13" fillId="0" borderId="0"/>
    <xf numFmtId="172" fontId="227" fillId="0" borderId="6">
      <alignment horizontal="center"/>
    </xf>
    <xf numFmtId="172" fontId="227" fillId="0" borderId="6">
      <alignment horizontal="center"/>
    </xf>
    <xf numFmtId="172" fontId="227" fillId="0" borderId="6">
      <alignment horizontal="center"/>
    </xf>
    <xf numFmtId="0" fontId="228" fillId="0" borderId="103" applyNumberFormat="0" applyFill="0" applyBorder="0" applyAlignment="0" applyProtection="0">
      <alignment horizontal="left"/>
    </xf>
    <xf numFmtId="172" fontId="13" fillId="0" borderId="0"/>
    <xf numFmtId="172" fontId="227" fillId="0" borderId="0">
      <alignment horizontal="center"/>
    </xf>
    <xf numFmtId="172" fontId="227" fillId="0" borderId="0">
      <alignment horizontal="center"/>
    </xf>
    <xf numFmtId="172" fontId="227" fillId="0" borderId="0">
      <alignment horizontal="center"/>
    </xf>
    <xf numFmtId="172" fontId="13" fillId="0" borderId="0"/>
    <xf numFmtId="180" fontId="229" fillId="0" borderId="0" applyNumberFormat="0"/>
    <xf numFmtId="234" fontId="230" fillId="5" borderId="0" applyNumberFormat="0" applyBorder="0" applyAlignment="0" applyProtection="0">
      <protection locked="0"/>
    </xf>
    <xf numFmtId="0" fontId="231"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0" fontId="233" fillId="0" borderId="0" applyNumberFormat="0" applyFill="0" applyBorder="0" applyAlignment="0" applyProtection="0"/>
    <xf numFmtId="0" fontId="234" fillId="0" borderId="0" applyNumberFormat="0" applyFill="0" applyBorder="0" applyAlignment="0" applyProtection="0"/>
    <xf numFmtId="10" fontId="116" fillId="0" borderId="0" applyNumberFormat="0" applyFill="0" applyBorder="0" applyAlignment="0" applyProtection="0">
      <alignment horizontal="right"/>
    </xf>
    <xf numFmtId="10" fontId="7" fillId="96" borderId="21"/>
    <xf numFmtId="10" fontId="7" fillId="96" borderId="21"/>
    <xf numFmtId="10" fontId="7" fillId="96" borderId="21"/>
    <xf numFmtId="41" fontId="7" fillId="96" borderId="21"/>
    <xf numFmtId="41" fontId="7" fillId="96" borderId="21"/>
    <xf numFmtId="41" fontId="7" fillId="96" borderId="21"/>
    <xf numFmtId="10" fontId="15" fillId="81" borderId="21" applyNumberFormat="0" applyBorder="0" applyAlignment="0" applyProtection="0"/>
    <xf numFmtId="10" fontId="15" fillId="81" borderId="21" applyNumberFormat="0" applyBorder="0" applyAlignment="0" applyProtection="0"/>
    <xf numFmtId="10" fontId="15" fillId="81" borderId="21" applyNumberFormat="0" applyBorder="0" applyAlignment="0" applyProtection="0"/>
    <xf numFmtId="10" fontId="15" fillId="81" borderId="21" applyNumberFormat="0" applyBorder="0" applyAlignment="0" applyProtection="0"/>
    <xf numFmtId="10" fontId="15" fillId="81" borderId="21" applyNumberFormat="0" applyBorder="0" applyAlignment="0" applyProtection="0"/>
    <xf numFmtId="10" fontId="15" fillId="81" borderId="21" applyNumberFormat="0" applyBorder="0" applyAlignment="0" applyProtection="0"/>
    <xf numFmtId="172" fontId="13" fillId="0" borderId="0"/>
    <xf numFmtId="10" fontId="15" fillId="81" borderId="21" applyNumberFormat="0" applyBorder="0" applyAlignment="0" applyProtection="0"/>
    <xf numFmtId="10" fontId="15" fillId="81" borderId="21" applyNumberFormat="0" applyBorder="0" applyAlignment="0" applyProtection="0"/>
    <xf numFmtId="10" fontId="15" fillId="81" borderId="21" applyNumberFormat="0" applyBorder="0" applyAlignment="0" applyProtection="0"/>
    <xf numFmtId="10" fontId="15" fillId="81" borderId="21" applyNumberFormat="0" applyBorder="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0" fontId="236" fillId="14" borderId="93"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56" borderId="110" applyNumberFormat="0" applyAlignment="0" applyProtection="0"/>
    <xf numFmtId="172" fontId="235" fillId="45" borderId="110" applyNumberFormat="0" applyAlignment="0" applyProtection="0"/>
    <xf numFmtId="172" fontId="235" fillId="56"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0" fontId="235" fillId="56" borderId="110" applyNumberFormat="0" applyAlignment="0" applyProtection="0"/>
    <xf numFmtId="172" fontId="235" fillId="45" borderId="110" applyNumberFormat="0" applyAlignment="0" applyProtection="0"/>
    <xf numFmtId="172" fontId="235" fillId="56"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56" borderId="110" applyNumberFormat="0" applyAlignment="0" applyProtection="0"/>
    <xf numFmtId="172" fontId="235" fillId="56"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249" fontId="7" fillId="96" borderId="141"/>
    <xf numFmtId="249" fontId="7" fillId="96" borderId="141"/>
    <xf numFmtId="249" fontId="7" fillId="96" borderId="141"/>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13" fillId="0" borderId="0"/>
    <xf numFmtId="172" fontId="235" fillId="45" borderId="110" applyNumberFormat="0" applyAlignment="0" applyProtection="0"/>
    <xf numFmtId="0" fontId="235" fillId="56" borderId="110" applyNumberFormat="0" applyAlignment="0" applyProtection="0"/>
    <xf numFmtId="0" fontId="235" fillId="56" borderId="110" applyNumberFormat="0" applyAlignment="0" applyProtection="0"/>
    <xf numFmtId="172" fontId="235" fillId="45" borderId="110" applyNumberFormat="0" applyAlignment="0" applyProtection="0"/>
    <xf numFmtId="172" fontId="13" fillId="0" borderId="0"/>
    <xf numFmtId="172" fontId="235" fillId="56"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0" fontId="235" fillId="56" borderId="110" applyNumberFormat="0" applyAlignment="0" applyProtection="0"/>
    <xf numFmtId="0" fontId="235" fillId="56"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0" fontId="235" fillId="56" borderId="110" applyNumberFormat="0" applyAlignment="0" applyProtection="0"/>
    <xf numFmtId="0" fontId="235" fillId="56" borderId="110" applyNumberFormat="0" applyAlignment="0" applyProtection="0"/>
    <xf numFmtId="172" fontId="13" fillId="0" borderId="0"/>
    <xf numFmtId="172" fontId="237" fillId="14" borderId="93" applyNumberFormat="0" applyAlignment="0" applyProtection="0"/>
    <xf numFmtId="172" fontId="237" fillId="14" borderId="93" applyNumberFormat="0" applyAlignment="0" applyProtection="0"/>
    <xf numFmtId="0" fontId="238" fillId="56" borderId="110" applyNumberFormat="0" applyAlignment="0" applyProtection="0"/>
    <xf numFmtId="0" fontId="235" fillId="56" borderId="110" applyNumberFormat="0" applyAlignment="0" applyProtection="0"/>
    <xf numFmtId="0" fontId="235" fillId="56" borderId="110" applyNumberFormat="0" applyAlignment="0" applyProtection="0"/>
    <xf numFmtId="172" fontId="13" fillId="0" borderId="0"/>
    <xf numFmtId="172" fontId="235" fillId="45" borderId="110" applyNumberFormat="0" applyAlignment="0" applyProtection="0"/>
    <xf numFmtId="172" fontId="235" fillId="45" borderId="110" applyNumberFormat="0" applyAlignment="0" applyProtection="0"/>
    <xf numFmtId="172" fontId="235" fillId="45" borderId="110" applyNumberFormat="0" applyAlignment="0" applyProtection="0"/>
    <xf numFmtId="8" fontId="15" fillId="81" borderId="0" applyFont="0" applyBorder="0" applyAlignment="0" applyProtection="0">
      <protection locked="0"/>
    </xf>
    <xf numFmtId="8" fontId="15" fillId="81" borderId="0" applyFont="0" applyBorder="0" applyAlignment="0" applyProtection="0">
      <protection locked="0"/>
    </xf>
    <xf numFmtId="172" fontId="13" fillId="0" borderId="0"/>
    <xf numFmtId="263" fontId="15" fillId="81" borderId="0" applyFont="0" applyBorder="0" applyAlignment="0" applyProtection="0">
      <protection locked="0"/>
    </xf>
    <xf numFmtId="263" fontId="15" fillId="81" borderId="0" applyFont="0" applyBorder="0" applyAlignment="0" applyProtection="0">
      <protection locked="0"/>
    </xf>
    <xf numFmtId="172" fontId="13" fillId="0" borderId="0"/>
    <xf numFmtId="289" fontId="15" fillId="81" borderId="0" applyFont="0" applyBorder="0" applyAlignment="0">
      <protection locked="0"/>
    </xf>
    <xf numFmtId="289" fontId="15" fillId="81" borderId="0" applyFont="0" applyBorder="0" applyAlignment="0">
      <protection locked="0"/>
    </xf>
    <xf numFmtId="172" fontId="13" fillId="0" borderId="0"/>
    <xf numFmtId="234" fontId="15" fillId="81" borderId="0">
      <protection locked="0"/>
    </xf>
    <xf numFmtId="234" fontId="15" fillId="81" borderId="0">
      <protection locked="0"/>
    </xf>
    <xf numFmtId="172" fontId="13" fillId="0" borderId="0"/>
    <xf numFmtId="296" fontId="15" fillId="81" borderId="0" applyFont="0" applyBorder="0" applyAlignment="0">
      <protection locked="0"/>
    </xf>
    <xf numFmtId="10" fontId="15" fillId="81" borderId="0">
      <protection locked="0"/>
    </xf>
    <xf numFmtId="10" fontId="15" fillId="81" borderId="0">
      <protection locked="0"/>
    </xf>
    <xf numFmtId="172" fontId="13" fillId="0" borderId="0"/>
    <xf numFmtId="296" fontId="15" fillId="81" borderId="0" applyFont="0" applyBorder="0" applyAlignment="0">
      <protection locked="0"/>
    </xf>
    <xf numFmtId="296" fontId="15" fillId="81" borderId="0" applyFont="0" applyBorder="0" applyAlignment="0">
      <protection locked="0"/>
    </xf>
    <xf numFmtId="296" fontId="15" fillId="81" borderId="0" applyFont="0" applyBorder="0" applyAlignment="0">
      <protection locked="0"/>
    </xf>
    <xf numFmtId="296" fontId="15" fillId="81" borderId="0" applyFont="0" applyBorder="0" applyAlignment="0">
      <protection locked="0"/>
    </xf>
    <xf numFmtId="296" fontId="15" fillId="81" borderId="0" applyFont="0" applyBorder="0" applyAlignment="0">
      <protection locked="0"/>
    </xf>
    <xf numFmtId="296" fontId="15" fillId="81" borderId="0" applyFont="0" applyBorder="0" applyAlignment="0">
      <protection locked="0"/>
    </xf>
    <xf numFmtId="296" fontId="15" fillId="81" borderId="0" applyFont="0" applyBorder="0" applyAlignment="0">
      <protection locked="0"/>
    </xf>
    <xf numFmtId="296" fontId="15" fillId="81" borderId="0" applyFont="0" applyBorder="0" applyAlignment="0">
      <protection locked="0"/>
    </xf>
    <xf numFmtId="296" fontId="15" fillId="81" borderId="0" applyFont="0" applyBorder="0" applyAlignment="0">
      <protection locked="0"/>
    </xf>
    <xf numFmtId="172" fontId="13" fillId="0" borderId="0"/>
    <xf numFmtId="234" fontId="239" fillId="81" borderId="0" applyNumberFormat="0" applyBorder="0" applyAlignment="0">
      <protection locked="0"/>
    </xf>
    <xf numFmtId="297" fontId="15" fillId="81" borderId="0" applyNumberFormat="0" applyFont="0" applyBorder="0" applyAlignment="0" applyProtection="0">
      <alignment horizontal="center"/>
      <protection locked="0"/>
    </xf>
    <xf numFmtId="297" fontId="15" fillId="81" borderId="0" applyNumberFormat="0" applyFont="0" applyBorder="0" applyAlignment="0" applyProtection="0">
      <alignment horizontal="center"/>
      <protection locked="0"/>
    </xf>
    <xf numFmtId="172" fontId="13" fillId="0" borderId="0"/>
    <xf numFmtId="225" fontId="15" fillId="81" borderId="34" applyNumberFormat="0" applyFont="0" applyAlignment="0" applyProtection="0">
      <alignment horizontal="center"/>
      <protection locked="0"/>
    </xf>
    <xf numFmtId="225" fontId="15" fillId="81" borderId="34" applyNumberFormat="0" applyFont="0" applyAlignment="0" applyProtection="0">
      <alignment horizontal="center"/>
      <protection locked="0"/>
    </xf>
    <xf numFmtId="172" fontId="13" fillId="0" borderId="0"/>
    <xf numFmtId="172" fontId="19" fillId="0" borderId="0" applyNumberFormat="0" applyFill="0" applyBorder="0" applyAlignment="0">
      <protection locked="0"/>
    </xf>
    <xf numFmtId="172" fontId="19" fillId="0" borderId="0" applyNumberFormat="0" applyFill="0" applyBorder="0" applyAlignment="0">
      <protection locked="0"/>
    </xf>
    <xf numFmtId="172" fontId="19" fillId="0" borderId="0" applyNumberFormat="0" applyFill="0" applyBorder="0" applyAlignment="0">
      <protection locked="0"/>
    </xf>
    <xf numFmtId="172" fontId="13" fillId="0" borderId="0"/>
    <xf numFmtId="172" fontId="56" fillId="0" borderId="0" applyNumberFormat="0" applyFill="0" applyBorder="0" applyAlignment="0"/>
    <xf numFmtId="172" fontId="56" fillId="0" borderId="0" applyNumberFormat="0" applyFill="0" applyBorder="0" applyAlignment="0"/>
    <xf numFmtId="172" fontId="56" fillId="0" borderId="0" applyNumberFormat="0" applyFill="0" applyBorder="0" applyAlignment="0"/>
    <xf numFmtId="172" fontId="13" fillId="0" borderId="0"/>
    <xf numFmtId="180" fontId="19" fillId="0" borderId="0" applyNumberFormat="0" applyBorder="0" applyAlignment="0" applyProtection="0"/>
    <xf numFmtId="37" fontId="240" fillId="0" borderId="0" applyFill="0" applyBorder="0" applyAlignment="0" applyProtection="0"/>
    <xf numFmtId="37" fontId="142" fillId="0" borderId="0" applyFill="0" applyBorder="0" applyAlignment="0" applyProtection="0"/>
    <xf numFmtId="172" fontId="241" fillId="97" borderId="0" applyNumberFormat="0" applyFont="0" applyBorder="0" applyAlignment="0">
      <protection locked="0"/>
    </xf>
    <xf numFmtId="172" fontId="241" fillId="97" borderId="0" applyNumberFormat="0" applyFont="0" applyBorder="0" applyAlignment="0">
      <protection locked="0"/>
    </xf>
    <xf numFmtId="172" fontId="241" fillId="97" borderId="0" applyNumberFormat="0" applyFont="0" applyBorder="0" applyAlignment="0">
      <protection locked="0"/>
    </xf>
    <xf numFmtId="172" fontId="13" fillId="0" borderId="0"/>
    <xf numFmtId="267" fontId="240" fillId="0" borderId="0" applyFill="0" applyBorder="0" applyAlignment="0" applyProtection="0"/>
    <xf numFmtId="267" fontId="142" fillId="0" borderId="0" applyFill="0" applyBorder="0" applyAlignment="0" applyProtection="0"/>
    <xf numFmtId="43" fontId="241" fillId="45" borderId="16" applyNumberFormat="0" applyFont="0" applyBorder="0" applyAlignment="0">
      <protection locked="0"/>
    </xf>
    <xf numFmtId="43" fontId="241" fillId="45" borderId="16" applyNumberFormat="0" applyFont="0" applyBorder="0" applyAlignment="0">
      <protection locked="0"/>
    </xf>
    <xf numFmtId="43" fontId="241" fillId="45" borderId="16" applyNumberFormat="0" applyFont="0" applyBorder="0" applyAlignment="0">
      <protection locked="0"/>
    </xf>
    <xf numFmtId="172" fontId="13" fillId="0" borderId="0"/>
    <xf numFmtId="227" fontId="242" fillId="98" borderId="21" applyNumberFormat="0" applyFont="0" applyBorder="0" applyAlignment="0">
      <alignment horizontal="right"/>
    </xf>
    <xf numFmtId="227" fontId="242" fillId="98" borderId="21" applyNumberFormat="0" applyFont="0" applyBorder="0" applyAlignment="0">
      <alignment horizontal="right"/>
    </xf>
    <xf numFmtId="227" fontId="242" fillId="98" borderId="21" applyNumberFormat="0" applyFont="0" applyBorder="0" applyAlignment="0">
      <alignment horizontal="right"/>
    </xf>
    <xf numFmtId="227" fontId="242" fillId="98" borderId="21" applyNumberFormat="0" applyFont="0" applyBorder="0" applyAlignment="0">
      <alignment horizontal="right"/>
    </xf>
    <xf numFmtId="172" fontId="13" fillId="0" borderId="0"/>
    <xf numFmtId="227" fontId="243" fillId="98" borderId="21" applyNumberFormat="0" applyAlignment="0">
      <alignment horizontal="right"/>
    </xf>
    <xf numFmtId="227" fontId="243" fillId="98" borderId="21" applyNumberFormat="0" applyAlignment="0">
      <alignment horizontal="right"/>
    </xf>
    <xf numFmtId="227" fontId="243" fillId="98" borderId="21" applyNumberFormat="0" applyAlignment="0">
      <alignment horizontal="right"/>
    </xf>
    <xf numFmtId="227" fontId="243" fillId="98" borderId="21" applyNumberFormat="0" applyAlignment="0">
      <alignment horizontal="right"/>
    </xf>
    <xf numFmtId="172" fontId="13" fillId="0" borderId="0"/>
    <xf numFmtId="227" fontId="242" fillId="98" borderId="21" applyNumberFormat="0" applyAlignment="0">
      <alignment horizontal="right"/>
    </xf>
    <xf numFmtId="227" fontId="242" fillId="98" borderId="21" applyNumberFormat="0" applyAlignment="0">
      <alignment horizontal="right"/>
    </xf>
    <xf numFmtId="227" fontId="242" fillId="98" borderId="21" applyNumberFormat="0" applyAlignment="0">
      <alignment horizontal="right"/>
    </xf>
    <xf numFmtId="227" fontId="242" fillId="98" borderId="21" applyNumberFormat="0" applyAlignment="0">
      <alignment horizontal="right"/>
    </xf>
    <xf numFmtId="172" fontId="13" fillId="0" borderId="0"/>
    <xf numFmtId="0" fontId="244" fillId="0" borderId="0"/>
    <xf numFmtId="40" fontId="62" fillId="0" borderId="0"/>
    <xf numFmtId="0" fontId="245" fillId="0" borderId="0"/>
    <xf numFmtId="172" fontId="70" fillId="0" borderId="21" applyFill="0" applyBorder="0" applyProtection="0"/>
    <xf numFmtId="172" fontId="70" fillId="0" borderId="21" applyFill="0" applyBorder="0" applyProtection="0"/>
    <xf numFmtId="172" fontId="70" fillId="0" borderId="21" applyFill="0" applyBorder="0" applyProtection="0"/>
    <xf numFmtId="172" fontId="13" fillId="0" borderId="0"/>
    <xf numFmtId="172" fontId="70" fillId="0" borderId="21" applyFill="0" applyBorder="0" applyProtection="0"/>
    <xf numFmtId="172" fontId="70" fillId="0" borderId="21" applyFill="0" applyBorder="0" applyProtection="0"/>
    <xf numFmtId="172" fontId="13" fillId="0" borderId="0"/>
    <xf numFmtId="172" fontId="70" fillId="0" borderId="21" applyFill="0" applyBorder="0" applyProtection="0"/>
    <xf numFmtId="172" fontId="70" fillId="0" borderId="21" applyFill="0" applyBorder="0" applyProtection="0"/>
    <xf numFmtId="172" fontId="15" fillId="0" borderId="0" applyFill="0" applyBorder="0" applyProtection="0"/>
    <xf numFmtId="0" fontId="15" fillId="0" borderId="0" applyFill="0" applyBorder="0" applyProtection="0"/>
    <xf numFmtId="172" fontId="15" fillId="0" borderId="0" applyFill="0" applyBorder="0" applyProtection="0"/>
    <xf numFmtId="172" fontId="13" fillId="0" borderId="0"/>
    <xf numFmtId="172" fontId="15" fillId="0" borderId="0" applyFill="0" applyBorder="0" applyProtection="0"/>
    <xf numFmtId="172" fontId="15" fillId="0" borderId="0" applyFill="0" applyBorder="0" applyProtection="0"/>
    <xf numFmtId="172" fontId="13" fillId="0" borderId="0"/>
    <xf numFmtId="172" fontId="15" fillId="0" borderId="0" applyFill="0" applyBorder="0" applyProtection="0">
      <alignment horizontal="left"/>
    </xf>
    <xf numFmtId="0" fontId="15" fillId="0" borderId="0" applyFill="0" applyBorder="0" applyProtection="0">
      <alignment horizontal="left"/>
    </xf>
    <xf numFmtId="172" fontId="15" fillId="0" borderId="0" applyFill="0" applyBorder="0" applyProtection="0">
      <alignment horizontal="left"/>
    </xf>
    <xf numFmtId="172" fontId="13" fillId="0" borderId="0"/>
    <xf numFmtId="172" fontId="15" fillId="0" borderId="0" applyFill="0" applyBorder="0" applyProtection="0">
      <alignment horizontal="left"/>
    </xf>
    <xf numFmtId="172" fontId="15" fillId="0" borderId="0" applyFill="0" applyBorder="0" applyProtection="0">
      <alignment horizontal="left"/>
    </xf>
    <xf numFmtId="172" fontId="13" fillId="0" borderId="0"/>
    <xf numFmtId="172" fontId="13" fillId="0" borderId="0"/>
    <xf numFmtId="298" fontId="15" fillId="0" borderId="0" applyFill="0" applyBorder="0" applyProtection="0">
      <alignment horizontal="centerContinuous"/>
    </xf>
    <xf numFmtId="298" fontId="15" fillId="0" borderId="0" applyFill="0" applyBorder="0" applyProtection="0">
      <alignment horizontal="centerContinuous"/>
    </xf>
    <xf numFmtId="298" fontId="15" fillId="0" borderId="0" applyFill="0" applyBorder="0" applyProtection="0">
      <alignment horizontal="center"/>
    </xf>
    <xf numFmtId="298" fontId="15" fillId="0" borderId="0" applyFill="0" applyBorder="0" applyProtection="0">
      <alignment horizontal="center"/>
    </xf>
    <xf numFmtId="172" fontId="13" fillId="0" borderId="0"/>
    <xf numFmtId="298" fontId="15" fillId="0" borderId="0" applyFill="0" applyBorder="0" applyProtection="0">
      <alignment horizontal="centerContinuous"/>
    </xf>
    <xf numFmtId="172" fontId="15" fillId="0" borderId="0" applyFill="0" applyBorder="0" applyProtection="0">
      <alignment horizontal="right"/>
    </xf>
    <xf numFmtId="0" fontId="15" fillId="0" borderId="0" applyFill="0" applyBorder="0" applyProtection="0">
      <alignment horizontal="right"/>
    </xf>
    <xf numFmtId="172" fontId="15" fillId="0" borderId="0" applyFill="0" applyBorder="0" applyProtection="0">
      <alignment horizontal="right"/>
    </xf>
    <xf numFmtId="172" fontId="13" fillId="0" borderId="0"/>
    <xf numFmtId="172" fontId="15" fillId="0" borderId="0" applyFill="0" applyBorder="0" applyProtection="0">
      <alignment horizontal="right"/>
    </xf>
    <xf numFmtId="172" fontId="15" fillId="0" borderId="0" applyFill="0" applyBorder="0" applyProtection="0">
      <alignment horizontal="right"/>
    </xf>
    <xf numFmtId="172" fontId="13" fillId="0" borderId="0"/>
    <xf numFmtId="172" fontId="13" fillId="0" borderId="0"/>
    <xf numFmtId="172" fontId="15" fillId="0" borderId="0" applyFill="0" applyBorder="0" applyProtection="0"/>
    <xf numFmtId="172" fontId="246" fillId="0" borderId="32" applyFill="0" applyBorder="0" applyProtection="0"/>
    <xf numFmtId="172" fontId="246" fillId="0" borderId="32" applyFill="0" applyBorder="0" applyProtection="0"/>
    <xf numFmtId="172" fontId="246" fillId="0" borderId="32" applyFill="0" applyBorder="0" applyProtection="0"/>
    <xf numFmtId="172" fontId="13" fillId="0" borderId="0"/>
    <xf numFmtId="172" fontId="246" fillId="0" borderId="32" applyFill="0" applyBorder="0" applyProtection="0"/>
    <xf numFmtId="172" fontId="246" fillId="0" borderId="32" applyFill="0" applyBorder="0" applyProtection="0"/>
    <xf numFmtId="172" fontId="13" fillId="0" borderId="0"/>
    <xf numFmtId="172" fontId="246" fillId="0" borderId="32" applyFill="0" applyBorder="0" applyProtection="0"/>
    <xf numFmtId="172" fontId="13" fillId="0" borderId="0"/>
    <xf numFmtId="172" fontId="70" fillId="0" borderId="16" applyFill="0" applyBorder="0" applyProtection="0">
      <alignment horizontal="center"/>
    </xf>
    <xf numFmtId="172" fontId="70" fillId="0" borderId="16" applyFill="0" applyBorder="0" applyProtection="0">
      <alignment horizontal="center"/>
    </xf>
    <xf numFmtId="172" fontId="70" fillId="0" borderId="16" applyFill="0" applyBorder="0" applyProtection="0">
      <alignment horizontal="center"/>
    </xf>
    <xf numFmtId="172" fontId="13" fillId="0" borderId="0"/>
    <xf numFmtId="172" fontId="70" fillId="0" borderId="16" applyFill="0" applyBorder="0" applyProtection="0">
      <alignment horizontal="center"/>
    </xf>
    <xf numFmtId="172" fontId="70" fillId="0" borderId="16" applyFill="0" applyBorder="0" applyProtection="0">
      <alignment horizontal="center"/>
    </xf>
    <xf numFmtId="172" fontId="13" fillId="0" borderId="0"/>
    <xf numFmtId="172" fontId="70" fillId="0" borderId="16" applyFill="0" applyBorder="0" applyProtection="0">
      <alignment horizontal="center"/>
    </xf>
    <xf numFmtId="172" fontId="70" fillId="0" borderId="32" applyFill="0" applyBorder="0" applyProtection="0">
      <alignment horizontal="centerContinuous"/>
    </xf>
    <xf numFmtId="172" fontId="70" fillId="0" borderId="32" applyFill="0" applyBorder="0" applyProtection="0">
      <alignment horizontal="centerContinuous"/>
    </xf>
    <xf numFmtId="172" fontId="70" fillId="0" borderId="32" applyFill="0" applyBorder="0" applyProtection="0">
      <alignment horizontal="centerContinuous"/>
    </xf>
    <xf numFmtId="172" fontId="13" fillId="0" borderId="0"/>
    <xf numFmtId="172" fontId="70" fillId="0" borderId="32" applyFill="0" applyBorder="0" applyProtection="0">
      <alignment horizontal="centerContinuous"/>
    </xf>
    <xf numFmtId="172" fontId="70" fillId="0" borderId="32" applyFill="0" applyBorder="0" applyProtection="0">
      <alignment horizontal="centerContinuous"/>
    </xf>
    <xf numFmtId="172" fontId="13" fillId="0" borderId="0"/>
    <xf numFmtId="172" fontId="70" fillId="0" borderId="32" applyFill="0" applyBorder="0" applyProtection="0">
      <alignment horizontal="centerContinuous"/>
    </xf>
    <xf numFmtId="172" fontId="246" fillId="0" borderId="35" applyFill="0" applyBorder="0" applyProtection="0">
      <alignment horizontal="centerContinuous"/>
    </xf>
    <xf numFmtId="172" fontId="246" fillId="0" borderId="35" applyFill="0" applyBorder="0" applyProtection="0">
      <alignment horizontal="centerContinuous"/>
    </xf>
    <xf numFmtId="172" fontId="246" fillId="0" borderId="35" applyFill="0" applyBorder="0" applyProtection="0">
      <alignment horizontal="centerContinuous"/>
    </xf>
    <xf numFmtId="172" fontId="13" fillId="0" borderId="0"/>
    <xf numFmtId="172" fontId="13" fillId="0" borderId="0"/>
    <xf numFmtId="172" fontId="246" fillId="0" borderId="21" applyFill="0" applyBorder="0" applyProtection="0">
      <alignment horizontal="center"/>
    </xf>
    <xf numFmtId="172" fontId="246" fillId="0" borderId="21" applyFill="0" applyBorder="0" applyProtection="0">
      <alignment horizontal="center"/>
    </xf>
    <xf numFmtId="172" fontId="246" fillId="0" borderId="21" applyFill="0" applyBorder="0" applyProtection="0">
      <alignment horizontal="center"/>
    </xf>
    <xf numFmtId="172" fontId="13" fillId="0" borderId="0"/>
    <xf numFmtId="172" fontId="246" fillId="0" borderId="21" applyFill="0" applyBorder="0" applyProtection="0">
      <alignment horizontal="center"/>
    </xf>
    <xf numFmtId="172" fontId="246" fillId="0" borderId="21" applyFill="0" applyBorder="0" applyProtection="0">
      <alignment horizontal="center"/>
    </xf>
    <xf numFmtId="172" fontId="13" fillId="0" borderId="0"/>
    <xf numFmtId="172" fontId="246" fillId="0" borderId="21" applyFill="0" applyBorder="0" applyProtection="0">
      <alignment horizontal="center"/>
    </xf>
    <xf numFmtId="172" fontId="246" fillId="0" borderId="21" applyFill="0" applyBorder="0" applyProtection="0">
      <alignment horizontal="center"/>
    </xf>
    <xf numFmtId="172" fontId="246" fillId="0" borderId="21" applyFill="0" applyBorder="0" applyProtection="0">
      <alignment horizontal="center" wrapText="1"/>
    </xf>
    <xf numFmtId="172" fontId="246" fillId="0" borderId="21" applyFill="0" applyBorder="0" applyProtection="0">
      <alignment horizontal="center" wrapText="1"/>
    </xf>
    <xf numFmtId="172" fontId="246" fillId="0" borderId="21" applyFill="0" applyBorder="0" applyProtection="0">
      <alignment horizontal="center" wrapText="1"/>
    </xf>
    <xf numFmtId="172" fontId="13" fillId="0" borderId="0"/>
    <xf numFmtId="172" fontId="246" fillId="0" borderId="21" applyFill="0" applyBorder="0" applyProtection="0">
      <alignment horizontal="center" wrapText="1"/>
    </xf>
    <xf numFmtId="172" fontId="246" fillId="0" borderId="21" applyFill="0" applyBorder="0" applyProtection="0">
      <alignment horizontal="center" wrapText="1"/>
    </xf>
    <xf numFmtId="172" fontId="13" fillId="0" borderId="0"/>
    <xf numFmtId="172" fontId="246" fillId="0" borderId="21" applyFill="0" applyBorder="0" applyProtection="0">
      <alignment horizontal="center" wrapText="1"/>
    </xf>
    <xf numFmtId="172" fontId="246" fillId="0" borderId="21" applyFill="0" applyBorder="0" applyProtection="0">
      <alignment horizontal="center" wrapText="1"/>
    </xf>
    <xf numFmtId="172" fontId="13" fillId="0" borderId="0"/>
    <xf numFmtId="172" fontId="13" fillId="0" borderId="0"/>
    <xf numFmtId="172" fontId="70" fillId="0" borderId="21" applyFill="0" applyBorder="0" applyProtection="0">
      <alignment horizontal="center" vertical="center"/>
    </xf>
    <xf numFmtId="172" fontId="70" fillId="0" borderId="21" applyFill="0" applyBorder="0" applyProtection="0">
      <alignment horizontal="center" vertical="center"/>
    </xf>
    <xf numFmtId="172" fontId="70" fillId="0" borderId="21" applyFill="0" applyBorder="0" applyProtection="0">
      <alignment horizontal="center" vertical="center"/>
    </xf>
    <xf numFmtId="172" fontId="13" fillId="0" borderId="0"/>
    <xf numFmtId="172" fontId="70" fillId="0" borderId="21" applyFill="0" applyBorder="0" applyProtection="0">
      <alignment horizontal="center" vertical="center"/>
    </xf>
    <xf numFmtId="172" fontId="70" fillId="0" borderId="21" applyFill="0" applyBorder="0" applyProtection="0">
      <alignment horizontal="center" vertical="center"/>
    </xf>
    <xf numFmtId="172" fontId="13" fillId="0" borderId="0"/>
    <xf numFmtId="172" fontId="70" fillId="0" borderId="21" applyFill="0" applyBorder="0" applyProtection="0">
      <alignment horizontal="center" vertical="center"/>
    </xf>
    <xf numFmtId="172" fontId="70" fillId="0" borderId="21" applyFill="0" applyBorder="0" applyProtection="0">
      <alignment horizontal="center" vertical="center"/>
    </xf>
    <xf numFmtId="172" fontId="13" fillId="0" borderId="0"/>
    <xf numFmtId="172" fontId="13" fillId="0" borderId="0"/>
    <xf numFmtId="0" fontId="15" fillId="0" borderId="0" applyNumberForma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172" fontId="13" fillId="0" borderId="0"/>
    <xf numFmtId="38" fontId="247" fillId="0" borderId="0"/>
    <xf numFmtId="38" fontId="248" fillId="0" borderId="0"/>
    <xf numFmtId="38" fontId="249" fillId="0" borderId="0"/>
    <xf numFmtId="38" fontId="245" fillId="0" borderId="0"/>
    <xf numFmtId="172" fontId="123" fillId="0" borderId="0"/>
    <xf numFmtId="172" fontId="123" fillId="0" borderId="0"/>
    <xf numFmtId="172" fontId="123" fillId="0" borderId="0"/>
    <xf numFmtId="172" fontId="123" fillId="0" borderId="0"/>
    <xf numFmtId="172" fontId="123" fillId="0" borderId="0"/>
    <xf numFmtId="172" fontId="123" fillId="0" borderId="0"/>
    <xf numFmtId="172" fontId="13" fillId="0" borderId="0"/>
    <xf numFmtId="172" fontId="13" fillId="0" borderId="0"/>
    <xf numFmtId="172" fontId="7" fillId="3" borderId="0" applyNumberFormat="0" applyFill="0" applyBorder="0" applyAlignment="0"/>
    <xf numFmtId="172" fontId="7" fillId="3" borderId="0" applyNumberFormat="0" applyFill="0" applyBorder="0" applyAlignment="0"/>
    <xf numFmtId="172" fontId="7" fillId="3" borderId="0" applyNumberFormat="0" applyFill="0" applyBorder="0" applyAlignment="0"/>
    <xf numFmtId="172" fontId="13" fillId="0" borderId="0"/>
    <xf numFmtId="299" fontId="106" fillId="0" borderId="0">
      <alignment horizontal="left"/>
    </xf>
    <xf numFmtId="299" fontId="106" fillId="0" borderId="0">
      <alignment horizontal="left"/>
    </xf>
    <xf numFmtId="172" fontId="13" fillId="0" borderId="0"/>
    <xf numFmtId="38" fontId="7" fillId="0" borderId="0">
      <alignment horizontal="left"/>
    </xf>
    <xf numFmtId="38" fontId="7" fillId="0" borderId="0">
      <alignment horizontal="left"/>
    </xf>
    <xf numFmtId="38" fontId="7" fillId="0" borderId="0">
      <alignment horizontal="left"/>
    </xf>
    <xf numFmtId="38" fontId="7" fillId="0" borderId="0">
      <alignment horizontal="left"/>
    </xf>
    <xf numFmtId="172" fontId="86" fillId="0" borderId="0"/>
    <xf numFmtId="172" fontId="86" fillId="0" borderId="0"/>
    <xf numFmtId="172" fontId="86" fillId="0" borderId="0"/>
    <xf numFmtId="172" fontId="13" fillId="0" borderId="0"/>
    <xf numFmtId="49" fontId="62" fillId="0" borderId="0" applyFill="0" applyBorder="0" applyProtection="0"/>
    <xf numFmtId="300" fontId="62" fillId="0" borderId="0" applyFill="0" applyBorder="0" applyProtection="0"/>
    <xf numFmtId="301" fontId="62" fillId="0" borderId="0" applyFill="0" applyBorder="0" applyProtection="0"/>
    <xf numFmtId="172" fontId="192" fillId="0" borderId="0"/>
    <xf numFmtId="172" fontId="192" fillId="0" borderId="0"/>
    <xf numFmtId="172" fontId="192" fillId="0" borderId="0"/>
    <xf numFmtId="0" fontId="7" fillId="0" borderId="0"/>
    <xf numFmtId="172" fontId="13" fillId="0" borderId="0"/>
    <xf numFmtId="302" fontId="7" fillId="0" borderId="0" applyFont="0" applyFill="0" applyBorder="0" applyAlignment="0" applyProtection="0"/>
    <xf numFmtId="172" fontId="15" fillId="3" borderId="0"/>
    <xf numFmtId="0" fontId="15" fillId="3" borderId="0"/>
    <xf numFmtId="172" fontId="15" fillId="3" borderId="0"/>
    <xf numFmtId="172" fontId="13" fillId="0" borderId="0"/>
    <xf numFmtId="172" fontId="15" fillId="3" borderId="0"/>
    <xf numFmtId="172" fontId="15" fillId="3" borderId="0"/>
    <xf numFmtId="172" fontId="13" fillId="0" borderId="0"/>
    <xf numFmtId="172" fontId="13" fillId="0" borderId="0"/>
    <xf numFmtId="249" fontId="7" fillId="99" borderId="21"/>
    <xf numFmtId="225" fontId="7" fillId="99" borderId="21"/>
    <xf numFmtId="225" fontId="7" fillId="99" borderId="21"/>
    <xf numFmtId="225" fontId="7" fillId="99" borderId="21"/>
    <xf numFmtId="41" fontId="7" fillId="99" borderId="21"/>
    <xf numFmtId="41" fontId="7" fillId="99" borderId="21"/>
    <xf numFmtId="41" fontId="7" fillId="99" borderId="21"/>
    <xf numFmtId="249" fontId="7" fillId="99" borderId="21"/>
    <xf numFmtId="249" fontId="7" fillId="99" borderId="21"/>
    <xf numFmtId="41" fontId="7" fillId="99" borderId="21"/>
    <xf numFmtId="41" fontId="7" fillId="99" borderId="21"/>
    <xf numFmtId="41" fontId="7" fillId="99" borderId="21"/>
    <xf numFmtId="249" fontId="7" fillId="99" borderId="21"/>
    <xf numFmtId="37" fontId="250" fillId="0" borderId="0" applyNumberFormat="0" applyFill="0" applyBorder="0" applyAlignment="0" applyProtection="0">
      <alignment horizontal="right"/>
    </xf>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0" fontId="252" fillId="0" borderId="95"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3" fillId="0" borderId="143"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3" fillId="0" borderId="143"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3" fillId="0" borderId="143"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0" fontId="253" fillId="0" borderId="143"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0" fontId="253" fillId="0" borderId="143"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0" fontId="253" fillId="0" borderId="143" applyNumberFormat="0" applyFill="0" applyAlignment="0" applyProtection="0"/>
    <xf numFmtId="172" fontId="251" fillId="0" borderId="142" applyNumberFormat="0" applyFill="0" applyAlignment="0" applyProtection="0"/>
    <xf numFmtId="172" fontId="13" fillId="0" borderId="0"/>
    <xf numFmtId="172" fontId="254" fillId="0" borderId="95" applyNumberFormat="0" applyFill="0" applyAlignment="0" applyProtection="0"/>
    <xf numFmtId="0" fontId="253" fillId="0" borderId="143" applyNumberFormat="0" applyFill="0" applyAlignment="0" applyProtection="0"/>
    <xf numFmtId="0" fontId="253" fillId="0" borderId="143" applyNumberFormat="0" applyFill="0" applyAlignment="0" applyProtection="0"/>
    <xf numFmtId="172" fontId="251" fillId="0" borderId="142" applyNumberFormat="0" applyFill="0" applyAlignment="0" applyProtection="0"/>
    <xf numFmtId="172" fontId="13" fillId="0" borderId="0"/>
    <xf numFmtId="172" fontId="251" fillId="0" borderId="142" applyNumberFormat="0" applyFill="0" applyAlignment="0" applyProtection="0"/>
    <xf numFmtId="172" fontId="251" fillId="0" borderId="142" applyNumberFormat="0" applyFill="0" applyAlignment="0" applyProtection="0"/>
    <xf numFmtId="172" fontId="251" fillId="0" borderId="142" applyNumberFormat="0" applyFill="0" applyAlignment="0" applyProtection="0"/>
    <xf numFmtId="172" fontId="123" fillId="0" borderId="0"/>
    <xf numFmtId="172" fontId="123" fillId="0" borderId="0"/>
    <xf numFmtId="172" fontId="123" fillId="0" borderId="0"/>
    <xf numFmtId="164" fontId="71" fillId="0" borderId="0">
      <alignment horizontal="right"/>
    </xf>
    <xf numFmtId="303" fontId="7" fillId="92"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164" fontId="71"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172" fontId="13" fillId="0" borderId="0"/>
    <xf numFmtId="164" fontId="71"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164" fontId="71"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168" fontId="71" fillId="0" borderId="0">
      <alignment horizontal="right"/>
    </xf>
    <xf numFmtId="164" fontId="71" fillId="0" borderId="0">
      <alignment horizontal="right"/>
    </xf>
    <xf numFmtId="0" fontId="123" fillId="0" borderId="0"/>
    <xf numFmtId="172" fontId="13" fillId="0" borderId="0"/>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172" fontId="123" fillId="0" borderId="0"/>
    <xf numFmtId="172" fontId="13" fillId="0" borderId="0"/>
    <xf numFmtId="172" fontId="123" fillId="0" borderId="0"/>
    <xf numFmtId="172" fontId="13" fillId="0" borderId="0"/>
    <xf numFmtId="304" fontId="7" fillId="0" borderId="0">
      <alignment horizontal="right"/>
    </xf>
    <xf numFmtId="304" fontId="7" fillId="0" borderId="0">
      <alignment horizontal="right"/>
    </xf>
    <xf numFmtId="304" fontId="7" fillId="0" borderId="0">
      <alignment horizontal="right"/>
    </xf>
    <xf numFmtId="304" fontId="7" fillId="0" borderId="0">
      <alignment horizontal="right"/>
    </xf>
    <xf numFmtId="168" fontId="71" fillId="0" borderId="0">
      <alignment horizontal="right"/>
    </xf>
    <xf numFmtId="164" fontId="71" fillId="0" borderId="0">
      <alignment horizontal="right"/>
    </xf>
    <xf numFmtId="0" fontId="41" fillId="0" borderId="0" applyNumberFormat="0" applyFill="0" applyBorder="0" applyAlignment="0" applyProtection="0"/>
    <xf numFmtId="172" fontId="41" fillId="0" borderId="0" applyNumberFormat="0" applyFill="0" applyBorder="0" applyAlignment="0" applyProtection="0"/>
    <xf numFmtId="172" fontId="13" fillId="0" borderId="0"/>
    <xf numFmtId="0" fontId="42" fillId="0" borderId="0" applyNumberFormat="0" applyFill="0" applyBorder="0" applyAlignment="0" applyProtection="0"/>
    <xf numFmtId="172" fontId="42" fillId="0" borderId="0" applyNumberFormat="0" applyFill="0" applyBorder="0" applyAlignment="0" applyProtection="0"/>
    <xf numFmtId="172" fontId="13" fillId="0" borderId="0"/>
    <xf numFmtId="42" fontId="255" fillId="0" borderId="21">
      <alignment horizontal="center" wrapText="1"/>
      <protection locked="0"/>
    </xf>
    <xf numFmtId="42" fontId="255" fillId="0" borderId="21">
      <alignment horizontal="center" wrapText="1"/>
      <protection locked="0"/>
    </xf>
    <xf numFmtId="42" fontId="255" fillId="0" borderId="21">
      <alignment horizontal="center" wrapText="1"/>
      <protection locked="0"/>
    </xf>
    <xf numFmtId="42" fontId="255" fillId="0" borderId="21">
      <alignment horizontal="center" wrapText="1"/>
      <protection locked="0"/>
    </xf>
    <xf numFmtId="172" fontId="13" fillId="0" borderId="0"/>
    <xf numFmtId="14" fontId="255" fillId="0" borderId="21">
      <alignment horizontal="center" wrapText="1"/>
      <protection locked="0"/>
    </xf>
    <xf numFmtId="14" fontId="255" fillId="0" borderId="21">
      <alignment horizontal="center" wrapText="1"/>
      <protection locked="0"/>
    </xf>
    <xf numFmtId="14" fontId="255" fillId="0" borderId="21">
      <alignment horizontal="center" wrapText="1"/>
      <protection locked="0"/>
    </xf>
    <xf numFmtId="14" fontId="255" fillId="0" borderId="21">
      <alignment horizontal="center" wrapText="1"/>
      <protection locked="0"/>
    </xf>
    <xf numFmtId="172" fontId="13" fillId="0" borderId="0"/>
    <xf numFmtId="246" fontId="139" fillId="46" borderId="21" applyNumberFormat="0">
      <alignment horizontal="center" wrapText="1"/>
      <protection locked="0"/>
    </xf>
    <xf numFmtId="246" fontId="139" fillId="46" borderId="21" applyNumberFormat="0">
      <alignment horizontal="center" wrapText="1"/>
      <protection locked="0"/>
    </xf>
    <xf numFmtId="246" fontId="139" fillId="46" borderId="21" applyNumberFormat="0">
      <alignment horizontal="center" wrapText="1"/>
      <protection locked="0"/>
    </xf>
    <xf numFmtId="246" fontId="139" fillId="46" borderId="21" applyNumberFormat="0">
      <alignment horizontal="center" wrapText="1"/>
      <protection locked="0"/>
    </xf>
    <xf numFmtId="172" fontId="13" fillId="0" borderId="0"/>
    <xf numFmtId="2" fontId="255" fillId="0" borderId="21">
      <alignment horizontal="center" wrapText="1"/>
      <protection locked="0"/>
    </xf>
    <xf numFmtId="2" fontId="255" fillId="0" borderId="21">
      <alignment horizontal="center" wrapText="1"/>
      <protection locked="0"/>
    </xf>
    <xf numFmtId="2" fontId="255" fillId="0" borderId="21">
      <alignment horizontal="center" wrapText="1"/>
      <protection locked="0"/>
    </xf>
    <xf numFmtId="2" fontId="255" fillId="0" borderId="21">
      <alignment horizontal="center" wrapText="1"/>
      <protection locked="0"/>
    </xf>
    <xf numFmtId="172" fontId="13" fillId="0" borderId="0"/>
    <xf numFmtId="305" fontId="255" fillId="0" borderId="21">
      <alignment horizontal="center" wrapText="1"/>
      <protection locked="0"/>
    </xf>
    <xf numFmtId="305" fontId="255" fillId="0" borderId="21">
      <alignment horizontal="center" wrapText="1"/>
      <protection locked="0"/>
    </xf>
    <xf numFmtId="305" fontId="255" fillId="0" borderId="21">
      <alignment horizontal="center" wrapText="1"/>
      <protection locked="0"/>
    </xf>
    <xf numFmtId="305" fontId="255" fillId="0" borderId="21">
      <alignment horizontal="center" wrapText="1"/>
      <protection locked="0"/>
    </xf>
    <xf numFmtId="172" fontId="13" fillId="0" borderId="0"/>
    <xf numFmtId="1" fontId="255" fillId="0" borderId="21">
      <alignment horizontal="center" wrapText="1"/>
      <protection locked="0"/>
    </xf>
    <xf numFmtId="1" fontId="255" fillId="0" borderId="21">
      <alignment horizontal="center" wrapText="1"/>
      <protection locked="0"/>
    </xf>
    <xf numFmtId="1" fontId="255" fillId="0" borderId="21">
      <alignment horizontal="center" wrapText="1"/>
      <protection locked="0"/>
    </xf>
    <xf numFmtId="1" fontId="255" fillId="0" borderId="21">
      <alignment horizontal="center" wrapText="1"/>
      <protection locked="0"/>
    </xf>
    <xf numFmtId="172" fontId="13" fillId="0" borderId="0"/>
    <xf numFmtId="246" fontId="139" fillId="0" borderId="21" applyNumberFormat="0" applyFill="0">
      <alignment horizontal="center" wrapText="1"/>
      <protection locked="0"/>
    </xf>
    <xf numFmtId="246" fontId="139" fillId="0" borderId="21" applyNumberFormat="0" applyFill="0">
      <alignment horizontal="center" wrapText="1"/>
      <protection locked="0"/>
    </xf>
    <xf numFmtId="246" fontId="139" fillId="0" borderId="21" applyNumberFormat="0" applyFill="0">
      <alignment horizontal="center" wrapText="1"/>
      <protection locked="0"/>
    </xf>
    <xf numFmtId="246" fontId="139" fillId="0" borderId="21" applyNumberFormat="0" applyFill="0">
      <alignment horizontal="center" wrapText="1"/>
      <protection locked="0"/>
    </xf>
    <xf numFmtId="172" fontId="13" fillId="0" borderId="0"/>
    <xf numFmtId="246" fontId="255" fillId="0" borderId="21">
      <alignment horizontal="center" wrapText="1"/>
      <protection locked="0"/>
    </xf>
    <xf numFmtId="246" fontId="255" fillId="0" borderId="21">
      <alignment horizontal="center" wrapText="1"/>
      <protection locked="0"/>
    </xf>
    <xf numFmtId="246" fontId="255" fillId="0" borderId="21">
      <alignment horizontal="center" wrapText="1"/>
      <protection locked="0"/>
    </xf>
    <xf numFmtId="246" fontId="255" fillId="0" borderId="21">
      <alignment horizontal="center" wrapText="1"/>
      <protection locked="0"/>
    </xf>
    <xf numFmtId="172" fontId="13" fillId="0" borderId="0"/>
    <xf numFmtId="306" fontId="7" fillId="0" borderId="0" applyFont="0" applyFill="0" applyBorder="0" applyAlignment="0" applyProtection="0"/>
    <xf numFmtId="3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 fontId="43" fillId="0" borderId="40" applyFont="0" applyFill="0" applyBorder="0" applyAlignment="0"/>
    <xf numFmtId="3" fontId="256" fillId="0" borderId="144" applyAlignment="0">
      <alignment vertical="top" wrapText="1"/>
      <protection locked="0"/>
    </xf>
    <xf numFmtId="0" fontId="98" fillId="0" borderId="0" applyNumberFormat="0" applyFont="0" applyBorder="0" applyAlignment="0"/>
    <xf numFmtId="37" fontId="62" fillId="0" borderId="0" applyFont="0" applyFill="0" applyBorder="0" applyAlignment="0" applyProtection="0"/>
    <xf numFmtId="255" fontId="7" fillId="0" borderId="0" applyFont="0" applyFill="0" applyBorder="0" applyAlignment="0" applyProtection="0"/>
    <xf numFmtId="308" fontId="7" fillId="0" borderId="0" applyFont="0" applyFill="0" applyBorder="0" applyAlignment="0" applyProtection="0"/>
    <xf numFmtId="0" fontId="257" fillId="5" borderId="145">
      <alignment horizontal="left" vertical="top" indent="2"/>
    </xf>
    <xf numFmtId="164" fontId="7" fillId="0" borderId="0" applyFont="0" applyFill="0" applyBorder="0" applyAlignment="0" applyProtection="0"/>
    <xf numFmtId="0" fontId="104" fillId="0" borderId="0" applyFont="0" applyFill="0" applyBorder="0" applyAlignment="0" applyProtection="0"/>
    <xf numFmtId="309" fontId="7" fillId="0" borderId="0" applyFont="0" applyFill="0" applyBorder="0" applyAlignment="0" applyProtection="0"/>
    <xf numFmtId="290" fontId="7" fillId="0" borderId="0" applyFont="0" applyFill="0" applyBorder="0" applyAlignment="0" applyProtection="0"/>
    <xf numFmtId="0" fontId="72" fillId="92" borderId="18">
      <alignment horizontal="right"/>
    </xf>
    <xf numFmtId="14" fontId="68" fillId="0" borderId="0" applyFont="0" applyFill="0" applyBorder="0" applyAlignment="0" applyProtection="0"/>
    <xf numFmtId="172" fontId="258" fillId="0" borderId="6"/>
    <xf numFmtId="172" fontId="258" fillId="0" borderId="6"/>
    <xf numFmtId="172" fontId="258" fillId="0" borderId="6"/>
    <xf numFmtId="172" fontId="13" fillId="0" borderId="0"/>
    <xf numFmtId="310" fontId="7" fillId="0" borderId="0" applyFont="0" applyFill="0" applyBorder="0" applyAlignment="0" applyProtection="0"/>
    <xf numFmtId="311"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17" fontId="8" fillId="92" borderId="146">
      <alignment horizontal="center"/>
    </xf>
    <xf numFmtId="270" fontId="62" fillId="0" borderId="0" applyFont="0" applyFill="0" applyBorder="0" applyAlignment="0" applyProtection="0"/>
    <xf numFmtId="0" fontId="259" fillId="0" borderId="0"/>
    <xf numFmtId="172" fontId="260" fillId="0" borderId="0">
      <alignment horizontal="centerContinuous"/>
    </xf>
    <xf numFmtId="172" fontId="260" fillId="0" borderId="0">
      <alignment horizontal="centerContinuous"/>
    </xf>
    <xf numFmtId="172" fontId="260" fillId="0" borderId="0">
      <alignment horizontal="centerContinuous"/>
    </xf>
    <xf numFmtId="172" fontId="13" fillId="0" borderId="0"/>
    <xf numFmtId="312" fontId="7" fillId="0" borderId="34" applyFont="0" applyFill="0" applyBorder="0" applyProtection="0"/>
    <xf numFmtId="313" fontId="62" fillId="0" borderId="34" applyFont="0" applyFill="0" applyBorder="0" applyAlignment="0" applyProtection="0"/>
    <xf numFmtId="284" fontId="62" fillId="0" borderId="0"/>
    <xf numFmtId="312" fontId="7" fillId="0" borderId="0" applyFont="0" applyFill="0" applyBorder="0" applyAlignment="0" applyProtection="0"/>
    <xf numFmtId="313" fontId="62" fillId="0" borderId="0" applyFont="0" applyFill="0" applyBorder="0" applyAlignment="0" applyProtection="0"/>
    <xf numFmtId="224" fontId="111" fillId="0" borderId="0" applyFont="0" applyFill="0" applyBorder="0" applyAlignment="0" applyProtection="0"/>
    <xf numFmtId="314" fontId="7" fillId="0" borderId="0" applyFont="0" applyFill="0" applyBorder="0" applyAlignment="0" applyProtection="0"/>
    <xf numFmtId="253" fontId="7" fillId="0" borderId="0" applyFill="0" applyBorder="0" applyProtection="0">
      <alignment horizontal="right"/>
    </xf>
    <xf numFmtId="315" fontId="7" fillId="0" borderId="0" applyFont="0" applyFill="0" applyBorder="0" applyAlignment="0" applyProtection="0"/>
    <xf numFmtId="316" fontId="7" fillId="0" borderId="0" applyFont="0" applyFill="0" applyBorder="0" applyAlignment="0" applyProtection="0"/>
    <xf numFmtId="317" fontId="146" fillId="0" borderId="0" applyFont="0" applyFill="0" applyBorder="0" applyProtection="0">
      <alignment horizontal="right"/>
    </xf>
    <xf numFmtId="318" fontId="7" fillId="0" borderId="0" applyFont="0" applyFill="0" applyBorder="0" applyAlignment="0" applyProtection="0">
      <protection locked="0"/>
    </xf>
    <xf numFmtId="275" fontId="83" fillId="0" borderId="0" applyFont="0" applyFill="0" applyBorder="0" applyAlignment="0" applyProtection="0"/>
    <xf numFmtId="275" fontId="7" fillId="0" borderId="0" applyFont="0" applyFill="0" applyBorder="0" applyAlignment="0" applyProtection="0"/>
    <xf numFmtId="319" fontId="43" fillId="0" borderId="0"/>
    <xf numFmtId="245" fontId="62" fillId="0" borderId="0"/>
    <xf numFmtId="320" fontId="98" fillId="48" borderId="0" applyNumberFormat="0">
      <alignment horizontal="right"/>
    </xf>
    <xf numFmtId="321" fontId="15" fillId="3" borderId="0" applyFont="0" applyBorder="0" applyAlignment="0" applyProtection="0">
      <alignment horizontal="right"/>
      <protection hidden="1"/>
    </xf>
    <xf numFmtId="321" fontId="15" fillId="3" borderId="0" applyFont="0" applyBorder="0" applyAlignment="0" applyProtection="0">
      <alignment horizontal="right"/>
      <protection hidden="1"/>
    </xf>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0" fontId="262" fillId="13"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3"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3"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3"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0" fontId="263"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0" fontId="263"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0" fontId="263" fillId="45" borderId="0" applyNumberFormat="0" applyBorder="0" applyAlignment="0" applyProtection="0"/>
    <xf numFmtId="172" fontId="261" fillId="45" borderId="0" applyNumberFormat="0" applyBorder="0" applyAlignment="0" applyProtection="0"/>
    <xf numFmtId="172" fontId="13" fillId="0" borderId="0"/>
    <xf numFmtId="172" fontId="264" fillId="13" borderId="0" applyNumberFormat="0" applyBorder="0" applyAlignment="0" applyProtection="0"/>
    <xf numFmtId="0" fontId="265" fillId="56" borderId="0" applyNumberFormat="0" applyBorder="0" applyAlignment="0" applyProtection="0"/>
    <xf numFmtId="0" fontId="263" fillId="45" borderId="0" applyNumberFormat="0" applyBorder="0" applyAlignment="0" applyProtection="0"/>
    <xf numFmtId="172" fontId="261" fillId="45" borderId="0" applyNumberFormat="0" applyBorder="0" applyAlignment="0" applyProtection="0"/>
    <xf numFmtId="172" fontId="13" fillId="0" borderId="0"/>
    <xf numFmtId="172" fontId="261" fillId="45" borderId="0" applyNumberFormat="0" applyBorder="0" applyAlignment="0" applyProtection="0"/>
    <xf numFmtId="172" fontId="261" fillId="45" borderId="0" applyNumberFormat="0" applyBorder="0" applyAlignment="0" applyProtection="0"/>
    <xf numFmtId="172" fontId="261" fillId="45" borderId="0" applyNumberFormat="0" applyBorder="0" applyAlignment="0" applyProtection="0"/>
    <xf numFmtId="0" fontId="266" fillId="100" borderId="0"/>
    <xf numFmtId="0" fontId="118" fillId="48" borderId="0"/>
    <xf numFmtId="0" fontId="267" fillId="0" borderId="0"/>
    <xf numFmtId="172" fontId="268" fillId="0" borderId="0"/>
    <xf numFmtId="172" fontId="268" fillId="0" borderId="0"/>
    <xf numFmtId="172" fontId="268" fillId="0" borderId="0"/>
    <xf numFmtId="172" fontId="13" fillId="0" borderId="0"/>
    <xf numFmtId="0" fontId="123" fillId="0" borderId="0" applyNumberFormat="0" applyFill="0" applyAlignment="0" applyProtection="0"/>
    <xf numFmtId="37" fontId="269" fillId="0" borderId="0"/>
    <xf numFmtId="322" fontId="7" fillId="0" borderId="0"/>
    <xf numFmtId="172" fontId="121" fillId="5" borderId="0" applyNumberFormat="0" applyFont="0" applyAlignment="0">
      <alignment horizontal="centerContinuous"/>
    </xf>
    <xf numFmtId="172" fontId="121" fillId="5" borderId="0" applyNumberFormat="0" applyFont="0" applyAlignment="0">
      <alignment horizontal="centerContinuous"/>
    </xf>
    <xf numFmtId="172" fontId="121" fillId="5" borderId="0" applyNumberFormat="0" applyFont="0" applyAlignment="0">
      <alignment horizontal="centerContinuous"/>
    </xf>
    <xf numFmtId="172" fontId="13" fillId="0" borderId="0"/>
    <xf numFmtId="323" fontId="166" fillId="0" borderId="0" applyFont="0">
      <alignment horizontal="right"/>
    </xf>
    <xf numFmtId="299" fontId="270" fillId="0" borderId="0"/>
    <xf numFmtId="172" fontId="270" fillId="0" borderId="0"/>
    <xf numFmtId="172" fontId="270" fillId="0" borderId="0"/>
    <xf numFmtId="172" fontId="270" fillId="0" borderId="0"/>
    <xf numFmtId="172" fontId="13" fillId="0" borderId="0"/>
    <xf numFmtId="172" fontId="13" fillId="0" borderId="0"/>
    <xf numFmtId="172" fontId="163" fillId="0" borderId="0"/>
    <xf numFmtId="172" fontId="163" fillId="0" borderId="0"/>
    <xf numFmtId="172" fontId="163" fillId="0" borderId="0"/>
    <xf numFmtId="0" fontId="163" fillId="0" borderId="0"/>
    <xf numFmtId="172" fontId="13" fillId="0" borderId="0"/>
    <xf numFmtId="172" fontId="163" fillId="0" borderId="0"/>
    <xf numFmtId="172" fontId="163" fillId="0" borderId="0"/>
    <xf numFmtId="172" fontId="163" fillId="0" borderId="0"/>
    <xf numFmtId="0" fontId="163" fillId="0" borderId="0"/>
    <xf numFmtId="172" fontId="13" fillId="0" borderId="0"/>
    <xf numFmtId="172" fontId="163" fillId="0" borderId="0"/>
    <xf numFmtId="172" fontId="163" fillId="0" borderId="0"/>
    <xf numFmtId="172" fontId="163" fillId="0" borderId="0"/>
    <xf numFmtId="0" fontId="163" fillId="0" borderId="0"/>
    <xf numFmtId="172" fontId="13" fillId="0" borderId="0"/>
    <xf numFmtId="172" fontId="163" fillId="0" borderId="0"/>
    <xf numFmtId="172" fontId="163" fillId="0" borderId="0"/>
    <xf numFmtId="172" fontId="163" fillId="0" borderId="0"/>
    <xf numFmtId="0" fontId="163" fillId="0" borderId="0"/>
    <xf numFmtId="172" fontId="13" fillId="0" borderId="0"/>
    <xf numFmtId="172" fontId="163" fillId="0" borderId="0"/>
    <xf numFmtId="172" fontId="163" fillId="0" borderId="0"/>
    <xf numFmtId="172" fontId="163" fillId="0" borderId="0"/>
    <xf numFmtId="172" fontId="13" fillId="0" borderId="0"/>
    <xf numFmtId="172" fontId="163" fillId="0" borderId="0"/>
    <xf numFmtId="172" fontId="163" fillId="0" borderId="0"/>
    <xf numFmtId="172" fontId="163" fillId="0" borderId="0"/>
    <xf numFmtId="172" fontId="13" fillId="0" borderId="0"/>
    <xf numFmtId="172" fontId="163" fillId="0" borderId="0"/>
    <xf numFmtId="172" fontId="163" fillId="0" borderId="0"/>
    <xf numFmtId="172" fontId="163" fillId="0" borderId="0"/>
    <xf numFmtId="172" fontId="13" fillId="0" borderId="0"/>
    <xf numFmtId="38" fontId="15" fillId="0" borderId="0" applyFont="0" applyFill="0" applyBorder="0" applyAlignment="0"/>
    <xf numFmtId="38" fontId="15" fillId="0" borderId="0" applyFont="0" applyFill="0" applyBorder="0" applyAlignment="0"/>
    <xf numFmtId="172" fontId="13" fillId="0" borderId="0"/>
    <xf numFmtId="234" fontId="7" fillId="0" borderId="0" applyFont="0" applyFill="0" applyBorder="0" applyAlignment="0"/>
    <xf numFmtId="40" fontId="15" fillId="0" borderId="0" applyFont="0" applyFill="0" applyBorder="0" applyAlignment="0"/>
    <xf numFmtId="40" fontId="15" fillId="0" borderId="0" applyFont="0" applyFill="0" applyBorder="0" applyAlignment="0"/>
    <xf numFmtId="172" fontId="13" fillId="0" borderId="0"/>
    <xf numFmtId="271" fontId="15" fillId="0" borderId="0" applyFont="0" applyFill="0" applyBorder="0" applyAlignment="0"/>
    <xf numFmtId="271" fontId="15" fillId="0" borderId="0" applyFont="0" applyFill="0" applyBorder="0" applyAlignment="0"/>
    <xf numFmtId="172" fontId="13" fillId="0" borderId="0"/>
    <xf numFmtId="0" fontId="5" fillId="0" borderId="0"/>
    <xf numFmtId="0" fontId="7" fillId="0" borderId="0"/>
    <xf numFmtId="0" fontId="7" fillId="0" borderId="0"/>
    <xf numFmtId="0" fontId="7" fillId="0" borderId="0"/>
    <xf numFmtId="0" fontId="7" fillId="0" borderId="0"/>
    <xf numFmtId="172" fontId="7" fillId="0" borderId="0"/>
    <xf numFmtId="0" fontId="5" fillId="0" borderId="0"/>
    <xf numFmtId="0" fontId="7" fillId="0" borderId="0"/>
    <xf numFmtId="172" fontId="149" fillId="0" borderId="0"/>
    <xf numFmtId="172" fontId="7" fillId="0" borderId="0"/>
    <xf numFmtId="172"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0" fontId="13" fillId="0" borderId="0"/>
    <xf numFmtId="0" fontId="63" fillId="0" borderId="0"/>
    <xf numFmtId="172" fontId="63"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0" fontId="7" fillId="0" borderId="0"/>
    <xf numFmtId="172" fontId="7" fillId="0" borderId="0"/>
    <xf numFmtId="172" fontId="7" fillId="0" borderId="0"/>
    <xf numFmtId="172" fontId="7" fillId="0" borderId="0"/>
    <xf numFmtId="172" fontId="149" fillId="0" borderId="0"/>
    <xf numFmtId="0" fontId="7" fillId="0" borderId="0"/>
    <xf numFmtId="172" fontId="13" fillId="0" borderId="0"/>
    <xf numFmtId="172"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96" fillId="0" borderId="0"/>
    <xf numFmtId="0" fontId="7" fillId="0" borderId="0"/>
    <xf numFmtId="0" fontId="5" fillId="0" borderId="0"/>
    <xf numFmtId="0"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0" fontId="63" fillId="0" borderId="0"/>
    <xf numFmtId="0" fontId="13" fillId="0" borderId="0"/>
    <xf numFmtId="172" fontId="13" fillId="0" borderId="0"/>
    <xf numFmtId="0" fontId="63" fillId="0" borderId="0"/>
    <xf numFmtId="0" fontId="13" fillId="0" borderId="0"/>
    <xf numFmtId="172" fontId="13" fillId="0" borderId="0"/>
    <xf numFmtId="0" fontId="7" fillId="0" borderId="0"/>
    <xf numFmtId="0" fontId="7" fillId="0" borderId="0"/>
    <xf numFmtId="172" fontId="13" fillId="0" borderId="0"/>
    <xf numFmtId="0" fontId="7" fillId="0" borderId="0"/>
    <xf numFmtId="172" fontId="5" fillId="0" borderId="0"/>
    <xf numFmtId="172" fontId="5" fillId="0" borderId="0"/>
    <xf numFmtId="172" fontId="5" fillId="0" borderId="0"/>
    <xf numFmtId="172" fontId="5" fillId="0" borderId="0"/>
    <xf numFmtId="172" fontId="5" fillId="0" borderId="0"/>
    <xf numFmtId="172" fontId="13" fillId="0" borderId="0"/>
    <xf numFmtId="172" fontId="6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63" fillId="0" borderId="0"/>
    <xf numFmtId="172" fontId="5" fillId="0" borderId="0"/>
    <xf numFmtId="172" fontId="63" fillId="0" borderId="0"/>
    <xf numFmtId="172" fontId="13" fillId="0" borderId="0"/>
    <xf numFmtId="172" fontId="63" fillId="0" borderId="0"/>
    <xf numFmtId="172" fontId="5" fillId="0" borderId="0"/>
    <xf numFmtId="172" fontId="86"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49" fillId="0" borderId="0"/>
    <xf numFmtId="0" fontId="7"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172" fontId="13" fillId="0" borderId="0"/>
    <xf numFmtId="0" fontId="63" fillId="0" borderId="0"/>
    <xf numFmtId="172" fontId="86" fillId="0" borderId="0"/>
    <xf numFmtId="172" fontId="63" fillId="0" borderId="0"/>
    <xf numFmtId="172" fontId="13" fillId="0" borderId="0"/>
    <xf numFmtId="172" fontId="5" fillId="0" borderId="0"/>
    <xf numFmtId="172" fontId="13" fillId="0" borderId="0"/>
    <xf numFmtId="0" fontId="63" fillId="0" borderId="0"/>
    <xf numFmtId="172" fontId="86" fillId="0" borderId="0"/>
    <xf numFmtId="172" fontId="5" fillId="0" borderId="0"/>
    <xf numFmtId="172" fontId="13" fillId="0" borderId="0"/>
    <xf numFmtId="0" fontId="63" fillId="0" borderId="0"/>
    <xf numFmtId="172" fontId="86" fillId="0" borderId="0"/>
    <xf numFmtId="172" fontId="5" fillId="0" borderId="0"/>
    <xf numFmtId="172" fontId="13" fillId="0" borderId="0"/>
    <xf numFmtId="0" fontId="63" fillId="0" borderId="0"/>
    <xf numFmtId="172" fontId="86"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63" fillId="0" borderId="0"/>
    <xf numFmtId="172" fontId="86" fillId="0" borderId="0"/>
    <xf numFmtId="172" fontId="5" fillId="0" borderId="0"/>
    <xf numFmtId="172" fontId="63"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63" fillId="0" borderId="0"/>
    <xf numFmtId="172" fontId="86" fillId="0" borderId="0"/>
    <xf numFmtId="172" fontId="5" fillId="0" borderId="0"/>
    <xf numFmtId="172" fontId="63" fillId="0" borderId="0"/>
    <xf numFmtId="172" fontId="13" fillId="0" borderId="0"/>
    <xf numFmtId="0" fontId="5" fillId="0" borderId="0"/>
    <xf numFmtId="0" fontId="5" fillId="0" borderId="0"/>
    <xf numFmtId="172" fontId="5" fillId="0" borderId="0"/>
    <xf numFmtId="172" fontId="63" fillId="0" borderId="0"/>
    <xf numFmtId="172" fontId="13" fillId="0" borderId="0"/>
    <xf numFmtId="172" fontId="7" fillId="0" borderId="0"/>
    <xf numFmtId="0" fontId="5" fillId="0" borderId="0"/>
    <xf numFmtId="0" fontId="5"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147" fillId="0" borderId="0"/>
    <xf numFmtId="0" fontId="5" fillId="0" borderId="0"/>
    <xf numFmtId="0" fontId="5" fillId="0" borderId="0"/>
    <xf numFmtId="0" fontId="5" fillId="0" borderId="0"/>
    <xf numFmtId="0" fontId="5" fillId="0" borderId="0"/>
    <xf numFmtId="0" fontId="5" fillId="0" borderId="0"/>
    <xf numFmtId="172" fontId="13" fillId="0" borderId="0"/>
    <xf numFmtId="172"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 fillId="0" borderId="0"/>
    <xf numFmtId="0" fontId="4" fillId="0" borderId="0"/>
    <xf numFmtId="172" fontId="5" fillId="0" borderId="0"/>
    <xf numFmtId="172" fontId="63" fillId="0" borderId="0"/>
    <xf numFmtId="172" fontId="13" fillId="0" borderId="0"/>
    <xf numFmtId="0" fontId="4" fillId="0" borderId="0"/>
    <xf numFmtId="0" fontId="4" fillId="0" borderId="0"/>
    <xf numFmtId="172" fontId="5" fillId="0" borderId="0"/>
    <xf numFmtId="172" fontId="63" fillId="0" borderId="0"/>
    <xf numFmtId="172" fontId="13" fillId="0" borderId="0"/>
    <xf numFmtId="0" fontId="5" fillId="0" borderId="0"/>
    <xf numFmtId="0" fontId="4" fillId="0" borderId="0"/>
    <xf numFmtId="0" fontId="4" fillId="0" borderId="0"/>
    <xf numFmtId="172" fontId="13" fillId="0" borderId="0"/>
    <xf numFmtId="0" fontId="4" fillId="0" borderId="0"/>
    <xf numFmtId="0" fontId="4" fillId="0" borderId="0"/>
    <xf numFmtId="172" fontId="13" fillId="0" borderId="0"/>
    <xf numFmtId="0" fontId="4" fillId="0" borderId="0"/>
    <xf numFmtId="0" fontId="4" fillId="0" borderId="0"/>
    <xf numFmtId="172" fontId="63" fillId="0" borderId="0"/>
    <xf numFmtId="172" fontId="86" fillId="0" borderId="0"/>
    <xf numFmtId="172" fontId="13" fillId="0" borderId="0"/>
    <xf numFmtId="0" fontId="7" fillId="0" borderId="0"/>
    <xf numFmtId="0" fontId="150" fillId="0" borderId="0"/>
    <xf numFmtId="172" fontId="63" fillId="0" borderId="0"/>
    <xf numFmtId="172" fontId="13" fillId="0" borderId="0"/>
    <xf numFmtId="172" fontId="62" fillId="0" borderId="0"/>
    <xf numFmtId="172" fontId="63" fillId="0" borderId="0"/>
    <xf numFmtId="172" fontId="86" fillId="0" borderId="0"/>
    <xf numFmtId="172" fontId="13" fillId="0" borderId="0"/>
    <xf numFmtId="0" fontId="271" fillId="0" borderId="0"/>
    <xf numFmtId="172" fontId="5" fillId="0" borderId="0"/>
    <xf numFmtId="172" fontId="63" fillId="0" borderId="0"/>
    <xf numFmtId="172" fontId="13" fillId="0" borderId="0"/>
    <xf numFmtId="172" fontId="62" fillId="0" borderId="0"/>
    <xf numFmtId="172" fontId="63" fillId="0" borderId="0"/>
    <xf numFmtId="172" fontId="13" fillId="0" borderId="0"/>
    <xf numFmtId="0" fontId="4" fillId="0" borderId="0"/>
    <xf numFmtId="172" fontId="5" fillId="0" borderId="0"/>
    <xf numFmtId="172" fontId="63" fillId="0" borderId="0"/>
    <xf numFmtId="172" fontId="13" fillId="0" borderId="0"/>
    <xf numFmtId="172" fontId="62" fillId="0" borderId="0"/>
    <xf numFmtId="172" fontId="63" fillId="0" borderId="0"/>
    <xf numFmtId="172" fontId="13" fillId="0" borderId="0"/>
    <xf numFmtId="0" fontId="3" fillId="0" borderId="0"/>
    <xf numFmtId="172" fontId="5" fillId="0" borderId="0"/>
    <xf numFmtId="172" fontId="63" fillId="0" borderId="0"/>
    <xf numFmtId="172" fontId="13" fillId="0" borderId="0"/>
    <xf numFmtId="0" fontId="3" fillId="0" borderId="0"/>
    <xf numFmtId="172" fontId="5" fillId="0" borderId="0"/>
    <xf numFmtId="172" fontId="63" fillId="0" borderId="0"/>
    <xf numFmtId="172" fontId="13" fillId="0" borderId="0"/>
    <xf numFmtId="0" fontId="3" fillId="0" borderId="0"/>
    <xf numFmtId="172" fontId="5" fillId="0" borderId="0"/>
    <xf numFmtId="172" fontId="63" fillId="0" borderId="0"/>
    <xf numFmtId="172" fontId="13" fillId="0" borderId="0"/>
    <xf numFmtId="172" fontId="7" fillId="0" borderId="0"/>
    <xf numFmtId="172" fontId="7" fillId="0" borderId="0"/>
    <xf numFmtId="172" fontId="7" fillId="0" borderId="0"/>
    <xf numFmtId="172" fontId="7" fillId="0" borderId="0"/>
    <xf numFmtId="172" fontId="149" fillId="0" borderId="0"/>
    <xf numFmtId="0" fontId="83" fillId="0" borderId="0"/>
    <xf numFmtId="172" fontId="13" fillId="0" borderId="0"/>
    <xf numFmtId="172" fontId="7" fillId="0" borderId="0"/>
    <xf numFmtId="0" fontId="7" fillId="0" borderId="0"/>
    <xf numFmtId="172" fontId="7" fillId="0" borderId="0"/>
    <xf numFmtId="0" fontId="7" fillId="0" borderId="0"/>
    <xf numFmtId="172" fontId="149" fillId="0" borderId="0"/>
    <xf numFmtId="0" fontId="83" fillId="0" borderId="0"/>
    <xf numFmtId="0" fontId="7" fillId="0" borderId="0"/>
    <xf numFmtId="0" fontId="3" fillId="0" borderId="0"/>
    <xf numFmtId="172" fontId="5" fillId="0" borderId="0"/>
    <xf numFmtId="172" fontId="63" fillId="0" borderId="0"/>
    <xf numFmtId="172" fontId="13" fillId="0" borderId="0"/>
    <xf numFmtId="0" fontId="3" fillId="0" borderId="0"/>
    <xf numFmtId="172" fontId="5" fillId="0" borderId="0"/>
    <xf numFmtId="172" fontId="63" fillId="0" borderId="0"/>
    <xf numFmtId="172" fontId="13" fillId="0" borderId="0"/>
    <xf numFmtId="0" fontId="3" fillId="0" borderId="0"/>
    <xf numFmtId="172" fontId="5" fillId="0" borderId="0"/>
    <xf numFmtId="172" fontId="63" fillId="0" borderId="0"/>
    <xf numFmtId="172" fontId="13" fillId="0" borderId="0"/>
    <xf numFmtId="0" fontId="3" fillId="0" borderId="0"/>
    <xf numFmtId="172" fontId="5" fillId="0" borderId="0"/>
    <xf numFmtId="172" fontId="63" fillId="0" borderId="0"/>
    <xf numFmtId="172" fontId="13" fillId="0" borderId="0"/>
    <xf numFmtId="0" fontId="3" fillId="0" borderId="0"/>
    <xf numFmtId="172" fontId="5" fillId="0" borderId="0"/>
    <xf numFmtId="172" fontId="63" fillId="0" borderId="0"/>
    <xf numFmtId="172" fontId="13" fillId="0" borderId="0"/>
    <xf numFmtId="0" fontId="3" fillId="0" borderId="0"/>
    <xf numFmtId="172" fontId="5" fillId="0" borderId="0"/>
    <xf numFmtId="172" fontId="63" fillId="0" borderId="0"/>
    <xf numFmtId="172" fontId="13" fillId="0" borderId="0"/>
    <xf numFmtId="172" fontId="86" fillId="0" borderId="0"/>
    <xf numFmtId="172" fontId="5" fillId="0" borderId="0"/>
    <xf numFmtId="172" fontId="63" fillId="0" borderId="0"/>
    <xf numFmtId="172" fontId="13" fillId="0" borderId="0"/>
    <xf numFmtId="172" fontId="86" fillId="0" borderId="0"/>
    <xf numFmtId="172" fontId="5" fillId="0" borderId="0"/>
    <xf numFmtId="172" fontId="63" fillId="0" borderId="0"/>
    <xf numFmtId="172" fontId="13" fillId="0" borderId="0"/>
    <xf numFmtId="172" fontId="86" fillId="0" borderId="0"/>
    <xf numFmtId="172" fontId="5" fillId="0" borderId="0"/>
    <xf numFmtId="172" fontId="63" fillId="0" borderId="0"/>
    <xf numFmtId="172" fontId="13" fillId="0" borderId="0"/>
    <xf numFmtId="172" fontId="5" fillId="0" borderId="0"/>
    <xf numFmtId="172" fontId="63" fillId="0" borderId="0"/>
    <xf numFmtId="172" fontId="86" fillId="0" borderId="0"/>
    <xf numFmtId="172" fontId="13"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7" fillId="0" borderId="0"/>
    <xf numFmtId="172" fontId="7" fillId="0" borderId="0"/>
    <xf numFmtId="172" fontId="7" fillId="0" borderId="0"/>
    <xf numFmtId="172" fontId="7" fillId="0" borderId="0"/>
    <xf numFmtId="172" fontId="149" fillId="0" borderId="0"/>
    <xf numFmtId="172" fontId="13" fillId="0" borderId="0"/>
    <xf numFmtId="172" fontId="7" fillId="0" borderId="0"/>
    <xf numFmtId="172" fontId="7" fillId="0" borderId="0"/>
    <xf numFmtId="0" fontId="5" fillId="0" borderId="0"/>
    <xf numFmtId="0" fontId="97"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7" fillId="0" borderId="0"/>
    <xf numFmtId="172" fontId="7" fillId="0" borderId="0"/>
    <xf numFmtId="172" fontId="7" fillId="0" borderId="0"/>
    <xf numFmtId="172" fontId="7" fillId="0" borderId="0"/>
    <xf numFmtId="172" fontId="149" fillId="0" borderId="0"/>
    <xf numFmtId="172" fontId="13" fillId="0" borderId="0"/>
    <xf numFmtId="172" fontId="7" fillId="0" borderId="0"/>
    <xf numFmtId="172" fontId="7" fillId="0" borderId="0"/>
    <xf numFmtId="0" fontId="7" fillId="0" borderId="0"/>
    <xf numFmtId="172" fontId="13" fillId="0" borderId="0"/>
    <xf numFmtId="172" fontId="5" fillId="0" borderId="0"/>
    <xf numFmtId="172" fontId="63" fillId="0" borderId="0"/>
    <xf numFmtId="172" fontId="62" fillId="0" borderId="0"/>
    <xf numFmtId="172" fontId="63" fillId="0" borderId="0"/>
    <xf numFmtId="172" fontId="86" fillId="0" borderId="0"/>
    <xf numFmtId="172" fontId="13" fillId="0" borderId="0"/>
    <xf numFmtId="172" fontId="5" fillId="0" borderId="0"/>
    <xf numFmtId="172" fontId="7" fillId="0" borderId="0"/>
    <xf numFmtId="172" fontId="7" fillId="0" borderId="0"/>
    <xf numFmtId="172" fontId="62" fillId="0" borderId="0"/>
    <xf numFmtId="172" fontId="7" fillId="0" borderId="0"/>
    <xf numFmtId="172" fontId="86" fillId="0" borderId="0"/>
    <xf numFmtId="172" fontId="13" fillId="0" borderId="0"/>
    <xf numFmtId="172" fontId="5" fillId="0" borderId="0"/>
    <xf numFmtId="172" fontId="7" fillId="0" borderId="0"/>
    <xf numFmtId="172" fontId="62" fillId="0" borderId="0"/>
    <xf numFmtId="172" fontId="7"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86" fillId="0" borderId="0"/>
    <xf numFmtId="172" fontId="13" fillId="0" borderId="0"/>
    <xf numFmtId="172" fontId="5" fillId="0" borderId="0"/>
    <xf numFmtId="172" fontId="63" fillId="0" borderId="0"/>
    <xf numFmtId="172" fontId="63" fillId="0" borderId="0"/>
    <xf numFmtId="172" fontId="13" fillId="0" borderId="0"/>
    <xf numFmtId="172" fontId="5" fillId="0" borderId="0"/>
    <xf numFmtId="172" fontId="13" fillId="0" borderId="0"/>
    <xf numFmtId="172" fontId="5" fillId="0" borderId="0"/>
    <xf numFmtId="172" fontId="63" fillId="0" borderId="0"/>
    <xf numFmtId="172" fontId="63" fillId="0" borderId="0"/>
    <xf numFmtId="172" fontId="13" fillId="0" borderId="0"/>
    <xf numFmtId="172" fontId="5" fillId="0" borderId="0"/>
    <xf numFmtId="172" fontId="13" fillId="0" borderId="0"/>
    <xf numFmtId="172" fontId="5" fillId="0" borderId="0"/>
    <xf numFmtId="172" fontId="63" fillId="0" borderId="0"/>
    <xf numFmtId="172" fontId="63" fillId="0" borderId="0"/>
    <xf numFmtId="172" fontId="13" fillId="0" borderId="0"/>
    <xf numFmtId="172" fontId="5" fillId="0" borderId="0"/>
    <xf numFmtId="172" fontId="13" fillId="0" borderId="0"/>
    <xf numFmtId="172" fontId="5" fillId="0" borderId="0"/>
    <xf numFmtId="172" fontId="63" fillId="0" borderId="0"/>
    <xf numFmtId="172" fontId="272" fillId="0" borderId="0"/>
    <xf numFmtId="172" fontId="13" fillId="0" borderId="0"/>
    <xf numFmtId="172" fontId="272" fillId="0" borderId="0"/>
    <xf numFmtId="172" fontId="5" fillId="0" borderId="0"/>
    <xf numFmtId="172" fontId="13" fillId="0" borderId="0"/>
    <xf numFmtId="172" fontId="5" fillId="0" borderId="0"/>
    <xf numFmtId="172" fontId="7" fillId="0" borderId="0"/>
    <xf numFmtId="172" fontId="272" fillId="0" borderId="0"/>
    <xf numFmtId="172" fontId="13" fillId="0" borderId="0"/>
    <xf numFmtId="172" fontId="7"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49" fillId="0" borderId="0"/>
    <xf numFmtId="0" fontId="7" fillId="0" borderId="0"/>
    <xf numFmtId="172" fontId="13" fillId="0" borderId="0"/>
    <xf numFmtId="172" fontId="7" fillId="0" borderId="0"/>
    <xf numFmtId="172" fontId="7" fillId="0" borderId="0"/>
    <xf numFmtId="0" fontId="7"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47" fillId="0" borderId="0"/>
    <xf numFmtId="0" fontId="7" fillId="0" borderId="0"/>
    <xf numFmtId="172" fontId="13" fillId="0" borderId="0"/>
    <xf numFmtId="172" fontId="7" fillId="0" borderId="0"/>
    <xf numFmtId="0" fontId="7" fillId="0" borderId="0"/>
    <xf numFmtId="172" fontId="7" fillId="0" borderId="0"/>
    <xf numFmtId="0"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7"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7"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7"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62" fillId="0" borderId="0"/>
    <xf numFmtId="172" fontId="7" fillId="0" borderId="0"/>
    <xf numFmtId="172" fontId="86" fillId="0" borderId="0"/>
    <xf numFmtId="0" fontId="5" fillId="0" borderId="0"/>
    <xf numFmtId="172" fontId="13"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63" fillId="0" borderId="0"/>
    <xf numFmtId="172" fontId="7" fillId="0" borderId="0"/>
    <xf numFmtId="0" fontId="7" fillId="0" borderId="0"/>
    <xf numFmtId="0" fontId="7" fillId="0" borderId="0"/>
    <xf numFmtId="0" fontId="7" fillId="0" borderId="0"/>
    <xf numFmtId="0" fontId="96" fillId="0" borderId="0"/>
    <xf numFmtId="0" fontId="96" fillId="0" borderId="0"/>
    <xf numFmtId="172" fontId="7" fillId="0" borderId="0"/>
    <xf numFmtId="0" fontId="7" fillId="0" borderId="0"/>
    <xf numFmtId="172" fontId="7" fillId="0" borderId="0"/>
    <xf numFmtId="0" fontId="20" fillId="0" borderId="0"/>
    <xf numFmtId="172" fontId="62" fillId="0" borderId="0"/>
    <xf numFmtId="0" fontId="97" fillId="0" borderId="0"/>
    <xf numFmtId="0" fontId="7" fillId="0" borderId="0"/>
    <xf numFmtId="0" fontId="7" fillId="0" borderId="0"/>
    <xf numFmtId="0" fontId="7" fillId="0" borderId="0"/>
    <xf numFmtId="172" fontId="7" fillId="0" borderId="0"/>
    <xf numFmtId="0" fontId="7" fillId="0" borderId="0"/>
    <xf numFmtId="172" fontId="273" fillId="0" borderId="0"/>
    <xf numFmtId="0" fontId="7" fillId="0" borderId="0"/>
    <xf numFmtId="0" fontId="7" fillId="0" borderId="0"/>
    <xf numFmtId="0" fontId="96" fillId="0" borderId="0"/>
    <xf numFmtId="0" fontId="96" fillId="0" borderId="0"/>
    <xf numFmtId="172" fontId="7" fillId="0" borderId="0"/>
    <xf numFmtId="0" fontId="96" fillId="0" borderId="0"/>
    <xf numFmtId="0" fontId="96" fillId="0" borderId="0"/>
    <xf numFmtId="0" fontId="7" fillId="0" borderId="0"/>
    <xf numFmtId="0" fontId="7" fillId="0" borderId="0"/>
    <xf numFmtId="172" fontId="62" fillId="0" borderId="0"/>
    <xf numFmtId="0" fontId="20" fillId="0" borderId="0"/>
    <xf numFmtId="0" fontId="96" fillId="0" borderId="0"/>
    <xf numFmtId="0" fontId="7" fillId="0" borderId="0"/>
    <xf numFmtId="172" fontId="96" fillId="0" borderId="0"/>
    <xf numFmtId="172" fontId="96" fillId="0" borderId="0"/>
    <xf numFmtId="172" fontId="96" fillId="0" borderId="0"/>
    <xf numFmtId="0" fontId="7" fillId="0" borderId="0"/>
    <xf numFmtId="172" fontId="7" fillId="0" borderId="0"/>
    <xf numFmtId="0" fontId="7" fillId="0" borderId="0"/>
    <xf numFmtId="0" fontId="96" fillId="0" borderId="0"/>
    <xf numFmtId="0" fontId="96" fillId="0" borderId="0"/>
    <xf numFmtId="172" fontId="96" fillId="0" borderId="0"/>
    <xf numFmtId="172" fontId="96" fillId="0" borderId="0"/>
    <xf numFmtId="0" fontId="96" fillId="0" borderId="0"/>
    <xf numFmtId="0" fontId="7" fillId="0" borderId="0"/>
    <xf numFmtId="0" fontId="7" fillId="0" borderId="0"/>
    <xf numFmtId="172" fontId="96" fillId="0" borderId="0"/>
    <xf numFmtId="0" fontId="7" fillId="0" borderId="0"/>
    <xf numFmtId="172" fontId="62" fillId="0" borderId="0"/>
    <xf numFmtId="0" fontId="96" fillId="0" borderId="0"/>
    <xf numFmtId="0" fontId="7" fillId="0" borderId="0"/>
    <xf numFmtId="172" fontId="7" fillId="0" borderId="0"/>
    <xf numFmtId="0" fontId="96" fillId="0" borderId="0"/>
    <xf numFmtId="172" fontId="62" fillId="0" borderId="0"/>
    <xf numFmtId="0" fontId="96" fillId="0" borderId="0"/>
    <xf numFmtId="0" fontId="96" fillId="0" borderId="0"/>
    <xf numFmtId="0" fontId="7" fillId="0" borderId="0"/>
    <xf numFmtId="0" fontId="7" fillId="0" borderId="0"/>
    <xf numFmtId="172" fontId="273" fillId="0" borderId="0"/>
    <xf numFmtId="0" fontId="83" fillId="0" borderId="0"/>
    <xf numFmtId="0" fontId="96" fillId="0" borderId="0"/>
    <xf numFmtId="172" fontId="7" fillId="0" borderId="0"/>
    <xf numFmtId="172" fontId="7" fillId="0" borderId="0"/>
    <xf numFmtId="0" fontId="7" fillId="0" borderId="0"/>
    <xf numFmtId="0" fontId="5" fillId="0" borderId="0"/>
    <xf numFmtId="0" fontId="5" fillId="0" borderId="0"/>
    <xf numFmtId="0" fontId="5" fillId="0" borderId="0"/>
    <xf numFmtId="0" fontId="5" fillId="0" borderId="0"/>
    <xf numFmtId="172" fontId="86" fillId="0" borderId="0"/>
    <xf numFmtId="0" fontId="5" fillId="0" borderId="0"/>
    <xf numFmtId="0" fontId="5" fillId="0" borderId="0"/>
    <xf numFmtId="0" fontId="5" fillId="0" borderId="0"/>
    <xf numFmtId="0" fontId="5" fillId="0" borderId="0"/>
    <xf numFmtId="0" fontId="96" fillId="0" borderId="0"/>
    <xf numFmtId="172" fontId="7" fillId="0" borderId="0"/>
    <xf numFmtId="172" fontId="7" fillId="0" borderId="0"/>
    <xf numFmtId="0" fontId="7" fillId="0" borderId="0"/>
    <xf numFmtId="0" fontId="5" fillId="0" borderId="0"/>
    <xf numFmtId="0" fontId="5" fillId="0" borderId="0"/>
    <xf numFmtId="0" fontId="5" fillId="0" borderId="0"/>
    <xf numFmtId="0" fontId="5" fillId="0" borderId="0"/>
    <xf numFmtId="172" fontId="86" fillId="0" borderId="0"/>
    <xf numFmtId="0" fontId="5" fillId="0" borderId="0"/>
    <xf numFmtId="0" fontId="5" fillId="0" borderId="0"/>
    <xf numFmtId="0" fontId="5" fillId="0" borderId="0"/>
    <xf numFmtId="0" fontId="5" fillId="0" borderId="0"/>
    <xf numFmtId="172" fontId="13" fillId="0" borderId="0"/>
    <xf numFmtId="172" fontId="62" fillId="0" borderId="0"/>
    <xf numFmtId="172" fontId="7" fillId="0" borderId="0"/>
    <xf numFmtId="0" fontId="5" fillId="0" borderId="0"/>
    <xf numFmtId="172" fontId="86" fillId="0" borderId="0"/>
    <xf numFmtId="0" fontId="5" fillId="0" borderId="0"/>
    <xf numFmtId="0" fontId="5" fillId="0" borderId="0"/>
    <xf numFmtId="0" fontId="5" fillId="0" borderId="0"/>
    <xf numFmtId="172" fontId="13" fillId="0" borderId="0"/>
    <xf numFmtId="172" fontId="62" fillId="0" borderId="0"/>
    <xf numFmtId="172" fontId="7" fillId="0" borderId="0"/>
    <xf numFmtId="172" fontId="86" fillId="0" borderId="0"/>
    <xf numFmtId="0" fontId="5" fillId="0" borderId="0"/>
    <xf numFmtId="172" fontId="13" fillId="0" borderId="0"/>
    <xf numFmtId="172" fontId="62" fillId="0" borderId="0"/>
    <xf numFmtId="172" fontId="7" fillId="0" borderId="0"/>
    <xf numFmtId="172" fontId="86" fillId="0" borderId="0"/>
    <xf numFmtId="0" fontId="5" fillId="0" borderId="0"/>
    <xf numFmtId="172" fontId="13" fillId="0" borderId="0"/>
    <xf numFmtId="0" fontId="7" fillId="0" borderId="0"/>
    <xf numFmtId="172" fontId="7" fillId="0" borderId="0"/>
    <xf numFmtId="172" fontId="7" fillId="0" borderId="0"/>
    <xf numFmtId="172" fontId="7" fillId="0" borderId="0"/>
    <xf numFmtId="172" fontId="7" fillId="0" borderId="0"/>
    <xf numFmtId="172" fontId="149" fillId="0" borderId="0"/>
    <xf numFmtId="0" fontId="271" fillId="0" borderId="0"/>
    <xf numFmtId="172" fontId="13" fillId="0" borderId="0"/>
    <xf numFmtId="172" fontId="7" fillId="0" borderId="0"/>
    <xf numFmtId="0" fontId="5" fillId="0" borderId="0"/>
    <xf numFmtId="172" fontId="7" fillId="0" borderId="0"/>
    <xf numFmtId="0" fontId="271" fillId="0" borderId="0"/>
    <xf numFmtId="172" fontId="13" fillId="0" borderId="0"/>
    <xf numFmtId="172" fontId="5"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47" fillId="0" borderId="0"/>
    <xf numFmtId="172" fontId="13" fillId="0" borderId="0"/>
    <xf numFmtId="172" fontId="7" fillId="0" borderId="0"/>
    <xf numFmtId="172" fontId="7" fillId="0" borderId="0"/>
    <xf numFmtId="0" fontId="7"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5" fillId="0" borderId="0"/>
    <xf numFmtId="172" fontId="5" fillId="0" borderId="0"/>
    <xf numFmtId="172" fontId="13" fillId="0" borderId="0"/>
    <xf numFmtId="172" fontId="86" fillId="0" borderId="0"/>
    <xf numFmtId="172" fontId="5"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47" fillId="0" borderId="0"/>
    <xf numFmtId="172" fontId="13" fillId="0" borderId="0"/>
    <xf numFmtId="172" fontId="7" fillId="0" borderId="0"/>
    <xf numFmtId="172" fontId="7" fillId="0" borderId="0"/>
    <xf numFmtId="0" fontId="7"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86" fillId="0" borderId="0"/>
    <xf numFmtId="172" fontId="5" fillId="0" borderId="0"/>
    <xf numFmtId="172" fontId="7" fillId="0" borderId="0"/>
    <xf numFmtId="172" fontId="13"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7" fillId="0" borderId="0"/>
    <xf numFmtId="172" fontId="7" fillId="0" borderId="0"/>
    <xf numFmtId="172" fontId="147" fillId="0" borderId="0"/>
    <xf numFmtId="172" fontId="13" fillId="0" borderId="0"/>
    <xf numFmtId="172" fontId="7" fillId="0" borderId="0"/>
    <xf numFmtId="0"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7"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7" fillId="0" borderId="0"/>
    <xf numFmtId="172" fontId="5" fillId="0" borderId="0"/>
    <xf numFmtId="172" fontId="13" fillId="0" borderId="0"/>
    <xf numFmtId="172" fontId="5"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47"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47"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7" fillId="0" borderId="0"/>
    <xf numFmtId="172" fontId="7"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47" fillId="0" borderId="0"/>
    <xf numFmtId="172" fontId="13" fillId="0" borderId="0"/>
    <xf numFmtId="172" fontId="7" fillId="0" borderId="0"/>
    <xf numFmtId="172" fontId="7"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63"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4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4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147"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62"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7"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7"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7"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7"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7"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7" fillId="0" borderId="0"/>
    <xf numFmtId="172" fontId="96"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96" fillId="0" borderId="0"/>
    <xf numFmtId="172" fontId="96" fillId="0" borderId="0"/>
    <xf numFmtId="172" fontId="7" fillId="0" borderId="0"/>
    <xf numFmtId="172" fontId="7"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96"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96" fillId="0" borderId="0"/>
    <xf numFmtId="0" fontId="5"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0" fontId="62"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62"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62"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62"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7"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7"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7"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0" fontId="63" fillId="0" borderId="0"/>
    <xf numFmtId="172" fontId="5" fillId="0" borderId="0"/>
    <xf numFmtId="172" fontId="5" fillId="0" borderId="0"/>
    <xf numFmtId="172" fontId="5" fillId="0" borderId="0"/>
    <xf numFmtId="172" fontId="13"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20" fillId="0" borderId="0">
      <alignment vertical="top"/>
    </xf>
    <xf numFmtId="172" fontId="2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0" fillId="0" borderId="0">
      <alignment vertical="top"/>
    </xf>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5" fillId="0" borderId="0"/>
    <xf numFmtId="0" fontId="20" fillId="0" borderId="0"/>
    <xf numFmtId="172" fontId="5" fillId="0" borderId="0"/>
    <xf numFmtId="172" fontId="7" fillId="0" borderId="0"/>
    <xf numFmtId="172" fontId="5" fillId="0" borderId="0"/>
    <xf numFmtId="172" fontId="13" fillId="0" borderId="0"/>
    <xf numFmtId="172" fontId="5" fillId="0" borderId="0"/>
    <xf numFmtId="172" fontId="5" fillId="0" borderId="0"/>
    <xf numFmtId="172" fontId="5" fillId="0" borderId="0"/>
    <xf numFmtId="172" fontId="7" fillId="0" borderId="0"/>
    <xf numFmtId="0" fontId="7" fillId="0" borderId="0"/>
    <xf numFmtId="0" fontId="7" fillId="0" borderId="0"/>
    <xf numFmtId="0" fontId="7" fillId="0" borderId="0"/>
    <xf numFmtId="172" fontId="5" fillId="0" borderId="0"/>
    <xf numFmtId="172" fontId="5" fillId="0" borderId="0"/>
    <xf numFmtId="172" fontId="13" fillId="0" borderId="0"/>
    <xf numFmtId="172" fontId="5" fillId="0" borderId="0"/>
    <xf numFmtId="172" fontId="5" fillId="0" borderId="0"/>
    <xf numFmtId="172" fontId="7" fillId="0" borderId="0"/>
    <xf numFmtId="172" fontId="5" fillId="0" borderId="0"/>
    <xf numFmtId="172" fontId="7" fillId="0" borderId="0"/>
    <xf numFmtId="172" fontId="13" fillId="0" borderId="0"/>
    <xf numFmtId="172" fontId="7"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5" fillId="0" borderId="0"/>
    <xf numFmtId="0" fontId="7" fillId="0" borderId="0"/>
    <xf numFmtId="172" fontId="13" fillId="0" borderId="0"/>
    <xf numFmtId="0" fontId="86" fillId="0" borderId="0"/>
    <xf numFmtId="172" fontId="7" fillId="0" borderId="0"/>
    <xf numFmtId="172" fontId="13" fillId="0" borderId="0"/>
    <xf numFmtId="172" fontId="5" fillId="0" borderId="0"/>
    <xf numFmtId="172" fontId="7" fillId="0" borderId="0"/>
    <xf numFmtId="172" fontId="13" fillId="0" borderId="0"/>
    <xf numFmtId="172" fontId="5" fillId="0" borderId="0"/>
    <xf numFmtId="172" fontId="7" fillId="0" borderId="0"/>
    <xf numFmtId="172" fontId="13" fillId="0" borderId="0"/>
    <xf numFmtId="172" fontId="5" fillId="0" borderId="0"/>
    <xf numFmtId="172" fontId="7" fillId="0" borderId="0"/>
    <xf numFmtId="172" fontId="13" fillId="0" borderId="0"/>
    <xf numFmtId="172" fontId="62" fillId="0" borderId="0"/>
    <xf numFmtId="172" fontId="7" fillId="0" borderId="0"/>
    <xf numFmtId="172" fontId="13" fillId="0" borderId="0"/>
    <xf numFmtId="0" fontId="96" fillId="0" borderId="0"/>
    <xf numFmtId="172" fontId="96" fillId="0" borderId="0"/>
    <xf numFmtId="172" fontId="96" fillId="0" borderId="0"/>
    <xf numFmtId="0" fontId="5" fillId="0" borderId="0"/>
    <xf numFmtId="0" fontId="5" fillId="0" borderId="0"/>
    <xf numFmtId="0" fontId="5" fillId="0" borderId="0"/>
    <xf numFmtId="0" fontId="5" fillId="0" borderId="0"/>
    <xf numFmtId="0" fontId="5" fillId="0" borderId="0"/>
    <xf numFmtId="172" fontId="96" fillId="0" borderId="0"/>
    <xf numFmtId="172" fontId="96" fillId="0" borderId="0"/>
    <xf numFmtId="0" fontId="5" fillId="0" borderId="0"/>
    <xf numFmtId="0" fontId="5" fillId="0" borderId="0"/>
    <xf numFmtId="0" fontId="5"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0" fontId="5" fillId="0" borderId="0"/>
    <xf numFmtId="0" fontId="5" fillId="0" borderId="0"/>
    <xf numFmtId="172" fontId="7" fillId="0" borderId="0"/>
    <xf numFmtId="0" fontId="5" fillId="0" borderId="0"/>
    <xf numFmtId="172" fontId="13" fillId="0" borderId="0"/>
    <xf numFmtId="172" fontId="7"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172" fontId="7" fillId="0" borderId="0"/>
    <xf numFmtId="0"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86" fillId="0" borderId="0"/>
    <xf numFmtId="172" fontId="5" fillId="0" borderId="0"/>
    <xf numFmtId="172" fontId="5" fillId="0" borderId="0"/>
    <xf numFmtId="172" fontId="13" fillId="0" borderId="0"/>
    <xf numFmtId="172" fontId="86" fillId="0" borderId="0"/>
    <xf numFmtId="172" fontId="5" fillId="0" borderId="0"/>
    <xf numFmtId="172" fontId="5" fillId="0" borderId="0"/>
    <xf numFmtId="172" fontId="13" fillId="0" borderId="0"/>
    <xf numFmtId="172" fontId="86" fillId="0" borderId="0"/>
    <xf numFmtId="172" fontId="5" fillId="0" borderId="0"/>
    <xf numFmtId="172" fontId="5" fillId="0" borderId="0"/>
    <xf numFmtId="172" fontId="13" fillId="0" borderId="0"/>
    <xf numFmtId="172" fontId="86" fillId="0" borderId="0"/>
    <xf numFmtId="172" fontId="5" fillId="0" borderId="0"/>
    <xf numFmtId="172" fontId="5" fillId="0" borderId="0"/>
    <xf numFmtId="172" fontId="13" fillId="0" borderId="0"/>
    <xf numFmtId="172" fontId="86" fillId="0" borderId="0"/>
    <xf numFmtId="172" fontId="5" fillId="0" borderId="0"/>
    <xf numFmtId="172" fontId="5" fillId="0" borderId="0"/>
    <xf numFmtId="172" fontId="13" fillId="0" borderId="0"/>
    <xf numFmtId="172" fontId="86" fillId="0" borderId="0"/>
    <xf numFmtId="172" fontId="5" fillId="0" borderId="0"/>
    <xf numFmtId="172" fontId="5" fillId="0" borderId="0"/>
    <xf numFmtId="172" fontId="13" fillId="0" borderId="0"/>
    <xf numFmtId="172" fontId="86" fillId="0" borderId="0"/>
    <xf numFmtId="172" fontId="5" fillId="0" borderId="0"/>
    <xf numFmtId="172" fontId="5" fillId="0" borderId="0"/>
    <xf numFmtId="172" fontId="13" fillId="0" borderId="0"/>
    <xf numFmtId="172" fontId="86"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62"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172" fontId="96"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96" fillId="0" borderId="0"/>
    <xf numFmtId="172" fontId="96" fillId="0" borderId="0"/>
    <xf numFmtId="172" fontId="96"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6" fillId="0" borderId="0"/>
    <xf numFmtId="172" fontId="7" fillId="0" borderId="0"/>
    <xf numFmtId="172" fontId="96" fillId="0" borderId="0"/>
    <xf numFmtId="172" fontId="96" fillId="0" borderId="0"/>
    <xf numFmtId="172" fontId="96"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86"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5" fillId="0" borderId="0"/>
    <xf numFmtId="172" fontId="86" fillId="0" borderId="0"/>
    <xf numFmtId="172" fontId="13" fillId="0" borderId="0"/>
    <xf numFmtId="172" fontId="5" fillId="0" borderId="0"/>
    <xf numFmtId="172" fontId="86" fillId="0" borderId="0"/>
    <xf numFmtId="172" fontId="13" fillId="0" borderId="0"/>
    <xf numFmtId="172" fontId="5" fillId="0" borderId="0"/>
    <xf numFmtId="172" fontId="86" fillId="0" borderId="0"/>
    <xf numFmtId="172" fontId="13" fillId="0" borderId="0"/>
    <xf numFmtId="172" fontId="5" fillId="0" borderId="0"/>
    <xf numFmtId="172" fontId="86" fillId="0" borderId="0"/>
    <xf numFmtId="172" fontId="13" fillId="0" borderId="0"/>
    <xf numFmtId="172" fontId="5" fillId="0" borderId="0"/>
    <xf numFmtId="172" fontId="86" fillId="0" borderId="0"/>
    <xf numFmtId="172" fontId="13" fillId="0" borderId="0"/>
    <xf numFmtId="172" fontId="5" fillId="0" borderId="0"/>
    <xf numFmtId="172" fontId="86" fillId="0" borderId="0"/>
    <xf numFmtId="172" fontId="13" fillId="0" borderId="0"/>
    <xf numFmtId="172" fontId="5" fillId="0" borderId="0"/>
    <xf numFmtId="172" fontId="86"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273" fillId="0" borderId="0"/>
    <xf numFmtId="172" fontId="96" fillId="0" borderId="0"/>
    <xf numFmtId="172" fontId="63" fillId="0" borderId="0"/>
    <xf numFmtId="0" fontId="86" fillId="0" borderId="0"/>
    <xf numFmtId="0" fontId="96" fillId="0" borderId="0"/>
    <xf numFmtId="172" fontId="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xf numFmtId="172" fontId="13" fillId="0" borderId="0"/>
    <xf numFmtId="172" fontId="7" fillId="0" borderId="0"/>
    <xf numFmtId="172" fontId="7" fillId="0" borderId="0"/>
    <xf numFmtId="0" fontId="20" fillId="0" borderId="0"/>
    <xf numFmtId="0" fontId="20" fillId="0" borderId="0"/>
    <xf numFmtId="0" fontId="7" fillId="0" borderId="0"/>
    <xf numFmtId="172" fontId="13" fillId="0" borderId="0"/>
    <xf numFmtId="172" fontId="7" fillId="0" borderId="0"/>
    <xf numFmtId="172" fontId="7" fillId="0" borderId="0"/>
    <xf numFmtId="0" fontId="20" fillId="0" borderId="0"/>
    <xf numFmtId="0" fontId="20" fillId="0" borderId="0"/>
    <xf numFmtId="0" fontId="20" fillId="0" borderId="0"/>
    <xf numFmtId="0" fontId="20" fillId="0" borderId="0"/>
    <xf numFmtId="0" fontId="20" fillId="0" borderId="0"/>
    <xf numFmtId="172" fontId="13" fillId="0" borderId="0"/>
    <xf numFmtId="172" fontId="7" fillId="0" borderId="0"/>
    <xf numFmtId="0" fontId="20" fillId="0" borderId="0"/>
    <xf numFmtId="0" fontId="47" fillId="0" borderId="0"/>
    <xf numFmtId="172" fontId="7" fillId="0" borderId="0"/>
    <xf numFmtId="172" fontId="7" fillId="0" borderId="0"/>
    <xf numFmtId="172" fontId="7" fillId="0" borderId="0"/>
    <xf numFmtId="172" fontId="7" fillId="0" borderId="0"/>
    <xf numFmtId="0"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5" fillId="0" borderId="0"/>
    <xf numFmtId="172" fontId="5" fillId="0" borderId="0"/>
    <xf numFmtId="172" fontId="5" fillId="0" borderId="0"/>
    <xf numFmtId="172" fontId="5" fillId="0" borderId="0"/>
    <xf numFmtId="172" fontId="5" fillId="0" borderId="0"/>
    <xf numFmtId="172" fontId="86" fillId="0" borderId="0"/>
    <xf numFmtId="172" fontId="86" fillId="0" borderId="0"/>
    <xf numFmtId="172" fontId="86"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7" fillId="0" borderId="0"/>
    <xf numFmtId="172" fontId="20" fillId="0" borderId="0">
      <alignment vertical="top"/>
    </xf>
    <xf numFmtId="172" fontId="20" fillId="0" borderId="0">
      <alignment vertical="top"/>
    </xf>
    <xf numFmtId="172" fontId="20" fillId="0" borderId="0">
      <alignment vertical="top"/>
    </xf>
    <xf numFmtId="172" fontId="7" fillId="0" borderId="0"/>
    <xf numFmtId="0" fontId="7" fillId="0" borderId="0"/>
    <xf numFmtId="172" fontId="13" fillId="0" borderId="0"/>
    <xf numFmtId="172" fontId="13" fillId="0" borderId="0"/>
    <xf numFmtId="0" fontId="7" fillId="0" borderId="0"/>
    <xf numFmtId="172" fontId="20" fillId="0" borderId="0">
      <alignment vertical="top"/>
    </xf>
    <xf numFmtId="172" fontId="63" fillId="0" borderId="0"/>
    <xf numFmtId="172" fontId="13" fillId="0" borderId="0"/>
    <xf numFmtId="172" fontId="63" fillId="0" borderId="0"/>
    <xf numFmtId="172" fontId="20" fillId="0" borderId="0">
      <alignment vertical="top"/>
    </xf>
    <xf numFmtId="172" fontId="13" fillId="0" borderId="0"/>
    <xf numFmtId="172" fontId="273" fillId="0" borderId="0"/>
    <xf numFmtId="0"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86" fillId="0" borderId="0"/>
    <xf numFmtId="172" fontId="86" fillId="0" borderId="0"/>
    <xf numFmtId="172" fontId="86" fillId="0" borderId="0"/>
    <xf numFmtId="172" fontId="86" fillId="0" borderId="0"/>
    <xf numFmtId="172" fontId="86" fillId="0" borderId="0"/>
    <xf numFmtId="172" fontId="86" fillId="0" borderId="0"/>
    <xf numFmtId="172" fontId="86"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86" fillId="0" borderId="0"/>
    <xf numFmtId="172" fontId="86" fillId="0" borderId="0"/>
    <xf numFmtId="172" fontId="86" fillId="0" borderId="0"/>
    <xf numFmtId="172" fontId="86" fillId="0" borderId="0"/>
    <xf numFmtId="172" fontId="86" fillId="0" borderId="0"/>
    <xf numFmtId="172" fontId="86" fillId="0" borderId="0"/>
    <xf numFmtId="172" fontId="86" fillId="0" borderId="0"/>
    <xf numFmtId="172" fontId="86" fillId="0" borderId="0"/>
    <xf numFmtId="172" fontId="86" fillId="0" borderId="0"/>
    <xf numFmtId="172"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63" fillId="0" borderId="0"/>
    <xf numFmtId="172" fontId="63" fillId="0" borderId="0"/>
    <xf numFmtId="172" fontId="63" fillId="0" borderId="0"/>
    <xf numFmtId="172" fontId="6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63" fillId="0" borderId="0"/>
    <xf numFmtId="172" fontId="7" fillId="0" borderId="0"/>
    <xf numFmtId="172" fontId="7" fillId="0" borderId="0"/>
    <xf numFmtId="172" fontId="7" fillId="0" borderId="0"/>
    <xf numFmtId="172" fontId="5" fillId="0" borderId="0"/>
    <xf numFmtId="0" fontId="5"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0" fontId="7" fillId="0" borderId="0"/>
    <xf numFmtId="0" fontId="7" fillId="0" borderId="0"/>
    <xf numFmtId="0" fontId="7" fillId="0" borderId="0"/>
    <xf numFmtId="0" fontId="7" fillId="0" borderId="0"/>
    <xf numFmtId="0" fontId="97" fillId="0" borderId="0"/>
    <xf numFmtId="0" fontId="7" fillId="0" borderId="0"/>
    <xf numFmtId="172" fontId="7" fillId="0" borderId="0"/>
    <xf numFmtId="0" fontId="7" fillId="0" borderId="0"/>
    <xf numFmtId="172" fontId="7" fillId="0" borderId="0"/>
    <xf numFmtId="0" fontId="62" fillId="0" borderId="0"/>
    <xf numFmtId="0" fontId="97" fillId="0" borderId="0"/>
    <xf numFmtId="172" fontId="13" fillId="0" borderId="0"/>
    <xf numFmtId="0" fontId="7" fillId="0" borderId="0"/>
    <xf numFmtId="172" fontId="7" fillId="0" borderId="0"/>
    <xf numFmtId="172" fontId="13"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15" fillId="0" borderId="0"/>
    <xf numFmtId="0" fontId="15" fillId="0" borderId="0"/>
    <xf numFmtId="172" fontId="15" fillId="0" borderId="0"/>
    <xf numFmtId="172" fontId="13" fillId="0" borderId="0"/>
    <xf numFmtId="172" fontId="15" fillId="0" borderId="0"/>
    <xf numFmtId="172" fontId="15" fillId="0" borderId="0"/>
    <xf numFmtId="172" fontId="13" fillId="0" borderId="0"/>
    <xf numFmtId="0" fontId="63"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0" fontId="15" fillId="0" borderId="0"/>
    <xf numFmtId="0" fontId="5" fillId="0" borderId="0"/>
    <xf numFmtId="172" fontId="7"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xf numFmtId="172" fontId="2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86" fillId="0" borderId="0"/>
    <xf numFmtId="172" fontId="86" fillId="0" borderId="0"/>
    <xf numFmtId="172" fontId="86"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172" fontId="7" fillId="0" borderId="0"/>
    <xf numFmtId="172" fontId="7" fillId="0" borderId="0"/>
    <xf numFmtId="172" fontId="7" fillId="0" borderId="0"/>
    <xf numFmtId="172" fontId="7" fillId="0" borderId="0"/>
    <xf numFmtId="172" fontId="13" fillId="0" borderId="0"/>
    <xf numFmtId="172" fontId="7" fillId="0" borderId="0"/>
    <xf numFmtId="172" fontId="7" fillId="0" borderId="0"/>
    <xf numFmtId="172" fontId="13" fillId="0" borderId="0"/>
    <xf numFmtId="234" fontId="46" fillId="0" borderId="0" applyNumberFormat="0" applyFill="0" applyBorder="0" applyAlignment="0" applyProtection="0"/>
    <xf numFmtId="41" fontId="7" fillId="0" borderId="21"/>
    <xf numFmtId="41" fontId="7" fillId="0" borderId="21"/>
    <xf numFmtId="41" fontId="7" fillId="0" borderId="21"/>
    <xf numFmtId="324" fontId="15" fillId="0" borderId="0" applyFont="0" applyFill="0" applyBorder="0" applyAlignment="0" applyProtection="0"/>
    <xf numFmtId="324" fontId="15" fillId="0" borderId="0" applyFont="0" applyFill="0" applyBorder="0" applyAlignment="0" applyProtection="0"/>
    <xf numFmtId="172" fontId="13" fillId="0" borderId="0"/>
    <xf numFmtId="245" fontId="167" fillId="0" borderId="0"/>
    <xf numFmtId="325" fontId="7" fillId="0" borderId="0"/>
    <xf numFmtId="0" fontId="104" fillId="0" borderId="0"/>
    <xf numFmtId="38" fontId="7" fillId="0" borderId="0"/>
    <xf numFmtId="180" fontId="107" fillId="0" borderId="0">
      <alignment horizontal="left"/>
      <protection locked="0"/>
    </xf>
    <xf numFmtId="180" fontId="121" fillId="0" borderId="0">
      <alignment horizontal="left"/>
      <protection locked="0"/>
    </xf>
    <xf numFmtId="172" fontId="111" fillId="0" borderId="0"/>
    <xf numFmtId="172" fontId="111" fillId="0" borderId="0"/>
    <xf numFmtId="172" fontId="111" fillId="0" borderId="0"/>
    <xf numFmtId="172" fontId="13" fillId="0" borderId="0"/>
    <xf numFmtId="172" fontId="274" fillId="0" borderId="0" applyFill="0" applyBorder="0" applyAlignment="0" applyProtection="0"/>
    <xf numFmtId="172" fontId="274" fillId="0" borderId="0" applyFill="0" applyBorder="0" applyAlignment="0" applyProtection="0"/>
    <xf numFmtId="172" fontId="274" fillId="0" borderId="0" applyFill="0" applyBorder="0" applyAlignment="0" applyProtection="0"/>
    <xf numFmtId="172" fontId="13" fillId="0" borderId="0"/>
    <xf numFmtId="326" fontId="156" fillId="5" borderId="0" applyBorder="0">
      <alignment vertical="center"/>
    </xf>
    <xf numFmtId="37" fontId="275" fillId="0" borderId="0" applyNumberFormat="0" applyFont="0" applyFill="0" applyBorder="0" applyAlignment="0" applyProtection="0"/>
    <xf numFmtId="172" fontId="5" fillId="17" borderId="97" applyNumberFormat="0" applyFont="0" applyAlignment="0" applyProtection="0"/>
    <xf numFmtId="172" fontId="7" fillId="0" borderId="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6" fillId="58" borderId="3" applyNumberFormat="0" applyFont="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6" fillId="17" borderId="97" applyNumberFormat="0" applyFont="0" applyAlignment="0" applyProtection="0"/>
    <xf numFmtId="172" fontId="7" fillId="0" borderId="0"/>
    <xf numFmtId="172" fontId="7" fillId="58" borderId="3" applyNumberFormat="0" applyFont="0" applyAlignment="0" applyProtection="0"/>
    <xf numFmtId="172" fontId="13" fillId="0" borderId="0"/>
    <xf numFmtId="172" fontId="7" fillId="58" borderId="3" applyNumberFormat="0" applyFont="0" applyAlignment="0" applyProtection="0"/>
    <xf numFmtId="172" fontId="7" fillId="58" borderId="3" applyNumberFormat="0" applyFon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58" borderId="3" applyNumberFormat="0" applyFont="0" applyAlignment="0" applyProtection="0"/>
    <xf numFmtId="172" fontId="7" fillId="0" borderId="0"/>
    <xf numFmtId="172" fontId="7" fillId="58" borderId="3" applyNumberFormat="0" applyFont="0" applyAlignment="0" applyProtection="0"/>
    <xf numFmtId="172" fontId="7" fillId="58" borderId="3" applyNumberFormat="0" applyFon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58" borderId="3" applyNumberFormat="0" applyFont="0" applyAlignment="0" applyProtection="0"/>
    <xf numFmtId="172" fontId="7" fillId="58" borderId="3" applyNumberFormat="0" applyFont="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58" borderId="3" applyNumberFormat="0" applyFont="0" applyAlignment="0" applyProtection="0"/>
    <xf numFmtId="172" fontId="13" fillId="58" borderId="3" applyNumberFormat="0" applyFont="0" applyAlignment="0" applyProtection="0"/>
    <xf numFmtId="172" fontId="7" fillId="0" borderId="0"/>
    <xf numFmtId="172" fontId="13" fillId="0" borderId="0"/>
    <xf numFmtId="172" fontId="13" fillId="58" borderId="3" applyNumberFormat="0" applyFont="0" applyAlignment="0" applyProtection="0"/>
    <xf numFmtId="172" fontId="13" fillId="58" borderId="3" applyNumberFormat="0" applyFon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58" borderId="3" applyNumberFormat="0" applyFont="0" applyAlignment="0" applyProtection="0"/>
    <xf numFmtId="172" fontId="5" fillId="17" borderId="97" applyNumberFormat="0" applyFont="0" applyAlignment="0" applyProtection="0"/>
    <xf numFmtId="172" fontId="7" fillId="0" borderId="0"/>
    <xf numFmtId="172" fontId="5" fillId="17" borderId="97" applyNumberFormat="0" applyFon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58" borderId="3" applyNumberFormat="0" applyFont="0" applyAlignment="0" applyProtection="0"/>
    <xf numFmtId="172" fontId="5" fillId="17" borderId="97" applyNumberFormat="0" applyFont="0" applyAlignment="0" applyProtection="0"/>
    <xf numFmtId="172" fontId="7" fillId="0" borderId="0"/>
    <xf numFmtId="172" fontId="5" fillId="17" borderId="97" applyNumberFormat="0" applyFont="0" applyAlignment="0" applyProtection="0"/>
    <xf numFmtId="172" fontId="13" fillId="0" borderId="0"/>
    <xf numFmtId="172" fontId="5" fillId="17" borderId="97" applyNumberFormat="0" applyFont="0" applyAlignment="0" applyProtection="0"/>
    <xf numFmtId="0" fontId="7" fillId="58" borderId="104" applyNumberFormat="0" applyFont="0" applyAlignment="0" applyProtection="0"/>
    <xf numFmtId="0" fontId="7" fillId="58" borderId="3" applyNumberFormat="0" applyFont="0" applyAlignment="0" applyProtection="0"/>
    <xf numFmtId="172" fontId="5" fillId="17" borderId="97" applyNumberFormat="0" applyFont="0" applyAlignment="0" applyProtection="0"/>
    <xf numFmtId="172" fontId="7" fillId="0" borderId="0"/>
    <xf numFmtId="172" fontId="5" fillId="17" borderId="97" applyNumberFormat="0" applyFont="0" applyAlignment="0" applyProtection="0"/>
    <xf numFmtId="172" fontId="13" fillId="0" borderId="0"/>
    <xf numFmtId="172" fontId="5" fillId="17" borderId="97" applyNumberFormat="0" applyFont="0" applyAlignment="0" applyProtection="0"/>
    <xf numFmtId="172" fontId="7" fillId="0" borderId="0"/>
    <xf numFmtId="172" fontId="13" fillId="0" borderId="0"/>
    <xf numFmtId="172" fontId="5" fillId="17" borderId="97" applyNumberFormat="0" applyFont="0" applyAlignment="0" applyProtection="0"/>
    <xf numFmtId="172" fontId="7" fillId="0" borderId="0"/>
    <xf numFmtId="172" fontId="13" fillId="0" borderId="0"/>
    <xf numFmtId="172" fontId="5" fillId="17" borderId="97" applyNumberFormat="0" applyFont="0" applyAlignment="0" applyProtection="0"/>
    <xf numFmtId="172" fontId="7" fillId="0" borderId="0"/>
    <xf numFmtId="172" fontId="13" fillId="0" borderId="0"/>
    <xf numFmtId="172" fontId="183" fillId="0" borderId="0">
      <alignment vertical="center" wrapText="1"/>
      <protection locked="0"/>
    </xf>
    <xf numFmtId="172" fontId="183" fillId="0" borderId="0">
      <alignment vertical="center" wrapText="1"/>
      <protection locked="0"/>
    </xf>
    <xf numFmtId="172" fontId="183" fillId="0" borderId="0">
      <alignment vertical="center" wrapText="1"/>
      <protection locked="0"/>
    </xf>
    <xf numFmtId="172" fontId="13" fillId="0" borderId="0"/>
    <xf numFmtId="1" fontId="169" fillId="0" borderId="0">
      <alignment horizontal="right"/>
      <protection locked="0"/>
    </xf>
    <xf numFmtId="224" fontId="84" fillId="0" borderId="0">
      <alignment horizontal="right"/>
      <protection locked="0"/>
    </xf>
    <xf numFmtId="180" fontId="169" fillId="0" borderId="0">
      <protection locked="0"/>
    </xf>
    <xf numFmtId="2" fontId="84" fillId="0" borderId="0">
      <alignment horizontal="right"/>
      <protection locked="0"/>
    </xf>
    <xf numFmtId="2" fontId="169" fillId="0" borderId="0">
      <alignment horizontal="right"/>
      <protection locked="0"/>
    </xf>
    <xf numFmtId="1" fontId="276" fillId="0" borderId="0" applyFill="0" applyBorder="0" applyProtection="0"/>
    <xf numFmtId="2" fontId="70" fillId="0" borderId="21" applyFill="0" applyBorder="0" applyProtection="0"/>
    <xf numFmtId="2" fontId="70" fillId="0" borderId="21" applyFill="0" applyBorder="0" applyProtection="0"/>
    <xf numFmtId="2" fontId="70" fillId="0" borderId="21" applyFill="0" applyBorder="0" applyProtection="0"/>
    <xf numFmtId="2" fontId="70" fillId="0" borderId="21" applyFill="0" applyBorder="0" applyProtection="0"/>
    <xf numFmtId="2" fontId="70" fillId="0" borderId="21" applyFill="0" applyBorder="0" applyProtection="0"/>
    <xf numFmtId="172" fontId="13" fillId="0" borderId="0"/>
    <xf numFmtId="327" fontId="123" fillId="0" borderId="0" applyFill="0" applyBorder="0" applyAlignment="0" applyProtection="0"/>
    <xf numFmtId="10" fontId="70" fillId="0" borderId="21" applyFill="0" applyBorder="0" applyProtection="0"/>
    <xf numFmtId="10" fontId="70" fillId="0" borderId="21" applyFill="0" applyBorder="0" applyProtection="0"/>
    <xf numFmtId="10" fontId="70" fillId="0" borderId="21" applyFill="0" applyBorder="0" applyProtection="0"/>
    <xf numFmtId="10" fontId="70" fillId="0" borderId="21" applyFill="0" applyBorder="0" applyProtection="0"/>
    <xf numFmtId="10" fontId="70" fillId="0" borderId="21" applyFill="0" applyBorder="0" applyProtection="0"/>
    <xf numFmtId="172" fontId="13" fillId="0" borderId="0"/>
    <xf numFmtId="1" fontId="277" fillId="0" borderId="0" applyFill="0" applyBorder="0" applyProtection="0"/>
    <xf numFmtId="172" fontId="15" fillId="0" borderId="0" applyNumberFormat="0" applyFill="0" applyBorder="0" applyAlignment="0" applyProtection="0"/>
    <xf numFmtId="172" fontId="46" fillId="0" borderId="0" applyNumberFormat="0" applyFill="0" applyBorder="0" applyAlignment="0" applyProtection="0"/>
    <xf numFmtId="172" fontId="104" fillId="0" borderId="0" applyNumberFormat="0" applyFill="0" applyBorder="0" applyAlignment="0" applyProtection="0"/>
    <xf numFmtId="172" fontId="104" fillId="0" borderId="0" applyNumberFormat="0" applyFill="0" applyBorder="0" applyAlignment="0" applyProtection="0"/>
    <xf numFmtId="172" fontId="104" fillId="0" borderId="0" applyNumberFormat="0" applyFill="0" applyBorder="0" applyAlignment="0" applyProtection="0"/>
    <xf numFmtId="328" fontId="140" fillId="0" borderId="0" applyNumberFormat="0" applyFill="0" applyBorder="0" applyAlignment="0" applyProtection="0"/>
    <xf numFmtId="172" fontId="13" fillId="0" borderId="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0" fontId="7"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0" fontId="46" fillId="0" borderId="0" applyNumberFormat="0" applyFill="0" applyBorder="0" applyAlignment="0" applyProtection="0"/>
    <xf numFmtId="172" fontId="278" fillId="0" borderId="0" applyNumberFormat="0" applyFill="0" applyBorder="0" applyAlignment="0" applyProtection="0"/>
    <xf numFmtId="172" fontId="278" fillId="0" borderId="0" applyNumberFormat="0" applyFill="0" applyBorder="0" applyAlignment="0" applyProtection="0"/>
    <xf numFmtId="172" fontId="278" fillId="0" borderId="0" applyNumberFormat="0" applyFill="0" applyBorder="0" applyAlignment="0" applyProtection="0"/>
    <xf numFmtId="0" fontId="15" fillId="0" borderId="0" applyNumberFormat="0" applyFill="0" applyBorder="0" applyAlignment="0" applyProtection="0"/>
    <xf numFmtId="172" fontId="13" fillId="0" borderId="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15" fillId="0" borderId="0" applyNumberFormat="0" applyFill="0" applyBorder="0" applyAlignment="0" applyProtection="0"/>
    <xf numFmtId="172" fontId="15" fillId="0" borderId="0" applyNumberFormat="0" applyFill="0" applyBorder="0" applyAlignment="0" applyProtection="0"/>
    <xf numFmtId="172" fontId="13" fillId="0" borderId="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15" fillId="0" borderId="0" applyNumberFormat="0" applyFill="0" applyBorder="0" applyAlignment="0" applyProtection="0"/>
    <xf numFmtId="172" fontId="15" fillId="0" borderId="0" applyNumberFormat="0" applyFill="0" applyBorder="0" applyAlignment="0" applyProtection="0"/>
    <xf numFmtId="172" fontId="13" fillId="0" borderId="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43" fillId="0" borderId="0" applyNumberFormat="0" applyFill="0" applyBorder="0" applyAlignment="0" applyProtection="0"/>
    <xf numFmtId="172" fontId="15" fillId="0" borderId="0" applyNumberFormat="0" applyFill="0" applyBorder="0" applyAlignment="0" applyProtection="0"/>
    <xf numFmtId="172" fontId="15" fillId="0" borderId="0" applyNumberFormat="0" applyFill="0" applyBorder="0" applyAlignment="0" applyProtection="0"/>
    <xf numFmtId="0" fontId="15" fillId="0" borderId="0" applyNumberFormat="0" applyFill="0" applyBorder="0" applyAlignment="0" applyProtection="0"/>
    <xf numFmtId="172" fontId="15" fillId="0" borderId="0" applyNumberFormat="0" applyFill="0" applyBorder="0" applyAlignment="0" applyProtection="0"/>
    <xf numFmtId="172" fontId="13" fillId="0" borderId="0"/>
    <xf numFmtId="172" fontId="15" fillId="0" borderId="0" applyNumberFormat="0" applyFill="0" applyBorder="0" applyAlignment="0" applyProtection="0"/>
    <xf numFmtId="172" fontId="104" fillId="0" borderId="0" applyNumberFormat="0" applyFill="0" applyBorder="0" applyAlignment="0" applyProtection="0"/>
    <xf numFmtId="329" fontId="82" fillId="0" borderId="0" applyFont="0" applyFill="0" applyBorder="0" applyAlignment="0" applyProtection="0"/>
    <xf numFmtId="277" fontId="82" fillId="0" borderId="0" applyFont="0" applyFill="0" applyBorder="0" applyAlignment="0" applyProtection="0"/>
    <xf numFmtId="0" fontId="7" fillId="0" borderId="36"/>
    <xf numFmtId="0" fontId="104" fillId="0" borderId="0" applyBorder="0" applyProtection="0"/>
    <xf numFmtId="172" fontId="279" fillId="0" borderId="0">
      <alignment horizontal="left" vertical="top"/>
      <protection locked="0"/>
    </xf>
    <xf numFmtId="0" fontId="104" fillId="0" borderId="21" applyNumberFormat="0" applyFon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0" fillId="15" borderId="94" applyNumberFormat="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281" fillId="61" borderId="147" applyNumberFormat="0" applyAlignment="0" applyProtection="0"/>
    <xf numFmtId="172" fontId="7" fillId="0" borderId="0"/>
    <xf numFmtId="172" fontId="281" fillId="61" borderId="147" applyNumberForma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1" fillId="61" borderId="147" applyNumberFormat="0" applyAlignment="0" applyProtection="0"/>
    <xf numFmtId="172" fontId="7" fillId="0" borderId="0"/>
    <xf numFmtId="172" fontId="281" fillId="61" borderId="147" applyNumberForma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281" fillId="61" borderId="147" applyNumberFormat="0" applyAlignment="0" applyProtection="0"/>
    <xf numFmtId="172" fontId="281" fillId="61" borderId="147" applyNumberFormat="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1" fillId="47" borderId="147" applyNumberFormat="0" applyAlignment="0" applyProtection="0"/>
    <xf numFmtId="0" fontId="281" fillId="61" borderId="147" applyNumberFormat="0" applyAlignment="0" applyProtection="0"/>
    <xf numFmtId="172" fontId="7" fillId="0" borderId="0"/>
    <xf numFmtId="172" fontId="13" fillId="0" borderId="0"/>
    <xf numFmtId="172" fontId="281" fillId="61" borderId="147" applyNumberForma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1" fillId="47" borderId="147" applyNumberFormat="0" applyAlignment="0" applyProtection="0"/>
    <xf numFmtId="0" fontId="281" fillId="61" borderId="147" applyNumberFormat="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1" fillId="47" borderId="147" applyNumberFormat="0" applyAlignment="0" applyProtection="0"/>
    <xf numFmtId="0" fontId="281" fillId="61" borderId="147" applyNumberFormat="0" applyAlignment="0" applyProtection="0"/>
    <xf numFmtId="172" fontId="13" fillId="0" borderId="0"/>
    <xf numFmtId="172" fontId="282" fillId="15" borderId="94" applyNumberFormat="0" applyAlignment="0" applyProtection="0"/>
    <xf numFmtId="172" fontId="282" fillId="15" borderId="94" applyNumberFormat="0" applyAlignment="0" applyProtection="0"/>
    <xf numFmtId="0" fontId="283" fillId="47" borderId="28" applyNumberFormat="0" applyAlignment="0" applyProtection="0"/>
    <xf numFmtId="0" fontId="281" fillId="47" borderId="147" applyNumberFormat="0" applyAlignment="0" applyProtection="0"/>
    <xf numFmtId="0" fontId="281" fillId="61" borderId="147" applyNumberFormat="0" applyAlignment="0" applyProtection="0"/>
    <xf numFmtId="172" fontId="13" fillId="0" borderId="0"/>
    <xf numFmtId="172" fontId="7" fillId="0" borderId="0"/>
    <xf numFmtId="172" fontId="7" fillId="0" borderId="0"/>
    <xf numFmtId="172" fontId="7" fillId="0" borderId="0"/>
    <xf numFmtId="4" fontId="20" fillId="5" borderId="0">
      <alignment horizontal="right"/>
    </xf>
    <xf numFmtId="172" fontId="7" fillId="0" borderId="0"/>
    <xf numFmtId="38" fontId="284" fillId="5" borderId="0">
      <alignment horizontal="right"/>
    </xf>
    <xf numFmtId="172" fontId="13" fillId="0" borderId="0"/>
    <xf numFmtId="172" fontId="285" fillId="5" borderId="0">
      <alignment horizontal="center" vertical="center"/>
    </xf>
    <xf numFmtId="172" fontId="285" fillId="5" borderId="0">
      <alignment horizontal="center" vertical="center"/>
    </xf>
    <xf numFmtId="172" fontId="285" fillId="5" borderId="0">
      <alignment horizontal="center" vertical="center"/>
    </xf>
    <xf numFmtId="172" fontId="7" fillId="0" borderId="0"/>
    <xf numFmtId="17" fontId="286" fillId="5" borderId="0">
      <alignment horizontal="center"/>
    </xf>
    <xf numFmtId="172" fontId="13" fillId="0" borderId="0"/>
    <xf numFmtId="172" fontId="64" fillId="5" borderId="18"/>
    <xf numFmtId="172" fontId="64" fillId="5" borderId="18"/>
    <xf numFmtId="172" fontId="64" fillId="5" borderId="18"/>
    <xf numFmtId="172" fontId="7" fillId="0" borderId="0"/>
    <xf numFmtId="0" fontId="287" fillId="47" borderId="18"/>
    <xf numFmtId="172" fontId="13" fillId="0" borderId="0"/>
    <xf numFmtId="172" fontId="285" fillId="5" borderId="0" applyBorder="0">
      <alignment horizontal="centerContinuous"/>
    </xf>
    <xf numFmtId="172" fontId="285" fillId="5" borderId="0" applyBorder="0">
      <alignment horizontal="centerContinuous"/>
    </xf>
    <xf numFmtId="172" fontId="285" fillId="5" borderId="0" applyBorder="0">
      <alignment horizontal="centerContinuous"/>
    </xf>
    <xf numFmtId="172" fontId="7" fillId="0" borderId="0"/>
    <xf numFmtId="330" fontId="287" fillId="5" borderId="0" applyBorder="0">
      <alignment horizontal="centerContinuous"/>
    </xf>
    <xf numFmtId="172" fontId="13" fillId="0" borderId="0"/>
    <xf numFmtId="172" fontId="288" fillId="5" borderId="0" applyBorder="0">
      <alignment horizontal="centerContinuous"/>
    </xf>
    <xf numFmtId="172" fontId="288" fillId="5" borderId="0" applyBorder="0">
      <alignment horizontal="centerContinuous"/>
    </xf>
    <xf numFmtId="172" fontId="288" fillId="5" borderId="0" applyBorder="0">
      <alignment horizontal="centerContinuous"/>
    </xf>
    <xf numFmtId="172" fontId="7" fillId="0" borderId="0"/>
    <xf numFmtId="0" fontId="289" fillId="47" borderId="0" applyBorder="0">
      <alignment horizontal="centerContinuous"/>
    </xf>
    <xf numFmtId="172" fontId="13" fillId="0" borderId="0"/>
    <xf numFmtId="172" fontId="12" fillId="0" borderId="0" applyNumberFormat="0" applyFill="0" applyBorder="0" applyAlignment="0" applyProtection="0"/>
    <xf numFmtId="172" fontId="12" fillId="0" borderId="0" applyNumberFormat="0" applyFill="0" applyBorder="0" applyAlignment="0" applyProtection="0"/>
    <xf numFmtId="172" fontId="12" fillId="0" borderId="0" applyNumberFormat="0" applyFill="0" applyBorder="0" applyAlignment="0" applyProtection="0"/>
    <xf numFmtId="172" fontId="13" fillId="0" borderId="0"/>
    <xf numFmtId="172" fontId="290" fillId="0" borderId="0" applyProtection="0">
      <alignment horizontal="left"/>
    </xf>
    <xf numFmtId="172" fontId="290" fillId="0" borderId="0" applyProtection="0">
      <alignment horizontal="left"/>
    </xf>
    <xf numFmtId="172" fontId="290" fillId="0" borderId="0" applyProtection="0">
      <alignment horizontal="left"/>
    </xf>
    <xf numFmtId="0" fontId="290" fillId="0" borderId="0" applyProtection="0">
      <alignment horizontal="left"/>
    </xf>
    <xf numFmtId="172" fontId="290" fillId="0" borderId="0" applyFill="0" applyBorder="0" applyProtection="0">
      <alignment horizontal="left"/>
    </xf>
    <xf numFmtId="172" fontId="290" fillId="0" borderId="0" applyFill="0" applyBorder="0" applyProtection="0">
      <alignment horizontal="left"/>
    </xf>
    <xf numFmtId="172" fontId="290" fillId="0" borderId="0" applyFill="0" applyBorder="0" applyProtection="0">
      <alignment horizontal="left"/>
    </xf>
    <xf numFmtId="172" fontId="13" fillId="0" borderId="0"/>
    <xf numFmtId="172" fontId="291" fillId="0" borderId="0" applyFill="0" applyBorder="0" applyProtection="0">
      <alignment horizontal="left"/>
    </xf>
    <xf numFmtId="172" fontId="291" fillId="0" borderId="0" applyFill="0" applyBorder="0" applyProtection="0">
      <alignment horizontal="left"/>
    </xf>
    <xf numFmtId="172" fontId="291" fillId="0" borderId="0" applyFill="0" applyBorder="0" applyProtection="0">
      <alignment horizontal="left"/>
    </xf>
    <xf numFmtId="172" fontId="13" fillId="0" borderId="0"/>
    <xf numFmtId="172" fontId="13" fillId="0" borderId="0"/>
    <xf numFmtId="1" fontId="292" fillId="0" borderId="0" applyProtection="0">
      <alignment horizontal="right" vertical="center"/>
    </xf>
    <xf numFmtId="180" fontId="8" fillId="0" borderId="0"/>
    <xf numFmtId="0" fontId="293" fillId="0" borderId="0">
      <alignment vertical="center"/>
    </xf>
    <xf numFmtId="0" fontId="294" fillId="5" borderId="6"/>
    <xf numFmtId="0" fontId="111" fillId="0" borderId="0" applyNumberFormat="0" applyFill="0" applyBorder="0" applyAlignment="0" applyProtection="0"/>
    <xf numFmtId="172" fontId="168" fillId="0" borderId="148" applyNumberFormat="0" applyAlignment="0" applyProtection="0"/>
    <xf numFmtId="172" fontId="168" fillId="0" borderId="148" applyNumberFormat="0" applyAlignment="0" applyProtection="0"/>
    <xf numFmtId="172" fontId="168" fillId="0" borderId="148" applyNumberFormat="0" applyAlignment="0" applyProtection="0"/>
    <xf numFmtId="0" fontId="168" fillId="0" borderId="148" applyNumberFormat="0" applyAlignment="0" applyProtection="0"/>
    <xf numFmtId="172" fontId="13" fillId="0" borderId="0"/>
    <xf numFmtId="172" fontId="62" fillId="101" borderId="0" applyNumberFormat="0" applyFont="0" applyBorder="0" applyAlignment="0" applyProtection="0"/>
    <xf numFmtId="172" fontId="62" fillId="101" borderId="0" applyNumberFormat="0" applyFont="0" applyBorder="0" applyAlignment="0" applyProtection="0"/>
    <xf numFmtId="172" fontId="62" fillId="101" borderId="0" applyNumberFormat="0" applyFont="0" applyBorder="0" applyAlignment="0" applyProtection="0"/>
    <xf numFmtId="0" fontId="62" fillId="101" borderId="0" applyNumberFormat="0" applyFont="0" applyBorder="0" applyAlignment="0" applyProtection="0"/>
    <xf numFmtId="172" fontId="13" fillId="0" borderId="0"/>
    <xf numFmtId="172" fontId="15" fillId="4" borderId="33" applyNumberFormat="0" applyFont="0" applyBorder="0" applyAlignment="0" applyProtection="0">
      <alignment horizontal="center"/>
    </xf>
    <xf numFmtId="0" fontId="15" fillId="4" borderId="33" applyNumberFormat="0" applyFont="0" applyBorder="0" applyAlignment="0" applyProtection="0">
      <alignment horizontal="center"/>
    </xf>
    <xf numFmtId="172" fontId="15" fillId="4" borderId="33" applyNumberFormat="0" applyFont="0" applyBorder="0" applyAlignment="0" applyProtection="0">
      <alignment horizontal="center"/>
    </xf>
    <xf numFmtId="172" fontId="13" fillId="0" borderId="0"/>
    <xf numFmtId="172" fontId="15" fillId="4" borderId="33" applyNumberFormat="0" applyFont="0" applyBorder="0" applyAlignment="0" applyProtection="0">
      <alignment horizontal="center"/>
    </xf>
    <xf numFmtId="172" fontId="15" fillId="4" borderId="33" applyNumberFormat="0" applyFont="0" applyBorder="0" applyAlignment="0" applyProtection="0">
      <alignment horizontal="center"/>
    </xf>
    <xf numFmtId="172" fontId="13" fillId="0" borderId="0"/>
    <xf numFmtId="172" fontId="13" fillId="0" borderId="0"/>
    <xf numFmtId="172" fontId="15" fillId="102" borderId="33" applyNumberFormat="0" applyFont="0" applyBorder="0" applyAlignment="0" applyProtection="0">
      <alignment horizontal="center"/>
    </xf>
    <xf numFmtId="0" fontId="15" fillId="102" borderId="33" applyNumberFormat="0" applyFont="0" applyBorder="0" applyAlignment="0" applyProtection="0">
      <alignment horizontal="center"/>
    </xf>
    <xf numFmtId="172" fontId="15" fillId="102" borderId="33" applyNumberFormat="0" applyFont="0" applyBorder="0" applyAlignment="0" applyProtection="0">
      <alignment horizontal="center"/>
    </xf>
    <xf numFmtId="172" fontId="13" fillId="0" borderId="0"/>
    <xf numFmtId="172" fontId="15" fillId="102" borderId="33" applyNumberFormat="0" applyFont="0" applyBorder="0" applyAlignment="0" applyProtection="0">
      <alignment horizontal="center"/>
    </xf>
    <xf numFmtId="172" fontId="15" fillId="102" borderId="33" applyNumberFormat="0" applyFont="0" applyBorder="0" applyAlignment="0" applyProtection="0">
      <alignment horizontal="center"/>
    </xf>
    <xf numFmtId="172" fontId="13" fillId="0" borderId="0"/>
    <xf numFmtId="172" fontId="13" fillId="0" borderId="0"/>
    <xf numFmtId="172" fontId="62" fillId="0" borderId="149" applyNumberFormat="0" applyAlignment="0" applyProtection="0"/>
    <xf numFmtId="172" fontId="62" fillId="0" borderId="149" applyNumberFormat="0" applyAlignment="0" applyProtection="0"/>
    <xf numFmtId="172" fontId="62" fillId="0" borderId="149" applyNumberFormat="0" applyAlignment="0" applyProtection="0"/>
    <xf numFmtId="0" fontId="62" fillId="0" borderId="149" applyNumberFormat="0" applyAlignment="0" applyProtection="0"/>
    <xf numFmtId="172" fontId="13" fillId="0" borderId="0"/>
    <xf numFmtId="172" fontId="62" fillId="0" borderId="150" applyNumberFormat="0" applyAlignment="0" applyProtection="0"/>
    <xf numFmtId="172" fontId="62" fillId="0" borderId="150" applyNumberFormat="0" applyAlignment="0" applyProtection="0"/>
    <xf numFmtId="172" fontId="62" fillId="0" borderId="150" applyNumberFormat="0" applyAlignment="0" applyProtection="0"/>
    <xf numFmtId="0" fontId="62" fillId="0" borderId="150" applyNumberFormat="0" applyAlignment="0" applyProtection="0"/>
    <xf numFmtId="172" fontId="13" fillId="0" borderId="0"/>
    <xf numFmtId="172" fontId="168" fillId="0" borderId="151" applyNumberFormat="0" applyAlignment="0" applyProtection="0"/>
    <xf numFmtId="172" fontId="168" fillId="0" borderId="151" applyNumberFormat="0" applyAlignment="0" applyProtection="0"/>
    <xf numFmtId="172" fontId="168" fillId="0" borderId="151" applyNumberFormat="0" applyAlignment="0" applyProtection="0"/>
    <xf numFmtId="0" fontId="168" fillId="0" borderId="151" applyNumberFormat="0" applyAlignment="0" applyProtection="0"/>
    <xf numFmtId="172" fontId="13" fillId="0" borderId="0"/>
    <xf numFmtId="331" fontId="7" fillId="92" borderId="0"/>
    <xf numFmtId="0" fontId="111" fillId="0" borderId="0"/>
    <xf numFmtId="332" fontId="7" fillId="0" borderId="0" applyFont="0" applyFill="0" applyBorder="0" applyAlignment="0" applyProtection="0"/>
    <xf numFmtId="164" fontId="7" fillId="0" borderId="0"/>
    <xf numFmtId="14" fontId="106" fillId="0" borderId="0">
      <alignment horizontal="center" wrapText="1"/>
      <protection locked="0"/>
    </xf>
    <xf numFmtId="14" fontId="106" fillId="0" borderId="0">
      <alignment horizontal="center" wrapText="1"/>
      <protection locked="0"/>
    </xf>
    <xf numFmtId="172" fontId="13" fillId="0" borderId="0"/>
    <xf numFmtId="9" fontId="83" fillId="0" borderId="0">
      <alignment horizontal="right"/>
    </xf>
    <xf numFmtId="225" fontId="83" fillId="0" borderId="0">
      <alignment horizontal="right"/>
    </xf>
    <xf numFmtId="225" fontId="7" fillId="0" borderId="0">
      <alignment horizontal="right"/>
    </xf>
    <xf numFmtId="225" fontId="7" fillId="0" borderId="0">
      <alignment horizontal="right"/>
    </xf>
    <xf numFmtId="225" fontId="7" fillId="0" borderId="0">
      <alignment horizontal="right"/>
    </xf>
    <xf numFmtId="225" fontId="7" fillId="0" borderId="0">
      <alignment horizontal="right"/>
    </xf>
    <xf numFmtId="10" fontId="83" fillId="0" borderId="0">
      <alignment horizontal="right"/>
    </xf>
    <xf numFmtId="225" fontId="106" fillId="0" borderId="0">
      <alignment horizontal="right"/>
    </xf>
    <xf numFmtId="225" fontId="106" fillId="0" borderId="0">
      <alignment horizontal="right"/>
    </xf>
    <xf numFmtId="172" fontId="13" fillId="0" borderId="0"/>
    <xf numFmtId="172" fontId="153" fillId="0" borderId="0"/>
    <xf numFmtId="172" fontId="153" fillId="0" borderId="0"/>
    <xf numFmtId="172" fontId="153" fillId="0" borderId="0"/>
    <xf numFmtId="172" fontId="13" fillId="0" borderId="0"/>
    <xf numFmtId="40" fontId="7" fillId="0" borderId="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172" fontId="13" fillId="0" borderId="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172" fontId="13" fillId="0" borderId="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333" fontId="7" fillId="0" borderId="0" applyFont="0" applyFill="0" applyBorder="0" applyAlignment="0" applyProtection="0"/>
    <xf numFmtId="172" fontId="13" fillId="0" borderId="0"/>
    <xf numFmtId="172" fontId="13" fillId="0" borderId="0"/>
    <xf numFmtId="37" fontId="62" fillId="0" borderId="0" applyFont="0" applyFill="0" applyBorder="0" applyAlignment="0" applyProtection="0">
      <protection locked="0"/>
    </xf>
    <xf numFmtId="10" fontId="62" fillId="0" borderId="0" applyFont="0" applyFill="0" applyBorder="0" applyAlignment="0" applyProtection="0">
      <protection locked="0"/>
    </xf>
    <xf numFmtId="334" fontId="7" fillId="0" borderId="0" applyFont="0" applyFill="0" applyBorder="0" applyAlignment="0"/>
    <xf numFmtId="9" fontId="104" fillId="0" borderId="0" applyFont="0" applyFill="0" applyBorder="0" applyAlignment="0" applyProtection="0"/>
    <xf numFmtId="296" fontId="15" fillId="0" borderId="0" applyFont="0" applyFill="0" applyBorder="0" applyAlignment="0"/>
    <xf numFmtId="296" fontId="15" fillId="0" borderId="0" applyFont="0" applyFill="0" applyBorder="0" applyAlignment="0"/>
    <xf numFmtId="0" fontId="104" fillId="0" borderId="0" applyFont="0" applyFill="0" applyBorder="0" applyAlignment="0" applyProtection="0"/>
    <xf numFmtId="172" fontId="13" fillId="0" borderId="0"/>
    <xf numFmtId="10" fontId="7" fillId="0" borderId="0" applyFont="0" applyFill="0" applyBorder="0" applyAlignment="0" applyProtection="0"/>
    <xf numFmtId="10" fontId="7" fillId="0" borderId="0" applyFont="0" applyFill="0" applyBorder="0" applyAlignment="0" applyProtection="0"/>
    <xf numFmtId="172" fontId="13" fillId="0" borderId="0"/>
    <xf numFmtId="9" fontId="7" fillId="0" borderId="0" applyFont="0" applyFill="0" applyBorder="0" applyAlignment="0" applyProtection="0"/>
    <xf numFmtId="172" fontId="7"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13" fillId="0" borderId="0"/>
    <xf numFmtId="9" fontId="7" fillId="0" borderId="0" applyFont="0" applyFill="0" applyBorder="0" applyAlignment="0" applyProtection="0"/>
    <xf numFmtId="172" fontId="7"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13" fillId="0" borderId="0"/>
    <xf numFmtId="9" fontId="7" fillId="0" borderId="0" applyFont="0" applyFill="0" applyBorder="0" applyAlignment="0" applyProtection="0"/>
    <xf numFmtId="9" fontId="13" fillId="0" borderId="0" applyFont="0" applyFill="0" applyBorder="0" applyAlignment="0" applyProtection="0"/>
    <xf numFmtId="172" fontId="7" fillId="0" borderId="0"/>
    <xf numFmtId="172" fontId="13" fillId="0" borderId="0"/>
    <xf numFmtId="172" fontId="7" fillId="0" borderId="0"/>
    <xf numFmtId="172" fontId="7" fillId="0" borderId="0"/>
    <xf numFmtId="9" fontId="7" fillId="0" borderId="0" applyFont="0" applyFill="0" applyBorder="0" applyAlignment="0" applyProtection="0"/>
    <xf numFmtId="9" fontId="13" fillId="0" borderId="0" applyFont="0" applyFill="0" applyBorder="0" applyAlignment="0" applyProtection="0"/>
    <xf numFmtId="172" fontId="7" fillId="0" borderId="0"/>
    <xf numFmtId="9" fontId="7" fillId="0" borderId="0" applyFont="0" applyFill="0" applyBorder="0" applyAlignment="0" applyProtection="0"/>
    <xf numFmtId="172" fontId="13" fillId="0" borderId="0"/>
    <xf numFmtId="9" fontId="62" fillId="0" borderId="0" applyFont="0" applyFill="0" applyBorder="0" applyAlignment="0" applyProtection="0"/>
    <xf numFmtId="172" fontId="7" fillId="0" borderId="0"/>
    <xf numFmtId="172" fontId="7" fillId="0" borderId="0"/>
    <xf numFmtId="9" fontId="7"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7"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13" fillId="0" borderId="0"/>
    <xf numFmtId="9" fontId="7"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172" fontId="7" fillId="0" borderId="0"/>
    <xf numFmtId="9" fontId="13" fillId="0" borderId="0" applyFont="0" applyFill="0" applyBorder="0" applyAlignment="0" applyProtection="0"/>
    <xf numFmtId="172" fontId="13" fillId="0" borderId="0"/>
    <xf numFmtId="9" fontId="7"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172" fontId="7" fillId="0" borderId="0"/>
    <xf numFmtId="9" fontId="13" fillId="0" borderId="0" applyFont="0" applyFill="0" applyBorder="0" applyAlignment="0" applyProtection="0"/>
    <xf numFmtId="172" fontId="13" fillId="0" borderId="0"/>
    <xf numFmtId="9" fontId="7"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172" fontId="13" fillId="0" borderId="0"/>
    <xf numFmtId="9" fontId="7"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172" fontId="7" fillId="0" borderId="0"/>
    <xf numFmtId="9" fontId="13" fillId="0" borderId="0" applyFont="0" applyFill="0" applyBorder="0" applyAlignment="0" applyProtection="0"/>
    <xf numFmtId="172" fontId="13" fillId="0" borderId="0"/>
    <xf numFmtId="9" fontId="13" fillId="0" borderId="0" applyFont="0" applyFill="0" applyBorder="0" applyAlignment="0" applyProtection="0"/>
    <xf numFmtId="172" fontId="7" fillId="0" borderId="0"/>
    <xf numFmtId="172" fontId="13" fillId="0" borderId="0"/>
    <xf numFmtId="9" fontId="20" fillId="0" borderId="0" applyFont="0" applyFill="0" applyBorder="0" applyAlignment="0" applyProtection="0">
      <alignment vertical="top"/>
    </xf>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2" fontId="13" fillId="0" borderId="0"/>
    <xf numFmtId="172" fontId="7" fillId="0" borderId="0"/>
    <xf numFmtId="172" fontId="13" fillId="0" borderId="0"/>
    <xf numFmtId="172" fontId="7" fillId="0" borderId="0"/>
    <xf numFmtId="9" fontId="7" fillId="0" borderId="0" applyFont="0" applyFill="0" applyBorder="0" applyAlignment="0" applyProtection="0"/>
    <xf numFmtId="9" fontId="96" fillId="0" borderId="0" applyFont="0" applyFill="0" applyBorder="0" applyAlignment="0" applyProtection="0"/>
    <xf numFmtId="172" fontId="7" fillId="0" borderId="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wrapText="1"/>
    </xf>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172" fontId="13"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13" fillId="0" borderId="0"/>
    <xf numFmtId="9" fontId="20" fillId="0" borderId="0" applyFont="0" applyFill="0" applyBorder="0" applyAlignment="0" applyProtection="0">
      <alignment vertical="top"/>
    </xf>
    <xf numFmtId="9" fontId="7" fillId="0" borderId="0" applyFont="0" applyFill="0" applyBorder="0" applyAlignment="0" applyProtection="0"/>
    <xf numFmtId="9" fontId="6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7"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alignment vertical="top"/>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alignment vertical="top"/>
    </xf>
    <xf numFmtId="9" fontId="5" fillId="0" borderId="0" applyFont="0" applyFill="0" applyBorder="0" applyAlignment="0" applyProtection="0"/>
    <xf numFmtId="172" fontId="7" fillId="0" borderId="0"/>
    <xf numFmtId="9" fontId="13" fillId="0" borderId="0" applyFont="0" applyFill="0" applyBorder="0" applyAlignment="0" applyProtection="0"/>
    <xf numFmtId="9" fontId="5" fillId="0" borderId="0" applyFont="0" applyFill="0" applyBorder="0" applyAlignment="0" applyProtection="0"/>
    <xf numFmtId="172" fontId="7" fillId="0" borderId="0"/>
    <xf numFmtId="172" fontId="13" fillId="0" borderId="0"/>
    <xf numFmtId="9" fontId="7" fillId="0" borderId="0" applyFont="0" applyFill="0" applyBorder="0" applyAlignment="0" applyProtection="0"/>
    <xf numFmtId="9" fontId="7" fillId="0" borderId="0" applyFont="0" applyFill="0" applyBorder="0" applyAlignment="0" applyProtection="0"/>
    <xf numFmtId="172" fontId="7" fillId="0" borderId="0"/>
    <xf numFmtId="172" fontId="13" fillId="0" borderId="0"/>
    <xf numFmtId="9" fontId="7" fillId="0" borderId="0" applyFont="0" applyFill="0" applyBorder="0" applyAlignment="0" applyProtection="0"/>
    <xf numFmtId="172" fontId="7" fillId="0" borderId="0"/>
    <xf numFmtId="172" fontId="13" fillId="0" borderId="0"/>
    <xf numFmtId="9" fontId="7" fillId="0" borderId="0" applyFont="0" applyFill="0" applyBorder="0" applyAlignment="0" applyProtection="0"/>
    <xf numFmtId="172" fontId="7" fillId="0" borderId="0"/>
    <xf numFmtId="172" fontId="13" fillId="0" borderId="0"/>
    <xf numFmtId="9" fontId="7" fillId="0" borderId="0" applyFont="0" applyFill="0" applyBorder="0" applyAlignment="0" applyProtection="0"/>
    <xf numFmtId="172" fontId="7" fillId="0" borderId="0"/>
    <xf numFmtId="172" fontId="13" fillId="0" borderId="0"/>
    <xf numFmtId="9" fontId="7" fillId="0" borderId="0" applyFont="0" applyFill="0" applyBorder="0" applyAlignment="0" applyProtection="0"/>
    <xf numFmtId="172" fontId="7" fillId="0" borderId="0"/>
    <xf numFmtId="172" fontId="13" fillId="0"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7" fillId="0" borderId="0"/>
    <xf numFmtId="172" fontId="13" fillId="0" borderId="0"/>
    <xf numFmtId="9" fontId="96" fillId="0" borderId="0" applyFont="0" applyFill="0" applyBorder="0" applyAlignment="0" applyProtection="0"/>
    <xf numFmtId="9" fontId="7" fillId="0" borderId="0" applyFont="0" applyFill="0" applyBorder="0" applyAlignment="0" applyProtection="0"/>
    <xf numFmtId="172" fontId="7" fillId="0" borderId="0"/>
    <xf numFmtId="9" fontId="7" fillId="0" borderId="0" applyFont="0" applyFill="0" applyBorder="0" applyAlignment="0" applyProtection="0"/>
    <xf numFmtId="9" fontId="7" fillId="0" borderId="0" applyFont="0" applyFill="0" applyBorder="0" applyAlignment="0" applyProtection="0"/>
    <xf numFmtId="172" fontId="13" fillId="0" borderId="0"/>
    <xf numFmtId="172" fontId="7" fillId="0" borderId="0"/>
    <xf numFmtId="9" fontId="7" fillId="0" borderId="0" applyFont="0" applyFill="0" applyBorder="0" applyAlignment="0" applyProtection="0"/>
    <xf numFmtId="9" fontId="7" fillId="0" borderId="0" applyFont="0" applyFill="0" applyBorder="0" applyAlignment="0" applyProtection="0"/>
    <xf numFmtId="172"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172" fontId="7" fillId="0" borderId="0"/>
    <xf numFmtId="9" fontId="7" fillId="0" borderId="0" applyFont="0" applyFill="0" applyBorder="0" applyAlignment="0" applyProtection="0"/>
    <xf numFmtId="9" fontId="97" fillId="0" borderId="0" applyFont="0" applyFill="0" applyBorder="0" applyAlignment="0" applyProtection="0"/>
    <xf numFmtId="9" fontId="9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172"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172" fontId="7" fillId="0" borderId="0"/>
    <xf numFmtId="9" fontId="7" fillId="0" borderId="0" applyFont="0" applyFill="0" applyBorder="0" applyAlignment="0" applyProtection="0"/>
    <xf numFmtId="172" fontId="7" fillId="0" borderId="0"/>
    <xf numFmtId="9" fontId="7" fillId="0" borderId="0" applyFont="0" applyFill="0" applyBorder="0" applyAlignment="0" applyProtection="0"/>
    <xf numFmtId="172" fontId="7"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172" fontId="7" fillId="0" borderId="0"/>
    <xf numFmtId="9" fontId="7" fillId="0" borderId="0" applyFont="0" applyFill="0" applyBorder="0" applyAlignment="0" applyProtection="0"/>
    <xf numFmtId="9" fontId="7" fillId="0" borderId="0" applyFont="0" applyFill="0" applyBorder="0" applyAlignment="0" applyProtection="0"/>
    <xf numFmtId="172"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172"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6" fillId="0" borderId="0" applyFont="0" applyFill="0" applyBorder="0" applyAlignment="0" applyProtection="0"/>
    <xf numFmtId="172" fontId="13" fillId="0" borderId="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172" fontId="7" fillId="0" borderId="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172" fontId="13" fillId="0" borderId="0"/>
    <xf numFmtId="9" fontId="5" fillId="0" borderId="0" applyFont="0" applyFill="0" applyBorder="0" applyAlignment="0" applyProtection="0"/>
    <xf numFmtId="172" fontId="7"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172" fontId="13" fillId="0" borderId="0"/>
    <xf numFmtId="317" fontId="98" fillId="48" borderId="0">
      <alignment horizontal="right"/>
    </xf>
    <xf numFmtId="335" fontId="106" fillId="0" borderId="0" applyFont="0" applyFill="0" applyBorder="0" applyProtection="0">
      <alignment horizontal="right"/>
    </xf>
    <xf numFmtId="335" fontId="106" fillId="0" borderId="0" applyFont="0" applyFill="0" applyBorder="0" applyProtection="0">
      <alignment horizontal="right"/>
    </xf>
    <xf numFmtId="336" fontId="106" fillId="0" borderId="0" applyFont="0" applyFill="0" applyBorder="0" applyProtection="0">
      <alignment horizontal="right"/>
    </xf>
    <xf numFmtId="172" fontId="13" fillId="0" borderId="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3" fillId="0" borderId="0"/>
    <xf numFmtId="337" fontId="7" fillId="0" borderId="0" applyFont="0" applyFill="0" applyBorder="0" applyAlignment="0" applyProtection="0"/>
    <xf numFmtId="338" fontId="7" fillId="0" borderId="0" applyFont="0" applyFill="0" applyBorder="0" applyAlignment="0" applyProtection="0"/>
    <xf numFmtId="0" fontId="104" fillId="0" borderId="0" applyFont="0" applyFill="0" applyBorder="0" applyAlignment="0" applyProtection="0"/>
    <xf numFmtId="225" fontId="295" fillId="46" borderId="0">
      <alignment horizontal="left"/>
    </xf>
    <xf numFmtId="225" fontId="106" fillId="0" borderId="0"/>
    <xf numFmtId="172" fontId="13" fillId="0" borderId="0"/>
    <xf numFmtId="225" fontId="169" fillId="0" borderId="0"/>
    <xf numFmtId="10" fontId="7" fillId="0" borderId="0"/>
    <xf numFmtId="10" fontId="7" fillId="0" borderId="0"/>
    <xf numFmtId="10" fontId="7" fillId="0" borderId="0"/>
    <xf numFmtId="10" fontId="7" fillId="0" borderId="0"/>
    <xf numFmtId="10" fontId="295" fillId="0" borderId="0" applyFill="0" applyBorder="0" applyAlignment="0" applyProtection="0"/>
    <xf numFmtId="10" fontId="106" fillId="0" borderId="0"/>
    <xf numFmtId="172" fontId="13" fillId="0" borderId="0"/>
    <xf numFmtId="10" fontId="169" fillId="0" borderId="0">
      <protection locked="0"/>
    </xf>
    <xf numFmtId="9" fontId="7" fillId="0" borderId="0"/>
    <xf numFmtId="9" fontId="7" fillId="0" borderId="0" applyFont="0" applyFill="0" applyBorder="0" applyAlignment="0" applyProtection="0"/>
    <xf numFmtId="225" fontId="7" fillId="0" borderId="0" applyFont="0" applyFill="0" applyBorder="0" applyAlignment="0" applyProtection="0"/>
    <xf numFmtId="10" fontId="7" fillId="0" borderId="0" applyFont="0" applyFill="0" applyBorder="0" applyAlignment="0" applyProtection="0"/>
    <xf numFmtId="10" fontId="120" fillId="0" borderId="30">
      <alignment horizontal="center"/>
    </xf>
    <xf numFmtId="10" fontId="120" fillId="0" borderId="30">
      <alignment horizontal="center"/>
    </xf>
    <xf numFmtId="10" fontId="120" fillId="0" borderId="30">
      <alignment horizontal="center"/>
    </xf>
    <xf numFmtId="0" fontId="82" fillId="0" borderId="0"/>
    <xf numFmtId="0" fontId="82" fillId="0" borderId="0"/>
    <xf numFmtId="339" fontId="15" fillId="0" borderId="0" applyFont="0" applyFill="0" applyBorder="0" applyAlignment="0" applyProtection="0"/>
    <xf numFmtId="339" fontId="15" fillId="0" borderId="0" applyFont="0" applyFill="0" applyBorder="0" applyAlignment="0" applyProtection="0"/>
    <xf numFmtId="172" fontId="13" fillId="0" borderId="0"/>
    <xf numFmtId="340" fontId="98" fillId="0" borderId="0">
      <alignment horizontal="right"/>
    </xf>
    <xf numFmtId="341" fontId="43" fillId="0" borderId="0" applyFill="0" applyBorder="0" applyProtection="0"/>
    <xf numFmtId="342" fontId="62" fillId="0" borderId="0"/>
    <xf numFmtId="269" fontId="62" fillId="0" borderId="0"/>
    <xf numFmtId="15" fontId="7" fillId="0" borderId="0" applyProtection="0">
      <alignment horizontal="right"/>
    </xf>
    <xf numFmtId="7" fontId="111" fillId="0" borderId="0" applyFont="0" applyFill="0" applyBorder="0" applyAlignment="0" applyProtection="0"/>
    <xf numFmtId="15" fontId="7" fillId="0" borderId="0">
      <alignment horizontal="right"/>
      <protection locked="0"/>
    </xf>
    <xf numFmtId="37" fontId="56" fillId="47" borderId="0" applyNumberFormat="0" applyFont="0" applyFill="0" applyBorder="0" applyAlignment="0" applyProtection="0"/>
    <xf numFmtId="172" fontId="46" fillId="3" borderId="21" applyNumberFormat="0" applyFont="0" applyAlignment="0" applyProtection="0"/>
    <xf numFmtId="172" fontId="46" fillId="3" borderId="21" applyNumberFormat="0" applyFont="0" applyAlignment="0" applyProtection="0"/>
    <xf numFmtId="172" fontId="46" fillId="3" borderId="21" applyNumberFormat="0" applyFont="0" applyAlignment="0" applyProtection="0"/>
    <xf numFmtId="172" fontId="13" fillId="0" borderId="0"/>
    <xf numFmtId="172" fontId="46" fillId="3" borderId="21" applyNumberFormat="0" applyFont="0" applyAlignment="0" applyProtection="0"/>
    <xf numFmtId="172" fontId="46" fillId="3" borderId="21" applyNumberFormat="0" applyFont="0" applyAlignment="0" applyProtection="0"/>
    <xf numFmtId="172" fontId="13" fillId="0" borderId="0"/>
    <xf numFmtId="172" fontId="46" fillId="3" borderId="21" applyNumberFormat="0" applyFont="0" applyAlignment="0" applyProtection="0"/>
    <xf numFmtId="172" fontId="46" fillId="3" borderId="21" applyNumberFormat="0" applyFont="0" applyAlignment="0" applyProtection="0"/>
    <xf numFmtId="172" fontId="46" fillId="3" borderId="21" applyNumberFormat="0" applyFont="0" applyAlignment="0" applyProtection="0"/>
    <xf numFmtId="172" fontId="13" fillId="0" borderId="0"/>
    <xf numFmtId="297" fontId="15" fillId="3" borderId="0" applyNumberFormat="0" applyFont="0" applyBorder="0" applyAlignment="0" applyProtection="0">
      <alignment horizontal="center"/>
      <protection locked="0"/>
    </xf>
    <xf numFmtId="297" fontId="15" fillId="3" borderId="0" applyNumberFormat="0" applyFont="0" applyBorder="0" applyAlignment="0" applyProtection="0">
      <alignment horizontal="center"/>
      <protection locked="0"/>
    </xf>
    <xf numFmtId="172" fontId="13" fillId="0" borderId="0"/>
    <xf numFmtId="172" fontId="120" fillId="0" borderId="0">
      <alignment vertical="center" wrapText="1"/>
      <protection locked="0"/>
    </xf>
    <xf numFmtId="172" fontId="120" fillId="0" borderId="0">
      <alignment vertical="center" wrapText="1"/>
      <protection locked="0"/>
    </xf>
    <xf numFmtId="172" fontId="120" fillId="0" borderId="0">
      <alignment vertical="center" wrapText="1"/>
      <protection locked="0"/>
    </xf>
    <xf numFmtId="172" fontId="13" fillId="0" borderId="0"/>
    <xf numFmtId="252" fontId="242" fillId="103" borderId="21">
      <alignment horizontal="right"/>
    </xf>
    <xf numFmtId="252" fontId="242" fillId="103" borderId="21">
      <alignment horizontal="right"/>
    </xf>
    <xf numFmtId="252" fontId="242" fillId="103" borderId="21">
      <alignment horizontal="right"/>
    </xf>
    <xf numFmtId="252" fontId="242" fillId="103" borderId="21">
      <alignment horizontal="right"/>
    </xf>
    <xf numFmtId="252" fontId="242" fillId="103" borderId="21">
      <alignment horizontal="right"/>
    </xf>
    <xf numFmtId="172" fontId="13" fillId="0" borderId="0"/>
    <xf numFmtId="0" fontId="56" fillId="0" borderId="0">
      <alignment horizontal="left"/>
    </xf>
    <xf numFmtId="172" fontId="86" fillId="0" borderId="0" applyNumberFormat="0" applyFont="0" applyFill="0" applyBorder="0" applyAlignment="0" applyProtection="0">
      <alignment horizontal="left"/>
    </xf>
    <xf numFmtId="172" fontId="86" fillId="0" borderId="0" applyNumberFormat="0" applyFont="0" applyFill="0" applyBorder="0" applyAlignment="0" applyProtection="0">
      <alignment horizontal="left"/>
    </xf>
    <xf numFmtId="172"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172" fontId="13" fillId="0" borderId="0"/>
    <xf numFmtId="15" fontId="86" fillId="0" borderId="0" applyFont="0" applyFill="0" applyBorder="0" applyAlignment="0" applyProtection="0"/>
    <xf numFmtId="4" fontId="86" fillId="0" borderId="0" applyFont="0" applyFill="0" applyBorder="0" applyAlignment="0" applyProtection="0"/>
    <xf numFmtId="172" fontId="296" fillId="0" borderId="6">
      <alignment horizontal="center"/>
    </xf>
    <xf numFmtId="172" fontId="296" fillId="0" borderId="6">
      <alignment horizontal="center"/>
    </xf>
    <xf numFmtId="172" fontId="296" fillId="0" borderId="6">
      <alignment horizontal="center"/>
    </xf>
    <xf numFmtId="0" fontId="296" fillId="0" borderId="6">
      <alignment horizontal="center"/>
    </xf>
    <xf numFmtId="172" fontId="13" fillId="0" borderId="0"/>
    <xf numFmtId="3" fontId="86" fillId="0" borderId="0" applyFont="0" applyFill="0" applyBorder="0" applyAlignment="0" applyProtection="0"/>
    <xf numFmtId="172" fontId="86" fillId="104" borderId="0" applyNumberFormat="0" applyFont="0" applyBorder="0" applyAlignment="0" applyProtection="0"/>
    <xf numFmtId="172" fontId="86" fillId="104" borderId="0" applyNumberFormat="0" applyFont="0" applyBorder="0" applyAlignment="0" applyProtection="0"/>
    <xf numFmtId="172" fontId="86" fillId="104" borderId="0" applyNumberFormat="0" applyFont="0" applyBorder="0" applyAlignment="0" applyProtection="0"/>
    <xf numFmtId="0" fontId="86" fillId="104" borderId="0" applyNumberFormat="0" applyFont="0" applyBorder="0" applyAlignment="0" applyProtection="0"/>
    <xf numFmtId="172" fontId="13" fillId="0" borderId="0"/>
    <xf numFmtId="172" fontId="297" fillId="0" borderId="0">
      <alignment horizontal="centerContinuous"/>
    </xf>
    <xf numFmtId="172" fontId="297" fillId="0" borderId="0">
      <alignment horizontal="centerContinuous"/>
    </xf>
    <xf numFmtId="172" fontId="297" fillId="0" borderId="0">
      <alignment horizontal="centerContinuous"/>
    </xf>
    <xf numFmtId="172" fontId="13" fillId="0" borderId="0"/>
    <xf numFmtId="38" fontId="7" fillId="105" borderId="0" applyProtection="0">
      <alignment horizontal="left"/>
    </xf>
    <xf numFmtId="38" fontId="7" fillId="105" borderId="0" applyProtection="0">
      <alignment horizontal="left"/>
    </xf>
    <xf numFmtId="38" fontId="7" fillId="105" borderId="0" applyProtection="0">
      <alignment horizontal="left"/>
    </xf>
    <xf numFmtId="38" fontId="7" fillId="105" borderId="0" applyProtection="0">
      <alignment horizontal="left"/>
    </xf>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111"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111"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111" fillId="3" borderId="0"/>
    <xf numFmtId="343" fontId="111" fillId="3" borderId="0"/>
    <xf numFmtId="343" fontId="111"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111" fillId="3" borderId="0"/>
    <xf numFmtId="0" fontId="111" fillId="3" borderId="0"/>
    <xf numFmtId="343" fontId="111" fillId="3" borderId="0"/>
    <xf numFmtId="343" fontId="111" fillId="3" borderId="0"/>
    <xf numFmtId="0" fontId="298" fillId="0" borderId="0">
      <alignment horizontal="center"/>
    </xf>
    <xf numFmtId="0" fontId="69" fillId="0" borderId="34">
      <alignment horizontal="centerContinuous"/>
    </xf>
    <xf numFmtId="0" fontId="111" fillId="3" borderId="0">
      <alignment horizontal="right"/>
    </xf>
    <xf numFmtId="18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18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71" fillId="0" borderId="0">
      <alignment horizontal="center"/>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72" fontId="13" fillId="0" borderId="0"/>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18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180" fontId="62" fillId="0" borderId="0">
      <alignment vertical="top"/>
    </xf>
    <xf numFmtId="0" fontId="62" fillId="0" borderId="0">
      <alignment vertical="top"/>
    </xf>
    <xf numFmtId="0" fontId="111" fillId="3" borderId="18">
      <alignment horizontal="right"/>
    </xf>
    <xf numFmtId="38" fontId="7" fillId="106" borderId="0">
      <alignment horizontal="left"/>
    </xf>
    <xf numFmtId="172" fontId="142" fillId="0" borderId="0" applyNumberFormat="0" applyFill="0" applyBorder="0" applyAlignment="0" applyProtection="0">
      <alignment horizontal="left"/>
      <protection locked="0"/>
    </xf>
    <xf numFmtId="38" fontId="7" fillId="106" borderId="0">
      <alignment horizontal="left"/>
    </xf>
    <xf numFmtId="172" fontId="142" fillId="0" borderId="0" applyNumberFormat="0" applyFill="0" applyBorder="0" applyAlignment="0" applyProtection="0">
      <alignment horizontal="left"/>
      <protection locked="0"/>
    </xf>
    <xf numFmtId="234" fontId="299" fillId="0" borderId="0" applyNumberFormat="0" applyFill="0" applyBorder="0" applyAlignment="0" applyProtection="0">
      <alignment horizontal="left"/>
    </xf>
    <xf numFmtId="234" fontId="299" fillId="0" borderId="0" applyNumberFormat="0" applyFill="0" applyBorder="0" applyAlignment="0" applyProtection="0">
      <alignment horizontal="left"/>
    </xf>
    <xf numFmtId="172" fontId="13" fillId="0" borderId="0"/>
    <xf numFmtId="172" fontId="13" fillId="0" borderId="0"/>
    <xf numFmtId="3" fontId="83" fillId="107" borderId="0">
      <alignment horizontal="left"/>
    </xf>
    <xf numFmtId="38" fontId="67" fillId="0" borderId="0">
      <alignment horizontal="left"/>
    </xf>
    <xf numFmtId="38" fontId="7" fillId="106" borderId="0">
      <alignment horizontal="right"/>
    </xf>
    <xf numFmtId="38" fontId="7" fillId="106" borderId="0">
      <alignment horizontal="right"/>
    </xf>
    <xf numFmtId="38" fontId="7" fillId="106" borderId="0">
      <alignment horizontal="right"/>
    </xf>
    <xf numFmtId="38" fontId="7" fillId="106" borderId="0">
      <alignment horizontal="right"/>
    </xf>
    <xf numFmtId="2" fontId="7" fillId="107" borderId="0"/>
    <xf numFmtId="2" fontId="7" fillId="107" borderId="0"/>
    <xf numFmtId="2" fontId="7" fillId="107" borderId="0"/>
    <xf numFmtId="2" fontId="7" fillId="107" borderId="0"/>
    <xf numFmtId="172" fontId="300" fillId="108" borderId="0" applyNumberFormat="0" applyFont="0" applyBorder="0" applyAlignment="0">
      <alignment horizontal="center"/>
    </xf>
    <xf numFmtId="172" fontId="300" fillId="108" borderId="0" applyNumberFormat="0" applyFont="0" applyBorder="0" applyAlignment="0">
      <alignment horizontal="center"/>
    </xf>
    <xf numFmtId="172" fontId="300" fillId="108" borderId="0" applyNumberFormat="0" applyFont="0" applyBorder="0" applyAlignment="0">
      <alignment horizontal="center"/>
    </xf>
    <xf numFmtId="172" fontId="13" fillId="0" borderId="0"/>
    <xf numFmtId="37" fontId="15" fillId="109" borderId="16" applyNumberFormat="0" applyFont="0" applyBorder="0" applyAlignment="0">
      <alignment horizontal="center"/>
    </xf>
    <xf numFmtId="37" fontId="15" fillId="109" borderId="16" applyNumberFormat="0" applyFont="0" applyBorder="0" applyAlignment="0">
      <alignment horizontal="center"/>
    </xf>
    <xf numFmtId="37" fontId="15" fillId="109" borderId="16" applyNumberFormat="0" applyFont="0" applyBorder="0" applyAlignment="0">
      <alignment horizontal="center"/>
    </xf>
    <xf numFmtId="37" fontId="15" fillId="109" borderId="16" applyNumberFormat="0" applyFont="0" applyBorder="0" applyAlignment="0">
      <alignment horizontal="center"/>
    </xf>
    <xf numFmtId="172" fontId="13" fillId="0" borderId="0"/>
    <xf numFmtId="172" fontId="8" fillId="49" borderId="0"/>
    <xf numFmtId="172" fontId="8" fillId="49" borderId="0"/>
    <xf numFmtId="172" fontId="8" fillId="49" borderId="0"/>
    <xf numFmtId="172" fontId="13" fillId="0" borderId="0"/>
    <xf numFmtId="172" fontId="301" fillId="0" borderId="0" applyNumberFormat="0" applyFont="0" applyBorder="0" applyAlignment="0"/>
    <xf numFmtId="172" fontId="301" fillId="0" borderId="0" applyNumberFormat="0" applyFont="0" applyBorder="0" applyAlignment="0"/>
    <xf numFmtId="172" fontId="301" fillId="0" borderId="0" applyNumberFormat="0" applyFont="0" applyBorder="0" applyAlignment="0"/>
    <xf numFmtId="172" fontId="13" fillId="0" borderId="0"/>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172" fontId="167" fillId="0" borderId="101">
      <alignment horizontal="centerContinuous"/>
    </xf>
    <xf numFmtId="172" fontId="167" fillId="0" borderId="101">
      <alignment horizontal="centerContinuous"/>
    </xf>
    <xf numFmtId="172" fontId="167" fillId="0" borderId="101">
      <alignment horizontal="centerContinuous"/>
    </xf>
    <xf numFmtId="172" fontId="167" fillId="0" borderId="101">
      <alignment horizontal="centerContinuous"/>
    </xf>
    <xf numFmtId="172" fontId="167" fillId="0" borderId="101">
      <alignment horizontal="centerContinuous"/>
    </xf>
    <xf numFmtId="172" fontId="13" fillId="0" borderId="0"/>
    <xf numFmtId="172" fontId="167" fillId="0" borderId="101">
      <alignment horizontal="centerContinuous"/>
    </xf>
    <xf numFmtId="172" fontId="13" fillId="0" borderId="0"/>
    <xf numFmtId="172" fontId="13" fillId="0" borderId="0"/>
    <xf numFmtId="0"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67" fillId="0" borderId="101">
      <alignment horizontal="centerContinuous"/>
    </xf>
    <xf numFmtId="172" fontId="13" fillId="0" borderId="0"/>
    <xf numFmtId="172" fontId="167" fillId="0" borderId="101">
      <alignment horizontal="centerContinuous"/>
    </xf>
    <xf numFmtId="172" fontId="13" fillId="0" borderId="0"/>
    <xf numFmtId="172" fontId="13" fillId="0" borderId="0"/>
    <xf numFmtId="0"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67" fillId="0" borderId="101">
      <alignment horizontal="centerContinuous"/>
    </xf>
    <xf numFmtId="172" fontId="13" fillId="0" borderId="0"/>
    <xf numFmtId="172" fontId="167" fillId="0" borderId="101">
      <alignment horizontal="centerContinuous"/>
    </xf>
    <xf numFmtId="172" fontId="13" fillId="0" borderId="0"/>
    <xf numFmtId="172" fontId="13" fillId="0" borderId="0"/>
    <xf numFmtId="0"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67" fillId="0" borderId="101">
      <alignment horizontal="centerContinuous"/>
    </xf>
    <xf numFmtId="172" fontId="13" fillId="0" borderId="0"/>
    <xf numFmtId="172" fontId="167" fillId="0" borderId="101">
      <alignment horizontal="centerContinuous"/>
    </xf>
    <xf numFmtId="172" fontId="13" fillId="0" borderId="0"/>
    <xf numFmtId="172" fontId="13" fillId="0" borderId="0"/>
    <xf numFmtId="0"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3" fillId="0" borderId="0"/>
    <xf numFmtId="172" fontId="13" fillId="0" borderId="0"/>
    <xf numFmtId="172" fontId="167" fillId="0" borderId="101">
      <alignment horizontal="centerContinuous"/>
    </xf>
    <xf numFmtId="172" fontId="167" fillId="0" borderId="101">
      <alignment horizontal="centerContinuous"/>
    </xf>
    <xf numFmtId="172" fontId="13" fillId="0" borderId="0"/>
    <xf numFmtId="172" fontId="167" fillId="0" borderId="101">
      <alignment horizontal="centerContinuous"/>
    </xf>
    <xf numFmtId="172" fontId="13" fillId="0" borderId="0"/>
    <xf numFmtId="172" fontId="13" fillId="0" borderId="0"/>
    <xf numFmtId="0"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3" fillId="0" borderId="0"/>
    <xf numFmtId="0" fontId="167" fillId="0" borderId="101">
      <alignment horizontal="centerContinuous"/>
    </xf>
    <xf numFmtId="172" fontId="13" fillId="0" borderId="0"/>
    <xf numFmtId="172" fontId="167" fillId="0" borderId="101">
      <alignment horizontal="centerContinuous"/>
    </xf>
    <xf numFmtId="172" fontId="13" fillId="0" borderId="0"/>
    <xf numFmtId="172" fontId="167" fillId="0" borderId="101">
      <alignment horizontal="centerContinuous"/>
    </xf>
    <xf numFmtId="172" fontId="13" fillId="0" borderId="0"/>
    <xf numFmtId="172" fontId="302" fillId="0" borderId="152">
      <alignment vertical="center"/>
    </xf>
    <xf numFmtId="172" fontId="302" fillId="0" borderId="152">
      <alignment vertical="center"/>
    </xf>
    <xf numFmtId="172" fontId="302" fillId="0" borderId="152">
      <alignment vertical="center"/>
    </xf>
    <xf numFmtId="172" fontId="13" fillId="0" borderId="0"/>
    <xf numFmtId="4" fontId="64" fillId="45" borderId="153" applyNumberFormat="0" applyProtection="0">
      <alignment vertical="center"/>
    </xf>
    <xf numFmtId="4" fontId="64" fillId="45" borderId="153" applyNumberFormat="0" applyProtection="0">
      <alignment vertical="center"/>
    </xf>
    <xf numFmtId="4" fontId="64" fillId="45" borderId="153" applyNumberFormat="0" applyProtection="0">
      <alignment vertical="center"/>
    </xf>
    <xf numFmtId="4" fontId="64" fillId="45" borderId="153" applyNumberFormat="0" applyProtection="0">
      <alignment vertical="center"/>
    </xf>
    <xf numFmtId="4" fontId="64" fillId="45" borderId="153" applyNumberFormat="0" applyProtection="0">
      <alignment vertical="center"/>
    </xf>
    <xf numFmtId="4" fontId="303" fillId="46" borderId="153" applyNumberFormat="0" applyProtection="0">
      <alignment vertical="center"/>
    </xf>
    <xf numFmtId="4" fontId="303" fillId="46" borderId="153" applyNumberFormat="0" applyProtection="0">
      <alignment vertical="center"/>
    </xf>
    <xf numFmtId="4" fontId="303" fillId="46" borderId="153" applyNumberFormat="0" applyProtection="0">
      <alignment vertical="center"/>
    </xf>
    <xf numFmtId="4" fontId="303" fillId="46" borderId="153" applyNumberFormat="0" applyProtection="0">
      <alignment vertical="center"/>
    </xf>
    <xf numFmtId="4" fontId="64" fillId="46" borderId="153" applyNumberFormat="0" applyProtection="0">
      <alignment horizontal="left" vertical="center" indent="1"/>
    </xf>
    <xf numFmtId="4" fontId="64" fillId="46" borderId="153" applyNumberFormat="0" applyProtection="0">
      <alignment horizontal="left" vertical="center" indent="1"/>
    </xf>
    <xf numFmtId="4" fontId="64" fillId="46" borderId="153" applyNumberFormat="0" applyProtection="0">
      <alignment horizontal="left" vertical="center" indent="1"/>
    </xf>
    <xf numFmtId="4" fontId="64" fillId="46" borderId="153" applyNumberFormat="0" applyProtection="0">
      <alignment horizontal="left" vertical="center" indent="1"/>
    </xf>
    <xf numFmtId="4" fontId="64" fillId="46" borderId="153" applyNumberFormat="0" applyProtection="0">
      <alignment horizontal="left" vertical="center" indent="1"/>
    </xf>
    <xf numFmtId="0" fontId="64" fillId="46" borderId="153" applyNumberFormat="0" applyProtection="0">
      <alignment horizontal="left" vertical="top" indent="1"/>
    </xf>
    <xf numFmtId="0" fontId="64" fillId="46" borderId="153" applyNumberFormat="0" applyProtection="0">
      <alignment horizontal="left" vertical="top" indent="1"/>
    </xf>
    <xf numFmtId="0" fontId="64" fillId="46" borderId="153" applyNumberFormat="0" applyProtection="0">
      <alignment horizontal="left" vertical="top" indent="1"/>
    </xf>
    <xf numFmtId="0" fontId="64" fillId="46" borderId="153" applyNumberFormat="0" applyProtection="0">
      <alignment horizontal="left" vertical="top" indent="1"/>
    </xf>
    <xf numFmtId="0" fontId="64" fillId="46" borderId="153" applyNumberFormat="0" applyProtection="0">
      <alignment horizontal="left" vertical="top" indent="1"/>
    </xf>
    <xf numFmtId="4" fontId="64" fillId="110" borderId="0" applyNumberFormat="0" applyProtection="0">
      <alignment horizontal="left" vertical="center" indent="1"/>
    </xf>
    <xf numFmtId="4" fontId="64" fillId="110" borderId="0" applyNumberFormat="0" applyProtection="0">
      <alignment horizontal="left" vertical="center" indent="1"/>
    </xf>
    <xf numFmtId="4" fontId="20" fillId="57" borderId="153" applyNumberFormat="0" applyProtection="0">
      <alignment horizontal="right" vertical="center"/>
    </xf>
    <xf numFmtId="4" fontId="20" fillId="57" borderId="153" applyNumberFormat="0" applyProtection="0">
      <alignment horizontal="right" vertical="center"/>
    </xf>
    <xf numFmtId="4" fontId="20" fillId="57" borderId="153" applyNumberFormat="0" applyProtection="0">
      <alignment horizontal="right" vertical="center"/>
    </xf>
    <xf numFmtId="4" fontId="20" fillId="57" borderId="153" applyNumberFormat="0" applyProtection="0">
      <alignment horizontal="right" vertical="center"/>
    </xf>
    <xf numFmtId="4" fontId="20" fillId="55" borderId="153" applyNumberFormat="0" applyProtection="0">
      <alignment horizontal="right" vertical="center"/>
    </xf>
    <xf numFmtId="4" fontId="20" fillId="55" borderId="153" applyNumberFormat="0" applyProtection="0">
      <alignment horizontal="right" vertical="center"/>
    </xf>
    <xf numFmtId="4" fontId="20" fillId="55" borderId="153" applyNumberFormat="0" applyProtection="0">
      <alignment horizontal="right" vertical="center"/>
    </xf>
    <xf numFmtId="4" fontId="20" fillId="55" borderId="153" applyNumberFormat="0" applyProtection="0">
      <alignment horizontal="right" vertical="center"/>
    </xf>
    <xf numFmtId="4" fontId="20" fillId="77" borderId="153" applyNumberFormat="0" applyProtection="0">
      <alignment horizontal="right" vertical="center"/>
    </xf>
    <xf numFmtId="4" fontId="20" fillId="77" borderId="153" applyNumberFormat="0" applyProtection="0">
      <alignment horizontal="right" vertical="center"/>
    </xf>
    <xf numFmtId="4" fontId="20" fillId="77" borderId="153" applyNumberFormat="0" applyProtection="0">
      <alignment horizontal="right" vertical="center"/>
    </xf>
    <xf numFmtId="4" fontId="20" fillId="77" borderId="153" applyNumberFormat="0" applyProtection="0">
      <alignment horizontal="right" vertical="center"/>
    </xf>
    <xf numFmtId="4" fontId="20" fillId="64" borderId="153" applyNumberFormat="0" applyProtection="0">
      <alignment horizontal="right" vertical="center"/>
    </xf>
    <xf numFmtId="4" fontId="20" fillId="64" borderId="153" applyNumberFormat="0" applyProtection="0">
      <alignment horizontal="right" vertical="center"/>
    </xf>
    <xf numFmtId="4" fontId="20" fillId="64" borderId="153" applyNumberFormat="0" applyProtection="0">
      <alignment horizontal="right" vertical="center"/>
    </xf>
    <xf numFmtId="4" fontId="20" fillId="64" borderId="153" applyNumberFormat="0" applyProtection="0">
      <alignment horizontal="right" vertical="center"/>
    </xf>
    <xf numFmtId="4" fontId="20" fillId="73" borderId="153" applyNumberFormat="0" applyProtection="0">
      <alignment horizontal="right" vertical="center"/>
    </xf>
    <xf numFmtId="4" fontId="20" fillId="73" borderId="153" applyNumberFormat="0" applyProtection="0">
      <alignment horizontal="right" vertical="center"/>
    </xf>
    <xf numFmtId="4" fontId="20" fillId="73" borderId="153" applyNumberFormat="0" applyProtection="0">
      <alignment horizontal="right" vertical="center"/>
    </xf>
    <xf numFmtId="4" fontId="20" fillId="73" borderId="153" applyNumberFormat="0" applyProtection="0">
      <alignment horizontal="right" vertical="center"/>
    </xf>
    <xf numFmtId="4" fontId="20" fillId="68" borderId="153" applyNumberFormat="0" applyProtection="0">
      <alignment horizontal="right" vertical="center"/>
    </xf>
    <xf numFmtId="4" fontId="20" fillId="68" borderId="153" applyNumberFormat="0" applyProtection="0">
      <alignment horizontal="right" vertical="center"/>
    </xf>
    <xf numFmtId="4" fontId="20" fillId="68" borderId="153" applyNumberFormat="0" applyProtection="0">
      <alignment horizontal="right" vertical="center"/>
    </xf>
    <xf numFmtId="4" fontId="20" fillId="68" borderId="153" applyNumberFormat="0" applyProtection="0">
      <alignment horizontal="right" vertical="center"/>
    </xf>
    <xf numFmtId="4" fontId="20" fillId="78" borderId="153" applyNumberFormat="0" applyProtection="0">
      <alignment horizontal="right" vertical="center"/>
    </xf>
    <xf numFmtId="4" fontId="20" fillId="78" borderId="153" applyNumberFormat="0" applyProtection="0">
      <alignment horizontal="right" vertical="center"/>
    </xf>
    <xf numFmtId="4" fontId="20" fillId="78" borderId="153" applyNumberFormat="0" applyProtection="0">
      <alignment horizontal="right" vertical="center"/>
    </xf>
    <xf numFmtId="4" fontId="20" fillId="78" borderId="153" applyNumberFormat="0" applyProtection="0">
      <alignment horizontal="right" vertical="center"/>
    </xf>
    <xf numFmtId="4" fontId="20" fillId="69" borderId="153" applyNumberFormat="0" applyProtection="0">
      <alignment horizontal="right" vertical="center"/>
    </xf>
    <xf numFmtId="4" fontId="20" fillId="69" borderId="153" applyNumberFormat="0" applyProtection="0">
      <alignment horizontal="right" vertical="center"/>
    </xf>
    <xf numFmtId="4" fontId="20" fillId="69" borderId="153" applyNumberFormat="0" applyProtection="0">
      <alignment horizontal="right" vertical="center"/>
    </xf>
    <xf numFmtId="4" fontId="20" fillId="69" borderId="153" applyNumberFormat="0" applyProtection="0">
      <alignment horizontal="right" vertical="center"/>
    </xf>
    <xf numFmtId="4" fontId="20" fillId="63" borderId="153" applyNumberFormat="0" applyProtection="0">
      <alignment horizontal="right" vertical="center"/>
    </xf>
    <xf numFmtId="4" fontId="20" fillId="63" borderId="153" applyNumberFormat="0" applyProtection="0">
      <alignment horizontal="right" vertical="center"/>
    </xf>
    <xf numFmtId="4" fontId="20" fillId="63" borderId="153" applyNumberFormat="0" applyProtection="0">
      <alignment horizontal="right" vertical="center"/>
    </xf>
    <xf numFmtId="4" fontId="20" fillId="63" borderId="153" applyNumberFormat="0" applyProtection="0">
      <alignment horizontal="right" vertical="center"/>
    </xf>
    <xf numFmtId="4" fontId="64" fillId="111" borderId="154" applyNumberFormat="0" applyProtection="0">
      <alignment horizontal="left" vertical="center" indent="1"/>
    </xf>
    <xf numFmtId="4" fontId="64" fillId="111" borderId="154" applyNumberFormat="0" applyProtection="0">
      <alignment horizontal="left" vertical="center" indent="1"/>
    </xf>
    <xf numFmtId="4" fontId="20" fillId="72" borderId="0" applyNumberFormat="0" applyProtection="0">
      <alignment horizontal="left" vertical="center" indent="1"/>
    </xf>
    <xf numFmtId="4" fontId="29" fillId="50" borderId="0" applyNumberFormat="0" applyProtection="0">
      <alignment horizontal="left" vertical="center" indent="1"/>
    </xf>
    <xf numFmtId="4" fontId="20" fillId="112" borderId="153" applyNumberFormat="0" applyProtection="0">
      <alignment horizontal="right" vertical="center"/>
    </xf>
    <xf numFmtId="4" fontId="20" fillId="112" borderId="153" applyNumberFormat="0" applyProtection="0">
      <alignment horizontal="right" vertical="center"/>
    </xf>
    <xf numFmtId="4" fontId="20" fillId="112" borderId="153" applyNumberFormat="0" applyProtection="0">
      <alignment horizontal="right" vertical="center"/>
    </xf>
    <xf numFmtId="4" fontId="20" fillId="112" borderId="153" applyNumberFormat="0" applyProtection="0">
      <alignment horizontal="right" vertical="center"/>
    </xf>
    <xf numFmtId="4" fontId="20" fillId="72" borderId="0" applyNumberFormat="0" applyProtection="0">
      <alignment horizontal="left" vertical="center" indent="1"/>
    </xf>
    <xf numFmtId="4" fontId="20" fillId="72" borderId="0" applyNumberFormat="0" applyProtection="0">
      <alignment horizontal="left" vertical="center" indent="1"/>
    </xf>
    <xf numFmtId="4" fontId="20" fillId="110" borderId="0" applyNumberFormat="0" applyProtection="0">
      <alignment horizontal="left" vertical="center" indent="1"/>
    </xf>
    <xf numFmtId="4" fontId="20" fillId="110" borderId="0"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center"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50" borderId="153" applyNumberFormat="0" applyProtection="0">
      <alignment horizontal="left" vertical="top"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center"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10" borderId="153" applyNumberFormat="0" applyProtection="0">
      <alignment horizontal="left" vertical="top"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center"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102" borderId="153" applyNumberFormat="0" applyProtection="0">
      <alignment horizontal="left" vertical="top"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center"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0" fontId="7" fillId="4" borderId="153" applyNumberFormat="0" applyProtection="0">
      <alignment horizontal="left" vertical="top" indent="1"/>
    </xf>
    <xf numFmtId="4" fontId="20" fillId="81" borderId="153" applyNumberFormat="0" applyProtection="0">
      <alignment vertical="center"/>
    </xf>
    <xf numFmtId="4" fontId="20" fillId="81" borderId="153" applyNumberFormat="0" applyProtection="0">
      <alignment vertical="center"/>
    </xf>
    <xf numFmtId="4" fontId="20" fillId="81" borderId="153" applyNumberFormat="0" applyProtection="0">
      <alignment vertical="center"/>
    </xf>
    <xf numFmtId="4" fontId="20" fillId="81" borderId="153" applyNumberFormat="0" applyProtection="0">
      <alignment vertical="center"/>
    </xf>
    <xf numFmtId="4" fontId="295" fillId="81" borderId="153" applyNumberFormat="0" applyProtection="0">
      <alignment vertical="center"/>
    </xf>
    <xf numFmtId="4" fontId="295" fillId="81" borderId="153" applyNumberFormat="0" applyProtection="0">
      <alignment vertical="center"/>
    </xf>
    <xf numFmtId="4" fontId="295" fillId="81" borderId="153" applyNumberFormat="0" applyProtection="0">
      <alignment vertical="center"/>
    </xf>
    <xf numFmtId="4" fontId="295" fillId="81" borderId="153" applyNumberFormat="0" applyProtection="0">
      <alignment vertical="center"/>
    </xf>
    <xf numFmtId="4" fontId="20" fillId="81" borderId="153" applyNumberFormat="0" applyProtection="0">
      <alignment horizontal="left" vertical="center" indent="1"/>
    </xf>
    <xf numFmtId="4" fontId="20" fillId="81" borderId="153" applyNumberFormat="0" applyProtection="0">
      <alignment horizontal="left" vertical="center" indent="1"/>
    </xf>
    <xf numFmtId="4" fontId="20" fillId="81" borderId="153" applyNumberFormat="0" applyProtection="0">
      <alignment horizontal="left" vertical="center" indent="1"/>
    </xf>
    <xf numFmtId="4" fontId="20" fillId="81" borderId="153" applyNumberFormat="0" applyProtection="0">
      <alignment horizontal="left" vertical="center" indent="1"/>
    </xf>
    <xf numFmtId="0" fontId="20" fillId="81" borderId="153" applyNumberFormat="0" applyProtection="0">
      <alignment horizontal="left" vertical="top" indent="1"/>
    </xf>
    <xf numFmtId="0" fontId="20" fillId="81" borderId="153" applyNumberFormat="0" applyProtection="0">
      <alignment horizontal="left" vertical="top" indent="1"/>
    </xf>
    <xf numFmtId="0" fontId="20" fillId="81" borderId="153" applyNumberFormat="0" applyProtection="0">
      <alignment horizontal="left" vertical="top" indent="1"/>
    </xf>
    <xf numFmtId="0" fontId="20" fillId="81" borderId="153" applyNumberFormat="0" applyProtection="0">
      <alignment horizontal="left" vertical="top" indent="1"/>
    </xf>
    <xf numFmtId="4" fontId="20" fillId="85" borderId="147" applyNumberFormat="0" applyProtection="0">
      <alignment horizontal="right" vertical="center"/>
    </xf>
    <xf numFmtId="4" fontId="20" fillId="85" borderId="147" applyNumberFormat="0" applyProtection="0">
      <alignment horizontal="right" vertical="center"/>
    </xf>
    <xf numFmtId="4" fontId="20" fillId="85" borderId="147" applyNumberFormat="0" applyProtection="0">
      <alignment horizontal="right" vertical="center"/>
    </xf>
    <xf numFmtId="4" fontId="20" fillId="85" borderId="147" applyNumberFormat="0" applyProtection="0">
      <alignment horizontal="right" vertical="center"/>
    </xf>
    <xf numFmtId="4" fontId="295" fillId="72" borderId="153" applyNumberFormat="0" applyProtection="0">
      <alignment horizontal="right" vertical="center"/>
    </xf>
    <xf numFmtId="4" fontId="295" fillId="72" borderId="153" applyNumberFormat="0" applyProtection="0">
      <alignment horizontal="right" vertical="center"/>
    </xf>
    <xf numFmtId="4" fontId="295" fillId="72" borderId="153" applyNumberFormat="0" applyProtection="0">
      <alignment horizontal="right" vertical="center"/>
    </xf>
    <xf numFmtId="4" fontId="295" fillId="72" borderId="153" applyNumberFormat="0" applyProtection="0">
      <alignment horizontal="right" vertical="center"/>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7" fillId="105" borderId="147" applyNumberFormat="0" applyProtection="0">
      <alignment horizontal="left" vertical="center" indent="1"/>
    </xf>
    <xf numFmtId="0" fontId="20" fillId="110" borderId="153" applyNumberFormat="0" applyProtection="0">
      <alignment horizontal="left" vertical="top" indent="1"/>
    </xf>
    <xf numFmtId="0" fontId="20" fillId="110" borderId="153" applyNumberFormat="0" applyProtection="0">
      <alignment horizontal="left" vertical="top" indent="1"/>
    </xf>
    <xf numFmtId="0" fontId="20" fillId="110" borderId="153" applyNumberFormat="0" applyProtection="0">
      <alignment horizontal="left" vertical="top" indent="1"/>
    </xf>
    <xf numFmtId="0" fontId="20" fillId="110" borderId="153" applyNumberFormat="0" applyProtection="0">
      <alignment horizontal="left" vertical="top" indent="1"/>
    </xf>
    <xf numFmtId="4" fontId="304" fillId="113" borderId="0" applyNumberFormat="0" applyProtection="0">
      <alignment horizontal="left" vertical="center" indent="1"/>
    </xf>
    <xf numFmtId="4" fontId="67" fillId="72" borderId="153" applyNumberFormat="0" applyProtection="0">
      <alignment horizontal="right" vertical="center"/>
    </xf>
    <xf numFmtId="4" fontId="67" fillId="72" borderId="153" applyNumberFormat="0" applyProtection="0">
      <alignment horizontal="right" vertical="center"/>
    </xf>
    <xf numFmtId="4" fontId="67" fillId="72" borderId="153" applyNumberFormat="0" applyProtection="0">
      <alignment horizontal="right" vertical="center"/>
    </xf>
    <xf numFmtId="4" fontId="67" fillId="72" borderId="153" applyNumberFormat="0" applyProtection="0">
      <alignment horizontal="right" vertical="center"/>
    </xf>
    <xf numFmtId="4" fontId="67" fillId="72" borderId="153" applyNumberFormat="0" applyProtection="0">
      <alignment horizontal="right" vertical="center"/>
    </xf>
    <xf numFmtId="4" fontId="67" fillId="72" borderId="153" applyNumberFormat="0" applyProtection="0">
      <alignment horizontal="right" vertical="center"/>
    </xf>
    <xf numFmtId="4" fontId="67" fillId="72" borderId="153" applyNumberFormat="0" applyProtection="0">
      <alignment horizontal="right" vertical="center"/>
    </xf>
    <xf numFmtId="4" fontId="67" fillId="72" borderId="153" applyNumberFormat="0" applyProtection="0">
      <alignment horizontal="right" vertical="center"/>
    </xf>
    <xf numFmtId="172" fontId="305" fillId="0" borderId="59"/>
    <xf numFmtId="172" fontId="305" fillId="0" borderId="59"/>
    <xf numFmtId="172" fontId="305" fillId="0" borderId="59"/>
    <xf numFmtId="0" fontId="306" fillId="0" borderId="59"/>
    <xf numFmtId="172" fontId="13" fillId="0" borderId="0"/>
    <xf numFmtId="0" fontId="307" fillId="83" borderId="0">
      <alignment vertical="top"/>
    </xf>
    <xf numFmtId="3" fontId="183" fillId="0" borderId="30" applyAlignment="0">
      <alignment vertical="top" wrapText="1"/>
      <protection locked="0"/>
    </xf>
    <xf numFmtId="3" fontId="183" fillId="0" borderId="30" applyAlignment="0">
      <alignment vertical="top" wrapText="1"/>
      <protection locked="0"/>
    </xf>
    <xf numFmtId="3" fontId="183" fillId="0" borderId="30" applyAlignment="0">
      <alignment vertical="top" wrapText="1"/>
      <protection locked="0"/>
    </xf>
    <xf numFmtId="172" fontId="13" fillId="0" borderId="0"/>
    <xf numFmtId="227" fontId="225" fillId="1" borderId="0" applyNumberFormat="0" applyBorder="0" applyAlignment="0" applyProtection="0"/>
    <xf numFmtId="172" fontId="62" fillId="48" borderId="0" applyNumberFormat="0" applyFont="0" applyBorder="0" applyAlignment="0" applyProtection="0"/>
    <xf numFmtId="172" fontId="62" fillId="48" borderId="0" applyNumberFormat="0" applyFont="0" applyBorder="0" applyAlignment="0" applyProtection="0"/>
    <xf numFmtId="172" fontId="62" fillId="48" borderId="0" applyNumberFormat="0" applyFont="0" applyBorder="0" applyAlignment="0" applyProtection="0"/>
    <xf numFmtId="172" fontId="13" fillId="0" borderId="0"/>
    <xf numFmtId="172" fontId="300" fillId="1" borderId="2" applyNumberFormat="0" applyFont="0" applyAlignment="0">
      <alignment horizontal="center"/>
    </xf>
    <xf numFmtId="172" fontId="300" fillId="1" borderId="2" applyNumberFormat="0" applyFont="0" applyAlignment="0">
      <alignment horizontal="center"/>
    </xf>
    <xf numFmtId="172" fontId="300" fillId="1" borderId="2" applyNumberFormat="0" applyFont="0" applyAlignment="0">
      <alignment horizontal="center"/>
    </xf>
    <xf numFmtId="172" fontId="13" fillId="0" borderId="0"/>
    <xf numFmtId="172" fontId="300" fillId="1" borderId="2" applyNumberFormat="0" applyFont="0" applyAlignment="0">
      <alignment horizontal="center"/>
    </xf>
    <xf numFmtId="172" fontId="300" fillId="1" borderId="2" applyNumberFormat="0" applyFont="0" applyAlignment="0">
      <alignment horizontal="center"/>
    </xf>
    <xf numFmtId="172" fontId="13" fillId="0" borderId="0"/>
    <xf numFmtId="172" fontId="300" fillId="1" borderId="2" applyNumberFormat="0" applyFont="0" applyAlignment="0">
      <alignment horizontal="center"/>
    </xf>
    <xf numFmtId="172" fontId="13" fillId="0" borderId="0"/>
    <xf numFmtId="245" fontId="167" fillId="114" borderId="0" applyNumberFormat="0" applyFont="0" applyBorder="0" applyAlignment="0" applyProtection="0"/>
    <xf numFmtId="0" fontId="7" fillId="6" borderId="21"/>
    <xf numFmtId="172" fontId="8" fillId="0" borderId="0" applyNumberFormat="0" applyProtection="0"/>
    <xf numFmtId="172" fontId="8" fillId="0" borderId="0" applyNumberFormat="0" applyProtection="0"/>
    <xf numFmtId="172" fontId="8" fillId="0" borderId="0" applyNumberFormat="0" applyProtection="0"/>
    <xf numFmtId="172" fontId="13" fillId="0" borderId="0"/>
    <xf numFmtId="1" fontId="7" fillId="0" borderId="0"/>
    <xf numFmtId="42" fontId="124" fillId="0" borderId="0" applyFill="0" applyBorder="0" applyAlignment="0" applyProtection="0"/>
    <xf numFmtId="0" fontId="123" fillId="0" borderId="34" applyNumberFormat="0" applyFill="0" applyAlignment="0" applyProtection="0"/>
    <xf numFmtId="287" fontId="7" fillId="0" borderId="0" applyNumberFormat="0" applyFill="0" applyBorder="0" applyAlignment="0"/>
    <xf numFmtId="172" fontId="308" fillId="0" borderId="0"/>
    <xf numFmtId="172" fontId="308" fillId="0" borderId="0"/>
    <xf numFmtId="172" fontId="308" fillId="0" borderId="0"/>
    <xf numFmtId="172" fontId="13" fillId="0" borderId="0"/>
    <xf numFmtId="344" fontId="7" fillId="0" borderId="0"/>
    <xf numFmtId="344" fontId="7" fillId="0" borderId="0"/>
    <xf numFmtId="344" fontId="7" fillId="0" borderId="0"/>
    <xf numFmtId="344" fontId="7" fillId="0" borderId="0"/>
    <xf numFmtId="172" fontId="308" fillId="0" borderId="0" applyNumberFormat="0" applyFill="0" applyBorder="0" applyAlignment="0">
      <alignment horizontal="center"/>
    </xf>
    <xf numFmtId="172" fontId="308" fillId="0" borderId="0" applyNumberFormat="0" applyFill="0" applyBorder="0" applyAlignment="0">
      <alignment horizontal="center"/>
    </xf>
    <xf numFmtId="172" fontId="308" fillId="0" borderId="0" applyNumberFormat="0" applyFill="0" applyBorder="0" applyAlignment="0">
      <alignment horizontal="center"/>
    </xf>
    <xf numFmtId="172" fontId="13" fillId="0" borderId="0"/>
    <xf numFmtId="225" fontId="309" fillId="0" borderId="101"/>
    <xf numFmtId="172" fontId="7" fillId="0" borderId="0"/>
    <xf numFmtId="229" fontId="7" fillId="0" borderId="0" applyFont="0" applyFill="0" applyBorder="0" applyAlignment="0" applyProtection="0"/>
    <xf numFmtId="269" fontId="7" fillId="0" borderId="0" applyFont="0" applyFill="0" applyBorder="0" applyAlignment="0" applyProtection="0"/>
    <xf numFmtId="7" fontId="225" fillId="0" borderId="36" applyFont="0" applyFill="0" applyBorder="0" applyProtection="0"/>
    <xf numFmtId="7" fontId="225" fillId="0" borderId="36" applyFont="0" applyFill="0" applyBorder="0" applyProtection="0"/>
    <xf numFmtId="7" fontId="225" fillId="0" borderId="36" applyFont="0" applyFill="0" applyBorder="0" applyProtection="0"/>
    <xf numFmtId="172" fontId="13" fillId="0" borderId="0"/>
    <xf numFmtId="172" fontId="20" fillId="0" borderId="0">
      <alignment vertical="top"/>
    </xf>
    <xf numFmtId="172" fontId="20" fillId="0" borderId="0">
      <alignment vertical="top"/>
    </xf>
    <xf numFmtId="172" fontId="20" fillId="0" borderId="0">
      <alignment vertical="top"/>
    </xf>
    <xf numFmtId="172" fontId="20" fillId="0" borderId="0">
      <alignment vertical="top"/>
    </xf>
    <xf numFmtId="172" fontId="13" fillId="0" borderId="0"/>
    <xf numFmtId="172" fontId="20" fillId="0" borderId="0">
      <alignment vertical="top"/>
    </xf>
    <xf numFmtId="172" fontId="20" fillId="0" borderId="0">
      <alignment vertical="top"/>
    </xf>
    <xf numFmtId="0" fontId="310" fillId="0" borderId="0"/>
    <xf numFmtId="172" fontId="13" fillId="0" borderId="0"/>
    <xf numFmtId="172" fontId="7" fillId="0" borderId="0">
      <alignment vertical="top"/>
    </xf>
    <xf numFmtId="172" fontId="7" fillId="0" borderId="0">
      <alignment vertical="top"/>
    </xf>
    <xf numFmtId="172" fontId="7" fillId="0" borderId="0">
      <alignment vertical="top"/>
    </xf>
    <xf numFmtId="172" fontId="13" fillId="0" borderId="0"/>
    <xf numFmtId="172" fontId="311" fillId="48" borderId="28" applyNumberFormat="0" applyProtection="0">
      <alignment horizontal="center"/>
    </xf>
    <xf numFmtId="172" fontId="311" fillId="48" borderId="28" applyNumberFormat="0" applyProtection="0">
      <alignment horizontal="center"/>
    </xf>
    <xf numFmtId="172" fontId="311" fillId="48" borderId="28" applyNumberFormat="0" applyProtection="0">
      <alignment horizontal="center"/>
    </xf>
    <xf numFmtId="172" fontId="13" fillId="0" borderId="0"/>
    <xf numFmtId="172" fontId="311" fillId="48" borderId="28" applyNumberFormat="0" applyProtection="0">
      <alignment horizontal="center"/>
    </xf>
    <xf numFmtId="172" fontId="311" fillId="48" borderId="28" applyNumberFormat="0" applyProtection="0">
      <alignment horizontal="center"/>
    </xf>
    <xf numFmtId="172" fontId="13" fillId="0" borderId="0"/>
    <xf numFmtId="172" fontId="311" fillId="48" borderId="28" applyNumberFormat="0" applyProtection="0">
      <alignment horizontal="center"/>
    </xf>
    <xf numFmtId="4" fontId="15" fillId="0" borderId="0" applyFill="0" applyBorder="0" applyProtection="0">
      <alignment horizontal="center" wrapText="1"/>
    </xf>
    <xf numFmtId="172" fontId="13" fillId="0" borderId="0"/>
    <xf numFmtId="172" fontId="311" fillId="100" borderId="28" applyNumberFormat="0" applyProtection="0">
      <alignment horizontal="center" vertical="center" wrapText="1"/>
    </xf>
    <xf numFmtId="172" fontId="311" fillId="100" borderId="28" applyNumberFormat="0" applyProtection="0">
      <alignment horizontal="center" vertical="center" wrapText="1"/>
    </xf>
    <xf numFmtId="172" fontId="311" fillId="100" borderId="28" applyNumberFormat="0" applyProtection="0">
      <alignment horizontal="center" vertical="center" wrapText="1"/>
    </xf>
    <xf numFmtId="172" fontId="13" fillId="0" borderId="0"/>
    <xf numFmtId="172" fontId="311" fillId="100" borderId="28" applyNumberFormat="0" applyProtection="0">
      <alignment horizontal="center" vertical="center" wrapText="1"/>
    </xf>
    <xf numFmtId="172" fontId="311" fillId="100" borderId="28" applyNumberFormat="0" applyProtection="0">
      <alignment horizontal="center" vertical="center" wrapText="1"/>
    </xf>
    <xf numFmtId="172" fontId="13" fillId="0" borderId="0"/>
    <xf numFmtId="172" fontId="311" fillId="100" borderId="28" applyNumberFormat="0" applyProtection="0">
      <alignment horizontal="center" vertical="center" wrapText="1"/>
    </xf>
    <xf numFmtId="4" fontId="15" fillId="0" borderId="0" applyFill="0" applyBorder="0" applyProtection="0">
      <alignment horizontal="center" wrapText="1"/>
    </xf>
    <xf numFmtId="172" fontId="13" fillId="0" borderId="0"/>
    <xf numFmtId="172" fontId="312" fillId="0" borderId="28" applyNumberFormat="0" applyFill="0" applyProtection="0">
      <alignment wrapText="1"/>
    </xf>
    <xf numFmtId="172" fontId="312" fillId="0" borderId="28" applyNumberFormat="0" applyFill="0" applyProtection="0">
      <alignment wrapText="1"/>
    </xf>
    <xf numFmtId="172" fontId="312" fillId="0" borderId="28" applyNumberFormat="0" applyFill="0" applyProtection="0">
      <alignment wrapText="1"/>
    </xf>
    <xf numFmtId="172" fontId="13" fillId="0" borderId="0"/>
    <xf numFmtId="172" fontId="312" fillId="0" borderId="28" applyNumberFormat="0" applyFill="0" applyProtection="0">
      <alignment wrapText="1"/>
    </xf>
    <xf numFmtId="172" fontId="312" fillId="0" borderId="28" applyNumberFormat="0" applyFill="0" applyProtection="0">
      <alignment wrapText="1"/>
    </xf>
    <xf numFmtId="172" fontId="13" fillId="0" borderId="0"/>
    <xf numFmtId="172" fontId="312" fillId="0" borderId="28" applyNumberFormat="0" applyFill="0" applyProtection="0">
      <alignment wrapText="1"/>
    </xf>
    <xf numFmtId="0" fontId="66" fillId="48" borderId="0" applyNumberFormat="0" applyBorder="0" applyProtection="0"/>
    <xf numFmtId="172" fontId="13" fillId="0" borderId="0"/>
    <xf numFmtId="8" fontId="312" fillId="0" borderId="28" applyFill="0" applyAlignment="0" applyProtection="0"/>
    <xf numFmtId="8" fontId="312" fillId="0" borderId="28" applyFill="0" applyAlignment="0" applyProtection="0"/>
    <xf numFmtId="8" fontId="312" fillId="0" borderId="28" applyFill="0" applyAlignment="0" applyProtection="0"/>
    <xf numFmtId="0" fontId="13" fillId="0" borderId="0" applyNumberFormat="0" applyFill="0" applyBorder="0" applyProtection="0">
      <alignment vertical="top"/>
    </xf>
    <xf numFmtId="172" fontId="13" fillId="0" borderId="0"/>
    <xf numFmtId="9" fontId="312" fillId="0" borderId="28" applyFill="0" applyAlignment="0" applyProtection="0"/>
    <xf numFmtId="9" fontId="312" fillId="0" borderId="28" applyFill="0" applyAlignment="0" applyProtection="0"/>
    <xf numFmtId="9" fontId="312" fillId="0" borderId="28" applyFill="0" applyAlignment="0" applyProtection="0"/>
    <xf numFmtId="345" fontId="15" fillId="0" borderId="0" applyFill="0" applyBorder="0" applyProtection="0">
      <alignment horizontal="right"/>
    </xf>
    <xf numFmtId="172" fontId="13" fillId="0" borderId="0"/>
    <xf numFmtId="346" fontId="312" fillId="0" borderId="28" applyFill="0" applyProtection="0">
      <alignment horizontal="left"/>
    </xf>
    <xf numFmtId="346" fontId="312" fillId="0" borderId="28" applyFill="0" applyProtection="0">
      <alignment horizontal="left"/>
    </xf>
    <xf numFmtId="346" fontId="312" fillId="0" borderId="28" applyFill="0" applyProtection="0">
      <alignment horizontal="left"/>
    </xf>
    <xf numFmtId="0" fontId="15" fillId="0" borderId="0" applyNumberFormat="0" applyFill="0" applyBorder="0" applyProtection="0">
      <alignment horizontal="left" vertical="top" wrapText="1"/>
    </xf>
    <xf numFmtId="172" fontId="13" fillId="0" borderId="0"/>
    <xf numFmtId="0" fontId="46" fillId="0" borderId="0" applyNumberFormat="0" applyFill="0" applyBorder="0" applyProtection="0">
      <alignment horizontal="left" vertical="top" wrapText="1"/>
    </xf>
    <xf numFmtId="4" fontId="239" fillId="0" borderId="0" applyFill="0" applyBorder="0" applyProtection="0">
      <alignment horizontal="center" wrapText="1"/>
    </xf>
    <xf numFmtId="4" fontId="15" fillId="0" borderId="0" applyFill="0" applyBorder="0" applyProtection="0">
      <alignment wrapText="1"/>
    </xf>
    <xf numFmtId="172" fontId="7" fillId="0" borderId="0">
      <alignment vertical="top"/>
    </xf>
    <xf numFmtId="172" fontId="7" fillId="0" borderId="0">
      <alignment vertical="top"/>
    </xf>
    <xf numFmtId="172" fontId="7" fillId="0" borderId="0">
      <alignment vertical="top"/>
    </xf>
    <xf numFmtId="172" fontId="13" fillId="0" borderId="0"/>
    <xf numFmtId="4" fontId="239" fillId="0" borderId="0" applyFill="0" applyBorder="0" applyProtection="0">
      <alignment wrapText="1"/>
    </xf>
    <xf numFmtId="171" fontId="239" fillId="0" borderId="0" applyFill="0" applyBorder="0" applyProtection="0">
      <alignment horizontal="center" wrapText="1"/>
    </xf>
    <xf numFmtId="0" fontId="46" fillId="0" borderId="103" applyNumberFormat="0" applyFill="0" applyProtection="0">
      <alignment wrapText="1"/>
    </xf>
    <xf numFmtId="0" fontId="8" fillId="0" borderId="0" applyNumberFormat="0" applyFill="0" applyBorder="0" applyProtection="0">
      <alignment wrapText="1"/>
    </xf>
    <xf numFmtId="0" fontId="46" fillId="0" borderId="103" applyNumberFormat="0" applyFill="0" applyProtection="0">
      <alignment horizontal="center" wrapText="1"/>
    </xf>
    <xf numFmtId="347" fontId="46" fillId="0" borderId="0" applyFill="0" applyBorder="0" applyProtection="0">
      <alignment horizontal="center" wrapText="1"/>
    </xf>
    <xf numFmtId="0" fontId="12" fillId="0" borderId="0" applyNumberFormat="0" applyFill="0" applyBorder="0" applyProtection="0">
      <alignment horizontal="justify" wrapText="1"/>
    </xf>
    <xf numFmtId="0" fontId="46" fillId="0" borderId="0" applyNumberFormat="0" applyFill="0" applyBorder="0" applyProtection="0">
      <alignment horizontal="centerContinuous" wrapText="1"/>
    </xf>
    <xf numFmtId="172" fontId="7" fillId="0" borderId="0">
      <alignment vertical="top"/>
    </xf>
    <xf numFmtId="172" fontId="7" fillId="0" borderId="0">
      <alignment vertical="top"/>
    </xf>
    <xf numFmtId="172" fontId="7" fillId="0" borderId="0">
      <alignment vertical="top"/>
    </xf>
    <xf numFmtId="172" fontId="13" fillId="0" borderId="0"/>
    <xf numFmtId="0" fontId="46" fillId="0" borderId="103" applyNumberFormat="0" applyFill="0" applyProtection="0">
      <alignment wrapText="1"/>
    </xf>
    <xf numFmtId="0" fontId="46" fillId="0" borderId="103" applyNumberFormat="0" applyFill="0" applyProtection="0">
      <alignment horizontal="center" wrapText="1"/>
    </xf>
    <xf numFmtId="172" fontId="7" fillId="0" borderId="0">
      <alignment vertical="top"/>
    </xf>
    <xf numFmtId="172" fontId="7" fillId="0" borderId="0">
      <alignment vertical="top"/>
    </xf>
    <xf numFmtId="172" fontId="7" fillId="0" borderId="0">
      <alignment vertical="top"/>
    </xf>
    <xf numFmtId="172" fontId="13" fillId="0" borderId="0"/>
    <xf numFmtId="172" fontId="7" fillId="0" borderId="0">
      <alignment vertical="top"/>
    </xf>
    <xf numFmtId="172" fontId="7" fillId="0" borderId="0">
      <alignment vertical="top"/>
    </xf>
    <xf numFmtId="172" fontId="7" fillId="0" borderId="0">
      <alignment vertical="top"/>
    </xf>
    <xf numFmtId="172" fontId="13" fillId="0" borderId="0"/>
    <xf numFmtId="172" fontId="7" fillId="0" borderId="0">
      <alignment vertical="top"/>
    </xf>
    <xf numFmtId="172" fontId="7" fillId="0" borderId="0">
      <alignment vertical="top"/>
    </xf>
    <xf numFmtId="172" fontId="7" fillId="0" borderId="0">
      <alignment vertical="top"/>
    </xf>
    <xf numFmtId="172" fontId="13" fillId="0" borderId="0"/>
    <xf numFmtId="172" fontId="7" fillId="0" borderId="0">
      <alignment vertical="top"/>
    </xf>
    <xf numFmtId="172" fontId="7" fillId="0" borderId="0">
      <alignment vertical="top"/>
    </xf>
    <xf numFmtId="172" fontId="7" fillId="0" borderId="0">
      <alignment vertical="top"/>
    </xf>
    <xf numFmtId="172" fontId="13" fillId="0" borderId="0"/>
    <xf numFmtId="172" fontId="7" fillId="0" borderId="0">
      <alignment vertical="top"/>
    </xf>
    <xf numFmtId="172" fontId="7" fillId="0" borderId="0">
      <alignment vertical="top"/>
    </xf>
    <xf numFmtId="172" fontId="7" fillId="0" borderId="0">
      <alignment vertical="top"/>
    </xf>
    <xf numFmtId="172" fontId="13" fillId="0" borderId="0"/>
    <xf numFmtId="348" fontId="15" fillId="0" borderId="0" applyNumberFormat="0" applyFont="0">
      <alignment horizontal="right"/>
    </xf>
    <xf numFmtId="172" fontId="20" fillId="0" borderId="0" applyNumberFormat="0" applyBorder="0" applyAlignment="0"/>
    <xf numFmtId="172" fontId="20" fillId="0" borderId="0" applyNumberFormat="0" applyBorder="0" applyAlignment="0"/>
    <xf numFmtId="0" fontId="313" fillId="0" borderId="0" applyNumberFormat="0" applyBorder="0" applyAlignment="0"/>
    <xf numFmtId="172" fontId="20" fillId="0" borderId="0" applyNumberFormat="0" applyBorder="0" applyAlignment="0"/>
    <xf numFmtId="0" fontId="20" fillId="0" borderId="0" applyNumberFormat="0" applyBorder="0" applyAlignment="0"/>
    <xf numFmtId="172" fontId="13" fillId="0" borderId="0"/>
    <xf numFmtId="172" fontId="314" fillId="0" borderId="0" applyNumberFormat="0" applyBorder="0" applyAlignment="0"/>
    <xf numFmtId="172" fontId="314" fillId="0" borderId="0" applyNumberFormat="0" applyBorder="0" applyAlignment="0"/>
    <xf numFmtId="0" fontId="315" fillId="0" borderId="0" applyNumberFormat="0" applyBorder="0" applyAlignment="0"/>
    <xf numFmtId="172" fontId="314" fillId="0" borderId="0" applyNumberFormat="0" applyBorder="0" applyAlignment="0"/>
    <xf numFmtId="0" fontId="285" fillId="61" borderId="0" applyNumberFormat="0" applyBorder="0" applyAlignment="0"/>
    <xf numFmtId="172" fontId="13" fillId="0" borderId="0"/>
    <xf numFmtId="172" fontId="64" fillId="0" borderId="0" applyNumberFormat="0" applyBorder="0" applyAlignment="0"/>
    <xf numFmtId="172" fontId="64" fillId="0" borderId="0" applyNumberFormat="0" applyBorder="0" applyAlignment="0"/>
    <xf numFmtId="0" fontId="316" fillId="0" borderId="0" applyNumberFormat="0" applyBorder="0" applyAlignment="0"/>
    <xf numFmtId="172" fontId="64" fillId="0" borderId="0" applyNumberFormat="0" applyBorder="0" applyAlignment="0"/>
    <xf numFmtId="0" fontId="317" fillId="0" borderId="0" applyNumberFormat="0" applyBorder="0" applyAlignment="0"/>
    <xf numFmtId="172" fontId="13" fillId="0" borderId="0"/>
    <xf numFmtId="172" fontId="317" fillId="0" borderId="0" applyNumberFormat="0" applyBorder="0" applyAlignment="0"/>
    <xf numFmtId="172" fontId="317" fillId="0" borderId="0" applyNumberFormat="0" applyBorder="0" applyAlignment="0"/>
    <xf numFmtId="0" fontId="318" fillId="0" borderId="0" applyNumberFormat="0" applyBorder="0" applyAlignment="0"/>
    <xf numFmtId="172" fontId="317" fillId="0" borderId="0" applyNumberFormat="0" applyBorder="0" applyAlignment="0"/>
    <xf numFmtId="0" fontId="285" fillId="0" borderId="0" applyNumberFormat="0" applyBorder="0" applyAlignment="0"/>
    <xf numFmtId="172" fontId="13" fillId="0" borderId="0"/>
    <xf numFmtId="172" fontId="319" fillId="0" borderId="0" applyNumberFormat="0" applyBorder="0" applyAlignment="0"/>
    <xf numFmtId="172" fontId="319" fillId="0" borderId="0" applyNumberFormat="0" applyBorder="0" applyAlignment="0"/>
    <xf numFmtId="0" fontId="320" fillId="0" borderId="0" applyNumberFormat="0" applyBorder="0" applyAlignment="0"/>
    <xf numFmtId="172" fontId="319" fillId="0" borderId="0" applyNumberFormat="0" applyBorder="0" applyAlignment="0"/>
    <xf numFmtId="0" fontId="317" fillId="61" borderId="0" applyNumberFormat="0" applyBorder="0" applyAlignment="0"/>
    <xf numFmtId="172" fontId="13" fillId="0" borderId="0"/>
    <xf numFmtId="172" fontId="285" fillId="0" borderId="0" applyNumberFormat="0" applyBorder="0" applyAlignment="0"/>
    <xf numFmtId="172" fontId="285" fillId="0" borderId="0" applyNumberFormat="0" applyBorder="0" applyAlignment="0"/>
    <xf numFmtId="0" fontId="321" fillId="0" borderId="0" applyNumberFormat="0" applyBorder="0" applyAlignment="0"/>
    <xf numFmtId="172" fontId="285" fillId="0" borderId="0" applyNumberFormat="0" applyBorder="0" applyAlignment="0"/>
    <xf numFmtId="0" fontId="285" fillId="0" borderId="0" applyNumberFormat="0" applyBorder="0" applyAlignment="0"/>
    <xf numFmtId="172" fontId="13" fillId="0" borderId="0"/>
    <xf numFmtId="0" fontId="319" fillId="0" borderId="0" applyNumberFormat="0" applyBorder="0" applyAlignment="0"/>
    <xf numFmtId="0" fontId="313" fillId="0" borderId="0" applyNumberFormat="0" applyBorder="0" applyAlignment="0"/>
    <xf numFmtId="0" fontId="20" fillId="0" borderId="0" applyNumberFormat="0" applyBorder="0" applyAlignment="0"/>
    <xf numFmtId="0" fontId="322" fillId="2" borderId="0"/>
    <xf numFmtId="0" fontId="322" fillId="2" borderId="0"/>
    <xf numFmtId="0" fontId="322" fillId="2" borderId="0"/>
    <xf numFmtId="0" fontId="322" fillId="2" borderId="0"/>
    <xf numFmtId="0" fontId="322" fillId="2" borderId="0"/>
    <xf numFmtId="0" fontId="322" fillId="2" borderId="0"/>
    <xf numFmtId="0" fontId="322" fillId="2" borderId="0"/>
    <xf numFmtId="0" fontId="322" fillId="2" borderId="0"/>
    <xf numFmtId="172" fontId="258" fillId="0" borderId="0"/>
    <xf numFmtId="172" fontId="258" fillId="0" borderId="0"/>
    <xf numFmtId="172" fontId="258" fillId="0" borderId="0"/>
    <xf numFmtId="172" fontId="13" fillId="0" borderId="0"/>
    <xf numFmtId="172" fontId="168" fillId="0" borderId="0" applyNumberFormat="0" applyFill="0" applyBorder="0" applyAlignment="0" applyProtection="0">
      <alignment horizontal="left"/>
    </xf>
    <xf numFmtId="172" fontId="168" fillId="0" borderId="0" applyNumberFormat="0" applyFill="0" applyBorder="0" applyAlignment="0" applyProtection="0">
      <alignment horizontal="left"/>
    </xf>
    <xf numFmtId="172" fontId="168" fillId="0" borderId="0" applyNumberFormat="0" applyFill="0" applyBorder="0" applyAlignment="0" applyProtection="0">
      <alignment horizontal="left"/>
    </xf>
    <xf numFmtId="172" fontId="13" fillId="0" borderId="0"/>
    <xf numFmtId="0" fontId="323" fillId="0" borderId="0"/>
    <xf numFmtId="172" fontId="324" fillId="0" borderId="155" applyNumberFormat="0"/>
    <xf numFmtId="172" fontId="324" fillId="0" borderId="155" applyNumberFormat="0"/>
    <xf numFmtId="180" fontId="104" fillId="0" borderId="0">
      <alignment horizontal="centerContinuous"/>
    </xf>
    <xf numFmtId="172" fontId="324" fillId="0" borderId="155" applyNumberFormat="0"/>
    <xf numFmtId="0" fontId="325" fillId="0" borderId="0" applyNumberFormat="0" applyFill="0" applyBorder="0" applyAlignment="0" applyProtection="0"/>
    <xf numFmtId="0" fontId="291" fillId="0" borderId="0"/>
    <xf numFmtId="41" fontId="8" fillId="0" borderId="30"/>
    <xf numFmtId="43" fontId="8" fillId="0" borderId="30"/>
    <xf numFmtId="8" fontId="8" fillId="0" borderId="85" applyProtection="0"/>
    <xf numFmtId="172" fontId="326" fillId="0" borderId="37"/>
    <xf numFmtId="172" fontId="326" fillId="0" borderId="37"/>
    <xf numFmtId="172" fontId="326" fillId="0" borderId="37"/>
    <xf numFmtId="172" fontId="13" fillId="0" borderId="0"/>
    <xf numFmtId="172" fontId="46" fillId="3" borderId="0" applyNumberFormat="0" applyFont="0" applyBorder="0" applyAlignment="0" applyProtection="0"/>
    <xf numFmtId="172" fontId="46" fillId="3" borderId="0" applyNumberFormat="0" applyFont="0" applyBorder="0" applyAlignment="0" applyProtection="0"/>
    <xf numFmtId="172" fontId="46" fillId="3" borderId="0" applyNumberFormat="0" applyFont="0" applyBorder="0" applyAlignment="0" applyProtection="0"/>
    <xf numFmtId="172" fontId="13" fillId="0" borderId="0"/>
    <xf numFmtId="0" fontId="327" fillId="0" borderId="0"/>
    <xf numFmtId="349" fontId="328" fillId="0" borderId="0">
      <alignment horizontal="left"/>
    </xf>
    <xf numFmtId="172" fontId="7" fillId="0" borderId="0"/>
    <xf numFmtId="172" fontId="7" fillId="0" borderId="0"/>
    <xf numFmtId="172" fontId="7"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225" fontId="98" fillId="0" borderId="0"/>
    <xf numFmtId="172" fontId="13" fillId="0" borderId="0"/>
    <xf numFmtId="225" fontId="98" fillId="0" borderId="0"/>
    <xf numFmtId="172" fontId="13" fillId="0" borderId="0"/>
    <xf numFmtId="225" fontId="98" fillId="0" borderId="0"/>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7" fillId="0" borderId="0"/>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172" fontId="121" fillId="0" borderId="34">
      <alignment horizontal="center"/>
    </xf>
    <xf numFmtId="172" fontId="121" fillId="0" borderId="34">
      <alignment horizontal="center"/>
    </xf>
    <xf numFmtId="172" fontId="13" fillId="0" borderId="0"/>
    <xf numFmtId="172" fontId="121" fillId="0" borderId="34">
      <alignment horizontal="center"/>
    </xf>
    <xf numFmtId="172" fontId="13" fillId="0" borderId="0"/>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0" fontId="121" fillId="0" borderId="34">
      <alignment horizontal="center"/>
    </xf>
    <xf numFmtId="172" fontId="13" fillId="0" borderId="0"/>
    <xf numFmtId="172" fontId="121" fillId="0" borderId="34">
      <alignment horizontal="center"/>
    </xf>
    <xf numFmtId="172" fontId="13" fillId="0" borderId="0"/>
    <xf numFmtId="172" fontId="121" fillId="0" borderId="34">
      <alignment horizontal="center"/>
    </xf>
    <xf numFmtId="172" fontId="13" fillId="0" borderId="0"/>
    <xf numFmtId="172" fontId="7" fillId="0" borderId="0"/>
    <xf numFmtId="172" fontId="13" fillId="0" borderId="0"/>
    <xf numFmtId="172" fontId="7" fillId="0" borderId="0"/>
    <xf numFmtId="172" fontId="13" fillId="0" borderId="0"/>
    <xf numFmtId="172" fontId="121" fillId="0" borderId="101">
      <alignment horizontal="centerContinuous"/>
    </xf>
    <xf numFmtId="172"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21" fillId="0" borderId="101">
      <alignment horizontal="centerContinuous"/>
    </xf>
    <xf numFmtId="172" fontId="13" fillId="0" borderId="0"/>
    <xf numFmtId="172" fontId="121" fillId="0" borderId="101">
      <alignment horizontal="centerContinuous"/>
    </xf>
    <xf numFmtId="172" fontId="13" fillId="0" borderId="0"/>
    <xf numFmtId="172" fontId="13" fillId="0" borderId="0"/>
    <xf numFmtId="0"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21" fillId="0" borderId="101">
      <alignment horizontal="centerContinuous"/>
    </xf>
    <xf numFmtId="172" fontId="13" fillId="0" borderId="0"/>
    <xf numFmtId="172" fontId="121" fillId="0" borderId="101">
      <alignment horizontal="centerContinuous"/>
    </xf>
    <xf numFmtId="172" fontId="13" fillId="0" borderId="0"/>
    <xf numFmtId="172" fontId="13" fillId="0" borderId="0"/>
    <xf numFmtId="0"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21" fillId="0" borderId="101">
      <alignment horizontal="centerContinuous"/>
    </xf>
    <xf numFmtId="172" fontId="13" fillId="0" borderId="0"/>
    <xf numFmtId="172" fontId="121" fillId="0" borderId="101">
      <alignment horizontal="centerContinuous"/>
    </xf>
    <xf numFmtId="172" fontId="13" fillId="0" borderId="0"/>
    <xf numFmtId="172" fontId="13" fillId="0" borderId="0"/>
    <xf numFmtId="0"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21" fillId="0" borderId="101">
      <alignment horizontal="centerContinuous"/>
    </xf>
    <xf numFmtId="172" fontId="13" fillId="0" borderId="0"/>
    <xf numFmtId="172" fontId="121" fillId="0" borderId="101">
      <alignment horizontal="centerContinuous"/>
    </xf>
    <xf numFmtId="172" fontId="13" fillId="0" borderId="0"/>
    <xf numFmtId="172" fontId="13" fillId="0" borderId="0"/>
    <xf numFmtId="0"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3" fillId="0" borderId="0"/>
    <xf numFmtId="172" fontId="13" fillId="0" borderId="0"/>
    <xf numFmtId="172" fontId="121" fillId="0" borderId="101">
      <alignment horizontal="centerContinuous"/>
    </xf>
    <xf numFmtId="172" fontId="121" fillId="0" borderId="101">
      <alignment horizontal="centerContinuous"/>
    </xf>
    <xf numFmtId="172" fontId="13" fillId="0" borderId="0"/>
    <xf numFmtId="172" fontId="121" fillId="0" borderId="101">
      <alignment horizontal="centerContinuous"/>
    </xf>
    <xf numFmtId="172" fontId="13" fillId="0" borderId="0"/>
    <xf numFmtId="172" fontId="13" fillId="0" borderId="0"/>
    <xf numFmtId="0"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3" fillId="0" borderId="0"/>
    <xf numFmtId="0" fontId="121" fillId="0" borderId="101">
      <alignment horizontal="centerContinuous"/>
    </xf>
    <xf numFmtId="172" fontId="13" fillId="0" borderId="0"/>
    <xf numFmtId="172" fontId="121" fillId="0" borderId="101">
      <alignment horizontal="centerContinuous"/>
    </xf>
    <xf numFmtId="172" fontId="13" fillId="0" borderId="0"/>
    <xf numFmtId="172" fontId="121" fillId="0" borderId="101">
      <alignment horizontal="centerContinuous"/>
    </xf>
    <xf numFmtId="172" fontId="13" fillId="0" borderId="0"/>
    <xf numFmtId="225" fontId="98" fillId="0" borderId="0"/>
    <xf numFmtId="172" fontId="13" fillId="0" borderId="0"/>
    <xf numFmtId="0" fontId="100" fillId="47" borderId="0"/>
    <xf numFmtId="172" fontId="74" fillId="0" borderId="0" applyFill="0" applyBorder="0" applyProtection="0">
      <alignment horizontal="center" vertical="center"/>
    </xf>
    <xf numFmtId="172" fontId="74" fillId="0" borderId="0" applyFill="0" applyBorder="0" applyProtection="0">
      <alignment horizontal="center" vertical="center"/>
    </xf>
    <xf numFmtId="172" fontId="74" fillId="0" borderId="0" applyFill="0" applyBorder="0" applyProtection="0">
      <alignment horizontal="center" vertical="center"/>
    </xf>
    <xf numFmtId="0" fontId="74" fillId="0" borderId="0" applyFill="0" applyBorder="0" applyProtection="0">
      <alignment horizontal="center" vertical="center"/>
    </xf>
    <xf numFmtId="172" fontId="13" fillId="0" borderId="0"/>
    <xf numFmtId="3" fontId="329" fillId="0" borderId="0" applyFont="0" applyBorder="0" applyAlignment="0"/>
    <xf numFmtId="172" fontId="330" fillId="0" borderId="0" applyBorder="0" applyProtection="0">
      <alignment vertical="center"/>
    </xf>
    <xf numFmtId="172" fontId="330" fillId="0" borderId="0" applyBorder="0" applyProtection="0">
      <alignment vertical="center"/>
    </xf>
    <xf numFmtId="172" fontId="330" fillId="0" borderId="0" applyBorder="0" applyProtection="0">
      <alignment vertical="center"/>
    </xf>
    <xf numFmtId="0" fontId="330" fillId="0" borderId="0" applyBorder="0" applyProtection="0">
      <alignment vertical="center"/>
    </xf>
    <xf numFmtId="281" fontId="7" fillId="0" borderId="34" applyBorder="0" applyProtection="0">
      <alignment horizontal="right" vertical="center"/>
    </xf>
    <xf numFmtId="282" fontId="330" fillId="0" borderId="34" applyBorder="0" applyProtection="0">
      <alignment horizontal="right" vertical="center"/>
    </xf>
    <xf numFmtId="172" fontId="331" fillId="115" borderId="0" applyBorder="0" applyProtection="0">
      <alignment horizontal="centerContinuous" vertical="center"/>
    </xf>
    <xf numFmtId="172" fontId="331" fillId="115" borderId="0" applyBorder="0" applyProtection="0">
      <alignment horizontal="centerContinuous" vertical="center"/>
    </xf>
    <xf numFmtId="172" fontId="331" fillId="115" borderId="0" applyBorder="0" applyProtection="0">
      <alignment horizontal="centerContinuous" vertical="center"/>
    </xf>
    <xf numFmtId="0" fontId="331" fillId="115" borderId="0" applyBorder="0" applyProtection="0">
      <alignment horizontal="centerContinuous" vertical="center"/>
    </xf>
    <xf numFmtId="172" fontId="13" fillId="0" borderId="0"/>
    <xf numFmtId="172" fontId="331" fillId="116" borderId="34" applyBorder="0" applyProtection="0">
      <alignment horizontal="centerContinuous" vertical="center"/>
    </xf>
    <xf numFmtId="172" fontId="331" fillId="116" borderId="34" applyBorder="0" applyProtection="0">
      <alignment horizontal="centerContinuous" vertical="center"/>
    </xf>
    <xf numFmtId="172" fontId="331" fillId="116" borderId="34" applyBorder="0" applyProtection="0">
      <alignment horizontal="centerContinuous" vertical="center"/>
    </xf>
    <xf numFmtId="0" fontId="331" fillId="116" borderId="34" applyBorder="0" applyProtection="0">
      <alignment horizontal="centerContinuous" vertical="center"/>
    </xf>
    <xf numFmtId="172" fontId="13" fillId="0" borderId="0"/>
    <xf numFmtId="172" fontId="7" fillId="0" borderId="0" applyBorder="0" applyProtection="0">
      <alignment vertical="center"/>
    </xf>
    <xf numFmtId="172" fontId="74" fillId="0" borderId="0" applyFill="0" applyBorder="0" applyProtection="0"/>
    <xf numFmtId="172" fontId="74" fillId="0" borderId="0" applyFill="0" applyBorder="0" applyProtection="0"/>
    <xf numFmtId="172" fontId="74" fillId="0" borderId="0" applyFill="0" applyBorder="0" applyProtection="0"/>
    <xf numFmtId="0" fontId="74" fillId="0" borderId="0" applyFill="0" applyBorder="0" applyProtection="0"/>
    <xf numFmtId="172" fontId="13" fillId="0" borderId="0"/>
    <xf numFmtId="172" fontId="111" fillId="0" borderId="0"/>
    <xf numFmtId="172" fontId="111" fillId="0" borderId="0"/>
    <xf numFmtId="172" fontId="111" fillId="0" borderId="0"/>
    <xf numFmtId="172" fontId="13" fillId="0" borderId="0"/>
    <xf numFmtId="172" fontId="8" fillId="0" borderId="0" applyFill="0" applyBorder="0" applyProtection="0">
      <alignment horizontal="left"/>
    </xf>
    <xf numFmtId="172" fontId="8" fillId="0" borderId="0" applyFill="0" applyBorder="0" applyProtection="0">
      <alignment horizontal="left"/>
    </xf>
    <xf numFmtId="172" fontId="8" fillId="0" borderId="0" applyFill="0" applyBorder="0" applyProtection="0">
      <alignment horizontal="left"/>
    </xf>
    <xf numFmtId="0" fontId="8" fillId="0" borderId="0" applyFill="0" applyBorder="0" applyProtection="0">
      <alignment horizontal="left"/>
    </xf>
    <xf numFmtId="172" fontId="13" fillId="0" borderId="0"/>
    <xf numFmtId="172" fontId="332" fillId="0" borderId="37" applyFill="0" applyBorder="0" applyProtection="0">
      <alignment horizontal="left" vertical="top"/>
    </xf>
    <xf numFmtId="172" fontId="332" fillId="0" borderId="37" applyFill="0" applyBorder="0" applyProtection="0">
      <alignment horizontal="left" vertical="top"/>
    </xf>
    <xf numFmtId="172" fontId="332" fillId="0" borderId="37" applyFill="0" applyBorder="0" applyProtection="0">
      <alignment horizontal="left" vertical="top"/>
    </xf>
    <xf numFmtId="0" fontId="49" fillId="0" borderId="0" applyFill="0" applyBorder="0" applyProtection="0">
      <alignment horizontal="left" vertical="top"/>
    </xf>
    <xf numFmtId="172" fontId="13" fillId="0" borderId="0"/>
    <xf numFmtId="172" fontId="168" fillId="0" borderId="0">
      <alignment horizontal="centerContinuous"/>
    </xf>
    <xf numFmtId="172" fontId="13" fillId="5" borderId="30" applyNumberFormat="0" applyFont="0" applyFill="0" applyAlignment="0" applyProtection="0">
      <protection locked="0"/>
    </xf>
    <xf numFmtId="172" fontId="13" fillId="5" borderId="30" applyNumberFormat="0" applyFont="0" applyFill="0" applyAlignment="0" applyProtection="0">
      <protection locked="0"/>
    </xf>
    <xf numFmtId="172" fontId="13" fillId="5" borderId="30" applyNumberFormat="0" applyFont="0" applyFill="0" applyAlignment="0" applyProtection="0">
      <protection locked="0"/>
    </xf>
    <xf numFmtId="172" fontId="13" fillId="0" borderId="0"/>
    <xf numFmtId="172" fontId="13" fillId="5" borderId="30" applyNumberFormat="0" applyFont="0" applyFill="0" applyAlignment="0" applyProtection="0">
      <protection locked="0"/>
    </xf>
    <xf numFmtId="172" fontId="13" fillId="5" borderId="30" applyNumberFormat="0" applyFont="0" applyFill="0" applyAlignment="0" applyProtection="0">
      <protection locked="0"/>
    </xf>
    <xf numFmtId="172" fontId="13" fillId="0" borderId="0"/>
    <xf numFmtId="172" fontId="13" fillId="5" borderId="30" applyNumberFormat="0" applyFont="0" applyFill="0" applyAlignment="0" applyProtection="0">
      <protection locked="0"/>
    </xf>
    <xf numFmtId="172" fontId="13" fillId="0" borderId="0"/>
    <xf numFmtId="0" fontId="104" fillId="0" borderId="0" applyNumberFormat="0" applyAlignment="0" applyProtection="0"/>
    <xf numFmtId="172" fontId="333" fillId="0" borderId="0" applyFill="0" applyBorder="0" applyProtection="0">
      <alignment horizontal="center" vertical="center"/>
    </xf>
    <xf numFmtId="172" fontId="333" fillId="0" borderId="0" applyFill="0" applyBorder="0" applyProtection="0">
      <alignment horizontal="center" vertical="center"/>
    </xf>
    <xf numFmtId="172" fontId="333" fillId="0" borderId="0" applyFill="0" applyBorder="0" applyProtection="0">
      <alignment horizontal="center" vertical="center"/>
    </xf>
    <xf numFmtId="172" fontId="13" fillId="0" borderId="0"/>
    <xf numFmtId="172" fontId="13" fillId="5" borderId="156" applyNumberFormat="0" applyFont="0" applyFill="0" applyAlignment="0" applyProtection="0">
      <protection locked="0"/>
    </xf>
    <xf numFmtId="172" fontId="13" fillId="5" borderId="156" applyNumberFormat="0" applyFont="0" applyFill="0" applyAlignment="0" applyProtection="0">
      <protection locked="0"/>
    </xf>
    <xf numFmtId="172" fontId="13" fillId="5" borderId="156" applyNumberFormat="0" applyFont="0" applyFill="0" applyAlignment="0" applyProtection="0">
      <protection locked="0"/>
    </xf>
    <xf numFmtId="172" fontId="13" fillId="0" borderId="0"/>
    <xf numFmtId="0" fontId="104" fillId="0" borderId="0" applyNumberFormat="0" applyProtection="0">
      <alignment horizontal="center"/>
    </xf>
    <xf numFmtId="172" fontId="293" fillId="0" borderId="0" applyFill="0" applyBorder="0" applyProtection="0">
      <alignment vertical="top"/>
    </xf>
    <xf numFmtId="172" fontId="293" fillId="0" borderId="0" applyFill="0" applyBorder="0" applyProtection="0">
      <alignment vertical="top"/>
    </xf>
    <xf numFmtId="172" fontId="293" fillId="0" borderId="0" applyFill="0" applyBorder="0" applyProtection="0">
      <alignment vertical="top"/>
    </xf>
    <xf numFmtId="172" fontId="13" fillId="0" borderId="0"/>
    <xf numFmtId="172" fontId="181" fillId="0" borderId="0" applyFill="0" applyBorder="0" applyProtection="0">
      <alignment vertical="center"/>
    </xf>
    <xf numFmtId="172" fontId="181" fillId="0" borderId="0" applyFill="0" applyBorder="0" applyProtection="0">
      <alignment vertical="center"/>
    </xf>
    <xf numFmtId="172" fontId="181" fillId="0" borderId="0" applyFill="0" applyBorder="0" applyProtection="0">
      <alignment vertical="center"/>
    </xf>
    <xf numFmtId="172" fontId="13" fillId="0" borderId="0"/>
    <xf numFmtId="172" fontId="121" fillId="0" borderId="0" applyFill="0" applyBorder="0" applyProtection="0"/>
    <xf numFmtId="172" fontId="121" fillId="0" borderId="0" applyFill="0" applyBorder="0" applyProtection="0"/>
    <xf numFmtId="172" fontId="121" fillId="0" borderId="0" applyFill="0" applyBorder="0" applyProtection="0"/>
    <xf numFmtId="172" fontId="13" fillId="0" borderId="0"/>
    <xf numFmtId="49" fontId="334" fillId="0" borderId="0"/>
    <xf numFmtId="172" fontId="335" fillId="0" borderId="0"/>
    <xf numFmtId="350" fontId="336" fillId="0" borderId="0" applyFont="0" applyFill="0" applyBorder="0" applyProtection="0">
      <alignment horizontal="left"/>
    </xf>
    <xf numFmtId="351" fontId="336" fillId="0" borderId="0" applyFont="0" applyFill="0" applyBorder="0" applyProtection="0">
      <alignment horizontal="left"/>
    </xf>
    <xf numFmtId="172" fontId="337" fillId="0" borderId="0"/>
    <xf numFmtId="172" fontId="337" fillId="0" borderId="0"/>
    <xf numFmtId="172" fontId="337" fillId="0" borderId="0"/>
    <xf numFmtId="172" fontId="13"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172" fontId="335" fillId="0" borderId="0"/>
    <xf numFmtId="0" fontId="278" fillId="0" borderId="0" applyNumberFormat="0" applyFill="0" applyBorder="0"/>
    <xf numFmtId="172" fontId="335" fillId="0" borderId="0"/>
    <xf numFmtId="172" fontId="335" fillId="0" borderId="0"/>
    <xf numFmtId="245" fontId="169" fillId="0" borderId="0">
      <alignment horizontal="left"/>
      <protection locked="0"/>
    </xf>
    <xf numFmtId="172" fontId="335" fillId="0" borderId="0"/>
    <xf numFmtId="172" fontId="70" fillId="0" borderId="21" applyFill="0" applyBorder="0" applyProtection="0">
      <alignment horizontal="center"/>
    </xf>
    <xf numFmtId="172" fontId="70" fillId="0" borderId="21" applyFill="0" applyBorder="0" applyProtection="0">
      <alignment horizontal="center"/>
    </xf>
    <xf numFmtId="172" fontId="70" fillId="0" borderId="21" applyFill="0" applyBorder="0" applyProtection="0">
      <alignment horizontal="center"/>
    </xf>
    <xf numFmtId="172" fontId="13" fillId="0" borderId="0"/>
    <xf numFmtId="172" fontId="70" fillId="0" borderId="21" applyFill="0" applyBorder="0" applyProtection="0">
      <alignment horizontal="center"/>
    </xf>
    <xf numFmtId="172" fontId="70" fillId="0" borderId="21" applyFill="0" applyBorder="0" applyProtection="0">
      <alignment horizontal="center"/>
    </xf>
    <xf numFmtId="172" fontId="13" fillId="0" borderId="0"/>
    <xf numFmtId="172" fontId="70" fillId="0" borderId="21" applyFill="0" applyBorder="0" applyProtection="0">
      <alignment horizontal="center"/>
    </xf>
    <xf numFmtId="172" fontId="70" fillId="0" borderId="21" applyFill="0" applyBorder="0" applyProtection="0">
      <alignment horizontal="center"/>
    </xf>
    <xf numFmtId="172" fontId="70" fillId="0" borderId="21" applyFill="0" applyBorder="0" applyProtection="0">
      <alignment horizontal="center"/>
    </xf>
    <xf numFmtId="172" fontId="13" fillId="0" borderId="0"/>
    <xf numFmtId="172" fontId="338" fillId="0" borderId="0"/>
    <xf numFmtId="172" fontId="338" fillId="0" borderId="0"/>
    <xf numFmtId="172" fontId="338" fillId="0" borderId="0"/>
    <xf numFmtId="172" fontId="13" fillId="0" borderId="0"/>
    <xf numFmtId="172" fontId="68" fillId="0" borderId="0" applyNumberFormat="0" applyFont="0" applyFill="0" applyBorder="0" applyProtection="0">
      <alignment horizontal="left" vertical="top" wrapText="1"/>
    </xf>
    <xf numFmtId="172" fontId="68" fillId="0" borderId="0" applyNumberFormat="0" applyFont="0" applyFill="0" applyBorder="0" applyProtection="0">
      <alignment horizontal="left" vertical="top" wrapText="1"/>
    </xf>
    <xf numFmtId="172" fontId="68" fillId="0" borderId="0" applyNumberFormat="0" applyFont="0" applyFill="0" applyBorder="0" applyProtection="0">
      <alignment horizontal="left" vertical="top" wrapText="1"/>
    </xf>
    <xf numFmtId="172" fontId="13" fillId="0" borderId="0"/>
    <xf numFmtId="172" fontId="46" fillId="0" borderId="0" applyNumberFormat="0" applyFill="0" applyBorder="0" applyAlignment="0" applyProtection="0"/>
    <xf numFmtId="172" fontId="339" fillId="0" borderId="0"/>
    <xf numFmtId="172" fontId="339" fillId="0" borderId="0"/>
    <xf numFmtId="172" fontId="339" fillId="0" borderId="0"/>
    <xf numFmtId="0" fontId="339" fillId="0" borderId="0"/>
    <xf numFmtId="172" fontId="13" fillId="0" borderId="0"/>
    <xf numFmtId="0" fontId="66" fillId="0" borderId="0"/>
    <xf numFmtId="0" fontId="340" fillId="0" borderId="0"/>
    <xf numFmtId="0" fontId="13" fillId="0" borderId="0">
      <alignment vertical="top"/>
    </xf>
    <xf numFmtId="352" fontId="7" fillId="0" borderId="0"/>
    <xf numFmtId="353" fontId="7" fillId="0" borderId="34" applyFont="0" applyFill="0" applyBorder="0" applyAlignment="0" applyProtection="0"/>
    <xf numFmtId="0" fontId="37" fillId="0" borderId="0" applyFill="0" applyBorder="0" applyProtection="0">
      <alignment horizontal="left" vertical="top"/>
    </xf>
    <xf numFmtId="18" fontId="13" fillId="5" borderId="0" applyFont="0" applyFill="0" applyBorder="0" applyAlignment="0" applyProtection="0">
      <protection locked="0"/>
    </xf>
    <xf numFmtId="172" fontId="62" fillId="0" borderId="0" applyNumberFormat="0" applyFill="0" applyBorder="0" applyAlignment="0" applyProtection="0"/>
    <xf numFmtId="172" fontId="62" fillId="0" borderId="0" applyNumberFormat="0" applyFill="0" applyBorder="0" applyAlignment="0" applyProtection="0"/>
    <xf numFmtId="172" fontId="62" fillId="0" borderId="0" applyNumberFormat="0" applyFill="0" applyBorder="0" applyAlignment="0" applyProtection="0"/>
    <xf numFmtId="0" fontId="62" fillId="0" borderId="0" applyNumberFormat="0" applyFill="0" applyBorder="0" applyAlignment="0" applyProtection="0"/>
    <xf numFmtId="172" fontId="13" fillId="0" borderId="0"/>
    <xf numFmtId="172" fontId="83" fillId="0" borderId="0" applyNumberFormat="0" applyFill="0" applyBorder="0" applyAlignment="0" applyProtection="0"/>
    <xf numFmtId="172" fontId="83" fillId="0" borderId="0" applyNumberFormat="0" applyFill="0" applyBorder="0" applyAlignment="0" applyProtection="0"/>
    <xf numFmtId="172" fontId="83" fillId="0" borderId="0" applyNumberFormat="0" applyFill="0" applyBorder="0" applyAlignment="0" applyProtection="0"/>
    <xf numFmtId="0" fontId="83" fillId="0" borderId="0" applyNumberFormat="0" applyFill="0" applyBorder="0" applyAlignment="0" applyProtection="0"/>
    <xf numFmtId="172" fontId="13" fillId="0" borderId="0"/>
    <xf numFmtId="172" fontId="121" fillId="0" borderId="0" applyNumberFormat="0" applyFont="0" applyBorder="0" applyAlignment="0"/>
    <xf numFmtId="172" fontId="121" fillId="0" borderId="0" applyNumberFormat="0" applyFont="0" applyBorder="0" applyAlignment="0"/>
    <xf numFmtId="172" fontId="121" fillId="0" borderId="0" applyNumberFormat="0" applyFont="0" applyBorder="0" applyAlignment="0"/>
    <xf numFmtId="172" fontId="13" fillId="0" borderId="0"/>
    <xf numFmtId="245" fontId="326" fillId="0" borderId="0"/>
    <xf numFmtId="172" fontId="12" fillId="0" borderId="0" applyNumberFormat="0" applyFill="0" applyBorder="0" applyAlignment="0" applyProtection="0"/>
    <xf numFmtId="172" fontId="12" fillId="0" borderId="0" applyNumberFormat="0" applyFill="0" applyBorder="0" applyAlignment="0" applyProtection="0"/>
    <xf numFmtId="172" fontId="12" fillId="0" borderId="0" applyNumberFormat="0" applyFill="0" applyBorder="0" applyAlignment="0" applyProtection="0"/>
    <xf numFmtId="0" fontId="12" fillId="0" borderId="0" applyNumberFormat="0" applyFill="0" applyBorder="0" applyAlignment="0" applyProtection="0"/>
    <xf numFmtId="172" fontId="13" fillId="0" borderId="0"/>
    <xf numFmtId="172" fontId="325" fillId="0" borderId="0" applyNumberFormat="0" applyFill="0" applyBorder="0" applyAlignment="0" applyProtection="0"/>
    <xf numFmtId="172" fontId="325" fillId="0" borderId="0" applyNumberFormat="0" applyFill="0" applyBorder="0" applyAlignment="0" applyProtection="0"/>
    <xf numFmtId="172" fontId="325" fillId="0" borderId="0" applyNumberFormat="0" applyFill="0" applyBorder="0" applyAlignment="0" applyProtection="0"/>
    <xf numFmtId="0" fontId="7" fillId="0" borderId="0" applyNumberFormat="0" applyFill="0" applyBorder="0" applyAlignment="0" applyProtection="0"/>
    <xf numFmtId="172" fontId="13"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341"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342" fillId="0" borderId="0">
      <alignment horizontal="center"/>
    </xf>
    <xf numFmtId="172" fontId="168" fillId="0" borderId="0">
      <alignment horizontal="centerContinuous"/>
    </xf>
    <xf numFmtId="172" fontId="342" fillId="0" borderId="0">
      <alignment horizontal="center"/>
    </xf>
    <xf numFmtId="172" fontId="7" fillId="0" borderId="0"/>
    <xf numFmtId="172" fontId="168" fillId="0" borderId="0">
      <alignment horizontal="centerContinuous"/>
    </xf>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342" fillId="0" borderId="0">
      <alignment horizontal="center"/>
    </xf>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343" fillId="0" borderId="0" applyNumberFormat="0" applyFill="0" applyBorder="0" applyAlignment="0" applyProtection="0"/>
    <xf numFmtId="172" fontId="342" fillId="0" borderId="0">
      <alignment horizontal="center"/>
    </xf>
    <xf numFmtId="172" fontId="344"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345"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168" fillId="0" borderId="0">
      <alignment horizontal="centerContinuous"/>
    </xf>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345" fillId="0" borderId="0" applyNumberFormat="0" applyFill="0" applyBorder="0" applyAlignment="0" applyProtection="0"/>
    <xf numFmtId="172" fontId="7" fillId="0" borderId="0"/>
    <xf numFmtId="172" fontId="168" fillId="0" borderId="0">
      <alignment horizontal="centerContinuous"/>
    </xf>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345" fillId="0" borderId="0" applyNumberFormat="0" applyFill="0" applyBorder="0" applyAlignment="0" applyProtection="0"/>
    <xf numFmtId="172" fontId="7" fillId="0" borderId="0"/>
    <xf numFmtId="172" fontId="168" fillId="0" borderId="0">
      <alignment horizontal="centerContinuous"/>
    </xf>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346" fillId="0" borderId="0" applyNumberFormat="0" applyFill="0" applyBorder="0" applyAlignment="0" applyProtection="0"/>
    <xf numFmtId="0" fontId="345" fillId="0" borderId="0" applyNumberFormat="0" applyFill="0" applyBorder="0" applyAlignment="0" applyProtection="0"/>
    <xf numFmtId="172" fontId="7" fillId="0" borderId="0"/>
    <xf numFmtId="172" fontId="168" fillId="0" borderId="0">
      <alignment horizontal="centerContinuous"/>
    </xf>
    <xf numFmtId="172" fontId="168" fillId="0" borderId="0">
      <alignment horizontal="centerContinuous"/>
    </xf>
    <xf numFmtId="172" fontId="7" fillId="0" borderId="0"/>
    <xf numFmtId="172" fontId="168" fillId="0" borderId="0">
      <alignment horizontal="centerContinuous"/>
    </xf>
    <xf numFmtId="172" fontId="7" fillId="0" borderId="0"/>
    <xf numFmtId="172" fontId="168" fillId="0" borderId="0">
      <alignment horizontal="centerContinuous"/>
    </xf>
    <xf numFmtId="172" fontId="7" fillId="0" borderId="0"/>
    <xf numFmtId="172" fontId="74" fillId="0" borderId="0" applyNumberFormat="0" applyBorder="0">
      <alignment horizontal="centerContinuous" vertical="center"/>
    </xf>
    <xf numFmtId="172" fontId="74" fillId="0" borderId="0" applyNumberFormat="0" applyBorder="0">
      <alignment horizontal="centerContinuous" vertical="center"/>
    </xf>
    <xf numFmtId="172" fontId="74" fillId="0" borderId="0" applyNumberFormat="0" applyBorder="0">
      <alignment horizontal="centerContinuous" vertical="center"/>
    </xf>
    <xf numFmtId="354" fontId="7" fillId="0" borderId="0">
      <alignment horizontal="center"/>
    </xf>
    <xf numFmtId="0" fontId="104" fillId="0" borderId="0">
      <alignment horizontal="center"/>
    </xf>
    <xf numFmtId="299" fontId="168" fillId="0" borderId="0">
      <alignment horizontal="centerContinuous"/>
    </xf>
    <xf numFmtId="172" fontId="46" fillId="0" borderId="0">
      <alignment horizontal="left" indent="1"/>
    </xf>
    <xf numFmtId="172" fontId="46" fillId="0" borderId="0">
      <alignment horizontal="left" indent="1"/>
    </xf>
    <xf numFmtId="172" fontId="46" fillId="0" borderId="0">
      <alignment horizontal="left" indent="1"/>
    </xf>
    <xf numFmtId="0" fontId="7" fillId="0" borderId="0">
      <alignment horizontal="center"/>
    </xf>
    <xf numFmtId="172" fontId="15" fillId="0" borderId="0">
      <alignment horizontal="left" indent="2"/>
    </xf>
    <xf numFmtId="0" fontId="15" fillId="0" borderId="0">
      <alignment horizontal="left" indent="2"/>
    </xf>
    <xf numFmtId="172" fontId="15" fillId="0" borderId="0">
      <alignment horizontal="left" indent="2"/>
    </xf>
    <xf numFmtId="172" fontId="15" fillId="0" borderId="0">
      <alignment horizontal="left" indent="2"/>
    </xf>
    <xf numFmtId="172" fontId="15" fillId="0" borderId="0">
      <alignment horizontal="left" indent="2"/>
    </xf>
    <xf numFmtId="299" fontId="347" fillId="0" borderId="0">
      <alignment horizontal="centerContinuous"/>
      <protection locked="0"/>
    </xf>
    <xf numFmtId="299" fontId="347" fillId="0" borderId="0">
      <alignment horizontal="left"/>
    </xf>
    <xf numFmtId="245" fontId="348" fillId="0" borderId="0">
      <alignment horizontal="center"/>
    </xf>
    <xf numFmtId="245" fontId="348" fillId="0" borderId="0">
      <alignment horizontal="left"/>
    </xf>
    <xf numFmtId="0" fontId="349" fillId="0" borderId="0">
      <alignment vertical="top"/>
    </xf>
    <xf numFmtId="232" fontId="8" fillId="0" borderId="0">
      <alignment horizontal="right"/>
      <protection locked="0"/>
    </xf>
    <xf numFmtId="172" fontId="246" fillId="0" borderId="0" applyNumberFormat="0" applyFill="0" applyBorder="0" applyAlignment="0" applyProtection="0"/>
    <xf numFmtId="172" fontId="246" fillId="0" borderId="0" applyNumberFormat="0" applyFill="0" applyBorder="0" applyAlignment="0" applyProtection="0"/>
    <xf numFmtId="172" fontId="246" fillId="0" borderId="0" applyNumberFormat="0" applyFill="0" applyBorder="0" applyAlignment="0" applyProtection="0"/>
    <xf numFmtId="0" fontId="246" fillId="0" borderId="0" applyNumberFormat="0" applyFill="0" applyBorder="0" applyAlignment="0" applyProtection="0"/>
    <xf numFmtId="172" fontId="74" fillId="0" borderId="0" applyNumberFormat="0" applyFill="0" applyBorder="0" applyAlignment="0" applyProtection="0"/>
    <xf numFmtId="172" fontId="74" fillId="0" borderId="0" applyNumberFormat="0" applyFill="0" applyBorder="0" applyAlignment="0" applyProtection="0"/>
    <xf numFmtId="172" fontId="74" fillId="0" borderId="0" applyNumberFormat="0" applyFill="0" applyBorder="0" applyAlignment="0" applyProtection="0"/>
    <xf numFmtId="0" fontId="7" fillId="0" borderId="0" applyNumberFormat="0" applyFill="0" applyBorder="0" applyAlignment="0" applyProtection="0"/>
    <xf numFmtId="0" fontId="350" fillId="0" borderId="0"/>
    <xf numFmtId="255" fontId="351" fillId="0" borderId="0" applyFont="0" applyFill="0" applyBorder="0" applyProtection="0"/>
    <xf numFmtId="172" fontId="352" fillId="0" borderId="0"/>
    <xf numFmtId="172" fontId="352" fillId="0" borderId="0"/>
    <xf numFmtId="172" fontId="352" fillId="0" borderId="0"/>
    <xf numFmtId="3" fontId="353" fillId="0" borderId="157" applyAlignment="0">
      <alignment vertical="top" wrapText="1"/>
      <protection locked="0"/>
    </xf>
    <xf numFmtId="3" fontId="353" fillId="0" borderId="157" applyAlignment="0">
      <alignment vertical="top" wrapText="1"/>
      <protection locked="0"/>
    </xf>
    <xf numFmtId="3" fontId="353" fillId="0" borderId="157" applyAlignment="0">
      <alignment vertical="top" wrapText="1"/>
      <protection locked="0"/>
    </xf>
    <xf numFmtId="172" fontId="7" fillId="0" borderId="0"/>
    <xf numFmtId="41" fontId="8" fillId="0" borderId="31"/>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354" fillId="0" borderId="158" applyNumberForma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283" fillId="0" borderId="159" applyNumberFormat="0" applyFill="0" applyAlignment="0" applyProtection="0"/>
    <xf numFmtId="172" fontId="7" fillId="0" borderId="0"/>
    <xf numFmtId="172" fontId="283" fillId="0" borderId="159" applyNumberForma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3" fillId="0" borderId="159" applyNumberFormat="0" applyFill="0" applyAlignment="0" applyProtection="0"/>
    <xf numFmtId="172" fontId="7" fillId="0" borderId="0"/>
    <xf numFmtId="172" fontId="283" fillId="0" borderId="159" applyNumberForma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283" fillId="0" borderId="159" applyNumberFormat="0" applyFill="0" applyAlignment="0" applyProtection="0"/>
    <xf numFmtId="172" fontId="283" fillId="0" borderId="159" applyNumberForma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3" fillId="0" borderId="160" applyNumberFormat="0" applyFill="0" applyAlignment="0" applyProtection="0"/>
    <xf numFmtId="0" fontId="283" fillId="0" borderId="159" applyNumberFormat="0" applyFill="0" applyAlignment="0" applyProtection="0"/>
    <xf numFmtId="172" fontId="7" fillId="0" borderId="0"/>
    <xf numFmtId="172" fontId="283" fillId="0" borderId="159" applyNumberForma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3" fillId="0" borderId="160" applyNumberFormat="0" applyFill="0" applyAlignment="0" applyProtection="0"/>
    <xf numFmtId="0" fontId="283" fillId="0" borderId="159" applyNumberFormat="0" applyFill="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83" fillId="0" borderId="160" applyNumberFormat="0" applyFill="0" applyAlignment="0" applyProtection="0"/>
    <xf numFmtId="0" fontId="283" fillId="0" borderId="159" applyNumberFormat="0" applyFill="0" applyAlignment="0" applyProtection="0"/>
    <xf numFmtId="172" fontId="355" fillId="0" borderId="158" applyNumberFormat="0" applyFill="0" applyAlignment="0" applyProtection="0"/>
    <xf numFmtId="172" fontId="355" fillId="0" borderId="158" applyNumberFormat="0" applyFill="0" applyAlignment="0" applyProtection="0"/>
    <xf numFmtId="0" fontId="283" fillId="0" borderId="161" applyNumberFormat="0" applyFill="0" applyAlignment="0" applyProtection="0"/>
    <xf numFmtId="0" fontId="283" fillId="0" borderId="160" applyNumberFormat="0" applyFill="0" applyAlignment="0" applyProtection="0"/>
    <xf numFmtId="0" fontId="283" fillId="0" borderId="159" applyNumberFormat="0" applyFill="0" applyAlignment="0" applyProtection="0"/>
    <xf numFmtId="172" fontId="7" fillId="0" borderId="0"/>
    <xf numFmtId="172" fontId="7" fillId="0" borderId="0"/>
    <xf numFmtId="172" fontId="7" fillId="0" borderId="0"/>
    <xf numFmtId="6" fontId="168" fillId="0" borderId="31" applyFill="0" applyAlignment="0" applyProtection="0"/>
    <xf numFmtId="0" fontId="153" fillId="0" borderId="162"/>
    <xf numFmtId="355" fontId="106" fillId="0" borderId="0">
      <alignment horizontal="right"/>
    </xf>
    <xf numFmtId="355" fontId="106" fillId="0" borderId="0">
      <alignment horizontal="right"/>
    </xf>
    <xf numFmtId="277" fontId="7" fillId="0" borderId="0" applyFont="0" applyFill="0" applyBorder="0" applyAlignment="0" applyProtection="0"/>
    <xf numFmtId="329" fontId="7" fillId="0" borderId="0" applyFont="0" applyFill="0" applyBorder="0" applyAlignment="0" applyProtection="0"/>
    <xf numFmtId="245" fontId="190" fillId="0" borderId="0">
      <alignment horizontal="left"/>
      <protection locked="0"/>
    </xf>
    <xf numFmtId="41" fontId="124" fillId="0" borderId="0"/>
    <xf numFmtId="38" fontId="20" fillId="0" borderId="33" applyFill="0" applyBorder="0" applyAlignment="0" applyProtection="0">
      <protection locked="0"/>
    </xf>
    <xf numFmtId="38" fontId="7" fillId="0" borderId="0">
      <alignment horizontal="right" textRotation="90"/>
    </xf>
    <xf numFmtId="38" fontId="7" fillId="0" borderId="0">
      <alignment horizontal="right" textRotation="90"/>
    </xf>
    <xf numFmtId="38" fontId="7" fillId="0" borderId="0">
      <alignment horizontal="right" textRotation="90"/>
    </xf>
    <xf numFmtId="38" fontId="7" fillId="0" borderId="0">
      <alignment horizontal="right" textRotation="90"/>
    </xf>
    <xf numFmtId="172" fontId="356" fillId="0" borderId="0">
      <alignment vertical="top"/>
    </xf>
    <xf numFmtId="172" fontId="356" fillId="0" borderId="0">
      <alignment vertical="top"/>
    </xf>
    <xf numFmtId="172" fontId="356" fillId="0" borderId="0">
      <alignment vertical="top"/>
    </xf>
    <xf numFmtId="172" fontId="241" fillId="117" borderId="0" applyNumberFormat="0" applyFont="0" applyBorder="0" applyAlignment="0">
      <protection locked="0"/>
    </xf>
    <xf numFmtId="172" fontId="241" fillId="117" borderId="0" applyNumberFormat="0" applyFont="0" applyBorder="0" applyAlignment="0">
      <protection locked="0"/>
    </xf>
    <xf numFmtId="172" fontId="241" fillId="117" borderId="0" applyNumberFormat="0" applyFont="0" applyBorder="0" applyAlignment="0">
      <protection locked="0"/>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64" fontId="67" fillId="3" borderId="34">
      <alignment horizontal="right"/>
    </xf>
    <xf numFmtId="172" fontId="7" fillId="0" borderId="0"/>
    <xf numFmtId="172" fontId="7" fillId="0" borderId="0"/>
    <xf numFmtId="172" fontId="7" fillId="0" borderId="0"/>
    <xf numFmtId="356" fontId="7" fillId="0" borderId="0" applyFont="0" applyFill="0" applyBorder="0" applyAlignment="0" applyProtection="0"/>
    <xf numFmtId="357" fontId="7" fillId="0" borderId="0" applyFont="0" applyFill="0" applyBorder="0" applyAlignment="0" applyProtection="0"/>
    <xf numFmtId="17" fontId="8" fillId="118" borderId="163">
      <alignment horizontal="center"/>
    </xf>
    <xf numFmtId="17" fontId="8" fillId="118" borderId="163">
      <alignment horizontal="center"/>
    </xf>
    <xf numFmtId="17" fontId="8" fillId="118" borderId="163">
      <alignment horizontal="center"/>
    </xf>
    <xf numFmtId="358" fontId="7" fillId="0" borderId="0" applyFont="0" applyFill="0" applyBorder="0" applyAlignment="0" applyProtection="0"/>
    <xf numFmtId="359" fontId="7" fillId="0" borderId="0" applyFon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357"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251"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251"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251"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51"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51" fillId="0" borderId="0" applyNumberForma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251" fillId="0" borderId="0" applyNumberFormat="0" applyFill="0" applyBorder="0" applyAlignment="0" applyProtection="0"/>
    <xf numFmtId="172" fontId="7" fillId="0" borderId="0"/>
    <xf numFmtId="172" fontId="358" fillId="0" borderId="0" applyNumberFormat="0" applyFill="0" applyBorder="0" applyAlignment="0" applyProtection="0"/>
    <xf numFmtId="172" fontId="358"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172" fontId="7" fillId="0" borderId="0"/>
    <xf numFmtId="172" fontId="7" fillId="0" borderId="0"/>
    <xf numFmtId="172" fontId="7" fillId="0" borderId="0"/>
    <xf numFmtId="172" fontId="7" fillId="0" borderId="0"/>
    <xf numFmtId="234" fontId="229" fillId="0" borderId="0" applyNumberFormat="0" applyFill="0" applyBorder="0" applyAlignment="0" applyProtection="0"/>
    <xf numFmtId="360" fontId="7" fillId="0" borderId="0"/>
    <xf numFmtId="172" fontId="46" fillId="5" borderId="0" applyNumberFormat="0" applyFont="0" applyAlignment="0" applyProtection="0"/>
    <xf numFmtId="172" fontId="46" fillId="5" borderId="0" applyNumberFormat="0" applyFont="0" applyAlignment="0" applyProtection="0"/>
    <xf numFmtId="172" fontId="46" fillId="5" borderId="0" applyNumberFormat="0" applyFont="0" applyAlignment="0" applyProtection="0"/>
    <xf numFmtId="172" fontId="46" fillId="5" borderId="30" applyNumberFormat="0" applyFont="0" applyAlignment="0" applyProtection="0">
      <protection locked="0"/>
    </xf>
    <xf numFmtId="172" fontId="46" fillId="5" borderId="30" applyNumberFormat="0" applyFont="0" applyAlignment="0" applyProtection="0">
      <protection locked="0"/>
    </xf>
    <xf numFmtId="172" fontId="46" fillId="5" borderId="30" applyNumberFormat="0" applyFont="0" applyAlignment="0" applyProtection="0">
      <protection locked="0"/>
    </xf>
    <xf numFmtId="172" fontId="46" fillId="5" borderId="30" applyNumberFormat="0" applyFont="0" applyAlignment="0" applyProtection="0">
      <protection locked="0"/>
    </xf>
    <xf numFmtId="172" fontId="46" fillId="5" borderId="30" applyNumberFormat="0" applyFont="0" applyAlignment="0" applyProtection="0">
      <protection locked="0"/>
    </xf>
    <xf numFmtId="172" fontId="46" fillId="5" borderId="30" applyNumberFormat="0" applyFont="0" applyAlignment="0" applyProtection="0">
      <protection locked="0"/>
    </xf>
    <xf numFmtId="172" fontId="229" fillId="0" borderId="0" applyNumberFormat="0" applyFill="0" applyBorder="0" applyAlignment="0" applyProtection="0"/>
    <xf numFmtId="172" fontId="229" fillId="0" borderId="0" applyNumberFormat="0" applyFill="0" applyBorder="0" applyAlignment="0" applyProtection="0"/>
    <xf numFmtId="172" fontId="229" fillId="0" borderId="0" applyNumberFormat="0" applyFill="0" applyBorder="0" applyAlignment="0" applyProtection="0"/>
    <xf numFmtId="361" fontId="7" fillId="3" borderId="0">
      <alignment horizontal="center"/>
    </xf>
    <xf numFmtId="172" fontId="62" fillId="0" borderId="0" applyFont="0" applyFill="0" applyBorder="0" applyAlignment="0" applyProtection="0">
      <alignment horizontal="right"/>
    </xf>
    <xf numFmtId="172" fontId="62" fillId="0" borderId="0" applyFont="0" applyFill="0" applyBorder="0" applyAlignment="0" applyProtection="0">
      <alignment horizontal="right"/>
    </xf>
    <xf numFmtId="172" fontId="62" fillId="0" borderId="0" applyFont="0" applyFill="0" applyBorder="0" applyAlignment="0" applyProtection="0">
      <alignment horizontal="right"/>
    </xf>
    <xf numFmtId="180" fontId="49" fillId="119" borderId="0">
      <alignment horizontal="right"/>
    </xf>
    <xf numFmtId="180" fontId="49" fillId="119" borderId="0">
      <alignment horizontal="right"/>
    </xf>
    <xf numFmtId="172" fontId="49" fillId="119" borderId="0">
      <alignment horizontal="right"/>
    </xf>
    <xf numFmtId="172" fontId="49" fillId="119" borderId="0">
      <alignment horizontal="right"/>
    </xf>
    <xf numFmtId="172" fontId="49" fillId="119" borderId="0">
      <alignment horizontal="right"/>
    </xf>
    <xf numFmtId="0" fontId="49" fillId="119" borderId="0">
      <alignment horizontal="right"/>
    </xf>
    <xf numFmtId="172" fontId="49" fillId="119" borderId="0">
      <alignment horizontal="right"/>
    </xf>
    <xf numFmtId="172" fontId="49" fillId="119" borderId="0">
      <alignment horizontal="right"/>
    </xf>
    <xf numFmtId="172" fontId="49" fillId="119" borderId="0">
      <alignment horizontal="right"/>
    </xf>
    <xf numFmtId="172" fontId="49" fillId="119" borderId="0">
      <alignment horizontal="right"/>
    </xf>
    <xf numFmtId="172" fontId="49" fillId="119" borderId="0">
      <alignment horizontal="right"/>
    </xf>
    <xf numFmtId="0" fontId="49" fillId="119" borderId="0">
      <alignment horizontal="right"/>
    </xf>
    <xf numFmtId="172" fontId="49" fillId="119" borderId="0">
      <alignment horizontal="right"/>
    </xf>
    <xf numFmtId="172" fontId="49" fillId="119" borderId="0">
      <alignment horizontal="right"/>
    </xf>
    <xf numFmtId="362" fontId="359" fillId="0" borderId="0">
      <alignment horizontal="right"/>
      <protection locked="0"/>
    </xf>
    <xf numFmtId="1" fontId="46" fillId="0" borderId="34" applyFill="0">
      <alignment horizontal="right"/>
    </xf>
    <xf numFmtId="172" fontId="360" fillId="120" borderId="0" applyNumberFormat="0" applyProtection="0">
      <alignment horizontal="left"/>
    </xf>
    <xf numFmtId="172" fontId="360" fillId="120" borderId="0" applyNumberFormat="0" applyProtection="0">
      <alignment horizontal="left"/>
    </xf>
    <xf numFmtId="172" fontId="360" fillId="120" borderId="0" applyNumberFormat="0" applyProtection="0">
      <alignment horizontal="left"/>
    </xf>
    <xf numFmtId="227" fontId="243" fillId="121" borderId="21" applyNumberFormat="0" applyAlignment="0">
      <alignment horizontal="right"/>
    </xf>
    <xf numFmtId="227" fontId="243" fillId="121" borderId="21" applyNumberFormat="0" applyAlignment="0">
      <alignment horizontal="right"/>
    </xf>
    <xf numFmtId="227" fontId="243" fillId="121" borderId="21" applyNumberFormat="0" applyAlignment="0">
      <alignment horizontal="right"/>
    </xf>
    <xf numFmtId="227" fontId="243" fillId="121" borderId="21" applyNumberFormat="0" applyAlignment="0">
      <alignment horizontal="right"/>
    </xf>
    <xf numFmtId="227" fontId="243" fillId="121" borderId="21" applyNumberFormat="0" applyAlignment="0">
      <alignment horizontal="right"/>
    </xf>
    <xf numFmtId="227" fontId="242" fillId="121" borderId="21" applyNumberFormat="0" applyAlignment="0">
      <alignment horizontal="right"/>
    </xf>
    <xf numFmtId="227" fontId="242" fillId="121" borderId="21" applyNumberFormat="0" applyAlignment="0">
      <alignment horizontal="right"/>
    </xf>
    <xf numFmtId="227" fontId="242" fillId="121" borderId="21" applyNumberFormat="0" applyAlignment="0">
      <alignment horizontal="right"/>
    </xf>
    <xf numFmtId="227" fontId="242" fillId="121" borderId="21" applyNumberFormat="0" applyAlignment="0">
      <alignment horizontal="right"/>
    </xf>
    <xf numFmtId="227" fontId="242" fillId="121" borderId="21" applyNumberFormat="0" applyAlignment="0">
      <alignment horizontal="right"/>
    </xf>
    <xf numFmtId="1" fontId="20" fillId="46" borderId="0">
      <alignment horizontal="left"/>
    </xf>
    <xf numFmtId="172" fontId="278" fillId="98" borderId="164" applyNumberFormat="0" applyFont="0" applyBorder="0" applyAlignment="0" applyProtection="0">
      <alignment horizontal="right"/>
    </xf>
    <xf numFmtId="172" fontId="278" fillId="98" borderId="164" applyNumberFormat="0" applyFont="0" applyBorder="0" applyAlignment="0" applyProtection="0">
      <alignment horizontal="right"/>
    </xf>
    <xf numFmtId="0" fontId="278" fillId="98" borderId="164" applyNumberFormat="0" applyFont="0" applyBorder="0" applyAlignment="0" applyProtection="0">
      <alignment horizontal="right"/>
    </xf>
    <xf numFmtId="1" fontId="295" fillId="46" borderId="0">
      <alignment horizontal="right"/>
    </xf>
    <xf numFmtId="1" fontId="7" fillId="46" borderId="0">
      <alignment horizontal="left"/>
    </xf>
    <xf numFmtId="1" fontId="7" fillId="46" borderId="0">
      <alignment horizontal="left"/>
    </xf>
    <xf numFmtId="1" fontId="7" fillId="46" borderId="0">
      <alignment horizontal="left"/>
    </xf>
    <xf numFmtId="1" fontId="7" fillId="46" borderId="0">
      <alignment horizontal="left"/>
    </xf>
    <xf numFmtId="3" fontId="83" fillId="96" borderId="0">
      <alignment horizontal="right"/>
    </xf>
    <xf numFmtId="363" fontId="124" fillId="0" borderId="0" applyFont="0" applyFill="0" applyBorder="0" applyAlignment="0" applyProtection="0"/>
    <xf numFmtId="364" fontId="7" fillId="0" borderId="22" applyFont="0" applyFill="0" applyBorder="0" applyAlignment="0" applyProtection="0">
      <alignment horizontal="center"/>
    </xf>
    <xf numFmtId="364" fontId="7" fillId="0" borderId="22" applyFont="0" applyFill="0" applyBorder="0" applyAlignment="0" applyProtection="0">
      <alignment horizontal="center"/>
    </xf>
    <xf numFmtId="364" fontId="7" fillId="0" borderId="22" applyFont="0" applyFill="0" applyBorder="0" applyAlignment="0" applyProtection="0">
      <alignment horizontal="center"/>
    </xf>
    <xf numFmtId="365" fontId="361" fillId="81" borderId="0" applyFont="0" applyFill="0" applyBorder="0" applyProtection="0">
      <alignment horizontal="center"/>
    </xf>
    <xf numFmtId="0" fontId="7"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applyFont="0" applyFill="0" applyBorder="0" applyAlignment="0" applyProtection="0"/>
    <xf numFmtId="0" fontId="2" fillId="0" borderId="0"/>
    <xf numFmtId="0" fontId="1" fillId="0" borderId="0"/>
  </cellStyleXfs>
  <cellXfs count="1399">
    <xf numFmtId="0" fontId="0" fillId="0" borderId="0" xfId="0"/>
    <xf numFmtId="0" fontId="0" fillId="0" borderId="0" xfId="0" applyFill="1"/>
    <xf numFmtId="0" fontId="0" fillId="0" borderId="0" xfId="0" applyFill="1" applyBorder="1"/>
    <xf numFmtId="0" fontId="0" fillId="0" borderId="0" xfId="0" applyFill="1" applyProtection="1"/>
    <xf numFmtId="0" fontId="0" fillId="0" borderId="0" xfId="0" applyFill="1" applyAlignment="1">
      <alignment horizontal="center"/>
    </xf>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8" fillId="0" borderId="24" xfId="0" applyFont="1" applyFill="1" applyBorder="1" applyAlignment="1">
      <alignment horizontal="center"/>
    </xf>
    <xf numFmtId="0" fontId="9" fillId="0" borderId="25" xfId="0" applyFont="1" applyFill="1" applyBorder="1" applyAlignment="1">
      <alignment horizontal="left"/>
    </xf>
    <xf numFmtId="0" fontId="8" fillId="0" borderId="14" xfId="0" applyFont="1" applyFill="1" applyBorder="1" applyAlignment="1">
      <alignment horizontal="center"/>
    </xf>
    <xf numFmtId="0" fontId="9" fillId="0" borderId="21" xfId="0" applyFont="1" applyFill="1" applyBorder="1" applyAlignment="1">
      <alignment horizontal="left"/>
    </xf>
    <xf numFmtId="0" fontId="0" fillId="0" borderId="0" xfId="0" applyProtection="1">
      <protection locked="0"/>
    </xf>
    <xf numFmtId="164" fontId="15" fillId="0" borderId="29" xfId="2" quotePrefix="1" applyNumberFormat="1" applyFont="1" applyFill="1" applyBorder="1" applyAlignment="1" applyProtection="1">
      <alignment horizontal="right"/>
    </xf>
    <xf numFmtId="164" fontId="15" fillId="0" borderId="5" xfId="2" quotePrefix="1" applyNumberFormat="1" applyFont="1" applyFill="1" applyBorder="1" applyAlignment="1" applyProtection="1">
      <alignment horizontal="right"/>
    </xf>
    <xf numFmtId="167" fontId="15" fillId="0" borderId="30" xfId="5" applyNumberFormat="1" applyFont="1" applyBorder="1" applyProtection="1"/>
    <xf numFmtId="167" fontId="15" fillId="0" borderId="0" xfId="5" applyNumberFormat="1" applyFont="1" applyBorder="1" applyProtection="1"/>
    <xf numFmtId="0" fontId="0" fillId="0" borderId="16" xfId="0" applyBorder="1" applyAlignment="1">
      <alignment horizontal="center"/>
    </xf>
    <xf numFmtId="0" fontId="0" fillId="0" borderId="33" xfId="0" applyBorder="1" applyAlignment="1">
      <alignment horizontal="center"/>
    </xf>
    <xf numFmtId="0" fontId="0" fillId="0" borderId="19" xfId="0" applyBorder="1" applyAlignment="1">
      <alignment horizontal="center"/>
    </xf>
    <xf numFmtId="42" fontId="0" fillId="0" borderId="0" xfId="0" applyNumberFormat="1" applyBorder="1"/>
    <xf numFmtId="42" fontId="0" fillId="0" borderId="35" xfId="0" applyNumberFormat="1" applyBorder="1"/>
    <xf numFmtId="42" fontId="0" fillId="0" borderId="36" xfId="0" applyNumberFormat="1" applyBorder="1"/>
    <xf numFmtId="42" fontId="0" fillId="0" borderId="37" xfId="0" applyNumberFormat="1" applyBorder="1"/>
    <xf numFmtId="42" fontId="0" fillId="0" borderId="34" xfId="0" applyNumberFormat="1" applyBorder="1"/>
    <xf numFmtId="42" fontId="0" fillId="0" borderId="32" xfId="0" applyNumberFormat="1" applyBorder="1"/>
    <xf numFmtId="42" fontId="0" fillId="0" borderId="2" xfId="0" applyNumberFormat="1" applyBorder="1"/>
    <xf numFmtId="0" fontId="21" fillId="0" borderId="21" xfId="0" applyFont="1" applyFill="1" applyBorder="1" applyAlignment="1">
      <alignment horizontal="center"/>
    </xf>
    <xf numFmtId="0" fontId="15" fillId="3" borderId="38" xfId="19" applyFont="1" applyFill="1" applyBorder="1" applyAlignment="1" applyProtection="1">
      <alignment horizontal="center" wrapText="1"/>
    </xf>
    <xf numFmtId="0" fontId="13" fillId="3" borderId="38" xfId="19" applyFont="1" applyFill="1" applyBorder="1" applyAlignment="1" applyProtection="1">
      <alignment horizontal="center" wrapText="1"/>
    </xf>
    <xf numFmtId="0" fontId="13" fillId="3" borderId="39" xfId="19" applyFont="1" applyFill="1" applyBorder="1" applyAlignment="1" applyProtection="1">
      <alignment horizontal="center" wrapText="1"/>
    </xf>
    <xf numFmtId="0" fontId="15" fillId="0" borderId="40" xfId="19" applyNumberFormat="1" applyFont="1" applyFill="1" applyBorder="1" applyAlignment="1" applyProtection="1">
      <alignment horizontal="center"/>
    </xf>
    <xf numFmtId="0" fontId="15" fillId="0" borderId="27" xfId="19" applyFont="1" applyFill="1" applyBorder="1" applyAlignment="1" applyProtection="1">
      <alignment horizontal="center"/>
    </xf>
    <xf numFmtId="0" fontId="13" fillId="0" borderId="27" xfId="19" applyFont="1" applyFill="1" applyBorder="1" applyAlignment="1" applyProtection="1">
      <alignment horizontal="center"/>
    </xf>
    <xf numFmtId="0" fontId="13" fillId="0" borderId="41" xfId="19" applyFont="1" applyFill="1" applyBorder="1" applyAlignment="1" applyProtection="1">
      <alignment horizontal="center"/>
    </xf>
    <xf numFmtId="0" fontId="13" fillId="0" borderId="27" xfId="19" applyFont="1" applyFill="1" applyBorder="1" applyAlignment="1" applyProtection="1">
      <alignment horizontal="left"/>
    </xf>
    <xf numFmtId="0" fontId="15" fillId="0" borderId="8" xfId="19" applyNumberFormat="1" applyFont="1" applyFill="1" applyBorder="1" applyAlignment="1" applyProtection="1">
      <alignment horizontal="center"/>
    </xf>
    <xf numFmtId="0" fontId="15" fillId="0" borderId="0" xfId="19" applyFont="1" applyFill="1" applyBorder="1" applyAlignment="1" applyProtection="1">
      <alignment horizontal="center"/>
    </xf>
    <xf numFmtId="0" fontId="13" fillId="0" borderId="0" xfId="19" applyFont="1" applyFill="1" applyBorder="1" applyAlignment="1" applyProtection="1">
      <alignment horizontal="center"/>
    </xf>
    <xf numFmtId="0" fontId="0" fillId="0" borderId="0" xfId="0" applyBorder="1" applyAlignment="1" applyProtection="1">
      <alignment horizontal="center"/>
    </xf>
    <xf numFmtId="0" fontId="0" fillId="0" borderId="0" xfId="0" applyBorder="1" applyProtection="1"/>
    <xf numFmtId="0" fontId="9" fillId="0" borderId="27" xfId="0" applyFont="1" applyBorder="1" applyAlignment="1" applyProtection="1">
      <alignment horizontal="center"/>
    </xf>
    <xf numFmtId="0" fontId="0" fillId="0" borderId="27" xfId="0" applyBorder="1" applyAlignment="1" applyProtection="1">
      <alignment horizontal="center"/>
    </xf>
    <xf numFmtId="0" fontId="0" fillId="0" borderId="27" xfId="0" applyBorder="1" applyProtection="1"/>
    <xf numFmtId="0" fontId="0" fillId="0" borderId="6" xfId="0" applyBorder="1" applyAlignment="1" applyProtection="1">
      <alignment horizontal="center"/>
    </xf>
    <xf numFmtId="0" fontId="0" fillId="0" borderId="6" xfId="0" applyBorder="1" applyProtection="1"/>
    <xf numFmtId="0" fontId="0" fillId="0" borderId="8" xfId="0" applyFill="1" applyBorder="1" applyAlignment="1" applyProtection="1">
      <alignment horizontal="center"/>
    </xf>
    <xf numFmtId="0" fontId="19" fillId="0" borderId="0" xfId="0" applyFont="1" applyFill="1" applyBorder="1" applyAlignment="1" applyProtection="1">
      <alignment horizontal="left"/>
    </xf>
    <xf numFmtId="0" fontId="0" fillId="0" borderId="0" xfId="0" applyFill="1" applyBorder="1" applyProtection="1"/>
    <xf numFmtId="0" fontId="0" fillId="0" borderId="5" xfId="0" applyFill="1" applyBorder="1" applyProtection="1"/>
    <xf numFmtId="0" fontId="0" fillId="0" borderId="0" xfId="0" applyFill="1" applyBorder="1" applyAlignment="1" applyProtection="1">
      <alignment horizontal="center"/>
    </xf>
    <xf numFmtId="0" fontId="21" fillId="0" borderId="8" xfId="0" applyFont="1" applyFill="1" applyBorder="1" applyAlignment="1" applyProtection="1">
      <alignment horizontal="center"/>
    </xf>
    <xf numFmtId="0" fontId="21" fillId="0" borderId="0" xfId="0" applyFont="1" applyFill="1" applyBorder="1" applyAlignment="1" applyProtection="1"/>
    <xf numFmtId="0" fontId="26" fillId="0" borderId="0" xfId="0" applyFont="1" applyFill="1" applyBorder="1" applyAlignment="1" applyProtection="1"/>
    <xf numFmtId="0" fontId="21" fillId="0" borderId="9" xfId="0" applyFont="1" applyFill="1" applyBorder="1" applyAlignment="1" applyProtection="1">
      <alignment horizontal="center"/>
    </xf>
    <xf numFmtId="0" fontId="26" fillId="0" borderId="6" xfId="0" applyNumberFormat="1" applyFont="1" applyFill="1" applyBorder="1" applyAlignment="1" applyProtection="1">
      <alignment horizontal="left"/>
    </xf>
    <xf numFmtId="0" fontId="25" fillId="0" borderId="6" xfId="0" applyFont="1" applyFill="1" applyBorder="1" applyAlignment="1" applyProtection="1">
      <alignment horizontal="center"/>
    </xf>
    <xf numFmtId="0" fontId="25" fillId="0" borderId="6" xfId="0" applyFont="1" applyFill="1" applyBorder="1" applyProtection="1"/>
    <xf numFmtId="0" fontId="0" fillId="0" borderId="6" xfId="0" applyFill="1" applyBorder="1" applyProtection="1"/>
    <xf numFmtId="0" fontId="18" fillId="0" borderId="19" xfId="0" applyFont="1" applyBorder="1" applyAlignment="1" applyProtection="1">
      <alignment horizontal="center" wrapText="1"/>
    </xf>
    <xf numFmtId="0" fontId="18" fillId="0" borderId="19" xfId="0" applyFont="1" applyBorder="1" applyAlignment="1" applyProtection="1">
      <alignment horizontal="center"/>
    </xf>
    <xf numFmtId="0" fontId="0" fillId="0" borderId="21" xfId="0" applyBorder="1" applyAlignment="1" applyProtection="1">
      <alignment horizontal="center"/>
    </xf>
    <xf numFmtId="0" fontId="0" fillId="0" borderId="8" xfId="0" applyBorder="1" applyProtection="1"/>
    <xf numFmtId="0" fontId="0" fillId="0" borderId="5" xfId="0" applyBorder="1" applyProtection="1"/>
    <xf numFmtId="0" fontId="0" fillId="0" borderId="9" xfId="0" applyBorder="1" applyProtection="1"/>
    <xf numFmtId="0" fontId="0" fillId="0" borderId="7" xfId="0" applyBorder="1" applyProtection="1"/>
    <xf numFmtId="0" fontId="0" fillId="0" borderId="0" xfId="0" applyAlignment="1" applyProtection="1">
      <alignment horizontal="right"/>
    </xf>
    <xf numFmtId="0" fontId="0" fillId="0" borderId="0" xfId="0" applyProtection="1"/>
    <xf numFmtId="0" fontId="31" fillId="0" borderId="0" xfId="0" applyFont="1" applyProtection="1"/>
    <xf numFmtId="0" fontId="19" fillId="0" borderId="0" xfId="0" applyFont="1" applyProtection="1"/>
    <xf numFmtId="0" fontId="0" fillId="0" borderId="8" xfId="0" applyFill="1" applyBorder="1" applyProtection="1"/>
    <xf numFmtId="0" fontId="0" fillId="0" borderId="9" xfId="0" applyFill="1" applyBorder="1" applyProtection="1"/>
    <xf numFmtId="167" fontId="9" fillId="0" borderId="21" xfId="5" applyNumberFormat="1" applyFont="1" applyBorder="1" applyProtection="1"/>
    <xf numFmtId="167" fontId="0" fillId="0" borderId="0" xfId="0" applyNumberFormat="1" applyBorder="1"/>
    <xf numFmtId="167" fontId="0" fillId="0" borderId="0" xfId="0" applyNumberFormat="1"/>
    <xf numFmtId="44" fontId="0" fillId="0" borderId="16" xfId="0" applyNumberFormat="1" applyBorder="1"/>
    <xf numFmtId="44" fontId="0" fillId="0" borderId="33" xfId="0" applyNumberFormat="1" applyBorder="1"/>
    <xf numFmtId="44" fontId="0" fillId="0" borderId="19" xfId="0" applyNumberFormat="1" applyBorder="1"/>
    <xf numFmtId="44" fontId="0" fillId="0" borderId="21" xfId="0" applyNumberFormat="1" applyBorder="1"/>
    <xf numFmtId="49" fontId="13" fillId="3" borderId="46" xfId="19" applyNumberFormat="1" applyFont="1" applyFill="1" applyBorder="1" applyAlignment="1" applyProtection="1">
      <alignment horizontal="center" wrapText="1"/>
    </xf>
    <xf numFmtId="0" fontId="0" fillId="0" borderId="0" xfId="0" applyFill="1" applyAlignment="1" applyProtection="1">
      <alignment horizontal="center"/>
    </xf>
    <xf numFmtId="49" fontId="0" fillId="0" borderId="0" xfId="0" applyNumberFormat="1" applyBorder="1" applyAlignment="1" applyProtection="1">
      <alignment horizontal="center"/>
    </xf>
    <xf numFmtId="0" fontId="0" fillId="0" borderId="0" xfId="0" applyFill="1" applyBorder="1" applyAlignment="1" applyProtection="1">
      <alignment horizontal="right"/>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horizontal="center" vertical="center" wrapText="1"/>
    </xf>
    <xf numFmtId="168" fontId="0" fillId="0" borderId="0" xfId="0" applyNumberFormat="1" applyAlignment="1" applyProtection="1">
      <alignment horizontal="center"/>
    </xf>
    <xf numFmtId="0" fontId="18" fillId="0" borderId="32" xfId="0" applyFont="1" applyBorder="1" applyAlignment="1" applyProtection="1">
      <alignment horizontal="centerContinuous"/>
    </xf>
    <xf numFmtId="0" fontId="18" fillId="0" borderId="2" xfId="0" applyFont="1" applyBorder="1" applyAlignment="1" applyProtection="1">
      <alignment horizontal="centerContinuous"/>
    </xf>
    <xf numFmtId="169" fontId="31" fillId="0" borderId="21" xfId="0" applyNumberFormat="1" applyFont="1" applyBorder="1" applyAlignment="1" applyProtection="1">
      <alignment horizontal="center"/>
    </xf>
    <xf numFmtId="0" fontId="37" fillId="0" borderId="0" xfId="0" applyFont="1" applyProtection="1"/>
    <xf numFmtId="10" fontId="0" fillId="0" borderId="17" xfId="20" applyNumberFormat="1" applyFont="1" applyBorder="1" applyProtection="1"/>
    <xf numFmtId="10" fontId="0" fillId="0" borderId="18" xfId="20" applyNumberFormat="1" applyFont="1" applyBorder="1" applyProtection="1"/>
    <xf numFmtId="42" fontId="0" fillId="0" borderId="35" xfId="0" applyNumberFormat="1" applyBorder="1" applyProtection="1"/>
    <xf numFmtId="10" fontId="0" fillId="0" borderId="20" xfId="20" applyNumberFormat="1" applyFont="1" applyBorder="1" applyProtection="1"/>
    <xf numFmtId="0" fontId="0" fillId="0" borderId="16" xfId="0" applyBorder="1" applyAlignment="1" applyProtection="1">
      <alignment horizontal="right"/>
    </xf>
    <xf numFmtId="0" fontId="0" fillId="0" borderId="33" xfId="0" applyBorder="1" applyAlignment="1" applyProtection="1">
      <alignment horizontal="right"/>
    </xf>
    <xf numFmtId="0" fontId="0" fillId="0" borderId="19" xfId="0" applyBorder="1" applyAlignment="1" applyProtection="1">
      <alignment horizontal="right"/>
    </xf>
    <xf numFmtId="0" fontId="0" fillId="0" borderId="21" xfId="0" applyBorder="1" applyProtection="1"/>
    <xf numFmtId="0" fontId="0" fillId="0" borderId="21" xfId="0" applyBorder="1" applyAlignment="1" applyProtection="1">
      <alignment horizontal="center" vertical="center" wrapText="1"/>
    </xf>
    <xf numFmtId="0" fontId="0" fillId="0" borderId="21" xfId="0" applyBorder="1" applyAlignment="1" applyProtection="1">
      <alignment vertical="center"/>
    </xf>
    <xf numFmtId="42" fontId="0" fillId="0" borderId="16" xfId="0" applyNumberFormat="1" applyBorder="1" applyProtection="1"/>
    <xf numFmtId="42" fontId="0" fillId="0" borderId="33" xfId="0" applyNumberFormat="1" applyBorder="1" applyProtection="1"/>
    <xf numFmtId="42" fontId="0" fillId="0" borderId="19" xfId="0" applyNumberFormat="1" applyBorder="1" applyProtection="1"/>
    <xf numFmtId="0" fontId="36" fillId="0" borderId="0" xfId="0" applyFont="1" applyProtection="1"/>
    <xf numFmtId="43" fontId="15" fillId="0" borderId="30" xfId="2" applyNumberFormat="1" applyFont="1" applyBorder="1" applyProtection="1"/>
    <xf numFmtId="43" fontId="15" fillId="0" borderId="0" xfId="2" applyNumberFormat="1" applyFont="1" applyBorder="1" applyProtection="1"/>
    <xf numFmtId="44" fontId="16" fillId="4" borderId="0" xfId="5" applyFont="1" applyFill="1" applyBorder="1" applyAlignment="1" applyProtection="1">
      <alignment horizontal="left"/>
      <protection locked="0"/>
    </xf>
    <xf numFmtId="44" fontId="16" fillId="4" borderId="0" xfId="5" applyFont="1" applyFill="1" applyBorder="1" applyAlignment="1" applyProtection="1">
      <alignment horizontal="right"/>
      <protection locked="0"/>
    </xf>
    <xf numFmtId="164" fontId="16" fillId="4" borderId="0" xfId="2" applyNumberFormat="1" applyFont="1" applyFill="1" applyBorder="1" applyAlignment="1" applyProtection="1">
      <alignment horizontal="left"/>
      <protection locked="0"/>
    </xf>
    <xf numFmtId="167" fontId="19" fillId="4" borderId="0" xfId="5" applyNumberFormat="1" applyFont="1" applyFill="1" applyBorder="1" applyProtection="1">
      <protection locked="0"/>
    </xf>
    <xf numFmtId="167" fontId="19" fillId="4" borderId="6" xfId="5" applyNumberFormat="1" applyFont="1" applyFill="1" applyBorder="1" applyProtection="1">
      <protection locked="0"/>
    </xf>
    <xf numFmtId="0" fontId="36" fillId="4" borderId="0" xfId="0" applyFont="1" applyFill="1" applyProtection="1">
      <protection locked="0"/>
    </xf>
    <xf numFmtId="14" fontId="36" fillId="4" borderId="0" xfId="0" applyNumberFormat="1" applyFont="1" applyFill="1" applyAlignment="1" applyProtection="1">
      <alignment horizontal="center"/>
      <protection locked="0"/>
    </xf>
    <xf numFmtId="0" fontId="33" fillId="4" borderId="21" xfId="0" applyFont="1" applyFill="1" applyBorder="1" applyProtection="1">
      <protection locked="0"/>
    </xf>
    <xf numFmtId="44" fontId="16" fillId="4" borderId="15" xfId="5" applyFont="1" applyFill="1" applyBorder="1" applyAlignment="1" applyProtection="1">
      <alignment horizontal="left"/>
      <protection locked="0"/>
    </xf>
    <xf numFmtId="44" fontId="16" fillId="4" borderId="38" xfId="5" applyFont="1" applyFill="1" applyBorder="1" applyAlignment="1" applyProtection="1">
      <alignment horizontal="left"/>
      <protection locked="0"/>
    </xf>
    <xf numFmtId="0" fontId="45" fillId="0" borderId="0" xfId="0" applyFont="1" applyAlignment="1">
      <alignment vertical="top"/>
    </xf>
    <xf numFmtId="0" fontId="46" fillId="3" borderId="36" xfId="0" applyFont="1" applyFill="1" applyBorder="1" applyAlignment="1">
      <alignment vertical="top"/>
    </xf>
    <xf numFmtId="0" fontId="45" fillId="3" borderId="30" xfId="0" applyFont="1" applyFill="1" applyBorder="1" applyAlignment="1">
      <alignment vertical="top"/>
    </xf>
    <xf numFmtId="0" fontId="45" fillId="3" borderId="30" xfId="0" applyFont="1" applyFill="1" applyBorder="1" applyAlignment="1">
      <alignment vertical="top" wrapText="1"/>
    </xf>
    <xf numFmtId="0" fontId="45" fillId="3" borderId="17" xfId="0" applyFont="1" applyFill="1" applyBorder="1" applyAlignment="1">
      <alignment vertical="top" wrapText="1"/>
    </xf>
    <xf numFmtId="0" fontId="45" fillId="0" borderId="0" xfId="0" applyFont="1" applyAlignment="1">
      <alignment vertical="top" wrapText="1"/>
    </xf>
    <xf numFmtId="0" fontId="45" fillId="0" borderId="0" xfId="0" applyFont="1" applyFill="1" applyAlignment="1">
      <alignment vertical="top"/>
    </xf>
    <xf numFmtId="0" fontId="46" fillId="0" borderId="32" xfId="0" applyFont="1" applyBorder="1" applyAlignment="1">
      <alignment vertical="top"/>
    </xf>
    <xf numFmtId="0" fontId="46" fillId="0" borderId="2" xfId="0" applyFont="1" applyBorder="1" applyAlignment="1">
      <alignment vertical="top"/>
    </xf>
    <xf numFmtId="0" fontId="45" fillId="0" borderId="22" xfId="0" applyFont="1" applyBorder="1" applyAlignment="1">
      <alignment vertical="top" wrapText="1"/>
    </xf>
    <xf numFmtId="49" fontId="48" fillId="3" borderId="32" xfId="0" applyNumberFormat="1" applyFont="1" applyFill="1" applyBorder="1" applyAlignment="1">
      <alignment horizontal="centerContinuous" vertical="top" wrapText="1"/>
    </xf>
    <xf numFmtId="49" fontId="48" fillId="3" borderId="22" xfId="0" applyNumberFormat="1" applyFont="1" applyFill="1" applyBorder="1" applyAlignment="1">
      <alignment horizontal="centerContinuous" vertical="top" wrapText="1"/>
    </xf>
    <xf numFmtId="0" fontId="48" fillId="3" borderId="36" xfId="0" applyFont="1" applyFill="1" applyBorder="1" applyAlignment="1">
      <alignment vertical="top" wrapText="1"/>
    </xf>
    <xf numFmtId="49" fontId="48" fillId="5" borderId="32" xfId="0" applyNumberFormat="1" applyFont="1" applyFill="1" applyBorder="1" applyAlignment="1">
      <alignment horizontal="left" vertical="top"/>
    </xf>
    <xf numFmtId="49" fontId="48" fillId="5" borderId="2" xfId="0" applyNumberFormat="1" applyFont="1" applyFill="1" applyBorder="1" applyAlignment="1">
      <alignment horizontal="left" vertical="top"/>
    </xf>
    <xf numFmtId="0" fontId="48" fillId="5" borderId="32" xfId="0" applyFont="1" applyFill="1" applyBorder="1" applyAlignment="1">
      <alignment vertical="top" wrapText="1"/>
    </xf>
    <xf numFmtId="0" fontId="45" fillId="5" borderId="22" xfId="0" applyFont="1" applyFill="1" applyBorder="1" applyAlignment="1">
      <alignment vertical="top" wrapText="1"/>
    </xf>
    <xf numFmtId="49" fontId="45" fillId="5" borderId="32" xfId="0" applyNumberFormat="1" applyFont="1" applyFill="1" applyBorder="1" applyAlignment="1">
      <alignment horizontal="left" vertical="top"/>
    </xf>
    <xf numFmtId="49" fontId="45" fillId="5" borderId="22" xfId="0" applyNumberFormat="1" applyFont="1" applyFill="1" applyBorder="1" applyAlignment="1">
      <alignment horizontal="left" vertical="top"/>
    </xf>
    <xf numFmtId="0" fontId="45" fillId="0" borderId="19" xfId="0" applyFont="1" applyFill="1" applyBorder="1" applyAlignment="1">
      <alignment vertical="top" wrapText="1"/>
    </xf>
    <xf numFmtId="0" fontId="45" fillId="0" borderId="20" xfId="0" applyFont="1" applyFill="1" applyBorder="1" applyAlignment="1">
      <alignment vertical="top" wrapText="1"/>
    </xf>
    <xf numFmtId="0" fontId="45" fillId="0" borderId="21" xfId="0" applyFont="1" applyFill="1" applyBorder="1" applyAlignment="1">
      <alignment vertical="top" wrapText="1"/>
    </xf>
    <xf numFmtId="0" fontId="45" fillId="0" borderId="22" xfId="0" applyFont="1" applyFill="1" applyBorder="1" applyAlignment="1">
      <alignment vertical="top" wrapText="1"/>
    </xf>
    <xf numFmtId="49" fontId="48" fillId="5" borderId="22" xfId="0" applyNumberFormat="1" applyFont="1" applyFill="1" applyBorder="1" applyAlignment="1">
      <alignment horizontal="left" vertical="top"/>
    </xf>
    <xf numFmtId="0" fontId="48" fillId="0" borderId="32" xfId="0" applyFont="1" applyFill="1" applyBorder="1" applyAlignment="1">
      <alignment vertical="top" wrapText="1"/>
    </xf>
    <xf numFmtId="0" fontId="15" fillId="0" borderId="21" xfId="0" applyFont="1" applyBorder="1" applyAlignment="1">
      <alignment vertical="top" wrapText="1"/>
    </xf>
    <xf numFmtId="0" fontId="45" fillId="0" borderId="32" xfId="0" applyFont="1" applyFill="1" applyBorder="1" applyAlignment="1">
      <alignment vertical="top" wrapText="1"/>
    </xf>
    <xf numFmtId="0" fontId="45" fillId="0" borderId="21" xfId="0" applyFont="1" applyBorder="1" applyAlignment="1">
      <alignment vertical="top" wrapText="1"/>
    </xf>
    <xf numFmtId="49" fontId="45" fillId="5" borderId="2" xfId="0" applyNumberFormat="1" applyFont="1" applyFill="1" applyBorder="1" applyAlignment="1">
      <alignment horizontal="left" vertical="top"/>
    </xf>
    <xf numFmtId="49" fontId="45" fillId="5" borderId="36" xfId="0" applyNumberFormat="1" applyFont="1" applyFill="1" applyBorder="1" applyAlignment="1">
      <alignment horizontal="left" vertical="top"/>
    </xf>
    <xf numFmtId="49" fontId="45" fillId="5" borderId="17" xfId="0" applyNumberFormat="1" applyFont="1" applyFill="1" applyBorder="1" applyAlignment="1">
      <alignment horizontal="left" vertical="top"/>
    </xf>
    <xf numFmtId="0" fontId="45" fillId="5" borderId="32" xfId="0" applyFont="1" applyFill="1" applyBorder="1" applyAlignment="1">
      <alignment vertical="top" wrapText="1"/>
    </xf>
    <xf numFmtId="49" fontId="45" fillId="5" borderId="37" xfId="0" applyNumberFormat="1" applyFont="1" applyFill="1" applyBorder="1" applyAlignment="1">
      <alignment horizontal="left" vertical="top"/>
    </xf>
    <xf numFmtId="49" fontId="45" fillId="5" borderId="0" xfId="0" applyNumberFormat="1" applyFont="1" applyFill="1" applyBorder="1" applyAlignment="1">
      <alignment horizontal="left" vertical="top"/>
    </xf>
    <xf numFmtId="49" fontId="45" fillId="5" borderId="18" xfId="0" applyNumberFormat="1" applyFont="1" applyFill="1" applyBorder="1" applyAlignment="1">
      <alignment horizontal="left" vertical="top"/>
    </xf>
    <xf numFmtId="49" fontId="45" fillId="5" borderId="35" xfId="0" applyNumberFormat="1" applyFont="1" applyFill="1" applyBorder="1" applyAlignment="1">
      <alignment horizontal="left" vertical="top"/>
    </xf>
    <xf numFmtId="49" fontId="45" fillId="5" borderId="20" xfId="0" applyNumberFormat="1" applyFont="1" applyFill="1" applyBorder="1" applyAlignment="1">
      <alignment horizontal="left" vertical="top"/>
    </xf>
    <xf numFmtId="0" fontId="47" fillId="0" borderId="0" xfId="0" applyFont="1" applyAlignment="1">
      <alignment horizontal="center" wrapText="1"/>
    </xf>
    <xf numFmtId="0" fontId="50" fillId="0" borderId="0" xfId="0" applyFont="1" applyAlignment="1">
      <alignment horizontal="left" indent="4"/>
    </xf>
    <xf numFmtId="0" fontId="38" fillId="0" borderId="0" xfId="0" applyFont="1" applyFill="1" applyBorder="1" applyAlignment="1" applyProtection="1">
      <alignment horizontal="left"/>
    </xf>
    <xf numFmtId="0" fontId="29" fillId="0" borderId="40" xfId="0" applyFont="1" applyBorder="1" applyAlignment="1" applyProtection="1">
      <alignment horizontal="center" wrapText="1"/>
    </xf>
    <xf numFmtId="0" fontId="29" fillId="0" borderId="27" xfId="0" applyFont="1" applyBorder="1" applyAlignment="1" applyProtection="1">
      <alignment horizontal="center" wrapText="1"/>
    </xf>
    <xf numFmtId="0" fontId="29" fillId="0" borderId="29" xfId="19" applyFont="1" applyFill="1" applyBorder="1" applyAlignment="1" applyProtection="1">
      <alignment horizontal="center" wrapText="1"/>
    </xf>
    <xf numFmtId="0" fontId="38" fillId="0" borderId="27" xfId="0" applyFont="1" applyBorder="1" applyAlignment="1" applyProtection="1">
      <alignment horizontal="center"/>
    </xf>
    <xf numFmtId="0" fontId="38" fillId="0" borderId="27" xfId="0" applyFont="1" applyBorder="1" applyAlignment="1" applyProtection="1">
      <alignment horizontal="left"/>
    </xf>
    <xf numFmtId="0" fontId="38" fillId="0" borderId="0" xfId="0" applyFont="1" applyBorder="1" applyAlignment="1" applyProtection="1">
      <alignment horizontal="center"/>
    </xf>
    <xf numFmtId="0" fontId="38" fillId="0" borderId="0" xfId="0" applyFont="1" applyBorder="1" applyAlignment="1" applyProtection="1">
      <alignment horizontal="left"/>
    </xf>
    <xf numFmtId="0" fontId="29" fillId="0" borderId="1" xfId="0" applyFont="1" applyBorder="1" applyAlignment="1" applyProtection="1">
      <alignment horizontal="center" wrapText="1"/>
    </xf>
    <xf numFmtId="49" fontId="0" fillId="0" borderId="27" xfId="0" applyNumberFormat="1" applyBorder="1" applyAlignment="1" applyProtection="1">
      <alignment horizontal="center"/>
    </xf>
    <xf numFmtId="0" fontId="13" fillId="3" borderId="49" xfId="19" applyFont="1" applyFill="1" applyBorder="1" applyAlignment="1" applyProtection="1">
      <alignment horizontal="center" wrapText="1"/>
    </xf>
    <xf numFmtId="0" fontId="15" fillId="0" borderId="0" xfId="0" applyFont="1" applyProtection="1"/>
    <xf numFmtId="43" fontId="15" fillId="0" borderId="27" xfId="2" applyFont="1" applyFill="1" applyBorder="1" applyAlignment="1" applyProtection="1">
      <alignment horizontal="left"/>
    </xf>
    <xf numFmtId="43" fontId="15" fillId="0" borderId="0" xfId="2" applyFont="1" applyFill="1" applyBorder="1" applyAlignment="1" applyProtection="1">
      <alignment horizontal="left"/>
    </xf>
    <xf numFmtId="0" fontId="15" fillId="0" borderId="0" xfId="0" applyFont="1" applyBorder="1" applyProtection="1"/>
    <xf numFmtId="0" fontId="8" fillId="0" borderId="0" xfId="0" applyFont="1"/>
    <xf numFmtId="0" fontId="19" fillId="4" borderId="21" xfId="0" applyFont="1" applyFill="1" applyBorder="1" applyProtection="1">
      <protection locked="0"/>
    </xf>
    <xf numFmtId="167" fontId="33" fillId="4" borderId="21" xfId="5" applyNumberFormat="1" applyFont="1" applyFill="1" applyBorder="1" applyProtection="1">
      <protection locked="0"/>
    </xf>
    <xf numFmtId="167" fontId="33" fillId="4" borderId="0" xfId="5" applyNumberFormat="1" applyFont="1" applyFill="1" applyBorder="1" applyAlignment="1" applyProtection="1">
      <alignment horizontal="left"/>
      <protection locked="0"/>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wrapText="1"/>
    </xf>
    <xf numFmtId="44" fontId="19" fillId="4" borderId="11" xfId="5" applyFont="1" applyFill="1" applyBorder="1" applyProtection="1">
      <protection locked="0"/>
    </xf>
    <xf numFmtId="0" fontId="19" fillId="4" borderId="8" xfId="0" applyFont="1" applyFill="1" applyBorder="1" applyProtection="1">
      <protection locked="0"/>
    </xf>
    <xf numFmtId="0" fontId="0" fillId="4" borderId="0" xfId="0" applyFill="1" applyBorder="1" applyProtection="1">
      <protection locked="0"/>
    </xf>
    <xf numFmtId="44" fontId="19" fillId="4" borderId="5" xfId="5" applyFont="1" applyFill="1" applyBorder="1" applyProtection="1">
      <protection locked="0"/>
    </xf>
    <xf numFmtId="0" fontId="19" fillId="4" borderId="34" xfId="0" applyFont="1" applyFill="1" applyBorder="1" applyProtection="1">
      <protection locked="0"/>
    </xf>
    <xf numFmtId="0" fontId="19" fillId="4" borderId="0" xfId="0" applyFont="1" applyFill="1" applyBorder="1" applyProtection="1">
      <protection locked="0"/>
    </xf>
    <xf numFmtId="0" fontId="37" fillId="0" borderId="0" xfId="0" applyFont="1" applyFill="1" applyBorder="1"/>
    <xf numFmtId="0" fontId="0" fillId="0" borderId="0" xfId="0" applyFont="1" applyFill="1" applyBorder="1" applyProtection="1"/>
    <xf numFmtId="0" fontId="7" fillId="0" borderId="8" xfId="0" applyFont="1" applyFill="1" applyBorder="1" applyAlignment="1" applyProtection="1">
      <alignment horizontal="center"/>
    </xf>
    <xf numFmtId="0" fontId="8" fillId="0" borderId="56" xfId="0" applyFont="1" applyFill="1" applyBorder="1" applyAlignment="1">
      <alignment horizontal="center"/>
    </xf>
    <xf numFmtId="0" fontId="7" fillId="0" borderId="0" xfId="0" applyFont="1" applyFill="1" applyProtection="1"/>
    <xf numFmtId="0" fontId="7" fillId="0" borderId="0" xfId="0" applyFont="1" applyFill="1"/>
    <xf numFmtId="0" fontId="0" fillId="0" borderId="0" xfId="0" applyFill="1" applyAlignment="1">
      <alignment vertical="center"/>
    </xf>
    <xf numFmtId="0" fontId="18" fillId="0" borderId="51" xfId="0" applyFont="1" applyFill="1" applyBorder="1" applyAlignment="1">
      <alignment horizontal="center" vertical="center"/>
    </xf>
    <xf numFmtId="0" fontId="18" fillId="0" borderId="23" xfId="0" applyFont="1" applyFill="1" applyBorder="1" applyAlignment="1">
      <alignment horizontal="center" vertical="center"/>
    </xf>
    <xf numFmtId="0" fontId="9" fillId="0" borderId="0" xfId="0" applyFont="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9" fillId="0" borderId="6" xfId="0" applyFont="1" applyBorder="1" applyAlignment="1" applyProtection="1">
      <alignment horizontal="center"/>
    </xf>
    <xf numFmtId="0" fontId="7" fillId="0" borderId="8" xfId="0" applyFont="1" applyFill="1" applyBorder="1" applyAlignment="1" applyProtection="1">
      <alignment horizontal="center" vertical="top"/>
    </xf>
    <xf numFmtId="0" fontId="8" fillId="0" borderId="0" xfId="0" applyFont="1" applyFill="1"/>
    <xf numFmtId="44" fontId="19" fillId="4" borderId="11" xfId="5" applyNumberFormat="1" applyFont="1" applyFill="1" applyBorder="1" applyProtection="1">
      <protection locked="0"/>
    </xf>
    <xf numFmtId="44" fontId="19" fillId="4" borderId="5" xfId="5" applyNumberFormat="1" applyFont="1" applyFill="1" applyBorder="1" applyProtection="1">
      <protection locked="0"/>
    </xf>
    <xf numFmtId="44" fontId="19" fillId="4" borderId="5" xfId="0" applyNumberFormat="1" applyFont="1" applyFill="1" applyBorder="1" applyProtection="1">
      <protection locked="0"/>
    </xf>
    <xf numFmtId="0" fontId="12" fillId="0" borderId="29" xfId="0" applyFont="1" applyFill="1" applyBorder="1" applyAlignment="1">
      <alignment horizontal="center" vertical="center"/>
    </xf>
    <xf numFmtId="0" fontId="12" fillId="0" borderId="0" xfId="0" applyFont="1" applyFill="1" applyBorder="1"/>
    <xf numFmtId="0" fontId="8" fillId="0" borderId="8" xfId="0" applyFont="1" applyFill="1" applyBorder="1"/>
    <xf numFmtId="0" fontId="30" fillId="0" borderId="0" xfId="0" applyFont="1" applyFill="1" applyBorder="1"/>
    <xf numFmtId="0" fontId="7" fillId="0" borderId="60" xfId="0" quotePrefix="1" applyFont="1" applyFill="1" applyBorder="1" applyAlignment="1">
      <alignment horizontal="center"/>
    </xf>
    <xf numFmtId="0" fontId="7" fillId="0" borderId="11" xfId="0" quotePrefix="1" applyFont="1" applyFill="1" applyBorder="1" applyAlignment="1">
      <alignment horizontal="center"/>
    </xf>
    <xf numFmtId="0" fontId="0" fillId="0" borderId="11" xfId="0" applyFill="1" applyBorder="1" applyAlignment="1">
      <alignment horizontal="center"/>
    </xf>
    <xf numFmtId="0" fontId="0" fillId="0" borderId="86" xfId="0" applyFill="1" applyBorder="1" applyAlignment="1">
      <alignment horizontal="center"/>
    </xf>
    <xf numFmtId="0" fontId="7" fillId="0" borderId="11" xfId="0" applyFont="1" applyFill="1" applyBorder="1" applyAlignment="1">
      <alignment horizontal="center"/>
    </xf>
    <xf numFmtId="0" fontId="18" fillId="0" borderId="82" xfId="0" applyFont="1" applyFill="1" applyBorder="1" applyAlignment="1">
      <alignment horizontal="center" vertical="center"/>
    </xf>
    <xf numFmtId="0" fontId="8" fillId="0" borderId="13" xfId="0" applyFont="1" applyFill="1" applyBorder="1" applyAlignment="1">
      <alignment horizontal="center"/>
    </xf>
    <xf numFmtId="0" fontId="7" fillId="0" borderId="63" xfId="0" applyFont="1" applyFill="1" applyBorder="1" applyAlignment="1">
      <alignment horizontal="center"/>
    </xf>
    <xf numFmtId="49" fontId="0" fillId="0" borderId="37" xfId="0" quotePrefix="1" applyNumberFormat="1" applyFill="1" applyBorder="1" applyAlignment="1" applyProtection="1">
      <alignment horizontal="center"/>
    </xf>
    <xf numFmtId="167" fontId="31" fillId="0" borderId="0" xfId="5" applyNumberFormat="1" applyFont="1" applyFill="1" applyBorder="1" applyProtection="1"/>
    <xf numFmtId="49" fontId="0" fillId="0" borderId="37" xfId="0" applyNumberFormat="1" applyFill="1" applyBorder="1" applyAlignment="1" applyProtection="1">
      <alignment horizontal="center"/>
    </xf>
    <xf numFmtId="49" fontId="7" fillId="0" borderId="37" xfId="0" applyNumberFormat="1" applyFont="1" applyFill="1" applyBorder="1" applyAlignment="1" applyProtection="1">
      <alignment horizontal="center"/>
    </xf>
    <xf numFmtId="0" fontId="7" fillId="0" borderId="0" xfId="0" applyFont="1" applyFill="1" applyBorder="1" applyProtection="1"/>
    <xf numFmtId="0" fontId="0" fillId="0" borderId="6" xfId="0" applyFill="1" applyBorder="1" applyAlignment="1" applyProtection="1">
      <alignment horizontal="center"/>
    </xf>
    <xf numFmtId="0" fontId="0" fillId="0" borderId="27" xfId="0" applyFill="1" applyBorder="1" applyProtection="1"/>
    <xf numFmtId="49" fontId="7" fillId="0" borderId="40" xfId="0" quotePrefix="1" applyNumberFormat="1" applyFont="1" applyFill="1" applyBorder="1" applyAlignment="1" applyProtection="1">
      <alignment horizontal="center"/>
    </xf>
    <xf numFmtId="49" fontId="7" fillId="0" borderId="8" xfId="0" quotePrefix="1" applyNumberFormat="1" applyFont="1" applyFill="1" applyBorder="1" applyAlignment="1" applyProtection="1">
      <alignment horizontal="center"/>
    </xf>
    <xf numFmtId="0" fontId="47" fillId="0" borderId="0" xfId="0" applyFont="1" applyAlignment="1" applyProtection="1">
      <alignment vertical="center"/>
    </xf>
    <xf numFmtId="0" fontId="54" fillId="0" borderId="0" xfId="0" applyFont="1" applyAlignment="1" applyProtection="1">
      <alignment vertical="center"/>
    </xf>
    <xf numFmtId="0" fontId="7" fillId="0" borderId="0" xfId="0" applyFont="1" applyProtection="1"/>
    <xf numFmtId="0" fontId="8" fillId="0" borderId="0" xfId="0" applyFont="1" applyProtection="1"/>
    <xf numFmtId="0" fontId="37" fillId="0" borderId="0" xfId="0" applyFont="1" applyFill="1" applyProtection="1"/>
    <xf numFmtId="167" fontId="19" fillId="0" borderId="27" xfId="5" applyNumberFormat="1" applyFont="1" applyBorder="1" applyProtection="1"/>
    <xf numFmtId="0" fontId="15" fillId="0" borderId="0" xfId="0" applyFont="1" applyAlignment="1" applyProtection="1">
      <alignment horizontal="center"/>
    </xf>
    <xf numFmtId="0" fontId="15" fillId="0" borderId="0" xfId="0" applyFont="1" applyBorder="1" applyAlignment="1" applyProtection="1">
      <alignment horizontal="center"/>
    </xf>
    <xf numFmtId="49" fontId="15" fillId="0" borderId="0" xfId="0" applyNumberFormat="1" applyFont="1" applyAlignment="1" applyProtection="1">
      <alignment horizontal="center"/>
    </xf>
    <xf numFmtId="43" fontId="15" fillId="0" borderId="0" xfId="2" applyFont="1" applyProtection="1"/>
    <xf numFmtId="0" fontId="17" fillId="0" borderId="0" xfId="0" applyFont="1" applyFill="1" applyBorder="1" applyAlignment="1" applyProtection="1">
      <alignment vertical="center" wrapText="1"/>
    </xf>
    <xf numFmtId="0" fontId="15" fillId="0" borderId="0" xfId="0" applyFont="1" applyBorder="1" applyAlignment="1" applyProtection="1">
      <alignment wrapText="1"/>
    </xf>
    <xf numFmtId="166" fontId="13" fillId="0" borderId="0" xfId="19" applyNumberFormat="1" applyFont="1" applyFill="1" applyBorder="1" applyAlignment="1" applyProtection="1">
      <alignment horizontal="right"/>
    </xf>
    <xf numFmtId="0" fontId="15" fillId="0" borderId="0" xfId="0" applyFont="1" applyAlignment="1" applyProtection="1">
      <alignment wrapText="1"/>
    </xf>
    <xf numFmtId="49" fontId="15" fillId="5" borderId="22" xfId="0" applyNumberFormat="1" applyFont="1" applyFill="1" applyBorder="1" applyAlignment="1">
      <alignment horizontal="left" vertical="top"/>
    </xf>
    <xf numFmtId="0" fontId="15" fillId="0" borderId="21" xfId="0" applyFont="1" applyFill="1" applyBorder="1" applyAlignment="1">
      <alignment vertical="top" wrapText="1"/>
    </xf>
    <xf numFmtId="0" fontId="15" fillId="0" borderId="22" xfId="0" applyFont="1" applyFill="1" applyBorder="1" applyAlignment="1">
      <alignment vertical="top" wrapText="1"/>
    </xf>
    <xf numFmtId="0" fontId="56" fillId="0" borderId="0" xfId="0" applyFont="1" applyProtection="1"/>
    <xf numFmtId="0" fontId="56" fillId="0" borderId="0" xfId="0" applyFont="1" applyFill="1" applyBorder="1" applyProtection="1"/>
    <xf numFmtId="167" fontId="12" fillId="0" borderId="32" xfId="5" applyNumberFormat="1" applyFont="1" applyFill="1" applyBorder="1" applyAlignment="1" applyProtection="1">
      <alignment horizontal="center" vertical="center"/>
    </xf>
    <xf numFmtId="167" fontId="56" fillId="0" borderId="21" xfId="5" applyNumberFormat="1" applyFont="1" applyFill="1" applyBorder="1" applyAlignment="1" applyProtection="1">
      <alignment vertical="center"/>
    </xf>
    <xf numFmtId="167" fontId="58" fillId="4" borderId="16" xfId="5" applyNumberFormat="1" applyFont="1" applyFill="1" applyBorder="1" applyAlignment="1" applyProtection="1">
      <alignment vertical="center"/>
      <protection locked="0"/>
    </xf>
    <xf numFmtId="167" fontId="12" fillId="0" borderId="82" xfId="0" applyNumberFormat="1" applyFont="1" applyBorder="1" applyAlignment="1" applyProtection="1">
      <alignment vertical="center"/>
    </xf>
    <xf numFmtId="167" fontId="12" fillId="0" borderId="0" xfId="0" applyNumberFormat="1" applyFont="1" applyBorder="1" applyAlignment="1" applyProtection="1">
      <alignment vertical="center"/>
    </xf>
    <xf numFmtId="167" fontId="56" fillId="6" borderId="21" xfId="5" applyNumberFormat="1" applyFont="1" applyFill="1" applyBorder="1" applyAlignment="1" applyProtection="1">
      <alignment vertical="center"/>
    </xf>
    <xf numFmtId="167" fontId="58" fillId="7" borderId="21" xfId="5" applyNumberFormat="1" applyFont="1" applyFill="1" applyBorder="1" applyAlignment="1" applyProtection="1">
      <alignment vertical="center"/>
      <protection locked="0"/>
    </xf>
    <xf numFmtId="167" fontId="58" fillId="4" borderId="21" xfId="5" applyNumberFormat="1" applyFont="1" applyFill="1" applyBorder="1" applyAlignment="1" applyProtection="1">
      <alignment vertical="center"/>
      <protection locked="0"/>
    </xf>
    <xf numFmtId="167" fontId="58" fillId="7" borderId="16" xfId="5" applyNumberFormat="1" applyFont="1" applyFill="1" applyBorder="1" applyAlignment="1" applyProtection="1">
      <alignment vertical="center"/>
      <protection locked="0"/>
    </xf>
    <xf numFmtId="164" fontId="12" fillId="0" borderId="82" xfId="2" applyNumberFormat="1" applyFont="1" applyBorder="1" applyAlignment="1" applyProtection="1">
      <alignment vertical="center"/>
    </xf>
    <xf numFmtId="44" fontId="56" fillId="0" borderId="21" xfId="5" applyFont="1" applyFill="1" applyBorder="1" applyAlignment="1" applyProtection="1">
      <alignment vertical="center"/>
    </xf>
    <xf numFmtId="44" fontId="56" fillId="0" borderId="16" xfId="5" applyFont="1" applyFill="1" applyBorder="1" applyAlignment="1" applyProtection="1">
      <alignment vertical="center"/>
    </xf>
    <xf numFmtId="44" fontId="12" fillId="0" borderId="82" xfId="5" applyFont="1" applyBorder="1" applyAlignment="1" applyProtection="1">
      <alignment vertical="center"/>
    </xf>
    <xf numFmtId="44" fontId="12" fillId="0" borderId="0" xfId="5" applyFont="1" applyBorder="1" applyAlignment="1" applyProtection="1">
      <alignment vertical="center"/>
    </xf>
    <xf numFmtId="44" fontId="56" fillId="6" borderId="21" xfId="5" applyFont="1" applyFill="1" applyBorder="1" applyAlignment="1" applyProtection="1">
      <alignment vertical="center"/>
    </xf>
    <xf numFmtId="10" fontId="12" fillId="0" borderId="82" xfId="20" applyNumberFormat="1" applyFont="1" applyBorder="1" applyAlignment="1" applyProtection="1">
      <alignment vertical="center"/>
    </xf>
    <xf numFmtId="0" fontId="8" fillId="0" borderId="0" xfId="0" applyFont="1" applyFill="1" applyBorder="1" applyProtection="1"/>
    <xf numFmtId="0" fontId="7" fillId="0" borderId="86" xfId="0" applyFont="1" applyFill="1" applyBorder="1" applyAlignment="1">
      <alignment horizontal="center"/>
    </xf>
    <xf numFmtId="167" fontId="15" fillId="0" borderId="48" xfId="5" applyNumberFormat="1" applyFont="1" applyBorder="1" applyProtection="1"/>
    <xf numFmtId="167" fontId="15" fillId="0" borderId="34" xfId="5" applyNumberFormat="1" applyFont="1" applyBorder="1" applyProtection="1"/>
    <xf numFmtId="0" fontId="7" fillId="0" borderId="0" xfId="17"/>
    <xf numFmtId="0" fontId="7" fillId="0" borderId="19" xfId="0" applyFont="1" applyFill="1" applyBorder="1" applyAlignment="1"/>
    <xf numFmtId="0" fontId="7" fillId="0" borderId="21" xfId="0" applyFont="1" applyFill="1" applyBorder="1" applyAlignment="1"/>
    <xf numFmtId="0" fontId="7" fillId="0" borderId="16" xfId="0" applyFont="1" applyFill="1" applyBorder="1" applyAlignment="1"/>
    <xf numFmtId="0" fontId="0" fillId="0" borderId="0" xfId="0" applyFill="1" applyAlignment="1"/>
    <xf numFmtId="0" fontId="0" fillId="0" borderId="25" xfId="0" applyFill="1" applyBorder="1" applyAlignment="1"/>
    <xf numFmtId="0" fontId="0" fillId="0" borderId="21" xfId="0" applyFill="1" applyBorder="1" applyAlignment="1"/>
    <xf numFmtId="0" fontId="0" fillId="0" borderId="0" xfId="0" applyFill="1" applyBorder="1" applyAlignment="1"/>
    <xf numFmtId="0" fontId="7" fillId="0" borderId="0" xfId="0" applyFont="1" applyFill="1" applyBorder="1" applyAlignment="1"/>
    <xf numFmtId="0" fontId="0" fillId="0" borderId="16" xfId="0" applyFill="1" applyBorder="1" applyAlignment="1"/>
    <xf numFmtId="0" fontId="7" fillId="0" borderId="57" xfId="0" applyFont="1" applyFill="1" applyBorder="1" applyAlignment="1"/>
    <xf numFmtId="167" fontId="19" fillId="7" borderId="21" xfId="5" applyNumberFormat="1" applyFont="1" applyFill="1" applyBorder="1" applyProtection="1">
      <protection locked="0"/>
    </xf>
    <xf numFmtId="164" fontId="19" fillId="4" borderId="29" xfId="2" applyNumberFormat="1" applyFont="1" applyFill="1" applyBorder="1" applyProtection="1">
      <protection locked="0"/>
    </xf>
    <xf numFmtId="164" fontId="19" fillId="4" borderId="5" xfId="2" applyNumberFormat="1" applyFont="1" applyFill="1" applyBorder="1" applyProtection="1">
      <protection locked="0"/>
    </xf>
    <xf numFmtId="164" fontId="19" fillId="4" borderId="27" xfId="2" applyNumberFormat="1" applyFont="1" applyFill="1" applyBorder="1" applyProtection="1">
      <protection locked="0"/>
    </xf>
    <xf numFmtId="164" fontId="19" fillId="4" borderId="0" xfId="2" applyNumberFormat="1" applyFont="1" applyFill="1" applyBorder="1" applyProtection="1">
      <protection locked="0"/>
    </xf>
    <xf numFmtId="167" fontId="19" fillId="4" borderId="21" xfId="5" applyNumberFormat="1" applyFont="1" applyFill="1" applyBorder="1" applyProtection="1">
      <protection locked="0"/>
    </xf>
    <xf numFmtId="0" fontId="9" fillId="0" borderId="0" xfId="0" applyFont="1" applyFill="1" applyBorder="1" applyAlignment="1" applyProtection="1">
      <alignment horizontal="left"/>
    </xf>
    <xf numFmtId="0" fontId="15" fillId="0" borderId="22" xfId="0" applyFont="1" applyBorder="1" applyAlignment="1">
      <alignment vertical="top" wrapText="1"/>
    </xf>
    <xf numFmtId="0" fontId="7" fillId="0" borderId="87" xfId="0" applyFont="1" applyFill="1" applyBorder="1" applyAlignment="1">
      <alignment horizont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26" xfId="0" applyFont="1" applyFill="1" applyBorder="1" applyAlignment="1">
      <alignment vertical="center"/>
    </xf>
    <xf numFmtId="0" fontId="0" fillId="0" borderId="21" xfId="0" applyFill="1" applyBorder="1" applyAlignment="1">
      <alignment horizontal="left" vertical="center"/>
    </xf>
    <xf numFmtId="0" fontId="56" fillId="0" borderId="0" xfId="0" applyFont="1" applyFill="1" applyProtection="1"/>
    <xf numFmtId="167" fontId="56" fillId="0" borderId="52" xfId="5" applyNumberFormat="1" applyFont="1" applyFill="1" applyBorder="1" applyAlignment="1" applyProtection="1">
      <alignment horizontal="left" vertical="center"/>
    </xf>
    <xf numFmtId="167" fontId="56" fillId="0" borderId="47" xfId="5" applyNumberFormat="1" applyFont="1" applyFill="1" applyBorder="1" applyAlignment="1" applyProtection="1">
      <alignment horizontal="left" vertical="center"/>
    </xf>
    <xf numFmtId="167" fontId="56" fillId="0" borderId="33" xfId="5" applyNumberFormat="1" applyFont="1" applyFill="1" applyBorder="1" applyAlignment="1" applyProtection="1">
      <alignment vertical="center"/>
    </xf>
    <xf numFmtId="167" fontId="12" fillId="0" borderId="82" xfId="0" applyNumberFormat="1" applyFont="1" applyFill="1" applyBorder="1" applyAlignment="1" applyProtection="1">
      <alignment vertical="center"/>
    </xf>
    <xf numFmtId="0" fontId="38" fillId="0" borderId="0" xfId="0" applyFont="1" applyFill="1" applyBorder="1" applyAlignment="1" applyProtection="1">
      <alignment horizontal="center"/>
    </xf>
    <xf numFmtId="49" fontId="7" fillId="0" borderId="9" xfId="0" quotePrefix="1" applyNumberFormat="1" applyFont="1" applyFill="1" applyBorder="1" applyAlignment="1" applyProtection="1">
      <alignment horizontal="center"/>
    </xf>
    <xf numFmtId="0" fontId="38" fillId="0" borderId="6" xfId="0" applyFont="1" applyFill="1" applyBorder="1" applyAlignment="1" applyProtection="1">
      <alignment horizontal="center"/>
    </xf>
    <xf numFmtId="164" fontId="19" fillId="10" borderId="0" xfId="2" applyNumberFormat="1" applyFont="1" applyFill="1" applyBorder="1" applyProtection="1">
      <protection locked="0"/>
    </xf>
    <xf numFmtId="164" fontId="19" fillId="10" borderId="5" xfId="2" applyNumberFormat="1" applyFont="1" applyFill="1" applyBorder="1" applyProtection="1">
      <protection locked="0"/>
    </xf>
    <xf numFmtId="164" fontId="19" fillId="10" borderId="6" xfId="2" applyNumberFormat="1" applyFont="1" applyFill="1" applyBorder="1" applyProtection="1">
      <protection locked="0"/>
    </xf>
    <xf numFmtId="164" fontId="19" fillId="10" borderId="7" xfId="2" applyNumberFormat="1" applyFont="1" applyFill="1" applyBorder="1" applyProtection="1">
      <protection locked="0"/>
    </xf>
    <xf numFmtId="164" fontId="19" fillId="10" borderId="27" xfId="2" applyNumberFormat="1" applyFont="1" applyFill="1" applyBorder="1" applyProtection="1">
      <protection locked="0"/>
    </xf>
    <xf numFmtId="164" fontId="19" fillId="10" borderId="29" xfId="2" applyNumberFormat="1" applyFont="1" applyFill="1" applyBorder="1" applyProtection="1">
      <protection locked="0"/>
    </xf>
    <xf numFmtId="0" fontId="15" fillId="0" borderId="0" xfId="0" applyFont="1" applyFill="1" applyBorder="1" applyProtection="1"/>
    <xf numFmtId="44" fontId="16" fillId="10" borderId="0" xfId="5" applyFont="1" applyFill="1" applyBorder="1" applyAlignment="1" applyProtection="1">
      <alignment horizontal="left"/>
      <protection locked="0"/>
    </xf>
    <xf numFmtId="44" fontId="16" fillId="10" borderId="0" xfId="5" applyFont="1" applyFill="1" applyBorder="1" applyAlignment="1" applyProtection="1">
      <alignment horizontal="right"/>
      <protection locked="0"/>
    </xf>
    <xf numFmtId="164" fontId="16" fillId="10" borderId="0" xfId="2" applyNumberFormat="1" applyFont="1" applyFill="1" applyBorder="1" applyAlignment="1" applyProtection="1">
      <alignment horizontal="left"/>
      <protection locked="0"/>
    </xf>
    <xf numFmtId="43" fontId="16" fillId="10" borderId="0" xfId="2" applyFont="1" applyFill="1" applyBorder="1" applyAlignment="1" applyProtection="1">
      <alignment horizontal="left"/>
      <protection locked="0"/>
    </xf>
    <xf numFmtId="44" fontId="16" fillId="10" borderId="27" xfId="5" applyFont="1" applyFill="1" applyBorder="1" applyAlignment="1" applyProtection="1">
      <alignment horizontal="left"/>
      <protection locked="0"/>
    </xf>
    <xf numFmtId="44" fontId="16" fillId="10" borderId="27" xfId="5" applyFont="1" applyFill="1" applyBorder="1" applyAlignment="1" applyProtection="1">
      <alignment horizontal="right"/>
      <protection locked="0"/>
    </xf>
    <xf numFmtId="164" fontId="16" fillId="10" borderId="27" xfId="2" applyNumberFormat="1" applyFont="1" applyFill="1" applyBorder="1" applyAlignment="1" applyProtection="1">
      <alignment horizontal="left"/>
      <protection locked="0"/>
    </xf>
    <xf numFmtId="43" fontId="16" fillId="10" borderId="27" xfId="2" applyFont="1" applyFill="1" applyBorder="1" applyAlignment="1" applyProtection="1">
      <alignment horizontal="left"/>
      <protection locked="0"/>
    </xf>
    <xf numFmtId="0" fontId="13" fillId="0" borderId="3" xfId="19" applyFont="1" applyFill="1" applyBorder="1" applyAlignment="1" applyProtection="1">
      <alignment horizontal="center"/>
    </xf>
    <xf numFmtId="0" fontId="15" fillId="0" borderId="9" xfId="19"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right"/>
    </xf>
    <xf numFmtId="0" fontId="7" fillId="0" borderId="0" xfId="0" applyFont="1" applyProtection="1">
      <protection locked="0"/>
    </xf>
    <xf numFmtId="167" fontId="19" fillId="10" borderId="0" xfId="5" applyNumberFormat="1" applyFont="1" applyFill="1" applyBorder="1" applyProtection="1">
      <protection locked="0"/>
    </xf>
    <xf numFmtId="0" fontId="0" fillId="0" borderId="7" xfId="0" applyFill="1" applyBorder="1" applyProtection="1"/>
    <xf numFmtId="0" fontId="29" fillId="0" borderId="52" xfId="0" applyFont="1" applyFill="1" applyBorder="1" applyAlignment="1" applyProtection="1">
      <alignment horizontal="center" wrapText="1"/>
    </xf>
    <xf numFmtId="0" fontId="29" fillId="0" borderId="6" xfId="0" applyFont="1" applyFill="1" applyBorder="1" applyAlignment="1" applyProtection="1">
      <alignment horizontal="center" wrapText="1"/>
    </xf>
    <xf numFmtId="0" fontId="29" fillId="0" borderId="6" xfId="19" applyFont="1" applyFill="1" applyBorder="1" applyAlignment="1" applyProtection="1">
      <alignment horizontal="center" wrapText="1"/>
    </xf>
    <xf numFmtId="0" fontId="29" fillId="0" borderId="47" xfId="19" applyFont="1" applyFill="1" applyBorder="1" applyAlignment="1" applyProtection="1">
      <alignment horizontal="center" wrapText="1"/>
    </xf>
    <xf numFmtId="49" fontId="0" fillId="0" borderId="0" xfId="0" applyNumberFormat="1" applyFill="1" applyBorder="1" applyAlignment="1" applyProtection="1">
      <alignment horizontal="center"/>
    </xf>
    <xf numFmtId="0" fontId="7" fillId="0" borderId="0" xfId="0" applyFont="1" applyAlignment="1" applyProtection="1">
      <alignment vertical="center"/>
    </xf>
    <xf numFmtId="0" fontId="7" fillId="0" borderId="0" xfId="0" applyFont="1" applyFill="1" applyAlignment="1" applyProtection="1">
      <alignment vertical="center"/>
    </xf>
    <xf numFmtId="0" fontId="54" fillId="0" borderId="0" xfId="0" applyFont="1" applyFill="1" applyAlignment="1" applyProtection="1">
      <alignment vertical="center"/>
    </xf>
    <xf numFmtId="167" fontId="58" fillId="10" borderId="33" xfId="5" applyNumberFormat="1" applyFont="1" applyFill="1" applyBorder="1" applyAlignment="1" applyProtection="1">
      <alignment vertical="center"/>
      <protection locked="0"/>
    </xf>
    <xf numFmtId="49" fontId="9" fillId="0" borderId="0" xfId="0" applyNumberFormat="1" applyFont="1" applyAlignment="1" applyProtection="1">
      <alignment horizontal="center"/>
    </xf>
    <xf numFmtId="0" fontId="9" fillId="0" borderId="0" xfId="0" applyFont="1" applyProtection="1"/>
    <xf numFmtId="0" fontId="30" fillId="0" borderId="0" xfId="0" applyFont="1" applyAlignment="1" applyProtection="1">
      <alignment vertical="center"/>
    </xf>
    <xf numFmtId="49" fontId="31" fillId="0" borderId="0" xfId="0" applyNumberFormat="1" applyFont="1" applyAlignment="1" applyProtection="1">
      <alignment horizontal="center" vertical="center"/>
    </xf>
    <xf numFmtId="0" fontId="31" fillId="0" borderId="0" xfId="0" applyFont="1" applyAlignment="1" applyProtection="1">
      <alignment vertical="center"/>
    </xf>
    <xf numFmtId="0" fontId="37" fillId="0" borderId="0" xfId="0" applyFont="1" applyFill="1" applyBorder="1" applyProtection="1"/>
    <xf numFmtId="49" fontId="8" fillId="0" borderId="32" xfId="0" applyNumberFormat="1" applyFont="1" applyBorder="1" applyAlignment="1" applyProtection="1">
      <alignment horizontal="centerContinuous" vertical="center" wrapText="1"/>
    </xf>
    <xf numFmtId="49" fontId="8" fillId="0" borderId="22" xfId="0" applyNumberFormat="1" applyFont="1" applyBorder="1" applyAlignment="1" applyProtection="1">
      <alignment horizontal="centerContinuous" vertical="center" wrapText="1"/>
    </xf>
    <xf numFmtId="0" fontId="8" fillId="0" borderId="32" xfId="0" applyFont="1" applyBorder="1" applyAlignment="1" applyProtection="1">
      <alignment vertical="center"/>
    </xf>
    <xf numFmtId="0" fontId="8" fillId="0" borderId="2" xfId="0" applyFont="1" applyBorder="1" applyAlignment="1" applyProtection="1">
      <alignment vertical="center"/>
    </xf>
    <xf numFmtId="0" fontId="8" fillId="0" borderId="22" xfId="0" applyFont="1" applyBorder="1" applyAlignment="1" applyProtection="1">
      <alignment horizontal="left" vertical="center"/>
    </xf>
    <xf numFmtId="0" fontId="8" fillId="0" borderId="21" xfId="0" applyFont="1" applyFill="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9" fillId="0" borderId="0" xfId="0" applyFont="1" applyAlignment="1" applyProtection="1">
      <alignment wrapText="1"/>
    </xf>
    <xf numFmtId="49" fontId="8" fillId="5" borderId="32" xfId="0" applyNumberFormat="1" applyFont="1" applyFill="1" applyBorder="1" applyAlignment="1" applyProtection="1">
      <alignment horizontal="left"/>
    </xf>
    <xf numFmtId="49" fontId="8" fillId="5" borderId="22" xfId="0" applyNumberFormat="1" applyFont="1" applyFill="1" applyBorder="1" applyAlignment="1" applyProtection="1">
      <alignment horizontal="left"/>
    </xf>
    <xf numFmtId="0" fontId="8" fillId="0" borderId="32" xfId="0" applyFont="1" applyBorder="1" applyAlignment="1" applyProtection="1"/>
    <xf numFmtId="0" fontId="8" fillId="0" borderId="34" xfId="0" applyFont="1" applyBorder="1" applyAlignment="1" applyProtection="1"/>
    <xf numFmtId="0" fontId="9" fillId="0" borderId="20" xfId="0" applyFont="1" applyBorder="1" applyProtection="1"/>
    <xf numFmtId="167" fontId="9" fillId="6" borderId="21" xfId="5" applyNumberFormat="1" applyFont="1" applyFill="1" applyBorder="1" applyProtection="1"/>
    <xf numFmtId="49" fontId="31" fillId="5" borderId="32" xfId="0" applyNumberFormat="1" applyFont="1" applyFill="1" applyBorder="1" applyAlignment="1" applyProtection="1">
      <alignment horizontal="left"/>
    </xf>
    <xf numFmtId="49" fontId="31" fillId="5" borderId="22" xfId="0" applyNumberFormat="1" applyFont="1" applyFill="1" applyBorder="1" applyAlignment="1" applyProtection="1">
      <alignment horizontal="left"/>
    </xf>
    <xf numFmtId="0" fontId="31" fillId="0" borderId="32" xfId="0" applyFont="1" applyFill="1" applyBorder="1" applyAlignment="1" applyProtection="1"/>
    <xf numFmtId="0" fontId="31" fillId="0" borderId="2" xfId="0" applyFont="1" applyFill="1" applyBorder="1" applyAlignment="1" applyProtection="1"/>
    <xf numFmtId="0" fontId="31" fillId="0" borderId="22" xfId="0" applyFont="1" applyFill="1" applyBorder="1" applyProtection="1"/>
    <xf numFmtId="167" fontId="34" fillId="0" borderId="21" xfId="5" applyNumberFormat="1" applyFont="1" applyFill="1" applyBorder="1" applyProtection="1"/>
    <xf numFmtId="49" fontId="7" fillId="5" borderId="22" xfId="0" applyNumberFormat="1" applyFont="1" applyFill="1" applyBorder="1" applyAlignment="1" applyProtection="1">
      <alignment horizontal="left"/>
    </xf>
    <xf numFmtId="0" fontId="7" fillId="0" borderId="32" xfId="0" applyFont="1" applyFill="1" applyBorder="1" applyAlignment="1" applyProtection="1"/>
    <xf numFmtId="0" fontId="8" fillId="0" borderId="32" xfId="0" applyFont="1" applyFill="1" applyBorder="1" applyAlignment="1" applyProtection="1"/>
    <xf numFmtId="0" fontId="9" fillId="0" borderId="2" xfId="0" applyFont="1" applyFill="1" applyBorder="1" applyAlignment="1" applyProtection="1"/>
    <xf numFmtId="0" fontId="9" fillId="0" borderId="22" xfId="0" applyFont="1" applyFill="1" applyBorder="1" applyProtection="1"/>
    <xf numFmtId="49" fontId="9" fillId="5" borderId="22" xfId="0" applyNumberFormat="1" applyFont="1" applyFill="1" applyBorder="1" applyAlignment="1" applyProtection="1">
      <alignment horizontal="left"/>
    </xf>
    <xf numFmtId="0" fontId="9" fillId="0" borderId="32" xfId="0" applyFont="1" applyFill="1" applyBorder="1" applyAlignment="1" applyProtection="1"/>
    <xf numFmtId="167" fontId="31" fillId="0" borderId="21" xfId="5" applyNumberFormat="1" applyFont="1" applyFill="1" applyBorder="1" applyProtection="1"/>
    <xf numFmtId="0" fontId="34" fillId="0" borderId="0" xfId="0" applyFont="1" applyProtection="1"/>
    <xf numFmtId="49" fontId="34" fillId="5" borderId="32" xfId="0" applyNumberFormat="1" applyFont="1" applyFill="1" applyBorder="1" applyAlignment="1" applyProtection="1">
      <alignment horizontal="left"/>
    </xf>
    <xf numFmtId="49" fontId="34" fillId="5" borderId="22" xfId="0" applyNumberFormat="1" applyFont="1" applyFill="1" applyBorder="1" applyAlignment="1" applyProtection="1">
      <alignment horizontal="left"/>
    </xf>
    <xf numFmtId="0" fontId="34" fillId="0" borderId="32" xfId="0" applyFont="1" applyFill="1" applyBorder="1" applyAlignment="1" applyProtection="1"/>
    <xf numFmtId="0" fontId="34" fillId="0" borderId="2" xfId="0" applyFont="1" applyFill="1" applyBorder="1" applyAlignment="1" applyProtection="1"/>
    <xf numFmtId="0" fontId="34" fillId="0" borderId="22" xfId="0" applyFont="1" applyFill="1" applyBorder="1" applyProtection="1"/>
    <xf numFmtId="0" fontId="34" fillId="0" borderId="22" xfId="0" applyFont="1" applyFill="1" applyBorder="1" applyAlignment="1" applyProtection="1">
      <alignment wrapText="1"/>
    </xf>
    <xf numFmtId="49" fontId="31" fillId="5" borderId="36" xfId="0" applyNumberFormat="1" applyFont="1" applyFill="1" applyBorder="1" applyAlignment="1" applyProtection="1">
      <alignment horizontal="left"/>
    </xf>
    <xf numFmtId="49" fontId="31" fillId="5" borderId="17" xfId="0" applyNumberFormat="1" applyFont="1" applyFill="1" applyBorder="1" applyAlignment="1" applyProtection="1">
      <alignment horizontal="left"/>
    </xf>
    <xf numFmtId="167" fontId="31" fillId="6" borderId="21" xfId="5" applyNumberFormat="1" applyFont="1" applyFill="1" applyBorder="1" applyProtection="1"/>
    <xf numFmtId="49" fontId="34" fillId="5" borderId="37" xfId="0" applyNumberFormat="1" applyFont="1" applyFill="1" applyBorder="1" applyAlignment="1" applyProtection="1">
      <alignment horizontal="left"/>
    </xf>
    <xf numFmtId="49" fontId="34" fillId="5" borderId="18" xfId="0" applyNumberFormat="1" applyFont="1" applyFill="1" applyBorder="1" applyAlignment="1" applyProtection="1">
      <alignment horizontal="left"/>
    </xf>
    <xf numFmtId="49" fontId="34" fillId="5" borderId="35" xfId="0" applyNumberFormat="1" applyFont="1" applyFill="1" applyBorder="1" applyAlignment="1" applyProtection="1">
      <alignment horizontal="left"/>
    </xf>
    <xf numFmtId="49" fontId="34" fillId="5" borderId="20" xfId="0" applyNumberFormat="1" applyFont="1" applyFill="1" applyBorder="1" applyAlignment="1" applyProtection="1">
      <alignment horizontal="left"/>
    </xf>
    <xf numFmtId="0" fontId="8" fillId="0" borderId="2" xfId="0" applyFont="1" applyBorder="1" applyAlignment="1" applyProtection="1"/>
    <xf numFmtId="0" fontId="8" fillId="0" borderId="22" xfId="0" applyFont="1" applyBorder="1" applyProtection="1"/>
    <xf numFmtId="49" fontId="31" fillId="0" borderId="0" xfId="0" applyNumberFormat="1" applyFont="1" applyAlignment="1" applyProtection="1">
      <alignment horizontal="center"/>
    </xf>
    <xf numFmtId="49" fontId="25" fillId="0" borderId="0" xfId="0" applyNumberFormat="1" applyFont="1" applyAlignment="1" applyProtection="1">
      <alignment horizontal="left"/>
    </xf>
    <xf numFmtId="49" fontId="7" fillId="0" borderId="0" xfId="0" applyNumberFormat="1" applyFont="1" applyFill="1" applyAlignment="1" applyProtection="1">
      <alignment horizontal="left"/>
    </xf>
    <xf numFmtId="49" fontId="31" fillId="0" borderId="0" xfId="0" applyNumberFormat="1" applyFont="1" applyFill="1" applyAlignment="1" applyProtection="1">
      <alignment horizontal="center"/>
    </xf>
    <xf numFmtId="0" fontId="31" fillId="0" borderId="0" xfId="0" applyFont="1" applyFill="1" applyAlignment="1" applyProtection="1">
      <alignment horizontal="left"/>
    </xf>
    <xf numFmtId="167" fontId="31" fillId="0" borderId="0" xfId="5" applyNumberFormat="1" applyFont="1" applyFill="1" applyProtection="1"/>
    <xf numFmtId="49" fontId="31" fillId="0" borderId="0" xfId="0" applyNumberFormat="1" applyFont="1" applyAlignment="1" applyProtection="1">
      <alignment horizontal="left"/>
    </xf>
    <xf numFmtId="0" fontId="31" fillId="0" borderId="0" xfId="0" applyFont="1" applyAlignment="1" applyProtection="1">
      <alignment horizontal="left"/>
    </xf>
    <xf numFmtId="0" fontId="34" fillId="0" borderId="0" xfId="0" applyFont="1" applyAlignment="1" applyProtection="1">
      <alignment horizontal="left"/>
    </xf>
    <xf numFmtId="49" fontId="34" fillId="0" borderId="0" xfId="0" applyNumberFormat="1" applyFont="1" applyFill="1" applyAlignment="1" applyProtection="1">
      <alignment horizontal="center"/>
    </xf>
    <xf numFmtId="0" fontId="34" fillId="0" borderId="0" xfId="0" applyFont="1" applyFill="1" applyAlignment="1" applyProtection="1">
      <alignment horizontal="left"/>
    </xf>
    <xf numFmtId="167" fontId="34" fillId="0" borderId="0" xfId="5" applyNumberFormat="1" applyFont="1" applyFill="1" applyBorder="1" applyProtection="1"/>
    <xf numFmtId="49" fontId="34" fillId="0" borderId="0" xfId="0" applyNumberFormat="1" applyFont="1" applyAlignment="1" applyProtection="1">
      <alignment horizontal="left"/>
    </xf>
    <xf numFmtId="167" fontId="34" fillId="0" borderId="0" xfId="5" applyNumberFormat="1" applyFont="1" applyBorder="1" applyAlignment="1" applyProtection="1">
      <alignment horizontal="left"/>
    </xf>
    <xf numFmtId="49" fontId="34" fillId="0" borderId="0" xfId="0" applyNumberFormat="1" applyFont="1" applyAlignment="1" applyProtection="1">
      <alignment horizontal="center"/>
    </xf>
    <xf numFmtId="167" fontId="34" fillId="0" borderId="30" xfId="0" applyNumberFormat="1" applyFont="1" applyFill="1" applyBorder="1" applyProtection="1"/>
    <xf numFmtId="167" fontId="34" fillId="0" borderId="0" xfId="0" applyNumberFormat="1" applyFont="1" applyFill="1" applyProtection="1"/>
    <xf numFmtId="164" fontId="15" fillId="0" borderId="0" xfId="2" applyNumberFormat="1" applyFont="1" applyFill="1" applyBorder="1" applyAlignment="1" applyProtection="1">
      <alignment horizontal="left"/>
    </xf>
    <xf numFmtId="164" fontId="15" fillId="0" borderId="48" xfId="2" applyNumberFormat="1" applyFont="1" applyFill="1" applyBorder="1" applyAlignment="1" applyProtection="1">
      <alignment horizontal="left"/>
    </xf>
    <xf numFmtId="0" fontId="0" fillId="0" borderId="29" xfId="0" applyFill="1" applyBorder="1" applyProtection="1"/>
    <xf numFmtId="0" fontId="0" fillId="0" borderId="8" xfId="0" applyFill="1" applyBorder="1" applyAlignment="1" applyProtection="1">
      <alignment horizontal="right"/>
    </xf>
    <xf numFmtId="0" fontId="31" fillId="0" borderId="0" xfId="0" applyFont="1" applyFill="1" applyProtection="1"/>
    <xf numFmtId="0" fontId="31" fillId="0" borderId="0" xfId="18" applyFont="1" applyFill="1" applyProtection="1">
      <alignment vertical="top"/>
    </xf>
    <xf numFmtId="0" fontId="31" fillId="0" borderId="0" xfId="18" applyFont="1" applyFill="1" applyAlignment="1" applyProtection="1">
      <alignment vertical="center"/>
    </xf>
    <xf numFmtId="0" fontId="31" fillId="9" borderId="40" xfId="0" applyFont="1" applyFill="1" applyBorder="1" applyProtection="1"/>
    <xf numFmtId="0" fontId="31" fillId="9" borderId="29" xfId="0" applyFont="1" applyFill="1" applyBorder="1" applyProtection="1"/>
    <xf numFmtId="0" fontId="12" fillId="9" borderId="40" xfId="0" applyFont="1" applyFill="1" applyBorder="1" applyAlignment="1" applyProtection="1">
      <alignment vertical="center"/>
    </xf>
    <xf numFmtId="0" fontId="12" fillId="9" borderId="53" xfId="0" applyFont="1" applyFill="1" applyBorder="1" applyAlignment="1" applyProtection="1">
      <alignment vertical="center"/>
    </xf>
    <xf numFmtId="0" fontId="12" fillId="9" borderId="74" xfId="0" applyFont="1" applyFill="1" applyBorder="1" applyAlignment="1" applyProtection="1">
      <alignment vertical="center"/>
    </xf>
    <xf numFmtId="0" fontId="12" fillId="9" borderId="54" xfId="0" applyFont="1" applyFill="1" applyBorder="1" applyAlignment="1" applyProtection="1">
      <alignment horizontal="center" vertical="center"/>
    </xf>
    <xf numFmtId="0" fontId="12" fillId="9" borderId="75" xfId="0" applyFont="1" applyFill="1" applyBorder="1" applyAlignment="1" applyProtection="1">
      <alignment horizontal="center" vertical="center"/>
    </xf>
    <xf numFmtId="0" fontId="31" fillId="9" borderId="8" xfId="0" applyFont="1" applyFill="1" applyBorder="1" applyProtection="1"/>
    <xf numFmtId="0" fontId="31" fillId="9" borderId="5" xfId="0" applyFont="1" applyFill="1" applyBorder="1" applyProtection="1"/>
    <xf numFmtId="0" fontId="47" fillId="9" borderId="21" xfId="18" applyFont="1" applyFill="1" applyBorder="1" applyAlignment="1" applyProtection="1">
      <alignment horizontal="center" vertical="center"/>
    </xf>
    <xf numFmtId="0" fontId="31" fillId="9" borderId="9" xfId="0" applyFont="1" applyFill="1" applyBorder="1" applyAlignment="1" applyProtection="1">
      <alignment vertical="center"/>
    </xf>
    <xf numFmtId="0" fontId="31" fillId="9" borderId="7" xfId="0" applyFont="1" applyFill="1" applyBorder="1" applyAlignment="1" applyProtection="1">
      <alignment vertical="center"/>
    </xf>
    <xf numFmtId="0" fontId="12" fillId="9" borderId="9" xfId="0" applyFont="1" applyFill="1" applyBorder="1" applyAlignment="1" applyProtection="1">
      <alignment horizontal="center" vertical="center"/>
    </xf>
    <xf numFmtId="0" fontId="12" fillId="9" borderId="55" xfId="0" applyFont="1" applyFill="1" applyBorder="1" applyAlignment="1" applyProtection="1">
      <alignment horizontal="center" vertical="center"/>
    </xf>
    <xf numFmtId="0" fontId="12" fillId="9" borderId="76" xfId="0" applyFont="1" applyFill="1" applyBorder="1" applyAlignment="1" applyProtection="1">
      <alignment horizontal="center" vertical="center"/>
    </xf>
    <xf numFmtId="0" fontId="31" fillId="0" borderId="8" xfId="0" applyFont="1" applyBorder="1" applyProtection="1"/>
    <xf numFmtId="44" fontId="0" fillId="0" borderId="5" xfId="0" applyNumberFormat="1" applyBorder="1" applyProtection="1"/>
    <xf numFmtId="44" fontId="0" fillId="0" borderId="11" xfId="5" applyNumberFormat="1" applyFont="1" applyBorder="1" applyProtection="1"/>
    <xf numFmtId="44" fontId="0" fillId="0" borderId="10" xfId="0" applyNumberFormat="1" applyBorder="1" applyProtection="1"/>
    <xf numFmtId="44" fontId="0" fillId="0" borderId="11" xfId="5" applyFont="1" applyBorder="1" applyProtection="1"/>
    <xf numFmtId="0" fontId="31" fillId="0" borderId="0" xfId="0" applyFont="1" applyBorder="1" applyProtection="1"/>
    <xf numFmtId="0" fontId="31" fillId="0" borderId="5" xfId="0" applyFont="1" applyBorder="1" applyProtection="1"/>
    <xf numFmtId="0" fontId="15" fillId="0" borderId="32" xfId="0" applyFont="1" applyFill="1" applyBorder="1" applyAlignment="1">
      <alignment vertical="top" wrapText="1"/>
    </xf>
    <xf numFmtId="167" fontId="33" fillId="7" borderId="21" xfId="5" applyNumberFormat="1" applyFont="1" applyFill="1" applyBorder="1" applyProtection="1">
      <protection locked="0"/>
    </xf>
    <xf numFmtId="0" fontId="12" fillId="0" borderId="0" xfId="0" applyFont="1" applyBorder="1" applyProtection="1"/>
    <xf numFmtId="0" fontId="56" fillId="0" borderId="0" xfId="0" applyFont="1" applyBorder="1" applyAlignment="1" applyProtection="1">
      <alignment horizontal="center"/>
    </xf>
    <xf numFmtId="0" fontId="56" fillId="0" borderId="0" xfId="0" applyFont="1" applyBorder="1" applyProtection="1"/>
    <xf numFmtId="0" fontId="57" fillId="0" borderId="0" xfId="0" applyFont="1" applyFill="1" applyBorder="1" applyProtection="1"/>
    <xf numFmtId="0" fontId="12" fillId="0" borderId="0" xfId="0" applyFont="1" applyFill="1" applyBorder="1" applyProtection="1"/>
    <xf numFmtId="164" fontId="19" fillId="10" borderId="18" xfId="2" applyNumberFormat="1" applyFont="1" applyFill="1" applyBorder="1" applyProtection="1">
      <protection locked="0"/>
    </xf>
    <xf numFmtId="164" fontId="19" fillId="10" borderId="47" xfId="2" applyNumberFormat="1" applyFont="1" applyFill="1" applyBorder="1" applyProtection="1">
      <protection locked="0"/>
    </xf>
    <xf numFmtId="0" fontId="21" fillId="0" borderId="0" xfId="0" applyFont="1" applyFill="1" applyAlignment="1">
      <alignment horizontal="left" vertical="top" wrapText="1"/>
    </xf>
    <xf numFmtId="0" fontId="7" fillId="0" borderId="0" xfId="0" quotePrefix="1" applyFont="1" applyFill="1"/>
    <xf numFmtId="167" fontId="19" fillId="43" borderId="0" xfId="5" applyNumberFormat="1" applyFont="1" applyFill="1" applyBorder="1" applyProtection="1"/>
    <xf numFmtId="44" fontId="56" fillId="0" borderId="19" xfId="5" applyFont="1" applyFill="1" applyBorder="1" applyAlignment="1" applyProtection="1">
      <alignment vertical="center"/>
    </xf>
    <xf numFmtId="0" fontId="61" fillId="42" borderId="0" xfId="0" applyFont="1" applyFill="1" applyProtection="1"/>
    <xf numFmtId="0" fontId="31" fillId="0" borderId="0" xfId="0" applyFont="1" applyBorder="1" applyAlignment="1" applyProtection="1">
      <alignment horizontal="left" wrapText="1"/>
    </xf>
    <xf numFmtId="167" fontId="0" fillId="0" borderId="0" xfId="0" applyNumberFormat="1" applyBorder="1" applyProtection="1"/>
    <xf numFmtId="167" fontId="0" fillId="0" borderId="21" xfId="0" applyNumberFormat="1" applyBorder="1" applyAlignment="1" applyProtection="1">
      <alignment vertical="center"/>
    </xf>
    <xf numFmtId="0" fontId="0" fillId="0" borderId="0" xfId="0" applyBorder="1" applyAlignment="1" applyProtection="1">
      <alignment vertical="center"/>
    </xf>
    <xf numFmtId="167" fontId="19" fillId="4" borderId="21" xfId="5" applyNumberFormat="1" applyFont="1" applyFill="1" applyBorder="1" applyAlignment="1" applyProtection="1">
      <alignment vertical="center"/>
      <protection locked="0"/>
    </xf>
    <xf numFmtId="0" fontId="60" fillId="42" borderId="0" xfId="0" applyFont="1" applyFill="1"/>
    <xf numFmtId="0" fontId="15" fillId="0" borderId="0" xfId="44" applyFont="1" applyFill="1" applyAlignment="1" applyProtection="1">
      <alignment vertical="center"/>
    </xf>
    <xf numFmtId="0" fontId="15" fillId="0" borderId="0" xfId="44" applyFont="1" applyFill="1" applyProtection="1"/>
    <xf numFmtId="0" fontId="46" fillId="0" borderId="0" xfId="44" applyFont="1" applyFill="1" applyProtection="1"/>
    <xf numFmtId="0" fontId="7" fillId="0" borderId="0" xfId="44" applyFill="1" applyProtection="1"/>
    <xf numFmtId="0" fontId="19" fillId="4" borderId="21" xfId="5" applyNumberFormat="1" applyFont="1" applyFill="1" applyBorder="1" applyAlignment="1" applyProtection="1">
      <alignment horizontal="center" vertical="center"/>
      <protection locked="0"/>
    </xf>
    <xf numFmtId="0" fontId="19" fillId="4" borderId="42" xfId="5" applyNumberFormat="1" applyFont="1" applyFill="1" applyBorder="1" applyAlignment="1" applyProtection="1">
      <alignment horizontal="center" vertical="center"/>
      <protection locked="0"/>
    </xf>
    <xf numFmtId="0" fontId="19" fillId="4" borderId="21" xfId="5" applyNumberFormat="1" applyFont="1" applyFill="1" applyBorder="1" applyAlignment="1" applyProtection="1">
      <alignment vertical="center"/>
      <protection locked="0"/>
    </xf>
    <xf numFmtId="0" fontId="19" fillId="4" borderId="42" xfId="5" applyNumberFormat="1" applyFont="1" applyFill="1" applyBorder="1" applyAlignment="1" applyProtection="1">
      <alignment vertical="center"/>
      <protection locked="0"/>
    </xf>
    <xf numFmtId="164" fontId="31" fillId="0" borderId="0" xfId="2" applyNumberFormat="1" applyFont="1" applyFill="1" applyAlignment="1" applyProtection="1">
      <alignment vertical="top"/>
    </xf>
    <xf numFmtId="164" fontId="0" fillId="0" borderId="0" xfId="2" applyNumberFormat="1" applyFont="1" applyProtection="1"/>
    <xf numFmtId="164" fontId="19" fillId="4" borderId="21" xfId="2" applyNumberFormat="1" applyFont="1" applyFill="1" applyBorder="1" applyAlignment="1" applyProtection="1">
      <alignment vertical="center"/>
      <protection locked="0"/>
    </xf>
    <xf numFmtId="44" fontId="31" fillId="0" borderId="0" xfId="5" applyFont="1" applyFill="1" applyAlignment="1" applyProtection="1">
      <alignment vertical="top"/>
    </xf>
    <xf numFmtId="44" fontId="0" fillId="0" borderId="0" xfId="5" applyFont="1" applyProtection="1"/>
    <xf numFmtId="44" fontId="19" fillId="4" borderId="21" xfId="5" applyFont="1" applyFill="1" applyBorder="1" applyAlignment="1" applyProtection="1">
      <alignment vertical="center"/>
      <protection locked="0"/>
    </xf>
    <xf numFmtId="14" fontId="31" fillId="0" borderId="0" xfId="18" applyNumberFormat="1" applyFont="1" applyFill="1" applyProtection="1">
      <alignment vertical="top"/>
    </xf>
    <xf numFmtId="14" fontId="0" fillId="0" borderId="0" xfId="0" applyNumberFormat="1" applyProtection="1"/>
    <xf numFmtId="14" fontId="19" fillId="4" borderId="21" xfId="5" applyNumberFormat="1" applyFont="1" applyFill="1" applyBorder="1" applyAlignment="1" applyProtection="1">
      <alignment vertical="center"/>
      <protection locked="0"/>
    </xf>
    <xf numFmtId="0" fontId="31" fillId="0" borderId="0" xfId="18" applyFont="1" applyFill="1" applyAlignment="1" applyProtection="1">
      <alignment horizontal="center" vertical="top"/>
    </xf>
    <xf numFmtId="0" fontId="31" fillId="0" borderId="0" xfId="0" applyFont="1" applyFill="1" applyAlignment="1" applyProtection="1">
      <alignment horizontal="center"/>
    </xf>
    <xf numFmtId="0" fontId="15" fillId="0" borderId="0" xfId="44" applyFont="1" applyFill="1" applyAlignment="1" applyProtection="1">
      <alignment horizontal="center"/>
    </xf>
    <xf numFmtId="0" fontId="7" fillId="0" borderId="0" xfId="44" applyFill="1" applyAlignment="1" applyProtection="1">
      <alignment horizontal="center"/>
    </xf>
    <xf numFmtId="167" fontId="31" fillId="0" borderId="0" xfId="5" applyNumberFormat="1" applyFont="1" applyFill="1" applyAlignment="1" applyProtection="1">
      <alignment vertical="top"/>
    </xf>
    <xf numFmtId="167" fontId="0" fillId="0" borderId="0" xfId="5" applyNumberFormat="1" applyFont="1" applyProtection="1"/>
    <xf numFmtId="167" fontId="15" fillId="0" borderId="0" xfId="5" applyNumberFormat="1" applyFont="1" applyFill="1" applyProtection="1"/>
    <xf numFmtId="167" fontId="7" fillId="0" borderId="0" xfId="5" applyNumberFormat="1" applyFill="1" applyProtection="1"/>
    <xf numFmtId="44" fontId="19" fillId="4" borderId="42" xfId="5" applyFont="1" applyFill="1" applyBorder="1" applyAlignment="1" applyProtection="1">
      <alignment vertical="center"/>
      <protection locked="0"/>
    </xf>
    <xf numFmtId="167" fontId="74" fillId="44" borderId="33" xfId="5" applyNumberFormat="1" applyFont="1" applyFill="1" applyBorder="1" applyAlignment="1" applyProtection="1">
      <alignment horizontal="center" vertical="center" wrapText="1"/>
    </xf>
    <xf numFmtId="0" fontId="15" fillId="0" borderId="0" xfId="44" applyFont="1" applyFill="1" applyAlignment="1" applyProtection="1">
      <alignment vertical="center" wrapText="1"/>
    </xf>
    <xf numFmtId="0" fontId="0" fillId="0" borderId="0" xfId="0" applyFill="1" applyAlignment="1">
      <alignment horizontal="left" vertical="center"/>
    </xf>
    <xf numFmtId="0" fontId="0" fillId="0" borderId="0" xfId="0" applyFill="1" applyAlignment="1">
      <alignment horizontal="left"/>
    </xf>
    <xf numFmtId="0" fontId="7" fillId="0" borderId="0" xfId="0" applyFont="1" applyFill="1" applyBorder="1" applyAlignment="1">
      <alignment horizontal="left"/>
    </xf>
    <xf numFmtId="0" fontId="7" fillId="0" borderId="0" xfId="0" applyFont="1" applyFill="1" applyAlignment="1">
      <alignment horizontal="left" vertical="center"/>
    </xf>
    <xf numFmtId="0" fontId="7" fillId="0" borderId="0" xfId="0" applyFont="1" applyFill="1" applyAlignment="1">
      <alignment horizontal="left"/>
    </xf>
    <xf numFmtId="0" fontId="325" fillId="0" borderId="0" xfId="44" applyFont="1" applyFill="1" applyProtection="1"/>
    <xf numFmtId="0" fontId="75" fillId="0" borderId="0" xfId="44" applyFont="1" applyFill="1" applyProtection="1"/>
    <xf numFmtId="0" fontId="75" fillId="0" borderId="0" xfId="44" applyFont="1" applyFill="1" applyAlignment="1" applyProtection="1">
      <alignment horizontal="center"/>
    </xf>
    <xf numFmtId="167" fontId="75" fillId="0" borderId="0" xfId="5" applyNumberFormat="1" applyFont="1" applyFill="1" applyProtection="1"/>
    <xf numFmtId="0" fontId="75" fillId="0" borderId="0" xfId="44" applyFont="1" applyFill="1" applyAlignment="1" applyProtection="1">
      <alignment vertical="center"/>
    </xf>
    <xf numFmtId="0" fontId="75" fillId="0" borderId="0" xfId="44" applyFont="1" applyFill="1" applyAlignment="1" applyProtection="1">
      <alignment horizontal="center" vertical="center"/>
    </xf>
    <xf numFmtId="167" fontId="75" fillId="0" borderId="0" xfId="5" applyNumberFormat="1" applyFont="1" applyFill="1" applyAlignment="1" applyProtection="1">
      <alignment vertical="center"/>
    </xf>
    <xf numFmtId="0" fontId="363" fillId="42" borderId="0" xfId="0" applyFont="1" applyFill="1" applyAlignment="1" applyProtection="1">
      <alignment vertical="center"/>
    </xf>
    <xf numFmtId="0" fontId="60" fillId="42" borderId="0" xfId="0" applyFont="1" applyFill="1" applyProtection="1"/>
    <xf numFmtId="10" fontId="53" fillId="4" borderId="21" xfId="0" applyNumberFormat="1" applyFont="1" applyFill="1" applyBorder="1" applyAlignment="1" applyProtection="1">
      <alignment horizontal="center" vertical="center"/>
      <protection locked="0"/>
    </xf>
    <xf numFmtId="0" fontId="47" fillId="9" borderId="20" xfId="18" applyFont="1" applyFill="1" applyBorder="1" applyAlignment="1" applyProtection="1">
      <alignment horizontal="center" vertical="center"/>
    </xf>
    <xf numFmtId="0" fontId="47" fillId="0" borderId="0" xfId="0" applyFont="1" applyFill="1" applyAlignment="1" applyProtection="1">
      <alignment vertical="center"/>
    </xf>
    <xf numFmtId="0" fontId="363" fillId="0" borderId="0" xfId="0" applyFont="1" applyFill="1" applyAlignment="1" applyProtection="1">
      <alignment vertical="center"/>
    </xf>
    <xf numFmtId="0" fontId="61" fillId="0" borderId="0" xfId="0" applyFont="1" applyFill="1" applyProtection="1"/>
    <xf numFmtId="0" fontId="60" fillId="0" borderId="0" xfId="0" applyFont="1" applyFill="1"/>
    <xf numFmtId="0" fontId="19" fillId="4" borderId="32" xfId="5" applyNumberFormat="1" applyFont="1" applyFill="1" applyBorder="1" applyAlignment="1" applyProtection="1">
      <alignment horizontal="center" vertical="center"/>
      <protection locked="0"/>
    </xf>
    <xf numFmtId="0" fontId="19" fillId="4" borderId="165" xfId="5" applyNumberFormat="1" applyFont="1" applyFill="1" applyBorder="1" applyAlignment="1" applyProtection="1">
      <alignment horizontal="center" vertical="center"/>
      <protection locked="0"/>
    </xf>
    <xf numFmtId="0" fontId="19" fillId="4" borderId="19" xfId="5" applyNumberFormat="1" applyFont="1" applyFill="1" applyBorder="1" applyAlignment="1" applyProtection="1">
      <alignment vertical="center"/>
      <protection locked="0"/>
    </xf>
    <xf numFmtId="0" fontId="19" fillId="4" borderId="19" xfId="5" applyNumberFormat="1" applyFont="1" applyFill="1" applyBorder="1" applyAlignment="1" applyProtection="1">
      <alignment horizontal="center" vertical="center"/>
      <protection locked="0"/>
    </xf>
    <xf numFmtId="44" fontId="19" fillId="4" borderId="19" xfId="5" applyFont="1" applyFill="1" applyBorder="1" applyAlignment="1" applyProtection="1">
      <alignment vertical="center"/>
      <protection locked="0"/>
    </xf>
    <xf numFmtId="0" fontId="23" fillId="0" borderId="0" xfId="0" applyFont="1" applyBorder="1" applyAlignment="1" applyProtection="1">
      <alignment horizontal="center" vertical="center" wrapText="1"/>
    </xf>
    <xf numFmtId="49" fontId="7" fillId="0" borderId="0" xfId="0" applyNumberFormat="1" applyFont="1" applyFill="1" applyBorder="1" applyAlignment="1" applyProtection="1">
      <alignment horizontal="center"/>
    </xf>
    <xf numFmtId="0" fontId="23" fillId="0" borderId="0" xfId="0" applyFont="1" applyBorder="1" applyAlignment="1" applyProtection="1">
      <alignment vertical="center" wrapText="1"/>
    </xf>
    <xf numFmtId="0" fontId="17" fillId="0" borderId="0" xfId="0" applyFont="1" applyBorder="1" applyAlignment="1" applyProtection="1">
      <alignment horizontal="center" vertical="center" wrapText="1"/>
    </xf>
    <xf numFmtId="0" fontId="7" fillId="0" borderId="0" xfId="0" applyFont="1" applyBorder="1" applyAlignment="1" applyProtection="1">
      <alignment horizontal="left" vertical="center"/>
    </xf>
    <xf numFmtId="0" fontId="366" fillId="0" borderId="0" xfId="0" applyFont="1" applyProtection="1"/>
    <xf numFmtId="0" fontId="17" fillId="0" borderId="0" xfId="0" applyFont="1" applyBorder="1" applyAlignment="1" applyProtection="1">
      <alignment horizontal="center"/>
    </xf>
    <xf numFmtId="0" fontId="75" fillId="0" borderId="21" xfId="44" applyFont="1" applyFill="1" applyBorder="1" applyAlignment="1" applyProtection="1">
      <alignment horizontal="center"/>
    </xf>
    <xf numFmtId="0" fontId="75" fillId="0" borderId="42" xfId="44" applyFont="1" applyFill="1" applyBorder="1" applyAlignment="1" applyProtection="1">
      <alignment horizontal="center"/>
    </xf>
    <xf numFmtId="0" fontId="362" fillId="9" borderId="19" xfId="44" applyFont="1" applyFill="1" applyBorder="1" applyAlignment="1" applyProtection="1">
      <alignment horizontal="center"/>
    </xf>
    <xf numFmtId="0" fontId="8" fillId="9" borderId="34" xfId="44" applyFont="1" applyFill="1" applyBorder="1" applyProtection="1"/>
    <xf numFmtId="0" fontId="8" fillId="9" borderId="34" xfId="44" applyFont="1" applyFill="1" applyBorder="1" applyAlignment="1" applyProtection="1">
      <alignment horizontal="center"/>
    </xf>
    <xf numFmtId="167" fontId="7" fillId="9" borderId="19" xfId="5" applyNumberFormat="1" applyFont="1" applyFill="1" applyBorder="1" applyProtection="1"/>
    <xf numFmtId="0" fontId="8" fillId="9" borderId="34" xfId="44" applyFont="1" applyFill="1" applyBorder="1" applyAlignment="1" applyProtection="1">
      <alignment horizontal="left"/>
    </xf>
    <xf numFmtId="164" fontId="19" fillId="4" borderId="19" xfId="2" applyNumberFormat="1" applyFont="1" applyFill="1" applyBorder="1" applyAlignment="1" applyProtection="1">
      <alignment vertical="center"/>
      <protection locked="0"/>
    </xf>
    <xf numFmtId="0" fontId="75" fillId="0" borderId="19" xfId="44" applyFont="1" applyFill="1" applyBorder="1" applyAlignment="1" applyProtection="1">
      <alignment horizontal="center"/>
    </xf>
    <xf numFmtId="0" fontId="362" fillId="9" borderId="34" xfId="44" applyFont="1" applyFill="1" applyBorder="1" applyAlignment="1" applyProtection="1">
      <alignment horizontal="center"/>
    </xf>
    <xf numFmtId="0" fontId="0" fillId="0" borderId="0" xfId="0" applyAlignment="1">
      <alignment vertical="center"/>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Fill="1" applyBorder="1" applyAlignment="1">
      <alignment horizontal="center" vertical="center"/>
    </xf>
    <xf numFmtId="43" fontId="19" fillId="4" borderId="21" xfId="2" applyFont="1" applyFill="1" applyBorder="1" applyAlignment="1" applyProtection="1">
      <alignment horizontal="center" vertical="center"/>
      <protection locked="0"/>
    </xf>
    <xf numFmtId="0" fontId="8" fillId="9" borderId="167" xfId="44" applyFont="1" applyFill="1" applyBorder="1" applyAlignment="1" applyProtection="1">
      <alignment horizontal="left"/>
    </xf>
    <xf numFmtId="44" fontId="19" fillId="4" borderId="21" xfId="5" applyFont="1" applyFill="1" applyBorder="1" applyAlignment="1" applyProtection="1">
      <alignment horizontal="center" vertical="center"/>
      <protection locked="0"/>
    </xf>
    <xf numFmtId="44" fontId="19" fillId="4" borderId="42" xfId="5" applyFont="1" applyFill="1" applyBorder="1" applyAlignment="1" applyProtection="1">
      <alignment horizontal="center" vertical="center"/>
      <protection locked="0"/>
    </xf>
    <xf numFmtId="0" fontId="8" fillId="9" borderId="167" xfId="44" applyFont="1" applyFill="1" applyBorder="1" applyAlignment="1" applyProtection="1"/>
    <xf numFmtId="0" fontId="27" fillId="0" borderId="13" xfId="0" applyFont="1" applyFill="1" applyBorder="1" applyAlignment="1">
      <alignment vertical="center"/>
    </xf>
    <xf numFmtId="0" fontId="27" fillId="0" borderId="14" xfId="0" applyFont="1" applyFill="1" applyBorder="1" applyAlignment="1">
      <alignment vertical="center"/>
    </xf>
    <xf numFmtId="0" fontId="18" fillId="0" borderId="51" xfId="0" applyFont="1" applyFill="1" applyBorder="1" applyAlignment="1">
      <alignment horizontal="center"/>
    </xf>
    <xf numFmtId="0" fontId="12" fillId="0" borderId="51" xfId="0" applyFont="1" applyFill="1" applyBorder="1" applyAlignment="1"/>
    <xf numFmtId="0" fontId="8" fillId="0" borderId="21" xfId="0" applyFont="1" applyFill="1" applyBorder="1" applyAlignment="1">
      <alignment horizontal="left" vertical="center"/>
    </xf>
    <xf numFmtId="0" fontId="7" fillId="0" borderId="8"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10" fillId="0" borderId="0" xfId="0" applyFont="1" applyFill="1" applyAlignment="1">
      <alignment vertical="center"/>
    </xf>
    <xf numFmtId="0" fontId="8" fillId="0" borderId="0" xfId="0" applyFont="1" applyAlignment="1">
      <alignment vertical="center"/>
    </xf>
    <xf numFmtId="0" fontId="0" fillId="0" borderId="0" xfId="0" applyFill="1" applyAlignment="1" applyProtection="1">
      <alignment vertical="center"/>
    </xf>
    <xf numFmtId="0" fontId="0" fillId="0" borderId="8" xfId="0" applyFill="1" applyBorder="1" applyAlignment="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0" borderId="0" xfId="0" applyFill="1" applyBorder="1" applyAlignment="1" applyProtection="1">
      <alignment horizontal="right" vertical="center"/>
    </xf>
    <xf numFmtId="0" fontId="0" fillId="0" borderId="9" xfId="0" applyFill="1" applyBorder="1" applyAlignment="1" applyProtection="1">
      <alignment vertical="center"/>
    </xf>
    <xf numFmtId="0" fontId="0" fillId="0" borderId="6" xfId="0" applyFill="1" applyBorder="1" applyAlignment="1" applyProtection="1">
      <alignment horizontal="right" vertical="center"/>
    </xf>
    <xf numFmtId="42" fontId="0" fillId="0" borderId="16" xfId="0" applyNumberFormat="1" applyBorder="1"/>
    <xf numFmtId="42" fontId="0" fillId="0" borderId="33" xfId="0" applyNumberFormat="1" applyBorder="1"/>
    <xf numFmtId="42" fontId="0" fillId="0" borderId="19" xfId="0" applyNumberFormat="1" applyBorder="1"/>
    <xf numFmtId="42" fontId="0" fillId="0" borderId="21" xfId="0" applyNumberFormat="1" applyBorder="1"/>
    <xf numFmtId="42" fontId="7" fillId="0" borderId="0" xfId="0" applyNumberFormat="1" applyFont="1" applyFill="1" applyBorder="1"/>
    <xf numFmtId="42" fontId="7" fillId="0" borderId="34" xfId="0" applyNumberFormat="1" applyFont="1" applyFill="1" applyBorder="1"/>
    <xf numFmtId="42" fontId="7" fillId="0" borderId="2" xfId="0" applyNumberFormat="1" applyFont="1" applyFill="1" applyBorder="1"/>
    <xf numFmtId="10" fontId="0" fillId="0" borderId="16" xfId="0" applyNumberFormat="1" applyBorder="1"/>
    <xf numFmtId="10" fontId="0" fillId="0" borderId="33" xfId="0" applyNumberFormat="1" applyBorder="1"/>
    <xf numFmtId="10" fontId="0" fillId="0" borderId="19" xfId="0" applyNumberFormat="1" applyBorder="1"/>
    <xf numFmtId="10" fontId="0" fillId="0" borderId="21" xfId="0" applyNumberFormat="1" applyBorder="1"/>
    <xf numFmtId="0" fontId="19" fillId="4" borderId="22" xfId="5" applyNumberFormat="1" applyFont="1" applyFill="1" applyBorder="1" applyAlignment="1" applyProtection="1">
      <alignment horizontal="center" vertical="center"/>
      <protection locked="0"/>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Border="1" applyAlignment="1" applyProtection="1">
      <alignment horizontal="left" vertical="center" indent="1"/>
    </xf>
    <xf numFmtId="0" fontId="8" fillId="9" borderId="166" xfId="44" applyFont="1" applyFill="1" applyBorder="1" applyAlignment="1" applyProtection="1"/>
    <xf numFmtId="0" fontId="8" fillId="0" borderId="22" xfId="0" applyFont="1" applyBorder="1" applyAlignment="1">
      <alignment horizontal="center" vertical="center"/>
    </xf>
    <xf numFmtId="0" fontId="20" fillId="0" borderId="0" xfId="0" applyFont="1" applyFill="1" applyBorder="1" applyAlignment="1" applyProtection="1"/>
    <xf numFmtId="0" fontId="7" fillId="0" borderId="0" xfId="0" applyFont="1" applyFill="1" applyBorder="1" applyAlignment="1" applyProtection="1">
      <alignment horizontal="left" vertical="center"/>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indent="1"/>
    </xf>
    <xf numFmtId="0" fontId="12" fillId="9" borderId="8" xfId="0" applyFont="1" applyFill="1" applyBorder="1" applyAlignment="1" applyProtection="1">
      <alignment horizontal="center" vertical="center"/>
    </xf>
    <xf numFmtId="0" fontId="7" fillId="0" borderId="0" xfId="0" applyFont="1" applyFill="1" applyBorder="1"/>
    <xf numFmtId="0" fontId="7" fillId="0" borderId="5" xfId="0" applyFont="1" applyFill="1" applyBorder="1"/>
    <xf numFmtId="0" fontId="7" fillId="0" borderId="26" xfId="0" applyFont="1" applyFill="1" applyBorder="1" applyAlignment="1">
      <alignment vertical="center" wrapText="1"/>
    </xf>
    <xf numFmtId="0" fontId="367" fillId="10" borderId="0" xfId="0" applyFont="1" applyFill="1" applyBorder="1" applyAlignment="1" applyProtection="1">
      <alignment horizontal="center"/>
      <protection locked="0"/>
    </xf>
    <xf numFmtId="0" fontId="7" fillId="0" borderId="0" xfId="0" applyFont="1" applyFill="1" applyBorder="1" applyAlignment="1" applyProtection="1">
      <alignment horizontal="left" vertical="top"/>
    </xf>
    <xf numFmtId="167" fontId="12" fillId="0" borderId="52" xfId="5" applyNumberFormat="1" applyFont="1" applyFill="1" applyBorder="1" applyAlignment="1" applyProtection="1">
      <alignment horizontal="center" vertical="center"/>
    </xf>
    <xf numFmtId="167" fontId="12" fillId="0" borderId="83" xfId="0" applyNumberFormat="1" applyFont="1" applyFill="1" applyBorder="1" applyAlignment="1" applyProtection="1">
      <alignment horizontal="center" vertical="center"/>
    </xf>
    <xf numFmtId="167" fontId="12" fillId="0" borderId="0" xfId="0" applyNumberFormat="1" applyFont="1" applyFill="1" applyBorder="1" applyAlignment="1" applyProtection="1">
      <alignment horizontal="center" vertical="center"/>
    </xf>
    <xf numFmtId="167" fontId="12" fillId="0" borderId="21" xfId="5" applyNumberFormat="1" applyFont="1" applyFill="1" applyBorder="1" applyAlignment="1" applyProtection="1">
      <alignment horizontal="center" vertical="center"/>
    </xf>
    <xf numFmtId="167" fontId="12" fillId="0" borderId="0" xfId="0" applyNumberFormat="1" applyFont="1" applyFill="1" applyBorder="1" applyAlignment="1" applyProtection="1">
      <alignment vertical="center"/>
    </xf>
    <xf numFmtId="167" fontId="56" fillId="0" borderId="37" xfId="5" applyNumberFormat="1" applyFont="1" applyFill="1" applyBorder="1" applyAlignment="1" applyProtection="1">
      <alignment horizontal="left" vertical="center"/>
    </xf>
    <xf numFmtId="167" fontId="56" fillId="0" borderId="18" xfId="5" applyNumberFormat="1" applyFont="1" applyFill="1" applyBorder="1" applyAlignment="1" applyProtection="1">
      <alignment horizontal="left" vertical="center"/>
    </xf>
    <xf numFmtId="0" fontId="60" fillId="0" borderId="0" xfId="0" applyFont="1" applyFill="1" applyProtection="1"/>
    <xf numFmtId="44" fontId="12" fillId="0" borderId="82" xfId="5" applyFont="1" applyFill="1" applyBorder="1" applyAlignment="1" applyProtection="1">
      <alignment vertical="center"/>
    </xf>
    <xf numFmtId="44" fontId="12" fillId="0" borderId="0" xfId="5" applyFont="1" applyFill="1" applyBorder="1" applyAlignment="1" applyProtection="1">
      <alignment vertical="center"/>
    </xf>
    <xf numFmtId="44" fontId="56" fillId="0" borderId="33" xfId="5" applyFont="1" applyFill="1" applyBorder="1" applyAlignment="1" applyProtection="1">
      <alignment vertical="center"/>
    </xf>
    <xf numFmtId="44" fontId="56" fillId="0" borderId="57" xfId="5" applyFont="1" applyFill="1" applyBorder="1" applyAlignment="1" applyProtection="1">
      <alignment vertical="center"/>
    </xf>
    <xf numFmtId="167" fontId="58" fillId="122" borderId="16" xfId="5" applyNumberFormat="1" applyFont="1" applyFill="1" applyBorder="1" applyAlignment="1" applyProtection="1">
      <alignment vertical="center"/>
      <protection locked="0"/>
    </xf>
    <xf numFmtId="167" fontId="58" fillId="10" borderId="16" xfId="5" applyNumberFormat="1" applyFont="1" applyFill="1" applyBorder="1" applyAlignment="1" applyProtection="1">
      <alignment vertical="center"/>
      <protection locked="0"/>
    </xf>
    <xf numFmtId="49" fontId="7" fillId="0" borderId="32" xfId="0" applyNumberFormat="1" applyFont="1" applyFill="1" applyBorder="1" applyAlignment="1" applyProtection="1">
      <alignment horizontal="left"/>
    </xf>
    <xf numFmtId="49" fontId="7" fillId="0" borderId="22" xfId="0" applyNumberFormat="1" applyFont="1" applyFill="1" applyBorder="1" applyAlignment="1" applyProtection="1">
      <alignment horizontal="left"/>
    </xf>
    <xf numFmtId="0" fontId="7" fillId="0" borderId="2" xfId="0" applyFont="1" applyFill="1" applyBorder="1" applyAlignment="1" applyProtection="1"/>
    <xf numFmtId="0" fontId="7" fillId="0" borderId="22" xfId="0" applyFont="1" applyFill="1" applyBorder="1" applyAlignment="1" applyProtection="1">
      <alignment wrapText="1"/>
    </xf>
    <xf numFmtId="167" fontId="7" fillId="0" borderId="21" xfId="5" applyNumberFormat="1" applyFont="1" applyFill="1" applyBorder="1" applyProtection="1"/>
    <xf numFmtId="49" fontId="8" fillId="0" borderId="32" xfId="0" quotePrefix="1" applyNumberFormat="1" applyFont="1" applyFill="1" applyBorder="1" applyAlignment="1" applyProtection="1">
      <alignment horizontal="left"/>
    </xf>
    <xf numFmtId="49" fontId="8" fillId="0" borderId="22" xfId="0" applyNumberFormat="1" applyFont="1" applyFill="1" applyBorder="1" applyAlignment="1" applyProtection="1">
      <alignment horizontal="left"/>
    </xf>
    <xf numFmtId="0" fontId="7" fillId="0" borderId="22" xfId="0" applyFont="1" applyFill="1" applyBorder="1" applyProtection="1"/>
    <xf numFmtId="49" fontId="7" fillId="0" borderId="22" xfId="0" quotePrefix="1" applyNumberFormat="1" applyFont="1" applyFill="1" applyBorder="1" applyAlignment="1" applyProtection="1">
      <alignment horizontal="left"/>
    </xf>
    <xf numFmtId="49" fontId="15" fillId="0" borderId="32" xfId="0" applyNumberFormat="1" applyFont="1" applyFill="1" applyBorder="1" applyAlignment="1">
      <alignment horizontal="left" vertical="top"/>
    </xf>
    <xf numFmtId="49" fontId="15" fillId="0" borderId="22" xfId="0" applyNumberFormat="1" applyFont="1" applyFill="1" applyBorder="1" applyAlignment="1">
      <alignment horizontal="left" vertical="top"/>
    </xf>
    <xf numFmtId="49" fontId="46" fillId="0" borderId="32" xfId="0" quotePrefix="1" applyNumberFormat="1" applyFont="1" applyFill="1" applyBorder="1" applyAlignment="1">
      <alignment horizontal="left" vertical="top"/>
    </xf>
    <xf numFmtId="49" fontId="46" fillId="0" borderId="22" xfId="0" applyNumberFormat="1" applyFont="1" applyFill="1" applyBorder="1" applyAlignment="1">
      <alignment horizontal="left" vertical="top"/>
    </xf>
    <xf numFmtId="0" fontId="46" fillId="0" borderId="32" xfId="0" applyFont="1" applyFill="1" applyBorder="1" applyAlignment="1">
      <alignment vertical="top" wrapText="1"/>
    </xf>
    <xf numFmtId="49" fontId="15" fillId="0" borderId="22" xfId="0" quotePrefix="1" applyNumberFormat="1" applyFont="1" applyFill="1" applyBorder="1" applyAlignment="1">
      <alignment horizontal="left" vertical="top"/>
    </xf>
    <xf numFmtId="0" fontId="8" fillId="0" borderId="21" xfId="0" applyFont="1" applyFill="1" applyBorder="1" applyAlignment="1">
      <alignment horizontal="center" vertical="center" wrapText="1"/>
    </xf>
    <xf numFmtId="10" fontId="7" fillId="0" borderId="16" xfId="0" applyNumberFormat="1" applyFont="1" applyFill="1" applyBorder="1"/>
    <xf numFmtId="10" fontId="7" fillId="0" borderId="33" xfId="0" applyNumberFormat="1" applyFont="1" applyFill="1" applyBorder="1"/>
    <xf numFmtId="10" fontId="7" fillId="0" borderId="19" xfId="0" applyNumberFormat="1" applyFont="1" applyFill="1" applyBorder="1"/>
    <xf numFmtId="10" fontId="7" fillId="0" borderId="21" xfId="0" applyNumberFormat="1" applyFont="1" applyFill="1" applyBorder="1"/>
    <xf numFmtId="0" fontId="7" fillId="0" borderId="21" xfId="0" applyFont="1" applyFill="1" applyBorder="1" applyAlignment="1" applyProtection="1">
      <alignment horizontal="center" vertical="center"/>
    </xf>
    <xf numFmtId="0" fontId="7" fillId="0" borderId="21" xfId="0" applyFont="1" applyFill="1" applyBorder="1" applyAlignment="1" applyProtection="1">
      <alignment horizontal="left" vertical="center" wrapText="1"/>
    </xf>
    <xf numFmtId="0" fontId="47" fillId="0" borderId="21" xfId="18" applyFont="1" applyFill="1" applyBorder="1" applyAlignment="1" applyProtection="1">
      <alignment vertical="center"/>
    </xf>
    <xf numFmtId="0" fontId="7" fillId="0" borderId="21" xfId="18" applyFont="1" applyFill="1" applyBorder="1" applyAlignment="1" applyProtection="1">
      <alignment horizontal="center" vertical="center"/>
    </xf>
    <xf numFmtId="0" fontId="7" fillId="9" borderId="32" xfId="18" applyFont="1" applyFill="1" applyBorder="1" applyAlignment="1" applyProtection="1">
      <alignment horizontal="center" vertical="center"/>
    </xf>
    <xf numFmtId="0" fontId="65" fillId="44" borderId="21" xfId="41" applyFont="1" applyFill="1" applyBorder="1" applyAlignment="1" applyProtection="1">
      <alignment horizontal="center" vertical="center" wrapText="1"/>
    </xf>
    <xf numFmtId="0" fontId="8" fillId="3" borderId="21" xfId="40" applyFont="1" applyFill="1" applyBorder="1" applyAlignment="1" applyProtection="1">
      <alignment horizontal="center" vertical="center" wrapText="1"/>
    </xf>
    <xf numFmtId="0" fontId="65" fillId="0" borderId="0" xfId="41" applyFont="1" applyAlignment="1" applyProtection="1">
      <alignment vertical="center"/>
    </xf>
    <xf numFmtId="0" fontId="4" fillId="0" borderId="0" xfId="41" applyFont="1" applyAlignment="1" applyProtection="1">
      <alignment vertical="center"/>
    </xf>
    <xf numFmtId="0" fontId="4" fillId="0" borderId="0" xfId="41" applyFont="1" applyAlignment="1" applyProtection="1">
      <alignment vertical="center" wrapText="1"/>
    </xf>
    <xf numFmtId="44" fontId="4" fillId="0" borderId="0" xfId="5" applyFont="1" applyAlignment="1" applyProtection="1">
      <alignment vertical="center"/>
    </xf>
    <xf numFmtId="0" fontId="7" fillId="0" borderId="0" xfId="40" applyProtection="1"/>
    <xf numFmtId="44" fontId="7" fillId="0" borderId="21" xfId="5" applyFont="1" applyBorder="1" applyProtection="1"/>
    <xf numFmtId="14" fontId="7" fillId="0" borderId="0" xfId="40" applyNumberFormat="1" applyProtection="1"/>
    <xf numFmtId="0" fontId="7" fillId="0" borderId="0" xfId="40" applyAlignment="1" applyProtection="1">
      <alignment horizontal="center"/>
    </xf>
    <xf numFmtId="44" fontId="7" fillId="0" borderId="0" xfId="5" applyProtection="1"/>
    <xf numFmtId="164" fontId="7" fillId="0" borderId="0" xfId="2" applyNumberFormat="1" applyProtection="1"/>
    <xf numFmtId="0" fontId="55" fillId="10" borderId="21" xfId="0" applyFont="1" applyFill="1" applyBorder="1" applyAlignment="1" applyProtection="1">
      <alignment horizontal="center" vertical="center" wrapText="1"/>
      <protection locked="0"/>
    </xf>
    <xf numFmtId="164" fontId="7" fillId="9" borderId="19" xfId="2" applyNumberFormat="1" applyFont="1" applyFill="1" applyBorder="1" applyAlignment="1" applyProtection="1">
      <alignment vertical="center"/>
    </xf>
    <xf numFmtId="2" fontId="53" fillId="4" borderId="0" xfId="0" applyNumberFormat="1" applyFont="1" applyFill="1" applyBorder="1" applyAlignment="1" applyProtection="1">
      <alignment horizontal="center"/>
    </xf>
    <xf numFmtId="171" fontId="53" fillId="4" borderId="0" xfId="5" applyNumberFormat="1" applyFont="1" applyFill="1" applyBorder="1" applyAlignment="1" applyProtection="1">
      <alignment horizontal="right"/>
    </xf>
    <xf numFmtId="0" fontId="8" fillId="44" borderId="21" xfId="40" applyFont="1" applyFill="1" applyBorder="1" applyAlignment="1" applyProtection="1">
      <alignment horizontal="center" vertical="center" wrapText="1"/>
    </xf>
    <xf numFmtId="14" fontId="8" fillId="3" borderId="21" xfId="40" applyNumberFormat="1" applyFont="1" applyFill="1" applyBorder="1" applyAlignment="1" applyProtection="1">
      <alignment horizontal="center" vertical="center" wrapText="1"/>
    </xf>
    <xf numFmtId="44" fontId="8" fillId="3" borderId="21" xfId="5" applyFont="1" applyFill="1" applyBorder="1" applyAlignment="1" applyProtection="1">
      <alignment horizontal="center" vertical="center" wrapText="1"/>
    </xf>
    <xf numFmtId="164" fontId="8" fillId="3" borderId="21" xfId="2" applyNumberFormat="1" applyFont="1" applyFill="1" applyBorder="1" applyAlignment="1" applyProtection="1">
      <alignment horizontal="center" vertical="center" wrapText="1"/>
    </xf>
    <xf numFmtId="0" fontId="65" fillId="44" borderId="22" xfId="41" applyFont="1" applyFill="1" applyBorder="1" applyAlignment="1" applyProtection="1">
      <alignment horizontal="center" vertical="center" wrapText="1"/>
    </xf>
    <xf numFmtId="0" fontId="7" fillId="5" borderId="21" xfId="40" applyFont="1" applyFill="1" applyBorder="1" applyAlignment="1" applyProtection="1">
      <alignment horizontal="center" wrapText="1"/>
    </xf>
    <xf numFmtId="0" fontId="65" fillId="44" borderId="21" xfId="41" applyFont="1" applyFill="1" applyBorder="1" applyAlignment="1" applyProtection="1">
      <alignment horizontal="center" vertical="center"/>
    </xf>
    <xf numFmtId="0" fontId="4" fillId="0" borderId="21" xfId="41" applyFont="1" applyBorder="1" applyAlignment="1" applyProtection="1">
      <alignment horizontal="center" vertical="center"/>
    </xf>
    <xf numFmtId="0" fontId="8" fillId="9" borderId="168" xfId="44" applyFont="1" applyFill="1" applyBorder="1" applyAlignment="1" applyProtection="1"/>
    <xf numFmtId="0" fontId="8" fillId="9" borderId="167" xfId="44" applyFont="1" applyFill="1" applyBorder="1" applyAlignment="1" applyProtection="1">
      <alignment horizontal="center"/>
    </xf>
    <xf numFmtId="49" fontId="13" fillId="0" borderId="0" xfId="19" applyNumberFormat="1" applyFont="1" applyFill="1" applyBorder="1" applyAlignment="1" applyProtection="1">
      <alignment horizontal="center"/>
    </xf>
    <xf numFmtId="49" fontId="13" fillId="0" borderId="0" xfId="19" quotePrefix="1" applyNumberFormat="1" applyFont="1" applyFill="1" applyBorder="1" applyAlignment="1" applyProtection="1">
      <alignment horizontal="center"/>
    </xf>
    <xf numFmtId="0" fontId="12" fillId="0" borderId="50" xfId="0" applyFont="1" applyFill="1" applyBorder="1" applyAlignment="1">
      <alignment horizontal="center" vertical="center"/>
    </xf>
    <xf numFmtId="0" fontId="7" fillId="0" borderId="32" xfId="0" applyFont="1" applyFill="1" applyBorder="1" applyAlignment="1">
      <alignment horizontal="left" vertical="center"/>
    </xf>
    <xf numFmtId="0" fontId="7" fillId="0" borderId="21" xfId="0" applyFont="1" applyFill="1" applyBorder="1" applyAlignment="1">
      <alignment horizontal="left" vertical="center" wrapText="1"/>
    </xf>
    <xf numFmtId="0" fontId="0" fillId="0" borderId="0" xfId="0" applyAlignment="1" applyProtection="1">
      <alignment vertical="center"/>
    </xf>
    <xf numFmtId="167" fontId="56" fillId="0" borderId="32" xfId="5" applyNumberFormat="1" applyFont="1" applyFill="1" applyBorder="1" applyAlignment="1" applyProtection="1">
      <alignment horizontal="left" vertical="center"/>
    </xf>
    <xf numFmtId="167" fontId="56" fillId="0" borderId="22" xfId="5" applyNumberFormat="1" applyFont="1" applyFill="1" applyBorder="1" applyAlignment="1" applyProtection="1">
      <alignment horizontal="left" vertical="center"/>
    </xf>
    <xf numFmtId="167" fontId="56" fillId="0" borderId="43" xfId="5" applyNumberFormat="1" applyFont="1" applyFill="1" applyBorder="1" applyAlignment="1" applyProtection="1">
      <alignment horizontal="left" vertical="center"/>
    </xf>
    <xf numFmtId="167" fontId="56" fillId="0" borderId="45" xfId="5" applyNumberFormat="1" applyFont="1" applyFill="1" applyBorder="1" applyAlignment="1" applyProtection="1">
      <alignment horizontal="left" vertical="center"/>
    </xf>
    <xf numFmtId="0" fontId="12" fillId="0" borderId="21" xfId="0" applyFont="1" applyBorder="1" applyAlignment="1" applyProtection="1">
      <alignment horizontal="center" vertical="center"/>
    </xf>
    <xf numFmtId="0" fontId="13" fillId="0" borderId="0" xfId="19" applyFont="1" applyFill="1" applyBorder="1" applyAlignment="1" applyProtection="1">
      <alignment horizontal="left"/>
    </xf>
    <xf numFmtId="0" fontId="7" fillId="0" borderId="0" xfId="19" applyFont="1" applyFill="1" applyBorder="1" applyAlignment="1">
      <alignment horizontal="center" vertical="center"/>
    </xf>
    <xf numFmtId="0" fontId="7" fillId="0" borderId="0" xfId="19" applyFont="1" applyFill="1" applyBorder="1" applyAlignment="1">
      <alignment horizontal="center" vertical="center" wrapText="1"/>
    </xf>
    <xf numFmtId="49" fontId="0" fillId="0" borderId="8" xfId="0" quotePrefix="1" applyNumberFormat="1" applyBorder="1" applyAlignment="1" applyProtection="1">
      <alignment horizontal="center"/>
    </xf>
    <xf numFmtId="167" fontId="19" fillId="4" borderId="5" xfId="5" applyNumberFormat="1" applyFont="1" applyFill="1" applyBorder="1" applyProtection="1">
      <protection locked="0"/>
    </xf>
    <xf numFmtId="49" fontId="0" fillId="0" borderId="9" xfId="0" quotePrefix="1" applyNumberFormat="1" applyBorder="1" applyAlignment="1" applyProtection="1">
      <alignment horizontal="center"/>
    </xf>
    <xf numFmtId="167" fontId="19" fillId="4" borderId="7" xfId="5" applyNumberFormat="1" applyFont="1" applyFill="1" applyBorder="1" applyProtection="1">
      <protection locked="0"/>
    </xf>
    <xf numFmtId="49" fontId="0" fillId="0" borderId="8" xfId="0" applyNumberFormat="1" applyBorder="1" applyAlignment="1" applyProtection="1">
      <alignment horizontal="center"/>
    </xf>
    <xf numFmtId="0" fontId="7" fillId="0" borderId="0" xfId="0" applyFont="1" applyFill="1" applyBorder="1" applyAlignment="1" applyProtection="1">
      <alignment horizontal="left" vertical="center" wrapText="1"/>
    </xf>
    <xf numFmtId="0" fontId="7" fillId="4" borderId="0" xfId="0" applyFont="1" applyFill="1" applyBorder="1" applyProtection="1">
      <protection locked="0"/>
    </xf>
    <xf numFmtId="167" fontId="55" fillId="10" borderId="21" xfId="5" applyNumberFormat="1" applyFont="1" applyFill="1" applyBorder="1" applyProtection="1">
      <protection locked="0"/>
    </xf>
    <xf numFmtId="0" fontId="55" fillId="10" borderId="21" xfId="0" applyFont="1" applyFill="1" applyBorder="1" applyProtection="1">
      <protection locked="0"/>
    </xf>
    <xf numFmtId="0" fontId="8" fillId="0" borderId="40" xfId="0" applyFont="1" applyBorder="1" applyProtection="1"/>
    <xf numFmtId="0" fontId="8" fillId="0" borderId="8" xfId="0" applyFont="1" applyBorder="1" applyProtection="1"/>
    <xf numFmtId="0" fontId="0" fillId="0" borderId="169" xfId="0" applyFill="1" applyBorder="1" applyProtection="1"/>
    <xf numFmtId="0" fontId="7" fillId="0" borderId="9" xfId="0" applyFont="1" applyBorder="1" applyProtection="1"/>
    <xf numFmtId="0" fontId="0" fillId="0" borderId="169" xfId="0" applyBorder="1" applyProtection="1"/>
    <xf numFmtId="0" fontId="7" fillId="0" borderId="169" xfId="0" applyFont="1" applyBorder="1" applyProtection="1"/>
    <xf numFmtId="0" fontId="13" fillId="0" borderId="0" xfId="19" applyFont="1" applyFill="1" applyBorder="1" applyAlignment="1" applyProtection="1">
      <alignment horizontal="left"/>
    </xf>
    <xf numFmtId="164" fontId="19" fillId="4" borderId="42" xfId="2" applyNumberFormat="1" applyFont="1" applyFill="1" applyBorder="1" applyAlignment="1" applyProtection="1">
      <alignment vertical="center"/>
      <protection locked="0"/>
    </xf>
    <xf numFmtId="167" fontId="56" fillId="0" borderId="32" xfId="5" applyNumberFormat="1" applyFont="1" applyFill="1" applyBorder="1" applyAlignment="1" applyProtection="1">
      <alignment horizontal="left" vertical="center"/>
    </xf>
    <xf numFmtId="167" fontId="56" fillId="0" borderId="22" xfId="5" applyNumberFormat="1" applyFont="1" applyFill="1" applyBorder="1" applyAlignment="1" applyProtection="1">
      <alignment horizontal="left" vertical="center"/>
    </xf>
    <xf numFmtId="0" fontId="13" fillId="0" borderId="0" xfId="19" quotePrefix="1" applyFont="1" applyFill="1" applyBorder="1" applyAlignment="1" applyProtection="1">
      <alignment horizontal="center"/>
    </xf>
    <xf numFmtId="0" fontId="13" fillId="0" borderId="169" xfId="19" quotePrefix="1" applyFont="1" applyFill="1" applyBorder="1" applyAlignment="1" applyProtection="1">
      <alignment horizontal="center"/>
    </xf>
    <xf numFmtId="0" fontId="13" fillId="0" borderId="27" xfId="19" quotePrefix="1" applyFont="1" applyFill="1" applyBorder="1" applyAlignment="1" applyProtection="1">
      <alignment horizontal="center"/>
    </xf>
    <xf numFmtId="0" fontId="9" fillId="0" borderId="0" xfId="0" applyFont="1" applyFill="1" applyBorder="1" applyAlignment="1" applyProtection="1">
      <alignment horizontal="center"/>
    </xf>
    <xf numFmtId="0" fontId="7" fillId="0" borderId="0" xfId="0" applyFont="1" applyBorder="1" applyAlignment="1" applyProtection="1">
      <alignment horizontal="left" vertical="center" wrapText="1"/>
    </xf>
    <xf numFmtId="0" fontId="29" fillId="0" borderId="169" xfId="0" applyFont="1" applyFill="1" applyBorder="1" applyAlignment="1" applyProtection="1">
      <alignment horizontal="center" wrapText="1"/>
    </xf>
    <xf numFmtId="0" fontId="7" fillId="0" borderId="0" xfId="19" applyFont="1" applyFill="1" applyBorder="1" applyAlignment="1" applyProtection="1">
      <alignment horizontal="center"/>
    </xf>
    <xf numFmtId="0" fontId="0" fillId="0" borderId="169" xfId="0" applyBorder="1" applyAlignment="1" applyProtection="1">
      <alignment horizontal="center"/>
    </xf>
    <xf numFmtId="167" fontId="0" fillId="0" borderId="2" xfId="0" applyNumberFormat="1" applyFill="1" applyBorder="1" applyProtection="1"/>
    <xf numFmtId="0" fontId="29" fillId="0" borderId="0" xfId="0" applyFont="1" applyBorder="1" applyAlignment="1" applyProtection="1">
      <alignment horizontal="center" vertical="center" wrapText="1"/>
    </xf>
    <xf numFmtId="0" fontId="29" fillId="0" borderId="0" xfId="19" applyFont="1" applyFill="1" applyBorder="1" applyAlignment="1" applyProtection="1">
      <alignment horizontal="center" vertical="center" wrapText="1"/>
    </xf>
    <xf numFmtId="167" fontId="0" fillId="0" borderId="44" xfId="0" applyNumberFormat="1" applyBorder="1" applyProtection="1"/>
    <xf numFmtId="0" fontId="7" fillId="0" borderId="40" xfId="0" applyFont="1" applyFill="1" applyBorder="1" applyAlignment="1" applyProtection="1">
      <alignment horizontal="center" vertical="center"/>
    </xf>
    <xf numFmtId="0" fontId="29" fillId="0" borderId="0" xfId="0" applyFont="1" applyBorder="1" applyAlignment="1" applyProtection="1">
      <alignment horizontal="center" wrapText="1"/>
    </xf>
    <xf numFmtId="0" fontId="29" fillId="0" borderId="0" xfId="19" applyFont="1" applyFill="1" applyBorder="1" applyAlignment="1" applyProtection="1">
      <alignment horizontal="center" wrapText="1"/>
    </xf>
    <xf numFmtId="0" fontId="0" fillId="0" borderId="0" xfId="0" applyAlignment="1">
      <alignment wrapText="1"/>
    </xf>
    <xf numFmtId="10" fontId="7" fillId="0" borderId="0" xfId="0" applyNumberFormat="1" applyFont="1" applyAlignment="1">
      <alignment wrapText="1"/>
    </xf>
    <xf numFmtId="0" fontId="7" fillId="0" borderId="0" xfId="0" applyFont="1" applyAlignment="1">
      <alignment wrapText="1"/>
    </xf>
    <xf numFmtId="0" fontId="0" fillId="0" borderId="0" xfId="0" applyAlignment="1">
      <alignment horizontal="center" vertical="center"/>
    </xf>
    <xf numFmtId="0" fontId="7" fillId="0" borderId="33" xfId="0" applyFont="1" applyBorder="1" applyAlignment="1" applyProtection="1">
      <alignment vertical="center"/>
    </xf>
    <xf numFmtId="0" fontId="29" fillId="0" borderId="12"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 xfId="19" applyFont="1" applyFill="1" applyBorder="1" applyAlignment="1" applyProtection="1">
      <alignment horizontal="center" vertical="center" wrapText="1"/>
    </xf>
    <xf numFmtId="0" fontId="29" fillId="0" borderId="50" xfId="19" applyFont="1" applyFill="1" applyBorder="1" applyAlignment="1" applyProtection="1">
      <alignment horizontal="center" vertical="center" wrapText="1"/>
    </xf>
    <xf numFmtId="49" fontId="15" fillId="0" borderId="0" xfId="0" applyNumberFormat="1" applyFont="1" applyFill="1" applyAlignment="1" applyProtection="1">
      <alignment horizontal="left" vertical="center"/>
    </xf>
    <xf numFmtId="0" fontId="15" fillId="0" borderId="0" xfId="0" applyFont="1" applyFill="1" applyAlignment="1" applyProtection="1">
      <alignment horizontal="center" vertical="center"/>
    </xf>
    <xf numFmtId="165" fontId="367" fillId="10" borderId="0" xfId="0" applyNumberFormat="1" applyFont="1" applyFill="1" applyAlignment="1" applyProtection="1">
      <alignment horizontal="center" vertical="center"/>
      <protection locked="0"/>
    </xf>
    <xf numFmtId="0" fontId="15" fillId="0" borderId="0" xfId="0" applyFont="1" applyBorder="1" applyAlignment="1" applyProtection="1">
      <alignment vertical="center"/>
    </xf>
    <xf numFmtId="0" fontId="15" fillId="0" borderId="0" xfId="0" applyFont="1" applyAlignment="1" applyProtection="1">
      <alignment vertical="center"/>
    </xf>
    <xf numFmtId="43" fontId="15" fillId="0" borderId="0" xfId="2" applyFont="1" applyAlignment="1" applyProtection="1">
      <alignment vertical="center"/>
    </xf>
    <xf numFmtId="0" fontId="61" fillId="0" borderId="0" xfId="0" applyFont="1" applyFill="1" applyAlignment="1" applyProtection="1">
      <alignment vertical="center"/>
    </xf>
    <xf numFmtId="165" fontId="31" fillId="0" borderId="0" xfId="0" applyNumberFormat="1" applyFont="1" applyFill="1" applyAlignment="1" applyProtection="1">
      <alignment horizontal="center" vertical="center"/>
    </xf>
    <xf numFmtId="0" fontId="15" fillId="0" borderId="0" xfId="0" applyFont="1" applyAlignment="1" applyProtection="1">
      <alignment horizontal="center" vertical="center"/>
    </xf>
    <xf numFmtId="0" fontId="53" fillId="4" borderId="19" xfId="0" applyNumberFormat="1" applyFont="1" applyFill="1" applyBorder="1" applyAlignment="1" applyProtection="1">
      <alignment vertical="center"/>
      <protection locked="0"/>
    </xf>
    <xf numFmtId="0" fontId="53" fillId="4" borderId="21" xfId="0" applyNumberFormat="1" applyFont="1" applyFill="1" applyBorder="1" applyAlignment="1" applyProtection="1">
      <alignment vertical="center"/>
      <protection locked="0"/>
    </xf>
    <xf numFmtId="0" fontId="19" fillId="4" borderId="21" xfId="5" applyNumberFormat="1" applyFont="1" applyFill="1" applyBorder="1" applyAlignment="1" applyProtection="1">
      <alignment horizontal="left" vertical="center"/>
      <protection locked="0"/>
    </xf>
    <xf numFmtId="0" fontId="13" fillId="0" borderId="0" xfId="19" applyFont="1" applyFill="1" applyBorder="1" applyAlignment="1" applyProtection="1">
      <alignment horizontal="left"/>
    </xf>
    <xf numFmtId="0" fontId="9" fillId="0" borderId="0" xfId="0" applyFont="1" applyFill="1" applyBorder="1" applyAlignment="1" applyProtection="1">
      <alignment horizontal="center"/>
    </xf>
    <xf numFmtId="0" fontId="74" fillId="0" borderId="0" xfId="0" applyFont="1" applyAlignment="1">
      <alignment vertical="center"/>
    </xf>
    <xf numFmtId="0" fontId="75" fillId="0" borderId="0" xfId="0" applyFont="1" applyAlignment="1">
      <alignment vertical="center"/>
    </xf>
    <xf numFmtId="0" fontId="74" fillId="0" borderId="21" xfId="0" applyFont="1" applyBorder="1" applyAlignment="1">
      <alignment horizontal="center" vertical="center"/>
    </xf>
    <xf numFmtId="0" fontId="75" fillId="0" borderId="21" xfId="0" applyFont="1" applyBorder="1" applyAlignment="1">
      <alignment vertical="center"/>
    </xf>
    <xf numFmtId="49" fontId="78" fillId="0" borderId="21" xfId="19" applyNumberFormat="1" applyFont="1" applyFill="1" applyBorder="1" applyAlignment="1" applyProtection="1">
      <alignment horizontal="center" vertical="center"/>
    </xf>
    <xf numFmtId="0" fontId="78" fillId="0" borderId="21" xfId="19" applyFont="1" applyFill="1" applyBorder="1" applyAlignment="1" applyProtection="1">
      <alignment horizontal="center" vertical="center"/>
    </xf>
    <xf numFmtId="0" fontId="75" fillId="0" borderId="21" xfId="0" applyFont="1" applyBorder="1" applyAlignment="1">
      <alignment vertical="center" wrapText="1"/>
    </xf>
    <xf numFmtId="0" fontId="75" fillId="0" borderId="0" xfId="0" applyFont="1" applyAlignment="1">
      <alignment vertical="center" wrapText="1"/>
    </xf>
    <xf numFmtId="49" fontId="78" fillId="0" borderId="21" xfId="19" applyNumberFormat="1" applyFont="1" applyFill="1" applyBorder="1" applyAlignment="1" applyProtection="1">
      <alignment horizontal="center" vertical="center" wrapText="1"/>
    </xf>
    <xf numFmtId="0" fontId="78" fillId="0" borderId="21" xfId="19" applyFont="1" applyFill="1" applyBorder="1" applyAlignment="1" applyProtection="1">
      <alignment horizontal="center" vertical="center" wrapText="1"/>
    </xf>
    <xf numFmtId="49" fontId="78" fillId="0" borderId="21" xfId="19" quotePrefix="1" applyNumberFormat="1" applyFont="1" applyFill="1" applyBorder="1" applyAlignment="1" applyProtection="1">
      <alignment horizontal="center" vertical="center" wrapText="1"/>
    </xf>
    <xf numFmtId="0" fontId="78" fillId="0" borderId="21" xfId="19" quotePrefix="1" applyFont="1" applyFill="1" applyBorder="1" applyAlignment="1" applyProtection="1">
      <alignment horizontal="center" vertical="center" wrapText="1"/>
    </xf>
    <xf numFmtId="49" fontId="78" fillId="0" borderId="21" xfId="19" quotePrefix="1" applyNumberFormat="1" applyFont="1" applyFill="1" applyBorder="1" applyAlignment="1" applyProtection="1">
      <alignment horizontal="center" vertical="center"/>
    </xf>
    <xf numFmtId="0" fontId="78" fillId="0" borderId="21" xfId="19" quotePrefix="1" applyFont="1" applyFill="1" applyBorder="1" applyAlignment="1" applyProtection="1">
      <alignment horizontal="center" vertical="center"/>
    </xf>
    <xf numFmtId="0" fontId="78" fillId="0" borderId="0" xfId="19" applyFont="1" applyFill="1" applyBorder="1" applyAlignment="1" applyProtection="1">
      <alignment horizontal="center" vertical="center"/>
    </xf>
    <xf numFmtId="0" fontId="75" fillId="0" borderId="0" xfId="0" applyFont="1" applyBorder="1" applyAlignment="1">
      <alignment vertical="center"/>
    </xf>
    <xf numFmtId="0" fontId="78" fillId="0" borderId="0" xfId="19" quotePrefix="1" applyFont="1" applyFill="1" applyBorder="1" applyAlignment="1" applyProtection="1">
      <alignment horizontal="center" vertical="center"/>
    </xf>
    <xf numFmtId="0" fontId="8" fillId="0" borderId="0" xfId="0" applyFont="1" applyAlignment="1">
      <alignment horizontal="center" vertical="center"/>
    </xf>
    <xf numFmtId="0" fontId="7" fillId="0" borderId="0" xfId="0" applyFont="1" applyFill="1" applyBorder="1" applyAlignment="1" applyProtection="1">
      <alignment horizontal="left" wrapText="1"/>
    </xf>
    <xf numFmtId="0" fontId="25" fillId="0" borderId="0" xfId="0" applyFont="1" applyFill="1" applyBorder="1" applyAlignment="1" applyProtection="1">
      <alignment horizontal="left" wrapText="1"/>
    </xf>
    <xf numFmtId="0" fontId="7" fillId="0" borderId="0" xfId="0" applyFont="1" applyFill="1" applyBorder="1" applyAlignment="1" applyProtection="1">
      <alignment horizontal="center" wrapText="1"/>
    </xf>
    <xf numFmtId="0" fontId="20" fillId="0" borderId="0" xfId="0" applyFont="1" applyFill="1" applyBorder="1" applyAlignment="1" applyProtection="1">
      <alignment horizontal="left" vertical="top"/>
    </xf>
    <xf numFmtId="0" fontId="25" fillId="0" borderId="0" xfId="0" applyFont="1" applyFill="1" applyBorder="1" applyAlignment="1" applyProtection="1">
      <alignment horizontal="center"/>
    </xf>
    <xf numFmtId="0" fontId="7" fillId="0" borderId="0" xfId="0" applyFont="1" applyFill="1" applyBorder="1" applyAlignment="1" applyProtection="1">
      <alignment wrapText="1"/>
    </xf>
    <xf numFmtId="0" fontId="7" fillId="0" borderId="0" xfId="0" applyFont="1" applyFill="1" applyBorder="1" applyAlignment="1" applyProtection="1">
      <alignment vertical="top"/>
    </xf>
    <xf numFmtId="0" fontId="7" fillId="0" borderId="0" xfId="0" applyFont="1" applyFill="1" applyBorder="1" applyAlignment="1" applyProtection="1"/>
    <xf numFmtId="0" fontId="7" fillId="0" borderId="0" xfId="0" applyFont="1" applyFill="1" applyBorder="1" applyAlignment="1" applyProtection="1">
      <alignment horizontal="left"/>
    </xf>
    <xf numFmtId="0" fontId="20"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5" fillId="0" borderId="32"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34" xfId="0" applyFont="1" applyBorder="1" applyAlignment="1">
      <alignment horizontal="center" vertical="center" wrapText="1"/>
    </xf>
    <xf numFmtId="0" fontId="75" fillId="43" borderId="16" xfId="0" applyFont="1" applyFill="1" applyBorder="1" applyAlignment="1">
      <alignment horizontal="center" vertical="center" wrapText="1"/>
    </xf>
    <xf numFmtId="0" fontId="368" fillId="0" borderId="21" xfId="0" applyFont="1" applyBorder="1" applyAlignment="1">
      <alignment vertical="center" wrapText="1"/>
    </xf>
    <xf numFmtId="0" fontId="7" fillId="0" borderId="173" xfId="0" applyFont="1" applyFill="1" applyBorder="1" applyAlignment="1" applyProtection="1">
      <alignment horizontal="left"/>
    </xf>
    <xf numFmtId="0" fontId="7" fillId="0" borderId="5" xfId="0" applyFont="1" applyBorder="1" applyProtection="1"/>
    <xf numFmtId="17" fontId="37" fillId="0" borderId="0" xfId="0" applyNumberFormat="1" applyFont="1" applyFill="1" applyProtection="1"/>
    <xf numFmtId="17" fontId="57" fillId="0" borderId="0" xfId="0" applyNumberFormat="1" applyFont="1" applyFill="1" applyBorder="1" applyProtection="1"/>
    <xf numFmtId="49" fontId="7" fillId="0" borderId="35" xfId="0" applyNumberFormat="1" applyFont="1" applyFill="1" applyBorder="1" applyAlignment="1" applyProtection="1">
      <alignment horizontal="center"/>
    </xf>
    <xf numFmtId="0" fontId="0" fillId="0" borderId="34" xfId="0" applyFill="1" applyBorder="1" applyAlignment="1" applyProtection="1">
      <alignment horizontal="center"/>
    </xf>
    <xf numFmtId="0" fontId="0" fillId="0" borderId="34" xfId="0" applyFill="1" applyBorder="1" applyProtection="1"/>
    <xf numFmtId="167" fontId="19" fillId="10" borderId="34" xfId="5" applyNumberFormat="1" applyFont="1" applyFill="1" applyBorder="1" applyProtection="1">
      <protection locked="0"/>
    </xf>
    <xf numFmtId="167" fontId="19" fillId="43" borderId="34" xfId="5" applyNumberFormat="1" applyFont="1" applyFill="1" applyBorder="1" applyProtection="1"/>
    <xf numFmtId="167" fontId="31" fillId="0" borderId="34" xfId="5" applyNumberFormat="1" applyFont="1" applyFill="1" applyBorder="1" applyProtection="1"/>
    <xf numFmtId="164" fontId="19" fillId="10" borderId="20" xfId="2" applyNumberFormat="1" applyFont="1" applyFill="1" applyBorder="1" applyProtection="1">
      <protection locked="0"/>
    </xf>
    <xf numFmtId="0" fontId="0" fillId="0" borderId="34" xfId="0" applyFont="1" applyFill="1" applyBorder="1" applyProtection="1"/>
    <xf numFmtId="49" fontId="7" fillId="0" borderId="34" xfId="0" applyNumberFormat="1" applyFont="1" applyFill="1" applyBorder="1" applyAlignment="1" applyProtection="1">
      <alignment horizontal="center"/>
    </xf>
    <xf numFmtId="167" fontId="0" fillId="0" borderId="58" xfId="0" applyNumberFormat="1" applyFill="1" applyBorder="1" applyProtection="1"/>
    <xf numFmtId="167" fontId="0" fillId="0" borderId="59" xfId="0" applyNumberFormat="1" applyFill="1" applyBorder="1" applyProtection="1"/>
    <xf numFmtId="164" fontId="0" fillId="0" borderId="60" xfId="2" applyNumberFormat="1" applyFont="1" applyFill="1" applyBorder="1" applyProtection="1"/>
    <xf numFmtId="167" fontId="0" fillId="0" borderId="174" xfId="0" applyNumberFormat="1" applyFill="1" applyBorder="1" applyProtection="1"/>
    <xf numFmtId="164" fontId="0" fillId="0" borderId="11" xfId="2" applyNumberFormat="1" applyFont="1" applyFill="1" applyBorder="1" applyProtection="1"/>
    <xf numFmtId="167" fontId="0" fillId="0" borderId="9" xfId="0" applyNumberFormat="1" applyFill="1" applyBorder="1" applyProtection="1"/>
    <xf numFmtId="167" fontId="0" fillId="0" borderId="6" xfId="0" applyNumberFormat="1" applyFill="1" applyBorder="1" applyProtection="1"/>
    <xf numFmtId="164" fontId="0" fillId="0" borderId="7" xfId="2" applyNumberFormat="1" applyFont="1" applyFill="1" applyBorder="1" applyProtection="1"/>
    <xf numFmtId="49" fontId="7" fillId="0" borderId="62" xfId="0" quotePrefix="1" applyNumberFormat="1" applyFont="1" applyFill="1" applyBorder="1" applyAlignment="1" applyProtection="1">
      <alignment horizontal="center"/>
    </xf>
    <xf numFmtId="0" fontId="0" fillId="0" borderId="34" xfId="0" applyBorder="1" applyAlignment="1" applyProtection="1">
      <alignment horizontal="center"/>
    </xf>
    <xf numFmtId="0" fontId="38" fillId="0" borderId="34" xfId="0" applyFont="1" applyFill="1" applyBorder="1" applyAlignment="1" applyProtection="1">
      <alignment horizontal="center"/>
    </xf>
    <xf numFmtId="164" fontId="19" fillId="10" borderId="34" xfId="2" applyNumberFormat="1" applyFont="1" applyFill="1" applyBorder="1" applyProtection="1">
      <protection locked="0"/>
    </xf>
    <xf numFmtId="164" fontId="19" fillId="10" borderId="63" xfId="2" applyNumberFormat="1" applyFont="1" applyFill="1" applyBorder="1" applyProtection="1">
      <protection locked="0"/>
    </xf>
    <xf numFmtId="167" fontId="0" fillId="0" borderId="2" xfId="0" applyNumberFormat="1" applyBorder="1" applyProtection="1"/>
    <xf numFmtId="167" fontId="0" fillId="0" borderId="58" xfId="0" applyNumberFormat="1" applyBorder="1" applyProtection="1"/>
    <xf numFmtId="167" fontId="0" fillId="0" borderId="59" xfId="0" applyNumberFormat="1" applyBorder="1" applyProtection="1"/>
    <xf numFmtId="167" fontId="0" fillId="0" borderId="60" xfId="0" applyNumberFormat="1" applyBorder="1" applyProtection="1"/>
    <xf numFmtId="167" fontId="0" fillId="0" borderId="174" xfId="0" applyNumberFormat="1" applyBorder="1" applyProtection="1"/>
    <xf numFmtId="167" fontId="0" fillId="0" borderId="11" xfId="0" applyNumberFormat="1" applyBorder="1" applyProtection="1"/>
    <xf numFmtId="167" fontId="0" fillId="0" borderId="175" xfId="0" applyNumberFormat="1" applyBorder="1" applyProtection="1"/>
    <xf numFmtId="167" fontId="0" fillId="0" borderId="87" xfId="0" applyNumberFormat="1" applyBorder="1" applyProtection="1"/>
    <xf numFmtId="0" fontId="0" fillId="0" borderId="173" xfId="0" applyBorder="1" applyProtection="1"/>
    <xf numFmtId="164" fontId="38" fillId="0" borderId="58" xfId="2" applyNumberFormat="1" applyFont="1" applyBorder="1" applyProtection="1"/>
    <xf numFmtId="164" fontId="38" fillId="0" borderId="60" xfId="2" applyNumberFormat="1" applyFont="1" applyBorder="1" applyProtection="1"/>
    <xf numFmtId="164" fontId="38" fillId="0" borderId="174" xfId="2" applyNumberFormat="1" applyFont="1" applyBorder="1" applyProtection="1"/>
    <xf numFmtId="164" fontId="38" fillId="0" borderId="11" xfId="2" applyNumberFormat="1" applyFont="1" applyBorder="1" applyProtection="1"/>
    <xf numFmtId="164" fontId="38" fillId="0" borderId="175" xfId="2" applyNumberFormat="1" applyFont="1" applyBorder="1" applyProtection="1"/>
    <xf numFmtId="164" fontId="38" fillId="0" borderId="87" xfId="2" applyNumberFormat="1" applyFont="1" applyBorder="1" applyProtection="1"/>
    <xf numFmtId="0" fontId="15" fillId="0" borderId="62" xfId="19" applyNumberFormat="1" applyFont="1" applyFill="1" applyBorder="1" applyAlignment="1" applyProtection="1">
      <alignment horizontal="center"/>
    </xf>
    <xf numFmtId="0" fontId="15" fillId="0" borderId="34" xfId="19" applyFont="1" applyFill="1" applyBorder="1" applyAlignment="1" applyProtection="1">
      <alignment horizontal="center"/>
    </xf>
    <xf numFmtId="0" fontId="13" fillId="0" borderId="34" xfId="19" applyFont="1" applyFill="1" applyBorder="1" applyAlignment="1" applyProtection="1">
      <alignment horizontal="center"/>
    </xf>
    <xf numFmtId="0" fontId="13" fillId="0" borderId="34" xfId="19" quotePrefix="1" applyFont="1" applyFill="1" applyBorder="1" applyAlignment="1" applyProtection="1">
      <alignment horizontal="center"/>
    </xf>
    <xf numFmtId="0" fontId="13" fillId="0" borderId="34" xfId="19" applyFont="1" applyFill="1" applyBorder="1" applyAlignment="1" applyProtection="1">
      <alignment horizontal="left"/>
    </xf>
    <xf numFmtId="49" fontId="13" fillId="0" borderId="34" xfId="19" quotePrefix="1" applyNumberFormat="1" applyFont="1" applyFill="1" applyBorder="1" applyAlignment="1" applyProtection="1">
      <alignment horizontal="center"/>
    </xf>
    <xf numFmtId="44" fontId="16" fillId="10" borderId="34" xfId="5" applyFont="1" applyFill="1" applyBorder="1" applyAlignment="1" applyProtection="1">
      <alignment horizontal="left"/>
      <protection locked="0"/>
    </xf>
    <xf numFmtId="44" fontId="16" fillId="10" borderId="34" xfId="5" applyFont="1" applyFill="1" applyBorder="1" applyAlignment="1" applyProtection="1">
      <alignment horizontal="right"/>
      <protection locked="0"/>
    </xf>
    <xf numFmtId="164" fontId="16" fillId="10" borderId="34" xfId="2" applyNumberFormat="1" applyFont="1" applyFill="1" applyBorder="1" applyAlignment="1" applyProtection="1">
      <alignment horizontal="left"/>
      <protection locked="0"/>
    </xf>
    <xf numFmtId="43" fontId="16" fillId="10" borderId="34" xfId="2" applyFont="1" applyFill="1" applyBorder="1" applyAlignment="1" applyProtection="1">
      <alignment horizontal="left"/>
      <protection locked="0"/>
    </xf>
    <xf numFmtId="164" fontId="15" fillId="0" borderId="63" xfId="2" quotePrefix="1" applyNumberFormat="1" applyFont="1" applyFill="1" applyBorder="1" applyAlignment="1" applyProtection="1">
      <alignment horizontal="right"/>
    </xf>
    <xf numFmtId="49" fontId="13" fillId="0" borderId="34" xfId="19" applyNumberFormat="1" applyFont="1" applyFill="1" applyBorder="1" applyAlignment="1" applyProtection="1">
      <alignment horizontal="center"/>
    </xf>
    <xf numFmtId="0" fontId="15" fillId="3" borderId="58" xfId="0" applyFont="1" applyFill="1" applyBorder="1" applyAlignment="1" applyProtection="1">
      <alignment horizontal="left"/>
    </xf>
    <xf numFmtId="0" fontId="15" fillId="3" borderId="59" xfId="0" applyFont="1" applyFill="1" applyBorder="1" applyAlignment="1" applyProtection="1">
      <alignment horizontal="center"/>
    </xf>
    <xf numFmtId="0" fontId="15" fillId="3" borderId="64" xfId="0" applyFont="1" applyFill="1" applyBorder="1" applyAlignment="1" applyProtection="1">
      <alignment horizontal="center"/>
    </xf>
    <xf numFmtId="0" fontId="15" fillId="3" borderId="176" xfId="19" applyFont="1" applyFill="1" applyBorder="1" applyAlignment="1" applyProtection="1">
      <alignment horizontal="center" wrapText="1"/>
    </xf>
    <xf numFmtId="0" fontId="15" fillId="3" borderId="177" xfId="19" applyFont="1" applyFill="1" applyBorder="1" applyAlignment="1" applyProtection="1">
      <alignment horizontal="center" wrapText="1"/>
    </xf>
    <xf numFmtId="43" fontId="15" fillId="3" borderId="176" xfId="2" applyFont="1" applyFill="1" applyBorder="1" applyAlignment="1" applyProtection="1">
      <alignment horizontal="center" wrapText="1"/>
    </xf>
    <xf numFmtId="0" fontId="15" fillId="3" borderId="178" xfId="19" applyFont="1" applyFill="1" applyBorder="1" applyAlignment="1" applyProtection="1">
      <alignment horizontal="center" wrapText="1"/>
    </xf>
    <xf numFmtId="164" fontId="15" fillId="0" borderId="86" xfId="2" applyNumberFormat="1" applyFont="1" applyBorder="1" applyProtection="1"/>
    <xf numFmtId="164" fontId="15" fillId="0" borderId="63" xfId="2" applyNumberFormat="1" applyFont="1" applyBorder="1" applyProtection="1"/>
    <xf numFmtId="164" fontId="15" fillId="0" borderId="180" xfId="2" applyNumberFormat="1" applyFont="1" applyBorder="1" applyProtection="1"/>
    <xf numFmtId="164" fontId="15" fillId="0" borderId="181" xfId="2" quotePrefix="1" applyNumberFormat="1" applyFont="1" applyFill="1" applyBorder="1" applyAlignment="1" applyProtection="1">
      <alignment horizontal="right"/>
    </xf>
    <xf numFmtId="43" fontId="15" fillId="0" borderId="34" xfId="2" applyFont="1" applyFill="1" applyBorder="1" applyAlignment="1" applyProtection="1">
      <alignment horizontal="left"/>
    </xf>
    <xf numFmtId="0" fontId="15" fillId="3" borderId="24" xfId="0" applyFont="1" applyFill="1" applyBorder="1" applyAlignment="1" applyProtection="1">
      <alignment horizontal="left"/>
    </xf>
    <xf numFmtId="0" fontId="13" fillId="0" borderId="182" xfId="19" applyFont="1" applyFill="1" applyBorder="1" applyAlignment="1" applyProtection="1">
      <alignment horizontal="left"/>
    </xf>
    <xf numFmtId="0" fontId="13" fillId="0" borderId="183" xfId="19" applyFont="1" applyFill="1" applyBorder="1" applyAlignment="1" applyProtection="1">
      <alignment horizontal="left"/>
    </xf>
    <xf numFmtId="49" fontId="9" fillId="0" borderId="0" xfId="0" applyNumberFormat="1" applyFont="1" applyFill="1" applyBorder="1" applyAlignment="1" applyProtection="1">
      <alignment horizontal="center"/>
    </xf>
    <xf numFmtId="49" fontId="7" fillId="0" borderId="0" xfId="0" quotePrefix="1" applyNumberFormat="1" applyFont="1" applyFill="1" applyBorder="1" applyAlignment="1" applyProtection="1">
      <alignment horizontal="center"/>
    </xf>
    <xf numFmtId="49" fontId="9" fillId="0" borderId="34" xfId="0" applyNumberFormat="1" applyFont="1" applyFill="1" applyBorder="1" applyAlignment="1" applyProtection="1">
      <alignment horizontal="center"/>
    </xf>
    <xf numFmtId="49" fontId="38" fillId="0" borderId="0" xfId="0" applyNumberFormat="1" applyFont="1" applyBorder="1" applyAlignment="1" applyProtection="1">
      <alignment horizontal="center"/>
    </xf>
    <xf numFmtId="49" fontId="7" fillId="0" borderId="0" xfId="0" quotePrefix="1" applyNumberFormat="1" applyFont="1" applyBorder="1" applyAlignment="1" applyProtection="1">
      <alignment horizontal="center"/>
    </xf>
    <xf numFmtId="49" fontId="38" fillId="0" borderId="34" xfId="0" applyNumberFormat="1" applyFont="1" applyFill="1" applyBorder="1" applyAlignment="1" applyProtection="1">
      <alignment horizontal="center"/>
    </xf>
    <xf numFmtId="49" fontId="38" fillId="0" borderId="6" xfId="0" applyNumberFormat="1" applyFont="1" applyFill="1" applyBorder="1" applyAlignment="1" applyProtection="1">
      <alignment horizontal="center"/>
    </xf>
    <xf numFmtId="49" fontId="38" fillId="0" borderId="0" xfId="0" applyNumberFormat="1" applyFont="1" applyFill="1" applyBorder="1" applyAlignment="1" applyProtection="1">
      <alignment horizontal="center"/>
    </xf>
    <xf numFmtId="0" fontId="75" fillId="43" borderId="86" xfId="0" applyFont="1" applyFill="1" applyBorder="1" applyAlignment="1" applyProtection="1">
      <alignment horizontal="center" vertical="center" wrapText="1"/>
    </xf>
    <xf numFmtId="0" fontId="368" fillId="0" borderId="21" xfId="0" quotePrefix="1" applyFont="1" applyBorder="1" applyAlignment="1">
      <alignment vertical="center"/>
    </xf>
    <xf numFmtId="0" fontId="368" fillId="0" borderId="21" xfId="0" quotePrefix="1" applyFont="1" applyBorder="1" applyAlignment="1">
      <alignment vertical="center" wrapText="1"/>
    </xf>
    <xf numFmtId="0" fontId="368" fillId="0" borderId="19" xfId="0" quotePrefix="1" applyFont="1" applyBorder="1" applyAlignment="1">
      <alignment vertical="center"/>
    </xf>
    <xf numFmtId="17" fontId="55" fillId="0" borderId="0" xfId="0" applyNumberFormat="1" applyFont="1"/>
    <xf numFmtId="0" fontId="0" fillId="0" borderId="0" xfId="0" applyAlignment="1">
      <alignment horizontal="center" vertical="center" wrapText="1"/>
    </xf>
    <xf numFmtId="2" fontId="0" fillId="0" borderId="0" xfId="0" applyNumberFormat="1" applyAlignment="1">
      <alignment horizontal="center" vertical="center" wrapText="1"/>
    </xf>
    <xf numFmtId="0" fontId="25" fillId="0" borderId="0" xfId="0" applyFont="1" applyFill="1" applyBorder="1" applyAlignment="1" applyProtection="1">
      <alignment horizontal="left"/>
    </xf>
    <xf numFmtId="0" fontId="7" fillId="0" borderId="173" xfId="0" applyFont="1" applyFill="1" applyBorder="1" applyAlignment="1" applyProtection="1">
      <alignment horizontal="left" wrapText="1"/>
    </xf>
    <xf numFmtId="0" fontId="7" fillId="0" borderId="40" xfId="0" applyFont="1" applyFill="1" applyBorder="1" applyAlignment="1" applyProtection="1">
      <alignment horizontal="center" vertical="top"/>
    </xf>
    <xf numFmtId="0" fontId="20" fillId="0" borderId="173" xfId="0" applyFont="1" applyFill="1" applyBorder="1" applyAlignment="1" applyProtection="1">
      <alignment horizontal="left" vertical="top"/>
    </xf>
    <xf numFmtId="0" fontId="56" fillId="0" borderId="172" xfId="0" applyFont="1" applyBorder="1" applyProtection="1"/>
    <xf numFmtId="0" fontId="56" fillId="0" borderId="5" xfId="0" applyFont="1" applyBorder="1" applyProtection="1"/>
    <xf numFmtId="49" fontId="7" fillId="0" borderId="8" xfId="0" applyNumberFormat="1" applyFont="1" applyFill="1" applyBorder="1" applyAlignment="1" applyProtection="1">
      <alignment horizontal="center"/>
    </xf>
    <xf numFmtId="0" fontId="26" fillId="0" borderId="169" xfId="0" applyNumberFormat="1" applyFont="1" applyFill="1" applyBorder="1" applyAlignment="1" applyProtection="1">
      <alignment horizontal="left"/>
    </xf>
    <xf numFmtId="0" fontId="25" fillId="0" borderId="169" xfId="0" applyFont="1" applyFill="1" applyBorder="1" applyAlignment="1" applyProtection="1">
      <alignment horizontal="center"/>
    </xf>
    <xf numFmtId="0" fontId="25" fillId="0" borderId="169" xfId="0" applyFont="1" applyFill="1" applyBorder="1" applyProtection="1"/>
    <xf numFmtId="0" fontId="7" fillId="0" borderId="169" xfId="0" applyFont="1" applyFill="1" applyBorder="1" applyProtection="1"/>
    <xf numFmtId="0" fontId="25" fillId="0" borderId="8" xfId="0" applyFont="1" applyFill="1" applyBorder="1" applyAlignment="1" applyProtection="1">
      <alignment horizontal="left"/>
    </xf>
    <xf numFmtId="0" fontId="7" fillId="0" borderId="21" xfId="0" applyFont="1" applyBorder="1" applyAlignment="1" applyProtection="1">
      <alignment horizontal="center" vertical="center"/>
    </xf>
    <xf numFmtId="0" fontId="7" fillId="0" borderId="57" xfId="0" applyFont="1" applyBorder="1" applyAlignment="1" applyProtection="1">
      <alignment horizontal="center" vertical="center"/>
    </xf>
    <xf numFmtId="0" fontId="7" fillId="0" borderId="84" xfId="0" applyFont="1" applyBorder="1" applyAlignment="1" applyProtection="1">
      <alignment horizontal="center" vertical="center"/>
    </xf>
    <xf numFmtId="0" fontId="15" fillId="0" borderId="48" xfId="0" applyFont="1" applyBorder="1" applyAlignment="1" applyProtection="1">
      <alignment horizontal="center"/>
    </xf>
    <xf numFmtId="43" fontId="15" fillId="0" borderId="48" xfId="2" applyNumberFormat="1" applyFont="1" applyBorder="1" applyProtection="1"/>
    <xf numFmtId="0" fontId="13" fillId="0" borderId="171" xfId="19" applyFont="1" applyFill="1" applyBorder="1" applyAlignment="1" applyProtection="1">
      <alignment horizontal="left"/>
    </xf>
    <xf numFmtId="0" fontId="15" fillId="0" borderId="169" xfId="0" applyFont="1" applyBorder="1" applyAlignment="1" applyProtection="1">
      <alignment horizontal="center"/>
    </xf>
    <xf numFmtId="0" fontId="15" fillId="0" borderId="47" xfId="0" applyFont="1" applyBorder="1" applyAlignment="1" applyProtection="1">
      <alignment horizontal="center"/>
    </xf>
    <xf numFmtId="167" fontId="15" fillId="0" borderId="185" xfId="5" applyNumberFormat="1" applyFont="1" applyBorder="1" applyProtection="1"/>
    <xf numFmtId="167" fontId="15" fillId="0" borderId="6" xfId="5" applyNumberFormat="1" applyFont="1" applyBorder="1" applyProtection="1"/>
    <xf numFmtId="43" fontId="15" fillId="0" borderId="6" xfId="2" applyNumberFormat="1" applyFont="1" applyBorder="1" applyProtection="1"/>
    <xf numFmtId="164" fontId="15" fillId="0" borderId="6" xfId="2" applyNumberFormat="1" applyFont="1" applyBorder="1" applyProtection="1"/>
    <xf numFmtId="164" fontId="15" fillId="0" borderId="7" xfId="2" applyNumberFormat="1" applyFont="1" applyBorder="1" applyProtection="1"/>
    <xf numFmtId="44" fontId="16" fillId="4" borderId="187" xfId="5" applyFont="1" applyFill="1" applyBorder="1" applyAlignment="1" applyProtection="1">
      <alignment horizontal="left"/>
      <protection locked="0"/>
    </xf>
    <xf numFmtId="164" fontId="15" fillId="0" borderId="180" xfId="2" quotePrefix="1" applyNumberFormat="1" applyFont="1" applyFill="1" applyBorder="1" applyAlignment="1" applyProtection="1">
      <alignment horizontal="right"/>
    </xf>
    <xf numFmtId="0" fontId="13" fillId="0" borderId="188" xfId="19" applyFont="1" applyFill="1" applyBorder="1" applyAlignment="1" applyProtection="1">
      <alignment horizontal="left"/>
    </xf>
    <xf numFmtId="0" fontId="15" fillId="0" borderId="166" xfId="0" applyFont="1" applyBorder="1" applyAlignment="1" applyProtection="1">
      <alignment horizontal="center"/>
    </xf>
    <xf numFmtId="0" fontId="15" fillId="0" borderId="167" xfId="0" applyFont="1" applyBorder="1" applyAlignment="1" applyProtection="1">
      <alignment horizontal="center"/>
    </xf>
    <xf numFmtId="167" fontId="15" fillId="0" borderId="189" xfId="5" applyNumberFormat="1" applyFont="1" applyBorder="1" applyProtection="1"/>
    <xf numFmtId="167" fontId="15" fillId="0" borderId="166" xfId="5" applyNumberFormat="1" applyFont="1" applyBorder="1" applyProtection="1"/>
    <xf numFmtId="164" fontId="15" fillId="0" borderId="166" xfId="2" applyNumberFormat="1" applyFont="1" applyFill="1" applyBorder="1" applyAlignment="1" applyProtection="1">
      <alignment horizontal="left"/>
    </xf>
    <xf numFmtId="164" fontId="15" fillId="0" borderId="190" xfId="2" applyNumberFormat="1" applyFont="1" applyBorder="1" applyProtection="1"/>
    <xf numFmtId="43" fontId="15" fillId="0" borderId="166" xfId="2" applyNumberFormat="1" applyFont="1" applyBorder="1" applyProtection="1"/>
    <xf numFmtId="164" fontId="15" fillId="0" borderId="166" xfId="2" applyNumberFormat="1" applyFont="1" applyBorder="1" applyProtection="1"/>
    <xf numFmtId="0" fontId="15" fillId="0" borderId="6" xfId="0" applyFont="1" applyBorder="1" applyAlignment="1" applyProtection="1">
      <alignment horizontal="center"/>
    </xf>
    <xf numFmtId="0" fontId="13" fillId="0" borderId="191" xfId="19" applyFont="1" applyFill="1" applyBorder="1" applyAlignment="1" applyProtection="1">
      <alignment horizontal="left"/>
    </xf>
    <xf numFmtId="0" fontId="15" fillId="0" borderId="34" xfId="0" applyFont="1" applyBorder="1" applyAlignment="1" applyProtection="1">
      <alignment horizontal="center"/>
    </xf>
    <xf numFmtId="0" fontId="15" fillId="0" borderId="20" xfId="0" applyFont="1" applyBorder="1" applyAlignment="1" applyProtection="1">
      <alignment horizontal="center"/>
    </xf>
    <xf numFmtId="167" fontId="15" fillId="0" borderId="192" xfId="5" applyNumberFormat="1" applyFont="1" applyBorder="1" applyProtection="1"/>
    <xf numFmtId="43" fontId="15" fillId="0" borderId="34" xfId="2" applyNumberFormat="1" applyFont="1" applyBorder="1" applyProtection="1"/>
    <xf numFmtId="164" fontId="15" fillId="0" borderId="34" xfId="2" applyNumberFormat="1" applyFont="1" applyBorder="1" applyProtection="1"/>
    <xf numFmtId="0" fontId="13" fillId="0" borderId="13" xfId="19" applyFont="1" applyFill="1" applyBorder="1" applyAlignment="1" applyProtection="1">
      <alignment horizontal="left"/>
    </xf>
    <xf numFmtId="0" fontId="368" fillId="10" borderId="184" xfId="0" applyFont="1" applyFill="1" applyBorder="1" applyAlignment="1" applyProtection="1">
      <alignment horizontal="left" vertical="center" wrapText="1"/>
      <protection locked="0"/>
    </xf>
    <xf numFmtId="0" fontId="368" fillId="10" borderId="88" xfId="0" applyFont="1" applyFill="1" applyBorder="1" applyAlignment="1" applyProtection="1">
      <alignment horizontal="left" vertical="center" wrapText="1"/>
      <protection locked="0"/>
    </xf>
    <xf numFmtId="49" fontId="367" fillId="10" borderId="0" xfId="0" applyNumberFormat="1" applyFont="1" applyFill="1" applyAlignment="1" applyProtection="1">
      <alignment horizontal="center" vertical="center"/>
      <protection locked="0"/>
    </xf>
    <xf numFmtId="16" fontId="19" fillId="4" borderId="34" xfId="0" applyNumberFormat="1" applyFont="1" applyFill="1" applyBorder="1" applyProtection="1">
      <protection locked="0"/>
    </xf>
    <xf numFmtId="0" fontId="13" fillId="3" borderId="193" xfId="19" applyFont="1" applyFill="1" applyBorder="1" applyAlignment="1" applyProtection="1">
      <alignment horizontal="center" wrapText="1"/>
    </xf>
    <xf numFmtId="43" fontId="13" fillId="3" borderId="193" xfId="2" applyFont="1" applyFill="1" applyBorder="1" applyAlignment="1" applyProtection="1">
      <alignment horizontal="center" wrapText="1"/>
    </xf>
    <xf numFmtId="0" fontId="15" fillId="3" borderId="49" xfId="19" applyFont="1" applyFill="1" applyBorder="1" applyAlignment="1" applyProtection="1">
      <alignment horizontal="center" wrapText="1"/>
    </xf>
    <xf numFmtId="0" fontId="15" fillId="0" borderId="169" xfId="19" applyFont="1" applyFill="1" applyBorder="1" applyAlignment="1" applyProtection="1">
      <alignment horizontal="center"/>
    </xf>
    <xf numFmtId="0" fontId="13" fillId="0" borderId="169" xfId="19" applyFont="1" applyFill="1" applyBorder="1" applyAlignment="1" applyProtection="1">
      <alignment horizontal="center"/>
    </xf>
    <xf numFmtId="0" fontId="13" fillId="0" borderId="169" xfId="19" applyFont="1" applyFill="1" applyBorder="1" applyAlignment="1" applyProtection="1">
      <alignment horizontal="left"/>
    </xf>
    <xf numFmtId="44" fontId="16" fillId="10" borderId="169" xfId="5" applyFont="1" applyFill="1" applyBorder="1" applyAlignment="1" applyProtection="1">
      <alignment horizontal="left"/>
      <protection locked="0"/>
    </xf>
    <xf numFmtId="44" fontId="16" fillId="10" borderId="169" xfId="5" applyFont="1" applyFill="1" applyBorder="1" applyAlignment="1" applyProtection="1">
      <alignment horizontal="right"/>
      <protection locked="0"/>
    </xf>
    <xf numFmtId="164" fontId="16" fillId="10" borderId="169" xfId="2" applyNumberFormat="1" applyFont="1" applyFill="1" applyBorder="1" applyAlignment="1" applyProtection="1">
      <alignment horizontal="left"/>
      <protection locked="0"/>
    </xf>
    <xf numFmtId="49" fontId="13" fillId="0" borderId="169" xfId="19" applyNumberFormat="1" applyFont="1" applyFill="1" applyBorder="1" applyAlignment="1" applyProtection="1">
      <alignment horizontal="center"/>
    </xf>
    <xf numFmtId="0" fontId="0" fillId="0" borderId="8" xfId="0" applyFill="1" applyBorder="1" applyAlignment="1" applyProtection="1">
      <alignment horizontal="right" wrapText="1"/>
    </xf>
    <xf numFmtId="0" fontId="16" fillId="43" borderId="0" xfId="5" applyNumberFormat="1" applyFont="1" applyFill="1" applyBorder="1" applyAlignment="1" applyProtection="1">
      <alignment horizontal="left"/>
      <protection locked="0"/>
    </xf>
    <xf numFmtId="44" fontId="0" fillId="0" borderId="0" xfId="0" applyNumberFormat="1" applyAlignment="1">
      <alignment vertical="center"/>
    </xf>
    <xf numFmtId="0" fontId="15" fillId="0" borderId="173" xfId="19" applyFont="1" applyFill="1" applyBorder="1" applyAlignment="1" applyProtection="1">
      <alignment horizontal="center"/>
    </xf>
    <xf numFmtId="0" fontId="13" fillId="0" borderId="173" xfId="19" applyFont="1" applyFill="1" applyBorder="1" applyAlignment="1" applyProtection="1">
      <alignment horizontal="center"/>
    </xf>
    <xf numFmtId="0" fontId="13" fillId="0" borderId="173" xfId="19" quotePrefix="1" applyFont="1" applyFill="1" applyBorder="1" applyAlignment="1" applyProtection="1">
      <alignment horizontal="center"/>
    </xf>
    <xf numFmtId="0" fontId="13" fillId="0" borderId="173" xfId="19" applyFont="1" applyFill="1" applyBorder="1" applyAlignment="1" applyProtection="1">
      <alignment horizontal="left"/>
    </xf>
    <xf numFmtId="49" fontId="13" fillId="0" borderId="173" xfId="19" applyNumberFormat="1" applyFont="1" applyFill="1" applyBorder="1" applyAlignment="1" applyProtection="1">
      <alignment horizontal="center"/>
    </xf>
    <xf numFmtId="44" fontId="16" fillId="4" borderId="173" xfId="5" applyFont="1" applyFill="1" applyBorder="1" applyAlignment="1" applyProtection="1">
      <alignment horizontal="left"/>
      <protection locked="0"/>
    </xf>
    <xf numFmtId="44" fontId="16" fillId="4" borderId="173" xfId="5" applyFont="1" applyFill="1" applyBorder="1" applyAlignment="1" applyProtection="1">
      <alignment horizontal="right"/>
      <protection locked="0"/>
    </xf>
    <xf numFmtId="164" fontId="16" fillId="4" borderId="173" xfId="2" applyNumberFormat="1" applyFont="1" applyFill="1" applyBorder="1" applyAlignment="1" applyProtection="1">
      <alignment horizontal="left"/>
      <protection locked="0"/>
    </xf>
    <xf numFmtId="0" fontId="75" fillId="0" borderId="61" xfId="0" applyFont="1" applyBorder="1" applyAlignment="1">
      <alignment horizontal="center" vertical="center" wrapText="1"/>
    </xf>
    <xf numFmtId="0" fontId="368" fillId="10" borderId="194" xfId="0" applyFont="1" applyFill="1" applyBorder="1" applyAlignment="1" applyProtection="1">
      <alignment horizontal="left" vertical="center" wrapText="1"/>
      <protection locked="0"/>
    </xf>
    <xf numFmtId="0" fontId="7" fillId="0" borderId="40" xfId="19" applyFont="1" applyFill="1" applyBorder="1" applyAlignment="1">
      <alignment horizontal="center" vertical="center"/>
    </xf>
    <xf numFmtId="0" fontId="7" fillId="0" borderId="173" xfId="19" applyFont="1" applyFill="1" applyBorder="1" applyAlignment="1">
      <alignment horizontal="center" vertical="center"/>
    </xf>
    <xf numFmtId="0" fontId="7" fillId="0" borderId="8" xfId="19" applyFont="1" applyFill="1" applyBorder="1" applyAlignment="1">
      <alignment horizontal="center" vertical="center"/>
    </xf>
    <xf numFmtId="0" fontId="7" fillId="0" borderId="8" xfId="19" applyFont="1" applyFill="1" applyBorder="1" applyAlignment="1">
      <alignment horizontal="center" vertical="center" wrapText="1"/>
    </xf>
    <xf numFmtId="0" fontId="7" fillId="0" borderId="9" xfId="19" applyFont="1" applyFill="1" applyBorder="1" applyAlignment="1">
      <alignment horizontal="center" vertical="center"/>
    </xf>
    <xf numFmtId="0" fontId="8" fillId="0" borderId="195" xfId="19" applyFont="1" applyFill="1" applyBorder="1" applyAlignment="1">
      <alignment horizontal="center" vertical="top"/>
    </xf>
    <xf numFmtId="0" fontId="75" fillId="0" borderId="24"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170"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64" xfId="0" applyFont="1" applyBorder="1" applyAlignment="1">
      <alignment vertical="center" wrapText="1"/>
    </xf>
    <xf numFmtId="0" fontId="75" fillId="0" borderId="22" xfId="0" applyFont="1" applyBorder="1" applyAlignment="1">
      <alignment vertical="center" wrapText="1"/>
    </xf>
    <xf numFmtId="0" fontId="75" fillId="0" borderId="17" xfId="0" applyFont="1" applyBorder="1" applyAlignment="1">
      <alignment vertical="center" wrapText="1"/>
    </xf>
    <xf numFmtId="0" fontId="75" fillId="0" borderId="18" xfId="0" applyFont="1" applyBorder="1" applyAlignment="1">
      <alignment horizontal="right" vertical="center" wrapText="1"/>
    </xf>
    <xf numFmtId="0" fontId="75" fillId="0" borderId="20" xfId="0" applyFont="1" applyBorder="1" applyAlignment="1">
      <alignment horizontal="right" vertical="center" wrapText="1"/>
    </xf>
    <xf numFmtId="0" fontId="23" fillId="0" borderId="51"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50" xfId="0" applyFont="1" applyFill="1" applyBorder="1" applyAlignment="1">
      <alignment horizontal="center" vertical="center"/>
    </xf>
    <xf numFmtId="0" fontId="18" fillId="0" borderId="22" xfId="0" applyFont="1" applyBorder="1" applyAlignment="1" applyProtection="1">
      <alignment horizontal="centerContinuous"/>
    </xf>
    <xf numFmtId="0" fontId="273" fillId="0" borderId="0" xfId="0" applyFont="1"/>
    <xf numFmtId="0" fontId="8" fillId="0" borderId="81" xfId="19" applyFont="1" applyFill="1" applyBorder="1" applyAlignment="1">
      <alignment vertical="top"/>
    </xf>
    <xf numFmtId="0" fontId="12" fillId="0" borderId="21" xfId="0" applyFont="1" applyBorder="1" applyAlignment="1" applyProtection="1">
      <alignment horizontal="center" vertical="center"/>
    </xf>
    <xf numFmtId="0" fontId="0" fillId="124" borderId="0" xfId="0" applyFill="1" applyProtection="1"/>
    <xf numFmtId="167" fontId="7" fillId="0" borderId="0" xfId="0" applyNumberFormat="1" applyFont="1" applyBorder="1" applyAlignment="1" applyProtection="1">
      <alignment vertical="center"/>
    </xf>
    <xf numFmtId="167" fontId="7" fillId="0" borderId="33" xfId="0" applyNumberFormat="1" applyFont="1" applyBorder="1" applyAlignment="1" applyProtection="1">
      <alignment vertical="center"/>
    </xf>
    <xf numFmtId="0" fontId="9" fillId="0" borderId="0" xfId="0" applyFont="1" applyFill="1" applyBorder="1" applyAlignment="1" applyProtection="1">
      <alignment horizontal="center"/>
    </xf>
    <xf numFmtId="0" fontId="7" fillId="0" borderId="34" xfId="0" applyFont="1" applyFill="1" applyBorder="1" applyAlignment="1" applyProtection="1">
      <alignment horizontal="center"/>
    </xf>
    <xf numFmtId="0" fontId="9" fillId="0" borderId="34" xfId="0" applyFont="1" applyFill="1" applyBorder="1" applyAlignment="1" applyProtection="1">
      <alignment horizontal="center"/>
    </xf>
    <xf numFmtId="0" fontId="7" fillId="0" borderId="0" xfId="0" applyFont="1" applyFill="1" applyBorder="1" applyAlignment="1" applyProtection="1">
      <alignment horizontal="left" wrapText="1"/>
    </xf>
    <xf numFmtId="0" fontId="7" fillId="0" borderId="0" xfId="17" applyFont="1" applyFill="1"/>
    <xf numFmtId="0" fontId="7" fillId="0" borderId="0" xfId="17" applyFont="1"/>
    <xf numFmtId="0" fontId="8" fillId="123" borderId="81" xfId="19" applyFont="1" applyFill="1" applyBorder="1" applyAlignment="1">
      <alignment horizontal="center" vertical="center" wrapText="1"/>
    </xf>
    <xf numFmtId="0" fontId="8" fillId="123" borderId="195" xfId="19" applyFont="1" applyFill="1" applyBorder="1" applyAlignment="1">
      <alignment horizontal="center" vertical="center" wrapText="1"/>
    </xf>
    <xf numFmtId="0" fontId="7" fillId="0" borderId="172" xfId="17" applyFont="1" applyFill="1" applyBorder="1" applyAlignment="1">
      <alignment vertical="top" wrapText="1"/>
    </xf>
    <xf numFmtId="0" fontId="8" fillId="0" borderId="5" xfId="17" applyFont="1" applyFill="1" applyBorder="1" applyAlignment="1">
      <alignment vertical="top" wrapText="1"/>
    </xf>
    <xf numFmtId="0" fontId="7" fillId="0" borderId="0" xfId="17" applyFont="1" applyFill="1" applyAlignment="1">
      <alignment wrapText="1"/>
    </xf>
    <xf numFmtId="0" fontId="7" fillId="0" borderId="5" xfId="17" applyFont="1" applyFill="1" applyBorder="1" applyAlignment="1">
      <alignment horizontal="left" vertical="top" wrapText="1"/>
    </xf>
    <xf numFmtId="0" fontId="7" fillId="0" borderId="5" xfId="17" applyFont="1" applyFill="1" applyBorder="1" applyAlignment="1">
      <alignment vertical="top"/>
    </xf>
    <xf numFmtId="0" fontId="7" fillId="0" borderId="5" xfId="17" applyFont="1" applyFill="1" applyBorder="1" applyAlignment="1">
      <alignment vertical="top" wrapText="1"/>
    </xf>
    <xf numFmtId="0" fontId="7" fillId="0" borderId="6" xfId="19" applyFont="1" applyFill="1" applyBorder="1" applyAlignment="1">
      <alignment horizontal="center" vertical="center"/>
    </xf>
    <xf numFmtId="0" fontId="7" fillId="0" borderId="7" xfId="17" applyFont="1" applyFill="1" applyBorder="1" applyAlignment="1">
      <alignment vertical="top" wrapText="1"/>
    </xf>
    <xf numFmtId="0" fontId="7" fillId="0" borderId="8" xfId="17" applyFont="1" applyFill="1" applyBorder="1" applyAlignment="1">
      <alignment horizontal="center" vertical="center"/>
    </xf>
    <xf numFmtId="0" fontId="7" fillId="0" borderId="40" xfId="17" applyFont="1" applyFill="1" applyBorder="1" applyAlignment="1">
      <alignment horizontal="center" vertical="center"/>
    </xf>
    <xf numFmtId="0" fontId="22" fillId="0" borderId="173" xfId="17" applyFont="1" applyFill="1" applyBorder="1" applyAlignment="1">
      <alignment horizontal="center" vertical="center"/>
    </xf>
    <xf numFmtId="0" fontId="7" fillId="0" borderId="172" xfId="17" applyFont="1" applyFill="1" applyBorder="1" applyAlignment="1">
      <alignment horizontal="left" vertical="top" wrapText="1"/>
    </xf>
    <xf numFmtId="0" fontId="7" fillId="0" borderId="7" xfId="17" applyFont="1" applyFill="1" applyBorder="1" applyAlignment="1">
      <alignment horizontal="left" vertical="top" wrapText="1"/>
    </xf>
    <xf numFmtId="0" fontId="7" fillId="0" borderId="173" xfId="17" applyFont="1" applyFill="1" applyBorder="1" applyAlignment="1">
      <alignment horizontal="center" vertical="center"/>
    </xf>
    <xf numFmtId="0" fontId="7" fillId="0" borderId="9" xfId="17" applyFont="1" applyFill="1" applyBorder="1" applyAlignment="1">
      <alignment horizontal="center" vertical="center"/>
    </xf>
    <xf numFmtId="0" fontId="7" fillId="0" borderId="6" xfId="17" applyFont="1" applyFill="1" applyBorder="1" applyAlignment="1">
      <alignment horizontal="center" vertical="center"/>
    </xf>
    <xf numFmtId="0" fontId="7" fillId="0" borderId="0" xfId="17" applyFont="1" applyFill="1" applyBorder="1" applyAlignment="1">
      <alignment horizontal="center" vertical="center"/>
    </xf>
    <xf numFmtId="0" fontId="7" fillId="0" borderId="12" xfId="17" applyFont="1" applyFill="1" applyBorder="1" applyAlignment="1">
      <alignment horizontal="center" vertical="center"/>
    </xf>
    <xf numFmtId="0" fontId="7" fillId="0" borderId="1" xfId="17" applyFont="1" applyFill="1" applyBorder="1" applyAlignment="1">
      <alignment horizontal="center" vertical="center"/>
    </xf>
    <xf numFmtId="0" fontId="7" fillId="0" borderId="50" xfId="17" applyFont="1" applyFill="1" applyBorder="1" applyAlignment="1">
      <alignment horizontal="left" vertical="top" wrapText="1"/>
    </xf>
    <xf numFmtId="0" fontId="8" fillId="0" borderId="195" xfId="19" quotePrefix="1" applyFont="1" applyFill="1" applyBorder="1" applyAlignment="1">
      <alignment horizontal="center" vertical="top"/>
    </xf>
    <xf numFmtId="0" fontId="8" fillId="0" borderId="12" xfId="17" applyFont="1" applyFill="1" applyBorder="1" applyAlignment="1">
      <alignment horizontal="center"/>
    </xf>
    <xf numFmtId="0" fontId="8" fillId="0" borderId="1" xfId="17" applyFont="1" applyFill="1" applyBorder="1" applyAlignment="1">
      <alignment horizontal="center"/>
    </xf>
    <xf numFmtId="0" fontId="7" fillId="0" borderId="1" xfId="17" applyFont="1" applyFill="1" applyBorder="1"/>
    <xf numFmtId="0" fontId="7" fillId="0" borderId="50" xfId="17" applyFont="1" applyFill="1" applyBorder="1"/>
    <xf numFmtId="167" fontId="12" fillId="0" borderId="37" xfId="5" applyNumberFormat="1" applyFont="1" applyFill="1" applyBorder="1" applyAlignment="1" applyProtection="1">
      <alignment horizontal="center" vertical="center"/>
    </xf>
    <xf numFmtId="0" fontId="7" fillId="0" borderId="8" xfId="0" quotePrefix="1" applyFont="1" applyFill="1" applyBorder="1" applyAlignment="1" applyProtection="1">
      <alignment horizontal="center"/>
    </xf>
    <xf numFmtId="0" fontId="12" fillId="0" borderId="21" xfId="0" applyFont="1" applyBorder="1" applyAlignment="1" applyProtection="1">
      <alignment horizontal="center" vertical="center"/>
    </xf>
    <xf numFmtId="0" fontId="7" fillId="0" borderId="0" xfId="0" applyFont="1" applyFill="1" applyBorder="1" applyAlignment="1" applyProtection="1">
      <alignment horizontal="left" wrapText="1"/>
    </xf>
    <xf numFmtId="0" fontId="9" fillId="0" borderId="0" xfId="0" applyFont="1" applyFill="1" applyBorder="1" applyAlignment="1" applyProtection="1">
      <alignment horizontal="center"/>
    </xf>
    <xf numFmtId="0" fontId="75" fillId="0" borderId="57" xfId="0" applyFont="1" applyBorder="1" applyAlignment="1">
      <alignment vertical="center" wrapText="1"/>
    </xf>
    <xf numFmtId="0" fontId="75" fillId="0" borderId="21" xfId="0" applyFont="1" applyBorder="1" applyAlignment="1">
      <alignment horizontal="center" vertical="center" wrapText="1"/>
    </xf>
    <xf numFmtId="0" fontId="75" fillId="0" borderId="57" xfId="0" applyFont="1" applyBorder="1" applyAlignment="1">
      <alignment horizontal="center" vertical="center" wrapText="1"/>
    </xf>
    <xf numFmtId="0" fontId="0" fillId="0" borderId="37" xfId="0" applyBorder="1" applyAlignment="1">
      <alignment horizontal="center" vertical="center" wrapText="1"/>
    </xf>
    <xf numFmtId="0" fontId="7" fillId="0" borderId="0" xfId="0" applyFont="1" applyFill="1" applyBorder="1" applyAlignment="1" applyProtection="1">
      <alignment horizontal="center"/>
      <protection locked="0"/>
    </xf>
    <xf numFmtId="0" fontId="7" fillId="0" borderId="0" xfId="0" applyFont="1" applyAlignment="1" applyProtection="1">
      <alignment horizontal="center"/>
    </xf>
    <xf numFmtId="0" fontId="9" fillId="0" borderId="169" xfId="0" applyFont="1" applyBorder="1" applyAlignment="1" applyProtection="1">
      <alignment horizontal="center"/>
    </xf>
    <xf numFmtId="164" fontId="15" fillId="0" borderId="5" xfId="2" applyNumberFormat="1" applyFont="1" applyBorder="1" applyProtection="1"/>
    <xf numFmtId="0" fontId="13" fillId="0" borderId="170" xfId="19" applyFont="1" applyFill="1" applyBorder="1" applyAlignment="1" applyProtection="1">
      <alignment horizontal="left"/>
    </xf>
    <xf numFmtId="0" fontId="15" fillId="0" borderId="37" xfId="0" applyFont="1" applyBorder="1" applyAlignment="1" applyProtection="1">
      <alignment horizontal="center"/>
    </xf>
    <xf numFmtId="0" fontId="13" fillId="0" borderId="197" xfId="19" applyFont="1" applyFill="1" applyBorder="1" applyAlignment="1" applyProtection="1">
      <alignment horizontal="left"/>
    </xf>
    <xf numFmtId="0" fontId="13" fillId="0" borderId="196" xfId="19" applyFont="1" applyFill="1" applyBorder="1" applyAlignment="1" applyProtection="1">
      <alignment horizontal="left"/>
    </xf>
    <xf numFmtId="44" fontId="16" fillId="4" borderId="37" xfId="5" applyFont="1" applyFill="1" applyBorder="1" applyAlignment="1" applyProtection="1">
      <alignment horizontal="left"/>
      <protection locked="0"/>
    </xf>
    <xf numFmtId="0" fontId="12" fillId="0" borderId="21" xfId="0" applyFont="1" applyBorder="1" applyAlignment="1" applyProtection="1">
      <alignment horizontal="center" vertical="center"/>
    </xf>
    <xf numFmtId="0" fontId="8" fillId="0" borderId="0" xfId="40" applyFont="1" applyProtection="1"/>
    <xf numFmtId="0" fontId="46" fillId="0" borderId="0" xfId="44" applyFont="1" applyFill="1" applyAlignment="1" applyProtection="1">
      <alignment vertical="center"/>
    </xf>
    <xf numFmtId="0" fontId="8" fillId="0" borderId="26" xfId="0" applyFont="1" applyFill="1" applyBorder="1" applyAlignment="1">
      <alignment horizontal="center"/>
    </xf>
    <xf numFmtId="0" fontId="15" fillId="0" borderId="18" xfId="0" applyFont="1" applyBorder="1" applyAlignment="1" applyProtection="1">
      <alignment horizontal="center"/>
    </xf>
    <xf numFmtId="167" fontId="15" fillId="0" borderId="37" xfId="5" applyNumberFormat="1" applyFont="1" applyBorder="1" applyProtection="1"/>
    <xf numFmtId="44" fontId="16" fillId="4" borderId="198" xfId="5" applyFont="1" applyFill="1" applyBorder="1" applyAlignment="1" applyProtection="1">
      <alignment horizontal="left"/>
      <protection locked="0"/>
    </xf>
    <xf numFmtId="43" fontId="15" fillId="0" borderId="0" xfId="2" applyNumberFormat="1" applyFont="1" applyFill="1" applyBorder="1" applyAlignment="1" applyProtection="1">
      <alignment horizontal="left"/>
    </xf>
    <xf numFmtId="43" fontId="15" fillId="0" borderId="48" xfId="2" applyNumberFormat="1" applyFont="1" applyFill="1" applyBorder="1" applyAlignment="1" applyProtection="1">
      <alignment horizontal="left"/>
    </xf>
    <xf numFmtId="43" fontId="15" fillId="0" borderId="166" xfId="2" applyNumberFormat="1" applyFont="1" applyFill="1" applyBorder="1" applyAlignment="1" applyProtection="1">
      <alignment horizontal="left"/>
    </xf>
    <xf numFmtId="0" fontId="8" fillId="0" borderId="79" xfId="19" applyFont="1" applyFill="1" applyBorder="1" applyAlignment="1">
      <alignment horizontal="center" vertical="top"/>
    </xf>
    <xf numFmtId="0" fontId="7" fillId="0" borderId="0" xfId="0" applyFont="1" applyFill="1" applyBorder="1" applyAlignment="1">
      <alignment wrapText="1"/>
    </xf>
    <xf numFmtId="0" fontId="7" fillId="0" borderId="5" xfId="0" applyFont="1" applyFill="1" applyBorder="1" applyAlignment="1">
      <alignment wrapText="1"/>
    </xf>
    <xf numFmtId="164" fontId="12" fillId="0" borderId="82" xfId="2" applyNumberFormat="1" applyFont="1" applyFill="1" applyBorder="1" applyAlignment="1" applyProtection="1">
      <alignment vertical="center"/>
    </xf>
    <xf numFmtId="0" fontId="7" fillId="0" borderId="0" xfId="0" applyFont="1" applyAlignment="1" applyProtection="1">
      <alignment horizontal="right"/>
    </xf>
    <xf numFmtId="0" fontId="8" fillId="0" borderId="0" xfId="0" applyFont="1" applyAlignment="1"/>
    <xf numFmtId="0" fontId="7" fillId="0" borderId="0" xfId="0" applyFont="1" applyAlignment="1">
      <alignment horizontal="left" wrapText="1"/>
    </xf>
    <xf numFmtId="0" fontId="25" fillId="0" borderId="0" xfId="0" applyFont="1" applyProtection="1"/>
    <xf numFmtId="287" fontId="19" fillId="4" borderId="34" xfId="2" applyNumberFormat="1" applyFont="1" applyFill="1" applyBorder="1" applyAlignment="1" applyProtection="1">
      <alignment horizontal="left"/>
      <protection locked="0"/>
    </xf>
    <xf numFmtId="167" fontId="19" fillId="4" borderId="34" xfId="5" applyNumberFormat="1" applyFont="1" applyFill="1" applyBorder="1" applyAlignment="1" applyProtection="1">
      <alignment horizontal="left"/>
      <protection locked="0"/>
    </xf>
    <xf numFmtId="0" fontId="75" fillId="0" borderId="175" xfId="0" applyFont="1" applyBorder="1" applyAlignment="1">
      <alignment horizontal="center" vertical="center" wrapText="1"/>
    </xf>
    <xf numFmtId="0" fontId="368" fillId="10" borderId="36" xfId="0" applyFont="1" applyFill="1" applyBorder="1" applyAlignment="1" applyProtection="1">
      <alignment horizontal="left" vertical="center" wrapText="1"/>
      <protection locked="0"/>
    </xf>
    <xf numFmtId="0" fontId="0" fillId="0" borderId="173" xfId="0"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left" wrapText="1"/>
    </xf>
    <xf numFmtId="0" fontId="13" fillId="0" borderId="0" xfId="19" applyFont="1" applyFill="1" applyBorder="1" applyAlignment="1" applyProtection="1">
      <alignment horizontal="left"/>
    </xf>
    <xf numFmtId="0" fontId="9" fillId="0" borderId="0" xfId="0" applyFont="1" applyFill="1" applyBorder="1" applyAlignment="1" applyProtection="1">
      <alignment horizontal="center"/>
    </xf>
    <xf numFmtId="0" fontId="7" fillId="0" borderId="34" xfId="0" applyFont="1" applyFill="1" applyBorder="1" applyAlignment="1" applyProtection="1">
      <alignment horizontal="center"/>
    </xf>
    <xf numFmtId="0" fontId="9" fillId="0" borderId="34" xfId="0" applyFont="1" applyFill="1" applyBorder="1" applyAlignment="1" applyProtection="1">
      <alignment horizontal="center"/>
    </xf>
    <xf numFmtId="0" fontId="9" fillId="0" borderId="6" xfId="0" applyFont="1" applyFill="1" applyBorder="1" applyAlignment="1" applyProtection="1">
      <alignment horizontal="center"/>
    </xf>
    <xf numFmtId="0" fontId="0" fillId="0" borderId="19" xfId="0" applyFill="1" applyBorder="1" applyAlignment="1"/>
    <xf numFmtId="0" fontId="7" fillId="0" borderId="6" xfId="0" applyFont="1" applyFill="1" applyBorder="1" applyAlignment="1" applyProtection="1">
      <alignment horizontal="center"/>
    </xf>
    <xf numFmtId="49" fontId="7" fillId="0" borderId="52" xfId="0" applyNumberFormat="1" applyFont="1" applyFill="1" applyBorder="1" applyAlignment="1" applyProtection="1">
      <alignment horizontal="center"/>
    </xf>
    <xf numFmtId="49" fontId="9" fillId="0" borderId="6" xfId="0" applyNumberFormat="1" applyFont="1" applyFill="1" applyBorder="1" applyAlignment="1" applyProtection="1">
      <alignment horizontal="center"/>
    </xf>
    <xf numFmtId="0" fontId="0" fillId="0" borderId="6" xfId="0" applyFont="1" applyFill="1" applyBorder="1" applyProtection="1"/>
    <xf numFmtId="167" fontId="19" fillId="10" borderId="6" xfId="5" applyNumberFormat="1" applyFont="1" applyFill="1" applyBorder="1" applyProtection="1">
      <protection locked="0"/>
    </xf>
    <xf numFmtId="167" fontId="19" fillId="43" borderId="6" xfId="5" applyNumberFormat="1" applyFont="1" applyFill="1" applyBorder="1" applyProtection="1"/>
    <xf numFmtId="167" fontId="31" fillId="0" borderId="6" xfId="5" applyNumberFormat="1" applyFont="1" applyFill="1" applyBorder="1" applyProtection="1"/>
    <xf numFmtId="0" fontId="13" fillId="0" borderId="0" xfId="19" applyFont="1" applyFill="1" applyBorder="1" applyAlignment="1" applyProtection="1">
      <alignment horizontal="left"/>
    </xf>
    <xf numFmtId="0" fontId="7" fillId="0" borderId="21" xfId="18" applyFont="1" applyFill="1" applyBorder="1" applyAlignment="1" applyProtection="1">
      <alignment horizontal="center" vertical="center"/>
    </xf>
    <xf numFmtId="0" fontId="17" fillId="0" borderId="12"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50" xfId="0" applyFill="1" applyBorder="1" applyAlignment="1">
      <alignment vertical="center"/>
    </xf>
    <xf numFmtId="0" fontId="7" fillId="0" borderId="34" xfId="0" applyFont="1" applyFill="1" applyBorder="1" applyProtection="1"/>
    <xf numFmtId="43" fontId="16" fillId="10" borderId="169" xfId="2" applyFont="1" applyFill="1" applyBorder="1" applyAlignment="1" applyProtection="1">
      <alignment horizontal="left"/>
      <protection locked="0"/>
    </xf>
    <xf numFmtId="43" fontId="15" fillId="0" borderId="169" xfId="2" applyFont="1" applyFill="1" applyBorder="1" applyAlignment="1" applyProtection="1">
      <alignment horizontal="left"/>
    </xf>
    <xf numFmtId="49" fontId="7" fillId="0" borderId="27" xfId="0" applyNumberFormat="1" applyFont="1" applyBorder="1" applyAlignment="1" applyProtection="1">
      <alignment horizontal="center"/>
    </xf>
    <xf numFmtId="49" fontId="7" fillId="0" borderId="0" xfId="0" applyNumberFormat="1" applyFont="1" applyBorder="1" applyAlignment="1" applyProtection="1">
      <alignment horizontal="center"/>
    </xf>
    <xf numFmtId="0" fontId="13" fillId="0" borderId="0" xfId="19" applyFont="1" applyFill="1" applyBorder="1" applyAlignment="1" applyProtection="1">
      <alignment horizontal="left"/>
    </xf>
    <xf numFmtId="0" fontId="74" fillId="0" borderId="0" xfId="0" applyFont="1" applyBorder="1" applyAlignment="1">
      <alignment vertical="center"/>
    </xf>
    <xf numFmtId="44" fontId="75" fillId="0" borderId="0" xfId="0" applyNumberFormat="1" applyFont="1" applyBorder="1" applyAlignment="1">
      <alignment vertical="center"/>
    </xf>
    <xf numFmtId="0" fontId="75" fillId="0" borderId="0" xfId="0" applyFont="1" applyBorder="1" applyAlignment="1">
      <alignment vertical="center" wrapText="1"/>
    </xf>
    <xf numFmtId="167" fontId="19" fillId="43" borderId="0" xfId="5" applyNumberFormat="1" applyFont="1" applyFill="1" applyBorder="1" applyProtection="1">
      <protection locked="0"/>
    </xf>
    <xf numFmtId="0" fontId="7" fillId="0" borderId="6" xfId="0" applyFont="1" applyFill="1" applyBorder="1" applyProtection="1"/>
    <xf numFmtId="0" fontId="7" fillId="0" borderId="8" xfId="0" quotePrefix="1" applyNumberFormat="1" applyFont="1" applyFill="1" applyBorder="1" applyAlignment="1" applyProtection="1">
      <alignment horizontal="center"/>
    </xf>
    <xf numFmtId="0" fontId="8" fillId="0" borderId="58" xfId="0" applyFont="1" applyFill="1" applyBorder="1" applyAlignment="1">
      <alignment horizontal="center"/>
    </xf>
    <xf numFmtId="0" fontId="8" fillId="0" borderId="59" xfId="0" applyFont="1" applyFill="1" applyBorder="1" applyAlignment="1">
      <alignment horizontal="center"/>
    </xf>
    <xf numFmtId="0" fontId="8" fillId="0" borderId="60" xfId="0" applyFont="1" applyFill="1" applyBorder="1" applyAlignment="1">
      <alignment horizontal="center"/>
    </xf>
    <xf numFmtId="0" fontId="0" fillId="0" borderId="0" xfId="0" applyFill="1" applyBorder="1" applyAlignment="1">
      <alignment horizontal="left" wrapText="1"/>
    </xf>
    <xf numFmtId="0" fontId="0" fillId="0" borderId="5" xfId="0" applyFill="1" applyBorder="1" applyAlignment="1">
      <alignment horizontal="left" wrapText="1"/>
    </xf>
    <xf numFmtId="0" fontId="10" fillId="0" borderId="0" xfId="0" applyFont="1" applyFill="1" applyAlignment="1">
      <alignment horizontal="left" vertical="center" wrapText="1"/>
    </xf>
    <xf numFmtId="0" fontId="27" fillId="0" borderId="3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32" xfId="0" applyFont="1" applyFill="1" applyBorder="1" applyAlignment="1">
      <alignment horizontal="left" vertical="center"/>
    </xf>
    <xf numFmtId="0" fontId="27" fillId="0" borderId="2" xfId="0" applyFont="1" applyFill="1" applyBorder="1" applyAlignment="1">
      <alignment horizontal="left" vertical="center"/>
    </xf>
    <xf numFmtId="0" fontId="27" fillId="0" borderId="11" xfId="0" applyFont="1" applyFill="1" applyBorder="1" applyAlignment="1">
      <alignment horizontal="left" vertical="center"/>
    </xf>
    <xf numFmtId="0" fontId="20" fillId="0" borderId="32" xfId="0" applyFont="1" applyFill="1" applyBorder="1" applyAlignment="1">
      <alignment horizontal="left" vertical="center"/>
    </xf>
    <xf numFmtId="0" fontId="10" fillId="0" borderId="2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87" xfId="0" applyFont="1" applyFill="1" applyBorder="1" applyAlignment="1">
      <alignment horizontal="left" vertical="center" wrapText="1"/>
    </xf>
    <xf numFmtId="0" fontId="10" fillId="0" borderId="0" xfId="0" applyFont="1" applyFill="1" applyAlignment="1">
      <alignment horizontal="left" vertical="center"/>
    </xf>
    <xf numFmtId="0" fontId="17" fillId="0" borderId="12" xfId="0" applyFont="1" applyFill="1" applyBorder="1" applyAlignment="1">
      <alignment horizontal="center"/>
    </xf>
    <xf numFmtId="0" fontId="17" fillId="0" borderId="1" xfId="0" applyFont="1" applyFill="1" applyBorder="1" applyAlignment="1">
      <alignment horizontal="center"/>
    </xf>
    <xf numFmtId="0" fontId="17" fillId="0" borderId="50" xfId="0" applyFont="1" applyFill="1" applyBorder="1" applyAlignment="1">
      <alignment horizontal="center"/>
    </xf>
    <xf numFmtId="0" fontId="20" fillId="0" borderId="32" xfId="0" applyFont="1" applyFill="1" applyBorder="1" applyAlignment="1">
      <alignment horizontal="left" vertical="center" wrapText="1"/>
    </xf>
    <xf numFmtId="0" fontId="21" fillId="0" borderId="0" xfId="0" applyFont="1" applyFill="1" applyAlignment="1">
      <alignment horizontal="left" vertical="center" wrapText="1"/>
    </xf>
    <xf numFmtId="0" fontId="7" fillId="0" borderId="57" xfId="0" applyFont="1" applyFill="1" applyBorder="1" applyAlignment="1">
      <alignment horizontal="left" vertical="center" wrapText="1"/>
    </xf>
    <xf numFmtId="0" fontId="12" fillId="0" borderId="84" xfId="0" applyFont="1" applyFill="1" applyBorder="1" applyAlignment="1">
      <alignment horizontal="left" wrapText="1"/>
    </xf>
    <xf numFmtId="0" fontId="12" fillId="0" borderId="91" xfId="0" applyFont="1" applyFill="1" applyBorder="1" applyAlignment="1">
      <alignment horizontal="left" wrapText="1"/>
    </xf>
    <xf numFmtId="0" fontId="7" fillId="0" borderId="19" xfId="0" applyFont="1" applyFill="1" applyBorder="1" applyAlignment="1">
      <alignment horizontal="left" vertical="center" wrapText="1"/>
    </xf>
    <xf numFmtId="0" fontId="7" fillId="0" borderId="9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88" xfId="0" applyFont="1" applyFill="1" applyBorder="1" applyAlignment="1">
      <alignment horizontal="left" vertical="center" wrapText="1"/>
    </xf>
    <xf numFmtId="0" fontId="7" fillId="0" borderId="89" xfId="0" applyFont="1" applyFill="1" applyBorder="1" applyAlignment="1">
      <alignment horizontal="left" vertical="center" wrapText="1"/>
    </xf>
    <xf numFmtId="0" fontId="18" fillId="0" borderId="1" xfId="0" applyFont="1" applyFill="1" applyBorder="1" applyAlignment="1">
      <alignment horizontal="center"/>
    </xf>
    <xf numFmtId="0" fontId="18" fillId="0" borderId="50" xfId="0" applyFont="1" applyFill="1" applyBorder="1" applyAlignment="1">
      <alignment horizontal="center"/>
    </xf>
    <xf numFmtId="0" fontId="27" fillId="0" borderId="61" xfId="0" applyFont="1" applyFill="1" applyBorder="1" applyAlignment="1">
      <alignment horizontal="left" vertical="center"/>
    </xf>
    <xf numFmtId="0" fontId="27" fillId="0" borderId="59" xfId="0" applyFont="1" applyFill="1" applyBorder="1" applyAlignment="1">
      <alignment horizontal="left" vertical="center"/>
    </xf>
    <xf numFmtId="0" fontId="27" fillId="0" borderId="60" xfId="0" applyFont="1" applyFill="1" applyBorder="1" applyAlignment="1">
      <alignment horizontal="left" vertical="center"/>
    </xf>
    <xf numFmtId="0" fontId="24" fillId="0" borderId="32" xfId="0" applyFont="1" applyFill="1" applyBorder="1" applyAlignment="1">
      <alignment horizontal="left"/>
    </xf>
    <xf numFmtId="0" fontId="24" fillId="0" borderId="2" xfId="0" applyFont="1" applyFill="1" applyBorder="1" applyAlignment="1">
      <alignment horizontal="left"/>
    </xf>
    <xf numFmtId="0" fontId="0" fillId="0" borderId="22" xfId="0" applyFill="1" applyBorder="1" applyAlignment="1">
      <alignment horizontal="left"/>
    </xf>
    <xf numFmtId="0" fontId="10" fillId="0" borderId="0" xfId="0" applyFont="1" applyFill="1" applyAlignment="1">
      <alignment vertical="center" wrapText="1"/>
    </xf>
    <xf numFmtId="0" fontId="0" fillId="0" borderId="0" xfId="0" applyFill="1" applyAlignment="1">
      <alignment vertical="center" wrapText="1"/>
    </xf>
    <xf numFmtId="0" fontId="8" fillId="0" borderId="32" xfId="0" applyFont="1" applyFill="1" applyBorder="1" applyAlignment="1">
      <alignment horizontal="left" vertical="center"/>
    </xf>
    <xf numFmtId="0" fontId="8" fillId="0" borderId="2" xfId="0" applyFont="1" applyFill="1" applyBorder="1" applyAlignment="1">
      <alignment horizontal="left" vertical="center"/>
    </xf>
    <xf numFmtId="0" fontId="0" fillId="0" borderId="22" xfId="0" applyFill="1" applyBorder="1" applyAlignment="1">
      <alignment horizontal="left" vertical="center"/>
    </xf>
    <xf numFmtId="0" fontId="7" fillId="0" borderId="32" xfId="0" applyFont="1" applyFill="1" applyBorder="1" applyAlignment="1">
      <alignment horizontal="left" vertical="center"/>
    </xf>
    <xf numFmtId="0" fontId="7" fillId="0" borderId="2" xfId="0" applyFont="1" applyFill="1" applyBorder="1" applyAlignment="1">
      <alignment horizontal="left" vertical="center"/>
    </xf>
    <xf numFmtId="0" fontId="7" fillId="0" borderId="22" xfId="0" applyFont="1" applyFill="1" applyBorder="1" applyAlignment="1">
      <alignment horizontal="left" vertical="center"/>
    </xf>
    <xf numFmtId="0" fontId="7" fillId="0" borderId="3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12" fillId="0" borderId="0" xfId="0" applyFont="1" applyFill="1" applyAlignment="1">
      <alignment horizontal="left" wrapText="1"/>
    </xf>
    <xf numFmtId="0" fontId="7"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2" fillId="0" borderId="82" xfId="0" applyFont="1" applyFill="1" applyBorder="1" applyAlignment="1">
      <alignment horizontal="left" wrapText="1"/>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50" xfId="0" applyFill="1" applyBorder="1" applyAlignment="1">
      <alignment vertical="center"/>
    </xf>
    <xf numFmtId="0" fontId="17" fillId="0" borderId="40" xfId="0" applyFont="1" applyFill="1" applyBorder="1" applyAlignment="1">
      <alignment horizontal="center"/>
    </xf>
    <xf numFmtId="0" fontId="17" fillId="0" borderId="27" xfId="0" applyFont="1" applyFill="1" applyBorder="1" applyAlignment="1">
      <alignment horizontal="center"/>
    </xf>
    <xf numFmtId="0" fontId="17" fillId="0" borderId="29" xfId="0" applyFont="1" applyFill="1" applyBorder="1" applyAlignment="1">
      <alignment horizontal="center"/>
    </xf>
    <xf numFmtId="0" fontId="8" fillId="0" borderId="79" xfId="19" applyFont="1" applyFill="1" applyBorder="1" applyAlignment="1">
      <alignment horizontal="center" vertical="top"/>
    </xf>
    <xf numFmtId="0" fontId="8" fillId="0" borderId="81" xfId="19" applyFont="1" applyFill="1" applyBorder="1" applyAlignment="1">
      <alignment horizontal="center" vertical="top"/>
    </xf>
    <xf numFmtId="0" fontId="12" fillId="0" borderId="12" xfId="0" applyFont="1" applyFill="1" applyBorder="1" applyAlignment="1">
      <alignment horizontal="left" vertical="top" wrapText="1"/>
    </xf>
    <xf numFmtId="0" fontId="12" fillId="0" borderId="1" xfId="0" applyFont="1" applyFill="1" applyBorder="1" applyAlignment="1">
      <alignment horizontal="left" vertical="top" wrapText="1"/>
    </xf>
    <xf numFmtId="0" fontId="8" fillId="0" borderId="79" xfId="19" quotePrefix="1" applyFont="1" applyFill="1" applyBorder="1" applyAlignment="1">
      <alignment horizontal="center" vertical="top"/>
    </xf>
    <xf numFmtId="0" fontId="8" fillId="0" borderId="81" xfId="19" quotePrefix="1" applyFont="1" applyFill="1" applyBorder="1" applyAlignment="1">
      <alignment horizontal="center" vertical="top"/>
    </xf>
    <xf numFmtId="0" fontId="8" fillId="0" borderId="80" xfId="19" applyFont="1" applyFill="1" applyBorder="1" applyAlignment="1">
      <alignment horizontal="center" vertical="top"/>
    </xf>
    <xf numFmtId="0" fontId="23" fillId="0" borderId="40" xfId="17" applyFont="1" applyFill="1" applyBorder="1" applyAlignment="1">
      <alignment horizontal="left"/>
    </xf>
    <xf numFmtId="0" fontId="23" fillId="0" borderId="173" xfId="17" applyFont="1" applyFill="1" applyBorder="1" applyAlignment="1">
      <alignment horizontal="left"/>
    </xf>
    <xf numFmtId="0" fontId="12" fillId="0" borderId="9" xfId="17" applyFont="1" applyFill="1" applyBorder="1" applyAlignment="1">
      <alignment horizontal="center" vertical="center"/>
    </xf>
    <xf numFmtId="0" fontId="12" fillId="0" borderId="6" xfId="17" applyFont="1" applyFill="1" applyBorder="1" applyAlignment="1">
      <alignment horizontal="center" vertical="center"/>
    </xf>
    <xf numFmtId="0" fontId="8" fillId="123" borderId="9" xfId="19" applyFont="1" applyFill="1" applyBorder="1" applyAlignment="1">
      <alignment horizontal="center" vertical="center" wrapText="1"/>
    </xf>
    <xf numFmtId="0" fontId="8" fillId="123" borderId="6" xfId="19" applyFont="1" applyFill="1" applyBorder="1" applyAlignment="1">
      <alignment horizontal="center" vertical="center" wrapText="1"/>
    </xf>
    <xf numFmtId="0" fontId="8" fillId="123" borderId="7" xfId="19" applyFont="1" applyFill="1" applyBorder="1" applyAlignment="1">
      <alignment horizontal="center" vertical="center" wrapText="1"/>
    </xf>
    <xf numFmtId="0" fontId="8" fillId="0" borderId="0" xfId="0" applyFont="1" applyAlignment="1">
      <alignment horizontal="left" vertical="center" wrapText="1"/>
    </xf>
    <xf numFmtId="0" fontId="75" fillId="0" borderId="40" xfId="0" applyFont="1" applyFill="1" applyBorder="1" applyAlignment="1">
      <alignment horizontal="left" vertical="top" wrapText="1"/>
    </xf>
    <xf numFmtId="0" fontId="75" fillId="0" borderId="173" xfId="0" applyFont="1" applyFill="1" applyBorder="1" applyAlignment="1">
      <alignment horizontal="left" vertical="top" wrapText="1"/>
    </xf>
    <xf numFmtId="0" fontId="0" fillId="0" borderId="0" xfId="0" applyFill="1" applyBorder="1" applyAlignment="1" applyProtection="1">
      <alignment horizontal="right"/>
    </xf>
    <xf numFmtId="0" fontId="17" fillId="3" borderId="12"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5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365" fillId="0" borderId="12" xfId="0" applyFont="1" applyFill="1" applyBorder="1" applyAlignment="1" applyProtection="1">
      <alignment horizontal="center" vertical="center"/>
    </xf>
    <xf numFmtId="0" fontId="365" fillId="0" borderId="1" xfId="0" applyFont="1" applyFill="1" applyBorder="1" applyAlignment="1" applyProtection="1">
      <alignment horizontal="center" vertical="center"/>
    </xf>
    <xf numFmtId="0" fontId="365" fillId="0" borderId="50"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173" xfId="0" applyFont="1" applyFill="1" applyBorder="1" applyAlignment="1" applyProtection="1">
      <alignment horizontal="left" vertical="center"/>
    </xf>
    <xf numFmtId="0" fontId="7" fillId="0" borderId="172" xfId="0" applyFont="1" applyFill="1" applyBorder="1" applyAlignment="1" applyProtection="1">
      <alignment horizontal="left" vertical="center"/>
    </xf>
    <xf numFmtId="0" fontId="20" fillId="0" borderId="27" xfId="0" applyFont="1" applyFill="1" applyBorder="1" applyAlignment="1" applyProtection="1">
      <alignment horizontal="left" vertical="center"/>
    </xf>
    <xf numFmtId="167" fontId="12" fillId="0" borderId="83" xfId="0" applyNumberFormat="1" applyFont="1" applyFill="1" applyBorder="1" applyAlignment="1" applyProtection="1">
      <alignment horizontal="left" vertical="center"/>
    </xf>
    <xf numFmtId="167" fontId="12" fillId="0" borderId="84" xfId="0" applyNumberFormat="1" applyFont="1" applyFill="1" applyBorder="1" applyAlignment="1" applyProtection="1">
      <alignment horizontal="left" vertical="center"/>
    </xf>
    <xf numFmtId="167" fontId="56" fillId="0" borderId="36" xfId="5" applyNumberFormat="1" applyFont="1" applyFill="1" applyBorder="1" applyAlignment="1" applyProtection="1">
      <alignment horizontal="left" vertical="center"/>
    </xf>
    <xf numFmtId="167" fontId="56" fillId="0" borderId="17" xfId="5" applyNumberFormat="1" applyFont="1" applyFill="1" applyBorder="1" applyAlignment="1" applyProtection="1">
      <alignment horizontal="left" vertical="center"/>
    </xf>
    <xf numFmtId="167" fontId="56" fillId="0" borderId="43" xfId="5" applyNumberFormat="1" applyFont="1" applyFill="1" applyBorder="1" applyAlignment="1" applyProtection="1">
      <alignment horizontal="left" vertical="center"/>
    </xf>
    <xf numFmtId="167" fontId="56" fillId="0" borderId="45" xfId="5" applyNumberFormat="1" applyFont="1" applyFill="1" applyBorder="1" applyAlignment="1" applyProtection="1">
      <alignment horizontal="left" vertical="center"/>
    </xf>
    <xf numFmtId="167" fontId="12" fillId="0" borderId="21" xfId="5" applyNumberFormat="1" applyFont="1" applyFill="1" applyBorder="1" applyAlignment="1" applyProtection="1">
      <alignment vertical="center"/>
    </xf>
    <xf numFmtId="167" fontId="56" fillId="0" borderId="32" xfId="5" applyNumberFormat="1" applyFont="1" applyFill="1" applyBorder="1" applyAlignment="1" applyProtection="1">
      <alignment horizontal="left" vertical="center"/>
    </xf>
    <xf numFmtId="167" fontId="56" fillId="0" borderId="22" xfId="5" applyNumberFormat="1" applyFont="1" applyFill="1" applyBorder="1" applyAlignment="1" applyProtection="1">
      <alignment horizontal="left" vertical="center"/>
    </xf>
    <xf numFmtId="167" fontId="12" fillId="0" borderId="32" xfId="5" applyNumberFormat="1" applyFont="1" applyFill="1" applyBorder="1" applyAlignment="1" applyProtection="1">
      <alignment vertical="center"/>
    </xf>
    <xf numFmtId="167" fontId="12" fillId="0" borderId="22" xfId="5" applyNumberFormat="1" applyFont="1" applyFill="1" applyBorder="1" applyAlignment="1" applyProtection="1">
      <alignment vertical="center"/>
    </xf>
    <xf numFmtId="0" fontId="12" fillId="0" borderId="21"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2" xfId="0" applyFont="1" applyBorder="1" applyAlignment="1" applyProtection="1">
      <alignment horizontal="center" vertical="center"/>
    </xf>
    <xf numFmtId="167" fontId="12" fillId="0" borderId="83" xfId="0" applyNumberFormat="1" applyFont="1" applyBorder="1" applyAlignment="1" applyProtection="1">
      <alignment vertical="center"/>
    </xf>
    <xf numFmtId="167" fontId="12" fillId="0" borderId="84" xfId="0" applyNumberFormat="1" applyFont="1" applyBorder="1" applyAlignment="1" applyProtection="1">
      <alignment vertical="center"/>
    </xf>
    <xf numFmtId="0" fontId="12" fillId="0" borderId="36"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21" xfId="0" applyFont="1" applyBorder="1" applyAlignment="1" applyProtection="1">
      <alignment horizontal="center" vertical="center" wrapText="1"/>
    </xf>
    <xf numFmtId="167" fontId="12" fillId="0" borderId="83" xfId="0" applyNumberFormat="1" applyFont="1" applyBorder="1" applyAlignment="1" applyProtection="1">
      <alignment horizontal="left" vertical="center"/>
    </xf>
    <xf numFmtId="167" fontId="12" fillId="0" borderId="84" xfId="0" applyNumberFormat="1" applyFont="1" applyBorder="1" applyAlignment="1" applyProtection="1">
      <alignment horizontal="left" vertical="center"/>
    </xf>
    <xf numFmtId="167" fontId="12" fillId="0" borderId="83" xfId="0" applyNumberFormat="1" applyFont="1" applyFill="1" applyBorder="1" applyAlignment="1" applyProtection="1">
      <alignment vertical="center"/>
    </xf>
    <xf numFmtId="167" fontId="12" fillId="0" borderId="84" xfId="0" applyNumberFormat="1" applyFont="1" applyFill="1" applyBorder="1" applyAlignment="1" applyProtection="1">
      <alignment vertical="center"/>
    </xf>
    <xf numFmtId="0" fontId="12" fillId="3" borderId="12"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50" xfId="0" applyFont="1" applyFill="1" applyBorder="1" applyAlignment="1" applyProtection="1">
      <alignment horizontal="center" vertical="center"/>
    </xf>
    <xf numFmtId="0" fontId="0" fillId="0" borderId="0" xfId="0" applyFill="1" applyBorder="1" applyAlignment="1" applyProtection="1">
      <alignment horizontal="right" wrapText="1"/>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left"/>
    </xf>
    <xf numFmtId="0" fontId="7" fillId="0" borderId="0" xfId="0" applyFont="1" applyFill="1" applyBorder="1" applyAlignment="1" applyProtection="1">
      <alignment horizontal="left" wrapText="1"/>
    </xf>
    <xf numFmtId="0" fontId="7" fillId="0" borderId="5" xfId="0" applyFont="1" applyFill="1" applyBorder="1" applyAlignment="1" applyProtection="1">
      <alignment horizontal="left" wrapText="1"/>
    </xf>
    <xf numFmtId="0" fontId="7" fillId="0" borderId="0" xfId="0" applyFont="1" applyFill="1" applyBorder="1" applyAlignment="1" applyProtection="1">
      <alignment horizontal="left"/>
    </xf>
    <xf numFmtId="0" fontId="7" fillId="0" borderId="5" xfId="0" applyFont="1" applyFill="1" applyBorder="1" applyAlignment="1" applyProtection="1">
      <alignment horizontal="left"/>
    </xf>
    <xf numFmtId="0" fontId="8" fillId="0" borderId="0" xfId="0" applyFont="1" applyFill="1" applyAlignment="1" applyProtection="1">
      <alignment horizontal="left" vertical="center" wrapText="1"/>
    </xf>
    <xf numFmtId="0" fontId="47" fillId="0" borderId="0" xfId="0" applyFont="1" applyAlignment="1">
      <alignment horizontal="left" vertical="top" wrapText="1"/>
    </xf>
    <xf numFmtId="0" fontId="17" fillId="0" borderId="1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50" xfId="0" applyFont="1" applyFill="1" applyBorder="1" applyAlignment="1" applyProtection="1">
      <alignment horizontal="center" vertical="center"/>
    </xf>
    <xf numFmtId="0" fontId="20" fillId="0" borderId="0" xfId="0" applyFont="1" applyFill="1" applyBorder="1" applyAlignment="1" applyProtection="1">
      <alignment horizontal="left" vertical="top" wrapText="1"/>
    </xf>
    <xf numFmtId="0" fontId="20" fillId="0" borderId="5" xfId="0" applyFont="1" applyFill="1" applyBorder="1" applyAlignment="1" applyProtection="1">
      <alignment horizontal="left" vertical="top" wrapText="1"/>
    </xf>
    <xf numFmtId="0" fontId="26" fillId="0" borderId="0" xfId="0" applyFont="1" applyFill="1" applyBorder="1" applyAlignment="1" applyProtection="1">
      <alignment horizontal="left" wrapText="1"/>
    </xf>
    <xf numFmtId="0" fontId="26" fillId="0" borderId="5" xfId="0" applyFont="1" applyFill="1" applyBorder="1" applyAlignment="1" applyProtection="1">
      <alignment horizontal="left" wrapText="1"/>
    </xf>
    <xf numFmtId="0" fontId="21" fillId="0" borderId="0" xfId="0" applyFont="1" applyFill="1" applyBorder="1" applyAlignment="1" applyProtection="1">
      <alignment horizontal="left" wrapText="1"/>
    </xf>
    <xf numFmtId="0" fontId="21" fillId="0" borderId="5" xfId="0" applyFont="1" applyFill="1" applyBorder="1" applyAlignment="1" applyProtection="1">
      <alignment horizontal="left" wrapText="1"/>
    </xf>
    <xf numFmtId="0" fontId="17" fillId="3" borderId="12" xfId="0" applyFont="1" applyFill="1" applyBorder="1" applyAlignment="1" applyProtection="1">
      <alignment horizontal="center"/>
    </xf>
    <xf numFmtId="0" fontId="17" fillId="3" borderId="1" xfId="0" applyFont="1" applyFill="1" applyBorder="1" applyAlignment="1" applyProtection="1">
      <alignment horizontal="center"/>
    </xf>
    <xf numFmtId="0" fontId="17" fillId="3" borderId="50" xfId="0" applyFont="1" applyFill="1" applyBorder="1" applyAlignment="1" applyProtection="1">
      <alignment horizontal="center"/>
    </xf>
    <xf numFmtId="0" fontId="13" fillId="0" borderId="179" xfId="19" applyFont="1" applyFill="1" applyBorder="1" applyAlignment="1" applyProtection="1">
      <alignment horizontal="left"/>
    </xf>
    <xf numFmtId="0" fontId="13" fillId="0" borderId="30" xfId="19" applyFont="1" applyFill="1" applyBorder="1" applyAlignment="1" applyProtection="1">
      <alignment horizontal="left"/>
    </xf>
    <xf numFmtId="0" fontId="13" fillId="0" borderId="186" xfId="19" applyFont="1" applyFill="1" applyBorder="1" applyAlignment="1" applyProtection="1">
      <alignment horizontal="left"/>
    </xf>
    <xf numFmtId="0" fontId="13" fillId="0" borderId="48" xfId="19" applyFont="1" applyFill="1" applyBorder="1" applyAlignment="1" applyProtection="1">
      <alignment horizontal="left"/>
    </xf>
    <xf numFmtId="0" fontId="13" fillId="0" borderId="8" xfId="19" applyFont="1" applyFill="1" applyBorder="1" applyAlignment="1" applyProtection="1">
      <alignment horizontal="left"/>
    </xf>
    <xf numFmtId="0" fontId="0" fillId="0" borderId="0" xfId="0" applyBorder="1" applyAlignment="1" applyProtection="1"/>
    <xf numFmtId="0" fontId="13" fillId="0" borderId="0" xfId="19" applyFont="1" applyFill="1" applyBorder="1" applyAlignment="1" applyProtection="1">
      <alignment horizontal="left"/>
    </xf>
    <xf numFmtId="0" fontId="0" fillId="0" borderId="48" xfId="0" applyBorder="1" applyAlignment="1" applyProtection="1"/>
    <xf numFmtId="0" fontId="9" fillId="0" borderId="0" xfId="0" applyFont="1" applyFill="1" applyBorder="1" applyAlignment="1" applyProtection="1">
      <alignment horizontal="center"/>
    </xf>
    <xf numFmtId="0" fontId="9" fillId="0" borderId="18" xfId="0" applyFont="1" applyFill="1" applyBorder="1" applyAlignment="1" applyProtection="1">
      <alignment horizontal="center"/>
    </xf>
    <xf numFmtId="0" fontId="0" fillId="0" borderId="35" xfId="0" applyBorder="1" applyAlignment="1" applyProtection="1">
      <alignment horizontal="center"/>
    </xf>
    <xf numFmtId="0" fontId="0" fillId="0" borderId="20" xfId="0" applyBorder="1" applyAlignment="1" applyProtection="1">
      <alignment horizontal="center"/>
    </xf>
    <xf numFmtId="0" fontId="7" fillId="0" borderId="34" xfId="0" applyFont="1" applyFill="1" applyBorder="1" applyAlignment="1" applyProtection="1">
      <alignment horizontal="center"/>
    </xf>
    <xf numFmtId="0" fontId="9" fillId="0" borderId="34" xfId="0" applyFont="1" applyFill="1" applyBorder="1" applyAlignment="1" applyProtection="1">
      <alignment horizontal="center"/>
    </xf>
    <xf numFmtId="0" fontId="9" fillId="0" borderId="20" xfId="0" applyFont="1" applyFill="1" applyBorder="1" applyAlignment="1" applyProtection="1">
      <alignment horizontal="center"/>
    </xf>
    <xf numFmtId="0" fontId="8" fillId="3" borderId="32" xfId="0" applyFont="1" applyFill="1" applyBorder="1" applyAlignment="1">
      <alignment horizontal="center"/>
    </xf>
    <xf numFmtId="0" fontId="8" fillId="3" borderId="2" xfId="0" applyFont="1" applyFill="1" applyBorder="1" applyAlignment="1">
      <alignment horizontal="center"/>
    </xf>
    <xf numFmtId="0" fontId="0" fillId="0" borderId="22" xfId="0" applyBorder="1" applyAlignment="1"/>
    <xf numFmtId="0" fontId="0" fillId="0" borderId="37" xfId="0" applyBorder="1" applyAlignment="1" applyProtection="1">
      <alignment horizontal="center"/>
    </xf>
    <xf numFmtId="0" fontId="0" fillId="0" borderId="18" xfId="0" applyBorder="1" applyAlignment="1" applyProtection="1">
      <alignment horizontal="center"/>
    </xf>
    <xf numFmtId="0" fontId="7" fillId="0" borderId="37" xfId="0" applyFont="1" applyFill="1" applyBorder="1" applyAlignment="1" applyProtection="1">
      <alignment horizontal="center"/>
    </xf>
    <xf numFmtId="0" fontId="9" fillId="0" borderId="32" xfId="0" applyFont="1" applyBorder="1" applyAlignment="1" applyProtection="1">
      <alignment horizontal="center"/>
    </xf>
    <xf numFmtId="0" fontId="9" fillId="0" borderId="22" xfId="0" applyFont="1" applyBorder="1" applyAlignment="1" applyProtection="1">
      <alignment horizontal="center"/>
    </xf>
    <xf numFmtId="0" fontId="9" fillId="0" borderId="2" xfId="0" applyFont="1" applyBorder="1" applyAlignment="1" applyProtection="1">
      <alignment horizontal="center"/>
    </xf>
    <xf numFmtId="0" fontId="7" fillId="0" borderId="0" xfId="0" applyFont="1" applyFill="1" applyBorder="1" applyAlignment="1" applyProtection="1">
      <alignment horizontal="center"/>
    </xf>
    <xf numFmtId="0" fontId="9" fillId="0" borderId="16" xfId="0" applyFont="1" applyBorder="1" applyAlignment="1" applyProtection="1">
      <alignment horizontal="center" wrapText="1"/>
    </xf>
    <xf numFmtId="0" fontId="9" fillId="0" borderId="19" xfId="0" applyFont="1" applyBorder="1" applyAlignment="1" applyProtection="1">
      <alignment horizontal="center" wrapText="1"/>
    </xf>
    <xf numFmtId="0" fontId="18" fillId="3" borderId="32" xfId="0" applyFont="1" applyFill="1" applyBorder="1" applyAlignment="1" applyProtection="1">
      <alignment horizontal="center" wrapText="1"/>
    </xf>
    <xf numFmtId="0" fontId="18" fillId="3" borderId="22" xfId="0" applyFont="1" applyFill="1" applyBorder="1" applyAlignment="1" applyProtection="1">
      <alignment horizontal="center" wrapText="1"/>
    </xf>
    <xf numFmtId="0" fontId="0" fillId="0" borderId="8" xfId="0" applyBorder="1" applyAlignment="1" applyProtection="1">
      <alignment horizontal="center"/>
    </xf>
    <xf numFmtId="0" fontId="7" fillId="0" borderId="52" xfId="0" applyFont="1" applyFill="1" applyBorder="1" applyAlignment="1" applyProtection="1">
      <alignment horizontal="center"/>
    </xf>
    <xf numFmtId="0" fontId="9" fillId="0" borderId="6" xfId="0" applyFont="1" applyFill="1" applyBorder="1" applyAlignment="1" applyProtection="1">
      <alignment horizontal="center"/>
    </xf>
    <xf numFmtId="0" fontId="9" fillId="0" borderId="7" xfId="0" applyFont="1" applyFill="1" applyBorder="1" applyAlignment="1" applyProtection="1">
      <alignment horizontal="center"/>
    </xf>
    <xf numFmtId="0" fontId="0" fillId="0" borderId="9" xfId="0" applyBorder="1" applyAlignment="1" applyProtection="1">
      <alignment horizontal="center"/>
    </xf>
    <xf numFmtId="0" fontId="0" fillId="0" borderId="47" xfId="0" applyBorder="1" applyAlignment="1" applyProtection="1">
      <alignment horizont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0" borderId="60" xfId="0" applyBorder="1" applyAlignment="1" applyProtection="1">
      <alignment horizontal="center" vertical="center"/>
    </xf>
    <xf numFmtId="0" fontId="9" fillId="0" borderId="59"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58" xfId="0" applyFont="1" applyBorder="1" applyAlignment="1" applyProtection="1">
      <alignment horizontal="center" vertical="center"/>
    </xf>
    <xf numFmtId="0" fontId="9" fillId="0" borderId="64" xfId="0" applyFont="1" applyBorder="1" applyAlignment="1" applyProtection="1">
      <alignment horizontal="center" vertical="center"/>
    </xf>
    <xf numFmtId="0" fontId="18" fillId="0" borderId="40" xfId="0" applyFont="1" applyFill="1" applyBorder="1" applyAlignment="1" applyProtection="1">
      <alignment horizontal="center"/>
    </xf>
    <xf numFmtId="0" fontId="18" fillId="0" borderId="27" xfId="0" applyFont="1" applyFill="1" applyBorder="1" applyAlignment="1" applyProtection="1">
      <alignment horizontal="center"/>
    </xf>
    <xf numFmtId="0" fontId="18" fillId="0" borderId="29" xfId="0" applyFont="1" applyFill="1" applyBorder="1" applyAlignment="1" applyProtection="1">
      <alignment horizontal="center"/>
    </xf>
    <xf numFmtId="0" fontId="23" fillId="0" borderId="8"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5" xfId="0" applyFont="1" applyFill="1" applyBorder="1" applyAlignment="1" applyProtection="1">
      <alignment horizontal="center"/>
    </xf>
    <xf numFmtId="0" fontId="7"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367" fillId="4" borderId="0"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23" fillId="0" borderId="5" xfId="0" applyFont="1" applyFill="1" applyBorder="1" applyAlignment="1" applyProtection="1">
      <alignment horizontal="center" wrapText="1"/>
    </xf>
    <xf numFmtId="0" fontId="17" fillId="0" borderId="12"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7" fillId="0" borderId="173" xfId="0" applyFont="1" applyBorder="1" applyAlignment="1" applyProtection="1">
      <alignment horizontal="left" vertical="center" wrapText="1"/>
    </xf>
    <xf numFmtId="0" fontId="7" fillId="0" borderId="0" xfId="0" applyFont="1" applyBorder="1" applyAlignment="1" applyProtection="1">
      <alignment vertical="center" wrapText="1"/>
    </xf>
    <xf numFmtId="0" fontId="7" fillId="0" borderId="27" xfId="0" applyFont="1" applyBorder="1" applyAlignment="1" applyProtection="1">
      <alignment vertical="center"/>
    </xf>
    <xf numFmtId="0" fontId="17" fillId="0" borderId="12" xfId="0" applyFont="1" applyBorder="1" applyAlignment="1" applyProtection="1">
      <alignment horizontal="center"/>
    </xf>
    <xf numFmtId="0" fontId="17" fillId="0" borderId="1" xfId="0" applyFont="1" applyBorder="1" applyAlignment="1" applyProtection="1">
      <alignment horizontal="center"/>
    </xf>
    <xf numFmtId="0" fontId="17" fillId="0" borderId="50" xfId="0" applyFont="1" applyBorder="1" applyAlignment="1" applyProtection="1">
      <alignment horizontal="center"/>
    </xf>
    <xf numFmtId="0" fontId="74" fillId="44" borderId="16" xfId="44" applyFont="1" applyFill="1" applyBorder="1" applyAlignment="1" applyProtection="1">
      <alignment horizontal="center" vertical="center"/>
    </xf>
    <xf numFmtId="0" fontId="74" fillId="44" borderId="33" xfId="44" applyFont="1" applyFill="1" applyBorder="1" applyAlignment="1" applyProtection="1">
      <alignment horizontal="center" vertical="center"/>
    </xf>
    <xf numFmtId="0" fontId="74" fillId="44" borderId="16" xfId="44" applyFont="1" applyFill="1" applyBorder="1" applyAlignment="1" applyProtection="1">
      <alignment horizontal="center" vertical="center" wrapText="1"/>
    </xf>
    <xf numFmtId="0" fontId="74" fillId="44" borderId="19" xfId="44" applyFont="1" applyFill="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75" fillId="0" borderId="0" xfId="44" applyFont="1" applyFill="1" applyAlignment="1" applyProtection="1">
      <alignment horizontal="left" vertical="center" wrapText="1"/>
    </xf>
    <xf numFmtId="0" fontId="65" fillId="44" borderId="16" xfId="41" applyFont="1" applyFill="1" applyBorder="1" applyAlignment="1" applyProtection="1">
      <alignment horizontal="center" vertical="center" wrapText="1"/>
    </xf>
    <xf numFmtId="0" fontId="65" fillId="44" borderId="19" xfId="41" applyFont="1" applyFill="1" applyBorder="1" applyAlignment="1" applyProtection="1">
      <alignment horizontal="center" vertical="center" wrapText="1"/>
    </xf>
    <xf numFmtId="167" fontId="74" fillId="44" borderId="32" xfId="5" applyNumberFormat="1" applyFont="1" applyFill="1" applyBorder="1" applyAlignment="1" applyProtection="1">
      <alignment horizontal="center" vertical="center" wrapText="1"/>
    </xf>
    <xf numFmtId="167" fontId="74" fillId="44" borderId="22" xfId="5" applyNumberFormat="1" applyFont="1" applyFill="1" applyBorder="1" applyAlignment="1" applyProtection="1">
      <alignment horizontal="center" vertical="center" wrapText="1"/>
    </xf>
    <xf numFmtId="0" fontId="7" fillId="0" borderId="173" xfId="0" applyFont="1" applyBorder="1" applyAlignment="1" applyProtection="1">
      <alignment horizontal="left" vertical="center" wrapText="1" indent="1"/>
    </xf>
    <xf numFmtId="0" fontId="7" fillId="0" borderId="0" xfId="0" applyFont="1" applyBorder="1" applyAlignment="1" applyProtection="1">
      <alignment horizontal="left" vertical="center" wrapText="1" indent="1"/>
    </xf>
    <xf numFmtId="0" fontId="17" fillId="0" borderId="12"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50" xfId="0" applyFont="1" applyBorder="1" applyAlignment="1" applyProtection="1">
      <alignment horizontal="center" vertical="center"/>
    </xf>
    <xf numFmtId="0" fontId="8" fillId="44" borderId="16" xfId="44" applyFont="1" applyFill="1" applyBorder="1" applyAlignment="1" applyProtection="1">
      <alignment horizontal="center" vertical="center"/>
    </xf>
    <xf numFmtId="0" fontId="8" fillId="44" borderId="19" xfId="44" applyFont="1" applyFill="1" applyBorder="1" applyAlignment="1" applyProtection="1">
      <alignment horizontal="center" vertical="center"/>
    </xf>
    <xf numFmtId="0" fontId="8" fillId="44" borderId="16" xfId="44" applyFont="1" applyFill="1" applyBorder="1" applyAlignment="1" applyProtection="1">
      <alignment horizontal="center" vertical="center" wrapText="1"/>
    </xf>
    <xf numFmtId="0" fontId="8" fillId="44" borderId="19" xfId="44" applyFont="1" applyFill="1" applyBorder="1" applyAlignment="1" applyProtection="1">
      <alignment horizontal="center" vertical="center" wrapText="1"/>
    </xf>
    <xf numFmtId="0" fontId="7" fillId="9" borderId="32" xfId="18" applyFont="1" applyFill="1" applyBorder="1" applyAlignment="1" applyProtection="1">
      <alignment horizontal="center" vertical="center"/>
    </xf>
    <xf numFmtId="0" fontId="7" fillId="9" borderId="22" xfId="18" applyFont="1" applyFill="1" applyBorder="1" applyAlignment="1" applyProtection="1">
      <alignment horizontal="center" vertical="center"/>
    </xf>
    <xf numFmtId="0" fontId="7" fillId="0" borderId="21" xfId="18" applyFont="1" applyFill="1" applyBorder="1" applyAlignment="1" applyProtection="1">
      <alignment horizontal="center" vertical="center"/>
    </xf>
    <xf numFmtId="0" fontId="55" fillId="4" borderId="74" xfId="0" applyFont="1" applyFill="1" applyBorder="1" applyAlignment="1" applyProtection="1">
      <alignment vertical="top" wrapText="1"/>
      <protection locked="0"/>
    </xf>
    <xf numFmtId="0" fontId="55" fillId="0" borderId="75" xfId="0" applyFont="1" applyBorder="1" applyAlignment="1" applyProtection="1">
      <alignment vertical="top" wrapText="1"/>
      <protection locked="0"/>
    </xf>
    <xf numFmtId="0" fontId="55" fillId="0" borderId="76" xfId="0" applyFont="1" applyBorder="1" applyAlignment="1" applyProtection="1">
      <alignment vertical="top" wrapText="1"/>
      <protection locked="0"/>
    </xf>
    <xf numFmtId="0" fontId="55" fillId="4" borderId="68" xfId="0" applyFont="1" applyFill="1" applyBorder="1" applyAlignment="1" applyProtection="1">
      <alignment vertical="top" wrapText="1"/>
      <protection locked="0"/>
    </xf>
    <xf numFmtId="0" fontId="55" fillId="0" borderId="69" xfId="0" applyFont="1" applyBorder="1" applyAlignment="1" applyProtection="1">
      <alignment vertical="top" wrapText="1"/>
      <protection locked="0"/>
    </xf>
    <xf numFmtId="0" fontId="55" fillId="4" borderId="69" xfId="0" applyFont="1" applyFill="1" applyBorder="1" applyAlignment="1" applyProtection="1">
      <alignment vertical="top" wrapText="1"/>
      <protection locked="0"/>
    </xf>
    <xf numFmtId="0" fontId="55" fillId="0" borderId="70" xfId="0" applyFont="1" applyBorder="1" applyAlignment="1" applyProtection="1">
      <alignment vertical="top" wrapText="1"/>
      <protection locked="0"/>
    </xf>
    <xf numFmtId="0" fontId="12" fillId="9" borderId="32" xfId="18" applyFont="1" applyFill="1" applyBorder="1" applyAlignment="1" applyProtection="1">
      <alignment horizontal="center" vertical="top"/>
    </xf>
    <xf numFmtId="0" fontId="12" fillId="9" borderId="2" xfId="18" applyFont="1" applyFill="1" applyBorder="1" applyAlignment="1" applyProtection="1">
      <alignment horizontal="center" vertical="top"/>
    </xf>
    <xf numFmtId="0" fontId="12" fillId="9" borderId="22" xfId="18" applyFont="1" applyFill="1" applyBorder="1" applyAlignment="1" applyProtection="1">
      <alignment horizontal="center" vertical="top"/>
    </xf>
    <xf numFmtId="0" fontId="47" fillId="9" borderId="16" xfId="18" applyFont="1" applyFill="1" applyBorder="1" applyAlignment="1" applyProtection="1">
      <alignment horizontal="center" vertical="center" wrapText="1"/>
    </xf>
    <xf numFmtId="0" fontId="47" fillId="9" borderId="19" xfId="18" applyFont="1" applyFill="1" applyBorder="1" applyAlignment="1" applyProtection="1">
      <alignment horizontal="center" vertical="center" wrapText="1"/>
    </xf>
    <xf numFmtId="0" fontId="47" fillId="9" borderId="32" xfId="18" applyFont="1" applyFill="1" applyBorder="1" applyAlignment="1" applyProtection="1">
      <alignment horizontal="center" vertical="center"/>
    </xf>
    <xf numFmtId="0" fontId="47" fillId="9" borderId="22" xfId="0" applyFont="1" applyFill="1" applyBorder="1" applyAlignment="1" applyProtection="1">
      <alignment horizontal="center" vertical="center"/>
    </xf>
    <xf numFmtId="0" fontId="55" fillId="4" borderId="75" xfId="0" applyFont="1" applyFill="1" applyBorder="1" applyAlignment="1" applyProtection="1">
      <alignment vertical="top" wrapText="1"/>
      <protection locked="0"/>
    </xf>
    <xf numFmtId="0" fontId="55" fillId="4" borderId="77" xfId="0" applyFont="1" applyFill="1" applyBorder="1" applyAlignment="1" applyProtection="1">
      <alignment vertical="top" wrapText="1"/>
      <protection locked="0"/>
    </xf>
    <xf numFmtId="0" fontId="55" fillId="0" borderId="78" xfId="0" applyFont="1" applyBorder="1" applyAlignment="1" applyProtection="1">
      <alignment vertical="top" wrapText="1"/>
      <protection locked="0"/>
    </xf>
    <xf numFmtId="0" fontId="12" fillId="8" borderId="79" xfId="0" applyFont="1" applyFill="1" applyBorder="1" applyAlignment="1" applyProtection="1">
      <alignment horizontal="center" vertical="center"/>
    </xf>
    <xf numFmtId="0" fontId="12" fillId="8" borderId="80" xfId="0" applyFont="1" applyFill="1" applyBorder="1" applyAlignment="1" applyProtection="1">
      <alignment horizontal="center" vertical="center"/>
    </xf>
    <xf numFmtId="0" fontId="12" fillId="8" borderId="81" xfId="0" applyFont="1" applyFill="1" applyBorder="1" applyAlignment="1" applyProtection="1">
      <alignment horizontal="center" vertical="center"/>
    </xf>
    <xf numFmtId="0" fontId="7" fillId="8" borderId="40" xfId="0" applyFont="1" applyFill="1" applyBorder="1" applyAlignment="1" applyProtection="1">
      <alignment horizontal="left" vertical="center" wrapText="1"/>
    </xf>
    <xf numFmtId="0" fontId="7" fillId="8" borderId="29" xfId="0" applyFont="1" applyFill="1" applyBorder="1" applyAlignment="1" applyProtection="1">
      <alignment horizontal="left" vertical="center" wrapText="1"/>
    </xf>
    <xf numFmtId="0" fontId="7" fillId="8" borderId="8" xfId="0" applyFont="1" applyFill="1" applyBorder="1" applyAlignment="1" applyProtection="1">
      <alignment horizontal="left" vertical="center" wrapText="1"/>
    </xf>
    <xf numFmtId="0" fontId="7" fillId="8" borderId="5" xfId="0" applyFont="1" applyFill="1" applyBorder="1" applyAlignment="1" applyProtection="1">
      <alignment horizontal="left" vertical="center" wrapText="1"/>
    </xf>
    <xf numFmtId="0" fontId="7" fillId="8" borderId="9" xfId="0" applyFont="1" applyFill="1" applyBorder="1" applyAlignment="1" applyProtection="1">
      <alignment horizontal="left" vertical="center" wrapText="1"/>
    </xf>
    <xf numFmtId="0" fontId="7" fillId="8" borderId="7" xfId="0" applyFont="1" applyFill="1" applyBorder="1" applyAlignment="1" applyProtection="1">
      <alignment horizontal="left" vertical="center" wrapText="1"/>
    </xf>
    <xf numFmtId="0" fontId="7" fillId="8" borderId="172" xfId="0" applyFont="1" applyFill="1" applyBorder="1" applyAlignment="1" applyProtection="1">
      <alignment horizontal="left" vertical="center" wrapText="1"/>
    </xf>
    <xf numFmtId="0" fontId="31" fillId="8" borderId="40" xfId="0" applyFont="1" applyFill="1" applyBorder="1" applyAlignment="1" applyProtection="1">
      <alignment horizontal="left" vertical="center"/>
    </xf>
    <xf numFmtId="0" fontId="31" fillId="8" borderId="172" xfId="0" applyFont="1" applyFill="1" applyBorder="1" applyAlignment="1" applyProtection="1">
      <alignment horizontal="left" vertical="center"/>
    </xf>
    <xf numFmtId="0" fontId="31" fillId="8" borderId="8" xfId="0" applyFont="1" applyFill="1" applyBorder="1" applyAlignment="1" applyProtection="1">
      <alignment horizontal="left" vertical="center"/>
    </xf>
    <xf numFmtId="0" fontId="31" fillId="8" borderId="5" xfId="0" applyFont="1" applyFill="1" applyBorder="1" applyAlignment="1" applyProtection="1">
      <alignment horizontal="left" vertical="center"/>
    </xf>
    <xf numFmtId="0" fontId="55" fillId="10" borderId="74" xfId="0" applyFont="1" applyFill="1" applyBorder="1" applyAlignment="1" applyProtection="1">
      <alignment vertical="top" wrapText="1"/>
      <protection locked="0"/>
    </xf>
    <xf numFmtId="0" fontId="55" fillId="10" borderId="75" xfId="0" applyFont="1" applyFill="1" applyBorder="1" applyAlignment="1" applyProtection="1">
      <alignment vertical="top" wrapText="1"/>
      <protection locked="0"/>
    </xf>
    <xf numFmtId="0" fontId="55" fillId="10" borderId="76" xfId="0" applyFont="1" applyFill="1" applyBorder="1" applyAlignment="1" applyProtection="1">
      <alignment vertical="top" wrapText="1"/>
      <protection locked="0"/>
    </xf>
    <xf numFmtId="0" fontId="55" fillId="4" borderId="54" xfId="0" applyFont="1" applyFill="1" applyBorder="1" applyAlignment="1" applyProtection="1">
      <alignment vertical="top" wrapText="1"/>
      <protection locked="0"/>
    </xf>
    <xf numFmtId="0" fontId="55" fillId="0" borderId="54" xfId="0" applyFont="1" applyBorder="1" applyAlignment="1" applyProtection="1">
      <alignment vertical="top" wrapText="1"/>
      <protection locked="0"/>
    </xf>
    <xf numFmtId="0" fontId="55" fillId="0" borderId="55" xfId="0" applyFont="1" applyBorder="1" applyAlignment="1" applyProtection="1">
      <alignment vertical="top" wrapText="1"/>
      <protection locked="0"/>
    </xf>
    <xf numFmtId="0" fontId="55" fillId="4" borderId="72" xfId="0" applyFont="1" applyFill="1" applyBorder="1" applyAlignment="1" applyProtection="1">
      <alignment vertical="top" wrapText="1"/>
      <protection locked="0"/>
    </xf>
    <xf numFmtId="0" fontId="55" fillId="0" borderId="72" xfId="0" applyFont="1" applyBorder="1" applyAlignment="1" applyProtection="1">
      <alignment vertical="top" wrapText="1"/>
      <protection locked="0"/>
    </xf>
    <xf numFmtId="0" fontId="55" fillId="0" borderId="73" xfId="0" applyFont="1" applyBorder="1" applyAlignment="1" applyProtection="1">
      <alignment vertical="top" wrapText="1"/>
      <protection locked="0"/>
    </xf>
    <xf numFmtId="0" fontId="12" fillId="0" borderId="40"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79" xfId="0" applyFont="1" applyFill="1" applyBorder="1" applyAlignment="1" applyProtection="1">
      <alignment horizontal="center" vertical="center"/>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0" fontId="55" fillId="4" borderId="40" xfId="0" applyFont="1" applyFill="1" applyBorder="1" applyAlignment="1" applyProtection="1">
      <alignment vertical="top" wrapText="1"/>
      <protection locked="0"/>
    </xf>
    <xf numFmtId="0" fontId="55" fillId="0" borderId="8" xfId="0" applyFont="1" applyBorder="1" applyAlignment="1" applyProtection="1">
      <alignment vertical="top" wrapText="1"/>
      <protection locked="0"/>
    </xf>
    <xf numFmtId="0" fontId="55" fillId="0" borderId="9" xfId="0" applyFont="1" applyBorder="1" applyAlignment="1" applyProtection="1">
      <alignment vertical="top" wrapText="1"/>
      <protection locked="0"/>
    </xf>
    <xf numFmtId="0" fontId="55" fillId="4" borderId="65" xfId="0" applyFont="1" applyFill="1" applyBorder="1" applyAlignment="1" applyProtection="1">
      <alignment vertical="top" wrapText="1"/>
      <protection locked="0"/>
    </xf>
    <xf numFmtId="0" fontId="55" fillId="0" borderId="66" xfId="0" applyFont="1" applyBorder="1" applyAlignment="1" applyProtection="1">
      <alignment vertical="top" wrapText="1"/>
      <protection locked="0"/>
    </xf>
    <xf numFmtId="0" fontId="55" fillId="0" borderId="67" xfId="0" applyFont="1" applyBorder="1" applyAlignment="1" applyProtection="1">
      <alignment vertical="top" wrapText="1"/>
      <protection locked="0"/>
    </xf>
    <xf numFmtId="0" fontId="7" fillId="0" borderId="40"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12" fillId="0" borderId="40" xfId="18" applyFont="1" applyFill="1" applyBorder="1" applyAlignment="1" applyProtection="1">
      <alignment horizontal="center" vertical="center"/>
    </xf>
    <xf numFmtId="0" fontId="12" fillId="0" borderId="8" xfId="18" applyFont="1" applyFill="1" applyBorder="1" applyAlignment="1" applyProtection="1">
      <alignment horizontal="center" vertical="center"/>
    </xf>
    <xf numFmtId="0" fontId="12" fillId="0" borderId="9" xfId="18" applyFont="1" applyFill="1" applyBorder="1" applyAlignment="1" applyProtection="1">
      <alignment horizontal="center" vertical="center"/>
    </xf>
    <xf numFmtId="0" fontId="55" fillId="10" borderId="71" xfId="0" applyFont="1" applyFill="1" applyBorder="1" applyAlignment="1" applyProtection="1">
      <alignment vertical="top" wrapText="1"/>
      <protection locked="0"/>
    </xf>
    <xf numFmtId="0" fontId="55" fillId="10" borderId="72" xfId="0" applyFont="1" applyFill="1" applyBorder="1" applyAlignment="1" applyProtection="1">
      <alignment vertical="top" wrapText="1"/>
      <protection locked="0"/>
    </xf>
    <xf numFmtId="0" fontId="55" fillId="10" borderId="73" xfId="0" applyFont="1" applyFill="1" applyBorder="1" applyAlignment="1" applyProtection="1">
      <alignment vertical="top" wrapText="1"/>
      <protection locked="0"/>
    </xf>
    <xf numFmtId="0" fontId="55" fillId="10" borderId="53" xfId="0" applyFont="1" applyFill="1" applyBorder="1" applyAlignment="1" applyProtection="1">
      <alignment vertical="top" wrapText="1"/>
      <protection locked="0"/>
    </xf>
    <xf numFmtId="0" fontId="55" fillId="10" borderId="54" xfId="0" applyFont="1" applyFill="1" applyBorder="1" applyAlignment="1" applyProtection="1">
      <alignment vertical="top" wrapText="1"/>
      <protection locked="0"/>
    </xf>
    <xf numFmtId="0" fontId="55" fillId="10" borderId="55" xfId="0" applyFont="1" applyFill="1" applyBorder="1" applyAlignment="1" applyProtection="1">
      <alignment vertical="top" wrapText="1"/>
      <protection locked="0"/>
    </xf>
    <xf numFmtId="0" fontId="12" fillId="0" borderId="79" xfId="18" applyFont="1" applyFill="1" applyBorder="1" applyAlignment="1" applyProtection="1">
      <alignment horizontal="center" vertical="center"/>
    </xf>
    <xf numFmtId="0" fontId="12" fillId="0" borderId="80" xfId="18" applyFont="1" applyFill="1" applyBorder="1" applyAlignment="1" applyProtection="1">
      <alignment horizontal="center" vertical="center"/>
    </xf>
    <xf numFmtId="0" fontId="12" fillId="0" borderId="81" xfId="18" applyFont="1" applyFill="1" applyBorder="1" applyAlignment="1" applyProtection="1">
      <alignment horizontal="center" vertical="center"/>
    </xf>
    <xf numFmtId="0" fontId="55" fillId="4" borderId="53" xfId="0" applyFont="1" applyFill="1" applyBorder="1" applyAlignment="1" applyProtection="1">
      <alignment vertical="top" wrapText="1"/>
      <protection locked="0"/>
    </xf>
    <xf numFmtId="0" fontId="7" fillId="0" borderId="40" xfId="0" applyFont="1" applyFill="1" applyBorder="1" applyAlignment="1" applyProtection="1">
      <alignment vertical="center" wrapText="1"/>
    </xf>
    <xf numFmtId="0" fontId="0" fillId="0" borderId="27" xfId="0" applyFill="1" applyBorder="1" applyAlignment="1" applyProtection="1">
      <alignment vertical="center" wrapText="1"/>
    </xf>
    <xf numFmtId="0" fontId="0" fillId="0" borderId="8" xfId="0" applyFill="1" applyBorder="1" applyAlignment="1" applyProtection="1">
      <alignment vertical="center" wrapText="1"/>
    </xf>
    <xf numFmtId="0" fontId="0" fillId="0" borderId="0" xfId="0" applyFill="1" applyBorder="1" applyAlignment="1" applyProtection="1">
      <alignment vertical="center" wrapText="1"/>
    </xf>
    <xf numFmtId="0" fontId="0" fillId="0" borderId="9" xfId="0" applyFill="1" applyBorder="1" applyAlignment="1" applyProtection="1">
      <alignment vertical="center" wrapText="1"/>
    </xf>
    <xf numFmtId="0" fontId="0" fillId="0" borderId="6" xfId="0" applyFill="1" applyBorder="1" applyAlignment="1" applyProtection="1">
      <alignment vertical="center" wrapText="1"/>
    </xf>
    <xf numFmtId="0" fontId="55" fillId="4" borderId="71" xfId="0" applyFont="1" applyFill="1" applyBorder="1" applyAlignment="1" applyProtection="1">
      <alignment vertical="top" wrapText="1"/>
      <protection locked="0"/>
    </xf>
    <xf numFmtId="0" fontId="55" fillId="4" borderId="8" xfId="0" applyFont="1" applyFill="1" applyBorder="1" applyAlignment="1" applyProtection="1">
      <alignment vertical="top" wrapText="1"/>
      <protection locked="0"/>
    </xf>
    <xf numFmtId="0" fontId="55" fillId="4" borderId="78" xfId="0" applyFont="1" applyFill="1" applyBorder="1" applyAlignment="1" applyProtection="1">
      <alignment vertical="top" wrapText="1"/>
      <protection locked="0"/>
    </xf>
    <xf numFmtId="0" fontId="23" fillId="0" borderId="21" xfId="18" applyFont="1" applyFill="1" applyBorder="1" applyAlignment="1" applyProtection="1">
      <alignment horizontal="center" vertical="center" wrapText="1"/>
    </xf>
    <xf numFmtId="0" fontId="55" fillId="4" borderId="66" xfId="0" applyFont="1" applyFill="1" applyBorder="1" applyAlignment="1" applyProtection="1">
      <alignment vertical="top" wrapText="1"/>
      <protection locked="0"/>
    </xf>
    <xf numFmtId="0" fontId="12" fillId="8" borderId="40" xfId="0" applyFont="1" applyFill="1" applyBorder="1" applyAlignment="1" applyProtection="1">
      <alignment horizontal="center" vertical="center" wrapText="1"/>
    </xf>
    <xf numFmtId="0" fontId="12" fillId="8" borderId="8" xfId="0" applyFont="1" applyFill="1" applyBorder="1" applyAlignment="1" applyProtection="1">
      <alignment horizontal="center" vertical="center" wrapText="1"/>
    </xf>
    <xf numFmtId="0" fontId="12" fillId="9" borderId="8" xfId="0" applyFont="1" applyFill="1" applyBorder="1" applyAlignment="1" applyProtection="1">
      <alignment horizontal="center" vertical="center"/>
    </xf>
    <xf numFmtId="0" fontId="12" fillId="9" borderId="5" xfId="0" applyFont="1" applyFill="1" applyBorder="1" applyAlignment="1" applyProtection="1">
      <alignment horizontal="center" vertical="center"/>
    </xf>
    <xf numFmtId="0" fontId="17" fillId="9" borderId="8" xfId="0" applyFont="1" applyFill="1" applyBorder="1" applyAlignment="1" applyProtection="1">
      <alignment horizontal="center" vertical="center"/>
    </xf>
    <xf numFmtId="0" fontId="0" fillId="9" borderId="5" xfId="0" applyFill="1" applyBorder="1" applyAlignment="1" applyProtection="1">
      <alignment horizontal="center" vertical="center"/>
    </xf>
    <xf numFmtId="0" fontId="0" fillId="8" borderId="29" xfId="0" applyFill="1" applyBorder="1" applyAlignment="1" applyProtection="1">
      <alignment horizontal="left" vertical="center" wrapText="1"/>
    </xf>
    <xf numFmtId="0" fontId="0" fillId="8" borderId="8" xfId="0" applyFill="1" applyBorder="1" applyAlignment="1" applyProtection="1">
      <alignment horizontal="left" vertical="center" wrapText="1"/>
    </xf>
    <xf numFmtId="0" fontId="0" fillId="8" borderId="5" xfId="0" applyFill="1" applyBorder="1" applyAlignment="1" applyProtection="1">
      <alignment horizontal="left" vertical="center" wrapText="1"/>
    </xf>
    <xf numFmtId="0" fontId="0" fillId="0" borderId="9" xfId="0" applyBorder="1" applyAlignment="1" applyProtection="1">
      <alignment wrapText="1"/>
    </xf>
    <xf numFmtId="0" fontId="0" fillId="0" borderId="7" xfId="0" applyBorder="1" applyAlignment="1" applyProtection="1">
      <alignment wrapText="1"/>
    </xf>
    <xf numFmtId="0" fontId="7" fillId="8" borderId="8" xfId="0" applyFont="1" applyFill="1" applyBorder="1" applyAlignment="1" applyProtection="1">
      <alignment vertical="center" wrapText="1"/>
    </xf>
    <xf numFmtId="0" fontId="0" fillId="8" borderId="5" xfId="0" applyFill="1" applyBorder="1" applyAlignment="1" applyProtection="1">
      <alignment vertical="center" wrapText="1"/>
    </xf>
    <xf numFmtId="0" fontId="0" fillId="8" borderId="8" xfId="0" applyFill="1" applyBorder="1" applyAlignment="1" applyProtection="1">
      <alignment vertical="center" wrapText="1"/>
    </xf>
    <xf numFmtId="0" fontId="17" fillId="9" borderId="79" xfId="0" applyFont="1" applyFill="1" applyBorder="1" applyAlignment="1" applyProtection="1">
      <alignment horizontal="center" vertical="center" wrapText="1"/>
    </xf>
    <xf numFmtId="0" fontId="17" fillId="9" borderId="80" xfId="0" applyFont="1" applyFill="1" applyBorder="1" applyAlignment="1" applyProtection="1">
      <alignment horizontal="center" vertical="center" wrapText="1"/>
    </xf>
    <xf numFmtId="0" fontId="17" fillId="9" borderId="81" xfId="0" applyFont="1" applyFill="1" applyBorder="1" applyAlignment="1" applyProtection="1">
      <alignment horizontal="center" vertical="center" wrapText="1"/>
    </xf>
    <xf numFmtId="0" fontId="12" fillId="0" borderId="79"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8" borderId="79" xfId="0" applyFont="1" applyFill="1" applyBorder="1" applyAlignment="1" applyProtection="1">
      <alignment horizontal="center" vertical="center" wrapText="1"/>
    </xf>
    <xf numFmtId="0" fontId="12" fillId="8" borderId="80" xfId="0" applyFont="1" applyFill="1" applyBorder="1" applyAlignment="1" applyProtection="1">
      <alignment horizontal="center" vertical="center" wrapText="1"/>
    </xf>
    <xf numFmtId="0" fontId="12" fillId="8" borderId="81" xfId="0" applyFont="1" applyFill="1" applyBorder="1" applyAlignment="1" applyProtection="1">
      <alignment horizontal="center" vertical="center" wrapText="1"/>
    </xf>
    <xf numFmtId="0" fontId="12" fillId="0" borderId="9" xfId="0" applyFont="1" applyBorder="1" applyAlignment="1" applyProtection="1">
      <alignment horizontal="center" wrapText="1"/>
    </xf>
    <xf numFmtId="0" fontId="55" fillId="4" borderId="55" xfId="0" applyFont="1" applyFill="1" applyBorder="1" applyAlignment="1" applyProtection="1">
      <alignment vertical="top" wrapText="1"/>
      <protection locked="0"/>
    </xf>
    <xf numFmtId="0" fontId="7" fillId="8" borderId="40" xfId="0" applyFont="1" applyFill="1" applyBorder="1" applyAlignment="1" applyProtection="1">
      <alignment vertical="center" wrapText="1"/>
    </xf>
    <xf numFmtId="0" fontId="0" fillId="8" borderId="29" xfId="0" applyFill="1" applyBorder="1" applyAlignment="1" applyProtection="1">
      <alignment vertical="center" wrapText="1"/>
    </xf>
    <xf numFmtId="0" fontId="7" fillId="0" borderId="29"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9" xfId="0" applyFont="1" applyFill="1" applyBorder="1" applyAlignment="1" applyProtection="1">
      <alignment wrapText="1"/>
    </xf>
    <xf numFmtId="0" fontId="7" fillId="0" borderId="7" xfId="0" applyFont="1" applyFill="1" applyBorder="1" applyAlignment="1" applyProtection="1">
      <alignment wrapText="1"/>
    </xf>
    <xf numFmtId="0" fontId="7" fillId="0" borderId="172" xfId="0" applyFont="1" applyFill="1" applyBorder="1" applyAlignment="1" applyProtection="1">
      <alignment horizontal="left" vertical="center" wrapText="1"/>
    </xf>
    <xf numFmtId="0" fontId="31" fillId="8" borderId="9" xfId="0" applyFont="1" applyFill="1" applyBorder="1" applyAlignment="1" applyProtection="1">
      <alignment horizontal="left" vertical="center"/>
    </xf>
    <xf numFmtId="0" fontId="31" fillId="8" borderId="7" xfId="0" applyFont="1" applyFill="1" applyBorder="1" applyAlignment="1" applyProtection="1">
      <alignment horizontal="left" vertical="center"/>
    </xf>
    <xf numFmtId="0" fontId="7" fillId="8" borderId="172" xfId="0" applyFont="1" applyFill="1" applyBorder="1" applyAlignment="1" applyProtection="1">
      <alignment vertical="center" wrapText="1"/>
    </xf>
    <xf numFmtId="0" fontId="7" fillId="8" borderId="5" xfId="0" applyFont="1" applyFill="1" applyBorder="1" applyAlignment="1" applyProtection="1">
      <alignment vertical="center" wrapText="1"/>
    </xf>
    <xf numFmtId="0" fontId="55" fillId="4" borderId="70" xfId="0" applyFont="1" applyFill="1" applyBorder="1" applyAlignment="1" applyProtection="1">
      <alignment vertical="top" wrapText="1"/>
      <protection locked="0"/>
    </xf>
    <xf numFmtId="0" fontId="367" fillId="4" borderId="0" xfId="0" applyFont="1" applyFill="1" applyBorder="1" applyAlignment="1" applyProtection="1">
      <alignment horizontal="left" vertical="center"/>
      <protection locked="0"/>
    </xf>
    <xf numFmtId="0" fontId="23" fillId="0" borderId="62" xfId="0" applyFont="1" applyFill="1" applyBorder="1" applyAlignment="1" applyProtection="1">
      <alignment horizontal="center"/>
    </xf>
    <xf numFmtId="0" fontId="23" fillId="0" borderId="34" xfId="0" applyFont="1" applyFill="1" applyBorder="1" applyAlignment="1" applyProtection="1">
      <alignment horizontal="center"/>
    </xf>
    <xf numFmtId="0" fontId="23" fillId="0" borderId="63" xfId="0" applyFont="1" applyFill="1" applyBorder="1" applyAlignment="1" applyProtection="1">
      <alignment horizontal="center"/>
    </xf>
    <xf numFmtId="0" fontId="18" fillId="0"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5" xfId="0" applyFont="1" applyFill="1" applyBorder="1" applyAlignment="1" applyProtection="1">
      <alignment horizontal="center"/>
    </xf>
    <xf numFmtId="0" fontId="0" fillId="0" borderId="6"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8" fillId="0" borderId="58" xfId="0" applyFont="1" applyFill="1" applyBorder="1" applyAlignment="1" applyProtection="1">
      <alignment horizontal="center" vertical="center"/>
    </xf>
    <xf numFmtId="0" fontId="18" fillId="0" borderId="59" xfId="0" applyFont="1" applyFill="1" applyBorder="1" applyAlignment="1" applyProtection="1">
      <alignment horizontal="center" vertical="center"/>
    </xf>
    <xf numFmtId="0" fontId="18" fillId="0" borderId="60" xfId="0" applyFont="1" applyFill="1" applyBorder="1" applyAlignment="1" applyProtection="1">
      <alignment horizontal="center" vertical="center"/>
    </xf>
    <xf numFmtId="0" fontId="0" fillId="0" borderId="8" xfId="0" applyFill="1" applyBorder="1" applyAlignment="1" applyProtection="1">
      <alignment horizontal="left" vertical="center" wrapText="1"/>
    </xf>
    <xf numFmtId="0" fontId="23" fillId="3" borderId="62" xfId="0" applyFont="1" applyFill="1" applyBorder="1" applyAlignment="1" applyProtection="1">
      <alignment horizontal="center"/>
    </xf>
    <xf numFmtId="0" fontId="23" fillId="3" borderId="34" xfId="0" applyFont="1" applyFill="1" applyBorder="1" applyAlignment="1" applyProtection="1">
      <alignment horizontal="center"/>
    </xf>
    <xf numFmtId="0" fontId="23" fillId="3" borderId="63" xfId="0" applyFont="1" applyFill="1" applyBorder="1" applyAlignment="1" applyProtection="1">
      <alignment horizontal="center"/>
    </xf>
    <xf numFmtId="0" fontId="0" fillId="0" borderId="8" xfId="0" applyBorder="1" applyAlignment="1" applyProtection="1">
      <alignment horizontal="left" wrapText="1"/>
    </xf>
    <xf numFmtId="0" fontId="0" fillId="0" borderId="0" xfId="0" applyBorder="1" applyAlignment="1" applyProtection="1">
      <alignment horizontal="left" wrapText="1"/>
    </xf>
    <xf numFmtId="0" fontId="0" fillId="0" borderId="5" xfId="0" applyBorder="1" applyAlignment="1" applyProtection="1">
      <alignment horizontal="left" wrapText="1"/>
    </xf>
    <xf numFmtId="0" fontId="35" fillId="3" borderId="8" xfId="0" applyFont="1" applyFill="1" applyBorder="1" applyAlignment="1" applyProtection="1">
      <alignment horizontal="center"/>
    </xf>
    <xf numFmtId="0" fontId="35" fillId="3" borderId="0" xfId="0" applyFont="1" applyFill="1" applyBorder="1" applyAlignment="1" applyProtection="1">
      <alignment horizontal="center"/>
    </xf>
    <xf numFmtId="0" fontId="35" fillId="3" borderId="5" xfId="0" applyFont="1" applyFill="1" applyBorder="1" applyAlignment="1" applyProtection="1">
      <alignment horizontal="center"/>
    </xf>
    <xf numFmtId="0" fontId="18" fillId="3" borderId="40" xfId="0" applyFont="1" applyFill="1" applyBorder="1" applyAlignment="1" applyProtection="1">
      <alignment horizontal="center"/>
    </xf>
    <xf numFmtId="0" fontId="18" fillId="3" borderId="27" xfId="0" applyFont="1" applyFill="1" applyBorder="1" applyAlignment="1" applyProtection="1">
      <alignment horizontal="center"/>
    </xf>
    <xf numFmtId="0" fontId="18" fillId="3" borderId="29" xfId="0" applyFont="1" applyFill="1" applyBorder="1" applyAlignment="1" applyProtection="1">
      <alignment horizontal="center"/>
    </xf>
  </cellXfs>
  <cellStyles count="40383">
    <cellStyle name=" 1" xfId="48"/>
    <cellStyle name=" 1 2" xfId="49"/>
    <cellStyle name=" 1 3" xfId="50"/>
    <cellStyle name=" 10" xfId="51"/>
    <cellStyle name=" 10 2" xfId="52"/>
    <cellStyle name=" 10 3" xfId="53"/>
    <cellStyle name=" 11" xfId="54"/>
    <cellStyle name=" 11 2" xfId="55"/>
    <cellStyle name=" 11 3" xfId="56"/>
    <cellStyle name=" 12" xfId="57"/>
    <cellStyle name=" 12 2" xfId="58"/>
    <cellStyle name=" 12 3" xfId="59"/>
    <cellStyle name=" 13" xfId="60"/>
    <cellStyle name=" 13 2" xfId="61"/>
    <cellStyle name=" 13 3" xfId="62"/>
    <cellStyle name=" 14" xfId="63"/>
    <cellStyle name=" 14 2" xfId="64"/>
    <cellStyle name=" 14 3" xfId="65"/>
    <cellStyle name=" 15" xfId="66"/>
    <cellStyle name=" 15 2" xfId="67"/>
    <cellStyle name=" 15 3" xfId="68"/>
    <cellStyle name=" 16" xfId="69"/>
    <cellStyle name=" 16 2" xfId="70"/>
    <cellStyle name=" 16 3" xfId="71"/>
    <cellStyle name=" 17" xfId="72"/>
    <cellStyle name=" 17 2" xfId="73"/>
    <cellStyle name=" 17 3" xfId="74"/>
    <cellStyle name=" 2" xfId="75"/>
    <cellStyle name=" 2 2" xfId="76"/>
    <cellStyle name=" 2 3" xfId="77"/>
    <cellStyle name=" 3" xfId="78"/>
    <cellStyle name=" 3 2" xfId="79"/>
    <cellStyle name=" 3 3" xfId="80"/>
    <cellStyle name=" 4" xfId="81"/>
    <cellStyle name=" 4 2" xfId="82"/>
    <cellStyle name=" 4 3" xfId="83"/>
    <cellStyle name=" 5" xfId="84"/>
    <cellStyle name=" 5 2" xfId="85"/>
    <cellStyle name=" 5 3" xfId="86"/>
    <cellStyle name=" 6" xfId="87"/>
    <cellStyle name=" 6 2" xfId="88"/>
    <cellStyle name=" 6 3" xfId="89"/>
    <cellStyle name=" 7" xfId="90"/>
    <cellStyle name=" 7 2" xfId="91"/>
    <cellStyle name=" 7 3" xfId="92"/>
    <cellStyle name=" 8" xfId="93"/>
    <cellStyle name=" 8 2" xfId="94"/>
    <cellStyle name=" 8 3" xfId="95"/>
    <cellStyle name=" 9" xfId="96"/>
    <cellStyle name=" 9 2" xfId="97"/>
    <cellStyle name=" 9 3" xfId="98"/>
    <cellStyle name="$" xfId="99"/>
    <cellStyle name="$ &amp; ¢" xfId="100"/>
    <cellStyle name="$ 2" xfId="101"/>
    <cellStyle name="$_1 PRELIM INT Jul 10 3b Bridge - TOTAL" xfId="102"/>
    <cellStyle name="$_ANSI" xfId="103"/>
    <cellStyle name="$_ANSI_1 PRELIM INT Jul 10 3b Bridge - TOTAL" xfId="104"/>
    <cellStyle name="$_BONZ" xfId="105"/>
    <cellStyle name="$_BONZ_1 PRELIM INT Jul 10 3b Bridge - TOTAL" xfId="106"/>
    <cellStyle name="$_cybx" xfId="107"/>
    <cellStyle name="$_cybx_1 PRELIM INT Jul 10 3b Bridge - TOTAL" xfId="108"/>
    <cellStyle name="$_IART" xfId="109"/>
    <cellStyle name="$_IART_1 PRELIM INT Jul 10 3b Bridge - TOTAL" xfId="110"/>
    <cellStyle name="$_MCK" xfId="111"/>
    <cellStyle name="$_MCK_1 PRELIM INT Jul 10 3b Bridge - TOTAL" xfId="112"/>
    <cellStyle name="$_ttgn" xfId="113"/>
    <cellStyle name="$_ttgn_1 PRELIM INT Jul 10 3b Bridge - TOTAL" xfId="114"/>
    <cellStyle name="$_TZIX" xfId="115"/>
    <cellStyle name="$_TZIX_1 PRELIM INT Jul 10 3b Bridge - TOTAL" xfId="116"/>
    <cellStyle name="$1000s (0)" xfId="117"/>
    <cellStyle name="$2" xfId="118"/>
    <cellStyle name="$2 2" xfId="119"/>
    <cellStyle name="$2 3" xfId="120"/>
    <cellStyle name="$2 4" xfId="121"/>
    <cellStyle name="$m" xfId="122"/>
    <cellStyle name="$q" xfId="123"/>
    <cellStyle name="$q*" xfId="124"/>
    <cellStyle name="$q_1 PRELIM INT Jul 10 3b Bridge - TOTAL" xfId="125"/>
    <cellStyle name="$qA" xfId="126"/>
    <cellStyle name="$qRange" xfId="127"/>
    <cellStyle name="$sign" xfId="128"/>
    <cellStyle name="%" xfId="129"/>
    <cellStyle name="% 2" xfId="130"/>
    <cellStyle name="% 2 2" xfId="131"/>
    <cellStyle name="% 3" xfId="132"/>
    <cellStyle name="% 4" xfId="133"/>
    <cellStyle name="%.00" xfId="134"/>
    <cellStyle name="%_DYFS_Graduates_AMJ_15-21Breakout" xfId="135"/>
    <cellStyle name="%_Jan-Jun SFY13 Eligibility Projections v2" xfId="136"/>
    <cellStyle name="%_NY MatNewb CRCS Template" xfId="137"/>
    <cellStyle name="%_NY MatNewb CRCS Template 2" xfId="138"/>
    <cellStyle name="%_SFY14 Eligibility Projections v1" xfId="139"/>
    <cellStyle name="," xfId="140"/>
    <cellStyle name=", 2" xfId="141"/>
    <cellStyle name=", 2 2" xfId="142"/>
    <cellStyle name=",_NY MatNewb CRCS Template" xfId="143"/>
    <cellStyle name=",_NY MatNewb CRCS Template 2" xfId="144"/>
    <cellStyle name=".00" xfId="145"/>
    <cellStyle name=".00 2" xfId="146"/>
    <cellStyle name=".00 2 2" xfId="147"/>
    <cellStyle name=".00 border" xfId="148"/>
    <cellStyle name=".00 border 2" xfId="149"/>
    <cellStyle name=".00 border 2 2" xfId="150"/>
    <cellStyle name=".00 with border" xfId="151"/>
    <cellStyle name=".00 with border 2" xfId="152"/>
    <cellStyle name=".00 with border 2 2" xfId="153"/>
    <cellStyle name=".00_NY MatNewb CRCS Template" xfId="154"/>
    <cellStyle name=";;;" xfId="155"/>
    <cellStyle name=";;; 2" xfId="156"/>
    <cellStyle name="\" xfId="157"/>
    <cellStyle name="\ 2" xfId="158"/>
    <cellStyle name="\ 3" xfId="159"/>
    <cellStyle name="\_Report 3" xfId="160"/>
    <cellStyle name="\_Sheet2" xfId="161"/>
    <cellStyle name="\_Sheet2_Observations" xfId="162"/>
    <cellStyle name="\_Sheet3" xfId="163"/>
    <cellStyle name="\_Sheet3_Observations" xfId="164"/>
    <cellStyle name="_%(SignOnly)" xfId="165"/>
    <cellStyle name="_%(SignSpaceOnly)" xfId="166"/>
    <cellStyle name="_2+10 revenue forecast" xfId="167"/>
    <cellStyle name="_2+10 revenue forecast 2" xfId="168"/>
    <cellStyle name="_2+10 revenue forecast 2_Observations" xfId="169"/>
    <cellStyle name="_2+10 revenue forecast 3" xfId="170"/>
    <cellStyle name="_2+10 revenue forecast_Report 3" xfId="171"/>
    <cellStyle name="_2+10 revenue forecast_Sheet2" xfId="172"/>
    <cellStyle name="_2+10 revenue forecast_Sheet2_Observations" xfId="173"/>
    <cellStyle name="_2+10 revenue forecast_Sheet3" xfId="174"/>
    <cellStyle name="_2+10 revenue forecast_Sheet3_Observations" xfId="175"/>
    <cellStyle name="_2007 10+2 IHP" xfId="176"/>
    <cellStyle name="_2007 10+2 IHP 2" xfId="177"/>
    <cellStyle name="_2007 10+2 IHP 2_Observations" xfId="178"/>
    <cellStyle name="_2007 10+2 IHP 3" xfId="179"/>
    <cellStyle name="_2007 10+2 IHP_Report 3" xfId="180"/>
    <cellStyle name="_2007 10+2 IHP_Sheet2" xfId="181"/>
    <cellStyle name="_2007 10+2 IHP_Sheet2_Observations" xfId="182"/>
    <cellStyle name="_2007 10+2 IHP_Sheet3" xfId="183"/>
    <cellStyle name="_2007 10+2 IHP_Sheet3_Observations" xfId="184"/>
    <cellStyle name="_2008 9+3 GM FCST" xfId="185"/>
    <cellStyle name="_2008 9+3 GM FCST 2" xfId="186"/>
    <cellStyle name="_2008 9+3 GM FCST 2_Observations" xfId="187"/>
    <cellStyle name="_2008 9+3 GM FCST 3" xfId="188"/>
    <cellStyle name="_2008 9+3 GM FCST_Report 3" xfId="189"/>
    <cellStyle name="_2008 9+3 GM FCST_Sheet2" xfId="190"/>
    <cellStyle name="_2008 9+3 GM FCST_Sheet2_Observations" xfId="191"/>
    <cellStyle name="_2008 9+3 GM FCST_Sheet3" xfId="192"/>
    <cellStyle name="_2008 9+3 GM FCST_Sheet3_Observations" xfId="193"/>
    <cellStyle name="_2009 2+10 Fcst Template - Schedules A-D.xls;F.xls;H.xls;M-Q use this file" xfId="194"/>
    <cellStyle name="_2009 2+10 Fcst Template - Schedules A-D.xls;F.xls;H.xls;M-Q use this file 2" xfId="195"/>
    <cellStyle name="_2009 2+10 Fcst Template - Schedules A-D.xls;F.xls;H.xls;M-Q use this file 2_Observations" xfId="196"/>
    <cellStyle name="_2009 2+10 Fcst Template - Schedules A-D.xls;F.xls;H.xls;M-Q use this file 3" xfId="197"/>
    <cellStyle name="_2009 2+10 Fcst Template - Schedules A-D.xls;F.xls;H.xls;M-Q use this file_Report 3" xfId="198"/>
    <cellStyle name="_2009 2+10 Fcst Template - Schedules A-D.xls;F.xls;H.xls;M-Q use this file_Sheet2" xfId="199"/>
    <cellStyle name="_2009 2+10 Fcst Template - Schedules A-D.xls;F.xls;H.xls;M-Q use this file_Sheet2_Observations" xfId="200"/>
    <cellStyle name="_2009 2+10 Fcst Template - Schedules A-D.xls;F.xls;H.xls;M-Q use this file_Sheet3" xfId="201"/>
    <cellStyle name="_2009 2+10 Fcst Template - Schedules A-D.xls;F.xls;H.xls;M-Q use this file_Sheet3_Observations" xfId="202"/>
    <cellStyle name="_2009 Big Wins 2+10_TennCare_20090316" xfId="203"/>
    <cellStyle name="_2009 Big Wins 2+10_TennCare_20090316 2" xfId="204"/>
    <cellStyle name="_2009 Big Wins 2+10_TennCare_20090316 2_Observations" xfId="205"/>
    <cellStyle name="_2009 Big Wins 2+10_TennCare_20090316 3" xfId="206"/>
    <cellStyle name="_2009 Big Wins 2+10_TennCare_20090316_Report 3" xfId="207"/>
    <cellStyle name="_2009 Big Wins 2+10_TennCare_20090316_Sheet2" xfId="208"/>
    <cellStyle name="_2009 Big Wins 2+10_TennCare_20090316_Sheet2_Observations" xfId="209"/>
    <cellStyle name="_2009 Big Wins 2+10_TennCare_20090316_Sheet3" xfId="210"/>
    <cellStyle name="_2009 Big Wins 2+10_TennCare_20090316_Sheet3_Observations" xfId="211"/>
    <cellStyle name="_2009 BudvAct BenEx - Dec" xfId="212"/>
    <cellStyle name="_2009 BudvAct BenEx - Dec 2" xfId="213"/>
    <cellStyle name="_2009 BudvAct BenEx - Dec 2_Observations" xfId="214"/>
    <cellStyle name="_2009 BudvAct BenEx - Dec 3" xfId="215"/>
    <cellStyle name="_2009 BudvAct BenEx - Dec_Report 3" xfId="216"/>
    <cellStyle name="_2009 BudvAct BenEx - Dec_Sheet2" xfId="217"/>
    <cellStyle name="_2009 BudvAct BenEx - Dec_Sheet2_Observations" xfId="218"/>
    <cellStyle name="_2009 BudvAct BenEx - Dec_Sheet3" xfId="219"/>
    <cellStyle name="_2009 BudvAct BenEx - Dec_Sheet3_Observations" xfId="220"/>
    <cellStyle name="_2009-01 Power Point Load" xfId="221"/>
    <cellStyle name="_2009-01 Power Point Load 2" xfId="222"/>
    <cellStyle name="_2009-01 Power Point Load 2_Observations" xfId="223"/>
    <cellStyle name="_2009-01 Power Point Load 3" xfId="224"/>
    <cellStyle name="_2009-01 Power Point Load_Report 3" xfId="225"/>
    <cellStyle name="_2009-01 Power Point Load_Sheet2" xfId="226"/>
    <cellStyle name="_2009-01 Power Point Load_Sheet2_Observations" xfId="227"/>
    <cellStyle name="_2009-01 Power Point Load_Sheet3" xfId="228"/>
    <cellStyle name="_2009-01 Power Point Load_Sheet3_Observations" xfId="229"/>
    <cellStyle name="_2009-02 Power Point Load" xfId="230"/>
    <cellStyle name="_2009-02 Power Point Load 2" xfId="231"/>
    <cellStyle name="_2009-02 Power Point Load 2_Observations" xfId="232"/>
    <cellStyle name="_2009-02 Power Point Load 3" xfId="233"/>
    <cellStyle name="_2009-02 Power Point Load_Report 3" xfId="234"/>
    <cellStyle name="_2009-02 Power Point Load_Sheet2" xfId="235"/>
    <cellStyle name="_2009-02 Power Point Load_Sheet2_Observations" xfId="236"/>
    <cellStyle name="_2009-02 Power Point Load_Sheet3" xfId="237"/>
    <cellStyle name="_2009-02 Power Point Load_Sheet3_Observations" xfId="238"/>
    <cellStyle name="_2010 2+10_GM FCST" xfId="239"/>
    <cellStyle name="_2010 2+10_GM FCST 2" xfId="240"/>
    <cellStyle name="_2010 2+10_GM FCST 2_Observations" xfId="241"/>
    <cellStyle name="_2010 2+10_GM FCST 3" xfId="242"/>
    <cellStyle name="_2010 2+10_GM FCST_Report 3" xfId="243"/>
    <cellStyle name="_2010 2+10_GM FCST_Sheet2" xfId="244"/>
    <cellStyle name="_2010 2+10_GM FCST_Sheet2_Observations" xfId="245"/>
    <cellStyle name="_2010 2+10_GM FCST_Sheet3" xfId="246"/>
    <cellStyle name="_2010 2+10_GM FCST_Sheet3_Observations" xfId="247"/>
    <cellStyle name="_2-2008 Close" xfId="248"/>
    <cellStyle name="_2-2008 Close 2" xfId="249"/>
    <cellStyle name="_2-2008 Close 2_Observations" xfId="250"/>
    <cellStyle name="_2-2008 Close 3" xfId="251"/>
    <cellStyle name="_2-2008 Close_Report 3" xfId="252"/>
    <cellStyle name="_2-2008 Close_Sheet2" xfId="253"/>
    <cellStyle name="_2-2008 Close_Sheet2_Observations" xfId="254"/>
    <cellStyle name="_2-2008 Close_Sheet3" xfId="255"/>
    <cellStyle name="_2-2008 Close_Sheet3_Observations" xfId="256"/>
    <cellStyle name="_5+7 Cap SCS Cap Submission" xfId="257"/>
    <cellStyle name="_5+7 Cap SCS Cap Submission 2" xfId="258"/>
    <cellStyle name="_5+7 Cap SCS Cap Submission 2_Observations" xfId="259"/>
    <cellStyle name="_5+7 Cap SCS Cap Submission 3" xfId="260"/>
    <cellStyle name="_5+7 Cap SCS Cap Submission_Report 3" xfId="261"/>
    <cellStyle name="_5+7 Cap SCS Cap Submission_Sheet2" xfId="262"/>
    <cellStyle name="_5+7 Cap SCS Cap Submission_Sheet2_Observations" xfId="263"/>
    <cellStyle name="_5+7 Cap SCS Cap Submission_Sheet3" xfId="264"/>
    <cellStyle name="_5+7 Cap SCS Cap Submission_Sheet3_Observations" xfId="265"/>
    <cellStyle name="_7+5 Int-Ewd-Ext" xfId="266"/>
    <cellStyle name="_7+5 Int-Ewd-Ext 2" xfId="267"/>
    <cellStyle name="_7+5 Int-Ewd-Ext 2_Observations" xfId="268"/>
    <cellStyle name="_7+5 Int-Ewd-Ext 3" xfId="269"/>
    <cellStyle name="_7+5 Int-Ewd-Ext_Report 3" xfId="270"/>
    <cellStyle name="_7+5 Int-Ewd-Ext_Sheet2" xfId="271"/>
    <cellStyle name="_7+5 Int-Ewd-Ext_Sheet2_Observations" xfId="272"/>
    <cellStyle name="_7+5 Int-Ewd-Ext_Sheet3" xfId="273"/>
    <cellStyle name="_7+5 Int-Ewd-Ext_Sheet3_Observations" xfId="274"/>
    <cellStyle name="_Alt5" xfId="275"/>
    <cellStyle name="_ASO Revenue" xfId="276"/>
    <cellStyle name="_ASO Revenue 2" xfId="277"/>
    <cellStyle name="_ASO Revenue 2_Observations" xfId="278"/>
    <cellStyle name="_ASO Revenue 3" xfId="279"/>
    <cellStyle name="_ASO Revenue_Report 3" xfId="280"/>
    <cellStyle name="_ASO Revenue_Sheet2" xfId="281"/>
    <cellStyle name="_ASO Revenue_Sheet2_Observations" xfId="282"/>
    <cellStyle name="_ASO Revenue_Sheet3" xfId="283"/>
    <cellStyle name="_ASO Revenue_Sheet3_Observations" xfId="284"/>
    <cellStyle name="_August 2008 FLASH_Updated for Actua_WD4" xfId="285"/>
    <cellStyle name="_August 2008 FLASH_Updated for Actua_WD4 2" xfId="286"/>
    <cellStyle name="_August 2008 FLASH_Updated for Actua_WD4 2_Observations" xfId="287"/>
    <cellStyle name="_August 2008 FLASH_Updated for Actua_WD4 3" xfId="288"/>
    <cellStyle name="_August 2008 FLASH_Updated for Actua_WD4_Report 3" xfId="289"/>
    <cellStyle name="_August 2008 FLASH_Updated for Actua_WD4_Sheet2" xfId="290"/>
    <cellStyle name="_August 2008 FLASH_Updated for Actua_WD4_Sheet2_Observations" xfId="291"/>
    <cellStyle name="_August 2008 FLASH_Updated for Actua_WD4_Sheet3" xfId="292"/>
    <cellStyle name="_August 2008 FLASH_Updated for Actua_WD4_Sheet3_Observations" xfId="293"/>
    <cellStyle name="_Big Customer PL 8+4 Pierce Sch A_V1" xfId="294"/>
    <cellStyle name="_Big Customer PL 8+4 Pierce Sch A_V1 2" xfId="295"/>
    <cellStyle name="_Big Customer PL 8+4 Pierce Sch A_V1 2_Observations" xfId="296"/>
    <cellStyle name="_Big Customer PL 8+4 Pierce Sch A_V1 3" xfId="297"/>
    <cellStyle name="_Big Customer PL 8+4 Pierce Sch A_V1_Report 3" xfId="298"/>
    <cellStyle name="_Big Customer PL 8+4 Pierce Sch A_V1_Sheet2" xfId="299"/>
    <cellStyle name="_Big Customer PL 8+4 Pierce Sch A_V1_Sheet2_Observations" xfId="300"/>
    <cellStyle name="_Big Customer PL 8+4 Pierce Sch A_V1_Sheet3" xfId="301"/>
    <cellStyle name="_Big Customer PL 8+4 Pierce Sch A_V1_Sheet3_Observations" xfId="302"/>
    <cellStyle name="_Book1" xfId="303"/>
    <cellStyle name="_Book1 2" xfId="304"/>
    <cellStyle name="_Book1 2_Observations" xfId="305"/>
    <cellStyle name="_Book1 3" xfId="306"/>
    <cellStyle name="_Book1_Report 3" xfId="307"/>
    <cellStyle name="_Book1_Sheet2" xfId="308"/>
    <cellStyle name="_Book1_Sheet2_Observations" xfId="309"/>
    <cellStyle name="_Book1_Sheet3" xfId="310"/>
    <cellStyle name="_Book1_Sheet3_Observations" xfId="311"/>
    <cellStyle name="_Book3" xfId="312"/>
    <cellStyle name="_Book3 2" xfId="313"/>
    <cellStyle name="_Book3 2_Observations" xfId="314"/>
    <cellStyle name="_Book3 3" xfId="315"/>
    <cellStyle name="_Book3_Report 3" xfId="316"/>
    <cellStyle name="_Book3_Sheet2" xfId="317"/>
    <cellStyle name="_Book3_Sheet2_Observations" xfId="318"/>
    <cellStyle name="_Book3_Sheet3" xfId="319"/>
    <cellStyle name="_Book3_Sheet3_Observations" xfId="320"/>
    <cellStyle name="_Book5" xfId="321"/>
    <cellStyle name="_Book5 2" xfId="322"/>
    <cellStyle name="_Book5 2_Observations" xfId="323"/>
    <cellStyle name="_Book5 3" xfId="324"/>
    <cellStyle name="_Book5_Report 3" xfId="325"/>
    <cellStyle name="_Book5_Sheet2" xfId="326"/>
    <cellStyle name="_Book5_Sheet2_Observations" xfId="327"/>
    <cellStyle name="_Book5_Sheet3" xfId="328"/>
    <cellStyle name="_Book5_Sheet3_Observations" xfId="329"/>
    <cellStyle name="_Call&amp;Claim_Mock 3 Testing" xfId="330"/>
    <cellStyle name="_Call&amp;Claim_Mock 3 Testing 2" xfId="331"/>
    <cellStyle name="_Call&amp;Claim_Mock 3 Testing 2_Observations" xfId="332"/>
    <cellStyle name="_Call&amp;Claim_Mock 3 Testing 3" xfId="333"/>
    <cellStyle name="_Call&amp;Claim_Mock 3 Testing_Report 3" xfId="334"/>
    <cellStyle name="_Call&amp;Claim_Mock 3 Testing_Sheet2" xfId="335"/>
    <cellStyle name="_Call&amp;Claim_Mock 3 Testing_Sheet2_Observations" xfId="336"/>
    <cellStyle name="_Call&amp;Claim_Mock 3 Testing_Sheet3" xfId="337"/>
    <cellStyle name="_Call&amp;Claim_Mock 3 Testing_Sheet3_Observations" xfId="338"/>
    <cellStyle name="_Call&amp;Claim_Mock 4 Testing v3" xfId="339"/>
    <cellStyle name="_Call&amp;Claim_Mock 4 Testing v3 2" xfId="340"/>
    <cellStyle name="_Call&amp;Claim_Mock 4 Testing v3 2_Observations" xfId="341"/>
    <cellStyle name="_Call&amp;Claim_Mock 4 Testing v3 3" xfId="342"/>
    <cellStyle name="_Call&amp;Claim_Mock 4 Testing v3_Report 3" xfId="343"/>
    <cellStyle name="_Call&amp;Claim_Mock 4 Testing v3_Sheet2" xfId="344"/>
    <cellStyle name="_Call&amp;Claim_Mock 4 Testing v3_Sheet2_Observations" xfId="345"/>
    <cellStyle name="_Call&amp;Claim_Mock 4 Testing v3_Sheet3" xfId="346"/>
    <cellStyle name="_Call&amp;Claim_Mock 4 Testing v3_Sheet3_Observations" xfId="347"/>
    <cellStyle name="_Call_Claim Dept PLs" xfId="348"/>
    <cellStyle name="_Call_Claim Dept PLs 2" xfId="349"/>
    <cellStyle name="_Call_Claim Dept PLs 2_Observations" xfId="350"/>
    <cellStyle name="_Call_Claim Dept PLs 3" xfId="351"/>
    <cellStyle name="_Call_Claim Dept PLs_Report 3" xfId="352"/>
    <cellStyle name="_Call_Claim Dept PLs_Sheet2" xfId="353"/>
    <cellStyle name="_Call_Claim Dept PLs_Sheet2_Observations" xfId="354"/>
    <cellStyle name="_Call_Claim Dept PLs_Sheet3" xfId="355"/>
    <cellStyle name="_Call_Claim Dept PLs_Sheet3_Observations" xfId="356"/>
    <cellStyle name="_CallClaim_Mock 3 Testing" xfId="357"/>
    <cellStyle name="_CallClaim_Mock 3 Testing 2" xfId="358"/>
    <cellStyle name="_CallClaim_Mock 3 Testing 2_Observations" xfId="359"/>
    <cellStyle name="_CallClaim_Mock 3 Testing 3" xfId="360"/>
    <cellStyle name="_CallClaim_Mock 3 Testing_Report 3" xfId="361"/>
    <cellStyle name="_CallClaim_Mock 3 Testing_Sheet2" xfId="362"/>
    <cellStyle name="_CallClaim_Mock 3 Testing_Sheet2_Observations" xfId="363"/>
    <cellStyle name="_CallClaim_Mock 3 Testing_Sheet3" xfId="364"/>
    <cellStyle name="_CallClaim_Mock 3 Testing_Sheet3_Observations" xfId="365"/>
    <cellStyle name="_CER (41270)" xfId="366"/>
    <cellStyle name="_CER (41270) 2" xfId="367"/>
    <cellStyle name="_CER (41270) 2_Observations" xfId="368"/>
    <cellStyle name="_CER (41270) 3" xfId="369"/>
    <cellStyle name="_CER (41270)_Report 3" xfId="370"/>
    <cellStyle name="_CER (41270)_Sheet2" xfId="371"/>
    <cellStyle name="_CER (41270)_Sheet2_Observations" xfId="372"/>
    <cellStyle name="_CER (41270)_Sheet3" xfId="373"/>
    <cellStyle name="_CER (41270)_Sheet3_Observations" xfId="374"/>
    <cellStyle name="_Column1" xfId="375"/>
    <cellStyle name="_Column1 2" xfId="376"/>
    <cellStyle name="_Column1 2_Observations" xfId="377"/>
    <cellStyle name="_Column1 3" xfId="378"/>
    <cellStyle name="_Column1_Report 3" xfId="379"/>
    <cellStyle name="_Column1_Sheet2" xfId="380"/>
    <cellStyle name="_Column1_Sheet2_Observations" xfId="381"/>
    <cellStyle name="_Column1_Sheet3" xfId="382"/>
    <cellStyle name="_Column1_Sheet3_Observations" xfId="383"/>
    <cellStyle name="_Comma" xfId="384"/>
    <cellStyle name="_Comma_~0577852" xfId="385"/>
    <cellStyle name="_Comma_~4026969" xfId="386"/>
    <cellStyle name="_Comma_0+12 Care Solutions WD7 1.10.08 v3 - to SCS" xfId="387"/>
    <cellStyle name="_Comma_0+12 Forecast" xfId="388"/>
    <cellStyle name="_Comma_0+12 HSG FINAL" xfId="389"/>
    <cellStyle name="_Comma_10+2 Rollforward template" xfId="390"/>
    <cellStyle name="_Comma_2004_2005 EBITDA Bridge" xfId="391"/>
    <cellStyle name="_Comma_2004-7-8 v2 Segment Multiple Analysis" xfId="392"/>
    <cellStyle name="_Comma_2007 3+9 - Supplemental Schedules" xfId="393"/>
    <cellStyle name="_Comma_2007 3+9 Forecast - Disease Solutions V4" xfId="394"/>
    <cellStyle name="_Comma_2007 3+9 Margins" xfId="395"/>
    <cellStyle name="_Comma_2007 3+9 SUMMARY" xfId="396"/>
    <cellStyle name="_Comma_2007 3+9 SUMMARY 04.14.07" xfId="397"/>
    <cellStyle name="_Comma_2007 5+7 - Supplemental Schedules (v3)" xfId="398"/>
    <cellStyle name="_Comma_2007 5+7 SUMMARY" xfId="399"/>
    <cellStyle name="_Comma_2007 7+5 - Supplemental Schedules" xfId="400"/>
    <cellStyle name="_Comma_2007 7+5 Revenue Rollforward (URN)" xfId="401"/>
    <cellStyle name="_Comma_2007 9+3 Analysis_AP" xfId="402"/>
    <cellStyle name="_Comma_2007 Budget - Supplemental Schedules" xfId="403"/>
    <cellStyle name="_Comma_2007 Revenue Rollforward - HCDS - 10-18-07" xfId="404"/>
    <cellStyle name="_Comma_2007 Revenue Rollforward - HCDS - 11-02-07" xfId="405"/>
    <cellStyle name="_Comma_2007_2008_Growth_Slides_11_02" xfId="406"/>
    <cellStyle name="_Comma_2008 @ 10+2 FCST" xfId="407"/>
    <cellStyle name="_Comma_2008 7+5 Revenue Rollforward (URN)" xfId="408"/>
    <cellStyle name="_Comma_2008 Bi weekly Template" xfId="409"/>
    <cellStyle name="_Comma_2008 Bi-weekly SHS Best Est. &amp; Rev Rfwd 7-19-07" xfId="410"/>
    <cellStyle name="_Comma_2008 Bi-weekly SHS Best Est. &amp; Rev Rfwd 7-26-07" xfId="411"/>
    <cellStyle name="_Comma_2008 Bi-weekly SHS Best Est. Rev Rfwd 11-02-07" xfId="412"/>
    <cellStyle name="_Comma_2008 Executive Summary" xfId="413"/>
    <cellStyle name="_Comma_2008 HCDS Exec Summary" xfId="414"/>
    <cellStyle name="_Comma_2008 Pipeline Rollforward_HSG" xfId="415"/>
    <cellStyle name="_Comma_2008 Revenue Target 8-17-07 for Heather" xfId="416"/>
    <cellStyle name="_Comma_2008 Summary Detail - Dawn and John P." xfId="417"/>
    <cellStyle name="_Comma_2008 UBH Best Est  Roll 10+2 080131" xfId="418"/>
    <cellStyle name="_Comma_2008 UPLOAD Template EXTERNAL (10+2)" xfId="419"/>
    <cellStyle name="_Comma_2008-04 Power Point Load" xfId="420"/>
    <cellStyle name="_Comma_2009 2+10 Fcst Template - Schedules A-D.xls;F.xls;H.xls;M-Q use this file" xfId="421"/>
    <cellStyle name="_Comma_2009-02 Power Point Load" xfId="422"/>
    <cellStyle name="_Comma_2010 2+10_GM FCST" xfId="423"/>
    <cellStyle name="_Comma_3+9 known-gap highlevel v4" xfId="424"/>
    <cellStyle name="_Comma_3+9 Revenue Forecasting tool - essbase based" xfId="425"/>
    <cellStyle name="_Comma_5+7 Preview" xfId="426"/>
    <cellStyle name="_Comma_560" xfId="427"/>
    <cellStyle name="_Comma_7+5 Int-Ewd-Ext" xfId="428"/>
    <cellStyle name="_Comma_7+5 Pipeline Rollforward (ACN)" xfId="429"/>
    <cellStyle name="_Comma_7-19-07 SHS CEO Report Final Expanded View" xfId="430"/>
    <cellStyle name="_Comma_9+3_Budget Forecast Timeline v2." xfId="431"/>
    <cellStyle name="_Comma_A9" xfId="432"/>
    <cellStyle name="_Comma_AGP_Screen 03.25.04" xfId="433"/>
    <cellStyle name="_Comma_Bi weekly rollforward 11 1 07v2" xfId="434"/>
    <cellStyle name="_Comma_Bi weekly rollforward 11 29 08 w DV updates" xfId="435"/>
    <cellStyle name="_Comma_Bi weekly rollforward 12-13-07" xfId="436"/>
    <cellStyle name="_Comma_Bi weekly rollforward 1-24-08" xfId="437"/>
    <cellStyle name="_Comma_Bi weekly rollforward 1-9-08" xfId="438"/>
    <cellStyle name="_Comma_Bi weekly rollforward 8.16.07 v1" xfId="439"/>
    <cellStyle name="_Comma_Big Customer PL 8+4 Pierce Sch A_V1" xfId="440"/>
    <cellStyle name="_Comma_Bi-weekly SHS Best Est. Rev Rfwd 7-05-07" xfId="441"/>
    <cellStyle name="_Comma_Bi-weekly SHS Best Est. Rev Rfwd 7-26-07 Final" xfId="442"/>
    <cellStyle name="_Comma_Biweekly with Hansen model" xfId="443"/>
    <cellStyle name="_Comma_Book1" xfId="444"/>
    <cellStyle name="_Comma_Book2" xfId="445"/>
    <cellStyle name="_Comma_Bridge - 2008 Revenue Bud" xfId="446"/>
    <cellStyle name="_Comma_Bronco 2005 Guidance Summary 01.19.05" xfId="447"/>
    <cellStyle name="_Comma_Bronco Screen 10.20.04" xfId="448"/>
    <cellStyle name="_Comma_Bronco Screen 7.19.04" xfId="449"/>
    <cellStyle name="_Comma_Bronco Screen 8.21.04" xfId="450"/>
    <cellStyle name="_Comma_Bronco Ten-Year DCF Model (CD) V2 9.1.04" xfId="451"/>
    <cellStyle name="_Comma_CER (41270)" xfId="452"/>
    <cellStyle name="_Comma_Copy of Point BS Variance Analysis (BT Update) 12.16.05" xfId="453"/>
    <cellStyle name="_Comma_Copy of Point BS Variance Analysis FINAL 12.19.05 v2" xfId="454"/>
    <cellStyle name="_Comma_Cost Savings 5+7" xfId="455"/>
    <cellStyle name="_Comma_CRO Public Comps - 4.25.05" xfId="456"/>
    <cellStyle name="_Comma_DCF - 20 Year" xfId="457"/>
    <cellStyle name="_Comma_Dental 2008-2010 best estimate model 3+9 version 4-9-07" xfId="458"/>
    <cellStyle name="_Comma_Emp-Pay-PS 2006-2007-2008v4" xfId="459"/>
    <cellStyle name="_Comma_Essbase load Rev Mem COC by Channel &amp; Customer" xfId="460"/>
    <cellStyle name="_Comma_Essbase pull_HSG Consol_prod suite_revised for 7+5FC v2" xfId="461"/>
    <cellStyle name="_Comma_Est Stretch" xfId="462"/>
    <cellStyle name="_Comma_Federal NOL" xfId="463"/>
    <cellStyle name="_Comma_Financial Review 10.02.07" xfId="464"/>
    <cellStyle name="_Comma_Financial Review 8.22.07" xfId="465"/>
    <cellStyle name="_Comma_Financial Review 8.25.07" xfId="466"/>
    <cellStyle name="_Comma_Financial Slides" xfId="467"/>
    <cellStyle name="_Comma_First Health Group Detailed Screen 10.14.04" xfId="468"/>
    <cellStyle name="_Comma_First Health Model_10_05_04" xfId="469"/>
    <cellStyle name="_Comma_FTEs PS 5+7" xfId="470"/>
    <cellStyle name="_Comma_Gap Analysis" xfId="471"/>
    <cellStyle name="_Comma_GBS Bi_Weekly 02-06-08" xfId="472"/>
    <cellStyle name="_Comma_GIS_SCS Cost Control" xfId="473"/>
    <cellStyle name="_Comma_GM" xfId="474"/>
    <cellStyle name="_Comma_HCDS Exec Summary_v2" xfId="475"/>
    <cellStyle name="_Comma_HCDS FTE 5+7 by month" xfId="476"/>
    <cellStyle name="_Comma_HCDS Revenue Rollforward (HCDS)" xfId="477"/>
    <cellStyle name="_Comma_HD Comps" xfId="478"/>
    <cellStyle name="_Comma_Health Dialog Private Screen 12.13.04" xfId="479"/>
    <cellStyle name="_Comma_HNT Screen 04.20.05" xfId="480"/>
    <cellStyle name="_Comma_HNT Screen 5.7.04" xfId="481"/>
    <cellStyle name="_Comma_HNT Screen 6.16.04" xfId="482"/>
    <cellStyle name="_Comma_HSG 2008 Budget Bridge - KLD3" xfId="483"/>
    <cellStyle name="_Comma_HSG quarterly" xfId="484"/>
    <cellStyle name="_Comma_Int-Ext-EWD - GBS V2" xfId="485"/>
    <cellStyle name="_Comma_John Way New and Improved GM Analysis_2009@ 2+10" xfId="486"/>
    <cellStyle name="_Comma_Known Rev - Gap Rept 20071102" xfId="487"/>
    <cellStyle name="_Comma_lbo_short_form" xfId="488"/>
    <cellStyle name="_Comma_Magellan Screen 03.08.05" xfId="489"/>
    <cellStyle name="_Comma_Magellan Screen 12.20.04" xfId="490"/>
    <cellStyle name="_Comma_Magellan Screen 12.21.04 KJR" xfId="491"/>
    <cellStyle name="_Comma_May 2007 Product Reporting - HCDS" xfId="492"/>
    <cellStyle name="_Comma_McKesson Screen 1.07.05" xfId="493"/>
    <cellStyle name="_Comma_McKesson Screen 1.31.05" xfId="494"/>
    <cellStyle name="_Comma_McKesson Screen 4.20.05" xfId="495"/>
    <cellStyle name="_Comma_Medicaid" xfId="496"/>
    <cellStyle name="_Comma_Medicaid Comps" xfId="497"/>
    <cellStyle name="_Comma_Membership" xfId="498"/>
    <cellStyle name="_Comma_Membership Analysis 12.13.04" xfId="499"/>
    <cellStyle name="_Comma_New Mexico Tax Issue 02.15.05" xfId="500"/>
    <cellStyle name="_Comma_NOL Benefit" xfId="501"/>
    <cellStyle name="_Comma_OptumHealth ACR Targets_110607v2" xfId="502"/>
    <cellStyle name="_Comma_Ovations 2+10 Impacts_03.27.08" xfId="503"/>
    <cellStyle name="_Comma_Ovations Program Template" xfId="504"/>
    <cellStyle name="_Comma_P&amp;L Sched" xfId="505"/>
    <cellStyle name="_Comma_PacifiCare Health Systems Screening Analysis 02.04.05" xfId="506"/>
    <cellStyle name="_Comma_PacifiCare Health Systems Screening Analysis 11.22.04" xfId="507"/>
    <cellStyle name="_Comma_Page 11 - Operating Costs" xfId="508"/>
    <cellStyle name="_Comma_PHS P&amp;L Membership and Multiple Comparison 11.22.04" xfId="509"/>
    <cellStyle name="_Comma_Pierce County 2+10 revenue forecast SFO" xfId="510"/>
    <cellStyle name="_Comma_Pierce County PL 5+7 Pierce Sch A_V4" xfId="511"/>
    <cellStyle name="_Comma_Pipeline Rollforward_HSG" xfId="512"/>
    <cellStyle name="_Comma_PL Rollforward Template" xfId="513"/>
    <cellStyle name="_Comma_PL Summ-Detail_2007" xfId="514"/>
    <cellStyle name="_Comma_Productivity Docs" xfId="515"/>
    <cellStyle name="_Comma_Public Comps 10.27.04 (Updates)" xfId="516"/>
    <cellStyle name="_Comma_Public Comps 11.11.04.2005 Versionxls" xfId="517"/>
    <cellStyle name="_Comma_Public Comps 4.2.04" xfId="518"/>
    <cellStyle name="_Comma_Risk Responsibility Matrix 8.13.04" xfId="519"/>
    <cellStyle name="_Comma_Screening Tool - CHA 12.18.05" xfId="520"/>
    <cellStyle name="_Comma_SCS 7+5 Capital FCST Template" xfId="521"/>
    <cellStyle name="_Comma_SKM Valuation - Consideration Analysis 02.24.05" xfId="522"/>
    <cellStyle name="_Comma_SLT Finance Slides_081807" xfId="523"/>
    <cellStyle name="_Comma_Status Update Fender 8.02.06" xfId="524"/>
    <cellStyle name="_Comma_Supplemental Schedules 1+11 FCST" xfId="525"/>
    <cellStyle name="_Comma_Supplemental Schedules UPDATE" xfId="526"/>
    <cellStyle name="_Comma_Tsunami Comps 11.23.04 v2" xfId="527"/>
    <cellStyle name="_Comma_Tsunami Comps2" xfId="528"/>
    <cellStyle name="_Comma_TZIX Screen 05.07.04" xfId="529"/>
    <cellStyle name="_Comma_UBH Bi-Weekly 110107_10+2" xfId="530"/>
    <cellStyle name="_Comma_Walgreen Co Screen 03.14.05" xfId="531"/>
    <cellStyle name="_Comma_WebMD Screen 01.08.05" xfId="532"/>
    <cellStyle name="_Comma_WebMD Screen 01.10.05" xfId="533"/>
    <cellStyle name="_Comma_Wellness 2007 5+7 Forecast" xfId="534"/>
    <cellStyle name="_Comma_Worksheet in 2008 Business Plan Review Template_final" xfId="535"/>
    <cellStyle name="_Comma_Worksheet in Supplemental Presentation" xfId="536"/>
    <cellStyle name="_Currency" xfId="537"/>
    <cellStyle name="_Currency_0+12 Care Solutions WD7 1.10.08 v3 - to SCS" xfId="538"/>
    <cellStyle name="_Currency_0+12 Forecast" xfId="539"/>
    <cellStyle name="_Currency_0+12 HSG FINAL" xfId="540"/>
    <cellStyle name="_Currency_10+2 Rollforward template" xfId="541"/>
    <cellStyle name="_Currency_2004_2005 EBITDA Bridge" xfId="542"/>
    <cellStyle name="_Currency_2007 3+9 - Supplemental Schedules" xfId="543"/>
    <cellStyle name="_Currency_2007 3+9 Forecast - Disease Solutions V4" xfId="544"/>
    <cellStyle name="_Currency_2007 3+9 Margins" xfId="545"/>
    <cellStyle name="_Currency_2007 3+9 SUMMARY" xfId="546"/>
    <cellStyle name="_Currency_2007 3+9 SUMMARY 04.14.07" xfId="547"/>
    <cellStyle name="_Currency_2007 5+7 - Supplemental Schedules (v3)" xfId="548"/>
    <cellStyle name="_Currency_2007 5+7 SUMMARY" xfId="549"/>
    <cellStyle name="_Currency_2007 7+5 - Supplemental Schedules" xfId="550"/>
    <cellStyle name="_Currency_2007 7+5 Revenue Rollforward (URN)" xfId="551"/>
    <cellStyle name="_Currency_2007 9+3 Analysis_AP" xfId="552"/>
    <cellStyle name="_Currency_2007 Budget - Supplemental Schedules" xfId="553"/>
    <cellStyle name="_Currency_2007 Revenue Rollforward - HCDS - 10-18-07" xfId="554"/>
    <cellStyle name="_Currency_2007 Revenue Rollforward - HCDS - 11-02-07" xfId="555"/>
    <cellStyle name="_Currency_2007_2008_Growth_Slides_11_02" xfId="556"/>
    <cellStyle name="_Currency_2008 @ 10+2 FCST" xfId="557"/>
    <cellStyle name="_Currency_2008 7+5 Revenue Rollforward (URN)" xfId="558"/>
    <cellStyle name="_Currency_2008 Bi weekly Template" xfId="559"/>
    <cellStyle name="_Currency_2008 Bi-weekly SHS Best Est. &amp; Rev Rfwd 7-19-07" xfId="560"/>
    <cellStyle name="_Currency_2008 Bi-weekly SHS Best Est. &amp; Rev Rfwd 7-26-07" xfId="561"/>
    <cellStyle name="_Currency_2008 Bi-weekly SHS Best Est. Rev Rfwd 11-02-07" xfId="562"/>
    <cellStyle name="_Currency_2008 Executive Summary" xfId="563"/>
    <cellStyle name="_Currency_2008 HCDS Exec Summary" xfId="564"/>
    <cellStyle name="_Currency_2008 Pipeline Rollforward_HSG" xfId="565"/>
    <cellStyle name="_Currency_2008 Revenue Target 8-17-07 for Heather" xfId="566"/>
    <cellStyle name="_Currency_2008 Summary Detail - Dawn and John P." xfId="567"/>
    <cellStyle name="_Currency_2008 UBH Best Est  Roll 10+2 080131" xfId="568"/>
    <cellStyle name="_Currency_2008 UPLOAD Template EXTERNAL (10+2)" xfId="569"/>
    <cellStyle name="_Currency_2008-04 Power Point Load" xfId="570"/>
    <cellStyle name="_Currency_2009 2+10 Fcst Template - Schedules A-D.xls;F.xls;H.xls;M-Q use this file" xfId="571"/>
    <cellStyle name="_Currency_2009-02 Power Point Load" xfId="572"/>
    <cellStyle name="_Currency_2010 2+10_GM FCST" xfId="573"/>
    <cellStyle name="_Currency_3+9 known-gap highlevel v4" xfId="574"/>
    <cellStyle name="_Currency_3+9 Revenue Forecasting tool - essbase based" xfId="575"/>
    <cellStyle name="_Currency_5+7 Preview" xfId="576"/>
    <cellStyle name="_Currency_560" xfId="577"/>
    <cellStyle name="_Currency_7+5 Int-Ewd-Ext" xfId="578"/>
    <cellStyle name="_Currency_7+5 Pipeline Rollforward (ACN)" xfId="579"/>
    <cellStyle name="_Currency_7-19-07 SHS CEO Report Final Expanded View" xfId="580"/>
    <cellStyle name="_Currency_9+3_Budget Forecast Timeline v2." xfId="581"/>
    <cellStyle name="_Currency_A9" xfId="582"/>
    <cellStyle name="_Currency_Bi weekly rollforward 11 1 07v2" xfId="583"/>
    <cellStyle name="_Currency_Bi weekly rollforward 11 29 08 w DV updates" xfId="584"/>
    <cellStyle name="_Currency_Bi weekly rollforward 12-13-07" xfId="585"/>
    <cellStyle name="_Currency_Bi weekly rollforward 1-24-08" xfId="586"/>
    <cellStyle name="_Currency_Bi weekly rollforward 1-9-08" xfId="587"/>
    <cellStyle name="_Currency_Bi weekly rollforward 8.16.07 v1" xfId="588"/>
    <cellStyle name="_Currency_Big Customer PL 8+4 Pierce Sch A_V1" xfId="589"/>
    <cellStyle name="_Currency_Bi-weekly SHS Best Est. Rev Rfwd 7-05-07" xfId="590"/>
    <cellStyle name="_Currency_Bi-weekly SHS Best Est. Rev Rfwd 7-26-07 Final" xfId="591"/>
    <cellStyle name="_Currency_Biweekly with Hansen model" xfId="592"/>
    <cellStyle name="_Currency_Book_commissaires_Sept12" xfId="593"/>
    <cellStyle name="_Currency_Book1" xfId="594"/>
    <cellStyle name="_Currency_Book2" xfId="595"/>
    <cellStyle name="_Currency_Bridge - 2008 Revenue Bud" xfId="596"/>
    <cellStyle name="_Currency_Bronco 2005 Guidance Summary 01.19.05" xfId="597"/>
    <cellStyle name="_Currency_Bronco Screen 10.20.04" xfId="598"/>
    <cellStyle name="_Currency_Bronco Screen 8.21.04" xfId="599"/>
    <cellStyle name="_Currency_Bronco Ten-Year DCF Model (CD) V2 9.1.04" xfId="600"/>
    <cellStyle name="_Currency_CER (41270)" xfId="601"/>
    <cellStyle name="_Currency_CHARTERHOUSE OPERATING MODEL- Revised July 25" xfId="602"/>
    <cellStyle name="_Currency_Copy of Point BS Variance Analysis (BT Update) 12.16.05" xfId="603"/>
    <cellStyle name="_Currency_Copy of Point BS Variance Analysis FINAL 12.19.05 v2" xfId="604"/>
    <cellStyle name="_Currency_Cost Savings 5+7" xfId="605"/>
    <cellStyle name="_Currency_DCF - 20 Year" xfId="606"/>
    <cellStyle name="_Currency_Dental 2008-2010 best estimate model 3+9 version 4-9-07" xfId="607"/>
    <cellStyle name="_Currency_Emp-Pay-PS 2006-2007-2008v4" xfId="608"/>
    <cellStyle name="_Currency_Essbase load Rev Mem COC by Channel &amp; Customer" xfId="609"/>
    <cellStyle name="_Currency_Essbase pull_HSG Consol_prod suite_revised for 7+5FC v2" xfId="610"/>
    <cellStyle name="_Currency_Est Stretch" xfId="611"/>
    <cellStyle name="_Currency_Financial Review 10.02.07" xfId="612"/>
    <cellStyle name="_Currency_Financial Review 8.22.07" xfId="613"/>
    <cellStyle name="_Currency_Financial Review 8.25.07" xfId="614"/>
    <cellStyle name="_Currency_Financial Slides" xfId="615"/>
    <cellStyle name="_Currency_FTEs PS 5+7" xfId="616"/>
    <cellStyle name="_Currency_Gap Analysis" xfId="617"/>
    <cellStyle name="_Currency_GBS Bi_Weekly 02-06-08" xfId="618"/>
    <cellStyle name="_Currency_GIS_SCS Cost Control" xfId="619"/>
    <cellStyle name="_Currency_GM" xfId="620"/>
    <cellStyle name="_Currency_HCDS Exec Summary_v2" xfId="621"/>
    <cellStyle name="_Currency_HCDS FTE 5+7 by month" xfId="622"/>
    <cellStyle name="_Currency_HCDS Revenue Rollforward (HCDS)" xfId="623"/>
    <cellStyle name="_Currency_HSG 2008 Budget Bridge - KLD3" xfId="624"/>
    <cellStyle name="_Currency_HSG quarterly" xfId="625"/>
    <cellStyle name="_Currency_HSS IS DCF 10 Year - 12.23.04" xfId="626"/>
    <cellStyle name="_Currency_Int-Ext-EWD - GBS V2" xfId="627"/>
    <cellStyle name="_Currency_John Way New and Improved GM Analysis_2009@ 2+10" xfId="628"/>
    <cellStyle name="_Currency_Known Rev - Gap Rept 20071102" xfId="629"/>
    <cellStyle name="_Currency_lbo_short_form" xfId="630"/>
    <cellStyle name="_Currency_May 2007 Product Reporting - HCDS" xfId="631"/>
    <cellStyle name="_Currency_Membership" xfId="632"/>
    <cellStyle name="_Currency_model for lehman 19jul02" xfId="633"/>
    <cellStyle name="_Currency_New Mexico Tax Issue 02.15.05" xfId="634"/>
    <cellStyle name="_Currency_OptumHealth ACR Targets_110607v2" xfId="635"/>
    <cellStyle name="_Currency_Ovations 2+10 Impacts_03.27.08" xfId="636"/>
    <cellStyle name="_Currency_Ovations Program Template" xfId="637"/>
    <cellStyle name="_Currency_P&amp;L Sched" xfId="638"/>
    <cellStyle name="_Currency_PacifiCare Health Systems Screening Analysis 02.04.05" xfId="639"/>
    <cellStyle name="_Currency_Page 11 - Operating Costs" xfId="640"/>
    <cellStyle name="_Currency_pi5" xfId="641"/>
    <cellStyle name="_Currency_pi5 2" xfId="642"/>
    <cellStyle name="_Currency_pi5 2_Observations" xfId="643"/>
    <cellStyle name="_Currency_pi5 3" xfId="644"/>
    <cellStyle name="_Currency_pi5_Report 3" xfId="645"/>
    <cellStyle name="_Currency_pi5_Sheet2" xfId="646"/>
    <cellStyle name="_Currency_pi5_Sheet2_Observations" xfId="647"/>
    <cellStyle name="_Currency_pi5_Sheet3" xfId="648"/>
    <cellStyle name="_Currency_pi5_Sheet3_Observations" xfId="649"/>
    <cellStyle name="_Currency_Pierce County 2+10 revenue forecast SFO" xfId="650"/>
    <cellStyle name="_Currency_Pierce County PL 5+7 Pierce Sch A_V4" xfId="651"/>
    <cellStyle name="_Currency_Pipeline Rollforward_HSG" xfId="652"/>
    <cellStyle name="_Currency_PL Rollforward Template" xfId="653"/>
    <cellStyle name="_Currency_PL Summ-Detail_2007" xfId="654"/>
    <cellStyle name="_Currency_Productivity Docs" xfId="655"/>
    <cellStyle name="_Currency_Revised Downside Case 25 July" xfId="656"/>
    <cellStyle name="_Currency_Revised Downside Case 25 July_LBO Model for Banks (with Lehman cases)" xfId="657"/>
    <cellStyle name="_Currency_Risk Responsibility Matrix 8.13.04" xfId="658"/>
    <cellStyle name="_Currency_Screening Tool - CHA 12.18.05" xfId="659"/>
    <cellStyle name="_Currency_SCS 7+5 Capital FCST Template" xfId="660"/>
    <cellStyle name="_Currency_SKM Valuation - Consideration Analysis 02.24.05" xfId="661"/>
    <cellStyle name="_Currency_SLT Finance Slides_081807" xfId="662"/>
    <cellStyle name="_Currency_Status Update Fender 8.02.06" xfId="663"/>
    <cellStyle name="_Currency_Supplemental Schedules 1+11 FCST" xfId="664"/>
    <cellStyle name="_Currency_Supplemental Schedules UPDATE" xfId="665"/>
    <cellStyle name="_Currency_surbid4 cloture" xfId="666"/>
    <cellStyle name="_Currency_surbid4 cloture 2" xfId="667"/>
    <cellStyle name="_Currency_surbid4 cloture 2_Observations" xfId="668"/>
    <cellStyle name="_Currency_surbid4 cloture 3" xfId="669"/>
    <cellStyle name="_Currency_surbid4 cloture_1" xfId="670"/>
    <cellStyle name="_Currency_surbid4 cloture_1 2" xfId="671"/>
    <cellStyle name="_Currency_surbid4 cloture_1 2_Observations" xfId="672"/>
    <cellStyle name="_Currency_surbid4 cloture_1 3" xfId="673"/>
    <cellStyle name="_Currency_surbid4 cloture_1_Report 3" xfId="674"/>
    <cellStyle name="_Currency_surbid4 cloture_1_Sheet2" xfId="675"/>
    <cellStyle name="_Currency_surbid4 cloture_1_Sheet2_Observations" xfId="676"/>
    <cellStyle name="_Currency_surbid4 cloture_1_Sheet3" xfId="677"/>
    <cellStyle name="_Currency_surbid4 cloture_1_Sheet3_Observations" xfId="678"/>
    <cellStyle name="_Currency_surbid4 cloture_Report 3" xfId="679"/>
    <cellStyle name="_Currency_surbid4 cloture_Sheet2" xfId="680"/>
    <cellStyle name="_Currency_surbid4 cloture_Sheet2_Observations" xfId="681"/>
    <cellStyle name="_Currency_surbid4 cloture_Sheet3" xfId="682"/>
    <cellStyle name="_Currency_surbid4 cloture_Sheet3_Observations" xfId="683"/>
    <cellStyle name="_Currency_TallGuy first model" xfId="684"/>
    <cellStyle name="_Currency_tropicos5" xfId="685"/>
    <cellStyle name="_Currency_tropicos5_victoria 6nov01" xfId="686"/>
    <cellStyle name="_Currency_UBH Bi-Weekly 110107_10+2" xfId="687"/>
    <cellStyle name="_Currency_valuation report_Sept10b" xfId="688"/>
    <cellStyle name="_Currency_voice1.xls Chart 1" xfId="689"/>
    <cellStyle name="_Currency_voice1.xls Chart 1_victoria 6nov01" xfId="690"/>
    <cellStyle name="_Currency_VSTA ODSY 11.17.03" xfId="691"/>
    <cellStyle name="_Currency_Wellness 2007 5+7 Forecast" xfId="692"/>
    <cellStyle name="_Currency_Worksheet in 2008 Business Plan Review Template_final" xfId="693"/>
    <cellStyle name="_Currency_Worksheet in Supplemental Presentation" xfId="694"/>
    <cellStyle name="_CurrencySpace" xfId="695"/>
    <cellStyle name="_CurrencySpace_0+12 Care Solutions WD7 1.10.08 v3 - to SCS" xfId="696"/>
    <cellStyle name="_CurrencySpace_0+12 Forecast" xfId="697"/>
    <cellStyle name="_CurrencySpace_0+12 HSG FINAL" xfId="698"/>
    <cellStyle name="_CurrencySpace_10+2 Rollforward template" xfId="699"/>
    <cellStyle name="_CurrencySpace_2004_2005 EBITDA Bridge" xfId="700"/>
    <cellStyle name="_CurrencySpace_2007 3+9 - Supplemental Schedules" xfId="701"/>
    <cellStyle name="_CurrencySpace_2007 3+9 Forecast - Disease Solutions V4" xfId="702"/>
    <cellStyle name="_CurrencySpace_2007 3+9 Margins" xfId="703"/>
    <cellStyle name="_CurrencySpace_2007 3+9 SUMMARY" xfId="704"/>
    <cellStyle name="_CurrencySpace_2007 3+9 SUMMARY 04.14.07" xfId="705"/>
    <cellStyle name="_CurrencySpace_2007 5+7 - Supplemental Schedules (v3)" xfId="706"/>
    <cellStyle name="_CurrencySpace_2007 5+7 SUMMARY" xfId="707"/>
    <cellStyle name="_CurrencySpace_2007 7+5 - Supplemental Schedules" xfId="708"/>
    <cellStyle name="_CurrencySpace_2007 7+5 Revenue Rollforward (URN)" xfId="709"/>
    <cellStyle name="_CurrencySpace_2007 9+3 Analysis_AP" xfId="710"/>
    <cellStyle name="_CurrencySpace_2007 Budget - Supplemental Schedules" xfId="711"/>
    <cellStyle name="_CurrencySpace_2007 Revenue Rollforward - HCDS - 10-18-07" xfId="712"/>
    <cellStyle name="_CurrencySpace_2007 Revenue Rollforward - HCDS - 11-02-07" xfId="713"/>
    <cellStyle name="_CurrencySpace_2007_2008_Growth_Slides_11_02" xfId="714"/>
    <cellStyle name="_CurrencySpace_2008 @ 10+2 FCST" xfId="715"/>
    <cellStyle name="_CurrencySpace_2008 7+5 Revenue Rollforward (URN)" xfId="716"/>
    <cellStyle name="_CurrencySpace_2008 Bi weekly Template" xfId="717"/>
    <cellStyle name="_CurrencySpace_2008 Bi-weekly SHS Best Est. &amp; Rev Rfwd 7-19-07" xfId="718"/>
    <cellStyle name="_CurrencySpace_2008 Bi-weekly SHS Best Est. &amp; Rev Rfwd 7-26-07" xfId="719"/>
    <cellStyle name="_CurrencySpace_2008 Bi-weekly SHS Best Est. Rev Rfwd 11-02-07" xfId="720"/>
    <cellStyle name="_CurrencySpace_2008 Executive Summary" xfId="721"/>
    <cellStyle name="_CurrencySpace_2008 HCDS Exec Summary" xfId="722"/>
    <cellStyle name="_CurrencySpace_2008 Pipeline Rollforward_HSG" xfId="723"/>
    <cellStyle name="_CurrencySpace_2008 Revenue Target 8-17-07 for Heather" xfId="724"/>
    <cellStyle name="_CurrencySpace_2008 Summary Detail - Dawn and John P." xfId="725"/>
    <cellStyle name="_CurrencySpace_2008 UBH Best Est  Roll 10+2 080131" xfId="726"/>
    <cellStyle name="_CurrencySpace_2008 UPLOAD Template EXTERNAL (10+2)" xfId="727"/>
    <cellStyle name="_CurrencySpace_2008-04 Power Point Load" xfId="728"/>
    <cellStyle name="_CurrencySpace_2009 2+10 Fcst Template - Schedules A-D.xls;F.xls;H.xls;M-Q use this file" xfId="729"/>
    <cellStyle name="_CurrencySpace_2009-02 Power Point Load" xfId="730"/>
    <cellStyle name="_CurrencySpace_2010 2+10_GM FCST" xfId="731"/>
    <cellStyle name="_CurrencySpace_3+9 known-gap highlevel v4" xfId="732"/>
    <cellStyle name="_CurrencySpace_3+9 Revenue Forecasting tool - essbase based" xfId="733"/>
    <cellStyle name="_CurrencySpace_5+7 Preview" xfId="734"/>
    <cellStyle name="_CurrencySpace_560" xfId="735"/>
    <cellStyle name="_CurrencySpace_7+5 Int-Ewd-Ext" xfId="736"/>
    <cellStyle name="_CurrencySpace_7+5 Pipeline Rollforward (ACN)" xfId="737"/>
    <cellStyle name="_CurrencySpace_7-19-07 SHS CEO Report Final Expanded View" xfId="738"/>
    <cellStyle name="_CurrencySpace_9+3_Budget Forecast Timeline v2." xfId="739"/>
    <cellStyle name="_CurrencySpace_A9" xfId="740"/>
    <cellStyle name="_CurrencySpace_Bi weekly rollforward 11 1 07v2" xfId="741"/>
    <cellStyle name="_CurrencySpace_Bi weekly rollforward 11 29 08 w DV updates" xfId="742"/>
    <cellStyle name="_CurrencySpace_Bi weekly rollforward 12-13-07" xfId="743"/>
    <cellStyle name="_CurrencySpace_Bi weekly rollforward 1-24-08" xfId="744"/>
    <cellStyle name="_CurrencySpace_Bi weekly rollforward 1-9-08" xfId="745"/>
    <cellStyle name="_CurrencySpace_Bi weekly rollforward 8.16.07 v1" xfId="746"/>
    <cellStyle name="_CurrencySpace_Big Customer PL 8+4 Pierce Sch A_V1" xfId="747"/>
    <cellStyle name="_CurrencySpace_Bi-weekly SHS Best Est. Rev Rfwd 7-05-07" xfId="748"/>
    <cellStyle name="_CurrencySpace_Bi-weekly SHS Best Est. Rev Rfwd 7-26-07 Final" xfId="749"/>
    <cellStyle name="_CurrencySpace_Biweekly with Hansen model" xfId="750"/>
    <cellStyle name="_CurrencySpace_Book1" xfId="751"/>
    <cellStyle name="_CurrencySpace_Book2" xfId="752"/>
    <cellStyle name="_CurrencySpace_Bridge - 2008 Revenue Bud" xfId="753"/>
    <cellStyle name="_CurrencySpace_Bronco 2005 Guidance Summary 01.19.05" xfId="754"/>
    <cellStyle name="_CurrencySpace_Bronco Screen 10.20.04" xfId="755"/>
    <cellStyle name="_CurrencySpace_Bronco Screen 8.21.04" xfId="756"/>
    <cellStyle name="_CurrencySpace_Bronco Ten-Year DCF Model (CD) V2 9.1.04" xfId="757"/>
    <cellStyle name="_CurrencySpace_Capex per UMTS Potential" xfId="758"/>
    <cellStyle name="_CurrencySpace_CER (41270)" xfId="759"/>
    <cellStyle name="_CurrencySpace_Copy of Point BS Variance Analysis (BT Update) 12.16.05" xfId="760"/>
    <cellStyle name="_CurrencySpace_Copy of Point BS Variance Analysis FINAL 12.19.05 v2" xfId="761"/>
    <cellStyle name="_CurrencySpace_Cost Savings 5+7" xfId="762"/>
    <cellStyle name="_CurrencySpace_DCF - 20 Year" xfId="763"/>
    <cellStyle name="_CurrencySpace_Dental 2008-2010 best estimate model 3+9 version 4-9-07" xfId="764"/>
    <cellStyle name="_CurrencySpace_Emp-Pay-PS 2006-2007-2008v4" xfId="765"/>
    <cellStyle name="_CurrencySpace_Essbase load Rev Mem COC by Channel &amp; Customer" xfId="766"/>
    <cellStyle name="_CurrencySpace_Essbase pull_HSG Consol_prod suite_revised for 7+5FC v2" xfId="767"/>
    <cellStyle name="_CurrencySpace_Est Stretch" xfId="768"/>
    <cellStyle name="_CurrencySpace_Financial Review 10.02.07" xfId="769"/>
    <cellStyle name="_CurrencySpace_Financial Review 8.22.07" xfId="770"/>
    <cellStyle name="_CurrencySpace_Financial Review 8.25.07" xfId="771"/>
    <cellStyle name="_CurrencySpace_Financial Slides" xfId="772"/>
    <cellStyle name="_CurrencySpace_FTEs PS 5+7" xfId="773"/>
    <cellStyle name="_CurrencySpace_Gap Analysis" xfId="774"/>
    <cellStyle name="_CurrencySpace_GBS Bi_Weekly 02-06-08" xfId="775"/>
    <cellStyle name="_CurrencySpace_GIS_SCS Cost Control" xfId="776"/>
    <cellStyle name="_CurrencySpace_GM" xfId="777"/>
    <cellStyle name="_CurrencySpace_HCDS Exec Summary_v2" xfId="778"/>
    <cellStyle name="_CurrencySpace_HCDS FTE 5+7 by month" xfId="779"/>
    <cellStyle name="_CurrencySpace_HCDS Revenue Rollforward (HCDS)" xfId="780"/>
    <cellStyle name="_CurrencySpace_HSG 2008 Budget Bridge - KLD3" xfId="781"/>
    <cellStyle name="_CurrencySpace_HSG quarterly" xfId="782"/>
    <cellStyle name="_CurrencySpace_HSS IS DCF 10 Year - 12.23.04" xfId="783"/>
    <cellStyle name="_CurrencySpace_Int-Ext-EWD - GBS V2" xfId="784"/>
    <cellStyle name="_CurrencySpace_John Way New and Improved GM Analysis_2009@ 2+10" xfId="785"/>
    <cellStyle name="_CurrencySpace_Known Rev - Gap Rept 20071102" xfId="786"/>
    <cellStyle name="_CurrencySpace_lbo_short_form" xfId="787"/>
    <cellStyle name="_CurrencySpace_May 2007 Product Reporting - HCDS" xfId="788"/>
    <cellStyle name="_CurrencySpace_Membership" xfId="789"/>
    <cellStyle name="_CurrencySpace_New Mexico Tax Issue 02.15.05" xfId="790"/>
    <cellStyle name="_CurrencySpace_OptumHealth ACR Targets_110607v2" xfId="791"/>
    <cellStyle name="_CurrencySpace_Ovations 2+10 Impacts_03.27.08" xfId="792"/>
    <cellStyle name="_CurrencySpace_Ovations Program Template" xfId="793"/>
    <cellStyle name="_CurrencySpace_P&amp;L Sched" xfId="794"/>
    <cellStyle name="_CurrencySpace_PacifiCare Health Systems Screening Analysis 02.04.05" xfId="795"/>
    <cellStyle name="_CurrencySpace_Page 11 - Operating Costs" xfId="796"/>
    <cellStyle name="_CurrencySpace_Pierce County 2+10 revenue forecast SFO" xfId="797"/>
    <cellStyle name="_CurrencySpace_Pierce County PL 5+7 Pierce Sch A_V4" xfId="798"/>
    <cellStyle name="_CurrencySpace_Pipeline Rollforward_HSG" xfId="799"/>
    <cellStyle name="_CurrencySpace_PL Rollforward Template" xfId="800"/>
    <cellStyle name="_CurrencySpace_PL Summ-Detail_2007" xfId="801"/>
    <cellStyle name="_CurrencySpace_Productivity Docs" xfId="802"/>
    <cellStyle name="_CurrencySpace_Risk Responsibility Matrix 8.13.04" xfId="803"/>
    <cellStyle name="_CurrencySpace_Screening Tool - CHA 12.18.05" xfId="804"/>
    <cellStyle name="_CurrencySpace_SCS 7+5 Capital FCST Template" xfId="805"/>
    <cellStyle name="_CurrencySpace_SKM Valuation - Consideration Analysis 02.24.05" xfId="806"/>
    <cellStyle name="_CurrencySpace_SLT Finance Slides_081807" xfId="807"/>
    <cellStyle name="_CurrencySpace_Status Update Fender 8.02.06" xfId="808"/>
    <cellStyle name="_CurrencySpace_Supplemental Schedules 1+11 FCST" xfId="809"/>
    <cellStyle name="_CurrencySpace_Supplemental Schedules UPDATE" xfId="810"/>
    <cellStyle name="_CurrencySpace_UBH Bi-Weekly 110107_10+2" xfId="811"/>
    <cellStyle name="_CurrencySpace_VSTA ODSY 11.17.03" xfId="812"/>
    <cellStyle name="_CurrencySpace_WACC Analysis" xfId="813"/>
    <cellStyle name="_CurrencySpace_Wellness 2007 5+7 Forecast" xfId="814"/>
    <cellStyle name="_CurrencySpace_Worksheet in 2008 Business Plan Review Template_final" xfId="815"/>
    <cellStyle name="_CurrencySpace_Worksheet in Supplemental Presentation" xfId="816"/>
    <cellStyle name="_Dept Code Renumbering" xfId="817"/>
    <cellStyle name="_Dept Code Renumbering 2" xfId="818"/>
    <cellStyle name="_Dept Code Renumbering 2_Observations" xfId="819"/>
    <cellStyle name="_Dept Code Renumbering 3" xfId="820"/>
    <cellStyle name="_Dept Code Renumbering_Report 3" xfId="821"/>
    <cellStyle name="_Dept Code Renumbering_Sheet2" xfId="822"/>
    <cellStyle name="_Dept Code Renumbering_Sheet2_Observations" xfId="823"/>
    <cellStyle name="_Dept Code Renumbering_Sheet3" xfId="824"/>
    <cellStyle name="_Dept Code Renumbering_Sheet3_Observations" xfId="825"/>
    <cellStyle name="_EAP Rev" xfId="826"/>
    <cellStyle name="_EAP Rev 2" xfId="827"/>
    <cellStyle name="_EAP Rev 2_Observations" xfId="828"/>
    <cellStyle name="_EAP Rev 3" xfId="829"/>
    <cellStyle name="_EAP Rev_Report 3" xfId="830"/>
    <cellStyle name="_EAP Rev_Sheet2" xfId="831"/>
    <cellStyle name="_EAP Rev_Sheet2_Observations" xfId="832"/>
    <cellStyle name="_EAP Rev_Sheet3" xfId="833"/>
    <cellStyle name="_EAP Rev_Sheet3_Observations" xfId="834"/>
    <cellStyle name="_Euro" xfId="835"/>
    <cellStyle name="_External Detail for schedules" xfId="836"/>
    <cellStyle name="_External Detail for schedules (Consolidated)" xfId="837"/>
    <cellStyle name="_External Detail for schedules (Consolidated) 2" xfId="838"/>
    <cellStyle name="_External Detail for schedules (Consolidated) 2_Observations" xfId="839"/>
    <cellStyle name="_External Detail for schedules (Consolidated) 3" xfId="840"/>
    <cellStyle name="_External Detail for schedules (Consolidated)_Report 3" xfId="841"/>
    <cellStyle name="_External Detail for schedules (Consolidated)_Sheet2" xfId="842"/>
    <cellStyle name="_External Detail for schedules (Consolidated)_Sheet2_Observations" xfId="843"/>
    <cellStyle name="_External Detail for schedules (Consolidated)_Sheet3" xfId="844"/>
    <cellStyle name="_External Detail for schedules (Consolidated)_Sheet3_Observations" xfId="845"/>
    <cellStyle name="_External Detail for schedules 10" xfId="846"/>
    <cellStyle name="_External Detail for schedules 10_Observations" xfId="847"/>
    <cellStyle name="_External Detail for schedules 11" xfId="848"/>
    <cellStyle name="_External Detail for schedules 11_Observations" xfId="849"/>
    <cellStyle name="_External Detail for schedules 12" xfId="850"/>
    <cellStyle name="_External Detail for schedules 12_Observations" xfId="851"/>
    <cellStyle name="_External Detail for schedules 13" xfId="852"/>
    <cellStyle name="_External Detail for schedules 13_Observations" xfId="853"/>
    <cellStyle name="_External Detail for schedules 14" xfId="854"/>
    <cellStyle name="_External Detail for schedules 14_Observations" xfId="855"/>
    <cellStyle name="_External Detail for schedules 15" xfId="856"/>
    <cellStyle name="_External Detail for schedules 15_Observations" xfId="857"/>
    <cellStyle name="_External Detail for schedules 16" xfId="858"/>
    <cellStyle name="_External Detail for schedules 16_Observations" xfId="859"/>
    <cellStyle name="_External Detail for schedules 17" xfId="860"/>
    <cellStyle name="_External Detail for schedules 17_Observations" xfId="861"/>
    <cellStyle name="_External Detail for schedules 18" xfId="862"/>
    <cellStyle name="_External Detail for schedules 18_Observations" xfId="863"/>
    <cellStyle name="_External Detail for schedules 19" xfId="864"/>
    <cellStyle name="_External Detail for schedules 19_Observations" xfId="865"/>
    <cellStyle name="_External Detail for schedules 2" xfId="866"/>
    <cellStyle name="_External Detail for schedules 2_Observations" xfId="867"/>
    <cellStyle name="_External Detail for schedules 20" xfId="868"/>
    <cellStyle name="_External Detail for schedules 20_Observations" xfId="869"/>
    <cellStyle name="_External Detail for schedules 21" xfId="870"/>
    <cellStyle name="_External Detail for schedules 21_Observations" xfId="871"/>
    <cellStyle name="_External Detail for schedules 22" xfId="872"/>
    <cellStyle name="_External Detail for schedules 22_Observations" xfId="873"/>
    <cellStyle name="_External Detail for schedules 23" xfId="874"/>
    <cellStyle name="_External Detail for schedules 23_Observations" xfId="875"/>
    <cellStyle name="_External Detail for schedules 24" xfId="876"/>
    <cellStyle name="_External Detail for schedules 24_Observations" xfId="877"/>
    <cellStyle name="_External Detail for schedules 25" xfId="878"/>
    <cellStyle name="_External Detail for schedules 25_Observations" xfId="879"/>
    <cellStyle name="_External Detail for schedules 26" xfId="880"/>
    <cellStyle name="_External Detail for schedules 26_Observations" xfId="881"/>
    <cellStyle name="_External Detail for schedules 27" xfId="882"/>
    <cellStyle name="_External Detail for schedules 27_Observations" xfId="883"/>
    <cellStyle name="_External Detail for schedules 28" xfId="884"/>
    <cellStyle name="_External Detail for schedules 28_Observations" xfId="885"/>
    <cellStyle name="_External Detail for schedules 29" xfId="886"/>
    <cellStyle name="_External Detail for schedules 29_Observations" xfId="887"/>
    <cellStyle name="_External Detail for schedules 3" xfId="888"/>
    <cellStyle name="_External Detail for schedules 3_Observations" xfId="889"/>
    <cellStyle name="_External Detail for schedules 30" xfId="890"/>
    <cellStyle name="_External Detail for schedules 30_Observations" xfId="891"/>
    <cellStyle name="_External Detail for schedules 31" xfId="892"/>
    <cellStyle name="_External Detail for schedules 31_Observations" xfId="893"/>
    <cellStyle name="_External Detail for schedules 32" xfId="894"/>
    <cellStyle name="_External Detail for schedules 32_Observations" xfId="895"/>
    <cellStyle name="_External Detail for schedules 33" xfId="896"/>
    <cellStyle name="_External Detail for schedules 33_Observations" xfId="897"/>
    <cellStyle name="_External Detail for schedules 34" xfId="898"/>
    <cellStyle name="_External Detail for schedules 35" xfId="899"/>
    <cellStyle name="_External Detail for schedules 36" xfId="900"/>
    <cellStyle name="_External Detail for schedules 37" xfId="901"/>
    <cellStyle name="_External Detail for schedules 38" xfId="902"/>
    <cellStyle name="_External Detail for schedules 39" xfId="903"/>
    <cellStyle name="_External Detail for schedules 4" xfId="904"/>
    <cellStyle name="_External Detail for schedules 4_Observations" xfId="905"/>
    <cellStyle name="_External Detail for schedules 40" xfId="906"/>
    <cellStyle name="_External Detail for schedules 41" xfId="907"/>
    <cellStyle name="_External Detail for schedules 42" xfId="908"/>
    <cellStyle name="_External Detail for schedules 43" xfId="909"/>
    <cellStyle name="_External Detail for schedules 44" xfId="910"/>
    <cellStyle name="_External Detail for schedules 44_Observations" xfId="911"/>
    <cellStyle name="_External Detail for schedules 45" xfId="912"/>
    <cellStyle name="_External Detail for schedules 46" xfId="913"/>
    <cellStyle name="_External Detail for schedules 46_Observations" xfId="914"/>
    <cellStyle name="_External Detail for schedules 47" xfId="915"/>
    <cellStyle name="_External Detail for schedules 47_Observations" xfId="916"/>
    <cellStyle name="_External Detail for schedules 48" xfId="917"/>
    <cellStyle name="_External Detail for schedules 48_Observations" xfId="918"/>
    <cellStyle name="_External Detail for schedules 49" xfId="919"/>
    <cellStyle name="_External Detail for schedules 49_Observations" xfId="920"/>
    <cellStyle name="_External Detail for schedules 5" xfId="921"/>
    <cellStyle name="_External Detail for schedules 5_Observations" xfId="922"/>
    <cellStyle name="_External Detail for schedules 50" xfId="923"/>
    <cellStyle name="_External Detail for schedules 50_Observations" xfId="924"/>
    <cellStyle name="_External Detail for schedules 51" xfId="925"/>
    <cellStyle name="_External Detail for schedules 51_Observations" xfId="926"/>
    <cellStyle name="_External Detail for schedules 52" xfId="927"/>
    <cellStyle name="_External Detail for schedules 52_Observations" xfId="928"/>
    <cellStyle name="_External Detail for schedules 6" xfId="929"/>
    <cellStyle name="_External Detail for schedules 6_Observations" xfId="930"/>
    <cellStyle name="_External Detail for schedules 7" xfId="931"/>
    <cellStyle name="_External Detail for schedules 7_Observations" xfId="932"/>
    <cellStyle name="_External Detail for schedules 8" xfId="933"/>
    <cellStyle name="_External Detail for schedules 8_Observations" xfId="934"/>
    <cellStyle name="_External Detail for schedules 9" xfId="935"/>
    <cellStyle name="_External Detail for schedules 9_Observations" xfId="936"/>
    <cellStyle name="_External Detail for schedules_Report 3" xfId="937"/>
    <cellStyle name="_External Detail for schedules_Sheet2" xfId="938"/>
    <cellStyle name="_External Detail for schedules_Sheet2_Observations" xfId="939"/>
    <cellStyle name="_External Detail for schedules_Sheet3" xfId="940"/>
    <cellStyle name="_External Detail for schedules_Sheet3_Observations" xfId="941"/>
    <cellStyle name="_Feb PS Ext Rev" xfId="942"/>
    <cellStyle name="_Feb PS Ext Rev 2" xfId="943"/>
    <cellStyle name="_Feb PS Ext Rev 2_Observations" xfId="944"/>
    <cellStyle name="_Feb PS Ext Rev 3" xfId="945"/>
    <cellStyle name="_Feb PS Ext Rev_Report 3" xfId="946"/>
    <cellStyle name="_Feb PS Ext Rev_Sheet2" xfId="947"/>
    <cellStyle name="_Feb PS Ext Rev_Sheet2_Observations" xfId="948"/>
    <cellStyle name="_Feb PS Ext Rev_Sheet3" xfId="949"/>
    <cellStyle name="_Feb PS Ext Rev_Sheet3_Observations" xfId="950"/>
    <cellStyle name="_Final Master Finalcials" xfId="951"/>
    <cellStyle name="_Final Master Finalcials 2" xfId="952"/>
    <cellStyle name="_Final Master Finalcials 2_Observations" xfId="953"/>
    <cellStyle name="_Final Master Finalcials 3" xfId="954"/>
    <cellStyle name="_Final Master Finalcials_Bi weekly rollforward 11 29 08 w DV updates" xfId="955"/>
    <cellStyle name="_Final Master Finalcials_Bi weekly rollforward 11 29 08 w DV updates 2" xfId="956"/>
    <cellStyle name="_Final Master Finalcials_Bi weekly rollforward 11 29 08 w DV updates 2_Observations" xfId="957"/>
    <cellStyle name="_Final Master Finalcials_Bi weekly rollforward 11 29 08 w DV updates 3" xfId="958"/>
    <cellStyle name="_Final Master Finalcials_Bi weekly rollforward 11 29 08 w DV updates_Report 3" xfId="959"/>
    <cellStyle name="_Final Master Finalcials_Bi weekly rollforward 11 29 08 w DV updates_Sheet2" xfId="960"/>
    <cellStyle name="_Final Master Finalcials_Bi weekly rollforward 11 29 08 w DV updates_Sheet2_Observations" xfId="961"/>
    <cellStyle name="_Final Master Finalcials_Bi weekly rollforward 11 29 08 w DV updates_Sheet3" xfId="962"/>
    <cellStyle name="_Final Master Finalcials_Bi weekly rollforward 11 29 08 w DV updates_Sheet3_Observations" xfId="963"/>
    <cellStyle name="_Final Master Finalcials_Bi weekly rollforward 12-13-07" xfId="964"/>
    <cellStyle name="_Final Master Finalcials_Bi weekly rollforward 12-13-07 2" xfId="965"/>
    <cellStyle name="_Final Master Finalcials_Bi weekly rollforward 12-13-07 2_Observations" xfId="966"/>
    <cellStyle name="_Final Master Finalcials_Bi weekly rollforward 12-13-07 3" xfId="967"/>
    <cellStyle name="_Final Master Finalcials_Bi weekly rollforward 12-13-07_Report 3" xfId="968"/>
    <cellStyle name="_Final Master Finalcials_Bi weekly rollforward 12-13-07_Sheet2" xfId="969"/>
    <cellStyle name="_Final Master Finalcials_Bi weekly rollforward 12-13-07_Sheet2_Observations" xfId="970"/>
    <cellStyle name="_Final Master Finalcials_Bi weekly rollforward 12-13-07_Sheet3" xfId="971"/>
    <cellStyle name="_Final Master Finalcials_Bi weekly rollforward 12-13-07_Sheet3_Observations" xfId="972"/>
    <cellStyle name="_Final Master Finalcials_Bi weekly rollforward 1-24-08" xfId="973"/>
    <cellStyle name="_Final Master Finalcials_Bi weekly rollforward 1-24-08 2" xfId="974"/>
    <cellStyle name="_Final Master Finalcials_Bi weekly rollforward 1-24-08 2_Observations" xfId="975"/>
    <cellStyle name="_Final Master Finalcials_Bi weekly rollforward 1-24-08 3" xfId="976"/>
    <cellStyle name="_Final Master Finalcials_Bi weekly rollforward 1-24-08_Report 3" xfId="977"/>
    <cellStyle name="_Final Master Finalcials_Bi weekly rollforward 1-24-08_Sheet2" xfId="978"/>
    <cellStyle name="_Final Master Finalcials_Bi weekly rollforward 1-24-08_Sheet2_Observations" xfId="979"/>
    <cellStyle name="_Final Master Finalcials_Bi weekly rollforward 1-24-08_Sheet3" xfId="980"/>
    <cellStyle name="_Final Master Finalcials_Bi weekly rollforward 1-24-08_Sheet3_Observations" xfId="981"/>
    <cellStyle name="_Final Master Finalcials_Bi weekly rollforward 1-9-08" xfId="982"/>
    <cellStyle name="_Final Master Finalcials_Bi weekly rollforward 1-9-08 2" xfId="983"/>
    <cellStyle name="_Final Master Finalcials_Bi weekly rollforward 1-9-08 2_Observations" xfId="984"/>
    <cellStyle name="_Final Master Finalcials_Bi weekly rollforward 1-9-08 3" xfId="985"/>
    <cellStyle name="_Final Master Finalcials_Bi weekly rollforward 1-9-08_Report 3" xfId="986"/>
    <cellStyle name="_Final Master Finalcials_Bi weekly rollforward 1-9-08_Sheet2" xfId="987"/>
    <cellStyle name="_Final Master Finalcials_Bi weekly rollforward 1-9-08_Sheet2_Observations" xfId="988"/>
    <cellStyle name="_Final Master Finalcials_Bi weekly rollforward 1-9-08_Sheet3" xfId="989"/>
    <cellStyle name="_Final Master Finalcials_Bi weekly rollforward 1-9-08_Sheet3_Observations" xfId="990"/>
    <cellStyle name="_Final Master Finalcials_OptumHealth ACR Targets_110607v2" xfId="991"/>
    <cellStyle name="_Final Master Finalcials_OptumHealth ACR Targets_110607v2 2" xfId="992"/>
    <cellStyle name="_Final Master Finalcials_OptumHealth ACR Targets_110607v2 2_Observations" xfId="993"/>
    <cellStyle name="_Final Master Finalcials_OptumHealth ACR Targets_110607v2 3" xfId="994"/>
    <cellStyle name="_Final Master Finalcials_OptumHealth ACR Targets_110607v2_Report 3" xfId="995"/>
    <cellStyle name="_Final Master Finalcials_OptumHealth ACR Targets_110607v2_Sheet2" xfId="996"/>
    <cellStyle name="_Final Master Finalcials_OptumHealth ACR Targets_110607v2_Sheet2_Observations" xfId="997"/>
    <cellStyle name="_Final Master Finalcials_OptumHealth ACR Targets_110607v2_Sheet3" xfId="998"/>
    <cellStyle name="_Final Master Finalcials_OptumHealth ACR Targets_110607v2_Sheet3_Observations" xfId="999"/>
    <cellStyle name="_Final Master Finalcials_Report 3" xfId="1000"/>
    <cellStyle name="_Final Master Finalcials_Sheet2" xfId="1001"/>
    <cellStyle name="_Final Master Finalcials_Sheet2_Observations" xfId="1002"/>
    <cellStyle name="_Final Master Finalcials_Sheet3" xfId="1003"/>
    <cellStyle name="_Final Master Finalcials_Sheet3_Observations" xfId="1004"/>
    <cellStyle name="_Final Master Finalcials_with EBITA" xfId="1005"/>
    <cellStyle name="_Final Master Finalcials_with EBITA 2" xfId="1006"/>
    <cellStyle name="_Final Master Finalcials_with EBITA 2_Observations" xfId="1007"/>
    <cellStyle name="_Final Master Finalcials_with EBITA 3" xfId="1008"/>
    <cellStyle name="_Final Master Finalcials_with EBITA_Bi weekly rollforward 11 29 08 w DV updates" xfId="1009"/>
    <cellStyle name="_Final Master Finalcials_with EBITA_Bi weekly rollforward 11 29 08 w DV updates 2" xfId="1010"/>
    <cellStyle name="_Final Master Finalcials_with EBITA_Bi weekly rollforward 11 29 08 w DV updates 2_Observations" xfId="1011"/>
    <cellStyle name="_Final Master Finalcials_with EBITA_Bi weekly rollforward 11 29 08 w DV updates 3" xfId="1012"/>
    <cellStyle name="_Final Master Finalcials_with EBITA_Bi weekly rollforward 11 29 08 w DV updates_Report 3" xfId="1013"/>
    <cellStyle name="_Final Master Finalcials_with EBITA_Bi weekly rollforward 11 29 08 w DV updates_Sheet2" xfId="1014"/>
    <cellStyle name="_Final Master Finalcials_with EBITA_Bi weekly rollforward 11 29 08 w DV updates_Sheet2_Observations" xfId="1015"/>
    <cellStyle name="_Final Master Finalcials_with EBITA_Bi weekly rollforward 11 29 08 w DV updates_Sheet3" xfId="1016"/>
    <cellStyle name="_Final Master Finalcials_with EBITA_Bi weekly rollforward 11 29 08 w DV updates_Sheet3_Observations" xfId="1017"/>
    <cellStyle name="_Final Master Finalcials_with EBITA_Bi weekly rollforward 12-13-07" xfId="1018"/>
    <cellStyle name="_Final Master Finalcials_with EBITA_Bi weekly rollforward 12-13-07 2" xfId="1019"/>
    <cellStyle name="_Final Master Finalcials_with EBITA_Bi weekly rollforward 12-13-07 2_Observations" xfId="1020"/>
    <cellStyle name="_Final Master Finalcials_with EBITA_Bi weekly rollforward 12-13-07 3" xfId="1021"/>
    <cellStyle name="_Final Master Finalcials_with EBITA_Bi weekly rollforward 12-13-07_Report 3" xfId="1022"/>
    <cellStyle name="_Final Master Finalcials_with EBITA_Bi weekly rollforward 12-13-07_Sheet2" xfId="1023"/>
    <cellStyle name="_Final Master Finalcials_with EBITA_Bi weekly rollforward 12-13-07_Sheet2_Observations" xfId="1024"/>
    <cellStyle name="_Final Master Finalcials_with EBITA_Bi weekly rollforward 12-13-07_Sheet3" xfId="1025"/>
    <cellStyle name="_Final Master Finalcials_with EBITA_Bi weekly rollforward 12-13-07_Sheet3_Observations" xfId="1026"/>
    <cellStyle name="_Final Master Finalcials_with EBITA_Bi weekly rollforward 1-24-08" xfId="1027"/>
    <cellStyle name="_Final Master Finalcials_with EBITA_Bi weekly rollforward 1-24-08 2" xfId="1028"/>
    <cellStyle name="_Final Master Finalcials_with EBITA_Bi weekly rollforward 1-24-08 2_Observations" xfId="1029"/>
    <cellStyle name="_Final Master Finalcials_with EBITA_Bi weekly rollforward 1-24-08 3" xfId="1030"/>
    <cellStyle name="_Final Master Finalcials_with EBITA_Bi weekly rollforward 1-24-08_Report 3" xfId="1031"/>
    <cellStyle name="_Final Master Finalcials_with EBITA_Bi weekly rollforward 1-24-08_Sheet2" xfId="1032"/>
    <cellStyle name="_Final Master Finalcials_with EBITA_Bi weekly rollforward 1-24-08_Sheet2_Observations" xfId="1033"/>
    <cellStyle name="_Final Master Finalcials_with EBITA_Bi weekly rollforward 1-24-08_Sheet3" xfId="1034"/>
    <cellStyle name="_Final Master Finalcials_with EBITA_Bi weekly rollforward 1-24-08_Sheet3_Observations" xfId="1035"/>
    <cellStyle name="_Final Master Finalcials_with EBITA_Bi weekly rollforward 1-9-08" xfId="1036"/>
    <cellStyle name="_Final Master Finalcials_with EBITA_Bi weekly rollforward 1-9-08 2" xfId="1037"/>
    <cellStyle name="_Final Master Finalcials_with EBITA_Bi weekly rollforward 1-9-08 2_Observations" xfId="1038"/>
    <cellStyle name="_Final Master Finalcials_with EBITA_Bi weekly rollforward 1-9-08 3" xfId="1039"/>
    <cellStyle name="_Final Master Finalcials_with EBITA_Bi weekly rollforward 1-9-08_Report 3" xfId="1040"/>
    <cellStyle name="_Final Master Finalcials_with EBITA_Bi weekly rollforward 1-9-08_Sheet2" xfId="1041"/>
    <cellStyle name="_Final Master Finalcials_with EBITA_Bi weekly rollforward 1-9-08_Sheet2_Observations" xfId="1042"/>
    <cellStyle name="_Final Master Finalcials_with EBITA_Bi weekly rollforward 1-9-08_Sheet3" xfId="1043"/>
    <cellStyle name="_Final Master Finalcials_with EBITA_Bi weekly rollforward 1-9-08_Sheet3_Observations" xfId="1044"/>
    <cellStyle name="_Final Master Finalcials_with EBITA_OptumHealth ACR Targets_110607v2" xfId="1045"/>
    <cellStyle name="_Final Master Finalcials_with EBITA_OptumHealth ACR Targets_110607v2 2" xfId="1046"/>
    <cellStyle name="_Final Master Finalcials_with EBITA_OptumHealth ACR Targets_110607v2 2_Observations" xfId="1047"/>
    <cellStyle name="_Final Master Finalcials_with EBITA_OptumHealth ACR Targets_110607v2 3" xfId="1048"/>
    <cellStyle name="_Final Master Finalcials_with EBITA_OptumHealth ACR Targets_110607v2_Report 3" xfId="1049"/>
    <cellStyle name="_Final Master Finalcials_with EBITA_OptumHealth ACR Targets_110607v2_Sheet2" xfId="1050"/>
    <cellStyle name="_Final Master Finalcials_with EBITA_OptumHealth ACR Targets_110607v2_Sheet2_Observations" xfId="1051"/>
    <cellStyle name="_Final Master Finalcials_with EBITA_OptumHealth ACR Targets_110607v2_Sheet3" xfId="1052"/>
    <cellStyle name="_Final Master Finalcials_with EBITA_OptumHealth ACR Targets_110607v2_Sheet3_Observations" xfId="1053"/>
    <cellStyle name="_Final Master Finalcials_with EBITA_Report 3" xfId="1054"/>
    <cellStyle name="_Final Master Finalcials_with EBITA_Sheet2" xfId="1055"/>
    <cellStyle name="_Final Master Finalcials_with EBITA_Sheet2_Observations" xfId="1056"/>
    <cellStyle name="_Final Master Finalcials_with EBITA_Sheet3" xfId="1057"/>
    <cellStyle name="_Final Master Finalcials_with EBITA_Sheet3_Observations" xfId="1058"/>
    <cellStyle name="_Final Master Financials 19-10-01" xfId="1059"/>
    <cellStyle name="_Final Master Financials 19-10-01 2" xfId="1060"/>
    <cellStyle name="_Final Master Financials 19-10-01 2_Observations" xfId="1061"/>
    <cellStyle name="_Final Master Financials 19-10-01 3" xfId="1062"/>
    <cellStyle name="_Final Master Financials 19-10-01_Bi weekly rollforward 11 29 08 w DV updates" xfId="1063"/>
    <cellStyle name="_Final Master Financials 19-10-01_Bi weekly rollforward 11 29 08 w DV updates 2" xfId="1064"/>
    <cellStyle name="_Final Master Financials 19-10-01_Bi weekly rollforward 11 29 08 w DV updates 2_Observations" xfId="1065"/>
    <cellStyle name="_Final Master Financials 19-10-01_Bi weekly rollforward 11 29 08 w DV updates 3" xfId="1066"/>
    <cellStyle name="_Final Master Financials 19-10-01_Bi weekly rollforward 11 29 08 w DV updates_Report 3" xfId="1067"/>
    <cellStyle name="_Final Master Financials 19-10-01_Bi weekly rollforward 11 29 08 w DV updates_Sheet2" xfId="1068"/>
    <cellStyle name="_Final Master Financials 19-10-01_Bi weekly rollforward 11 29 08 w DV updates_Sheet2_Observations" xfId="1069"/>
    <cellStyle name="_Final Master Financials 19-10-01_Bi weekly rollforward 11 29 08 w DV updates_Sheet3" xfId="1070"/>
    <cellStyle name="_Final Master Financials 19-10-01_Bi weekly rollforward 11 29 08 w DV updates_Sheet3_Observations" xfId="1071"/>
    <cellStyle name="_Final Master Financials 19-10-01_Bi weekly rollforward 12-13-07" xfId="1072"/>
    <cellStyle name="_Final Master Financials 19-10-01_Bi weekly rollforward 12-13-07 2" xfId="1073"/>
    <cellStyle name="_Final Master Financials 19-10-01_Bi weekly rollforward 12-13-07 2_Observations" xfId="1074"/>
    <cellStyle name="_Final Master Financials 19-10-01_Bi weekly rollforward 12-13-07 3" xfId="1075"/>
    <cellStyle name="_Final Master Financials 19-10-01_Bi weekly rollforward 12-13-07_Report 3" xfId="1076"/>
    <cellStyle name="_Final Master Financials 19-10-01_Bi weekly rollforward 12-13-07_Sheet2" xfId="1077"/>
    <cellStyle name="_Final Master Financials 19-10-01_Bi weekly rollforward 12-13-07_Sheet2_Observations" xfId="1078"/>
    <cellStyle name="_Final Master Financials 19-10-01_Bi weekly rollforward 12-13-07_Sheet3" xfId="1079"/>
    <cellStyle name="_Final Master Financials 19-10-01_Bi weekly rollforward 12-13-07_Sheet3_Observations" xfId="1080"/>
    <cellStyle name="_Final Master Financials 19-10-01_Bi weekly rollforward 1-24-08" xfId="1081"/>
    <cellStyle name="_Final Master Financials 19-10-01_Bi weekly rollforward 1-24-08 2" xfId="1082"/>
    <cellStyle name="_Final Master Financials 19-10-01_Bi weekly rollforward 1-24-08 2_Observations" xfId="1083"/>
    <cellStyle name="_Final Master Financials 19-10-01_Bi weekly rollforward 1-24-08 3" xfId="1084"/>
    <cellStyle name="_Final Master Financials 19-10-01_Bi weekly rollforward 1-24-08_Report 3" xfId="1085"/>
    <cellStyle name="_Final Master Financials 19-10-01_Bi weekly rollforward 1-24-08_Sheet2" xfId="1086"/>
    <cellStyle name="_Final Master Financials 19-10-01_Bi weekly rollforward 1-24-08_Sheet2_Observations" xfId="1087"/>
    <cellStyle name="_Final Master Financials 19-10-01_Bi weekly rollforward 1-24-08_Sheet3" xfId="1088"/>
    <cellStyle name="_Final Master Financials 19-10-01_Bi weekly rollforward 1-24-08_Sheet3_Observations" xfId="1089"/>
    <cellStyle name="_Final Master Financials 19-10-01_Bi weekly rollforward 1-9-08" xfId="1090"/>
    <cellStyle name="_Final Master Financials 19-10-01_Bi weekly rollforward 1-9-08 2" xfId="1091"/>
    <cellStyle name="_Final Master Financials 19-10-01_Bi weekly rollforward 1-9-08 2_Observations" xfId="1092"/>
    <cellStyle name="_Final Master Financials 19-10-01_Bi weekly rollforward 1-9-08 3" xfId="1093"/>
    <cellStyle name="_Final Master Financials 19-10-01_Bi weekly rollforward 1-9-08_Report 3" xfId="1094"/>
    <cellStyle name="_Final Master Financials 19-10-01_Bi weekly rollforward 1-9-08_Sheet2" xfId="1095"/>
    <cellStyle name="_Final Master Financials 19-10-01_Bi weekly rollforward 1-9-08_Sheet2_Observations" xfId="1096"/>
    <cellStyle name="_Final Master Financials 19-10-01_Bi weekly rollforward 1-9-08_Sheet3" xfId="1097"/>
    <cellStyle name="_Final Master Financials 19-10-01_Bi weekly rollforward 1-9-08_Sheet3_Observations" xfId="1098"/>
    <cellStyle name="_Final Master Financials 19-10-01_OptumHealth ACR Targets_110607v2" xfId="1099"/>
    <cellStyle name="_Final Master Financials 19-10-01_OptumHealth ACR Targets_110607v2 2" xfId="1100"/>
    <cellStyle name="_Final Master Financials 19-10-01_OptumHealth ACR Targets_110607v2 2_Observations" xfId="1101"/>
    <cellStyle name="_Final Master Financials 19-10-01_OptumHealth ACR Targets_110607v2 3" xfId="1102"/>
    <cellStyle name="_Final Master Financials 19-10-01_OptumHealth ACR Targets_110607v2_Report 3" xfId="1103"/>
    <cellStyle name="_Final Master Financials 19-10-01_OptumHealth ACR Targets_110607v2_Sheet2" xfId="1104"/>
    <cellStyle name="_Final Master Financials 19-10-01_OptumHealth ACR Targets_110607v2_Sheet2_Observations" xfId="1105"/>
    <cellStyle name="_Final Master Financials 19-10-01_OptumHealth ACR Targets_110607v2_Sheet3" xfId="1106"/>
    <cellStyle name="_Final Master Financials 19-10-01_OptumHealth ACR Targets_110607v2_Sheet3_Observations" xfId="1107"/>
    <cellStyle name="_Final Master Financials 19-10-01_Report 3" xfId="1108"/>
    <cellStyle name="_Final Master Financials 19-10-01_Sheet2" xfId="1109"/>
    <cellStyle name="_Final Master Financials 19-10-01_Sheet2_Observations" xfId="1110"/>
    <cellStyle name="_Final Master Financials 19-10-01_Sheet3" xfId="1111"/>
    <cellStyle name="_Final Master Financials 19-10-01_Sheet3_Observations" xfId="1112"/>
    <cellStyle name="_Financial Slides" xfId="1113"/>
    <cellStyle name="_Financial Slides 2" xfId="1114"/>
    <cellStyle name="_Financial Slides 2_Observations" xfId="1115"/>
    <cellStyle name="_Financial Slides 3" xfId="1116"/>
    <cellStyle name="_Financial Slides_Report 3" xfId="1117"/>
    <cellStyle name="_Financial Slides_Sheet2" xfId="1118"/>
    <cellStyle name="_Financial Slides_Sheet2_Observations" xfId="1119"/>
    <cellStyle name="_Financial Slides_Sheet3" xfId="1120"/>
    <cellStyle name="_Financial Slides_Sheet3_Observations" xfId="1121"/>
    <cellStyle name="_Financials" xfId="1122"/>
    <cellStyle name="_Financials 2" xfId="1123"/>
    <cellStyle name="_Financials 2_Observations" xfId="1124"/>
    <cellStyle name="_Financials 3" xfId="1125"/>
    <cellStyle name="_Financials_Report 3" xfId="1126"/>
    <cellStyle name="_Financials_Sheet2" xfId="1127"/>
    <cellStyle name="_Financials_Sheet2_Observations" xfId="1128"/>
    <cellStyle name="_Financials_Sheet3" xfId="1129"/>
    <cellStyle name="_Financials_Sheet3_Observations" xfId="1130"/>
    <cellStyle name="_FTEs PS 5+7" xfId="1131"/>
    <cellStyle name="_FTEs PS 5+7 2" xfId="1132"/>
    <cellStyle name="_FTEs PS 5+7 2_Observations" xfId="1133"/>
    <cellStyle name="_FTEs PS 5+7 3" xfId="1134"/>
    <cellStyle name="_FTEs PS 5+7_Report 3" xfId="1135"/>
    <cellStyle name="_FTEs PS 5+7_Sheet2" xfId="1136"/>
    <cellStyle name="_FTEs PS 5+7_Sheet2_Observations" xfId="1137"/>
    <cellStyle name="_FTEs PS 5+7_Sheet3" xfId="1138"/>
    <cellStyle name="_FTEs PS 5+7_Sheet3_Observations" xfId="1139"/>
    <cellStyle name="_Full CF String Excptn Map_4_OpH only" xfId="1140"/>
    <cellStyle name="_Full CF String Excptn Map_4_OpH only 2" xfId="1141"/>
    <cellStyle name="_Full CF String Excptn Map_4_OpH only 2_Observations" xfId="1142"/>
    <cellStyle name="_Full CF String Excptn Map_4_OpH only 3" xfId="1143"/>
    <cellStyle name="_Full CF String Excptn Map_4_OpH only_Report 3" xfId="1144"/>
    <cellStyle name="_Full CF String Excptn Map_4_OpH only_Sheet2" xfId="1145"/>
    <cellStyle name="_Full CF String Excptn Map_4_OpH only_Sheet2_Observations" xfId="1146"/>
    <cellStyle name="_Full CF String Excptn Map_4_OpH only_Sheet3" xfId="1147"/>
    <cellStyle name="_Full CF String Excptn Map_4_OpH only_Sheet3_Observations" xfId="1148"/>
    <cellStyle name="_GM" xfId="1149"/>
    <cellStyle name="_GM 2" xfId="1150"/>
    <cellStyle name="_GM 2_Observations" xfId="1151"/>
    <cellStyle name="_GM 3" xfId="1152"/>
    <cellStyle name="_GM_Report 3" xfId="1153"/>
    <cellStyle name="_GM_Sheet2" xfId="1154"/>
    <cellStyle name="_GM_Sheet2_Observations" xfId="1155"/>
    <cellStyle name="_GM_Sheet3" xfId="1156"/>
    <cellStyle name="_GM_Sheet3_Observations" xfId="1157"/>
    <cellStyle name="_Heading" xfId="1158"/>
    <cellStyle name="_Heading 2" xfId="1159"/>
    <cellStyle name="_Heading 3" xfId="1160"/>
    <cellStyle name="_Heading_asian companies" xfId="1161"/>
    <cellStyle name="_Heading_asian companies 2" xfId="1162"/>
    <cellStyle name="_Heading_asian companies 3" xfId="1163"/>
    <cellStyle name="_Highlight" xfId="1164"/>
    <cellStyle name="_Highlight 2" xfId="1165"/>
    <cellStyle name="_Highlight 3" xfId="1166"/>
    <cellStyle name="_KKR - debt restatement" xfId="1167"/>
    <cellStyle name="_KKR - debt restatement 2" xfId="1168"/>
    <cellStyle name="_KKR - debt restatement 2_Observations" xfId="1169"/>
    <cellStyle name="_KKR - debt restatement 3" xfId="1170"/>
    <cellStyle name="_KKR - debt restatement_Report 3" xfId="1171"/>
    <cellStyle name="_KKR - debt restatement_Sheet2" xfId="1172"/>
    <cellStyle name="_KKR - debt restatement_Sheet2_Observations" xfId="1173"/>
    <cellStyle name="_KKR - debt restatement_Sheet3" xfId="1174"/>
    <cellStyle name="_KKR - debt restatement_Sheet3_Observations" xfId="1175"/>
    <cellStyle name="_Legrand Financials" xfId="1176"/>
    <cellStyle name="_Legrand Financials 2" xfId="1177"/>
    <cellStyle name="_Legrand Financials 2_Observations" xfId="1178"/>
    <cellStyle name="_Legrand Financials 3" xfId="1179"/>
    <cellStyle name="_Legrand Financials_Bi weekly rollforward 11 29 08 w DV updates" xfId="1180"/>
    <cellStyle name="_Legrand Financials_Bi weekly rollforward 11 29 08 w DV updates 2" xfId="1181"/>
    <cellStyle name="_Legrand Financials_Bi weekly rollforward 11 29 08 w DV updates 2_Observations" xfId="1182"/>
    <cellStyle name="_Legrand Financials_Bi weekly rollforward 11 29 08 w DV updates 3" xfId="1183"/>
    <cellStyle name="_Legrand Financials_Bi weekly rollforward 11 29 08 w DV updates_Report 3" xfId="1184"/>
    <cellStyle name="_Legrand Financials_Bi weekly rollforward 11 29 08 w DV updates_Sheet2" xfId="1185"/>
    <cellStyle name="_Legrand Financials_Bi weekly rollforward 11 29 08 w DV updates_Sheet2_Observations" xfId="1186"/>
    <cellStyle name="_Legrand Financials_Bi weekly rollforward 11 29 08 w DV updates_Sheet3" xfId="1187"/>
    <cellStyle name="_Legrand Financials_Bi weekly rollforward 11 29 08 w DV updates_Sheet3_Observations" xfId="1188"/>
    <cellStyle name="_Legrand Financials_Bi weekly rollforward 12-13-07" xfId="1189"/>
    <cellStyle name="_Legrand Financials_Bi weekly rollforward 12-13-07 2" xfId="1190"/>
    <cellStyle name="_Legrand Financials_Bi weekly rollforward 12-13-07 2_Observations" xfId="1191"/>
    <cellStyle name="_Legrand Financials_Bi weekly rollforward 12-13-07 3" xfId="1192"/>
    <cellStyle name="_Legrand Financials_Bi weekly rollforward 12-13-07_Report 3" xfId="1193"/>
    <cellStyle name="_Legrand Financials_Bi weekly rollforward 12-13-07_Sheet2" xfId="1194"/>
    <cellStyle name="_Legrand Financials_Bi weekly rollforward 12-13-07_Sheet2_Observations" xfId="1195"/>
    <cellStyle name="_Legrand Financials_Bi weekly rollforward 12-13-07_Sheet3" xfId="1196"/>
    <cellStyle name="_Legrand Financials_Bi weekly rollforward 12-13-07_Sheet3_Observations" xfId="1197"/>
    <cellStyle name="_Legrand Financials_Bi weekly rollforward 1-24-08" xfId="1198"/>
    <cellStyle name="_Legrand Financials_Bi weekly rollforward 1-24-08 2" xfId="1199"/>
    <cellStyle name="_Legrand Financials_Bi weekly rollforward 1-24-08 2_Observations" xfId="1200"/>
    <cellStyle name="_Legrand Financials_Bi weekly rollforward 1-24-08 3" xfId="1201"/>
    <cellStyle name="_Legrand Financials_Bi weekly rollforward 1-24-08_Report 3" xfId="1202"/>
    <cellStyle name="_Legrand Financials_Bi weekly rollforward 1-24-08_Sheet2" xfId="1203"/>
    <cellStyle name="_Legrand Financials_Bi weekly rollforward 1-24-08_Sheet2_Observations" xfId="1204"/>
    <cellStyle name="_Legrand Financials_Bi weekly rollforward 1-24-08_Sheet3" xfId="1205"/>
    <cellStyle name="_Legrand Financials_Bi weekly rollforward 1-24-08_Sheet3_Observations" xfId="1206"/>
    <cellStyle name="_Legrand Financials_Bi weekly rollforward 1-9-08" xfId="1207"/>
    <cellStyle name="_Legrand Financials_Bi weekly rollforward 1-9-08 2" xfId="1208"/>
    <cellStyle name="_Legrand Financials_Bi weekly rollforward 1-9-08 2_Observations" xfId="1209"/>
    <cellStyle name="_Legrand Financials_Bi weekly rollforward 1-9-08 3" xfId="1210"/>
    <cellStyle name="_Legrand Financials_Bi weekly rollforward 1-9-08_Report 3" xfId="1211"/>
    <cellStyle name="_Legrand Financials_Bi weekly rollforward 1-9-08_Sheet2" xfId="1212"/>
    <cellStyle name="_Legrand Financials_Bi weekly rollforward 1-9-08_Sheet2_Observations" xfId="1213"/>
    <cellStyle name="_Legrand Financials_Bi weekly rollforward 1-9-08_Sheet3" xfId="1214"/>
    <cellStyle name="_Legrand Financials_Bi weekly rollforward 1-9-08_Sheet3_Observations" xfId="1215"/>
    <cellStyle name="_Legrand Financials_OptumHealth ACR Targets_110607v2" xfId="1216"/>
    <cellStyle name="_Legrand Financials_OptumHealth ACR Targets_110607v2 2" xfId="1217"/>
    <cellStyle name="_Legrand Financials_OptumHealth ACR Targets_110607v2 2_Observations" xfId="1218"/>
    <cellStyle name="_Legrand Financials_OptumHealth ACR Targets_110607v2 3" xfId="1219"/>
    <cellStyle name="_Legrand Financials_OptumHealth ACR Targets_110607v2_Report 3" xfId="1220"/>
    <cellStyle name="_Legrand Financials_OptumHealth ACR Targets_110607v2_Sheet2" xfId="1221"/>
    <cellStyle name="_Legrand Financials_OptumHealth ACR Targets_110607v2_Sheet2_Observations" xfId="1222"/>
    <cellStyle name="_Legrand Financials_OptumHealth ACR Targets_110607v2_Sheet3" xfId="1223"/>
    <cellStyle name="_Legrand Financials_OptumHealth ACR Targets_110607v2_Sheet3_Observations" xfId="1224"/>
    <cellStyle name="_Legrand Financials_Report 3" xfId="1225"/>
    <cellStyle name="_Legrand Financials_Sheet2" xfId="1226"/>
    <cellStyle name="_Legrand Financials_Sheet2_Observations" xfId="1227"/>
    <cellStyle name="_Legrand Financials_Sheet3" xfId="1228"/>
    <cellStyle name="_Legrand Financials_Sheet3_Observations" xfId="1229"/>
    <cellStyle name="_Lehman - LBO  bis plan WW v.2.1" xfId="1230"/>
    <cellStyle name="_Lehman - LBO  bis plan WW v.2.1 2" xfId="1231"/>
    <cellStyle name="_Lehman - LBO  bis plan WW v.2.1 2_Observations" xfId="1232"/>
    <cellStyle name="_Lehman - LBO  bis plan WW v.2.1 3" xfId="1233"/>
    <cellStyle name="_Lehman - LBO  bis plan WW v.2.1_Bi weekly rollforward 11 29 08 w DV updates" xfId="1234"/>
    <cellStyle name="_Lehman - LBO  bis plan WW v.2.1_Bi weekly rollforward 11 29 08 w DV updates 2" xfId="1235"/>
    <cellStyle name="_Lehman - LBO  bis plan WW v.2.1_Bi weekly rollforward 11 29 08 w DV updates 2_Observations" xfId="1236"/>
    <cellStyle name="_Lehman - LBO  bis plan WW v.2.1_Bi weekly rollforward 11 29 08 w DV updates 3" xfId="1237"/>
    <cellStyle name="_Lehman - LBO  bis plan WW v.2.1_Bi weekly rollforward 11 29 08 w DV updates_Report 3" xfId="1238"/>
    <cellStyle name="_Lehman - LBO  bis plan WW v.2.1_Bi weekly rollforward 11 29 08 w DV updates_Sheet2" xfId="1239"/>
    <cellStyle name="_Lehman - LBO  bis plan WW v.2.1_Bi weekly rollforward 11 29 08 w DV updates_Sheet2_Observations" xfId="1240"/>
    <cellStyle name="_Lehman - LBO  bis plan WW v.2.1_Bi weekly rollforward 11 29 08 w DV updates_Sheet3" xfId="1241"/>
    <cellStyle name="_Lehman - LBO  bis plan WW v.2.1_Bi weekly rollforward 11 29 08 w DV updates_Sheet3_Observations" xfId="1242"/>
    <cellStyle name="_Lehman - LBO  bis plan WW v.2.1_Bi weekly rollforward 12-13-07" xfId="1243"/>
    <cellStyle name="_Lehman - LBO  bis plan WW v.2.1_Bi weekly rollforward 12-13-07 2" xfId="1244"/>
    <cellStyle name="_Lehman - LBO  bis plan WW v.2.1_Bi weekly rollforward 12-13-07 2_Observations" xfId="1245"/>
    <cellStyle name="_Lehman - LBO  bis plan WW v.2.1_Bi weekly rollforward 12-13-07 3" xfId="1246"/>
    <cellStyle name="_Lehman - LBO  bis plan WW v.2.1_Bi weekly rollforward 12-13-07_Report 3" xfId="1247"/>
    <cellStyle name="_Lehman - LBO  bis plan WW v.2.1_Bi weekly rollforward 12-13-07_Sheet2" xfId="1248"/>
    <cellStyle name="_Lehman - LBO  bis plan WW v.2.1_Bi weekly rollforward 12-13-07_Sheet2_Observations" xfId="1249"/>
    <cellStyle name="_Lehman - LBO  bis plan WW v.2.1_Bi weekly rollforward 12-13-07_Sheet3" xfId="1250"/>
    <cellStyle name="_Lehman - LBO  bis plan WW v.2.1_Bi weekly rollforward 12-13-07_Sheet3_Observations" xfId="1251"/>
    <cellStyle name="_Lehman - LBO  bis plan WW v.2.1_Bi weekly rollforward 1-24-08" xfId="1252"/>
    <cellStyle name="_Lehman - LBO  bis plan WW v.2.1_Bi weekly rollforward 1-24-08 2" xfId="1253"/>
    <cellStyle name="_Lehman - LBO  bis plan WW v.2.1_Bi weekly rollforward 1-24-08 2_Observations" xfId="1254"/>
    <cellStyle name="_Lehman - LBO  bis plan WW v.2.1_Bi weekly rollforward 1-24-08 3" xfId="1255"/>
    <cellStyle name="_Lehman - LBO  bis plan WW v.2.1_Bi weekly rollforward 1-24-08_Report 3" xfId="1256"/>
    <cellStyle name="_Lehman - LBO  bis plan WW v.2.1_Bi weekly rollforward 1-24-08_Sheet2" xfId="1257"/>
    <cellStyle name="_Lehman - LBO  bis plan WW v.2.1_Bi weekly rollforward 1-24-08_Sheet2_Observations" xfId="1258"/>
    <cellStyle name="_Lehman - LBO  bis plan WW v.2.1_Bi weekly rollforward 1-24-08_Sheet3" xfId="1259"/>
    <cellStyle name="_Lehman - LBO  bis plan WW v.2.1_Bi weekly rollforward 1-24-08_Sheet3_Observations" xfId="1260"/>
    <cellStyle name="_Lehman - LBO  bis plan WW v.2.1_Bi weekly rollforward 1-9-08" xfId="1261"/>
    <cellStyle name="_Lehman - LBO  bis plan WW v.2.1_Bi weekly rollforward 1-9-08 2" xfId="1262"/>
    <cellStyle name="_Lehman - LBO  bis plan WW v.2.1_Bi weekly rollforward 1-9-08 2_Observations" xfId="1263"/>
    <cellStyle name="_Lehman - LBO  bis plan WW v.2.1_Bi weekly rollforward 1-9-08 3" xfId="1264"/>
    <cellStyle name="_Lehman - LBO  bis plan WW v.2.1_Bi weekly rollforward 1-9-08_Report 3" xfId="1265"/>
    <cellStyle name="_Lehman - LBO  bis plan WW v.2.1_Bi weekly rollforward 1-9-08_Sheet2" xfId="1266"/>
    <cellStyle name="_Lehman - LBO  bis plan WW v.2.1_Bi weekly rollforward 1-9-08_Sheet2_Observations" xfId="1267"/>
    <cellStyle name="_Lehman - LBO  bis plan WW v.2.1_Bi weekly rollforward 1-9-08_Sheet3" xfId="1268"/>
    <cellStyle name="_Lehman - LBO  bis plan WW v.2.1_Bi weekly rollforward 1-9-08_Sheet3_Observations" xfId="1269"/>
    <cellStyle name="_Lehman - LBO  bis plan WW v.2.1_OptumHealth ACR Targets_110607v2" xfId="1270"/>
    <cellStyle name="_Lehman - LBO  bis plan WW v.2.1_OptumHealth ACR Targets_110607v2 2" xfId="1271"/>
    <cellStyle name="_Lehman - LBO  bis plan WW v.2.1_OptumHealth ACR Targets_110607v2 2_Observations" xfId="1272"/>
    <cellStyle name="_Lehman - LBO  bis plan WW v.2.1_OptumHealth ACR Targets_110607v2 3" xfId="1273"/>
    <cellStyle name="_Lehman - LBO  bis plan WW v.2.1_OptumHealth ACR Targets_110607v2_Report 3" xfId="1274"/>
    <cellStyle name="_Lehman - LBO  bis plan WW v.2.1_OptumHealth ACR Targets_110607v2_Sheet2" xfId="1275"/>
    <cellStyle name="_Lehman - LBO  bis plan WW v.2.1_OptumHealth ACR Targets_110607v2_Sheet2_Observations" xfId="1276"/>
    <cellStyle name="_Lehman - LBO  bis plan WW v.2.1_OptumHealth ACR Targets_110607v2_Sheet3" xfId="1277"/>
    <cellStyle name="_Lehman - LBO  bis plan WW v.2.1_OptumHealth ACR Targets_110607v2_Sheet3_Observations" xfId="1278"/>
    <cellStyle name="_Lehman - LBO  bis plan WW v.2.1_Report 3" xfId="1279"/>
    <cellStyle name="_Lehman - LBO  bis plan WW v.2.1_Sheet2" xfId="1280"/>
    <cellStyle name="_Lehman - LBO  bis plan WW v.2.1_Sheet2_Observations" xfId="1281"/>
    <cellStyle name="_Lehman - LBO  bis plan WW v.2.1_Sheet3" xfId="1282"/>
    <cellStyle name="_Lehman - LBO  bis plan WW v.2.1_Sheet3_Observations" xfId="1283"/>
    <cellStyle name="_Lehman LBO 28 03 02" xfId="1284"/>
    <cellStyle name="_Lehman LBO 28 03 02 2" xfId="1285"/>
    <cellStyle name="_Lehman LBO 28 03 02 2_Observations" xfId="1286"/>
    <cellStyle name="_Lehman LBO 28 03 02 3" xfId="1287"/>
    <cellStyle name="_Lehman LBO 28 03 02_Bi weekly rollforward 11 29 08 w DV updates" xfId="1288"/>
    <cellStyle name="_Lehman LBO 28 03 02_Bi weekly rollforward 11 29 08 w DV updates 2" xfId="1289"/>
    <cellStyle name="_Lehman LBO 28 03 02_Bi weekly rollforward 11 29 08 w DV updates 2_Observations" xfId="1290"/>
    <cellStyle name="_Lehman LBO 28 03 02_Bi weekly rollforward 11 29 08 w DV updates 3" xfId="1291"/>
    <cellStyle name="_Lehman LBO 28 03 02_Bi weekly rollforward 11 29 08 w DV updates_Report 3" xfId="1292"/>
    <cellStyle name="_Lehman LBO 28 03 02_Bi weekly rollforward 11 29 08 w DV updates_Sheet2" xfId="1293"/>
    <cellStyle name="_Lehman LBO 28 03 02_Bi weekly rollforward 11 29 08 w DV updates_Sheet2_Observations" xfId="1294"/>
    <cellStyle name="_Lehman LBO 28 03 02_Bi weekly rollforward 11 29 08 w DV updates_Sheet3" xfId="1295"/>
    <cellStyle name="_Lehman LBO 28 03 02_Bi weekly rollforward 11 29 08 w DV updates_Sheet3_Observations" xfId="1296"/>
    <cellStyle name="_Lehman LBO 28 03 02_Bi weekly rollforward 12-13-07" xfId="1297"/>
    <cellStyle name="_Lehman LBO 28 03 02_Bi weekly rollforward 12-13-07 2" xfId="1298"/>
    <cellStyle name="_Lehman LBO 28 03 02_Bi weekly rollforward 12-13-07 2_Observations" xfId="1299"/>
    <cellStyle name="_Lehman LBO 28 03 02_Bi weekly rollforward 12-13-07 3" xfId="1300"/>
    <cellStyle name="_Lehman LBO 28 03 02_Bi weekly rollforward 12-13-07_Report 3" xfId="1301"/>
    <cellStyle name="_Lehman LBO 28 03 02_Bi weekly rollforward 12-13-07_Sheet2" xfId="1302"/>
    <cellStyle name="_Lehman LBO 28 03 02_Bi weekly rollforward 12-13-07_Sheet2_Observations" xfId="1303"/>
    <cellStyle name="_Lehman LBO 28 03 02_Bi weekly rollforward 12-13-07_Sheet3" xfId="1304"/>
    <cellStyle name="_Lehman LBO 28 03 02_Bi weekly rollforward 12-13-07_Sheet3_Observations" xfId="1305"/>
    <cellStyle name="_Lehman LBO 28 03 02_Bi weekly rollforward 1-24-08" xfId="1306"/>
    <cellStyle name="_Lehman LBO 28 03 02_Bi weekly rollforward 1-24-08 2" xfId="1307"/>
    <cellStyle name="_Lehman LBO 28 03 02_Bi weekly rollforward 1-24-08 2_Observations" xfId="1308"/>
    <cellStyle name="_Lehman LBO 28 03 02_Bi weekly rollforward 1-24-08 3" xfId="1309"/>
    <cellStyle name="_Lehman LBO 28 03 02_Bi weekly rollforward 1-24-08_Report 3" xfId="1310"/>
    <cellStyle name="_Lehman LBO 28 03 02_Bi weekly rollforward 1-24-08_Sheet2" xfId="1311"/>
    <cellStyle name="_Lehman LBO 28 03 02_Bi weekly rollforward 1-24-08_Sheet2_Observations" xfId="1312"/>
    <cellStyle name="_Lehman LBO 28 03 02_Bi weekly rollforward 1-24-08_Sheet3" xfId="1313"/>
    <cellStyle name="_Lehman LBO 28 03 02_Bi weekly rollforward 1-24-08_Sheet3_Observations" xfId="1314"/>
    <cellStyle name="_Lehman LBO 28 03 02_Bi weekly rollforward 1-9-08" xfId="1315"/>
    <cellStyle name="_Lehman LBO 28 03 02_Bi weekly rollforward 1-9-08 2" xfId="1316"/>
    <cellStyle name="_Lehman LBO 28 03 02_Bi weekly rollforward 1-9-08 2_Observations" xfId="1317"/>
    <cellStyle name="_Lehman LBO 28 03 02_Bi weekly rollforward 1-9-08 3" xfId="1318"/>
    <cellStyle name="_Lehman LBO 28 03 02_Bi weekly rollforward 1-9-08_Report 3" xfId="1319"/>
    <cellStyle name="_Lehman LBO 28 03 02_Bi weekly rollforward 1-9-08_Sheet2" xfId="1320"/>
    <cellStyle name="_Lehman LBO 28 03 02_Bi weekly rollforward 1-9-08_Sheet2_Observations" xfId="1321"/>
    <cellStyle name="_Lehman LBO 28 03 02_Bi weekly rollforward 1-9-08_Sheet3" xfId="1322"/>
    <cellStyle name="_Lehman LBO 28 03 02_Bi weekly rollforward 1-9-08_Sheet3_Observations" xfId="1323"/>
    <cellStyle name="_Lehman LBO 28 03 02_OptumHealth ACR Targets_110607v2" xfId="1324"/>
    <cellStyle name="_Lehman LBO 28 03 02_OptumHealth ACR Targets_110607v2 2" xfId="1325"/>
    <cellStyle name="_Lehman LBO 28 03 02_OptumHealth ACR Targets_110607v2 2_Observations" xfId="1326"/>
    <cellStyle name="_Lehman LBO 28 03 02_OptumHealth ACR Targets_110607v2 3" xfId="1327"/>
    <cellStyle name="_Lehman LBO 28 03 02_OptumHealth ACR Targets_110607v2_Report 3" xfId="1328"/>
    <cellStyle name="_Lehman LBO 28 03 02_OptumHealth ACR Targets_110607v2_Sheet2" xfId="1329"/>
    <cellStyle name="_Lehman LBO 28 03 02_OptumHealth ACR Targets_110607v2_Sheet2_Observations" xfId="1330"/>
    <cellStyle name="_Lehman LBO 28 03 02_OptumHealth ACR Targets_110607v2_Sheet3" xfId="1331"/>
    <cellStyle name="_Lehman LBO 28 03 02_OptumHealth ACR Targets_110607v2_Sheet3_Observations" xfId="1332"/>
    <cellStyle name="_Lehman LBO 28 03 02_Report 3" xfId="1333"/>
    <cellStyle name="_Lehman LBO 28 03 02_Sheet2" xfId="1334"/>
    <cellStyle name="_Lehman LBO 28 03 02_Sheet2_Observations" xfId="1335"/>
    <cellStyle name="_Lehman LBO 28 03 02_Sheet3" xfId="1336"/>
    <cellStyle name="_Lehman LBO 28 03 02_Sheet3_Observations" xfId="1337"/>
    <cellStyle name="_Lev Fin LBO Model Oct 8_All Senior" xfId="1338"/>
    <cellStyle name="_Lev Fin LBO Model Oct 8_All Senior 2" xfId="1339"/>
    <cellStyle name="_Lev Fin LBO Model Oct 8_All Senior 2_Observations" xfId="1340"/>
    <cellStyle name="_Lev Fin LBO Model Oct 8_All Senior 3" xfId="1341"/>
    <cellStyle name="_Lev Fin LBO Model Oct 8_All Senior_Report 3" xfId="1342"/>
    <cellStyle name="_Lev Fin LBO Model Oct 8_All Senior_Sheet2" xfId="1343"/>
    <cellStyle name="_Lev Fin LBO Model Oct 8_All Senior_Sheet2_Observations" xfId="1344"/>
    <cellStyle name="_Lev Fin LBO Model Oct 8_All Senior_Sheet3" xfId="1345"/>
    <cellStyle name="_Lev Fin LBO Model Oct 8_All Senior_Sheet3_Observations" xfId="1346"/>
    <cellStyle name="_Lumina LBO Model 1 08 02 v4" xfId="1347"/>
    <cellStyle name="_Lumina LBO Model 1 08 02 v4 2" xfId="1348"/>
    <cellStyle name="_Lumina LBO Model 1 08 02 v4 2_Observations" xfId="1349"/>
    <cellStyle name="_Lumina LBO Model 1 08 02 v4 3" xfId="1350"/>
    <cellStyle name="_Lumina LBO Model 1 08 02 v4_Bi weekly rollforward 11 29 08 w DV updates" xfId="1351"/>
    <cellStyle name="_Lumina LBO Model 1 08 02 v4_Bi weekly rollforward 11 29 08 w DV updates 2" xfId="1352"/>
    <cellStyle name="_Lumina LBO Model 1 08 02 v4_Bi weekly rollforward 11 29 08 w DV updates 2_Observations" xfId="1353"/>
    <cellStyle name="_Lumina LBO Model 1 08 02 v4_Bi weekly rollforward 11 29 08 w DV updates 3" xfId="1354"/>
    <cellStyle name="_Lumina LBO Model 1 08 02 v4_Bi weekly rollforward 11 29 08 w DV updates_Report 3" xfId="1355"/>
    <cellStyle name="_Lumina LBO Model 1 08 02 v4_Bi weekly rollforward 11 29 08 w DV updates_Sheet2" xfId="1356"/>
    <cellStyle name="_Lumina LBO Model 1 08 02 v4_Bi weekly rollforward 11 29 08 w DV updates_Sheet2_Observations" xfId="1357"/>
    <cellStyle name="_Lumina LBO Model 1 08 02 v4_Bi weekly rollforward 11 29 08 w DV updates_Sheet3" xfId="1358"/>
    <cellStyle name="_Lumina LBO Model 1 08 02 v4_Bi weekly rollforward 11 29 08 w DV updates_Sheet3_Observations" xfId="1359"/>
    <cellStyle name="_Lumina LBO Model 1 08 02 v4_Bi weekly rollforward 12-13-07" xfId="1360"/>
    <cellStyle name="_Lumina LBO Model 1 08 02 v4_Bi weekly rollforward 12-13-07 2" xfId="1361"/>
    <cellStyle name="_Lumina LBO Model 1 08 02 v4_Bi weekly rollforward 12-13-07 2_Observations" xfId="1362"/>
    <cellStyle name="_Lumina LBO Model 1 08 02 v4_Bi weekly rollforward 12-13-07 3" xfId="1363"/>
    <cellStyle name="_Lumina LBO Model 1 08 02 v4_Bi weekly rollforward 12-13-07_Report 3" xfId="1364"/>
    <cellStyle name="_Lumina LBO Model 1 08 02 v4_Bi weekly rollforward 12-13-07_Sheet2" xfId="1365"/>
    <cellStyle name="_Lumina LBO Model 1 08 02 v4_Bi weekly rollforward 12-13-07_Sheet2_Observations" xfId="1366"/>
    <cellStyle name="_Lumina LBO Model 1 08 02 v4_Bi weekly rollforward 12-13-07_Sheet3" xfId="1367"/>
    <cellStyle name="_Lumina LBO Model 1 08 02 v4_Bi weekly rollforward 12-13-07_Sheet3_Observations" xfId="1368"/>
    <cellStyle name="_Lumina LBO Model 1 08 02 v4_Bi weekly rollforward 1-24-08" xfId="1369"/>
    <cellStyle name="_Lumina LBO Model 1 08 02 v4_Bi weekly rollforward 1-24-08 2" xfId="1370"/>
    <cellStyle name="_Lumina LBO Model 1 08 02 v4_Bi weekly rollforward 1-24-08 2_Observations" xfId="1371"/>
    <cellStyle name="_Lumina LBO Model 1 08 02 v4_Bi weekly rollforward 1-24-08 3" xfId="1372"/>
    <cellStyle name="_Lumina LBO Model 1 08 02 v4_Bi weekly rollforward 1-24-08_Report 3" xfId="1373"/>
    <cellStyle name="_Lumina LBO Model 1 08 02 v4_Bi weekly rollforward 1-24-08_Sheet2" xfId="1374"/>
    <cellStyle name="_Lumina LBO Model 1 08 02 v4_Bi weekly rollforward 1-24-08_Sheet2_Observations" xfId="1375"/>
    <cellStyle name="_Lumina LBO Model 1 08 02 v4_Bi weekly rollforward 1-24-08_Sheet3" xfId="1376"/>
    <cellStyle name="_Lumina LBO Model 1 08 02 v4_Bi weekly rollforward 1-24-08_Sheet3_Observations" xfId="1377"/>
    <cellStyle name="_Lumina LBO Model 1 08 02 v4_Bi weekly rollforward 1-9-08" xfId="1378"/>
    <cellStyle name="_Lumina LBO Model 1 08 02 v4_Bi weekly rollforward 1-9-08 2" xfId="1379"/>
    <cellStyle name="_Lumina LBO Model 1 08 02 v4_Bi weekly rollforward 1-9-08 2_Observations" xfId="1380"/>
    <cellStyle name="_Lumina LBO Model 1 08 02 v4_Bi weekly rollforward 1-9-08 3" xfId="1381"/>
    <cellStyle name="_Lumina LBO Model 1 08 02 v4_Bi weekly rollforward 1-9-08_Report 3" xfId="1382"/>
    <cellStyle name="_Lumina LBO Model 1 08 02 v4_Bi weekly rollforward 1-9-08_Sheet2" xfId="1383"/>
    <cellStyle name="_Lumina LBO Model 1 08 02 v4_Bi weekly rollforward 1-9-08_Sheet2_Observations" xfId="1384"/>
    <cellStyle name="_Lumina LBO Model 1 08 02 v4_Bi weekly rollforward 1-9-08_Sheet3" xfId="1385"/>
    <cellStyle name="_Lumina LBO Model 1 08 02 v4_Bi weekly rollforward 1-9-08_Sheet3_Observations" xfId="1386"/>
    <cellStyle name="_Lumina LBO Model 1 08 02 v4_OptumHealth ACR Targets_110607v2" xfId="1387"/>
    <cellStyle name="_Lumina LBO Model 1 08 02 v4_OptumHealth ACR Targets_110607v2 2" xfId="1388"/>
    <cellStyle name="_Lumina LBO Model 1 08 02 v4_OptumHealth ACR Targets_110607v2 2_Observations" xfId="1389"/>
    <cellStyle name="_Lumina LBO Model 1 08 02 v4_OptumHealth ACR Targets_110607v2 3" xfId="1390"/>
    <cellStyle name="_Lumina LBO Model 1 08 02 v4_OptumHealth ACR Targets_110607v2_Report 3" xfId="1391"/>
    <cellStyle name="_Lumina LBO Model 1 08 02 v4_OptumHealth ACR Targets_110607v2_Sheet2" xfId="1392"/>
    <cellStyle name="_Lumina LBO Model 1 08 02 v4_OptumHealth ACR Targets_110607v2_Sheet2_Observations" xfId="1393"/>
    <cellStyle name="_Lumina LBO Model 1 08 02 v4_OptumHealth ACR Targets_110607v2_Sheet3" xfId="1394"/>
    <cellStyle name="_Lumina LBO Model 1 08 02 v4_OptumHealth ACR Targets_110607v2_Sheet3_Observations" xfId="1395"/>
    <cellStyle name="_Lumina LBO Model 1 08 02 v4_Report 3" xfId="1396"/>
    <cellStyle name="_Lumina LBO Model 1 08 02 v4_Sheet2" xfId="1397"/>
    <cellStyle name="_Lumina LBO Model 1 08 02 v4_Sheet2_Observations" xfId="1398"/>
    <cellStyle name="_Lumina LBO Model 1 08 02 v4_Sheet3" xfId="1399"/>
    <cellStyle name="_Lumina LBO Model 1 08 02 v4_Sheet3_Observations" xfId="1400"/>
    <cellStyle name="_Lumina LBO Model 10 05 02 kkr" xfId="1401"/>
    <cellStyle name="_Lumina LBO Model 10 05 02 kkr 2" xfId="1402"/>
    <cellStyle name="_Lumina LBO Model 10 05 02 kkr 2_Observations" xfId="1403"/>
    <cellStyle name="_Lumina LBO Model 10 05 02 kkr 3" xfId="1404"/>
    <cellStyle name="_Lumina LBO Model 10 05 02 kkr_Bi weekly rollforward 11 29 08 w DV updates" xfId="1405"/>
    <cellStyle name="_Lumina LBO Model 10 05 02 kkr_Bi weekly rollforward 11 29 08 w DV updates 2" xfId="1406"/>
    <cellStyle name="_Lumina LBO Model 10 05 02 kkr_Bi weekly rollforward 11 29 08 w DV updates 2_Observations" xfId="1407"/>
    <cellStyle name="_Lumina LBO Model 10 05 02 kkr_Bi weekly rollforward 11 29 08 w DV updates 3" xfId="1408"/>
    <cellStyle name="_Lumina LBO Model 10 05 02 kkr_Bi weekly rollforward 11 29 08 w DV updates_Report 3" xfId="1409"/>
    <cellStyle name="_Lumina LBO Model 10 05 02 kkr_Bi weekly rollforward 11 29 08 w DV updates_Sheet2" xfId="1410"/>
    <cellStyle name="_Lumina LBO Model 10 05 02 kkr_Bi weekly rollforward 11 29 08 w DV updates_Sheet2_Observations" xfId="1411"/>
    <cellStyle name="_Lumina LBO Model 10 05 02 kkr_Bi weekly rollforward 11 29 08 w DV updates_Sheet3" xfId="1412"/>
    <cellStyle name="_Lumina LBO Model 10 05 02 kkr_Bi weekly rollforward 11 29 08 w DV updates_Sheet3_Observations" xfId="1413"/>
    <cellStyle name="_Lumina LBO Model 10 05 02 kkr_Bi weekly rollforward 12-13-07" xfId="1414"/>
    <cellStyle name="_Lumina LBO Model 10 05 02 kkr_Bi weekly rollforward 12-13-07 2" xfId="1415"/>
    <cellStyle name="_Lumina LBO Model 10 05 02 kkr_Bi weekly rollforward 12-13-07 2_Observations" xfId="1416"/>
    <cellStyle name="_Lumina LBO Model 10 05 02 kkr_Bi weekly rollforward 12-13-07 3" xfId="1417"/>
    <cellStyle name="_Lumina LBO Model 10 05 02 kkr_Bi weekly rollforward 12-13-07_Report 3" xfId="1418"/>
    <cellStyle name="_Lumina LBO Model 10 05 02 kkr_Bi weekly rollforward 12-13-07_Sheet2" xfId="1419"/>
    <cellStyle name="_Lumina LBO Model 10 05 02 kkr_Bi weekly rollforward 12-13-07_Sheet2_Observations" xfId="1420"/>
    <cellStyle name="_Lumina LBO Model 10 05 02 kkr_Bi weekly rollforward 12-13-07_Sheet3" xfId="1421"/>
    <cellStyle name="_Lumina LBO Model 10 05 02 kkr_Bi weekly rollforward 12-13-07_Sheet3_Observations" xfId="1422"/>
    <cellStyle name="_Lumina LBO Model 10 05 02 kkr_Bi weekly rollforward 1-24-08" xfId="1423"/>
    <cellStyle name="_Lumina LBO Model 10 05 02 kkr_Bi weekly rollforward 1-24-08 2" xfId="1424"/>
    <cellStyle name="_Lumina LBO Model 10 05 02 kkr_Bi weekly rollforward 1-24-08 2_Observations" xfId="1425"/>
    <cellStyle name="_Lumina LBO Model 10 05 02 kkr_Bi weekly rollforward 1-24-08 3" xfId="1426"/>
    <cellStyle name="_Lumina LBO Model 10 05 02 kkr_Bi weekly rollforward 1-24-08_Report 3" xfId="1427"/>
    <cellStyle name="_Lumina LBO Model 10 05 02 kkr_Bi weekly rollforward 1-24-08_Sheet2" xfId="1428"/>
    <cellStyle name="_Lumina LBO Model 10 05 02 kkr_Bi weekly rollforward 1-24-08_Sheet2_Observations" xfId="1429"/>
    <cellStyle name="_Lumina LBO Model 10 05 02 kkr_Bi weekly rollforward 1-24-08_Sheet3" xfId="1430"/>
    <cellStyle name="_Lumina LBO Model 10 05 02 kkr_Bi weekly rollforward 1-24-08_Sheet3_Observations" xfId="1431"/>
    <cellStyle name="_Lumina LBO Model 10 05 02 kkr_Bi weekly rollforward 1-9-08" xfId="1432"/>
    <cellStyle name="_Lumina LBO Model 10 05 02 kkr_Bi weekly rollforward 1-9-08 2" xfId="1433"/>
    <cellStyle name="_Lumina LBO Model 10 05 02 kkr_Bi weekly rollforward 1-9-08 2_Observations" xfId="1434"/>
    <cellStyle name="_Lumina LBO Model 10 05 02 kkr_Bi weekly rollforward 1-9-08 3" xfId="1435"/>
    <cellStyle name="_Lumina LBO Model 10 05 02 kkr_Bi weekly rollforward 1-9-08_Report 3" xfId="1436"/>
    <cellStyle name="_Lumina LBO Model 10 05 02 kkr_Bi weekly rollforward 1-9-08_Sheet2" xfId="1437"/>
    <cellStyle name="_Lumina LBO Model 10 05 02 kkr_Bi weekly rollforward 1-9-08_Sheet2_Observations" xfId="1438"/>
    <cellStyle name="_Lumina LBO Model 10 05 02 kkr_Bi weekly rollforward 1-9-08_Sheet3" xfId="1439"/>
    <cellStyle name="_Lumina LBO Model 10 05 02 kkr_Bi weekly rollforward 1-9-08_Sheet3_Observations" xfId="1440"/>
    <cellStyle name="_Lumina LBO Model 10 05 02 kkr_OptumHealth ACR Targets_110607v2" xfId="1441"/>
    <cellStyle name="_Lumina LBO Model 10 05 02 kkr_OptumHealth ACR Targets_110607v2 2" xfId="1442"/>
    <cellStyle name="_Lumina LBO Model 10 05 02 kkr_OptumHealth ACR Targets_110607v2 2_Observations" xfId="1443"/>
    <cellStyle name="_Lumina LBO Model 10 05 02 kkr_OptumHealth ACR Targets_110607v2 3" xfId="1444"/>
    <cellStyle name="_Lumina LBO Model 10 05 02 kkr_OptumHealth ACR Targets_110607v2_Report 3" xfId="1445"/>
    <cellStyle name="_Lumina LBO Model 10 05 02 kkr_OptumHealth ACR Targets_110607v2_Sheet2" xfId="1446"/>
    <cellStyle name="_Lumina LBO Model 10 05 02 kkr_OptumHealth ACR Targets_110607v2_Sheet2_Observations" xfId="1447"/>
    <cellStyle name="_Lumina LBO Model 10 05 02 kkr_OptumHealth ACR Targets_110607v2_Sheet3" xfId="1448"/>
    <cellStyle name="_Lumina LBO Model 10 05 02 kkr_OptumHealth ACR Targets_110607v2_Sheet3_Observations" xfId="1449"/>
    <cellStyle name="_Lumina LBO Model 10 05 02 kkr_Report 3" xfId="1450"/>
    <cellStyle name="_Lumina LBO Model 10 05 02 kkr_Sheet2" xfId="1451"/>
    <cellStyle name="_Lumina LBO Model 10 05 02 kkr_Sheet2_Observations" xfId="1452"/>
    <cellStyle name="_Lumina LBO Model 10 05 02 kkr_Sheet3" xfId="1453"/>
    <cellStyle name="_Lumina LBO Model 10 05 02 kkr_Sheet3_Observations" xfId="1454"/>
    <cellStyle name="_Lumina LBO Model 18 07 02 v2" xfId="1455"/>
    <cellStyle name="_Lumina LBO Model 18 07 02 v2 2" xfId="1456"/>
    <cellStyle name="_Lumina LBO Model 18 07 02 v2 2_Observations" xfId="1457"/>
    <cellStyle name="_Lumina LBO Model 18 07 02 v2 3" xfId="1458"/>
    <cellStyle name="_Lumina LBO Model 18 07 02 v2_Bi weekly rollforward 11 29 08 w DV updates" xfId="1459"/>
    <cellStyle name="_Lumina LBO Model 18 07 02 v2_Bi weekly rollforward 11 29 08 w DV updates 2" xfId="1460"/>
    <cellStyle name="_Lumina LBO Model 18 07 02 v2_Bi weekly rollforward 11 29 08 w DV updates 2_Observations" xfId="1461"/>
    <cellStyle name="_Lumina LBO Model 18 07 02 v2_Bi weekly rollforward 11 29 08 w DV updates 3" xfId="1462"/>
    <cellStyle name="_Lumina LBO Model 18 07 02 v2_Bi weekly rollforward 11 29 08 w DV updates_Report 3" xfId="1463"/>
    <cellStyle name="_Lumina LBO Model 18 07 02 v2_Bi weekly rollforward 11 29 08 w DV updates_Sheet2" xfId="1464"/>
    <cellStyle name="_Lumina LBO Model 18 07 02 v2_Bi weekly rollforward 11 29 08 w DV updates_Sheet2_Observations" xfId="1465"/>
    <cellStyle name="_Lumina LBO Model 18 07 02 v2_Bi weekly rollforward 11 29 08 w DV updates_Sheet3" xfId="1466"/>
    <cellStyle name="_Lumina LBO Model 18 07 02 v2_Bi weekly rollforward 11 29 08 w DV updates_Sheet3_Observations" xfId="1467"/>
    <cellStyle name="_Lumina LBO Model 18 07 02 v2_Bi weekly rollforward 12-13-07" xfId="1468"/>
    <cellStyle name="_Lumina LBO Model 18 07 02 v2_Bi weekly rollforward 12-13-07 2" xfId="1469"/>
    <cellStyle name="_Lumina LBO Model 18 07 02 v2_Bi weekly rollforward 12-13-07 2_Observations" xfId="1470"/>
    <cellStyle name="_Lumina LBO Model 18 07 02 v2_Bi weekly rollforward 12-13-07 3" xfId="1471"/>
    <cellStyle name="_Lumina LBO Model 18 07 02 v2_Bi weekly rollforward 12-13-07_Report 3" xfId="1472"/>
    <cellStyle name="_Lumina LBO Model 18 07 02 v2_Bi weekly rollforward 12-13-07_Sheet2" xfId="1473"/>
    <cellStyle name="_Lumina LBO Model 18 07 02 v2_Bi weekly rollforward 12-13-07_Sheet2_Observations" xfId="1474"/>
    <cellStyle name="_Lumina LBO Model 18 07 02 v2_Bi weekly rollforward 12-13-07_Sheet3" xfId="1475"/>
    <cellStyle name="_Lumina LBO Model 18 07 02 v2_Bi weekly rollforward 12-13-07_Sheet3_Observations" xfId="1476"/>
    <cellStyle name="_Lumina LBO Model 18 07 02 v2_Bi weekly rollforward 1-24-08" xfId="1477"/>
    <cellStyle name="_Lumina LBO Model 18 07 02 v2_Bi weekly rollforward 1-24-08 2" xfId="1478"/>
    <cellStyle name="_Lumina LBO Model 18 07 02 v2_Bi weekly rollforward 1-24-08 2_Observations" xfId="1479"/>
    <cellStyle name="_Lumina LBO Model 18 07 02 v2_Bi weekly rollforward 1-24-08 3" xfId="1480"/>
    <cellStyle name="_Lumina LBO Model 18 07 02 v2_Bi weekly rollforward 1-24-08_Report 3" xfId="1481"/>
    <cellStyle name="_Lumina LBO Model 18 07 02 v2_Bi weekly rollforward 1-24-08_Sheet2" xfId="1482"/>
    <cellStyle name="_Lumina LBO Model 18 07 02 v2_Bi weekly rollforward 1-24-08_Sheet2_Observations" xfId="1483"/>
    <cellStyle name="_Lumina LBO Model 18 07 02 v2_Bi weekly rollforward 1-24-08_Sheet3" xfId="1484"/>
    <cellStyle name="_Lumina LBO Model 18 07 02 v2_Bi weekly rollforward 1-24-08_Sheet3_Observations" xfId="1485"/>
    <cellStyle name="_Lumina LBO Model 18 07 02 v2_Bi weekly rollforward 1-9-08" xfId="1486"/>
    <cellStyle name="_Lumina LBO Model 18 07 02 v2_Bi weekly rollforward 1-9-08 2" xfId="1487"/>
    <cellStyle name="_Lumina LBO Model 18 07 02 v2_Bi weekly rollforward 1-9-08 2_Observations" xfId="1488"/>
    <cellStyle name="_Lumina LBO Model 18 07 02 v2_Bi weekly rollforward 1-9-08 3" xfId="1489"/>
    <cellStyle name="_Lumina LBO Model 18 07 02 v2_Bi weekly rollforward 1-9-08_Report 3" xfId="1490"/>
    <cellStyle name="_Lumina LBO Model 18 07 02 v2_Bi weekly rollforward 1-9-08_Sheet2" xfId="1491"/>
    <cellStyle name="_Lumina LBO Model 18 07 02 v2_Bi weekly rollforward 1-9-08_Sheet2_Observations" xfId="1492"/>
    <cellStyle name="_Lumina LBO Model 18 07 02 v2_Bi weekly rollforward 1-9-08_Sheet3" xfId="1493"/>
    <cellStyle name="_Lumina LBO Model 18 07 02 v2_Bi weekly rollforward 1-9-08_Sheet3_Observations" xfId="1494"/>
    <cellStyle name="_Lumina LBO Model 18 07 02 v2_OptumHealth ACR Targets_110607v2" xfId="1495"/>
    <cellStyle name="_Lumina LBO Model 18 07 02 v2_OptumHealth ACR Targets_110607v2 2" xfId="1496"/>
    <cellStyle name="_Lumina LBO Model 18 07 02 v2_OptumHealth ACR Targets_110607v2 2_Observations" xfId="1497"/>
    <cellStyle name="_Lumina LBO Model 18 07 02 v2_OptumHealth ACR Targets_110607v2 3" xfId="1498"/>
    <cellStyle name="_Lumina LBO Model 18 07 02 v2_OptumHealth ACR Targets_110607v2_Report 3" xfId="1499"/>
    <cellStyle name="_Lumina LBO Model 18 07 02 v2_OptumHealth ACR Targets_110607v2_Sheet2" xfId="1500"/>
    <cellStyle name="_Lumina LBO Model 18 07 02 v2_OptumHealth ACR Targets_110607v2_Sheet2_Observations" xfId="1501"/>
    <cellStyle name="_Lumina LBO Model 18 07 02 v2_OptumHealth ACR Targets_110607v2_Sheet3" xfId="1502"/>
    <cellStyle name="_Lumina LBO Model 18 07 02 v2_OptumHealth ACR Targets_110607v2_Sheet3_Observations" xfId="1503"/>
    <cellStyle name="_Lumina LBO Model 18 07 02 v2_Report 3" xfId="1504"/>
    <cellStyle name="_Lumina LBO Model 18 07 02 v2_Sheet2" xfId="1505"/>
    <cellStyle name="_Lumina LBO Model 18 07 02 v2_Sheet2_Observations" xfId="1506"/>
    <cellStyle name="_Lumina LBO Model 18 07 02 v2_Sheet3" xfId="1507"/>
    <cellStyle name="_Lumina LBO Model 18 07 02 v2_Sheet3_Observations" xfId="1508"/>
    <cellStyle name="_may to june benex walk" xfId="1509"/>
    <cellStyle name="_may to june benex walk 2" xfId="1510"/>
    <cellStyle name="_may to june benex walk 2_Observations" xfId="1511"/>
    <cellStyle name="_may to june benex walk 3" xfId="1512"/>
    <cellStyle name="_may to june benex walk_Report 3" xfId="1513"/>
    <cellStyle name="_may to june benex walk_Sheet2" xfId="1514"/>
    <cellStyle name="_may to june benex walk_Sheet2_Observations" xfId="1515"/>
    <cellStyle name="_may to june benex walk_Sheet3" xfId="1516"/>
    <cellStyle name="_may to june benex walk_Sheet3_Observations" xfId="1517"/>
    <cellStyle name="_Medicaid Revenue" xfId="1518"/>
    <cellStyle name="_Medicaid Revenue 2" xfId="1519"/>
    <cellStyle name="_Medicaid Revenue 2_Observations" xfId="1520"/>
    <cellStyle name="_Medicaid Revenue 3" xfId="1521"/>
    <cellStyle name="_Medicaid Revenue_Report 3" xfId="1522"/>
    <cellStyle name="_Medicaid Revenue_Sheet2" xfId="1523"/>
    <cellStyle name="_Medicaid Revenue_Sheet2_Observations" xfId="1524"/>
    <cellStyle name="_Medicaid Revenue_Sheet3" xfId="1525"/>
    <cellStyle name="_Medicaid Revenue_Sheet3_Observations" xfId="1526"/>
    <cellStyle name="_Medical Analysis (5+7)" xfId="1527"/>
    <cellStyle name="_Medical Analysis (5+7) 2" xfId="1528"/>
    <cellStyle name="_Medical Analysis (5+7) 2_Observations" xfId="1529"/>
    <cellStyle name="_Medical Analysis (5+7) 3" xfId="1530"/>
    <cellStyle name="_Medical Analysis (5+7)_Report 3" xfId="1531"/>
    <cellStyle name="_Medical Analysis (5+7)_Sheet2" xfId="1532"/>
    <cellStyle name="_Medical Analysis (5+7)_Sheet2_Observations" xfId="1533"/>
    <cellStyle name="_Medical Analysis (5+7)_Sheet3" xfId="1534"/>
    <cellStyle name="_Medical Analysis (5+7)_Sheet3_Observations" xfId="1535"/>
    <cellStyle name="_Membership" xfId="1536"/>
    <cellStyle name="_Membership 2" xfId="1537"/>
    <cellStyle name="_Membership 2_Observations" xfId="1538"/>
    <cellStyle name="_Membership 3" xfId="1539"/>
    <cellStyle name="_Membership_Report 3" xfId="1540"/>
    <cellStyle name="_Membership_Sheet2" xfId="1541"/>
    <cellStyle name="_Membership_Sheet2_Observations" xfId="1542"/>
    <cellStyle name="_Membership_Sheet3" xfId="1543"/>
    <cellStyle name="_Membership_Sheet3_Observations" xfId="1544"/>
    <cellStyle name="_MHD_Pierce County Revised Budgets 9-24-09_jat" xfId="1545"/>
    <cellStyle name="_MHD_Pierce County Revised Budgets 9-24-09_jat 2" xfId="1546"/>
    <cellStyle name="_MHD_Pierce County Revised Budgets 9-24-09_jat 2_Observations" xfId="1547"/>
    <cellStyle name="_MHD_Pierce County Revised Budgets 9-24-09_jat 3" xfId="1548"/>
    <cellStyle name="_MHD_Pierce County Revised Budgets 9-24-09_jat_Report 3" xfId="1549"/>
    <cellStyle name="_MHD_Pierce County Revised Budgets 9-24-09_jat_Sheet2" xfId="1550"/>
    <cellStyle name="_MHD_Pierce County Revised Budgets 9-24-09_jat_Sheet2_Observations" xfId="1551"/>
    <cellStyle name="_MHD_Pierce County Revised Budgets 9-24-09_jat_Sheet3" xfId="1552"/>
    <cellStyle name="_MHD_Pierce County Revised Budgets 9-24-09_jat_Sheet3_Observations" xfId="1553"/>
    <cellStyle name="_Monthly Revenue Analysis Summary" xfId="1554"/>
    <cellStyle name="_Monthly Revenue Analysis Summary 2" xfId="1555"/>
    <cellStyle name="_Monthly Revenue Analysis Summary 2_Observations" xfId="1556"/>
    <cellStyle name="_Monthly Revenue Analysis Summary 3" xfId="1557"/>
    <cellStyle name="_Monthly Revenue Analysis Summary_Report 3" xfId="1558"/>
    <cellStyle name="_Monthly Revenue Analysis Summary_Sheet2" xfId="1559"/>
    <cellStyle name="_Monthly Revenue Analysis Summary_Sheet2_Observations" xfId="1560"/>
    <cellStyle name="_Monthly Revenue Analysis Summary_Sheet3" xfId="1561"/>
    <cellStyle name="_Monthly Revenue Analysis Summary_Sheet3_Observations" xfId="1562"/>
    <cellStyle name="_Multiple" xfId="1563"/>
    <cellStyle name="_Multiple_0+12 Care Solutions WD7 1.10.08 v3 - to SCS" xfId="1564"/>
    <cellStyle name="_Multiple_0+12 Forecast" xfId="1565"/>
    <cellStyle name="_Multiple_0+12 HSG FINAL" xfId="1566"/>
    <cellStyle name="_Multiple_10+2 Rollforward template" xfId="1567"/>
    <cellStyle name="_Multiple_2004_2005 EBITDA Bridge" xfId="1568"/>
    <cellStyle name="_Multiple_2007 3+9 - Supplemental Schedules" xfId="1569"/>
    <cellStyle name="_Multiple_2007 3+9 Forecast - Disease Solutions V4" xfId="1570"/>
    <cellStyle name="_Multiple_2007 3+9 Margins" xfId="1571"/>
    <cellStyle name="_Multiple_2007 3+9 SUMMARY" xfId="1572"/>
    <cellStyle name="_Multiple_2007 3+9 SUMMARY 04.14.07" xfId="1573"/>
    <cellStyle name="_Multiple_2007 5+7 - Supplemental Schedules (v3)" xfId="1574"/>
    <cellStyle name="_Multiple_2007 5+7 SUMMARY" xfId="1575"/>
    <cellStyle name="_Multiple_2007 7+5 - Supplemental Schedules" xfId="1576"/>
    <cellStyle name="_Multiple_2007 7+5 Revenue Rollforward (URN)" xfId="1577"/>
    <cellStyle name="_Multiple_2007 9+3 Analysis_AP" xfId="1578"/>
    <cellStyle name="_Multiple_2007 Budget - Supplemental Schedules" xfId="1579"/>
    <cellStyle name="_Multiple_2007 Revenue Rollforward - HCDS - 10-18-07" xfId="1580"/>
    <cellStyle name="_Multiple_2007 Revenue Rollforward - HCDS - 11-02-07" xfId="1581"/>
    <cellStyle name="_Multiple_2007_2008_Growth_Slides_11_02" xfId="1582"/>
    <cellStyle name="_Multiple_2008 @ 10+2 FCST" xfId="1583"/>
    <cellStyle name="_Multiple_2008 7+5 Revenue Rollforward (URN)" xfId="1584"/>
    <cellStyle name="_Multiple_2008 Bi weekly Template" xfId="1585"/>
    <cellStyle name="_Multiple_2008 Bi-weekly SHS Best Est. &amp; Rev Rfwd 7-19-07" xfId="1586"/>
    <cellStyle name="_Multiple_2008 Bi-weekly SHS Best Est. &amp; Rev Rfwd 7-26-07" xfId="1587"/>
    <cellStyle name="_Multiple_2008 Bi-weekly SHS Best Est. Rev Rfwd 11-02-07" xfId="1588"/>
    <cellStyle name="_Multiple_2008 Executive Summary" xfId="1589"/>
    <cellStyle name="_Multiple_2008 HCDS Exec Summary" xfId="1590"/>
    <cellStyle name="_Multiple_2008 Pipeline Rollforward_HSG" xfId="1591"/>
    <cellStyle name="_Multiple_2008 Revenue Target 8-17-07 for Heather" xfId="1592"/>
    <cellStyle name="_Multiple_2008 Summary Detail - Dawn and John P." xfId="1593"/>
    <cellStyle name="_Multiple_2008 UBH Best Est  Roll 10+2 080131" xfId="1594"/>
    <cellStyle name="_Multiple_2008 UPLOAD Template EXTERNAL (10+2)" xfId="1595"/>
    <cellStyle name="_Multiple_2008-04 Power Point Load" xfId="1596"/>
    <cellStyle name="_Multiple_2009 2+10 Fcst Template - Schedules A-D.xls;F.xls;H.xls;M-Q use this file" xfId="1597"/>
    <cellStyle name="_Multiple_2009-02 Power Point Load" xfId="1598"/>
    <cellStyle name="_Multiple_2010 2+10_GM FCST" xfId="1599"/>
    <cellStyle name="_Multiple_3+9 known-gap highlevel v4" xfId="1600"/>
    <cellStyle name="_Multiple_3+9 Revenue Forecasting tool - essbase based" xfId="1601"/>
    <cellStyle name="_Multiple_5+7 Preview" xfId="1602"/>
    <cellStyle name="_Multiple_560" xfId="1603"/>
    <cellStyle name="_Multiple_7+5 Int-Ewd-Ext" xfId="1604"/>
    <cellStyle name="_Multiple_7+5 Pipeline Rollforward (ACN)" xfId="1605"/>
    <cellStyle name="_Multiple_7-19-07 SHS CEO Report Final Expanded View" xfId="1606"/>
    <cellStyle name="_Multiple_9+3_Budget Forecast Timeline v2." xfId="1607"/>
    <cellStyle name="_Multiple_A9" xfId="1608"/>
    <cellStyle name="_Multiple_Allegri Pavarotti 20juin base case" xfId="1609"/>
    <cellStyle name="_Multiple_Bi weekly rollforward 11 1 07v2" xfId="1610"/>
    <cellStyle name="_Multiple_Bi weekly rollforward 11 29 08 w DV updates" xfId="1611"/>
    <cellStyle name="_Multiple_Bi weekly rollforward 12-13-07" xfId="1612"/>
    <cellStyle name="_Multiple_Bi weekly rollforward 1-24-08" xfId="1613"/>
    <cellStyle name="_Multiple_Bi weekly rollforward 1-9-08" xfId="1614"/>
    <cellStyle name="_Multiple_Bi weekly rollforward 8.16.07 v1" xfId="1615"/>
    <cellStyle name="_Multiple_Big Customer PL 8+4 Pierce Sch A_V1" xfId="1616"/>
    <cellStyle name="_Multiple_Bi-weekly SHS Best Est. Rev Rfwd 7-05-07" xfId="1617"/>
    <cellStyle name="_Multiple_Bi-weekly SHS Best Est. Rev Rfwd 7-26-07 Final" xfId="1618"/>
    <cellStyle name="_Multiple_Biweekly with Hansen model" xfId="1619"/>
    <cellStyle name="_Multiple_Book_commissaires_Sept12" xfId="1620"/>
    <cellStyle name="_Multiple_Book1" xfId="1621"/>
    <cellStyle name="_Multiple_Book2" xfId="1622"/>
    <cellStyle name="_Multiple_Bridge - 2008 Revenue Bud" xfId="1623"/>
    <cellStyle name="_Multiple_Bronco 2005 Guidance Summary 01.19.05" xfId="1624"/>
    <cellStyle name="_Multiple_Bronco Screen 10.20.04" xfId="1625"/>
    <cellStyle name="_Multiple_Bronco Screen 8.21.04" xfId="1626"/>
    <cellStyle name="_Multiple_Bronco Ten-Year DCF Model (CD) V2 9.1.04" xfId="1627"/>
    <cellStyle name="_Multiple_CER (41270)" xfId="1628"/>
    <cellStyle name="_Multiple_CHARTERHOUSE OPERATING MODEL- Revised July 25" xfId="1629"/>
    <cellStyle name="_Multiple_Copy of Point BS Variance Analysis (BT Update) 12.16.05" xfId="1630"/>
    <cellStyle name="_Multiple_Copy of Point BS Variance Analysis FINAL 12.19.05 v2" xfId="1631"/>
    <cellStyle name="_Multiple_Cost Savings 5+7" xfId="1632"/>
    <cellStyle name="_Multiple_csc" xfId="1633"/>
    <cellStyle name="_Multiple_CSC IT Services update presentation version" xfId="1634"/>
    <cellStyle name="_Multiple_DCF - 20 Year" xfId="1635"/>
    <cellStyle name="_Multiple_Dental 2008-2010 best estimate model 3+9 version 4-9-07" xfId="1636"/>
    <cellStyle name="_Multiple_Emp-Pay-PS 2006-2007-2008v4" xfId="1637"/>
    <cellStyle name="_Multiple_Essbase load Rev Mem COC by Channel &amp; Customer" xfId="1638"/>
    <cellStyle name="_Multiple_Essbase pull_HSG Consol_prod suite_revised for 7+5FC v2" xfId="1639"/>
    <cellStyle name="_Multiple_Est Stretch" xfId="1640"/>
    <cellStyle name="_Multiple_Financial Review 10.02.07" xfId="1641"/>
    <cellStyle name="_Multiple_Financial Review 8.22.07" xfId="1642"/>
    <cellStyle name="_Multiple_Financial Review 8.25.07" xfId="1643"/>
    <cellStyle name="_Multiple_Financial Slides" xfId="1644"/>
    <cellStyle name="_Multiple_FTEs PS 5+7" xfId="1645"/>
    <cellStyle name="_Multiple_Gap Analysis" xfId="1646"/>
    <cellStyle name="_Multiple_GBS Bi_Weekly 02-06-08" xfId="1647"/>
    <cellStyle name="_Multiple_GIS_SCS Cost Control" xfId="1648"/>
    <cellStyle name="_Multiple_GM" xfId="1649"/>
    <cellStyle name="_Multiple_HCDS Exec Summary_v2" xfId="1650"/>
    <cellStyle name="_Multiple_HCDS FTE 5+7 by month" xfId="1651"/>
    <cellStyle name="_Multiple_HCDS Revenue Rollforward (HCDS)" xfId="1652"/>
    <cellStyle name="_Multiple_HSG 2008 Budget Bridge - KLD3" xfId="1653"/>
    <cellStyle name="_Multiple_HSG quarterly" xfId="1654"/>
    <cellStyle name="_Multiple_HSS IS DCF 10 Year - 12.23.04" xfId="1655"/>
    <cellStyle name="_Multiple_Int-Ext-EWD - GBS V2" xfId="1656"/>
    <cellStyle name="_Multiple_John Way New and Improved GM Analysis_2009@ 2+10" xfId="1657"/>
    <cellStyle name="_Multiple_Known Rev - Gap Rept 20071102" xfId="1658"/>
    <cellStyle name="_Multiple_lbo_short_form" xfId="1659"/>
    <cellStyle name="_Multiple_Life Science Tools Deal Comp_06_30_03" xfId="1660"/>
    <cellStyle name="_Multiple_May 2007 Product Reporting - HCDS" xfId="1661"/>
    <cellStyle name="_Multiple_Membership" xfId="1662"/>
    <cellStyle name="_Multiple_model for lehman 19jul02" xfId="1663"/>
    <cellStyle name="_Multiple_New Mexico Tax Issue 02.15.05" xfId="1664"/>
    <cellStyle name="_Multiple_OptumHealth ACR Targets_110607v2" xfId="1665"/>
    <cellStyle name="_Multiple_Ovations 2+10 Impacts_03.27.08" xfId="1666"/>
    <cellStyle name="_Multiple_Ovations Program Template" xfId="1667"/>
    <cellStyle name="_Multiple_P&amp;L Sched" xfId="1668"/>
    <cellStyle name="_Multiple_PacifiCare Health Systems Screening Analysis 02.04.05" xfId="1669"/>
    <cellStyle name="_Multiple_Page 11 - Operating Costs" xfId="1670"/>
    <cellStyle name="_Multiple_pi5" xfId="1671"/>
    <cellStyle name="_Multiple_pi5 2" xfId="1672"/>
    <cellStyle name="_Multiple_pi5 2_Observations" xfId="1673"/>
    <cellStyle name="_Multiple_pi5 3" xfId="1674"/>
    <cellStyle name="_Multiple_pi5_Report 3" xfId="1675"/>
    <cellStyle name="_Multiple_pi5_Sheet2" xfId="1676"/>
    <cellStyle name="_Multiple_pi5_Sheet2_Observations" xfId="1677"/>
    <cellStyle name="_Multiple_pi5_Sheet3" xfId="1678"/>
    <cellStyle name="_Multiple_pi5_Sheet3_Observations" xfId="1679"/>
    <cellStyle name="_Multiple_Pierce County 2+10 revenue forecast SFO" xfId="1680"/>
    <cellStyle name="_Multiple_Pierce County PL 5+7 Pierce Sch A_V4" xfId="1681"/>
    <cellStyle name="_Multiple_Pipeline Rollforward_HSG" xfId="1682"/>
    <cellStyle name="_Multiple_PL Rollforward Template" xfId="1683"/>
    <cellStyle name="_Multiple_PL Summ-Detail_2007" xfId="1684"/>
    <cellStyle name="_Multiple_Productivity Docs" xfId="1685"/>
    <cellStyle name="_Multiple_Revised Downside Case 25 July" xfId="1686"/>
    <cellStyle name="_Multiple_Risk Responsibility Matrix 8.13.04" xfId="1687"/>
    <cellStyle name="_Multiple_Screening Tool - CHA 12.18.05" xfId="1688"/>
    <cellStyle name="_Multiple_SCS 7+5 Capital FCST Template" xfId="1689"/>
    <cellStyle name="_Multiple_SKM Valuation - Consideration Analysis 02.24.05" xfId="1690"/>
    <cellStyle name="_Multiple_SLT Finance Slides_081807" xfId="1691"/>
    <cellStyle name="_Multiple_Status Update Fender 8.02.06" xfId="1692"/>
    <cellStyle name="_Multiple_Supplemental Schedules 1+11 FCST" xfId="1693"/>
    <cellStyle name="_Multiple_Supplemental Schedules UPDATE" xfId="1694"/>
    <cellStyle name="_Multiple_surbid4 cloture" xfId="1695"/>
    <cellStyle name="_Multiple_surbid4 cloture_1" xfId="1696"/>
    <cellStyle name="_Multiple_surbid4 cloture_1_noos 2001 results 11jul01" xfId="1697"/>
    <cellStyle name="_Multiple_tropicos5" xfId="1698"/>
    <cellStyle name="_Multiple_UBH Bi-Weekly 110107_10+2" xfId="1699"/>
    <cellStyle name="_Multiple_v4_Dealcomp_distribution" xfId="1700"/>
    <cellStyle name="_Multiple_valuation report_Sept10b" xfId="1701"/>
    <cellStyle name="_Multiple_voice1.xls Chart 1" xfId="1702"/>
    <cellStyle name="_Multiple_VSTA ODSY 11.17.03" xfId="1703"/>
    <cellStyle name="_Multiple_Wellness 2007 5+7 Forecast" xfId="1704"/>
    <cellStyle name="_Multiple_Worksheet in 2008 Business Plan Review Template_final" xfId="1705"/>
    <cellStyle name="_Multiple_Worksheet in Supplemental Presentation" xfId="1706"/>
    <cellStyle name="_MultipleSpace" xfId="1707"/>
    <cellStyle name="_MultipleSpace_~0577852" xfId="1708"/>
    <cellStyle name="_MultipleSpace_~4026969" xfId="1709"/>
    <cellStyle name="_MultipleSpace_0+12 Care Solutions WD7 1.10.08 v3 - to SCS" xfId="1710"/>
    <cellStyle name="_MultipleSpace_0+12 Forecast" xfId="1711"/>
    <cellStyle name="_MultipleSpace_0+12 HSG FINAL" xfId="1712"/>
    <cellStyle name="_MultipleSpace_10+2 Rollforward template" xfId="1713"/>
    <cellStyle name="_MultipleSpace_2004_2005 EBITDA Bridge" xfId="1714"/>
    <cellStyle name="_MultipleSpace_2004-7-8 v2 Segment Multiple Analysis" xfId="1715"/>
    <cellStyle name="_MultipleSpace_2007 3+9 - Supplemental Schedules" xfId="1716"/>
    <cellStyle name="_MultipleSpace_2007 3+9 Forecast - Disease Solutions V4" xfId="1717"/>
    <cellStyle name="_MultipleSpace_2007 3+9 Margins" xfId="1718"/>
    <cellStyle name="_MultipleSpace_2007 3+9 SUMMARY" xfId="1719"/>
    <cellStyle name="_MultipleSpace_2007 3+9 SUMMARY 04.14.07" xfId="1720"/>
    <cellStyle name="_MultipleSpace_2007 5+7 - Supplemental Schedules (v3)" xfId="1721"/>
    <cellStyle name="_MultipleSpace_2007 5+7 SUMMARY" xfId="1722"/>
    <cellStyle name="_MultipleSpace_2007 7+5 - Supplemental Schedules" xfId="1723"/>
    <cellStyle name="_MultipleSpace_2007 7+5 Revenue Rollforward (URN)" xfId="1724"/>
    <cellStyle name="_MultipleSpace_2007 9+3 Analysis_AP" xfId="1725"/>
    <cellStyle name="_MultipleSpace_2007 Budget - Supplemental Schedules" xfId="1726"/>
    <cellStyle name="_MultipleSpace_2007 Revenue Rollforward - HCDS - 10-18-07" xfId="1727"/>
    <cellStyle name="_MultipleSpace_2007 Revenue Rollforward - HCDS - 11-02-07" xfId="1728"/>
    <cellStyle name="_MultipleSpace_2007_2008_Growth_Slides_11_02" xfId="1729"/>
    <cellStyle name="_MultipleSpace_2008 @ 10+2 FCST" xfId="1730"/>
    <cellStyle name="_MultipleSpace_2008 7+5 Revenue Rollforward (URN)" xfId="1731"/>
    <cellStyle name="_MultipleSpace_2008 Bi weekly Template" xfId="1732"/>
    <cellStyle name="_MultipleSpace_2008 Bi-weekly SHS Best Est. &amp; Rev Rfwd 7-19-07" xfId="1733"/>
    <cellStyle name="_MultipleSpace_2008 Bi-weekly SHS Best Est. &amp; Rev Rfwd 7-26-07" xfId="1734"/>
    <cellStyle name="_MultipleSpace_2008 Bi-weekly SHS Best Est. Rev Rfwd 11-02-07" xfId="1735"/>
    <cellStyle name="_MultipleSpace_2008 Executive Summary" xfId="1736"/>
    <cellStyle name="_MultipleSpace_2008 HCDS Exec Summary" xfId="1737"/>
    <cellStyle name="_MultipleSpace_2008 Pipeline Rollforward_HSG" xfId="1738"/>
    <cellStyle name="_MultipleSpace_2008 Revenue Target 8-17-07 for Heather" xfId="1739"/>
    <cellStyle name="_MultipleSpace_2008 Summary Detail - Dawn and John P." xfId="1740"/>
    <cellStyle name="_MultipleSpace_2008 UBH Best Est  Roll 10+2 080131" xfId="1741"/>
    <cellStyle name="_MultipleSpace_2008 UPLOAD Template EXTERNAL (10+2)" xfId="1742"/>
    <cellStyle name="_MultipleSpace_2008-04 Power Point Load" xfId="1743"/>
    <cellStyle name="_MultipleSpace_2009 2+10 Fcst Template - Schedules A-D.xls;F.xls;H.xls;M-Q use this file" xfId="1744"/>
    <cellStyle name="_MultipleSpace_2009-02 Power Point Load" xfId="1745"/>
    <cellStyle name="_MultipleSpace_2010 2+10_GM FCST" xfId="1746"/>
    <cellStyle name="_MultipleSpace_3+9 known-gap highlevel v4" xfId="1747"/>
    <cellStyle name="_MultipleSpace_3+9 Revenue Forecasting tool - essbase based" xfId="1748"/>
    <cellStyle name="_MultipleSpace_5+7 Preview" xfId="1749"/>
    <cellStyle name="_MultipleSpace_560" xfId="1750"/>
    <cellStyle name="_MultipleSpace_7+5 Int-Ewd-Ext" xfId="1751"/>
    <cellStyle name="_MultipleSpace_7+5 Pipeline Rollforward (ACN)" xfId="1752"/>
    <cellStyle name="_MultipleSpace_7-19-07 SHS CEO Report Final Expanded View" xfId="1753"/>
    <cellStyle name="_MultipleSpace_9+3_Budget Forecast Timeline v2." xfId="1754"/>
    <cellStyle name="_MultipleSpace_A9" xfId="1755"/>
    <cellStyle name="_MultipleSpace_AGP_Screen 03.25.04" xfId="1756"/>
    <cellStyle name="_MultipleSpace_Bi weekly rollforward 11 1 07v2" xfId="1757"/>
    <cellStyle name="_MultipleSpace_Bi weekly rollforward 11 29 08 w DV updates" xfId="1758"/>
    <cellStyle name="_MultipleSpace_Bi weekly rollforward 12-13-07" xfId="1759"/>
    <cellStyle name="_MultipleSpace_Bi weekly rollforward 1-24-08" xfId="1760"/>
    <cellStyle name="_MultipleSpace_Bi weekly rollforward 1-9-08" xfId="1761"/>
    <cellStyle name="_MultipleSpace_Bi weekly rollforward 8.16.07 v1" xfId="1762"/>
    <cellStyle name="_MultipleSpace_Big Customer PL 8+4 Pierce Sch A_V1" xfId="1763"/>
    <cellStyle name="_MultipleSpace_Bi-weekly SHS Best Est. Rev Rfwd 7-05-07" xfId="1764"/>
    <cellStyle name="_MultipleSpace_Bi-weekly SHS Best Est. Rev Rfwd 7-26-07 Final" xfId="1765"/>
    <cellStyle name="_MultipleSpace_Biweekly with Hansen model" xfId="1766"/>
    <cellStyle name="_MultipleSpace_Book1" xfId="1767"/>
    <cellStyle name="_MultipleSpace_Book2" xfId="1768"/>
    <cellStyle name="_MultipleSpace_Bridge - 2008 Revenue Bud" xfId="1769"/>
    <cellStyle name="_MultipleSpace_Bronco 2005 Guidance Summary 01.19.05" xfId="1770"/>
    <cellStyle name="_MultipleSpace_Bronco Screen 10.20.04" xfId="1771"/>
    <cellStyle name="_MultipleSpace_Bronco Screen 7.19.04" xfId="1772"/>
    <cellStyle name="_MultipleSpace_Bronco Screen 8.21.04" xfId="1773"/>
    <cellStyle name="_MultipleSpace_Bronco Ten-Year DCF Model (CD) V2 9.1.04" xfId="1774"/>
    <cellStyle name="_MultipleSpace_CER (41270)" xfId="1775"/>
    <cellStyle name="_MultipleSpace_CHARTERHOUSE OPERATING MODEL- Revised July 25" xfId="1776"/>
    <cellStyle name="_MultipleSpace_Copy of Point BS Variance Analysis (BT Update) 12.16.05" xfId="1777"/>
    <cellStyle name="_MultipleSpace_Copy of Point BS Variance Analysis FINAL 12.19.05 v2" xfId="1778"/>
    <cellStyle name="_MultipleSpace_Cost Savings 5+7" xfId="1779"/>
    <cellStyle name="_MultipleSpace_CRO Public Comps - 4.25.05" xfId="1780"/>
    <cellStyle name="_MultipleSpace_csc" xfId="1781"/>
    <cellStyle name="_MultipleSpace_DCF - 20 Year" xfId="1782"/>
    <cellStyle name="_MultipleSpace_Dental 2008-2010 best estimate model 3+9 version 4-9-07" xfId="1783"/>
    <cellStyle name="_MultipleSpace_Emp-Pay-PS 2006-2007-2008v4" xfId="1784"/>
    <cellStyle name="_MultipleSpace_Essbase load Rev Mem COC by Channel &amp; Customer" xfId="1785"/>
    <cellStyle name="_MultipleSpace_Essbase pull_HSG Consol_prod suite_revised for 7+5FC v2" xfId="1786"/>
    <cellStyle name="_MultipleSpace_Est Stretch" xfId="1787"/>
    <cellStyle name="_MultipleSpace_Federal NOL" xfId="1788"/>
    <cellStyle name="_MultipleSpace_Financial Review 10.02.07" xfId="1789"/>
    <cellStyle name="_MultipleSpace_Financial Review 8.22.07" xfId="1790"/>
    <cellStyle name="_MultipleSpace_Financial Review 8.25.07" xfId="1791"/>
    <cellStyle name="_MultipleSpace_Financial Slides" xfId="1792"/>
    <cellStyle name="_MultipleSpace_First Health Group Detailed Screen 10.14.04" xfId="1793"/>
    <cellStyle name="_MultipleSpace_First Health Model_10_05_04" xfId="1794"/>
    <cellStyle name="_MultipleSpace_FTEs PS 5+7" xfId="1795"/>
    <cellStyle name="_MultipleSpace_Gap Analysis" xfId="1796"/>
    <cellStyle name="_MultipleSpace_GBS Bi_Weekly 02-06-08" xfId="1797"/>
    <cellStyle name="_MultipleSpace_GIS_SCS Cost Control" xfId="1798"/>
    <cellStyle name="_MultipleSpace_GM" xfId="1799"/>
    <cellStyle name="_MultipleSpace_HCDS Exec Summary_v2" xfId="1800"/>
    <cellStyle name="_MultipleSpace_HCDS FTE 5+7 by month" xfId="1801"/>
    <cellStyle name="_MultipleSpace_HCDS Revenue Rollforward (HCDS)" xfId="1802"/>
    <cellStyle name="_MultipleSpace_HD Comps" xfId="1803"/>
    <cellStyle name="_MultipleSpace_Health Care Information Systems Comparable Valuation 4.22.05" xfId="1804"/>
    <cellStyle name="_MultipleSpace_Health Dialog Private Screen 12.13.04" xfId="1805"/>
    <cellStyle name="_MultipleSpace_HNT Screen 04.20.05" xfId="1806"/>
    <cellStyle name="_MultipleSpace_HNT Screen 5.7.04" xfId="1807"/>
    <cellStyle name="_MultipleSpace_HNT Screen 6.16.04" xfId="1808"/>
    <cellStyle name="_MultipleSpace_HSG 2008 Budget Bridge - KLD3" xfId="1809"/>
    <cellStyle name="_MultipleSpace_HSG quarterly" xfId="1810"/>
    <cellStyle name="_MultipleSpace_Int-Ext-EWD - GBS V2" xfId="1811"/>
    <cellStyle name="_MultipleSpace_John Way New and Improved GM Analysis_2009@ 2+10" xfId="1812"/>
    <cellStyle name="_MultipleSpace_Known Rev - Gap Rept 20071102" xfId="1813"/>
    <cellStyle name="_MultipleSpace_lbo_short_form" xfId="1814"/>
    <cellStyle name="_MultipleSpace_Life Science Tools Deal Comp_06_30_03" xfId="1815"/>
    <cellStyle name="_MultipleSpace_Magellan Screen 03.08.05" xfId="1816"/>
    <cellStyle name="_MultipleSpace_Magellan Screen 12.20.04" xfId="1817"/>
    <cellStyle name="_MultipleSpace_Magellan Screen 12.21.04 KJR" xfId="1818"/>
    <cellStyle name="_MultipleSpace_May 2007 Product Reporting - HCDS" xfId="1819"/>
    <cellStyle name="_MultipleSpace_McKesson Screen 1.07.05" xfId="1820"/>
    <cellStyle name="_MultipleSpace_McKesson Screen 1.31.05" xfId="1821"/>
    <cellStyle name="_MultipleSpace_McKesson Screen 4.20.05" xfId="1822"/>
    <cellStyle name="_MultipleSpace_Medicaid" xfId="1823"/>
    <cellStyle name="_MultipleSpace_Medicaid Comps" xfId="1824"/>
    <cellStyle name="_MultipleSpace_Membership" xfId="1825"/>
    <cellStyle name="_MultipleSpace_Membership Analysis 12.13.04" xfId="1826"/>
    <cellStyle name="_MultipleSpace_model for lehman 19jul02" xfId="1827"/>
    <cellStyle name="_MultipleSpace_New Mexico Tax Issue 02.15.05" xfId="1828"/>
    <cellStyle name="_MultipleSpace_NOL Benefit" xfId="1829"/>
    <cellStyle name="_MultipleSpace_noos 2001 results 11jul01" xfId="1830"/>
    <cellStyle name="_MultipleSpace_noos 2001 results 11jul01 2" xfId="1831"/>
    <cellStyle name="_MultipleSpace_noos 2001 results 11jul01 2_Observations" xfId="1832"/>
    <cellStyle name="_MultipleSpace_noos 2001 results 11jul01 3" xfId="1833"/>
    <cellStyle name="_MultipleSpace_noos 2001 results 11jul01_Report 3" xfId="1834"/>
    <cellStyle name="_MultipleSpace_noos 2001 results 11jul01_Sheet2" xfId="1835"/>
    <cellStyle name="_MultipleSpace_noos 2001 results 11jul01_Sheet2_Observations" xfId="1836"/>
    <cellStyle name="_MultipleSpace_noos 2001 results 11jul01_Sheet3" xfId="1837"/>
    <cellStyle name="_MultipleSpace_noos 2001 results 11jul01_Sheet3_Observations" xfId="1838"/>
    <cellStyle name="_MultipleSpace_OptumHealth ACR Targets_110607v2" xfId="1839"/>
    <cellStyle name="_MultipleSpace_Ovations 2+10 Impacts_03.27.08" xfId="1840"/>
    <cellStyle name="_MultipleSpace_Ovations Program Template" xfId="1841"/>
    <cellStyle name="_MultipleSpace_P&amp;L Sched" xfId="1842"/>
    <cellStyle name="_MultipleSpace_PacifiCare Health Systems Screening Analysis 02.04.05" xfId="1843"/>
    <cellStyle name="_MultipleSpace_PacifiCare Health Systems Screening Analysis 11.22.04" xfId="1844"/>
    <cellStyle name="_MultipleSpace_Page 11 - Operating Costs" xfId="1845"/>
    <cellStyle name="_MultipleSpace_PHS P&amp;L Membership and Multiple Comparison 11.22.04" xfId="1846"/>
    <cellStyle name="_MultipleSpace_pi5" xfId="1847"/>
    <cellStyle name="_MultipleSpace_pi5 2" xfId="1848"/>
    <cellStyle name="_MultipleSpace_pi5 2_Observations" xfId="1849"/>
    <cellStyle name="_MultipleSpace_pi5 3" xfId="1850"/>
    <cellStyle name="_MultipleSpace_pi5_Report 3" xfId="1851"/>
    <cellStyle name="_MultipleSpace_pi5_Sheet2" xfId="1852"/>
    <cellStyle name="_MultipleSpace_pi5_Sheet2_Observations" xfId="1853"/>
    <cellStyle name="_MultipleSpace_pi5_Sheet3" xfId="1854"/>
    <cellStyle name="_MultipleSpace_pi5_Sheet3_Observations" xfId="1855"/>
    <cellStyle name="_MultipleSpace_Pierce County 2+10 revenue forecast SFO" xfId="1856"/>
    <cellStyle name="_MultipleSpace_Pierce County PL 5+7 Pierce Sch A_V4" xfId="1857"/>
    <cellStyle name="_MultipleSpace_Pipeline Rollforward_HSG" xfId="1858"/>
    <cellStyle name="_MultipleSpace_PL Rollforward Template" xfId="1859"/>
    <cellStyle name="_MultipleSpace_PL Summ-Detail_2007" xfId="1860"/>
    <cellStyle name="_MultipleSpace_Productivity Docs" xfId="1861"/>
    <cellStyle name="_MultipleSpace_Public Comps 10.27.04 (Updates)" xfId="1862"/>
    <cellStyle name="_MultipleSpace_Public Comps 11.11.04.2005 Versionxls" xfId="1863"/>
    <cellStyle name="_MultipleSpace_Public Comps 4.2.04" xfId="1864"/>
    <cellStyle name="_MultipleSpace_Revised Downside Case 25 July" xfId="1865"/>
    <cellStyle name="_MultipleSpace_Risk Responsibility Matrix 8.13.04" xfId="1866"/>
    <cellStyle name="_MultipleSpace_Screening Tool - CHA 12.18.05" xfId="1867"/>
    <cellStyle name="_MultipleSpace_SCS 7+5 Capital FCST Template" xfId="1868"/>
    <cellStyle name="_MultipleSpace_SKM Valuation - Consideration Analysis 02.24.05" xfId="1869"/>
    <cellStyle name="_MultipleSpace_SLT Finance Slides_081807" xfId="1870"/>
    <cellStyle name="_MultipleSpace_Status Update Fender 8.02.06" xfId="1871"/>
    <cellStyle name="_MultipleSpace_Supplemental Schedules 1+11 FCST" xfId="1872"/>
    <cellStyle name="_MultipleSpace_Supplemental Schedules UPDATE" xfId="1873"/>
    <cellStyle name="_MultipleSpace_surbid4 cloture" xfId="1874"/>
    <cellStyle name="_MultipleSpace_surbid4 cloture_1" xfId="1875"/>
    <cellStyle name="_MultipleSpace_surbid4 cloture_1_noos 2001 results 11jul01" xfId="1876"/>
    <cellStyle name="_MultipleSpace_tropicos5" xfId="1877"/>
    <cellStyle name="_MultipleSpace_Tsunami Comps 11.23.04 v2" xfId="1878"/>
    <cellStyle name="_MultipleSpace_Tsunami Comps2" xfId="1879"/>
    <cellStyle name="_MultipleSpace_TZIX Screen 05.07.04" xfId="1880"/>
    <cellStyle name="_MultipleSpace_UBH Bi-Weekly 110107_10+2" xfId="1881"/>
    <cellStyle name="_MultipleSpace_v4_Dealcomp_distribution" xfId="1882"/>
    <cellStyle name="_MultipleSpace_voice1.xls Chart 1" xfId="1883"/>
    <cellStyle name="_MultipleSpace_VSTA ODSY 11.17.03" xfId="1884"/>
    <cellStyle name="_MultipleSpace_Walgreen Co Screen 03.14.05" xfId="1885"/>
    <cellStyle name="_MultipleSpace_WebMD Screen 01.08.05" xfId="1886"/>
    <cellStyle name="_MultipleSpace_WebMD Screen 01.10.05" xfId="1887"/>
    <cellStyle name="_MultipleSpace_Wellness 2007 5+7 Forecast" xfId="1888"/>
    <cellStyle name="_MultipleSpace_Worksheet in 2008 Business Plan Review Template_final" xfId="1889"/>
    <cellStyle name="_MultipleSpace_Worksheet in Supplemental Presentation" xfId="1890"/>
    <cellStyle name="_New OU Structure - Behavioral" xfId="1891"/>
    <cellStyle name="_New OU Structure - Behavioral 2" xfId="1892"/>
    <cellStyle name="_New OU Structure - Behavioral 2_Observations" xfId="1893"/>
    <cellStyle name="_New OU Structure - Behavioral 3" xfId="1894"/>
    <cellStyle name="_New OU Structure - Behavioral_Report 3" xfId="1895"/>
    <cellStyle name="_New OU Structure - Behavioral_Sheet2" xfId="1896"/>
    <cellStyle name="_New OU Structure - Behavioral_Sheet2_Observations" xfId="1897"/>
    <cellStyle name="_New OU Structure - Behavioral_Sheet3" xfId="1898"/>
    <cellStyle name="_New OU Structure - Behavioral_Sheet3_Observations" xfId="1899"/>
    <cellStyle name="_Operating Model 3rd round - Version 14 - CSFB and Lehman" xfId="1900"/>
    <cellStyle name="_Operating Model 3rd round - Version 14 - CSFB and Lehman 2" xfId="1901"/>
    <cellStyle name="_Operating Model 3rd round - Version 14 - CSFB and Lehman 2_Observations" xfId="1902"/>
    <cellStyle name="_Operating Model 3rd round - Version 14 - CSFB and Lehman 3" xfId="1903"/>
    <cellStyle name="_Operating Model 3rd round - Version 14 - CSFB and Lehman_Bi weekly rollforward 11 29 08 w DV updates" xfId="1904"/>
    <cellStyle name="_Operating Model 3rd round - Version 14 - CSFB and Lehman_Bi weekly rollforward 11 29 08 w DV updates 2" xfId="1905"/>
    <cellStyle name="_Operating Model 3rd round - Version 14 - CSFB and Lehman_Bi weekly rollforward 11 29 08 w DV updates 2_Observations" xfId="1906"/>
    <cellStyle name="_Operating Model 3rd round - Version 14 - CSFB and Lehman_Bi weekly rollforward 11 29 08 w DV updates 3" xfId="1907"/>
    <cellStyle name="_Operating Model 3rd round - Version 14 - CSFB and Lehman_Bi weekly rollforward 11 29 08 w DV updates_Report 3" xfId="1908"/>
    <cellStyle name="_Operating Model 3rd round - Version 14 - CSFB and Lehman_Bi weekly rollforward 11 29 08 w DV updates_Sheet2" xfId="1909"/>
    <cellStyle name="_Operating Model 3rd round - Version 14 - CSFB and Lehman_Bi weekly rollforward 11 29 08 w DV updates_Sheet2_Observations" xfId="1910"/>
    <cellStyle name="_Operating Model 3rd round - Version 14 - CSFB and Lehman_Bi weekly rollforward 11 29 08 w DV updates_Sheet3" xfId="1911"/>
    <cellStyle name="_Operating Model 3rd round - Version 14 - CSFB and Lehman_Bi weekly rollforward 11 29 08 w DV updates_Sheet3_Observations" xfId="1912"/>
    <cellStyle name="_Operating Model 3rd round - Version 14 - CSFB and Lehman_Bi weekly rollforward 12-13-07" xfId="1913"/>
    <cellStyle name="_Operating Model 3rd round - Version 14 - CSFB and Lehman_Bi weekly rollforward 12-13-07 2" xfId="1914"/>
    <cellStyle name="_Operating Model 3rd round - Version 14 - CSFB and Lehman_Bi weekly rollforward 12-13-07 2_Observations" xfId="1915"/>
    <cellStyle name="_Operating Model 3rd round - Version 14 - CSFB and Lehman_Bi weekly rollforward 12-13-07 3" xfId="1916"/>
    <cellStyle name="_Operating Model 3rd round - Version 14 - CSFB and Lehman_Bi weekly rollforward 12-13-07_Report 3" xfId="1917"/>
    <cellStyle name="_Operating Model 3rd round - Version 14 - CSFB and Lehman_Bi weekly rollforward 12-13-07_Sheet2" xfId="1918"/>
    <cellStyle name="_Operating Model 3rd round - Version 14 - CSFB and Lehman_Bi weekly rollforward 12-13-07_Sheet2_Observations" xfId="1919"/>
    <cellStyle name="_Operating Model 3rd round - Version 14 - CSFB and Lehman_Bi weekly rollforward 12-13-07_Sheet3" xfId="1920"/>
    <cellStyle name="_Operating Model 3rd round - Version 14 - CSFB and Lehman_Bi weekly rollforward 12-13-07_Sheet3_Observations" xfId="1921"/>
    <cellStyle name="_Operating Model 3rd round - Version 14 - CSFB and Lehman_Bi weekly rollforward 1-24-08" xfId="1922"/>
    <cellStyle name="_Operating Model 3rd round - Version 14 - CSFB and Lehman_Bi weekly rollforward 1-24-08 2" xfId="1923"/>
    <cellStyle name="_Operating Model 3rd round - Version 14 - CSFB and Lehman_Bi weekly rollforward 1-24-08 2_Observations" xfId="1924"/>
    <cellStyle name="_Operating Model 3rd round - Version 14 - CSFB and Lehman_Bi weekly rollforward 1-24-08 3" xfId="1925"/>
    <cellStyle name="_Operating Model 3rd round - Version 14 - CSFB and Lehman_Bi weekly rollforward 1-24-08_Report 3" xfId="1926"/>
    <cellStyle name="_Operating Model 3rd round - Version 14 - CSFB and Lehman_Bi weekly rollforward 1-24-08_Sheet2" xfId="1927"/>
    <cellStyle name="_Operating Model 3rd round - Version 14 - CSFB and Lehman_Bi weekly rollforward 1-24-08_Sheet2_Observations" xfId="1928"/>
    <cellStyle name="_Operating Model 3rd round - Version 14 - CSFB and Lehman_Bi weekly rollforward 1-24-08_Sheet3" xfId="1929"/>
    <cellStyle name="_Operating Model 3rd round - Version 14 - CSFB and Lehman_Bi weekly rollforward 1-24-08_Sheet3_Observations" xfId="1930"/>
    <cellStyle name="_Operating Model 3rd round - Version 14 - CSFB and Lehman_Bi weekly rollforward 1-9-08" xfId="1931"/>
    <cellStyle name="_Operating Model 3rd round - Version 14 - CSFB and Lehman_Bi weekly rollforward 1-9-08 2" xfId="1932"/>
    <cellStyle name="_Operating Model 3rd round - Version 14 - CSFB and Lehman_Bi weekly rollforward 1-9-08 2_Observations" xfId="1933"/>
    <cellStyle name="_Operating Model 3rd round - Version 14 - CSFB and Lehman_Bi weekly rollforward 1-9-08 3" xfId="1934"/>
    <cellStyle name="_Operating Model 3rd round - Version 14 - CSFB and Lehman_Bi weekly rollforward 1-9-08_Report 3" xfId="1935"/>
    <cellStyle name="_Operating Model 3rd round - Version 14 - CSFB and Lehman_Bi weekly rollforward 1-9-08_Sheet2" xfId="1936"/>
    <cellStyle name="_Operating Model 3rd round - Version 14 - CSFB and Lehman_Bi weekly rollforward 1-9-08_Sheet2_Observations" xfId="1937"/>
    <cellStyle name="_Operating Model 3rd round - Version 14 - CSFB and Lehman_Bi weekly rollforward 1-9-08_Sheet3" xfId="1938"/>
    <cellStyle name="_Operating Model 3rd round - Version 14 - CSFB and Lehman_Bi weekly rollforward 1-9-08_Sheet3_Observations" xfId="1939"/>
    <cellStyle name="_Operating Model 3rd round - Version 14 - CSFB and Lehman_OptumHealth ACR Targets_110607v2" xfId="1940"/>
    <cellStyle name="_Operating Model 3rd round - Version 14 - CSFB and Lehman_OptumHealth ACR Targets_110607v2 2" xfId="1941"/>
    <cellStyle name="_Operating Model 3rd round - Version 14 - CSFB and Lehman_OptumHealth ACR Targets_110607v2 2_Observations" xfId="1942"/>
    <cellStyle name="_Operating Model 3rd round - Version 14 - CSFB and Lehman_OptumHealth ACR Targets_110607v2 3" xfId="1943"/>
    <cellStyle name="_Operating Model 3rd round - Version 14 - CSFB and Lehman_OptumHealth ACR Targets_110607v2_Report 3" xfId="1944"/>
    <cellStyle name="_Operating Model 3rd round - Version 14 - CSFB and Lehman_OptumHealth ACR Targets_110607v2_Sheet2" xfId="1945"/>
    <cellStyle name="_Operating Model 3rd round - Version 14 - CSFB and Lehman_OptumHealth ACR Targets_110607v2_Sheet2_Observations" xfId="1946"/>
    <cellStyle name="_Operating Model 3rd round - Version 14 - CSFB and Lehman_OptumHealth ACR Targets_110607v2_Sheet3" xfId="1947"/>
    <cellStyle name="_Operating Model 3rd round - Version 14 - CSFB and Lehman_OptumHealth ACR Targets_110607v2_Sheet3_Observations" xfId="1948"/>
    <cellStyle name="_Operating Model 3rd round - Version 14 - CSFB and Lehman_Report 3" xfId="1949"/>
    <cellStyle name="_Operating Model 3rd round - Version 14 - CSFB and Lehman_Sheet2" xfId="1950"/>
    <cellStyle name="_Operating Model 3rd round - Version 14 - CSFB and Lehman_Sheet2_Observations" xfId="1951"/>
    <cellStyle name="_Operating Model 3rd round - Version 14 - CSFB and Lehman_Sheet3" xfId="1952"/>
    <cellStyle name="_Operating Model 3rd round - Version 14 - CSFB and Lehman_Sheet3_Observations" xfId="1953"/>
    <cellStyle name="_OptumHealth 2+10 Forecast Template (sent) revised" xfId="1954"/>
    <cellStyle name="_OptumHealth 2+10 Forecast Template (sent) revised 2" xfId="1955"/>
    <cellStyle name="_OptumHealth 2+10 Forecast Template (sent) revised 2_Observations" xfId="1956"/>
    <cellStyle name="_OptumHealth 2+10 Forecast Template (sent) revised 3" xfId="1957"/>
    <cellStyle name="_OptumHealth 2+10 Forecast Template (sent) revised_Report 3" xfId="1958"/>
    <cellStyle name="_OptumHealth 2+10 Forecast Template (sent) revised_Sheet2" xfId="1959"/>
    <cellStyle name="_OptumHealth 2+10 Forecast Template (sent) revised_Sheet2_Observations" xfId="1960"/>
    <cellStyle name="_OptumHealth 2+10 Forecast Template (sent) revised_Sheet3" xfId="1961"/>
    <cellStyle name="_OptumHealth 2+10 Forecast Template (sent) revised_Sheet3_Observations" xfId="1962"/>
    <cellStyle name="_Percent" xfId="1963"/>
    <cellStyle name="_Percent modified" xfId="1964"/>
    <cellStyle name="_Percent modified underline" xfId="1965"/>
    <cellStyle name="_Percent modified underline_Bi weekly rollforward 11 29 08 w DV updates" xfId="1966"/>
    <cellStyle name="_Percent modified underline_Bi weekly rollforward 12-13-07" xfId="1967"/>
    <cellStyle name="_Percent modified underline_Bi weekly rollforward 1-24-08" xfId="1968"/>
    <cellStyle name="_Percent modified underline_Bi weekly rollforward 1-9-08" xfId="1969"/>
    <cellStyle name="_Percent modified underline_OptumHealth ACR Targets_110607v2" xfId="1970"/>
    <cellStyle name="_Percent_~0577852" xfId="1971"/>
    <cellStyle name="_Percent_~4026969" xfId="1972"/>
    <cellStyle name="_Percent_0+12 Care Solutions WD7 1.10.08 v3 - to SCS" xfId="1973"/>
    <cellStyle name="_Percent_0+12 Forecast" xfId="1974"/>
    <cellStyle name="_Percent_0+12 HSG FINAL" xfId="1975"/>
    <cellStyle name="_Percent_10+2 Rollforward template" xfId="1976"/>
    <cellStyle name="_Percent_2004_2005 EBITDA Bridge" xfId="1977"/>
    <cellStyle name="_Percent_2004-7-8 v2 Segment Multiple Analysis" xfId="1978"/>
    <cellStyle name="_Percent_2007 3+9 - Supplemental Schedules" xfId="1979"/>
    <cellStyle name="_Percent_2007 3+9 Forecast - Disease Solutions V4" xfId="1980"/>
    <cellStyle name="_Percent_2007 3+9 Margins" xfId="1981"/>
    <cellStyle name="_Percent_2007 3+9 SUMMARY" xfId="1982"/>
    <cellStyle name="_Percent_2007 3+9 SUMMARY 04.14.07" xfId="1983"/>
    <cellStyle name="_Percent_2007 5+7 - Supplemental Schedules (v3)" xfId="1984"/>
    <cellStyle name="_Percent_2007 5+7 SUMMARY" xfId="1985"/>
    <cellStyle name="_Percent_2007 7+5 - Supplemental Schedules" xfId="1986"/>
    <cellStyle name="_Percent_2007 7+5 Revenue Rollforward (URN)" xfId="1987"/>
    <cellStyle name="_Percent_2007 9+3 Analysis_AP" xfId="1988"/>
    <cellStyle name="_Percent_2007 Budget - Supplemental Schedules" xfId="1989"/>
    <cellStyle name="_Percent_2007 Revenue Rollforward - HCDS - 10-18-07" xfId="1990"/>
    <cellStyle name="_Percent_2007 Revenue Rollforward - HCDS - 11-02-07" xfId="1991"/>
    <cellStyle name="_Percent_2007_2008_Growth_Slides_11_02" xfId="1992"/>
    <cellStyle name="_Percent_2008 @ 10+2 FCST" xfId="1993"/>
    <cellStyle name="_Percent_2008 7+5 Revenue Rollforward (URN)" xfId="1994"/>
    <cellStyle name="_Percent_2008 Bi weekly Template" xfId="1995"/>
    <cellStyle name="_Percent_2008 Bi-weekly SHS Best Est. &amp; Rev Rfwd 7-19-07" xfId="1996"/>
    <cellStyle name="_Percent_2008 Bi-weekly SHS Best Est. &amp; Rev Rfwd 7-26-07" xfId="1997"/>
    <cellStyle name="_Percent_2008 Bi-weekly SHS Best Est. Rev Rfwd 11-02-07" xfId="1998"/>
    <cellStyle name="_Percent_2008 Executive Summary" xfId="1999"/>
    <cellStyle name="_Percent_2008 HCDS Exec Summary" xfId="2000"/>
    <cellStyle name="_Percent_2008 Pipeline Rollforward_HSG" xfId="2001"/>
    <cellStyle name="_Percent_2008 Revenue Target 8-17-07 for Heather" xfId="2002"/>
    <cellStyle name="_Percent_2008 Summary Detail - Dawn and John P." xfId="2003"/>
    <cellStyle name="_Percent_2008 UBH Best Est  Roll 10+2 080131" xfId="2004"/>
    <cellStyle name="_Percent_2008 UPLOAD Template EXTERNAL (10+2)" xfId="2005"/>
    <cellStyle name="_Percent_2008-04 Power Point Load" xfId="2006"/>
    <cellStyle name="_Percent_2009 2+10 Fcst Template - Schedules A-D.xls;F.xls;H.xls;M-Q use this file" xfId="2007"/>
    <cellStyle name="_Percent_2009-02 Power Point Load" xfId="2008"/>
    <cellStyle name="_Percent_2010 2+10_GM FCST" xfId="2009"/>
    <cellStyle name="_Percent_3+9 known-gap highlevel v4" xfId="2010"/>
    <cellStyle name="_Percent_3+9 Revenue Forecasting tool - essbase based" xfId="2011"/>
    <cellStyle name="_Percent_5+7 Preview" xfId="2012"/>
    <cellStyle name="_Percent_560" xfId="2013"/>
    <cellStyle name="_Percent_7+5 Int-Ewd-Ext" xfId="2014"/>
    <cellStyle name="_Percent_7+5 Pipeline Rollforward (ACN)" xfId="2015"/>
    <cellStyle name="_Percent_7-19-07 SHS CEO Report Final Expanded View" xfId="2016"/>
    <cellStyle name="_Percent_9+3_Budget Forecast Timeline v2." xfId="2017"/>
    <cellStyle name="_Percent_A9" xfId="2018"/>
    <cellStyle name="_Percent_AGP_Screen 03.25.04" xfId="2019"/>
    <cellStyle name="_Percent_Bi weekly rollforward 11 1 07v2" xfId="2020"/>
    <cellStyle name="_Percent_Bi weekly rollforward 11 29 08 w DV updates" xfId="2021"/>
    <cellStyle name="_Percent_Bi weekly rollforward 12-13-07" xfId="2022"/>
    <cellStyle name="_Percent_Bi weekly rollforward 1-24-08" xfId="2023"/>
    <cellStyle name="_Percent_Bi weekly rollforward 1-9-08" xfId="2024"/>
    <cellStyle name="_Percent_Bi weekly rollforward 8.16.07 v1" xfId="2025"/>
    <cellStyle name="_Percent_Big Customer PL 8+4 Pierce Sch A_V1" xfId="2026"/>
    <cellStyle name="_Percent_Bi-weekly SHS Best Est. Rev Rfwd 7-05-07" xfId="2027"/>
    <cellStyle name="_Percent_Bi-weekly SHS Best Est. Rev Rfwd 7-26-07 Final" xfId="2028"/>
    <cellStyle name="_Percent_Biweekly with Hansen model" xfId="2029"/>
    <cellStyle name="_Percent_Book1" xfId="2030"/>
    <cellStyle name="_Percent_Book2" xfId="2031"/>
    <cellStyle name="_Percent_Bridge - 2008 Revenue Bud" xfId="2032"/>
    <cellStyle name="_Percent_Bronco 2005 Guidance Summary 01.19.05" xfId="2033"/>
    <cellStyle name="_Percent_Bronco Screen 10.20.04" xfId="2034"/>
    <cellStyle name="_Percent_Bronco Screen 7.19.04" xfId="2035"/>
    <cellStyle name="_Percent_Bronco Screen 8.21.04" xfId="2036"/>
    <cellStyle name="_Percent_Bronco Ten-Year DCF Model (CD) V2 9.1.04" xfId="2037"/>
    <cellStyle name="_Percent_CER (41270)" xfId="2038"/>
    <cellStyle name="_Percent_CHARTERHOUSE OPERATING MODEL- Revised July 25" xfId="2039"/>
    <cellStyle name="_Percent_Copy of Point BS Variance Analysis (BT Update) 12.16.05" xfId="2040"/>
    <cellStyle name="_Percent_Copy of Point BS Variance Analysis FINAL 12.19.05 v2" xfId="2041"/>
    <cellStyle name="_Percent_Cost Savings 5+7" xfId="2042"/>
    <cellStyle name="_Percent_CRO Public Comps - 4.25.05" xfId="2043"/>
    <cellStyle name="_Percent_DCF - 20 Year" xfId="2044"/>
    <cellStyle name="_Percent_Dental 2008-2010 best estimate model 3+9 version 4-9-07" xfId="2045"/>
    <cellStyle name="_Percent_Emp-Pay-PS 2006-2007-2008v4" xfId="2046"/>
    <cellStyle name="_Percent_Essbase load Rev Mem COC by Channel &amp; Customer" xfId="2047"/>
    <cellStyle name="_Percent_Essbase pull_HSG Consol_prod suite_revised for 7+5FC v2" xfId="2048"/>
    <cellStyle name="_Percent_Est Stretch" xfId="2049"/>
    <cellStyle name="_Percent_Federal NOL" xfId="2050"/>
    <cellStyle name="_Percent_Financial Review 10.02.07" xfId="2051"/>
    <cellStyle name="_Percent_Financial Review 8.22.07" xfId="2052"/>
    <cellStyle name="_Percent_Financial Review 8.25.07" xfId="2053"/>
    <cellStyle name="_Percent_Financial Slides" xfId="2054"/>
    <cellStyle name="_Percent_First Health Group Detailed Screen 10.14.04" xfId="2055"/>
    <cellStyle name="_Percent_First Health Model_10_05_04" xfId="2056"/>
    <cellStyle name="_Percent_FTEs PS 5+7" xfId="2057"/>
    <cellStyle name="_Percent_Gap Analysis" xfId="2058"/>
    <cellStyle name="_Percent_GBS Bi_Weekly 02-06-08" xfId="2059"/>
    <cellStyle name="_Percent_GIS_SCS Cost Control" xfId="2060"/>
    <cellStyle name="_Percent_GM" xfId="2061"/>
    <cellStyle name="_Percent_HCDS Exec Summary_v2" xfId="2062"/>
    <cellStyle name="_Percent_HCDS FTE 5+7 by month" xfId="2063"/>
    <cellStyle name="_Percent_HCDS Revenue Rollforward (HCDS)" xfId="2064"/>
    <cellStyle name="_Percent_HD Comps" xfId="2065"/>
    <cellStyle name="_Percent_Health Dialog Private Screen 12.13.04" xfId="2066"/>
    <cellStyle name="_Percent_HNT Screen 04.20.05" xfId="2067"/>
    <cellStyle name="_Percent_HNT Screen 5.7.04" xfId="2068"/>
    <cellStyle name="_Percent_HNT Screen 6.16.04" xfId="2069"/>
    <cellStyle name="_Percent_HSG 2008 Budget Bridge - KLD3" xfId="2070"/>
    <cellStyle name="_Percent_HSG quarterly" xfId="2071"/>
    <cellStyle name="_Percent_Int-Ext-EWD - GBS V2" xfId="2072"/>
    <cellStyle name="_Percent_John Way New and Improved GM Analysis_2009@ 2+10" xfId="2073"/>
    <cellStyle name="_Percent_Known Rev - Gap Rept 20071102" xfId="2074"/>
    <cellStyle name="_Percent_lbo_short_form" xfId="2075"/>
    <cellStyle name="_Percent_Magellan Screen 03.08.05" xfId="2076"/>
    <cellStyle name="_Percent_Magellan Screen 12.20.04" xfId="2077"/>
    <cellStyle name="_Percent_Magellan Screen 12.21.04 KJR" xfId="2078"/>
    <cellStyle name="_Percent_May 2007 Product Reporting - HCDS" xfId="2079"/>
    <cellStyle name="_Percent_McKesson Screen 1.07.05" xfId="2080"/>
    <cellStyle name="_Percent_McKesson Screen 1.31.05" xfId="2081"/>
    <cellStyle name="_Percent_McKesson Screen 4.20.05" xfId="2082"/>
    <cellStyle name="_Percent_Medicaid" xfId="2083"/>
    <cellStyle name="_Percent_Medicaid Comps" xfId="2084"/>
    <cellStyle name="_Percent_Membership" xfId="2085"/>
    <cellStyle name="_Percent_Membership Analysis 12.13.04" xfId="2086"/>
    <cellStyle name="_Percent_model for lehman 19jul02" xfId="2087"/>
    <cellStyle name="_Percent_New Mexico Tax Issue 02.15.05" xfId="2088"/>
    <cellStyle name="_Percent_NOL Benefit" xfId="2089"/>
    <cellStyle name="_Percent_OptumHealth ACR Targets_110607v2" xfId="2090"/>
    <cellStyle name="_Percent_Ovations 2+10 Impacts_03.27.08" xfId="2091"/>
    <cellStyle name="_Percent_Ovations Program Template" xfId="2092"/>
    <cellStyle name="_Percent_P&amp;L Sched" xfId="2093"/>
    <cellStyle name="_Percent_PacifiCare Health Systems Screening Analysis 02.04.05" xfId="2094"/>
    <cellStyle name="_Percent_PacifiCare Health Systems Screening Analysis 11.22.04" xfId="2095"/>
    <cellStyle name="_Percent_Page 11 - Operating Costs" xfId="2096"/>
    <cellStyle name="_Percent_PHS P&amp;L Membership and Multiple Comparison 11.22.04" xfId="2097"/>
    <cellStyle name="_Percent_pi5" xfId="2098"/>
    <cellStyle name="_Percent_pi5 2" xfId="2099"/>
    <cellStyle name="_Percent_pi5 2_Observations" xfId="2100"/>
    <cellStyle name="_Percent_pi5 3" xfId="2101"/>
    <cellStyle name="_Percent_pi5_Report 3" xfId="2102"/>
    <cellStyle name="_Percent_pi5_Sheet2" xfId="2103"/>
    <cellStyle name="_Percent_pi5_Sheet2_Observations" xfId="2104"/>
    <cellStyle name="_Percent_pi5_Sheet3" xfId="2105"/>
    <cellStyle name="_Percent_pi5_Sheet3_Observations" xfId="2106"/>
    <cellStyle name="_Percent_Pierce County 2+10 revenue forecast SFO" xfId="2107"/>
    <cellStyle name="_Percent_Pierce County PL 5+7 Pierce Sch A_V4" xfId="2108"/>
    <cellStyle name="_Percent_Pipeline Rollforward_HSG" xfId="2109"/>
    <cellStyle name="_Percent_PL Rollforward Template" xfId="2110"/>
    <cellStyle name="_Percent_PL Summ-Detail_2007" xfId="2111"/>
    <cellStyle name="_Percent_Productivity Docs" xfId="2112"/>
    <cellStyle name="_Percent_Public Comps 10.27.04 (Updates)" xfId="2113"/>
    <cellStyle name="_Percent_Public Comps 11.11.04.2005 Versionxls" xfId="2114"/>
    <cellStyle name="_Percent_Public Comps 4.2.04" xfId="2115"/>
    <cellStyle name="_Percent_Revised Downside Case 25 July" xfId="2116"/>
    <cellStyle name="_Percent_Risk Responsibility Matrix 8.13.04" xfId="2117"/>
    <cellStyle name="_Percent_Screening Tool - CHA 12.18.05" xfId="2118"/>
    <cellStyle name="_Percent_SCS 7+5 Capital FCST Template" xfId="2119"/>
    <cellStyle name="_Percent_SKM Valuation - Consideration Analysis 02.24.05" xfId="2120"/>
    <cellStyle name="_Percent_SLT Finance Slides_081807" xfId="2121"/>
    <cellStyle name="_Percent_Status Update Fender 8.02.06" xfId="2122"/>
    <cellStyle name="_Percent_Supplemental Schedules 1+11 FCST" xfId="2123"/>
    <cellStyle name="_Percent_Supplemental Schedules UPDATE" xfId="2124"/>
    <cellStyle name="_Percent_surbid4 cloture" xfId="2125"/>
    <cellStyle name="_Percent_surbid4 cloture_noos 2001 results 11jul01" xfId="2126"/>
    <cellStyle name="_Percent_tropicos5" xfId="2127"/>
    <cellStyle name="_Percent_Tsunami Comps 11.23.04 v2" xfId="2128"/>
    <cellStyle name="_Percent_Tsunami Comps2" xfId="2129"/>
    <cellStyle name="_Percent_TZIX Screen 05.07.04" xfId="2130"/>
    <cellStyle name="_Percent_UBH Bi-Weekly 110107_10+2" xfId="2131"/>
    <cellStyle name="_Percent_voice1.xls Chart 1" xfId="2132"/>
    <cellStyle name="_Percent_Walgreen Co Screen 03.14.05" xfId="2133"/>
    <cellStyle name="_Percent_WebMD Screen 01.08.05" xfId="2134"/>
    <cellStyle name="_Percent_WebMD Screen 01.10.05" xfId="2135"/>
    <cellStyle name="_Percent_Wellness 2007 5+7 Forecast" xfId="2136"/>
    <cellStyle name="_Percent_Worksheet in 2008 Business Plan Review Template_final" xfId="2137"/>
    <cellStyle name="_Percent_Worksheet in Supplemental Presentation" xfId="2138"/>
    <cellStyle name="_PercentSpace" xfId="2139"/>
    <cellStyle name="_PercentSpace_~0577852" xfId="2140"/>
    <cellStyle name="_PercentSpace_~4026969" xfId="2141"/>
    <cellStyle name="_PercentSpace_0+12 Care Solutions WD7 1.10.08 v3 - to SCS" xfId="2142"/>
    <cellStyle name="_PercentSpace_0+12 Forecast" xfId="2143"/>
    <cellStyle name="_PercentSpace_0+12 HSG FINAL" xfId="2144"/>
    <cellStyle name="_PercentSpace_10+2 Rollforward template" xfId="2145"/>
    <cellStyle name="_PercentSpace_2004_2005 EBITDA Bridge" xfId="2146"/>
    <cellStyle name="_PercentSpace_2004-7-8 v2 Segment Multiple Analysis" xfId="2147"/>
    <cellStyle name="_PercentSpace_2007 3+9 - Supplemental Schedules" xfId="2148"/>
    <cellStyle name="_PercentSpace_2007 3+9 Forecast - Disease Solutions V4" xfId="2149"/>
    <cellStyle name="_PercentSpace_2007 3+9 Margins" xfId="2150"/>
    <cellStyle name="_PercentSpace_2007 3+9 SUMMARY" xfId="2151"/>
    <cellStyle name="_PercentSpace_2007 3+9 SUMMARY 04.14.07" xfId="2152"/>
    <cellStyle name="_PercentSpace_2007 5+7 - Supplemental Schedules (v3)" xfId="2153"/>
    <cellStyle name="_PercentSpace_2007 5+7 SUMMARY" xfId="2154"/>
    <cellStyle name="_PercentSpace_2007 7+5 - Supplemental Schedules" xfId="2155"/>
    <cellStyle name="_PercentSpace_2007 7+5 Revenue Rollforward (URN)" xfId="2156"/>
    <cellStyle name="_PercentSpace_2007 9+3 Analysis_AP" xfId="2157"/>
    <cellStyle name="_PercentSpace_2007 Budget - Supplemental Schedules" xfId="2158"/>
    <cellStyle name="_PercentSpace_2007 Revenue Rollforward - HCDS - 10-18-07" xfId="2159"/>
    <cellStyle name="_PercentSpace_2007 Revenue Rollforward - HCDS - 11-02-07" xfId="2160"/>
    <cellStyle name="_PercentSpace_2007_2008_Growth_Slides_11_02" xfId="2161"/>
    <cellStyle name="_PercentSpace_2008 @ 10+2 FCST" xfId="2162"/>
    <cellStyle name="_PercentSpace_2008 7+5 Revenue Rollforward (URN)" xfId="2163"/>
    <cellStyle name="_PercentSpace_2008 Bi weekly Template" xfId="2164"/>
    <cellStyle name="_PercentSpace_2008 Bi-weekly SHS Best Est. &amp; Rev Rfwd 7-19-07" xfId="2165"/>
    <cellStyle name="_PercentSpace_2008 Bi-weekly SHS Best Est. &amp; Rev Rfwd 7-26-07" xfId="2166"/>
    <cellStyle name="_PercentSpace_2008 Bi-weekly SHS Best Est. Rev Rfwd 11-02-07" xfId="2167"/>
    <cellStyle name="_PercentSpace_2008 Executive Summary" xfId="2168"/>
    <cellStyle name="_PercentSpace_2008 HCDS Exec Summary" xfId="2169"/>
    <cellStyle name="_PercentSpace_2008 Pipeline Rollforward_HSG" xfId="2170"/>
    <cellStyle name="_PercentSpace_2008 Revenue Target 8-17-07 for Heather" xfId="2171"/>
    <cellStyle name="_PercentSpace_2008 Summary Detail - Dawn and John P." xfId="2172"/>
    <cellStyle name="_PercentSpace_2008 UBH Best Est  Roll 10+2 080131" xfId="2173"/>
    <cellStyle name="_PercentSpace_2008 UPLOAD Template EXTERNAL (10+2)" xfId="2174"/>
    <cellStyle name="_PercentSpace_2008-04 Power Point Load" xfId="2175"/>
    <cellStyle name="_PercentSpace_2009 2+10 Fcst Template - Schedules A-D.xls;F.xls;H.xls;M-Q use this file" xfId="2176"/>
    <cellStyle name="_PercentSpace_2009-02 Power Point Load" xfId="2177"/>
    <cellStyle name="_PercentSpace_2010 2+10_GM FCST" xfId="2178"/>
    <cellStyle name="_PercentSpace_3+9 known-gap highlevel v4" xfId="2179"/>
    <cellStyle name="_PercentSpace_3+9 Revenue Forecasting tool - essbase based" xfId="2180"/>
    <cellStyle name="_PercentSpace_5+7 Preview" xfId="2181"/>
    <cellStyle name="_PercentSpace_560" xfId="2182"/>
    <cellStyle name="_PercentSpace_7+5 Int-Ewd-Ext" xfId="2183"/>
    <cellStyle name="_PercentSpace_7+5 Pipeline Rollforward (ACN)" xfId="2184"/>
    <cellStyle name="_PercentSpace_7-19-07 SHS CEO Report Final Expanded View" xfId="2185"/>
    <cellStyle name="_PercentSpace_9+3_Budget Forecast Timeline v2." xfId="2186"/>
    <cellStyle name="_PercentSpace_A9" xfId="2187"/>
    <cellStyle name="_PercentSpace_AGP_Screen 03.25.04" xfId="2188"/>
    <cellStyle name="_PercentSpace_Bi weekly rollforward 11 1 07v2" xfId="2189"/>
    <cellStyle name="_PercentSpace_Bi weekly rollforward 11 29 08 w DV updates" xfId="2190"/>
    <cellStyle name="_PercentSpace_Bi weekly rollforward 12-13-07" xfId="2191"/>
    <cellStyle name="_PercentSpace_Bi weekly rollforward 1-24-08" xfId="2192"/>
    <cellStyle name="_PercentSpace_Bi weekly rollforward 1-9-08" xfId="2193"/>
    <cellStyle name="_PercentSpace_Bi weekly rollforward 8.16.07 v1" xfId="2194"/>
    <cellStyle name="_PercentSpace_Big Customer PL 8+4 Pierce Sch A_V1" xfId="2195"/>
    <cellStyle name="_PercentSpace_Bi-weekly SHS Best Est. Rev Rfwd 7-05-07" xfId="2196"/>
    <cellStyle name="_PercentSpace_Bi-weekly SHS Best Est. Rev Rfwd 7-26-07 Final" xfId="2197"/>
    <cellStyle name="_PercentSpace_Biweekly with Hansen model" xfId="2198"/>
    <cellStyle name="_PercentSpace_Book1" xfId="2199"/>
    <cellStyle name="_PercentSpace_Book2" xfId="2200"/>
    <cellStyle name="_PercentSpace_Bridge - 2008 Revenue Bud" xfId="2201"/>
    <cellStyle name="_PercentSpace_Bronco 2005 Guidance Summary 01.19.05" xfId="2202"/>
    <cellStyle name="_PercentSpace_Bronco Screen 10.20.04" xfId="2203"/>
    <cellStyle name="_PercentSpace_Bronco Screen 7.19.04" xfId="2204"/>
    <cellStyle name="_PercentSpace_Bronco Screen 8.21.04" xfId="2205"/>
    <cellStyle name="_PercentSpace_Bronco Ten-Year DCF Model (CD) V2 9.1.04" xfId="2206"/>
    <cellStyle name="_PercentSpace_CER (41270)" xfId="2207"/>
    <cellStyle name="_PercentSpace_CHARTERHOUSE OPERATING MODEL- Revised July 25" xfId="2208"/>
    <cellStyle name="_PercentSpace_Copy of Point BS Variance Analysis (BT Update) 12.16.05" xfId="2209"/>
    <cellStyle name="_PercentSpace_Copy of Point BS Variance Analysis FINAL 12.19.05 v2" xfId="2210"/>
    <cellStyle name="_PercentSpace_Cost Savings 5+7" xfId="2211"/>
    <cellStyle name="_PercentSpace_CRO Public Comps - 4.25.05" xfId="2212"/>
    <cellStyle name="_PercentSpace_DCF - 20 Year" xfId="2213"/>
    <cellStyle name="_PercentSpace_Dental 2008-2010 best estimate model 3+9 version 4-9-07" xfId="2214"/>
    <cellStyle name="_PercentSpace_Emp-Pay-PS 2006-2007-2008v4" xfId="2215"/>
    <cellStyle name="_PercentSpace_Essbase load Rev Mem COC by Channel &amp; Customer" xfId="2216"/>
    <cellStyle name="_PercentSpace_Essbase pull_HSG Consol_prod suite_revised for 7+5FC v2" xfId="2217"/>
    <cellStyle name="_PercentSpace_Est Stretch" xfId="2218"/>
    <cellStyle name="_PercentSpace_Federal NOL" xfId="2219"/>
    <cellStyle name="_PercentSpace_Financial Review 10.02.07" xfId="2220"/>
    <cellStyle name="_PercentSpace_Financial Review 8.22.07" xfId="2221"/>
    <cellStyle name="_PercentSpace_Financial Review 8.25.07" xfId="2222"/>
    <cellStyle name="_PercentSpace_Financial Slides" xfId="2223"/>
    <cellStyle name="_PercentSpace_First Health Group Detailed Screen 10.14.04" xfId="2224"/>
    <cellStyle name="_PercentSpace_First Health Model_10_05_04" xfId="2225"/>
    <cellStyle name="_PercentSpace_FTEs PS 5+7" xfId="2226"/>
    <cellStyle name="_PercentSpace_Gap Analysis" xfId="2227"/>
    <cellStyle name="_PercentSpace_GBS Bi_Weekly 02-06-08" xfId="2228"/>
    <cellStyle name="_PercentSpace_GIS_SCS Cost Control" xfId="2229"/>
    <cellStyle name="_PercentSpace_GM" xfId="2230"/>
    <cellStyle name="_PercentSpace_HCDS Exec Summary_v2" xfId="2231"/>
    <cellStyle name="_PercentSpace_HCDS FTE 5+7 by month" xfId="2232"/>
    <cellStyle name="_PercentSpace_HCDS Revenue Rollforward (HCDS)" xfId="2233"/>
    <cellStyle name="_PercentSpace_HD Comps" xfId="2234"/>
    <cellStyle name="_PercentSpace_Health Dialog Private Screen 12.13.04" xfId="2235"/>
    <cellStyle name="_PercentSpace_HNT Screen 04.20.05" xfId="2236"/>
    <cellStyle name="_PercentSpace_HNT Screen 5.7.04" xfId="2237"/>
    <cellStyle name="_PercentSpace_HNT Screen 6.16.04" xfId="2238"/>
    <cellStyle name="_PercentSpace_HSG 2008 Budget Bridge - KLD3" xfId="2239"/>
    <cellStyle name="_PercentSpace_HSG quarterly" xfId="2240"/>
    <cellStyle name="_PercentSpace_Int-Ext-EWD - GBS V2" xfId="2241"/>
    <cellStyle name="_PercentSpace_John Way New and Improved GM Analysis_2009@ 2+10" xfId="2242"/>
    <cellStyle name="_PercentSpace_Known Rev - Gap Rept 20071102" xfId="2243"/>
    <cellStyle name="_PercentSpace_lbo_short_form" xfId="2244"/>
    <cellStyle name="_PercentSpace_Magellan Screen 03.08.05" xfId="2245"/>
    <cellStyle name="_PercentSpace_Magellan Screen 12.20.04" xfId="2246"/>
    <cellStyle name="_PercentSpace_Magellan Screen 12.21.04 KJR" xfId="2247"/>
    <cellStyle name="_PercentSpace_May 2007 Product Reporting - HCDS" xfId="2248"/>
    <cellStyle name="_PercentSpace_McKesson Screen 1.07.05" xfId="2249"/>
    <cellStyle name="_PercentSpace_McKesson Screen 1.31.05" xfId="2250"/>
    <cellStyle name="_PercentSpace_McKesson Screen 4.20.05" xfId="2251"/>
    <cellStyle name="_PercentSpace_Medicaid" xfId="2252"/>
    <cellStyle name="_PercentSpace_Medicaid Comps" xfId="2253"/>
    <cellStyle name="_PercentSpace_Membership" xfId="2254"/>
    <cellStyle name="_PercentSpace_Membership Analysis 12.13.04" xfId="2255"/>
    <cellStyle name="_PercentSpace_model for lehman 19jul02" xfId="2256"/>
    <cellStyle name="_PercentSpace_New Mexico Tax Issue 02.15.05" xfId="2257"/>
    <cellStyle name="_PercentSpace_NOL Benefit" xfId="2258"/>
    <cellStyle name="_PercentSpace_OptumHealth ACR Targets_110607v2" xfId="2259"/>
    <cellStyle name="_PercentSpace_Ovations 2+10 Impacts_03.27.08" xfId="2260"/>
    <cellStyle name="_PercentSpace_Ovations Program Template" xfId="2261"/>
    <cellStyle name="_PercentSpace_P&amp;L Sched" xfId="2262"/>
    <cellStyle name="_PercentSpace_PacifiCare Health Systems Screening Analysis 02.04.05" xfId="2263"/>
    <cellStyle name="_PercentSpace_PacifiCare Health Systems Screening Analysis 11.22.04" xfId="2264"/>
    <cellStyle name="_PercentSpace_Page 11 - Operating Costs" xfId="2265"/>
    <cellStyle name="_PercentSpace_PHS P&amp;L Membership and Multiple Comparison 11.22.04" xfId="2266"/>
    <cellStyle name="_PercentSpace_pi5" xfId="2267"/>
    <cellStyle name="_PercentSpace_pi5 2" xfId="2268"/>
    <cellStyle name="_PercentSpace_pi5 2_Observations" xfId="2269"/>
    <cellStyle name="_PercentSpace_pi5 3" xfId="2270"/>
    <cellStyle name="_PercentSpace_pi5_Report 3" xfId="2271"/>
    <cellStyle name="_PercentSpace_pi5_Sheet2" xfId="2272"/>
    <cellStyle name="_PercentSpace_pi5_Sheet2_Observations" xfId="2273"/>
    <cellStyle name="_PercentSpace_pi5_Sheet3" xfId="2274"/>
    <cellStyle name="_PercentSpace_pi5_Sheet3_Observations" xfId="2275"/>
    <cellStyle name="_PercentSpace_Pierce County 2+10 revenue forecast SFO" xfId="2276"/>
    <cellStyle name="_PercentSpace_Pierce County PL 5+7 Pierce Sch A_V4" xfId="2277"/>
    <cellStyle name="_PercentSpace_Pipeline Rollforward_HSG" xfId="2278"/>
    <cellStyle name="_PercentSpace_PL Rollforward Template" xfId="2279"/>
    <cellStyle name="_PercentSpace_PL Summ-Detail_2007" xfId="2280"/>
    <cellStyle name="_PercentSpace_Productivity Docs" xfId="2281"/>
    <cellStyle name="_PercentSpace_Public Comps 10.27.04 (Updates)" xfId="2282"/>
    <cellStyle name="_PercentSpace_Public Comps 11.11.04.2005 Versionxls" xfId="2283"/>
    <cellStyle name="_PercentSpace_Public Comps 4.2.04" xfId="2284"/>
    <cellStyle name="_PercentSpace_Revised Downside Case 25 July" xfId="2285"/>
    <cellStyle name="_PercentSpace_Risk Responsibility Matrix 8.13.04" xfId="2286"/>
    <cellStyle name="_PercentSpace_Screening Tool - CHA 12.18.05" xfId="2287"/>
    <cellStyle name="_PercentSpace_SCS 7+5 Capital FCST Template" xfId="2288"/>
    <cellStyle name="_PercentSpace_SKM Valuation - Consideration Analysis 02.24.05" xfId="2289"/>
    <cellStyle name="_PercentSpace_SLT Finance Slides_081807" xfId="2290"/>
    <cellStyle name="_PercentSpace_Status Update Fender 8.02.06" xfId="2291"/>
    <cellStyle name="_PercentSpace_Supplemental Schedules 1+11 FCST" xfId="2292"/>
    <cellStyle name="_PercentSpace_Supplemental Schedules UPDATE" xfId="2293"/>
    <cellStyle name="_PercentSpace_surbid4 cloture" xfId="2294"/>
    <cellStyle name="_PercentSpace_surbid4 cloture_1" xfId="2295"/>
    <cellStyle name="_PercentSpace_surbid4 cloture_1_noos 2001 results 11jul01" xfId="2296"/>
    <cellStyle name="_PercentSpace_surbid4 cloture_noos 2001 results 11jul01" xfId="2297"/>
    <cellStyle name="_PercentSpace_tropicos5" xfId="2298"/>
    <cellStyle name="_PercentSpace_Tsunami Comps 11.23.04 v2" xfId="2299"/>
    <cellStyle name="_PercentSpace_Tsunami Comps2" xfId="2300"/>
    <cellStyle name="_PercentSpace_TZIX Screen 05.07.04" xfId="2301"/>
    <cellStyle name="_PercentSpace_UBH Bi-Weekly 110107_10+2" xfId="2302"/>
    <cellStyle name="_PercentSpace_voice1.xls Chart 1" xfId="2303"/>
    <cellStyle name="_PercentSpace_Walgreen Co Screen 03.14.05" xfId="2304"/>
    <cellStyle name="_PercentSpace_WebMD Screen 01.08.05" xfId="2305"/>
    <cellStyle name="_PercentSpace_WebMD Screen 01.10.05" xfId="2306"/>
    <cellStyle name="_PercentSpace_Wellness 2007 5+7 Forecast" xfId="2307"/>
    <cellStyle name="_PercentSpace_Worksheet in 2008 Business Plan Review Template_final" xfId="2308"/>
    <cellStyle name="_PercentSpace_Worksheet in Supplemental Presentation" xfId="2309"/>
    <cellStyle name="_Pierce County PL 5+7 Pierce Sch A_V4" xfId="2310"/>
    <cellStyle name="_Pierce County PL 5+7 Pierce Sch A_V4 2" xfId="2311"/>
    <cellStyle name="_Pierce County PL 5+7 Pierce Sch A_V4 2_Observations" xfId="2312"/>
    <cellStyle name="_Pierce County PL 5+7 Pierce Sch A_V4 3" xfId="2313"/>
    <cellStyle name="_Pierce County PL 5+7 Pierce Sch A_V4_Report 3" xfId="2314"/>
    <cellStyle name="_Pierce County PL 5+7 Pierce Sch A_V4_Sheet2" xfId="2315"/>
    <cellStyle name="_Pierce County PL 5+7 Pierce Sch A_V4_Sheet2_Observations" xfId="2316"/>
    <cellStyle name="_Pierce County PL 5+7 Pierce Sch A_V4_Sheet3" xfId="2317"/>
    <cellStyle name="_Pierce County PL 5+7 Pierce Sch A_V4_Sheet3_Observations" xfId="2318"/>
    <cellStyle name="_Pierce County WA Pricing 10-30-08 Final" xfId="2319"/>
    <cellStyle name="_Pierce County WA Pricing 10-30-08 Final 2" xfId="2320"/>
    <cellStyle name="_Pierce County WA Pricing 10-30-08 Final 2_Observations" xfId="2321"/>
    <cellStyle name="_Pierce County WA Pricing 10-30-08 Final 3" xfId="2322"/>
    <cellStyle name="_Pierce County WA Pricing 10-30-08 Final_Report 3" xfId="2323"/>
    <cellStyle name="_Pierce County WA Pricing 10-30-08 Final_Sheet2" xfId="2324"/>
    <cellStyle name="_Pierce County WA Pricing 10-30-08 Final_Sheet2_Observations" xfId="2325"/>
    <cellStyle name="_Pierce County WA Pricing 10-30-08 Final_Sheet3" xfId="2326"/>
    <cellStyle name="_Pierce County WA Pricing 10-30-08 Final_Sheet3_Observations" xfId="2327"/>
    <cellStyle name="_Pierce County WA Pricing 9-24-09 Rev Staff" xfId="2328"/>
    <cellStyle name="_Pierce County WA Pricing 9-24-09 Rev Staff 2" xfId="2329"/>
    <cellStyle name="_Pierce County WA Pricing 9-24-09 Rev Staff 2_Observations" xfId="2330"/>
    <cellStyle name="_Pierce County WA Pricing 9-24-09 Rev Staff 3" xfId="2331"/>
    <cellStyle name="_Pierce County WA Pricing 9-24-09 Rev Staff_Report 3" xfId="2332"/>
    <cellStyle name="_Pierce County WA Pricing 9-24-09 Rev Staff_Sheet2" xfId="2333"/>
    <cellStyle name="_Pierce County WA Pricing 9-24-09 Rev Staff_Sheet2_Observations" xfId="2334"/>
    <cellStyle name="_Pierce County WA Pricing 9-24-09 Rev Staff_Sheet3" xfId="2335"/>
    <cellStyle name="_Pierce County WA Pricing 9-24-09 Rev Staff_Sheet3_Observations" xfId="2336"/>
    <cellStyle name="_Pierce Pricing Revised P&amp;L 2-11-09" xfId="2337"/>
    <cellStyle name="_Pierce Pricing Revised P&amp;L 2-11-09 2" xfId="2338"/>
    <cellStyle name="_Pierce Pricing Revised P&amp;L 2-11-09 2_Observations" xfId="2339"/>
    <cellStyle name="_Pierce Pricing Revised P&amp;L 2-11-09 3" xfId="2340"/>
    <cellStyle name="_Pierce Pricing Revised P&amp;L 2-11-09_Report 3" xfId="2341"/>
    <cellStyle name="_Pierce Pricing Revised P&amp;L 2-11-09_Sheet2" xfId="2342"/>
    <cellStyle name="_Pierce Pricing Revised P&amp;L 2-11-09_Sheet2_Observations" xfId="2343"/>
    <cellStyle name="_Pierce Pricing Revised P&amp;L 2-11-09_Sheet3" xfId="2344"/>
    <cellStyle name="_Pierce Pricing Revised P&amp;L 2-11-09_Sheet3_Observations" xfId="2345"/>
    <cellStyle name="_Prelim Department Mapping_4" xfId="2346"/>
    <cellStyle name="_Prelim Department Mapping_4 2" xfId="2347"/>
    <cellStyle name="_Prelim Department Mapping_4 2_Observations" xfId="2348"/>
    <cellStyle name="_Prelim Department Mapping_4 3" xfId="2349"/>
    <cellStyle name="_Prelim Department Mapping_4_Report 3" xfId="2350"/>
    <cellStyle name="_Prelim Department Mapping_4_Sheet2" xfId="2351"/>
    <cellStyle name="_Prelim Department Mapping_4_Sheet2_Observations" xfId="2352"/>
    <cellStyle name="_Prelim Department Mapping_4_Sheet3" xfId="2353"/>
    <cellStyle name="_Prelim Department Mapping_4_Sheet3_Observations" xfId="2354"/>
    <cellStyle name="_Productivity" xfId="2355"/>
    <cellStyle name="_Productivity 2" xfId="2356"/>
    <cellStyle name="_Productivity 2_Observations" xfId="2357"/>
    <cellStyle name="_Productivity 3" xfId="2358"/>
    <cellStyle name="_Productivity_Report 3" xfId="2359"/>
    <cellStyle name="_Productivity_Sheet2" xfId="2360"/>
    <cellStyle name="_Productivity_Sheet2_Observations" xfId="2361"/>
    <cellStyle name="_Productivity_Sheet3" xfId="2362"/>
    <cellStyle name="_Productivity_Sheet3_Observations" xfId="2363"/>
    <cellStyle name="_PS 9.0 Exp Review" xfId="2364"/>
    <cellStyle name="_PS 9.0 Exp Review 2" xfId="2365"/>
    <cellStyle name="_PS 9.0 Exp Review 2_Observations" xfId="2366"/>
    <cellStyle name="_PS 9.0 Exp Review 3" xfId="2367"/>
    <cellStyle name="_PS 9.0 Exp Review_Report 3" xfId="2368"/>
    <cellStyle name="_PS 9.0 Exp Review_Sheet2" xfId="2369"/>
    <cellStyle name="_PS 9.0 Exp Review_Sheet2_Observations" xfId="2370"/>
    <cellStyle name="_PS 9.0 Exp Review_Sheet3" xfId="2371"/>
    <cellStyle name="_PS 9.0 Exp Review_Sheet3_Observations" xfId="2372"/>
    <cellStyle name="_PS staff rprtng line 2009" xfId="2373"/>
    <cellStyle name="_PS staff rprtng line 2009 2" xfId="2374"/>
    <cellStyle name="_PS staff rprtng line 2009 2_Observations" xfId="2375"/>
    <cellStyle name="_PS staff rprtng line 2009 3" xfId="2376"/>
    <cellStyle name="_PS staff rprtng line 2009_Report 3" xfId="2377"/>
    <cellStyle name="_PS staff rprtng line 2009_Sheet2" xfId="2378"/>
    <cellStyle name="_PS staff rprtng line 2009_Sheet2_Observations" xfId="2379"/>
    <cellStyle name="_PS staff rprtng line 2009_Sheet3" xfId="2380"/>
    <cellStyle name="_PS staff rprtng line 2009_Sheet3_Observations" xfId="2381"/>
    <cellStyle name="_Renewal Status List - UBH w EAP 080926" xfId="2382"/>
    <cellStyle name="_Renewal Status List - UBH w EAP 080926 2" xfId="2383"/>
    <cellStyle name="_Renewal Status List - UBH w EAP 080926 2_Observations" xfId="2384"/>
    <cellStyle name="_Renewal Status List - UBH w EAP 080926 3" xfId="2385"/>
    <cellStyle name="_Renewal Status List - UBH w EAP 080926_Report 3" xfId="2386"/>
    <cellStyle name="_Renewal Status List - UBH w EAP 080926_Sheet2" xfId="2387"/>
    <cellStyle name="_Renewal Status List - UBH w EAP 080926_Sheet2_Observations" xfId="2388"/>
    <cellStyle name="_Renewal Status List - UBH w EAP 080926_Sheet3" xfId="2389"/>
    <cellStyle name="_Renewal Status List - UBH w EAP 080926_Sheet3_Observations" xfId="2390"/>
    <cellStyle name="_Revenue Summary 06-07-08" xfId="2391"/>
    <cellStyle name="_Revenue Summary 06-07-08 2" xfId="2392"/>
    <cellStyle name="_Revenue Summary 06-07-08 2_Observations" xfId="2393"/>
    <cellStyle name="_Revenue Summary 06-07-08 3" xfId="2394"/>
    <cellStyle name="_Revenue Summary 06-07-08_Report 3" xfId="2395"/>
    <cellStyle name="_Revenue Summary 06-07-08_Sheet2" xfId="2396"/>
    <cellStyle name="_Revenue Summary 06-07-08_Sheet2_Observations" xfId="2397"/>
    <cellStyle name="_Revenue Summary 06-07-08_Sheet3" xfId="2398"/>
    <cellStyle name="_Revenue Summary 06-07-08_Sheet3_Observations" xfId="2399"/>
    <cellStyle name="_SCS 5+7 BU Capital tempate" xfId="2400"/>
    <cellStyle name="_SCS 5+7 BU Capital tempate 2" xfId="2401"/>
    <cellStyle name="_SCS 5+7 BU Capital tempate 2_Observations" xfId="2402"/>
    <cellStyle name="_SCS 5+7 BU Capital tempate 3" xfId="2403"/>
    <cellStyle name="_SCS 5+7 BU Capital tempate_Report 3" xfId="2404"/>
    <cellStyle name="_SCS 5+7 BU Capital tempate_Sheet2" xfId="2405"/>
    <cellStyle name="_SCS 5+7 BU Capital tempate_Sheet2_Observations" xfId="2406"/>
    <cellStyle name="_SCS 5+7 BU Capital tempate_Sheet3" xfId="2407"/>
    <cellStyle name="_SCS 5+7 BU Capital tempate_Sheet3_Observations" xfId="2408"/>
    <cellStyle name="_SCS 7+5 Capital FCST Template" xfId="2409"/>
    <cellStyle name="_SCS 7+5 Capital FCST Template 2" xfId="2410"/>
    <cellStyle name="_SCS 7+5 Capital FCST Template 2_Observations" xfId="2411"/>
    <cellStyle name="_SCS 7+5 Capital FCST Template 3" xfId="2412"/>
    <cellStyle name="_SCS 7+5 Capital FCST Template_Report 3" xfId="2413"/>
    <cellStyle name="_SCS 7+5 Capital FCST Template_Sheet2" xfId="2414"/>
    <cellStyle name="_SCS 7+5 Capital FCST Template_Sheet2_Observations" xfId="2415"/>
    <cellStyle name="_SCS 7+5 Capital FCST Template_Sheet3" xfId="2416"/>
    <cellStyle name="_SCS 7+5 Capital FCST Template_Sheet3_Observations" xfId="2417"/>
    <cellStyle name="_Sep PS Ext Rev" xfId="2418"/>
    <cellStyle name="_Sep PS Ext Rev 2" xfId="2419"/>
    <cellStyle name="_Sep PS Ext Rev 2_Observations" xfId="2420"/>
    <cellStyle name="_Sep PS Ext Rev 3" xfId="2421"/>
    <cellStyle name="_Sep PS Ext Rev_Report 3" xfId="2422"/>
    <cellStyle name="_Sep PS Ext Rev_Sheet2" xfId="2423"/>
    <cellStyle name="_Sep PS Ext Rev_Sheet2_Observations" xfId="2424"/>
    <cellStyle name="_Sep PS Ext Rev_Sheet3" xfId="2425"/>
    <cellStyle name="_Sep PS Ext Rev_Sheet3_Observations" xfId="2426"/>
    <cellStyle name="_September 2008 FLASH_Updated for Actual_WD3 AM" xfId="2427"/>
    <cellStyle name="_September 2008 FLASH_Updated for Actual_WD3 AM 2" xfId="2428"/>
    <cellStyle name="_September 2008 FLASH_Updated for Actual_WD3 AM 2_Observations" xfId="2429"/>
    <cellStyle name="_September 2008 FLASH_Updated for Actual_WD3 AM 3" xfId="2430"/>
    <cellStyle name="_September 2008 FLASH_Updated for Actual_WD3 AM_Report 3" xfId="2431"/>
    <cellStyle name="_September 2008 FLASH_Updated for Actual_WD3 AM_Sheet2" xfId="2432"/>
    <cellStyle name="_September 2008 FLASH_Updated for Actual_WD3 AM_Sheet2_Observations" xfId="2433"/>
    <cellStyle name="_September 2008 FLASH_Updated for Actual_WD3 AM_Sheet3" xfId="2434"/>
    <cellStyle name="_September 2008 FLASH_Updated for Actual_WD3 AM_Sheet3_Observations" xfId="2435"/>
    <cellStyle name="_Staffing Deep Dive" xfId="2436"/>
    <cellStyle name="_Staffing Deep Dive 2" xfId="2437"/>
    <cellStyle name="_Staffing Deep Dive 2_Observations" xfId="2438"/>
    <cellStyle name="_Staffing Deep Dive 3" xfId="2439"/>
    <cellStyle name="_Staffing Deep Dive_Report 3" xfId="2440"/>
    <cellStyle name="_Staffing Deep Dive_Sheet2" xfId="2441"/>
    <cellStyle name="_Staffing Deep Dive_Sheet2_Observations" xfId="2442"/>
    <cellStyle name="_Staffing Deep Dive_Sheet3" xfId="2443"/>
    <cellStyle name="_Staffing Deep Dive_Sheet3_Observations" xfId="2444"/>
    <cellStyle name="_Story_LBOModel_24" xfId="2445"/>
    <cellStyle name="_Story_LBOModel_24 2" xfId="2446"/>
    <cellStyle name="_Story_LBOModel_24 2_Observations" xfId="2447"/>
    <cellStyle name="_Story_LBOModel_24 3" xfId="2448"/>
    <cellStyle name="_Story_LBOModel_24_Report 3" xfId="2449"/>
    <cellStyle name="_Story_LBOModel_24_Sheet2" xfId="2450"/>
    <cellStyle name="_Story_LBOModel_24_Sheet2_Observations" xfId="2451"/>
    <cellStyle name="_Story_LBOModel_24_Sheet3" xfId="2452"/>
    <cellStyle name="_Story_LBOModel_24_Sheet3_Observations" xfId="2453"/>
    <cellStyle name="_SubHeading" xfId="2454"/>
    <cellStyle name="_SubHeading 2" xfId="2455"/>
    <cellStyle name="_SubHeading 3" xfId="2456"/>
    <cellStyle name="_SubHeading_0+12 Care Solutions WD7 1.10.08 v3 - to SCS" xfId="2457"/>
    <cellStyle name="_SubHeading_0+12 Care Solutions WD7 1.10.08 v3 - to SCS 2" xfId="2458"/>
    <cellStyle name="_SubHeading_0+12 Care Solutions WD7 1.10.08 v3 - to SCS 3" xfId="2459"/>
    <cellStyle name="_SubHeading_0+12 Forecast" xfId="2460"/>
    <cellStyle name="_SubHeading_0+12 Forecast 2" xfId="2461"/>
    <cellStyle name="_SubHeading_0+12 Forecast 3" xfId="2462"/>
    <cellStyle name="_SubHeading_0+12 HSG FINAL" xfId="2463"/>
    <cellStyle name="_SubHeading_0+12 HSG FINAL 2" xfId="2464"/>
    <cellStyle name="_SubHeading_0+12 HSG FINAL 3" xfId="2465"/>
    <cellStyle name="_SubHeading_10+2 Rollforward template" xfId="2466"/>
    <cellStyle name="_SubHeading_10+2 Rollforward template 2" xfId="2467"/>
    <cellStyle name="_SubHeading_10+2 Rollforward template 3" xfId="2468"/>
    <cellStyle name="_SubHeading_2007 3+9 - Supplemental Schedules" xfId="2469"/>
    <cellStyle name="_SubHeading_2007 3+9 - Supplemental Schedules 2" xfId="2470"/>
    <cellStyle name="_SubHeading_2007 3+9 - Supplemental Schedules 3" xfId="2471"/>
    <cellStyle name="_SubHeading_2007 3+9 Forecast - Disease Solutions V4" xfId="2472"/>
    <cellStyle name="_SubHeading_2007 3+9 Forecast - Disease Solutions V4 2" xfId="2473"/>
    <cellStyle name="_SubHeading_2007 3+9 Forecast - Disease Solutions V4 3" xfId="2474"/>
    <cellStyle name="_SubHeading_2007 3+9 Margins" xfId="2475"/>
    <cellStyle name="_SubHeading_2007 3+9 Margins 2" xfId="2476"/>
    <cellStyle name="_SubHeading_2007 3+9 Margins 3" xfId="2477"/>
    <cellStyle name="_SubHeading_2007 3+9 SUMMARY" xfId="2478"/>
    <cellStyle name="_SubHeading_2007 3+9 SUMMARY 04.14.07" xfId="2479"/>
    <cellStyle name="_SubHeading_2007 3+9 SUMMARY 04.14.07 2" xfId="2480"/>
    <cellStyle name="_SubHeading_2007 3+9 SUMMARY 04.14.07 3" xfId="2481"/>
    <cellStyle name="_SubHeading_2007 3+9 SUMMARY 10" xfId="2482"/>
    <cellStyle name="_SubHeading_2007 3+9 SUMMARY 11" xfId="2483"/>
    <cellStyle name="_SubHeading_2007 3+9 SUMMARY 12" xfId="2484"/>
    <cellStyle name="_SubHeading_2007 3+9 SUMMARY 13" xfId="2485"/>
    <cellStyle name="_SubHeading_2007 3+9 SUMMARY 14" xfId="2486"/>
    <cellStyle name="_SubHeading_2007 3+9 SUMMARY 15" xfId="2487"/>
    <cellStyle name="_SubHeading_2007 3+9 SUMMARY 16" xfId="2488"/>
    <cellStyle name="_SubHeading_2007 3+9 SUMMARY 17" xfId="2489"/>
    <cellStyle name="_SubHeading_2007 3+9 SUMMARY 18" xfId="2490"/>
    <cellStyle name="_SubHeading_2007 3+9 SUMMARY 19" xfId="2491"/>
    <cellStyle name="_SubHeading_2007 3+9 SUMMARY 2" xfId="2492"/>
    <cellStyle name="_SubHeading_2007 3+9 SUMMARY 20" xfId="2493"/>
    <cellStyle name="_SubHeading_2007 3+9 SUMMARY 21" xfId="2494"/>
    <cellStyle name="_SubHeading_2007 3+9 SUMMARY 22" xfId="2495"/>
    <cellStyle name="_SubHeading_2007 3+9 SUMMARY 23" xfId="2496"/>
    <cellStyle name="_SubHeading_2007 3+9 SUMMARY 24" xfId="2497"/>
    <cellStyle name="_SubHeading_2007 3+9 SUMMARY 25" xfId="2498"/>
    <cellStyle name="_SubHeading_2007 3+9 SUMMARY 26" xfId="2499"/>
    <cellStyle name="_SubHeading_2007 3+9 SUMMARY 27" xfId="2500"/>
    <cellStyle name="_SubHeading_2007 3+9 SUMMARY 28" xfId="2501"/>
    <cellStyle name="_SubHeading_2007 3+9 SUMMARY 29" xfId="2502"/>
    <cellStyle name="_SubHeading_2007 3+9 SUMMARY 3" xfId="2503"/>
    <cellStyle name="_SubHeading_2007 3+9 SUMMARY 30" xfId="2504"/>
    <cellStyle name="_SubHeading_2007 3+9 SUMMARY 31" xfId="2505"/>
    <cellStyle name="_SubHeading_2007 3+9 SUMMARY 32" xfId="2506"/>
    <cellStyle name="_SubHeading_2007 3+9 SUMMARY 33" xfId="2507"/>
    <cellStyle name="_SubHeading_2007 3+9 SUMMARY 34" xfId="2508"/>
    <cellStyle name="_SubHeading_2007 3+9 SUMMARY 35" xfId="2509"/>
    <cellStyle name="_SubHeading_2007 3+9 SUMMARY 36" xfId="2510"/>
    <cellStyle name="_SubHeading_2007 3+9 SUMMARY 37" xfId="2511"/>
    <cellStyle name="_SubHeading_2007 3+9 SUMMARY 38" xfId="2512"/>
    <cellStyle name="_SubHeading_2007 3+9 SUMMARY 39" xfId="2513"/>
    <cellStyle name="_SubHeading_2007 3+9 SUMMARY 4" xfId="2514"/>
    <cellStyle name="_SubHeading_2007 3+9 SUMMARY 40" xfId="2515"/>
    <cellStyle name="_SubHeading_2007 3+9 SUMMARY 41" xfId="2516"/>
    <cellStyle name="_SubHeading_2007 3+9 SUMMARY 42" xfId="2517"/>
    <cellStyle name="_SubHeading_2007 3+9 SUMMARY 43" xfId="2518"/>
    <cellStyle name="_SubHeading_2007 3+9 SUMMARY 44" xfId="2519"/>
    <cellStyle name="_SubHeading_2007 3+9 SUMMARY 45" xfId="2520"/>
    <cellStyle name="_SubHeading_2007 3+9 SUMMARY 46" xfId="2521"/>
    <cellStyle name="_SubHeading_2007 3+9 SUMMARY 47" xfId="2522"/>
    <cellStyle name="_SubHeading_2007 3+9 SUMMARY 48" xfId="2523"/>
    <cellStyle name="_SubHeading_2007 3+9 SUMMARY 49" xfId="2524"/>
    <cellStyle name="_SubHeading_2007 3+9 SUMMARY 5" xfId="2525"/>
    <cellStyle name="_SubHeading_2007 3+9 SUMMARY 50" xfId="2526"/>
    <cellStyle name="_SubHeading_2007 3+9 SUMMARY 51" xfId="2527"/>
    <cellStyle name="_SubHeading_2007 3+9 SUMMARY 52" xfId="2528"/>
    <cellStyle name="_SubHeading_2007 3+9 SUMMARY 6" xfId="2529"/>
    <cellStyle name="_SubHeading_2007 3+9 SUMMARY 7" xfId="2530"/>
    <cellStyle name="_SubHeading_2007 3+9 SUMMARY 8" xfId="2531"/>
    <cellStyle name="_SubHeading_2007 3+9 SUMMARY 9" xfId="2532"/>
    <cellStyle name="_SubHeading_2007 5+7 - Supplemental Schedules (v3)" xfId="2533"/>
    <cellStyle name="_SubHeading_2007 5+7 - Supplemental Schedules (v3) 2" xfId="2534"/>
    <cellStyle name="_SubHeading_2007 5+7 - Supplemental Schedules (v3) 3" xfId="2535"/>
    <cellStyle name="_SubHeading_2007 5+7 SUMMARY" xfId="2536"/>
    <cellStyle name="_SubHeading_2007 5+7 SUMMARY 2" xfId="2537"/>
    <cellStyle name="_SubHeading_2007 5+7 SUMMARY 3" xfId="2538"/>
    <cellStyle name="_SubHeading_2007 7+5 - Supplemental Schedules" xfId="2539"/>
    <cellStyle name="_SubHeading_2007 7+5 - Supplemental Schedules 2" xfId="2540"/>
    <cellStyle name="_SubHeading_2007 7+5 - Supplemental Schedules 3" xfId="2541"/>
    <cellStyle name="_SubHeading_2007 7+5 Revenue Rollforward (URN)" xfId="2542"/>
    <cellStyle name="_SubHeading_2007 7+5 Revenue Rollforward (URN) 2" xfId="2543"/>
    <cellStyle name="_SubHeading_2007 7+5 Revenue Rollforward (URN) 3" xfId="2544"/>
    <cellStyle name="_SubHeading_2007 9+3 Analysis_AP" xfId="2545"/>
    <cellStyle name="_SubHeading_2007 9+3 Analysis_AP 2" xfId="2546"/>
    <cellStyle name="_SubHeading_2007 9+3 Analysis_AP 3" xfId="2547"/>
    <cellStyle name="_SubHeading_2007 Budget - Supplemental Schedules" xfId="2548"/>
    <cellStyle name="_SubHeading_2007 Budget - Supplemental Schedules 2" xfId="2549"/>
    <cellStyle name="_SubHeading_2007 Budget - Supplemental Schedules 3" xfId="2550"/>
    <cellStyle name="_SubHeading_2007 Revenue Rollforward - HCDS - 10-18-07" xfId="2551"/>
    <cellStyle name="_SubHeading_2007 Revenue Rollforward - HCDS - 10-18-07 2" xfId="2552"/>
    <cellStyle name="_SubHeading_2007 Revenue Rollforward - HCDS - 10-18-07 3" xfId="2553"/>
    <cellStyle name="_SubHeading_2007 Revenue Rollforward - HCDS - 11-02-07" xfId="2554"/>
    <cellStyle name="_SubHeading_2007 Revenue Rollforward - HCDS - 11-02-07 2" xfId="2555"/>
    <cellStyle name="_SubHeading_2007 Revenue Rollforward - HCDS - 11-02-07 3" xfId="2556"/>
    <cellStyle name="_SubHeading_2007_2008_Growth_Slides_11_02" xfId="2557"/>
    <cellStyle name="_SubHeading_2007_2008_Growth_Slides_11_02 2" xfId="2558"/>
    <cellStyle name="_SubHeading_2007_2008_Growth_Slides_11_02 3" xfId="2559"/>
    <cellStyle name="_SubHeading_2008 @ 10+2 FCST" xfId="2560"/>
    <cellStyle name="_SubHeading_2008 @ 10+2 FCST 2" xfId="2561"/>
    <cellStyle name="_SubHeading_2008 @ 10+2 FCST 3" xfId="2562"/>
    <cellStyle name="_SubHeading_2008 7+5 Revenue Rollforward (URN)" xfId="2563"/>
    <cellStyle name="_SubHeading_2008 7+5 Revenue Rollforward (URN) 2" xfId="2564"/>
    <cellStyle name="_SubHeading_2008 7+5 Revenue Rollforward (URN) 3" xfId="2565"/>
    <cellStyle name="_SubHeading_2008 Bi weekly Template" xfId="2566"/>
    <cellStyle name="_SubHeading_2008 Bi weekly Template 2" xfId="2567"/>
    <cellStyle name="_SubHeading_2008 Bi weekly Template 3" xfId="2568"/>
    <cellStyle name="_SubHeading_2008 Bi-weekly SHS Best Est. &amp; Rev Rfwd 7-19-07" xfId="2569"/>
    <cellStyle name="_SubHeading_2008 Bi-weekly SHS Best Est. &amp; Rev Rfwd 7-19-07 2" xfId="2570"/>
    <cellStyle name="_SubHeading_2008 Bi-weekly SHS Best Est. &amp; Rev Rfwd 7-19-07 3" xfId="2571"/>
    <cellStyle name="_SubHeading_2008 Bi-weekly SHS Best Est. &amp; Rev Rfwd 7-26-07" xfId="2572"/>
    <cellStyle name="_SubHeading_2008 Bi-weekly SHS Best Est. &amp; Rev Rfwd 7-26-07 2" xfId="2573"/>
    <cellStyle name="_SubHeading_2008 Bi-weekly SHS Best Est. &amp; Rev Rfwd 7-26-07 3" xfId="2574"/>
    <cellStyle name="_SubHeading_2008 Bi-weekly SHS Best Est. Rev Rfwd 11-02-07" xfId="2575"/>
    <cellStyle name="_SubHeading_2008 Bi-weekly SHS Best Est. Rev Rfwd 11-02-07 2" xfId="2576"/>
    <cellStyle name="_SubHeading_2008 Bi-weekly SHS Best Est. Rev Rfwd 11-02-07 3" xfId="2577"/>
    <cellStyle name="_SubHeading_2008 Executive Summary" xfId="2578"/>
    <cellStyle name="_SubHeading_2008 Executive Summary 2" xfId="2579"/>
    <cellStyle name="_SubHeading_2008 Executive Summary 3" xfId="2580"/>
    <cellStyle name="_SubHeading_2008 HCDS Exec Summary" xfId="2581"/>
    <cellStyle name="_SubHeading_2008 HCDS Exec Summary 2" xfId="2582"/>
    <cellStyle name="_SubHeading_2008 HCDS Exec Summary 3" xfId="2583"/>
    <cellStyle name="_SubHeading_2008 Pipeline Rollforward_HSG" xfId="2584"/>
    <cellStyle name="_SubHeading_2008 Pipeline Rollforward_HSG 2" xfId="2585"/>
    <cellStyle name="_SubHeading_2008 Pipeline Rollforward_HSG 3" xfId="2586"/>
    <cellStyle name="_SubHeading_2008 Revenue Target 8-17-07 for Heather" xfId="2587"/>
    <cellStyle name="_SubHeading_2008 Revenue Target 8-17-07 for Heather 2" xfId="2588"/>
    <cellStyle name="_SubHeading_2008 Revenue Target 8-17-07 for Heather 3" xfId="2589"/>
    <cellStyle name="_SubHeading_2008 Summary Detail - Dawn and John P." xfId="2590"/>
    <cellStyle name="_SubHeading_2008 Summary Detail - Dawn and John P. 2" xfId="2591"/>
    <cellStyle name="_SubHeading_2008 Summary Detail - Dawn and John P. 3" xfId="2592"/>
    <cellStyle name="_SubHeading_2008 UBH Best Est  Roll 10+2 080131" xfId="2593"/>
    <cellStyle name="_SubHeading_2008 UBH Best Est  Roll 10+2 080131 2" xfId="2594"/>
    <cellStyle name="_SubHeading_2008 UBH Best Est  Roll 10+2 080131 3" xfId="2595"/>
    <cellStyle name="_SubHeading_2008 UPLOAD Template EXTERNAL (10+2)" xfId="2596"/>
    <cellStyle name="_SubHeading_2008 UPLOAD Template EXTERNAL (10+2) 2" xfId="2597"/>
    <cellStyle name="_SubHeading_2008 UPLOAD Template EXTERNAL (10+2) 3" xfId="2598"/>
    <cellStyle name="_SubHeading_2008-04 Power Point Load" xfId="2599"/>
    <cellStyle name="_SubHeading_2008-04 Power Point Load 2" xfId="2600"/>
    <cellStyle name="_SubHeading_2008-04 Power Point Load 3" xfId="2601"/>
    <cellStyle name="_SubHeading_2009 2+10 Fcst Template - Schedules A-D.xls;F.xls;H.xls;M-Q use this file" xfId="2602"/>
    <cellStyle name="_SubHeading_2009 2+10 Fcst Template - Schedules A-D.xls;F.xls;H.xls;M-Q use this file 2" xfId="2603"/>
    <cellStyle name="_SubHeading_2009 2+10 Fcst Template - Schedules A-D.xls;F.xls;H.xls;M-Q use this file 3" xfId="2604"/>
    <cellStyle name="_SubHeading_2009-02 Power Point Load" xfId="2605"/>
    <cellStyle name="_SubHeading_2009-02 Power Point Load 2" xfId="2606"/>
    <cellStyle name="_SubHeading_2009-02 Power Point Load 3" xfId="2607"/>
    <cellStyle name="_SubHeading_2010 2+10_GM FCST" xfId="2608"/>
    <cellStyle name="_SubHeading_2010 2+10_GM FCST 2" xfId="2609"/>
    <cellStyle name="_SubHeading_2010 2+10_GM FCST 3" xfId="2610"/>
    <cellStyle name="_SubHeading_3+9 known-gap highlevel v4" xfId="2611"/>
    <cellStyle name="_SubHeading_3+9 known-gap highlevel v4 2" xfId="2612"/>
    <cellStyle name="_SubHeading_3+9 known-gap highlevel v4 3" xfId="2613"/>
    <cellStyle name="_SubHeading_3+9 Revenue Forecasting tool - essbase based" xfId="2614"/>
    <cellStyle name="_SubHeading_3+9 Revenue Forecasting tool - essbase based 2" xfId="2615"/>
    <cellStyle name="_SubHeading_3+9 Revenue Forecasting tool - essbase based 3" xfId="2616"/>
    <cellStyle name="_SubHeading_5+7 Preview" xfId="2617"/>
    <cellStyle name="_SubHeading_5+7 Preview 2" xfId="2618"/>
    <cellStyle name="_SubHeading_5+7 Preview 3" xfId="2619"/>
    <cellStyle name="_SubHeading_560" xfId="2620"/>
    <cellStyle name="_SubHeading_560 2" xfId="2621"/>
    <cellStyle name="_SubHeading_560 3" xfId="2622"/>
    <cellStyle name="_SubHeading_7+5 Int-Ewd-Ext" xfId="2623"/>
    <cellStyle name="_SubHeading_7+5 Int-Ewd-Ext 2" xfId="2624"/>
    <cellStyle name="_SubHeading_7+5 Int-Ewd-Ext 3" xfId="2625"/>
    <cellStyle name="_SubHeading_7+5 Pipeline Rollforward (ACN)" xfId="2626"/>
    <cellStyle name="_SubHeading_7+5 Pipeline Rollforward (ACN) 2" xfId="2627"/>
    <cellStyle name="_SubHeading_7+5 Pipeline Rollforward (ACN) 3" xfId="2628"/>
    <cellStyle name="_SubHeading_7-19-07 SHS CEO Report Final Expanded View" xfId="2629"/>
    <cellStyle name="_SubHeading_7-19-07 SHS CEO Report Final Expanded View 2" xfId="2630"/>
    <cellStyle name="_SubHeading_7-19-07 SHS CEO Report Final Expanded View 3" xfId="2631"/>
    <cellStyle name="_SubHeading_9+3_Budget Forecast Timeline v2." xfId="2632"/>
    <cellStyle name="_SubHeading_9+3_Budget Forecast Timeline v2. 2" xfId="2633"/>
    <cellStyle name="_SubHeading_9+3_Budget Forecast Timeline v2. 3" xfId="2634"/>
    <cellStyle name="_SubHeading_A9" xfId="2635"/>
    <cellStyle name="_SubHeading_A9 2" xfId="2636"/>
    <cellStyle name="_SubHeading_A9 3" xfId="2637"/>
    <cellStyle name="_SubHeading_asian companies" xfId="2638"/>
    <cellStyle name="_SubHeading_asian companies 2" xfId="2639"/>
    <cellStyle name="_SubHeading_asian companies 3" xfId="2640"/>
    <cellStyle name="_SubHeading_Bi weekly rollforward 11 1 07v2" xfId="2641"/>
    <cellStyle name="_SubHeading_Bi weekly rollforward 11 1 07v2 2" xfId="2642"/>
    <cellStyle name="_SubHeading_Bi weekly rollforward 11 1 07v2 3" xfId="2643"/>
    <cellStyle name="_SubHeading_Bi weekly rollforward 11 29 08 w DV updates" xfId="2644"/>
    <cellStyle name="_SubHeading_Bi weekly rollforward 11 29 08 w DV updates 2" xfId="2645"/>
    <cellStyle name="_SubHeading_Bi weekly rollforward 11 29 08 w DV updates 3" xfId="2646"/>
    <cellStyle name="_SubHeading_Bi weekly rollforward 12-13-07" xfId="2647"/>
    <cellStyle name="_SubHeading_Bi weekly rollforward 12-13-07 2" xfId="2648"/>
    <cellStyle name="_SubHeading_Bi weekly rollforward 12-13-07 3" xfId="2649"/>
    <cellStyle name="_SubHeading_Bi weekly rollforward 1-24-08" xfId="2650"/>
    <cellStyle name="_SubHeading_Bi weekly rollforward 1-24-08 2" xfId="2651"/>
    <cellStyle name="_SubHeading_Bi weekly rollforward 1-24-08 3" xfId="2652"/>
    <cellStyle name="_SubHeading_Bi weekly rollforward 1-9-08" xfId="2653"/>
    <cellStyle name="_SubHeading_Bi weekly rollforward 1-9-08 2" xfId="2654"/>
    <cellStyle name="_SubHeading_Bi weekly rollforward 1-9-08 3" xfId="2655"/>
    <cellStyle name="_SubHeading_Bi weekly rollforward 8.16.07 v1" xfId="2656"/>
    <cellStyle name="_SubHeading_Bi weekly rollforward 8.16.07 v1 2" xfId="2657"/>
    <cellStyle name="_SubHeading_Bi weekly rollforward 8.16.07 v1 3" xfId="2658"/>
    <cellStyle name="_SubHeading_Big Customer PL 8+4 Pierce Sch A_V1" xfId="2659"/>
    <cellStyle name="_SubHeading_Big Customer PL 8+4 Pierce Sch A_V1 2" xfId="2660"/>
    <cellStyle name="_SubHeading_Big Customer PL 8+4 Pierce Sch A_V1 3" xfId="2661"/>
    <cellStyle name="_SubHeading_Bi-weekly SHS Best Est. Rev Rfwd 7-05-07" xfId="2662"/>
    <cellStyle name="_SubHeading_Bi-weekly SHS Best Est. Rev Rfwd 7-05-07 2" xfId="2663"/>
    <cellStyle name="_SubHeading_Bi-weekly SHS Best Est. Rev Rfwd 7-05-07 3" xfId="2664"/>
    <cellStyle name="_SubHeading_Bi-weekly SHS Best Est. Rev Rfwd 7-26-07 Final" xfId="2665"/>
    <cellStyle name="_SubHeading_Bi-weekly SHS Best Est. Rev Rfwd 7-26-07 Final 2" xfId="2666"/>
    <cellStyle name="_SubHeading_Bi-weekly SHS Best Est. Rev Rfwd 7-26-07 Final 3" xfId="2667"/>
    <cellStyle name="_SubHeading_Biweekly with Hansen model" xfId="2668"/>
    <cellStyle name="_SubHeading_Biweekly with Hansen model 2" xfId="2669"/>
    <cellStyle name="_SubHeading_Biweekly with Hansen model 3" xfId="2670"/>
    <cellStyle name="_SubHeading_Book1" xfId="2671"/>
    <cellStyle name="_SubHeading_Book1 2" xfId="2672"/>
    <cellStyle name="_SubHeading_Book1 3" xfId="2673"/>
    <cellStyle name="_SubHeading_Book2" xfId="2674"/>
    <cellStyle name="_SubHeading_Book2 2" xfId="2675"/>
    <cellStyle name="_SubHeading_Book2 3" xfId="2676"/>
    <cellStyle name="_SubHeading_Bridge - 2008 Revenue Bud" xfId="2677"/>
    <cellStyle name="_SubHeading_Bridge - 2008 Revenue Bud 2" xfId="2678"/>
    <cellStyle name="_SubHeading_Bridge - 2008 Revenue Bud 3" xfId="2679"/>
    <cellStyle name="_SubHeading_CER (41270)" xfId="2680"/>
    <cellStyle name="_SubHeading_CER (41270) 2" xfId="2681"/>
    <cellStyle name="_SubHeading_CER (41270) 3" xfId="2682"/>
    <cellStyle name="_SubHeading_Cost Savings 5+7" xfId="2683"/>
    <cellStyle name="_SubHeading_Cost Savings 5+7 2" xfId="2684"/>
    <cellStyle name="_SubHeading_Cost Savings 5+7 3" xfId="2685"/>
    <cellStyle name="_SubHeading_Dental 2008-2010 best estimate model 3+9 version 4-9-07" xfId="2686"/>
    <cellStyle name="_SubHeading_Dental 2008-2010 best estimate model 3+9 version 4-9-07 2" xfId="2687"/>
    <cellStyle name="_SubHeading_Dental 2008-2010 best estimate model 3+9 version 4-9-07 3" xfId="2688"/>
    <cellStyle name="_SubHeading_Emp-Pay-PS 2006-2007-2008v4" xfId="2689"/>
    <cellStyle name="_SubHeading_Emp-Pay-PS 2006-2007-2008v4 2" xfId="2690"/>
    <cellStyle name="_SubHeading_Emp-Pay-PS 2006-2007-2008v4 3" xfId="2691"/>
    <cellStyle name="_SubHeading_Essbase load Rev Mem COC by Channel &amp; Customer" xfId="2692"/>
    <cellStyle name="_SubHeading_Essbase load Rev Mem COC by Channel &amp; Customer 2" xfId="2693"/>
    <cellStyle name="_SubHeading_Essbase load Rev Mem COC by Channel &amp; Customer 3" xfId="2694"/>
    <cellStyle name="_SubHeading_Essbase pull_HSG Consol_prod suite_revised for 7+5FC v2" xfId="2695"/>
    <cellStyle name="_SubHeading_Essbase pull_HSG Consol_prod suite_revised for 7+5FC v2 2" xfId="2696"/>
    <cellStyle name="_SubHeading_Essbase pull_HSG Consol_prod suite_revised for 7+5FC v2 3" xfId="2697"/>
    <cellStyle name="_SubHeading_Est Stretch" xfId="2698"/>
    <cellStyle name="_SubHeading_Est Stretch 2" xfId="2699"/>
    <cellStyle name="_SubHeading_Est Stretch 3" xfId="2700"/>
    <cellStyle name="_SubHeading_Financial Review 10.02.07" xfId="2701"/>
    <cellStyle name="_SubHeading_Financial Review 10.02.07 2" xfId="2702"/>
    <cellStyle name="_SubHeading_Financial Review 10.02.07 3" xfId="2703"/>
    <cellStyle name="_SubHeading_Financial Review 8.22.07" xfId="2704"/>
    <cellStyle name="_SubHeading_Financial Review 8.22.07 2" xfId="2705"/>
    <cellStyle name="_SubHeading_Financial Review 8.22.07 3" xfId="2706"/>
    <cellStyle name="_SubHeading_Financial Review 8.25.07" xfId="2707"/>
    <cellStyle name="_SubHeading_Financial Review 8.25.07 2" xfId="2708"/>
    <cellStyle name="_SubHeading_Financial Review 8.25.07 3" xfId="2709"/>
    <cellStyle name="_SubHeading_Financial Slides" xfId="2710"/>
    <cellStyle name="_SubHeading_Financial Slides 2" xfId="2711"/>
    <cellStyle name="_SubHeading_Financial Slides 3" xfId="2712"/>
    <cellStyle name="_SubHeading_FTEs PS 5+7" xfId="2713"/>
    <cellStyle name="_SubHeading_FTEs PS 5+7 2" xfId="2714"/>
    <cellStyle name="_SubHeading_FTEs PS 5+7 3" xfId="2715"/>
    <cellStyle name="_SubHeading_Gap Analysis" xfId="2716"/>
    <cellStyle name="_SubHeading_Gap Analysis 2" xfId="2717"/>
    <cellStyle name="_SubHeading_Gap Analysis 3" xfId="2718"/>
    <cellStyle name="_SubHeading_GBS Bi_Weekly 02-06-08" xfId="2719"/>
    <cellStyle name="_SubHeading_GBS Bi_Weekly 02-06-08 2" xfId="2720"/>
    <cellStyle name="_SubHeading_GBS Bi_Weekly 02-06-08 3" xfId="2721"/>
    <cellStyle name="_SubHeading_GIS_SCS Cost Control" xfId="2722"/>
    <cellStyle name="_SubHeading_GIS_SCS Cost Control 2" xfId="2723"/>
    <cellStyle name="_SubHeading_GIS_SCS Cost Control 3" xfId="2724"/>
    <cellStyle name="_SubHeading_GM" xfId="2725"/>
    <cellStyle name="_SubHeading_GM 2" xfId="2726"/>
    <cellStyle name="_SubHeading_GM 3" xfId="2727"/>
    <cellStyle name="_SubHeading_HCDS Exec Summary_v2" xfId="2728"/>
    <cellStyle name="_SubHeading_HCDS Exec Summary_v2 2" xfId="2729"/>
    <cellStyle name="_SubHeading_HCDS Exec Summary_v2 3" xfId="2730"/>
    <cellStyle name="_SubHeading_HCDS FTE 5+7 by month" xfId="2731"/>
    <cellStyle name="_SubHeading_HCDS FTE 5+7 by month 2" xfId="2732"/>
    <cellStyle name="_SubHeading_HCDS FTE 5+7 by month 3" xfId="2733"/>
    <cellStyle name="_SubHeading_HCDS Revenue Rollforward (HCDS)" xfId="2734"/>
    <cellStyle name="_SubHeading_HCDS Revenue Rollforward (HCDS) 2" xfId="2735"/>
    <cellStyle name="_SubHeading_HCDS Revenue Rollforward (HCDS) 3" xfId="2736"/>
    <cellStyle name="_SubHeading_HSG 2008 Budget Bridge - KLD3" xfId="2737"/>
    <cellStyle name="_SubHeading_HSG 2008 Budget Bridge - KLD3 2" xfId="2738"/>
    <cellStyle name="_SubHeading_HSG 2008 Budget Bridge - KLD3 3" xfId="2739"/>
    <cellStyle name="_SubHeading_HSG quarterly" xfId="2740"/>
    <cellStyle name="_SubHeading_HSG quarterly 2" xfId="2741"/>
    <cellStyle name="_SubHeading_HSG quarterly 3" xfId="2742"/>
    <cellStyle name="_SubHeading_Int-Ext-EWD - GBS V2" xfId="2743"/>
    <cellStyle name="_SubHeading_Int-Ext-EWD - GBS V2 2" xfId="2744"/>
    <cellStyle name="_SubHeading_Int-Ext-EWD - GBS V2 3" xfId="2745"/>
    <cellStyle name="_SubHeading_John Way New and Improved GM Analysis_2009@ 2+10" xfId="2746"/>
    <cellStyle name="_SubHeading_John Way New and Improved GM Analysis_2009@ 2+10 2" xfId="2747"/>
    <cellStyle name="_SubHeading_John Way New and Improved GM Analysis_2009@ 2+10 3" xfId="2748"/>
    <cellStyle name="_SubHeading_Known Rev - Gap Rept 20071102" xfId="2749"/>
    <cellStyle name="_SubHeading_Known Rev - Gap Rept 20071102 2" xfId="2750"/>
    <cellStyle name="_SubHeading_Known Rev - Gap Rept 20071102 3" xfId="2751"/>
    <cellStyle name="_SubHeading_May 2007 Product Reporting - HCDS" xfId="2752"/>
    <cellStyle name="_SubHeading_May 2007 Product Reporting - HCDS 2" xfId="2753"/>
    <cellStyle name="_SubHeading_May 2007 Product Reporting - HCDS 3" xfId="2754"/>
    <cellStyle name="_SubHeading_Membership" xfId="2755"/>
    <cellStyle name="_SubHeading_Membership 2" xfId="2756"/>
    <cellStyle name="_SubHeading_Membership 3" xfId="2757"/>
    <cellStyle name="_SubHeading_OptumHealth ACR Targets_110607v2" xfId="2758"/>
    <cellStyle name="_SubHeading_OptumHealth ACR Targets_110607v2 2" xfId="2759"/>
    <cellStyle name="_SubHeading_OptumHealth ACR Targets_110607v2 3" xfId="2760"/>
    <cellStyle name="_SubHeading_Ovations 2+10 Impacts_03.27.08" xfId="2761"/>
    <cellStyle name="_SubHeading_Ovations 2+10 Impacts_03.27.08 2" xfId="2762"/>
    <cellStyle name="_SubHeading_Ovations 2+10 Impacts_03.27.08 3" xfId="2763"/>
    <cellStyle name="_SubHeading_Ovations Program Template" xfId="2764"/>
    <cellStyle name="_SubHeading_Ovations Program Template 2" xfId="2765"/>
    <cellStyle name="_SubHeading_Ovations Program Template 3" xfId="2766"/>
    <cellStyle name="_SubHeading_P&amp;L Sched" xfId="2767"/>
    <cellStyle name="_SubHeading_P&amp;L Sched 2" xfId="2768"/>
    <cellStyle name="_SubHeading_P&amp;L Sched 3" xfId="2769"/>
    <cellStyle name="_SubHeading_Page 11 - Operating Costs" xfId="2770"/>
    <cellStyle name="_SubHeading_Page 11 - Operating Costs 2" xfId="2771"/>
    <cellStyle name="_SubHeading_Page 11 - Operating Costs 3" xfId="2772"/>
    <cellStyle name="_SubHeading_Pierce County 2+10 revenue forecast SFO" xfId="2773"/>
    <cellStyle name="_SubHeading_Pierce County 2+10 revenue forecast SFO 2" xfId="2774"/>
    <cellStyle name="_SubHeading_Pierce County 2+10 revenue forecast SFO 3" xfId="2775"/>
    <cellStyle name="_SubHeading_Pierce County PL 5+7 Pierce Sch A_V4" xfId="2776"/>
    <cellStyle name="_SubHeading_Pierce County PL 5+7 Pierce Sch A_V4 2" xfId="2777"/>
    <cellStyle name="_SubHeading_Pierce County PL 5+7 Pierce Sch A_V4 3" xfId="2778"/>
    <cellStyle name="_SubHeading_Pipeline Rollforward_HSG" xfId="2779"/>
    <cellStyle name="_SubHeading_Pipeline Rollforward_HSG 2" xfId="2780"/>
    <cellStyle name="_SubHeading_Pipeline Rollforward_HSG 3" xfId="2781"/>
    <cellStyle name="_SubHeading_PL Rollforward Template" xfId="2782"/>
    <cellStyle name="_SubHeading_PL Rollforward Template 2" xfId="2783"/>
    <cellStyle name="_SubHeading_PL Rollforward Template 3" xfId="2784"/>
    <cellStyle name="_SubHeading_PL Summ-Detail_2007" xfId="2785"/>
    <cellStyle name="_SubHeading_PL Summ-Detail_2007 2" xfId="2786"/>
    <cellStyle name="_SubHeading_PL Summ-Detail_2007 3" xfId="2787"/>
    <cellStyle name="_SubHeading_prestemp" xfId="2788"/>
    <cellStyle name="_SubHeading_prestemp 2" xfId="2789"/>
    <cellStyle name="_SubHeading_prestemp 3" xfId="2790"/>
    <cellStyle name="_SubHeading_Productivity Docs" xfId="2791"/>
    <cellStyle name="_SubHeading_Productivity Docs 2" xfId="2792"/>
    <cellStyle name="_SubHeading_Productivity Docs 3" xfId="2793"/>
    <cellStyle name="_SubHeading_SCS 7+5 Capital FCST Template" xfId="2794"/>
    <cellStyle name="_SubHeading_SCS 7+5 Capital FCST Template 2" xfId="2795"/>
    <cellStyle name="_SubHeading_SCS 7+5 Capital FCST Template 3" xfId="2796"/>
    <cellStyle name="_SubHeading_SLT Finance Slides_081807" xfId="2797"/>
    <cellStyle name="_SubHeading_SLT Finance Slides_081807 2" xfId="2798"/>
    <cellStyle name="_SubHeading_SLT Finance Slides_081807 3" xfId="2799"/>
    <cellStyle name="_SubHeading_Supplemental Schedules 1+11 FCST" xfId="2800"/>
    <cellStyle name="_SubHeading_Supplemental Schedules 1+11 FCST 2" xfId="2801"/>
    <cellStyle name="_SubHeading_Supplemental Schedules 1+11 FCST 3" xfId="2802"/>
    <cellStyle name="_SubHeading_Supplemental Schedules UPDATE" xfId="2803"/>
    <cellStyle name="_SubHeading_Supplemental Schedules UPDATE 2" xfId="2804"/>
    <cellStyle name="_SubHeading_Supplemental Schedules UPDATE 3" xfId="2805"/>
    <cellStyle name="_SubHeading_UBH Bi-Weekly 110107_10+2" xfId="2806"/>
    <cellStyle name="_SubHeading_UBH Bi-Weekly 110107_10+2 2" xfId="2807"/>
    <cellStyle name="_SubHeading_UBH Bi-Weekly 110107_10+2 3" xfId="2808"/>
    <cellStyle name="_SubHeading_Wellness 2007 5+7 Forecast" xfId="2809"/>
    <cellStyle name="_SubHeading_Wellness 2007 5+7 Forecast 2" xfId="2810"/>
    <cellStyle name="_SubHeading_Wellness 2007 5+7 Forecast 3" xfId="2811"/>
    <cellStyle name="_SubHeading_Worksheet in 2008 Business Plan Review Template_final" xfId="2812"/>
    <cellStyle name="_SubHeading_Worksheet in 2008 Business Plan Review Template_final 2" xfId="2813"/>
    <cellStyle name="_SubHeading_Worksheet in 2008 Business Plan Review Template_final 3" xfId="2814"/>
    <cellStyle name="_SubHeading_Worksheet in Supplemental Presentation" xfId="2815"/>
    <cellStyle name="_SubHeading_Worksheet in Supplemental Presentation 2" xfId="2816"/>
    <cellStyle name="_SubHeading_Worksheet in Supplemental Presentation 3" xfId="2817"/>
    <cellStyle name="_Summary differences consortium-KKR-OC-150402" xfId="2818"/>
    <cellStyle name="_Summary differences consortium-KKR-OC-150402 2" xfId="2819"/>
    <cellStyle name="_Summary differences consortium-KKR-OC-150402 2_Observations" xfId="2820"/>
    <cellStyle name="_Summary differences consortium-KKR-OC-150402 3" xfId="2821"/>
    <cellStyle name="_Summary differences consortium-KKR-OC-150402_Report 3" xfId="2822"/>
    <cellStyle name="_Summary differences consortium-KKR-OC-150402_Sheet2" xfId="2823"/>
    <cellStyle name="_Summary differences consortium-KKR-OC-150402_Sheet2_Observations" xfId="2824"/>
    <cellStyle name="_Summary differences consortium-KKR-OC-150402_Sheet3" xfId="2825"/>
    <cellStyle name="_Summary differences consortium-KKR-OC-150402_Sheet3_Observations" xfId="2826"/>
    <cellStyle name="_Table" xfId="2827"/>
    <cellStyle name="_Table 2" xfId="2828"/>
    <cellStyle name="_Table 3" xfId="2829"/>
    <cellStyle name="_Table input" xfId="2830"/>
    <cellStyle name="_Table input 2" xfId="2831"/>
    <cellStyle name="_Table input 3" xfId="2832"/>
    <cellStyle name="_Table shaded" xfId="2833"/>
    <cellStyle name="_Table shaded 2" xfId="2834"/>
    <cellStyle name="_Table shaded 3" xfId="2835"/>
    <cellStyle name="_Table_0+12 Care Solutions WD7 1.10.08 v3 - to SCS" xfId="2836"/>
    <cellStyle name="_Table_0+12 Care Solutions WD7 1.10.08 v3 - to SCS 2" xfId="2837"/>
    <cellStyle name="_Table_0+12 Care Solutions WD7 1.10.08 v3 - to SCS 3" xfId="2838"/>
    <cellStyle name="_Table_0+12 Forecast" xfId="2839"/>
    <cellStyle name="_Table_0+12 Forecast 2" xfId="2840"/>
    <cellStyle name="_Table_0+12 Forecast 3" xfId="2841"/>
    <cellStyle name="_Table_0+12 HSG FINAL" xfId="2842"/>
    <cellStyle name="_Table_0+12 HSG FINAL 2" xfId="2843"/>
    <cellStyle name="_Table_0+12 HSG FINAL 3" xfId="2844"/>
    <cellStyle name="_Table_10+2 Rollforward template" xfId="2845"/>
    <cellStyle name="_Table_10+2 Rollforward template 2" xfId="2846"/>
    <cellStyle name="_Table_10+2 Rollforward template 3" xfId="2847"/>
    <cellStyle name="_Table_2007 3+9 - Supplemental Schedules" xfId="2848"/>
    <cellStyle name="_Table_2007 3+9 - Supplemental Schedules 2" xfId="2849"/>
    <cellStyle name="_Table_2007 3+9 - Supplemental Schedules 3" xfId="2850"/>
    <cellStyle name="_Table_2007 3+9 - Supplemental Schedules_Bi weekly rollforward 11 29 08 w DV updates" xfId="2851"/>
    <cellStyle name="_Table_2007 3+9 - Supplemental Schedules_Bi weekly rollforward 11 29 08 w DV updates 2" xfId="2852"/>
    <cellStyle name="_Table_2007 3+9 - Supplemental Schedules_Bi weekly rollforward 11 29 08 w DV updates 3" xfId="2853"/>
    <cellStyle name="_Table_2007 3+9 - Supplemental Schedules_Bi weekly rollforward 12-13-07" xfId="2854"/>
    <cellStyle name="_Table_2007 3+9 - Supplemental Schedules_Bi weekly rollforward 12-13-07 2" xfId="2855"/>
    <cellStyle name="_Table_2007 3+9 - Supplemental Schedules_Bi weekly rollforward 12-13-07 3" xfId="2856"/>
    <cellStyle name="_Table_2007 3+9 - Supplemental Schedules_Bi weekly rollforward 1-24-08" xfId="2857"/>
    <cellStyle name="_Table_2007 3+9 - Supplemental Schedules_Bi weekly rollforward 1-24-08 2" xfId="2858"/>
    <cellStyle name="_Table_2007 3+9 - Supplemental Schedules_Bi weekly rollforward 1-24-08 3" xfId="2859"/>
    <cellStyle name="_Table_2007 3+9 - Supplemental Schedules_Bi weekly rollforward 1-9-08" xfId="2860"/>
    <cellStyle name="_Table_2007 3+9 - Supplemental Schedules_Bi weekly rollforward 1-9-08 2" xfId="2861"/>
    <cellStyle name="_Table_2007 3+9 - Supplemental Schedules_Bi weekly rollforward 1-9-08 3" xfId="2862"/>
    <cellStyle name="_Table_2007 3+9 - Supplemental Schedules_GBS Bi_Weekly 02-06-08" xfId="2863"/>
    <cellStyle name="_Table_2007 3+9 - Supplemental Schedules_GBS Bi_Weekly 02-06-08 2" xfId="2864"/>
    <cellStyle name="_Table_2007 3+9 - Supplemental Schedules_GBS Bi_Weekly 02-06-08 3" xfId="2865"/>
    <cellStyle name="_Table_2007 3+9 - Supplemental Schedules_OptumHealth ACR Targets_110607v2" xfId="2866"/>
    <cellStyle name="_Table_2007 3+9 - Supplemental Schedules_OptumHealth ACR Targets_110607v2 2" xfId="2867"/>
    <cellStyle name="_Table_2007 3+9 - Supplemental Schedules_OptumHealth ACR Targets_110607v2 3" xfId="2868"/>
    <cellStyle name="_Table_2007 3+9 Forecast - Disease Solutions V4" xfId="2869"/>
    <cellStyle name="_Table_2007 3+9 Forecast - Disease Solutions V4 2" xfId="2870"/>
    <cellStyle name="_Table_2007 3+9 Forecast - Disease Solutions V4 3" xfId="2871"/>
    <cellStyle name="_Table_2007 3+9 Margins" xfId="2872"/>
    <cellStyle name="_Table_2007 3+9 Margins 2" xfId="2873"/>
    <cellStyle name="_Table_2007 3+9 Margins 3" xfId="2874"/>
    <cellStyle name="_Table_2007 3+9 SUMMARY" xfId="2875"/>
    <cellStyle name="_Table_2007 3+9 SUMMARY 04.14.07" xfId="2876"/>
    <cellStyle name="_Table_2007 3+9 SUMMARY 04.14.07 2" xfId="2877"/>
    <cellStyle name="_Table_2007 3+9 SUMMARY 04.14.07 3" xfId="2878"/>
    <cellStyle name="_Table_2007 3+9 SUMMARY 10" xfId="2879"/>
    <cellStyle name="_Table_2007 3+9 SUMMARY 11" xfId="2880"/>
    <cellStyle name="_Table_2007 3+9 SUMMARY 12" xfId="2881"/>
    <cellStyle name="_Table_2007 3+9 SUMMARY 13" xfId="2882"/>
    <cellStyle name="_Table_2007 3+9 SUMMARY 14" xfId="2883"/>
    <cellStyle name="_Table_2007 3+9 SUMMARY 15" xfId="2884"/>
    <cellStyle name="_Table_2007 3+9 SUMMARY 16" xfId="2885"/>
    <cellStyle name="_Table_2007 3+9 SUMMARY 17" xfId="2886"/>
    <cellStyle name="_Table_2007 3+9 SUMMARY 18" xfId="2887"/>
    <cellStyle name="_Table_2007 3+9 SUMMARY 19" xfId="2888"/>
    <cellStyle name="_Table_2007 3+9 SUMMARY 2" xfId="2889"/>
    <cellStyle name="_Table_2007 3+9 SUMMARY 20" xfId="2890"/>
    <cellStyle name="_Table_2007 3+9 SUMMARY 21" xfId="2891"/>
    <cellStyle name="_Table_2007 3+9 SUMMARY 22" xfId="2892"/>
    <cellStyle name="_Table_2007 3+9 SUMMARY 23" xfId="2893"/>
    <cellStyle name="_Table_2007 3+9 SUMMARY 24" xfId="2894"/>
    <cellStyle name="_Table_2007 3+9 SUMMARY 25" xfId="2895"/>
    <cellStyle name="_Table_2007 3+9 SUMMARY 26" xfId="2896"/>
    <cellStyle name="_Table_2007 3+9 SUMMARY 27" xfId="2897"/>
    <cellStyle name="_Table_2007 3+9 SUMMARY 28" xfId="2898"/>
    <cellStyle name="_Table_2007 3+9 SUMMARY 29" xfId="2899"/>
    <cellStyle name="_Table_2007 3+9 SUMMARY 3" xfId="2900"/>
    <cellStyle name="_Table_2007 3+9 SUMMARY 30" xfId="2901"/>
    <cellStyle name="_Table_2007 3+9 SUMMARY 31" xfId="2902"/>
    <cellStyle name="_Table_2007 3+9 SUMMARY 32" xfId="2903"/>
    <cellStyle name="_Table_2007 3+9 SUMMARY 33" xfId="2904"/>
    <cellStyle name="_Table_2007 3+9 SUMMARY 34" xfId="2905"/>
    <cellStyle name="_Table_2007 3+9 SUMMARY 35" xfId="2906"/>
    <cellStyle name="_Table_2007 3+9 SUMMARY 36" xfId="2907"/>
    <cellStyle name="_Table_2007 3+9 SUMMARY 37" xfId="2908"/>
    <cellStyle name="_Table_2007 3+9 SUMMARY 38" xfId="2909"/>
    <cellStyle name="_Table_2007 3+9 SUMMARY 39" xfId="2910"/>
    <cellStyle name="_Table_2007 3+9 SUMMARY 4" xfId="2911"/>
    <cellStyle name="_Table_2007 3+9 SUMMARY 40" xfId="2912"/>
    <cellStyle name="_Table_2007 3+9 SUMMARY 41" xfId="2913"/>
    <cellStyle name="_Table_2007 3+9 SUMMARY 42" xfId="2914"/>
    <cellStyle name="_Table_2007 3+9 SUMMARY 43" xfId="2915"/>
    <cellStyle name="_Table_2007 3+9 SUMMARY 44" xfId="2916"/>
    <cellStyle name="_Table_2007 3+9 SUMMARY 45" xfId="2917"/>
    <cellStyle name="_Table_2007 3+9 SUMMARY 46" xfId="2918"/>
    <cellStyle name="_Table_2007 3+9 SUMMARY 47" xfId="2919"/>
    <cellStyle name="_Table_2007 3+9 SUMMARY 48" xfId="2920"/>
    <cellStyle name="_Table_2007 3+9 SUMMARY 49" xfId="2921"/>
    <cellStyle name="_Table_2007 3+9 SUMMARY 5" xfId="2922"/>
    <cellStyle name="_Table_2007 3+9 SUMMARY 50" xfId="2923"/>
    <cellStyle name="_Table_2007 3+9 SUMMARY 51" xfId="2924"/>
    <cellStyle name="_Table_2007 3+9 SUMMARY 52" xfId="2925"/>
    <cellStyle name="_Table_2007 3+9 SUMMARY 6" xfId="2926"/>
    <cellStyle name="_Table_2007 3+9 SUMMARY 7" xfId="2927"/>
    <cellStyle name="_Table_2007 3+9 SUMMARY 8" xfId="2928"/>
    <cellStyle name="_Table_2007 3+9 SUMMARY 9" xfId="2929"/>
    <cellStyle name="_Table_2007 5+7 - Supplemental Schedules (v3)" xfId="2930"/>
    <cellStyle name="_Table_2007 5+7 - Supplemental Schedules (v3) 2" xfId="2931"/>
    <cellStyle name="_Table_2007 5+7 - Supplemental Schedules (v3) 3" xfId="2932"/>
    <cellStyle name="_Table_2007 5+7 SUMMARY" xfId="2933"/>
    <cellStyle name="_Table_2007 5+7 SUMMARY 2" xfId="2934"/>
    <cellStyle name="_Table_2007 5+7 SUMMARY 3" xfId="2935"/>
    <cellStyle name="_Table_2007 7+5 - Supplemental Schedules" xfId="2936"/>
    <cellStyle name="_Table_2007 7+5 - Supplemental Schedules 2" xfId="2937"/>
    <cellStyle name="_Table_2007 7+5 - Supplemental Schedules 3" xfId="2938"/>
    <cellStyle name="_Table_2007 7+5 Revenue Rollforward (URN)" xfId="2939"/>
    <cellStyle name="_Table_2007 7+5 Revenue Rollforward (URN) 2" xfId="2940"/>
    <cellStyle name="_Table_2007 7+5 Revenue Rollforward (URN) 3" xfId="2941"/>
    <cellStyle name="_Table_2007 9+3 Analysis_AP" xfId="2942"/>
    <cellStyle name="_Table_2007 9+3 Analysis_AP 2" xfId="2943"/>
    <cellStyle name="_Table_2007 9+3 Analysis_AP 3" xfId="2944"/>
    <cellStyle name="_Table_2007 Budget - Supplemental Schedules" xfId="2945"/>
    <cellStyle name="_Table_2007 Budget - Supplemental Schedules 2" xfId="2946"/>
    <cellStyle name="_Table_2007 Budget - Supplemental Schedules 3" xfId="2947"/>
    <cellStyle name="_Table_2007 Revenue Rollforward - HCDS - 10-18-07" xfId="2948"/>
    <cellStyle name="_Table_2007 Revenue Rollforward - HCDS - 10-18-07 2" xfId="2949"/>
    <cellStyle name="_Table_2007 Revenue Rollforward - HCDS - 10-18-07 3" xfId="2950"/>
    <cellStyle name="_Table_2007 Revenue Rollforward - HCDS - 11-02-07" xfId="2951"/>
    <cellStyle name="_Table_2007 Revenue Rollforward - HCDS - 11-02-07 2" xfId="2952"/>
    <cellStyle name="_Table_2007 Revenue Rollforward - HCDS - 11-02-07 3" xfId="2953"/>
    <cellStyle name="_Table_2007_2008_Growth_Slides_11_02" xfId="2954"/>
    <cellStyle name="_Table_2007_2008_Growth_Slides_11_02 2" xfId="2955"/>
    <cellStyle name="_Table_2007_2008_Growth_Slides_11_02 3" xfId="2956"/>
    <cellStyle name="_Table_2008 @ 10+2 FCST" xfId="2957"/>
    <cellStyle name="_Table_2008 @ 10+2 FCST 2" xfId="2958"/>
    <cellStyle name="_Table_2008 @ 10+2 FCST 3" xfId="2959"/>
    <cellStyle name="_Table_2008 7+5 Revenue Rollforward (URN)" xfId="2960"/>
    <cellStyle name="_Table_2008 7+5 Revenue Rollforward (URN) 2" xfId="2961"/>
    <cellStyle name="_Table_2008 7+5 Revenue Rollforward (URN) 3" xfId="2962"/>
    <cellStyle name="_Table_2008 Bi weekly Template" xfId="2963"/>
    <cellStyle name="_Table_2008 Bi weekly Template 2" xfId="2964"/>
    <cellStyle name="_Table_2008 Bi weekly Template 3" xfId="2965"/>
    <cellStyle name="_Table_2008 Bi-weekly SHS Best Est. &amp; Rev Rfwd 7-19-07" xfId="2966"/>
    <cellStyle name="_Table_2008 Bi-weekly SHS Best Est. &amp; Rev Rfwd 7-19-07 2" xfId="2967"/>
    <cellStyle name="_Table_2008 Bi-weekly SHS Best Est. &amp; Rev Rfwd 7-19-07 3" xfId="2968"/>
    <cellStyle name="_Table_2008 Bi-weekly SHS Best Est. &amp; Rev Rfwd 7-26-07" xfId="2969"/>
    <cellStyle name="_Table_2008 Bi-weekly SHS Best Est. &amp; Rev Rfwd 7-26-07 2" xfId="2970"/>
    <cellStyle name="_Table_2008 Bi-weekly SHS Best Est. &amp; Rev Rfwd 7-26-07 3" xfId="2971"/>
    <cellStyle name="_Table_2008 Bi-weekly SHS Best Est. Rev Rfwd 11-02-07" xfId="2972"/>
    <cellStyle name="_Table_2008 Bi-weekly SHS Best Est. Rev Rfwd 11-02-07 2" xfId="2973"/>
    <cellStyle name="_Table_2008 Bi-weekly SHS Best Est. Rev Rfwd 11-02-07 3" xfId="2974"/>
    <cellStyle name="_Table_2008 Executive Summary" xfId="2975"/>
    <cellStyle name="_Table_2008 Executive Summary 2" xfId="2976"/>
    <cellStyle name="_Table_2008 Executive Summary 3" xfId="2977"/>
    <cellStyle name="_Table_2008 HCDS Exec Summary" xfId="2978"/>
    <cellStyle name="_Table_2008 HCDS Exec Summary 2" xfId="2979"/>
    <cellStyle name="_Table_2008 HCDS Exec Summary 3" xfId="2980"/>
    <cellStyle name="_Table_2008 Pipeline Rollforward_HSG" xfId="2981"/>
    <cellStyle name="_Table_2008 Pipeline Rollforward_HSG 2" xfId="2982"/>
    <cellStyle name="_Table_2008 Pipeline Rollforward_HSG 3" xfId="2983"/>
    <cellStyle name="_Table_2008 Revenue Target 8-17-07 for Heather" xfId="2984"/>
    <cellStyle name="_Table_2008 Revenue Target 8-17-07 for Heather 2" xfId="2985"/>
    <cellStyle name="_Table_2008 Revenue Target 8-17-07 for Heather 3" xfId="2986"/>
    <cellStyle name="_Table_2008 Summary Detail - Dawn and John P." xfId="2987"/>
    <cellStyle name="_Table_2008 Summary Detail - Dawn and John P. 2" xfId="2988"/>
    <cellStyle name="_Table_2008 Summary Detail - Dawn and John P. 3" xfId="2989"/>
    <cellStyle name="_Table_2008 UBH Best Est  Roll 10+2 080131" xfId="2990"/>
    <cellStyle name="_Table_2008 UBH Best Est  Roll 10+2 080131 2" xfId="2991"/>
    <cellStyle name="_Table_2008 UBH Best Est  Roll 10+2 080131 3" xfId="2992"/>
    <cellStyle name="_Table_2008 UPLOAD Template EXTERNAL (10+2)" xfId="2993"/>
    <cellStyle name="_Table_2008 UPLOAD Template EXTERNAL (10+2) 2" xfId="2994"/>
    <cellStyle name="_Table_2008 UPLOAD Template EXTERNAL (10+2) 3" xfId="2995"/>
    <cellStyle name="_Table_2008-04 Power Point Load" xfId="2996"/>
    <cellStyle name="_Table_2008-04 Power Point Load 2" xfId="2997"/>
    <cellStyle name="_Table_2008-04 Power Point Load 3" xfId="2998"/>
    <cellStyle name="_Table_2009 2+10 Fcst Template - Schedules A-D.xls;F.xls;H.xls;M-Q use this file" xfId="2999"/>
    <cellStyle name="_Table_2009 2+10 Fcst Template - Schedules A-D.xls;F.xls;H.xls;M-Q use this file 2" xfId="3000"/>
    <cellStyle name="_Table_2009 2+10 Fcst Template - Schedules A-D.xls;F.xls;H.xls;M-Q use this file 3" xfId="3001"/>
    <cellStyle name="_Table_2009-02 Power Point Load" xfId="3002"/>
    <cellStyle name="_Table_2009-02 Power Point Load 2" xfId="3003"/>
    <cellStyle name="_Table_2009-02 Power Point Load 3" xfId="3004"/>
    <cellStyle name="_Table_2010 2+10_GM FCST" xfId="3005"/>
    <cellStyle name="_Table_2010 2+10_GM FCST 2" xfId="3006"/>
    <cellStyle name="_Table_2010 2+10_GM FCST 3" xfId="3007"/>
    <cellStyle name="_Table_3+9 known-gap highlevel v4" xfId="3008"/>
    <cellStyle name="_Table_3+9 known-gap highlevel v4 2" xfId="3009"/>
    <cellStyle name="_Table_3+9 known-gap highlevel v4 3" xfId="3010"/>
    <cellStyle name="_Table_3+9 Revenue Forecasting tool - essbase based" xfId="3011"/>
    <cellStyle name="_Table_3+9 Revenue Forecasting tool - essbase based 2" xfId="3012"/>
    <cellStyle name="_Table_3+9 Revenue Forecasting tool - essbase based 3" xfId="3013"/>
    <cellStyle name="_Table_5+7 Preview" xfId="3014"/>
    <cellStyle name="_Table_5+7 Preview 2" xfId="3015"/>
    <cellStyle name="_Table_5+7 Preview 3" xfId="3016"/>
    <cellStyle name="_Table_5+7 Preview_Bi weekly rollforward 11 29 08 w DV updates" xfId="3017"/>
    <cellStyle name="_Table_5+7 Preview_Bi weekly rollforward 11 29 08 w DV updates 2" xfId="3018"/>
    <cellStyle name="_Table_5+7 Preview_Bi weekly rollforward 11 29 08 w DV updates 3" xfId="3019"/>
    <cellStyle name="_Table_5+7 Preview_OptumHealth ACR Targets_110607v2" xfId="3020"/>
    <cellStyle name="_Table_5+7 Preview_OptumHealth ACR Targets_110607v2 2" xfId="3021"/>
    <cellStyle name="_Table_5+7 Preview_OptumHealth ACR Targets_110607v2 3" xfId="3022"/>
    <cellStyle name="_Table_5+7 Preview_OptumHealth ACR Targets_Template" xfId="3023"/>
    <cellStyle name="_Table_5+7 Preview_OptumHealth ACR Targets_Template 2" xfId="3024"/>
    <cellStyle name="_Table_5+7 Preview_OptumHealth ACR Targets_Template 3" xfId="3025"/>
    <cellStyle name="_Table_5+7 Preview_OptumHealth Sales Model 2.4.08" xfId="3026"/>
    <cellStyle name="_Table_5+7 Preview_OptumHealth Sales Model 2.4.08 2" xfId="3027"/>
    <cellStyle name="_Table_5+7 Preview_OptumHealth Sales Model 2.4.08 3" xfId="3028"/>
    <cellStyle name="_Table_560" xfId="3029"/>
    <cellStyle name="_Table_560 2" xfId="3030"/>
    <cellStyle name="_Table_560 3" xfId="3031"/>
    <cellStyle name="_Table_7+5 Int-Ewd-Ext" xfId="3032"/>
    <cellStyle name="_Table_7+5 Int-Ewd-Ext 2" xfId="3033"/>
    <cellStyle name="_Table_7+5 Int-Ewd-Ext 3" xfId="3034"/>
    <cellStyle name="_Table_7+5 Pipeline Rollforward (ACN)" xfId="3035"/>
    <cellStyle name="_Table_7+5 Pipeline Rollforward (ACN) 2" xfId="3036"/>
    <cellStyle name="_Table_7+5 Pipeline Rollforward (ACN) 3" xfId="3037"/>
    <cellStyle name="_Table_7-19-07 SHS CEO Report Final Expanded View" xfId="3038"/>
    <cellStyle name="_Table_7-19-07 SHS CEO Report Final Expanded View 2" xfId="3039"/>
    <cellStyle name="_Table_7-19-07 SHS CEO Report Final Expanded View 3" xfId="3040"/>
    <cellStyle name="_Table_9+3_Budget Forecast Timeline v2." xfId="3041"/>
    <cellStyle name="_Table_9+3_Budget Forecast Timeline v2. 2" xfId="3042"/>
    <cellStyle name="_Table_9+3_Budget Forecast Timeline v2. 3" xfId="3043"/>
    <cellStyle name="_Table_A9" xfId="3044"/>
    <cellStyle name="_Table_A9 2" xfId="3045"/>
    <cellStyle name="_Table_A9 3" xfId="3046"/>
    <cellStyle name="_Table_asian companies" xfId="3047"/>
    <cellStyle name="_Table_asian companies 2" xfId="3048"/>
    <cellStyle name="_Table_asian companies 3" xfId="3049"/>
    <cellStyle name="_Table_asian companies_Bi weekly rollforward 11 29 08 w DV updates" xfId="3050"/>
    <cellStyle name="_Table_asian companies_Bi weekly rollforward 11 29 08 w DV updates 2" xfId="3051"/>
    <cellStyle name="_Table_asian companies_Bi weekly rollforward 11 29 08 w DV updates 3" xfId="3052"/>
    <cellStyle name="_Table_asian companies_Bi weekly rollforward 12-13-07" xfId="3053"/>
    <cellStyle name="_Table_asian companies_Bi weekly rollforward 12-13-07 2" xfId="3054"/>
    <cellStyle name="_Table_asian companies_Bi weekly rollforward 12-13-07 3" xfId="3055"/>
    <cellStyle name="_Table_asian companies_Bi weekly rollforward 1-24-08" xfId="3056"/>
    <cellStyle name="_Table_asian companies_Bi weekly rollforward 1-24-08 2" xfId="3057"/>
    <cellStyle name="_Table_asian companies_Bi weekly rollforward 1-24-08 3" xfId="3058"/>
    <cellStyle name="_Table_asian companies_Bi weekly rollforward 1-9-08" xfId="3059"/>
    <cellStyle name="_Table_asian companies_Bi weekly rollforward 1-9-08 2" xfId="3060"/>
    <cellStyle name="_Table_asian companies_Bi weekly rollforward 1-9-08 3" xfId="3061"/>
    <cellStyle name="_Table_asian companies_GBS Bi_Weekly 02-06-08" xfId="3062"/>
    <cellStyle name="_Table_asian companies_GBS Bi_Weekly 02-06-08 2" xfId="3063"/>
    <cellStyle name="_Table_asian companies_GBS Bi_Weekly 02-06-08 3" xfId="3064"/>
    <cellStyle name="_Table_asian companies_OptumHealth ACR Targets_110607v2" xfId="3065"/>
    <cellStyle name="_Table_asian companies_OptumHealth ACR Targets_110607v2 2" xfId="3066"/>
    <cellStyle name="_Table_asian companies_OptumHealth ACR Targets_110607v2 3" xfId="3067"/>
    <cellStyle name="_Table_Bi weekly rollforward 11 1 07v2" xfId="3068"/>
    <cellStyle name="_Table_Bi weekly rollforward 11 1 07v2 2" xfId="3069"/>
    <cellStyle name="_Table_Bi weekly rollforward 11 1 07v2 3" xfId="3070"/>
    <cellStyle name="_Table_Bi weekly rollforward 11 29 08 w DV updates" xfId="3071"/>
    <cellStyle name="_Table_Bi weekly rollforward 11 29 08 w DV updates 2" xfId="3072"/>
    <cellStyle name="_Table_Bi weekly rollforward 11 29 08 w DV updates 3" xfId="3073"/>
    <cellStyle name="_Table_Bi weekly rollforward 12-13-07" xfId="3074"/>
    <cellStyle name="_Table_Bi weekly rollforward 12-13-07 2" xfId="3075"/>
    <cellStyle name="_Table_Bi weekly rollforward 12-13-07 3" xfId="3076"/>
    <cellStyle name="_Table_Bi weekly rollforward 1-24-08" xfId="3077"/>
    <cellStyle name="_Table_Bi weekly rollforward 1-24-08 2" xfId="3078"/>
    <cellStyle name="_Table_Bi weekly rollforward 1-24-08 3" xfId="3079"/>
    <cellStyle name="_Table_Bi weekly rollforward 1-9-08" xfId="3080"/>
    <cellStyle name="_Table_Bi weekly rollforward 1-9-08 2" xfId="3081"/>
    <cellStyle name="_Table_Bi weekly rollforward 1-9-08 3" xfId="3082"/>
    <cellStyle name="_Table_Bi weekly rollforward 8.16.07 v1" xfId="3083"/>
    <cellStyle name="_Table_Bi weekly rollforward 8.16.07 v1 2" xfId="3084"/>
    <cellStyle name="_Table_Bi weekly rollforward 8.16.07 v1 3" xfId="3085"/>
    <cellStyle name="_Table_Big Customer PL 8+4 Pierce Sch A_V1" xfId="3086"/>
    <cellStyle name="_Table_Big Customer PL 8+4 Pierce Sch A_V1 2" xfId="3087"/>
    <cellStyle name="_Table_Big Customer PL 8+4 Pierce Sch A_V1 3" xfId="3088"/>
    <cellStyle name="_Table_Bi-weekly SHS Best Est. Rev Rfwd 7-05-07" xfId="3089"/>
    <cellStyle name="_Table_Bi-weekly SHS Best Est. Rev Rfwd 7-05-07 2" xfId="3090"/>
    <cellStyle name="_Table_Bi-weekly SHS Best Est. Rev Rfwd 7-05-07 3" xfId="3091"/>
    <cellStyle name="_Table_Bi-weekly SHS Best Est. Rev Rfwd 7-26-07 Final" xfId="3092"/>
    <cellStyle name="_Table_Bi-weekly SHS Best Est. Rev Rfwd 7-26-07 Final 2" xfId="3093"/>
    <cellStyle name="_Table_Bi-weekly SHS Best Est. Rev Rfwd 7-26-07 Final 3" xfId="3094"/>
    <cellStyle name="_Table_Biweekly with Hansen model" xfId="3095"/>
    <cellStyle name="_Table_Biweekly with Hansen model 2" xfId="3096"/>
    <cellStyle name="_Table_Biweekly with Hansen model 3" xfId="3097"/>
    <cellStyle name="_Table_Biweekly with Hansen model_Cost Management Activities" xfId="3098"/>
    <cellStyle name="_Table_Biweekly with Hansen model_Cost Management Activities 2" xfId="3099"/>
    <cellStyle name="_Table_Biweekly with Hansen model_Cost Management Activities 3" xfId="3100"/>
    <cellStyle name="_Table_Biweekly with Hansen model_Hemsley doc" xfId="3101"/>
    <cellStyle name="_Table_Biweekly with Hansen model_Hemsley doc 2" xfId="3102"/>
    <cellStyle name="_Table_Biweekly with Hansen model_Hemsley doc 3" xfId="3103"/>
    <cellStyle name="_Table_Biweekly with Hansen model_OptumHealth Sales Model 2.4.08" xfId="3104"/>
    <cellStyle name="_Table_Biweekly with Hansen model_OptumHealth Sales Model 2.4.08 2" xfId="3105"/>
    <cellStyle name="_Table_Biweekly with Hansen model_OptumHealth Sales Model 2.4.08 3" xfId="3106"/>
    <cellStyle name="_Table_Book1" xfId="3107"/>
    <cellStyle name="_Table_Book1 2" xfId="3108"/>
    <cellStyle name="_Table_Book1 3" xfId="3109"/>
    <cellStyle name="_Table_Book2" xfId="3110"/>
    <cellStyle name="_Table_Book2 2" xfId="3111"/>
    <cellStyle name="_Table_Book2 3" xfId="3112"/>
    <cellStyle name="_Table_Bridge - 2008 Revenue Bud" xfId="3113"/>
    <cellStyle name="_Table_Bridge - 2008 Revenue Bud 2" xfId="3114"/>
    <cellStyle name="_Table_Bridge - 2008 Revenue Bud 3" xfId="3115"/>
    <cellStyle name="_Table_CER (41270)" xfId="3116"/>
    <cellStyle name="_Table_CER (41270) 2" xfId="3117"/>
    <cellStyle name="_Table_CER (41270) 3" xfId="3118"/>
    <cellStyle name="_Table_Cost Savings 5+7" xfId="3119"/>
    <cellStyle name="_Table_Cost Savings 5+7 2" xfId="3120"/>
    <cellStyle name="_Table_Cost Savings 5+7 3" xfId="3121"/>
    <cellStyle name="_Table_Dental 2008-2010 best estimate model 3+9 version 4-9-07" xfId="3122"/>
    <cellStyle name="_Table_Dental 2008-2010 best estimate model 3+9 version 4-9-07 2" xfId="3123"/>
    <cellStyle name="_Table_Dental 2008-2010 best estimate model 3+9 version 4-9-07 3" xfId="3124"/>
    <cellStyle name="_Table_Emp-Pay-PS 2006-2007-2008v4" xfId="3125"/>
    <cellStyle name="_Table_Emp-Pay-PS 2006-2007-2008v4 2" xfId="3126"/>
    <cellStyle name="_Table_Emp-Pay-PS 2006-2007-2008v4 3" xfId="3127"/>
    <cellStyle name="_Table_Essbase load Rev Mem COC by Channel &amp; Customer" xfId="3128"/>
    <cellStyle name="_Table_Essbase load Rev Mem COC by Channel &amp; Customer 2" xfId="3129"/>
    <cellStyle name="_Table_Essbase load Rev Mem COC by Channel &amp; Customer 3" xfId="3130"/>
    <cellStyle name="_Table_Essbase pull_HSG Consol_prod suite_revised for 7+5FC v2" xfId="3131"/>
    <cellStyle name="_Table_Essbase pull_HSG Consol_prod suite_revised for 7+5FC v2 2" xfId="3132"/>
    <cellStyle name="_Table_Essbase pull_HSG Consol_prod suite_revised for 7+5FC v2 3" xfId="3133"/>
    <cellStyle name="_Table_Est Stretch" xfId="3134"/>
    <cellStyle name="_Table_Est Stretch 2" xfId="3135"/>
    <cellStyle name="_Table_Est Stretch 3" xfId="3136"/>
    <cellStyle name="_Table_Financial Review 10.02.07" xfId="3137"/>
    <cellStyle name="_Table_Financial Review 10.02.07 2" xfId="3138"/>
    <cellStyle name="_Table_Financial Review 10.02.07 3" xfId="3139"/>
    <cellStyle name="_Table_Financial Review 8.22.07" xfId="3140"/>
    <cellStyle name="_Table_Financial Review 8.22.07 2" xfId="3141"/>
    <cellStyle name="_Table_Financial Review 8.22.07 3" xfId="3142"/>
    <cellStyle name="_Table_Financial Review 8.25.07" xfId="3143"/>
    <cellStyle name="_Table_Financial Review 8.25.07 2" xfId="3144"/>
    <cellStyle name="_Table_Financial Review 8.25.07 3" xfId="3145"/>
    <cellStyle name="_Table_Financial Slides" xfId="3146"/>
    <cellStyle name="_Table_Financial Slides 2" xfId="3147"/>
    <cellStyle name="_Table_Financial Slides 3" xfId="3148"/>
    <cellStyle name="_Table_FTEs PS 5+7" xfId="3149"/>
    <cellStyle name="_Table_FTEs PS 5+7 2" xfId="3150"/>
    <cellStyle name="_Table_FTEs PS 5+7 3" xfId="3151"/>
    <cellStyle name="_Table_Gap Analysis" xfId="3152"/>
    <cellStyle name="_Table_Gap Analysis 2" xfId="3153"/>
    <cellStyle name="_Table_Gap Analysis 3" xfId="3154"/>
    <cellStyle name="_Table_GBS Bi_Weekly 02-06-08" xfId="3155"/>
    <cellStyle name="_Table_GBS Bi_Weekly 02-06-08 2" xfId="3156"/>
    <cellStyle name="_Table_GBS Bi_Weekly 02-06-08 3" xfId="3157"/>
    <cellStyle name="_Table_GIS_SCS Cost Control" xfId="3158"/>
    <cellStyle name="_Table_GIS_SCS Cost Control 2" xfId="3159"/>
    <cellStyle name="_Table_GIS_SCS Cost Control 3" xfId="3160"/>
    <cellStyle name="_Table_GIS_SCS Cost Control_Bi weekly rollforward 11 29 08 w DV updates" xfId="3161"/>
    <cellStyle name="_Table_GIS_SCS Cost Control_Bi weekly rollforward 11 29 08 w DV updates 2" xfId="3162"/>
    <cellStyle name="_Table_GIS_SCS Cost Control_Bi weekly rollforward 11 29 08 w DV updates 3" xfId="3163"/>
    <cellStyle name="_Table_GIS_SCS Cost Control_Bi weekly rollforward 12-13-07" xfId="3164"/>
    <cellStyle name="_Table_GIS_SCS Cost Control_Bi weekly rollforward 12-13-07 2" xfId="3165"/>
    <cellStyle name="_Table_GIS_SCS Cost Control_Bi weekly rollforward 12-13-07 3" xfId="3166"/>
    <cellStyle name="_Table_GIS_SCS Cost Control_Bi weekly rollforward 1-24-08" xfId="3167"/>
    <cellStyle name="_Table_GIS_SCS Cost Control_Bi weekly rollforward 1-24-08 2" xfId="3168"/>
    <cellStyle name="_Table_GIS_SCS Cost Control_Bi weekly rollforward 1-24-08 3" xfId="3169"/>
    <cellStyle name="_Table_GIS_SCS Cost Control_Bi weekly rollforward 1-9-08" xfId="3170"/>
    <cellStyle name="_Table_GIS_SCS Cost Control_Bi weekly rollforward 1-9-08 2" xfId="3171"/>
    <cellStyle name="_Table_GIS_SCS Cost Control_Bi weekly rollforward 1-9-08 3" xfId="3172"/>
    <cellStyle name="_Table_GIS_SCS Cost Control_GBS Bi_Weekly 02-06-08" xfId="3173"/>
    <cellStyle name="_Table_GIS_SCS Cost Control_GBS Bi_Weekly 02-06-08 2" xfId="3174"/>
    <cellStyle name="_Table_GIS_SCS Cost Control_GBS Bi_Weekly 02-06-08 3" xfId="3175"/>
    <cellStyle name="_Table_GIS_SCS Cost Control_OptumHealth ACR Targets_110607v2" xfId="3176"/>
    <cellStyle name="_Table_GIS_SCS Cost Control_OptumHealth ACR Targets_110607v2 2" xfId="3177"/>
    <cellStyle name="_Table_GIS_SCS Cost Control_OptumHealth ACR Targets_110607v2 3" xfId="3178"/>
    <cellStyle name="_Table_GM" xfId="3179"/>
    <cellStyle name="_Table_GM 2" xfId="3180"/>
    <cellStyle name="_Table_GM 3" xfId="3181"/>
    <cellStyle name="_Table_HCDS Exec Summary_v2" xfId="3182"/>
    <cellStyle name="_Table_HCDS Exec Summary_v2 2" xfId="3183"/>
    <cellStyle name="_Table_HCDS Exec Summary_v2 3" xfId="3184"/>
    <cellStyle name="_Table_HCDS FTE 5+7 by month" xfId="3185"/>
    <cellStyle name="_Table_HCDS FTE 5+7 by month 2" xfId="3186"/>
    <cellStyle name="_Table_HCDS FTE 5+7 by month 3" xfId="3187"/>
    <cellStyle name="_Table_HCDS Revenue Rollforward (HCDS)" xfId="3188"/>
    <cellStyle name="_Table_HCDS Revenue Rollforward (HCDS) 2" xfId="3189"/>
    <cellStyle name="_Table_HCDS Revenue Rollforward (HCDS) 3" xfId="3190"/>
    <cellStyle name="_Table_HSG 2008 Budget Bridge - KLD3" xfId="3191"/>
    <cellStyle name="_Table_HSG 2008 Budget Bridge - KLD3 2" xfId="3192"/>
    <cellStyle name="_Table_HSG 2008 Budget Bridge - KLD3 3" xfId="3193"/>
    <cellStyle name="_Table_HSG quarterly" xfId="3194"/>
    <cellStyle name="_Table_HSG quarterly 2" xfId="3195"/>
    <cellStyle name="_Table_HSG quarterly 3" xfId="3196"/>
    <cellStyle name="_Table_Int-Ext-EWD - GBS V2" xfId="3197"/>
    <cellStyle name="_Table_Int-Ext-EWD - GBS V2 2" xfId="3198"/>
    <cellStyle name="_Table_Int-Ext-EWD - GBS V2 3" xfId="3199"/>
    <cellStyle name="_Table_John Way New and Improved GM Analysis_2009@ 2+10" xfId="3200"/>
    <cellStyle name="_Table_John Way New and Improved GM Analysis_2009@ 2+10 2" xfId="3201"/>
    <cellStyle name="_Table_John Way New and Improved GM Analysis_2009@ 2+10 3" xfId="3202"/>
    <cellStyle name="_Table_Known Rev - Gap Rept 20071102" xfId="3203"/>
    <cellStyle name="_Table_Known Rev - Gap Rept 20071102 2" xfId="3204"/>
    <cellStyle name="_Table_Known Rev - Gap Rept 20071102 3" xfId="3205"/>
    <cellStyle name="_Table_May 2007 Product Reporting - HCDS" xfId="3206"/>
    <cellStyle name="_Table_May 2007 Product Reporting - HCDS 2" xfId="3207"/>
    <cellStyle name="_Table_May 2007 Product Reporting - HCDS 3" xfId="3208"/>
    <cellStyle name="_Table_Membership" xfId="3209"/>
    <cellStyle name="_Table_Membership 2" xfId="3210"/>
    <cellStyle name="_Table_Membership 3" xfId="3211"/>
    <cellStyle name="_Table_OptumHealth ACR Targets_110607v2" xfId="3212"/>
    <cellStyle name="_Table_OptumHealth ACR Targets_110607v2 2" xfId="3213"/>
    <cellStyle name="_Table_OptumHealth ACR Targets_110607v2 3" xfId="3214"/>
    <cellStyle name="_Table_Ovations 2+10 Impacts_03.27.08" xfId="3215"/>
    <cellStyle name="_Table_Ovations 2+10 Impacts_03.27.08 2" xfId="3216"/>
    <cellStyle name="_Table_Ovations 2+10 Impacts_03.27.08 3" xfId="3217"/>
    <cellStyle name="_Table_Ovations Program Template" xfId="3218"/>
    <cellStyle name="_Table_Ovations Program Template 2" xfId="3219"/>
    <cellStyle name="_Table_Ovations Program Template 3" xfId="3220"/>
    <cellStyle name="_Table_P&amp;L Sched" xfId="3221"/>
    <cellStyle name="_Table_P&amp;L Sched 2" xfId="3222"/>
    <cellStyle name="_Table_P&amp;L Sched 3" xfId="3223"/>
    <cellStyle name="_Table_Page 11 - Operating Costs" xfId="3224"/>
    <cellStyle name="_Table_Page 11 - Operating Costs 2" xfId="3225"/>
    <cellStyle name="_Table_Page 11 - Operating Costs 3" xfId="3226"/>
    <cellStyle name="_Table_Pierce County 2+10 revenue forecast SFO" xfId="3227"/>
    <cellStyle name="_Table_Pierce County 2+10 revenue forecast SFO 2" xfId="3228"/>
    <cellStyle name="_Table_Pierce County 2+10 revenue forecast SFO 3" xfId="3229"/>
    <cellStyle name="_Table_Pierce County PL 5+7 Pierce Sch A_V4" xfId="3230"/>
    <cellStyle name="_Table_Pierce County PL 5+7 Pierce Sch A_V4 2" xfId="3231"/>
    <cellStyle name="_Table_Pierce County PL 5+7 Pierce Sch A_V4 3" xfId="3232"/>
    <cellStyle name="_Table_Pipeline Rollforward_HSG" xfId="3233"/>
    <cellStyle name="_Table_Pipeline Rollforward_HSG 2" xfId="3234"/>
    <cellStyle name="_Table_Pipeline Rollforward_HSG 3" xfId="3235"/>
    <cellStyle name="_Table_PL Rollforward Template" xfId="3236"/>
    <cellStyle name="_Table_PL Rollforward Template 2" xfId="3237"/>
    <cellStyle name="_Table_PL Rollforward Template 3" xfId="3238"/>
    <cellStyle name="_Table_PL Summ-Detail_2007" xfId="3239"/>
    <cellStyle name="_Table_PL Summ-Detail_2007 2" xfId="3240"/>
    <cellStyle name="_Table_PL Summ-Detail_2007 3" xfId="3241"/>
    <cellStyle name="_Table_Productivity Docs" xfId="3242"/>
    <cellStyle name="_Table_Productivity Docs 2" xfId="3243"/>
    <cellStyle name="_Table_Productivity Docs 3" xfId="3244"/>
    <cellStyle name="_Table_Productivity Docs_Bi weekly rollforward 11 29 08 w DV updates" xfId="3245"/>
    <cellStyle name="_Table_Productivity Docs_Bi weekly rollforward 11 29 08 w DV updates 2" xfId="3246"/>
    <cellStyle name="_Table_Productivity Docs_Bi weekly rollforward 11 29 08 w DV updates 3" xfId="3247"/>
    <cellStyle name="_Table_Productivity Docs_Bi weekly rollforward 12-13-07" xfId="3248"/>
    <cellStyle name="_Table_Productivity Docs_Bi weekly rollforward 12-13-07 2" xfId="3249"/>
    <cellStyle name="_Table_Productivity Docs_Bi weekly rollforward 12-13-07 3" xfId="3250"/>
    <cellStyle name="_Table_Productivity Docs_Bi weekly rollforward 1-24-08" xfId="3251"/>
    <cellStyle name="_Table_Productivity Docs_Bi weekly rollforward 1-24-08 2" xfId="3252"/>
    <cellStyle name="_Table_Productivity Docs_Bi weekly rollforward 1-24-08 3" xfId="3253"/>
    <cellStyle name="_Table_Productivity Docs_Bi weekly rollforward 1-9-08" xfId="3254"/>
    <cellStyle name="_Table_Productivity Docs_Bi weekly rollforward 1-9-08 2" xfId="3255"/>
    <cellStyle name="_Table_Productivity Docs_Bi weekly rollforward 1-9-08 3" xfId="3256"/>
    <cellStyle name="_Table_Productivity Docs_GBS Bi_Weekly 02-06-08" xfId="3257"/>
    <cellStyle name="_Table_Productivity Docs_GBS Bi_Weekly 02-06-08 2" xfId="3258"/>
    <cellStyle name="_Table_Productivity Docs_GBS Bi_Weekly 02-06-08 3" xfId="3259"/>
    <cellStyle name="_Table_Productivity Docs_OptumHealth ACR Targets_110607v2" xfId="3260"/>
    <cellStyle name="_Table_Productivity Docs_OptumHealth ACR Targets_110607v2 2" xfId="3261"/>
    <cellStyle name="_Table_Productivity Docs_OptumHealth ACR Targets_110607v2 3" xfId="3262"/>
    <cellStyle name="_Table_SCS 7+5 Capital FCST Template" xfId="3263"/>
    <cellStyle name="_Table_SCS 7+5 Capital FCST Template 2" xfId="3264"/>
    <cellStyle name="_Table_SCS 7+5 Capital FCST Template 3" xfId="3265"/>
    <cellStyle name="_Table_SLT Finance Slides_081807" xfId="3266"/>
    <cellStyle name="_Table_SLT Finance Slides_081807 2" xfId="3267"/>
    <cellStyle name="_Table_SLT Finance Slides_081807 3" xfId="3268"/>
    <cellStyle name="_Table_Supplemental Schedules 1+11 FCST" xfId="3269"/>
    <cellStyle name="_Table_Supplemental Schedules 1+11 FCST 2" xfId="3270"/>
    <cellStyle name="_Table_Supplemental Schedules 1+11 FCST 3" xfId="3271"/>
    <cellStyle name="_Table_Supplemental Schedules UPDATE" xfId="3272"/>
    <cellStyle name="_Table_Supplemental Schedules UPDATE 2" xfId="3273"/>
    <cellStyle name="_Table_Supplemental Schedules UPDATE 3" xfId="3274"/>
    <cellStyle name="_Table_UBH Bi-Weekly 110107_10+2" xfId="3275"/>
    <cellStyle name="_Table_UBH Bi-Weekly 110107_10+2 2" xfId="3276"/>
    <cellStyle name="_Table_UBH Bi-Weekly 110107_10+2 3" xfId="3277"/>
    <cellStyle name="_Table_v4_Dealcomp_distribution" xfId="3278"/>
    <cellStyle name="_Table_v4_Dealcomp_distribution 2" xfId="3279"/>
    <cellStyle name="_Table_v4_Dealcomp_distribution 2 2" xfId="3280"/>
    <cellStyle name="_Table_v4_Dealcomp_distribution 2 2_Observations" xfId="3281"/>
    <cellStyle name="_Table_v4_Dealcomp_distribution 3" xfId="3282"/>
    <cellStyle name="_Table_v4_Dealcomp_distribution 3_Observations" xfId="3283"/>
    <cellStyle name="_Table_v4_Dealcomp_distribution 4" xfId="3284"/>
    <cellStyle name="_Table_v4_Dealcomp_distribution 4_Observations" xfId="3285"/>
    <cellStyle name="_Table_v4_Dealcomp_distribution 5" xfId="3286"/>
    <cellStyle name="_Table_v4_Dealcomp_distribution 5_Observations" xfId="3287"/>
    <cellStyle name="_Table_v4_Dealcomp_distribution_Bi weekly rollforward 11 29 08 w DV updates" xfId="3288"/>
    <cellStyle name="_Table_v4_Dealcomp_distribution_Bi weekly rollforward 11 29 08 w DV updates 2" xfId="3289"/>
    <cellStyle name="_Table_v4_Dealcomp_distribution_Bi weekly rollforward 11 29 08 w DV updates 2 2" xfId="3290"/>
    <cellStyle name="_Table_v4_Dealcomp_distribution_Bi weekly rollforward 11 29 08 w DV updates 2 2_Observations" xfId="3291"/>
    <cellStyle name="_Table_v4_Dealcomp_distribution_Bi weekly rollforward 11 29 08 w DV updates 3" xfId="3292"/>
    <cellStyle name="_Table_v4_Dealcomp_distribution_Bi weekly rollforward 11 29 08 w DV updates 3_Observations" xfId="3293"/>
    <cellStyle name="_Table_v4_Dealcomp_distribution_Bi weekly rollforward 11 29 08 w DV updates 4" xfId="3294"/>
    <cellStyle name="_Table_v4_Dealcomp_distribution_Bi weekly rollforward 11 29 08 w DV updates 4_Observations" xfId="3295"/>
    <cellStyle name="_Table_v4_Dealcomp_distribution_Bi weekly rollforward 11 29 08 w DV updates 5" xfId="3296"/>
    <cellStyle name="_Table_v4_Dealcomp_distribution_Bi weekly rollforward 11 29 08 w DV updates 5_Observations" xfId="3297"/>
    <cellStyle name="_Table_v4_Dealcomp_distribution_Bi weekly rollforward 12-13-07" xfId="3298"/>
    <cellStyle name="_Table_v4_Dealcomp_distribution_Bi weekly rollforward 12-13-07 2" xfId="3299"/>
    <cellStyle name="_Table_v4_Dealcomp_distribution_Bi weekly rollforward 12-13-07 2 2" xfId="3300"/>
    <cellStyle name="_Table_v4_Dealcomp_distribution_Bi weekly rollforward 12-13-07 2 2_Observations" xfId="3301"/>
    <cellStyle name="_Table_v4_Dealcomp_distribution_Bi weekly rollforward 12-13-07 3" xfId="3302"/>
    <cellStyle name="_Table_v4_Dealcomp_distribution_Bi weekly rollforward 12-13-07 3_Observations" xfId="3303"/>
    <cellStyle name="_Table_v4_Dealcomp_distribution_Bi weekly rollforward 12-13-07 4" xfId="3304"/>
    <cellStyle name="_Table_v4_Dealcomp_distribution_Bi weekly rollforward 12-13-07 4_Observations" xfId="3305"/>
    <cellStyle name="_Table_v4_Dealcomp_distribution_Bi weekly rollforward 12-13-07 5" xfId="3306"/>
    <cellStyle name="_Table_v4_Dealcomp_distribution_Bi weekly rollforward 12-13-07 5_Observations" xfId="3307"/>
    <cellStyle name="_Table_v4_Dealcomp_distribution_Bi weekly rollforward 1-24-08" xfId="3308"/>
    <cellStyle name="_Table_v4_Dealcomp_distribution_Bi weekly rollforward 1-24-08 2" xfId="3309"/>
    <cellStyle name="_Table_v4_Dealcomp_distribution_Bi weekly rollforward 1-24-08 2 2" xfId="3310"/>
    <cellStyle name="_Table_v4_Dealcomp_distribution_Bi weekly rollforward 1-24-08 2 2_Observations" xfId="3311"/>
    <cellStyle name="_Table_v4_Dealcomp_distribution_Bi weekly rollforward 1-24-08 3" xfId="3312"/>
    <cellStyle name="_Table_v4_Dealcomp_distribution_Bi weekly rollforward 1-24-08 3_Observations" xfId="3313"/>
    <cellStyle name="_Table_v4_Dealcomp_distribution_Bi weekly rollforward 1-24-08 4" xfId="3314"/>
    <cellStyle name="_Table_v4_Dealcomp_distribution_Bi weekly rollforward 1-24-08 4_Observations" xfId="3315"/>
    <cellStyle name="_Table_v4_Dealcomp_distribution_Bi weekly rollforward 1-24-08 5" xfId="3316"/>
    <cellStyle name="_Table_v4_Dealcomp_distribution_Bi weekly rollforward 1-24-08 5_Observations" xfId="3317"/>
    <cellStyle name="_Table_v4_Dealcomp_distribution_Bi weekly rollforward 1-9-08" xfId="3318"/>
    <cellStyle name="_Table_v4_Dealcomp_distribution_Bi weekly rollforward 1-9-08 2" xfId="3319"/>
    <cellStyle name="_Table_v4_Dealcomp_distribution_Bi weekly rollforward 1-9-08 2 2" xfId="3320"/>
    <cellStyle name="_Table_v4_Dealcomp_distribution_Bi weekly rollforward 1-9-08 2 2_Observations" xfId="3321"/>
    <cellStyle name="_Table_v4_Dealcomp_distribution_Bi weekly rollforward 1-9-08 3" xfId="3322"/>
    <cellStyle name="_Table_v4_Dealcomp_distribution_Bi weekly rollforward 1-9-08 3_Observations" xfId="3323"/>
    <cellStyle name="_Table_v4_Dealcomp_distribution_Bi weekly rollforward 1-9-08 4" xfId="3324"/>
    <cellStyle name="_Table_v4_Dealcomp_distribution_Bi weekly rollforward 1-9-08 4_Observations" xfId="3325"/>
    <cellStyle name="_Table_v4_Dealcomp_distribution_Bi weekly rollforward 1-9-08 5" xfId="3326"/>
    <cellStyle name="_Table_v4_Dealcomp_distribution_Bi weekly rollforward 1-9-08 5_Observations" xfId="3327"/>
    <cellStyle name="_Table_v4_Dealcomp_distribution_GBS Bi_Weekly 02-06-08" xfId="3328"/>
    <cellStyle name="_Table_v4_Dealcomp_distribution_GBS Bi_Weekly 02-06-08 2" xfId="3329"/>
    <cellStyle name="_Table_v4_Dealcomp_distribution_GBS Bi_Weekly 02-06-08 2 2" xfId="3330"/>
    <cellStyle name="_Table_v4_Dealcomp_distribution_GBS Bi_Weekly 02-06-08 2 2_Observations" xfId="3331"/>
    <cellStyle name="_Table_v4_Dealcomp_distribution_GBS Bi_Weekly 02-06-08 3" xfId="3332"/>
    <cellStyle name="_Table_v4_Dealcomp_distribution_GBS Bi_Weekly 02-06-08 3_Observations" xfId="3333"/>
    <cellStyle name="_Table_v4_Dealcomp_distribution_GBS Bi_Weekly 02-06-08 4" xfId="3334"/>
    <cellStyle name="_Table_v4_Dealcomp_distribution_GBS Bi_Weekly 02-06-08 4_Observations" xfId="3335"/>
    <cellStyle name="_Table_v4_Dealcomp_distribution_GBS Bi_Weekly 02-06-08 5" xfId="3336"/>
    <cellStyle name="_Table_v4_Dealcomp_distribution_GBS Bi_Weekly 02-06-08 5_Observations" xfId="3337"/>
    <cellStyle name="_Table_v4_Dealcomp_distribution_OptumHealth ACR Targets_110607v2" xfId="3338"/>
    <cellStyle name="_Table_v4_Dealcomp_distribution_OptumHealth ACR Targets_110607v2 2" xfId="3339"/>
    <cellStyle name="_Table_v4_Dealcomp_distribution_OptumHealth ACR Targets_110607v2 2 2" xfId="3340"/>
    <cellStyle name="_Table_v4_Dealcomp_distribution_OptumHealth ACR Targets_110607v2 2 2_Observations" xfId="3341"/>
    <cellStyle name="_Table_v4_Dealcomp_distribution_OptumHealth ACR Targets_110607v2 3" xfId="3342"/>
    <cellStyle name="_Table_v4_Dealcomp_distribution_OptumHealth ACR Targets_110607v2 3_Observations" xfId="3343"/>
    <cellStyle name="_Table_v4_Dealcomp_distribution_OptumHealth ACR Targets_110607v2 4" xfId="3344"/>
    <cellStyle name="_Table_v4_Dealcomp_distribution_OptumHealth ACR Targets_110607v2 4_Observations" xfId="3345"/>
    <cellStyle name="_Table_v4_Dealcomp_distribution_OptumHealth ACR Targets_110607v2 5" xfId="3346"/>
    <cellStyle name="_Table_v4_Dealcomp_distribution_OptumHealth ACR Targets_110607v2 5_Observations" xfId="3347"/>
    <cellStyle name="_Table_Wellness 2007 5+7 Forecast" xfId="3348"/>
    <cellStyle name="_Table_Wellness 2007 5+7 Forecast 2" xfId="3349"/>
    <cellStyle name="_Table_Wellness 2007 5+7 Forecast 3" xfId="3350"/>
    <cellStyle name="_Table_Worksheet in 2008 Business Plan Review Template_final" xfId="3351"/>
    <cellStyle name="_Table_Worksheet in 2008 Business Plan Review Template_final 2" xfId="3352"/>
    <cellStyle name="_Table_Worksheet in 2008 Business Plan Review Template_final 3" xfId="3353"/>
    <cellStyle name="_Table_Worksheet in Supplemental Presentation" xfId="3354"/>
    <cellStyle name="_Table_Worksheet in Supplemental Presentation 2" xfId="3355"/>
    <cellStyle name="_Table_Worksheet in Supplemental Presentation 3" xfId="3356"/>
    <cellStyle name="_TableHead" xfId="3357"/>
    <cellStyle name="_TableHead 2" xfId="3358"/>
    <cellStyle name="_TableHead 3" xfId="3359"/>
    <cellStyle name="_TableHead centre across sel" xfId="3360"/>
    <cellStyle name="_TableHead centre across sel 2" xfId="3361"/>
    <cellStyle name="_TableHead centre across sel 3" xfId="3362"/>
    <cellStyle name="_TableHead centre across sel_Bi weekly rollforward 11 29 08 w DV updates" xfId="3363"/>
    <cellStyle name="_TableHead centre across sel_Bi weekly rollforward 11 29 08 w DV updates 2" xfId="3364"/>
    <cellStyle name="_TableHead centre across sel_Bi weekly rollforward 11 29 08 w DV updates 3" xfId="3365"/>
    <cellStyle name="_TableHead centre across sel_Bi weekly rollforward 12-13-07" xfId="3366"/>
    <cellStyle name="_TableHead centre across sel_Bi weekly rollforward 12-13-07 2" xfId="3367"/>
    <cellStyle name="_TableHead centre across sel_Bi weekly rollforward 12-13-07 3" xfId="3368"/>
    <cellStyle name="_TableHead centre across sel_Bi weekly rollforward 1-24-08" xfId="3369"/>
    <cellStyle name="_TableHead centre across sel_Bi weekly rollforward 1-24-08 2" xfId="3370"/>
    <cellStyle name="_TableHead centre across sel_Bi weekly rollforward 1-24-08 3" xfId="3371"/>
    <cellStyle name="_TableHead centre across sel_Bi weekly rollforward 1-9-08" xfId="3372"/>
    <cellStyle name="_TableHead centre across sel_Bi weekly rollforward 1-9-08 2" xfId="3373"/>
    <cellStyle name="_TableHead centre across sel_Bi weekly rollforward 1-9-08 3" xfId="3374"/>
    <cellStyle name="_TableHead centre across sel_OptumHealth ACR Targets_110607v2" xfId="3375"/>
    <cellStyle name="_TableHead centre across sel_OptumHealth ACR Targets_110607v2 2" xfId="3376"/>
    <cellStyle name="_TableHead centre across sel_OptumHealth ACR Targets_110607v2 3" xfId="3377"/>
    <cellStyle name="_TableHead_asian companies" xfId="3378"/>
    <cellStyle name="_TableHead_asian companies 2" xfId="3379"/>
    <cellStyle name="_TableHead_asian companies 3" xfId="3380"/>
    <cellStyle name="_TableHead_asian companies_Bi weekly rollforward 11 29 08 w DV updates" xfId="3381"/>
    <cellStyle name="_TableHead_asian companies_Bi weekly rollforward 11 29 08 w DV updates 2" xfId="3382"/>
    <cellStyle name="_TableHead_asian companies_Bi weekly rollforward 11 29 08 w DV updates 3" xfId="3383"/>
    <cellStyle name="_TableHead_asian companies_Bi weekly rollforward 12-13-07" xfId="3384"/>
    <cellStyle name="_TableHead_asian companies_Bi weekly rollforward 12-13-07 2" xfId="3385"/>
    <cellStyle name="_TableHead_asian companies_Bi weekly rollforward 12-13-07 3" xfId="3386"/>
    <cellStyle name="_TableHead_asian companies_Bi weekly rollforward 1-24-08" xfId="3387"/>
    <cellStyle name="_TableHead_asian companies_Bi weekly rollforward 1-24-08 2" xfId="3388"/>
    <cellStyle name="_TableHead_asian companies_Bi weekly rollforward 1-24-08 3" xfId="3389"/>
    <cellStyle name="_TableHead_asian companies_Bi weekly rollforward 1-9-08" xfId="3390"/>
    <cellStyle name="_TableHead_asian companies_Bi weekly rollforward 1-9-08 2" xfId="3391"/>
    <cellStyle name="_TableHead_asian companies_Bi weekly rollforward 1-9-08 3" xfId="3392"/>
    <cellStyle name="_TableHead_asian companies_GBS Bi_Weekly 02-06-08" xfId="3393"/>
    <cellStyle name="_TableHead_asian companies_GBS Bi_Weekly 02-06-08 2" xfId="3394"/>
    <cellStyle name="_TableHead_asian companies_GBS Bi_Weekly 02-06-08 3" xfId="3395"/>
    <cellStyle name="_TableHead_asian companies_OptumHealth ACR Targets_110607v2" xfId="3396"/>
    <cellStyle name="_TableHead_asian companies_OptumHealth ACR Targets_110607v2 2" xfId="3397"/>
    <cellStyle name="_TableHead_asian companies_OptumHealth ACR Targets_110607v2 3" xfId="3398"/>
    <cellStyle name="_TableHead_Bi weekly rollforward 11 29 08 w DV updates" xfId="3399"/>
    <cellStyle name="_TableHead_Bi weekly rollforward 11 29 08 w DV updates 2" xfId="3400"/>
    <cellStyle name="_TableHead_Bi weekly rollforward 11 29 08 w DV updates 3" xfId="3401"/>
    <cellStyle name="_TableHead_Bi weekly rollforward 12-13-07" xfId="3402"/>
    <cellStyle name="_TableHead_Bi weekly rollforward 12-13-07 2" xfId="3403"/>
    <cellStyle name="_TableHead_Bi weekly rollforward 12-13-07 3" xfId="3404"/>
    <cellStyle name="_TableHead_Bi weekly rollforward 1-24-08" xfId="3405"/>
    <cellStyle name="_TableHead_Bi weekly rollforward 1-24-08 2" xfId="3406"/>
    <cellStyle name="_TableHead_Bi weekly rollforward 1-24-08 3" xfId="3407"/>
    <cellStyle name="_TableHead_Bi weekly rollforward 1-9-08" xfId="3408"/>
    <cellStyle name="_TableHead_Bi weekly rollforward 1-9-08 2" xfId="3409"/>
    <cellStyle name="_TableHead_Bi weekly rollforward 1-9-08 3" xfId="3410"/>
    <cellStyle name="_TableHead_OptumHealth ACR Targets_110607v2" xfId="3411"/>
    <cellStyle name="_TableHead_OptumHealth ACR Targets_110607v2 2" xfId="3412"/>
    <cellStyle name="_TableHead_OptumHealth ACR Targets_110607v2 3" xfId="3413"/>
    <cellStyle name="_TableRowBorder" xfId="3414"/>
    <cellStyle name="_TableRowBorder 2" xfId="3415"/>
    <cellStyle name="_TableRowBorder 3" xfId="3416"/>
    <cellStyle name="_TableRowBorder_Bi weekly rollforward 11 29 08 w DV updates" xfId="3417"/>
    <cellStyle name="_TableRowBorder_Bi weekly rollforward 11 29 08 w DV updates 2" xfId="3418"/>
    <cellStyle name="_TableRowBorder_Bi weekly rollforward 11 29 08 w DV updates 3" xfId="3419"/>
    <cellStyle name="_TableRowBorder_Bi weekly rollforward 12-13-07" xfId="3420"/>
    <cellStyle name="_TableRowBorder_Bi weekly rollforward 12-13-07 2" xfId="3421"/>
    <cellStyle name="_TableRowBorder_Bi weekly rollforward 12-13-07 3" xfId="3422"/>
    <cellStyle name="_TableRowBorder_Bi weekly rollforward 1-24-08" xfId="3423"/>
    <cellStyle name="_TableRowBorder_Bi weekly rollforward 1-24-08 2" xfId="3424"/>
    <cellStyle name="_TableRowBorder_Bi weekly rollforward 1-24-08 3" xfId="3425"/>
    <cellStyle name="_TableRowBorder_Bi weekly rollforward 1-9-08" xfId="3426"/>
    <cellStyle name="_TableRowBorder_Bi weekly rollforward 1-9-08 2" xfId="3427"/>
    <cellStyle name="_TableRowBorder_Bi weekly rollforward 1-9-08 3" xfId="3428"/>
    <cellStyle name="_TableRowBorder_OptumHealth ACR Targets_110607v2" xfId="3429"/>
    <cellStyle name="_TableRowBorder_OptumHealth ACR Targets_110607v2 2" xfId="3430"/>
    <cellStyle name="_TableRowBorder_OptumHealth ACR Targets_110607v2 3" xfId="3431"/>
    <cellStyle name="_TableRowHead" xfId="3432"/>
    <cellStyle name="_TableRowHead 2" xfId="3433"/>
    <cellStyle name="_TableRowHead 3" xfId="3434"/>
    <cellStyle name="_TableRowHead_asian companies" xfId="3435"/>
    <cellStyle name="_TableRowHead_asian companies 2" xfId="3436"/>
    <cellStyle name="_TableRowHead_asian companies 3" xfId="3437"/>
    <cellStyle name="_TableSuperHead" xfId="3438"/>
    <cellStyle name="_TableSuperHead 2" xfId="3439"/>
    <cellStyle name="_TableSuperHead 3" xfId="3440"/>
    <cellStyle name="_TableSuperHead_asian companies" xfId="3441"/>
    <cellStyle name="_TableSuperHead_asian companies 2" xfId="3442"/>
    <cellStyle name="_TableSuperHead_asian companies 3" xfId="3443"/>
    <cellStyle name="_TableSuperHead_v4_Dealcomp_distribution" xfId="3444"/>
    <cellStyle name="_TableSuperHead_v4_Dealcomp_distribution 2" xfId="3445"/>
    <cellStyle name="_TableSuperHead_v4_Dealcomp_distribution 3" xfId="3446"/>
    <cellStyle name="_USE THESE Supplemental Schedules" xfId="3447"/>
    <cellStyle name="_USE THESE Supplemental Schedules 2" xfId="3448"/>
    <cellStyle name="_USE THESE Supplemental Schedules 2_Observations" xfId="3449"/>
    <cellStyle name="_USE THESE Supplemental Schedules 3" xfId="3450"/>
    <cellStyle name="_USE THESE Supplemental Schedules_Report 3" xfId="3451"/>
    <cellStyle name="_USE THESE Supplemental Schedules_Sheet2" xfId="3452"/>
    <cellStyle name="_USE THESE Supplemental Schedules_Sheet2_Observations" xfId="3453"/>
    <cellStyle name="_USE THESE Supplemental Schedules_Sheet3" xfId="3454"/>
    <cellStyle name="_USE THESE Supplemental Schedules_Sheet3_Observations" xfId="3455"/>
    <cellStyle name="_Variances_Research_Julie" xfId="3456"/>
    <cellStyle name="_Variances_Research_Julie 2" xfId="3457"/>
    <cellStyle name="_Variances_Research_Julie 2_Observations" xfId="3458"/>
    <cellStyle name="_Variances_Research_Julie 3" xfId="3459"/>
    <cellStyle name="_Variances_Research_Julie_Report 3" xfId="3460"/>
    <cellStyle name="_Variances_Research_Julie_Sheet2" xfId="3461"/>
    <cellStyle name="_Variances_Research_Julie_Sheet2_Observations" xfId="3462"/>
    <cellStyle name="_Variances_Research_Julie_Sheet3" xfId="3463"/>
    <cellStyle name="_Variances_Research_Julie_Sheet3_Observations" xfId="3464"/>
    <cellStyle name="_Viterra LBO model - Dec02 - v20" xfId="3465"/>
    <cellStyle name="_Viterra LBO model - Dec02 - v20 2" xfId="3466"/>
    <cellStyle name="_Viterra LBO model - Dec02 - v20 2_Observations" xfId="3467"/>
    <cellStyle name="_Viterra LBO model - Dec02 - v20 3" xfId="3468"/>
    <cellStyle name="_Viterra LBO model - Dec02 - v20_Bi weekly rollforward 11 29 08 w DV updates" xfId="3469"/>
    <cellStyle name="_Viterra LBO model - Dec02 - v20_Bi weekly rollforward 11 29 08 w DV updates 2" xfId="3470"/>
    <cellStyle name="_Viterra LBO model - Dec02 - v20_Bi weekly rollforward 11 29 08 w DV updates 2_Observations" xfId="3471"/>
    <cellStyle name="_Viterra LBO model - Dec02 - v20_Bi weekly rollforward 11 29 08 w DV updates 3" xfId="3472"/>
    <cellStyle name="_Viterra LBO model - Dec02 - v20_Bi weekly rollforward 11 29 08 w DV updates_Report 3" xfId="3473"/>
    <cellStyle name="_Viterra LBO model - Dec02 - v20_Bi weekly rollforward 11 29 08 w DV updates_Sheet2" xfId="3474"/>
    <cellStyle name="_Viterra LBO model - Dec02 - v20_Bi weekly rollforward 11 29 08 w DV updates_Sheet2_Observations" xfId="3475"/>
    <cellStyle name="_Viterra LBO model - Dec02 - v20_Bi weekly rollforward 11 29 08 w DV updates_Sheet3" xfId="3476"/>
    <cellStyle name="_Viterra LBO model - Dec02 - v20_Bi weekly rollforward 11 29 08 w DV updates_Sheet3_Observations" xfId="3477"/>
    <cellStyle name="_Viterra LBO model - Dec02 - v20_Bi weekly rollforward 12-13-07" xfId="3478"/>
    <cellStyle name="_Viterra LBO model - Dec02 - v20_Bi weekly rollforward 12-13-07 2" xfId="3479"/>
    <cellStyle name="_Viterra LBO model - Dec02 - v20_Bi weekly rollforward 12-13-07 2_Observations" xfId="3480"/>
    <cellStyle name="_Viterra LBO model - Dec02 - v20_Bi weekly rollforward 12-13-07 3" xfId="3481"/>
    <cellStyle name="_Viterra LBO model - Dec02 - v20_Bi weekly rollforward 12-13-07_Report 3" xfId="3482"/>
    <cellStyle name="_Viterra LBO model - Dec02 - v20_Bi weekly rollforward 12-13-07_Sheet2" xfId="3483"/>
    <cellStyle name="_Viterra LBO model - Dec02 - v20_Bi weekly rollforward 12-13-07_Sheet2_Observations" xfId="3484"/>
    <cellStyle name="_Viterra LBO model - Dec02 - v20_Bi weekly rollforward 12-13-07_Sheet3" xfId="3485"/>
    <cellStyle name="_Viterra LBO model - Dec02 - v20_Bi weekly rollforward 12-13-07_Sheet3_Observations" xfId="3486"/>
    <cellStyle name="_Viterra LBO model - Dec02 - v20_Bi weekly rollforward 1-24-08" xfId="3487"/>
    <cellStyle name="_Viterra LBO model - Dec02 - v20_Bi weekly rollforward 1-24-08 2" xfId="3488"/>
    <cellStyle name="_Viterra LBO model - Dec02 - v20_Bi weekly rollforward 1-24-08 2_Observations" xfId="3489"/>
    <cellStyle name="_Viterra LBO model - Dec02 - v20_Bi weekly rollforward 1-24-08 3" xfId="3490"/>
    <cellStyle name="_Viterra LBO model - Dec02 - v20_Bi weekly rollforward 1-24-08_Report 3" xfId="3491"/>
    <cellStyle name="_Viterra LBO model - Dec02 - v20_Bi weekly rollforward 1-24-08_Sheet2" xfId="3492"/>
    <cellStyle name="_Viterra LBO model - Dec02 - v20_Bi weekly rollforward 1-24-08_Sheet2_Observations" xfId="3493"/>
    <cellStyle name="_Viterra LBO model - Dec02 - v20_Bi weekly rollforward 1-24-08_Sheet3" xfId="3494"/>
    <cellStyle name="_Viterra LBO model - Dec02 - v20_Bi weekly rollforward 1-24-08_Sheet3_Observations" xfId="3495"/>
    <cellStyle name="_Viterra LBO model - Dec02 - v20_Bi weekly rollforward 1-9-08" xfId="3496"/>
    <cellStyle name="_Viterra LBO model - Dec02 - v20_Bi weekly rollforward 1-9-08 2" xfId="3497"/>
    <cellStyle name="_Viterra LBO model - Dec02 - v20_Bi weekly rollforward 1-9-08 2_Observations" xfId="3498"/>
    <cellStyle name="_Viterra LBO model - Dec02 - v20_Bi weekly rollforward 1-9-08 3" xfId="3499"/>
    <cellStyle name="_Viterra LBO model - Dec02 - v20_Bi weekly rollforward 1-9-08_Report 3" xfId="3500"/>
    <cellStyle name="_Viterra LBO model - Dec02 - v20_Bi weekly rollforward 1-9-08_Sheet2" xfId="3501"/>
    <cellStyle name="_Viterra LBO model - Dec02 - v20_Bi weekly rollforward 1-9-08_Sheet2_Observations" xfId="3502"/>
    <cellStyle name="_Viterra LBO model - Dec02 - v20_Bi weekly rollforward 1-9-08_Sheet3" xfId="3503"/>
    <cellStyle name="_Viterra LBO model - Dec02 - v20_Bi weekly rollforward 1-9-08_Sheet3_Observations" xfId="3504"/>
    <cellStyle name="_Viterra LBO model - Dec02 - v20_OptumHealth ACR Targets_110607v2" xfId="3505"/>
    <cellStyle name="_Viterra LBO model - Dec02 - v20_OptumHealth ACR Targets_110607v2 2" xfId="3506"/>
    <cellStyle name="_Viterra LBO model - Dec02 - v20_OptumHealth ACR Targets_110607v2 2_Observations" xfId="3507"/>
    <cellStyle name="_Viterra LBO model - Dec02 - v20_OptumHealth ACR Targets_110607v2 3" xfId="3508"/>
    <cellStyle name="_Viterra LBO model - Dec02 - v20_OptumHealth ACR Targets_110607v2_Report 3" xfId="3509"/>
    <cellStyle name="_Viterra LBO model - Dec02 - v20_OptumHealth ACR Targets_110607v2_Sheet2" xfId="3510"/>
    <cellStyle name="_Viterra LBO model - Dec02 - v20_OptumHealth ACR Targets_110607v2_Sheet2_Observations" xfId="3511"/>
    <cellStyle name="_Viterra LBO model - Dec02 - v20_OptumHealth ACR Targets_110607v2_Sheet3" xfId="3512"/>
    <cellStyle name="_Viterra LBO model - Dec02 - v20_OptumHealth ACR Targets_110607v2_Sheet3_Observations" xfId="3513"/>
    <cellStyle name="_Viterra LBO model - Dec02 - v20_Report 3" xfId="3514"/>
    <cellStyle name="_Viterra LBO model - Dec02 - v20_Sheet2" xfId="3515"/>
    <cellStyle name="_Viterra LBO model - Dec02 - v20_Sheet2_Observations" xfId="3516"/>
    <cellStyle name="_Viterra LBO model - Dec02 - v20_Sheet3" xfId="3517"/>
    <cellStyle name="_Viterra LBO model - Dec02 - v20_Sheet3_Observations" xfId="3518"/>
    <cellStyle name="_Walkacross schedules - MCD CAC&amp;MGMT" xfId="3519"/>
    <cellStyle name="_Walkacross schedules - MCD CAC&amp;MGMT 2" xfId="3520"/>
    <cellStyle name="_Walkacross schedules - MCD CAC&amp;MGMT 2_Observations" xfId="3521"/>
    <cellStyle name="_Walkacross schedules - MCD CAC&amp;MGMT 3" xfId="3522"/>
    <cellStyle name="_Walkacross schedules - MCD CAC&amp;MGMT_Report 3" xfId="3523"/>
    <cellStyle name="_Walkacross schedules - MCD CAC&amp;MGMT_Sheet2" xfId="3524"/>
    <cellStyle name="_Walkacross schedules - MCD CAC&amp;MGMT_Sheet2_Observations" xfId="3525"/>
    <cellStyle name="_Walkacross schedules - MCD CAC&amp;MGMT_Sheet3" xfId="3526"/>
    <cellStyle name="_Walkacross schedules - MCD CAC&amp;MGMT_Sheet3_Observations" xfId="3527"/>
    <cellStyle name="’Ê‰Ý [0.00]_Area" xfId="3528"/>
    <cellStyle name="’Ê‰Ý_Area" xfId="3529"/>
    <cellStyle name="£ BP" xfId="3530"/>
    <cellStyle name="£Currency [0]" xfId="3531"/>
    <cellStyle name="£Currency [1]" xfId="3532"/>
    <cellStyle name="£Currency [2]" xfId="3533"/>
    <cellStyle name="£Currency [p]" xfId="3534"/>
    <cellStyle name="£Currency [p2]" xfId="3535"/>
    <cellStyle name="£Pounds" xfId="3536"/>
    <cellStyle name="¥ JY" xfId="3537"/>
    <cellStyle name="=C:\WINNT\SYSTEM32\COMMAND.COM" xfId="3538"/>
    <cellStyle name="=C:\WINNT\SYSTEM32\COMMAND.COM 2" xfId="3539"/>
    <cellStyle name="=C:\WINNT\SYSTEM32\COMMAND.COM 3" xfId="3540"/>
    <cellStyle name="•W€_Area" xfId="3541"/>
    <cellStyle name="•W_Area" xfId="3542"/>
    <cellStyle name="0" xfId="3543"/>
    <cellStyle name="0.0" xfId="3544"/>
    <cellStyle name="0.0%" xfId="3545"/>
    <cellStyle name="0.00" xfId="3546"/>
    <cellStyle name="0.00%" xfId="3547"/>
    <cellStyle name="0_Alere Valuation 11.03.06" xfId="3548"/>
    <cellStyle name="0_b" xfId="3549"/>
    <cellStyle name="0_Backup 1.31.07" xfId="3550"/>
    <cellStyle name="0_Backup 1.31.07_Cogent Model 4" xfId="3551"/>
    <cellStyle name="0_Backup 1.31.07_CSC Model 2" xfId="3552"/>
    <cellStyle name="0_Backup 2" xfId="3553"/>
    <cellStyle name="0_BIRDIE model 06.19.07_v20a" xfId="3554"/>
    <cellStyle name="0_BP2" xfId="3555"/>
    <cellStyle name="0_Cadent Model 10" xfId="3556"/>
    <cellStyle name="0_Cadent Model 10_Cogent Model 4" xfId="3557"/>
    <cellStyle name="0_Cadent Model 10_CSC Model 2" xfId="3558"/>
    <cellStyle name="0_Cadent Public Trading Comps" xfId="3559"/>
    <cellStyle name="0_Cadent Trading Comps" xfId="3560"/>
    <cellStyle name="0_CDIC Valuation Matrix" xfId="3561"/>
    <cellStyle name="0_CDIC Valuation Matrix_Comps 2" xfId="3562"/>
    <cellStyle name="0_CDIC Valuation Matrix_MASTER M&amp;A TRANSACTION DATABASE" xfId="3563"/>
    <cellStyle name="0_CDIC Valuation Matrix_Sheet1" xfId="3564"/>
    <cellStyle name="0_CEDAR-HICKORY MODEL_v21" xfId="3565"/>
    <cellStyle name="0_CEDAR-HICKORY MODEL_v21_Comps 2" xfId="3566"/>
    <cellStyle name="0_CEDAR-HICKORY MODEL_v21_MASTER M&amp;A TRANSACTION DATABASE" xfId="3567"/>
    <cellStyle name="0_CEDAR-HICKORY MODEL_v21_Sheet1" xfId="3568"/>
    <cellStyle name="0_Cogent Model 4" xfId="3569"/>
    <cellStyle name="0_Comps 2" xfId="3570"/>
    <cellStyle name="0_CSC Model 2" xfId="3571"/>
    <cellStyle name="0_DIRIGO Financials 00" xfId="3572"/>
    <cellStyle name="0_Dirigo Model 07" xfId="3573"/>
    <cellStyle name="0_Dirigo Model 07_Cogent Model 4" xfId="3574"/>
    <cellStyle name="0_Dirigo Model 07_CSC Model 2" xfId="3575"/>
    <cellStyle name="0_Disease Management M&amp;A" xfId="3576"/>
    <cellStyle name="0_Fairness Opinion Financials" xfId="3577"/>
    <cellStyle name="0_Fairness Opinion Financials_Comps 2" xfId="3578"/>
    <cellStyle name="0_Fairness Opinion Financials_MASTER M&amp;A TRANSACTION DATABASE" xfId="3579"/>
    <cellStyle name="0_Fairness Opinion Financials_Sheet1" xfId="3580"/>
    <cellStyle name="0_Home Health - Hospice Comps" xfId="3581"/>
    <cellStyle name="0_Home Health &amp; Hospice Trading Comps (2)" xfId="3582"/>
    <cellStyle name="0_Lifelink CCRC Valuation_v0" xfId="3583"/>
    <cellStyle name="0_Lifelink CCRC Valuation_v1 (Consolidated)" xfId="3584"/>
    <cellStyle name="0_Lowe's Debt &amp; Lyons" xfId="3585"/>
    <cellStyle name="0_Lowe's Debt &amp; Lyons_Cogent Model 4" xfId="3586"/>
    <cellStyle name="0_Lowe's Debt &amp; Lyons_CSC Model 2" xfId="3587"/>
    <cellStyle name="0_MASTER M&amp;A TRANSACTION DATABASE" xfId="3588"/>
    <cellStyle name="0_Model 10 11.14.07" xfId="3589"/>
    <cellStyle name="0_Model 8.30.06" xfId="3590"/>
    <cellStyle name="0_RAM Model v20" xfId="3591"/>
    <cellStyle name="0_Reformattted Trading Compsv2" xfId="3592"/>
    <cellStyle name="0_Reformattted Trading Compsv2_Comps 2" xfId="3593"/>
    <cellStyle name="0_Reformattted Trading Compsv2_MASTER M&amp;A TRANSACTION DATABASE" xfId="3594"/>
    <cellStyle name="0_Reformattted Trading Compsv2_Sheet1" xfId="3595"/>
    <cellStyle name="0_Segmented Trading Comps" xfId="3596"/>
    <cellStyle name="0_Senior Care Services Trading Comps" xfId="3597"/>
    <cellStyle name="0_Sheet1" xfId="3598"/>
    <cellStyle name="0_Summary Football Field" xfId="3599"/>
    <cellStyle name="0_Summary Football Field_Comps 2" xfId="3600"/>
    <cellStyle name="0_Summary Football Field_MASTER M&amp;A TRANSACTION DATABASE" xfId="3601"/>
    <cellStyle name="0_Summary Football Field_Sheet1" xfId="3602"/>
    <cellStyle name="0_Trading Comps" xfId="3603"/>
    <cellStyle name="0_Trading Comps with WACC" xfId="3604"/>
    <cellStyle name="0_Trading Comps_1" xfId="3605"/>
    <cellStyle name="0_Trading Comps_1_Cogent Model 4" xfId="3606"/>
    <cellStyle name="0_Trading Comps_1_CSC Model 2" xfId="3607"/>
    <cellStyle name="0_Trading Comps_Comps 2" xfId="3608"/>
    <cellStyle name="0_Trading Comps_MASTER M&amp;A TRANSACTION DATABASE" xfId="3609"/>
    <cellStyle name="0_Trading Comps_Sheet1" xfId="3610"/>
    <cellStyle name="0_TVHP Valuation_12.06.05" xfId="3611"/>
    <cellStyle name="0_TVHP Valuation_12.06.05_Cogent Model 4" xfId="3612"/>
    <cellStyle name="0_TVHP Valuation_12.06.05_CSC Model 2" xfId="3613"/>
    <cellStyle name="0_Vanguard Capital M Model (2)" xfId="3614"/>
    <cellStyle name="0_Vanguard Capital M Model (2)_Comps 2" xfId="3615"/>
    <cellStyle name="0_Vanguard Capital M Model (2)_MASTER M&amp;A TRANSACTION DATABASE" xfId="3616"/>
    <cellStyle name="0_Vanguard Capital M Model (2)_Sheet1" xfId="3617"/>
    <cellStyle name="0_WACC" xfId="3618"/>
    <cellStyle name="000" xfId="3619"/>
    <cellStyle name="1" xfId="3620"/>
    <cellStyle name="1_CASHFLOW (2)" xfId="3621"/>
    <cellStyle name="1000s (0)" xfId="3622"/>
    <cellStyle name="1Outputbox1" xfId="3623"/>
    <cellStyle name="1Outputbox1 2" xfId="3624"/>
    <cellStyle name="1Outputbox1 2 2" xfId="3625"/>
    <cellStyle name="1Outputbox1 3" xfId="3626"/>
    <cellStyle name="1Outputbox1 3 2" xfId="3627"/>
    <cellStyle name="1Outputbox1 4" xfId="3628"/>
    <cellStyle name="1Outputbox2" xfId="3629"/>
    <cellStyle name="1Outputbox2 2" xfId="3630"/>
    <cellStyle name="1Outputbox2 3" xfId="3631"/>
    <cellStyle name="1Outputheader" xfId="3632"/>
    <cellStyle name="1Outputheader 2" xfId="3633"/>
    <cellStyle name="1Outputheader 2 2" xfId="3634"/>
    <cellStyle name="1Outputheader 3" xfId="3635"/>
    <cellStyle name="1Outputheader 3 2" xfId="3636"/>
    <cellStyle name="1Outputheader 4" xfId="3637"/>
    <cellStyle name="1Outputheader2" xfId="3638"/>
    <cellStyle name="1Outputheader2 2" xfId="3639"/>
    <cellStyle name="1Outputheader2 3" xfId="3640"/>
    <cellStyle name="1Outputsubtitle" xfId="3641"/>
    <cellStyle name="1Outputsubtitle 2" xfId="3642"/>
    <cellStyle name="1Outputsubtitle 3" xfId="3643"/>
    <cellStyle name="1Outputtitle" xfId="3644"/>
    <cellStyle name="1Outputtitle 2" xfId="3645"/>
    <cellStyle name="1Outputtitle 3" xfId="3646"/>
    <cellStyle name="1parte" xfId="3647"/>
    <cellStyle name="1parte 2" xfId="3648"/>
    <cellStyle name="1parte 3" xfId="3649"/>
    <cellStyle name="1Profileheader" xfId="3650"/>
    <cellStyle name="1Profileheader 2" xfId="3651"/>
    <cellStyle name="1Profileheader 2 2" xfId="3652"/>
    <cellStyle name="1Profileheader 2 2 2" xfId="3653"/>
    <cellStyle name="1Profileheader 2 2 2 2" xfId="3654"/>
    <cellStyle name="1Profileheader 2 2 2 2 2" xfId="3655"/>
    <cellStyle name="1Profileheader 2 2 2 2 3" xfId="3656"/>
    <cellStyle name="1Profileheader 2 2 2 3" xfId="3657"/>
    <cellStyle name="1Profileheader 2 2 2 3 2" xfId="3658"/>
    <cellStyle name="1Profileheader 2 2 2 3 3" xfId="3659"/>
    <cellStyle name="1Profileheader 2 2 2 4" xfId="3660"/>
    <cellStyle name="1Profileheader 2 2 2 5" xfId="3661"/>
    <cellStyle name="1Profileheader 2 2 3" xfId="3662"/>
    <cellStyle name="1Profileheader 2 2 4" xfId="3663"/>
    <cellStyle name="1Profileheader 2 3" xfId="3664"/>
    <cellStyle name="1Profileheader 2 3 2" xfId="3665"/>
    <cellStyle name="1Profileheader 2 4" xfId="3666"/>
    <cellStyle name="1Profileheader 2 5" xfId="3667"/>
    <cellStyle name="1Profileheader 2 6" xfId="3668"/>
    <cellStyle name="1Profileheader 2 7" xfId="3669"/>
    <cellStyle name="1Profileheader 3" xfId="3670"/>
    <cellStyle name="1Profileheader 3 2" xfId="3671"/>
    <cellStyle name="1Profileheader 3 3" xfId="3672"/>
    <cellStyle name="1Profileheader 4" xfId="3673"/>
    <cellStyle name="1Profileheader 4 2" xfId="3674"/>
    <cellStyle name="1Profileheader 5" xfId="3675"/>
    <cellStyle name="1Profileheader 5 2" xfId="3676"/>
    <cellStyle name="1Profileheader 5 2 2" xfId="3677"/>
    <cellStyle name="1Profileheader 5 3" xfId="3678"/>
    <cellStyle name="1Profileheader 6" xfId="3679"/>
    <cellStyle name="1Profilelowerbox" xfId="3680"/>
    <cellStyle name="1Profilelowerbox 2" xfId="3681"/>
    <cellStyle name="1Profilelowerbox 3" xfId="3682"/>
    <cellStyle name="1Profilesubheader" xfId="3683"/>
    <cellStyle name="1Profilesubheader 2" xfId="3684"/>
    <cellStyle name="1Profilesubheader 3" xfId="3685"/>
    <cellStyle name="1Profiletitle" xfId="3686"/>
    <cellStyle name="1Profiletitle 2" xfId="3687"/>
    <cellStyle name="1Profiletitle 3" xfId="3688"/>
    <cellStyle name="1Profiletopbox" xfId="3689"/>
    <cellStyle name="1Profiletopbox 2" xfId="3690"/>
    <cellStyle name="1Profiletopbox 3" xfId="3691"/>
    <cellStyle name="20% - Accent1 10" xfId="3692"/>
    <cellStyle name="20% - Accent1 11" xfId="3693"/>
    <cellStyle name="20% - Accent1 12" xfId="3694"/>
    <cellStyle name="20% - Accent1 13" xfId="3695"/>
    <cellStyle name="20% - Accent1 14" xfId="3696"/>
    <cellStyle name="20% - Accent1 15" xfId="3697"/>
    <cellStyle name="20% - Accent1 16" xfId="3698"/>
    <cellStyle name="20% - Accent1 16 2" xfId="3699"/>
    <cellStyle name="20% - Accent1 17" xfId="3700"/>
    <cellStyle name="20% - Accent1 17 2" xfId="3701"/>
    <cellStyle name="20% - Accent1 18" xfId="3702"/>
    <cellStyle name="20% - Accent1 18 2" xfId="3703"/>
    <cellStyle name="20% - Accent1 19" xfId="3704"/>
    <cellStyle name="20% - Accent1 19 2" xfId="3705"/>
    <cellStyle name="20% - Accent1 2" xfId="3706"/>
    <cellStyle name="20% - Accent1 2 10" xfId="3707"/>
    <cellStyle name="20% - Accent1 2 11" xfId="3708"/>
    <cellStyle name="20% - Accent1 2 12" xfId="3709"/>
    <cellStyle name="20% - Accent1 2 13" xfId="3710"/>
    <cellStyle name="20% - Accent1 2 14" xfId="3711"/>
    <cellStyle name="20% - Accent1 2 15" xfId="3712"/>
    <cellStyle name="20% - Accent1 2 16" xfId="3713"/>
    <cellStyle name="20% - Accent1 2 17" xfId="3714"/>
    <cellStyle name="20% - Accent1 2 18" xfId="3715"/>
    <cellStyle name="20% - Accent1 2 19" xfId="3716"/>
    <cellStyle name="20% - Accent1 2 2" xfId="3717"/>
    <cellStyle name="20% - Accent1 2 2 2" xfId="3718"/>
    <cellStyle name="20% - Accent1 2 20" xfId="3719"/>
    <cellStyle name="20% - Accent1 2 21" xfId="3720"/>
    <cellStyle name="20% - Accent1 2 22" xfId="3721"/>
    <cellStyle name="20% - Accent1 2 23" xfId="3722"/>
    <cellStyle name="20% - Accent1 2 24" xfId="3723"/>
    <cellStyle name="20% - Accent1 2 25" xfId="3724"/>
    <cellStyle name="20% - Accent1 2 26" xfId="3725"/>
    <cellStyle name="20% - Accent1 2 27" xfId="3726"/>
    <cellStyle name="20% - Accent1 2 28" xfId="3727"/>
    <cellStyle name="20% - Accent1 2 29" xfId="3728"/>
    <cellStyle name="20% - Accent1 2 3" xfId="3729"/>
    <cellStyle name="20% - Accent1 2 3 2" xfId="3730"/>
    <cellStyle name="20% - Accent1 2 3 3" xfId="3731"/>
    <cellStyle name="20% - Accent1 2 30" xfId="3732"/>
    <cellStyle name="20% - Accent1 2 31" xfId="3733"/>
    <cellStyle name="20% - Accent1 2 32" xfId="3734"/>
    <cellStyle name="20% - Accent1 2 33" xfId="3735"/>
    <cellStyle name="20% - Accent1 2 34" xfId="3736"/>
    <cellStyle name="20% - Accent1 2 35" xfId="3737"/>
    <cellStyle name="20% - Accent1 2 36" xfId="3738"/>
    <cellStyle name="20% - Accent1 2 4" xfId="3739"/>
    <cellStyle name="20% - Accent1 2 5" xfId="3740"/>
    <cellStyle name="20% - Accent1 2 6" xfId="3741"/>
    <cellStyle name="20% - Accent1 2 7" xfId="3742"/>
    <cellStyle name="20% - Accent1 2 8" xfId="3743"/>
    <cellStyle name="20% - Accent1 2 9" xfId="3744"/>
    <cellStyle name="20% - Accent1 20" xfId="3745"/>
    <cellStyle name="20% - Accent1 20 2" xfId="3746"/>
    <cellStyle name="20% - Accent1 21" xfId="3747"/>
    <cellStyle name="20% - Accent1 21 2" xfId="3748"/>
    <cellStyle name="20% - Accent1 22" xfId="3749"/>
    <cellStyle name="20% - Accent1 22 2" xfId="3750"/>
    <cellStyle name="20% - Accent1 23" xfId="3751"/>
    <cellStyle name="20% - Accent1 23 2" xfId="3752"/>
    <cellStyle name="20% - Accent1 24" xfId="3753"/>
    <cellStyle name="20% - Accent1 24 2" xfId="3754"/>
    <cellStyle name="20% - Accent1 25" xfId="3755"/>
    <cellStyle name="20% - Accent1 25 2" xfId="3756"/>
    <cellStyle name="20% - Accent1 26" xfId="3757"/>
    <cellStyle name="20% - Accent1 26 2" xfId="3758"/>
    <cellStyle name="20% - Accent1 27" xfId="3759"/>
    <cellStyle name="20% - Accent1 27 2" xfId="3760"/>
    <cellStyle name="20% - Accent1 28" xfId="3761"/>
    <cellStyle name="20% - Accent1 28 2" xfId="3762"/>
    <cellStyle name="20% - Accent1 29" xfId="3763"/>
    <cellStyle name="20% - Accent1 3" xfId="3764"/>
    <cellStyle name="20% - Accent1 3 2" xfId="3765"/>
    <cellStyle name="20% - Accent1 30" xfId="3766"/>
    <cellStyle name="20% - Accent1 31" xfId="3767"/>
    <cellStyle name="20% - Accent1 32" xfId="3768"/>
    <cellStyle name="20% - Accent1 33" xfId="3769"/>
    <cellStyle name="20% - Accent1 34" xfId="3770"/>
    <cellStyle name="20% - Accent1 35" xfId="3771"/>
    <cellStyle name="20% - Accent1 36" xfId="3772"/>
    <cellStyle name="20% - Accent1 37" xfId="3773"/>
    <cellStyle name="20% - Accent1 38" xfId="3774"/>
    <cellStyle name="20% - Accent1 39" xfId="3775"/>
    <cellStyle name="20% - Accent1 4" xfId="3776"/>
    <cellStyle name="20% - Accent1 4 2" xfId="3777"/>
    <cellStyle name="20% - Accent1 4 3" xfId="3778"/>
    <cellStyle name="20% - Accent1 4 4" xfId="3779"/>
    <cellStyle name="20% - Accent1 40" xfId="3780"/>
    <cellStyle name="20% - Accent1 41" xfId="3781"/>
    <cellStyle name="20% - Accent1 42" xfId="3782"/>
    <cellStyle name="20% - Accent1 43" xfId="3783"/>
    <cellStyle name="20% - Accent1 44" xfId="3784"/>
    <cellStyle name="20% - Accent1 45" xfId="3785"/>
    <cellStyle name="20% - Accent1 46" xfId="3786"/>
    <cellStyle name="20% - Accent1 47" xfId="3787"/>
    <cellStyle name="20% - Accent1 48" xfId="3788"/>
    <cellStyle name="20% - Accent1 49" xfId="3789"/>
    <cellStyle name="20% - Accent1 5" xfId="3790"/>
    <cellStyle name="20% - Accent1 5 2" xfId="3791"/>
    <cellStyle name="20% - Accent1 5 3" xfId="3792"/>
    <cellStyle name="20% - Accent1 5 4" xfId="3793"/>
    <cellStyle name="20% - Accent1 50" xfId="3794"/>
    <cellStyle name="20% - Accent1 51" xfId="3795"/>
    <cellStyle name="20% - Accent1 6" xfId="3796"/>
    <cellStyle name="20% - Accent1 6 2" xfId="3797"/>
    <cellStyle name="20% - Accent1 6 3" xfId="3798"/>
    <cellStyle name="20% - Accent1 7" xfId="3799"/>
    <cellStyle name="20% - Accent1 7 2" xfId="3800"/>
    <cellStyle name="20% - Accent1 7_Observations" xfId="3801"/>
    <cellStyle name="20% - Accent1 8" xfId="3802"/>
    <cellStyle name="20% - Accent1 8 2" xfId="3803"/>
    <cellStyle name="20% - Accent1 8_Observations" xfId="3804"/>
    <cellStyle name="20% - Accent1 9" xfId="3805"/>
    <cellStyle name="20% - Accent1 9 2" xfId="3806"/>
    <cellStyle name="20% - Accent1 9_Observations" xfId="3807"/>
    <cellStyle name="20% - Accent2 10" xfId="3808"/>
    <cellStyle name="20% - Accent2 11" xfId="3809"/>
    <cellStyle name="20% - Accent2 12" xfId="3810"/>
    <cellStyle name="20% - Accent2 13" xfId="3811"/>
    <cellStyle name="20% - Accent2 14" xfId="3812"/>
    <cellStyle name="20% - Accent2 15" xfId="3813"/>
    <cellStyle name="20% - Accent2 16" xfId="3814"/>
    <cellStyle name="20% - Accent2 16 2" xfId="3815"/>
    <cellStyle name="20% - Accent2 17" xfId="3816"/>
    <cellStyle name="20% - Accent2 17 2" xfId="3817"/>
    <cellStyle name="20% - Accent2 18" xfId="3818"/>
    <cellStyle name="20% - Accent2 18 2" xfId="3819"/>
    <cellStyle name="20% - Accent2 19" xfId="3820"/>
    <cellStyle name="20% - Accent2 19 2" xfId="3821"/>
    <cellStyle name="20% - Accent2 2" xfId="3822"/>
    <cellStyle name="20% - Accent2 2 10" xfId="3823"/>
    <cellStyle name="20% - Accent2 2 11" xfId="3824"/>
    <cellStyle name="20% - Accent2 2 12" xfId="3825"/>
    <cellStyle name="20% - Accent2 2 13" xfId="3826"/>
    <cellStyle name="20% - Accent2 2 14" xfId="3827"/>
    <cellStyle name="20% - Accent2 2 15" xfId="3828"/>
    <cellStyle name="20% - Accent2 2 16" xfId="3829"/>
    <cellStyle name="20% - Accent2 2 17" xfId="3830"/>
    <cellStyle name="20% - Accent2 2 18" xfId="3831"/>
    <cellStyle name="20% - Accent2 2 19" xfId="3832"/>
    <cellStyle name="20% - Accent2 2 2" xfId="3833"/>
    <cellStyle name="20% - Accent2 2 2 2" xfId="3834"/>
    <cellStyle name="20% - Accent2 2 20" xfId="3835"/>
    <cellStyle name="20% - Accent2 2 21" xfId="3836"/>
    <cellStyle name="20% - Accent2 2 22" xfId="3837"/>
    <cellStyle name="20% - Accent2 2 23" xfId="3838"/>
    <cellStyle name="20% - Accent2 2 24" xfId="3839"/>
    <cellStyle name="20% - Accent2 2 25" xfId="3840"/>
    <cellStyle name="20% - Accent2 2 26" xfId="3841"/>
    <cellStyle name="20% - Accent2 2 27" xfId="3842"/>
    <cellStyle name="20% - Accent2 2 28" xfId="3843"/>
    <cellStyle name="20% - Accent2 2 29" xfId="3844"/>
    <cellStyle name="20% - Accent2 2 3" xfId="3845"/>
    <cellStyle name="20% - Accent2 2 3 2" xfId="3846"/>
    <cellStyle name="20% - Accent2 2 3 3" xfId="3847"/>
    <cellStyle name="20% - Accent2 2 30" xfId="3848"/>
    <cellStyle name="20% - Accent2 2 31" xfId="3849"/>
    <cellStyle name="20% - Accent2 2 32" xfId="3850"/>
    <cellStyle name="20% - Accent2 2 33" xfId="3851"/>
    <cellStyle name="20% - Accent2 2 34" xfId="3852"/>
    <cellStyle name="20% - Accent2 2 35" xfId="3853"/>
    <cellStyle name="20% - Accent2 2 36" xfId="3854"/>
    <cellStyle name="20% - Accent2 2 4" xfId="3855"/>
    <cellStyle name="20% - Accent2 2 5" xfId="3856"/>
    <cellStyle name="20% - Accent2 2 6" xfId="3857"/>
    <cellStyle name="20% - Accent2 2 7" xfId="3858"/>
    <cellStyle name="20% - Accent2 2 8" xfId="3859"/>
    <cellStyle name="20% - Accent2 2 9" xfId="3860"/>
    <cellStyle name="20% - Accent2 20" xfId="3861"/>
    <cellStyle name="20% - Accent2 20 2" xfId="3862"/>
    <cellStyle name="20% - Accent2 21" xfId="3863"/>
    <cellStyle name="20% - Accent2 21 2" xfId="3864"/>
    <cellStyle name="20% - Accent2 22" xfId="3865"/>
    <cellStyle name="20% - Accent2 22 2" xfId="3866"/>
    <cellStyle name="20% - Accent2 23" xfId="3867"/>
    <cellStyle name="20% - Accent2 23 2" xfId="3868"/>
    <cellStyle name="20% - Accent2 24" xfId="3869"/>
    <cellStyle name="20% - Accent2 24 2" xfId="3870"/>
    <cellStyle name="20% - Accent2 25" xfId="3871"/>
    <cellStyle name="20% - Accent2 25 2" xfId="3872"/>
    <cellStyle name="20% - Accent2 26" xfId="3873"/>
    <cellStyle name="20% - Accent2 26 2" xfId="3874"/>
    <cellStyle name="20% - Accent2 27" xfId="3875"/>
    <cellStyle name="20% - Accent2 27 2" xfId="3876"/>
    <cellStyle name="20% - Accent2 28" xfId="3877"/>
    <cellStyle name="20% - Accent2 28 2" xfId="3878"/>
    <cellStyle name="20% - Accent2 29" xfId="3879"/>
    <cellStyle name="20% - Accent2 3" xfId="3880"/>
    <cellStyle name="20% - Accent2 3 2" xfId="3881"/>
    <cellStyle name="20% - Accent2 30" xfId="3882"/>
    <cellStyle name="20% - Accent2 31" xfId="3883"/>
    <cellStyle name="20% - Accent2 32" xfId="3884"/>
    <cellStyle name="20% - Accent2 33" xfId="3885"/>
    <cellStyle name="20% - Accent2 34" xfId="3886"/>
    <cellStyle name="20% - Accent2 35" xfId="3887"/>
    <cellStyle name="20% - Accent2 36" xfId="3888"/>
    <cellStyle name="20% - Accent2 37" xfId="3889"/>
    <cellStyle name="20% - Accent2 38" xfId="3890"/>
    <cellStyle name="20% - Accent2 39" xfId="3891"/>
    <cellStyle name="20% - Accent2 4" xfId="3892"/>
    <cellStyle name="20% - Accent2 4 2" xfId="3893"/>
    <cellStyle name="20% - Accent2 4 3" xfId="3894"/>
    <cellStyle name="20% - Accent2 4 4" xfId="3895"/>
    <cellStyle name="20% - Accent2 40" xfId="3896"/>
    <cellStyle name="20% - Accent2 41" xfId="3897"/>
    <cellStyle name="20% - Accent2 42" xfId="3898"/>
    <cellStyle name="20% - Accent2 43" xfId="3899"/>
    <cellStyle name="20% - Accent2 44" xfId="3900"/>
    <cellStyle name="20% - Accent2 45" xfId="3901"/>
    <cellStyle name="20% - Accent2 46" xfId="3902"/>
    <cellStyle name="20% - Accent2 47" xfId="3903"/>
    <cellStyle name="20% - Accent2 48" xfId="3904"/>
    <cellStyle name="20% - Accent2 49" xfId="3905"/>
    <cellStyle name="20% - Accent2 5" xfId="3906"/>
    <cellStyle name="20% - Accent2 5 2" xfId="3907"/>
    <cellStyle name="20% - Accent2 5 3" xfId="3908"/>
    <cellStyle name="20% - Accent2 5 4" xfId="3909"/>
    <cellStyle name="20% - Accent2 50" xfId="3910"/>
    <cellStyle name="20% - Accent2 51" xfId="3911"/>
    <cellStyle name="20% - Accent2 6" xfId="3912"/>
    <cellStyle name="20% - Accent2 6 2" xfId="3913"/>
    <cellStyle name="20% - Accent2 6 3" xfId="3914"/>
    <cellStyle name="20% - Accent2 7" xfId="3915"/>
    <cellStyle name="20% - Accent2 7 2" xfId="3916"/>
    <cellStyle name="20% - Accent2 7_Observations" xfId="3917"/>
    <cellStyle name="20% - Accent2 8" xfId="3918"/>
    <cellStyle name="20% - Accent2 8 2" xfId="3919"/>
    <cellStyle name="20% - Accent2 8_Observations" xfId="3920"/>
    <cellStyle name="20% - Accent2 9" xfId="3921"/>
    <cellStyle name="20% - Accent2 9 2" xfId="3922"/>
    <cellStyle name="20% - Accent2 9_Observations" xfId="3923"/>
    <cellStyle name="20% - Accent3 10" xfId="3924"/>
    <cellStyle name="20% - Accent3 11" xfId="3925"/>
    <cellStyle name="20% - Accent3 12" xfId="3926"/>
    <cellStyle name="20% - Accent3 13" xfId="3927"/>
    <cellStyle name="20% - Accent3 14" xfId="3928"/>
    <cellStyle name="20% - Accent3 15" xfId="3929"/>
    <cellStyle name="20% - Accent3 16" xfId="3930"/>
    <cellStyle name="20% - Accent3 16 2" xfId="3931"/>
    <cellStyle name="20% - Accent3 17" xfId="3932"/>
    <cellStyle name="20% - Accent3 17 2" xfId="3933"/>
    <cellStyle name="20% - Accent3 18" xfId="3934"/>
    <cellStyle name="20% - Accent3 18 2" xfId="3935"/>
    <cellStyle name="20% - Accent3 19" xfId="3936"/>
    <cellStyle name="20% - Accent3 19 2" xfId="3937"/>
    <cellStyle name="20% - Accent3 2" xfId="3938"/>
    <cellStyle name="20% - Accent3 2 10" xfId="3939"/>
    <cellStyle name="20% - Accent3 2 11" xfId="3940"/>
    <cellStyle name="20% - Accent3 2 12" xfId="3941"/>
    <cellStyle name="20% - Accent3 2 13" xfId="3942"/>
    <cellStyle name="20% - Accent3 2 14" xfId="3943"/>
    <cellStyle name="20% - Accent3 2 15" xfId="3944"/>
    <cellStyle name="20% - Accent3 2 16" xfId="3945"/>
    <cellStyle name="20% - Accent3 2 17" xfId="3946"/>
    <cellStyle name="20% - Accent3 2 18" xfId="3947"/>
    <cellStyle name="20% - Accent3 2 19" xfId="3948"/>
    <cellStyle name="20% - Accent3 2 2" xfId="3949"/>
    <cellStyle name="20% - Accent3 2 2 2" xfId="3950"/>
    <cellStyle name="20% - Accent3 2 20" xfId="3951"/>
    <cellStyle name="20% - Accent3 2 21" xfId="3952"/>
    <cellStyle name="20% - Accent3 2 22" xfId="3953"/>
    <cellStyle name="20% - Accent3 2 23" xfId="3954"/>
    <cellStyle name="20% - Accent3 2 24" xfId="3955"/>
    <cellStyle name="20% - Accent3 2 25" xfId="3956"/>
    <cellStyle name="20% - Accent3 2 26" xfId="3957"/>
    <cellStyle name="20% - Accent3 2 27" xfId="3958"/>
    <cellStyle name="20% - Accent3 2 28" xfId="3959"/>
    <cellStyle name="20% - Accent3 2 29" xfId="3960"/>
    <cellStyle name="20% - Accent3 2 3" xfId="3961"/>
    <cellStyle name="20% - Accent3 2 3 2" xfId="3962"/>
    <cellStyle name="20% - Accent3 2 3 3" xfId="3963"/>
    <cellStyle name="20% - Accent3 2 30" xfId="3964"/>
    <cellStyle name="20% - Accent3 2 31" xfId="3965"/>
    <cellStyle name="20% - Accent3 2 32" xfId="3966"/>
    <cellStyle name="20% - Accent3 2 33" xfId="3967"/>
    <cellStyle name="20% - Accent3 2 34" xfId="3968"/>
    <cellStyle name="20% - Accent3 2 35" xfId="3969"/>
    <cellStyle name="20% - Accent3 2 36" xfId="3970"/>
    <cellStyle name="20% - Accent3 2 4" xfId="3971"/>
    <cellStyle name="20% - Accent3 2 5" xfId="3972"/>
    <cellStyle name="20% - Accent3 2 6" xfId="3973"/>
    <cellStyle name="20% - Accent3 2 7" xfId="3974"/>
    <cellStyle name="20% - Accent3 2 8" xfId="3975"/>
    <cellStyle name="20% - Accent3 2 9" xfId="3976"/>
    <cellStyle name="20% - Accent3 20" xfId="3977"/>
    <cellStyle name="20% - Accent3 20 2" xfId="3978"/>
    <cellStyle name="20% - Accent3 21" xfId="3979"/>
    <cellStyle name="20% - Accent3 21 2" xfId="3980"/>
    <cellStyle name="20% - Accent3 22" xfId="3981"/>
    <cellStyle name="20% - Accent3 22 2" xfId="3982"/>
    <cellStyle name="20% - Accent3 23" xfId="3983"/>
    <cellStyle name="20% - Accent3 23 2" xfId="3984"/>
    <cellStyle name="20% - Accent3 24" xfId="3985"/>
    <cellStyle name="20% - Accent3 24 2" xfId="3986"/>
    <cellStyle name="20% - Accent3 25" xfId="3987"/>
    <cellStyle name="20% - Accent3 25 2" xfId="3988"/>
    <cellStyle name="20% - Accent3 26" xfId="3989"/>
    <cellStyle name="20% - Accent3 26 2" xfId="3990"/>
    <cellStyle name="20% - Accent3 27" xfId="3991"/>
    <cellStyle name="20% - Accent3 27 2" xfId="3992"/>
    <cellStyle name="20% - Accent3 28" xfId="3993"/>
    <cellStyle name="20% - Accent3 28 2" xfId="3994"/>
    <cellStyle name="20% - Accent3 29" xfId="3995"/>
    <cellStyle name="20% - Accent3 3" xfId="3996"/>
    <cellStyle name="20% - Accent3 3 2" xfId="3997"/>
    <cellStyle name="20% - Accent3 30" xfId="3998"/>
    <cellStyle name="20% - Accent3 31" xfId="3999"/>
    <cellStyle name="20% - Accent3 32" xfId="4000"/>
    <cellStyle name="20% - Accent3 33" xfId="4001"/>
    <cellStyle name="20% - Accent3 34" xfId="4002"/>
    <cellStyle name="20% - Accent3 35" xfId="4003"/>
    <cellStyle name="20% - Accent3 36" xfId="4004"/>
    <cellStyle name="20% - Accent3 37" xfId="4005"/>
    <cellStyle name="20% - Accent3 38" xfId="4006"/>
    <cellStyle name="20% - Accent3 39" xfId="4007"/>
    <cellStyle name="20% - Accent3 4" xfId="4008"/>
    <cellStyle name="20% - Accent3 4 2" xfId="4009"/>
    <cellStyle name="20% - Accent3 4 3" xfId="4010"/>
    <cellStyle name="20% - Accent3 4 4" xfId="4011"/>
    <cellStyle name="20% - Accent3 40" xfId="4012"/>
    <cellStyle name="20% - Accent3 41" xfId="4013"/>
    <cellStyle name="20% - Accent3 42" xfId="4014"/>
    <cellStyle name="20% - Accent3 43" xfId="4015"/>
    <cellStyle name="20% - Accent3 44" xfId="4016"/>
    <cellStyle name="20% - Accent3 45" xfId="4017"/>
    <cellStyle name="20% - Accent3 46" xfId="4018"/>
    <cellStyle name="20% - Accent3 47" xfId="4019"/>
    <cellStyle name="20% - Accent3 48" xfId="4020"/>
    <cellStyle name="20% - Accent3 49" xfId="4021"/>
    <cellStyle name="20% - Accent3 5" xfId="4022"/>
    <cellStyle name="20% - Accent3 5 2" xfId="4023"/>
    <cellStyle name="20% - Accent3 5 3" xfId="4024"/>
    <cellStyle name="20% - Accent3 5 4" xfId="4025"/>
    <cellStyle name="20% - Accent3 50" xfId="4026"/>
    <cellStyle name="20% - Accent3 51" xfId="4027"/>
    <cellStyle name="20% - Accent3 6" xfId="4028"/>
    <cellStyle name="20% - Accent3 6 2" xfId="4029"/>
    <cellStyle name="20% - Accent3 6 3" xfId="4030"/>
    <cellStyle name="20% - Accent3 7" xfId="4031"/>
    <cellStyle name="20% - Accent3 7 2" xfId="4032"/>
    <cellStyle name="20% - Accent3 7_Observations" xfId="4033"/>
    <cellStyle name="20% - Accent3 8" xfId="4034"/>
    <cellStyle name="20% - Accent3 8 2" xfId="4035"/>
    <cellStyle name="20% - Accent3 8_Observations" xfId="4036"/>
    <cellStyle name="20% - Accent3 9" xfId="4037"/>
    <cellStyle name="20% - Accent3 9 2" xfId="4038"/>
    <cellStyle name="20% - Accent3 9_Observations" xfId="4039"/>
    <cellStyle name="20% - Accent4 10" xfId="4040"/>
    <cellStyle name="20% - Accent4 11" xfId="4041"/>
    <cellStyle name="20% - Accent4 12" xfId="4042"/>
    <cellStyle name="20% - Accent4 13" xfId="4043"/>
    <cellStyle name="20% - Accent4 14" xfId="4044"/>
    <cellStyle name="20% - Accent4 15" xfId="4045"/>
    <cellStyle name="20% - Accent4 16" xfId="4046"/>
    <cellStyle name="20% - Accent4 16 2" xfId="4047"/>
    <cellStyle name="20% - Accent4 17" xfId="4048"/>
    <cellStyle name="20% - Accent4 17 2" xfId="4049"/>
    <cellStyle name="20% - Accent4 18" xfId="4050"/>
    <cellStyle name="20% - Accent4 18 2" xfId="4051"/>
    <cellStyle name="20% - Accent4 19" xfId="4052"/>
    <cellStyle name="20% - Accent4 19 2" xfId="4053"/>
    <cellStyle name="20% - Accent4 2" xfId="4054"/>
    <cellStyle name="20% - Accent4 2 10" xfId="4055"/>
    <cellStyle name="20% - Accent4 2 11" xfId="4056"/>
    <cellStyle name="20% - Accent4 2 12" xfId="4057"/>
    <cellStyle name="20% - Accent4 2 13" xfId="4058"/>
    <cellStyle name="20% - Accent4 2 14" xfId="4059"/>
    <cellStyle name="20% - Accent4 2 15" xfId="4060"/>
    <cellStyle name="20% - Accent4 2 16" xfId="4061"/>
    <cellStyle name="20% - Accent4 2 17" xfId="4062"/>
    <cellStyle name="20% - Accent4 2 18" xfId="4063"/>
    <cellStyle name="20% - Accent4 2 19" xfId="4064"/>
    <cellStyle name="20% - Accent4 2 2" xfId="4065"/>
    <cellStyle name="20% - Accent4 2 2 2" xfId="4066"/>
    <cellStyle name="20% - Accent4 2 20" xfId="4067"/>
    <cellStyle name="20% - Accent4 2 21" xfId="4068"/>
    <cellStyle name="20% - Accent4 2 22" xfId="4069"/>
    <cellStyle name="20% - Accent4 2 23" xfId="4070"/>
    <cellStyle name="20% - Accent4 2 24" xfId="4071"/>
    <cellStyle name="20% - Accent4 2 25" xfId="4072"/>
    <cellStyle name="20% - Accent4 2 26" xfId="4073"/>
    <cellStyle name="20% - Accent4 2 27" xfId="4074"/>
    <cellStyle name="20% - Accent4 2 28" xfId="4075"/>
    <cellStyle name="20% - Accent4 2 29" xfId="4076"/>
    <cellStyle name="20% - Accent4 2 3" xfId="4077"/>
    <cellStyle name="20% - Accent4 2 3 2" xfId="4078"/>
    <cellStyle name="20% - Accent4 2 3 3" xfId="4079"/>
    <cellStyle name="20% - Accent4 2 30" xfId="4080"/>
    <cellStyle name="20% - Accent4 2 31" xfId="4081"/>
    <cellStyle name="20% - Accent4 2 32" xfId="4082"/>
    <cellStyle name="20% - Accent4 2 33" xfId="4083"/>
    <cellStyle name="20% - Accent4 2 34" xfId="4084"/>
    <cellStyle name="20% - Accent4 2 35" xfId="4085"/>
    <cellStyle name="20% - Accent4 2 36" xfId="4086"/>
    <cellStyle name="20% - Accent4 2 4" xfId="4087"/>
    <cellStyle name="20% - Accent4 2 5" xfId="4088"/>
    <cellStyle name="20% - Accent4 2 6" xfId="4089"/>
    <cellStyle name="20% - Accent4 2 7" xfId="4090"/>
    <cellStyle name="20% - Accent4 2 8" xfId="4091"/>
    <cellStyle name="20% - Accent4 2 9" xfId="4092"/>
    <cellStyle name="20% - Accent4 20" xfId="4093"/>
    <cellStyle name="20% - Accent4 20 2" xfId="4094"/>
    <cellStyle name="20% - Accent4 21" xfId="4095"/>
    <cellStyle name="20% - Accent4 21 2" xfId="4096"/>
    <cellStyle name="20% - Accent4 22" xfId="4097"/>
    <cellStyle name="20% - Accent4 22 2" xfId="4098"/>
    <cellStyle name="20% - Accent4 23" xfId="4099"/>
    <cellStyle name="20% - Accent4 23 2" xfId="4100"/>
    <cellStyle name="20% - Accent4 24" xfId="4101"/>
    <cellStyle name="20% - Accent4 24 2" xfId="4102"/>
    <cellStyle name="20% - Accent4 25" xfId="4103"/>
    <cellStyle name="20% - Accent4 25 2" xfId="4104"/>
    <cellStyle name="20% - Accent4 26" xfId="4105"/>
    <cellStyle name="20% - Accent4 26 2" xfId="4106"/>
    <cellStyle name="20% - Accent4 27" xfId="4107"/>
    <cellStyle name="20% - Accent4 27 2" xfId="4108"/>
    <cellStyle name="20% - Accent4 28" xfId="4109"/>
    <cellStyle name="20% - Accent4 28 2" xfId="4110"/>
    <cellStyle name="20% - Accent4 29" xfId="4111"/>
    <cellStyle name="20% - Accent4 3" xfId="4112"/>
    <cellStyle name="20% - Accent4 3 2" xfId="4113"/>
    <cellStyle name="20% - Accent4 30" xfId="4114"/>
    <cellStyle name="20% - Accent4 31" xfId="4115"/>
    <cellStyle name="20% - Accent4 32" xfId="4116"/>
    <cellStyle name="20% - Accent4 33" xfId="4117"/>
    <cellStyle name="20% - Accent4 34" xfId="4118"/>
    <cellStyle name="20% - Accent4 35" xfId="4119"/>
    <cellStyle name="20% - Accent4 36" xfId="4120"/>
    <cellStyle name="20% - Accent4 37" xfId="4121"/>
    <cellStyle name="20% - Accent4 38" xfId="4122"/>
    <cellStyle name="20% - Accent4 39" xfId="4123"/>
    <cellStyle name="20% - Accent4 4" xfId="4124"/>
    <cellStyle name="20% - Accent4 4 2" xfId="4125"/>
    <cellStyle name="20% - Accent4 4 3" xfId="4126"/>
    <cellStyle name="20% - Accent4 4 4" xfId="4127"/>
    <cellStyle name="20% - Accent4 40" xfId="4128"/>
    <cellStyle name="20% - Accent4 41" xfId="4129"/>
    <cellStyle name="20% - Accent4 42" xfId="4130"/>
    <cellStyle name="20% - Accent4 43" xfId="4131"/>
    <cellStyle name="20% - Accent4 44" xfId="4132"/>
    <cellStyle name="20% - Accent4 45" xfId="4133"/>
    <cellStyle name="20% - Accent4 46" xfId="4134"/>
    <cellStyle name="20% - Accent4 47" xfId="4135"/>
    <cellStyle name="20% - Accent4 48" xfId="4136"/>
    <cellStyle name="20% - Accent4 49" xfId="4137"/>
    <cellStyle name="20% - Accent4 5" xfId="4138"/>
    <cellStyle name="20% - Accent4 5 2" xfId="4139"/>
    <cellStyle name="20% - Accent4 5 3" xfId="4140"/>
    <cellStyle name="20% - Accent4 5 4" xfId="4141"/>
    <cellStyle name="20% - Accent4 50" xfId="4142"/>
    <cellStyle name="20% - Accent4 51" xfId="4143"/>
    <cellStyle name="20% - Accent4 6" xfId="4144"/>
    <cellStyle name="20% - Accent4 6 2" xfId="4145"/>
    <cellStyle name="20% - Accent4 6 3" xfId="4146"/>
    <cellStyle name="20% - Accent4 7" xfId="4147"/>
    <cellStyle name="20% - Accent4 7 2" xfId="4148"/>
    <cellStyle name="20% - Accent4 7_Observations" xfId="4149"/>
    <cellStyle name="20% - Accent4 8" xfId="4150"/>
    <cellStyle name="20% - Accent4 8 2" xfId="4151"/>
    <cellStyle name="20% - Accent4 8_Observations" xfId="4152"/>
    <cellStyle name="20% - Accent4 9" xfId="4153"/>
    <cellStyle name="20% - Accent4 9 2" xfId="4154"/>
    <cellStyle name="20% - Accent4 9_Observations" xfId="4155"/>
    <cellStyle name="20% - Accent5 10" xfId="4156"/>
    <cellStyle name="20% - Accent5 11" xfId="4157"/>
    <cellStyle name="20% - Accent5 12" xfId="4158"/>
    <cellStyle name="20% - Accent5 13" xfId="4159"/>
    <cellStyle name="20% - Accent5 14" xfId="4160"/>
    <cellStyle name="20% - Accent5 15" xfId="4161"/>
    <cellStyle name="20% - Accent5 16" xfId="4162"/>
    <cellStyle name="20% - Accent5 16 2" xfId="4163"/>
    <cellStyle name="20% - Accent5 17" xfId="4164"/>
    <cellStyle name="20% - Accent5 17 2" xfId="4165"/>
    <cellStyle name="20% - Accent5 18" xfId="4166"/>
    <cellStyle name="20% - Accent5 18 2" xfId="4167"/>
    <cellStyle name="20% - Accent5 19" xfId="4168"/>
    <cellStyle name="20% - Accent5 19 2" xfId="4169"/>
    <cellStyle name="20% - Accent5 2" xfId="4170"/>
    <cellStyle name="20% - Accent5 2 10" xfId="4171"/>
    <cellStyle name="20% - Accent5 2 11" xfId="4172"/>
    <cellStyle name="20% - Accent5 2 12" xfId="4173"/>
    <cellStyle name="20% - Accent5 2 13" xfId="4174"/>
    <cellStyle name="20% - Accent5 2 14" xfId="4175"/>
    <cellStyle name="20% - Accent5 2 15" xfId="4176"/>
    <cellStyle name="20% - Accent5 2 16" xfId="4177"/>
    <cellStyle name="20% - Accent5 2 17" xfId="4178"/>
    <cellStyle name="20% - Accent5 2 18" xfId="4179"/>
    <cellStyle name="20% - Accent5 2 19" xfId="4180"/>
    <cellStyle name="20% - Accent5 2 2" xfId="4181"/>
    <cellStyle name="20% - Accent5 2 2 2" xfId="4182"/>
    <cellStyle name="20% - Accent5 2 20" xfId="4183"/>
    <cellStyle name="20% - Accent5 2 21" xfId="4184"/>
    <cellStyle name="20% - Accent5 2 22" xfId="4185"/>
    <cellStyle name="20% - Accent5 2 23" xfId="4186"/>
    <cellStyle name="20% - Accent5 2 24" xfId="4187"/>
    <cellStyle name="20% - Accent5 2 25" xfId="4188"/>
    <cellStyle name="20% - Accent5 2 26" xfId="4189"/>
    <cellStyle name="20% - Accent5 2 27" xfId="4190"/>
    <cellStyle name="20% - Accent5 2 28" xfId="4191"/>
    <cellStyle name="20% - Accent5 2 29" xfId="4192"/>
    <cellStyle name="20% - Accent5 2 3" xfId="4193"/>
    <cellStyle name="20% - Accent5 2 3 2" xfId="4194"/>
    <cellStyle name="20% - Accent5 2 30" xfId="4195"/>
    <cellStyle name="20% - Accent5 2 31" xfId="4196"/>
    <cellStyle name="20% - Accent5 2 32" xfId="4197"/>
    <cellStyle name="20% - Accent5 2 33" xfId="4198"/>
    <cellStyle name="20% - Accent5 2 34" xfId="4199"/>
    <cellStyle name="20% - Accent5 2 35" xfId="4200"/>
    <cellStyle name="20% - Accent5 2 4" xfId="4201"/>
    <cellStyle name="20% - Accent5 2 5" xfId="4202"/>
    <cellStyle name="20% - Accent5 2 6" xfId="4203"/>
    <cellStyle name="20% - Accent5 2 7" xfId="4204"/>
    <cellStyle name="20% - Accent5 2 8" xfId="4205"/>
    <cellStyle name="20% - Accent5 2 9" xfId="4206"/>
    <cellStyle name="20% - Accent5 20" xfId="4207"/>
    <cellStyle name="20% - Accent5 20 2" xfId="4208"/>
    <cellStyle name="20% - Accent5 21" xfId="4209"/>
    <cellStyle name="20% - Accent5 21 2" xfId="4210"/>
    <cellStyle name="20% - Accent5 22" xfId="4211"/>
    <cellStyle name="20% - Accent5 22 2" xfId="4212"/>
    <cellStyle name="20% - Accent5 23" xfId="4213"/>
    <cellStyle name="20% - Accent5 23 2" xfId="4214"/>
    <cellStyle name="20% - Accent5 24" xfId="4215"/>
    <cellStyle name="20% - Accent5 24 2" xfId="4216"/>
    <cellStyle name="20% - Accent5 25" xfId="4217"/>
    <cellStyle name="20% - Accent5 25 2" xfId="4218"/>
    <cellStyle name="20% - Accent5 26" xfId="4219"/>
    <cellStyle name="20% - Accent5 26 2" xfId="4220"/>
    <cellStyle name="20% - Accent5 27" xfId="4221"/>
    <cellStyle name="20% - Accent5 27 2" xfId="4222"/>
    <cellStyle name="20% - Accent5 28" xfId="4223"/>
    <cellStyle name="20% - Accent5 28 2" xfId="4224"/>
    <cellStyle name="20% - Accent5 29" xfId="4225"/>
    <cellStyle name="20% - Accent5 3" xfId="4226"/>
    <cellStyle name="20% - Accent5 30" xfId="4227"/>
    <cellStyle name="20% - Accent5 31" xfId="4228"/>
    <cellStyle name="20% - Accent5 32" xfId="4229"/>
    <cellStyle name="20% - Accent5 33" xfId="4230"/>
    <cellStyle name="20% - Accent5 34" xfId="4231"/>
    <cellStyle name="20% - Accent5 35" xfId="4232"/>
    <cellStyle name="20% - Accent5 36" xfId="4233"/>
    <cellStyle name="20% - Accent5 37" xfId="4234"/>
    <cellStyle name="20% - Accent5 38" xfId="4235"/>
    <cellStyle name="20% - Accent5 39" xfId="4236"/>
    <cellStyle name="20% - Accent5 4" xfId="4237"/>
    <cellStyle name="20% - Accent5 4 2" xfId="4238"/>
    <cellStyle name="20% - Accent5 4 3" xfId="4239"/>
    <cellStyle name="20% - Accent5 40" xfId="4240"/>
    <cellStyle name="20% - Accent5 41" xfId="4241"/>
    <cellStyle name="20% - Accent5 42" xfId="4242"/>
    <cellStyle name="20% - Accent5 43" xfId="4243"/>
    <cellStyle name="20% - Accent5 44" xfId="4244"/>
    <cellStyle name="20% - Accent5 45" xfId="4245"/>
    <cellStyle name="20% - Accent5 46" xfId="4246"/>
    <cellStyle name="20% - Accent5 47" xfId="4247"/>
    <cellStyle name="20% - Accent5 48" xfId="4248"/>
    <cellStyle name="20% - Accent5 49" xfId="4249"/>
    <cellStyle name="20% - Accent5 5" xfId="4250"/>
    <cellStyle name="20% - Accent5 5 2" xfId="4251"/>
    <cellStyle name="20% - Accent5 5 3" xfId="4252"/>
    <cellStyle name="20% - Accent5 50" xfId="4253"/>
    <cellStyle name="20% - Accent5 51" xfId="4254"/>
    <cellStyle name="20% - Accent5 6" xfId="4255"/>
    <cellStyle name="20% - Accent5 6 2" xfId="4256"/>
    <cellStyle name="20% - Accent5 7" xfId="4257"/>
    <cellStyle name="20% - Accent5 7 2" xfId="4258"/>
    <cellStyle name="20% - Accent5 7_Observations" xfId="4259"/>
    <cellStyle name="20% - Accent5 8" xfId="4260"/>
    <cellStyle name="20% - Accent5 8 2" xfId="4261"/>
    <cellStyle name="20% - Accent5 8_Observations" xfId="4262"/>
    <cellStyle name="20% - Accent5 9" xfId="4263"/>
    <cellStyle name="20% - Accent5 9 2" xfId="4264"/>
    <cellStyle name="20% - Accent5 9_Observations" xfId="4265"/>
    <cellStyle name="20% - Accent6 10" xfId="4266"/>
    <cellStyle name="20% - Accent6 11" xfId="4267"/>
    <cellStyle name="20% - Accent6 12" xfId="4268"/>
    <cellStyle name="20% - Accent6 13" xfId="4269"/>
    <cellStyle name="20% - Accent6 14" xfId="4270"/>
    <cellStyle name="20% - Accent6 15" xfId="4271"/>
    <cellStyle name="20% - Accent6 16" xfId="4272"/>
    <cellStyle name="20% - Accent6 16 2" xfId="4273"/>
    <cellStyle name="20% - Accent6 17" xfId="4274"/>
    <cellStyle name="20% - Accent6 17 2" xfId="4275"/>
    <cellStyle name="20% - Accent6 18" xfId="4276"/>
    <cellStyle name="20% - Accent6 18 2" xfId="4277"/>
    <cellStyle name="20% - Accent6 19" xfId="4278"/>
    <cellStyle name="20% - Accent6 19 2" xfId="4279"/>
    <cellStyle name="20% - Accent6 2" xfId="4280"/>
    <cellStyle name="20% - Accent6 2 10" xfId="4281"/>
    <cellStyle name="20% - Accent6 2 11" xfId="4282"/>
    <cellStyle name="20% - Accent6 2 12" xfId="4283"/>
    <cellStyle name="20% - Accent6 2 13" xfId="4284"/>
    <cellStyle name="20% - Accent6 2 14" xfId="4285"/>
    <cellStyle name="20% - Accent6 2 15" xfId="4286"/>
    <cellStyle name="20% - Accent6 2 16" xfId="4287"/>
    <cellStyle name="20% - Accent6 2 17" xfId="4288"/>
    <cellStyle name="20% - Accent6 2 18" xfId="4289"/>
    <cellStyle name="20% - Accent6 2 19" xfId="4290"/>
    <cellStyle name="20% - Accent6 2 2" xfId="4291"/>
    <cellStyle name="20% - Accent6 2 2 2" xfId="4292"/>
    <cellStyle name="20% - Accent6 2 20" xfId="4293"/>
    <cellStyle name="20% - Accent6 2 21" xfId="4294"/>
    <cellStyle name="20% - Accent6 2 22" xfId="4295"/>
    <cellStyle name="20% - Accent6 2 23" xfId="4296"/>
    <cellStyle name="20% - Accent6 2 24" xfId="4297"/>
    <cellStyle name="20% - Accent6 2 25" xfId="4298"/>
    <cellStyle name="20% - Accent6 2 26" xfId="4299"/>
    <cellStyle name="20% - Accent6 2 27" xfId="4300"/>
    <cellStyle name="20% - Accent6 2 28" xfId="4301"/>
    <cellStyle name="20% - Accent6 2 29" xfId="4302"/>
    <cellStyle name="20% - Accent6 2 3" xfId="4303"/>
    <cellStyle name="20% - Accent6 2 3 2" xfId="4304"/>
    <cellStyle name="20% - Accent6 2 3 3" xfId="4305"/>
    <cellStyle name="20% - Accent6 2 30" xfId="4306"/>
    <cellStyle name="20% - Accent6 2 31" xfId="4307"/>
    <cellStyle name="20% - Accent6 2 32" xfId="4308"/>
    <cellStyle name="20% - Accent6 2 33" xfId="4309"/>
    <cellStyle name="20% - Accent6 2 34" xfId="4310"/>
    <cellStyle name="20% - Accent6 2 35" xfId="4311"/>
    <cellStyle name="20% - Accent6 2 36" xfId="4312"/>
    <cellStyle name="20% - Accent6 2 4" xfId="4313"/>
    <cellStyle name="20% - Accent6 2 5" xfId="4314"/>
    <cellStyle name="20% - Accent6 2 6" xfId="4315"/>
    <cellStyle name="20% - Accent6 2 7" xfId="4316"/>
    <cellStyle name="20% - Accent6 2 8" xfId="4317"/>
    <cellStyle name="20% - Accent6 2 9" xfId="4318"/>
    <cellStyle name="20% - Accent6 20" xfId="4319"/>
    <cellStyle name="20% - Accent6 20 2" xfId="4320"/>
    <cellStyle name="20% - Accent6 21" xfId="4321"/>
    <cellStyle name="20% - Accent6 21 2" xfId="4322"/>
    <cellStyle name="20% - Accent6 22" xfId="4323"/>
    <cellStyle name="20% - Accent6 22 2" xfId="4324"/>
    <cellStyle name="20% - Accent6 23" xfId="4325"/>
    <cellStyle name="20% - Accent6 23 2" xfId="4326"/>
    <cellStyle name="20% - Accent6 24" xfId="4327"/>
    <cellStyle name="20% - Accent6 24 2" xfId="4328"/>
    <cellStyle name="20% - Accent6 25" xfId="4329"/>
    <cellStyle name="20% - Accent6 25 2" xfId="4330"/>
    <cellStyle name="20% - Accent6 26" xfId="4331"/>
    <cellStyle name="20% - Accent6 26 2" xfId="4332"/>
    <cellStyle name="20% - Accent6 27" xfId="4333"/>
    <cellStyle name="20% - Accent6 27 2" xfId="4334"/>
    <cellStyle name="20% - Accent6 28" xfId="4335"/>
    <cellStyle name="20% - Accent6 28 2" xfId="4336"/>
    <cellStyle name="20% - Accent6 29" xfId="4337"/>
    <cellStyle name="20% - Accent6 3" xfId="4338"/>
    <cellStyle name="20% - Accent6 3 2" xfId="4339"/>
    <cellStyle name="20% - Accent6 30" xfId="4340"/>
    <cellStyle name="20% - Accent6 31" xfId="4341"/>
    <cellStyle name="20% - Accent6 32" xfId="4342"/>
    <cellStyle name="20% - Accent6 33" xfId="4343"/>
    <cellStyle name="20% - Accent6 34" xfId="4344"/>
    <cellStyle name="20% - Accent6 35" xfId="4345"/>
    <cellStyle name="20% - Accent6 36" xfId="4346"/>
    <cellStyle name="20% - Accent6 37" xfId="4347"/>
    <cellStyle name="20% - Accent6 38" xfId="4348"/>
    <cellStyle name="20% - Accent6 39" xfId="4349"/>
    <cellStyle name="20% - Accent6 4" xfId="4350"/>
    <cellStyle name="20% - Accent6 4 2" xfId="4351"/>
    <cellStyle name="20% - Accent6 4 3" xfId="4352"/>
    <cellStyle name="20% - Accent6 4 4" xfId="4353"/>
    <cellStyle name="20% - Accent6 40" xfId="4354"/>
    <cellStyle name="20% - Accent6 41" xfId="4355"/>
    <cellStyle name="20% - Accent6 42" xfId="4356"/>
    <cellStyle name="20% - Accent6 43" xfId="4357"/>
    <cellStyle name="20% - Accent6 44" xfId="4358"/>
    <cellStyle name="20% - Accent6 45" xfId="4359"/>
    <cellStyle name="20% - Accent6 46" xfId="4360"/>
    <cellStyle name="20% - Accent6 47" xfId="4361"/>
    <cellStyle name="20% - Accent6 48" xfId="4362"/>
    <cellStyle name="20% - Accent6 49" xfId="4363"/>
    <cellStyle name="20% - Accent6 5" xfId="4364"/>
    <cellStyle name="20% - Accent6 5 2" xfId="4365"/>
    <cellStyle name="20% - Accent6 5 3" xfId="4366"/>
    <cellStyle name="20% - Accent6 5 4" xfId="4367"/>
    <cellStyle name="20% - Accent6 50" xfId="4368"/>
    <cellStyle name="20% - Accent6 6" xfId="4369"/>
    <cellStyle name="20% - Accent6 6 2" xfId="4370"/>
    <cellStyle name="20% - Accent6 6 3" xfId="4371"/>
    <cellStyle name="20% - Accent6 7" xfId="4372"/>
    <cellStyle name="20% - Accent6 7 2" xfId="4373"/>
    <cellStyle name="20% - Accent6 7_Observations" xfId="4374"/>
    <cellStyle name="20% - Accent6 8" xfId="4375"/>
    <cellStyle name="20% - Accent6 8 2" xfId="4376"/>
    <cellStyle name="20% - Accent6 8_Observations" xfId="4377"/>
    <cellStyle name="20% - Accent6 9" xfId="4378"/>
    <cellStyle name="20% - Accent6 9 2" xfId="4379"/>
    <cellStyle name="20% - Accent6 9_Observations" xfId="4380"/>
    <cellStyle name="2parte" xfId="4381"/>
    <cellStyle name="3$" xfId="4382"/>
    <cellStyle name="4" xfId="4383"/>
    <cellStyle name="4_CASHFLOW" xfId="4384"/>
    <cellStyle name="4_CASHFLOW (2)" xfId="4385"/>
    <cellStyle name="4_INCBS" xfId="4386"/>
    <cellStyle name="4_INCBS (2)" xfId="4387"/>
    <cellStyle name="4_INCFS_APRIL01-ppa" xfId="4388"/>
    <cellStyle name="4_QCINCFS" xfId="4389"/>
    <cellStyle name="4_QCINCFS (2)" xfId="4390"/>
    <cellStyle name="40% - Accent1 10" xfId="4391"/>
    <cellStyle name="40% - Accent1 11" xfId="4392"/>
    <cellStyle name="40% - Accent1 12" xfId="4393"/>
    <cellStyle name="40% - Accent1 13" xfId="4394"/>
    <cellStyle name="40% - Accent1 14" xfId="4395"/>
    <cellStyle name="40% - Accent1 15" xfId="4396"/>
    <cellStyle name="40% - Accent1 16" xfId="4397"/>
    <cellStyle name="40% - Accent1 16 2" xfId="4398"/>
    <cellStyle name="40% - Accent1 17" xfId="4399"/>
    <cellStyle name="40% - Accent1 17 2" xfId="4400"/>
    <cellStyle name="40% - Accent1 18" xfId="4401"/>
    <cellStyle name="40% - Accent1 18 2" xfId="4402"/>
    <cellStyle name="40% - Accent1 19" xfId="4403"/>
    <cellStyle name="40% - Accent1 19 2" xfId="4404"/>
    <cellStyle name="40% - Accent1 2" xfId="4405"/>
    <cellStyle name="40% - Accent1 2 10" xfId="4406"/>
    <cellStyle name="40% - Accent1 2 11" xfId="4407"/>
    <cellStyle name="40% - Accent1 2 12" xfId="4408"/>
    <cellStyle name="40% - Accent1 2 13" xfId="4409"/>
    <cellStyle name="40% - Accent1 2 14" xfId="4410"/>
    <cellStyle name="40% - Accent1 2 15" xfId="4411"/>
    <cellStyle name="40% - Accent1 2 16" xfId="4412"/>
    <cellStyle name="40% - Accent1 2 17" xfId="4413"/>
    <cellStyle name="40% - Accent1 2 18" xfId="4414"/>
    <cellStyle name="40% - Accent1 2 19" xfId="4415"/>
    <cellStyle name="40% - Accent1 2 2" xfId="4416"/>
    <cellStyle name="40% - Accent1 2 2 2" xfId="4417"/>
    <cellStyle name="40% - Accent1 2 20" xfId="4418"/>
    <cellStyle name="40% - Accent1 2 21" xfId="4419"/>
    <cellStyle name="40% - Accent1 2 22" xfId="4420"/>
    <cellStyle name="40% - Accent1 2 23" xfId="4421"/>
    <cellStyle name="40% - Accent1 2 24" xfId="4422"/>
    <cellStyle name="40% - Accent1 2 25" xfId="4423"/>
    <cellStyle name="40% - Accent1 2 26" xfId="4424"/>
    <cellStyle name="40% - Accent1 2 27" xfId="4425"/>
    <cellStyle name="40% - Accent1 2 28" xfId="4426"/>
    <cellStyle name="40% - Accent1 2 29" xfId="4427"/>
    <cellStyle name="40% - Accent1 2 3" xfId="4428"/>
    <cellStyle name="40% - Accent1 2 3 2" xfId="4429"/>
    <cellStyle name="40% - Accent1 2 3 3" xfId="4430"/>
    <cellStyle name="40% - Accent1 2 30" xfId="4431"/>
    <cellStyle name="40% - Accent1 2 31" xfId="4432"/>
    <cellStyle name="40% - Accent1 2 32" xfId="4433"/>
    <cellStyle name="40% - Accent1 2 33" xfId="4434"/>
    <cellStyle name="40% - Accent1 2 34" xfId="4435"/>
    <cellStyle name="40% - Accent1 2 35" xfId="4436"/>
    <cellStyle name="40% - Accent1 2 36" xfId="4437"/>
    <cellStyle name="40% - Accent1 2 4" xfId="4438"/>
    <cellStyle name="40% - Accent1 2 5" xfId="4439"/>
    <cellStyle name="40% - Accent1 2 6" xfId="4440"/>
    <cellStyle name="40% - Accent1 2 7" xfId="4441"/>
    <cellStyle name="40% - Accent1 2 8" xfId="4442"/>
    <cellStyle name="40% - Accent1 2 9" xfId="4443"/>
    <cellStyle name="40% - Accent1 20" xfId="4444"/>
    <cellStyle name="40% - Accent1 20 2" xfId="4445"/>
    <cellStyle name="40% - Accent1 21" xfId="4446"/>
    <cellStyle name="40% - Accent1 21 2" xfId="4447"/>
    <cellStyle name="40% - Accent1 22" xfId="4448"/>
    <cellStyle name="40% - Accent1 22 2" xfId="4449"/>
    <cellStyle name="40% - Accent1 23" xfId="4450"/>
    <cellStyle name="40% - Accent1 23 2" xfId="4451"/>
    <cellStyle name="40% - Accent1 24" xfId="4452"/>
    <cellStyle name="40% - Accent1 24 2" xfId="4453"/>
    <cellStyle name="40% - Accent1 25" xfId="4454"/>
    <cellStyle name="40% - Accent1 25 2" xfId="4455"/>
    <cellStyle name="40% - Accent1 26" xfId="4456"/>
    <cellStyle name="40% - Accent1 26 2" xfId="4457"/>
    <cellStyle name="40% - Accent1 27" xfId="4458"/>
    <cellStyle name="40% - Accent1 27 2" xfId="4459"/>
    <cellStyle name="40% - Accent1 28" xfId="4460"/>
    <cellStyle name="40% - Accent1 28 2" xfId="4461"/>
    <cellStyle name="40% - Accent1 29" xfId="4462"/>
    <cellStyle name="40% - Accent1 3" xfId="4463"/>
    <cellStyle name="40% - Accent1 3 2" xfId="4464"/>
    <cellStyle name="40% - Accent1 30" xfId="4465"/>
    <cellStyle name="40% - Accent1 31" xfId="4466"/>
    <cellStyle name="40% - Accent1 32" xfId="4467"/>
    <cellStyle name="40% - Accent1 33" xfId="4468"/>
    <cellStyle name="40% - Accent1 34" xfId="4469"/>
    <cellStyle name="40% - Accent1 35" xfId="4470"/>
    <cellStyle name="40% - Accent1 36" xfId="4471"/>
    <cellStyle name="40% - Accent1 37" xfId="4472"/>
    <cellStyle name="40% - Accent1 38" xfId="4473"/>
    <cellStyle name="40% - Accent1 39" xfId="4474"/>
    <cellStyle name="40% - Accent1 4" xfId="4475"/>
    <cellStyle name="40% - Accent1 4 2" xfId="4476"/>
    <cellStyle name="40% - Accent1 4 3" xfId="4477"/>
    <cellStyle name="40% - Accent1 4 4" xfId="4478"/>
    <cellStyle name="40% - Accent1 40" xfId="4479"/>
    <cellStyle name="40% - Accent1 41" xfId="4480"/>
    <cellStyle name="40% - Accent1 42" xfId="4481"/>
    <cellStyle name="40% - Accent1 43" xfId="4482"/>
    <cellStyle name="40% - Accent1 44" xfId="4483"/>
    <cellStyle name="40% - Accent1 45" xfId="4484"/>
    <cellStyle name="40% - Accent1 46" xfId="4485"/>
    <cellStyle name="40% - Accent1 47" xfId="4486"/>
    <cellStyle name="40% - Accent1 48" xfId="4487"/>
    <cellStyle name="40% - Accent1 49" xfId="4488"/>
    <cellStyle name="40% - Accent1 5" xfId="4489"/>
    <cellStyle name="40% - Accent1 5 2" xfId="4490"/>
    <cellStyle name="40% - Accent1 5 3" xfId="4491"/>
    <cellStyle name="40% - Accent1 5 4" xfId="4492"/>
    <cellStyle name="40% - Accent1 50" xfId="4493"/>
    <cellStyle name="40% - Accent1 51" xfId="4494"/>
    <cellStyle name="40% - Accent1 6" xfId="4495"/>
    <cellStyle name="40% - Accent1 6 2" xfId="4496"/>
    <cellStyle name="40% - Accent1 6 3" xfId="4497"/>
    <cellStyle name="40% - Accent1 7" xfId="4498"/>
    <cellStyle name="40% - Accent1 7 2" xfId="4499"/>
    <cellStyle name="40% - Accent1 7_Observations" xfId="4500"/>
    <cellStyle name="40% - Accent1 8" xfId="4501"/>
    <cellStyle name="40% - Accent1 8 2" xfId="4502"/>
    <cellStyle name="40% - Accent1 8_Observations" xfId="4503"/>
    <cellStyle name="40% - Accent1 9" xfId="4504"/>
    <cellStyle name="40% - Accent1 9 2" xfId="4505"/>
    <cellStyle name="40% - Accent1 9_Observations" xfId="4506"/>
    <cellStyle name="40% - Accent2 10" xfId="4507"/>
    <cellStyle name="40% - Accent2 11" xfId="4508"/>
    <cellStyle name="40% - Accent2 12" xfId="4509"/>
    <cellStyle name="40% - Accent2 13" xfId="4510"/>
    <cellStyle name="40% - Accent2 14" xfId="4511"/>
    <cellStyle name="40% - Accent2 15" xfId="4512"/>
    <cellStyle name="40% - Accent2 16" xfId="4513"/>
    <cellStyle name="40% - Accent2 16 2" xfId="4514"/>
    <cellStyle name="40% - Accent2 17" xfId="4515"/>
    <cellStyle name="40% - Accent2 17 2" xfId="4516"/>
    <cellStyle name="40% - Accent2 18" xfId="4517"/>
    <cellStyle name="40% - Accent2 18 2" xfId="4518"/>
    <cellStyle name="40% - Accent2 19" xfId="4519"/>
    <cellStyle name="40% - Accent2 19 2" xfId="4520"/>
    <cellStyle name="40% - Accent2 2" xfId="4521"/>
    <cellStyle name="40% - Accent2 2 10" xfId="4522"/>
    <cellStyle name="40% - Accent2 2 11" xfId="4523"/>
    <cellStyle name="40% - Accent2 2 12" xfId="4524"/>
    <cellStyle name="40% - Accent2 2 13" xfId="4525"/>
    <cellStyle name="40% - Accent2 2 14" xfId="4526"/>
    <cellStyle name="40% - Accent2 2 15" xfId="4527"/>
    <cellStyle name="40% - Accent2 2 16" xfId="4528"/>
    <cellStyle name="40% - Accent2 2 17" xfId="4529"/>
    <cellStyle name="40% - Accent2 2 18" xfId="4530"/>
    <cellStyle name="40% - Accent2 2 19" xfId="4531"/>
    <cellStyle name="40% - Accent2 2 2" xfId="4532"/>
    <cellStyle name="40% - Accent2 2 2 2" xfId="4533"/>
    <cellStyle name="40% - Accent2 2 20" xfId="4534"/>
    <cellStyle name="40% - Accent2 2 21" xfId="4535"/>
    <cellStyle name="40% - Accent2 2 22" xfId="4536"/>
    <cellStyle name="40% - Accent2 2 23" xfId="4537"/>
    <cellStyle name="40% - Accent2 2 24" xfId="4538"/>
    <cellStyle name="40% - Accent2 2 25" xfId="4539"/>
    <cellStyle name="40% - Accent2 2 26" xfId="4540"/>
    <cellStyle name="40% - Accent2 2 27" xfId="4541"/>
    <cellStyle name="40% - Accent2 2 28" xfId="4542"/>
    <cellStyle name="40% - Accent2 2 29" xfId="4543"/>
    <cellStyle name="40% - Accent2 2 3" xfId="4544"/>
    <cellStyle name="40% - Accent2 2 3 2" xfId="4545"/>
    <cellStyle name="40% - Accent2 2 30" xfId="4546"/>
    <cellStyle name="40% - Accent2 2 31" xfId="4547"/>
    <cellStyle name="40% - Accent2 2 32" xfId="4548"/>
    <cellStyle name="40% - Accent2 2 33" xfId="4549"/>
    <cellStyle name="40% - Accent2 2 34" xfId="4550"/>
    <cellStyle name="40% - Accent2 2 35" xfId="4551"/>
    <cellStyle name="40% - Accent2 2 4" xfId="4552"/>
    <cellStyle name="40% - Accent2 2 5" xfId="4553"/>
    <cellStyle name="40% - Accent2 2 6" xfId="4554"/>
    <cellStyle name="40% - Accent2 2 7" xfId="4555"/>
    <cellStyle name="40% - Accent2 2 8" xfId="4556"/>
    <cellStyle name="40% - Accent2 2 9" xfId="4557"/>
    <cellStyle name="40% - Accent2 20" xfId="4558"/>
    <cellStyle name="40% - Accent2 20 2" xfId="4559"/>
    <cellStyle name="40% - Accent2 21" xfId="4560"/>
    <cellStyle name="40% - Accent2 21 2" xfId="4561"/>
    <cellStyle name="40% - Accent2 22" xfId="4562"/>
    <cellStyle name="40% - Accent2 22 2" xfId="4563"/>
    <cellStyle name="40% - Accent2 23" xfId="4564"/>
    <cellStyle name="40% - Accent2 23 2" xfId="4565"/>
    <cellStyle name="40% - Accent2 24" xfId="4566"/>
    <cellStyle name="40% - Accent2 24 2" xfId="4567"/>
    <cellStyle name="40% - Accent2 25" xfId="4568"/>
    <cellStyle name="40% - Accent2 25 2" xfId="4569"/>
    <cellStyle name="40% - Accent2 26" xfId="4570"/>
    <cellStyle name="40% - Accent2 26 2" xfId="4571"/>
    <cellStyle name="40% - Accent2 27" xfId="4572"/>
    <cellStyle name="40% - Accent2 27 2" xfId="4573"/>
    <cellStyle name="40% - Accent2 28" xfId="4574"/>
    <cellStyle name="40% - Accent2 28 2" xfId="4575"/>
    <cellStyle name="40% - Accent2 29" xfId="4576"/>
    <cellStyle name="40% - Accent2 3" xfId="4577"/>
    <cellStyle name="40% - Accent2 30" xfId="4578"/>
    <cellStyle name="40% - Accent2 31" xfId="4579"/>
    <cellStyle name="40% - Accent2 32" xfId="4580"/>
    <cellStyle name="40% - Accent2 33" xfId="4581"/>
    <cellStyle name="40% - Accent2 34" xfId="4582"/>
    <cellStyle name="40% - Accent2 35" xfId="4583"/>
    <cellStyle name="40% - Accent2 36" xfId="4584"/>
    <cellStyle name="40% - Accent2 37" xfId="4585"/>
    <cellStyle name="40% - Accent2 38" xfId="4586"/>
    <cellStyle name="40% - Accent2 39" xfId="4587"/>
    <cellStyle name="40% - Accent2 4" xfId="4588"/>
    <cellStyle name="40% - Accent2 4 2" xfId="4589"/>
    <cellStyle name="40% - Accent2 4 3" xfId="4590"/>
    <cellStyle name="40% - Accent2 40" xfId="4591"/>
    <cellStyle name="40% - Accent2 41" xfId="4592"/>
    <cellStyle name="40% - Accent2 42" xfId="4593"/>
    <cellStyle name="40% - Accent2 43" xfId="4594"/>
    <cellStyle name="40% - Accent2 44" xfId="4595"/>
    <cellStyle name="40% - Accent2 45" xfId="4596"/>
    <cellStyle name="40% - Accent2 46" xfId="4597"/>
    <cellStyle name="40% - Accent2 47" xfId="4598"/>
    <cellStyle name="40% - Accent2 48" xfId="4599"/>
    <cellStyle name="40% - Accent2 49" xfId="4600"/>
    <cellStyle name="40% - Accent2 5" xfId="4601"/>
    <cellStyle name="40% - Accent2 5 2" xfId="4602"/>
    <cellStyle name="40% - Accent2 5 3" xfId="4603"/>
    <cellStyle name="40% - Accent2 50" xfId="4604"/>
    <cellStyle name="40% - Accent2 51" xfId="4605"/>
    <cellStyle name="40% - Accent2 6" xfId="4606"/>
    <cellStyle name="40% - Accent2 6 2" xfId="4607"/>
    <cellStyle name="40% - Accent2 7" xfId="4608"/>
    <cellStyle name="40% - Accent2 7 2" xfId="4609"/>
    <cellStyle name="40% - Accent2 7_Observations" xfId="4610"/>
    <cellStyle name="40% - Accent2 8" xfId="4611"/>
    <cellStyle name="40% - Accent2 8 2" xfId="4612"/>
    <cellStyle name="40% - Accent2 8_Observations" xfId="4613"/>
    <cellStyle name="40% - Accent2 9" xfId="4614"/>
    <cellStyle name="40% - Accent2 9 2" xfId="4615"/>
    <cellStyle name="40% - Accent2 9_Observations" xfId="4616"/>
    <cellStyle name="40% - Accent3 10" xfId="4617"/>
    <cellStyle name="40% - Accent3 11" xfId="4618"/>
    <cellStyle name="40% - Accent3 12" xfId="4619"/>
    <cellStyle name="40% - Accent3 13" xfId="4620"/>
    <cellStyle name="40% - Accent3 14" xfId="4621"/>
    <cellStyle name="40% - Accent3 15" xfId="4622"/>
    <cellStyle name="40% - Accent3 16" xfId="4623"/>
    <cellStyle name="40% - Accent3 16 2" xfId="4624"/>
    <cellStyle name="40% - Accent3 17" xfId="4625"/>
    <cellStyle name="40% - Accent3 17 2" xfId="4626"/>
    <cellStyle name="40% - Accent3 18" xfId="4627"/>
    <cellStyle name="40% - Accent3 18 2" xfId="4628"/>
    <cellStyle name="40% - Accent3 19" xfId="4629"/>
    <cellStyle name="40% - Accent3 19 2" xfId="4630"/>
    <cellStyle name="40% - Accent3 2" xfId="4631"/>
    <cellStyle name="40% - Accent3 2 10" xfId="4632"/>
    <cellStyle name="40% - Accent3 2 11" xfId="4633"/>
    <cellStyle name="40% - Accent3 2 12" xfId="4634"/>
    <cellStyle name="40% - Accent3 2 13" xfId="4635"/>
    <cellStyle name="40% - Accent3 2 14" xfId="4636"/>
    <cellStyle name="40% - Accent3 2 15" xfId="4637"/>
    <cellStyle name="40% - Accent3 2 16" xfId="4638"/>
    <cellStyle name="40% - Accent3 2 17" xfId="4639"/>
    <cellStyle name="40% - Accent3 2 18" xfId="4640"/>
    <cellStyle name="40% - Accent3 2 19" xfId="4641"/>
    <cellStyle name="40% - Accent3 2 2" xfId="4642"/>
    <cellStyle name="40% - Accent3 2 2 2" xfId="4643"/>
    <cellStyle name="40% - Accent3 2 20" xfId="4644"/>
    <cellStyle name="40% - Accent3 2 21" xfId="4645"/>
    <cellStyle name="40% - Accent3 2 22" xfId="4646"/>
    <cellStyle name="40% - Accent3 2 23" xfId="4647"/>
    <cellStyle name="40% - Accent3 2 24" xfId="4648"/>
    <cellStyle name="40% - Accent3 2 25" xfId="4649"/>
    <cellStyle name="40% - Accent3 2 26" xfId="4650"/>
    <cellStyle name="40% - Accent3 2 27" xfId="4651"/>
    <cellStyle name="40% - Accent3 2 28" xfId="4652"/>
    <cellStyle name="40% - Accent3 2 29" xfId="4653"/>
    <cellStyle name="40% - Accent3 2 3" xfId="4654"/>
    <cellStyle name="40% - Accent3 2 3 2" xfId="4655"/>
    <cellStyle name="40% - Accent3 2 3 3" xfId="4656"/>
    <cellStyle name="40% - Accent3 2 30" xfId="4657"/>
    <cellStyle name="40% - Accent3 2 31" xfId="4658"/>
    <cellStyle name="40% - Accent3 2 32" xfId="4659"/>
    <cellStyle name="40% - Accent3 2 33" xfId="4660"/>
    <cellStyle name="40% - Accent3 2 34" xfId="4661"/>
    <cellStyle name="40% - Accent3 2 35" xfId="4662"/>
    <cellStyle name="40% - Accent3 2 36" xfId="4663"/>
    <cellStyle name="40% - Accent3 2 4" xfId="4664"/>
    <cellStyle name="40% - Accent3 2 5" xfId="4665"/>
    <cellStyle name="40% - Accent3 2 6" xfId="4666"/>
    <cellStyle name="40% - Accent3 2 7" xfId="4667"/>
    <cellStyle name="40% - Accent3 2 8" xfId="4668"/>
    <cellStyle name="40% - Accent3 2 9" xfId="4669"/>
    <cellStyle name="40% - Accent3 20" xfId="4670"/>
    <cellStyle name="40% - Accent3 20 2" xfId="4671"/>
    <cellStyle name="40% - Accent3 21" xfId="4672"/>
    <cellStyle name="40% - Accent3 21 2" xfId="4673"/>
    <cellStyle name="40% - Accent3 22" xfId="4674"/>
    <cellStyle name="40% - Accent3 22 2" xfId="4675"/>
    <cellStyle name="40% - Accent3 23" xfId="4676"/>
    <cellStyle name="40% - Accent3 23 2" xfId="4677"/>
    <cellStyle name="40% - Accent3 24" xfId="4678"/>
    <cellStyle name="40% - Accent3 24 2" xfId="4679"/>
    <cellStyle name="40% - Accent3 25" xfId="4680"/>
    <cellStyle name="40% - Accent3 25 2" xfId="4681"/>
    <cellStyle name="40% - Accent3 26" xfId="4682"/>
    <cellStyle name="40% - Accent3 26 2" xfId="4683"/>
    <cellStyle name="40% - Accent3 27" xfId="4684"/>
    <cellStyle name="40% - Accent3 27 2" xfId="4685"/>
    <cellStyle name="40% - Accent3 28" xfId="4686"/>
    <cellStyle name="40% - Accent3 28 2" xfId="4687"/>
    <cellStyle name="40% - Accent3 29" xfId="4688"/>
    <cellStyle name="40% - Accent3 3" xfId="4689"/>
    <cellStyle name="40% - Accent3 3 2" xfId="4690"/>
    <cellStyle name="40% - Accent3 30" xfId="4691"/>
    <cellStyle name="40% - Accent3 31" xfId="4692"/>
    <cellStyle name="40% - Accent3 32" xfId="4693"/>
    <cellStyle name="40% - Accent3 33" xfId="4694"/>
    <cellStyle name="40% - Accent3 34" xfId="4695"/>
    <cellStyle name="40% - Accent3 35" xfId="4696"/>
    <cellStyle name="40% - Accent3 36" xfId="4697"/>
    <cellStyle name="40% - Accent3 37" xfId="4698"/>
    <cellStyle name="40% - Accent3 38" xfId="4699"/>
    <cellStyle name="40% - Accent3 39" xfId="4700"/>
    <cellStyle name="40% - Accent3 4" xfId="4701"/>
    <cellStyle name="40% - Accent3 4 2" xfId="4702"/>
    <cellStyle name="40% - Accent3 4 3" xfId="4703"/>
    <cellStyle name="40% - Accent3 4 4" xfId="4704"/>
    <cellStyle name="40% - Accent3 40" xfId="4705"/>
    <cellStyle name="40% - Accent3 41" xfId="4706"/>
    <cellStyle name="40% - Accent3 42" xfId="4707"/>
    <cellStyle name="40% - Accent3 43" xfId="4708"/>
    <cellStyle name="40% - Accent3 44" xfId="4709"/>
    <cellStyle name="40% - Accent3 45" xfId="4710"/>
    <cellStyle name="40% - Accent3 46" xfId="4711"/>
    <cellStyle name="40% - Accent3 47" xfId="4712"/>
    <cellStyle name="40% - Accent3 48" xfId="4713"/>
    <cellStyle name="40% - Accent3 49" xfId="4714"/>
    <cellStyle name="40% - Accent3 5" xfId="4715"/>
    <cellStyle name="40% - Accent3 5 2" xfId="4716"/>
    <cellStyle name="40% - Accent3 5 3" xfId="4717"/>
    <cellStyle name="40% - Accent3 5 4" xfId="4718"/>
    <cellStyle name="40% - Accent3 50" xfId="4719"/>
    <cellStyle name="40% - Accent3 51" xfId="4720"/>
    <cellStyle name="40% - Accent3 6" xfId="4721"/>
    <cellStyle name="40% - Accent3 6 2" xfId="4722"/>
    <cellStyle name="40% - Accent3 6 3" xfId="4723"/>
    <cellStyle name="40% - Accent3 6_Observations" xfId="4724"/>
    <cellStyle name="40% - Accent3 7" xfId="4725"/>
    <cellStyle name="40% - Accent3 7 2" xfId="4726"/>
    <cellStyle name="40% - Accent3 7_Observations" xfId="4727"/>
    <cellStyle name="40% - Accent3 8" xfId="4728"/>
    <cellStyle name="40% - Accent3 8 2" xfId="4729"/>
    <cellStyle name="40% - Accent3 8_Observations" xfId="4730"/>
    <cellStyle name="40% - Accent3 9" xfId="4731"/>
    <cellStyle name="40% - Accent3 9 2" xfId="4732"/>
    <cellStyle name="40% - Accent3 9_Observations" xfId="4733"/>
    <cellStyle name="40% - Accent4 10" xfId="4734"/>
    <cellStyle name="40% - Accent4 11" xfId="4735"/>
    <cellStyle name="40% - Accent4 12" xfId="4736"/>
    <cellStyle name="40% - Accent4 13" xfId="4737"/>
    <cellStyle name="40% - Accent4 14" xfId="4738"/>
    <cellStyle name="40% - Accent4 15" xfId="4739"/>
    <cellStyle name="40% - Accent4 16" xfId="4740"/>
    <cellStyle name="40% - Accent4 16 2" xfId="4741"/>
    <cellStyle name="40% - Accent4 16_Observations" xfId="4742"/>
    <cellStyle name="40% - Accent4 17" xfId="4743"/>
    <cellStyle name="40% - Accent4 17 2" xfId="4744"/>
    <cellStyle name="40% - Accent4 17_Observations" xfId="4745"/>
    <cellStyle name="40% - Accent4 18" xfId="4746"/>
    <cellStyle name="40% - Accent4 18 2" xfId="4747"/>
    <cellStyle name="40% - Accent4 18_Observations" xfId="4748"/>
    <cellStyle name="40% - Accent4 19" xfId="4749"/>
    <cellStyle name="40% - Accent4 19 2" xfId="4750"/>
    <cellStyle name="40% - Accent4 19_Observations" xfId="4751"/>
    <cellStyle name="40% - Accent4 2" xfId="4752"/>
    <cellStyle name="40% - Accent4 2 10" xfId="4753"/>
    <cellStyle name="40% - Accent4 2 11" xfId="4754"/>
    <cellStyle name="40% - Accent4 2 12" xfId="4755"/>
    <cellStyle name="40% - Accent4 2 13" xfId="4756"/>
    <cellStyle name="40% - Accent4 2 14" xfId="4757"/>
    <cellStyle name="40% - Accent4 2 15" xfId="4758"/>
    <cellStyle name="40% - Accent4 2 16" xfId="4759"/>
    <cellStyle name="40% - Accent4 2 17" xfId="4760"/>
    <cellStyle name="40% - Accent4 2 18" xfId="4761"/>
    <cellStyle name="40% - Accent4 2 19" xfId="4762"/>
    <cellStyle name="40% - Accent4 2 2" xfId="4763"/>
    <cellStyle name="40% - Accent4 2 2 2" xfId="4764"/>
    <cellStyle name="40% - Accent4 2 2_Observations" xfId="4765"/>
    <cellStyle name="40% - Accent4 2 20" xfId="4766"/>
    <cellStyle name="40% - Accent4 2 21" xfId="4767"/>
    <cellStyle name="40% - Accent4 2 22" xfId="4768"/>
    <cellStyle name="40% - Accent4 2 23" xfId="4769"/>
    <cellStyle name="40% - Accent4 2 24" xfId="4770"/>
    <cellStyle name="40% - Accent4 2 25" xfId="4771"/>
    <cellStyle name="40% - Accent4 2 26" xfId="4772"/>
    <cellStyle name="40% - Accent4 2 27" xfId="4773"/>
    <cellStyle name="40% - Accent4 2 28" xfId="4774"/>
    <cellStyle name="40% - Accent4 2 29" xfId="4775"/>
    <cellStyle name="40% - Accent4 2 3" xfId="4776"/>
    <cellStyle name="40% - Accent4 2 3 2" xfId="4777"/>
    <cellStyle name="40% - Accent4 2 3 3" xfId="4778"/>
    <cellStyle name="40% - Accent4 2 3_Observations" xfId="4779"/>
    <cellStyle name="40% - Accent4 2 30" xfId="4780"/>
    <cellStyle name="40% - Accent4 2 31" xfId="4781"/>
    <cellStyle name="40% - Accent4 2 32" xfId="4782"/>
    <cellStyle name="40% - Accent4 2 33" xfId="4783"/>
    <cellStyle name="40% - Accent4 2 34" xfId="4784"/>
    <cellStyle name="40% - Accent4 2 35" xfId="4785"/>
    <cellStyle name="40% - Accent4 2 36" xfId="4786"/>
    <cellStyle name="40% - Accent4 2 4" xfId="4787"/>
    <cellStyle name="40% - Accent4 2 5" xfId="4788"/>
    <cellStyle name="40% - Accent4 2 6" xfId="4789"/>
    <cellStyle name="40% - Accent4 2 7" xfId="4790"/>
    <cellStyle name="40% - Accent4 2 8" xfId="4791"/>
    <cellStyle name="40% - Accent4 2 9" xfId="4792"/>
    <cellStyle name="40% - Accent4 2_Observations" xfId="4793"/>
    <cellStyle name="40% - Accent4 20" xfId="4794"/>
    <cellStyle name="40% - Accent4 20 2" xfId="4795"/>
    <cellStyle name="40% - Accent4 20_Observations" xfId="4796"/>
    <cellStyle name="40% - Accent4 21" xfId="4797"/>
    <cellStyle name="40% - Accent4 21 2" xfId="4798"/>
    <cellStyle name="40% - Accent4 21_Observations" xfId="4799"/>
    <cellStyle name="40% - Accent4 22" xfId="4800"/>
    <cellStyle name="40% - Accent4 22 2" xfId="4801"/>
    <cellStyle name="40% - Accent4 22_Observations" xfId="4802"/>
    <cellStyle name="40% - Accent4 23" xfId="4803"/>
    <cellStyle name="40% - Accent4 23 2" xfId="4804"/>
    <cellStyle name="40% - Accent4 23_Observations" xfId="4805"/>
    <cellStyle name="40% - Accent4 24" xfId="4806"/>
    <cellStyle name="40% - Accent4 24 2" xfId="4807"/>
    <cellStyle name="40% - Accent4 24_Observations" xfId="4808"/>
    <cellStyle name="40% - Accent4 25" xfId="4809"/>
    <cellStyle name="40% - Accent4 25 2" xfId="4810"/>
    <cellStyle name="40% - Accent4 25_Observations" xfId="4811"/>
    <cellStyle name="40% - Accent4 26" xfId="4812"/>
    <cellStyle name="40% - Accent4 26 2" xfId="4813"/>
    <cellStyle name="40% - Accent4 26_Observations" xfId="4814"/>
    <cellStyle name="40% - Accent4 27" xfId="4815"/>
    <cellStyle name="40% - Accent4 27 2" xfId="4816"/>
    <cellStyle name="40% - Accent4 27_Observations" xfId="4817"/>
    <cellStyle name="40% - Accent4 28" xfId="4818"/>
    <cellStyle name="40% - Accent4 28 2" xfId="4819"/>
    <cellStyle name="40% - Accent4 28_Observations" xfId="4820"/>
    <cellStyle name="40% - Accent4 29" xfId="4821"/>
    <cellStyle name="40% - Accent4 3" xfId="4822"/>
    <cellStyle name="40% - Accent4 3 2" xfId="4823"/>
    <cellStyle name="40% - Accent4 3_Observations" xfId="4824"/>
    <cellStyle name="40% - Accent4 30" xfId="4825"/>
    <cellStyle name="40% - Accent4 31" xfId="4826"/>
    <cellStyle name="40% - Accent4 32" xfId="4827"/>
    <cellStyle name="40% - Accent4 33" xfId="4828"/>
    <cellStyle name="40% - Accent4 34" xfId="4829"/>
    <cellStyle name="40% - Accent4 35" xfId="4830"/>
    <cellStyle name="40% - Accent4 36" xfId="4831"/>
    <cellStyle name="40% - Accent4 37" xfId="4832"/>
    <cellStyle name="40% - Accent4 38" xfId="4833"/>
    <cellStyle name="40% - Accent4 39" xfId="4834"/>
    <cellStyle name="40% - Accent4 4" xfId="4835"/>
    <cellStyle name="40% - Accent4 4 2" xfId="4836"/>
    <cellStyle name="40% - Accent4 4 3" xfId="4837"/>
    <cellStyle name="40% - Accent4 4 4" xfId="4838"/>
    <cellStyle name="40% - Accent4 4_Observations" xfId="4839"/>
    <cellStyle name="40% - Accent4 40" xfId="4840"/>
    <cellStyle name="40% - Accent4 41" xfId="4841"/>
    <cellStyle name="40% - Accent4 42" xfId="4842"/>
    <cellStyle name="40% - Accent4 43" xfId="4843"/>
    <cellStyle name="40% - Accent4 44" xfId="4844"/>
    <cellStyle name="40% - Accent4 45" xfId="4845"/>
    <cellStyle name="40% - Accent4 46" xfId="4846"/>
    <cellStyle name="40% - Accent4 47" xfId="4847"/>
    <cellStyle name="40% - Accent4 48" xfId="4848"/>
    <cellStyle name="40% - Accent4 49" xfId="4849"/>
    <cellStyle name="40% - Accent4 5" xfId="4850"/>
    <cellStyle name="40% - Accent4 5 2" xfId="4851"/>
    <cellStyle name="40% - Accent4 5 3" xfId="4852"/>
    <cellStyle name="40% - Accent4 5 4" xfId="4853"/>
    <cellStyle name="40% - Accent4 5_Observations" xfId="4854"/>
    <cellStyle name="40% - Accent4 50" xfId="4855"/>
    <cellStyle name="40% - Accent4 51" xfId="4856"/>
    <cellStyle name="40% - Accent4 6" xfId="4857"/>
    <cellStyle name="40% - Accent4 6 2" xfId="4858"/>
    <cellStyle name="40% - Accent4 6 3" xfId="4859"/>
    <cellStyle name="40% - Accent4 6_Observations" xfId="4860"/>
    <cellStyle name="40% - Accent4 7" xfId="4861"/>
    <cellStyle name="40% - Accent4 7 2" xfId="4862"/>
    <cellStyle name="40% - Accent4 7_Observations" xfId="4863"/>
    <cellStyle name="40% - Accent4 8" xfId="4864"/>
    <cellStyle name="40% - Accent4 8 2" xfId="4865"/>
    <cellStyle name="40% - Accent4 8_Observations" xfId="4866"/>
    <cellStyle name="40% - Accent4 9" xfId="4867"/>
    <cellStyle name="40% - Accent4 9 2" xfId="4868"/>
    <cellStyle name="40% - Accent4 9_Observations" xfId="4869"/>
    <cellStyle name="40% - Accent5 10" xfId="4870"/>
    <cellStyle name="40% - Accent5 11" xfId="4871"/>
    <cellStyle name="40% - Accent5 12" xfId="4872"/>
    <cellStyle name="40% - Accent5 13" xfId="4873"/>
    <cellStyle name="40% - Accent5 14" xfId="4874"/>
    <cellStyle name="40% - Accent5 15" xfId="4875"/>
    <cellStyle name="40% - Accent5 16" xfId="4876"/>
    <cellStyle name="40% - Accent5 16 2" xfId="4877"/>
    <cellStyle name="40% - Accent5 16_Observations" xfId="4878"/>
    <cellStyle name="40% - Accent5 17" xfId="4879"/>
    <cellStyle name="40% - Accent5 17 2" xfId="4880"/>
    <cellStyle name="40% - Accent5 17_Observations" xfId="4881"/>
    <cellStyle name="40% - Accent5 18" xfId="4882"/>
    <cellStyle name="40% - Accent5 18 2" xfId="4883"/>
    <cellStyle name="40% - Accent5 18_Observations" xfId="4884"/>
    <cellStyle name="40% - Accent5 19" xfId="4885"/>
    <cellStyle name="40% - Accent5 19 2" xfId="4886"/>
    <cellStyle name="40% - Accent5 19_Observations" xfId="4887"/>
    <cellStyle name="40% - Accent5 2" xfId="4888"/>
    <cellStyle name="40% - Accent5 2 10" xfId="4889"/>
    <cellStyle name="40% - Accent5 2 11" xfId="4890"/>
    <cellStyle name="40% - Accent5 2 12" xfId="4891"/>
    <cellStyle name="40% - Accent5 2 13" xfId="4892"/>
    <cellStyle name="40% - Accent5 2 14" xfId="4893"/>
    <cellStyle name="40% - Accent5 2 15" xfId="4894"/>
    <cellStyle name="40% - Accent5 2 16" xfId="4895"/>
    <cellStyle name="40% - Accent5 2 17" xfId="4896"/>
    <cellStyle name="40% - Accent5 2 18" xfId="4897"/>
    <cellStyle name="40% - Accent5 2 19" xfId="4898"/>
    <cellStyle name="40% - Accent5 2 2" xfId="4899"/>
    <cellStyle name="40% - Accent5 2 2 2" xfId="4900"/>
    <cellStyle name="40% - Accent5 2 2_Observations" xfId="4901"/>
    <cellStyle name="40% - Accent5 2 20" xfId="4902"/>
    <cellStyle name="40% - Accent5 2 21" xfId="4903"/>
    <cellStyle name="40% - Accent5 2 22" xfId="4904"/>
    <cellStyle name="40% - Accent5 2 23" xfId="4905"/>
    <cellStyle name="40% - Accent5 2 24" xfId="4906"/>
    <cellStyle name="40% - Accent5 2 25" xfId="4907"/>
    <cellStyle name="40% - Accent5 2 26" xfId="4908"/>
    <cellStyle name="40% - Accent5 2 27" xfId="4909"/>
    <cellStyle name="40% - Accent5 2 28" xfId="4910"/>
    <cellStyle name="40% - Accent5 2 29" xfId="4911"/>
    <cellStyle name="40% - Accent5 2 3" xfId="4912"/>
    <cellStyle name="40% - Accent5 2 3 2" xfId="4913"/>
    <cellStyle name="40% - Accent5 2 3 3" xfId="4914"/>
    <cellStyle name="40% - Accent5 2 3_Observations" xfId="4915"/>
    <cellStyle name="40% - Accent5 2 30" xfId="4916"/>
    <cellStyle name="40% - Accent5 2 31" xfId="4917"/>
    <cellStyle name="40% - Accent5 2 32" xfId="4918"/>
    <cellStyle name="40% - Accent5 2 33" xfId="4919"/>
    <cellStyle name="40% - Accent5 2 34" xfId="4920"/>
    <cellStyle name="40% - Accent5 2 35" xfId="4921"/>
    <cellStyle name="40% - Accent5 2 36" xfId="4922"/>
    <cellStyle name="40% - Accent5 2 4" xfId="4923"/>
    <cellStyle name="40% - Accent5 2 5" xfId="4924"/>
    <cellStyle name="40% - Accent5 2 6" xfId="4925"/>
    <cellStyle name="40% - Accent5 2 7" xfId="4926"/>
    <cellStyle name="40% - Accent5 2 8" xfId="4927"/>
    <cellStyle name="40% - Accent5 2 9" xfId="4928"/>
    <cellStyle name="40% - Accent5 2_Observations" xfId="4929"/>
    <cellStyle name="40% - Accent5 20" xfId="4930"/>
    <cellStyle name="40% - Accent5 20 2" xfId="4931"/>
    <cellStyle name="40% - Accent5 20_Observations" xfId="4932"/>
    <cellStyle name="40% - Accent5 21" xfId="4933"/>
    <cellStyle name="40% - Accent5 21 2" xfId="4934"/>
    <cellStyle name="40% - Accent5 21_Observations" xfId="4935"/>
    <cellStyle name="40% - Accent5 22" xfId="4936"/>
    <cellStyle name="40% - Accent5 22 2" xfId="4937"/>
    <cellStyle name="40% - Accent5 22_Observations" xfId="4938"/>
    <cellStyle name="40% - Accent5 23" xfId="4939"/>
    <cellStyle name="40% - Accent5 23 2" xfId="4940"/>
    <cellStyle name="40% - Accent5 23_Observations" xfId="4941"/>
    <cellStyle name="40% - Accent5 24" xfId="4942"/>
    <cellStyle name="40% - Accent5 24 2" xfId="4943"/>
    <cellStyle name="40% - Accent5 24_Observations" xfId="4944"/>
    <cellStyle name="40% - Accent5 25" xfId="4945"/>
    <cellStyle name="40% - Accent5 25 2" xfId="4946"/>
    <cellStyle name="40% - Accent5 25_Observations" xfId="4947"/>
    <cellStyle name="40% - Accent5 26" xfId="4948"/>
    <cellStyle name="40% - Accent5 26 2" xfId="4949"/>
    <cellStyle name="40% - Accent5 26_Observations" xfId="4950"/>
    <cellStyle name="40% - Accent5 27" xfId="4951"/>
    <cellStyle name="40% - Accent5 27 2" xfId="4952"/>
    <cellStyle name="40% - Accent5 27_Observations" xfId="4953"/>
    <cellStyle name="40% - Accent5 28" xfId="4954"/>
    <cellStyle name="40% - Accent5 28 2" xfId="4955"/>
    <cellStyle name="40% - Accent5 28_Observations" xfId="4956"/>
    <cellStyle name="40% - Accent5 29" xfId="4957"/>
    <cellStyle name="40% - Accent5 3" xfId="4958"/>
    <cellStyle name="40% - Accent5 3 2" xfId="4959"/>
    <cellStyle name="40% - Accent5 3_Observations" xfId="4960"/>
    <cellStyle name="40% - Accent5 30" xfId="4961"/>
    <cellStyle name="40% - Accent5 31" xfId="4962"/>
    <cellStyle name="40% - Accent5 32" xfId="4963"/>
    <cellStyle name="40% - Accent5 33" xfId="4964"/>
    <cellStyle name="40% - Accent5 34" xfId="4965"/>
    <cellStyle name="40% - Accent5 35" xfId="4966"/>
    <cellStyle name="40% - Accent5 36" xfId="4967"/>
    <cellStyle name="40% - Accent5 37" xfId="4968"/>
    <cellStyle name="40% - Accent5 38" xfId="4969"/>
    <cellStyle name="40% - Accent5 39" xfId="4970"/>
    <cellStyle name="40% - Accent5 4" xfId="4971"/>
    <cellStyle name="40% - Accent5 4 2" xfId="4972"/>
    <cellStyle name="40% - Accent5 4 3" xfId="4973"/>
    <cellStyle name="40% - Accent5 4 4" xfId="4974"/>
    <cellStyle name="40% - Accent5 4_Observations" xfId="4975"/>
    <cellStyle name="40% - Accent5 40" xfId="4976"/>
    <cellStyle name="40% - Accent5 41" xfId="4977"/>
    <cellStyle name="40% - Accent5 42" xfId="4978"/>
    <cellStyle name="40% - Accent5 43" xfId="4979"/>
    <cellStyle name="40% - Accent5 44" xfId="4980"/>
    <cellStyle name="40% - Accent5 45" xfId="4981"/>
    <cellStyle name="40% - Accent5 46" xfId="4982"/>
    <cellStyle name="40% - Accent5 47" xfId="4983"/>
    <cellStyle name="40% - Accent5 48" xfId="4984"/>
    <cellStyle name="40% - Accent5 49" xfId="4985"/>
    <cellStyle name="40% - Accent5 5" xfId="4986"/>
    <cellStyle name="40% - Accent5 5 2" xfId="4987"/>
    <cellStyle name="40% - Accent5 5 3" xfId="4988"/>
    <cellStyle name="40% - Accent5 5 4" xfId="4989"/>
    <cellStyle name="40% - Accent5 5_Observations" xfId="4990"/>
    <cellStyle name="40% - Accent5 50" xfId="4991"/>
    <cellStyle name="40% - Accent5 51" xfId="4992"/>
    <cellStyle name="40% - Accent5 6" xfId="4993"/>
    <cellStyle name="40% - Accent5 6 2" xfId="4994"/>
    <cellStyle name="40% - Accent5 6 3" xfId="4995"/>
    <cellStyle name="40% - Accent5 6_Observations" xfId="4996"/>
    <cellStyle name="40% - Accent5 7" xfId="4997"/>
    <cellStyle name="40% - Accent5 7 2" xfId="4998"/>
    <cellStyle name="40% - Accent5 7_Observations" xfId="4999"/>
    <cellStyle name="40% - Accent5 8" xfId="5000"/>
    <cellStyle name="40% - Accent5 8 2" xfId="5001"/>
    <cellStyle name="40% - Accent5 8_Observations" xfId="5002"/>
    <cellStyle name="40% - Accent5 9" xfId="5003"/>
    <cellStyle name="40% - Accent5 9 2" xfId="5004"/>
    <cellStyle name="40% - Accent5 9_Observations" xfId="5005"/>
    <cellStyle name="40% - Accent6 10" xfId="5006"/>
    <cellStyle name="40% - Accent6 11" xfId="5007"/>
    <cellStyle name="40% - Accent6 12" xfId="5008"/>
    <cellStyle name="40% - Accent6 13" xfId="5009"/>
    <cellStyle name="40% - Accent6 14" xfId="5010"/>
    <cellStyle name="40% - Accent6 15" xfId="5011"/>
    <cellStyle name="40% - Accent6 16" xfId="5012"/>
    <cellStyle name="40% - Accent6 16 2" xfId="5013"/>
    <cellStyle name="40% - Accent6 16_Observations" xfId="5014"/>
    <cellStyle name="40% - Accent6 17" xfId="5015"/>
    <cellStyle name="40% - Accent6 17 2" xfId="5016"/>
    <cellStyle name="40% - Accent6 17_Observations" xfId="5017"/>
    <cellStyle name="40% - Accent6 18" xfId="5018"/>
    <cellStyle name="40% - Accent6 18 2" xfId="5019"/>
    <cellStyle name="40% - Accent6 18_Observations" xfId="5020"/>
    <cellStyle name="40% - Accent6 19" xfId="5021"/>
    <cellStyle name="40% - Accent6 19 2" xfId="5022"/>
    <cellStyle name="40% - Accent6 19_Observations" xfId="5023"/>
    <cellStyle name="40% - Accent6 2" xfId="5024"/>
    <cellStyle name="40% - Accent6 2 10" xfId="5025"/>
    <cellStyle name="40% - Accent6 2 11" xfId="5026"/>
    <cellStyle name="40% - Accent6 2 12" xfId="5027"/>
    <cellStyle name="40% - Accent6 2 13" xfId="5028"/>
    <cellStyle name="40% - Accent6 2 14" xfId="5029"/>
    <cellStyle name="40% - Accent6 2 15" xfId="5030"/>
    <cellStyle name="40% - Accent6 2 16" xfId="5031"/>
    <cellStyle name="40% - Accent6 2 17" xfId="5032"/>
    <cellStyle name="40% - Accent6 2 18" xfId="5033"/>
    <cellStyle name="40% - Accent6 2 19" xfId="5034"/>
    <cellStyle name="40% - Accent6 2 2" xfId="5035"/>
    <cellStyle name="40% - Accent6 2 2 2" xfId="5036"/>
    <cellStyle name="40% - Accent6 2 2_Observations" xfId="5037"/>
    <cellStyle name="40% - Accent6 2 20" xfId="5038"/>
    <cellStyle name="40% - Accent6 2 21" xfId="5039"/>
    <cellStyle name="40% - Accent6 2 22" xfId="5040"/>
    <cellStyle name="40% - Accent6 2 23" xfId="5041"/>
    <cellStyle name="40% - Accent6 2 24" xfId="5042"/>
    <cellStyle name="40% - Accent6 2 25" xfId="5043"/>
    <cellStyle name="40% - Accent6 2 26" xfId="5044"/>
    <cellStyle name="40% - Accent6 2 27" xfId="5045"/>
    <cellStyle name="40% - Accent6 2 28" xfId="5046"/>
    <cellStyle name="40% - Accent6 2 29" xfId="5047"/>
    <cellStyle name="40% - Accent6 2 3" xfId="5048"/>
    <cellStyle name="40% - Accent6 2 3 2" xfId="5049"/>
    <cellStyle name="40% - Accent6 2 3 3" xfId="5050"/>
    <cellStyle name="40% - Accent6 2 3_Observations" xfId="5051"/>
    <cellStyle name="40% - Accent6 2 30" xfId="5052"/>
    <cellStyle name="40% - Accent6 2 31" xfId="5053"/>
    <cellStyle name="40% - Accent6 2 32" xfId="5054"/>
    <cellStyle name="40% - Accent6 2 33" xfId="5055"/>
    <cellStyle name="40% - Accent6 2 34" xfId="5056"/>
    <cellStyle name="40% - Accent6 2 35" xfId="5057"/>
    <cellStyle name="40% - Accent6 2 36" xfId="5058"/>
    <cellStyle name="40% - Accent6 2 4" xfId="5059"/>
    <cellStyle name="40% - Accent6 2 5" xfId="5060"/>
    <cellStyle name="40% - Accent6 2 6" xfId="5061"/>
    <cellStyle name="40% - Accent6 2 7" xfId="5062"/>
    <cellStyle name="40% - Accent6 2 8" xfId="5063"/>
    <cellStyle name="40% - Accent6 2 9" xfId="5064"/>
    <cellStyle name="40% - Accent6 2_Observations" xfId="5065"/>
    <cellStyle name="40% - Accent6 20" xfId="5066"/>
    <cellStyle name="40% - Accent6 20 2" xfId="5067"/>
    <cellStyle name="40% - Accent6 20_Observations" xfId="5068"/>
    <cellStyle name="40% - Accent6 21" xfId="5069"/>
    <cellStyle name="40% - Accent6 21 2" xfId="5070"/>
    <cellStyle name="40% - Accent6 21_Observations" xfId="5071"/>
    <cellStyle name="40% - Accent6 22" xfId="5072"/>
    <cellStyle name="40% - Accent6 22 2" xfId="5073"/>
    <cellStyle name="40% - Accent6 22_Observations" xfId="5074"/>
    <cellStyle name="40% - Accent6 23" xfId="5075"/>
    <cellStyle name="40% - Accent6 23 2" xfId="5076"/>
    <cellStyle name="40% - Accent6 23_Observations" xfId="5077"/>
    <cellStyle name="40% - Accent6 24" xfId="5078"/>
    <cellStyle name="40% - Accent6 24 2" xfId="5079"/>
    <cellStyle name="40% - Accent6 24_Observations" xfId="5080"/>
    <cellStyle name="40% - Accent6 25" xfId="5081"/>
    <cellStyle name="40% - Accent6 25 2" xfId="5082"/>
    <cellStyle name="40% - Accent6 25_Observations" xfId="5083"/>
    <cellStyle name="40% - Accent6 26" xfId="5084"/>
    <cellStyle name="40% - Accent6 26 2" xfId="5085"/>
    <cellStyle name="40% - Accent6 26_Observations" xfId="5086"/>
    <cellStyle name="40% - Accent6 27" xfId="5087"/>
    <cellStyle name="40% - Accent6 27 2" xfId="5088"/>
    <cellStyle name="40% - Accent6 27_Observations" xfId="5089"/>
    <cellStyle name="40% - Accent6 28" xfId="5090"/>
    <cellStyle name="40% - Accent6 28 2" xfId="5091"/>
    <cellStyle name="40% - Accent6 28_Observations" xfId="5092"/>
    <cellStyle name="40% - Accent6 29" xfId="5093"/>
    <cellStyle name="40% - Accent6 3" xfId="5094"/>
    <cellStyle name="40% - Accent6 3 2" xfId="5095"/>
    <cellStyle name="40% - Accent6 3_Observations" xfId="5096"/>
    <cellStyle name="40% - Accent6 30" xfId="5097"/>
    <cellStyle name="40% - Accent6 31" xfId="5098"/>
    <cellStyle name="40% - Accent6 32" xfId="5099"/>
    <cellStyle name="40% - Accent6 33" xfId="5100"/>
    <cellStyle name="40% - Accent6 34" xfId="5101"/>
    <cellStyle name="40% - Accent6 35" xfId="5102"/>
    <cellStyle name="40% - Accent6 36" xfId="5103"/>
    <cellStyle name="40% - Accent6 37" xfId="5104"/>
    <cellStyle name="40% - Accent6 38" xfId="5105"/>
    <cellStyle name="40% - Accent6 39" xfId="5106"/>
    <cellStyle name="40% - Accent6 4" xfId="5107"/>
    <cellStyle name="40% - Accent6 4 2" xfId="5108"/>
    <cellStyle name="40% - Accent6 4 3" xfId="5109"/>
    <cellStyle name="40% - Accent6 4 4" xfId="5110"/>
    <cellStyle name="40% - Accent6 4_Observations" xfId="5111"/>
    <cellStyle name="40% - Accent6 40" xfId="5112"/>
    <cellStyle name="40% - Accent6 41" xfId="5113"/>
    <cellStyle name="40% - Accent6 42" xfId="5114"/>
    <cellStyle name="40% - Accent6 43" xfId="5115"/>
    <cellStyle name="40% - Accent6 44" xfId="5116"/>
    <cellStyle name="40% - Accent6 45" xfId="5117"/>
    <cellStyle name="40% - Accent6 46" xfId="5118"/>
    <cellStyle name="40% - Accent6 47" xfId="5119"/>
    <cellStyle name="40% - Accent6 48" xfId="5120"/>
    <cellStyle name="40% - Accent6 49" xfId="5121"/>
    <cellStyle name="40% - Accent6 5" xfId="5122"/>
    <cellStyle name="40% - Accent6 5 2" xfId="5123"/>
    <cellStyle name="40% - Accent6 5 3" xfId="5124"/>
    <cellStyle name="40% - Accent6 5 4" xfId="5125"/>
    <cellStyle name="40% - Accent6 5_Observations" xfId="5126"/>
    <cellStyle name="40% - Accent6 50" xfId="5127"/>
    <cellStyle name="40% - Accent6 51" xfId="5128"/>
    <cellStyle name="40% - Accent6 6" xfId="5129"/>
    <cellStyle name="40% - Accent6 6 2" xfId="5130"/>
    <cellStyle name="40% - Accent6 6 3" xfId="5131"/>
    <cellStyle name="40% - Accent6 6_Observations" xfId="5132"/>
    <cellStyle name="40% - Accent6 7" xfId="5133"/>
    <cellStyle name="40% - Accent6 7 2" xfId="5134"/>
    <cellStyle name="40% - Accent6 7_Observations" xfId="5135"/>
    <cellStyle name="40% - Accent6 8" xfId="5136"/>
    <cellStyle name="40% - Accent6 8 2" xfId="5137"/>
    <cellStyle name="40% - Accent6 8_Observations" xfId="5138"/>
    <cellStyle name="40% - Accent6 9" xfId="5139"/>
    <cellStyle name="40% - Accent6 9 2" xfId="5140"/>
    <cellStyle name="40% - Accent6 9_Observations" xfId="5141"/>
    <cellStyle name="60% - Accent1 10" xfId="5142"/>
    <cellStyle name="60% - Accent1 11" xfId="5143"/>
    <cellStyle name="60% - Accent1 12" xfId="5144"/>
    <cellStyle name="60% - Accent1 13" xfId="5145"/>
    <cellStyle name="60% - Accent1 14" xfId="5146"/>
    <cellStyle name="60% - Accent1 15" xfId="5147"/>
    <cellStyle name="60% - Accent1 16" xfId="5148"/>
    <cellStyle name="60% - Accent1 16 2" xfId="5149"/>
    <cellStyle name="60% - Accent1 16_Observations" xfId="5150"/>
    <cellStyle name="60% - Accent1 17" xfId="5151"/>
    <cellStyle name="60% - Accent1 17 2" xfId="5152"/>
    <cellStyle name="60% - Accent1 17_Observations" xfId="5153"/>
    <cellStyle name="60% - Accent1 18" xfId="5154"/>
    <cellStyle name="60% - Accent1 18 2" xfId="5155"/>
    <cellStyle name="60% - Accent1 18_Observations" xfId="5156"/>
    <cellStyle name="60% - Accent1 19" xfId="5157"/>
    <cellStyle name="60% - Accent1 19 2" xfId="5158"/>
    <cellStyle name="60% - Accent1 19_Observations" xfId="5159"/>
    <cellStyle name="60% - Accent1 2" xfId="5160"/>
    <cellStyle name="60% - Accent1 2 10" xfId="5161"/>
    <cellStyle name="60% - Accent1 2 11" xfId="5162"/>
    <cellStyle name="60% - Accent1 2 12" xfId="5163"/>
    <cellStyle name="60% - Accent1 2 13" xfId="5164"/>
    <cellStyle name="60% - Accent1 2 14" xfId="5165"/>
    <cellStyle name="60% - Accent1 2 15" xfId="5166"/>
    <cellStyle name="60% - Accent1 2 16" xfId="5167"/>
    <cellStyle name="60% - Accent1 2 17" xfId="5168"/>
    <cellStyle name="60% - Accent1 2 18" xfId="5169"/>
    <cellStyle name="60% - Accent1 2 19" xfId="5170"/>
    <cellStyle name="60% - Accent1 2 2" xfId="5171"/>
    <cellStyle name="60% - Accent1 2 2 2" xfId="5172"/>
    <cellStyle name="60% - Accent1 2 2_Observations" xfId="5173"/>
    <cellStyle name="60% - Accent1 2 20" xfId="5174"/>
    <cellStyle name="60% - Accent1 2 21" xfId="5175"/>
    <cellStyle name="60% - Accent1 2 22" xfId="5176"/>
    <cellStyle name="60% - Accent1 2 23" xfId="5177"/>
    <cellStyle name="60% - Accent1 2 24" xfId="5178"/>
    <cellStyle name="60% - Accent1 2 25" xfId="5179"/>
    <cellStyle name="60% - Accent1 2 26" xfId="5180"/>
    <cellStyle name="60% - Accent1 2 27" xfId="5181"/>
    <cellStyle name="60% - Accent1 2 28" xfId="5182"/>
    <cellStyle name="60% - Accent1 2 29" xfId="5183"/>
    <cellStyle name="60% - Accent1 2 3" xfId="5184"/>
    <cellStyle name="60% - Accent1 2 3 2" xfId="5185"/>
    <cellStyle name="60% - Accent1 2 3_Observations" xfId="5186"/>
    <cellStyle name="60% - Accent1 2 30" xfId="5187"/>
    <cellStyle name="60% - Accent1 2 31" xfId="5188"/>
    <cellStyle name="60% - Accent1 2 32" xfId="5189"/>
    <cellStyle name="60% - Accent1 2 33" xfId="5190"/>
    <cellStyle name="60% - Accent1 2 34" xfId="5191"/>
    <cellStyle name="60% - Accent1 2 35" xfId="5192"/>
    <cellStyle name="60% - Accent1 2 36" xfId="5193"/>
    <cellStyle name="60% - Accent1 2 4" xfId="5194"/>
    <cellStyle name="60% - Accent1 2 5" xfId="5195"/>
    <cellStyle name="60% - Accent1 2 6" xfId="5196"/>
    <cellStyle name="60% - Accent1 2 7" xfId="5197"/>
    <cellStyle name="60% - Accent1 2 8" xfId="5198"/>
    <cellStyle name="60% - Accent1 2 9" xfId="5199"/>
    <cellStyle name="60% - Accent1 2_Observations" xfId="5200"/>
    <cellStyle name="60% - Accent1 20" xfId="5201"/>
    <cellStyle name="60% - Accent1 20 2" xfId="5202"/>
    <cellStyle name="60% - Accent1 20_Observations" xfId="5203"/>
    <cellStyle name="60% - Accent1 21" xfId="5204"/>
    <cellStyle name="60% - Accent1 21 2" xfId="5205"/>
    <cellStyle name="60% - Accent1 21_Observations" xfId="5206"/>
    <cellStyle name="60% - Accent1 22" xfId="5207"/>
    <cellStyle name="60% - Accent1 22 2" xfId="5208"/>
    <cellStyle name="60% - Accent1 22_Observations" xfId="5209"/>
    <cellStyle name="60% - Accent1 23" xfId="5210"/>
    <cellStyle name="60% - Accent1 23 2" xfId="5211"/>
    <cellStyle name="60% - Accent1 23_Observations" xfId="5212"/>
    <cellStyle name="60% - Accent1 24" xfId="5213"/>
    <cellStyle name="60% - Accent1 24 2" xfId="5214"/>
    <cellStyle name="60% - Accent1 24_Observations" xfId="5215"/>
    <cellStyle name="60% - Accent1 25" xfId="5216"/>
    <cellStyle name="60% - Accent1 25 2" xfId="5217"/>
    <cellStyle name="60% - Accent1 25_Observations" xfId="5218"/>
    <cellStyle name="60% - Accent1 26" xfId="5219"/>
    <cellStyle name="60% - Accent1 26 2" xfId="5220"/>
    <cellStyle name="60% - Accent1 26_Observations" xfId="5221"/>
    <cellStyle name="60% - Accent1 27" xfId="5222"/>
    <cellStyle name="60% - Accent1 27 2" xfId="5223"/>
    <cellStyle name="60% - Accent1 27_Observations" xfId="5224"/>
    <cellStyle name="60% - Accent1 28" xfId="5225"/>
    <cellStyle name="60% - Accent1 28 2" xfId="5226"/>
    <cellStyle name="60% - Accent1 28_Observations" xfId="5227"/>
    <cellStyle name="60% - Accent1 29" xfId="5228"/>
    <cellStyle name="60% - Accent1 3" xfId="5229"/>
    <cellStyle name="60% - Accent1 3 2" xfId="5230"/>
    <cellStyle name="60% - Accent1 3_Observations" xfId="5231"/>
    <cellStyle name="60% - Accent1 30" xfId="5232"/>
    <cellStyle name="60% - Accent1 31" xfId="5233"/>
    <cellStyle name="60% - Accent1 32" xfId="5234"/>
    <cellStyle name="60% - Accent1 33" xfId="5235"/>
    <cellStyle name="60% - Accent1 34" xfId="5236"/>
    <cellStyle name="60% - Accent1 35" xfId="5237"/>
    <cellStyle name="60% - Accent1 36" xfId="5238"/>
    <cellStyle name="60% - Accent1 37" xfId="5239"/>
    <cellStyle name="60% - Accent1 38" xfId="5240"/>
    <cellStyle name="60% - Accent1 39" xfId="5241"/>
    <cellStyle name="60% - Accent1 4" xfId="5242"/>
    <cellStyle name="60% - Accent1 4 2" xfId="5243"/>
    <cellStyle name="60% - Accent1 4_Observations" xfId="5244"/>
    <cellStyle name="60% - Accent1 40" xfId="5245"/>
    <cellStyle name="60% - Accent1 41" xfId="5246"/>
    <cellStyle name="60% - Accent1 42" xfId="5247"/>
    <cellStyle name="60% - Accent1 43" xfId="5248"/>
    <cellStyle name="60% - Accent1 44" xfId="5249"/>
    <cellStyle name="60% - Accent1 45" xfId="5250"/>
    <cellStyle name="60% - Accent1 46" xfId="5251"/>
    <cellStyle name="60% - Accent1 47" xfId="5252"/>
    <cellStyle name="60% - Accent1 48" xfId="5253"/>
    <cellStyle name="60% - Accent1 49" xfId="5254"/>
    <cellStyle name="60% - Accent1 5" xfId="5255"/>
    <cellStyle name="60% - Accent1 5 2" xfId="5256"/>
    <cellStyle name="60% - Accent1 5_Observations" xfId="5257"/>
    <cellStyle name="60% - Accent1 50" xfId="5258"/>
    <cellStyle name="60% - Accent1 51" xfId="5259"/>
    <cellStyle name="60% - Accent1 6" xfId="5260"/>
    <cellStyle name="60% - Accent1 6 2" xfId="5261"/>
    <cellStyle name="60% - Accent1 6_Observations" xfId="5262"/>
    <cellStyle name="60% - Accent1 7" xfId="5263"/>
    <cellStyle name="60% - Accent1 8" xfId="5264"/>
    <cellStyle name="60% - Accent1 9" xfId="5265"/>
    <cellStyle name="60% - Accent2 10" xfId="5266"/>
    <cellStyle name="60% - Accent2 11" xfId="5267"/>
    <cellStyle name="60% - Accent2 12" xfId="5268"/>
    <cellStyle name="60% - Accent2 13" xfId="5269"/>
    <cellStyle name="60% - Accent2 14" xfId="5270"/>
    <cellStyle name="60% - Accent2 15" xfId="5271"/>
    <cellStyle name="60% - Accent2 16" xfId="5272"/>
    <cellStyle name="60% - Accent2 16 2" xfId="5273"/>
    <cellStyle name="60% - Accent2 16_Observations" xfId="5274"/>
    <cellStyle name="60% - Accent2 17" xfId="5275"/>
    <cellStyle name="60% - Accent2 17 2" xfId="5276"/>
    <cellStyle name="60% - Accent2 17_Observations" xfId="5277"/>
    <cellStyle name="60% - Accent2 18" xfId="5278"/>
    <cellStyle name="60% - Accent2 18 2" xfId="5279"/>
    <cellStyle name="60% - Accent2 18_Observations" xfId="5280"/>
    <cellStyle name="60% - Accent2 19" xfId="5281"/>
    <cellStyle name="60% - Accent2 19 2" xfId="5282"/>
    <cellStyle name="60% - Accent2 19_Observations" xfId="5283"/>
    <cellStyle name="60% - Accent2 2" xfId="5284"/>
    <cellStyle name="60% - Accent2 2 10" xfId="5285"/>
    <cellStyle name="60% - Accent2 2 11" xfId="5286"/>
    <cellStyle name="60% - Accent2 2 12" xfId="5287"/>
    <cellStyle name="60% - Accent2 2 13" xfId="5288"/>
    <cellStyle name="60% - Accent2 2 14" xfId="5289"/>
    <cellStyle name="60% - Accent2 2 15" xfId="5290"/>
    <cellStyle name="60% - Accent2 2 16" xfId="5291"/>
    <cellStyle name="60% - Accent2 2 17" xfId="5292"/>
    <cellStyle name="60% - Accent2 2 18" xfId="5293"/>
    <cellStyle name="60% - Accent2 2 19" xfId="5294"/>
    <cellStyle name="60% - Accent2 2 2" xfId="5295"/>
    <cellStyle name="60% - Accent2 2 2 2" xfId="5296"/>
    <cellStyle name="60% - Accent2 2 2_Observations" xfId="5297"/>
    <cellStyle name="60% - Accent2 2 20" xfId="5298"/>
    <cellStyle name="60% - Accent2 2 21" xfId="5299"/>
    <cellStyle name="60% - Accent2 2 22" xfId="5300"/>
    <cellStyle name="60% - Accent2 2 23" xfId="5301"/>
    <cellStyle name="60% - Accent2 2 24" xfId="5302"/>
    <cellStyle name="60% - Accent2 2 25" xfId="5303"/>
    <cellStyle name="60% - Accent2 2 26" xfId="5304"/>
    <cellStyle name="60% - Accent2 2 27" xfId="5305"/>
    <cellStyle name="60% - Accent2 2 28" xfId="5306"/>
    <cellStyle name="60% - Accent2 2 29" xfId="5307"/>
    <cellStyle name="60% - Accent2 2 3" xfId="5308"/>
    <cellStyle name="60% - Accent2 2 3 2" xfId="5309"/>
    <cellStyle name="60% - Accent2 2 3_Observations" xfId="5310"/>
    <cellStyle name="60% - Accent2 2 30" xfId="5311"/>
    <cellStyle name="60% - Accent2 2 31" xfId="5312"/>
    <cellStyle name="60% - Accent2 2 32" xfId="5313"/>
    <cellStyle name="60% - Accent2 2 33" xfId="5314"/>
    <cellStyle name="60% - Accent2 2 34" xfId="5315"/>
    <cellStyle name="60% - Accent2 2 35" xfId="5316"/>
    <cellStyle name="60% - Accent2 2 36" xfId="5317"/>
    <cellStyle name="60% - Accent2 2 4" xfId="5318"/>
    <cellStyle name="60% - Accent2 2 5" xfId="5319"/>
    <cellStyle name="60% - Accent2 2 6" xfId="5320"/>
    <cellStyle name="60% - Accent2 2 7" xfId="5321"/>
    <cellStyle name="60% - Accent2 2 8" xfId="5322"/>
    <cellStyle name="60% - Accent2 2 9" xfId="5323"/>
    <cellStyle name="60% - Accent2 2_Observations" xfId="5324"/>
    <cellStyle name="60% - Accent2 20" xfId="5325"/>
    <cellStyle name="60% - Accent2 20 2" xfId="5326"/>
    <cellStyle name="60% - Accent2 20_Observations" xfId="5327"/>
    <cellStyle name="60% - Accent2 21" xfId="5328"/>
    <cellStyle name="60% - Accent2 21 2" xfId="5329"/>
    <cellStyle name="60% - Accent2 21_Observations" xfId="5330"/>
    <cellStyle name="60% - Accent2 22" xfId="5331"/>
    <cellStyle name="60% - Accent2 22 2" xfId="5332"/>
    <cellStyle name="60% - Accent2 22_Observations" xfId="5333"/>
    <cellStyle name="60% - Accent2 23" xfId="5334"/>
    <cellStyle name="60% - Accent2 23 2" xfId="5335"/>
    <cellStyle name="60% - Accent2 23_Observations" xfId="5336"/>
    <cellStyle name="60% - Accent2 24" xfId="5337"/>
    <cellStyle name="60% - Accent2 24 2" xfId="5338"/>
    <cellStyle name="60% - Accent2 24_Observations" xfId="5339"/>
    <cellStyle name="60% - Accent2 25" xfId="5340"/>
    <cellStyle name="60% - Accent2 25 2" xfId="5341"/>
    <cellStyle name="60% - Accent2 25_Observations" xfId="5342"/>
    <cellStyle name="60% - Accent2 26" xfId="5343"/>
    <cellStyle name="60% - Accent2 26 2" xfId="5344"/>
    <cellStyle name="60% - Accent2 26_Observations" xfId="5345"/>
    <cellStyle name="60% - Accent2 27" xfId="5346"/>
    <cellStyle name="60% - Accent2 27 2" xfId="5347"/>
    <cellStyle name="60% - Accent2 27_Observations" xfId="5348"/>
    <cellStyle name="60% - Accent2 28" xfId="5349"/>
    <cellStyle name="60% - Accent2 28 2" xfId="5350"/>
    <cellStyle name="60% - Accent2 28_Observations" xfId="5351"/>
    <cellStyle name="60% - Accent2 29" xfId="5352"/>
    <cellStyle name="60% - Accent2 3" xfId="5353"/>
    <cellStyle name="60% - Accent2 3 2" xfId="5354"/>
    <cellStyle name="60% - Accent2 3_Observations" xfId="5355"/>
    <cellStyle name="60% - Accent2 30" xfId="5356"/>
    <cellStyle name="60% - Accent2 31" xfId="5357"/>
    <cellStyle name="60% - Accent2 32" xfId="5358"/>
    <cellStyle name="60% - Accent2 33" xfId="5359"/>
    <cellStyle name="60% - Accent2 34" xfId="5360"/>
    <cellStyle name="60% - Accent2 35" xfId="5361"/>
    <cellStyle name="60% - Accent2 36" xfId="5362"/>
    <cellStyle name="60% - Accent2 37" xfId="5363"/>
    <cellStyle name="60% - Accent2 38" xfId="5364"/>
    <cellStyle name="60% - Accent2 39" xfId="5365"/>
    <cellStyle name="60% - Accent2 4" xfId="5366"/>
    <cellStyle name="60% - Accent2 4 2" xfId="5367"/>
    <cellStyle name="60% - Accent2 4_Observations" xfId="5368"/>
    <cellStyle name="60% - Accent2 40" xfId="5369"/>
    <cellStyle name="60% - Accent2 41" xfId="5370"/>
    <cellStyle name="60% - Accent2 42" xfId="5371"/>
    <cellStyle name="60% - Accent2 43" xfId="5372"/>
    <cellStyle name="60% - Accent2 44" xfId="5373"/>
    <cellStyle name="60% - Accent2 45" xfId="5374"/>
    <cellStyle name="60% - Accent2 46" xfId="5375"/>
    <cellStyle name="60% - Accent2 47" xfId="5376"/>
    <cellStyle name="60% - Accent2 48" xfId="5377"/>
    <cellStyle name="60% - Accent2 49" xfId="5378"/>
    <cellStyle name="60% - Accent2 5" xfId="5379"/>
    <cellStyle name="60% - Accent2 5 2" xfId="5380"/>
    <cellStyle name="60% - Accent2 5_Observations" xfId="5381"/>
    <cellStyle name="60% - Accent2 50" xfId="5382"/>
    <cellStyle name="60% - Accent2 51" xfId="5383"/>
    <cellStyle name="60% - Accent2 6" xfId="5384"/>
    <cellStyle name="60% - Accent2 6 2" xfId="5385"/>
    <cellStyle name="60% - Accent2 6_Observations" xfId="5386"/>
    <cellStyle name="60% - Accent2 7" xfId="5387"/>
    <cellStyle name="60% - Accent2 8" xfId="5388"/>
    <cellStyle name="60% - Accent2 9" xfId="5389"/>
    <cellStyle name="60% - Accent3 10" xfId="5390"/>
    <cellStyle name="60% - Accent3 11" xfId="5391"/>
    <cellStyle name="60% - Accent3 12" xfId="5392"/>
    <cellStyle name="60% - Accent3 13" xfId="5393"/>
    <cellStyle name="60% - Accent3 14" xfId="5394"/>
    <cellStyle name="60% - Accent3 15" xfId="5395"/>
    <cellStyle name="60% - Accent3 16" xfId="5396"/>
    <cellStyle name="60% - Accent3 16 2" xfId="5397"/>
    <cellStyle name="60% - Accent3 16_Observations" xfId="5398"/>
    <cellStyle name="60% - Accent3 17" xfId="5399"/>
    <cellStyle name="60% - Accent3 17 2" xfId="5400"/>
    <cellStyle name="60% - Accent3 17_Observations" xfId="5401"/>
    <cellStyle name="60% - Accent3 18" xfId="5402"/>
    <cellStyle name="60% - Accent3 18 2" xfId="5403"/>
    <cellStyle name="60% - Accent3 18_Observations" xfId="5404"/>
    <cellStyle name="60% - Accent3 19" xfId="5405"/>
    <cellStyle name="60% - Accent3 19 2" xfId="5406"/>
    <cellStyle name="60% - Accent3 19_Observations" xfId="5407"/>
    <cellStyle name="60% - Accent3 2" xfId="5408"/>
    <cellStyle name="60% - Accent3 2 10" xfId="5409"/>
    <cellStyle name="60% - Accent3 2 11" xfId="5410"/>
    <cellStyle name="60% - Accent3 2 12" xfId="5411"/>
    <cellStyle name="60% - Accent3 2 13" xfId="5412"/>
    <cellStyle name="60% - Accent3 2 14" xfId="5413"/>
    <cellStyle name="60% - Accent3 2 15" xfId="5414"/>
    <cellStyle name="60% - Accent3 2 16" xfId="5415"/>
    <cellStyle name="60% - Accent3 2 17" xfId="5416"/>
    <cellStyle name="60% - Accent3 2 18" xfId="5417"/>
    <cellStyle name="60% - Accent3 2 19" xfId="5418"/>
    <cellStyle name="60% - Accent3 2 2" xfId="5419"/>
    <cellStyle name="60% - Accent3 2 2 2" xfId="5420"/>
    <cellStyle name="60% - Accent3 2 2_Observations" xfId="5421"/>
    <cellStyle name="60% - Accent3 2 20" xfId="5422"/>
    <cellStyle name="60% - Accent3 2 21" xfId="5423"/>
    <cellStyle name="60% - Accent3 2 22" xfId="5424"/>
    <cellStyle name="60% - Accent3 2 23" xfId="5425"/>
    <cellStyle name="60% - Accent3 2 24" xfId="5426"/>
    <cellStyle name="60% - Accent3 2 25" xfId="5427"/>
    <cellStyle name="60% - Accent3 2 26" xfId="5428"/>
    <cellStyle name="60% - Accent3 2 27" xfId="5429"/>
    <cellStyle name="60% - Accent3 2 28" xfId="5430"/>
    <cellStyle name="60% - Accent3 2 29" xfId="5431"/>
    <cellStyle name="60% - Accent3 2 3" xfId="5432"/>
    <cellStyle name="60% - Accent3 2 3 2" xfId="5433"/>
    <cellStyle name="60% - Accent3 2 3_Observations" xfId="5434"/>
    <cellStyle name="60% - Accent3 2 30" xfId="5435"/>
    <cellStyle name="60% - Accent3 2 31" xfId="5436"/>
    <cellStyle name="60% - Accent3 2 32" xfId="5437"/>
    <cellStyle name="60% - Accent3 2 33" xfId="5438"/>
    <cellStyle name="60% - Accent3 2 34" xfId="5439"/>
    <cellStyle name="60% - Accent3 2 35" xfId="5440"/>
    <cellStyle name="60% - Accent3 2 36" xfId="5441"/>
    <cellStyle name="60% - Accent3 2 4" xfId="5442"/>
    <cellStyle name="60% - Accent3 2 5" xfId="5443"/>
    <cellStyle name="60% - Accent3 2 6" xfId="5444"/>
    <cellStyle name="60% - Accent3 2 7" xfId="5445"/>
    <cellStyle name="60% - Accent3 2 8" xfId="5446"/>
    <cellStyle name="60% - Accent3 2 9" xfId="5447"/>
    <cellStyle name="60% - Accent3 2_Observations" xfId="5448"/>
    <cellStyle name="60% - Accent3 20" xfId="5449"/>
    <cellStyle name="60% - Accent3 20 2" xfId="5450"/>
    <cellStyle name="60% - Accent3 20_Observations" xfId="5451"/>
    <cellStyle name="60% - Accent3 21" xfId="5452"/>
    <cellStyle name="60% - Accent3 21 2" xfId="5453"/>
    <cellStyle name="60% - Accent3 21_Observations" xfId="5454"/>
    <cellStyle name="60% - Accent3 22" xfId="5455"/>
    <cellStyle name="60% - Accent3 22 2" xfId="5456"/>
    <cellStyle name="60% - Accent3 22_Observations" xfId="5457"/>
    <cellStyle name="60% - Accent3 23" xfId="5458"/>
    <cellStyle name="60% - Accent3 23 2" xfId="5459"/>
    <cellStyle name="60% - Accent3 23_Observations" xfId="5460"/>
    <cellStyle name="60% - Accent3 24" xfId="5461"/>
    <cellStyle name="60% - Accent3 24 2" xfId="5462"/>
    <cellStyle name="60% - Accent3 24_Observations" xfId="5463"/>
    <cellStyle name="60% - Accent3 25" xfId="5464"/>
    <cellStyle name="60% - Accent3 25 2" xfId="5465"/>
    <cellStyle name="60% - Accent3 25_Observations" xfId="5466"/>
    <cellStyle name="60% - Accent3 26" xfId="5467"/>
    <cellStyle name="60% - Accent3 26 2" xfId="5468"/>
    <cellStyle name="60% - Accent3 26_Observations" xfId="5469"/>
    <cellStyle name="60% - Accent3 27" xfId="5470"/>
    <cellStyle name="60% - Accent3 27 2" xfId="5471"/>
    <cellStyle name="60% - Accent3 27_Observations" xfId="5472"/>
    <cellStyle name="60% - Accent3 28" xfId="5473"/>
    <cellStyle name="60% - Accent3 28 2" xfId="5474"/>
    <cellStyle name="60% - Accent3 28_Observations" xfId="5475"/>
    <cellStyle name="60% - Accent3 29" xfId="5476"/>
    <cellStyle name="60% - Accent3 3" xfId="5477"/>
    <cellStyle name="60% - Accent3 3 2" xfId="5478"/>
    <cellStyle name="60% - Accent3 3_Observations" xfId="5479"/>
    <cellStyle name="60% - Accent3 30" xfId="5480"/>
    <cellStyle name="60% - Accent3 31" xfId="5481"/>
    <cellStyle name="60% - Accent3 32" xfId="5482"/>
    <cellStyle name="60% - Accent3 33" xfId="5483"/>
    <cellStyle name="60% - Accent3 34" xfId="5484"/>
    <cellStyle name="60% - Accent3 35" xfId="5485"/>
    <cellStyle name="60% - Accent3 36" xfId="5486"/>
    <cellStyle name="60% - Accent3 37" xfId="5487"/>
    <cellStyle name="60% - Accent3 38" xfId="5488"/>
    <cellStyle name="60% - Accent3 39" xfId="5489"/>
    <cellStyle name="60% - Accent3 4" xfId="5490"/>
    <cellStyle name="60% - Accent3 4 2" xfId="5491"/>
    <cellStyle name="60% - Accent3 4_Observations" xfId="5492"/>
    <cellStyle name="60% - Accent3 40" xfId="5493"/>
    <cellStyle name="60% - Accent3 41" xfId="5494"/>
    <cellStyle name="60% - Accent3 42" xfId="5495"/>
    <cellStyle name="60% - Accent3 43" xfId="5496"/>
    <cellStyle name="60% - Accent3 44" xfId="5497"/>
    <cellStyle name="60% - Accent3 45" xfId="5498"/>
    <cellStyle name="60% - Accent3 46" xfId="5499"/>
    <cellStyle name="60% - Accent3 47" xfId="5500"/>
    <cellStyle name="60% - Accent3 48" xfId="5501"/>
    <cellStyle name="60% - Accent3 49" xfId="5502"/>
    <cellStyle name="60% - Accent3 5" xfId="5503"/>
    <cellStyle name="60% - Accent3 5 2" xfId="5504"/>
    <cellStyle name="60% - Accent3 5_Observations" xfId="5505"/>
    <cellStyle name="60% - Accent3 50" xfId="5506"/>
    <cellStyle name="60% - Accent3 51" xfId="5507"/>
    <cellStyle name="60% - Accent3 6" xfId="5508"/>
    <cellStyle name="60% - Accent3 6 2" xfId="5509"/>
    <cellStyle name="60% - Accent3 6_Observations" xfId="5510"/>
    <cellStyle name="60% - Accent3 7" xfId="5511"/>
    <cellStyle name="60% - Accent3 8" xfId="5512"/>
    <cellStyle name="60% - Accent3 9" xfId="5513"/>
    <cellStyle name="60% - Accent4 10" xfId="5514"/>
    <cellStyle name="60% - Accent4 11" xfId="5515"/>
    <cellStyle name="60% - Accent4 12" xfId="5516"/>
    <cellStyle name="60% - Accent4 13" xfId="5517"/>
    <cellStyle name="60% - Accent4 14" xfId="5518"/>
    <cellStyle name="60% - Accent4 15" xfId="5519"/>
    <cellStyle name="60% - Accent4 16" xfId="5520"/>
    <cellStyle name="60% - Accent4 16 2" xfId="5521"/>
    <cellStyle name="60% - Accent4 16_Observations" xfId="5522"/>
    <cellStyle name="60% - Accent4 17" xfId="5523"/>
    <cellStyle name="60% - Accent4 17 2" xfId="5524"/>
    <cellStyle name="60% - Accent4 17_Observations" xfId="5525"/>
    <cellStyle name="60% - Accent4 18" xfId="5526"/>
    <cellStyle name="60% - Accent4 18 2" xfId="5527"/>
    <cellStyle name="60% - Accent4 18_Observations" xfId="5528"/>
    <cellStyle name="60% - Accent4 19" xfId="5529"/>
    <cellStyle name="60% - Accent4 19 2" xfId="5530"/>
    <cellStyle name="60% - Accent4 19_Observations" xfId="5531"/>
    <cellStyle name="60% - Accent4 2" xfId="5532"/>
    <cellStyle name="60% - Accent4 2 10" xfId="5533"/>
    <cellStyle name="60% - Accent4 2 11" xfId="5534"/>
    <cellStyle name="60% - Accent4 2 12" xfId="5535"/>
    <cellStyle name="60% - Accent4 2 13" xfId="5536"/>
    <cellStyle name="60% - Accent4 2 14" xfId="5537"/>
    <cellStyle name="60% - Accent4 2 15" xfId="5538"/>
    <cellStyle name="60% - Accent4 2 16" xfId="5539"/>
    <cellStyle name="60% - Accent4 2 17" xfId="5540"/>
    <cellStyle name="60% - Accent4 2 18" xfId="5541"/>
    <cellStyle name="60% - Accent4 2 19" xfId="5542"/>
    <cellStyle name="60% - Accent4 2 2" xfId="5543"/>
    <cellStyle name="60% - Accent4 2 2 2" xfId="5544"/>
    <cellStyle name="60% - Accent4 2 2_Observations" xfId="5545"/>
    <cellStyle name="60% - Accent4 2 20" xfId="5546"/>
    <cellStyle name="60% - Accent4 2 21" xfId="5547"/>
    <cellStyle name="60% - Accent4 2 22" xfId="5548"/>
    <cellStyle name="60% - Accent4 2 23" xfId="5549"/>
    <cellStyle name="60% - Accent4 2 24" xfId="5550"/>
    <cellStyle name="60% - Accent4 2 25" xfId="5551"/>
    <cellStyle name="60% - Accent4 2 26" xfId="5552"/>
    <cellStyle name="60% - Accent4 2 27" xfId="5553"/>
    <cellStyle name="60% - Accent4 2 28" xfId="5554"/>
    <cellStyle name="60% - Accent4 2 29" xfId="5555"/>
    <cellStyle name="60% - Accent4 2 3" xfId="5556"/>
    <cellStyle name="60% - Accent4 2 3 2" xfId="5557"/>
    <cellStyle name="60% - Accent4 2 3_Observations" xfId="5558"/>
    <cellStyle name="60% - Accent4 2 30" xfId="5559"/>
    <cellStyle name="60% - Accent4 2 31" xfId="5560"/>
    <cellStyle name="60% - Accent4 2 32" xfId="5561"/>
    <cellStyle name="60% - Accent4 2 33" xfId="5562"/>
    <cellStyle name="60% - Accent4 2 34" xfId="5563"/>
    <cellStyle name="60% - Accent4 2 35" xfId="5564"/>
    <cellStyle name="60% - Accent4 2 36" xfId="5565"/>
    <cellStyle name="60% - Accent4 2 4" xfId="5566"/>
    <cellStyle name="60% - Accent4 2 5" xfId="5567"/>
    <cellStyle name="60% - Accent4 2 6" xfId="5568"/>
    <cellStyle name="60% - Accent4 2 7" xfId="5569"/>
    <cellStyle name="60% - Accent4 2 8" xfId="5570"/>
    <cellStyle name="60% - Accent4 2 9" xfId="5571"/>
    <cellStyle name="60% - Accent4 2_Observations" xfId="5572"/>
    <cellStyle name="60% - Accent4 20" xfId="5573"/>
    <cellStyle name="60% - Accent4 20 2" xfId="5574"/>
    <cellStyle name="60% - Accent4 20_Observations" xfId="5575"/>
    <cellStyle name="60% - Accent4 21" xfId="5576"/>
    <cellStyle name="60% - Accent4 21 2" xfId="5577"/>
    <cellStyle name="60% - Accent4 21_Observations" xfId="5578"/>
    <cellStyle name="60% - Accent4 22" xfId="5579"/>
    <cellStyle name="60% - Accent4 22 2" xfId="5580"/>
    <cellStyle name="60% - Accent4 22_Observations" xfId="5581"/>
    <cellStyle name="60% - Accent4 23" xfId="5582"/>
    <cellStyle name="60% - Accent4 23 2" xfId="5583"/>
    <cellStyle name="60% - Accent4 23_Observations" xfId="5584"/>
    <cellStyle name="60% - Accent4 24" xfId="5585"/>
    <cellStyle name="60% - Accent4 24 2" xfId="5586"/>
    <cellStyle name="60% - Accent4 24_Observations" xfId="5587"/>
    <cellStyle name="60% - Accent4 25" xfId="5588"/>
    <cellStyle name="60% - Accent4 25 2" xfId="5589"/>
    <cellStyle name="60% - Accent4 25_Observations" xfId="5590"/>
    <cellStyle name="60% - Accent4 26" xfId="5591"/>
    <cellStyle name="60% - Accent4 26 2" xfId="5592"/>
    <cellStyle name="60% - Accent4 26_Observations" xfId="5593"/>
    <cellStyle name="60% - Accent4 27" xfId="5594"/>
    <cellStyle name="60% - Accent4 27 2" xfId="5595"/>
    <cellStyle name="60% - Accent4 27_Observations" xfId="5596"/>
    <cellStyle name="60% - Accent4 28" xfId="5597"/>
    <cellStyle name="60% - Accent4 28 2" xfId="5598"/>
    <cellStyle name="60% - Accent4 28_Observations" xfId="5599"/>
    <cellStyle name="60% - Accent4 29" xfId="5600"/>
    <cellStyle name="60% - Accent4 3" xfId="5601"/>
    <cellStyle name="60% - Accent4 3 2" xfId="5602"/>
    <cellStyle name="60% - Accent4 3_Observations" xfId="5603"/>
    <cellStyle name="60% - Accent4 30" xfId="5604"/>
    <cellStyle name="60% - Accent4 31" xfId="5605"/>
    <cellStyle name="60% - Accent4 32" xfId="5606"/>
    <cellStyle name="60% - Accent4 33" xfId="5607"/>
    <cellStyle name="60% - Accent4 34" xfId="5608"/>
    <cellStyle name="60% - Accent4 35" xfId="5609"/>
    <cellStyle name="60% - Accent4 36" xfId="5610"/>
    <cellStyle name="60% - Accent4 37" xfId="5611"/>
    <cellStyle name="60% - Accent4 38" xfId="5612"/>
    <cellStyle name="60% - Accent4 39" xfId="5613"/>
    <cellStyle name="60% - Accent4 4" xfId="5614"/>
    <cellStyle name="60% - Accent4 4 2" xfId="5615"/>
    <cellStyle name="60% - Accent4 4_Observations" xfId="5616"/>
    <cellStyle name="60% - Accent4 40" xfId="5617"/>
    <cellStyle name="60% - Accent4 41" xfId="5618"/>
    <cellStyle name="60% - Accent4 42" xfId="5619"/>
    <cellStyle name="60% - Accent4 43" xfId="5620"/>
    <cellStyle name="60% - Accent4 44" xfId="5621"/>
    <cellStyle name="60% - Accent4 45" xfId="5622"/>
    <cellStyle name="60% - Accent4 46" xfId="5623"/>
    <cellStyle name="60% - Accent4 47" xfId="5624"/>
    <cellStyle name="60% - Accent4 48" xfId="5625"/>
    <cellStyle name="60% - Accent4 49" xfId="5626"/>
    <cellStyle name="60% - Accent4 5" xfId="5627"/>
    <cellStyle name="60% - Accent4 5 2" xfId="5628"/>
    <cellStyle name="60% - Accent4 5_Observations" xfId="5629"/>
    <cellStyle name="60% - Accent4 50" xfId="5630"/>
    <cellStyle name="60% - Accent4 51" xfId="5631"/>
    <cellStyle name="60% - Accent4 6" xfId="5632"/>
    <cellStyle name="60% - Accent4 6 2" xfId="5633"/>
    <cellStyle name="60% - Accent4 6_Observations" xfId="5634"/>
    <cellStyle name="60% - Accent4 7" xfId="5635"/>
    <cellStyle name="60% - Accent4 8" xfId="5636"/>
    <cellStyle name="60% - Accent4 9" xfId="5637"/>
    <cellStyle name="60% - Accent5 10" xfId="5638"/>
    <cellStyle name="60% - Accent5 11" xfId="5639"/>
    <cellStyle name="60% - Accent5 12" xfId="5640"/>
    <cellStyle name="60% - Accent5 13" xfId="5641"/>
    <cellStyle name="60% - Accent5 14" xfId="5642"/>
    <cellStyle name="60% - Accent5 15" xfId="5643"/>
    <cellStyle name="60% - Accent5 16" xfId="5644"/>
    <cellStyle name="60% - Accent5 16 2" xfId="5645"/>
    <cellStyle name="60% - Accent5 16_Observations" xfId="5646"/>
    <cellStyle name="60% - Accent5 17" xfId="5647"/>
    <cellStyle name="60% - Accent5 17 2" xfId="5648"/>
    <cellStyle name="60% - Accent5 17_Observations" xfId="5649"/>
    <cellStyle name="60% - Accent5 18" xfId="5650"/>
    <cellStyle name="60% - Accent5 18 2" xfId="5651"/>
    <cellStyle name="60% - Accent5 18_Observations" xfId="5652"/>
    <cellStyle name="60% - Accent5 19" xfId="5653"/>
    <cellStyle name="60% - Accent5 19 2" xfId="5654"/>
    <cellStyle name="60% - Accent5 19_Observations" xfId="5655"/>
    <cellStyle name="60% - Accent5 2" xfId="5656"/>
    <cellStyle name="60% - Accent5 2 10" xfId="5657"/>
    <cellStyle name="60% - Accent5 2 11" xfId="5658"/>
    <cellStyle name="60% - Accent5 2 12" xfId="5659"/>
    <cellStyle name="60% - Accent5 2 13" xfId="5660"/>
    <cellStyle name="60% - Accent5 2 14" xfId="5661"/>
    <cellStyle name="60% - Accent5 2 15" xfId="5662"/>
    <cellStyle name="60% - Accent5 2 16" xfId="5663"/>
    <cellStyle name="60% - Accent5 2 17" xfId="5664"/>
    <cellStyle name="60% - Accent5 2 18" xfId="5665"/>
    <cellStyle name="60% - Accent5 2 19" xfId="5666"/>
    <cellStyle name="60% - Accent5 2 2" xfId="5667"/>
    <cellStyle name="60% - Accent5 2 2 2" xfId="5668"/>
    <cellStyle name="60% - Accent5 2 2_Observations" xfId="5669"/>
    <cellStyle name="60% - Accent5 2 20" xfId="5670"/>
    <cellStyle name="60% - Accent5 2 21" xfId="5671"/>
    <cellStyle name="60% - Accent5 2 22" xfId="5672"/>
    <cellStyle name="60% - Accent5 2 23" xfId="5673"/>
    <cellStyle name="60% - Accent5 2 24" xfId="5674"/>
    <cellStyle name="60% - Accent5 2 25" xfId="5675"/>
    <cellStyle name="60% - Accent5 2 26" xfId="5676"/>
    <cellStyle name="60% - Accent5 2 27" xfId="5677"/>
    <cellStyle name="60% - Accent5 2 28" xfId="5678"/>
    <cellStyle name="60% - Accent5 2 29" xfId="5679"/>
    <cellStyle name="60% - Accent5 2 3" xfId="5680"/>
    <cellStyle name="60% - Accent5 2 3 2" xfId="5681"/>
    <cellStyle name="60% - Accent5 2 3_Observations" xfId="5682"/>
    <cellStyle name="60% - Accent5 2 30" xfId="5683"/>
    <cellStyle name="60% - Accent5 2 31" xfId="5684"/>
    <cellStyle name="60% - Accent5 2 32" xfId="5685"/>
    <cellStyle name="60% - Accent5 2 33" xfId="5686"/>
    <cellStyle name="60% - Accent5 2 34" xfId="5687"/>
    <cellStyle name="60% - Accent5 2 35" xfId="5688"/>
    <cellStyle name="60% - Accent5 2 36" xfId="5689"/>
    <cellStyle name="60% - Accent5 2 4" xfId="5690"/>
    <cellStyle name="60% - Accent5 2 5" xfId="5691"/>
    <cellStyle name="60% - Accent5 2 6" xfId="5692"/>
    <cellStyle name="60% - Accent5 2 7" xfId="5693"/>
    <cellStyle name="60% - Accent5 2 8" xfId="5694"/>
    <cellStyle name="60% - Accent5 2 9" xfId="5695"/>
    <cellStyle name="60% - Accent5 2_Observations" xfId="5696"/>
    <cellStyle name="60% - Accent5 20" xfId="5697"/>
    <cellStyle name="60% - Accent5 20 2" xfId="5698"/>
    <cellStyle name="60% - Accent5 20_Observations" xfId="5699"/>
    <cellStyle name="60% - Accent5 21" xfId="5700"/>
    <cellStyle name="60% - Accent5 21 2" xfId="5701"/>
    <cellStyle name="60% - Accent5 21_Observations" xfId="5702"/>
    <cellStyle name="60% - Accent5 22" xfId="5703"/>
    <cellStyle name="60% - Accent5 22 2" xfId="5704"/>
    <cellStyle name="60% - Accent5 22_Observations" xfId="5705"/>
    <cellStyle name="60% - Accent5 23" xfId="5706"/>
    <cellStyle name="60% - Accent5 23 2" xfId="5707"/>
    <cellStyle name="60% - Accent5 23_Observations" xfId="5708"/>
    <cellStyle name="60% - Accent5 24" xfId="5709"/>
    <cellStyle name="60% - Accent5 24 2" xfId="5710"/>
    <cellStyle name="60% - Accent5 24_Observations" xfId="5711"/>
    <cellStyle name="60% - Accent5 25" xfId="5712"/>
    <cellStyle name="60% - Accent5 25 2" xfId="5713"/>
    <cellStyle name="60% - Accent5 25_Observations" xfId="5714"/>
    <cellStyle name="60% - Accent5 26" xfId="5715"/>
    <cellStyle name="60% - Accent5 26 2" xfId="5716"/>
    <cellStyle name="60% - Accent5 26_Observations" xfId="5717"/>
    <cellStyle name="60% - Accent5 27" xfId="5718"/>
    <cellStyle name="60% - Accent5 27 2" xfId="5719"/>
    <cellStyle name="60% - Accent5 27_Observations" xfId="5720"/>
    <cellStyle name="60% - Accent5 28" xfId="5721"/>
    <cellStyle name="60% - Accent5 28 2" xfId="5722"/>
    <cellStyle name="60% - Accent5 28_Observations" xfId="5723"/>
    <cellStyle name="60% - Accent5 29" xfId="5724"/>
    <cellStyle name="60% - Accent5 3" xfId="5725"/>
    <cellStyle name="60% - Accent5 3 2" xfId="5726"/>
    <cellStyle name="60% - Accent5 3_Observations" xfId="5727"/>
    <cellStyle name="60% - Accent5 30" xfId="5728"/>
    <cellStyle name="60% - Accent5 31" xfId="5729"/>
    <cellStyle name="60% - Accent5 32" xfId="5730"/>
    <cellStyle name="60% - Accent5 33" xfId="5731"/>
    <cellStyle name="60% - Accent5 34" xfId="5732"/>
    <cellStyle name="60% - Accent5 35" xfId="5733"/>
    <cellStyle name="60% - Accent5 36" xfId="5734"/>
    <cellStyle name="60% - Accent5 37" xfId="5735"/>
    <cellStyle name="60% - Accent5 38" xfId="5736"/>
    <cellStyle name="60% - Accent5 39" xfId="5737"/>
    <cellStyle name="60% - Accent5 4" xfId="5738"/>
    <cellStyle name="60% - Accent5 4 2" xfId="5739"/>
    <cellStyle name="60% - Accent5 4_Observations" xfId="5740"/>
    <cellStyle name="60% - Accent5 40" xfId="5741"/>
    <cellStyle name="60% - Accent5 41" xfId="5742"/>
    <cellStyle name="60% - Accent5 42" xfId="5743"/>
    <cellStyle name="60% - Accent5 43" xfId="5744"/>
    <cellStyle name="60% - Accent5 44" xfId="5745"/>
    <cellStyle name="60% - Accent5 45" xfId="5746"/>
    <cellStyle name="60% - Accent5 46" xfId="5747"/>
    <cellStyle name="60% - Accent5 47" xfId="5748"/>
    <cellStyle name="60% - Accent5 48" xfId="5749"/>
    <cellStyle name="60% - Accent5 49" xfId="5750"/>
    <cellStyle name="60% - Accent5 5" xfId="5751"/>
    <cellStyle name="60% - Accent5 5 2" xfId="5752"/>
    <cellStyle name="60% - Accent5 5_Observations" xfId="5753"/>
    <cellStyle name="60% - Accent5 50" xfId="5754"/>
    <cellStyle name="60% - Accent5 51" xfId="5755"/>
    <cellStyle name="60% - Accent5 6" xfId="5756"/>
    <cellStyle name="60% - Accent5 6 2" xfId="5757"/>
    <cellStyle name="60% - Accent5 6_Observations" xfId="5758"/>
    <cellStyle name="60% - Accent5 7" xfId="5759"/>
    <cellStyle name="60% - Accent5 8" xfId="5760"/>
    <cellStyle name="60% - Accent5 9" xfId="5761"/>
    <cellStyle name="60% - Accent6 10" xfId="5762"/>
    <cellStyle name="60% - Accent6 11" xfId="5763"/>
    <cellStyle name="60% - Accent6 12" xfId="5764"/>
    <cellStyle name="60% - Accent6 13" xfId="5765"/>
    <cellStyle name="60% - Accent6 14" xfId="5766"/>
    <cellStyle name="60% - Accent6 15" xfId="5767"/>
    <cellStyle name="60% - Accent6 16" xfId="5768"/>
    <cellStyle name="60% - Accent6 16 2" xfId="5769"/>
    <cellStyle name="60% - Accent6 16_Observations" xfId="5770"/>
    <cellStyle name="60% - Accent6 17" xfId="5771"/>
    <cellStyle name="60% - Accent6 17 2" xfId="5772"/>
    <cellStyle name="60% - Accent6 17_Observations" xfId="5773"/>
    <cellStyle name="60% - Accent6 18" xfId="5774"/>
    <cellStyle name="60% - Accent6 18 2" xfId="5775"/>
    <cellStyle name="60% - Accent6 18_Observations" xfId="5776"/>
    <cellStyle name="60% - Accent6 19" xfId="5777"/>
    <cellStyle name="60% - Accent6 19 2" xfId="5778"/>
    <cellStyle name="60% - Accent6 19_Observations" xfId="5779"/>
    <cellStyle name="60% - Accent6 2" xfId="5780"/>
    <cellStyle name="60% - Accent6 2 10" xfId="5781"/>
    <cellStyle name="60% - Accent6 2 11" xfId="5782"/>
    <cellStyle name="60% - Accent6 2 12" xfId="5783"/>
    <cellStyle name="60% - Accent6 2 13" xfId="5784"/>
    <cellStyle name="60% - Accent6 2 14" xfId="5785"/>
    <cellStyle name="60% - Accent6 2 15" xfId="5786"/>
    <cellStyle name="60% - Accent6 2 16" xfId="5787"/>
    <cellStyle name="60% - Accent6 2 17" xfId="5788"/>
    <cellStyle name="60% - Accent6 2 18" xfId="5789"/>
    <cellStyle name="60% - Accent6 2 19" xfId="5790"/>
    <cellStyle name="60% - Accent6 2 2" xfId="5791"/>
    <cellStyle name="60% - Accent6 2 2 2" xfId="5792"/>
    <cellStyle name="60% - Accent6 2 2_Observations" xfId="5793"/>
    <cellStyle name="60% - Accent6 2 20" xfId="5794"/>
    <cellStyle name="60% - Accent6 2 21" xfId="5795"/>
    <cellStyle name="60% - Accent6 2 22" xfId="5796"/>
    <cellStyle name="60% - Accent6 2 23" xfId="5797"/>
    <cellStyle name="60% - Accent6 2 24" xfId="5798"/>
    <cellStyle name="60% - Accent6 2 25" xfId="5799"/>
    <cellStyle name="60% - Accent6 2 26" xfId="5800"/>
    <cellStyle name="60% - Accent6 2 27" xfId="5801"/>
    <cellStyle name="60% - Accent6 2 28" xfId="5802"/>
    <cellStyle name="60% - Accent6 2 29" xfId="5803"/>
    <cellStyle name="60% - Accent6 2 3" xfId="5804"/>
    <cellStyle name="60% - Accent6 2 3 2" xfId="5805"/>
    <cellStyle name="60% - Accent6 2 3_Observations" xfId="5806"/>
    <cellStyle name="60% - Accent6 2 30" xfId="5807"/>
    <cellStyle name="60% - Accent6 2 31" xfId="5808"/>
    <cellStyle name="60% - Accent6 2 32" xfId="5809"/>
    <cellStyle name="60% - Accent6 2 33" xfId="5810"/>
    <cellStyle name="60% - Accent6 2 34" xfId="5811"/>
    <cellStyle name="60% - Accent6 2 35" xfId="5812"/>
    <cellStyle name="60% - Accent6 2 36" xfId="5813"/>
    <cellStyle name="60% - Accent6 2 4" xfId="5814"/>
    <cellStyle name="60% - Accent6 2 5" xfId="5815"/>
    <cellStyle name="60% - Accent6 2 6" xfId="5816"/>
    <cellStyle name="60% - Accent6 2 7" xfId="5817"/>
    <cellStyle name="60% - Accent6 2 8" xfId="5818"/>
    <cellStyle name="60% - Accent6 2 9" xfId="5819"/>
    <cellStyle name="60% - Accent6 2_Observations" xfId="5820"/>
    <cellStyle name="60% - Accent6 20" xfId="5821"/>
    <cellStyle name="60% - Accent6 20 2" xfId="5822"/>
    <cellStyle name="60% - Accent6 20_Observations" xfId="5823"/>
    <cellStyle name="60% - Accent6 21" xfId="5824"/>
    <cellStyle name="60% - Accent6 21 2" xfId="5825"/>
    <cellStyle name="60% - Accent6 21_Observations" xfId="5826"/>
    <cellStyle name="60% - Accent6 22" xfId="5827"/>
    <cellStyle name="60% - Accent6 22 2" xfId="5828"/>
    <cellStyle name="60% - Accent6 22_Observations" xfId="5829"/>
    <cellStyle name="60% - Accent6 23" xfId="5830"/>
    <cellStyle name="60% - Accent6 23 2" xfId="5831"/>
    <cellStyle name="60% - Accent6 23_Observations" xfId="5832"/>
    <cellStyle name="60% - Accent6 24" xfId="5833"/>
    <cellStyle name="60% - Accent6 24 2" xfId="5834"/>
    <cellStyle name="60% - Accent6 24_Observations" xfId="5835"/>
    <cellStyle name="60% - Accent6 25" xfId="5836"/>
    <cellStyle name="60% - Accent6 25 2" xfId="5837"/>
    <cellStyle name="60% - Accent6 25_Observations" xfId="5838"/>
    <cellStyle name="60% - Accent6 26" xfId="5839"/>
    <cellStyle name="60% - Accent6 26 2" xfId="5840"/>
    <cellStyle name="60% - Accent6 26_Observations" xfId="5841"/>
    <cellStyle name="60% - Accent6 27" xfId="5842"/>
    <cellStyle name="60% - Accent6 27 2" xfId="5843"/>
    <cellStyle name="60% - Accent6 27_Observations" xfId="5844"/>
    <cellStyle name="60% - Accent6 28" xfId="5845"/>
    <cellStyle name="60% - Accent6 28 2" xfId="5846"/>
    <cellStyle name="60% - Accent6 28_Observations" xfId="5847"/>
    <cellStyle name="60% - Accent6 29" xfId="5848"/>
    <cellStyle name="60% - Accent6 3" xfId="5849"/>
    <cellStyle name="60% - Accent6 3 2" xfId="5850"/>
    <cellStyle name="60% - Accent6 3_Observations" xfId="5851"/>
    <cellStyle name="60% - Accent6 30" xfId="5852"/>
    <cellStyle name="60% - Accent6 31" xfId="5853"/>
    <cellStyle name="60% - Accent6 32" xfId="5854"/>
    <cellStyle name="60% - Accent6 33" xfId="5855"/>
    <cellStyle name="60% - Accent6 34" xfId="5856"/>
    <cellStyle name="60% - Accent6 35" xfId="5857"/>
    <cellStyle name="60% - Accent6 36" xfId="5858"/>
    <cellStyle name="60% - Accent6 37" xfId="5859"/>
    <cellStyle name="60% - Accent6 38" xfId="5860"/>
    <cellStyle name="60% - Accent6 39" xfId="5861"/>
    <cellStyle name="60% - Accent6 4" xfId="5862"/>
    <cellStyle name="60% - Accent6 4 2" xfId="5863"/>
    <cellStyle name="60% - Accent6 4_Observations" xfId="5864"/>
    <cellStyle name="60% - Accent6 40" xfId="5865"/>
    <cellStyle name="60% - Accent6 41" xfId="5866"/>
    <cellStyle name="60% - Accent6 42" xfId="5867"/>
    <cellStyle name="60% - Accent6 43" xfId="5868"/>
    <cellStyle name="60% - Accent6 44" xfId="5869"/>
    <cellStyle name="60% - Accent6 45" xfId="5870"/>
    <cellStyle name="60% - Accent6 46" xfId="5871"/>
    <cellStyle name="60% - Accent6 47" xfId="5872"/>
    <cellStyle name="60% - Accent6 48" xfId="5873"/>
    <cellStyle name="60% - Accent6 49" xfId="5874"/>
    <cellStyle name="60% - Accent6 5" xfId="5875"/>
    <cellStyle name="60% - Accent6 5 2" xfId="5876"/>
    <cellStyle name="60% - Accent6 5_Observations" xfId="5877"/>
    <cellStyle name="60% - Accent6 50" xfId="5878"/>
    <cellStyle name="60% - Accent6 51" xfId="5879"/>
    <cellStyle name="60% - Accent6 6" xfId="5880"/>
    <cellStyle name="60% - Accent6 6 2" xfId="5881"/>
    <cellStyle name="60% - Accent6 6_Observations" xfId="5882"/>
    <cellStyle name="60% - Accent6 7" xfId="5883"/>
    <cellStyle name="60% - Accent6 8" xfId="5884"/>
    <cellStyle name="60% - Accent6 9" xfId="5885"/>
    <cellStyle name="Accent1 10" xfId="5886"/>
    <cellStyle name="Accent1 11" xfId="5887"/>
    <cellStyle name="Accent1 12" xfId="5888"/>
    <cellStyle name="Accent1 13" xfId="5889"/>
    <cellStyle name="Accent1 14" xfId="5890"/>
    <cellStyle name="Accent1 15" xfId="5891"/>
    <cellStyle name="Accent1 16" xfId="5892"/>
    <cellStyle name="Accent1 16 2" xfId="5893"/>
    <cellStyle name="Accent1 16_Observations" xfId="5894"/>
    <cellStyle name="Accent1 17" xfId="5895"/>
    <cellStyle name="Accent1 17 2" xfId="5896"/>
    <cellStyle name="Accent1 17_Observations" xfId="5897"/>
    <cellStyle name="Accent1 18" xfId="5898"/>
    <cellStyle name="Accent1 18 2" xfId="5899"/>
    <cellStyle name="Accent1 18_Observations" xfId="5900"/>
    <cellStyle name="Accent1 19" xfId="5901"/>
    <cellStyle name="Accent1 19 2" xfId="5902"/>
    <cellStyle name="Accent1 19_Observations" xfId="5903"/>
    <cellStyle name="Accent1 2" xfId="5904"/>
    <cellStyle name="Accent1 2 10" xfId="5905"/>
    <cellStyle name="Accent1 2 11" xfId="5906"/>
    <cellStyle name="Accent1 2 12" xfId="5907"/>
    <cellStyle name="Accent1 2 13" xfId="5908"/>
    <cellStyle name="Accent1 2 14" xfId="5909"/>
    <cellStyle name="Accent1 2 15" xfId="5910"/>
    <cellStyle name="Accent1 2 16" xfId="5911"/>
    <cellStyle name="Accent1 2 17" xfId="5912"/>
    <cellStyle name="Accent1 2 18" xfId="5913"/>
    <cellStyle name="Accent1 2 19" xfId="5914"/>
    <cellStyle name="Accent1 2 2" xfId="5915"/>
    <cellStyle name="Accent1 2 2 2" xfId="5916"/>
    <cellStyle name="Accent1 2 2_Observations" xfId="5917"/>
    <cellStyle name="Accent1 2 20" xfId="5918"/>
    <cellStyle name="Accent1 2 21" xfId="5919"/>
    <cellStyle name="Accent1 2 22" xfId="5920"/>
    <cellStyle name="Accent1 2 23" xfId="5921"/>
    <cellStyle name="Accent1 2 24" xfId="5922"/>
    <cellStyle name="Accent1 2 25" xfId="5923"/>
    <cellStyle name="Accent1 2 26" xfId="5924"/>
    <cellStyle name="Accent1 2 27" xfId="5925"/>
    <cellStyle name="Accent1 2 28" xfId="5926"/>
    <cellStyle name="Accent1 2 29" xfId="5927"/>
    <cellStyle name="Accent1 2 3" xfId="5928"/>
    <cellStyle name="Accent1 2 3 2" xfId="5929"/>
    <cellStyle name="Accent1 2 3_Observations" xfId="5930"/>
    <cellStyle name="Accent1 2 30" xfId="5931"/>
    <cellStyle name="Accent1 2 31" xfId="5932"/>
    <cellStyle name="Accent1 2 32" xfId="5933"/>
    <cellStyle name="Accent1 2 33" xfId="5934"/>
    <cellStyle name="Accent1 2 34" xfId="5935"/>
    <cellStyle name="Accent1 2 35" xfId="5936"/>
    <cellStyle name="Accent1 2 36" xfId="5937"/>
    <cellStyle name="Accent1 2 4" xfId="5938"/>
    <cellStyle name="Accent1 2 5" xfId="5939"/>
    <cellStyle name="Accent1 2 6" xfId="5940"/>
    <cellStyle name="Accent1 2 7" xfId="5941"/>
    <cellStyle name="Accent1 2 8" xfId="5942"/>
    <cellStyle name="Accent1 2 9" xfId="5943"/>
    <cellStyle name="Accent1 2_Observations" xfId="5944"/>
    <cellStyle name="Accent1 20" xfId="5945"/>
    <cellStyle name="Accent1 20 2" xfId="5946"/>
    <cellStyle name="Accent1 20_Observations" xfId="5947"/>
    <cellStyle name="Accent1 21" xfId="5948"/>
    <cellStyle name="Accent1 21 2" xfId="5949"/>
    <cellStyle name="Accent1 21_Observations" xfId="5950"/>
    <cellStyle name="Accent1 22" xfId="5951"/>
    <cellStyle name="Accent1 22 2" xfId="5952"/>
    <cellStyle name="Accent1 22_Observations" xfId="5953"/>
    <cellStyle name="Accent1 23" xfId="5954"/>
    <cellStyle name="Accent1 23 2" xfId="5955"/>
    <cellStyle name="Accent1 23_Observations" xfId="5956"/>
    <cellStyle name="Accent1 24" xfId="5957"/>
    <cellStyle name="Accent1 24 2" xfId="5958"/>
    <cellStyle name="Accent1 24_Observations" xfId="5959"/>
    <cellStyle name="Accent1 25" xfId="5960"/>
    <cellStyle name="Accent1 25 2" xfId="5961"/>
    <cellStyle name="Accent1 25_Observations" xfId="5962"/>
    <cellStyle name="Accent1 26" xfId="5963"/>
    <cellStyle name="Accent1 26 2" xfId="5964"/>
    <cellStyle name="Accent1 26_Observations" xfId="5965"/>
    <cellStyle name="Accent1 27" xfId="5966"/>
    <cellStyle name="Accent1 27 2" xfId="5967"/>
    <cellStyle name="Accent1 27_Observations" xfId="5968"/>
    <cellStyle name="Accent1 28" xfId="5969"/>
    <cellStyle name="Accent1 28 2" xfId="5970"/>
    <cellStyle name="Accent1 28_Observations" xfId="5971"/>
    <cellStyle name="Accent1 29" xfId="5972"/>
    <cellStyle name="Accent1 3" xfId="5973"/>
    <cellStyle name="Accent1 3 2" xfId="5974"/>
    <cellStyle name="Accent1 3_Observations" xfId="5975"/>
    <cellStyle name="Accent1 30" xfId="5976"/>
    <cellStyle name="Accent1 31" xfId="5977"/>
    <cellStyle name="Accent1 32" xfId="5978"/>
    <cellStyle name="Accent1 33" xfId="5979"/>
    <cellStyle name="Accent1 34" xfId="5980"/>
    <cellStyle name="Accent1 35" xfId="5981"/>
    <cellStyle name="Accent1 36" xfId="5982"/>
    <cellStyle name="Accent1 37" xfId="5983"/>
    <cellStyle name="Accent1 38" xfId="5984"/>
    <cellStyle name="Accent1 39" xfId="5985"/>
    <cellStyle name="Accent1 4" xfId="5986"/>
    <cellStyle name="Accent1 4 2" xfId="5987"/>
    <cellStyle name="Accent1 4_Observations" xfId="5988"/>
    <cellStyle name="Accent1 40" xfId="5989"/>
    <cellStyle name="Accent1 41" xfId="5990"/>
    <cellStyle name="Accent1 42" xfId="5991"/>
    <cellStyle name="Accent1 43" xfId="5992"/>
    <cellStyle name="Accent1 44" xfId="5993"/>
    <cellStyle name="Accent1 45" xfId="5994"/>
    <cellStyle name="Accent1 46" xfId="5995"/>
    <cellStyle name="Accent1 47" xfId="5996"/>
    <cellStyle name="Accent1 48" xfId="5997"/>
    <cellStyle name="Accent1 49" xfId="5998"/>
    <cellStyle name="Accent1 5" xfId="5999"/>
    <cellStyle name="Accent1 5 2" xfId="6000"/>
    <cellStyle name="Accent1 5_Observations" xfId="6001"/>
    <cellStyle name="Accent1 50" xfId="6002"/>
    <cellStyle name="Accent1 51" xfId="6003"/>
    <cellStyle name="Accent1 6" xfId="6004"/>
    <cellStyle name="Accent1 6 2" xfId="6005"/>
    <cellStyle name="Accent1 6_Observations" xfId="6006"/>
    <cellStyle name="Accent1 7" xfId="6007"/>
    <cellStyle name="Accent1 8" xfId="6008"/>
    <cellStyle name="Accent1 9" xfId="6009"/>
    <cellStyle name="Accent2 10" xfId="6010"/>
    <cellStyle name="Accent2 11" xfId="6011"/>
    <cellStyle name="Accent2 12" xfId="6012"/>
    <cellStyle name="Accent2 13" xfId="6013"/>
    <cellStyle name="Accent2 14" xfId="6014"/>
    <cellStyle name="Accent2 15" xfId="6015"/>
    <cellStyle name="Accent2 16" xfId="6016"/>
    <cellStyle name="Accent2 16 2" xfId="6017"/>
    <cellStyle name="Accent2 16_Observations" xfId="6018"/>
    <cellStyle name="Accent2 17" xfId="6019"/>
    <cellStyle name="Accent2 17 2" xfId="6020"/>
    <cellStyle name="Accent2 17_Observations" xfId="6021"/>
    <cellStyle name="Accent2 18" xfId="6022"/>
    <cellStyle name="Accent2 18 2" xfId="6023"/>
    <cellStyle name="Accent2 18_Observations" xfId="6024"/>
    <cellStyle name="Accent2 19" xfId="6025"/>
    <cellStyle name="Accent2 19 2" xfId="6026"/>
    <cellStyle name="Accent2 19_Observations" xfId="6027"/>
    <cellStyle name="Accent2 2" xfId="6028"/>
    <cellStyle name="Accent2 2 10" xfId="6029"/>
    <cellStyle name="Accent2 2 11" xfId="6030"/>
    <cellStyle name="Accent2 2 12" xfId="6031"/>
    <cellStyle name="Accent2 2 13" xfId="6032"/>
    <cellStyle name="Accent2 2 14" xfId="6033"/>
    <cellStyle name="Accent2 2 15" xfId="6034"/>
    <cellStyle name="Accent2 2 16" xfId="6035"/>
    <cellStyle name="Accent2 2 17" xfId="6036"/>
    <cellStyle name="Accent2 2 18" xfId="6037"/>
    <cellStyle name="Accent2 2 19" xfId="6038"/>
    <cellStyle name="Accent2 2 2" xfId="6039"/>
    <cellStyle name="Accent2 2 2 2" xfId="6040"/>
    <cellStyle name="Accent2 2 2_Observations" xfId="6041"/>
    <cellStyle name="Accent2 2 20" xfId="6042"/>
    <cellStyle name="Accent2 2 21" xfId="6043"/>
    <cellStyle name="Accent2 2 22" xfId="6044"/>
    <cellStyle name="Accent2 2 23" xfId="6045"/>
    <cellStyle name="Accent2 2 24" xfId="6046"/>
    <cellStyle name="Accent2 2 25" xfId="6047"/>
    <cellStyle name="Accent2 2 26" xfId="6048"/>
    <cellStyle name="Accent2 2 27" xfId="6049"/>
    <cellStyle name="Accent2 2 28" xfId="6050"/>
    <cellStyle name="Accent2 2 29" xfId="6051"/>
    <cellStyle name="Accent2 2 3" xfId="6052"/>
    <cellStyle name="Accent2 2 3 2" xfId="6053"/>
    <cellStyle name="Accent2 2 3_Observations" xfId="6054"/>
    <cellStyle name="Accent2 2 30" xfId="6055"/>
    <cellStyle name="Accent2 2 31" xfId="6056"/>
    <cellStyle name="Accent2 2 32" xfId="6057"/>
    <cellStyle name="Accent2 2 33" xfId="6058"/>
    <cellStyle name="Accent2 2 34" xfId="6059"/>
    <cellStyle name="Accent2 2 35" xfId="6060"/>
    <cellStyle name="Accent2 2 36" xfId="6061"/>
    <cellStyle name="Accent2 2 4" xfId="6062"/>
    <cellStyle name="Accent2 2 5" xfId="6063"/>
    <cellStyle name="Accent2 2 6" xfId="6064"/>
    <cellStyle name="Accent2 2 7" xfId="6065"/>
    <cellStyle name="Accent2 2 8" xfId="6066"/>
    <cellStyle name="Accent2 2 9" xfId="6067"/>
    <cellStyle name="Accent2 2_Observations" xfId="6068"/>
    <cellStyle name="Accent2 20" xfId="6069"/>
    <cellStyle name="Accent2 20 2" xfId="6070"/>
    <cellStyle name="Accent2 20_Observations" xfId="6071"/>
    <cellStyle name="Accent2 21" xfId="6072"/>
    <cellStyle name="Accent2 21 2" xfId="6073"/>
    <cellStyle name="Accent2 21_Observations" xfId="6074"/>
    <cellStyle name="Accent2 22" xfId="6075"/>
    <cellStyle name="Accent2 22 2" xfId="6076"/>
    <cellStyle name="Accent2 22_Observations" xfId="6077"/>
    <cellStyle name="Accent2 23" xfId="6078"/>
    <cellStyle name="Accent2 23 2" xfId="6079"/>
    <cellStyle name="Accent2 23_Observations" xfId="6080"/>
    <cellStyle name="Accent2 24" xfId="6081"/>
    <cellStyle name="Accent2 24 2" xfId="6082"/>
    <cellStyle name="Accent2 24_Observations" xfId="6083"/>
    <cellStyle name="Accent2 25" xfId="6084"/>
    <cellStyle name="Accent2 25 2" xfId="6085"/>
    <cellStyle name="Accent2 25_Observations" xfId="6086"/>
    <cellStyle name="Accent2 26" xfId="6087"/>
    <cellStyle name="Accent2 26 2" xfId="6088"/>
    <cellStyle name="Accent2 26_Observations" xfId="6089"/>
    <cellStyle name="Accent2 27" xfId="6090"/>
    <cellStyle name="Accent2 27 2" xfId="6091"/>
    <cellStyle name="Accent2 27_Observations" xfId="6092"/>
    <cellStyle name="Accent2 28" xfId="6093"/>
    <cellStyle name="Accent2 28 2" xfId="6094"/>
    <cellStyle name="Accent2 28_Observations" xfId="6095"/>
    <cellStyle name="Accent2 29" xfId="6096"/>
    <cellStyle name="Accent2 3" xfId="6097"/>
    <cellStyle name="Accent2 3 2" xfId="6098"/>
    <cellStyle name="Accent2 3_Observations" xfId="6099"/>
    <cellStyle name="Accent2 30" xfId="6100"/>
    <cellStyle name="Accent2 31" xfId="6101"/>
    <cellStyle name="Accent2 32" xfId="6102"/>
    <cellStyle name="Accent2 33" xfId="6103"/>
    <cellStyle name="Accent2 34" xfId="6104"/>
    <cellStyle name="Accent2 35" xfId="6105"/>
    <cellStyle name="Accent2 36" xfId="6106"/>
    <cellStyle name="Accent2 37" xfId="6107"/>
    <cellStyle name="Accent2 38" xfId="6108"/>
    <cellStyle name="Accent2 39" xfId="6109"/>
    <cellStyle name="Accent2 4" xfId="6110"/>
    <cellStyle name="Accent2 4 2" xfId="6111"/>
    <cellStyle name="Accent2 4_Observations" xfId="6112"/>
    <cellStyle name="Accent2 40" xfId="6113"/>
    <cellStyle name="Accent2 41" xfId="6114"/>
    <cellStyle name="Accent2 42" xfId="6115"/>
    <cellStyle name="Accent2 43" xfId="6116"/>
    <cellStyle name="Accent2 44" xfId="6117"/>
    <cellStyle name="Accent2 45" xfId="6118"/>
    <cellStyle name="Accent2 46" xfId="6119"/>
    <cellStyle name="Accent2 47" xfId="6120"/>
    <cellStyle name="Accent2 48" xfId="6121"/>
    <cellStyle name="Accent2 49" xfId="6122"/>
    <cellStyle name="Accent2 5" xfId="6123"/>
    <cellStyle name="Accent2 5 2" xfId="6124"/>
    <cellStyle name="Accent2 5_Observations" xfId="6125"/>
    <cellStyle name="Accent2 50" xfId="6126"/>
    <cellStyle name="Accent2 51" xfId="6127"/>
    <cellStyle name="Accent2 6" xfId="6128"/>
    <cellStyle name="Accent2 6 2" xfId="6129"/>
    <cellStyle name="Accent2 6_Observations" xfId="6130"/>
    <cellStyle name="Accent2 7" xfId="6131"/>
    <cellStyle name="Accent2 8" xfId="6132"/>
    <cellStyle name="Accent2 9" xfId="6133"/>
    <cellStyle name="Accent3 10" xfId="6134"/>
    <cellStyle name="Accent3 11" xfId="6135"/>
    <cellStyle name="Accent3 12" xfId="6136"/>
    <cellStyle name="Accent3 13" xfId="6137"/>
    <cellStyle name="Accent3 14" xfId="6138"/>
    <cellStyle name="Accent3 15" xfId="6139"/>
    <cellStyle name="Accent3 16" xfId="6140"/>
    <cellStyle name="Accent3 16 2" xfId="6141"/>
    <cellStyle name="Accent3 16_Observations" xfId="6142"/>
    <cellStyle name="Accent3 17" xfId="6143"/>
    <cellStyle name="Accent3 17 2" xfId="6144"/>
    <cellStyle name="Accent3 17_Observations" xfId="6145"/>
    <cellStyle name="Accent3 18" xfId="6146"/>
    <cellStyle name="Accent3 18 2" xfId="6147"/>
    <cellStyle name="Accent3 18_Observations" xfId="6148"/>
    <cellStyle name="Accent3 19" xfId="6149"/>
    <cellStyle name="Accent3 19 2" xfId="6150"/>
    <cellStyle name="Accent3 19_Observations" xfId="6151"/>
    <cellStyle name="Accent3 2" xfId="6152"/>
    <cellStyle name="Accent3 2 10" xfId="6153"/>
    <cellStyle name="Accent3 2 11" xfId="6154"/>
    <cellStyle name="Accent3 2 12" xfId="6155"/>
    <cellStyle name="Accent3 2 13" xfId="6156"/>
    <cellStyle name="Accent3 2 14" xfId="6157"/>
    <cellStyle name="Accent3 2 15" xfId="6158"/>
    <cellStyle name="Accent3 2 16" xfId="6159"/>
    <cellStyle name="Accent3 2 17" xfId="6160"/>
    <cellStyle name="Accent3 2 18" xfId="6161"/>
    <cellStyle name="Accent3 2 19" xfId="6162"/>
    <cellStyle name="Accent3 2 2" xfId="6163"/>
    <cellStyle name="Accent3 2 2 2" xfId="6164"/>
    <cellStyle name="Accent3 2 2_Observations" xfId="6165"/>
    <cellStyle name="Accent3 2 20" xfId="6166"/>
    <cellStyle name="Accent3 2 21" xfId="6167"/>
    <cellStyle name="Accent3 2 22" xfId="6168"/>
    <cellStyle name="Accent3 2 23" xfId="6169"/>
    <cellStyle name="Accent3 2 24" xfId="6170"/>
    <cellStyle name="Accent3 2 25" xfId="6171"/>
    <cellStyle name="Accent3 2 26" xfId="6172"/>
    <cellStyle name="Accent3 2 27" xfId="6173"/>
    <cellStyle name="Accent3 2 28" xfId="6174"/>
    <cellStyle name="Accent3 2 29" xfId="6175"/>
    <cellStyle name="Accent3 2 3" xfId="6176"/>
    <cellStyle name="Accent3 2 3 2" xfId="6177"/>
    <cellStyle name="Accent3 2 3_Observations" xfId="6178"/>
    <cellStyle name="Accent3 2 30" xfId="6179"/>
    <cellStyle name="Accent3 2 31" xfId="6180"/>
    <cellStyle name="Accent3 2 32" xfId="6181"/>
    <cellStyle name="Accent3 2 33" xfId="6182"/>
    <cellStyle name="Accent3 2 34" xfId="6183"/>
    <cellStyle name="Accent3 2 35" xfId="6184"/>
    <cellStyle name="Accent3 2 36" xfId="6185"/>
    <cellStyle name="Accent3 2 4" xfId="6186"/>
    <cellStyle name="Accent3 2 5" xfId="6187"/>
    <cellStyle name="Accent3 2 6" xfId="6188"/>
    <cellStyle name="Accent3 2 7" xfId="6189"/>
    <cellStyle name="Accent3 2 8" xfId="6190"/>
    <cellStyle name="Accent3 2 9" xfId="6191"/>
    <cellStyle name="Accent3 2_Observations" xfId="6192"/>
    <cellStyle name="Accent3 20" xfId="6193"/>
    <cellStyle name="Accent3 20 2" xfId="6194"/>
    <cellStyle name="Accent3 20_Observations" xfId="6195"/>
    <cellStyle name="Accent3 21" xfId="6196"/>
    <cellStyle name="Accent3 21 2" xfId="6197"/>
    <cellStyle name="Accent3 21_Observations" xfId="6198"/>
    <cellStyle name="Accent3 22" xfId="6199"/>
    <cellStyle name="Accent3 22 2" xfId="6200"/>
    <cellStyle name="Accent3 22_Observations" xfId="6201"/>
    <cellStyle name="Accent3 23" xfId="6202"/>
    <cellStyle name="Accent3 23 2" xfId="6203"/>
    <cellStyle name="Accent3 23_Observations" xfId="6204"/>
    <cellStyle name="Accent3 24" xfId="6205"/>
    <cellStyle name="Accent3 24 2" xfId="6206"/>
    <cellStyle name="Accent3 24_Observations" xfId="6207"/>
    <cellStyle name="Accent3 25" xfId="6208"/>
    <cellStyle name="Accent3 25 2" xfId="6209"/>
    <cellStyle name="Accent3 25_Observations" xfId="6210"/>
    <cellStyle name="Accent3 26" xfId="6211"/>
    <cellStyle name="Accent3 26 2" xfId="6212"/>
    <cellStyle name="Accent3 26_Observations" xfId="6213"/>
    <cellStyle name="Accent3 27" xfId="6214"/>
    <cellStyle name="Accent3 27 2" xfId="6215"/>
    <cellStyle name="Accent3 27_Observations" xfId="6216"/>
    <cellStyle name="Accent3 28" xfId="6217"/>
    <cellStyle name="Accent3 28 2" xfId="6218"/>
    <cellStyle name="Accent3 28_Observations" xfId="6219"/>
    <cellStyle name="Accent3 29" xfId="6220"/>
    <cellStyle name="Accent3 3" xfId="6221"/>
    <cellStyle name="Accent3 3 2" xfId="6222"/>
    <cellStyle name="Accent3 3_Observations" xfId="6223"/>
    <cellStyle name="Accent3 30" xfId="6224"/>
    <cellStyle name="Accent3 31" xfId="6225"/>
    <cellStyle name="Accent3 32" xfId="6226"/>
    <cellStyle name="Accent3 33" xfId="6227"/>
    <cellStyle name="Accent3 34" xfId="6228"/>
    <cellStyle name="Accent3 35" xfId="6229"/>
    <cellStyle name="Accent3 36" xfId="6230"/>
    <cellStyle name="Accent3 37" xfId="6231"/>
    <cellStyle name="Accent3 38" xfId="6232"/>
    <cellStyle name="Accent3 39" xfId="6233"/>
    <cellStyle name="Accent3 4" xfId="6234"/>
    <cellStyle name="Accent3 4 2" xfId="6235"/>
    <cellStyle name="Accent3 4_Observations" xfId="6236"/>
    <cellStyle name="Accent3 40" xfId="6237"/>
    <cellStyle name="Accent3 41" xfId="6238"/>
    <cellStyle name="Accent3 42" xfId="6239"/>
    <cellStyle name="Accent3 43" xfId="6240"/>
    <cellStyle name="Accent3 44" xfId="6241"/>
    <cellStyle name="Accent3 45" xfId="6242"/>
    <cellStyle name="Accent3 46" xfId="6243"/>
    <cellStyle name="Accent3 47" xfId="6244"/>
    <cellStyle name="Accent3 48" xfId="6245"/>
    <cellStyle name="Accent3 49" xfId="6246"/>
    <cellStyle name="Accent3 5" xfId="6247"/>
    <cellStyle name="Accent3 5 2" xfId="6248"/>
    <cellStyle name="Accent3 5_Observations" xfId="6249"/>
    <cellStyle name="Accent3 50" xfId="6250"/>
    <cellStyle name="Accent3 51" xfId="6251"/>
    <cellStyle name="Accent3 6" xfId="6252"/>
    <cellStyle name="Accent3 6 2" xfId="6253"/>
    <cellStyle name="Accent3 6_Observations" xfId="6254"/>
    <cellStyle name="Accent3 7" xfId="6255"/>
    <cellStyle name="Accent3 8" xfId="6256"/>
    <cellStyle name="Accent3 9" xfId="6257"/>
    <cellStyle name="Accent4 10" xfId="6258"/>
    <cellStyle name="Accent4 11" xfId="6259"/>
    <cellStyle name="Accent4 12" xfId="6260"/>
    <cellStyle name="Accent4 13" xfId="6261"/>
    <cellStyle name="Accent4 14" xfId="6262"/>
    <cellStyle name="Accent4 15" xfId="6263"/>
    <cellStyle name="Accent4 16" xfId="6264"/>
    <cellStyle name="Accent4 16 2" xfId="6265"/>
    <cellStyle name="Accent4 16_Observations" xfId="6266"/>
    <cellStyle name="Accent4 17" xfId="6267"/>
    <cellStyle name="Accent4 17 2" xfId="6268"/>
    <cellStyle name="Accent4 17_Observations" xfId="6269"/>
    <cellStyle name="Accent4 18" xfId="6270"/>
    <cellStyle name="Accent4 18 2" xfId="6271"/>
    <cellStyle name="Accent4 18_Observations" xfId="6272"/>
    <cellStyle name="Accent4 19" xfId="6273"/>
    <cellStyle name="Accent4 19 2" xfId="6274"/>
    <cellStyle name="Accent4 19_Observations" xfId="6275"/>
    <cellStyle name="Accent4 2" xfId="6276"/>
    <cellStyle name="Accent4 2 10" xfId="6277"/>
    <cellStyle name="Accent4 2 11" xfId="6278"/>
    <cellStyle name="Accent4 2 12" xfId="6279"/>
    <cellStyle name="Accent4 2 13" xfId="6280"/>
    <cellStyle name="Accent4 2 14" xfId="6281"/>
    <cellStyle name="Accent4 2 15" xfId="6282"/>
    <cellStyle name="Accent4 2 16" xfId="6283"/>
    <cellStyle name="Accent4 2 17" xfId="6284"/>
    <cellStyle name="Accent4 2 18" xfId="6285"/>
    <cellStyle name="Accent4 2 19" xfId="6286"/>
    <cellStyle name="Accent4 2 2" xfId="6287"/>
    <cellStyle name="Accent4 2 2 2" xfId="6288"/>
    <cellStyle name="Accent4 2 2_Observations" xfId="6289"/>
    <cellStyle name="Accent4 2 20" xfId="6290"/>
    <cellStyle name="Accent4 2 21" xfId="6291"/>
    <cellStyle name="Accent4 2 22" xfId="6292"/>
    <cellStyle name="Accent4 2 23" xfId="6293"/>
    <cellStyle name="Accent4 2 24" xfId="6294"/>
    <cellStyle name="Accent4 2 25" xfId="6295"/>
    <cellStyle name="Accent4 2 26" xfId="6296"/>
    <cellStyle name="Accent4 2 27" xfId="6297"/>
    <cellStyle name="Accent4 2 28" xfId="6298"/>
    <cellStyle name="Accent4 2 29" xfId="6299"/>
    <cellStyle name="Accent4 2 3" xfId="6300"/>
    <cellStyle name="Accent4 2 3 2" xfId="6301"/>
    <cellStyle name="Accent4 2 3_Observations" xfId="6302"/>
    <cellStyle name="Accent4 2 30" xfId="6303"/>
    <cellStyle name="Accent4 2 31" xfId="6304"/>
    <cellStyle name="Accent4 2 32" xfId="6305"/>
    <cellStyle name="Accent4 2 33" xfId="6306"/>
    <cellStyle name="Accent4 2 34" xfId="6307"/>
    <cellStyle name="Accent4 2 35" xfId="6308"/>
    <cellStyle name="Accent4 2 36" xfId="6309"/>
    <cellStyle name="Accent4 2 4" xfId="6310"/>
    <cellStyle name="Accent4 2 5" xfId="6311"/>
    <cellStyle name="Accent4 2 6" xfId="6312"/>
    <cellStyle name="Accent4 2 7" xfId="6313"/>
    <cellStyle name="Accent4 2 8" xfId="6314"/>
    <cellStyle name="Accent4 2 9" xfId="6315"/>
    <cellStyle name="Accent4 2_Observations" xfId="6316"/>
    <cellStyle name="Accent4 20" xfId="6317"/>
    <cellStyle name="Accent4 20 2" xfId="6318"/>
    <cellStyle name="Accent4 20_Observations" xfId="6319"/>
    <cellStyle name="Accent4 21" xfId="6320"/>
    <cellStyle name="Accent4 21 2" xfId="6321"/>
    <cellStyle name="Accent4 21_Observations" xfId="6322"/>
    <cellStyle name="Accent4 22" xfId="6323"/>
    <cellStyle name="Accent4 22 2" xfId="6324"/>
    <cellStyle name="Accent4 22_Observations" xfId="6325"/>
    <cellStyle name="Accent4 23" xfId="6326"/>
    <cellStyle name="Accent4 23 2" xfId="6327"/>
    <cellStyle name="Accent4 23_Observations" xfId="6328"/>
    <cellStyle name="Accent4 24" xfId="6329"/>
    <cellStyle name="Accent4 24 2" xfId="6330"/>
    <cellStyle name="Accent4 24_Observations" xfId="6331"/>
    <cellStyle name="Accent4 25" xfId="6332"/>
    <cellStyle name="Accent4 25 2" xfId="6333"/>
    <cellStyle name="Accent4 25_Observations" xfId="6334"/>
    <cellStyle name="Accent4 26" xfId="6335"/>
    <cellStyle name="Accent4 26 2" xfId="6336"/>
    <cellStyle name="Accent4 26_Observations" xfId="6337"/>
    <cellStyle name="Accent4 27" xfId="6338"/>
    <cellStyle name="Accent4 27 2" xfId="6339"/>
    <cellStyle name="Accent4 27_Observations" xfId="6340"/>
    <cellStyle name="Accent4 28" xfId="6341"/>
    <cellStyle name="Accent4 28 2" xfId="6342"/>
    <cellStyle name="Accent4 28_Observations" xfId="6343"/>
    <cellStyle name="Accent4 29" xfId="6344"/>
    <cellStyle name="Accent4 3" xfId="6345"/>
    <cellStyle name="Accent4 3 2" xfId="6346"/>
    <cellStyle name="Accent4 3_Observations" xfId="6347"/>
    <cellStyle name="Accent4 30" xfId="6348"/>
    <cellStyle name="Accent4 31" xfId="6349"/>
    <cellStyle name="Accent4 32" xfId="6350"/>
    <cellStyle name="Accent4 33" xfId="6351"/>
    <cellStyle name="Accent4 34" xfId="6352"/>
    <cellStyle name="Accent4 35" xfId="6353"/>
    <cellStyle name="Accent4 36" xfId="6354"/>
    <cellStyle name="Accent4 37" xfId="6355"/>
    <cellStyle name="Accent4 38" xfId="6356"/>
    <cellStyle name="Accent4 39" xfId="6357"/>
    <cellStyle name="Accent4 4" xfId="6358"/>
    <cellStyle name="Accent4 4 2" xfId="6359"/>
    <cellStyle name="Accent4 4_Observations" xfId="6360"/>
    <cellStyle name="Accent4 40" xfId="6361"/>
    <cellStyle name="Accent4 41" xfId="6362"/>
    <cellStyle name="Accent4 42" xfId="6363"/>
    <cellStyle name="Accent4 43" xfId="6364"/>
    <cellStyle name="Accent4 44" xfId="6365"/>
    <cellStyle name="Accent4 45" xfId="6366"/>
    <cellStyle name="Accent4 46" xfId="6367"/>
    <cellStyle name="Accent4 47" xfId="6368"/>
    <cellStyle name="Accent4 48" xfId="6369"/>
    <cellStyle name="Accent4 49" xfId="6370"/>
    <cellStyle name="Accent4 5" xfId="6371"/>
    <cellStyle name="Accent4 5 2" xfId="6372"/>
    <cellStyle name="Accent4 5_Observations" xfId="6373"/>
    <cellStyle name="Accent4 50" xfId="6374"/>
    <cellStyle name="Accent4 51" xfId="6375"/>
    <cellStyle name="Accent4 6" xfId="6376"/>
    <cellStyle name="Accent4 6 2" xfId="6377"/>
    <cellStyle name="Accent4 6_Observations" xfId="6378"/>
    <cellStyle name="Accent4 7" xfId="6379"/>
    <cellStyle name="Accent4 8" xfId="6380"/>
    <cellStyle name="Accent4 9" xfId="6381"/>
    <cellStyle name="Accent5 10" xfId="6382"/>
    <cellStyle name="Accent5 11" xfId="6383"/>
    <cellStyle name="Accent5 12" xfId="6384"/>
    <cellStyle name="Accent5 13" xfId="6385"/>
    <cellStyle name="Accent5 14" xfId="6386"/>
    <cellStyle name="Accent5 15" xfId="6387"/>
    <cellStyle name="Accent5 16" xfId="6388"/>
    <cellStyle name="Accent5 16 2" xfId="6389"/>
    <cellStyle name="Accent5 16_Observations" xfId="6390"/>
    <cellStyle name="Accent5 17" xfId="6391"/>
    <cellStyle name="Accent5 17 2" xfId="6392"/>
    <cellStyle name="Accent5 17_Observations" xfId="6393"/>
    <cellStyle name="Accent5 18" xfId="6394"/>
    <cellStyle name="Accent5 18 2" xfId="6395"/>
    <cellStyle name="Accent5 18_Observations" xfId="6396"/>
    <cellStyle name="Accent5 19" xfId="6397"/>
    <cellStyle name="Accent5 19 2" xfId="6398"/>
    <cellStyle name="Accent5 19_Observations" xfId="6399"/>
    <cellStyle name="Accent5 2" xfId="6400"/>
    <cellStyle name="Accent5 2 10" xfId="6401"/>
    <cellStyle name="Accent5 2 11" xfId="6402"/>
    <cellStyle name="Accent5 2 12" xfId="6403"/>
    <cellStyle name="Accent5 2 13" xfId="6404"/>
    <cellStyle name="Accent5 2 14" xfId="6405"/>
    <cellStyle name="Accent5 2 15" xfId="6406"/>
    <cellStyle name="Accent5 2 16" xfId="6407"/>
    <cellStyle name="Accent5 2 17" xfId="6408"/>
    <cellStyle name="Accent5 2 18" xfId="6409"/>
    <cellStyle name="Accent5 2 19" xfId="6410"/>
    <cellStyle name="Accent5 2 2" xfId="6411"/>
    <cellStyle name="Accent5 2 2 2" xfId="6412"/>
    <cellStyle name="Accent5 2 2_Observations" xfId="6413"/>
    <cellStyle name="Accent5 2 20" xfId="6414"/>
    <cellStyle name="Accent5 2 21" xfId="6415"/>
    <cellStyle name="Accent5 2 22" xfId="6416"/>
    <cellStyle name="Accent5 2 23" xfId="6417"/>
    <cellStyle name="Accent5 2 24" xfId="6418"/>
    <cellStyle name="Accent5 2 25" xfId="6419"/>
    <cellStyle name="Accent5 2 26" xfId="6420"/>
    <cellStyle name="Accent5 2 27" xfId="6421"/>
    <cellStyle name="Accent5 2 28" xfId="6422"/>
    <cellStyle name="Accent5 2 29" xfId="6423"/>
    <cellStyle name="Accent5 2 3" xfId="6424"/>
    <cellStyle name="Accent5 2 30" xfId="6425"/>
    <cellStyle name="Accent5 2 31" xfId="6426"/>
    <cellStyle name="Accent5 2 32" xfId="6427"/>
    <cellStyle name="Accent5 2 33" xfId="6428"/>
    <cellStyle name="Accent5 2 34" xfId="6429"/>
    <cellStyle name="Accent5 2 35" xfId="6430"/>
    <cellStyle name="Accent5 2 4" xfId="6431"/>
    <cellStyle name="Accent5 2 5" xfId="6432"/>
    <cellStyle name="Accent5 2 6" xfId="6433"/>
    <cellStyle name="Accent5 2 7" xfId="6434"/>
    <cellStyle name="Accent5 2 8" xfId="6435"/>
    <cellStyle name="Accent5 2 9" xfId="6436"/>
    <cellStyle name="Accent5 2_Observations" xfId="6437"/>
    <cellStyle name="Accent5 20" xfId="6438"/>
    <cellStyle name="Accent5 20 2" xfId="6439"/>
    <cellStyle name="Accent5 20_Observations" xfId="6440"/>
    <cellStyle name="Accent5 21" xfId="6441"/>
    <cellStyle name="Accent5 21 2" xfId="6442"/>
    <cellStyle name="Accent5 21_Observations" xfId="6443"/>
    <cellStyle name="Accent5 22" xfId="6444"/>
    <cellStyle name="Accent5 22 2" xfId="6445"/>
    <cellStyle name="Accent5 22_Observations" xfId="6446"/>
    <cellStyle name="Accent5 23" xfId="6447"/>
    <cellStyle name="Accent5 23 2" xfId="6448"/>
    <cellStyle name="Accent5 23_Observations" xfId="6449"/>
    <cellStyle name="Accent5 24" xfId="6450"/>
    <cellStyle name="Accent5 24 2" xfId="6451"/>
    <cellStyle name="Accent5 24_Observations" xfId="6452"/>
    <cellStyle name="Accent5 25" xfId="6453"/>
    <cellStyle name="Accent5 25 2" xfId="6454"/>
    <cellStyle name="Accent5 25_Observations" xfId="6455"/>
    <cellStyle name="Accent5 26" xfId="6456"/>
    <cellStyle name="Accent5 26 2" xfId="6457"/>
    <cellStyle name="Accent5 26_Observations" xfId="6458"/>
    <cellStyle name="Accent5 27" xfId="6459"/>
    <cellStyle name="Accent5 27 2" xfId="6460"/>
    <cellStyle name="Accent5 27_Observations" xfId="6461"/>
    <cellStyle name="Accent5 28" xfId="6462"/>
    <cellStyle name="Accent5 28 2" xfId="6463"/>
    <cellStyle name="Accent5 28_Observations" xfId="6464"/>
    <cellStyle name="Accent5 29" xfId="6465"/>
    <cellStyle name="Accent5 3" xfId="6466"/>
    <cellStyle name="Accent5 30" xfId="6467"/>
    <cellStyle name="Accent5 31" xfId="6468"/>
    <cellStyle name="Accent5 32" xfId="6469"/>
    <cellStyle name="Accent5 33" xfId="6470"/>
    <cellStyle name="Accent5 34" xfId="6471"/>
    <cellStyle name="Accent5 35" xfId="6472"/>
    <cellStyle name="Accent5 36" xfId="6473"/>
    <cellStyle name="Accent5 37" xfId="6474"/>
    <cellStyle name="Accent5 38" xfId="6475"/>
    <cellStyle name="Accent5 39" xfId="6476"/>
    <cellStyle name="Accent5 4" xfId="6477"/>
    <cellStyle name="Accent5 40" xfId="6478"/>
    <cellStyle name="Accent5 41" xfId="6479"/>
    <cellStyle name="Accent5 42" xfId="6480"/>
    <cellStyle name="Accent5 43" xfId="6481"/>
    <cellStyle name="Accent5 44" xfId="6482"/>
    <cellStyle name="Accent5 45" xfId="6483"/>
    <cellStyle name="Accent5 46" xfId="6484"/>
    <cellStyle name="Accent5 47" xfId="6485"/>
    <cellStyle name="Accent5 48" xfId="6486"/>
    <cellStyle name="Accent5 49" xfId="6487"/>
    <cellStyle name="Accent5 5" xfId="6488"/>
    <cellStyle name="Accent5 50" xfId="6489"/>
    <cellStyle name="Accent5 51" xfId="6490"/>
    <cellStyle name="Accent5 6" xfId="6491"/>
    <cellStyle name="Accent5 7" xfId="6492"/>
    <cellStyle name="Accent5 8" xfId="6493"/>
    <cellStyle name="Accent5 9" xfId="6494"/>
    <cellStyle name="Accent6 10" xfId="6495"/>
    <cellStyle name="Accent6 11" xfId="6496"/>
    <cellStyle name="Accent6 12" xfId="6497"/>
    <cellStyle name="Accent6 13" xfId="6498"/>
    <cellStyle name="Accent6 14" xfId="6499"/>
    <cellStyle name="Accent6 15" xfId="6500"/>
    <cellStyle name="Accent6 16" xfId="6501"/>
    <cellStyle name="Accent6 16 2" xfId="6502"/>
    <cellStyle name="Accent6 16_Observations" xfId="6503"/>
    <cellStyle name="Accent6 17" xfId="6504"/>
    <cellStyle name="Accent6 17 2" xfId="6505"/>
    <cellStyle name="Accent6 17_Observations" xfId="6506"/>
    <cellStyle name="Accent6 18" xfId="6507"/>
    <cellStyle name="Accent6 18 2" xfId="6508"/>
    <cellStyle name="Accent6 18_Observations" xfId="6509"/>
    <cellStyle name="Accent6 19" xfId="6510"/>
    <cellStyle name="Accent6 19 2" xfId="6511"/>
    <cellStyle name="Accent6 19_Observations" xfId="6512"/>
    <cellStyle name="Accent6 2" xfId="6513"/>
    <cellStyle name="Accent6 2 10" xfId="6514"/>
    <cellStyle name="Accent6 2 11" xfId="6515"/>
    <cellStyle name="Accent6 2 12" xfId="6516"/>
    <cellStyle name="Accent6 2 13" xfId="6517"/>
    <cellStyle name="Accent6 2 14" xfId="6518"/>
    <cellStyle name="Accent6 2 15" xfId="6519"/>
    <cellStyle name="Accent6 2 16" xfId="6520"/>
    <cellStyle name="Accent6 2 17" xfId="6521"/>
    <cellStyle name="Accent6 2 18" xfId="6522"/>
    <cellStyle name="Accent6 2 19" xfId="6523"/>
    <cellStyle name="Accent6 2 2" xfId="6524"/>
    <cellStyle name="Accent6 2 2 2" xfId="6525"/>
    <cellStyle name="Accent6 2 2_Observations" xfId="6526"/>
    <cellStyle name="Accent6 2 20" xfId="6527"/>
    <cellStyle name="Accent6 2 21" xfId="6528"/>
    <cellStyle name="Accent6 2 22" xfId="6529"/>
    <cellStyle name="Accent6 2 23" xfId="6530"/>
    <cellStyle name="Accent6 2 24" xfId="6531"/>
    <cellStyle name="Accent6 2 25" xfId="6532"/>
    <cellStyle name="Accent6 2 26" xfId="6533"/>
    <cellStyle name="Accent6 2 27" xfId="6534"/>
    <cellStyle name="Accent6 2 28" xfId="6535"/>
    <cellStyle name="Accent6 2 29" xfId="6536"/>
    <cellStyle name="Accent6 2 3" xfId="6537"/>
    <cellStyle name="Accent6 2 3 2" xfId="6538"/>
    <cellStyle name="Accent6 2 3_Observations" xfId="6539"/>
    <cellStyle name="Accent6 2 30" xfId="6540"/>
    <cellStyle name="Accent6 2 31" xfId="6541"/>
    <cellStyle name="Accent6 2 32" xfId="6542"/>
    <cellStyle name="Accent6 2 33" xfId="6543"/>
    <cellStyle name="Accent6 2 34" xfId="6544"/>
    <cellStyle name="Accent6 2 35" xfId="6545"/>
    <cellStyle name="Accent6 2 36" xfId="6546"/>
    <cellStyle name="Accent6 2 4" xfId="6547"/>
    <cellStyle name="Accent6 2 5" xfId="6548"/>
    <cellStyle name="Accent6 2 6" xfId="6549"/>
    <cellStyle name="Accent6 2 7" xfId="6550"/>
    <cellStyle name="Accent6 2 8" xfId="6551"/>
    <cellStyle name="Accent6 2 9" xfId="6552"/>
    <cellStyle name="Accent6 2_Observations" xfId="6553"/>
    <cellStyle name="Accent6 20" xfId="6554"/>
    <cellStyle name="Accent6 20 2" xfId="6555"/>
    <cellStyle name="Accent6 20_Observations" xfId="6556"/>
    <cellStyle name="Accent6 21" xfId="6557"/>
    <cellStyle name="Accent6 21 2" xfId="6558"/>
    <cellStyle name="Accent6 21_Observations" xfId="6559"/>
    <cellStyle name="Accent6 22" xfId="6560"/>
    <cellStyle name="Accent6 22 2" xfId="6561"/>
    <cellStyle name="Accent6 22_Observations" xfId="6562"/>
    <cellStyle name="Accent6 23" xfId="6563"/>
    <cellStyle name="Accent6 23 2" xfId="6564"/>
    <cellStyle name="Accent6 23_Observations" xfId="6565"/>
    <cellStyle name="Accent6 24" xfId="6566"/>
    <cellStyle name="Accent6 24 2" xfId="6567"/>
    <cellStyle name="Accent6 24_Observations" xfId="6568"/>
    <cellStyle name="Accent6 25" xfId="6569"/>
    <cellStyle name="Accent6 25 2" xfId="6570"/>
    <cellStyle name="Accent6 25_Observations" xfId="6571"/>
    <cellStyle name="Accent6 26" xfId="6572"/>
    <cellStyle name="Accent6 26 2" xfId="6573"/>
    <cellStyle name="Accent6 26_Observations" xfId="6574"/>
    <cellStyle name="Accent6 27" xfId="6575"/>
    <cellStyle name="Accent6 27 2" xfId="6576"/>
    <cellStyle name="Accent6 27_Observations" xfId="6577"/>
    <cellStyle name="Accent6 28" xfId="6578"/>
    <cellStyle name="Accent6 28 2" xfId="6579"/>
    <cellStyle name="Accent6 28_Observations" xfId="6580"/>
    <cellStyle name="Accent6 29" xfId="6581"/>
    <cellStyle name="Accent6 3" xfId="6582"/>
    <cellStyle name="Accent6 3 2" xfId="6583"/>
    <cellStyle name="Accent6 3_Observations" xfId="6584"/>
    <cellStyle name="Accent6 30" xfId="6585"/>
    <cellStyle name="Accent6 31" xfId="6586"/>
    <cellStyle name="Accent6 32" xfId="6587"/>
    <cellStyle name="Accent6 33" xfId="6588"/>
    <cellStyle name="Accent6 34" xfId="6589"/>
    <cellStyle name="Accent6 35" xfId="6590"/>
    <cellStyle name="Accent6 36" xfId="6591"/>
    <cellStyle name="Accent6 37" xfId="6592"/>
    <cellStyle name="Accent6 38" xfId="6593"/>
    <cellStyle name="Accent6 39" xfId="6594"/>
    <cellStyle name="Accent6 4" xfId="6595"/>
    <cellStyle name="Accent6 4 2" xfId="6596"/>
    <cellStyle name="Accent6 4_Observations" xfId="6597"/>
    <cellStyle name="Accent6 40" xfId="6598"/>
    <cellStyle name="Accent6 41" xfId="6599"/>
    <cellStyle name="Accent6 42" xfId="6600"/>
    <cellStyle name="Accent6 43" xfId="6601"/>
    <cellStyle name="Accent6 44" xfId="6602"/>
    <cellStyle name="Accent6 45" xfId="6603"/>
    <cellStyle name="Accent6 46" xfId="6604"/>
    <cellStyle name="Accent6 47" xfId="6605"/>
    <cellStyle name="Accent6 48" xfId="6606"/>
    <cellStyle name="Accent6 49" xfId="6607"/>
    <cellStyle name="Accent6 5" xfId="6608"/>
    <cellStyle name="Accent6 5 2" xfId="6609"/>
    <cellStyle name="Accent6 5_Observations" xfId="6610"/>
    <cellStyle name="Accent6 50" xfId="6611"/>
    <cellStyle name="Accent6 51" xfId="6612"/>
    <cellStyle name="Accent6 6" xfId="6613"/>
    <cellStyle name="Accent6 6 2" xfId="6614"/>
    <cellStyle name="Accent6 6_Observations" xfId="6615"/>
    <cellStyle name="Accent6 7" xfId="6616"/>
    <cellStyle name="Accent6 8" xfId="6617"/>
    <cellStyle name="Accent6 9" xfId="6618"/>
    <cellStyle name="Accounting" xfId="6619"/>
    <cellStyle name="Acct, 0" xfId="6620"/>
    <cellStyle name="Acct, 0 2" xfId="6621"/>
    <cellStyle name="Acct, 0_Observations" xfId="6622"/>
    <cellStyle name="Across" xfId="6623"/>
    <cellStyle name="active" xfId="6624"/>
    <cellStyle name="active 2" xfId="6625"/>
    <cellStyle name="active 2 2" xfId="6626"/>
    <cellStyle name="active 2_Observations" xfId="6627"/>
    <cellStyle name="active 3" xfId="6628"/>
    <cellStyle name="active 3 2" xfId="6629"/>
    <cellStyle name="active 3_Observations" xfId="6630"/>
    <cellStyle name="active_Observations" xfId="6631"/>
    <cellStyle name="ÅëÈ­ [0]_±âÅ¸" xfId="6632"/>
    <cellStyle name="ÅëÈ­_±âÅ¸" xfId="6633"/>
    <cellStyle name="AFE" xfId="6634"/>
    <cellStyle name="AFE 2" xfId="6635"/>
    <cellStyle name="AFE 3" xfId="6636"/>
    <cellStyle name="AFE 4" xfId="6637"/>
    <cellStyle name="AFE_Observations" xfId="6638"/>
    <cellStyle name="Andre's Title" xfId="6639"/>
    <cellStyle name="args.style" xfId="6640"/>
    <cellStyle name="args.style 2" xfId="6641"/>
    <cellStyle name="args.style 2 2" xfId="6642"/>
    <cellStyle name="args.style 2_Observations" xfId="6643"/>
    <cellStyle name="args.style 3" xfId="6644"/>
    <cellStyle name="args.style 3 2" xfId="6645"/>
    <cellStyle name="args.style 3_Observations" xfId="6646"/>
    <cellStyle name="args.style_Observations" xfId="6647"/>
    <cellStyle name="Arial 10" xfId="6648"/>
    <cellStyle name="Arial 10 2" xfId="6649"/>
    <cellStyle name="Arial 10 3" xfId="6650"/>
    <cellStyle name="Arial 10 4" xfId="6651"/>
    <cellStyle name="Arial 10_Observations" xfId="6652"/>
    <cellStyle name="Arial 12" xfId="6653"/>
    <cellStyle name="Arial 12 2" xfId="6654"/>
    <cellStyle name="Arial 12 3" xfId="6655"/>
    <cellStyle name="Arial 12 4" xfId="6656"/>
    <cellStyle name="Arial 12_Observations" xfId="6657"/>
    <cellStyle name="arrow" xfId="6658"/>
    <cellStyle name="Assum,0%" xfId="6659"/>
    <cellStyle name="Assum,0% 2" xfId="6660"/>
    <cellStyle name="Assum,0% 3" xfId="6661"/>
    <cellStyle name="Assum,0%_Observations" xfId="6662"/>
    <cellStyle name="Assum,2" xfId="6663"/>
    <cellStyle name="Assum,2 2" xfId="6664"/>
    <cellStyle name="Assum,2 3" xfId="6665"/>
    <cellStyle name="Assum,2%" xfId="6666"/>
    <cellStyle name="Assum,2% 2" xfId="6667"/>
    <cellStyle name="Assum,2% 3" xfId="6668"/>
    <cellStyle name="Assum,2%_Observations" xfId="6669"/>
    <cellStyle name="Assum,2_Bi weekly rollforward 11 29 08 w DV updates" xfId="6670"/>
    <cellStyle name="ÄÞ¸¶ [0]_±âÅ¸" xfId="6671"/>
    <cellStyle name="ÄÞ¸¶_±âÅ¸" xfId="6672"/>
    <cellStyle name="b" xfId="6673"/>
    <cellStyle name="b 2" xfId="6674"/>
    <cellStyle name="b 3" xfId="6675"/>
    <cellStyle name="b_Observations" xfId="6676"/>
    <cellStyle name="Background" xfId="6677"/>
    <cellStyle name="Background 2" xfId="6678"/>
    <cellStyle name="Background 3" xfId="6679"/>
    <cellStyle name="Background_Observations" xfId="6680"/>
    <cellStyle name="Bad 10" xfId="6681"/>
    <cellStyle name="Bad 11" xfId="6682"/>
    <cellStyle name="Bad 12" xfId="6683"/>
    <cellStyle name="Bad 13" xfId="6684"/>
    <cellStyle name="Bad 14" xfId="6685"/>
    <cellStyle name="Bad 15" xfId="6686"/>
    <cellStyle name="Bad 16" xfId="6687"/>
    <cellStyle name="Bad 16 2" xfId="6688"/>
    <cellStyle name="Bad 16_Observations" xfId="6689"/>
    <cellStyle name="Bad 17" xfId="6690"/>
    <cellStyle name="Bad 17 2" xfId="6691"/>
    <cellStyle name="Bad 17_Observations" xfId="6692"/>
    <cellStyle name="Bad 18" xfId="6693"/>
    <cellStyle name="Bad 18 2" xfId="6694"/>
    <cellStyle name="Bad 18_Observations" xfId="6695"/>
    <cellStyle name="Bad 19" xfId="6696"/>
    <cellStyle name="Bad 19 2" xfId="6697"/>
    <cellStyle name="Bad 19_Observations" xfId="6698"/>
    <cellStyle name="Bad 2" xfId="6699"/>
    <cellStyle name="Bad 2 10" xfId="6700"/>
    <cellStyle name="Bad 2 11" xfId="6701"/>
    <cellStyle name="Bad 2 12" xfId="6702"/>
    <cellStyle name="Bad 2 13" xfId="6703"/>
    <cellStyle name="Bad 2 14" xfId="6704"/>
    <cellStyle name="Bad 2 15" xfId="6705"/>
    <cellStyle name="Bad 2 16" xfId="6706"/>
    <cellStyle name="Bad 2 17" xfId="6707"/>
    <cellStyle name="Bad 2 18" xfId="6708"/>
    <cellStyle name="Bad 2 19" xfId="6709"/>
    <cellStyle name="Bad 2 2" xfId="6710"/>
    <cellStyle name="Bad 2 2 2" xfId="6711"/>
    <cellStyle name="Bad 2 2_Observations" xfId="6712"/>
    <cellStyle name="Bad 2 20" xfId="6713"/>
    <cellStyle name="Bad 2 21" xfId="6714"/>
    <cellStyle name="Bad 2 22" xfId="6715"/>
    <cellStyle name="Bad 2 23" xfId="6716"/>
    <cellStyle name="Bad 2 24" xfId="6717"/>
    <cellStyle name="Bad 2 25" xfId="6718"/>
    <cellStyle name="Bad 2 26" xfId="6719"/>
    <cellStyle name="Bad 2 27" xfId="6720"/>
    <cellStyle name="Bad 2 28" xfId="6721"/>
    <cellStyle name="Bad 2 29" xfId="6722"/>
    <cellStyle name="Bad 2 3" xfId="6723"/>
    <cellStyle name="Bad 2 3 2" xfId="6724"/>
    <cellStyle name="Bad 2 3_Observations" xfId="6725"/>
    <cellStyle name="Bad 2 30" xfId="6726"/>
    <cellStyle name="Bad 2 31" xfId="6727"/>
    <cellStyle name="Bad 2 32" xfId="6728"/>
    <cellStyle name="Bad 2 33" xfId="6729"/>
    <cellStyle name="Bad 2 34" xfId="6730"/>
    <cellStyle name="Bad 2 35" xfId="6731"/>
    <cellStyle name="Bad 2 36" xfId="6732"/>
    <cellStyle name="Bad 2 4" xfId="6733"/>
    <cellStyle name="Bad 2 5" xfId="6734"/>
    <cellStyle name="Bad 2 6" xfId="6735"/>
    <cellStyle name="Bad 2 7" xfId="6736"/>
    <cellStyle name="Bad 2 8" xfId="6737"/>
    <cellStyle name="Bad 2 9" xfId="6738"/>
    <cellStyle name="Bad 2_Observations" xfId="6739"/>
    <cellStyle name="Bad 20" xfId="6740"/>
    <cellStyle name="Bad 20 2" xfId="6741"/>
    <cellStyle name="Bad 20_Observations" xfId="6742"/>
    <cellStyle name="Bad 21" xfId="6743"/>
    <cellStyle name="Bad 21 2" xfId="6744"/>
    <cellStyle name="Bad 21_Observations" xfId="6745"/>
    <cellStyle name="Bad 22" xfId="6746"/>
    <cellStyle name="Bad 22 2" xfId="6747"/>
    <cellStyle name="Bad 22_Observations" xfId="6748"/>
    <cellStyle name="Bad 23" xfId="6749"/>
    <cellStyle name="Bad 23 2" xfId="6750"/>
    <cellStyle name="Bad 23_Observations" xfId="6751"/>
    <cellStyle name="Bad 24" xfId="6752"/>
    <cellStyle name="Bad 24 2" xfId="6753"/>
    <cellStyle name="Bad 24_Observations" xfId="6754"/>
    <cellStyle name="Bad 25" xfId="6755"/>
    <cellStyle name="Bad 25 2" xfId="6756"/>
    <cellStyle name="Bad 25_Observations" xfId="6757"/>
    <cellStyle name="Bad 26" xfId="6758"/>
    <cellStyle name="Bad 26 2" xfId="6759"/>
    <cellStyle name="Bad 26_Observations" xfId="6760"/>
    <cellStyle name="Bad 27" xfId="6761"/>
    <cellStyle name="Bad 27 2" xfId="6762"/>
    <cellStyle name="Bad 27_Observations" xfId="6763"/>
    <cellStyle name="Bad 28" xfId="6764"/>
    <cellStyle name="Bad 28 2" xfId="6765"/>
    <cellStyle name="Bad 28_Observations" xfId="6766"/>
    <cellStyle name="Bad 29" xfId="6767"/>
    <cellStyle name="Bad 3" xfId="6768"/>
    <cellStyle name="Bad 3 2" xfId="6769"/>
    <cellStyle name="Bad 3_Observations" xfId="6770"/>
    <cellStyle name="Bad 30" xfId="6771"/>
    <cellStyle name="Bad 31" xfId="6772"/>
    <cellStyle name="Bad 32" xfId="6773"/>
    <cellStyle name="Bad 33" xfId="6774"/>
    <cellStyle name="Bad 34" xfId="6775"/>
    <cellStyle name="Bad 35" xfId="6776"/>
    <cellStyle name="Bad 36" xfId="6777"/>
    <cellStyle name="Bad 37" xfId="6778"/>
    <cellStyle name="Bad 38" xfId="6779"/>
    <cellStyle name="Bad 39" xfId="6780"/>
    <cellStyle name="Bad 4" xfId="6781"/>
    <cellStyle name="Bad 4 2" xfId="6782"/>
    <cellStyle name="Bad 4_Observations" xfId="6783"/>
    <cellStyle name="Bad 40" xfId="6784"/>
    <cellStyle name="Bad 41" xfId="6785"/>
    <cellStyle name="Bad 42" xfId="6786"/>
    <cellStyle name="Bad 43" xfId="6787"/>
    <cellStyle name="Bad 44" xfId="6788"/>
    <cellStyle name="Bad 45" xfId="6789"/>
    <cellStyle name="Bad 46" xfId="6790"/>
    <cellStyle name="Bad 47" xfId="6791"/>
    <cellStyle name="Bad 48" xfId="6792"/>
    <cellStyle name="Bad 49" xfId="6793"/>
    <cellStyle name="Bad 5" xfId="6794"/>
    <cellStyle name="Bad 5 2" xfId="6795"/>
    <cellStyle name="Bad 5_Observations" xfId="6796"/>
    <cellStyle name="Bad 50" xfId="6797"/>
    <cellStyle name="Bad 51" xfId="6798"/>
    <cellStyle name="Bad 6" xfId="6799"/>
    <cellStyle name="Bad 6 2" xfId="6800"/>
    <cellStyle name="Bad 6_Observations" xfId="6801"/>
    <cellStyle name="Bad 7" xfId="6802"/>
    <cellStyle name="Bad 8" xfId="6803"/>
    <cellStyle name="Bad 9" xfId="6804"/>
    <cellStyle name="Bao - num" xfId="6805"/>
    <cellStyle name="Bao - per" xfId="6806"/>
    <cellStyle name="BIM" xfId="6807"/>
    <cellStyle name="BIM 2" xfId="6808"/>
    <cellStyle name="BIM 3" xfId="6809"/>
    <cellStyle name="BIM_Observations" xfId="6810"/>
    <cellStyle name="BLACK" xfId="6811"/>
    <cellStyle name="BLACK 2" xfId="6812"/>
    <cellStyle name="BLACK 3" xfId="6813"/>
    <cellStyle name="Black 4" xfId="6814"/>
    <cellStyle name="BLACK_Observations" xfId="6815"/>
    <cellStyle name="BlackStrike" xfId="6816"/>
    <cellStyle name="BlackStrike 2" xfId="6817"/>
    <cellStyle name="BlackStrike 2 2" xfId="6818"/>
    <cellStyle name="BlackStrike 2_Observations" xfId="6819"/>
    <cellStyle name="BlackStrike 3" xfId="6820"/>
    <cellStyle name="BlackStrike 3 2" xfId="6821"/>
    <cellStyle name="BlackStrike 3_Observations" xfId="6822"/>
    <cellStyle name="BlackStrike_Observations" xfId="6823"/>
    <cellStyle name="BlackText" xfId="6824"/>
    <cellStyle name="BlackText 2" xfId="6825"/>
    <cellStyle name="BlackText 3" xfId="6826"/>
    <cellStyle name="BlackText_Observations" xfId="6827"/>
    <cellStyle name="Blue" xfId="6828"/>
    <cellStyle name="Blue 2" xfId="6829"/>
    <cellStyle name="Blue 2 2" xfId="6830"/>
    <cellStyle name="Blue 3" xfId="6831"/>
    <cellStyle name="Blue 4" xfId="6832"/>
    <cellStyle name="blue currency" xfId="6833"/>
    <cellStyle name="BLUE date" xfId="6834"/>
    <cellStyle name="blue shading" xfId="6835"/>
    <cellStyle name="blue shading 2" xfId="6836"/>
    <cellStyle name="blue shading 3" xfId="6837"/>
    <cellStyle name="blue shading_Observations" xfId="6838"/>
    <cellStyle name="Blue Title" xfId="6839"/>
    <cellStyle name="Blue Title 2" xfId="6840"/>
    <cellStyle name="Blue Title 3" xfId="6841"/>
    <cellStyle name="Blue Title_Observations" xfId="6842"/>
    <cellStyle name="blue$00" xfId="6843"/>
    <cellStyle name="BLUE_0+12 Care Solutions WD7 1.10.08 v3 - to SCS" xfId="6844"/>
    <cellStyle name="bluel" xfId="6845"/>
    <cellStyle name="bluel 2" xfId="6846"/>
    <cellStyle name="bluel 2 2" xfId="6847"/>
    <cellStyle name="bluel 3" xfId="6848"/>
    <cellStyle name="BlueLeft" xfId="6849"/>
    <cellStyle name="BlueLeft 2" xfId="6850"/>
    <cellStyle name="BlueLeft 2 2" xfId="6851"/>
    <cellStyle name="BlueLeft 3" xfId="6852"/>
    <cellStyle name="bluer" xfId="6853"/>
    <cellStyle name="Body" xfId="6854"/>
    <cellStyle name="Bold" xfId="6855"/>
    <cellStyle name="Bold 14 pt." xfId="6856"/>
    <cellStyle name="Bold Italic Underline" xfId="6857"/>
    <cellStyle name="Bold/Border" xfId="6858"/>
    <cellStyle name="Bold/Border 2" xfId="6859"/>
    <cellStyle name="Bold/Border 3" xfId="6860"/>
    <cellStyle name="Bold/Border_Observations" xfId="6861"/>
    <cellStyle name="BoldText" xfId="6862"/>
    <cellStyle name="BoldText 2" xfId="6863"/>
    <cellStyle name="BoldText 3" xfId="6864"/>
    <cellStyle name="BoldText_Observations" xfId="6865"/>
    <cellStyle name="Border Heavy" xfId="6866"/>
    <cellStyle name="Border Heavy 2" xfId="6867"/>
    <cellStyle name="Border Heavy 2 2" xfId="6868"/>
    <cellStyle name="Border Heavy 2_Observations" xfId="6869"/>
    <cellStyle name="Border Heavy 3" xfId="6870"/>
    <cellStyle name="Border Heavy 3 2" xfId="6871"/>
    <cellStyle name="Border Heavy 3_Observations" xfId="6872"/>
    <cellStyle name="Border Heavy_Observations" xfId="6873"/>
    <cellStyle name="Border Thin" xfId="6874"/>
    <cellStyle name="Border Thin 2" xfId="6875"/>
    <cellStyle name="Border Thin 2 2" xfId="6876"/>
    <cellStyle name="Border Thin 2_Observations" xfId="6877"/>
    <cellStyle name="Border Thin 3" xfId="6878"/>
    <cellStyle name="Border Thin 3 2" xfId="6879"/>
    <cellStyle name="Border Thin 3_Observations" xfId="6880"/>
    <cellStyle name="Border Thin 4" xfId="6881"/>
    <cellStyle name="Border Thin_Observations" xfId="6882"/>
    <cellStyle name="Border, Bottom" xfId="6883"/>
    <cellStyle name="Border, Bottom 2" xfId="6884"/>
    <cellStyle name="Border, Bottom 3" xfId="6885"/>
    <cellStyle name="Border, Bottom_Observations" xfId="6886"/>
    <cellStyle name="Border, Left" xfId="6887"/>
    <cellStyle name="Border, Left 2" xfId="6888"/>
    <cellStyle name="Border, Left 3" xfId="6889"/>
    <cellStyle name="Border, Left_Observations" xfId="6890"/>
    <cellStyle name="Border, Right" xfId="6891"/>
    <cellStyle name="Border, Right 2" xfId="6892"/>
    <cellStyle name="Border, Right 3" xfId="6893"/>
    <cellStyle name="Border, Right_Observations" xfId="6894"/>
    <cellStyle name="Border, Top" xfId="6895"/>
    <cellStyle name="Border, Top 2" xfId="6896"/>
    <cellStyle name="Border, Top 2 2" xfId="6897"/>
    <cellStyle name="Border, Top 2_Observations" xfId="6898"/>
    <cellStyle name="Border, Top 3" xfId="6899"/>
    <cellStyle name="Border, Top 3 2" xfId="6900"/>
    <cellStyle name="Border, Top 3_Observations" xfId="6901"/>
    <cellStyle name="Border, Top 4" xfId="6902"/>
    <cellStyle name="Border, Top_Observations" xfId="6903"/>
    <cellStyle name="Bottom" xfId="6904"/>
    <cellStyle name="Bottom bold border" xfId="6905"/>
    <cellStyle name="Bottom single border" xfId="6906"/>
    <cellStyle name="Bottom_Comps 2" xfId="6907"/>
    <cellStyle name="British Pound" xfId="6908"/>
    <cellStyle name="British Pound[1]" xfId="6909"/>
    <cellStyle name="British Pound[1] 2" xfId="6910"/>
    <cellStyle name="British Pound[1] 3" xfId="6911"/>
    <cellStyle name="British Pound[1]_Observations" xfId="6912"/>
    <cellStyle name="British Pound[2]" xfId="6913"/>
    <cellStyle name="British Pound_Invensys Meter LBO Model-v42" xfId="6914"/>
    <cellStyle name="BritPound" xfId="6915"/>
    <cellStyle name="BritPound 2" xfId="6916"/>
    <cellStyle name="BritPound 3" xfId="6917"/>
    <cellStyle name="BritPound_Observations" xfId="6918"/>
    <cellStyle name="bt" xfId="6919"/>
    <cellStyle name="bt 2" xfId="6920"/>
    <cellStyle name="bt 3" xfId="6921"/>
    <cellStyle name="bt_Observations" xfId="6922"/>
    <cellStyle name="Budget" xfId="6923"/>
    <cellStyle name="Budget 2" xfId="6924"/>
    <cellStyle name="Budget_Observations" xfId="6925"/>
    <cellStyle name="bullet" xfId="6926"/>
    <cellStyle name="bullet 2" xfId="6927"/>
    <cellStyle name="bullet 3" xfId="6928"/>
    <cellStyle name="bullet 4" xfId="6929"/>
    <cellStyle name="bullet_Observations" xfId="6930"/>
    <cellStyle name="Business Description" xfId="6931"/>
    <cellStyle name="C" xfId="6932"/>
    <cellStyle name="Ç¥ÁØ_¿¬°£´©°è¿¹»ó" xfId="6933"/>
    <cellStyle name="c2" xfId="6934"/>
    <cellStyle name="c2 2" xfId="6935"/>
    <cellStyle name="c2 3" xfId="6936"/>
    <cellStyle name="c2_Observations" xfId="6937"/>
    <cellStyle name="c50" xfId="6938"/>
    <cellStyle name="Calc Currency (0)" xfId="1"/>
    <cellStyle name="Calc Currency (0) 2" xfId="6939"/>
    <cellStyle name="Calc Currency (0) 3" xfId="6940"/>
    <cellStyle name="Calc Currency (0)_Observations" xfId="6941"/>
    <cellStyle name="Calculation 10" xfId="6942"/>
    <cellStyle name="Calculation 11" xfId="6943"/>
    <cellStyle name="Calculation 12" xfId="6944"/>
    <cellStyle name="Calculation 13" xfId="6945"/>
    <cellStyle name="Calculation 14" xfId="6946"/>
    <cellStyle name="Calculation 15" xfId="6947"/>
    <cellStyle name="Calculation 16" xfId="6948"/>
    <cellStyle name="Calculation 16 2" xfId="6949"/>
    <cellStyle name="Calculation 16_Observations" xfId="6950"/>
    <cellStyle name="Calculation 17" xfId="6951"/>
    <cellStyle name="Calculation 17 2" xfId="6952"/>
    <cellStyle name="Calculation 17_Observations" xfId="6953"/>
    <cellStyle name="Calculation 18" xfId="6954"/>
    <cellStyle name="Calculation 18 2" xfId="6955"/>
    <cellStyle name="Calculation 18_Observations" xfId="6956"/>
    <cellStyle name="Calculation 19" xfId="6957"/>
    <cellStyle name="Calculation 19 2" xfId="6958"/>
    <cellStyle name="Calculation 19_Observations" xfId="6959"/>
    <cellStyle name="Calculation 2" xfId="6960"/>
    <cellStyle name="Calculation 2 10" xfId="6961"/>
    <cellStyle name="Calculation 2 11" xfId="6962"/>
    <cellStyle name="Calculation 2 12" xfId="6963"/>
    <cellStyle name="Calculation 2 13" xfId="6964"/>
    <cellStyle name="Calculation 2 14" xfId="6965"/>
    <cellStyle name="Calculation 2 15" xfId="6966"/>
    <cellStyle name="Calculation 2 16" xfId="6967"/>
    <cellStyle name="Calculation 2 17" xfId="6968"/>
    <cellStyle name="Calculation 2 18" xfId="6969"/>
    <cellStyle name="Calculation 2 19" xfId="6970"/>
    <cellStyle name="Calculation 2 2" xfId="6971"/>
    <cellStyle name="Calculation 2 2 2" xfId="6972"/>
    <cellStyle name="Calculation 2 2 3" xfId="6973"/>
    <cellStyle name="Calculation 2 2_Observations" xfId="6974"/>
    <cellStyle name="Calculation 2 20" xfId="6975"/>
    <cellStyle name="Calculation 2 21" xfId="6976"/>
    <cellStyle name="Calculation 2 22" xfId="6977"/>
    <cellStyle name="Calculation 2 23" xfId="6978"/>
    <cellStyle name="Calculation 2 24" xfId="6979"/>
    <cellStyle name="Calculation 2 25" xfId="6980"/>
    <cellStyle name="Calculation 2 26" xfId="6981"/>
    <cellStyle name="Calculation 2 27" xfId="6982"/>
    <cellStyle name="Calculation 2 28" xfId="6983"/>
    <cellStyle name="Calculation 2 29" xfId="6984"/>
    <cellStyle name="Calculation 2 3" xfId="6985"/>
    <cellStyle name="Calculation 2 3 2" xfId="6986"/>
    <cellStyle name="Calculation 2 3 3" xfId="6987"/>
    <cellStyle name="Calculation 2 3_Observations" xfId="6988"/>
    <cellStyle name="Calculation 2 30" xfId="6989"/>
    <cellStyle name="Calculation 2 31" xfId="6990"/>
    <cellStyle name="Calculation 2 32" xfId="6991"/>
    <cellStyle name="Calculation 2 33" xfId="6992"/>
    <cellStyle name="Calculation 2 34" xfId="6993"/>
    <cellStyle name="Calculation 2 35" xfId="6994"/>
    <cellStyle name="Calculation 2 36" xfId="6995"/>
    <cellStyle name="Calculation 2 37" xfId="6996"/>
    <cellStyle name="Calculation 2 4" xfId="6997"/>
    <cellStyle name="Calculation 2 5" xfId="6998"/>
    <cellStyle name="Calculation 2 6" xfId="6999"/>
    <cellStyle name="Calculation 2 7" xfId="7000"/>
    <cellStyle name="Calculation 2 8" xfId="7001"/>
    <cellStyle name="Calculation 2 9" xfId="7002"/>
    <cellStyle name="Calculation 2_Observations" xfId="7003"/>
    <cellStyle name="Calculation 20" xfId="7004"/>
    <cellStyle name="Calculation 20 2" xfId="7005"/>
    <cellStyle name="Calculation 20_Observations" xfId="7006"/>
    <cellStyle name="Calculation 21" xfId="7007"/>
    <cellStyle name="Calculation 21 2" xfId="7008"/>
    <cellStyle name="Calculation 21_Observations" xfId="7009"/>
    <cellStyle name="Calculation 22" xfId="7010"/>
    <cellStyle name="Calculation 22 2" xfId="7011"/>
    <cellStyle name="Calculation 22_Observations" xfId="7012"/>
    <cellStyle name="Calculation 23" xfId="7013"/>
    <cellStyle name="Calculation 23 2" xfId="7014"/>
    <cellStyle name="Calculation 23_Observations" xfId="7015"/>
    <cellStyle name="Calculation 24" xfId="7016"/>
    <cellStyle name="Calculation 24 2" xfId="7017"/>
    <cellStyle name="Calculation 24_Observations" xfId="7018"/>
    <cellStyle name="Calculation 25" xfId="7019"/>
    <cellStyle name="Calculation 25 2" xfId="7020"/>
    <cellStyle name="Calculation 25_Observations" xfId="7021"/>
    <cellStyle name="Calculation 26" xfId="7022"/>
    <cellStyle name="Calculation 26 2" xfId="7023"/>
    <cellStyle name="Calculation 26_Observations" xfId="7024"/>
    <cellStyle name="Calculation 27" xfId="7025"/>
    <cellStyle name="Calculation 27 2" xfId="7026"/>
    <cellStyle name="Calculation 27_Observations" xfId="7027"/>
    <cellStyle name="Calculation 28" xfId="7028"/>
    <cellStyle name="Calculation 28 2" xfId="7029"/>
    <cellStyle name="Calculation 28_Observations" xfId="7030"/>
    <cellStyle name="Calculation 29" xfId="7031"/>
    <cellStyle name="Calculation 3" xfId="7032"/>
    <cellStyle name="Calculation 3 2" xfId="7033"/>
    <cellStyle name="Calculation 3 2 2" xfId="7034"/>
    <cellStyle name="Calculation 3 2_Observations" xfId="7035"/>
    <cellStyle name="Calculation 3 3" xfId="7036"/>
    <cellStyle name="Calculation 3_Observations" xfId="7037"/>
    <cellStyle name="Calculation 30" xfId="7038"/>
    <cellStyle name="Calculation 31" xfId="7039"/>
    <cellStyle name="Calculation 32" xfId="7040"/>
    <cellStyle name="Calculation 33" xfId="7041"/>
    <cellStyle name="Calculation 34" xfId="7042"/>
    <cellStyle name="Calculation 35" xfId="7043"/>
    <cellStyle name="Calculation 36" xfId="7044"/>
    <cellStyle name="Calculation 37" xfId="7045"/>
    <cellStyle name="Calculation 38" xfId="7046"/>
    <cellStyle name="Calculation 39" xfId="7047"/>
    <cellStyle name="Calculation 4" xfId="7048"/>
    <cellStyle name="Calculation 4 2" xfId="7049"/>
    <cellStyle name="Calculation 4 2 2" xfId="7050"/>
    <cellStyle name="Calculation 4_Observations" xfId="7051"/>
    <cellStyle name="Calculation 40" xfId="7052"/>
    <cellStyle name="Calculation 41" xfId="7053"/>
    <cellStyle name="Calculation 42" xfId="7054"/>
    <cellStyle name="Calculation 43" xfId="7055"/>
    <cellStyle name="Calculation 44" xfId="7056"/>
    <cellStyle name="Calculation 45" xfId="7057"/>
    <cellStyle name="Calculation 46" xfId="7058"/>
    <cellStyle name="Calculation 47" xfId="7059"/>
    <cellStyle name="Calculation 48" xfId="7060"/>
    <cellStyle name="Calculation 49" xfId="7061"/>
    <cellStyle name="Calculation 5" xfId="7062"/>
    <cellStyle name="Calculation 5 2" xfId="7063"/>
    <cellStyle name="Calculation 5 2 2" xfId="7064"/>
    <cellStyle name="Calculation 5_Observations" xfId="7065"/>
    <cellStyle name="Calculation 50" xfId="7066"/>
    <cellStyle name="Calculation 51" xfId="7067"/>
    <cellStyle name="Calculation 6" xfId="7068"/>
    <cellStyle name="Calculation 6 2" xfId="7069"/>
    <cellStyle name="Calculation 6 2 2" xfId="7070"/>
    <cellStyle name="Calculation 6_Observations" xfId="7071"/>
    <cellStyle name="Calculation 7" xfId="7072"/>
    <cellStyle name="Calculation 8" xfId="7073"/>
    <cellStyle name="Calculation 9" xfId="7074"/>
    <cellStyle name="Case" xfId="7075"/>
    <cellStyle name="Case 2" xfId="7076"/>
    <cellStyle name="Case 3" xfId="7077"/>
    <cellStyle name="Case_Observations" xfId="7078"/>
    <cellStyle name="category" xfId="7079"/>
    <cellStyle name="category 2" xfId="7080"/>
    <cellStyle name="category 3" xfId="7081"/>
    <cellStyle name="category_Observations" xfId="7082"/>
    <cellStyle name="center" xfId="7083"/>
    <cellStyle name="Center 2" xfId="7084"/>
    <cellStyle name="Center Across" xfId="7085"/>
    <cellStyle name="Center Across 2" xfId="7086"/>
    <cellStyle name="Center Across 3" xfId="7087"/>
    <cellStyle name="Center Across_Observations" xfId="7088"/>
    <cellStyle name="Center w/o merge" xfId="7089"/>
    <cellStyle name="center_Observations" xfId="7090"/>
    <cellStyle name="CenterAcrossSelection" xfId="7091"/>
    <cellStyle name="CenterAcrossSelection 2" xfId="7092"/>
    <cellStyle name="CenterAcrossSelection 3" xfId="7093"/>
    <cellStyle name="CenterAcrossSelection_Observations" xfId="7094"/>
    <cellStyle name="Centered Heading" xfId="7095"/>
    <cellStyle name="Centered Heading 2" xfId="7096"/>
    <cellStyle name="ChartingText" xfId="7097"/>
    <cellStyle name="check" xfId="7098"/>
    <cellStyle name="Check Cell 10" xfId="7099"/>
    <cellStyle name="Check Cell 11" xfId="7100"/>
    <cellStyle name="Check Cell 12" xfId="7101"/>
    <cellStyle name="Check Cell 13" xfId="7102"/>
    <cellStyle name="Check Cell 14" xfId="7103"/>
    <cellStyle name="Check Cell 15" xfId="7104"/>
    <cellStyle name="Check Cell 16" xfId="7105"/>
    <cellStyle name="Check Cell 16 2" xfId="7106"/>
    <cellStyle name="Check Cell 16_Observations" xfId="7107"/>
    <cellStyle name="Check Cell 17" xfId="7108"/>
    <cellStyle name="Check Cell 17 2" xfId="7109"/>
    <cellStyle name="Check Cell 17_Observations" xfId="7110"/>
    <cellStyle name="Check Cell 18" xfId="7111"/>
    <cellStyle name="Check Cell 18 2" xfId="7112"/>
    <cellStyle name="Check Cell 18_Observations" xfId="7113"/>
    <cellStyle name="Check Cell 19" xfId="7114"/>
    <cellStyle name="Check Cell 19 2" xfId="7115"/>
    <cellStyle name="Check Cell 19_Observations" xfId="7116"/>
    <cellStyle name="Check Cell 2" xfId="7117"/>
    <cellStyle name="Check Cell 2 10" xfId="7118"/>
    <cellStyle name="Check Cell 2 11" xfId="7119"/>
    <cellStyle name="Check Cell 2 12" xfId="7120"/>
    <cellStyle name="Check Cell 2 13" xfId="7121"/>
    <cellStyle name="Check Cell 2 14" xfId="7122"/>
    <cellStyle name="Check Cell 2 15" xfId="7123"/>
    <cellStyle name="Check Cell 2 16" xfId="7124"/>
    <cellStyle name="Check Cell 2 17" xfId="7125"/>
    <cellStyle name="Check Cell 2 18" xfId="7126"/>
    <cellStyle name="Check Cell 2 19" xfId="7127"/>
    <cellStyle name="Check Cell 2 2" xfId="7128"/>
    <cellStyle name="Check Cell 2 2 2" xfId="7129"/>
    <cellStyle name="Check Cell 2 2_Observations" xfId="7130"/>
    <cellStyle name="Check Cell 2 20" xfId="7131"/>
    <cellStyle name="Check Cell 2 21" xfId="7132"/>
    <cellStyle name="Check Cell 2 22" xfId="7133"/>
    <cellStyle name="Check Cell 2 23" xfId="7134"/>
    <cellStyle name="Check Cell 2 24" xfId="7135"/>
    <cellStyle name="Check Cell 2 25" xfId="7136"/>
    <cellStyle name="Check Cell 2 26" xfId="7137"/>
    <cellStyle name="Check Cell 2 27" xfId="7138"/>
    <cellStyle name="Check Cell 2 28" xfId="7139"/>
    <cellStyle name="Check Cell 2 29" xfId="7140"/>
    <cellStyle name="Check Cell 2 3" xfId="7141"/>
    <cellStyle name="Check Cell 2 30" xfId="7142"/>
    <cellStyle name="Check Cell 2 31" xfId="7143"/>
    <cellStyle name="Check Cell 2 32" xfId="7144"/>
    <cellStyle name="Check Cell 2 33" xfId="7145"/>
    <cellStyle name="Check Cell 2 34" xfId="7146"/>
    <cellStyle name="Check Cell 2 35" xfId="7147"/>
    <cellStyle name="Check Cell 2 4" xfId="7148"/>
    <cellStyle name="Check Cell 2 5" xfId="7149"/>
    <cellStyle name="Check Cell 2 6" xfId="7150"/>
    <cellStyle name="Check Cell 2 7" xfId="7151"/>
    <cellStyle name="Check Cell 2 8" xfId="7152"/>
    <cellStyle name="Check Cell 2 9" xfId="7153"/>
    <cellStyle name="Check Cell 2_Observations" xfId="7154"/>
    <cellStyle name="Check Cell 20" xfId="7155"/>
    <cellStyle name="Check Cell 20 2" xfId="7156"/>
    <cellStyle name="Check Cell 20_Observations" xfId="7157"/>
    <cellStyle name="Check Cell 21" xfId="7158"/>
    <cellStyle name="Check Cell 21 2" xfId="7159"/>
    <cellStyle name="Check Cell 21_Observations" xfId="7160"/>
    <cellStyle name="Check Cell 22" xfId="7161"/>
    <cellStyle name="Check Cell 22 2" xfId="7162"/>
    <cellStyle name="Check Cell 22_Observations" xfId="7163"/>
    <cellStyle name="Check Cell 23" xfId="7164"/>
    <cellStyle name="Check Cell 23 2" xfId="7165"/>
    <cellStyle name="Check Cell 23_Observations" xfId="7166"/>
    <cellStyle name="Check Cell 24" xfId="7167"/>
    <cellStyle name="Check Cell 24 2" xfId="7168"/>
    <cellStyle name="Check Cell 24_Observations" xfId="7169"/>
    <cellStyle name="Check Cell 25" xfId="7170"/>
    <cellStyle name="Check Cell 25 2" xfId="7171"/>
    <cellStyle name="Check Cell 25_Observations" xfId="7172"/>
    <cellStyle name="Check Cell 26" xfId="7173"/>
    <cellStyle name="Check Cell 26 2" xfId="7174"/>
    <cellStyle name="Check Cell 26_Observations" xfId="7175"/>
    <cellStyle name="Check Cell 27" xfId="7176"/>
    <cellStyle name="Check Cell 27 2" xfId="7177"/>
    <cellStyle name="Check Cell 27_Observations" xfId="7178"/>
    <cellStyle name="Check Cell 28" xfId="7179"/>
    <cellStyle name="Check Cell 28 2" xfId="7180"/>
    <cellStyle name="Check Cell 28_Observations" xfId="7181"/>
    <cellStyle name="Check Cell 29" xfId="7182"/>
    <cellStyle name="Check Cell 3" xfId="7183"/>
    <cellStyle name="Check Cell 30" xfId="7184"/>
    <cellStyle name="Check Cell 31" xfId="7185"/>
    <cellStyle name="Check Cell 32" xfId="7186"/>
    <cellStyle name="Check Cell 33" xfId="7187"/>
    <cellStyle name="Check Cell 34" xfId="7188"/>
    <cellStyle name="Check Cell 35" xfId="7189"/>
    <cellStyle name="Check Cell 36" xfId="7190"/>
    <cellStyle name="Check Cell 37" xfId="7191"/>
    <cellStyle name="Check Cell 38" xfId="7192"/>
    <cellStyle name="Check Cell 39" xfId="7193"/>
    <cellStyle name="Check Cell 4" xfId="7194"/>
    <cellStyle name="Check Cell 40" xfId="7195"/>
    <cellStyle name="Check Cell 41" xfId="7196"/>
    <cellStyle name="Check Cell 42" xfId="7197"/>
    <cellStyle name="Check Cell 43" xfId="7198"/>
    <cellStyle name="Check Cell 44" xfId="7199"/>
    <cellStyle name="Check Cell 45" xfId="7200"/>
    <cellStyle name="Check Cell 46" xfId="7201"/>
    <cellStyle name="Check Cell 47" xfId="7202"/>
    <cellStyle name="Check Cell 48" xfId="7203"/>
    <cellStyle name="Check Cell 49" xfId="7204"/>
    <cellStyle name="Check Cell 5" xfId="7205"/>
    <cellStyle name="Check Cell 50" xfId="7206"/>
    <cellStyle name="Check Cell 51" xfId="7207"/>
    <cellStyle name="Check Cell 6" xfId="7208"/>
    <cellStyle name="Check Cell 7" xfId="7209"/>
    <cellStyle name="Check Cell 8" xfId="7210"/>
    <cellStyle name="Check Cell 9" xfId="7211"/>
    <cellStyle name="Cindy" xfId="7212"/>
    <cellStyle name="Closed MIL Header" xfId="7213"/>
    <cellStyle name="Closed MIL Header 2" xfId="7214"/>
    <cellStyle name="Closed MIL Header 3" xfId="7215"/>
    <cellStyle name="Closed MIL Header 4" xfId="7216"/>
    <cellStyle name="Closed MIL Header 5" xfId="7217"/>
    <cellStyle name="Closed MIL Header_Observations" xfId="7218"/>
    <cellStyle name="Co. Names" xfId="7219"/>
    <cellStyle name="Co. Names - Bold" xfId="7220"/>
    <cellStyle name="Co. Names - Bold 2" xfId="7221"/>
    <cellStyle name="Co. Names - Bold 3" xfId="7222"/>
    <cellStyle name="Co. Names - Bold 4" xfId="7223"/>
    <cellStyle name="Co. Names - Bold_Observations" xfId="7224"/>
    <cellStyle name="Co. Names 10" xfId="7225"/>
    <cellStyle name="Co. Names 11" xfId="7226"/>
    <cellStyle name="Co. Names 12" xfId="7227"/>
    <cellStyle name="Co. Names 13" xfId="7228"/>
    <cellStyle name="Co. Names 14" xfId="7229"/>
    <cellStyle name="Co. Names 15" xfId="7230"/>
    <cellStyle name="Co. Names 16" xfId="7231"/>
    <cellStyle name="Co. Names 17" xfId="7232"/>
    <cellStyle name="Co. Names 18" xfId="7233"/>
    <cellStyle name="Co. Names 19" xfId="7234"/>
    <cellStyle name="Co. Names 2" xfId="7235"/>
    <cellStyle name="Co. Names 2 2" xfId="7236"/>
    <cellStyle name="Co. Names 2_Observations" xfId="7237"/>
    <cellStyle name="Co. Names 20" xfId="7238"/>
    <cellStyle name="Co. Names 21" xfId="7239"/>
    <cellStyle name="Co. Names 22" xfId="7240"/>
    <cellStyle name="Co. Names 23" xfId="7241"/>
    <cellStyle name="Co. Names 24" xfId="7242"/>
    <cellStyle name="Co. Names 25" xfId="7243"/>
    <cellStyle name="Co. Names 26" xfId="7244"/>
    <cellStyle name="Co. Names 27" xfId="7245"/>
    <cellStyle name="Co. Names 28" xfId="7246"/>
    <cellStyle name="Co. Names 29" xfId="7247"/>
    <cellStyle name="Co. Names 3" xfId="7248"/>
    <cellStyle name="Co. Names 3 2" xfId="7249"/>
    <cellStyle name="Co. Names 3_Observations" xfId="7250"/>
    <cellStyle name="Co. Names 30" xfId="7251"/>
    <cellStyle name="Co. Names 31" xfId="7252"/>
    <cellStyle name="Co. Names 32" xfId="7253"/>
    <cellStyle name="Co. Names 33" xfId="7254"/>
    <cellStyle name="Co. Names 34" xfId="7255"/>
    <cellStyle name="Co. Names 35" xfId="7256"/>
    <cellStyle name="Co. Names 36" xfId="7257"/>
    <cellStyle name="Co. Names 37" xfId="7258"/>
    <cellStyle name="Co. Names 38" xfId="7259"/>
    <cellStyle name="Co. Names 39" xfId="7260"/>
    <cellStyle name="Co. Names 4" xfId="7261"/>
    <cellStyle name="Co. Names 40" xfId="7262"/>
    <cellStyle name="Co. Names 41" xfId="7263"/>
    <cellStyle name="Co. Names 42" xfId="7264"/>
    <cellStyle name="Co. Names 43" xfId="7265"/>
    <cellStyle name="Co. Names 44" xfId="7266"/>
    <cellStyle name="Co. Names 45" xfId="7267"/>
    <cellStyle name="Co. Names 46" xfId="7268"/>
    <cellStyle name="Co. Names 47" xfId="7269"/>
    <cellStyle name="Co. Names 48" xfId="7270"/>
    <cellStyle name="Co. Names 49" xfId="7271"/>
    <cellStyle name="Co. Names 5" xfId="7272"/>
    <cellStyle name="Co. Names 50" xfId="7273"/>
    <cellStyle name="Co. Names 51" xfId="7274"/>
    <cellStyle name="Co. Names 52" xfId="7275"/>
    <cellStyle name="Co. Names 53" xfId="7276"/>
    <cellStyle name="Co. Names 6" xfId="7277"/>
    <cellStyle name="Co. Names 7" xfId="7278"/>
    <cellStyle name="Co. Names 8" xfId="7279"/>
    <cellStyle name="Co. Names 8 2" xfId="7280"/>
    <cellStyle name="Co. Names 8_Observations" xfId="7281"/>
    <cellStyle name="Co. Names 9" xfId="7282"/>
    <cellStyle name="Co. Names_AccentCare - HHP  Model_v26" xfId="7283"/>
    <cellStyle name="COL HEADINGS" xfId="7284"/>
    <cellStyle name="COL HEADINGS 2" xfId="7285"/>
    <cellStyle name="COL HEADINGS 3" xfId="7286"/>
    <cellStyle name="COL HEADINGS 4" xfId="7287"/>
    <cellStyle name="COL HEADINGS_Observations" xfId="7288"/>
    <cellStyle name="ColBlue" xfId="7289"/>
    <cellStyle name="ColGreen" xfId="7290"/>
    <cellStyle name="ColRed" xfId="7291"/>
    <cellStyle name="Column Heading" xfId="7292"/>
    <cellStyle name="Column Heading 2" xfId="7293"/>
    <cellStyle name="Column Heading 3" xfId="7294"/>
    <cellStyle name="Column Heading_Observations" xfId="7295"/>
    <cellStyle name="Column_Title" xfId="7296"/>
    <cellStyle name="ColumnHeaderNormal" xfId="7297"/>
    <cellStyle name="Comma" xfId="2" builtinId="3"/>
    <cellStyle name="Comma  - Style1" xfId="7298"/>
    <cellStyle name="Comma  - Style1 2" xfId="7299"/>
    <cellStyle name="Comma  - Style2" xfId="7300"/>
    <cellStyle name="Comma  - Style2 2" xfId="7301"/>
    <cellStyle name="Comma  - Style3" xfId="7302"/>
    <cellStyle name="Comma  - Style3 2" xfId="7303"/>
    <cellStyle name="Comma  - Style4" xfId="7304"/>
    <cellStyle name="Comma  - Style4 2" xfId="7305"/>
    <cellStyle name="Comma  - Style5" xfId="7306"/>
    <cellStyle name="Comma  - Style5 2" xfId="7307"/>
    <cellStyle name="Comma  - Style6" xfId="7308"/>
    <cellStyle name="Comma  - Style6 2" xfId="7309"/>
    <cellStyle name="Comma  - Style7" xfId="7310"/>
    <cellStyle name="Comma  - Style7 2" xfId="7311"/>
    <cellStyle name="Comma  - Style8" xfId="7312"/>
    <cellStyle name="Comma  - Style8 2" xfId="7313"/>
    <cellStyle name="Comma (1)" xfId="7314"/>
    <cellStyle name="Comma (2)" xfId="7315"/>
    <cellStyle name="Comma [0.0]" xfId="7316"/>
    <cellStyle name="Comma [0] 2" xfId="7317"/>
    <cellStyle name="Comma [0] 3" xfId="7318"/>
    <cellStyle name="Comma [1]" xfId="7319"/>
    <cellStyle name="Comma [1] 2" xfId="7320"/>
    <cellStyle name="Comma [2]" xfId="7321"/>
    <cellStyle name="Comma [2] 2" xfId="7322"/>
    <cellStyle name="Comma [3]" xfId="7323"/>
    <cellStyle name="Comma 0" xfId="7324"/>
    <cellStyle name="Comma 0 $" xfId="7325"/>
    <cellStyle name="Comma 0 $ 2" xfId="7326"/>
    <cellStyle name="Comma 0 $ 3" xfId="7327"/>
    <cellStyle name="Comma 0 $_Observations" xfId="7328"/>
    <cellStyle name="Comma 0 2" xfId="7329"/>
    <cellStyle name="Comma 0 total" xfId="7330"/>
    <cellStyle name="Comma 0 total 2" xfId="7331"/>
    <cellStyle name="Comma 0 total 3" xfId="7332"/>
    <cellStyle name="Comma 0 total_Observations" xfId="7333"/>
    <cellStyle name="Comma 0*" xfId="7334"/>
    <cellStyle name="Comma 0_2+10 revenue forecast" xfId="7335"/>
    <cellStyle name="Comma 10" xfId="25"/>
    <cellStyle name="Comma 10 2" xfId="7336"/>
    <cellStyle name="Comma 10 2 2 2 2 5" xfId="7337"/>
    <cellStyle name="Comma 10 3" xfId="7338"/>
    <cellStyle name="Comma 10 3 2" xfId="7339"/>
    <cellStyle name="Comma 10 3 2 2" xfId="7340"/>
    <cellStyle name="Comma 10 3 2 2 2" xfId="7341"/>
    <cellStyle name="Comma 10 3 2 2 3" xfId="7342"/>
    <cellStyle name="Comma 10 3 2 3" xfId="7343"/>
    <cellStyle name="Comma 10 3 2 4" xfId="7344"/>
    <cellStyle name="Comma 10 3 3" xfId="7345"/>
    <cellStyle name="Comma 10 3 3 2" xfId="7346"/>
    <cellStyle name="Comma 10 3 3 2 2" xfId="7347"/>
    <cellStyle name="Comma 10 3 3 2 3" xfId="7348"/>
    <cellStyle name="Comma 10 3 3 3" xfId="7349"/>
    <cellStyle name="Comma 10 3 3 4" xfId="7350"/>
    <cellStyle name="Comma 10 3 4" xfId="7351"/>
    <cellStyle name="Comma 10 3 4 2" xfId="7352"/>
    <cellStyle name="Comma 10 3 4 3" xfId="7353"/>
    <cellStyle name="Comma 10 3 5" xfId="7354"/>
    <cellStyle name="Comma 10 3 6" xfId="7355"/>
    <cellStyle name="Comma 10 3 7" xfId="7356"/>
    <cellStyle name="Comma 10 4" xfId="7357"/>
    <cellStyle name="Comma 10 4 2" xfId="7358"/>
    <cellStyle name="Comma 10_Observations" xfId="7359"/>
    <cellStyle name="Comma 100" xfId="7360"/>
    <cellStyle name="Comma 101" xfId="7361"/>
    <cellStyle name="Comma 102" xfId="7362"/>
    <cellStyle name="Comma 103" xfId="7363"/>
    <cellStyle name="Comma 104" xfId="7364"/>
    <cellStyle name="Comma 105" xfId="7365"/>
    <cellStyle name="Comma 106" xfId="7366"/>
    <cellStyle name="Comma 107" xfId="7367"/>
    <cellStyle name="Comma 108" xfId="7368"/>
    <cellStyle name="Comma 109" xfId="7369"/>
    <cellStyle name="Comma 11" xfId="7370"/>
    <cellStyle name="Comma 11 2" xfId="7371"/>
    <cellStyle name="Comma 11 2 2" xfId="7372"/>
    <cellStyle name="Comma 11 2 2 2" xfId="7373"/>
    <cellStyle name="Comma 11 2 2 3" xfId="7374"/>
    <cellStyle name="Comma 11 2 3" xfId="7375"/>
    <cellStyle name="Comma 11 2 4" xfId="7376"/>
    <cellStyle name="Comma 11 2 5" xfId="7377"/>
    <cellStyle name="Comma 11 3" xfId="7378"/>
    <cellStyle name="Comma 11 3 2" xfId="7379"/>
    <cellStyle name="Comma 11 3 2 2" xfId="7380"/>
    <cellStyle name="Comma 11 3 2 2 2" xfId="7381"/>
    <cellStyle name="Comma 11 3 2 2 2 2" xfId="7382"/>
    <cellStyle name="Comma 11 3 2 2 2 3" xfId="7383"/>
    <cellStyle name="Comma 11 3 2 2 2 4" xfId="7384"/>
    <cellStyle name="Comma 11 3 2 2 3" xfId="7385"/>
    <cellStyle name="Comma 11 3 2 2 4" xfId="7386"/>
    <cellStyle name="Comma 11 3 2 2 5" xfId="7387"/>
    <cellStyle name="Comma 11 3 2 2 6" xfId="7388"/>
    <cellStyle name="Comma 11 3 2 3" xfId="7389"/>
    <cellStyle name="Comma 11 3 2 3 2" xfId="7390"/>
    <cellStyle name="Comma 11 3 2 3 2 2" xfId="7391"/>
    <cellStyle name="Comma 11 3 2 3 2 3" xfId="7392"/>
    <cellStyle name="Comma 11 3 2 3 2 4" xfId="7393"/>
    <cellStyle name="Comma 11 3 2 3 3" xfId="7394"/>
    <cellStyle name="Comma 11 3 2 3 4" xfId="7395"/>
    <cellStyle name="Comma 11 3 2 3 5" xfId="7396"/>
    <cellStyle name="Comma 11 3 2 3 6" xfId="7397"/>
    <cellStyle name="Comma 11 3 2 4" xfId="7398"/>
    <cellStyle name="Comma 11 3 2 4 2" xfId="7399"/>
    <cellStyle name="Comma 11 3 2 4 3" xfId="7400"/>
    <cellStyle name="Comma 11 3 2 4 4" xfId="7401"/>
    <cellStyle name="Comma 11 3 2 5" xfId="7402"/>
    <cellStyle name="Comma 11 3 2 6" xfId="7403"/>
    <cellStyle name="Comma 11 3 2 7" xfId="7404"/>
    <cellStyle name="Comma 11 3 2 8" xfId="7405"/>
    <cellStyle name="Comma 11 3 3" xfId="7406"/>
    <cellStyle name="Comma 11 3 3 2" xfId="7407"/>
    <cellStyle name="Comma 11 3 3 2 2" xfId="7408"/>
    <cellStyle name="Comma 11 3 3 2 3" xfId="7409"/>
    <cellStyle name="Comma 11 3 3 2 4" xfId="7410"/>
    <cellStyle name="Comma 11 3 3 3" xfId="7411"/>
    <cellStyle name="Comma 11 3 3 4" xfId="7412"/>
    <cellStyle name="Comma 11 3 3 5" xfId="7413"/>
    <cellStyle name="Comma 11 3 3 6" xfId="7414"/>
    <cellStyle name="Comma 11 3 4" xfId="7415"/>
    <cellStyle name="Comma 11 3 4 2" xfId="7416"/>
    <cellStyle name="Comma 11 3 4 2 2" xfId="7417"/>
    <cellStyle name="Comma 11 3 4 2 3" xfId="7418"/>
    <cellStyle name="Comma 11 3 4 2 4" xfId="7419"/>
    <cellStyle name="Comma 11 3 4 3" xfId="7420"/>
    <cellStyle name="Comma 11 3 4 4" xfId="7421"/>
    <cellStyle name="Comma 11 3 4 5" xfId="7422"/>
    <cellStyle name="Comma 11 3 4 6" xfId="7423"/>
    <cellStyle name="Comma 11 3 5" xfId="7424"/>
    <cellStyle name="Comma 11 3 5 2" xfId="7425"/>
    <cellStyle name="Comma 11 3 5 3" xfId="7426"/>
    <cellStyle name="Comma 11 3 5 4" xfId="7427"/>
    <cellStyle name="Comma 11 3 6" xfId="7428"/>
    <cellStyle name="Comma 11 3 7" xfId="7429"/>
    <cellStyle name="Comma 11 3 8" xfId="7430"/>
    <cellStyle name="Comma 11 3 9" xfId="7431"/>
    <cellStyle name="Comma 11 4" xfId="7432"/>
    <cellStyle name="Comma 11 4 2" xfId="7433"/>
    <cellStyle name="Comma 11 4 3" xfId="7434"/>
    <cellStyle name="Comma 11 5" xfId="7435"/>
    <cellStyle name="Comma 11 6" xfId="7436"/>
    <cellStyle name="Comma 11 7" xfId="7437"/>
    <cellStyle name="Comma 11_Observations" xfId="7438"/>
    <cellStyle name="Comma 110" xfId="7439"/>
    <cellStyle name="Comma 111" xfId="7440"/>
    <cellStyle name="Comma 112" xfId="7441"/>
    <cellStyle name="Comma 113" xfId="7442"/>
    <cellStyle name="Comma 114" xfId="7443"/>
    <cellStyle name="Comma 115" xfId="7444"/>
    <cellStyle name="Comma 116" xfId="7445"/>
    <cellStyle name="Comma 117" xfId="7446"/>
    <cellStyle name="Comma 118" xfId="7447"/>
    <cellStyle name="Comma 119" xfId="7448"/>
    <cellStyle name="Comma 12" xfId="7449"/>
    <cellStyle name="Comma 12 2" xfId="7450"/>
    <cellStyle name="Comma 12 2 2" xfId="7451"/>
    <cellStyle name="Comma 12 2 3" xfId="7452"/>
    <cellStyle name="Comma 12 2_Observations" xfId="7453"/>
    <cellStyle name="Comma 12 3" xfId="7454"/>
    <cellStyle name="Comma 12 3 2" xfId="7455"/>
    <cellStyle name="Comma 12 4" xfId="7456"/>
    <cellStyle name="Comma 12_Observations" xfId="7457"/>
    <cellStyle name="Comma 120" xfId="7458"/>
    <cellStyle name="Comma 121" xfId="7459"/>
    <cellStyle name="Comma 122" xfId="7460"/>
    <cellStyle name="Comma 123" xfId="7461"/>
    <cellStyle name="Comma 124" xfId="7462"/>
    <cellStyle name="Comma 125" xfId="7463"/>
    <cellStyle name="Comma 126" xfId="7464"/>
    <cellStyle name="Comma 127" xfId="7465"/>
    <cellStyle name="Comma 128" xfId="7466"/>
    <cellStyle name="Comma 128 2" xfId="7467"/>
    <cellStyle name="Comma 129" xfId="7468"/>
    <cellStyle name="Comma 129 2" xfId="7469"/>
    <cellStyle name="Comma 13" xfId="47"/>
    <cellStyle name="Comma 13 2" xfId="7470"/>
    <cellStyle name="Comma 13 3" xfId="7471"/>
    <cellStyle name="Comma 13 4" xfId="7472"/>
    <cellStyle name="Comma 130" xfId="7473"/>
    <cellStyle name="Comma 130 2" xfId="7474"/>
    <cellStyle name="Comma 131" xfId="7475"/>
    <cellStyle name="Comma 131 2" xfId="7476"/>
    <cellStyle name="Comma 132" xfId="7477"/>
    <cellStyle name="Comma 132 2" xfId="7478"/>
    <cellStyle name="Comma 133" xfId="7479"/>
    <cellStyle name="Comma 133 2" xfId="7480"/>
    <cellStyle name="Comma 134" xfId="7481"/>
    <cellStyle name="Comma 134 2" xfId="7482"/>
    <cellStyle name="Comma 135" xfId="7483"/>
    <cellStyle name="Comma 135 2" xfId="7484"/>
    <cellStyle name="Comma 136" xfId="7485"/>
    <cellStyle name="Comma 136 2" xfId="7486"/>
    <cellStyle name="Comma 137" xfId="7487"/>
    <cellStyle name="Comma 137 2" xfId="7488"/>
    <cellStyle name="Comma 138" xfId="7489"/>
    <cellStyle name="Comma 138 2" xfId="7490"/>
    <cellStyle name="Comma 139" xfId="7491"/>
    <cellStyle name="Comma 139 2" xfId="7492"/>
    <cellStyle name="Comma 14" xfId="7493"/>
    <cellStyle name="Comma 14 2" xfId="7494"/>
    <cellStyle name="Comma 14 2 2" xfId="7495"/>
    <cellStyle name="Comma 14 2 2 2" xfId="7496"/>
    <cellStyle name="Comma 14 2 2 3" xfId="7497"/>
    <cellStyle name="Comma 14 2 2 4" xfId="7498"/>
    <cellStyle name="Comma 14 2 2 5" xfId="7499"/>
    <cellStyle name="Comma 14 2 3" xfId="7500"/>
    <cellStyle name="Comma 14 2 4" xfId="7501"/>
    <cellStyle name="Comma 14 2 5" xfId="7502"/>
    <cellStyle name="Comma 14 2 6" xfId="7503"/>
    <cellStyle name="Comma 14 2_Observations" xfId="7504"/>
    <cellStyle name="Comma 14 3" xfId="7505"/>
    <cellStyle name="Comma 14 3 2" xfId="7506"/>
    <cellStyle name="Comma 14 3 2 2" xfId="7507"/>
    <cellStyle name="Comma 14 3 2 3" xfId="7508"/>
    <cellStyle name="Comma 14 3 2 4" xfId="7509"/>
    <cellStyle name="Comma 14 3 3" xfId="7510"/>
    <cellStyle name="Comma 14 3 4" xfId="7511"/>
    <cellStyle name="Comma 14 3 5" xfId="7512"/>
    <cellStyle name="Comma 14 3 6" xfId="7513"/>
    <cellStyle name="Comma 14 4" xfId="7514"/>
    <cellStyle name="Comma 14 4 2" xfId="7515"/>
    <cellStyle name="Comma 14 4 3" xfId="7516"/>
    <cellStyle name="Comma 14 4 4" xfId="7517"/>
    <cellStyle name="Comma 14 5" xfId="7518"/>
    <cellStyle name="Comma 14 6" xfId="7519"/>
    <cellStyle name="Comma 14 7" xfId="7520"/>
    <cellStyle name="Comma 14 8" xfId="7521"/>
    <cellStyle name="Comma 14_Observations" xfId="7522"/>
    <cellStyle name="Comma 140" xfId="7523"/>
    <cellStyle name="Comma 140 2" xfId="7524"/>
    <cellStyle name="Comma 141" xfId="7525"/>
    <cellStyle name="Comma 141 2" xfId="7526"/>
    <cellStyle name="Comma 142" xfId="7527"/>
    <cellStyle name="Comma 142 2" xfId="7528"/>
    <cellStyle name="Comma 143" xfId="7529"/>
    <cellStyle name="Comma 143 2" xfId="7530"/>
    <cellStyle name="Comma 144" xfId="7531"/>
    <cellStyle name="Comma 144 2" xfId="7532"/>
    <cellStyle name="Comma 145" xfId="7533"/>
    <cellStyle name="Comma 145 2" xfId="7534"/>
    <cellStyle name="Comma 146" xfId="7535"/>
    <cellStyle name="Comma 146 2" xfId="7536"/>
    <cellStyle name="Comma 147" xfId="7537"/>
    <cellStyle name="Comma 147 2" xfId="7538"/>
    <cellStyle name="Comma 148" xfId="7539"/>
    <cellStyle name="Comma 148 2" xfId="7540"/>
    <cellStyle name="Comma 149" xfId="7541"/>
    <cellStyle name="Comma 149 2" xfId="7542"/>
    <cellStyle name="Comma 15" xfId="7543"/>
    <cellStyle name="Comma 15 2" xfId="7544"/>
    <cellStyle name="Comma 15 2 2" xfId="7545"/>
    <cellStyle name="Comma 15 2_Observations" xfId="7546"/>
    <cellStyle name="Comma 15 3" xfId="7547"/>
    <cellStyle name="Comma 15_Observations" xfId="7548"/>
    <cellStyle name="Comma 150" xfId="7549"/>
    <cellStyle name="Comma 150 2" xfId="7550"/>
    <cellStyle name="Comma 151" xfId="7551"/>
    <cellStyle name="Comma 151 2" xfId="7552"/>
    <cellStyle name="Comma 152" xfId="7553"/>
    <cellStyle name="Comma 152 2" xfId="7554"/>
    <cellStyle name="Comma 153" xfId="7555"/>
    <cellStyle name="Comma 153 2" xfId="7556"/>
    <cellStyle name="Comma 154" xfId="7557"/>
    <cellStyle name="Comma 154 2" xfId="7558"/>
    <cellStyle name="Comma 155" xfId="7559"/>
    <cellStyle name="Comma 155 2" xfId="7560"/>
    <cellStyle name="Comma 156" xfId="7561"/>
    <cellStyle name="Comma 156 2" xfId="7562"/>
    <cellStyle name="Comma 157" xfId="7563"/>
    <cellStyle name="Comma 157 2" xfId="7564"/>
    <cellStyle name="Comma 158" xfId="7565"/>
    <cellStyle name="Comma 158 2" xfId="7566"/>
    <cellStyle name="Comma 159" xfId="7567"/>
    <cellStyle name="Comma 159 2" xfId="7568"/>
    <cellStyle name="Comma 16" xfId="7569"/>
    <cellStyle name="Comma 16 10" xfId="7570"/>
    <cellStyle name="Comma 16 2" xfId="7571"/>
    <cellStyle name="Comma 16 2 2" xfId="7572"/>
    <cellStyle name="Comma 16 2 2 2" xfId="7573"/>
    <cellStyle name="Comma 16 2 2 2 2" xfId="7574"/>
    <cellStyle name="Comma 16 2 2 2 3" xfId="7575"/>
    <cellStyle name="Comma 16 2 2 2 4" xfId="7576"/>
    <cellStyle name="Comma 16 2 2 3" xfId="7577"/>
    <cellStyle name="Comma 16 2 2 4" xfId="7578"/>
    <cellStyle name="Comma 16 2 2 5" xfId="7579"/>
    <cellStyle name="Comma 16 2 2 6" xfId="7580"/>
    <cellStyle name="Comma 16 2 3" xfId="7581"/>
    <cellStyle name="Comma 16 2 3 2" xfId="7582"/>
    <cellStyle name="Comma 16 2 3 3" xfId="7583"/>
    <cellStyle name="Comma 16 2 3 4" xfId="7584"/>
    <cellStyle name="Comma 16 2 4" xfId="7585"/>
    <cellStyle name="Comma 16 2 5" xfId="7586"/>
    <cellStyle name="Comma 16 2 6" xfId="7587"/>
    <cellStyle name="Comma 16 2 7" xfId="7588"/>
    <cellStyle name="Comma 16 2_Observations" xfId="7589"/>
    <cellStyle name="Comma 16 3" xfId="7590"/>
    <cellStyle name="Comma 16 3 2" xfId="7591"/>
    <cellStyle name="Comma 16 3 2 2" xfId="7592"/>
    <cellStyle name="Comma 16 3 2 3" xfId="7593"/>
    <cellStyle name="Comma 16 3 2 4" xfId="7594"/>
    <cellStyle name="Comma 16 3 3" xfId="7595"/>
    <cellStyle name="Comma 16 3 4" xfId="7596"/>
    <cellStyle name="Comma 16 3 5" xfId="7597"/>
    <cellStyle name="Comma 16 4" xfId="7598"/>
    <cellStyle name="Comma 16 4 2" xfId="7599"/>
    <cellStyle name="Comma 16 4 2 2" xfId="7600"/>
    <cellStyle name="Comma 16 4 2 3" xfId="7601"/>
    <cellStyle name="Comma 16 4 2 4" xfId="7602"/>
    <cellStyle name="Comma 16 4 3" xfId="7603"/>
    <cellStyle name="Comma 16 4 4" xfId="7604"/>
    <cellStyle name="Comma 16 4 5" xfId="7605"/>
    <cellStyle name="Comma 16 5" xfId="7606"/>
    <cellStyle name="Comma 16 5 2" xfId="7607"/>
    <cellStyle name="Comma 16 5 3" xfId="7608"/>
    <cellStyle name="Comma 16 5 4" xfId="7609"/>
    <cellStyle name="Comma 16 6" xfId="7610"/>
    <cellStyle name="Comma 16 7" xfId="7611"/>
    <cellStyle name="Comma 16 8" xfId="7612"/>
    <cellStyle name="Comma 16 9" xfId="7613"/>
    <cellStyle name="Comma 16_Observations" xfId="7614"/>
    <cellStyle name="Comma 160" xfId="7615"/>
    <cellStyle name="Comma 160 2" xfId="7616"/>
    <cellStyle name="Comma 161" xfId="7617"/>
    <cellStyle name="Comma 161 2" xfId="7618"/>
    <cellStyle name="Comma 162" xfId="7619"/>
    <cellStyle name="Comma 162 2" xfId="7620"/>
    <cellStyle name="Comma 163" xfId="7621"/>
    <cellStyle name="Comma 163 2" xfId="7622"/>
    <cellStyle name="Comma 164" xfId="7623"/>
    <cellStyle name="Comma 164 2" xfId="7624"/>
    <cellStyle name="Comma 165" xfId="7625"/>
    <cellStyle name="Comma 165 2" xfId="7626"/>
    <cellStyle name="Comma 166" xfId="7627"/>
    <cellStyle name="Comma 166 2" xfId="7628"/>
    <cellStyle name="Comma 167" xfId="7629"/>
    <cellStyle name="Comma 167 2" xfId="7630"/>
    <cellStyle name="Comma 168" xfId="7631"/>
    <cellStyle name="Comma 168 2" xfId="7632"/>
    <cellStyle name="Comma 169" xfId="7633"/>
    <cellStyle name="Comma 169 2" xfId="7634"/>
    <cellStyle name="Comma 17" xfId="7635"/>
    <cellStyle name="Comma 17 10" xfId="7636"/>
    <cellStyle name="Comma 17 2" xfId="7637"/>
    <cellStyle name="Comma 17 2 2" xfId="7638"/>
    <cellStyle name="Comma 17 2 2 2" xfId="7639"/>
    <cellStyle name="Comma 17 2 2 2 2" xfId="7640"/>
    <cellStyle name="Comma 17 2 2 2 3" xfId="7641"/>
    <cellStyle name="Comma 17 2 2 2 4" xfId="7642"/>
    <cellStyle name="Comma 17 2 2 3" xfId="7643"/>
    <cellStyle name="Comma 17 2 2 4" xfId="7644"/>
    <cellStyle name="Comma 17 2 2 5" xfId="7645"/>
    <cellStyle name="Comma 17 2 2 6" xfId="7646"/>
    <cellStyle name="Comma 17 2 3" xfId="7647"/>
    <cellStyle name="Comma 17 2 3 2" xfId="7648"/>
    <cellStyle name="Comma 17 2 3 2 2" xfId="7649"/>
    <cellStyle name="Comma 17 2 3 2 3" xfId="7650"/>
    <cellStyle name="Comma 17 2 3 2 4" xfId="7651"/>
    <cellStyle name="Comma 17 2 3 3" xfId="7652"/>
    <cellStyle name="Comma 17 2 3 4" xfId="7653"/>
    <cellStyle name="Comma 17 2 3 5" xfId="7654"/>
    <cellStyle name="Comma 17 2 4" xfId="7655"/>
    <cellStyle name="Comma 17 2 4 2" xfId="7656"/>
    <cellStyle name="Comma 17 2 4 3" xfId="7657"/>
    <cellStyle name="Comma 17 2 4 4" xfId="7658"/>
    <cellStyle name="Comma 17 2 5" xfId="7659"/>
    <cellStyle name="Comma 17 2 6" xfId="7660"/>
    <cellStyle name="Comma 17 2 7" xfId="7661"/>
    <cellStyle name="Comma 17 2 8" xfId="7662"/>
    <cellStyle name="Comma 17 2_Observations" xfId="7663"/>
    <cellStyle name="Comma 17 3" xfId="7664"/>
    <cellStyle name="Comma 17 3 2" xfId="7665"/>
    <cellStyle name="Comma 17 3 2 2" xfId="7666"/>
    <cellStyle name="Comma 17 3 2 3" xfId="7667"/>
    <cellStyle name="Comma 17 3 2 4" xfId="7668"/>
    <cellStyle name="Comma 17 3 3" xfId="7669"/>
    <cellStyle name="Comma 17 3 4" xfId="7670"/>
    <cellStyle name="Comma 17 3 5" xfId="7671"/>
    <cellStyle name="Comma 17 4" xfId="7672"/>
    <cellStyle name="Comma 17 4 2" xfId="7673"/>
    <cellStyle name="Comma 17 4 2 2" xfId="7674"/>
    <cellStyle name="Comma 17 4 2 3" xfId="7675"/>
    <cellStyle name="Comma 17 4 2 4" xfId="7676"/>
    <cellStyle name="Comma 17 4 3" xfId="7677"/>
    <cellStyle name="Comma 17 4 4" xfId="7678"/>
    <cellStyle name="Comma 17 4 5" xfId="7679"/>
    <cellStyle name="Comma 17 5" xfId="7680"/>
    <cellStyle name="Comma 17 5 2" xfId="7681"/>
    <cellStyle name="Comma 17 5 3" xfId="7682"/>
    <cellStyle name="Comma 17 5 4" xfId="7683"/>
    <cellStyle name="Comma 17 6" xfId="7684"/>
    <cellStyle name="Comma 17 7" xfId="7685"/>
    <cellStyle name="Comma 17 8" xfId="7686"/>
    <cellStyle name="Comma 17 9" xfId="7687"/>
    <cellStyle name="Comma 17_Observations" xfId="7688"/>
    <cellStyle name="Comma 170" xfId="7689"/>
    <cellStyle name="Comma 170 2" xfId="7690"/>
    <cellStyle name="Comma 171" xfId="7691"/>
    <cellStyle name="Comma 171 2" xfId="7692"/>
    <cellStyle name="Comma 172" xfId="7693"/>
    <cellStyle name="Comma 173" xfId="7694"/>
    <cellStyle name="Comma 174" xfId="7695"/>
    <cellStyle name="Comma 175" xfId="7696"/>
    <cellStyle name="Comma 176" xfId="7697"/>
    <cellStyle name="Comma 177" xfId="7698"/>
    <cellStyle name="Comma 178" xfId="7699"/>
    <cellStyle name="Comma 179" xfId="7700"/>
    <cellStyle name="Comma 18" xfId="7701"/>
    <cellStyle name="Comma 18 2" xfId="7702"/>
    <cellStyle name="Comma 18 2 2" xfId="7703"/>
    <cellStyle name="Comma 18 2_Observations" xfId="7704"/>
    <cellStyle name="Comma 18 3" xfId="7705"/>
    <cellStyle name="Comma 18_Observations" xfId="7706"/>
    <cellStyle name="Comma 180" xfId="7707"/>
    <cellStyle name="Comma 181" xfId="7708"/>
    <cellStyle name="Comma 182" xfId="7709"/>
    <cellStyle name="Comma 183" xfId="7710"/>
    <cellStyle name="Comma 184" xfId="7711"/>
    <cellStyle name="Comma 185" xfId="7712"/>
    <cellStyle name="Comma 186" xfId="7713"/>
    <cellStyle name="Comma 187" xfId="7714"/>
    <cellStyle name="Comma 188" xfId="7715"/>
    <cellStyle name="Comma 189" xfId="7716"/>
    <cellStyle name="Comma 19" xfId="7717"/>
    <cellStyle name="Comma 19 2" xfId="7718"/>
    <cellStyle name="Comma 19 2 2" xfId="7719"/>
    <cellStyle name="Comma 19 2 3" xfId="7720"/>
    <cellStyle name="Comma 19 2_Observations" xfId="7721"/>
    <cellStyle name="Comma 19 3" xfId="7722"/>
    <cellStyle name="Comma 19 4" xfId="7723"/>
    <cellStyle name="Comma 19_Observations" xfId="7724"/>
    <cellStyle name="Comma 190" xfId="7725"/>
    <cellStyle name="Comma 191" xfId="7726"/>
    <cellStyle name="Comma 192" xfId="7727"/>
    <cellStyle name="Comma 193" xfId="7728"/>
    <cellStyle name="Comma 194" xfId="7729"/>
    <cellStyle name="Comma 195" xfId="7730"/>
    <cellStyle name="Comma 196" xfId="7731"/>
    <cellStyle name="Comma 197" xfId="7732"/>
    <cellStyle name="Comma 198" xfId="7733"/>
    <cellStyle name="Comma 199" xfId="7734"/>
    <cellStyle name="Comma 2" xfId="26"/>
    <cellStyle name="Comma 2 10" xfId="7735"/>
    <cellStyle name="Comma 2 10 2" xfId="7736"/>
    <cellStyle name="Comma 2 10 2 2" xfId="7737"/>
    <cellStyle name="Comma 2 10 3" xfId="7738"/>
    <cellStyle name="Comma 2 11" xfId="7739"/>
    <cellStyle name="Comma 2 11 2" xfId="7740"/>
    <cellStyle name="Comma 2 12" xfId="7741"/>
    <cellStyle name="Comma 2 12 2" xfId="7742"/>
    <cellStyle name="Comma 2 13" xfId="7743"/>
    <cellStyle name="Comma 2 13 2" xfId="7744"/>
    <cellStyle name="Comma 2 14" xfId="7745"/>
    <cellStyle name="Comma 2 14 2" xfId="7746"/>
    <cellStyle name="Comma 2 15" xfId="7747"/>
    <cellStyle name="Comma 2 15 2" xfId="7748"/>
    <cellStyle name="Comma 2 16" xfId="7749"/>
    <cellStyle name="Comma 2 16 2" xfId="7750"/>
    <cellStyle name="Comma 2 17" xfId="7751"/>
    <cellStyle name="Comma 2 17 2" xfId="7752"/>
    <cellStyle name="Comma 2 18" xfId="7753"/>
    <cellStyle name="Comma 2 18 2" xfId="7754"/>
    <cellStyle name="Comma 2 19" xfId="7755"/>
    <cellStyle name="Comma 2 19 2" xfId="7756"/>
    <cellStyle name="Comma 2 2" xfId="7757"/>
    <cellStyle name="Comma 2 2 2" xfId="7758"/>
    <cellStyle name="Comma 2 2 2 2" xfId="7759"/>
    <cellStyle name="Comma 2 2 2 2 2" xfId="7760"/>
    <cellStyle name="Comma 2 2 2 2 2 2" xfId="7761"/>
    <cellStyle name="Comma 2 2 2 2 2_Observations" xfId="7762"/>
    <cellStyle name="Comma 2 2 2 2_Observations" xfId="7763"/>
    <cellStyle name="Comma 2 2 2 3" xfId="7764"/>
    <cellStyle name="Comma 2 2 2 3 2" xfId="7765"/>
    <cellStyle name="Comma 2 2 2 3 3" xfId="7766"/>
    <cellStyle name="Comma 2 2 2 4" xfId="7767"/>
    <cellStyle name="Comma 2 2 2 5" xfId="7768"/>
    <cellStyle name="Comma 2 2 2 6" xfId="7769"/>
    <cellStyle name="Comma 2 2 2_Observations" xfId="7770"/>
    <cellStyle name="Comma 2 2 3" xfId="7771"/>
    <cellStyle name="Comma 2 2 3 2" xfId="7772"/>
    <cellStyle name="Comma 2 2 4" xfId="7773"/>
    <cellStyle name="Comma 2 2 4 2" xfId="7774"/>
    <cellStyle name="Comma 2 2 5" xfId="7775"/>
    <cellStyle name="Comma 2 2 5 2" xfId="7776"/>
    <cellStyle name="Comma 2 2 5 3" xfId="7777"/>
    <cellStyle name="Comma 2 2 5 4" xfId="7778"/>
    <cellStyle name="Comma 2 2_Observations" xfId="7779"/>
    <cellStyle name="Comma 2 20" xfId="7780"/>
    <cellStyle name="Comma 2 21" xfId="7781"/>
    <cellStyle name="Comma 2 22" xfId="7782"/>
    <cellStyle name="Comma 2 3" xfId="7783"/>
    <cellStyle name="Comma 2 3 2" xfId="7784"/>
    <cellStyle name="Comma 2 3 2 2" xfId="7785"/>
    <cellStyle name="Comma 2 3 2 3" xfId="7786"/>
    <cellStyle name="Comma 2 3 3" xfId="7787"/>
    <cellStyle name="Comma 2 3 3 2" xfId="7788"/>
    <cellStyle name="Comma 2 3 3 3" xfId="7789"/>
    <cellStyle name="Comma 2 3 4" xfId="7790"/>
    <cellStyle name="Comma 2 3 5" xfId="7791"/>
    <cellStyle name="Comma 2 3_Observations" xfId="7792"/>
    <cellStyle name="Comma 2 4" xfId="7793"/>
    <cellStyle name="Comma 2 4 2" xfId="7794"/>
    <cellStyle name="Comma 2 4 2 2" xfId="7795"/>
    <cellStyle name="Comma 2 4 2 3" xfId="7796"/>
    <cellStyle name="Comma 2 4 3" xfId="7797"/>
    <cellStyle name="Comma 2 4 4" xfId="7798"/>
    <cellStyle name="Comma 2 5" xfId="7799"/>
    <cellStyle name="Comma 2 5 2" xfId="7800"/>
    <cellStyle name="Comma 2 5 2 2" xfId="7801"/>
    <cellStyle name="Comma 2 5 2 3" xfId="7802"/>
    <cellStyle name="Comma 2 6" xfId="7803"/>
    <cellStyle name="Comma 2 6 2" xfId="7804"/>
    <cellStyle name="Comma 2 7" xfId="7805"/>
    <cellStyle name="Comma 2 7 2" xfId="7806"/>
    <cellStyle name="Comma 2 8" xfId="7807"/>
    <cellStyle name="Comma 2 8 2" xfId="7808"/>
    <cellStyle name="Comma 2 9" xfId="7809"/>
    <cellStyle name="Comma 2 9 2" xfId="7810"/>
    <cellStyle name="Comma 2_Observations" xfId="7811"/>
    <cellStyle name="Comma 20" xfId="7812"/>
    <cellStyle name="Comma 20 2" xfId="7813"/>
    <cellStyle name="Comma 20 2 2" xfId="7814"/>
    <cellStyle name="Comma 20 2 3" xfId="7815"/>
    <cellStyle name="Comma 20 2_Observations" xfId="7816"/>
    <cellStyle name="Comma 20 3" xfId="7817"/>
    <cellStyle name="Comma 20 4" xfId="7818"/>
    <cellStyle name="Comma 20_Observations" xfId="7819"/>
    <cellStyle name="Comma 200" xfId="7820"/>
    <cellStyle name="Comma 201" xfId="7821"/>
    <cellStyle name="Comma 202" xfId="7822"/>
    <cellStyle name="Comma 203" xfId="7823"/>
    <cellStyle name="Comma 204" xfId="7824"/>
    <cellStyle name="Comma 205" xfId="7825"/>
    <cellStyle name="Comma 206" xfId="7826"/>
    <cellStyle name="Comma 207" xfId="7827"/>
    <cellStyle name="Comma 208" xfId="7828"/>
    <cellStyle name="Comma 209" xfId="7829"/>
    <cellStyle name="Comma 21" xfId="7830"/>
    <cellStyle name="Comma 21 2" xfId="7831"/>
    <cellStyle name="Comma 21 2 2" xfId="7832"/>
    <cellStyle name="Comma 21 2_Observations" xfId="7833"/>
    <cellStyle name="Comma 21 3" xfId="7834"/>
    <cellStyle name="Comma 21 4" xfId="7835"/>
    <cellStyle name="Comma 21_Observations" xfId="7836"/>
    <cellStyle name="Comma 210" xfId="7837"/>
    <cellStyle name="Comma 211" xfId="7838"/>
    <cellStyle name="Comma 212" xfId="7839"/>
    <cellStyle name="Comma 213" xfId="7840"/>
    <cellStyle name="Comma 214" xfId="7841"/>
    <cellStyle name="Comma 215" xfId="7842"/>
    <cellStyle name="Comma 216" xfId="7843"/>
    <cellStyle name="Comma 217" xfId="7844"/>
    <cellStyle name="Comma 218" xfId="7845"/>
    <cellStyle name="Comma 219" xfId="7846"/>
    <cellStyle name="Comma 22" xfId="7847"/>
    <cellStyle name="Comma 22 2" xfId="7848"/>
    <cellStyle name="Comma 22 2 2" xfId="7849"/>
    <cellStyle name="Comma 22 2_Observations" xfId="7850"/>
    <cellStyle name="Comma 22 3" xfId="7851"/>
    <cellStyle name="Comma 22 4" xfId="7852"/>
    <cellStyle name="Comma 22 5" xfId="7853"/>
    <cellStyle name="Comma 22 6" xfId="43"/>
    <cellStyle name="Comma 22_Observations" xfId="7854"/>
    <cellStyle name="Comma 220" xfId="7855"/>
    <cellStyle name="Comma 221" xfId="7856"/>
    <cellStyle name="Comma 222" xfId="7857"/>
    <cellStyle name="Comma 223" xfId="7858"/>
    <cellStyle name="Comma 224" xfId="7859"/>
    <cellStyle name="Comma 225" xfId="7860"/>
    <cellStyle name="Comma 226" xfId="7861"/>
    <cellStyle name="Comma 227" xfId="7862"/>
    <cellStyle name="Comma 228" xfId="7863"/>
    <cellStyle name="Comma 229" xfId="7864"/>
    <cellStyle name="Comma 23" xfId="7865"/>
    <cellStyle name="Comma 23 2" xfId="7866"/>
    <cellStyle name="Comma 23 3" xfId="7867"/>
    <cellStyle name="Comma 23_Observations" xfId="7868"/>
    <cellStyle name="Comma 230" xfId="7869"/>
    <cellStyle name="Comma 231" xfId="7870"/>
    <cellStyle name="Comma 232" xfId="7871"/>
    <cellStyle name="Comma 233" xfId="7872"/>
    <cellStyle name="Comma 234" xfId="7873"/>
    <cellStyle name="Comma 235" xfId="7874"/>
    <cellStyle name="Comma 236" xfId="7875"/>
    <cellStyle name="Comma 237" xfId="7876"/>
    <cellStyle name="Comma 238" xfId="7877"/>
    <cellStyle name="Comma 239" xfId="7878"/>
    <cellStyle name="Comma 24" xfId="7879"/>
    <cellStyle name="Comma 24 2" xfId="7880"/>
    <cellStyle name="Comma 240" xfId="7881"/>
    <cellStyle name="Comma 241" xfId="7882"/>
    <cellStyle name="Comma 242" xfId="7883"/>
    <cellStyle name="Comma 243" xfId="7884"/>
    <cellStyle name="Comma 244" xfId="7885"/>
    <cellStyle name="Comma 245" xfId="7886"/>
    <cellStyle name="Comma 246" xfId="7887"/>
    <cellStyle name="Comma 247" xfId="7888"/>
    <cellStyle name="Comma 248" xfId="7889"/>
    <cellStyle name="Comma 249" xfId="7890"/>
    <cellStyle name="Comma 25" xfId="7891"/>
    <cellStyle name="Comma 25 2" xfId="7892"/>
    <cellStyle name="Comma 25_Observations" xfId="7893"/>
    <cellStyle name="Comma 250" xfId="7894"/>
    <cellStyle name="Comma 251" xfId="7895"/>
    <cellStyle name="Comma 252" xfId="7896"/>
    <cellStyle name="Comma 253" xfId="7897"/>
    <cellStyle name="Comma 254" xfId="7898"/>
    <cellStyle name="Comma 255" xfId="7899"/>
    <cellStyle name="Comma 256" xfId="7900"/>
    <cellStyle name="Comma 257" xfId="7901"/>
    <cellStyle name="Comma 258" xfId="7902"/>
    <cellStyle name="Comma 259" xfId="7903"/>
    <cellStyle name="Comma 26" xfId="7904"/>
    <cellStyle name="Comma 27" xfId="7905"/>
    <cellStyle name="Comma 28" xfId="7906"/>
    <cellStyle name="Comma 29" xfId="7907"/>
    <cellStyle name="Comma 3" xfId="27"/>
    <cellStyle name="Comma 3 2" xfId="28"/>
    <cellStyle name="Comma 3 2 2" xfId="7908"/>
    <cellStyle name="Comma 3 2 2 2" xfId="7909"/>
    <cellStyle name="Comma 3 2 2 2 2" xfId="7910"/>
    <cellStyle name="Comma 3 2 2 2_Observations" xfId="7911"/>
    <cellStyle name="Comma 3 2 2 3" xfId="7912"/>
    <cellStyle name="Comma 3 2 2 4" xfId="7913"/>
    <cellStyle name="Comma 3 2 2_Observations" xfId="7914"/>
    <cellStyle name="Comma 3 2 3" xfId="7915"/>
    <cellStyle name="Comma 3 2 3 2" xfId="7916"/>
    <cellStyle name="Comma 3 2 4" xfId="7917"/>
    <cellStyle name="Comma 3 2 5" xfId="7918"/>
    <cellStyle name="Comma 3 2 6" xfId="7919"/>
    <cellStyle name="Comma 3 2_Observations" xfId="7920"/>
    <cellStyle name="Comma 3 3" xfId="7921"/>
    <cellStyle name="Comma 3 3 2" xfId="7922"/>
    <cellStyle name="Comma 3 3 2 2" xfId="7923"/>
    <cellStyle name="Comma 3 4" xfId="7924"/>
    <cellStyle name="Comma 3 4 2" xfId="7925"/>
    <cellStyle name="Comma 3 4 3" xfId="7926"/>
    <cellStyle name="Comma 3 5" xfId="7927"/>
    <cellStyle name="Comma 3 6" xfId="7928"/>
    <cellStyle name="Comma 3 7" xfId="7929"/>
    <cellStyle name="Comma 3*" xfId="7930"/>
    <cellStyle name="Comma 3* 2" xfId="7931"/>
    <cellStyle name="Comma 3* 3" xfId="7932"/>
    <cellStyle name="Comma 3*_Observations" xfId="7933"/>
    <cellStyle name="Comma 3_Observations" xfId="7934"/>
    <cellStyle name="Comma 30" xfId="7935"/>
    <cellStyle name="Comma 31" xfId="7936"/>
    <cellStyle name="Comma 32" xfId="7937"/>
    <cellStyle name="Comma 33" xfId="7938"/>
    <cellStyle name="Comma 34" xfId="7939"/>
    <cellStyle name="Comma 35" xfId="7940"/>
    <cellStyle name="Comma 36" xfId="7941"/>
    <cellStyle name="Comma 37" xfId="7942"/>
    <cellStyle name="Comma 38" xfId="7943"/>
    <cellStyle name="Comma 39" xfId="7944"/>
    <cellStyle name="Comma 4" xfId="29"/>
    <cellStyle name="Comma 4 2" xfId="7945"/>
    <cellStyle name="Comma 4 2 2" xfId="7946"/>
    <cellStyle name="Comma 4 2 3" xfId="7947"/>
    <cellStyle name="Comma 4 2 4" xfId="7948"/>
    <cellStyle name="Comma 4 2 5" xfId="7949"/>
    <cellStyle name="Comma 4 3" xfId="7950"/>
    <cellStyle name="Comma 4 3 2" xfId="7951"/>
    <cellStyle name="Comma 4 4" xfId="7952"/>
    <cellStyle name="Comma 4 4 2" xfId="7953"/>
    <cellStyle name="Comma 4 4 3" xfId="7954"/>
    <cellStyle name="Comma 4 4 4" xfId="7955"/>
    <cellStyle name="Comma 4 5" xfId="7956"/>
    <cellStyle name="Comma 4_Observations" xfId="7957"/>
    <cellStyle name="Comma 40" xfId="7958"/>
    <cellStyle name="Comma 41" xfId="7959"/>
    <cellStyle name="Comma 42" xfId="7960"/>
    <cellStyle name="Comma 42 2" xfId="7961"/>
    <cellStyle name="Comma 42 3" xfId="7962"/>
    <cellStyle name="Comma 42_Observations" xfId="7963"/>
    <cellStyle name="Comma 43" xfId="7964"/>
    <cellStyle name="Comma 43 2" xfId="7965"/>
    <cellStyle name="Comma 43 3" xfId="7966"/>
    <cellStyle name="Comma 43_Observations" xfId="7967"/>
    <cellStyle name="Comma 44" xfId="7968"/>
    <cellStyle name="Comma 44 2" xfId="7969"/>
    <cellStyle name="Comma 44 3" xfId="7970"/>
    <cellStyle name="Comma 44_Observations" xfId="7971"/>
    <cellStyle name="Comma 45" xfId="7972"/>
    <cellStyle name="Comma 46" xfId="7973"/>
    <cellStyle name="Comma 47" xfId="7974"/>
    <cellStyle name="Comma 48" xfId="7975"/>
    <cellStyle name="Comma 49" xfId="7976"/>
    <cellStyle name="Comma 5" xfId="7977"/>
    <cellStyle name="Comma 5 2" xfId="7978"/>
    <cellStyle name="Comma 5 2 2" xfId="7979"/>
    <cellStyle name="Comma 5 2 3" xfId="7980"/>
    <cellStyle name="Comma 5 3" xfId="7981"/>
    <cellStyle name="Comma 5 3 2" xfId="7982"/>
    <cellStyle name="Comma 5 3 3" xfId="7983"/>
    <cellStyle name="Comma 5 4" xfId="7984"/>
    <cellStyle name="Comma 5 5" xfId="7985"/>
    <cellStyle name="Comma 5_Observations" xfId="7986"/>
    <cellStyle name="Comma 50" xfId="7987"/>
    <cellStyle name="Comma 51" xfId="7988"/>
    <cellStyle name="Comma 52" xfId="7989"/>
    <cellStyle name="Comma 53" xfId="7990"/>
    <cellStyle name="Comma 54" xfId="7991"/>
    <cellStyle name="Comma 55" xfId="7992"/>
    <cellStyle name="Comma 56" xfId="7993"/>
    <cellStyle name="Comma 57" xfId="7994"/>
    <cellStyle name="Comma 58" xfId="7995"/>
    <cellStyle name="Comma 59" xfId="7996"/>
    <cellStyle name="Comma 6" xfId="7997"/>
    <cellStyle name="Comma 6 2" xfId="7998"/>
    <cellStyle name="Comma 6 2 2" xfId="7999"/>
    <cellStyle name="Comma 6 2 2 2" xfId="8000"/>
    <cellStyle name="Comma 6 2 3" xfId="8001"/>
    <cellStyle name="Comma 6 2 3 2" xfId="8002"/>
    <cellStyle name="Comma 6 2 4" xfId="8003"/>
    <cellStyle name="Comma 6 2 5" xfId="8004"/>
    <cellStyle name="Comma 6 3" xfId="8005"/>
    <cellStyle name="Comma 6 3 2" xfId="8006"/>
    <cellStyle name="Comma 6 3 3" xfId="8007"/>
    <cellStyle name="Comma 6 3 4" xfId="8008"/>
    <cellStyle name="Comma 6 4" xfId="8009"/>
    <cellStyle name="Comma 6 4 2" xfId="8010"/>
    <cellStyle name="Comma 6 4 2 2" xfId="8011"/>
    <cellStyle name="Comma 6 4 3" xfId="8012"/>
    <cellStyle name="Comma 6 4 4" xfId="8013"/>
    <cellStyle name="Comma 6 4 5" xfId="8014"/>
    <cellStyle name="Comma 6 5" xfId="8015"/>
    <cellStyle name="Comma 6 6" xfId="8016"/>
    <cellStyle name="Comma 6_Observations" xfId="8017"/>
    <cellStyle name="Comma 60" xfId="8018"/>
    <cellStyle name="Comma 61" xfId="8019"/>
    <cellStyle name="Comma 62" xfId="8020"/>
    <cellStyle name="Comma 63" xfId="8021"/>
    <cellStyle name="Comma 64" xfId="8022"/>
    <cellStyle name="Comma 65" xfId="8023"/>
    <cellStyle name="Comma 66" xfId="8024"/>
    <cellStyle name="Comma 67" xfId="8025"/>
    <cellStyle name="Comma 68" xfId="8026"/>
    <cellStyle name="Comma 69" xfId="8027"/>
    <cellStyle name="Comma 7" xfId="8028"/>
    <cellStyle name="Comma 7 2" xfId="8029"/>
    <cellStyle name="Comma 7 2 2" xfId="8030"/>
    <cellStyle name="Comma 7 2 3" xfId="8031"/>
    <cellStyle name="Comma 7 3" xfId="8032"/>
    <cellStyle name="Comma 7 4" xfId="8033"/>
    <cellStyle name="Comma 7 5" xfId="8034"/>
    <cellStyle name="Comma 7_Observations" xfId="8035"/>
    <cellStyle name="Comma 70" xfId="8036"/>
    <cellStyle name="Comma 71" xfId="8037"/>
    <cellStyle name="Comma 72" xfId="8038"/>
    <cellStyle name="Comma 73" xfId="8039"/>
    <cellStyle name="Comma 74" xfId="8040"/>
    <cellStyle name="Comma 75" xfId="8041"/>
    <cellStyle name="Comma 76" xfId="8042"/>
    <cellStyle name="Comma 77" xfId="8043"/>
    <cellStyle name="Comma 78" xfId="8044"/>
    <cellStyle name="Comma 79" xfId="8045"/>
    <cellStyle name="Comma 8" xfId="8046"/>
    <cellStyle name="Comma 8 2" xfId="8047"/>
    <cellStyle name="Comma 8 2 2" xfId="8048"/>
    <cellStyle name="Comma 8 3" xfId="8049"/>
    <cellStyle name="Comma 8 3 2" xfId="8050"/>
    <cellStyle name="Comma 8 4" xfId="8051"/>
    <cellStyle name="Comma 8_Observations" xfId="8052"/>
    <cellStyle name="Comma 80" xfId="8053"/>
    <cellStyle name="Comma 81" xfId="8054"/>
    <cellStyle name="Comma 82" xfId="8055"/>
    <cellStyle name="Comma 83" xfId="8056"/>
    <cellStyle name="Comma 84" xfId="8057"/>
    <cellStyle name="Comma 85" xfId="8058"/>
    <cellStyle name="Comma 86" xfId="8059"/>
    <cellStyle name="Comma 87" xfId="8060"/>
    <cellStyle name="Comma 88" xfId="8061"/>
    <cellStyle name="Comma 89" xfId="8062"/>
    <cellStyle name="Comma 9" xfId="8063"/>
    <cellStyle name="Comma 9 2" xfId="8064"/>
    <cellStyle name="Comma 9 2 2" xfId="8065"/>
    <cellStyle name="Comma 9 2 2 2" xfId="8066"/>
    <cellStyle name="Comma 9 2 2 2 2" xfId="8067"/>
    <cellStyle name="Comma 9 2 2 2 3" xfId="8068"/>
    <cellStyle name="Comma 9 2 2 3" xfId="8069"/>
    <cellStyle name="Comma 9 2 2 4" xfId="8070"/>
    <cellStyle name="Comma 9 2 3" xfId="8071"/>
    <cellStyle name="Comma 9 2 3 2" xfId="8072"/>
    <cellStyle name="Comma 9 2 3 2 2" xfId="8073"/>
    <cellStyle name="Comma 9 2 3 2 3" xfId="8074"/>
    <cellStyle name="Comma 9 2 3 3" xfId="8075"/>
    <cellStyle name="Comma 9 2 3 4" xfId="8076"/>
    <cellStyle name="Comma 9 2 4" xfId="8077"/>
    <cellStyle name="Comma 9 2 4 2" xfId="8078"/>
    <cellStyle name="Comma 9 2 4 3" xfId="8079"/>
    <cellStyle name="Comma 9 2 5" xfId="8080"/>
    <cellStyle name="Comma 9 2 6" xfId="8081"/>
    <cellStyle name="Comma 9 2 7" xfId="8082"/>
    <cellStyle name="Comma 9 3" xfId="8083"/>
    <cellStyle name="Comma 9 3 2" xfId="8084"/>
    <cellStyle name="Comma 9 4" xfId="8085"/>
    <cellStyle name="Comma 9 4 2" xfId="8086"/>
    <cellStyle name="Comma 9 4 2 2" xfId="8087"/>
    <cellStyle name="Comma 9 4 2 2 2" xfId="8088"/>
    <cellStyle name="Comma 9 4 2 2 3" xfId="8089"/>
    <cellStyle name="Comma 9 4 2 3" xfId="8090"/>
    <cellStyle name="Comma 9 4 2 4" xfId="8091"/>
    <cellStyle name="Comma 9 4 3" xfId="8092"/>
    <cellStyle name="Comma 9 4 3 2" xfId="8093"/>
    <cellStyle name="Comma 9 4 3 2 2" xfId="8094"/>
    <cellStyle name="Comma 9 4 3 2 3" xfId="8095"/>
    <cellStyle name="Comma 9 4 3 3" xfId="8096"/>
    <cellStyle name="Comma 9 4 3 4" xfId="8097"/>
    <cellStyle name="Comma 9 4 4" xfId="8098"/>
    <cellStyle name="Comma 9 4 4 2" xfId="8099"/>
    <cellStyle name="Comma 9 4 4 3" xfId="8100"/>
    <cellStyle name="Comma 9 4 5" xfId="8101"/>
    <cellStyle name="Comma 9 4 6" xfId="8102"/>
    <cellStyle name="Comma 9 5" xfId="8103"/>
    <cellStyle name="Comma 9 5 2" xfId="8104"/>
    <cellStyle name="Comma 9_Observations" xfId="8105"/>
    <cellStyle name="Comma 90" xfId="8106"/>
    <cellStyle name="Comma 91" xfId="8107"/>
    <cellStyle name="Comma 92" xfId="8108"/>
    <cellStyle name="Comma 93" xfId="8109"/>
    <cellStyle name="Comma 94" xfId="8110"/>
    <cellStyle name="Comma 95" xfId="8111"/>
    <cellStyle name="Comma 96" xfId="8112"/>
    <cellStyle name="Comma 97" xfId="8113"/>
    <cellStyle name="Comma 98" xfId="8114"/>
    <cellStyle name="Comma 99" xfId="8115"/>
    <cellStyle name="comma zerodec" xfId="8116"/>
    <cellStyle name="Comma*" xfId="8117"/>
    <cellStyle name="Comma* 2" xfId="8118"/>
    <cellStyle name="Comma* 3" xfId="8119"/>
    <cellStyle name="Comma*_Observations" xfId="8120"/>
    <cellStyle name="Comma[1]" xfId="8121"/>
    <cellStyle name="Comma0" xfId="3"/>
    <cellStyle name="Comma0 2" xfId="8122"/>
    <cellStyle name="Comma0 3" xfId="8123"/>
    <cellStyle name="Comma0_Observations" xfId="8124"/>
    <cellStyle name="Comma1 - Style1" xfId="8125"/>
    <cellStyle name="Comma1 - Style1 2" xfId="8126"/>
    <cellStyle name="Comma1 - Style1 3" xfId="8127"/>
    <cellStyle name="Comma1 - Style1_Observations" xfId="8128"/>
    <cellStyle name="commas" xfId="8129"/>
    <cellStyle name="commas 2" xfId="8130"/>
    <cellStyle name="commas 3" xfId="8131"/>
    <cellStyle name="commas_Observations" xfId="8132"/>
    <cellStyle name="CommaZero" xfId="8133"/>
    <cellStyle name="Comment" xfId="8134"/>
    <cellStyle name="Company Name" xfId="8135"/>
    <cellStyle name="Complete MIL Header" xfId="8136"/>
    <cellStyle name="Complete MIL Header 2" xfId="8137"/>
    <cellStyle name="Complete MIL Header 3" xfId="8138"/>
    <cellStyle name="Complete MIL Header 4" xfId="8139"/>
    <cellStyle name="Complete MIL Header 5" xfId="8140"/>
    <cellStyle name="Complete MIL Header_Observations" xfId="8141"/>
    <cellStyle name="Copied" xfId="4"/>
    <cellStyle name="Copied 2" xfId="8142"/>
    <cellStyle name="Copied 3" xfId="8143"/>
    <cellStyle name="Copied_Observations" xfId="8144"/>
    <cellStyle name="Curren - Style2" xfId="8145"/>
    <cellStyle name="Curren - Style2 2" xfId="8146"/>
    <cellStyle name="Curren - Style2 3" xfId="8147"/>
    <cellStyle name="Curren - Style2_Observations" xfId="8148"/>
    <cellStyle name="Currency" xfId="5" builtinId="4"/>
    <cellStyle name="Currency (0)" xfId="8149"/>
    <cellStyle name="Currency (2)" xfId="8150"/>
    <cellStyle name="Currency [0] 2" xfId="8151"/>
    <cellStyle name="Currency [0] 3" xfId="8152"/>
    <cellStyle name="Currency [1]" xfId="8153"/>
    <cellStyle name="Currency [1] 2" xfId="8154"/>
    <cellStyle name="Currency [1] 3" xfId="8155"/>
    <cellStyle name="Currency [1]_Observations" xfId="8156"/>
    <cellStyle name="Currency [2]" xfId="8157"/>
    <cellStyle name="Currency [2] 2" xfId="8158"/>
    <cellStyle name="Currency [3]" xfId="8159"/>
    <cellStyle name="Currency [3] 2" xfId="8160"/>
    <cellStyle name="Currency [3] 2 2" xfId="8161"/>
    <cellStyle name="Currency [3] 2_Observations" xfId="8162"/>
    <cellStyle name="Currency [3] 3" xfId="8163"/>
    <cellStyle name="Currency [3] 3 2" xfId="8164"/>
    <cellStyle name="Currency [3] 3_Observations" xfId="8165"/>
    <cellStyle name="Currency [3]_Observations" xfId="8166"/>
    <cellStyle name="Currency 0" xfId="8167"/>
    <cellStyle name="Currency 0 2" xfId="8168"/>
    <cellStyle name="Currency 10" xfId="46"/>
    <cellStyle name="Currency 10 2" xfId="8169"/>
    <cellStyle name="Currency 10 2 2" xfId="8170"/>
    <cellStyle name="Currency 10 2 2 2" xfId="8171"/>
    <cellStyle name="Currency 10 2 2 2 2" xfId="8172"/>
    <cellStyle name="Currency 10 2 2 2 3" xfId="8173"/>
    <cellStyle name="Currency 10 2 2 3" xfId="8174"/>
    <cellStyle name="Currency 10 2 2 4" xfId="8175"/>
    <cellStyle name="Currency 10 2 3" xfId="8176"/>
    <cellStyle name="Currency 10 2 3 2" xfId="8177"/>
    <cellStyle name="Currency 10 2 3 2 2" xfId="8178"/>
    <cellStyle name="Currency 10 2 3 2 3" xfId="8179"/>
    <cellStyle name="Currency 10 2 3 3" xfId="8180"/>
    <cellStyle name="Currency 10 2 3 4" xfId="8181"/>
    <cellStyle name="Currency 10 2 4" xfId="8182"/>
    <cellStyle name="Currency 10 2 4 2" xfId="8183"/>
    <cellStyle name="Currency 10 2 4 3" xfId="8184"/>
    <cellStyle name="Currency 10 2 5" xfId="8185"/>
    <cellStyle name="Currency 10 2 6" xfId="8186"/>
    <cellStyle name="Currency 10 3" xfId="8187"/>
    <cellStyle name="Currency 10 3 2" xfId="8188"/>
    <cellStyle name="Currency 10 3 2 2" xfId="8189"/>
    <cellStyle name="Currency 10 3 2 3" xfId="8190"/>
    <cellStyle name="Currency 10 3 3" xfId="8191"/>
    <cellStyle name="Currency 10 3 4" xfId="8192"/>
    <cellStyle name="Currency 10 4" xfId="8193"/>
    <cellStyle name="Currency 10 4 2" xfId="8194"/>
    <cellStyle name="Currency 10 4 2 2" xfId="8195"/>
    <cellStyle name="Currency 10 4 2 3" xfId="8196"/>
    <cellStyle name="Currency 10 4 3" xfId="8197"/>
    <cellStyle name="Currency 10 4 4" xfId="8198"/>
    <cellStyle name="Currency 10 5" xfId="8199"/>
    <cellStyle name="Currency 10 5 2" xfId="8200"/>
    <cellStyle name="Currency 10 5 3" xfId="8201"/>
    <cellStyle name="Currency 10 6" xfId="8202"/>
    <cellStyle name="Currency 10 7" xfId="8203"/>
    <cellStyle name="Currency 10_Observations" xfId="8204"/>
    <cellStyle name="Currency 100" xfId="8205"/>
    <cellStyle name="Currency 101" xfId="8206"/>
    <cellStyle name="Currency 102" xfId="8207"/>
    <cellStyle name="Currency 103" xfId="8208"/>
    <cellStyle name="Currency 104" xfId="8209"/>
    <cellStyle name="Currency 105" xfId="8210"/>
    <cellStyle name="Currency 106" xfId="8211"/>
    <cellStyle name="Currency 107" xfId="8212"/>
    <cellStyle name="Currency 108" xfId="8213"/>
    <cellStyle name="Currency 109" xfId="8214"/>
    <cellStyle name="Currency 11" xfId="8215"/>
    <cellStyle name="Currency 11 2" xfId="8216"/>
    <cellStyle name="Currency 11 2 2" xfId="8217"/>
    <cellStyle name="Currency 11 2 2 2" xfId="8218"/>
    <cellStyle name="Currency 11 2 2 3" xfId="8219"/>
    <cellStyle name="Currency 11 2 3" xfId="8220"/>
    <cellStyle name="Currency 11 2 4" xfId="8221"/>
    <cellStyle name="Currency 11 3" xfId="8222"/>
    <cellStyle name="Currency 11 3 2" xfId="8223"/>
    <cellStyle name="Currency 11 3 2 2" xfId="8224"/>
    <cellStyle name="Currency 11 3 2 3" xfId="8225"/>
    <cellStyle name="Currency 11 3 3" xfId="8226"/>
    <cellStyle name="Currency 11 3 4" xfId="8227"/>
    <cellStyle name="Currency 11 4" xfId="8228"/>
    <cellStyle name="Currency 11 4 2" xfId="8229"/>
    <cellStyle name="Currency 11 4 3" xfId="8230"/>
    <cellStyle name="Currency 11 5" xfId="8231"/>
    <cellStyle name="Currency 11 6" xfId="8232"/>
    <cellStyle name="Currency 11_Observations" xfId="8233"/>
    <cellStyle name="Currency 110" xfId="8234"/>
    <cellStyle name="Currency 111" xfId="8235"/>
    <cellStyle name="Currency 112" xfId="8236"/>
    <cellStyle name="Currency 113" xfId="8237"/>
    <cellStyle name="Currency 114" xfId="8238"/>
    <cellStyle name="Currency 115" xfId="8239"/>
    <cellStyle name="Currency 116" xfId="8240"/>
    <cellStyle name="Currency 117" xfId="8241"/>
    <cellStyle name="Currency 118" xfId="8242"/>
    <cellStyle name="Currency 119" xfId="8243"/>
    <cellStyle name="Currency 12" xfId="8244"/>
    <cellStyle name="Currency 12 2" xfId="8245"/>
    <cellStyle name="Currency 12 3" xfId="8246"/>
    <cellStyle name="Currency 12_Observations" xfId="8247"/>
    <cellStyle name="Currency 120" xfId="8248"/>
    <cellStyle name="Currency 121" xfId="8249"/>
    <cellStyle name="Currency 122" xfId="8250"/>
    <cellStyle name="Currency 123" xfId="8251"/>
    <cellStyle name="Currency 124" xfId="8252"/>
    <cellStyle name="Currency 125" xfId="8253"/>
    <cellStyle name="Currency 126" xfId="8254"/>
    <cellStyle name="Currency 127" xfId="8255"/>
    <cellStyle name="Currency 128" xfId="8256"/>
    <cellStyle name="Currency 129" xfId="8257"/>
    <cellStyle name="Currency 13" xfId="8258"/>
    <cellStyle name="Currency 13 2" xfId="8259"/>
    <cellStyle name="Currency 13 2 2" xfId="8260"/>
    <cellStyle name="Currency 13 3" xfId="8261"/>
    <cellStyle name="Currency 13 4" xfId="8262"/>
    <cellStyle name="Currency 13_Observations" xfId="8263"/>
    <cellStyle name="Currency 130" xfId="8264"/>
    <cellStyle name="Currency 131" xfId="8265"/>
    <cellStyle name="Currency 132" xfId="8266"/>
    <cellStyle name="Currency 133" xfId="8267"/>
    <cellStyle name="Currency 134" xfId="8268"/>
    <cellStyle name="Currency 135" xfId="8269"/>
    <cellStyle name="Currency 136" xfId="8270"/>
    <cellStyle name="Currency 137" xfId="8271"/>
    <cellStyle name="Currency 138" xfId="8272"/>
    <cellStyle name="Currency 139" xfId="8273"/>
    <cellStyle name="Currency 14" xfId="8274"/>
    <cellStyle name="Currency 14 2" xfId="8275"/>
    <cellStyle name="Currency 14 2 2" xfId="8276"/>
    <cellStyle name="Currency 14 3" xfId="8277"/>
    <cellStyle name="Currency 14 4" xfId="8278"/>
    <cellStyle name="Currency 14_Observations" xfId="8279"/>
    <cellStyle name="Currency 140" xfId="8280"/>
    <cellStyle name="Currency 141" xfId="8281"/>
    <cellStyle name="Currency 142" xfId="8282"/>
    <cellStyle name="Currency 143" xfId="8283"/>
    <cellStyle name="Currency 144" xfId="8284"/>
    <cellStyle name="Currency 145" xfId="8285"/>
    <cellStyle name="Currency 146" xfId="8286"/>
    <cellStyle name="Currency 147" xfId="8287"/>
    <cellStyle name="Currency 148" xfId="8288"/>
    <cellStyle name="Currency 149" xfId="8289"/>
    <cellStyle name="Currency 15" xfId="8290"/>
    <cellStyle name="Currency 15 2" xfId="8291"/>
    <cellStyle name="Currency 15 3" xfId="8292"/>
    <cellStyle name="Currency 15_Observations" xfId="8293"/>
    <cellStyle name="Currency 150" xfId="8294"/>
    <cellStyle name="Currency 151" xfId="8295"/>
    <cellStyle name="Currency 152" xfId="8296"/>
    <cellStyle name="Currency 153" xfId="8297"/>
    <cellStyle name="Currency 154" xfId="8298"/>
    <cellStyle name="Currency 155" xfId="8299"/>
    <cellStyle name="Currency 156" xfId="8300"/>
    <cellStyle name="Currency 157" xfId="8301"/>
    <cellStyle name="Currency 158" xfId="8302"/>
    <cellStyle name="Currency 159" xfId="8303"/>
    <cellStyle name="Currency 16" xfId="8304"/>
    <cellStyle name="Currency 16 2" xfId="8305"/>
    <cellStyle name="Currency 16 3" xfId="8306"/>
    <cellStyle name="Currency 16 4" xfId="8307"/>
    <cellStyle name="Currency 16_Observations" xfId="8308"/>
    <cellStyle name="Currency 160" xfId="8309"/>
    <cellStyle name="Currency 161" xfId="8310"/>
    <cellStyle name="Currency 162" xfId="8311"/>
    <cellStyle name="Currency 163" xfId="8312"/>
    <cellStyle name="Currency 164" xfId="8313"/>
    <cellStyle name="Currency 165" xfId="8314"/>
    <cellStyle name="Currency 166" xfId="8315"/>
    <cellStyle name="Currency 17" xfId="8316"/>
    <cellStyle name="Currency 17 2" xfId="8317"/>
    <cellStyle name="Currency 17 3" xfId="8318"/>
    <cellStyle name="Currency 17_Observations" xfId="8319"/>
    <cellStyle name="Currency 18" xfId="8320"/>
    <cellStyle name="Currency 18 2" xfId="8321"/>
    <cellStyle name="Currency 18 3" xfId="8322"/>
    <cellStyle name="Currency 18 4" xfId="8323"/>
    <cellStyle name="Currency 18_Observations" xfId="8324"/>
    <cellStyle name="Currency 19" xfId="8325"/>
    <cellStyle name="Currency 19 2" xfId="8326"/>
    <cellStyle name="Currency 19 3" xfId="42"/>
    <cellStyle name="Currency 2" xfId="6"/>
    <cellStyle name="Currency 2 10" xfId="8327"/>
    <cellStyle name="Currency 2 10 2" xfId="8328"/>
    <cellStyle name="Currency 2 11" xfId="8329"/>
    <cellStyle name="Currency 2 11 2" xfId="8330"/>
    <cellStyle name="Currency 2 12" xfId="8331"/>
    <cellStyle name="Currency 2 12 2" xfId="8332"/>
    <cellStyle name="Currency 2 13" xfId="8333"/>
    <cellStyle name="Currency 2 13 2" xfId="8334"/>
    <cellStyle name="Currency 2 14" xfId="8335"/>
    <cellStyle name="Currency 2 14 2" xfId="8336"/>
    <cellStyle name="Currency 2 15" xfId="8337"/>
    <cellStyle name="Currency 2 15 2" xfId="8338"/>
    <cellStyle name="Currency 2 16" xfId="8339"/>
    <cellStyle name="Currency 2 16 2" xfId="8340"/>
    <cellStyle name="Currency 2 17" xfId="8341"/>
    <cellStyle name="Currency 2 17 2" xfId="8342"/>
    <cellStyle name="Currency 2 18" xfId="8343"/>
    <cellStyle name="Currency 2 18 2" xfId="8344"/>
    <cellStyle name="Currency 2 19" xfId="8345"/>
    <cellStyle name="Currency 2 19 2" xfId="8346"/>
    <cellStyle name="Currency 2 2" xfId="8347"/>
    <cellStyle name="Currency 2 2 2" xfId="8348"/>
    <cellStyle name="Currency 2 2 2 2" xfId="8349"/>
    <cellStyle name="Currency 2 2 2_Observations" xfId="8350"/>
    <cellStyle name="Currency 2 2 3" xfId="8351"/>
    <cellStyle name="Currency 2 2_Observations" xfId="8352"/>
    <cellStyle name="Currency 2 20" xfId="8353"/>
    <cellStyle name="Currency 2 20 2" xfId="8354"/>
    <cellStyle name="Currency 2 21" xfId="8355"/>
    <cellStyle name="Currency 2 21 2" xfId="8356"/>
    <cellStyle name="Currency 2 22" xfId="8357"/>
    <cellStyle name="Currency 2 3" xfId="8358"/>
    <cellStyle name="Currency 2 3 2" xfId="8359"/>
    <cellStyle name="Currency 2 3 2 2" xfId="8360"/>
    <cellStyle name="Currency 2 3 3" xfId="8361"/>
    <cellStyle name="Currency 2 3_Observations" xfId="8362"/>
    <cellStyle name="Currency 2 4" xfId="8363"/>
    <cellStyle name="Currency 2 4 2" xfId="8364"/>
    <cellStyle name="Currency 2 5" xfId="8365"/>
    <cellStyle name="Currency 2 5 2" xfId="8366"/>
    <cellStyle name="Currency 2 6" xfId="8367"/>
    <cellStyle name="Currency 2 6 2" xfId="8368"/>
    <cellStyle name="Currency 2 7" xfId="8369"/>
    <cellStyle name="Currency 2 7 2" xfId="8370"/>
    <cellStyle name="Currency 2 8" xfId="8371"/>
    <cellStyle name="Currency 2 8 2" xfId="8372"/>
    <cellStyle name="Currency 2 9" xfId="8373"/>
    <cellStyle name="Currency 2 9 2" xfId="8374"/>
    <cellStyle name="Currency 2*" xfId="8375"/>
    <cellStyle name="Currency 2* 2" xfId="8376"/>
    <cellStyle name="Currency 2* 3" xfId="8377"/>
    <cellStyle name="Currency 2*_Observations" xfId="8378"/>
    <cellStyle name="Currency 2_2+10 revenue forecast" xfId="8379"/>
    <cellStyle name="Currency 20" xfId="8380"/>
    <cellStyle name="Currency 20 2" xfId="8381"/>
    <cellStyle name="Currency 20 2 2" xfId="8382"/>
    <cellStyle name="Currency 20 3" xfId="8383"/>
    <cellStyle name="Currency 20_Observations" xfId="8384"/>
    <cellStyle name="Currency 21" xfId="8385"/>
    <cellStyle name="Currency 21 2" xfId="8386"/>
    <cellStyle name="Currency 21 3" xfId="8387"/>
    <cellStyle name="Currency 21_Observations" xfId="8388"/>
    <cellStyle name="Currency 22" xfId="8389"/>
    <cellStyle name="Currency 22 2" xfId="8390"/>
    <cellStyle name="Currency 22 3" xfId="8391"/>
    <cellStyle name="Currency 22_Observations" xfId="8392"/>
    <cellStyle name="Currency 23" xfId="8393"/>
    <cellStyle name="Currency 23 2" xfId="8394"/>
    <cellStyle name="Currency 23 3" xfId="8395"/>
    <cellStyle name="Currency 23_Observations" xfId="8396"/>
    <cellStyle name="Currency 24" xfId="8397"/>
    <cellStyle name="Currency 24 2" xfId="8398"/>
    <cellStyle name="Currency 24 3" xfId="8399"/>
    <cellStyle name="Currency 25" xfId="8400"/>
    <cellStyle name="Currency 25 2" xfId="8401"/>
    <cellStyle name="Currency 25 3" xfId="8402"/>
    <cellStyle name="Currency 26" xfId="8403"/>
    <cellStyle name="Currency 26 2" xfId="8404"/>
    <cellStyle name="Currency 26 3" xfId="8405"/>
    <cellStyle name="Currency 27" xfId="8406"/>
    <cellStyle name="Currency 27 2" xfId="8407"/>
    <cellStyle name="Currency 27 3" xfId="8408"/>
    <cellStyle name="Currency 27_Observations" xfId="8409"/>
    <cellStyle name="Currency 28" xfId="8410"/>
    <cellStyle name="Currency 28 2" xfId="8411"/>
    <cellStyle name="Currency 28 3" xfId="8412"/>
    <cellStyle name="Currency 28_Observations" xfId="8413"/>
    <cellStyle name="Currency 29" xfId="8414"/>
    <cellStyle name="Currency 29 2" xfId="8415"/>
    <cellStyle name="Currency 29 3" xfId="8416"/>
    <cellStyle name="Currency 3" xfId="30"/>
    <cellStyle name="Currency 3 2" xfId="31"/>
    <cellStyle name="Currency 3 2 2" xfId="8417"/>
    <cellStyle name="Currency 3 2 3" xfId="8418"/>
    <cellStyle name="Currency 3 2 4" xfId="8419"/>
    <cellStyle name="Currency 3 2 5" xfId="8420"/>
    <cellStyle name="Currency 3 2 6" xfId="8421"/>
    <cellStyle name="Currency 3 2_Observations" xfId="8422"/>
    <cellStyle name="Currency 3 3" xfId="8423"/>
    <cellStyle name="Currency 3 3 2" xfId="8424"/>
    <cellStyle name="Currency 3 4" xfId="8425"/>
    <cellStyle name="Currency 3 4 2" xfId="8426"/>
    <cellStyle name="Currency 3 5" xfId="8427"/>
    <cellStyle name="Currency 3 6" xfId="8428"/>
    <cellStyle name="Currency 3 7" xfId="8429"/>
    <cellStyle name="Currency 3*" xfId="8430"/>
    <cellStyle name="Currency 3* 2" xfId="8431"/>
    <cellStyle name="Currency 3* 3" xfId="8432"/>
    <cellStyle name="Currency 3*_Observations" xfId="8433"/>
    <cellStyle name="Currency 3_Observations" xfId="8434"/>
    <cellStyle name="Currency 30" xfId="8435"/>
    <cellStyle name="Currency 30 2" xfId="8436"/>
    <cellStyle name="Currency 30 3" xfId="8437"/>
    <cellStyle name="Currency 31" xfId="8438"/>
    <cellStyle name="Currency 31 2" xfId="8439"/>
    <cellStyle name="Currency 31 3" xfId="8440"/>
    <cellStyle name="Currency 32" xfId="8441"/>
    <cellStyle name="Currency 32 2" xfId="8442"/>
    <cellStyle name="Currency 32 3" xfId="8443"/>
    <cellStyle name="Currency 33" xfId="8444"/>
    <cellStyle name="Currency 33 2" xfId="8445"/>
    <cellStyle name="Currency 33 3" xfId="8446"/>
    <cellStyle name="Currency 34" xfId="8447"/>
    <cellStyle name="Currency 34 2" xfId="8448"/>
    <cellStyle name="Currency 34 3" xfId="8449"/>
    <cellStyle name="Currency 35" xfId="8450"/>
    <cellStyle name="Currency 35 2" xfId="8451"/>
    <cellStyle name="Currency 35 3" xfId="8452"/>
    <cellStyle name="Currency 36" xfId="8453"/>
    <cellStyle name="Currency 36 2" xfId="8454"/>
    <cellStyle name="Currency 36 3" xfId="8455"/>
    <cellStyle name="Currency 37" xfId="8456"/>
    <cellStyle name="Currency 37 2" xfId="8457"/>
    <cellStyle name="Currency 37 3" xfId="8458"/>
    <cellStyle name="Currency 38" xfId="8459"/>
    <cellStyle name="Currency 38 2" xfId="8460"/>
    <cellStyle name="Currency 38 3" xfId="8461"/>
    <cellStyle name="Currency 39" xfId="8462"/>
    <cellStyle name="Currency 39 2" xfId="8463"/>
    <cellStyle name="Currency 39 3" xfId="8464"/>
    <cellStyle name="Currency 39_Observations" xfId="8465"/>
    <cellStyle name="Currency 4" xfId="32"/>
    <cellStyle name="Currency 4 2" xfId="8466"/>
    <cellStyle name="Currency 4 2 2" xfId="8467"/>
    <cellStyle name="Currency 4 2 2 2" xfId="8468"/>
    <cellStyle name="Currency 4 2 3" xfId="8469"/>
    <cellStyle name="Currency 4 2 3 2" xfId="8470"/>
    <cellStyle name="Currency 4 2 3 3" xfId="8471"/>
    <cellStyle name="Currency 4 2 4" xfId="8472"/>
    <cellStyle name="Currency 4 2 5" xfId="8473"/>
    <cellStyle name="Currency 4 2_Observations" xfId="8474"/>
    <cellStyle name="Currency 4 3" xfId="8475"/>
    <cellStyle name="Currency 4 3 2" xfId="8476"/>
    <cellStyle name="Currency 4 3 3" xfId="8477"/>
    <cellStyle name="Currency 4 3_Observations" xfId="8478"/>
    <cellStyle name="Currency 4 4" xfId="8479"/>
    <cellStyle name="Currency 4 4 2" xfId="8480"/>
    <cellStyle name="Currency 4 4 3" xfId="8481"/>
    <cellStyle name="Currency 4 5" xfId="8482"/>
    <cellStyle name="Currency 4_Observations" xfId="8483"/>
    <cellStyle name="Currency 40" xfId="8484"/>
    <cellStyle name="Currency 40 2" xfId="8485"/>
    <cellStyle name="Currency 40 3" xfId="8486"/>
    <cellStyle name="Currency 40_Observations" xfId="8487"/>
    <cellStyle name="Currency 41" xfId="8488"/>
    <cellStyle name="Currency 41 2" xfId="8489"/>
    <cellStyle name="Currency 41 3" xfId="8490"/>
    <cellStyle name="Currency 41_Observations" xfId="8491"/>
    <cellStyle name="Currency 42" xfId="8492"/>
    <cellStyle name="Currency 42 2" xfId="8493"/>
    <cellStyle name="Currency 42 3" xfId="8494"/>
    <cellStyle name="Currency 43" xfId="8495"/>
    <cellStyle name="Currency 43 2" xfId="8496"/>
    <cellStyle name="Currency 43 3" xfId="8497"/>
    <cellStyle name="Currency 44" xfId="8498"/>
    <cellStyle name="Currency 44 2" xfId="8499"/>
    <cellStyle name="Currency 44 3" xfId="8500"/>
    <cellStyle name="Currency 45" xfId="8501"/>
    <cellStyle name="Currency 45 2" xfId="8502"/>
    <cellStyle name="Currency 45 3" xfId="8503"/>
    <cellStyle name="Currency 46" xfId="8504"/>
    <cellStyle name="Currency 46 2" xfId="8505"/>
    <cellStyle name="Currency 46 3" xfId="8506"/>
    <cellStyle name="Currency 47" xfId="8507"/>
    <cellStyle name="Currency 47 2" xfId="8508"/>
    <cellStyle name="Currency 47 3" xfId="8509"/>
    <cellStyle name="Currency 48" xfId="8510"/>
    <cellStyle name="Currency 48 2" xfId="8511"/>
    <cellStyle name="Currency 48 3" xfId="8512"/>
    <cellStyle name="Currency 49" xfId="8513"/>
    <cellStyle name="Currency 49 2" xfId="8514"/>
    <cellStyle name="Currency 49 3" xfId="8515"/>
    <cellStyle name="Currency 5" xfId="8516"/>
    <cellStyle name="Currency 5 2" xfId="8517"/>
    <cellStyle name="Currency 5 2 2" xfId="8518"/>
    <cellStyle name="Currency 5 2 3" xfId="8519"/>
    <cellStyle name="Currency 5 2 4" xfId="8520"/>
    <cellStyle name="Currency 5 3" xfId="8521"/>
    <cellStyle name="Currency 5 4" xfId="8522"/>
    <cellStyle name="Currency 5_Observations" xfId="8523"/>
    <cellStyle name="Currency 50" xfId="8524"/>
    <cellStyle name="Currency 50 2" xfId="8525"/>
    <cellStyle name="Currency 51" xfId="8526"/>
    <cellStyle name="Currency 51 2" xfId="8527"/>
    <cellStyle name="Currency 52" xfId="8528"/>
    <cellStyle name="Currency 52 2" xfId="8529"/>
    <cellStyle name="Currency 53" xfId="8530"/>
    <cellStyle name="Currency 53 2" xfId="8531"/>
    <cellStyle name="Currency 54" xfId="8532"/>
    <cellStyle name="Currency 54 2" xfId="8533"/>
    <cellStyle name="Currency 54 3" xfId="8534"/>
    <cellStyle name="Currency 55" xfId="8535"/>
    <cellStyle name="Currency 55 2" xfId="8536"/>
    <cellStyle name="Currency 55 3" xfId="8537"/>
    <cellStyle name="Currency 56" xfId="8538"/>
    <cellStyle name="Currency 56 2" xfId="8539"/>
    <cellStyle name="Currency 57" xfId="8540"/>
    <cellStyle name="Currency 57 2" xfId="8541"/>
    <cellStyle name="Currency 58" xfId="8542"/>
    <cellStyle name="Currency 58 2" xfId="8543"/>
    <cellStyle name="Currency 59" xfId="8544"/>
    <cellStyle name="Currency 59 2" xfId="8545"/>
    <cellStyle name="Currency 6" xfId="8546"/>
    <cellStyle name="Currency 6 2" xfId="8547"/>
    <cellStyle name="Currency 6 2 2" xfId="8548"/>
    <cellStyle name="Currency 6 3" xfId="8549"/>
    <cellStyle name="Currency 6 3 2" xfId="8550"/>
    <cellStyle name="Currency 6 4" xfId="8551"/>
    <cellStyle name="Currency 6_Observations" xfId="8552"/>
    <cellStyle name="Currency 60" xfId="8553"/>
    <cellStyle name="Currency 60 2" xfId="8554"/>
    <cellStyle name="Currency 61" xfId="8555"/>
    <cellStyle name="Currency 61 2" xfId="8556"/>
    <cellStyle name="Currency 62" xfId="8557"/>
    <cellStyle name="Currency 62 2" xfId="8558"/>
    <cellStyle name="Currency 63" xfId="8559"/>
    <cellStyle name="Currency 63 2" xfId="8560"/>
    <cellStyle name="Currency 64" xfId="8561"/>
    <cellStyle name="Currency 64 2" xfId="8562"/>
    <cellStyle name="Currency 65" xfId="8563"/>
    <cellStyle name="Currency 65 2" xfId="8564"/>
    <cellStyle name="Currency 66" xfId="8565"/>
    <cellStyle name="Currency 66 2" xfId="8566"/>
    <cellStyle name="Currency 67" xfId="8567"/>
    <cellStyle name="Currency 67 2" xfId="8568"/>
    <cellStyle name="Currency 68" xfId="8569"/>
    <cellStyle name="Currency 69" xfId="8570"/>
    <cellStyle name="Currency 7" xfId="8571"/>
    <cellStyle name="Currency 7 2" xfId="8572"/>
    <cellStyle name="Currency 7 2 2" xfId="8573"/>
    <cellStyle name="Currency 7 2 3" xfId="8574"/>
    <cellStyle name="Currency 7 3" xfId="8575"/>
    <cellStyle name="Currency 7 4" xfId="8576"/>
    <cellStyle name="Currency 7_Observations" xfId="8577"/>
    <cellStyle name="Currency 70" xfId="8578"/>
    <cellStyle name="Currency 71" xfId="8579"/>
    <cellStyle name="Currency 72" xfId="8580"/>
    <cellStyle name="Currency 73" xfId="8581"/>
    <cellStyle name="Currency 74" xfId="8582"/>
    <cellStyle name="Currency 75" xfId="8583"/>
    <cellStyle name="Currency 76" xfId="8584"/>
    <cellStyle name="Currency 77" xfId="8585"/>
    <cellStyle name="Currency 78" xfId="8586"/>
    <cellStyle name="Currency 79" xfId="8587"/>
    <cellStyle name="Currency 8" xfId="8588"/>
    <cellStyle name="Currency 8 2" xfId="8589"/>
    <cellStyle name="Currency 8 2 2" xfId="8590"/>
    <cellStyle name="Currency 8 3" xfId="8591"/>
    <cellStyle name="Currency 8_Observations" xfId="8592"/>
    <cellStyle name="Currency 80" xfId="8593"/>
    <cellStyle name="Currency 81" xfId="8594"/>
    <cellStyle name="Currency 82" xfId="8595"/>
    <cellStyle name="Currency 83" xfId="8596"/>
    <cellStyle name="Currency 84" xfId="8597"/>
    <cellStyle name="Currency 85" xfId="8598"/>
    <cellStyle name="Currency 86" xfId="8599"/>
    <cellStyle name="Currency 87" xfId="8600"/>
    <cellStyle name="Currency 88" xfId="8601"/>
    <cellStyle name="Currency 89" xfId="8602"/>
    <cellStyle name="Currency 9" xfId="8603"/>
    <cellStyle name="Currency 9 2" xfId="8604"/>
    <cellStyle name="Currency 9 2 2" xfId="8605"/>
    <cellStyle name="Currency 9 2_Observations" xfId="8606"/>
    <cellStyle name="Currency 9 3" xfId="8607"/>
    <cellStyle name="Currency 9_Observations" xfId="8608"/>
    <cellStyle name="Currency 90" xfId="8609"/>
    <cellStyle name="Currency 91" xfId="8610"/>
    <cellStyle name="Currency 92" xfId="8611"/>
    <cellStyle name="Currency 93" xfId="8612"/>
    <cellStyle name="Currency 94" xfId="8613"/>
    <cellStyle name="Currency 95" xfId="8614"/>
    <cellStyle name="Currency 96" xfId="8615"/>
    <cellStyle name="Currency 97" xfId="8616"/>
    <cellStyle name="Currency 98" xfId="8617"/>
    <cellStyle name="Currency 99" xfId="8618"/>
    <cellStyle name="Currency*" xfId="8619"/>
    <cellStyle name="Currency* 2" xfId="8620"/>
    <cellStyle name="Currency* 3" xfId="8621"/>
    <cellStyle name="Currency*_Observations" xfId="8622"/>
    <cellStyle name="Currency0" xfId="7"/>
    <cellStyle name="Currency0 2" xfId="8623"/>
    <cellStyle name="Currency0 2 2" xfId="8624"/>
    <cellStyle name="Currency0 3" xfId="8625"/>
    <cellStyle name="Currency0 4" xfId="8626"/>
    <cellStyle name="Currency0 5" xfId="8627"/>
    <cellStyle name="Currency0 6" xfId="8628"/>
    <cellStyle name="Currency1" xfId="8629"/>
    <cellStyle name="Currency1 2" xfId="8630"/>
    <cellStyle name="currency2" xfId="8631"/>
    <cellStyle name="currency2 2" xfId="8632"/>
    <cellStyle name="currency2 2 2" xfId="8633"/>
    <cellStyle name="currency2 3" xfId="8634"/>
    <cellStyle name="Currsmall" xfId="8635"/>
    <cellStyle name="d_yield" xfId="8636"/>
    <cellStyle name="d_yield_1 PRELIM INT Jul 10 3b Bridge - TOTAL" xfId="8637"/>
    <cellStyle name="d_yield_AVP" xfId="8638"/>
    <cellStyle name="d_yield_AVP_Comps 2" xfId="8639"/>
    <cellStyle name="d_yield_AVP_Graphic Depiction - NO DEV" xfId="8640"/>
    <cellStyle name="d_yield_AVP_Graphic Depiction - NO DEV_Comps 2" xfId="8641"/>
    <cellStyle name="d_yield_AVP_Graphic Depiction - NO DEV_MASTER M&amp;A TRANSACTION DATABASE" xfId="8642"/>
    <cellStyle name="d_yield_AVP_Graphic Depiction - NO DEV_MASTER M&amp;A TRANSACTION DATABASE_NOLs" xfId="8643"/>
    <cellStyle name="d_yield_AVP_Graphic Depiction - NO DEV_Sheet1" xfId="8644"/>
    <cellStyle name="d_yield_AVP_Graphic Depiction - NO DEV_Sheet1_NOLs" xfId="8645"/>
    <cellStyle name="d_yield_AVP_MASTER M&amp;A TRANSACTION DATABASE" xfId="8646"/>
    <cellStyle name="d_yield_AVP_MASTER M&amp;A TRANSACTION DATABASE_NOLs" xfId="8647"/>
    <cellStyle name="d_yield_AVP_Sheet1" xfId="8648"/>
    <cellStyle name="d_yield_AVP_Sheet1_NOLs" xfId="8649"/>
    <cellStyle name="d_yield_AVP_THEsumPage (2)" xfId="8650"/>
    <cellStyle name="d_yield_AVP_THEsumPage (2)_Comps 2" xfId="8651"/>
    <cellStyle name="d_yield_AVP_THEsumPage (2)_MASTER M&amp;A TRANSACTION DATABASE" xfId="8652"/>
    <cellStyle name="d_yield_AVP_THEsumPage (2)_MASTER M&amp;A TRANSACTION DATABASE_NOLs" xfId="8653"/>
    <cellStyle name="d_yield_AVP_THEsumPage (2)_Sheet1" xfId="8654"/>
    <cellStyle name="d_yield_AVP_THEsumPage (2)_Sheet1_NOLs" xfId="8655"/>
    <cellStyle name="d_yield_Comps 2" xfId="8656"/>
    <cellStyle name="d_yield_CompSheet" xfId="8657"/>
    <cellStyle name="d_yield_CompSheet_Comps 2" xfId="8658"/>
    <cellStyle name="d_yield_CompSheet_MASTER M&amp;A TRANSACTION DATABASE" xfId="8659"/>
    <cellStyle name="d_yield_CompSheet_MASTER M&amp;A TRANSACTION DATABASE_NOLs" xfId="8660"/>
    <cellStyle name="d_yield_CompSheet_Sheet1" xfId="8661"/>
    <cellStyle name="d_yield_CompSheet_Sheet1_NOLs" xfId="8662"/>
    <cellStyle name="d_yield_Disc Analysis" xfId="8663"/>
    <cellStyle name="d_yield_Disc Analysis_Comps 2" xfId="8664"/>
    <cellStyle name="d_yield_Disc Analysis_CompSheet" xfId="8665"/>
    <cellStyle name="d_yield_Disc Analysis_CompSheet_Comps 2" xfId="8666"/>
    <cellStyle name="d_yield_Disc Analysis_CompSheet_MASTER M&amp;A TRANSACTION DATABASE" xfId="8667"/>
    <cellStyle name="d_yield_Disc Analysis_CompSheet_MASTER M&amp;A TRANSACTION DATABASE_NOLs" xfId="8668"/>
    <cellStyle name="d_yield_Disc Analysis_CompSheet_Sheet1" xfId="8669"/>
    <cellStyle name="d_yield_Disc Analysis_CompSheet_Sheet1_NOLs" xfId="8670"/>
    <cellStyle name="d_yield_Disc Analysis_MASTER M&amp;A TRANSACTION DATABASE" xfId="8671"/>
    <cellStyle name="d_yield_Disc Analysis_MASTER M&amp;A TRANSACTION DATABASE_NOLs" xfId="8672"/>
    <cellStyle name="d_yield_Disc Analysis_Sheet1" xfId="8673"/>
    <cellStyle name="d_yield_Disc Analysis_Sheet1_NOLs" xfId="8674"/>
    <cellStyle name="d_yield_Disc Analysis_THEsumPage (2)" xfId="8675"/>
    <cellStyle name="d_yield_Disc Analysis_THEsumPage (2)_Comps 2" xfId="8676"/>
    <cellStyle name="d_yield_Disc Analysis_THEsumPage (2)_MASTER M&amp;A TRANSACTION DATABASE" xfId="8677"/>
    <cellStyle name="d_yield_Disc Analysis_THEsumPage (2)_MASTER M&amp;A TRANSACTION DATABASE_NOLs" xfId="8678"/>
    <cellStyle name="d_yield_Disc Analysis_THEsumPage (2)_Sheet1" xfId="8679"/>
    <cellStyle name="d_yield_Disc Analysis_THEsumPage (2)_Sheet1_NOLs" xfId="8680"/>
    <cellStyle name="d_yield_Fairness Opinion Valuation 4-23a.xls Chart 1" xfId="8681"/>
    <cellStyle name="d_yield_Fairness Opinion Valuation 4-23a.xls Chart 1_Comps 2" xfId="8682"/>
    <cellStyle name="d_yield_Fairness Opinion Valuation 4-23a.xls Chart 1_MASTER M&amp;A TRANSACTION DATABASE" xfId="8683"/>
    <cellStyle name="d_yield_Fairness Opinion Valuation 4-23a.xls Chart 1_MASTER M&amp;A TRANSACTION DATABASE_NOLs" xfId="8684"/>
    <cellStyle name="d_yield_Fairness Opinion Valuation 4-23a.xls Chart 1_Sheet1" xfId="8685"/>
    <cellStyle name="d_yield_Fairness Opinion Valuation 4-23a.xls Chart 1_Sheet1_NOLs" xfId="8686"/>
    <cellStyle name="d_yield_Implementation OZ - Feb 2010" xfId="8687"/>
    <cellStyle name="d_yield_Implementation OZ - Grossman" xfId="8688"/>
    <cellStyle name="d_yield_LP Chart" xfId="8689"/>
    <cellStyle name="d_yield_LP Chart_Comps 2" xfId="8690"/>
    <cellStyle name="d_yield_LP Chart_MASTER M&amp;A TRANSACTION DATABASE" xfId="8691"/>
    <cellStyle name="d_yield_LP Chart_MASTER M&amp;A TRANSACTION DATABASE_NOLs" xfId="8692"/>
    <cellStyle name="d_yield_LP Chart_Sheet1" xfId="8693"/>
    <cellStyle name="d_yield_LP Chart_Sheet1_NOLs" xfId="8694"/>
    <cellStyle name="d_yield_LP Chart_THEsumPage (2)" xfId="8695"/>
    <cellStyle name="d_yield_LP Chart_THEsumPage (2)_Comps 2" xfId="8696"/>
    <cellStyle name="d_yield_LP Chart_THEsumPage (2)_MASTER M&amp;A TRANSACTION DATABASE" xfId="8697"/>
    <cellStyle name="d_yield_LP Chart_THEsumPage (2)_MASTER M&amp;A TRANSACTION DATABASE_NOLs" xfId="8698"/>
    <cellStyle name="d_yield_LP Chart_THEsumPage (2)_Sheet1" xfId="8699"/>
    <cellStyle name="d_yield_LP Chart_THEsumPage (2)_Sheet1_NOLs" xfId="8700"/>
    <cellStyle name="d_yield_MASTER M&amp;A TRANSACTION DATABASE" xfId="8701"/>
    <cellStyle name="d_yield_MASTER M&amp;A TRANSACTION DATABASE_NOLs" xfId="8702"/>
    <cellStyle name="d_yield_Merg Cons" xfId="8703"/>
    <cellStyle name="d_yield_Merg Cons_Comps 2" xfId="8704"/>
    <cellStyle name="d_yield_Merg Cons_CompSheet" xfId="8705"/>
    <cellStyle name="d_yield_Merg Cons_CompSheet_Comps 2" xfId="8706"/>
    <cellStyle name="d_yield_Merg Cons_CompSheet_MASTER M&amp;A TRANSACTION DATABASE" xfId="8707"/>
    <cellStyle name="d_yield_Merg Cons_CompSheet_MASTER M&amp;A TRANSACTION DATABASE_NOLs" xfId="8708"/>
    <cellStyle name="d_yield_Merg Cons_CompSheet_Sheet1" xfId="8709"/>
    <cellStyle name="d_yield_Merg Cons_CompSheet_Sheet1_NOLs" xfId="8710"/>
    <cellStyle name="d_yield_Merg Cons_MASTER M&amp;A TRANSACTION DATABASE" xfId="8711"/>
    <cellStyle name="d_yield_Merg Cons_MASTER M&amp;A TRANSACTION DATABASE_NOLs" xfId="8712"/>
    <cellStyle name="d_yield_Merg Cons_Sheet1" xfId="8713"/>
    <cellStyle name="d_yield_Merg Cons_Sheet1_NOLs" xfId="8714"/>
    <cellStyle name="d_yield_Merg Cons_THEsumPage (2)" xfId="8715"/>
    <cellStyle name="d_yield_Merg Cons_THEsumPage (2)_Comps 2" xfId="8716"/>
    <cellStyle name="d_yield_Merg Cons_THEsumPage (2)_MASTER M&amp;A TRANSACTION DATABASE" xfId="8717"/>
    <cellStyle name="d_yield_Merg Cons_THEsumPage (2)_MASTER M&amp;A TRANSACTION DATABASE_NOLs" xfId="8718"/>
    <cellStyle name="d_yield_Merg Cons_THEsumPage (2)_Sheet1" xfId="8719"/>
    <cellStyle name="d_yield_Merg Cons_THEsumPage (2)_Sheet1_NOLs" xfId="8720"/>
    <cellStyle name="d_yield_PowerValuation.xls Chart 21" xfId="8721"/>
    <cellStyle name="d_yield_PowerValuation.xls Chart 21_Comps 2" xfId="8722"/>
    <cellStyle name="d_yield_PowerValuation.xls Chart 21_MASTER M&amp;A TRANSACTION DATABASE" xfId="8723"/>
    <cellStyle name="d_yield_PowerValuation.xls Chart 21_MASTER M&amp;A TRANSACTION DATABASE_NOLs" xfId="8724"/>
    <cellStyle name="d_yield_PowerValuation.xls Chart 21_Sheet1" xfId="8725"/>
    <cellStyle name="d_yield_PowerValuation.xls Chart 21_Sheet1_NOLs" xfId="8726"/>
    <cellStyle name="d_yield_PowerValuation.xls Chart 28" xfId="8727"/>
    <cellStyle name="d_yield_PowerValuation.xls Chart 28_Comps 2" xfId="8728"/>
    <cellStyle name="d_yield_PowerValuation.xls Chart 28_MASTER M&amp;A TRANSACTION DATABASE" xfId="8729"/>
    <cellStyle name="d_yield_PowerValuation.xls Chart 28_MASTER M&amp;A TRANSACTION DATABASE_NOLs" xfId="8730"/>
    <cellStyle name="d_yield_PowerValuation.xls Chart 28_Sheet1" xfId="8731"/>
    <cellStyle name="d_yield_PowerValuation.xls Chart 28_Sheet1_NOLs" xfId="8732"/>
    <cellStyle name="d_yield_Proj10" xfId="8733"/>
    <cellStyle name="d_yield_Proj10_AVP" xfId="8734"/>
    <cellStyle name="d_yield_Proj10_AVP_Comps 2" xfId="8735"/>
    <cellStyle name="d_yield_Proj10_AVP_Graphic Depiction - NO DEV" xfId="8736"/>
    <cellStyle name="d_yield_Proj10_AVP_Graphic Depiction - NO DEV_Comps 2" xfId="8737"/>
    <cellStyle name="d_yield_Proj10_AVP_Graphic Depiction - NO DEV_MASTER M&amp;A TRANSACTION DATABASE" xfId="8738"/>
    <cellStyle name="d_yield_Proj10_AVP_Graphic Depiction - NO DEV_MASTER M&amp;A TRANSACTION DATABASE_NOLs" xfId="8739"/>
    <cellStyle name="d_yield_Proj10_AVP_Graphic Depiction - NO DEV_Sheet1" xfId="8740"/>
    <cellStyle name="d_yield_Proj10_AVP_Graphic Depiction - NO DEV_Sheet1_NOLs" xfId="8741"/>
    <cellStyle name="d_yield_Proj10_AVP_MASTER M&amp;A TRANSACTION DATABASE" xfId="8742"/>
    <cellStyle name="d_yield_Proj10_AVP_MASTER M&amp;A TRANSACTION DATABASE_NOLs" xfId="8743"/>
    <cellStyle name="d_yield_Proj10_AVP_Sheet1" xfId="8744"/>
    <cellStyle name="d_yield_Proj10_AVP_Sheet1_NOLs" xfId="8745"/>
    <cellStyle name="d_yield_Proj10_AVP_THEsumPage (2)" xfId="8746"/>
    <cellStyle name="d_yield_Proj10_AVP_THEsumPage (2)_Comps 2" xfId="8747"/>
    <cellStyle name="d_yield_Proj10_AVP_THEsumPage (2)_MASTER M&amp;A TRANSACTION DATABASE" xfId="8748"/>
    <cellStyle name="d_yield_Proj10_AVP_THEsumPage (2)_MASTER M&amp;A TRANSACTION DATABASE_NOLs" xfId="8749"/>
    <cellStyle name="d_yield_Proj10_AVP_THEsumPage (2)_Sheet1" xfId="8750"/>
    <cellStyle name="d_yield_Proj10_AVP_THEsumPage (2)_Sheet1_NOLs" xfId="8751"/>
    <cellStyle name="d_yield_Proj10_Comps 2" xfId="8752"/>
    <cellStyle name="d_yield_Proj10_CompSheet" xfId="8753"/>
    <cellStyle name="d_yield_Proj10_CompSheet_Comps 2" xfId="8754"/>
    <cellStyle name="d_yield_Proj10_CompSheet_MASTER M&amp;A TRANSACTION DATABASE" xfId="8755"/>
    <cellStyle name="d_yield_Proj10_CompSheet_MASTER M&amp;A TRANSACTION DATABASE_NOLs" xfId="8756"/>
    <cellStyle name="d_yield_Proj10_CompSheet_Sheet1" xfId="8757"/>
    <cellStyle name="d_yield_Proj10_CompSheet_Sheet1_NOLs" xfId="8758"/>
    <cellStyle name="d_yield_Proj10_Disc Analysis" xfId="8759"/>
    <cellStyle name="d_yield_Proj10_Disc Analysis_Comps 2" xfId="8760"/>
    <cellStyle name="d_yield_Proj10_Disc Analysis_CompSheet" xfId="8761"/>
    <cellStyle name="d_yield_Proj10_Disc Analysis_CompSheet_Comps 2" xfId="8762"/>
    <cellStyle name="d_yield_Proj10_Disc Analysis_CompSheet_MASTER M&amp;A TRANSACTION DATABASE" xfId="8763"/>
    <cellStyle name="d_yield_Proj10_Disc Analysis_CompSheet_MASTER M&amp;A TRANSACTION DATABASE_NOLs" xfId="8764"/>
    <cellStyle name="d_yield_Proj10_Disc Analysis_CompSheet_Sheet1" xfId="8765"/>
    <cellStyle name="d_yield_Proj10_Disc Analysis_CompSheet_Sheet1_NOLs" xfId="8766"/>
    <cellStyle name="d_yield_Proj10_Disc Analysis_MASTER M&amp;A TRANSACTION DATABASE" xfId="8767"/>
    <cellStyle name="d_yield_Proj10_Disc Analysis_MASTER M&amp;A TRANSACTION DATABASE_NOLs" xfId="8768"/>
    <cellStyle name="d_yield_Proj10_Disc Analysis_Sheet1" xfId="8769"/>
    <cellStyle name="d_yield_Proj10_Disc Analysis_Sheet1_NOLs" xfId="8770"/>
    <cellStyle name="d_yield_Proj10_Disc Analysis_THEsumPage (2)" xfId="8771"/>
    <cellStyle name="d_yield_Proj10_Disc Analysis_THEsumPage (2)_Comps 2" xfId="8772"/>
    <cellStyle name="d_yield_Proj10_Disc Analysis_THEsumPage (2)_MASTER M&amp;A TRANSACTION DATABASE" xfId="8773"/>
    <cellStyle name="d_yield_Proj10_Disc Analysis_THEsumPage (2)_MASTER M&amp;A TRANSACTION DATABASE_NOLs" xfId="8774"/>
    <cellStyle name="d_yield_Proj10_Disc Analysis_THEsumPage (2)_Sheet1" xfId="8775"/>
    <cellStyle name="d_yield_Proj10_Disc Analysis_THEsumPage (2)_Sheet1_NOLs" xfId="8776"/>
    <cellStyle name="d_yield_Proj10_Fairness Opinion Valuation 4-23a.xls Chart 1" xfId="8777"/>
    <cellStyle name="d_yield_Proj10_Fairness Opinion Valuation 4-23a.xls Chart 1_Comps 2" xfId="8778"/>
    <cellStyle name="d_yield_Proj10_Fairness Opinion Valuation 4-23a.xls Chart 1_MASTER M&amp;A TRANSACTION DATABASE" xfId="8779"/>
    <cellStyle name="d_yield_Proj10_Fairness Opinion Valuation 4-23a.xls Chart 1_MASTER M&amp;A TRANSACTION DATABASE_NOLs" xfId="8780"/>
    <cellStyle name="d_yield_Proj10_Fairness Opinion Valuation 4-23a.xls Chart 1_Sheet1" xfId="8781"/>
    <cellStyle name="d_yield_Proj10_Fairness Opinion Valuation 4-23a.xls Chart 1_Sheet1_NOLs" xfId="8782"/>
    <cellStyle name="d_yield_Proj10_LP Chart" xfId="8783"/>
    <cellStyle name="d_yield_Proj10_LP Chart_Comps 2" xfId="8784"/>
    <cellStyle name="d_yield_Proj10_LP Chart_MASTER M&amp;A TRANSACTION DATABASE" xfId="8785"/>
    <cellStyle name="d_yield_Proj10_LP Chart_MASTER M&amp;A TRANSACTION DATABASE_NOLs" xfId="8786"/>
    <cellStyle name="d_yield_Proj10_LP Chart_Sheet1" xfId="8787"/>
    <cellStyle name="d_yield_Proj10_LP Chart_Sheet1_NOLs" xfId="8788"/>
    <cellStyle name="d_yield_Proj10_LP Chart_THEsumPage (2)" xfId="8789"/>
    <cellStyle name="d_yield_Proj10_LP Chart_THEsumPage (2)_Comps 2" xfId="8790"/>
    <cellStyle name="d_yield_Proj10_LP Chart_THEsumPage (2)_MASTER M&amp;A TRANSACTION DATABASE" xfId="8791"/>
    <cellStyle name="d_yield_Proj10_LP Chart_THEsumPage (2)_MASTER M&amp;A TRANSACTION DATABASE_NOLs" xfId="8792"/>
    <cellStyle name="d_yield_Proj10_LP Chart_THEsumPage (2)_Sheet1" xfId="8793"/>
    <cellStyle name="d_yield_Proj10_LP Chart_THEsumPage (2)_Sheet1_NOLs" xfId="8794"/>
    <cellStyle name="d_yield_Proj10_MASTER M&amp;A TRANSACTION DATABASE" xfId="8795"/>
    <cellStyle name="d_yield_Proj10_MASTER M&amp;A TRANSACTION DATABASE_NOLs" xfId="8796"/>
    <cellStyle name="d_yield_Proj10_Merg Cons" xfId="8797"/>
    <cellStyle name="d_yield_Proj10_Merg Cons_Comps 2" xfId="8798"/>
    <cellStyle name="d_yield_Proj10_Merg Cons_CompSheet" xfId="8799"/>
    <cellStyle name="d_yield_Proj10_Merg Cons_CompSheet_Comps 2" xfId="8800"/>
    <cellStyle name="d_yield_Proj10_Merg Cons_CompSheet_MASTER M&amp;A TRANSACTION DATABASE" xfId="8801"/>
    <cellStyle name="d_yield_Proj10_Merg Cons_CompSheet_MASTER M&amp;A TRANSACTION DATABASE_NOLs" xfId="8802"/>
    <cellStyle name="d_yield_Proj10_Merg Cons_CompSheet_Sheet1" xfId="8803"/>
    <cellStyle name="d_yield_Proj10_Merg Cons_CompSheet_Sheet1_NOLs" xfId="8804"/>
    <cellStyle name="d_yield_Proj10_Merg Cons_MASTER M&amp;A TRANSACTION DATABASE" xfId="8805"/>
    <cellStyle name="d_yield_Proj10_Merg Cons_MASTER M&amp;A TRANSACTION DATABASE_NOLs" xfId="8806"/>
    <cellStyle name="d_yield_Proj10_Merg Cons_Sheet1" xfId="8807"/>
    <cellStyle name="d_yield_Proj10_Merg Cons_Sheet1_NOLs" xfId="8808"/>
    <cellStyle name="d_yield_Proj10_Merg Cons_THEsumPage (2)" xfId="8809"/>
    <cellStyle name="d_yield_Proj10_Merg Cons_THEsumPage (2)_Comps 2" xfId="8810"/>
    <cellStyle name="d_yield_Proj10_Merg Cons_THEsumPage (2)_MASTER M&amp;A TRANSACTION DATABASE" xfId="8811"/>
    <cellStyle name="d_yield_Proj10_Merg Cons_THEsumPage (2)_MASTER M&amp;A TRANSACTION DATABASE_NOLs" xfId="8812"/>
    <cellStyle name="d_yield_Proj10_Merg Cons_THEsumPage (2)_Sheet1" xfId="8813"/>
    <cellStyle name="d_yield_Proj10_Merg Cons_THEsumPage (2)_Sheet1_NOLs" xfId="8814"/>
    <cellStyle name="d_yield_Proj10_PowerValuation.xls Chart 21" xfId="8815"/>
    <cellStyle name="d_yield_Proj10_PowerValuation.xls Chart 21_Comps 2" xfId="8816"/>
    <cellStyle name="d_yield_Proj10_PowerValuation.xls Chart 21_MASTER M&amp;A TRANSACTION DATABASE" xfId="8817"/>
    <cellStyle name="d_yield_Proj10_PowerValuation.xls Chart 21_MASTER M&amp;A TRANSACTION DATABASE_NOLs" xfId="8818"/>
    <cellStyle name="d_yield_Proj10_PowerValuation.xls Chart 21_Sheet1" xfId="8819"/>
    <cellStyle name="d_yield_Proj10_PowerValuation.xls Chart 21_Sheet1_NOLs" xfId="8820"/>
    <cellStyle name="d_yield_Proj10_PowerValuation.xls Chart 28" xfId="8821"/>
    <cellStyle name="d_yield_Proj10_PowerValuation.xls Chart 28_Comps 2" xfId="8822"/>
    <cellStyle name="d_yield_Proj10_PowerValuation.xls Chart 28_MASTER M&amp;A TRANSACTION DATABASE" xfId="8823"/>
    <cellStyle name="d_yield_Proj10_PowerValuation.xls Chart 28_MASTER M&amp;A TRANSACTION DATABASE_NOLs" xfId="8824"/>
    <cellStyle name="d_yield_Proj10_PowerValuation.xls Chart 28_Sheet1" xfId="8825"/>
    <cellStyle name="d_yield_Proj10_PowerValuation.xls Chart 28_Sheet1_NOLs" xfId="8826"/>
    <cellStyle name="d_yield_Proj10_Sensitivity" xfId="8827"/>
    <cellStyle name="d_yield_Proj10_Sensitivity_Comps 2" xfId="8828"/>
    <cellStyle name="d_yield_Proj10_Sensitivity_CompSheet" xfId="8829"/>
    <cellStyle name="d_yield_Proj10_Sensitivity_CompSheet_Comps 2" xfId="8830"/>
    <cellStyle name="d_yield_Proj10_Sensitivity_CompSheet_MASTER M&amp;A TRANSACTION DATABASE" xfId="8831"/>
    <cellStyle name="d_yield_Proj10_Sensitivity_CompSheet_MASTER M&amp;A TRANSACTION DATABASE_NOLs" xfId="8832"/>
    <cellStyle name="d_yield_Proj10_Sensitivity_CompSheet_Sheet1" xfId="8833"/>
    <cellStyle name="d_yield_Proj10_Sensitivity_CompSheet_Sheet1_NOLs" xfId="8834"/>
    <cellStyle name="d_yield_Proj10_Sensitivity_MASTER M&amp;A TRANSACTION DATABASE" xfId="8835"/>
    <cellStyle name="d_yield_Proj10_Sensitivity_MASTER M&amp;A TRANSACTION DATABASE_NOLs" xfId="8836"/>
    <cellStyle name="d_yield_Proj10_Sensitivity_Sheet1" xfId="8837"/>
    <cellStyle name="d_yield_Proj10_Sensitivity_Sheet1_NOLs" xfId="8838"/>
    <cellStyle name="d_yield_Proj10_Sensitivity_THEsumPage (2)" xfId="8839"/>
    <cellStyle name="d_yield_Proj10_Sensitivity_THEsumPage (2)_Comps 2" xfId="8840"/>
    <cellStyle name="d_yield_Proj10_Sensitivity_THEsumPage (2)_MASTER M&amp;A TRANSACTION DATABASE" xfId="8841"/>
    <cellStyle name="d_yield_Proj10_Sensitivity_THEsumPage (2)_MASTER M&amp;A TRANSACTION DATABASE_NOLs" xfId="8842"/>
    <cellStyle name="d_yield_Proj10_Sensitivity_THEsumPage (2)_Sheet1" xfId="8843"/>
    <cellStyle name="d_yield_Proj10_Sensitivity_THEsumPage (2)_Sheet1_NOLs" xfId="8844"/>
    <cellStyle name="d_yield_Proj10_Sheet1" xfId="8845"/>
    <cellStyle name="d_yield_Proj10_Sheet1_NOLs" xfId="8846"/>
    <cellStyle name="d_yield_Proj10_show-hold" xfId="8847"/>
    <cellStyle name="d_yield_Proj10_show-hold_Comps 2" xfId="8848"/>
    <cellStyle name="d_yield_Proj10_show-hold_Graphic Depiction - NO DEV" xfId="8849"/>
    <cellStyle name="d_yield_Proj10_show-hold_Graphic Depiction - NO DEV_Comps 2" xfId="8850"/>
    <cellStyle name="d_yield_Proj10_show-hold_Graphic Depiction - NO DEV_MASTER M&amp;A TRANSACTION DATABASE" xfId="8851"/>
    <cellStyle name="d_yield_Proj10_show-hold_Graphic Depiction - NO DEV_MASTER M&amp;A TRANSACTION DATABASE_NOLs" xfId="8852"/>
    <cellStyle name="d_yield_Proj10_show-hold_Graphic Depiction - NO DEV_Sheet1" xfId="8853"/>
    <cellStyle name="d_yield_Proj10_show-hold_Graphic Depiction - NO DEV_Sheet1_NOLs" xfId="8854"/>
    <cellStyle name="d_yield_Proj10_show-hold_MASTER M&amp;A TRANSACTION DATABASE" xfId="8855"/>
    <cellStyle name="d_yield_Proj10_show-hold_MASTER M&amp;A TRANSACTION DATABASE_NOLs" xfId="8856"/>
    <cellStyle name="d_yield_Proj10_show-hold_Sheet1" xfId="8857"/>
    <cellStyle name="d_yield_Proj10_show-hold_Sheet1_NOLs" xfId="8858"/>
    <cellStyle name="d_yield_Proj10_show-hold_THEsumPage (2)" xfId="8859"/>
    <cellStyle name="d_yield_Proj10_show-hold_THEsumPage (2)_Comps 2" xfId="8860"/>
    <cellStyle name="d_yield_Proj10_show-hold_THEsumPage (2)_MASTER M&amp;A TRANSACTION DATABASE" xfId="8861"/>
    <cellStyle name="d_yield_Proj10_show-hold_THEsumPage (2)_MASTER M&amp;A TRANSACTION DATABASE_NOLs" xfId="8862"/>
    <cellStyle name="d_yield_Proj10_show-hold_THEsumPage (2)_Sheet1" xfId="8863"/>
    <cellStyle name="d_yield_Proj10_show-hold_THEsumPage (2)_Sheet1_NOLs" xfId="8864"/>
    <cellStyle name="d_yield_Proj10_THEsumPage (2)" xfId="8865"/>
    <cellStyle name="d_yield_Proj10_THEsumPage (2)_Comps 2" xfId="8866"/>
    <cellStyle name="d_yield_Proj10_THEsumPage (2)_MASTER M&amp;A TRANSACTION DATABASE" xfId="8867"/>
    <cellStyle name="d_yield_Proj10_THEsumPage (2)_MASTER M&amp;A TRANSACTION DATABASE_NOLs" xfId="8868"/>
    <cellStyle name="d_yield_Proj10_THEsumPage (2)_Sheet1" xfId="8869"/>
    <cellStyle name="d_yield_Proj10_THEsumPage (2)_Sheet1_NOLs" xfId="8870"/>
    <cellStyle name="d_yield_Proj10_Valuation summaries" xfId="8871"/>
    <cellStyle name="d_yield_Proj10_Valuation summaries_Comps 2" xfId="8872"/>
    <cellStyle name="d_yield_Proj10_Valuation summaries_MASTER M&amp;A TRANSACTION DATABASE" xfId="8873"/>
    <cellStyle name="d_yield_Proj10_Valuation summaries_MASTER M&amp;A TRANSACTION DATABASE_NOLs" xfId="8874"/>
    <cellStyle name="d_yield_Proj10_Valuation summaries_Sheet1" xfId="8875"/>
    <cellStyle name="d_yield_Proj10_Valuation summaries_Sheet1_NOLs" xfId="8876"/>
    <cellStyle name="d_yield_Proj10_WACC-CableCar" xfId="8877"/>
    <cellStyle name="d_yield_Proj10_WACC-CableCar_Comps 2" xfId="8878"/>
    <cellStyle name="d_yield_Proj10_WACC-CableCar_MASTER M&amp;A TRANSACTION DATABASE" xfId="8879"/>
    <cellStyle name="d_yield_Proj10_WACC-CableCar_MASTER M&amp;A TRANSACTION DATABASE_NOLs" xfId="8880"/>
    <cellStyle name="d_yield_Proj10_WACC-CableCar_Sheet1" xfId="8881"/>
    <cellStyle name="d_yield_Proj10_WACC-CableCar_Sheet1_NOLs" xfId="8882"/>
    <cellStyle name="d_yield_Proj10_WACC-CableCar_THEsumPage (2)" xfId="8883"/>
    <cellStyle name="d_yield_Proj10_WACC-CableCar_THEsumPage (2)_Comps 2" xfId="8884"/>
    <cellStyle name="d_yield_Proj10_WACC-CableCar_THEsumPage (2)_MASTER M&amp;A TRANSACTION DATABASE" xfId="8885"/>
    <cellStyle name="d_yield_Proj10_WACC-CableCar_THEsumPage (2)_MASTER M&amp;A TRANSACTION DATABASE_NOLs" xfId="8886"/>
    <cellStyle name="d_yield_Proj10_WACC-CableCar_THEsumPage (2)_Sheet1" xfId="8887"/>
    <cellStyle name="d_yield_Proj10_WACC-CableCar_THEsumPage (2)_Sheet1_NOLs" xfId="8888"/>
    <cellStyle name="d_yield_Proj10_WACC-RAD (2)" xfId="8889"/>
    <cellStyle name="d_yield_Proj10_WACC-RAD (2)_Comps 2" xfId="8890"/>
    <cellStyle name="d_yield_Proj10_WACC-RAD (2)_MASTER M&amp;A TRANSACTION DATABASE" xfId="8891"/>
    <cellStyle name="d_yield_Proj10_WACC-RAD (2)_MASTER M&amp;A TRANSACTION DATABASE_NOLs" xfId="8892"/>
    <cellStyle name="d_yield_Proj10_WACC-RAD (2)_Sheet1" xfId="8893"/>
    <cellStyle name="d_yield_Proj10_WACC-RAD (2)_Sheet1_NOLs" xfId="8894"/>
    <cellStyle name="d_yield_Proj10_WACC-RAD (2)_THEsumPage (2)" xfId="8895"/>
    <cellStyle name="d_yield_Proj10_WACC-RAD (2)_THEsumPage (2)_Comps 2" xfId="8896"/>
    <cellStyle name="d_yield_Proj10_WACC-RAD (2)_THEsumPage (2)_MASTER M&amp;A TRANSACTION DATABASE" xfId="8897"/>
    <cellStyle name="d_yield_Proj10_WACC-RAD (2)_THEsumPage (2)_MASTER M&amp;A TRANSACTION DATABASE_NOLs" xfId="8898"/>
    <cellStyle name="d_yield_Proj10_WACC-RAD (2)_THEsumPage (2)_Sheet1" xfId="8899"/>
    <cellStyle name="d_yield_Proj10_WACC-RAD (2)_THEsumPage (2)_Sheet1_NOLs" xfId="8900"/>
    <cellStyle name="d_yield_Sensitivity" xfId="8901"/>
    <cellStyle name="d_yield_Sensitivity_Comps 2" xfId="8902"/>
    <cellStyle name="d_yield_Sensitivity_CompSheet" xfId="8903"/>
    <cellStyle name="d_yield_Sensitivity_CompSheet_Comps 2" xfId="8904"/>
    <cellStyle name="d_yield_Sensitivity_CompSheet_MASTER M&amp;A TRANSACTION DATABASE" xfId="8905"/>
    <cellStyle name="d_yield_Sensitivity_CompSheet_MASTER M&amp;A TRANSACTION DATABASE_NOLs" xfId="8906"/>
    <cellStyle name="d_yield_Sensitivity_CompSheet_Sheet1" xfId="8907"/>
    <cellStyle name="d_yield_Sensitivity_CompSheet_Sheet1_NOLs" xfId="8908"/>
    <cellStyle name="d_yield_Sensitivity_MASTER M&amp;A TRANSACTION DATABASE" xfId="8909"/>
    <cellStyle name="d_yield_Sensitivity_MASTER M&amp;A TRANSACTION DATABASE_NOLs" xfId="8910"/>
    <cellStyle name="d_yield_Sensitivity_Sheet1" xfId="8911"/>
    <cellStyle name="d_yield_Sensitivity_Sheet1_NOLs" xfId="8912"/>
    <cellStyle name="d_yield_Sensitivity_THEsumPage (2)" xfId="8913"/>
    <cellStyle name="d_yield_Sensitivity_THEsumPage (2)_Comps 2" xfId="8914"/>
    <cellStyle name="d_yield_Sensitivity_THEsumPage (2)_MASTER M&amp;A TRANSACTION DATABASE" xfId="8915"/>
    <cellStyle name="d_yield_Sensitivity_THEsumPage (2)_MASTER M&amp;A TRANSACTION DATABASE_NOLs" xfId="8916"/>
    <cellStyle name="d_yield_Sensitivity_THEsumPage (2)_Sheet1" xfId="8917"/>
    <cellStyle name="d_yield_Sensitivity_THEsumPage (2)_Sheet1_NOLs" xfId="8918"/>
    <cellStyle name="d_yield_Sheet1" xfId="8919"/>
    <cellStyle name="d_yield_Sheet1_1 PRELIM INT Jul 10 3b Bridge - TOTAL" xfId="8920"/>
    <cellStyle name="d_yield_Sheet1_Implementation OZ - Feb 2010" xfId="8921"/>
    <cellStyle name="d_yield_Sheet1_Implementation OZ - Grossman" xfId="8922"/>
    <cellStyle name="d_yield_Sheet1_NOLs" xfId="8923"/>
    <cellStyle name="d_yield_Sheet1_SUT Comps" xfId="8924"/>
    <cellStyle name="d_yield_Sheet1_SUT Comps_1 PRELIM INT Jul 10 3b Bridge - TOTAL" xfId="8925"/>
    <cellStyle name="d_yield_Sheet1_SUT Comps_Implementation OZ - Feb 2010" xfId="8926"/>
    <cellStyle name="d_yield_Sheet1_SUT Comps_Implementation OZ - Grossman" xfId="8927"/>
    <cellStyle name="d_yield_show-hold" xfId="8928"/>
    <cellStyle name="d_yield_show-hold_Comps 2" xfId="8929"/>
    <cellStyle name="d_yield_show-hold_CompSheet" xfId="8930"/>
    <cellStyle name="d_yield_show-hold_CompSheet_Comps 2" xfId="8931"/>
    <cellStyle name="d_yield_show-hold_CompSheet_MASTER M&amp;A TRANSACTION DATABASE" xfId="8932"/>
    <cellStyle name="d_yield_show-hold_CompSheet_MASTER M&amp;A TRANSACTION DATABASE_NOLs" xfId="8933"/>
    <cellStyle name="d_yield_show-hold_CompSheet_Sheet1" xfId="8934"/>
    <cellStyle name="d_yield_show-hold_CompSheet_Sheet1_NOLs" xfId="8935"/>
    <cellStyle name="d_yield_show-hold_MASTER M&amp;A TRANSACTION DATABASE" xfId="8936"/>
    <cellStyle name="d_yield_show-hold_MASTER M&amp;A TRANSACTION DATABASE_NOLs" xfId="8937"/>
    <cellStyle name="d_yield_show-hold_Sheet1" xfId="8938"/>
    <cellStyle name="d_yield_show-hold_Sheet1_NOLs" xfId="8939"/>
    <cellStyle name="d_yield_show-hold_THEsumPage (2)" xfId="8940"/>
    <cellStyle name="d_yield_show-hold_THEsumPage (2)_Comps 2" xfId="8941"/>
    <cellStyle name="d_yield_show-hold_THEsumPage (2)_MASTER M&amp;A TRANSACTION DATABASE" xfId="8942"/>
    <cellStyle name="d_yield_show-hold_THEsumPage (2)_MASTER M&amp;A TRANSACTION DATABASE_NOLs" xfId="8943"/>
    <cellStyle name="d_yield_show-hold_THEsumPage (2)_Sheet1" xfId="8944"/>
    <cellStyle name="d_yield_show-hold_THEsumPage (2)_Sheet1_NOLs" xfId="8945"/>
    <cellStyle name="d_yield_SUT Comps" xfId="8946"/>
    <cellStyle name="d_yield_SUT Comps_1 PRELIM INT Jul 10 3b Bridge - TOTAL" xfId="8947"/>
    <cellStyle name="d_yield_SUT Comps_Implementation OZ - Feb 2010" xfId="8948"/>
    <cellStyle name="d_yield_SUT Comps_Implementation OZ - Grossman" xfId="8949"/>
    <cellStyle name="d_yield_THEsumPage (2)" xfId="8950"/>
    <cellStyle name="d_yield_THEsumPage (2)_Comps 2" xfId="8951"/>
    <cellStyle name="d_yield_THEsumPage (2)_MASTER M&amp;A TRANSACTION DATABASE" xfId="8952"/>
    <cellStyle name="d_yield_THEsumPage (2)_MASTER M&amp;A TRANSACTION DATABASE_NOLs" xfId="8953"/>
    <cellStyle name="d_yield_THEsumPage (2)_Sheet1" xfId="8954"/>
    <cellStyle name="d_yield_THEsumPage (2)_Sheet1_NOLs" xfId="8955"/>
    <cellStyle name="d_yield_Valuation summaries" xfId="8956"/>
    <cellStyle name="d_yield_Valuation summaries_Comps 2" xfId="8957"/>
    <cellStyle name="d_yield_Valuation summaries_MASTER M&amp;A TRANSACTION DATABASE" xfId="8958"/>
    <cellStyle name="d_yield_Valuation summaries_MASTER M&amp;A TRANSACTION DATABASE_NOLs" xfId="8959"/>
    <cellStyle name="d_yield_Valuation summaries_Sheet1" xfId="8960"/>
    <cellStyle name="d_yield_Valuation summaries_Sheet1_NOLs" xfId="8961"/>
    <cellStyle name="d_yield_WACC-CableCar" xfId="8962"/>
    <cellStyle name="d_yield_WACC-CableCar_Comps 2" xfId="8963"/>
    <cellStyle name="d_yield_WACC-CableCar_MASTER M&amp;A TRANSACTION DATABASE" xfId="8964"/>
    <cellStyle name="d_yield_WACC-CableCar_MASTER M&amp;A TRANSACTION DATABASE_NOLs" xfId="8965"/>
    <cellStyle name="d_yield_WACC-CableCar_Sheet1" xfId="8966"/>
    <cellStyle name="d_yield_WACC-CableCar_Sheet1_NOLs" xfId="8967"/>
    <cellStyle name="d_yield_WACC-CableCar_THEsumPage (2)" xfId="8968"/>
    <cellStyle name="d_yield_WACC-CableCar_THEsumPage (2)_Comps 2" xfId="8969"/>
    <cellStyle name="d_yield_WACC-CableCar_THEsumPage (2)_MASTER M&amp;A TRANSACTION DATABASE" xfId="8970"/>
    <cellStyle name="d_yield_WACC-CableCar_THEsumPage (2)_MASTER M&amp;A TRANSACTION DATABASE_NOLs" xfId="8971"/>
    <cellStyle name="d_yield_WACC-CableCar_THEsumPage (2)_Sheet1" xfId="8972"/>
    <cellStyle name="d_yield_WACC-CableCar_THEsumPage (2)_Sheet1_NOLs" xfId="8973"/>
    <cellStyle name="d_yield_WACC-RAD (2)" xfId="8974"/>
    <cellStyle name="d_yield_WACC-RAD (2)_Comps 2" xfId="8975"/>
    <cellStyle name="d_yield_WACC-RAD (2)_MASTER M&amp;A TRANSACTION DATABASE" xfId="8976"/>
    <cellStyle name="d_yield_WACC-RAD (2)_MASTER M&amp;A TRANSACTION DATABASE_NOLs" xfId="8977"/>
    <cellStyle name="d_yield_WACC-RAD (2)_Sheet1" xfId="8978"/>
    <cellStyle name="d_yield_WACC-RAD (2)_Sheet1_NOLs" xfId="8979"/>
    <cellStyle name="d_yield_WACC-RAD (2)_THEsumPage (2)" xfId="8980"/>
    <cellStyle name="d_yield_WACC-RAD (2)_THEsumPage (2)_Comps 2" xfId="8981"/>
    <cellStyle name="d_yield_WACC-RAD (2)_THEsumPage (2)_MASTER M&amp;A TRANSACTION DATABASE" xfId="8982"/>
    <cellStyle name="d_yield_WACC-RAD (2)_THEsumPage (2)_MASTER M&amp;A TRANSACTION DATABASE_NOLs" xfId="8983"/>
    <cellStyle name="d_yield_WACC-RAD (2)_THEsumPage (2)_Sheet1" xfId="8984"/>
    <cellStyle name="d_yield_WACC-RAD (2)_THEsumPage (2)_Sheet1_NOLs" xfId="8985"/>
    <cellStyle name="darren" xfId="8986"/>
    <cellStyle name="dash" xfId="8987"/>
    <cellStyle name="dash 2" xfId="8988"/>
    <cellStyle name="dash 3" xfId="8989"/>
    <cellStyle name="dash 4" xfId="8990"/>
    <cellStyle name="dash_Observations" xfId="8991"/>
    <cellStyle name="data" xfId="8992"/>
    <cellStyle name="data 2" xfId="8993"/>
    <cellStyle name="Data in Thousands" xfId="8994"/>
    <cellStyle name="Data in Thousands 2" xfId="8995"/>
    <cellStyle name="Data in Thousands_Observations" xfId="8996"/>
    <cellStyle name="Data_~5880713" xfId="8997"/>
    <cellStyle name="Date" xfId="8"/>
    <cellStyle name="Date - Style4" xfId="8998"/>
    <cellStyle name="Date [d-mmm-yy]" xfId="8999"/>
    <cellStyle name="Date [mm-d-yy]" xfId="9000"/>
    <cellStyle name="Date [mm-d-yyyy]" xfId="9001"/>
    <cellStyle name="Date [mmm-d-yyyy]" xfId="9002"/>
    <cellStyle name="Date [mmm-d-yyyy] 2" xfId="9003"/>
    <cellStyle name="Date [mmm-d-yyyy]_Observations" xfId="9004"/>
    <cellStyle name="Date [mmm-yy]" xfId="9005"/>
    <cellStyle name="date 10" xfId="9006"/>
    <cellStyle name="Date 11" xfId="9007"/>
    <cellStyle name="Date 2" xfId="9008"/>
    <cellStyle name="date 3" xfId="9009"/>
    <cellStyle name="Date 4" xfId="9010"/>
    <cellStyle name="date 5" xfId="9011"/>
    <cellStyle name="date 6" xfId="9012"/>
    <cellStyle name="date 7" xfId="9013"/>
    <cellStyle name="date 8" xfId="9014"/>
    <cellStyle name="date 9" xfId="9015"/>
    <cellStyle name="Date Aligned" xfId="9016"/>
    <cellStyle name="Date Aligned 2" xfId="9017"/>
    <cellStyle name="Date Aligned*" xfId="9018"/>
    <cellStyle name="Date Aligned* 2" xfId="9019"/>
    <cellStyle name="Date Aligned* 3" xfId="9020"/>
    <cellStyle name="Date Aligned*_Observations" xfId="9021"/>
    <cellStyle name="Date Aligned_Laurel" xfId="9022"/>
    <cellStyle name="Date_0+12 Care Solutions WD7 1.10.08 v3 - to SCS" xfId="9023"/>
    <cellStyle name="Date1" xfId="9024"/>
    <cellStyle name="DB Group" xfId="9025"/>
    <cellStyle name="Dec_0" xfId="9026"/>
    <cellStyle name="dec0" xfId="9027"/>
    <cellStyle name="dec1" xfId="9028"/>
    <cellStyle name="dec2" xfId="9029"/>
    <cellStyle name="dec3" xfId="9030"/>
    <cellStyle name="dec4" xfId="9031"/>
    <cellStyle name="dec4 2" xfId="9032"/>
    <cellStyle name="dec4 2 2" xfId="9033"/>
    <cellStyle name="dec4 3" xfId="9034"/>
    <cellStyle name="dec6" xfId="9035"/>
    <cellStyle name="dec6 2" xfId="9036"/>
    <cellStyle name="dec6 2 2" xfId="9037"/>
    <cellStyle name="dec6 3" xfId="9038"/>
    <cellStyle name="Decimal1" xfId="9039"/>
    <cellStyle name="Decimal1 2" xfId="9040"/>
    <cellStyle name="Decimal1 2 2" xfId="9041"/>
    <cellStyle name="Decimal1 3" xfId="9042"/>
    <cellStyle name="Decimal2" xfId="9043"/>
    <cellStyle name="Decimal2 2" xfId="9044"/>
    <cellStyle name="Decimal2 2 2" xfId="9045"/>
    <cellStyle name="Decimal2 3" xfId="9046"/>
    <cellStyle name="Decimal3" xfId="9047"/>
    <cellStyle name="Decimal3 2" xfId="9048"/>
    <cellStyle name="Decimal3 2 2" xfId="9049"/>
    <cellStyle name="Decimal3 3" xfId="9050"/>
    <cellStyle name="Decimal4" xfId="9051"/>
    <cellStyle name="Decimal4 2" xfId="9052"/>
    <cellStyle name="Decimal4 2 2" xfId="9053"/>
    <cellStyle name="Decimal4 3" xfId="9054"/>
    <cellStyle name="Decimal5" xfId="9055"/>
    <cellStyle name="Decimal5 2" xfId="9056"/>
    <cellStyle name="Decimal5 2 2" xfId="9057"/>
    <cellStyle name="Decimal5 3" xfId="9058"/>
    <cellStyle name="DecimalsFour" xfId="9059"/>
    <cellStyle name="DecimalsNone" xfId="9060"/>
    <cellStyle name="DecimalsTwo" xfId="9061"/>
    <cellStyle name="default" xfId="9062"/>
    <cellStyle name="Define your own named style" xfId="9063"/>
    <cellStyle name="Description" xfId="9064"/>
    <cellStyle name="Description 2" xfId="9065"/>
    <cellStyle name="Description 3" xfId="9066"/>
    <cellStyle name="Description_Observations" xfId="9067"/>
    <cellStyle name="Dezimal [0]_Compiling Utility Macros" xfId="9068"/>
    <cellStyle name="Dezimal__Utopia Index Index und Guidance (Deutsch)" xfId="9069"/>
    <cellStyle name="Dollar" xfId="9070"/>
    <cellStyle name="Dollar (zero dec)" xfId="9071"/>
    <cellStyle name="Dollar[1]" xfId="9072"/>
    <cellStyle name="Dollar[1] 2" xfId="9073"/>
    <cellStyle name="Dollar[1] 3" xfId="9074"/>
    <cellStyle name="Dollar[1]_Observations" xfId="9075"/>
    <cellStyle name="Dollar[2]" xfId="9076"/>
    <cellStyle name="Dollar_Observations" xfId="9077"/>
    <cellStyle name="Dollar1" xfId="9078"/>
    <cellStyle name="Dollar1 2" xfId="9079"/>
    <cellStyle name="Dollar1_Observations" xfId="9080"/>
    <cellStyle name="Dollar1Blue" xfId="9081"/>
    <cellStyle name="Dollar2" xfId="9082"/>
    <cellStyle name="Dollar2 2" xfId="9083"/>
    <cellStyle name="Dollar2_Observations" xfId="9084"/>
    <cellStyle name="dollars" xfId="9085"/>
    <cellStyle name="dollars 2" xfId="9086"/>
    <cellStyle name="Dollars 3" xfId="9087"/>
    <cellStyle name="dollars_Observations" xfId="9088"/>
    <cellStyle name="Dotted Line" xfId="9089"/>
    <cellStyle name="Dotted Line 2" xfId="9090"/>
    <cellStyle name="Double" xfId="9091"/>
    <cellStyle name="Double Accounting" xfId="9092"/>
    <cellStyle name="double bottom" xfId="9093"/>
    <cellStyle name="double bottom 2" xfId="9094"/>
    <cellStyle name="double bottom 3" xfId="9095"/>
    <cellStyle name="double bottom_Observations" xfId="9096"/>
    <cellStyle name="Double Underline" xfId="9097"/>
    <cellStyle name="Double_Comps 2" xfId="9098"/>
    <cellStyle name="DOWNFOOT" xfId="9099"/>
    <cellStyle name="dp*Accent" xfId="9100"/>
    <cellStyle name="dp*ChartSubTitle" xfId="9101"/>
    <cellStyle name="dp*ChartTitle" xfId="9102"/>
    <cellStyle name="dp*ColumnHeading1" xfId="9103"/>
    <cellStyle name="dp*ColumnHeading2" xfId="9104"/>
    <cellStyle name="dp*ColumnHeadingDate" xfId="9105"/>
    <cellStyle name="dp*FiscalDate" xfId="9106"/>
    <cellStyle name="dp*Footnote" xfId="9107"/>
    <cellStyle name="dp*Information" xfId="9108"/>
    <cellStyle name="dp*LabelItalics" xfId="9109"/>
    <cellStyle name="dp*LabelItalicsLineAbove" xfId="9110"/>
    <cellStyle name="dp*LabelLine" xfId="9111"/>
    <cellStyle name="dp*Labels" xfId="9112"/>
    <cellStyle name="dp*Normal" xfId="9113"/>
    <cellStyle name="dp*NormalCurrency1Dec." xfId="9114"/>
    <cellStyle name="dp*NormalCurrency2Dec." xfId="9115"/>
    <cellStyle name="dp*Number%Italics" xfId="9116"/>
    <cellStyle name="dp*Number%ItalicsLineAbove" xfId="9117"/>
    <cellStyle name="dp*NumberCurrencyLine" xfId="9118"/>
    <cellStyle name="dp*NumberGeneral" xfId="9119"/>
    <cellStyle name="dp*NumberGeneral2Dec." xfId="9120"/>
    <cellStyle name="dp*NumberLine" xfId="9121"/>
    <cellStyle name="dp*NumberLineEPS" xfId="9122"/>
    <cellStyle name="dp*NumberSpecial" xfId="9123"/>
    <cellStyle name="dp*RatioX" xfId="9124"/>
    <cellStyle name="dp*SeriesName" xfId="9125"/>
    <cellStyle name="dp*SheetSubTitle" xfId="9126"/>
    <cellStyle name="dp*SheetTitle" xfId="9127"/>
    <cellStyle name="dp*SubTitle" xfId="9128"/>
    <cellStyle name="dp*ThickLineAbove" xfId="9129"/>
    <cellStyle name="dp*ThickLineBelow" xfId="9130"/>
    <cellStyle name="dp*ThinLineAbove" xfId="9131"/>
    <cellStyle name="dp*ThinLineBelow" xfId="9132"/>
    <cellStyle name="dp*XAxisTitle" xfId="9133"/>
    <cellStyle name="dp*Y2AxisTitle" xfId="9134"/>
    <cellStyle name="dp*YAxisTitle" xfId="9135"/>
    <cellStyle name="EL" xfId="9136"/>
    <cellStyle name="EL 2" xfId="9137"/>
    <cellStyle name="EL 3" xfId="9138"/>
    <cellStyle name="EL_Observations" xfId="9139"/>
    <cellStyle name="Entered" xfId="9"/>
    <cellStyle name="Entered 2" xfId="9140"/>
    <cellStyle name="Entered 3" xfId="9141"/>
    <cellStyle name="Entered_Observations" xfId="9142"/>
    <cellStyle name="Entry" xfId="9143"/>
    <cellStyle name="eps" xfId="9144"/>
    <cellStyle name="eps$" xfId="9145"/>
    <cellStyle name="eps$A" xfId="9146"/>
    <cellStyle name="eps$E" xfId="9147"/>
    <cellStyle name="eps_AVP" xfId="9148"/>
    <cellStyle name="epsA" xfId="9149"/>
    <cellStyle name="epsE" xfId="9150"/>
    <cellStyle name="Equation" xfId="9151"/>
    <cellStyle name="Euro" xfId="9152"/>
    <cellStyle name="Euro 2" xfId="9153"/>
    <cellStyle name="Explanatory Text 10" xfId="9154"/>
    <cellStyle name="Explanatory Text 11" xfId="9155"/>
    <cellStyle name="Explanatory Text 12" xfId="9156"/>
    <cellStyle name="Explanatory Text 13" xfId="9157"/>
    <cellStyle name="Explanatory Text 14" xfId="9158"/>
    <cellStyle name="Explanatory Text 15" xfId="9159"/>
    <cellStyle name="Explanatory Text 16" xfId="9160"/>
    <cellStyle name="Explanatory Text 16 2" xfId="9161"/>
    <cellStyle name="Explanatory Text 16_Observations" xfId="9162"/>
    <cellStyle name="Explanatory Text 17" xfId="9163"/>
    <cellStyle name="Explanatory Text 17 2" xfId="9164"/>
    <cellStyle name="Explanatory Text 17_Observations" xfId="9165"/>
    <cellStyle name="Explanatory Text 18" xfId="9166"/>
    <cellStyle name="Explanatory Text 18 2" xfId="9167"/>
    <cellStyle name="Explanatory Text 18_Observations" xfId="9168"/>
    <cellStyle name="Explanatory Text 19" xfId="9169"/>
    <cellStyle name="Explanatory Text 19 2" xfId="9170"/>
    <cellStyle name="Explanatory Text 19_Observations" xfId="9171"/>
    <cellStyle name="Explanatory Text 2" xfId="9172"/>
    <cellStyle name="Explanatory Text 2 10" xfId="9173"/>
    <cellStyle name="Explanatory Text 2 11" xfId="9174"/>
    <cellStyle name="Explanatory Text 2 12" xfId="9175"/>
    <cellStyle name="Explanatory Text 2 13" xfId="9176"/>
    <cellStyle name="Explanatory Text 2 14" xfId="9177"/>
    <cellStyle name="Explanatory Text 2 15" xfId="9178"/>
    <cellStyle name="Explanatory Text 2 16" xfId="9179"/>
    <cellStyle name="Explanatory Text 2 17" xfId="9180"/>
    <cellStyle name="Explanatory Text 2 18" xfId="9181"/>
    <cellStyle name="Explanatory Text 2 19" xfId="9182"/>
    <cellStyle name="Explanatory Text 2 2" xfId="9183"/>
    <cellStyle name="Explanatory Text 2 2 2" xfId="9184"/>
    <cellStyle name="Explanatory Text 2 2_Observations" xfId="9185"/>
    <cellStyle name="Explanatory Text 2 20" xfId="9186"/>
    <cellStyle name="Explanatory Text 2 21" xfId="9187"/>
    <cellStyle name="Explanatory Text 2 22" xfId="9188"/>
    <cellStyle name="Explanatory Text 2 23" xfId="9189"/>
    <cellStyle name="Explanatory Text 2 24" xfId="9190"/>
    <cellStyle name="Explanatory Text 2 25" xfId="9191"/>
    <cellStyle name="Explanatory Text 2 26" xfId="9192"/>
    <cellStyle name="Explanatory Text 2 27" xfId="9193"/>
    <cellStyle name="Explanatory Text 2 28" xfId="9194"/>
    <cellStyle name="Explanatory Text 2 29" xfId="9195"/>
    <cellStyle name="Explanatory Text 2 3" xfId="9196"/>
    <cellStyle name="Explanatory Text 2 30" xfId="9197"/>
    <cellStyle name="Explanatory Text 2 31" xfId="9198"/>
    <cellStyle name="Explanatory Text 2 32" xfId="9199"/>
    <cellStyle name="Explanatory Text 2 33" xfId="9200"/>
    <cellStyle name="Explanatory Text 2 34" xfId="9201"/>
    <cellStyle name="Explanatory Text 2 35" xfId="9202"/>
    <cellStyle name="Explanatory Text 2 4" xfId="9203"/>
    <cellStyle name="Explanatory Text 2 5" xfId="9204"/>
    <cellStyle name="Explanatory Text 2 6" xfId="9205"/>
    <cellStyle name="Explanatory Text 2 7" xfId="9206"/>
    <cellStyle name="Explanatory Text 2 8" xfId="9207"/>
    <cellStyle name="Explanatory Text 2 9" xfId="9208"/>
    <cellStyle name="Explanatory Text 2_Observations" xfId="9209"/>
    <cellStyle name="Explanatory Text 20" xfId="9210"/>
    <cellStyle name="Explanatory Text 20 2" xfId="9211"/>
    <cellStyle name="Explanatory Text 20_Observations" xfId="9212"/>
    <cellStyle name="Explanatory Text 21" xfId="9213"/>
    <cellStyle name="Explanatory Text 21 2" xfId="9214"/>
    <cellStyle name="Explanatory Text 21_Observations" xfId="9215"/>
    <cellStyle name="Explanatory Text 22" xfId="9216"/>
    <cellStyle name="Explanatory Text 22 2" xfId="9217"/>
    <cellStyle name="Explanatory Text 22_Observations" xfId="9218"/>
    <cellStyle name="Explanatory Text 23" xfId="9219"/>
    <cellStyle name="Explanatory Text 23 2" xfId="9220"/>
    <cellStyle name="Explanatory Text 23_Observations" xfId="9221"/>
    <cellStyle name="Explanatory Text 24" xfId="9222"/>
    <cellStyle name="Explanatory Text 24 2" xfId="9223"/>
    <cellStyle name="Explanatory Text 24_Observations" xfId="9224"/>
    <cellStyle name="Explanatory Text 25" xfId="9225"/>
    <cellStyle name="Explanatory Text 25 2" xfId="9226"/>
    <cellStyle name="Explanatory Text 25_Observations" xfId="9227"/>
    <cellStyle name="Explanatory Text 26" xfId="9228"/>
    <cellStyle name="Explanatory Text 26 2" xfId="9229"/>
    <cellStyle name="Explanatory Text 26_Observations" xfId="9230"/>
    <cellStyle name="Explanatory Text 27" xfId="9231"/>
    <cellStyle name="Explanatory Text 27 2" xfId="9232"/>
    <cellStyle name="Explanatory Text 27_Observations" xfId="9233"/>
    <cellStyle name="Explanatory Text 28" xfId="9234"/>
    <cellStyle name="Explanatory Text 28 2" xfId="9235"/>
    <cellStyle name="Explanatory Text 28_Observations" xfId="9236"/>
    <cellStyle name="Explanatory Text 29" xfId="9237"/>
    <cellStyle name="Explanatory Text 3" xfId="9238"/>
    <cellStyle name="Explanatory Text 30" xfId="9239"/>
    <cellStyle name="Explanatory Text 31" xfId="9240"/>
    <cellStyle name="Explanatory Text 32" xfId="9241"/>
    <cellStyle name="Explanatory Text 33" xfId="9242"/>
    <cellStyle name="Explanatory Text 34" xfId="9243"/>
    <cellStyle name="Explanatory Text 35" xfId="9244"/>
    <cellStyle name="Explanatory Text 36" xfId="9245"/>
    <cellStyle name="Explanatory Text 37" xfId="9246"/>
    <cellStyle name="Explanatory Text 38" xfId="9247"/>
    <cellStyle name="Explanatory Text 39" xfId="9248"/>
    <cellStyle name="Explanatory Text 4" xfId="9249"/>
    <cellStyle name="Explanatory Text 40" xfId="9250"/>
    <cellStyle name="Explanatory Text 41" xfId="9251"/>
    <cellStyle name="Explanatory Text 42" xfId="9252"/>
    <cellStyle name="Explanatory Text 43" xfId="9253"/>
    <cellStyle name="Explanatory Text 44" xfId="9254"/>
    <cellStyle name="Explanatory Text 45" xfId="9255"/>
    <cellStyle name="Explanatory Text 46" xfId="9256"/>
    <cellStyle name="Explanatory Text 47" xfId="9257"/>
    <cellStyle name="Explanatory Text 48" xfId="9258"/>
    <cellStyle name="Explanatory Text 49" xfId="9259"/>
    <cellStyle name="Explanatory Text 5" xfId="9260"/>
    <cellStyle name="Explanatory Text 50" xfId="9261"/>
    <cellStyle name="Explanatory Text 51" xfId="9262"/>
    <cellStyle name="Explanatory Text 6" xfId="9263"/>
    <cellStyle name="Explanatory Text 7" xfId="9264"/>
    <cellStyle name="Explanatory Text 8" xfId="9265"/>
    <cellStyle name="Explanatory Text 9" xfId="9266"/>
    <cellStyle name="F2" xfId="9267"/>
    <cellStyle name="F2 2" xfId="9268"/>
    <cellStyle name="F2 3" xfId="9269"/>
    <cellStyle name="F2 4" xfId="9270"/>
    <cellStyle name="F2_Observations" xfId="9271"/>
    <cellStyle name="F3" xfId="9272"/>
    <cellStyle name="F3 2" xfId="9273"/>
    <cellStyle name="F3 3" xfId="9274"/>
    <cellStyle name="F3 4" xfId="9275"/>
    <cellStyle name="F3_Observations" xfId="9276"/>
    <cellStyle name="F4" xfId="9277"/>
    <cellStyle name="F4 2" xfId="9278"/>
    <cellStyle name="F4 3" xfId="9279"/>
    <cellStyle name="F4 4" xfId="9280"/>
    <cellStyle name="F4_Observations" xfId="9281"/>
    <cellStyle name="F5" xfId="9282"/>
    <cellStyle name="F5 2" xfId="9283"/>
    <cellStyle name="F5 3" xfId="9284"/>
    <cellStyle name="F5 4" xfId="9285"/>
    <cellStyle name="F5_Observations" xfId="9286"/>
    <cellStyle name="F6" xfId="9287"/>
    <cellStyle name="F6 2" xfId="9288"/>
    <cellStyle name="F6 3" xfId="9289"/>
    <cellStyle name="F6 4" xfId="9290"/>
    <cellStyle name="F6_Observations" xfId="9291"/>
    <cellStyle name="F7" xfId="9292"/>
    <cellStyle name="F7 2" xfId="9293"/>
    <cellStyle name="F7 3" xfId="9294"/>
    <cellStyle name="F7 4" xfId="9295"/>
    <cellStyle name="F7_Observations" xfId="9296"/>
    <cellStyle name="F8" xfId="9297"/>
    <cellStyle name="F8 2" xfId="9298"/>
    <cellStyle name="F8 3" xfId="9299"/>
    <cellStyle name="F8 4" xfId="9300"/>
    <cellStyle name="F8_Observations" xfId="9301"/>
    <cellStyle name="FF_EURO" xfId="9302"/>
    <cellStyle name="First Maintenance" xfId="9303"/>
    <cellStyle name="Fixed" xfId="10"/>
    <cellStyle name="Fixed [0]" xfId="9304"/>
    <cellStyle name="Fixed 2" xfId="9305"/>
    <cellStyle name="Fixed 3" xfId="9306"/>
    <cellStyle name="Fixed_2+10 revenue forecast" xfId="9307"/>
    <cellStyle name="Fixed1 - Style1" xfId="9308"/>
    <cellStyle name="Fixed2 - Style2" xfId="9309"/>
    <cellStyle name="Fixed2 - Style2 2" xfId="9310"/>
    <cellStyle name="Fixed2 - Style2 3" xfId="9311"/>
    <cellStyle name="Fixed2 - Style2_Observations" xfId="9312"/>
    <cellStyle name="Fixed4 - Style3" xfId="9313"/>
    <cellStyle name="Fixed4 - Style3 2" xfId="9314"/>
    <cellStyle name="Fixed4 - Style3 3" xfId="9315"/>
    <cellStyle name="Fixed4 - Style3_Observations" xfId="9316"/>
    <cellStyle name="Fixlong" xfId="9317"/>
    <cellStyle name="Foot_Nt" xfId="9318"/>
    <cellStyle name="footnote" xfId="9319"/>
    <cellStyle name="footnote 2" xfId="9320"/>
    <cellStyle name="footnote 3" xfId="9321"/>
    <cellStyle name="footnote 4" xfId="9322"/>
    <cellStyle name="footnote_Observations" xfId="9323"/>
    <cellStyle name="footnote2" xfId="9324"/>
    <cellStyle name="footnote2 2" xfId="9325"/>
    <cellStyle name="footnote2 3" xfId="9326"/>
    <cellStyle name="footnote2 4" xfId="9327"/>
    <cellStyle name="footnote2_Observations" xfId="9328"/>
    <cellStyle name="Footnotes" xfId="9329"/>
    <cellStyle name="Footnotes 2" xfId="9330"/>
    <cellStyle name="Footnotes 3" xfId="9331"/>
    <cellStyle name="Footnotes 4" xfId="9332"/>
    <cellStyle name="Footnotes_Observations" xfId="9333"/>
    <cellStyle name="Formula" xfId="9334"/>
    <cellStyle name="Formula 2" xfId="9335"/>
    <cellStyle name="Formula 3" xfId="9336"/>
    <cellStyle name="Formula 4" xfId="9337"/>
    <cellStyle name="Formula 5" xfId="9338"/>
    <cellStyle name="Formula 6" xfId="9339"/>
    <cellStyle name="Formula_Observations" xfId="9340"/>
    <cellStyle name="FRxAmtStyle" xfId="9341"/>
    <cellStyle name="FRxCurrStyle" xfId="9342"/>
    <cellStyle name="FRxPcntStyle" xfId="9343"/>
    <cellStyle name="fy_eps$" xfId="9344"/>
    <cellStyle name="g_rate" xfId="9345"/>
    <cellStyle name="g_rate_AVP" xfId="9346"/>
    <cellStyle name="g_rate_AVP_Comps 2" xfId="9347"/>
    <cellStyle name="g_rate_AVP_Graphic Depiction - NO DEV" xfId="9348"/>
    <cellStyle name="g_rate_AVP_Graphic Depiction - NO DEV_Comps 2" xfId="9349"/>
    <cellStyle name="g_rate_AVP_Graphic Depiction - NO DEV_MASTER M&amp;A TRANSACTION DATABASE" xfId="9350"/>
    <cellStyle name="g_rate_AVP_Graphic Depiction - NO DEV_MASTER M&amp;A TRANSACTION DATABASE_NOLs" xfId="9351"/>
    <cellStyle name="g_rate_AVP_Graphic Depiction - NO DEV_Sheet1" xfId="9352"/>
    <cellStyle name="g_rate_AVP_Graphic Depiction - NO DEV_Sheet1_NOLs" xfId="9353"/>
    <cellStyle name="g_rate_AVP_MASTER M&amp;A TRANSACTION DATABASE" xfId="9354"/>
    <cellStyle name="g_rate_AVP_MASTER M&amp;A TRANSACTION DATABASE_NOLs" xfId="9355"/>
    <cellStyle name="g_rate_AVP_Sheet1" xfId="9356"/>
    <cellStyle name="g_rate_AVP_Sheet1_NOLs" xfId="9357"/>
    <cellStyle name="g_rate_AVP_THEsumPage (2)" xfId="9358"/>
    <cellStyle name="g_rate_AVP_THEsumPage (2)_Comps 2" xfId="9359"/>
    <cellStyle name="g_rate_AVP_THEsumPage (2)_MASTER M&amp;A TRANSACTION DATABASE" xfId="9360"/>
    <cellStyle name="g_rate_AVP_THEsumPage (2)_MASTER M&amp;A TRANSACTION DATABASE_NOLs" xfId="9361"/>
    <cellStyle name="g_rate_AVP_THEsumPage (2)_Sheet1" xfId="9362"/>
    <cellStyle name="g_rate_AVP_THEsumPage (2)_Sheet1_NOLs" xfId="9363"/>
    <cellStyle name="g_rate_Comps 2" xfId="9364"/>
    <cellStyle name="g_rate_CompSheet" xfId="9365"/>
    <cellStyle name="g_rate_CompSheet_Comps 2" xfId="9366"/>
    <cellStyle name="g_rate_CompSheet_MASTER M&amp;A TRANSACTION DATABASE" xfId="9367"/>
    <cellStyle name="g_rate_CompSheet_MASTER M&amp;A TRANSACTION DATABASE_NOLs" xfId="9368"/>
    <cellStyle name="g_rate_CompSheet_Sheet1" xfId="9369"/>
    <cellStyle name="g_rate_CompSheet_Sheet1_NOLs" xfId="9370"/>
    <cellStyle name="g_rate_Disc Analysis" xfId="9371"/>
    <cellStyle name="g_rate_Disc Analysis_Comps 2" xfId="9372"/>
    <cellStyle name="g_rate_Disc Analysis_CompSheet" xfId="9373"/>
    <cellStyle name="g_rate_Disc Analysis_CompSheet_Comps 2" xfId="9374"/>
    <cellStyle name="g_rate_Disc Analysis_CompSheet_MASTER M&amp;A TRANSACTION DATABASE" xfId="9375"/>
    <cellStyle name="g_rate_Disc Analysis_CompSheet_MASTER M&amp;A TRANSACTION DATABASE_NOLs" xfId="9376"/>
    <cellStyle name="g_rate_Disc Analysis_CompSheet_Sheet1" xfId="9377"/>
    <cellStyle name="g_rate_Disc Analysis_CompSheet_Sheet1_NOLs" xfId="9378"/>
    <cellStyle name="g_rate_Disc Analysis_MASTER M&amp;A TRANSACTION DATABASE" xfId="9379"/>
    <cellStyle name="g_rate_Disc Analysis_MASTER M&amp;A TRANSACTION DATABASE_NOLs" xfId="9380"/>
    <cellStyle name="g_rate_Disc Analysis_Sheet1" xfId="9381"/>
    <cellStyle name="g_rate_Disc Analysis_Sheet1_NOLs" xfId="9382"/>
    <cellStyle name="g_rate_Disc Analysis_THEsumPage (2)" xfId="9383"/>
    <cellStyle name="g_rate_Disc Analysis_THEsumPage (2)_Comps 2" xfId="9384"/>
    <cellStyle name="g_rate_Disc Analysis_THEsumPage (2)_MASTER M&amp;A TRANSACTION DATABASE" xfId="9385"/>
    <cellStyle name="g_rate_Disc Analysis_THEsumPage (2)_MASTER M&amp;A TRANSACTION DATABASE_NOLs" xfId="9386"/>
    <cellStyle name="g_rate_Disc Analysis_THEsumPage (2)_Sheet1" xfId="9387"/>
    <cellStyle name="g_rate_Disc Analysis_THEsumPage (2)_Sheet1_NOLs" xfId="9388"/>
    <cellStyle name="g_rate_Fairness Opinion Valuation 4-23a.xls Chart 1" xfId="9389"/>
    <cellStyle name="g_rate_Fairness Opinion Valuation 4-23a.xls Chart 1_Comps 2" xfId="9390"/>
    <cellStyle name="g_rate_Fairness Opinion Valuation 4-23a.xls Chart 1_MASTER M&amp;A TRANSACTION DATABASE" xfId="9391"/>
    <cellStyle name="g_rate_Fairness Opinion Valuation 4-23a.xls Chart 1_MASTER M&amp;A TRANSACTION DATABASE_NOLs" xfId="9392"/>
    <cellStyle name="g_rate_Fairness Opinion Valuation 4-23a.xls Chart 1_Sheet1" xfId="9393"/>
    <cellStyle name="g_rate_Fairness Opinion Valuation 4-23a.xls Chart 1_Sheet1_NOLs" xfId="9394"/>
    <cellStyle name="g_rate_LP Chart" xfId="9395"/>
    <cellStyle name="g_rate_LP Chart_Comps 2" xfId="9396"/>
    <cellStyle name="g_rate_LP Chart_MASTER M&amp;A TRANSACTION DATABASE" xfId="9397"/>
    <cellStyle name="g_rate_LP Chart_MASTER M&amp;A TRANSACTION DATABASE_NOLs" xfId="9398"/>
    <cellStyle name="g_rate_LP Chart_Sheet1" xfId="9399"/>
    <cellStyle name="g_rate_LP Chart_Sheet1_NOLs" xfId="9400"/>
    <cellStyle name="g_rate_LP Chart_THEsumPage (2)" xfId="9401"/>
    <cellStyle name="g_rate_LP Chart_THEsumPage (2)_Comps 2" xfId="9402"/>
    <cellStyle name="g_rate_LP Chart_THEsumPage (2)_MASTER M&amp;A TRANSACTION DATABASE" xfId="9403"/>
    <cellStyle name="g_rate_LP Chart_THEsumPage (2)_MASTER M&amp;A TRANSACTION DATABASE_NOLs" xfId="9404"/>
    <cellStyle name="g_rate_LP Chart_THEsumPage (2)_Sheet1" xfId="9405"/>
    <cellStyle name="g_rate_LP Chart_THEsumPage (2)_Sheet1_NOLs" xfId="9406"/>
    <cellStyle name="g_rate_MASTER M&amp;A TRANSACTION DATABASE" xfId="9407"/>
    <cellStyle name="g_rate_MASTER M&amp;A TRANSACTION DATABASE_NOLs" xfId="9408"/>
    <cellStyle name="g_rate_Merg Cons" xfId="9409"/>
    <cellStyle name="g_rate_Merg Cons_Comps 2" xfId="9410"/>
    <cellStyle name="g_rate_Merg Cons_CompSheet" xfId="9411"/>
    <cellStyle name="g_rate_Merg Cons_CompSheet_Comps 2" xfId="9412"/>
    <cellStyle name="g_rate_Merg Cons_CompSheet_MASTER M&amp;A TRANSACTION DATABASE" xfId="9413"/>
    <cellStyle name="g_rate_Merg Cons_CompSheet_MASTER M&amp;A TRANSACTION DATABASE_NOLs" xfId="9414"/>
    <cellStyle name="g_rate_Merg Cons_CompSheet_Sheet1" xfId="9415"/>
    <cellStyle name="g_rate_Merg Cons_CompSheet_Sheet1_NOLs" xfId="9416"/>
    <cellStyle name="g_rate_Merg Cons_MASTER M&amp;A TRANSACTION DATABASE" xfId="9417"/>
    <cellStyle name="g_rate_Merg Cons_MASTER M&amp;A TRANSACTION DATABASE_NOLs" xfId="9418"/>
    <cellStyle name="g_rate_Merg Cons_Sheet1" xfId="9419"/>
    <cellStyle name="g_rate_Merg Cons_Sheet1_NOLs" xfId="9420"/>
    <cellStyle name="g_rate_Merg Cons_THEsumPage (2)" xfId="9421"/>
    <cellStyle name="g_rate_Merg Cons_THEsumPage (2)_Comps 2" xfId="9422"/>
    <cellStyle name="g_rate_Merg Cons_THEsumPage (2)_MASTER M&amp;A TRANSACTION DATABASE" xfId="9423"/>
    <cellStyle name="g_rate_Merg Cons_THEsumPage (2)_MASTER M&amp;A TRANSACTION DATABASE_NOLs" xfId="9424"/>
    <cellStyle name="g_rate_Merg Cons_THEsumPage (2)_Sheet1" xfId="9425"/>
    <cellStyle name="g_rate_Merg Cons_THEsumPage (2)_Sheet1_NOLs" xfId="9426"/>
    <cellStyle name="g_rate_PowerValuation.xls Chart 21" xfId="9427"/>
    <cellStyle name="g_rate_PowerValuation.xls Chart 21_Comps 2" xfId="9428"/>
    <cellStyle name="g_rate_PowerValuation.xls Chart 21_MASTER M&amp;A TRANSACTION DATABASE" xfId="9429"/>
    <cellStyle name="g_rate_PowerValuation.xls Chart 21_MASTER M&amp;A TRANSACTION DATABASE_NOLs" xfId="9430"/>
    <cellStyle name="g_rate_PowerValuation.xls Chart 21_Sheet1" xfId="9431"/>
    <cellStyle name="g_rate_PowerValuation.xls Chart 21_Sheet1_NOLs" xfId="9432"/>
    <cellStyle name="g_rate_PowerValuation.xls Chart 28" xfId="9433"/>
    <cellStyle name="g_rate_PowerValuation.xls Chart 28_Comps 2" xfId="9434"/>
    <cellStyle name="g_rate_PowerValuation.xls Chart 28_MASTER M&amp;A TRANSACTION DATABASE" xfId="9435"/>
    <cellStyle name="g_rate_PowerValuation.xls Chart 28_MASTER M&amp;A TRANSACTION DATABASE_NOLs" xfId="9436"/>
    <cellStyle name="g_rate_PowerValuation.xls Chart 28_Sheet1" xfId="9437"/>
    <cellStyle name="g_rate_PowerValuation.xls Chart 28_Sheet1_NOLs" xfId="9438"/>
    <cellStyle name="g_rate_Proj10" xfId="9439"/>
    <cellStyle name="g_rate_Proj10_AVP" xfId="9440"/>
    <cellStyle name="g_rate_Proj10_AVP_Comps 2" xfId="9441"/>
    <cellStyle name="g_rate_Proj10_AVP_Graphic Depiction - NO DEV" xfId="9442"/>
    <cellStyle name="g_rate_Proj10_AVP_Graphic Depiction - NO DEV_Comps 2" xfId="9443"/>
    <cellStyle name="g_rate_Proj10_AVP_Graphic Depiction - NO DEV_MASTER M&amp;A TRANSACTION DATABASE" xfId="9444"/>
    <cellStyle name="g_rate_Proj10_AVP_Graphic Depiction - NO DEV_MASTER M&amp;A TRANSACTION DATABASE_NOLs" xfId="9445"/>
    <cellStyle name="g_rate_Proj10_AVP_Graphic Depiction - NO DEV_Sheet1" xfId="9446"/>
    <cellStyle name="g_rate_Proj10_AVP_Graphic Depiction - NO DEV_Sheet1_NOLs" xfId="9447"/>
    <cellStyle name="g_rate_Proj10_AVP_MASTER M&amp;A TRANSACTION DATABASE" xfId="9448"/>
    <cellStyle name="g_rate_Proj10_AVP_MASTER M&amp;A TRANSACTION DATABASE_NOLs" xfId="9449"/>
    <cellStyle name="g_rate_Proj10_AVP_Sheet1" xfId="9450"/>
    <cellStyle name="g_rate_Proj10_AVP_Sheet1_NOLs" xfId="9451"/>
    <cellStyle name="g_rate_Proj10_AVP_THEsumPage (2)" xfId="9452"/>
    <cellStyle name="g_rate_Proj10_AVP_THEsumPage (2)_Comps 2" xfId="9453"/>
    <cellStyle name="g_rate_Proj10_AVP_THEsumPage (2)_MASTER M&amp;A TRANSACTION DATABASE" xfId="9454"/>
    <cellStyle name="g_rate_Proj10_AVP_THEsumPage (2)_MASTER M&amp;A TRANSACTION DATABASE_NOLs" xfId="9455"/>
    <cellStyle name="g_rate_Proj10_AVP_THEsumPage (2)_Sheet1" xfId="9456"/>
    <cellStyle name="g_rate_Proj10_AVP_THEsumPage (2)_Sheet1_NOLs" xfId="9457"/>
    <cellStyle name="g_rate_Proj10_Comps 2" xfId="9458"/>
    <cellStyle name="g_rate_Proj10_CompSheet" xfId="9459"/>
    <cellStyle name="g_rate_Proj10_CompSheet_Comps 2" xfId="9460"/>
    <cellStyle name="g_rate_Proj10_CompSheet_MASTER M&amp;A TRANSACTION DATABASE" xfId="9461"/>
    <cellStyle name="g_rate_Proj10_CompSheet_MASTER M&amp;A TRANSACTION DATABASE_NOLs" xfId="9462"/>
    <cellStyle name="g_rate_Proj10_CompSheet_Sheet1" xfId="9463"/>
    <cellStyle name="g_rate_Proj10_CompSheet_Sheet1_NOLs" xfId="9464"/>
    <cellStyle name="g_rate_Proj10_Disc Analysis" xfId="9465"/>
    <cellStyle name="g_rate_Proj10_Disc Analysis_Comps 2" xfId="9466"/>
    <cellStyle name="g_rate_Proj10_Disc Analysis_CompSheet" xfId="9467"/>
    <cellStyle name="g_rate_Proj10_Disc Analysis_CompSheet_Comps 2" xfId="9468"/>
    <cellStyle name="g_rate_Proj10_Disc Analysis_CompSheet_MASTER M&amp;A TRANSACTION DATABASE" xfId="9469"/>
    <cellStyle name="g_rate_Proj10_Disc Analysis_CompSheet_MASTER M&amp;A TRANSACTION DATABASE_NOLs" xfId="9470"/>
    <cellStyle name="g_rate_Proj10_Disc Analysis_CompSheet_Sheet1" xfId="9471"/>
    <cellStyle name="g_rate_Proj10_Disc Analysis_CompSheet_Sheet1_NOLs" xfId="9472"/>
    <cellStyle name="g_rate_Proj10_Disc Analysis_MASTER M&amp;A TRANSACTION DATABASE" xfId="9473"/>
    <cellStyle name="g_rate_Proj10_Disc Analysis_MASTER M&amp;A TRANSACTION DATABASE_NOLs" xfId="9474"/>
    <cellStyle name="g_rate_Proj10_Disc Analysis_Sheet1" xfId="9475"/>
    <cellStyle name="g_rate_Proj10_Disc Analysis_Sheet1_NOLs" xfId="9476"/>
    <cellStyle name="g_rate_Proj10_Disc Analysis_THEsumPage (2)" xfId="9477"/>
    <cellStyle name="g_rate_Proj10_Disc Analysis_THEsumPage (2)_Comps 2" xfId="9478"/>
    <cellStyle name="g_rate_Proj10_Disc Analysis_THEsumPage (2)_MASTER M&amp;A TRANSACTION DATABASE" xfId="9479"/>
    <cellStyle name="g_rate_Proj10_Disc Analysis_THEsumPage (2)_MASTER M&amp;A TRANSACTION DATABASE_NOLs" xfId="9480"/>
    <cellStyle name="g_rate_Proj10_Disc Analysis_THEsumPage (2)_Sheet1" xfId="9481"/>
    <cellStyle name="g_rate_Proj10_Disc Analysis_THEsumPage (2)_Sheet1_NOLs" xfId="9482"/>
    <cellStyle name="g_rate_Proj10_Fairness Opinion Valuation 4-23a.xls Chart 1" xfId="9483"/>
    <cellStyle name="g_rate_Proj10_Fairness Opinion Valuation 4-23a.xls Chart 1_Comps 2" xfId="9484"/>
    <cellStyle name="g_rate_Proj10_Fairness Opinion Valuation 4-23a.xls Chart 1_MASTER M&amp;A TRANSACTION DATABASE" xfId="9485"/>
    <cellStyle name="g_rate_Proj10_Fairness Opinion Valuation 4-23a.xls Chart 1_MASTER M&amp;A TRANSACTION DATABASE_NOLs" xfId="9486"/>
    <cellStyle name="g_rate_Proj10_Fairness Opinion Valuation 4-23a.xls Chart 1_Sheet1" xfId="9487"/>
    <cellStyle name="g_rate_Proj10_Fairness Opinion Valuation 4-23a.xls Chart 1_Sheet1_NOLs" xfId="9488"/>
    <cellStyle name="g_rate_Proj10_LP Chart" xfId="9489"/>
    <cellStyle name="g_rate_Proj10_LP Chart_Comps 2" xfId="9490"/>
    <cellStyle name="g_rate_Proj10_LP Chart_MASTER M&amp;A TRANSACTION DATABASE" xfId="9491"/>
    <cellStyle name="g_rate_Proj10_LP Chart_MASTER M&amp;A TRANSACTION DATABASE_NOLs" xfId="9492"/>
    <cellStyle name="g_rate_Proj10_LP Chart_Sheet1" xfId="9493"/>
    <cellStyle name="g_rate_Proj10_LP Chart_Sheet1_NOLs" xfId="9494"/>
    <cellStyle name="g_rate_Proj10_LP Chart_THEsumPage (2)" xfId="9495"/>
    <cellStyle name="g_rate_Proj10_LP Chart_THEsumPage (2)_Comps 2" xfId="9496"/>
    <cellStyle name="g_rate_Proj10_LP Chart_THEsumPage (2)_MASTER M&amp;A TRANSACTION DATABASE" xfId="9497"/>
    <cellStyle name="g_rate_Proj10_LP Chart_THEsumPage (2)_MASTER M&amp;A TRANSACTION DATABASE_NOLs" xfId="9498"/>
    <cellStyle name="g_rate_Proj10_LP Chart_THEsumPage (2)_Sheet1" xfId="9499"/>
    <cellStyle name="g_rate_Proj10_LP Chart_THEsumPage (2)_Sheet1_NOLs" xfId="9500"/>
    <cellStyle name="g_rate_Proj10_MASTER M&amp;A TRANSACTION DATABASE" xfId="9501"/>
    <cellStyle name="g_rate_Proj10_MASTER M&amp;A TRANSACTION DATABASE_NOLs" xfId="9502"/>
    <cellStyle name="g_rate_Proj10_Merg Cons" xfId="9503"/>
    <cellStyle name="g_rate_Proj10_Merg Cons_Comps 2" xfId="9504"/>
    <cellStyle name="g_rate_Proj10_Merg Cons_CompSheet" xfId="9505"/>
    <cellStyle name="g_rate_Proj10_Merg Cons_CompSheet_Comps 2" xfId="9506"/>
    <cellStyle name="g_rate_Proj10_Merg Cons_CompSheet_MASTER M&amp;A TRANSACTION DATABASE" xfId="9507"/>
    <cellStyle name="g_rate_Proj10_Merg Cons_CompSheet_MASTER M&amp;A TRANSACTION DATABASE_NOLs" xfId="9508"/>
    <cellStyle name="g_rate_Proj10_Merg Cons_CompSheet_Sheet1" xfId="9509"/>
    <cellStyle name="g_rate_Proj10_Merg Cons_CompSheet_Sheet1_NOLs" xfId="9510"/>
    <cellStyle name="g_rate_Proj10_Merg Cons_MASTER M&amp;A TRANSACTION DATABASE" xfId="9511"/>
    <cellStyle name="g_rate_Proj10_Merg Cons_MASTER M&amp;A TRANSACTION DATABASE_NOLs" xfId="9512"/>
    <cellStyle name="g_rate_Proj10_Merg Cons_Sheet1" xfId="9513"/>
    <cellStyle name="g_rate_Proj10_Merg Cons_Sheet1_NOLs" xfId="9514"/>
    <cellStyle name="g_rate_Proj10_Merg Cons_THEsumPage (2)" xfId="9515"/>
    <cellStyle name="g_rate_Proj10_Merg Cons_THEsumPage (2)_Comps 2" xfId="9516"/>
    <cellStyle name="g_rate_Proj10_Merg Cons_THEsumPage (2)_MASTER M&amp;A TRANSACTION DATABASE" xfId="9517"/>
    <cellStyle name="g_rate_Proj10_Merg Cons_THEsumPage (2)_MASTER M&amp;A TRANSACTION DATABASE_NOLs" xfId="9518"/>
    <cellStyle name="g_rate_Proj10_Merg Cons_THEsumPage (2)_Sheet1" xfId="9519"/>
    <cellStyle name="g_rate_Proj10_Merg Cons_THEsumPage (2)_Sheet1_NOLs" xfId="9520"/>
    <cellStyle name="g_rate_Proj10_PowerValuation.xls Chart 21" xfId="9521"/>
    <cellStyle name="g_rate_Proj10_PowerValuation.xls Chart 21_Comps 2" xfId="9522"/>
    <cellStyle name="g_rate_Proj10_PowerValuation.xls Chart 21_MASTER M&amp;A TRANSACTION DATABASE" xfId="9523"/>
    <cellStyle name="g_rate_Proj10_PowerValuation.xls Chart 21_MASTER M&amp;A TRANSACTION DATABASE_NOLs" xfId="9524"/>
    <cellStyle name="g_rate_Proj10_PowerValuation.xls Chart 21_Sheet1" xfId="9525"/>
    <cellStyle name="g_rate_Proj10_PowerValuation.xls Chart 21_Sheet1_NOLs" xfId="9526"/>
    <cellStyle name="g_rate_Proj10_PowerValuation.xls Chart 28" xfId="9527"/>
    <cellStyle name="g_rate_Proj10_PowerValuation.xls Chart 28_Comps 2" xfId="9528"/>
    <cellStyle name="g_rate_Proj10_PowerValuation.xls Chart 28_MASTER M&amp;A TRANSACTION DATABASE" xfId="9529"/>
    <cellStyle name="g_rate_Proj10_PowerValuation.xls Chart 28_MASTER M&amp;A TRANSACTION DATABASE_NOLs" xfId="9530"/>
    <cellStyle name="g_rate_Proj10_PowerValuation.xls Chart 28_Sheet1" xfId="9531"/>
    <cellStyle name="g_rate_Proj10_PowerValuation.xls Chart 28_Sheet1_NOLs" xfId="9532"/>
    <cellStyle name="g_rate_Proj10_Sensitivity" xfId="9533"/>
    <cellStyle name="g_rate_Proj10_Sensitivity_Comps 2" xfId="9534"/>
    <cellStyle name="g_rate_Proj10_Sensitivity_CompSheet" xfId="9535"/>
    <cellStyle name="g_rate_Proj10_Sensitivity_CompSheet_Comps 2" xfId="9536"/>
    <cellStyle name="g_rate_Proj10_Sensitivity_CompSheet_MASTER M&amp;A TRANSACTION DATABASE" xfId="9537"/>
    <cellStyle name="g_rate_Proj10_Sensitivity_CompSheet_MASTER M&amp;A TRANSACTION DATABASE_NOLs" xfId="9538"/>
    <cellStyle name="g_rate_Proj10_Sensitivity_CompSheet_Sheet1" xfId="9539"/>
    <cellStyle name="g_rate_Proj10_Sensitivity_CompSheet_Sheet1_NOLs" xfId="9540"/>
    <cellStyle name="g_rate_Proj10_Sensitivity_MASTER M&amp;A TRANSACTION DATABASE" xfId="9541"/>
    <cellStyle name="g_rate_Proj10_Sensitivity_MASTER M&amp;A TRANSACTION DATABASE_NOLs" xfId="9542"/>
    <cellStyle name="g_rate_Proj10_Sensitivity_Sheet1" xfId="9543"/>
    <cellStyle name="g_rate_Proj10_Sensitivity_Sheet1_NOLs" xfId="9544"/>
    <cellStyle name="g_rate_Proj10_Sensitivity_THEsumPage (2)" xfId="9545"/>
    <cellStyle name="g_rate_Proj10_Sensitivity_THEsumPage (2)_Comps 2" xfId="9546"/>
    <cellStyle name="g_rate_Proj10_Sensitivity_THEsumPage (2)_MASTER M&amp;A TRANSACTION DATABASE" xfId="9547"/>
    <cellStyle name="g_rate_Proj10_Sensitivity_THEsumPage (2)_MASTER M&amp;A TRANSACTION DATABASE_NOLs" xfId="9548"/>
    <cellStyle name="g_rate_Proj10_Sensitivity_THEsumPage (2)_Sheet1" xfId="9549"/>
    <cellStyle name="g_rate_Proj10_Sensitivity_THEsumPage (2)_Sheet1_NOLs" xfId="9550"/>
    <cellStyle name="g_rate_Proj10_Sheet1" xfId="9551"/>
    <cellStyle name="g_rate_Proj10_Sheet1_NOLs" xfId="9552"/>
    <cellStyle name="g_rate_Proj10_show-hold" xfId="9553"/>
    <cellStyle name="g_rate_Proj10_show-hold_Comps 2" xfId="9554"/>
    <cellStyle name="g_rate_Proj10_show-hold_Graphic Depiction - NO DEV" xfId="9555"/>
    <cellStyle name="g_rate_Proj10_show-hold_Graphic Depiction - NO DEV_Comps 2" xfId="9556"/>
    <cellStyle name="g_rate_Proj10_show-hold_Graphic Depiction - NO DEV_MASTER M&amp;A TRANSACTION DATABASE" xfId="9557"/>
    <cellStyle name="g_rate_Proj10_show-hold_Graphic Depiction - NO DEV_MASTER M&amp;A TRANSACTION DATABASE_NOLs" xfId="9558"/>
    <cellStyle name="g_rate_Proj10_show-hold_Graphic Depiction - NO DEV_Sheet1" xfId="9559"/>
    <cellStyle name="g_rate_Proj10_show-hold_Graphic Depiction - NO DEV_Sheet1_NOLs" xfId="9560"/>
    <cellStyle name="g_rate_Proj10_show-hold_MASTER M&amp;A TRANSACTION DATABASE" xfId="9561"/>
    <cellStyle name="g_rate_Proj10_show-hold_MASTER M&amp;A TRANSACTION DATABASE_NOLs" xfId="9562"/>
    <cellStyle name="g_rate_Proj10_show-hold_Sheet1" xfId="9563"/>
    <cellStyle name="g_rate_Proj10_show-hold_Sheet1_NOLs" xfId="9564"/>
    <cellStyle name="g_rate_Proj10_show-hold_THEsumPage (2)" xfId="9565"/>
    <cellStyle name="g_rate_Proj10_show-hold_THEsumPage (2)_Comps 2" xfId="9566"/>
    <cellStyle name="g_rate_Proj10_show-hold_THEsumPage (2)_MASTER M&amp;A TRANSACTION DATABASE" xfId="9567"/>
    <cellStyle name="g_rate_Proj10_show-hold_THEsumPage (2)_MASTER M&amp;A TRANSACTION DATABASE_NOLs" xfId="9568"/>
    <cellStyle name="g_rate_Proj10_show-hold_THEsumPage (2)_Sheet1" xfId="9569"/>
    <cellStyle name="g_rate_Proj10_show-hold_THEsumPage (2)_Sheet1_NOLs" xfId="9570"/>
    <cellStyle name="g_rate_Proj10_THEsumPage (2)" xfId="9571"/>
    <cellStyle name="g_rate_Proj10_THEsumPage (2)_Comps 2" xfId="9572"/>
    <cellStyle name="g_rate_Proj10_THEsumPage (2)_MASTER M&amp;A TRANSACTION DATABASE" xfId="9573"/>
    <cellStyle name="g_rate_Proj10_THEsumPage (2)_MASTER M&amp;A TRANSACTION DATABASE_NOLs" xfId="9574"/>
    <cellStyle name="g_rate_Proj10_THEsumPage (2)_Sheet1" xfId="9575"/>
    <cellStyle name="g_rate_Proj10_THEsumPage (2)_Sheet1_NOLs" xfId="9576"/>
    <cellStyle name="g_rate_Proj10_Valuation summaries" xfId="9577"/>
    <cellStyle name="g_rate_Proj10_Valuation summaries_Comps 2" xfId="9578"/>
    <cellStyle name="g_rate_Proj10_Valuation summaries_MASTER M&amp;A TRANSACTION DATABASE" xfId="9579"/>
    <cellStyle name="g_rate_Proj10_Valuation summaries_MASTER M&amp;A TRANSACTION DATABASE_NOLs" xfId="9580"/>
    <cellStyle name="g_rate_Proj10_Valuation summaries_Sheet1" xfId="9581"/>
    <cellStyle name="g_rate_Proj10_Valuation summaries_Sheet1_NOLs" xfId="9582"/>
    <cellStyle name="g_rate_Proj10_WACC-CableCar" xfId="9583"/>
    <cellStyle name="g_rate_Proj10_WACC-CableCar_Comps 2" xfId="9584"/>
    <cellStyle name="g_rate_Proj10_WACC-CableCar_MASTER M&amp;A TRANSACTION DATABASE" xfId="9585"/>
    <cellStyle name="g_rate_Proj10_WACC-CableCar_MASTER M&amp;A TRANSACTION DATABASE_NOLs" xfId="9586"/>
    <cellStyle name="g_rate_Proj10_WACC-CableCar_Sheet1" xfId="9587"/>
    <cellStyle name="g_rate_Proj10_WACC-CableCar_Sheet1_NOLs" xfId="9588"/>
    <cellStyle name="g_rate_Proj10_WACC-CableCar_THEsumPage (2)" xfId="9589"/>
    <cellStyle name="g_rate_Proj10_WACC-CableCar_THEsumPage (2)_Comps 2" xfId="9590"/>
    <cellStyle name="g_rate_Proj10_WACC-CableCar_THEsumPage (2)_MASTER M&amp;A TRANSACTION DATABASE" xfId="9591"/>
    <cellStyle name="g_rate_Proj10_WACC-CableCar_THEsumPage (2)_MASTER M&amp;A TRANSACTION DATABASE_NOLs" xfId="9592"/>
    <cellStyle name="g_rate_Proj10_WACC-CableCar_THEsumPage (2)_Sheet1" xfId="9593"/>
    <cellStyle name="g_rate_Proj10_WACC-CableCar_THEsumPage (2)_Sheet1_NOLs" xfId="9594"/>
    <cellStyle name="g_rate_Proj10_WACC-RAD (2)" xfId="9595"/>
    <cellStyle name="g_rate_Proj10_WACC-RAD (2)_Comps 2" xfId="9596"/>
    <cellStyle name="g_rate_Proj10_WACC-RAD (2)_MASTER M&amp;A TRANSACTION DATABASE" xfId="9597"/>
    <cellStyle name="g_rate_Proj10_WACC-RAD (2)_MASTER M&amp;A TRANSACTION DATABASE_NOLs" xfId="9598"/>
    <cellStyle name="g_rate_Proj10_WACC-RAD (2)_Sheet1" xfId="9599"/>
    <cellStyle name="g_rate_Proj10_WACC-RAD (2)_Sheet1_NOLs" xfId="9600"/>
    <cellStyle name="g_rate_Proj10_WACC-RAD (2)_THEsumPage (2)" xfId="9601"/>
    <cellStyle name="g_rate_Proj10_WACC-RAD (2)_THEsumPage (2)_Comps 2" xfId="9602"/>
    <cellStyle name="g_rate_Proj10_WACC-RAD (2)_THEsumPage (2)_MASTER M&amp;A TRANSACTION DATABASE" xfId="9603"/>
    <cellStyle name="g_rate_Proj10_WACC-RAD (2)_THEsumPage (2)_MASTER M&amp;A TRANSACTION DATABASE_NOLs" xfId="9604"/>
    <cellStyle name="g_rate_Proj10_WACC-RAD (2)_THEsumPage (2)_Sheet1" xfId="9605"/>
    <cellStyle name="g_rate_Proj10_WACC-RAD (2)_THEsumPage (2)_Sheet1_NOLs" xfId="9606"/>
    <cellStyle name="g_rate_Sensitivity" xfId="9607"/>
    <cellStyle name="g_rate_Sensitivity_Comps 2" xfId="9608"/>
    <cellStyle name="g_rate_Sensitivity_CompSheet" xfId="9609"/>
    <cellStyle name="g_rate_Sensitivity_CompSheet_Comps 2" xfId="9610"/>
    <cellStyle name="g_rate_Sensitivity_CompSheet_MASTER M&amp;A TRANSACTION DATABASE" xfId="9611"/>
    <cellStyle name="g_rate_Sensitivity_CompSheet_MASTER M&amp;A TRANSACTION DATABASE_NOLs" xfId="9612"/>
    <cellStyle name="g_rate_Sensitivity_CompSheet_Sheet1" xfId="9613"/>
    <cellStyle name="g_rate_Sensitivity_CompSheet_Sheet1_NOLs" xfId="9614"/>
    <cellStyle name="g_rate_Sensitivity_MASTER M&amp;A TRANSACTION DATABASE" xfId="9615"/>
    <cellStyle name="g_rate_Sensitivity_MASTER M&amp;A TRANSACTION DATABASE_NOLs" xfId="9616"/>
    <cellStyle name="g_rate_Sensitivity_Sheet1" xfId="9617"/>
    <cellStyle name="g_rate_Sensitivity_Sheet1_NOLs" xfId="9618"/>
    <cellStyle name="g_rate_Sensitivity_THEsumPage (2)" xfId="9619"/>
    <cellStyle name="g_rate_Sensitivity_THEsumPage (2)_Comps 2" xfId="9620"/>
    <cellStyle name="g_rate_Sensitivity_THEsumPage (2)_MASTER M&amp;A TRANSACTION DATABASE" xfId="9621"/>
    <cellStyle name="g_rate_Sensitivity_THEsumPage (2)_MASTER M&amp;A TRANSACTION DATABASE_NOLs" xfId="9622"/>
    <cellStyle name="g_rate_Sensitivity_THEsumPage (2)_Sheet1" xfId="9623"/>
    <cellStyle name="g_rate_Sensitivity_THEsumPage (2)_Sheet1_NOLs" xfId="9624"/>
    <cellStyle name="g_rate_Sheet1" xfId="9625"/>
    <cellStyle name="g_rate_Sheet1_NOLs" xfId="9626"/>
    <cellStyle name="g_rate_show-hold" xfId="9627"/>
    <cellStyle name="g_rate_show-hold_Comps 2" xfId="9628"/>
    <cellStyle name="g_rate_show-hold_CompSheet" xfId="9629"/>
    <cellStyle name="g_rate_show-hold_CompSheet_Comps 2" xfId="9630"/>
    <cellStyle name="g_rate_show-hold_CompSheet_MASTER M&amp;A TRANSACTION DATABASE" xfId="9631"/>
    <cellStyle name="g_rate_show-hold_CompSheet_MASTER M&amp;A TRANSACTION DATABASE_NOLs" xfId="9632"/>
    <cellStyle name="g_rate_show-hold_CompSheet_Sheet1" xfId="9633"/>
    <cellStyle name="g_rate_show-hold_CompSheet_Sheet1_NOLs" xfId="9634"/>
    <cellStyle name="g_rate_show-hold_MASTER M&amp;A TRANSACTION DATABASE" xfId="9635"/>
    <cellStyle name="g_rate_show-hold_MASTER M&amp;A TRANSACTION DATABASE_NOLs" xfId="9636"/>
    <cellStyle name="g_rate_show-hold_Sheet1" xfId="9637"/>
    <cellStyle name="g_rate_show-hold_Sheet1_NOLs" xfId="9638"/>
    <cellStyle name="g_rate_show-hold_THEsumPage (2)" xfId="9639"/>
    <cellStyle name="g_rate_show-hold_THEsumPage (2)_Comps 2" xfId="9640"/>
    <cellStyle name="g_rate_show-hold_THEsumPage (2)_MASTER M&amp;A TRANSACTION DATABASE" xfId="9641"/>
    <cellStyle name="g_rate_show-hold_THEsumPage (2)_MASTER M&amp;A TRANSACTION DATABASE_NOLs" xfId="9642"/>
    <cellStyle name="g_rate_show-hold_THEsumPage (2)_Sheet1" xfId="9643"/>
    <cellStyle name="g_rate_show-hold_THEsumPage (2)_Sheet1_NOLs" xfId="9644"/>
    <cellStyle name="g_rate_THEsumPage (2)" xfId="9645"/>
    <cellStyle name="g_rate_THEsumPage (2)_Comps 2" xfId="9646"/>
    <cellStyle name="g_rate_THEsumPage (2)_MASTER M&amp;A TRANSACTION DATABASE" xfId="9647"/>
    <cellStyle name="g_rate_THEsumPage (2)_MASTER M&amp;A TRANSACTION DATABASE_NOLs" xfId="9648"/>
    <cellStyle name="g_rate_THEsumPage (2)_Sheet1" xfId="9649"/>
    <cellStyle name="g_rate_THEsumPage (2)_Sheet1_NOLs" xfId="9650"/>
    <cellStyle name="g_rate_Valuation summaries" xfId="9651"/>
    <cellStyle name="g_rate_Valuation summaries_Comps 2" xfId="9652"/>
    <cellStyle name="g_rate_Valuation summaries_MASTER M&amp;A TRANSACTION DATABASE" xfId="9653"/>
    <cellStyle name="g_rate_Valuation summaries_MASTER M&amp;A TRANSACTION DATABASE_NOLs" xfId="9654"/>
    <cellStyle name="g_rate_Valuation summaries_Sheet1" xfId="9655"/>
    <cellStyle name="g_rate_Valuation summaries_Sheet1_NOLs" xfId="9656"/>
    <cellStyle name="g_rate_WACC-CableCar" xfId="9657"/>
    <cellStyle name="g_rate_WACC-CableCar_Comps 2" xfId="9658"/>
    <cellStyle name="g_rate_WACC-CableCar_MASTER M&amp;A TRANSACTION DATABASE" xfId="9659"/>
    <cellStyle name="g_rate_WACC-CableCar_MASTER M&amp;A TRANSACTION DATABASE_NOLs" xfId="9660"/>
    <cellStyle name="g_rate_WACC-CableCar_Sheet1" xfId="9661"/>
    <cellStyle name="g_rate_WACC-CableCar_Sheet1_NOLs" xfId="9662"/>
    <cellStyle name="g_rate_WACC-CableCar_THEsumPage (2)" xfId="9663"/>
    <cellStyle name="g_rate_WACC-CableCar_THEsumPage (2)_Comps 2" xfId="9664"/>
    <cellStyle name="g_rate_WACC-CableCar_THEsumPage (2)_MASTER M&amp;A TRANSACTION DATABASE" xfId="9665"/>
    <cellStyle name="g_rate_WACC-CableCar_THEsumPage (2)_MASTER M&amp;A TRANSACTION DATABASE_NOLs" xfId="9666"/>
    <cellStyle name="g_rate_WACC-CableCar_THEsumPage (2)_Sheet1" xfId="9667"/>
    <cellStyle name="g_rate_WACC-CableCar_THEsumPage (2)_Sheet1_NOLs" xfId="9668"/>
    <cellStyle name="g_rate_WACC-RAD (2)" xfId="9669"/>
    <cellStyle name="g_rate_WACC-RAD (2)_Comps 2" xfId="9670"/>
    <cellStyle name="g_rate_WACC-RAD (2)_MASTER M&amp;A TRANSACTION DATABASE" xfId="9671"/>
    <cellStyle name="g_rate_WACC-RAD (2)_MASTER M&amp;A TRANSACTION DATABASE_NOLs" xfId="9672"/>
    <cellStyle name="g_rate_WACC-RAD (2)_Sheet1" xfId="9673"/>
    <cellStyle name="g_rate_WACC-RAD (2)_Sheet1_NOLs" xfId="9674"/>
    <cellStyle name="g_rate_WACC-RAD (2)_THEsumPage (2)" xfId="9675"/>
    <cellStyle name="g_rate_WACC-RAD (2)_THEsumPage (2)_Comps 2" xfId="9676"/>
    <cellStyle name="g_rate_WACC-RAD (2)_THEsumPage (2)_MASTER M&amp;A TRANSACTION DATABASE" xfId="9677"/>
    <cellStyle name="g_rate_WACC-RAD (2)_THEsumPage (2)_MASTER M&amp;A TRANSACTION DATABASE_NOLs" xfId="9678"/>
    <cellStyle name="g_rate_WACC-RAD (2)_THEsumPage (2)_Sheet1" xfId="9679"/>
    <cellStyle name="g_rate_WACC-RAD (2)_THEsumPage (2)_Sheet1_NOLs" xfId="9680"/>
    <cellStyle name="Good 10" xfId="9681"/>
    <cellStyle name="Good 11" xfId="9682"/>
    <cellStyle name="Good 12" xfId="9683"/>
    <cellStyle name="Good 13" xfId="9684"/>
    <cellStyle name="Good 14" xfId="9685"/>
    <cellStyle name="Good 15" xfId="9686"/>
    <cellStyle name="Good 16" xfId="9687"/>
    <cellStyle name="Good 16 2" xfId="9688"/>
    <cellStyle name="Good 16_Observations" xfId="9689"/>
    <cellStyle name="Good 17" xfId="9690"/>
    <cellStyle name="Good 17 2" xfId="9691"/>
    <cellStyle name="Good 17_Observations" xfId="9692"/>
    <cellStyle name="Good 18" xfId="9693"/>
    <cellStyle name="Good 18 2" xfId="9694"/>
    <cellStyle name="Good 18_Observations" xfId="9695"/>
    <cellStyle name="Good 19" xfId="9696"/>
    <cellStyle name="Good 19 2" xfId="9697"/>
    <cellStyle name="Good 19_Observations" xfId="9698"/>
    <cellStyle name="Good 2" xfId="9699"/>
    <cellStyle name="Good 2 10" xfId="9700"/>
    <cellStyle name="Good 2 11" xfId="9701"/>
    <cellStyle name="Good 2 12" xfId="9702"/>
    <cellStyle name="Good 2 13" xfId="9703"/>
    <cellStyle name="Good 2 14" xfId="9704"/>
    <cellStyle name="Good 2 15" xfId="9705"/>
    <cellStyle name="Good 2 16" xfId="9706"/>
    <cellStyle name="Good 2 17" xfId="9707"/>
    <cellStyle name="Good 2 18" xfId="9708"/>
    <cellStyle name="Good 2 19" xfId="9709"/>
    <cellStyle name="Good 2 2" xfId="9710"/>
    <cellStyle name="Good 2 2 2" xfId="9711"/>
    <cellStyle name="Good 2 2_Observations" xfId="9712"/>
    <cellStyle name="Good 2 20" xfId="9713"/>
    <cellStyle name="Good 2 21" xfId="9714"/>
    <cellStyle name="Good 2 22" xfId="9715"/>
    <cellStyle name="Good 2 23" xfId="9716"/>
    <cellStyle name="Good 2 24" xfId="9717"/>
    <cellStyle name="Good 2 25" xfId="9718"/>
    <cellStyle name="Good 2 26" xfId="9719"/>
    <cellStyle name="Good 2 27" xfId="9720"/>
    <cellStyle name="Good 2 28" xfId="9721"/>
    <cellStyle name="Good 2 29" xfId="9722"/>
    <cellStyle name="Good 2 3" xfId="9723"/>
    <cellStyle name="Good 2 3 2" xfId="9724"/>
    <cellStyle name="Good 2 3_Observations" xfId="9725"/>
    <cellStyle name="Good 2 30" xfId="9726"/>
    <cellStyle name="Good 2 31" xfId="9727"/>
    <cellStyle name="Good 2 32" xfId="9728"/>
    <cellStyle name="Good 2 33" xfId="9729"/>
    <cellStyle name="Good 2 34" xfId="9730"/>
    <cellStyle name="Good 2 35" xfId="9731"/>
    <cellStyle name="Good 2 36" xfId="9732"/>
    <cellStyle name="Good 2 4" xfId="9733"/>
    <cellStyle name="Good 2 5" xfId="9734"/>
    <cellStyle name="Good 2 6" xfId="9735"/>
    <cellStyle name="Good 2 7" xfId="9736"/>
    <cellStyle name="Good 2 8" xfId="9737"/>
    <cellStyle name="Good 2 9" xfId="9738"/>
    <cellStyle name="Good 2_Observations" xfId="9739"/>
    <cellStyle name="Good 20" xfId="9740"/>
    <cellStyle name="Good 20 2" xfId="9741"/>
    <cellStyle name="Good 20_Observations" xfId="9742"/>
    <cellStyle name="Good 21" xfId="9743"/>
    <cellStyle name="Good 21 2" xfId="9744"/>
    <cellStyle name="Good 21_Observations" xfId="9745"/>
    <cellStyle name="Good 22" xfId="9746"/>
    <cellStyle name="Good 22 2" xfId="9747"/>
    <cellStyle name="Good 22_Observations" xfId="9748"/>
    <cellStyle name="Good 23" xfId="9749"/>
    <cellStyle name="Good 23 2" xfId="9750"/>
    <cellStyle name="Good 23_Observations" xfId="9751"/>
    <cellStyle name="Good 24" xfId="9752"/>
    <cellStyle name="Good 24 2" xfId="9753"/>
    <cellStyle name="Good 24_Observations" xfId="9754"/>
    <cellStyle name="Good 25" xfId="9755"/>
    <cellStyle name="Good 25 2" xfId="9756"/>
    <cellStyle name="Good 25_Observations" xfId="9757"/>
    <cellStyle name="Good 26" xfId="9758"/>
    <cellStyle name="Good 26 2" xfId="9759"/>
    <cellStyle name="Good 26_Observations" xfId="9760"/>
    <cellStyle name="Good 27" xfId="9761"/>
    <cellStyle name="Good 27 2" xfId="9762"/>
    <cellStyle name="Good 27_Observations" xfId="9763"/>
    <cellStyle name="Good 28" xfId="9764"/>
    <cellStyle name="Good 28 2" xfId="9765"/>
    <cellStyle name="Good 28_Observations" xfId="9766"/>
    <cellStyle name="Good 29" xfId="9767"/>
    <cellStyle name="Good 3" xfId="9768"/>
    <cellStyle name="Good 3 2" xfId="9769"/>
    <cellStyle name="Good 3_Observations" xfId="9770"/>
    <cellStyle name="Good 30" xfId="9771"/>
    <cellStyle name="Good 31" xfId="9772"/>
    <cellStyle name="Good 32" xfId="9773"/>
    <cellStyle name="Good 33" xfId="9774"/>
    <cellStyle name="Good 34" xfId="9775"/>
    <cellStyle name="Good 35" xfId="9776"/>
    <cellStyle name="Good 36" xfId="9777"/>
    <cellStyle name="Good 37" xfId="9778"/>
    <cellStyle name="Good 38" xfId="9779"/>
    <cellStyle name="Good 39" xfId="9780"/>
    <cellStyle name="Good 4" xfId="9781"/>
    <cellStyle name="Good 4 2" xfId="9782"/>
    <cellStyle name="Good 4_Observations" xfId="9783"/>
    <cellStyle name="Good 40" xfId="9784"/>
    <cellStyle name="Good 41" xfId="9785"/>
    <cellStyle name="Good 42" xfId="9786"/>
    <cellStyle name="Good 43" xfId="9787"/>
    <cellStyle name="Good 44" xfId="9788"/>
    <cellStyle name="Good 45" xfId="9789"/>
    <cellStyle name="Good 46" xfId="9790"/>
    <cellStyle name="Good 47" xfId="9791"/>
    <cellStyle name="Good 48" xfId="9792"/>
    <cellStyle name="Good 49" xfId="9793"/>
    <cellStyle name="Good 5" xfId="9794"/>
    <cellStyle name="Good 5 2" xfId="9795"/>
    <cellStyle name="Good 5_Observations" xfId="9796"/>
    <cellStyle name="Good 50" xfId="9797"/>
    <cellStyle name="Good 51" xfId="9798"/>
    <cellStyle name="Good 6" xfId="9799"/>
    <cellStyle name="Good 6 2" xfId="9800"/>
    <cellStyle name="Good 6_Observations" xfId="9801"/>
    <cellStyle name="Good 7" xfId="9802"/>
    <cellStyle name="Good 8" xfId="9803"/>
    <cellStyle name="Good 9" xfId="9804"/>
    <cellStyle name="GPAFont" xfId="9805"/>
    <cellStyle name="Green" xfId="9806"/>
    <cellStyle name="greenl" xfId="9807"/>
    <cellStyle name="greenl 2" xfId="9808"/>
    <cellStyle name="greenl 2 2" xfId="9809"/>
    <cellStyle name="greenl 3" xfId="9810"/>
    <cellStyle name="GreenLet" xfId="9811"/>
    <cellStyle name="Grey" xfId="9812"/>
    <cellStyle name="Grey 2" xfId="9813"/>
    <cellStyle name="Grey 2 2" xfId="9814"/>
    <cellStyle name="Grey 2_Observations" xfId="9815"/>
    <cellStyle name="Grey 3" xfId="9816"/>
    <cellStyle name="grey 4" xfId="9817"/>
    <cellStyle name="Grey_Observations" xfId="9818"/>
    <cellStyle name="grnlet" xfId="9819"/>
    <cellStyle name="h" xfId="9820"/>
    <cellStyle name="h 2" xfId="9821"/>
    <cellStyle name="h 3" xfId="9822"/>
    <cellStyle name="h_Observations" xfId="9823"/>
    <cellStyle name="Hard Percent" xfId="9824"/>
    <cellStyle name="Hard Percent 2" xfId="9825"/>
    <cellStyle name="head1" xfId="9826"/>
    <cellStyle name="head1 2" xfId="9827"/>
    <cellStyle name="head1 3" xfId="9828"/>
    <cellStyle name="head1_Observations" xfId="9829"/>
    <cellStyle name="head2" xfId="9830"/>
    <cellStyle name="head2 2" xfId="9831"/>
    <cellStyle name="head2 3" xfId="9832"/>
    <cellStyle name="head2_Observations" xfId="9833"/>
    <cellStyle name="Header" xfId="9834"/>
    <cellStyle name="Header 2" xfId="9835"/>
    <cellStyle name="Header 3" xfId="9836"/>
    <cellStyle name="Header 4" xfId="9837"/>
    <cellStyle name="Header_Observations" xfId="9838"/>
    <cellStyle name="Header1" xfId="11"/>
    <cellStyle name="Header1 2" xfId="9839"/>
    <cellStyle name="Header1 3" xfId="9840"/>
    <cellStyle name="Header1_Observations" xfId="9841"/>
    <cellStyle name="Header2" xfId="12"/>
    <cellStyle name="Header2 2" xfId="9842"/>
    <cellStyle name="Header2 2 2" xfId="9843"/>
    <cellStyle name="Header2 2_Observations" xfId="9844"/>
    <cellStyle name="Header2 3" xfId="9845"/>
    <cellStyle name="Header2 3 2" xfId="9846"/>
    <cellStyle name="Header2 3_Observations" xfId="9847"/>
    <cellStyle name="Header2 4" xfId="9848"/>
    <cellStyle name="Header2 5" xfId="9849"/>
    <cellStyle name="Header2 6" xfId="9850"/>
    <cellStyle name="Header2 7" xfId="9851"/>
    <cellStyle name="Header2_Observations" xfId="9852"/>
    <cellStyle name="headers" xfId="9853"/>
    <cellStyle name="headers 2" xfId="9854"/>
    <cellStyle name="headers 3" xfId="9855"/>
    <cellStyle name="headers 4" xfId="9856"/>
    <cellStyle name="headers_Observations" xfId="9857"/>
    <cellStyle name="HeaderShading" xfId="9858"/>
    <cellStyle name="HeaderShading 2" xfId="9859"/>
    <cellStyle name="HeaderShading 3" xfId="9860"/>
    <cellStyle name="HeaderShading_Observations" xfId="9861"/>
    <cellStyle name="Heading" xfId="9862"/>
    <cellStyle name="Heading 1" xfId="13" builtinId="16" customBuiltin="1"/>
    <cellStyle name="Heading 1 10" xfId="9863"/>
    <cellStyle name="Heading 1 11" xfId="9864"/>
    <cellStyle name="Heading 1 12" xfId="9865"/>
    <cellStyle name="Heading 1 13" xfId="9866"/>
    <cellStyle name="Heading 1 14" xfId="9867"/>
    <cellStyle name="Heading 1 15" xfId="9868"/>
    <cellStyle name="Heading 1 16" xfId="9869"/>
    <cellStyle name="Heading 1 16 2" xfId="9870"/>
    <cellStyle name="Heading 1 16_Observations" xfId="9871"/>
    <cellStyle name="Heading 1 17" xfId="9872"/>
    <cellStyle name="Heading 1 17 2" xfId="9873"/>
    <cellStyle name="Heading 1 17_Observations" xfId="9874"/>
    <cellStyle name="Heading 1 18" xfId="9875"/>
    <cellStyle name="Heading 1 18 2" xfId="9876"/>
    <cellStyle name="Heading 1 18_Observations" xfId="9877"/>
    <cellStyle name="Heading 1 19" xfId="9878"/>
    <cellStyle name="Heading 1 19 2" xfId="9879"/>
    <cellStyle name="Heading 1 19_Observations" xfId="9880"/>
    <cellStyle name="Heading 1 2" xfId="9881"/>
    <cellStyle name="Heading 1 2 10" xfId="9882"/>
    <cellStyle name="Heading 1 2 11" xfId="9883"/>
    <cellStyle name="Heading 1 2 12" xfId="9884"/>
    <cellStyle name="Heading 1 2 13" xfId="9885"/>
    <cellStyle name="Heading 1 2 14" xfId="9886"/>
    <cellStyle name="Heading 1 2 15" xfId="9887"/>
    <cellStyle name="Heading 1 2 16" xfId="9888"/>
    <cellStyle name="Heading 1 2 17" xfId="9889"/>
    <cellStyle name="Heading 1 2 18" xfId="9890"/>
    <cellStyle name="Heading 1 2 19" xfId="9891"/>
    <cellStyle name="Heading 1 2 2" xfId="9892"/>
    <cellStyle name="Heading 1 2 2 2" xfId="9893"/>
    <cellStyle name="Heading 1 2 2_Observations" xfId="9894"/>
    <cellStyle name="Heading 1 2 20" xfId="9895"/>
    <cellStyle name="Heading 1 2 21" xfId="9896"/>
    <cellStyle name="Heading 1 2 22" xfId="9897"/>
    <cellStyle name="Heading 1 2 23" xfId="9898"/>
    <cellStyle name="Heading 1 2 24" xfId="9899"/>
    <cellStyle name="Heading 1 2 25" xfId="9900"/>
    <cellStyle name="Heading 1 2 26" xfId="9901"/>
    <cellStyle name="Heading 1 2 27" xfId="9902"/>
    <cellStyle name="Heading 1 2 28" xfId="9903"/>
    <cellStyle name="Heading 1 2 29" xfId="9904"/>
    <cellStyle name="Heading 1 2 3" xfId="9905"/>
    <cellStyle name="Heading 1 2 3 2" xfId="9906"/>
    <cellStyle name="Heading 1 2 3_Observations" xfId="9907"/>
    <cellStyle name="Heading 1 2 30" xfId="9908"/>
    <cellStyle name="Heading 1 2 31" xfId="9909"/>
    <cellStyle name="Heading 1 2 32" xfId="9910"/>
    <cellStyle name="Heading 1 2 33" xfId="9911"/>
    <cellStyle name="Heading 1 2 34" xfId="9912"/>
    <cellStyle name="Heading 1 2 35" xfId="9913"/>
    <cellStyle name="Heading 1 2 36" xfId="9914"/>
    <cellStyle name="Heading 1 2 4" xfId="9915"/>
    <cellStyle name="Heading 1 2 5" xfId="9916"/>
    <cellStyle name="Heading 1 2 6" xfId="9917"/>
    <cellStyle name="Heading 1 2 7" xfId="9918"/>
    <cellStyle name="Heading 1 2 8" xfId="9919"/>
    <cellStyle name="Heading 1 2 9" xfId="9920"/>
    <cellStyle name="Heading 1 2_Observations" xfId="9921"/>
    <cellStyle name="Heading 1 20" xfId="9922"/>
    <cellStyle name="Heading 1 20 2" xfId="9923"/>
    <cellStyle name="Heading 1 20_Observations" xfId="9924"/>
    <cellStyle name="Heading 1 21" xfId="9925"/>
    <cellStyle name="Heading 1 21 2" xfId="9926"/>
    <cellStyle name="Heading 1 21_Observations" xfId="9927"/>
    <cellStyle name="Heading 1 22" xfId="9928"/>
    <cellStyle name="Heading 1 22 2" xfId="9929"/>
    <cellStyle name="Heading 1 22_Observations" xfId="9930"/>
    <cellStyle name="Heading 1 23" xfId="9931"/>
    <cellStyle name="Heading 1 23 2" xfId="9932"/>
    <cellStyle name="Heading 1 23_Observations" xfId="9933"/>
    <cellStyle name="Heading 1 24" xfId="9934"/>
    <cellStyle name="Heading 1 24 2" xfId="9935"/>
    <cellStyle name="Heading 1 24_Observations" xfId="9936"/>
    <cellStyle name="Heading 1 25" xfId="9937"/>
    <cellStyle name="Heading 1 25 2" xfId="9938"/>
    <cellStyle name="Heading 1 25_Observations" xfId="9939"/>
    <cellStyle name="Heading 1 26" xfId="9940"/>
    <cellStyle name="Heading 1 26 2" xfId="9941"/>
    <cellStyle name="Heading 1 26_Observations" xfId="9942"/>
    <cellStyle name="Heading 1 27" xfId="9943"/>
    <cellStyle name="Heading 1 27 2" xfId="9944"/>
    <cellStyle name="Heading 1 27_Observations" xfId="9945"/>
    <cellStyle name="Heading 1 28" xfId="9946"/>
    <cellStyle name="Heading 1 28 2" xfId="9947"/>
    <cellStyle name="Heading 1 28_Observations" xfId="9948"/>
    <cellStyle name="Heading 1 29" xfId="9949"/>
    <cellStyle name="Heading 1 3" xfId="9950"/>
    <cellStyle name="Heading 1 3 2" xfId="9951"/>
    <cellStyle name="Heading 1 3_Observations" xfId="9952"/>
    <cellStyle name="Heading 1 30" xfId="9953"/>
    <cellStyle name="Heading 1 31" xfId="9954"/>
    <cellStyle name="Heading 1 32" xfId="9955"/>
    <cellStyle name="Heading 1 33" xfId="9956"/>
    <cellStyle name="Heading 1 34" xfId="9957"/>
    <cellStyle name="Heading 1 35" xfId="9958"/>
    <cellStyle name="Heading 1 36" xfId="9959"/>
    <cellStyle name="Heading 1 37" xfId="9960"/>
    <cellStyle name="Heading 1 38" xfId="9961"/>
    <cellStyle name="Heading 1 39" xfId="9962"/>
    <cellStyle name="Heading 1 4" xfId="9963"/>
    <cellStyle name="Heading 1 4 2" xfId="9964"/>
    <cellStyle name="Heading 1 4_Observations" xfId="9965"/>
    <cellStyle name="Heading 1 40" xfId="9966"/>
    <cellStyle name="Heading 1 41" xfId="9967"/>
    <cellStyle name="Heading 1 42" xfId="9968"/>
    <cellStyle name="Heading 1 43" xfId="9969"/>
    <cellStyle name="Heading 1 44" xfId="9970"/>
    <cellStyle name="Heading 1 45" xfId="9971"/>
    <cellStyle name="Heading 1 46" xfId="9972"/>
    <cellStyle name="Heading 1 47" xfId="9973"/>
    <cellStyle name="Heading 1 48" xfId="9974"/>
    <cellStyle name="Heading 1 49" xfId="9975"/>
    <cellStyle name="Heading 1 5" xfId="9976"/>
    <cellStyle name="Heading 1 5 2" xfId="9977"/>
    <cellStyle name="Heading 1 5_Observations" xfId="9978"/>
    <cellStyle name="Heading 1 50" xfId="9979"/>
    <cellStyle name="Heading 1 51" xfId="9980"/>
    <cellStyle name="Heading 1 6" xfId="9981"/>
    <cellStyle name="Heading 1 6 2" xfId="9982"/>
    <cellStyle name="Heading 1 6_Observations" xfId="9983"/>
    <cellStyle name="Heading 1 7" xfId="9984"/>
    <cellStyle name="Heading 1 8" xfId="9985"/>
    <cellStyle name="Heading 1 9" xfId="9986"/>
    <cellStyle name="heading 10" xfId="9987"/>
    <cellStyle name="heading 11" xfId="9988"/>
    <cellStyle name="heading 11 2" xfId="9989"/>
    <cellStyle name="heading 11_Observations" xfId="9990"/>
    <cellStyle name="heading 12" xfId="9991"/>
    <cellStyle name="heading 12 2" xfId="9992"/>
    <cellStyle name="heading 12_Observations" xfId="9993"/>
    <cellStyle name="heading 13" xfId="9994"/>
    <cellStyle name="heading 14" xfId="9995"/>
    <cellStyle name="heading 15" xfId="9996"/>
    <cellStyle name="heading 16" xfId="9997"/>
    <cellStyle name="heading 17" xfId="9998"/>
    <cellStyle name="heading 18" xfId="9999"/>
    <cellStyle name="heading 19" xfId="10000"/>
    <cellStyle name="Heading 2" xfId="14" builtinId="17" customBuiltin="1"/>
    <cellStyle name="Heading 2 10" xfId="10001"/>
    <cellStyle name="Heading 2 11" xfId="10002"/>
    <cellStyle name="Heading 2 12" xfId="10003"/>
    <cellStyle name="Heading 2 13" xfId="10004"/>
    <cellStyle name="Heading 2 14" xfId="10005"/>
    <cellStyle name="Heading 2 15" xfId="10006"/>
    <cellStyle name="Heading 2 16" xfId="10007"/>
    <cellStyle name="Heading 2 16 2" xfId="10008"/>
    <cellStyle name="Heading 2 16_Observations" xfId="10009"/>
    <cellStyle name="Heading 2 17" xfId="10010"/>
    <cellStyle name="Heading 2 17 2" xfId="10011"/>
    <cellStyle name="Heading 2 17_Observations" xfId="10012"/>
    <cellStyle name="Heading 2 18" xfId="10013"/>
    <cellStyle name="Heading 2 18 2" xfId="10014"/>
    <cellStyle name="Heading 2 18_Observations" xfId="10015"/>
    <cellStyle name="Heading 2 19" xfId="10016"/>
    <cellStyle name="Heading 2 19 2" xfId="10017"/>
    <cellStyle name="Heading 2 19_Observations" xfId="10018"/>
    <cellStyle name="Heading 2 2" xfId="10019"/>
    <cellStyle name="Heading 2 2 10" xfId="10020"/>
    <cellStyle name="Heading 2 2 11" xfId="10021"/>
    <cellStyle name="Heading 2 2 12" xfId="10022"/>
    <cellStyle name="Heading 2 2 13" xfId="10023"/>
    <cellStyle name="Heading 2 2 14" xfId="10024"/>
    <cellStyle name="Heading 2 2 15" xfId="10025"/>
    <cellStyle name="Heading 2 2 16" xfId="10026"/>
    <cellStyle name="Heading 2 2 17" xfId="10027"/>
    <cellStyle name="Heading 2 2 18" xfId="10028"/>
    <cellStyle name="Heading 2 2 19" xfId="10029"/>
    <cellStyle name="Heading 2 2 2" xfId="10030"/>
    <cellStyle name="Heading 2 2 2 2" xfId="10031"/>
    <cellStyle name="Heading 2 2 2_Observations" xfId="10032"/>
    <cellStyle name="Heading 2 2 20" xfId="10033"/>
    <cellStyle name="Heading 2 2 21" xfId="10034"/>
    <cellStyle name="Heading 2 2 22" xfId="10035"/>
    <cellStyle name="Heading 2 2 23" xfId="10036"/>
    <cellStyle name="Heading 2 2 24" xfId="10037"/>
    <cellStyle name="Heading 2 2 25" xfId="10038"/>
    <cellStyle name="Heading 2 2 26" xfId="10039"/>
    <cellStyle name="Heading 2 2 27" xfId="10040"/>
    <cellStyle name="Heading 2 2 28" xfId="10041"/>
    <cellStyle name="Heading 2 2 29" xfId="10042"/>
    <cellStyle name="Heading 2 2 3" xfId="10043"/>
    <cellStyle name="Heading 2 2 3 2" xfId="10044"/>
    <cellStyle name="Heading 2 2 3_Observations" xfId="10045"/>
    <cellStyle name="Heading 2 2 30" xfId="10046"/>
    <cellStyle name="Heading 2 2 31" xfId="10047"/>
    <cellStyle name="Heading 2 2 32" xfId="10048"/>
    <cellStyle name="Heading 2 2 33" xfId="10049"/>
    <cellStyle name="Heading 2 2 34" xfId="10050"/>
    <cellStyle name="Heading 2 2 35" xfId="10051"/>
    <cellStyle name="Heading 2 2 36" xfId="10052"/>
    <cellStyle name="Heading 2 2 4" xfId="10053"/>
    <cellStyle name="Heading 2 2 5" xfId="10054"/>
    <cellStyle name="Heading 2 2 6" xfId="10055"/>
    <cellStyle name="Heading 2 2 7" xfId="10056"/>
    <cellStyle name="Heading 2 2 8" xfId="10057"/>
    <cellStyle name="Heading 2 2 9" xfId="10058"/>
    <cellStyle name="Heading 2 2_Observations" xfId="10059"/>
    <cellStyle name="Heading 2 20" xfId="10060"/>
    <cellStyle name="Heading 2 20 2" xfId="10061"/>
    <cellStyle name="Heading 2 20_Observations" xfId="10062"/>
    <cellStyle name="Heading 2 21" xfId="10063"/>
    <cellStyle name="Heading 2 21 2" xfId="10064"/>
    <cellStyle name="Heading 2 21_Observations" xfId="10065"/>
    <cellStyle name="Heading 2 22" xfId="10066"/>
    <cellStyle name="Heading 2 22 2" xfId="10067"/>
    <cellStyle name="Heading 2 22_Observations" xfId="10068"/>
    <cellStyle name="Heading 2 23" xfId="10069"/>
    <cellStyle name="Heading 2 23 2" xfId="10070"/>
    <cellStyle name="Heading 2 23_Observations" xfId="10071"/>
    <cellStyle name="Heading 2 24" xfId="10072"/>
    <cellStyle name="Heading 2 24 2" xfId="10073"/>
    <cellStyle name="Heading 2 24_Observations" xfId="10074"/>
    <cellStyle name="Heading 2 25" xfId="10075"/>
    <cellStyle name="Heading 2 25 2" xfId="10076"/>
    <cellStyle name="Heading 2 25_Observations" xfId="10077"/>
    <cellStyle name="Heading 2 26" xfId="10078"/>
    <cellStyle name="Heading 2 26 2" xfId="10079"/>
    <cellStyle name="Heading 2 26_Observations" xfId="10080"/>
    <cellStyle name="Heading 2 27" xfId="10081"/>
    <cellStyle name="Heading 2 27 2" xfId="10082"/>
    <cellStyle name="Heading 2 27_Observations" xfId="10083"/>
    <cellStyle name="Heading 2 28" xfId="10084"/>
    <cellStyle name="Heading 2 28 2" xfId="10085"/>
    <cellStyle name="Heading 2 28_Observations" xfId="10086"/>
    <cellStyle name="Heading 2 29" xfId="10087"/>
    <cellStyle name="Heading 2 3" xfId="10088"/>
    <cellStyle name="Heading 2 3 2" xfId="10089"/>
    <cellStyle name="Heading 2 3_Observations" xfId="10090"/>
    <cellStyle name="Heading 2 30" xfId="10091"/>
    <cellStyle name="Heading 2 31" xfId="10092"/>
    <cellStyle name="Heading 2 32" xfId="10093"/>
    <cellStyle name="Heading 2 33" xfId="10094"/>
    <cellStyle name="Heading 2 34" xfId="10095"/>
    <cellStyle name="Heading 2 35" xfId="10096"/>
    <cellStyle name="Heading 2 36" xfId="10097"/>
    <cellStyle name="Heading 2 37" xfId="10098"/>
    <cellStyle name="Heading 2 38" xfId="10099"/>
    <cellStyle name="Heading 2 39" xfId="10100"/>
    <cellStyle name="Heading 2 4" xfId="10101"/>
    <cellStyle name="Heading 2 4 2" xfId="10102"/>
    <cellStyle name="Heading 2 4_Observations" xfId="10103"/>
    <cellStyle name="Heading 2 40" xfId="10104"/>
    <cellStyle name="Heading 2 41" xfId="10105"/>
    <cellStyle name="Heading 2 42" xfId="10106"/>
    <cellStyle name="Heading 2 43" xfId="10107"/>
    <cellStyle name="Heading 2 44" xfId="10108"/>
    <cellStyle name="Heading 2 45" xfId="10109"/>
    <cellStyle name="Heading 2 46" xfId="10110"/>
    <cellStyle name="Heading 2 47" xfId="10111"/>
    <cellStyle name="Heading 2 48" xfId="10112"/>
    <cellStyle name="Heading 2 49" xfId="10113"/>
    <cellStyle name="Heading 2 5" xfId="10114"/>
    <cellStyle name="Heading 2 5 2" xfId="10115"/>
    <cellStyle name="Heading 2 5_Observations" xfId="10116"/>
    <cellStyle name="Heading 2 50" xfId="10117"/>
    <cellStyle name="Heading 2 51" xfId="10118"/>
    <cellStyle name="Heading 2 6" xfId="10119"/>
    <cellStyle name="Heading 2 6 2" xfId="10120"/>
    <cellStyle name="Heading 2 6_Observations" xfId="10121"/>
    <cellStyle name="Heading 2 7" xfId="10122"/>
    <cellStyle name="Heading 2 8" xfId="10123"/>
    <cellStyle name="Heading 2 9" xfId="10124"/>
    <cellStyle name="heading 20" xfId="10125"/>
    <cellStyle name="heading 21" xfId="10126"/>
    <cellStyle name="heading 22" xfId="10127"/>
    <cellStyle name="heading 23" xfId="10128"/>
    <cellStyle name="heading 24" xfId="10129"/>
    <cellStyle name="heading 25" xfId="10130"/>
    <cellStyle name="heading 26" xfId="10131"/>
    <cellStyle name="heading 27" xfId="10132"/>
    <cellStyle name="heading 28" xfId="10133"/>
    <cellStyle name="heading 29" xfId="10134"/>
    <cellStyle name="Heading 3 10" xfId="10135"/>
    <cellStyle name="Heading 3 11" xfId="10136"/>
    <cellStyle name="Heading 3 12" xfId="10137"/>
    <cellStyle name="Heading 3 13" xfId="10138"/>
    <cellStyle name="Heading 3 14" xfId="10139"/>
    <cellStyle name="Heading 3 15" xfId="10140"/>
    <cellStyle name="Heading 3 16" xfId="10141"/>
    <cellStyle name="Heading 3 16 2" xfId="10142"/>
    <cellStyle name="Heading 3 16_Observations" xfId="10143"/>
    <cellStyle name="Heading 3 17" xfId="10144"/>
    <cellStyle name="Heading 3 17 2" xfId="10145"/>
    <cellStyle name="Heading 3 17_Observations" xfId="10146"/>
    <cellStyle name="Heading 3 18" xfId="10147"/>
    <cellStyle name="Heading 3 18 2" xfId="10148"/>
    <cellStyle name="Heading 3 18_Observations" xfId="10149"/>
    <cellStyle name="Heading 3 19" xfId="10150"/>
    <cellStyle name="Heading 3 19 2" xfId="10151"/>
    <cellStyle name="Heading 3 19_Observations" xfId="10152"/>
    <cellStyle name="Heading 3 2" xfId="10153"/>
    <cellStyle name="Heading 3 2 10" xfId="10154"/>
    <cellStyle name="Heading 3 2 11" xfId="10155"/>
    <cellStyle name="Heading 3 2 12" xfId="10156"/>
    <cellStyle name="Heading 3 2 13" xfId="10157"/>
    <cellStyle name="Heading 3 2 14" xfId="10158"/>
    <cellStyle name="Heading 3 2 15" xfId="10159"/>
    <cellStyle name="Heading 3 2 16" xfId="10160"/>
    <cellStyle name="Heading 3 2 17" xfId="10161"/>
    <cellStyle name="Heading 3 2 18" xfId="10162"/>
    <cellStyle name="Heading 3 2 19" xfId="10163"/>
    <cellStyle name="Heading 3 2 2" xfId="10164"/>
    <cellStyle name="Heading 3 2 2 2" xfId="10165"/>
    <cellStyle name="Heading 3 2 2_Observations" xfId="10166"/>
    <cellStyle name="Heading 3 2 20" xfId="10167"/>
    <cellStyle name="Heading 3 2 21" xfId="10168"/>
    <cellStyle name="Heading 3 2 22" xfId="10169"/>
    <cellStyle name="Heading 3 2 23" xfId="10170"/>
    <cellStyle name="Heading 3 2 24" xfId="10171"/>
    <cellStyle name="Heading 3 2 25" xfId="10172"/>
    <cellStyle name="Heading 3 2 26" xfId="10173"/>
    <cellStyle name="Heading 3 2 27" xfId="10174"/>
    <cellStyle name="Heading 3 2 28" xfId="10175"/>
    <cellStyle name="Heading 3 2 29" xfId="10176"/>
    <cellStyle name="Heading 3 2 3" xfId="10177"/>
    <cellStyle name="Heading 3 2 3 2" xfId="10178"/>
    <cellStyle name="Heading 3 2 3_Observations" xfId="10179"/>
    <cellStyle name="Heading 3 2 30" xfId="10180"/>
    <cellStyle name="Heading 3 2 31" xfId="10181"/>
    <cellStyle name="Heading 3 2 32" xfId="10182"/>
    <cellStyle name="Heading 3 2 33" xfId="10183"/>
    <cellStyle name="Heading 3 2 34" xfId="10184"/>
    <cellStyle name="Heading 3 2 35" xfId="10185"/>
    <cellStyle name="Heading 3 2 36" xfId="10186"/>
    <cellStyle name="Heading 3 2 4" xfId="10187"/>
    <cellStyle name="Heading 3 2 5" xfId="10188"/>
    <cellStyle name="Heading 3 2 6" xfId="10189"/>
    <cellStyle name="Heading 3 2 7" xfId="10190"/>
    <cellStyle name="Heading 3 2 8" xfId="10191"/>
    <cellStyle name="Heading 3 2 9" xfId="10192"/>
    <cellStyle name="Heading 3 2_Observations" xfId="10193"/>
    <cellStyle name="Heading 3 20" xfId="10194"/>
    <cellStyle name="Heading 3 20 2" xfId="10195"/>
    <cellStyle name="Heading 3 20_Observations" xfId="10196"/>
    <cellStyle name="Heading 3 21" xfId="10197"/>
    <cellStyle name="Heading 3 21 2" xfId="10198"/>
    <cellStyle name="Heading 3 21_Observations" xfId="10199"/>
    <cellStyle name="Heading 3 22" xfId="10200"/>
    <cellStyle name="Heading 3 22 2" xfId="10201"/>
    <cellStyle name="Heading 3 22_Observations" xfId="10202"/>
    <cellStyle name="Heading 3 23" xfId="10203"/>
    <cellStyle name="Heading 3 23 2" xfId="10204"/>
    <cellStyle name="Heading 3 23_Observations" xfId="10205"/>
    <cellStyle name="Heading 3 24" xfId="10206"/>
    <cellStyle name="Heading 3 24 2" xfId="10207"/>
    <cellStyle name="Heading 3 24_Observations" xfId="10208"/>
    <cellStyle name="Heading 3 25" xfId="10209"/>
    <cellStyle name="Heading 3 25 2" xfId="10210"/>
    <cellStyle name="Heading 3 25_Observations" xfId="10211"/>
    <cellStyle name="Heading 3 26" xfId="10212"/>
    <cellStyle name="Heading 3 26 2" xfId="10213"/>
    <cellStyle name="Heading 3 26_Observations" xfId="10214"/>
    <cellStyle name="Heading 3 27" xfId="10215"/>
    <cellStyle name="Heading 3 27 2" xfId="10216"/>
    <cellStyle name="Heading 3 27_Observations" xfId="10217"/>
    <cellStyle name="Heading 3 28" xfId="10218"/>
    <cellStyle name="Heading 3 28 2" xfId="10219"/>
    <cellStyle name="Heading 3 28_Observations" xfId="10220"/>
    <cellStyle name="Heading 3 29" xfId="10221"/>
    <cellStyle name="Heading 3 3" xfId="10222"/>
    <cellStyle name="Heading 3 3 2" xfId="10223"/>
    <cellStyle name="Heading 3 3_Observations" xfId="10224"/>
    <cellStyle name="Heading 3 30" xfId="10225"/>
    <cellStyle name="Heading 3 31" xfId="10226"/>
    <cellStyle name="Heading 3 32" xfId="10227"/>
    <cellStyle name="Heading 3 33" xfId="10228"/>
    <cellStyle name="Heading 3 34" xfId="10229"/>
    <cellStyle name="Heading 3 35" xfId="10230"/>
    <cellStyle name="Heading 3 36" xfId="10231"/>
    <cellStyle name="Heading 3 37" xfId="10232"/>
    <cellStyle name="Heading 3 38" xfId="10233"/>
    <cellStyle name="Heading 3 39" xfId="10234"/>
    <cellStyle name="Heading 3 4" xfId="10235"/>
    <cellStyle name="Heading 3 4 2" xfId="10236"/>
    <cellStyle name="Heading 3 4_Observations" xfId="10237"/>
    <cellStyle name="Heading 3 40" xfId="10238"/>
    <cellStyle name="Heading 3 41" xfId="10239"/>
    <cellStyle name="Heading 3 42" xfId="10240"/>
    <cellStyle name="Heading 3 43" xfId="10241"/>
    <cellStyle name="Heading 3 44" xfId="10242"/>
    <cellStyle name="Heading 3 45" xfId="10243"/>
    <cellStyle name="Heading 3 46" xfId="10244"/>
    <cellStyle name="Heading 3 47" xfId="10245"/>
    <cellStyle name="Heading 3 48" xfId="10246"/>
    <cellStyle name="Heading 3 49" xfId="10247"/>
    <cellStyle name="Heading 3 5" xfId="10248"/>
    <cellStyle name="Heading 3 5 2" xfId="10249"/>
    <cellStyle name="Heading 3 5_Observations" xfId="10250"/>
    <cellStyle name="Heading 3 50" xfId="10251"/>
    <cellStyle name="Heading 3 51" xfId="10252"/>
    <cellStyle name="Heading 3 6" xfId="10253"/>
    <cellStyle name="Heading 3 6 2" xfId="10254"/>
    <cellStyle name="Heading 3 6_Observations" xfId="10255"/>
    <cellStyle name="Heading 3 7" xfId="10256"/>
    <cellStyle name="Heading 3 8" xfId="10257"/>
    <cellStyle name="Heading 3 9" xfId="10258"/>
    <cellStyle name="heading 30" xfId="10259"/>
    <cellStyle name="heading 31" xfId="10260"/>
    <cellStyle name="heading 32" xfId="10261"/>
    <cellStyle name="heading 33" xfId="10262"/>
    <cellStyle name="heading 34" xfId="10263"/>
    <cellStyle name="heading 35" xfId="10264"/>
    <cellStyle name="heading 36" xfId="10265"/>
    <cellStyle name="heading 37" xfId="10266"/>
    <cellStyle name="heading 38" xfId="10267"/>
    <cellStyle name="heading 39" xfId="10268"/>
    <cellStyle name="Heading 4 10" xfId="10269"/>
    <cellStyle name="Heading 4 11" xfId="10270"/>
    <cellStyle name="Heading 4 12" xfId="10271"/>
    <cellStyle name="Heading 4 13" xfId="10272"/>
    <cellStyle name="Heading 4 14" xfId="10273"/>
    <cellStyle name="Heading 4 15" xfId="10274"/>
    <cellStyle name="Heading 4 16" xfId="10275"/>
    <cellStyle name="Heading 4 16 2" xfId="10276"/>
    <cellStyle name="Heading 4 16_Observations" xfId="10277"/>
    <cellStyle name="Heading 4 17" xfId="10278"/>
    <cellStyle name="Heading 4 17 2" xfId="10279"/>
    <cellStyle name="Heading 4 17_Observations" xfId="10280"/>
    <cellStyle name="Heading 4 18" xfId="10281"/>
    <cellStyle name="Heading 4 18 2" xfId="10282"/>
    <cellStyle name="Heading 4 18_Observations" xfId="10283"/>
    <cellStyle name="Heading 4 19" xfId="10284"/>
    <cellStyle name="Heading 4 19 2" xfId="10285"/>
    <cellStyle name="Heading 4 19_Observations" xfId="10286"/>
    <cellStyle name="Heading 4 2" xfId="10287"/>
    <cellStyle name="Heading 4 2 10" xfId="10288"/>
    <cellStyle name="Heading 4 2 11" xfId="10289"/>
    <cellStyle name="Heading 4 2 12" xfId="10290"/>
    <cellStyle name="Heading 4 2 13" xfId="10291"/>
    <cellStyle name="Heading 4 2 14" xfId="10292"/>
    <cellStyle name="Heading 4 2 15" xfId="10293"/>
    <cellStyle name="Heading 4 2 16" xfId="10294"/>
    <cellStyle name="Heading 4 2 17" xfId="10295"/>
    <cellStyle name="Heading 4 2 18" xfId="10296"/>
    <cellStyle name="Heading 4 2 19" xfId="10297"/>
    <cellStyle name="Heading 4 2 2" xfId="10298"/>
    <cellStyle name="Heading 4 2 2 2" xfId="10299"/>
    <cellStyle name="Heading 4 2 2_Observations" xfId="10300"/>
    <cellStyle name="Heading 4 2 20" xfId="10301"/>
    <cellStyle name="Heading 4 2 21" xfId="10302"/>
    <cellStyle name="Heading 4 2 22" xfId="10303"/>
    <cellStyle name="Heading 4 2 23" xfId="10304"/>
    <cellStyle name="Heading 4 2 24" xfId="10305"/>
    <cellStyle name="Heading 4 2 25" xfId="10306"/>
    <cellStyle name="Heading 4 2 26" xfId="10307"/>
    <cellStyle name="Heading 4 2 27" xfId="10308"/>
    <cellStyle name="Heading 4 2 28" xfId="10309"/>
    <cellStyle name="Heading 4 2 29" xfId="10310"/>
    <cellStyle name="Heading 4 2 3" xfId="10311"/>
    <cellStyle name="Heading 4 2 3 2" xfId="10312"/>
    <cellStyle name="Heading 4 2 3_Observations" xfId="10313"/>
    <cellStyle name="Heading 4 2 30" xfId="10314"/>
    <cellStyle name="Heading 4 2 31" xfId="10315"/>
    <cellStyle name="Heading 4 2 32" xfId="10316"/>
    <cellStyle name="Heading 4 2 33" xfId="10317"/>
    <cellStyle name="Heading 4 2 34" xfId="10318"/>
    <cellStyle name="Heading 4 2 35" xfId="10319"/>
    <cellStyle name="Heading 4 2 36" xfId="10320"/>
    <cellStyle name="Heading 4 2 4" xfId="10321"/>
    <cellStyle name="Heading 4 2 5" xfId="10322"/>
    <cellStyle name="Heading 4 2 6" xfId="10323"/>
    <cellStyle name="Heading 4 2 7" xfId="10324"/>
    <cellStyle name="Heading 4 2 8" xfId="10325"/>
    <cellStyle name="Heading 4 2 9" xfId="10326"/>
    <cellStyle name="Heading 4 2_Observations" xfId="10327"/>
    <cellStyle name="Heading 4 20" xfId="10328"/>
    <cellStyle name="Heading 4 20 2" xfId="10329"/>
    <cellStyle name="Heading 4 20_Observations" xfId="10330"/>
    <cellStyle name="Heading 4 21" xfId="10331"/>
    <cellStyle name="Heading 4 21 2" xfId="10332"/>
    <cellStyle name="Heading 4 21_Observations" xfId="10333"/>
    <cellStyle name="Heading 4 22" xfId="10334"/>
    <cellStyle name="Heading 4 22 2" xfId="10335"/>
    <cellStyle name="Heading 4 22_Observations" xfId="10336"/>
    <cellStyle name="Heading 4 23" xfId="10337"/>
    <cellStyle name="Heading 4 23 2" xfId="10338"/>
    <cellStyle name="Heading 4 23_Observations" xfId="10339"/>
    <cellStyle name="Heading 4 24" xfId="10340"/>
    <cellStyle name="Heading 4 24 2" xfId="10341"/>
    <cellStyle name="Heading 4 24_Observations" xfId="10342"/>
    <cellStyle name="Heading 4 25" xfId="10343"/>
    <cellStyle name="Heading 4 25 2" xfId="10344"/>
    <cellStyle name="Heading 4 25_Observations" xfId="10345"/>
    <cellStyle name="Heading 4 26" xfId="10346"/>
    <cellStyle name="Heading 4 26 2" xfId="10347"/>
    <cellStyle name="Heading 4 26_Observations" xfId="10348"/>
    <cellStyle name="Heading 4 27" xfId="10349"/>
    <cellStyle name="Heading 4 27 2" xfId="10350"/>
    <cellStyle name="Heading 4 27_Observations" xfId="10351"/>
    <cellStyle name="Heading 4 28" xfId="10352"/>
    <cellStyle name="Heading 4 28 2" xfId="10353"/>
    <cellStyle name="Heading 4 28_Observations" xfId="10354"/>
    <cellStyle name="Heading 4 29" xfId="10355"/>
    <cellStyle name="Heading 4 3" xfId="10356"/>
    <cellStyle name="Heading 4 3 2" xfId="10357"/>
    <cellStyle name="Heading 4 3_Observations" xfId="10358"/>
    <cellStyle name="Heading 4 30" xfId="10359"/>
    <cellStyle name="Heading 4 31" xfId="10360"/>
    <cellStyle name="Heading 4 32" xfId="10361"/>
    <cellStyle name="Heading 4 33" xfId="10362"/>
    <cellStyle name="Heading 4 34" xfId="10363"/>
    <cellStyle name="Heading 4 35" xfId="10364"/>
    <cellStyle name="Heading 4 36" xfId="10365"/>
    <cellStyle name="Heading 4 37" xfId="10366"/>
    <cellStyle name="Heading 4 38" xfId="10367"/>
    <cellStyle name="Heading 4 39" xfId="10368"/>
    <cellStyle name="Heading 4 4" xfId="10369"/>
    <cellStyle name="Heading 4 4 2" xfId="10370"/>
    <cellStyle name="Heading 4 4_Observations" xfId="10371"/>
    <cellStyle name="Heading 4 40" xfId="10372"/>
    <cellStyle name="Heading 4 41" xfId="10373"/>
    <cellStyle name="Heading 4 42" xfId="10374"/>
    <cellStyle name="Heading 4 43" xfId="10375"/>
    <cellStyle name="Heading 4 44" xfId="10376"/>
    <cellStyle name="Heading 4 45" xfId="10377"/>
    <cellStyle name="Heading 4 46" xfId="10378"/>
    <cellStyle name="Heading 4 47" xfId="10379"/>
    <cellStyle name="Heading 4 48" xfId="10380"/>
    <cellStyle name="Heading 4 49" xfId="10381"/>
    <cellStyle name="Heading 4 5" xfId="10382"/>
    <cellStyle name="Heading 4 5 2" xfId="10383"/>
    <cellStyle name="Heading 4 5_Observations" xfId="10384"/>
    <cellStyle name="Heading 4 50" xfId="10385"/>
    <cellStyle name="Heading 4 51" xfId="10386"/>
    <cellStyle name="Heading 4 6" xfId="10387"/>
    <cellStyle name="Heading 4 6 2" xfId="10388"/>
    <cellStyle name="Heading 4 6_Observations" xfId="10389"/>
    <cellStyle name="Heading 4 7" xfId="10390"/>
    <cellStyle name="Heading 4 8" xfId="10391"/>
    <cellStyle name="Heading 4 9" xfId="10392"/>
    <cellStyle name="heading 40" xfId="10393"/>
    <cellStyle name="heading 41" xfId="10394"/>
    <cellStyle name="heading 42" xfId="10395"/>
    <cellStyle name="heading 43" xfId="10396"/>
    <cellStyle name="heading 44" xfId="10397"/>
    <cellStyle name="heading 45" xfId="10398"/>
    <cellStyle name="heading 46" xfId="10399"/>
    <cellStyle name="heading 47" xfId="10400"/>
    <cellStyle name="heading 48" xfId="10401"/>
    <cellStyle name="heading 49" xfId="10402"/>
    <cellStyle name="heading 5" xfId="10403"/>
    <cellStyle name="heading 5 10" xfId="10404"/>
    <cellStyle name="Heading 5 11" xfId="10405"/>
    <cellStyle name="Heading 5 2" xfId="10406"/>
    <cellStyle name="heading 5 3" xfId="10407"/>
    <cellStyle name="heading 5 4" xfId="10408"/>
    <cellStyle name="heading 5 5" xfId="10409"/>
    <cellStyle name="heading 5 6" xfId="10410"/>
    <cellStyle name="heading 5 7" xfId="10411"/>
    <cellStyle name="heading 5 8" xfId="10412"/>
    <cellStyle name="heading 5 9" xfId="10413"/>
    <cellStyle name="heading 5_Observations" xfId="10414"/>
    <cellStyle name="heading 50" xfId="10415"/>
    <cellStyle name="heading 51" xfId="10416"/>
    <cellStyle name="heading 52" xfId="10417"/>
    <cellStyle name="heading 53" xfId="10418"/>
    <cellStyle name="heading 54" xfId="10419"/>
    <cellStyle name="heading 55" xfId="10420"/>
    <cellStyle name="heading 56" xfId="10421"/>
    <cellStyle name="heading 57" xfId="10422"/>
    <cellStyle name="heading 58" xfId="10423"/>
    <cellStyle name="heading 59" xfId="10424"/>
    <cellStyle name="heading 6" xfId="10425"/>
    <cellStyle name="heading 6 10" xfId="10426"/>
    <cellStyle name="Heading 6 11" xfId="10427"/>
    <cellStyle name="Heading 6 2" xfId="10428"/>
    <cellStyle name="heading 6 3" xfId="10429"/>
    <cellStyle name="heading 6 4" xfId="10430"/>
    <cellStyle name="heading 6 5" xfId="10431"/>
    <cellStyle name="heading 6 6" xfId="10432"/>
    <cellStyle name="heading 6 7" xfId="10433"/>
    <cellStyle name="heading 6 8" xfId="10434"/>
    <cellStyle name="heading 6 9" xfId="10435"/>
    <cellStyle name="heading 6_Observations" xfId="10436"/>
    <cellStyle name="heading 60" xfId="10437"/>
    <cellStyle name="heading 61" xfId="10438"/>
    <cellStyle name="Heading 62" xfId="10439"/>
    <cellStyle name="Heading 63" xfId="10440"/>
    <cellStyle name="Heading 64" xfId="10441"/>
    <cellStyle name="Heading 65" xfId="10442"/>
    <cellStyle name="Heading 66" xfId="10443"/>
    <cellStyle name="Heading 67" xfId="10444"/>
    <cellStyle name="Heading 68" xfId="10445"/>
    <cellStyle name="Heading 69" xfId="10446"/>
    <cellStyle name="heading 7" xfId="10447"/>
    <cellStyle name="heading 7 10" xfId="10448"/>
    <cellStyle name="Heading 7 11" xfId="10449"/>
    <cellStyle name="Heading 7 2" xfId="10450"/>
    <cellStyle name="heading 7 3" xfId="10451"/>
    <cellStyle name="heading 7 4" xfId="10452"/>
    <cellStyle name="heading 7 5" xfId="10453"/>
    <cellStyle name="heading 7 6" xfId="10454"/>
    <cellStyle name="heading 7 7" xfId="10455"/>
    <cellStyle name="heading 7 8" xfId="10456"/>
    <cellStyle name="heading 7 9" xfId="10457"/>
    <cellStyle name="heading 7_Observations" xfId="10458"/>
    <cellStyle name="Heading 70" xfId="10459"/>
    <cellStyle name="heading 71" xfId="10460"/>
    <cellStyle name="Heading 72" xfId="10461"/>
    <cellStyle name="Heading 73" xfId="10462"/>
    <cellStyle name="Heading 74" xfId="10463"/>
    <cellStyle name="heading 75" xfId="10464"/>
    <cellStyle name="heading 76" xfId="10465"/>
    <cellStyle name="heading 77" xfId="10466"/>
    <cellStyle name="heading 78" xfId="10467"/>
    <cellStyle name="heading 79" xfId="10468"/>
    <cellStyle name="heading 8" xfId="10469"/>
    <cellStyle name="heading 8 10" xfId="10470"/>
    <cellStyle name="Heading 8 11" xfId="10471"/>
    <cellStyle name="Heading 8 2" xfId="10472"/>
    <cellStyle name="heading 8 3" xfId="10473"/>
    <cellStyle name="heading 8 4" xfId="10474"/>
    <cellStyle name="heading 8 5" xfId="10475"/>
    <cellStyle name="heading 8 6" xfId="10476"/>
    <cellStyle name="heading 8 7" xfId="10477"/>
    <cellStyle name="heading 8 8" xfId="10478"/>
    <cellStyle name="heading 8 9" xfId="10479"/>
    <cellStyle name="heading 8_Observations" xfId="10480"/>
    <cellStyle name="heading 80" xfId="10481"/>
    <cellStyle name="heading 81" xfId="10482"/>
    <cellStyle name="heading 82" xfId="10483"/>
    <cellStyle name="heading 9" xfId="10484"/>
    <cellStyle name="Heading Left" xfId="10485"/>
    <cellStyle name="Heading No Underline" xfId="10486"/>
    <cellStyle name="Heading No Underline 2" xfId="10487"/>
    <cellStyle name="Heading Right" xfId="10488"/>
    <cellStyle name="Heading With Underline" xfId="10489"/>
    <cellStyle name="heading1" xfId="10490"/>
    <cellStyle name="heading1 2" xfId="10491"/>
    <cellStyle name="heading1 3" xfId="10492"/>
    <cellStyle name="HEADING1 4" xfId="10493"/>
    <cellStyle name="heading1_Observations" xfId="10494"/>
    <cellStyle name="heading2" xfId="10495"/>
    <cellStyle name="heading2 2" xfId="10496"/>
    <cellStyle name="heading2 3" xfId="10497"/>
    <cellStyle name="HEADING2 4" xfId="10498"/>
    <cellStyle name="heading2_Observations" xfId="10499"/>
    <cellStyle name="HeadingB" xfId="10500"/>
    <cellStyle name="HeadingB 2" xfId="10501"/>
    <cellStyle name="HeadingB 3" xfId="10502"/>
    <cellStyle name="HeadingB_Observations" xfId="10503"/>
    <cellStyle name="HeadingBU" xfId="10504"/>
    <cellStyle name="HeadingBU 2" xfId="10505"/>
    <cellStyle name="HeadingBU 3" xfId="10506"/>
    <cellStyle name="HeadingBU_Observations" xfId="10507"/>
    <cellStyle name="HEADINGS" xfId="10508"/>
    <cellStyle name="HEADINGS 2" xfId="10509"/>
    <cellStyle name="HEADINGS 3" xfId="10510"/>
    <cellStyle name="HeadingS 4" xfId="10511"/>
    <cellStyle name="HEADINGS_Observations" xfId="10512"/>
    <cellStyle name="HEADINGSTOP" xfId="10513"/>
    <cellStyle name="HEADINGSTOP 2" xfId="10514"/>
    <cellStyle name="HEADINGSTOP 3" xfId="10515"/>
    <cellStyle name="HEADINGSTOP_Observations" xfId="10516"/>
    <cellStyle name="HIDDEN" xfId="10517"/>
    <cellStyle name="Hide" xfId="10518"/>
    <cellStyle name="Hyperlink 2" xfId="10519"/>
    <cellStyle name="Hyperlink 2 2" xfId="10520"/>
    <cellStyle name="Hyperlink 3" xfId="10521"/>
    <cellStyle name="Hyperlink 4" xfId="10522"/>
    <cellStyle name="imput" xfId="10523"/>
    <cellStyle name="Input %" xfId="10524"/>
    <cellStyle name="Input % 2" xfId="10525"/>
    <cellStyle name="Input % 2 2" xfId="10526"/>
    <cellStyle name="Input ," xfId="10527"/>
    <cellStyle name="Input , 2" xfId="10528"/>
    <cellStyle name="Input , 2 2" xfId="10529"/>
    <cellStyle name="Input [yellow]" xfId="10530"/>
    <cellStyle name="Input [yellow] 2" xfId="10531"/>
    <cellStyle name="Input [yellow] 2 2" xfId="10532"/>
    <cellStyle name="Input [yellow] 2 3" xfId="10533"/>
    <cellStyle name="Input [yellow] 2 4" xfId="10534"/>
    <cellStyle name="Input [yellow] 2 5" xfId="10535"/>
    <cellStyle name="Input [yellow] 2_Observations" xfId="10536"/>
    <cellStyle name="Input [yellow] 3" xfId="10537"/>
    <cellStyle name="Input [yellow] 4" xfId="10538"/>
    <cellStyle name="Input [yellow] 5" xfId="10539"/>
    <cellStyle name="Input [yellow] 6" xfId="10540"/>
    <cellStyle name="Input [yellow]_Observations" xfId="10541"/>
    <cellStyle name="Input 10" xfId="10542"/>
    <cellStyle name="Input 11" xfId="10543"/>
    <cellStyle name="Input 12" xfId="10544"/>
    <cellStyle name="Input 13" xfId="10545"/>
    <cellStyle name="Input 14" xfId="10546"/>
    <cellStyle name="Input 15" xfId="10547"/>
    <cellStyle name="Input 16" xfId="10548"/>
    <cellStyle name="Input 16 2" xfId="10549"/>
    <cellStyle name="Input 16_Observations" xfId="10550"/>
    <cellStyle name="Input 17" xfId="10551"/>
    <cellStyle name="Input 17 2" xfId="10552"/>
    <cellStyle name="Input 17_Observations" xfId="10553"/>
    <cellStyle name="Input 18" xfId="10554"/>
    <cellStyle name="Input 18 2" xfId="10555"/>
    <cellStyle name="Input 18_Observations" xfId="10556"/>
    <cellStyle name="Input 19" xfId="10557"/>
    <cellStyle name="Input 19 2" xfId="10558"/>
    <cellStyle name="Input 19_Observations" xfId="10559"/>
    <cellStyle name="Input 2" xfId="10560"/>
    <cellStyle name="Input 2 10" xfId="10561"/>
    <cellStyle name="Input 2 11" xfId="10562"/>
    <cellStyle name="Input 2 12" xfId="10563"/>
    <cellStyle name="Input 2 13" xfId="10564"/>
    <cellStyle name="Input 2 14" xfId="10565"/>
    <cellStyle name="Input 2 15" xfId="10566"/>
    <cellStyle name="Input 2 16" xfId="10567"/>
    <cellStyle name="Input 2 17" xfId="10568"/>
    <cellStyle name="Input 2 18" xfId="10569"/>
    <cellStyle name="Input 2 19" xfId="10570"/>
    <cellStyle name="Input 2 2" xfId="10571"/>
    <cellStyle name="Input 2 2 2" xfId="10572"/>
    <cellStyle name="Input 2 2 3" xfId="10573"/>
    <cellStyle name="Input 2 2_Observations" xfId="10574"/>
    <cellStyle name="Input 2 20" xfId="10575"/>
    <cellStyle name="Input 2 21" xfId="10576"/>
    <cellStyle name="Input 2 22" xfId="10577"/>
    <cellStyle name="Input 2 23" xfId="10578"/>
    <cellStyle name="Input 2 24" xfId="10579"/>
    <cellStyle name="Input 2 25" xfId="10580"/>
    <cellStyle name="Input 2 26" xfId="10581"/>
    <cellStyle name="Input 2 27" xfId="10582"/>
    <cellStyle name="Input 2 28" xfId="10583"/>
    <cellStyle name="Input 2 29" xfId="10584"/>
    <cellStyle name="Input 2 3" xfId="10585"/>
    <cellStyle name="Input 2 3 2" xfId="10586"/>
    <cellStyle name="Input 2 3 3" xfId="10587"/>
    <cellStyle name="Input 2 3_Observations" xfId="10588"/>
    <cellStyle name="Input 2 30" xfId="10589"/>
    <cellStyle name="Input 2 31" xfId="10590"/>
    <cellStyle name="Input 2 32" xfId="10591"/>
    <cellStyle name="Input 2 33" xfId="10592"/>
    <cellStyle name="Input 2 34" xfId="10593"/>
    <cellStyle name="Input 2 35" xfId="10594"/>
    <cellStyle name="Input 2 36" xfId="10595"/>
    <cellStyle name="Input 2 37" xfId="10596"/>
    <cellStyle name="Input 2 4" xfId="10597"/>
    <cellStyle name="Input 2 5" xfId="10598"/>
    <cellStyle name="Input 2 6" xfId="10599"/>
    <cellStyle name="Input 2 7" xfId="10600"/>
    <cellStyle name="Input 2 8" xfId="10601"/>
    <cellStyle name="Input 2 9" xfId="10602"/>
    <cellStyle name="input 2 dec" xfId="10603"/>
    <cellStyle name="input 2 dec 2" xfId="10604"/>
    <cellStyle name="input 2 dec 2 2" xfId="10605"/>
    <cellStyle name="Input 2_Observations" xfId="10606"/>
    <cellStyle name="Input 20" xfId="10607"/>
    <cellStyle name="Input 20 2" xfId="10608"/>
    <cellStyle name="Input 20_Observations" xfId="10609"/>
    <cellStyle name="Input 21" xfId="10610"/>
    <cellStyle name="Input 21 2" xfId="10611"/>
    <cellStyle name="Input 21_Observations" xfId="10612"/>
    <cellStyle name="Input 22" xfId="10613"/>
    <cellStyle name="Input 22 2" xfId="10614"/>
    <cellStyle name="Input 22_Observations" xfId="10615"/>
    <cellStyle name="Input 23" xfId="10616"/>
    <cellStyle name="Input 23 2" xfId="10617"/>
    <cellStyle name="Input 23_Observations" xfId="10618"/>
    <cellStyle name="Input 24" xfId="10619"/>
    <cellStyle name="Input 24 2" xfId="10620"/>
    <cellStyle name="Input 24_Observations" xfId="10621"/>
    <cellStyle name="Input 25" xfId="10622"/>
    <cellStyle name="Input 25 2" xfId="10623"/>
    <cellStyle name="Input 25_Observations" xfId="10624"/>
    <cellStyle name="Input 26" xfId="10625"/>
    <cellStyle name="Input 26 2" xfId="10626"/>
    <cellStyle name="Input 26_Observations" xfId="10627"/>
    <cellStyle name="Input 27" xfId="10628"/>
    <cellStyle name="Input 27 2" xfId="10629"/>
    <cellStyle name="Input 27_Observations" xfId="10630"/>
    <cellStyle name="Input 28" xfId="10631"/>
    <cellStyle name="Input 28 2" xfId="10632"/>
    <cellStyle name="Input 28_Observations" xfId="10633"/>
    <cellStyle name="Input 29" xfId="10634"/>
    <cellStyle name="Input 3" xfId="10635"/>
    <cellStyle name="Input 3 2" xfId="10636"/>
    <cellStyle name="Input 3 2 2" xfId="10637"/>
    <cellStyle name="Input 3 2_Observations" xfId="10638"/>
    <cellStyle name="Input 3 3" xfId="10639"/>
    <cellStyle name="Input 3_Observations" xfId="10640"/>
    <cellStyle name="Input 30" xfId="10641"/>
    <cellStyle name="Input 31" xfId="10642"/>
    <cellStyle name="Input 32" xfId="10643"/>
    <cellStyle name="Input 33" xfId="10644"/>
    <cellStyle name="Input 34" xfId="10645"/>
    <cellStyle name="Input 35" xfId="10646"/>
    <cellStyle name="Input 36" xfId="10647"/>
    <cellStyle name="Input 37" xfId="10648"/>
    <cellStyle name="Input 38" xfId="10649"/>
    <cellStyle name="Input 39" xfId="10650"/>
    <cellStyle name="Input 4" xfId="10651"/>
    <cellStyle name="Input 4 2" xfId="10652"/>
    <cellStyle name="Input 4_Observations" xfId="10653"/>
    <cellStyle name="Input 40" xfId="10654"/>
    <cellStyle name="Input 41" xfId="10655"/>
    <cellStyle name="Input 42" xfId="10656"/>
    <cellStyle name="Input 43" xfId="10657"/>
    <cellStyle name="Input 44" xfId="10658"/>
    <cellStyle name="Input 45" xfId="10659"/>
    <cellStyle name="Input 46" xfId="10660"/>
    <cellStyle name="Input 47" xfId="10661"/>
    <cellStyle name="Input 48" xfId="10662"/>
    <cellStyle name="Input 49" xfId="10663"/>
    <cellStyle name="Input 5" xfId="10664"/>
    <cellStyle name="Input 5 2" xfId="10665"/>
    <cellStyle name="Input 5_Observations" xfId="10666"/>
    <cellStyle name="Input 50" xfId="10667"/>
    <cellStyle name="Input 51" xfId="10668"/>
    <cellStyle name="Input 52" xfId="10669"/>
    <cellStyle name="Input 6" xfId="10670"/>
    <cellStyle name="Input 6 2" xfId="10671"/>
    <cellStyle name="Input 6_Observations" xfId="10672"/>
    <cellStyle name="Input 7" xfId="10673"/>
    <cellStyle name="Input 8" xfId="10674"/>
    <cellStyle name="Input 9" xfId="10675"/>
    <cellStyle name="Input Currency" xfId="10676"/>
    <cellStyle name="Input Currency 2" xfId="10677"/>
    <cellStyle name="Input Currency_Observations" xfId="10678"/>
    <cellStyle name="Input Date" xfId="10679"/>
    <cellStyle name="Input Date 2" xfId="10680"/>
    <cellStyle name="Input Date_Observations" xfId="10681"/>
    <cellStyle name="Input Fixed [0]" xfId="10682"/>
    <cellStyle name="Input Fixed [0] 2" xfId="10683"/>
    <cellStyle name="Input Fixed [0]_Observations" xfId="10684"/>
    <cellStyle name="Input Normal" xfId="10685"/>
    <cellStyle name="Input Normal 2" xfId="10686"/>
    <cellStyle name="Input Normal_Observations" xfId="10687"/>
    <cellStyle name="Input Percent" xfId="10688"/>
    <cellStyle name="Input Percent [2]" xfId="10689"/>
    <cellStyle name="Input Percent [2] 2" xfId="10690"/>
    <cellStyle name="Input Percent [2]_Observations" xfId="10691"/>
    <cellStyle name="Input Percent 10" xfId="10692"/>
    <cellStyle name="Input Percent 2" xfId="10693"/>
    <cellStyle name="Input Percent 3" xfId="10694"/>
    <cellStyle name="Input Percent 4" xfId="10695"/>
    <cellStyle name="Input Percent 5" xfId="10696"/>
    <cellStyle name="Input Percent 6" xfId="10697"/>
    <cellStyle name="Input Percent 7" xfId="10698"/>
    <cellStyle name="Input Percent 8" xfId="10699"/>
    <cellStyle name="Input Percent 9" xfId="10700"/>
    <cellStyle name="Input Percent_Observations" xfId="10701"/>
    <cellStyle name="Input Titles" xfId="10702"/>
    <cellStyle name="Input1" xfId="10703"/>
    <cellStyle name="Input1 2" xfId="10704"/>
    <cellStyle name="Input1_Observations" xfId="10705"/>
    <cellStyle name="Input2" xfId="10706"/>
    <cellStyle name="Input2 2" xfId="10707"/>
    <cellStyle name="Input2_Observations" xfId="10708"/>
    <cellStyle name="InputBlueFont" xfId="10709"/>
    <cellStyle name="InputBlueFont 2" xfId="10710"/>
    <cellStyle name="InputBlueFont 3" xfId="10711"/>
    <cellStyle name="InputBlueFont_Observations" xfId="10712"/>
    <cellStyle name="InputBlueFontLocked" xfId="10713"/>
    <cellStyle name="InputBlueFontLocked 2" xfId="10714"/>
    <cellStyle name="InputBlueFontLocked 3" xfId="10715"/>
    <cellStyle name="InputBlueFontLocked_Observations" xfId="10716"/>
    <cellStyle name="InputCell" xfId="10717"/>
    <cellStyle name="InputNumberA" xfId="10718"/>
    <cellStyle name="InputNumberB" xfId="10719"/>
    <cellStyle name="InputOptional" xfId="10720"/>
    <cellStyle name="InputOptional 2" xfId="10721"/>
    <cellStyle name="InputOptional 3" xfId="10722"/>
    <cellStyle name="InputOptional_Observations" xfId="10723"/>
    <cellStyle name="InputPercentA" xfId="10724"/>
    <cellStyle name="InputPercentB" xfId="10725"/>
    <cellStyle name="InputRequired" xfId="10726"/>
    <cellStyle name="InputRequired 2" xfId="10727"/>
    <cellStyle name="InputRequired 3" xfId="10728"/>
    <cellStyle name="InputRequired_Observations" xfId="10729"/>
    <cellStyle name="IntInput" xfId="10730"/>
    <cellStyle name="IntInput 2" xfId="10731"/>
    <cellStyle name="IntInput 3" xfId="10732"/>
    <cellStyle name="IntInput 4" xfId="10733"/>
    <cellStyle name="IntInput_Observations" xfId="10734"/>
    <cellStyle name="IntInputBk" xfId="10735"/>
    <cellStyle name="IntInputBk 2" xfId="10736"/>
    <cellStyle name="IntInputBk 3" xfId="10737"/>
    <cellStyle name="IntInputBk 4" xfId="10738"/>
    <cellStyle name="IntInputBk_Observations" xfId="10739"/>
    <cellStyle name="IntInputBu" xfId="10740"/>
    <cellStyle name="IntInputBu 2" xfId="10741"/>
    <cellStyle name="IntInputBu 3" xfId="10742"/>
    <cellStyle name="IntInputBu 4" xfId="10743"/>
    <cellStyle name="IntInputBu_Observations" xfId="10744"/>
    <cellStyle name="Invisible" xfId="10745"/>
    <cellStyle name="Italics" xfId="10746"/>
    <cellStyle name="Italics 2" xfId="10747"/>
    <cellStyle name="Item" xfId="10748"/>
    <cellStyle name="Item 2" xfId="10749"/>
    <cellStyle name="Item 2 2" xfId="10750"/>
    <cellStyle name="Item 2_Observations" xfId="10751"/>
    <cellStyle name="Item 3" xfId="10752"/>
    <cellStyle name="Item 3 2" xfId="10753"/>
    <cellStyle name="Item 3_Observations" xfId="10754"/>
    <cellStyle name="Item 4" xfId="10755"/>
    <cellStyle name="Item 5" xfId="10756"/>
    <cellStyle name="Item 8" xfId="10757"/>
    <cellStyle name="Item 8 2" xfId="10758"/>
    <cellStyle name="Item 8 2 2" xfId="10759"/>
    <cellStyle name="Item 8 2_Observations" xfId="10760"/>
    <cellStyle name="Item 8 3" xfId="10761"/>
    <cellStyle name="Item 8 3 2" xfId="10762"/>
    <cellStyle name="Item 8 3_Observations" xfId="10763"/>
    <cellStyle name="Item 8 left" xfId="10764"/>
    <cellStyle name="Item 8 left 2" xfId="10765"/>
    <cellStyle name="Item 8 left 2 2" xfId="10766"/>
    <cellStyle name="Item 8 left 2_Observations" xfId="10767"/>
    <cellStyle name="Item 8 left 3" xfId="10768"/>
    <cellStyle name="Item 8 left 3 2" xfId="10769"/>
    <cellStyle name="Item 8 left 3_Observations" xfId="10770"/>
    <cellStyle name="Item 8 left_Observations" xfId="10771"/>
    <cellStyle name="Item 8 long date" xfId="10772"/>
    <cellStyle name="Item 8 long date 2" xfId="10773"/>
    <cellStyle name="Item 8 long date center" xfId="10774"/>
    <cellStyle name="Item 8 long date center 2" xfId="10775"/>
    <cellStyle name="Item 8 long date center_Observations" xfId="10776"/>
    <cellStyle name="Item 8 long date_MHD_Pierce County Revised Budgets 9-24-09_jat" xfId="10777"/>
    <cellStyle name="Item 8 right" xfId="10778"/>
    <cellStyle name="Item 8 right 2" xfId="10779"/>
    <cellStyle name="Item 8 right 2 2" xfId="10780"/>
    <cellStyle name="Item 8 right 2_Observations" xfId="10781"/>
    <cellStyle name="Item 8 right 3" xfId="10782"/>
    <cellStyle name="Item 8 right 3 2" xfId="10783"/>
    <cellStyle name="Item 8 right 3_Observations" xfId="10784"/>
    <cellStyle name="Item 8 right_Observations" xfId="10785"/>
    <cellStyle name="Item 8_MHD_Pierce County Revised Budgets 9-24-09_jat" xfId="10786"/>
    <cellStyle name="Item bold" xfId="10787"/>
    <cellStyle name="Item bold 2" xfId="10788"/>
    <cellStyle name="Item bold 2 2" xfId="10789"/>
    <cellStyle name="Item bold 2_Observations" xfId="10790"/>
    <cellStyle name="Item bold 3" xfId="10791"/>
    <cellStyle name="Item bold 3 2" xfId="10792"/>
    <cellStyle name="Item bold 3_Observations" xfId="10793"/>
    <cellStyle name="Item bold 4" xfId="10794"/>
    <cellStyle name="Item bold_Observations" xfId="10795"/>
    <cellStyle name="Item centered" xfId="10796"/>
    <cellStyle name="Item centered 2" xfId="10797"/>
    <cellStyle name="Item centered 2 2" xfId="10798"/>
    <cellStyle name="Item centered 2_Observations" xfId="10799"/>
    <cellStyle name="Item centered 3" xfId="10800"/>
    <cellStyle name="Item centered 3 2" xfId="10801"/>
    <cellStyle name="Item centered 3_Observations" xfId="10802"/>
    <cellStyle name="Item centered 4" xfId="10803"/>
    <cellStyle name="Item centered accross" xfId="10804"/>
    <cellStyle name="Item centered accross 2" xfId="10805"/>
    <cellStyle name="Item centered accross 2 2" xfId="10806"/>
    <cellStyle name="Item centered accross 2_Observations" xfId="10807"/>
    <cellStyle name="Item centered accross 3" xfId="10808"/>
    <cellStyle name="Item centered accross 3 2" xfId="10809"/>
    <cellStyle name="Item centered accross 3_Observations" xfId="10810"/>
    <cellStyle name="Item centered accross 4" xfId="10811"/>
    <cellStyle name="Item centered accross bold" xfId="10812"/>
    <cellStyle name="Item centered accross bold 2" xfId="10813"/>
    <cellStyle name="Item centered accross bold 3" xfId="10814"/>
    <cellStyle name="Item centered accross bold_Observations" xfId="10815"/>
    <cellStyle name="Item centered accross_Observations" xfId="10816"/>
    <cellStyle name="Item centered bold" xfId="10817"/>
    <cellStyle name="Item centered bold 2" xfId="10818"/>
    <cellStyle name="Item centered bold 2 2" xfId="10819"/>
    <cellStyle name="Item centered bold 2_Observations" xfId="10820"/>
    <cellStyle name="Item centered bold 3" xfId="10821"/>
    <cellStyle name="Item centered bold 3 2" xfId="10822"/>
    <cellStyle name="Item centered bold 3_Observations" xfId="10823"/>
    <cellStyle name="Item centered bold 4" xfId="10824"/>
    <cellStyle name="Item centered bold 5" xfId="10825"/>
    <cellStyle name="Item centered bold wrap" xfId="10826"/>
    <cellStyle name="Item centered bold wrap 2" xfId="10827"/>
    <cellStyle name="Item centered bold wrap 2 2" xfId="10828"/>
    <cellStyle name="Item centered bold wrap 2_Observations" xfId="10829"/>
    <cellStyle name="Item centered bold wrap 3" xfId="10830"/>
    <cellStyle name="Item centered bold wrap 3 2" xfId="10831"/>
    <cellStyle name="Item centered bold wrap 3_Observations" xfId="10832"/>
    <cellStyle name="Item centered bold wrap 4" xfId="10833"/>
    <cellStyle name="Item centered bold wrap 5" xfId="10834"/>
    <cellStyle name="Item centered bold wrap_Observations" xfId="10835"/>
    <cellStyle name="Item centered bold_Observations" xfId="10836"/>
    <cellStyle name="Item centered vc" xfId="10837"/>
    <cellStyle name="Item centered vc 2" xfId="10838"/>
    <cellStyle name="Item centered vc 2 2" xfId="10839"/>
    <cellStyle name="Item centered vc 2_Observations" xfId="10840"/>
    <cellStyle name="Item centered vc 3" xfId="10841"/>
    <cellStyle name="Item centered vc 3 2" xfId="10842"/>
    <cellStyle name="Item centered vc 3_Observations" xfId="10843"/>
    <cellStyle name="Item centered vc 4" xfId="10844"/>
    <cellStyle name="Item centered vc 5" xfId="10845"/>
    <cellStyle name="Item centered vc_Observations" xfId="10846"/>
    <cellStyle name="Item centered_Observations" xfId="10847"/>
    <cellStyle name="Item Descriptions" xfId="10848"/>
    <cellStyle name="Item Descriptions - Bold" xfId="10849"/>
    <cellStyle name="Item Descriptions_6079BX" xfId="10850"/>
    <cellStyle name="Item_Observations" xfId="10851"/>
    <cellStyle name="KPMG Heading 1" xfId="10852"/>
    <cellStyle name="KPMG Heading 2" xfId="10853"/>
    <cellStyle name="KPMG Heading 3" xfId="10854"/>
    <cellStyle name="KPMG Heading 4" xfId="10855"/>
    <cellStyle name="KPMG Normal" xfId="10856"/>
    <cellStyle name="KPMG Normal 2" xfId="10857"/>
    <cellStyle name="KPMG Normal 3" xfId="10858"/>
    <cellStyle name="KPMG Normal Text" xfId="10859"/>
    <cellStyle name="KPMG Normal Text 2" xfId="10860"/>
    <cellStyle name="KPMG Normal Text 3" xfId="10861"/>
    <cellStyle name="KPMG Normal Text_Observations" xfId="10862"/>
    <cellStyle name="KPMG Normal_Observations" xfId="10863"/>
    <cellStyle name="Labels" xfId="10864"/>
    <cellStyle name="Labels 2" xfId="10865"/>
    <cellStyle name="Labels 3" xfId="10866"/>
    <cellStyle name="Labels_Observations" xfId="10867"/>
    <cellStyle name="Lable8Left" xfId="10868"/>
    <cellStyle name="Lable8Left 2" xfId="10869"/>
    <cellStyle name="Lable8Left_Observations" xfId="10870"/>
    <cellStyle name="Left" xfId="10871"/>
    <cellStyle name="Left 2" xfId="10872"/>
    <cellStyle name="Left 2 2" xfId="10873"/>
    <cellStyle name="Left 3" xfId="10874"/>
    <cellStyle name="Legal 8½ x 14 in" xfId="10875"/>
    <cellStyle name="Legal 8½ x 14 in 2" xfId="10876"/>
    <cellStyle name="Legal 8½ x 14 in 3" xfId="10877"/>
    <cellStyle name="Legal 8½ x 14 in_Observations" xfId="10878"/>
    <cellStyle name="Level 1" xfId="10879"/>
    <cellStyle name="Level 2" xfId="10880"/>
    <cellStyle name="Level 3" xfId="10881"/>
    <cellStyle name="Line" xfId="10882"/>
    <cellStyle name="Line 2" xfId="10883"/>
    <cellStyle name="Line 3" xfId="10884"/>
    <cellStyle name="Line 4" xfId="10885"/>
    <cellStyle name="Line_Observations" xfId="10886"/>
    <cellStyle name="LineItem" xfId="10887"/>
    <cellStyle name="Lines" xfId="10888"/>
    <cellStyle name="Lines 2" xfId="10889"/>
    <cellStyle name="Lines 2 2" xfId="10890"/>
    <cellStyle name="Lines 2_Observations" xfId="10891"/>
    <cellStyle name="Lines 3" xfId="10892"/>
    <cellStyle name="Lines 3 2" xfId="10893"/>
    <cellStyle name="Lines 3_Observations" xfId="10894"/>
    <cellStyle name="Lines_Observations" xfId="10895"/>
    <cellStyle name="link" xfId="10896"/>
    <cellStyle name="link %" xfId="10897"/>
    <cellStyle name="link % 2" xfId="10898"/>
    <cellStyle name="link % 2 2" xfId="10899"/>
    <cellStyle name="link ," xfId="10900"/>
    <cellStyle name="link , 2" xfId="10901"/>
    <cellStyle name="link , 2 2" xfId="10902"/>
    <cellStyle name="link 2" xfId="10903"/>
    <cellStyle name="link 2 2" xfId="10904"/>
    <cellStyle name="link gen" xfId="10905"/>
    <cellStyle name="link gen 2" xfId="10906"/>
    <cellStyle name="link gen 2 2" xfId="10907"/>
    <cellStyle name="link_NY MatNewb CRCS Template" xfId="10908"/>
    <cellStyle name="Linked" xfId="10909"/>
    <cellStyle name="Linked Cell 10" xfId="10910"/>
    <cellStyle name="Linked Cell 11" xfId="10911"/>
    <cellStyle name="Linked Cell 12" xfId="10912"/>
    <cellStyle name="Linked Cell 13" xfId="10913"/>
    <cellStyle name="Linked Cell 14" xfId="10914"/>
    <cellStyle name="Linked Cell 15" xfId="10915"/>
    <cellStyle name="Linked Cell 16" xfId="10916"/>
    <cellStyle name="Linked Cell 16 2" xfId="10917"/>
    <cellStyle name="Linked Cell 16_Observations" xfId="10918"/>
    <cellStyle name="Linked Cell 17" xfId="10919"/>
    <cellStyle name="Linked Cell 17 2" xfId="10920"/>
    <cellStyle name="Linked Cell 17_Observations" xfId="10921"/>
    <cellStyle name="Linked Cell 18" xfId="10922"/>
    <cellStyle name="Linked Cell 18 2" xfId="10923"/>
    <cellStyle name="Linked Cell 18_Observations" xfId="10924"/>
    <cellStyle name="Linked Cell 19" xfId="10925"/>
    <cellStyle name="Linked Cell 19 2" xfId="10926"/>
    <cellStyle name="Linked Cell 19_Observations" xfId="10927"/>
    <cellStyle name="Linked Cell 2" xfId="10928"/>
    <cellStyle name="Linked Cell 2 10" xfId="10929"/>
    <cellStyle name="Linked Cell 2 11" xfId="10930"/>
    <cellStyle name="Linked Cell 2 12" xfId="10931"/>
    <cellStyle name="Linked Cell 2 13" xfId="10932"/>
    <cellStyle name="Linked Cell 2 14" xfId="10933"/>
    <cellStyle name="Linked Cell 2 15" xfId="10934"/>
    <cellStyle name="Linked Cell 2 16" xfId="10935"/>
    <cellStyle name="Linked Cell 2 17" xfId="10936"/>
    <cellStyle name="Linked Cell 2 18" xfId="10937"/>
    <cellStyle name="Linked Cell 2 19" xfId="10938"/>
    <cellStyle name="Linked Cell 2 2" xfId="10939"/>
    <cellStyle name="Linked Cell 2 2 2" xfId="10940"/>
    <cellStyle name="Linked Cell 2 2_Observations" xfId="10941"/>
    <cellStyle name="Linked Cell 2 20" xfId="10942"/>
    <cellStyle name="Linked Cell 2 21" xfId="10943"/>
    <cellStyle name="Linked Cell 2 22" xfId="10944"/>
    <cellStyle name="Linked Cell 2 23" xfId="10945"/>
    <cellStyle name="Linked Cell 2 24" xfId="10946"/>
    <cellStyle name="Linked Cell 2 25" xfId="10947"/>
    <cellStyle name="Linked Cell 2 26" xfId="10948"/>
    <cellStyle name="Linked Cell 2 27" xfId="10949"/>
    <cellStyle name="Linked Cell 2 28" xfId="10950"/>
    <cellStyle name="Linked Cell 2 29" xfId="10951"/>
    <cellStyle name="Linked Cell 2 3" xfId="10952"/>
    <cellStyle name="Linked Cell 2 3 2" xfId="10953"/>
    <cellStyle name="Linked Cell 2 3_Observations" xfId="10954"/>
    <cellStyle name="Linked Cell 2 30" xfId="10955"/>
    <cellStyle name="Linked Cell 2 31" xfId="10956"/>
    <cellStyle name="Linked Cell 2 32" xfId="10957"/>
    <cellStyle name="Linked Cell 2 33" xfId="10958"/>
    <cellStyle name="Linked Cell 2 34" xfId="10959"/>
    <cellStyle name="Linked Cell 2 35" xfId="10960"/>
    <cellStyle name="Linked Cell 2 36" xfId="10961"/>
    <cellStyle name="Linked Cell 2 4" xfId="10962"/>
    <cellStyle name="Linked Cell 2 5" xfId="10963"/>
    <cellStyle name="Linked Cell 2 6" xfId="10964"/>
    <cellStyle name="Linked Cell 2 7" xfId="10965"/>
    <cellStyle name="Linked Cell 2 8" xfId="10966"/>
    <cellStyle name="Linked Cell 2 9" xfId="10967"/>
    <cellStyle name="Linked Cell 2_Observations" xfId="10968"/>
    <cellStyle name="Linked Cell 20" xfId="10969"/>
    <cellStyle name="Linked Cell 20 2" xfId="10970"/>
    <cellStyle name="Linked Cell 20_Observations" xfId="10971"/>
    <cellStyle name="Linked Cell 21" xfId="10972"/>
    <cellStyle name="Linked Cell 21 2" xfId="10973"/>
    <cellStyle name="Linked Cell 21_Observations" xfId="10974"/>
    <cellStyle name="Linked Cell 22" xfId="10975"/>
    <cellStyle name="Linked Cell 22 2" xfId="10976"/>
    <cellStyle name="Linked Cell 22_Observations" xfId="10977"/>
    <cellStyle name="Linked Cell 23" xfId="10978"/>
    <cellStyle name="Linked Cell 23 2" xfId="10979"/>
    <cellStyle name="Linked Cell 23_Observations" xfId="10980"/>
    <cellStyle name="Linked Cell 24" xfId="10981"/>
    <cellStyle name="Linked Cell 24 2" xfId="10982"/>
    <cellStyle name="Linked Cell 24_Observations" xfId="10983"/>
    <cellStyle name="Linked Cell 25" xfId="10984"/>
    <cellStyle name="Linked Cell 25 2" xfId="10985"/>
    <cellStyle name="Linked Cell 25_Observations" xfId="10986"/>
    <cellStyle name="Linked Cell 26" xfId="10987"/>
    <cellStyle name="Linked Cell 26 2" xfId="10988"/>
    <cellStyle name="Linked Cell 26_Observations" xfId="10989"/>
    <cellStyle name="Linked Cell 27" xfId="10990"/>
    <cellStyle name="Linked Cell 27 2" xfId="10991"/>
    <cellStyle name="Linked Cell 27_Observations" xfId="10992"/>
    <cellStyle name="Linked Cell 28" xfId="10993"/>
    <cellStyle name="Linked Cell 28 2" xfId="10994"/>
    <cellStyle name="Linked Cell 28_Observations" xfId="10995"/>
    <cellStyle name="Linked Cell 29" xfId="10996"/>
    <cellStyle name="Linked Cell 3" xfId="10997"/>
    <cellStyle name="Linked Cell 3 2" xfId="10998"/>
    <cellStyle name="Linked Cell 3_Observations" xfId="10999"/>
    <cellStyle name="Linked Cell 30" xfId="11000"/>
    <cellStyle name="Linked Cell 31" xfId="11001"/>
    <cellStyle name="Linked Cell 32" xfId="11002"/>
    <cellStyle name="Linked Cell 33" xfId="11003"/>
    <cellStyle name="Linked Cell 34" xfId="11004"/>
    <cellStyle name="Linked Cell 35" xfId="11005"/>
    <cellStyle name="Linked Cell 36" xfId="11006"/>
    <cellStyle name="Linked Cell 37" xfId="11007"/>
    <cellStyle name="Linked Cell 38" xfId="11008"/>
    <cellStyle name="Linked Cell 39" xfId="11009"/>
    <cellStyle name="Linked Cell 4" xfId="11010"/>
    <cellStyle name="Linked Cell 4 2" xfId="11011"/>
    <cellStyle name="Linked Cell 4_Observations" xfId="11012"/>
    <cellStyle name="Linked Cell 40" xfId="11013"/>
    <cellStyle name="Linked Cell 41" xfId="11014"/>
    <cellStyle name="Linked Cell 42" xfId="11015"/>
    <cellStyle name="Linked Cell 43" xfId="11016"/>
    <cellStyle name="Linked Cell 44" xfId="11017"/>
    <cellStyle name="Linked Cell 45" xfId="11018"/>
    <cellStyle name="Linked Cell 46" xfId="11019"/>
    <cellStyle name="Linked Cell 47" xfId="11020"/>
    <cellStyle name="Linked Cell 48" xfId="11021"/>
    <cellStyle name="Linked Cell 49" xfId="11022"/>
    <cellStyle name="Linked Cell 5" xfId="11023"/>
    <cellStyle name="Linked Cell 5 2" xfId="11024"/>
    <cellStyle name="Linked Cell 5_Observations" xfId="11025"/>
    <cellStyle name="Linked Cell 50" xfId="11026"/>
    <cellStyle name="Linked Cell 51" xfId="11027"/>
    <cellStyle name="Linked Cell 6" xfId="11028"/>
    <cellStyle name="Linked Cell 6 2" xfId="11029"/>
    <cellStyle name="Linked Cell 6_Observations" xfId="11030"/>
    <cellStyle name="Linked Cell 7" xfId="11031"/>
    <cellStyle name="Linked Cell 8" xfId="11032"/>
    <cellStyle name="Linked Cell 9" xfId="11033"/>
    <cellStyle name="m" xfId="11034"/>
    <cellStyle name="m 2" xfId="11035"/>
    <cellStyle name="m 3" xfId="11036"/>
    <cellStyle name="m 4" xfId="11037"/>
    <cellStyle name="m$" xfId="11038"/>
    <cellStyle name="m_AVP" xfId="11039"/>
    <cellStyle name="m_AVP_Comps 2" xfId="11040"/>
    <cellStyle name="m_AVP_MASTER M&amp;A TRANSACTION DATABASE" xfId="11041"/>
    <cellStyle name="m_AVP_Sheet1" xfId="11042"/>
    <cellStyle name="m_Disc Analysis" xfId="11043"/>
    <cellStyle name="m_Disc Analysis_Comps 2" xfId="11044"/>
    <cellStyle name="m_Disc Analysis_MASTER M&amp;A TRANSACTION DATABASE" xfId="11045"/>
    <cellStyle name="m_Disc Analysis_Sheet1" xfId="11046"/>
    <cellStyle name="m_LP Chart" xfId="11047"/>
    <cellStyle name="m_Merg Cons" xfId="11048"/>
    <cellStyle name="m_Merg Cons_Comps 2" xfId="11049"/>
    <cellStyle name="m_Merg Cons_MASTER M&amp;A TRANSACTION DATABASE" xfId="11050"/>
    <cellStyle name="m_Merg Cons_Sheet1" xfId="11051"/>
    <cellStyle name="m_Observations" xfId="11052"/>
    <cellStyle name="m_Proj10" xfId="11053"/>
    <cellStyle name="m_Proj10_AVP" xfId="11054"/>
    <cellStyle name="m_Proj10_AVP_Comps 2" xfId="11055"/>
    <cellStyle name="m_Proj10_AVP_MASTER M&amp;A TRANSACTION DATABASE" xfId="11056"/>
    <cellStyle name="m_Proj10_AVP_Sheet1" xfId="11057"/>
    <cellStyle name="m_Proj10_Disc Analysis" xfId="11058"/>
    <cellStyle name="m_Proj10_Disc Analysis_Comps 2" xfId="11059"/>
    <cellStyle name="m_Proj10_Disc Analysis_MASTER M&amp;A TRANSACTION DATABASE" xfId="11060"/>
    <cellStyle name="m_Proj10_Disc Analysis_Sheet1" xfId="11061"/>
    <cellStyle name="m_Proj10_LP Chart" xfId="11062"/>
    <cellStyle name="m_Proj10_Merg Cons" xfId="11063"/>
    <cellStyle name="m_Proj10_Merg Cons_Comps 2" xfId="11064"/>
    <cellStyle name="m_Proj10_Merg Cons_MASTER M&amp;A TRANSACTION DATABASE" xfId="11065"/>
    <cellStyle name="m_Proj10_Merg Cons_Sheet1" xfId="11066"/>
    <cellStyle name="m_Proj10_Sensitivity" xfId="11067"/>
    <cellStyle name="m_Proj10_Sensitivity_Comps 2" xfId="11068"/>
    <cellStyle name="m_Proj10_Sensitivity_MASTER M&amp;A TRANSACTION DATABASE" xfId="11069"/>
    <cellStyle name="m_Proj10_Sensitivity_Sheet1" xfId="11070"/>
    <cellStyle name="m_Proj10_show-hold" xfId="11071"/>
    <cellStyle name="m_Proj10_show-hold_Comps 2" xfId="11072"/>
    <cellStyle name="m_Proj10_show-hold_MASTER M&amp;A TRANSACTION DATABASE" xfId="11073"/>
    <cellStyle name="m_Proj10_show-hold_Sheet1" xfId="11074"/>
    <cellStyle name="m_Proj10_WACC-CableCar" xfId="11075"/>
    <cellStyle name="m_Proj10_WACC-RAD (2)" xfId="11076"/>
    <cellStyle name="m_Report 3" xfId="11077"/>
    <cellStyle name="m_Report 3_Observations" xfId="11078"/>
    <cellStyle name="m_Sensitivity" xfId="11079"/>
    <cellStyle name="m_Sensitivity_Comps 2" xfId="11080"/>
    <cellStyle name="m_Sensitivity_MASTER M&amp;A TRANSACTION DATABASE" xfId="11081"/>
    <cellStyle name="m_Sensitivity_Sheet1" xfId="11082"/>
    <cellStyle name="m_Sheet2" xfId="11083"/>
    <cellStyle name="m_Sheet2_Observations" xfId="11084"/>
    <cellStyle name="m_Sheet3" xfId="11085"/>
    <cellStyle name="m_Sheet3_Observations" xfId="11086"/>
    <cellStyle name="m_show-hold" xfId="11087"/>
    <cellStyle name="m_show-hold_Comps 2" xfId="11088"/>
    <cellStyle name="m_show-hold_MASTER M&amp;A TRANSACTION DATABASE" xfId="11089"/>
    <cellStyle name="m_show-hold_Sheet1" xfId="11090"/>
    <cellStyle name="m_WACC-CableCar" xfId="11091"/>
    <cellStyle name="m_WACC-RAD (2)" xfId="11092"/>
    <cellStyle name="Map Labels" xfId="15"/>
    <cellStyle name="Map Labels 2" xfId="11093"/>
    <cellStyle name="Map Labels 3" xfId="11094"/>
    <cellStyle name="Map Labels_Observations" xfId="11095"/>
    <cellStyle name="Map Legend" xfId="16"/>
    <cellStyle name="Map Legend 2" xfId="11096"/>
    <cellStyle name="Map Legend 3" xfId="11097"/>
    <cellStyle name="Map Legend_Observations" xfId="11098"/>
    <cellStyle name="MIL Currency" xfId="11099"/>
    <cellStyle name="MIL Currency 2" xfId="11100"/>
    <cellStyle name="MIL Currency 3" xfId="11101"/>
    <cellStyle name="MIL Currency 4" xfId="11102"/>
    <cellStyle name="MIL Currency_Observations" xfId="11103"/>
    <cellStyle name="MIL Date" xfId="11104"/>
    <cellStyle name="MIL Date 2" xfId="11105"/>
    <cellStyle name="MIL Date 3" xfId="11106"/>
    <cellStyle name="MIL Date 4" xfId="11107"/>
    <cellStyle name="MIL Date_Observations" xfId="11108"/>
    <cellStyle name="MIL Header" xfId="11109"/>
    <cellStyle name="MIL Header 2" xfId="11110"/>
    <cellStyle name="MIL Header 3" xfId="11111"/>
    <cellStyle name="MIL Header 4" xfId="11112"/>
    <cellStyle name="MIL Header_Observations" xfId="11113"/>
    <cellStyle name="MIL Person Months" xfId="11114"/>
    <cellStyle name="MIL Person Months 2" xfId="11115"/>
    <cellStyle name="MIL Person Months 3" xfId="11116"/>
    <cellStyle name="MIL Person Months 4" xfId="11117"/>
    <cellStyle name="MIL Person Months_Observations" xfId="11118"/>
    <cellStyle name="MIL Score" xfId="11119"/>
    <cellStyle name="MIL Score 2" xfId="11120"/>
    <cellStyle name="MIL Score 3" xfId="11121"/>
    <cellStyle name="MIL Score 4" xfId="11122"/>
    <cellStyle name="MIL Score_Observations" xfId="11123"/>
    <cellStyle name="MIL TAT" xfId="11124"/>
    <cellStyle name="MIL TAT 2" xfId="11125"/>
    <cellStyle name="MIL TAT 3" xfId="11126"/>
    <cellStyle name="MIL TAT 4" xfId="11127"/>
    <cellStyle name="MIL TAT_Observations" xfId="11128"/>
    <cellStyle name="MIL Top Header" xfId="11129"/>
    <cellStyle name="MIL Top Header 2" xfId="11130"/>
    <cellStyle name="MIL Top Header 3" xfId="11131"/>
    <cellStyle name="MIL Top Header 4" xfId="11132"/>
    <cellStyle name="MIL Top Header_Observations" xfId="11133"/>
    <cellStyle name="MIL Unique Reference Number" xfId="11134"/>
    <cellStyle name="MIL Unique Reference Number 2" xfId="11135"/>
    <cellStyle name="MIL Unique Reference Number 3" xfId="11136"/>
    <cellStyle name="MIL Unique Reference Number 4" xfId="11137"/>
    <cellStyle name="MIL Unique Reference Number_Observations" xfId="11138"/>
    <cellStyle name="Millares [0]_pldt" xfId="11139"/>
    <cellStyle name="Millares_pldt" xfId="11140"/>
    <cellStyle name="Milliers [0]_BOOK1" xfId="11141"/>
    <cellStyle name="Milliers_BOOK1" xfId="11142"/>
    <cellStyle name="Millions" xfId="11143"/>
    <cellStyle name="MinorSeparator" xfId="11144"/>
    <cellStyle name="Miscellaneous" xfId="11145"/>
    <cellStyle name="MLComma0" xfId="11146"/>
    <cellStyle name="MLDollar0" xfId="11147"/>
    <cellStyle name="MLEuro0" xfId="11148"/>
    <cellStyle name="MLHeaderSection" xfId="11149"/>
    <cellStyle name="MLMultiple0" xfId="11150"/>
    <cellStyle name="MLPercent0" xfId="11151"/>
    <cellStyle name="MLPound0" xfId="11152"/>
    <cellStyle name="MLYen0" xfId="11153"/>
    <cellStyle name="mm" xfId="11154"/>
    <cellStyle name="mm/dd/yy" xfId="11155"/>
    <cellStyle name="Model" xfId="11156"/>
    <cellStyle name="Model 2" xfId="11157"/>
    <cellStyle name="Model 3" xfId="11158"/>
    <cellStyle name="Model_Observations" xfId="11159"/>
    <cellStyle name="Moneda [0]_pldt" xfId="11160"/>
    <cellStyle name="Moneda_pldt" xfId="11161"/>
    <cellStyle name="Monétaire [0]_BOOK1" xfId="11162"/>
    <cellStyle name="Monétaire_BOOK1" xfId="11163"/>
    <cellStyle name="MonthHeader" xfId="11164"/>
    <cellStyle name="MonthLabels" xfId="11165"/>
    <cellStyle name="MSectionHeadings" xfId="11166"/>
    <cellStyle name="mt" xfId="11167"/>
    <cellStyle name="mt 2" xfId="11168"/>
    <cellStyle name="mt 3" xfId="11169"/>
    <cellStyle name="mt_Observations" xfId="11170"/>
    <cellStyle name="Mult No x" xfId="11171"/>
    <cellStyle name="Mult With x" xfId="11172"/>
    <cellStyle name="Multiple" xfId="11173"/>
    <cellStyle name="Multiple (no x)" xfId="11174"/>
    <cellStyle name="Multiple (x)" xfId="11175"/>
    <cellStyle name="Multiple [0]" xfId="11176"/>
    <cellStyle name="Multiple [0] 2" xfId="11177"/>
    <cellStyle name="Multiple [1]" xfId="11178"/>
    <cellStyle name="Multiple [1] 2" xfId="11179"/>
    <cellStyle name="Multiple [2]" xfId="11180"/>
    <cellStyle name="Multiple 2" xfId="11181"/>
    <cellStyle name="Multiple[1]" xfId="11182"/>
    <cellStyle name="Multiple_1 Dec" xfId="11183"/>
    <cellStyle name="Multiple0" xfId="11184"/>
    <cellStyle name="Multiple1" xfId="11185"/>
    <cellStyle name="multiples" xfId="11186"/>
    <cellStyle name="multipoles" xfId="11187"/>
    <cellStyle name="NA is zero" xfId="11188"/>
    <cellStyle name="NA is zero 2" xfId="11189"/>
    <cellStyle name="NA is zero_Observations" xfId="11190"/>
    <cellStyle name="Neutral 10" xfId="11191"/>
    <cellStyle name="Neutral 11" xfId="11192"/>
    <cellStyle name="Neutral 12" xfId="11193"/>
    <cellStyle name="Neutral 13" xfId="11194"/>
    <cellStyle name="Neutral 14" xfId="11195"/>
    <cellStyle name="Neutral 15" xfId="11196"/>
    <cellStyle name="Neutral 16" xfId="11197"/>
    <cellStyle name="Neutral 16 2" xfId="11198"/>
    <cellStyle name="Neutral 16_Observations" xfId="11199"/>
    <cellStyle name="Neutral 17" xfId="11200"/>
    <cellStyle name="Neutral 17 2" xfId="11201"/>
    <cellStyle name="Neutral 17_Observations" xfId="11202"/>
    <cellStyle name="Neutral 18" xfId="11203"/>
    <cellStyle name="Neutral 18 2" xfId="11204"/>
    <cellStyle name="Neutral 18_Observations" xfId="11205"/>
    <cellStyle name="Neutral 19" xfId="11206"/>
    <cellStyle name="Neutral 19 2" xfId="11207"/>
    <cellStyle name="Neutral 19_Observations" xfId="11208"/>
    <cellStyle name="Neutral 2" xfId="11209"/>
    <cellStyle name="Neutral 2 10" xfId="11210"/>
    <cellStyle name="Neutral 2 11" xfId="11211"/>
    <cellStyle name="Neutral 2 12" xfId="11212"/>
    <cellStyle name="Neutral 2 13" xfId="11213"/>
    <cellStyle name="Neutral 2 14" xfId="11214"/>
    <cellStyle name="Neutral 2 15" xfId="11215"/>
    <cellStyle name="Neutral 2 16" xfId="11216"/>
    <cellStyle name="Neutral 2 17" xfId="11217"/>
    <cellStyle name="Neutral 2 18" xfId="11218"/>
    <cellStyle name="Neutral 2 19" xfId="11219"/>
    <cellStyle name="Neutral 2 2" xfId="11220"/>
    <cellStyle name="Neutral 2 2 2" xfId="11221"/>
    <cellStyle name="Neutral 2 2_Observations" xfId="11222"/>
    <cellStyle name="Neutral 2 20" xfId="11223"/>
    <cellStyle name="Neutral 2 21" xfId="11224"/>
    <cellStyle name="Neutral 2 22" xfId="11225"/>
    <cellStyle name="Neutral 2 23" xfId="11226"/>
    <cellStyle name="Neutral 2 24" xfId="11227"/>
    <cellStyle name="Neutral 2 25" xfId="11228"/>
    <cellStyle name="Neutral 2 26" xfId="11229"/>
    <cellStyle name="Neutral 2 27" xfId="11230"/>
    <cellStyle name="Neutral 2 28" xfId="11231"/>
    <cellStyle name="Neutral 2 29" xfId="11232"/>
    <cellStyle name="Neutral 2 3" xfId="11233"/>
    <cellStyle name="Neutral 2 3 2" xfId="11234"/>
    <cellStyle name="Neutral 2 3_Observations" xfId="11235"/>
    <cellStyle name="Neutral 2 30" xfId="11236"/>
    <cellStyle name="Neutral 2 31" xfId="11237"/>
    <cellStyle name="Neutral 2 32" xfId="11238"/>
    <cellStyle name="Neutral 2 33" xfId="11239"/>
    <cellStyle name="Neutral 2 34" xfId="11240"/>
    <cellStyle name="Neutral 2 35" xfId="11241"/>
    <cellStyle name="Neutral 2 36" xfId="11242"/>
    <cellStyle name="Neutral 2 4" xfId="11243"/>
    <cellStyle name="Neutral 2 5" xfId="11244"/>
    <cellStyle name="Neutral 2 6" xfId="11245"/>
    <cellStyle name="Neutral 2 7" xfId="11246"/>
    <cellStyle name="Neutral 2 8" xfId="11247"/>
    <cellStyle name="Neutral 2 9" xfId="11248"/>
    <cellStyle name="Neutral 2_Observations" xfId="11249"/>
    <cellStyle name="Neutral 20" xfId="11250"/>
    <cellStyle name="Neutral 20 2" xfId="11251"/>
    <cellStyle name="Neutral 20_Observations" xfId="11252"/>
    <cellStyle name="Neutral 21" xfId="11253"/>
    <cellStyle name="Neutral 21 2" xfId="11254"/>
    <cellStyle name="Neutral 21_Observations" xfId="11255"/>
    <cellStyle name="Neutral 22" xfId="11256"/>
    <cellStyle name="Neutral 22 2" xfId="11257"/>
    <cellStyle name="Neutral 22_Observations" xfId="11258"/>
    <cellStyle name="Neutral 23" xfId="11259"/>
    <cellStyle name="Neutral 23 2" xfId="11260"/>
    <cellStyle name="Neutral 23_Observations" xfId="11261"/>
    <cellStyle name="Neutral 24" xfId="11262"/>
    <cellStyle name="Neutral 24 2" xfId="11263"/>
    <cellStyle name="Neutral 24_Observations" xfId="11264"/>
    <cellStyle name="Neutral 25" xfId="11265"/>
    <cellStyle name="Neutral 25 2" xfId="11266"/>
    <cellStyle name="Neutral 25_Observations" xfId="11267"/>
    <cellStyle name="Neutral 26" xfId="11268"/>
    <cellStyle name="Neutral 26 2" xfId="11269"/>
    <cellStyle name="Neutral 26_Observations" xfId="11270"/>
    <cellStyle name="Neutral 27" xfId="11271"/>
    <cellStyle name="Neutral 27 2" xfId="11272"/>
    <cellStyle name="Neutral 27_Observations" xfId="11273"/>
    <cellStyle name="Neutral 28" xfId="11274"/>
    <cellStyle name="Neutral 28 2" xfId="11275"/>
    <cellStyle name="Neutral 28_Observations" xfId="11276"/>
    <cellStyle name="Neutral 29" xfId="11277"/>
    <cellStyle name="Neutral 3" xfId="11278"/>
    <cellStyle name="Neutral 3 2" xfId="11279"/>
    <cellStyle name="Neutral 3_Observations" xfId="11280"/>
    <cellStyle name="Neutral 30" xfId="11281"/>
    <cellStyle name="Neutral 31" xfId="11282"/>
    <cellStyle name="Neutral 32" xfId="11283"/>
    <cellStyle name="Neutral 33" xfId="11284"/>
    <cellStyle name="Neutral 34" xfId="11285"/>
    <cellStyle name="Neutral 35" xfId="11286"/>
    <cellStyle name="Neutral 36" xfId="11287"/>
    <cellStyle name="Neutral 37" xfId="11288"/>
    <cellStyle name="Neutral 38" xfId="11289"/>
    <cellStyle name="Neutral 39" xfId="11290"/>
    <cellStyle name="Neutral 4" xfId="11291"/>
    <cellStyle name="Neutral 4 2" xfId="11292"/>
    <cellStyle name="Neutral 4_Observations" xfId="11293"/>
    <cellStyle name="Neutral 40" xfId="11294"/>
    <cellStyle name="Neutral 41" xfId="11295"/>
    <cellStyle name="Neutral 42" xfId="11296"/>
    <cellStyle name="Neutral 43" xfId="11297"/>
    <cellStyle name="Neutral 44" xfId="11298"/>
    <cellStyle name="Neutral 45" xfId="11299"/>
    <cellStyle name="Neutral 46" xfId="11300"/>
    <cellStyle name="Neutral 47" xfId="11301"/>
    <cellStyle name="Neutral 48" xfId="11302"/>
    <cellStyle name="Neutral 49" xfId="11303"/>
    <cellStyle name="Neutral 5" xfId="11304"/>
    <cellStyle name="Neutral 5 2" xfId="11305"/>
    <cellStyle name="Neutral 5_Observations" xfId="11306"/>
    <cellStyle name="Neutral 50" xfId="11307"/>
    <cellStyle name="Neutral 51" xfId="11308"/>
    <cellStyle name="Neutral 6" xfId="11309"/>
    <cellStyle name="Neutral 6 2" xfId="11310"/>
    <cellStyle name="Neutral 6_Observations" xfId="11311"/>
    <cellStyle name="Neutral 7" xfId="11312"/>
    <cellStyle name="Neutral 8" xfId="11313"/>
    <cellStyle name="Neutral 9" xfId="11314"/>
    <cellStyle name="NewColumnHeaderNormal" xfId="11315"/>
    <cellStyle name="NewSectionHeaderNormal" xfId="11316"/>
    <cellStyle name="NewTitleNormal" xfId="11317"/>
    <cellStyle name="NINA" xfId="11318"/>
    <cellStyle name="NINA 2" xfId="11319"/>
    <cellStyle name="NINA 3" xfId="11320"/>
    <cellStyle name="NINA_Observations" xfId="11321"/>
    <cellStyle name="No Border" xfId="11322"/>
    <cellStyle name="no dec" xfId="11323"/>
    <cellStyle name="nonmultiple" xfId="11324"/>
    <cellStyle name="norm" xfId="11325"/>
    <cellStyle name="norm 2" xfId="11326"/>
    <cellStyle name="norm 3" xfId="11327"/>
    <cellStyle name="norm_Observations" xfId="11328"/>
    <cellStyle name="norma" xfId="11329"/>
    <cellStyle name="Normal" xfId="0" builtinId="0"/>
    <cellStyle name="Normal - Style1" xfId="11330"/>
    <cellStyle name="Normal - Style1 2" xfId="11331"/>
    <cellStyle name="Normal - Style1 2 2" xfId="11332"/>
    <cellStyle name="Normal - Style1 2 3" xfId="11333"/>
    <cellStyle name="Normal - Style1 2_Observations" xfId="11334"/>
    <cellStyle name="Normal - Style1 3" xfId="40"/>
    <cellStyle name="Normal - Style1_Observations" xfId="11335"/>
    <cellStyle name="Normal - Style2" xfId="11336"/>
    <cellStyle name="Normal - Style2 2" xfId="11337"/>
    <cellStyle name="Normal - Style2 3" xfId="11338"/>
    <cellStyle name="Normal - Style2 4" xfId="11339"/>
    <cellStyle name="Normal - Style2_Observations" xfId="11340"/>
    <cellStyle name="Normal - Style3" xfId="11341"/>
    <cellStyle name="Normal - Style3 2" xfId="11342"/>
    <cellStyle name="Normal - Style3 3" xfId="11343"/>
    <cellStyle name="Normal - Style3 4" xfId="11344"/>
    <cellStyle name="Normal - Style3_Observations" xfId="11345"/>
    <cellStyle name="Normal - Style4" xfId="11346"/>
    <cellStyle name="Normal - Style4 2" xfId="11347"/>
    <cellStyle name="Normal - Style4 3" xfId="11348"/>
    <cellStyle name="Normal - Style4 4" xfId="11349"/>
    <cellStyle name="Normal - Style4_Observations" xfId="11350"/>
    <cellStyle name="Normal - Style5" xfId="11351"/>
    <cellStyle name="Normal - Style5 2" xfId="11352"/>
    <cellStyle name="Normal - Style5 3" xfId="11353"/>
    <cellStyle name="Normal - Style5 4" xfId="11354"/>
    <cellStyle name="Normal - Style5_Observations" xfId="11355"/>
    <cellStyle name="Normal - Style6" xfId="11356"/>
    <cellStyle name="Normal - Style6 2" xfId="11357"/>
    <cellStyle name="Normal - Style6 3" xfId="11358"/>
    <cellStyle name="Normal - Style6_Observations" xfId="11359"/>
    <cellStyle name="Normal - Style7" xfId="11360"/>
    <cellStyle name="Normal - Style7 2" xfId="11361"/>
    <cellStyle name="Normal - Style7 3" xfId="11362"/>
    <cellStyle name="Normal - Style7_Observations" xfId="11363"/>
    <cellStyle name="Normal - Style8" xfId="11364"/>
    <cellStyle name="Normal - Style8 2" xfId="11365"/>
    <cellStyle name="Normal - Style8 3" xfId="11366"/>
    <cellStyle name="Normal - Style8_Observations" xfId="11367"/>
    <cellStyle name="Normal [0]" xfId="11368"/>
    <cellStyle name="Normal [0] 2" xfId="11369"/>
    <cellStyle name="Normal [0]_Observations" xfId="11370"/>
    <cellStyle name="Normal [1]" xfId="11371"/>
    <cellStyle name="Normal [2]" xfId="11372"/>
    <cellStyle name="Normal [2] 2" xfId="11373"/>
    <cellStyle name="Normal [2]_Observations" xfId="11374"/>
    <cellStyle name="Normal [3]" xfId="11375"/>
    <cellStyle name="Normal [3] 2" xfId="11376"/>
    <cellStyle name="Normal [3]_Observations" xfId="11377"/>
    <cellStyle name="Normal 10" xfId="11378"/>
    <cellStyle name="Normal 10 10" xfId="11379"/>
    <cellStyle name="Normal 10 11" xfId="11380"/>
    <cellStyle name="Normal 10 12" xfId="11381"/>
    <cellStyle name="Normal 10 13" xfId="11382"/>
    <cellStyle name="Normal 10 14" xfId="11383"/>
    <cellStyle name="Normal 10 15" xfId="11384"/>
    <cellStyle name="Normal 10 2" xfId="11385"/>
    <cellStyle name="Normal 10 2 2" xfId="11386"/>
    <cellStyle name="Normal 10 2 3" xfId="11387"/>
    <cellStyle name="Normal 10 2_Observations" xfId="11388"/>
    <cellStyle name="Normal 10 3" xfId="11389"/>
    <cellStyle name="Normal 10 3 2" xfId="11390"/>
    <cellStyle name="Normal 10 4" xfId="11391"/>
    <cellStyle name="Normal 10 4 2" xfId="11392"/>
    <cellStyle name="Normal 10 5" xfId="11393"/>
    <cellStyle name="Normal 10 5 2" xfId="11394"/>
    <cellStyle name="Normal 10 6" xfId="11395"/>
    <cellStyle name="Normal 10 7" xfId="11396"/>
    <cellStyle name="Normal 10 8" xfId="11397"/>
    <cellStyle name="Normal 10 9" xfId="11398"/>
    <cellStyle name="Normal 10_2013 Louisiana Rate Model High Scenario Shared_Feb-Jun 2013" xfId="11399"/>
    <cellStyle name="Normal 100" xfId="11400"/>
    <cellStyle name="Normal 100 2" xfId="11401"/>
    <cellStyle name="Normal 100 2 2" xfId="11402"/>
    <cellStyle name="Normal 100 2 3" xfId="11403"/>
    <cellStyle name="Normal 100 2_Observations" xfId="11404"/>
    <cellStyle name="Normal 100 3" xfId="11405"/>
    <cellStyle name="Normal 100 4" xfId="11406"/>
    <cellStyle name="Normal 100_Observations" xfId="11407"/>
    <cellStyle name="Normal 101" xfId="11408"/>
    <cellStyle name="Normal 101 2" xfId="11409"/>
    <cellStyle name="Normal 101 2 2" xfId="11410"/>
    <cellStyle name="Normal 101 2 3" xfId="11411"/>
    <cellStyle name="Normal 101 2_Observations" xfId="11412"/>
    <cellStyle name="Normal 101 3" xfId="11413"/>
    <cellStyle name="Normal 101 4" xfId="11414"/>
    <cellStyle name="Normal 101_Observations" xfId="11415"/>
    <cellStyle name="Normal 102" xfId="11416"/>
    <cellStyle name="Normal 102 2" xfId="11417"/>
    <cellStyle name="Normal 102 2 2" xfId="11418"/>
    <cellStyle name="Normal 102 2 3" xfId="11419"/>
    <cellStyle name="Normal 102 2_Observations" xfId="11420"/>
    <cellStyle name="Normal 102 3" xfId="11421"/>
    <cellStyle name="Normal 102 4" xfId="11422"/>
    <cellStyle name="Normal 102_Observations" xfId="11423"/>
    <cellStyle name="Normal 103" xfId="11424"/>
    <cellStyle name="Normal 103 2" xfId="11425"/>
    <cellStyle name="Normal 103 2 2" xfId="11426"/>
    <cellStyle name="Normal 103 2 3" xfId="11427"/>
    <cellStyle name="Normal 103 2_Observations" xfId="11428"/>
    <cellStyle name="Normal 103 3" xfId="11429"/>
    <cellStyle name="Normal 103 4" xfId="11430"/>
    <cellStyle name="Normal 103_Observations" xfId="11431"/>
    <cellStyle name="Normal 104" xfId="11432"/>
    <cellStyle name="Normal 104 2" xfId="11433"/>
    <cellStyle name="Normal 104 2 2" xfId="11434"/>
    <cellStyle name="Normal 104 2 3" xfId="11435"/>
    <cellStyle name="Normal 104 2_Observations" xfId="11436"/>
    <cellStyle name="Normal 104 3" xfId="11437"/>
    <cellStyle name="Normal 104 4" xfId="11438"/>
    <cellStyle name="Normal 104_Observations" xfId="11439"/>
    <cellStyle name="Normal 105" xfId="11440"/>
    <cellStyle name="Normal 105 2" xfId="11441"/>
    <cellStyle name="Normal 105 2 2" xfId="11442"/>
    <cellStyle name="Normal 105 2 3" xfId="11443"/>
    <cellStyle name="Normal 105 2_Observations" xfId="11444"/>
    <cellStyle name="Normal 105 3" xfId="11445"/>
    <cellStyle name="Normal 105 4" xfId="11446"/>
    <cellStyle name="Normal 105_Observations" xfId="11447"/>
    <cellStyle name="Normal 106" xfId="45"/>
    <cellStyle name="Normal 106 2" xfId="11448"/>
    <cellStyle name="Normal 106 3" xfId="11449"/>
    <cellStyle name="Normal 106 4" xfId="11450"/>
    <cellStyle name="Normal 106_Observations" xfId="11451"/>
    <cellStyle name="Normal 107" xfId="11452"/>
    <cellStyle name="Normal 107 2" xfId="11453"/>
    <cellStyle name="Normal 107 2 2" xfId="11454"/>
    <cellStyle name="Normal 107 2 3" xfId="11455"/>
    <cellStyle name="Normal 107 2_Observations" xfId="11456"/>
    <cellStyle name="Normal 107 3" xfId="11457"/>
    <cellStyle name="Normal 107 4" xfId="11458"/>
    <cellStyle name="Normal 107_Observations" xfId="11459"/>
    <cellStyle name="Normal 108" xfId="11460"/>
    <cellStyle name="Normal 108 2" xfId="11461"/>
    <cellStyle name="Normal 108 2 2" xfId="11462"/>
    <cellStyle name="Normal 108 2 3" xfId="11463"/>
    <cellStyle name="Normal 108 2_Observations" xfId="11464"/>
    <cellStyle name="Normal 108 3" xfId="11465"/>
    <cellStyle name="Normal 108 4" xfId="11466"/>
    <cellStyle name="Normal 108_Observations" xfId="11467"/>
    <cellStyle name="Normal 109" xfId="11468"/>
    <cellStyle name="Normal 109 2" xfId="11469"/>
    <cellStyle name="Normal 109 2 2" xfId="11470"/>
    <cellStyle name="Normal 109 2 3" xfId="11471"/>
    <cellStyle name="Normal 109 2_Observations" xfId="11472"/>
    <cellStyle name="Normal 109 3" xfId="11473"/>
    <cellStyle name="Normal 109 4" xfId="11474"/>
    <cellStyle name="Normal 109_Observations" xfId="11475"/>
    <cellStyle name="Normal 11" xfId="11476"/>
    <cellStyle name="Normal 11 2" xfId="11477"/>
    <cellStyle name="Normal 11 2 2" xfId="11478"/>
    <cellStyle name="Normal 11 2 3" xfId="11479"/>
    <cellStyle name="Normal 11 2 4" xfId="11480"/>
    <cellStyle name="Normal 11 2 5" xfId="11481"/>
    <cellStyle name="Normal 11 2_Observations" xfId="11482"/>
    <cellStyle name="Normal 11 3" xfId="11483"/>
    <cellStyle name="Normal 11 3 2" xfId="11484"/>
    <cellStyle name="Normal 11 4" xfId="11485"/>
    <cellStyle name="Normal 11 4 2" xfId="11486"/>
    <cellStyle name="Normal 11 5" xfId="11487"/>
    <cellStyle name="Normal 11 5 2" xfId="11488"/>
    <cellStyle name="Normal 11 6" xfId="11489"/>
    <cellStyle name="Normal 11 6 2" xfId="11490"/>
    <cellStyle name="Normal 11 7" xfId="11491"/>
    <cellStyle name="Normal 11 8" xfId="11492"/>
    <cellStyle name="Normal 11_2013 Louisiana Rate Model High Scenario Shared_Feb-Jun 2013" xfId="11493"/>
    <cellStyle name="Normal 110" xfId="11494"/>
    <cellStyle name="Normal 110 2" xfId="11495"/>
    <cellStyle name="Normal 110 2 2" xfId="11496"/>
    <cellStyle name="Normal 110 2 3" xfId="11497"/>
    <cellStyle name="Normal 110 2_Observations" xfId="11498"/>
    <cellStyle name="Normal 110 3" xfId="11499"/>
    <cellStyle name="Normal 110 4" xfId="11500"/>
    <cellStyle name="Normal 110_Observations" xfId="11501"/>
    <cellStyle name="Normal 111" xfId="11502"/>
    <cellStyle name="Normal 111 2" xfId="11503"/>
    <cellStyle name="Normal 111 2 2" xfId="11504"/>
    <cellStyle name="Normal 111 2 3" xfId="11505"/>
    <cellStyle name="Normal 111 2_Observations" xfId="11506"/>
    <cellStyle name="Normal 111 3" xfId="11507"/>
    <cellStyle name="Normal 111 4" xfId="11508"/>
    <cellStyle name="Normal 111_Observations" xfId="11509"/>
    <cellStyle name="Normal 112" xfId="11510"/>
    <cellStyle name="Normal 112 2" xfId="11511"/>
    <cellStyle name="Normal 112_Observations" xfId="11512"/>
    <cellStyle name="Normal 113" xfId="11513"/>
    <cellStyle name="Normal 113 2" xfId="11514"/>
    <cellStyle name="Normal 113_Observations" xfId="11515"/>
    <cellStyle name="Normal 114" xfId="11516"/>
    <cellStyle name="Normal 114 2" xfId="11517"/>
    <cellStyle name="Normal 114_Observations" xfId="11518"/>
    <cellStyle name="Normal 115" xfId="11519"/>
    <cellStyle name="Normal 115 10" xfId="11520"/>
    <cellStyle name="Normal 115 11" xfId="11521"/>
    <cellStyle name="Normal 115 2" xfId="11522"/>
    <cellStyle name="Normal 115 2 2" xfId="11523"/>
    <cellStyle name="Normal 115 2 3" xfId="11524"/>
    <cellStyle name="Normal 115 2_Observations" xfId="11525"/>
    <cellStyle name="Normal 115 3" xfId="11526"/>
    <cellStyle name="Normal 115 4" xfId="11527"/>
    <cellStyle name="Normal 115 5" xfId="11528"/>
    <cellStyle name="Normal 115 6" xfId="11529"/>
    <cellStyle name="Normal 115 7" xfId="11530"/>
    <cellStyle name="Normal 115 8" xfId="11531"/>
    <cellStyle name="Normal 115 9" xfId="11532"/>
    <cellStyle name="Normal 115_Observations" xfId="11533"/>
    <cellStyle name="Normal 116" xfId="11534"/>
    <cellStyle name="Normal 116 2" xfId="11535"/>
    <cellStyle name="Normal 116 2 2" xfId="11536"/>
    <cellStyle name="Normal 116 2 3" xfId="11537"/>
    <cellStyle name="Normal 116 2_Observations" xfId="11538"/>
    <cellStyle name="Normal 116 3" xfId="11539"/>
    <cellStyle name="Normal 116 4" xfId="11540"/>
    <cellStyle name="Normal 116_Observations" xfId="11541"/>
    <cellStyle name="Normal 117" xfId="11542"/>
    <cellStyle name="Normal 117 2" xfId="11543"/>
    <cellStyle name="Normal 117 2 2" xfId="11544"/>
    <cellStyle name="Normal 117 2_Observations" xfId="11545"/>
    <cellStyle name="Normal 117 3" xfId="11546"/>
    <cellStyle name="Normal 117 4" xfId="11547"/>
    <cellStyle name="Normal 117 5" xfId="11548"/>
    <cellStyle name="Normal 117_Observations" xfId="11549"/>
    <cellStyle name="Normal 118" xfId="11550"/>
    <cellStyle name="Normal 118 2" xfId="11551"/>
    <cellStyle name="Normal 118 2 2" xfId="11552"/>
    <cellStyle name="Normal 118 2 3" xfId="11553"/>
    <cellStyle name="Normal 118 2_Observations" xfId="11554"/>
    <cellStyle name="Normal 118 3" xfId="11555"/>
    <cellStyle name="Normal 118 4" xfId="11556"/>
    <cellStyle name="Normal 118_Observations" xfId="11557"/>
    <cellStyle name="Normal 119" xfId="11558"/>
    <cellStyle name="Normal 119 2" xfId="11559"/>
    <cellStyle name="Normal 119 2 2" xfId="11560"/>
    <cellStyle name="Normal 119 2 3" xfId="11561"/>
    <cellStyle name="Normal 119 2_Observations" xfId="11562"/>
    <cellStyle name="Normal 119 3" xfId="11563"/>
    <cellStyle name="Normal 119 4" xfId="11564"/>
    <cellStyle name="Normal 119_Observations" xfId="11565"/>
    <cellStyle name="Normal 12" xfId="11566"/>
    <cellStyle name="Normal 12 2" xfId="11567"/>
    <cellStyle name="Normal 12 2 2" xfId="11568"/>
    <cellStyle name="Normal 12 2 3" xfId="11569"/>
    <cellStyle name="Normal 12 2 4" xfId="11570"/>
    <cellStyle name="Normal 12 2 5" xfId="11571"/>
    <cellStyle name="Normal 12 2_Observations" xfId="11572"/>
    <cellStyle name="Normal 12 3" xfId="11573"/>
    <cellStyle name="Normal 12 3 2" xfId="11574"/>
    <cellStyle name="Normal 12 3 2 2" xfId="11575"/>
    <cellStyle name="Normal 12 3 2 2 2" xfId="11576"/>
    <cellStyle name="Normal 12 3 2 2 2 2" xfId="11577"/>
    <cellStyle name="Normal 12 3 2 2 2 3" xfId="11578"/>
    <cellStyle name="Normal 12 3 2 2 2 4" xfId="11579"/>
    <cellStyle name="Normal 12 3 2 2 3" xfId="11580"/>
    <cellStyle name="Normal 12 3 2 2 4" xfId="11581"/>
    <cellStyle name="Normal 12 3 2 2 5" xfId="11582"/>
    <cellStyle name="Normal 12 3 2 3" xfId="11583"/>
    <cellStyle name="Normal 12 3 2 3 2" xfId="11584"/>
    <cellStyle name="Normal 12 3 2 3 2 2" xfId="11585"/>
    <cellStyle name="Normal 12 3 2 3 2 3" xfId="11586"/>
    <cellStyle name="Normal 12 3 2 3 2 4" xfId="11587"/>
    <cellStyle name="Normal 12 3 2 3 3" xfId="11588"/>
    <cellStyle name="Normal 12 3 2 3 4" xfId="11589"/>
    <cellStyle name="Normal 12 3 2 3 5" xfId="11590"/>
    <cellStyle name="Normal 12 3 2 4" xfId="11591"/>
    <cellStyle name="Normal 12 3 2 4 2" xfId="11592"/>
    <cellStyle name="Normal 12 3 2 4 3" xfId="11593"/>
    <cellStyle name="Normal 12 3 2 4 4" xfId="11594"/>
    <cellStyle name="Normal 12 3 2 5" xfId="11595"/>
    <cellStyle name="Normal 12 3 2 6" xfId="11596"/>
    <cellStyle name="Normal 12 3 2 7" xfId="11597"/>
    <cellStyle name="Normal 12 3 3" xfId="11598"/>
    <cellStyle name="Normal 12 3 3 2" xfId="11599"/>
    <cellStyle name="Normal 12 3 3 2 2" xfId="11600"/>
    <cellStyle name="Normal 12 3 3 2 3" xfId="11601"/>
    <cellStyle name="Normal 12 3 3 2 4" xfId="11602"/>
    <cellStyle name="Normal 12 3 3 3" xfId="11603"/>
    <cellStyle name="Normal 12 3 3 4" xfId="11604"/>
    <cellStyle name="Normal 12 3 3 5" xfId="11605"/>
    <cellStyle name="Normal 12 3 4" xfId="11606"/>
    <cellStyle name="Normal 12 3 4 2" xfId="11607"/>
    <cellStyle name="Normal 12 3 4 2 2" xfId="11608"/>
    <cellStyle name="Normal 12 3 4 2 3" xfId="11609"/>
    <cellStyle name="Normal 12 3 4 2 4" xfId="11610"/>
    <cellStyle name="Normal 12 3 4 3" xfId="11611"/>
    <cellStyle name="Normal 12 3 4 4" xfId="11612"/>
    <cellStyle name="Normal 12 3 4 5" xfId="11613"/>
    <cellStyle name="Normal 12 3 5" xfId="11614"/>
    <cellStyle name="Normal 12 3 5 2" xfId="11615"/>
    <cellStyle name="Normal 12 3 5 3" xfId="11616"/>
    <cellStyle name="Normal 12 3 5 4" xfId="11617"/>
    <cellStyle name="Normal 12 3 6" xfId="11618"/>
    <cellStyle name="Normal 12 3 7" xfId="11619"/>
    <cellStyle name="Normal 12 3 8" xfId="11620"/>
    <cellStyle name="Normal 12 3 9" xfId="11621"/>
    <cellStyle name="Normal 12 4" xfId="11622"/>
    <cellStyle name="Normal 12 5" xfId="11623"/>
    <cellStyle name="Normal 12_Observations" xfId="11624"/>
    <cellStyle name="Normal 120" xfId="11625"/>
    <cellStyle name="Normal 120 2" xfId="11626"/>
    <cellStyle name="Normal 120 2 2" xfId="11627"/>
    <cellStyle name="Normal 120 2_Observations" xfId="11628"/>
    <cellStyle name="Normal 120 3" xfId="11629"/>
    <cellStyle name="Normal 120_Observations" xfId="11630"/>
    <cellStyle name="Normal 121" xfId="11631"/>
    <cellStyle name="Normal 121 2" xfId="11632"/>
    <cellStyle name="Normal 121 3" xfId="11633"/>
    <cellStyle name="Normal 121_Observations" xfId="11634"/>
    <cellStyle name="Normal 122" xfId="11635"/>
    <cellStyle name="Normal 122 2" xfId="11636"/>
    <cellStyle name="Normal 122 3" xfId="11637"/>
    <cellStyle name="Normal 122_Observations" xfId="11638"/>
    <cellStyle name="Normal 123" xfId="11639"/>
    <cellStyle name="Normal 123 2" xfId="11640"/>
    <cellStyle name="Normal 123 3" xfId="11641"/>
    <cellStyle name="Normal 123_Observations" xfId="11642"/>
    <cellStyle name="Normal 124" xfId="11643"/>
    <cellStyle name="Normal 124 2" xfId="11644"/>
    <cellStyle name="Normal 124 2 2" xfId="11645"/>
    <cellStyle name="Normal 124 2 3" xfId="11646"/>
    <cellStyle name="Normal 124 2_Observations" xfId="11647"/>
    <cellStyle name="Normal 124 3" xfId="11648"/>
    <cellStyle name="Normal 124 4" xfId="11649"/>
    <cellStyle name="Normal 124_Observations" xfId="11650"/>
    <cellStyle name="Normal 125" xfId="11651"/>
    <cellStyle name="Normal 125 2" xfId="11652"/>
    <cellStyle name="Normal 125 2 2" xfId="11653"/>
    <cellStyle name="Normal 125 2 3" xfId="11654"/>
    <cellStyle name="Normal 125 2_Observations" xfId="11655"/>
    <cellStyle name="Normal 125 3" xfId="11656"/>
    <cellStyle name="Normal 125 4" xfId="11657"/>
    <cellStyle name="Normal 125_Observations" xfId="11658"/>
    <cellStyle name="Normal 126" xfId="11659"/>
    <cellStyle name="Normal 126 2" xfId="11660"/>
    <cellStyle name="Normal 126 3" xfId="11661"/>
    <cellStyle name="Normal 126 4" xfId="11662"/>
    <cellStyle name="Normal 126_Observations" xfId="11663"/>
    <cellStyle name="Normal 127" xfId="11664"/>
    <cellStyle name="Normal 127 2" xfId="11665"/>
    <cellStyle name="Normal 127 2 2" xfId="11666"/>
    <cellStyle name="Normal 127 2 3" xfId="11667"/>
    <cellStyle name="Normal 127 2_Observations" xfId="11668"/>
    <cellStyle name="Normal 127 3" xfId="11669"/>
    <cellStyle name="Normal 127 4" xfId="11670"/>
    <cellStyle name="Normal 127_Observations" xfId="11671"/>
    <cellStyle name="Normal 128" xfId="11672"/>
    <cellStyle name="Normal 128 2" xfId="11673"/>
    <cellStyle name="Normal 128 3" xfId="11674"/>
    <cellStyle name="Normal 128 4" xfId="11675"/>
    <cellStyle name="Normal 128_Observations" xfId="11676"/>
    <cellStyle name="Normal 129" xfId="11677"/>
    <cellStyle name="Normal 129 2" xfId="11678"/>
    <cellStyle name="Normal 129 3" xfId="11679"/>
    <cellStyle name="Normal 129 4" xfId="11680"/>
    <cellStyle name="Normal 129_Observations" xfId="11681"/>
    <cellStyle name="Normal 13" xfId="11682"/>
    <cellStyle name="Normal 13 10" xfId="11683"/>
    <cellStyle name="Normal 13 11" xfId="11684"/>
    <cellStyle name="Normal 13 2" xfId="11685"/>
    <cellStyle name="Normal 13 2 2" xfId="11686"/>
    <cellStyle name="Normal 13 2 2 2" xfId="11687"/>
    <cellStyle name="Normal 13 2 2 2 2" xfId="11688"/>
    <cellStyle name="Normal 13 2 2 2 3" xfId="11689"/>
    <cellStyle name="Normal 13 2 2 2 4" xfId="11690"/>
    <cellStyle name="Normal 13 2 2 3" xfId="11691"/>
    <cellStyle name="Normal 13 2 2 4" xfId="11692"/>
    <cellStyle name="Normal 13 2 2 5" xfId="11693"/>
    <cellStyle name="Normal 13 2 2 6" xfId="11694"/>
    <cellStyle name="Normal 13 2 3" xfId="11695"/>
    <cellStyle name="Normal 13 2 3 2" xfId="11696"/>
    <cellStyle name="Normal 13 2 3 3" xfId="11697"/>
    <cellStyle name="Normal 13 2 3 4" xfId="11698"/>
    <cellStyle name="Normal 13 2 3 5" xfId="11699"/>
    <cellStyle name="Normal 13 2 4" xfId="11700"/>
    <cellStyle name="Normal 13 2 4 2" xfId="11701"/>
    <cellStyle name="Normal 13 2 5" xfId="11702"/>
    <cellStyle name="Normal 13 2 6" xfId="11703"/>
    <cellStyle name="Normal 13 2 7" xfId="11704"/>
    <cellStyle name="Normal 13 2 8" xfId="11705"/>
    <cellStyle name="Normal 13 2_Observations" xfId="11706"/>
    <cellStyle name="Normal 13 3" xfId="11707"/>
    <cellStyle name="Normal 13 3 2" xfId="11708"/>
    <cellStyle name="Normal 13 3 2 2" xfId="11709"/>
    <cellStyle name="Normal 13 3 2 3" xfId="11710"/>
    <cellStyle name="Normal 13 3 2 4" xfId="11711"/>
    <cellStyle name="Normal 13 3 2 5" xfId="11712"/>
    <cellStyle name="Normal 13 3 3" xfId="11713"/>
    <cellStyle name="Normal 13 3 4" xfId="11714"/>
    <cellStyle name="Normal 13 3 5" xfId="11715"/>
    <cellStyle name="Normal 13 3 6" xfId="11716"/>
    <cellStyle name="Normal 13 4" xfId="11717"/>
    <cellStyle name="Normal 13 4 2" xfId="11718"/>
    <cellStyle name="Normal 13 4 2 2" xfId="11719"/>
    <cellStyle name="Normal 13 4 2 3" xfId="11720"/>
    <cellStyle name="Normal 13 4 2 4" xfId="11721"/>
    <cellStyle name="Normal 13 4 2 5" xfId="11722"/>
    <cellStyle name="Normal 13 4 3" xfId="11723"/>
    <cellStyle name="Normal 13 4 4" xfId="11724"/>
    <cellStyle name="Normal 13 4 5" xfId="11725"/>
    <cellStyle name="Normal 13 4 6" xfId="11726"/>
    <cellStyle name="Normal 13 5" xfId="11727"/>
    <cellStyle name="Normal 13 5 2" xfId="11728"/>
    <cellStyle name="Normal 13 5 3" xfId="11729"/>
    <cellStyle name="Normal 13 5 4" xfId="11730"/>
    <cellStyle name="Normal 13 5 5" xfId="11731"/>
    <cellStyle name="Normal 13 6" xfId="11732"/>
    <cellStyle name="Normal 13 7" xfId="11733"/>
    <cellStyle name="Normal 13 8" xfId="11734"/>
    <cellStyle name="Normal 13 9" xfId="11735"/>
    <cellStyle name="Normal 13_2013 Louisiana Rate Model High Scenario Shared_Feb-Jun 2013" xfId="11736"/>
    <cellStyle name="Normal 130" xfId="11737"/>
    <cellStyle name="Normal 130 2" xfId="11738"/>
    <cellStyle name="Normal 130 3" xfId="11739"/>
    <cellStyle name="Normal 130 4" xfId="11740"/>
    <cellStyle name="Normal 130_Observations" xfId="11741"/>
    <cellStyle name="Normal 131" xfId="11742"/>
    <cellStyle name="Normal 131 2" xfId="11743"/>
    <cellStyle name="Normal 131 3" xfId="11744"/>
    <cellStyle name="Normal 131 4" xfId="11745"/>
    <cellStyle name="Normal 131_Observations" xfId="11746"/>
    <cellStyle name="Normal 132" xfId="11747"/>
    <cellStyle name="Normal 132 2" xfId="11748"/>
    <cellStyle name="Normal 132 2 2" xfId="11749"/>
    <cellStyle name="Normal 132 2_Observations" xfId="11750"/>
    <cellStyle name="Normal 132 3" xfId="11751"/>
    <cellStyle name="Normal 132 4" xfId="11752"/>
    <cellStyle name="Normal 132 5" xfId="41"/>
    <cellStyle name="Normal 132_Observations" xfId="11753"/>
    <cellStyle name="Normal 133" xfId="11754"/>
    <cellStyle name="Normal 133 2" xfId="11755"/>
    <cellStyle name="Normal 133 3" xfId="11756"/>
    <cellStyle name="Normal 133 4" xfId="11757"/>
    <cellStyle name="Normal 133_Observations" xfId="11758"/>
    <cellStyle name="Normal 134" xfId="11759"/>
    <cellStyle name="Normal 134 2" xfId="11760"/>
    <cellStyle name="Normal 134 2 2" xfId="11761"/>
    <cellStyle name="Normal 134 2_Observations" xfId="11762"/>
    <cellStyle name="Normal 134 3" xfId="11763"/>
    <cellStyle name="Normal 134 4" xfId="11764"/>
    <cellStyle name="Normal 134 5" xfId="11765"/>
    <cellStyle name="Normal 134_Observations" xfId="11766"/>
    <cellStyle name="Normal 135" xfId="11767"/>
    <cellStyle name="Normal 135 2" xfId="11768"/>
    <cellStyle name="Normal 135 2 2" xfId="11769"/>
    <cellStyle name="Normal 135 2_Observations" xfId="11770"/>
    <cellStyle name="Normal 135 3" xfId="11771"/>
    <cellStyle name="Normal 135 4" xfId="11772"/>
    <cellStyle name="Normal 135_Observations" xfId="11773"/>
    <cellStyle name="Normal 136" xfId="11774"/>
    <cellStyle name="Normal 136 2" xfId="11775"/>
    <cellStyle name="Normal 136 2 2" xfId="11776"/>
    <cellStyle name="Normal 136 2_Observations" xfId="11777"/>
    <cellStyle name="Normal 136 3" xfId="11778"/>
    <cellStyle name="Normal 136 4" xfId="11779"/>
    <cellStyle name="Normal 136_Observations" xfId="11780"/>
    <cellStyle name="Normal 137" xfId="11781"/>
    <cellStyle name="Normal 137 2" xfId="11782"/>
    <cellStyle name="Normal 137 3" xfId="11783"/>
    <cellStyle name="Normal 137_Observations" xfId="11784"/>
    <cellStyle name="Normal 138" xfId="11785"/>
    <cellStyle name="Normal 138 2" xfId="11786"/>
    <cellStyle name="Normal 138 3" xfId="11787"/>
    <cellStyle name="Normal 138_Observations" xfId="11788"/>
    <cellStyle name="Normal 139" xfId="11789"/>
    <cellStyle name="Normal 139 2" xfId="11790"/>
    <cellStyle name="Normal 139 3" xfId="11791"/>
    <cellStyle name="Normal 139_Observations" xfId="11792"/>
    <cellStyle name="Normal 14" xfId="11793"/>
    <cellStyle name="Normal 14 2" xfId="11794"/>
    <cellStyle name="Normal 14 2 2" xfId="11795"/>
    <cellStyle name="Normal 14 2 3" xfId="11796"/>
    <cellStyle name="Normal 14 2 4" xfId="11797"/>
    <cellStyle name="Normal 14 2 5" xfId="11798"/>
    <cellStyle name="Normal 14 2_Observations" xfId="11799"/>
    <cellStyle name="Normal 14 3" xfId="11800"/>
    <cellStyle name="Normal 14 3 2" xfId="11801"/>
    <cellStyle name="Normal 14 4" xfId="11802"/>
    <cellStyle name="Normal 14 4 2" xfId="11803"/>
    <cellStyle name="Normal 14 5" xfId="11804"/>
    <cellStyle name="Normal 14 6" xfId="11805"/>
    <cellStyle name="Normal 14_2013 Louisiana Rate Model High Scenario Shared_Feb-Jun 2013" xfId="11806"/>
    <cellStyle name="Normal 140" xfId="11807"/>
    <cellStyle name="Normal 140 2" xfId="11808"/>
    <cellStyle name="Normal 140 3" xfId="11809"/>
    <cellStyle name="Normal 140_Observations" xfId="11810"/>
    <cellStyle name="Normal 141" xfId="11811"/>
    <cellStyle name="Normal 141 2" xfId="11812"/>
    <cellStyle name="Normal 141 3" xfId="11813"/>
    <cellStyle name="Normal 141_Observations" xfId="11814"/>
    <cellStyle name="Normal 142" xfId="11815"/>
    <cellStyle name="Normal 142 2" xfId="11816"/>
    <cellStyle name="Normal 142 3" xfId="11817"/>
    <cellStyle name="Normal 142_Observations" xfId="11818"/>
    <cellStyle name="Normal 143" xfId="11819"/>
    <cellStyle name="Normal 143 2" xfId="11820"/>
    <cellStyle name="Normal 143 3" xfId="11821"/>
    <cellStyle name="Normal 143_Observations" xfId="11822"/>
    <cellStyle name="Normal 144" xfId="11823"/>
    <cellStyle name="Normal 144 2" xfId="11824"/>
    <cellStyle name="Normal 144 3" xfId="11825"/>
    <cellStyle name="Normal 144_Observations" xfId="11826"/>
    <cellStyle name="Normal 145" xfId="11827"/>
    <cellStyle name="Normal 145 2" xfId="11828"/>
    <cellStyle name="Normal 145 3" xfId="11829"/>
    <cellStyle name="Normal 145_Observations" xfId="11830"/>
    <cellStyle name="Normal 146" xfId="11831"/>
    <cellStyle name="Normal 146 2" xfId="11832"/>
    <cellStyle name="Normal 146 3" xfId="11833"/>
    <cellStyle name="Normal 146_Observations" xfId="11834"/>
    <cellStyle name="Normal 147" xfId="11835"/>
    <cellStyle name="Normal 147 2" xfId="11836"/>
    <cellStyle name="Normal 147 3" xfId="11837"/>
    <cellStyle name="Normal 147_Observations" xfId="11838"/>
    <cellStyle name="Normal 148" xfId="11839"/>
    <cellStyle name="Normal 148 2" xfId="11840"/>
    <cellStyle name="Normal 148 3" xfId="11841"/>
    <cellStyle name="Normal 148_Observations" xfId="11842"/>
    <cellStyle name="Normal 149" xfId="11843"/>
    <cellStyle name="Normal 149 2" xfId="11844"/>
    <cellStyle name="Normal 149 3" xfId="11845"/>
    <cellStyle name="Normal 149_Observations" xfId="11846"/>
    <cellStyle name="Normal 15" xfId="11847"/>
    <cellStyle name="Normal 15 2" xfId="11848"/>
    <cellStyle name="Normal 15 2 2" xfId="11849"/>
    <cellStyle name="Normal 15 2 2 2" xfId="11850"/>
    <cellStyle name="Normal 15 2 2 2 2" xfId="11851"/>
    <cellStyle name="Normal 15 2 2 2 3" xfId="11852"/>
    <cellStyle name="Normal 15 2 2 2 4" xfId="11853"/>
    <cellStyle name="Normal 15 2 2 3" xfId="11854"/>
    <cellStyle name="Normal 15 2 2 4" xfId="11855"/>
    <cellStyle name="Normal 15 2 2 5" xfId="11856"/>
    <cellStyle name="Normal 15 2 2 6" xfId="11857"/>
    <cellStyle name="Normal 15 2 3" xfId="11858"/>
    <cellStyle name="Normal 15 2 3 2" xfId="11859"/>
    <cellStyle name="Normal 15 2 3 2 2" xfId="11860"/>
    <cellStyle name="Normal 15 2 3 2 3" xfId="11861"/>
    <cellStyle name="Normal 15 2 3 2 4" xfId="11862"/>
    <cellStyle name="Normal 15 2 3 3" xfId="11863"/>
    <cellStyle name="Normal 15 2 3 4" xfId="11864"/>
    <cellStyle name="Normal 15 2 3 5" xfId="11865"/>
    <cellStyle name="Normal 15 2 3 6" xfId="11866"/>
    <cellStyle name="Normal 15 2 4" xfId="11867"/>
    <cellStyle name="Normal 15 2 4 2" xfId="11868"/>
    <cellStyle name="Normal 15 2 4 3" xfId="11869"/>
    <cellStyle name="Normal 15 2 4 4" xfId="11870"/>
    <cellStyle name="Normal 15 2 4 5" xfId="11871"/>
    <cellStyle name="Normal 15 2 5" xfId="11872"/>
    <cellStyle name="Normal 15 2 6" xfId="11873"/>
    <cellStyle name="Normal 15 2 7" xfId="11874"/>
    <cellStyle name="Normal 15 2 8" xfId="11875"/>
    <cellStyle name="Normal 15 2_Observations" xfId="11876"/>
    <cellStyle name="Normal 15 3" xfId="11877"/>
    <cellStyle name="Normal 15 3 2" xfId="11878"/>
    <cellStyle name="Normal 15 3 2 2" xfId="11879"/>
    <cellStyle name="Normal 15 3 2 3" xfId="11880"/>
    <cellStyle name="Normal 15 3 2 4" xfId="11881"/>
    <cellStyle name="Normal 15 3 2 5" xfId="11882"/>
    <cellStyle name="Normal 15 3 3" xfId="11883"/>
    <cellStyle name="Normal 15 3 4" xfId="11884"/>
    <cellStyle name="Normal 15 3 5" xfId="11885"/>
    <cellStyle name="Normal 15 3 6" xfId="11886"/>
    <cellStyle name="Normal 15 4" xfId="11887"/>
    <cellStyle name="Normal 15 4 2" xfId="11888"/>
    <cellStyle name="Normal 15 4 2 2" xfId="11889"/>
    <cellStyle name="Normal 15 4 2 3" xfId="11890"/>
    <cellStyle name="Normal 15 4 2 4" xfId="11891"/>
    <cellStyle name="Normal 15 4 2 5" xfId="11892"/>
    <cellStyle name="Normal 15 4 3" xfId="11893"/>
    <cellStyle name="Normal 15 4 4" xfId="11894"/>
    <cellStyle name="Normal 15 4 5" xfId="11895"/>
    <cellStyle name="Normal 15 4 6" xfId="11896"/>
    <cellStyle name="Normal 15 5" xfId="11897"/>
    <cellStyle name="Normal 15 5 2" xfId="11898"/>
    <cellStyle name="Normal 15 5 3" xfId="11899"/>
    <cellStyle name="Normal 15 5 4" xfId="11900"/>
    <cellStyle name="Normal 15 5 5" xfId="11901"/>
    <cellStyle name="Normal 15 6" xfId="11902"/>
    <cellStyle name="Normal 15 7" xfId="11903"/>
    <cellStyle name="Normal 15 8" xfId="11904"/>
    <cellStyle name="Normal 15 9" xfId="11905"/>
    <cellStyle name="Normal 15_2013 Louisiana Rate Model High Scenario Shared_Feb-Jun 2013" xfId="11906"/>
    <cellStyle name="Normal 150" xfId="11907"/>
    <cellStyle name="Normal 150 2" xfId="11908"/>
    <cellStyle name="Normal 150 3" xfId="11909"/>
    <cellStyle name="Normal 150_Observations" xfId="11910"/>
    <cellStyle name="Normal 151" xfId="11911"/>
    <cellStyle name="Normal 151 2" xfId="11912"/>
    <cellStyle name="Normal 151 3" xfId="11913"/>
    <cellStyle name="Normal 151_Observations" xfId="11914"/>
    <cellStyle name="Normal 152" xfId="11915"/>
    <cellStyle name="Normal 152 2" xfId="11916"/>
    <cellStyle name="Normal 152 3" xfId="11917"/>
    <cellStyle name="Normal 152_Observations" xfId="11918"/>
    <cellStyle name="Normal 153" xfId="11919"/>
    <cellStyle name="Normal 153 2" xfId="11920"/>
    <cellStyle name="Normal 153 3" xfId="11921"/>
    <cellStyle name="Normal 153_Observations" xfId="11922"/>
    <cellStyle name="Normal 154" xfId="11923"/>
    <cellStyle name="Normal 154 2" xfId="11924"/>
    <cellStyle name="Normal 154 3" xfId="11925"/>
    <cellStyle name="Normal 154_Observations" xfId="11926"/>
    <cellStyle name="Normal 155" xfId="11927"/>
    <cellStyle name="Normal 155 2" xfId="11928"/>
    <cellStyle name="Normal 155 3" xfId="11929"/>
    <cellStyle name="Normal 155_Observations" xfId="11930"/>
    <cellStyle name="Normal 156" xfId="11931"/>
    <cellStyle name="Normal 156 2" xfId="11932"/>
    <cellStyle name="Normal 156 3" xfId="11933"/>
    <cellStyle name="Normal 156_Observations" xfId="11934"/>
    <cellStyle name="Normal 157" xfId="11935"/>
    <cellStyle name="Normal 157 2" xfId="11936"/>
    <cellStyle name="Normal 157 3" xfId="11937"/>
    <cellStyle name="Normal 157_Observations" xfId="11938"/>
    <cellStyle name="Normal 158" xfId="11939"/>
    <cellStyle name="Normal 158 2" xfId="11940"/>
    <cellStyle name="Normal 158 3" xfId="11941"/>
    <cellStyle name="Normal 158_Observations" xfId="11942"/>
    <cellStyle name="Normal 159" xfId="11943"/>
    <cellStyle name="Normal 159 2" xfId="11944"/>
    <cellStyle name="Normal 159 3" xfId="11945"/>
    <cellStyle name="Normal 159_Observations" xfId="11946"/>
    <cellStyle name="Normal 16" xfId="11947"/>
    <cellStyle name="Normal 16 2" xfId="11948"/>
    <cellStyle name="Normal 16 2 2" xfId="11949"/>
    <cellStyle name="Normal 16 2 3" xfId="11950"/>
    <cellStyle name="Normal 16 2 4" xfId="11951"/>
    <cellStyle name="Normal 16 2_Observations" xfId="11952"/>
    <cellStyle name="Normal 16 3" xfId="11953"/>
    <cellStyle name="Normal 16 4" xfId="11954"/>
    <cellStyle name="Normal 16 5" xfId="11955"/>
    <cellStyle name="Normal 16 6" xfId="11956"/>
    <cellStyle name="Normal 16_Observations" xfId="11957"/>
    <cellStyle name="Normal 160" xfId="11958"/>
    <cellStyle name="Normal 160 2" xfId="11959"/>
    <cellStyle name="Normal 160 3" xfId="11960"/>
    <cellStyle name="Normal 160_Observations" xfId="11961"/>
    <cellStyle name="Normal 161" xfId="11962"/>
    <cellStyle name="Normal 161 2" xfId="11963"/>
    <cellStyle name="Normal 161 3" xfId="11964"/>
    <cellStyle name="Normal 161_Observations" xfId="11965"/>
    <cellStyle name="Normal 162" xfId="11966"/>
    <cellStyle name="Normal 162 2" xfId="11967"/>
    <cellStyle name="Normal 162 3" xfId="11968"/>
    <cellStyle name="Normal 162_Observations" xfId="11969"/>
    <cellStyle name="Normal 163" xfId="11970"/>
    <cellStyle name="Normal 163 2" xfId="11971"/>
    <cellStyle name="Normal 163 3" xfId="11972"/>
    <cellStyle name="Normal 163_Observations" xfId="11973"/>
    <cellStyle name="Normal 164" xfId="11974"/>
    <cellStyle name="Normal 164 2" xfId="11975"/>
    <cellStyle name="Normal 164 3" xfId="11976"/>
    <cellStyle name="Normal 164_Observations" xfId="11977"/>
    <cellStyle name="Normal 165" xfId="11978"/>
    <cellStyle name="Normal 165 2" xfId="11979"/>
    <cellStyle name="Normal 165 3" xfId="11980"/>
    <cellStyle name="Normal 165_Observations" xfId="11981"/>
    <cellStyle name="Normal 166" xfId="11982"/>
    <cellStyle name="Normal 166 2" xfId="11983"/>
    <cellStyle name="Normal 166 3" xfId="11984"/>
    <cellStyle name="Normal 166_Observations" xfId="11985"/>
    <cellStyle name="Normal 167" xfId="11986"/>
    <cellStyle name="Normal 167 2" xfId="11987"/>
    <cellStyle name="Normal 167 3" xfId="11988"/>
    <cellStyle name="Normal 167_Observations" xfId="11989"/>
    <cellStyle name="Normal 168" xfId="11990"/>
    <cellStyle name="Normal 168 2" xfId="11991"/>
    <cellStyle name="Normal 168 3" xfId="11992"/>
    <cellStyle name="Normal 168_Observations" xfId="11993"/>
    <cellStyle name="Normal 169" xfId="11994"/>
    <cellStyle name="Normal 169 2" xfId="11995"/>
    <cellStyle name="Normal 169 3" xfId="11996"/>
    <cellStyle name="Normal 169_Observations" xfId="11997"/>
    <cellStyle name="Normal 17" xfId="11998"/>
    <cellStyle name="Normal 17 2" xfId="11999"/>
    <cellStyle name="Normal 17 2 2" xfId="12000"/>
    <cellStyle name="Normal 17 2 3" xfId="12001"/>
    <cellStyle name="Normal 17 2 4" xfId="12002"/>
    <cellStyle name="Normal 17 2_Observations" xfId="12003"/>
    <cellStyle name="Normal 17 3" xfId="12004"/>
    <cellStyle name="Normal 17 4" xfId="12005"/>
    <cellStyle name="Normal 17 5" xfId="12006"/>
    <cellStyle name="Normal 17_Observations" xfId="12007"/>
    <cellStyle name="Normal 170" xfId="12008"/>
    <cellStyle name="Normal 170 2" xfId="12009"/>
    <cellStyle name="Normal 170 3" xfId="12010"/>
    <cellStyle name="Normal 170 4" xfId="12011"/>
    <cellStyle name="Normal 170 5" xfId="12012"/>
    <cellStyle name="Normal 170_Observations" xfId="12013"/>
    <cellStyle name="Normal 171" xfId="12014"/>
    <cellStyle name="Normal 171 2" xfId="12015"/>
    <cellStyle name="Normal 171 3" xfId="12016"/>
    <cellStyle name="Normal 171 4" xfId="12017"/>
    <cellStyle name="Normal 171 5" xfId="12018"/>
    <cellStyle name="Normal 171 6" xfId="12019"/>
    <cellStyle name="Normal 171_Observations" xfId="12020"/>
    <cellStyle name="Normal 172" xfId="12021"/>
    <cellStyle name="Normal 172 2" xfId="12022"/>
    <cellStyle name="Normal 172 3" xfId="12023"/>
    <cellStyle name="Normal 172 4" xfId="12024"/>
    <cellStyle name="Normal 172 5" xfId="12025"/>
    <cellStyle name="Normal 172_Observations" xfId="12026"/>
    <cellStyle name="Normal 173" xfId="12027"/>
    <cellStyle name="Normal 173 2" xfId="12028"/>
    <cellStyle name="Normal 173 3" xfId="12029"/>
    <cellStyle name="Normal 173_Observations" xfId="12030"/>
    <cellStyle name="Normal 174" xfId="12031"/>
    <cellStyle name="Normal 174 2" xfId="12032"/>
    <cellStyle name="Normal 174 3" xfId="12033"/>
    <cellStyle name="Normal 174_Observations" xfId="12034"/>
    <cellStyle name="Normal 175" xfId="12035"/>
    <cellStyle name="Normal 175 2" xfId="12036"/>
    <cellStyle name="Normal 175 2 2" xfId="12037"/>
    <cellStyle name="Normal 175 2_Observations" xfId="12038"/>
    <cellStyle name="Normal 175 3" xfId="12039"/>
    <cellStyle name="Normal 175_Observations" xfId="12040"/>
    <cellStyle name="Normal 176" xfId="12041"/>
    <cellStyle name="Normal 176 2" xfId="12042"/>
    <cellStyle name="Normal 176 2 2" xfId="12043"/>
    <cellStyle name="Normal 176 2_Observations" xfId="12044"/>
    <cellStyle name="Normal 176 3" xfId="12045"/>
    <cellStyle name="Normal 176_Observations" xfId="12046"/>
    <cellStyle name="Normal 177" xfId="12047"/>
    <cellStyle name="Normal 177 2" xfId="12048"/>
    <cellStyle name="Normal 177 2 2" xfId="12049"/>
    <cellStyle name="Normal 177 2_Observations" xfId="12050"/>
    <cellStyle name="Normal 177 3" xfId="12051"/>
    <cellStyle name="Normal 177_Observations" xfId="12052"/>
    <cellStyle name="Normal 178" xfId="12053"/>
    <cellStyle name="Normal 178 2" xfId="12054"/>
    <cellStyle name="Normal 178 2 2" xfId="12055"/>
    <cellStyle name="Normal 178 2_Observations" xfId="12056"/>
    <cellStyle name="Normal 178 3" xfId="12057"/>
    <cellStyle name="Normal 178 4" xfId="12058"/>
    <cellStyle name="Normal 178_Observations" xfId="12059"/>
    <cellStyle name="Normal 179" xfId="12060"/>
    <cellStyle name="Normal 179 2" xfId="12061"/>
    <cellStyle name="Normal 179 2 2" xfId="12062"/>
    <cellStyle name="Normal 179 2_Observations" xfId="12063"/>
    <cellStyle name="Normal 179 3" xfId="12064"/>
    <cellStyle name="Normal 179 4" xfId="12065"/>
    <cellStyle name="Normal 179_Observations" xfId="12066"/>
    <cellStyle name="Normal 18" xfId="12067"/>
    <cellStyle name="Normal 18 2" xfId="12068"/>
    <cellStyle name="Normal 18 2 2" xfId="12069"/>
    <cellStyle name="Normal 18 2 3" xfId="12070"/>
    <cellStyle name="Normal 18 2 4" xfId="12071"/>
    <cellStyle name="Normal 18 2 5" xfId="12072"/>
    <cellStyle name="Normal 18 2_Observations" xfId="12073"/>
    <cellStyle name="Normal 18 3" xfId="12074"/>
    <cellStyle name="Normal 18 4" xfId="12075"/>
    <cellStyle name="Normal 18 5" xfId="12076"/>
    <cellStyle name="Normal 18_Observations" xfId="12077"/>
    <cellStyle name="Normal 180" xfId="12078"/>
    <cellStyle name="Normal 180 2" xfId="12079"/>
    <cellStyle name="Normal 180 3" xfId="12080"/>
    <cellStyle name="Normal 180 4" xfId="12081"/>
    <cellStyle name="Normal 180_Observations" xfId="12082"/>
    <cellStyle name="Normal 181" xfId="12083"/>
    <cellStyle name="Normal 181 2" xfId="12084"/>
    <cellStyle name="Normal 181 3" xfId="12085"/>
    <cellStyle name="Normal 181 4" xfId="12086"/>
    <cellStyle name="Normal 181_Observations" xfId="12087"/>
    <cellStyle name="Normal 182" xfId="12088"/>
    <cellStyle name="Normal 182 2" xfId="12089"/>
    <cellStyle name="Normal 182 3" xfId="12090"/>
    <cellStyle name="Normal 182 4" xfId="12091"/>
    <cellStyle name="Normal 182_Observations" xfId="12092"/>
    <cellStyle name="Normal 183" xfId="12093"/>
    <cellStyle name="Normal 183 2" xfId="12094"/>
    <cellStyle name="Normal 183 3" xfId="12095"/>
    <cellStyle name="Normal 183 4" xfId="12096"/>
    <cellStyle name="Normal 183_Observations" xfId="12097"/>
    <cellStyle name="Normal 184" xfId="12098"/>
    <cellStyle name="Normal 184 2" xfId="12099"/>
    <cellStyle name="Normal 184 3" xfId="12100"/>
    <cellStyle name="Normal 184 4" xfId="12101"/>
    <cellStyle name="Normal 184_Observations" xfId="12102"/>
    <cellStyle name="Normal 185" xfId="12103"/>
    <cellStyle name="Normal 185 2" xfId="12104"/>
    <cellStyle name="Normal 185 3" xfId="12105"/>
    <cellStyle name="Normal 185 4" xfId="12106"/>
    <cellStyle name="Normal 185_Observations" xfId="12107"/>
    <cellStyle name="Normal 186" xfId="12108"/>
    <cellStyle name="Normal 186 2" xfId="12109"/>
    <cellStyle name="Normal 186 3" xfId="12110"/>
    <cellStyle name="Normal 186 4" xfId="12111"/>
    <cellStyle name="Normal 186_Observations" xfId="12112"/>
    <cellStyle name="Normal 187" xfId="12113"/>
    <cellStyle name="Normal 187 2" xfId="12114"/>
    <cellStyle name="Normal 187 3" xfId="12115"/>
    <cellStyle name="Normal 187 4" xfId="12116"/>
    <cellStyle name="Normal 187_Observations" xfId="12117"/>
    <cellStyle name="Normal 188" xfId="12118"/>
    <cellStyle name="Normal 188 2" xfId="12119"/>
    <cellStyle name="Normal 188 3" xfId="12120"/>
    <cellStyle name="Normal 188 4" xfId="12121"/>
    <cellStyle name="Normal 188_Observations" xfId="12122"/>
    <cellStyle name="Normal 189" xfId="12123"/>
    <cellStyle name="Normal 189 2" xfId="12124"/>
    <cellStyle name="Normal 189 3" xfId="12125"/>
    <cellStyle name="Normal 189 4" xfId="12126"/>
    <cellStyle name="Normal 189_Observations" xfId="12127"/>
    <cellStyle name="Normal 19" xfId="12128"/>
    <cellStyle name="Normal 19 2" xfId="12129"/>
    <cellStyle name="Normal 19 2 2" xfId="12130"/>
    <cellStyle name="Normal 19 2 3" xfId="12131"/>
    <cellStyle name="Normal 19 2 4" xfId="12132"/>
    <cellStyle name="Normal 19 2 5" xfId="12133"/>
    <cellStyle name="Normal 19 2_Observations" xfId="12134"/>
    <cellStyle name="Normal 19 3" xfId="12135"/>
    <cellStyle name="Normal 19 3 2" xfId="12136"/>
    <cellStyle name="Normal 19 4" xfId="12137"/>
    <cellStyle name="Normal 19 5" xfId="12138"/>
    <cellStyle name="Normal 19_Observations" xfId="12139"/>
    <cellStyle name="Normal 190" xfId="12140"/>
    <cellStyle name="Normal 190 2" xfId="12141"/>
    <cellStyle name="Normal 190 3" xfId="12142"/>
    <cellStyle name="Normal 190 4" xfId="12143"/>
    <cellStyle name="Normal 190_Observations" xfId="12144"/>
    <cellStyle name="Normal 191" xfId="12145"/>
    <cellStyle name="Normal 191 2" xfId="12146"/>
    <cellStyle name="Normal 191 3" xfId="12147"/>
    <cellStyle name="Normal 191 4" xfId="12148"/>
    <cellStyle name="Normal 191_Observations" xfId="12149"/>
    <cellStyle name="Normal 192" xfId="12150"/>
    <cellStyle name="Normal 192 2" xfId="12151"/>
    <cellStyle name="Normal 192 3" xfId="12152"/>
    <cellStyle name="Normal 192 4" xfId="12153"/>
    <cellStyle name="Normal 192_Observations" xfId="12154"/>
    <cellStyle name="Normal 193" xfId="12155"/>
    <cellStyle name="Normal 193 2" xfId="12156"/>
    <cellStyle name="Normal 193 3" xfId="12157"/>
    <cellStyle name="Normal 193_Observations" xfId="12158"/>
    <cellStyle name="Normal 194" xfId="12159"/>
    <cellStyle name="Normal 194 2" xfId="12160"/>
    <cellStyle name="Normal 194 3" xfId="12161"/>
    <cellStyle name="Normal 194_Observations" xfId="12162"/>
    <cellStyle name="Normal 195" xfId="12163"/>
    <cellStyle name="Normal 195 2" xfId="12164"/>
    <cellStyle name="Normal 195 3" xfId="12165"/>
    <cellStyle name="Normal 195_Observations" xfId="12166"/>
    <cellStyle name="Normal 196" xfId="12167"/>
    <cellStyle name="Normal 196 2" xfId="12168"/>
    <cellStyle name="Normal 196 3" xfId="12169"/>
    <cellStyle name="Normal 196_Observations" xfId="12170"/>
    <cellStyle name="Normal 197" xfId="12171"/>
    <cellStyle name="Normal 197 2" xfId="12172"/>
    <cellStyle name="Normal 197 3" xfId="12173"/>
    <cellStyle name="Normal 197_Observations" xfId="12174"/>
    <cellStyle name="Normal 198" xfId="12175"/>
    <cellStyle name="Normal 198 2" xfId="12176"/>
    <cellStyle name="Normal 198 3" xfId="12177"/>
    <cellStyle name="Normal 198_Observations" xfId="12178"/>
    <cellStyle name="Normal 199" xfId="12179"/>
    <cellStyle name="Normal 199 2" xfId="12180"/>
    <cellStyle name="Normal 199 3" xfId="12181"/>
    <cellStyle name="Normal 199_Observations" xfId="12182"/>
    <cellStyle name="Normal 2" xfId="17"/>
    <cellStyle name="Normal 2 10" xfId="12183"/>
    <cellStyle name="Normal 2 10 2" xfId="12184"/>
    <cellStyle name="Normal 2 10 3" xfId="12185"/>
    <cellStyle name="Normal 2 10 4" xfId="12186"/>
    <cellStyle name="Normal 2 10_Observations" xfId="12187"/>
    <cellStyle name="Normal 2 11" xfId="12188"/>
    <cellStyle name="Normal 2 11 2" xfId="12189"/>
    <cellStyle name="Normal 2 12" xfId="12190"/>
    <cellStyle name="Normal 2 13" xfId="12191"/>
    <cellStyle name="Normal 2 14" xfId="12192"/>
    <cellStyle name="Normal 2 15" xfId="12193"/>
    <cellStyle name="Normal 2 16" xfId="12194"/>
    <cellStyle name="Normal 2 17" xfId="12195"/>
    <cellStyle name="Normal 2 18" xfId="12196"/>
    <cellStyle name="Normal 2 19" xfId="12197"/>
    <cellStyle name="Normal 2 2" xfId="33"/>
    <cellStyle name="Normal 2 2 2" xfId="12198"/>
    <cellStyle name="Normal 2 2 2 2" xfId="12199"/>
    <cellStyle name="Normal 2 2 2 2 2" xfId="12200"/>
    <cellStyle name="Normal 2 2 2 2 2 2" xfId="12201"/>
    <cellStyle name="Normal 2 2 2 2 3" xfId="12202"/>
    <cellStyle name="Normal 2 2 2 2_2013 Louisiana Rate Model High Scenario Shared_Feb-Jun 2013" xfId="12203"/>
    <cellStyle name="Normal 2 2 2 3" xfId="12204"/>
    <cellStyle name="Normal 2 2 2 3 2" xfId="12205"/>
    <cellStyle name="Normal 2 2 2 4" xfId="12206"/>
    <cellStyle name="Normal 2 2 2 4 2" xfId="12207"/>
    <cellStyle name="Normal 2 2 2 5" xfId="12208"/>
    <cellStyle name="Normal 2 2 2 6" xfId="12209"/>
    <cellStyle name="Normal 2 2 2_2013 Louisiana Rate Model High Scenario Shared_Feb-Jun 2013" xfId="12210"/>
    <cellStyle name="Normal 2 2 3" xfId="12211"/>
    <cellStyle name="Normal 2 2 3 2" xfId="12212"/>
    <cellStyle name="Normal 2 2 4" xfId="12213"/>
    <cellStyle name="Normal 2 2 4 2" xfId="12214"/>
    <cellStyle name="Normal 2 2 5" xfId="12215"/>
    <cellStyle name="Normal 2 2 5 2" xfId="12216"/>
    <cellStyle name="Normal 2 2 5 2 2" xfId="12217"/>
    <cellStyle name="Normal 2 2 5 3" xfId="12218"/>
    <cellStyle name="Normal 2 2 5_2013 Louisiana Rate Model High Scenario Shared_Feb-Jun 2013" xfId="12219"/>
    <cellStyle name="Normal 2 2 6" xfId="12220"/>
    <cellStyle name="Normal 2 2 6 2" xfId="12221"/>
    <cellStyle name="Normal 2 2 6 2 2" xfId="12222"/>
    <cellStyle name="Normal 2 2 6 3" xfId="12223"/>
    <cellStyle name="Normal 2 2 6_2013 Louisiana Rate Model High Scenario Shared_Feb-Jun 2013" xfId="12224"/>
    <cellStyle name="Normal 2 2 7" xfId="12225"/>
    <cellStyle name="Normal 2 2 8" xfId="12226"/>
    <cellStyle name="Normal 2 2_2013 Louisiana Rate Model High Scenario Shared_Feb-Jun 2013" xfId="12227"/>
    <cellStyle name="Normal 2 20" xfId="12228"/>
    <cellStyle name="Normal 2 3" xfId="12229"/>
    <cellStyle name="Normal 2 3 2" xfId="12230"/>
    <cellStyle name="Normal 2 3 2 2" xfId="12231"/>
    <cellStyle name="Normal 2 3 2 2 2" xfId="12232"/>
    <cellStyle name="Normal 2 3 2 3" xfId="12233"/>
    <cellStyle name="Normal 2 3 2 3 2" xfId="12234"/>
    <cellStyle name="Normal 2 3 2 4" xfId="12235"/>
    <cellStyle name="Normal 2 3 2_2013 Louisiana Rate Model High Scenario Shared_Feb-Jun 2013" xfId="12236"/>
    <cellStyle name="Normal 2 3 3" xfId="12237"/>
    <cellStyle name="Normal 2 3 3 2" xfId="12238"/>
    <cellStyle name="Normal 2 3 3 2 2" xfId="12239"/>
    <cellStyle name="Normal 2 3 3 3" xfId="12240"/>
    <cellStyle name="Normal 2 3 3_2013 Louisiana Rate Model High Scenario Shared_Feb-Jun 2013" xfId="12241"/>
    <cellStyle name="Normal 2 3 4" xfId="12242"/>
    <cellStyle name="Normal 2 3 4 2" xfId="12243"/>
    <cellStyle name="Normal 2 3 5" xfId="12244"/>
    <cellStyle name="Normal 2 3_2013 Louisiana Rate Model High Scenario Shared_Feb-Jun 2013" xfId="12245"/>
    <cellStyle name="Normal 2 4" xfId="12246"/>
    <cellStyle name="Normal 2 4 2" xfId="12247"/>
    <cellStyle name="Normal 2 4 2 2" xfId="12248"/>
    <cellStyle name="Normal 2 4 3" xfId="12249"/>
    <cellStyle name="Normal 2 4 3 2" xfId="12250"/>
    <cellStyle name="Normal 2 4 3 2 2" xfId="12251"/>
    <cellStyle name="Normal 2 4 3 3" xfId="12252"/>
    <cellStyle name="Normal 2 4 3_2013 Louisiana Rate Model High Scenario Shared_Feb-Jun 2013" xfId="12253"/>
    <cellStyle name="Normal 2 4 4" xfId="12254"/>
    <cellStyle name="Normal 2 4 5" xfId="12255"/>
    <cellStyle name="Normal 2 4_2013 Louisiana Rate Model High Scenario Shared_Feb-Jun 2013" xfId="12256"/>
    <cellStyle name="Normal 2 5" xfId="12257"/>
    <cellStyle name="Normal 2 5 2" xfId="12258"/>
    <cellStyle name="Normal 2 5 2 2" xfId="12259"/>
    <cellStyle name="Normal 2 5 2 2 2" xfId="12260"/>
    <cellStyle name="Normal 2 5 2 3" xfId="12261"/>
    <cellStyle name="Normal 2 5 2 4" xfId="12262"/>
    <cellStyle name="Normal 2 5 2 5" xfId="12263"/>
    <cellStyle name="Normal 2 5 3" xfId="12264"/>
    <cellStyle name="Normal 2 5 3 2" xfId="12265"/>
    <cellStyle name="Normal 2 5 4" xfId="12266"/>
    <cellStyle name="Normal 2 5 5" xfId="12267"/>
    <cellStyle name="Normal 2 5 6" xfId="12268"/>
    <cellStyle name="Normal 2 5_2013 Louisiana Rate Model High Scenario Shared_Feb-Jun 2013" xfId="12269"/>
    <cellStyle name="Normal 2 6" xfId="12270"/>
    <cellStyle name="Normal 2 6 2" xfId="12271"/>
    <cellStyle name="Normal 2 6 2 2" xfId="12272"/>
    <cellStyle name="Normal 2 6 2 2 2" xfId="12273"/>
    <cellStyle name="Normal 2 6 2 3" xfId="12274"/>
    <cellStyle name="Normal 2 6 2 4" xfId="12275"/>
    <cellStyle name="Normal 2 6 2 5" xfId="12276"/>
    <cellStyle name="Normal 2 6 3" xfId="12277"/>
    <cellStyle name="Normal 2 6 3 2" xfId="12278"/>
    <cellStyle name="Normal 2 6 4" xfId="12279"/>
    <cellStyle name="Normal 2 6 5" xfId="12280"/>
    <cellStyle name="Normal 2 6 6" xfId="12281"/>
    <cellStyle name="Normal 2 6_Observations" xfId="12282"/>
    <cellStyle name="Normal 2 7" xfId="12283"/>
    <cellStyle name="Normal 2 7 2" xfId="12284"/>
    <cellStyle name="Normal 2 7 2 2" xfId="12285"/>
    <cellStyle name="Normal 2 7 3" xfId="12286"/>
    <cellStyle name="Normal 2 7 3 2" xfId="12287"/>
    <cellStyle name="Normal 2 7 4" xfId="12288"/>
    <cellStyle name="Normal 2 7 5" xfId="12289"/>
    <cellStyle name="Normal 2 7_Observations" xfId="12290"/>
    <cellStyle name="Normal 2 8" xfId="12291"/>
    <cellStyle name="Normal 2 8 2" xfId="12292"/>
    <cellStyle name="Normal 2 8 3" xfId="12293"/>
    <cellStyle name="Normal 2 8 4" xfId="12294"/>
    <cellStyle name="Normal 2 8_Observations" xfId="12295"/>
    <cellStyle name="Normal 2 9" xfId="12296"/>
    <cellStyle name="Normal 2 9 2" xfId="12297"/>
    <cellStyle name="Normal 2 9 3" xfId="12298"/>
    <cellStyle name="Normal 2 9 4" xfId="12299"/>
    <cellStyle name="Normal 2 9_Observations" xfId="12300"/>
    <cellStyle name="Normal 2_2013 Louisiana Rate Model High Scenario Shared_Feb-Jun 2013" xfId="12301"/>
    <cellStyle name="Normal 20" xfId="12302"/>
    <cellStyle name="Normal 20 2" xfId="12303"/>
    <cellStyle name="Normal 20 2 2" xfId="12304"/>
    <cellStyle name="Normal 20 2 3" xfId="12305"/>
    <cellStyle name="Normal 20 2 4" xfId="12306"/>
    <cellStyle name="Normal 20 2 5" xfId="12307"/>
    <cellStyle name="Normal 20 2_Observations" xfId="12308"/>
    <cellStyle name="Normal 20 3" xfId="12309"/>
    <cellStyle name="Normal 20 3 2" xfId="12310"/>
    <cellStyle name="Normal 20 4" xfId="12311"/>
    <cellStyle name="Normal 20 5" xfId="12312"/>
    <cellStyle name="Normal 20_Observations" xfId="12313"/>
    <cellStyle name="Normal 200" xfId="12314"/>
    <cellStyle name="Normal 200 2" xfId="12315"/>
    <cellStyle name="Normal 200 3" xfId="12316"/>
    <cellStyle name="Normal 200_Observations" xfId="12317"/>
    <cellStyle name="Normal 201" xfId="12318"/>
    <cellStyle name="Normal 201 2" xfId="12319"/>
    <cellStyle name="Normal 201 3" xfId="12320"/>
    <cellStyle name="Normal 201 4" xfId="12321"/>
    <cellStyle name="Normal 201_Observations" xfId="12322"/>
    <cellStyle name="Normal 202" xfId="12323"/>
    <cellStyle name="Normal 202 2" xfId="12324"/>
    <cellStyle name="Normal 202 3" xfId="12325"/>
    <cellStyle name="Normal 202 4" xfId="12326"/>
    <cellStyle name="Normal 202_Observations" xfId="12327"/>
    <cellStyle name="Normal 203" xfId="12328"/>
    <cellStyle name="Normal 203 2" xfId="12329"/>
    <cellStyle name="Normal 203 3" xfId="12330"/>
    <cellStyle name="Normal 203_Observations" xfId="12331"/>
    <cellStyle name="Normal 204" xfId="12332"/>
    <cellStyle name="Normal 204 2" xfId="12333"/>
    <cellStyle name="Normal 204 3" xfId="12334"/>
    <cellStyle name="Normal 204 4" xfId="12335"/>
    <cellStyle name="Normal 204_Observations" xfId="12336"/>
    <cellStyle name="Normal 205" xfId="12337"/>
    <cellStyle name="Normal 205 2" xfId="12338"/>
    <cellStyle name="Normal 205 3" xfId="12339"/>
    <cellStyle name="Normal 205 4" xfId="12340"/>
    <cellStyle name="Normal 205_Observations" xfId="12341"/>
    <cellStyle name="Normal 206" xfId="12342"/>
    <cellStyle name="Normal 206 2" xfId="12343"/>
    <cellStyle name="Normal 206 3" xfId="12344"/>
    <cellStyle name="Normal 206 4" xfId="12345"/>
    <cellStyle name="Normal 206_Observations" xfId="12346"/>
    <cellStyle name="Normal 207" xfId="12347"/>
    <cellStyle name="Normal 207 2" xfId="12348"/>
    <cellStyle name="Normal 207 3" xfId="12349"/>
    <cellStyle name="Normal 207 4" xfId="12350"/>
    <cellStyle name="Normal 207_Observations" xfId="12351"/>
    <cellStyle name="Normal 208" xfId="12352"/>
    <cellStyle name="Normal 208 2" xfId="12353"/>
    <cellStyle name="Normal 208 3" xfId="12354"/>
    <cellStyle name="Normal 208 4" xfId="12355"/>
    <cellStyle name="Normal 208_Observations" xfId="12356"/>
    <cellStyle name="Normal 209" xfId="12357"/>
    <cellStyle name="Normal 209 2" xfId="12358"/>
    <cellStyle name="Normal 209 2 2" xfId="12359"/>
    <cellStyle name="Normal 209 2_Observations" xfId="12360"/>
    <cellStyle name="Normal 209 3" xfId="12361"/>
    <cellStyle name="Normal 209 4" xfId="12362"/>
    <cellStyle name="Normal 209_Observations" xfId="12363"/>
    <cellStyle name="Normal 21" xfId="12364"/>
    <cellStyle name="Normal 21 2" xfId="12365"/>
    <cellStyle name="Normal 21 2 2" xfId="12366"/>
    <cellStyle name="Normal 21 2 3" xfId="12367"/>
    <cellStyle name="Normal 21 2 4" xfId="12368"/>
    <cellStyle name="Normal 21 2_Observations" xfId="12369"/>
    <cellStyle name="Normal 21 3" xfId="12370"/>
    <cellStyle name="Normal 21 4" xfId="12371"/>
    <cellStyle name="Normal 21 5" xfId="12372"/>
    <cellStyle name="Normal 21_Observations" xfId="12373"/>
    <cellStyle name="Normal 210" xfId="12374"/>
    <cellStyle name="Normal 210 2" xfId="12375"/>
    <cellStyle name="Normal 210 2 2" xfId="12376"/>
    <cellStyle name="Normal 210 2_Observations" xfId="12377"/>
    <cellStyle name="Normal 210 3" xfId="12378"/>
    <cellStyle name="Normal 210 4" xfId="12379"/>
    <cellStyle name="Normal 210_Observations" xfId="12380"/>
    <cellStyle name="Normal 211" xfId="12381"/>
    <cellStyle name="Normal 211 2" xfId="12382"/>
    <cellStyle name="Normal 211 3" xfId="12383"/>
    <cellStyle name="Normal 211 4" xfId="12384"/>
    <cellStyle name="Normal 211_Observations" xfId="12385"/>
    <cellStyle name="Normal 212" xfId="12386"/>
    <cellStyle name="Normal 212 2" xfId="12387"/>
    <cellStyle name="Normal 212 3" xfId="12388"/>
    <cellStyle name="Normal 212 4" xfId="12389"/>
    <cellStyle name="Normal 212_Observations" xfId="12390"/>
    <cellStyle name="Normal 213" xfId="12391"/>
    <cellStyle name="Normal 213 2" xfId="12392"/>
    <cellStyle name="Normal 213 2 2" xfId="12393"/>
    <cellStyle name="Normal 213 2_Observations" xfId="12394"/>
    <cellStyle name="Normal 213 3" xfId="12395"/>
    <cellStyle name="Normal 213 4" xfId="12396"/>
    <cellStyle name="Normal 213_Observations" xfId="12397"/>
    <cellStyle name="Normal 214" xfId="12398"/>
    <cellStyle name="Normal 214 2" xfId="12399"/>
    <cellStyle name="Normal 214 2 2" xfId="12400"/>
    <cellStyle name="Normal 214 2_Observations" xfId="12401"/>
    <cellStyle name="Normal 214 3" xfId="12402"/>
    <cellStyle name="Normal 214 4" xfId="12403"/>
    <cellStyle name="Normal 214_Observations" xfId="12404"/>
    <cellStyle name="Normal 215" xfId="12405"/>
    <cellStyle name="Normal 215 2" xfId="12406"/>
    <cellStyle name="Normal 215 2 2" xfId="12407"/>
    <cellStyle name="Normal 215 2_Observations" xfId="12408"/>
    <cellStyle name="Normal 215 3" xfId="12409"/>
    <cellStyle name="Normal 215 4" xfId="12410"/>
    <cellStyle name="Normal 215_Observations" xfId="12411"/>
    <cellStyle name="Normal 216" xfId="12412"/>
    <cellStyle name="Normal 216 2" xfId="12413"/>
    <cellStyle name="Normal 216 2 2" xfId="12414"/>
    <cellStyle name="Normal 216 2_Observations" xfId="12415"/>
    <cellStyle name="Normal 216 3" xfId="12416"/>
    <cellStyle name="Normal 216 4" xfId="12417"/>
    <cellStyle name="Normal 216_Observations" xfId="12418"/>
    <cellStyle name="Normal 217" xfId="12419"/>
    <cellStyle name="Normal 217 2" xfId="12420"/>
    <cellStyle name="Normal 217 2 2" xfId="12421"/>
    <cellStyle name="Normal 217 2_Observations" xfId="12422"/>
    <cellStyle name="Normal 217 3" xfId="12423"/>
    <cellStyle name="Normal 217 4" xfId="12424"/>
    <cellStyle name="Normal 217_Observations" xfId="12425"/>
    <cellStyle name="Normal 218" xfId="12426"/>
    <cellStyle name="Normal 218 2" xfId="12427"/>
    <cellStyle name="Normal 218 2 2" xfId="12428"/>
    <cellStyle name="Normal 218 2_Observations" xfId="12429"/>
    <cellStyle name="Normal 218 3" xfId="12430"/>
    <cellStyle name="Normal 218 4" xfId="12431"/>
    <cellStyle name="Normal 218_Observations" xfId="12432"/>
    <cellStyle name="Normal 219" xfId="12433"/>
    <cellStyle name="Normal 219 2" xfId="12434"/>
    <cellStyle name="Normal 219 2 2" xfId="12435"/>
    <cellStyle name="Normal 219 2_Observations" xfId="12436"/>
    <cellStyle name="Normal 219 3" xfId="12437"/>
    <cellStyle name="Normal 219 4" xfId="12438"/>
    <cellStyle name="Normal 219_Observations" xfId="12439"/>
    <cellStyle name="Normal 22" xfId="12440"/>
    <cellStyle name="Normal 22 2" xfId="12441"/>
    <cellStyle name="Normal 22 2 2" xfId="12442"/>
    <cellStyle name="Normal 22 2 3" xfId="12443"/>
    <cellStyle name="Normal 22 2 4" xfId="12444"/>
    <cellStyle name="Normal 22 2_Observations" xfId="12445"/>
    <cellStyle name="Normal 22 3" xfId="12446"/>
    <cellStyle name="Normal 22 4" xfId="12447"/>
    <cellStyle name="Normal 22 5" xfId="12448"/>
    <cellStyle name="Normal 22_Observations" xfId="12449"/>
    <cellStyle name="Normal 220" xfId="12450"/>
    <cellStyle name="Normal 220 2" xfId="12451"/>
    <cellStyle name="Normal 220 2 2" xfId="12452"/>
    <cellStyle name="Normal 220 2_Observations" xfId="12453"/>
    <cellStyle name="Normal 220 3" xfId="12454"/>
    <cellStyle name="Normal 220 4" xfId="12455"/>
    <cellStyle name="Normal 220_Observations" xfId="12456"/>
    <cellStyle name="Normal 221" xfId="12457"/>
    <cellStyle name="Normal 221 2" xfId="12458"/>
    <cellStyle name="Normal 221 2 2" xfId="12459"/>
    <cellStyle name="Normal 221 2_Observations" xfId="12460"/>
    <cellStyle name="Normal 221 3" xfId="12461"/>
    <cellStyle name="Normal 221 4" xfId="12462"/>
    <cellStyle name="Normal 221_Observations" xfId="12463"/>
    <cellStyle name="Normal 222" xfId="12464"/>
    <cellStyle name="Normal 222 2" xfId="12465"/>
    <cellStyle name="Normal 222 2 2" xfId="12466"/>
    <cellStyle name="Normal 222 2_Observations" xfId="12467"/>
    <cellStyle name="Normal 222 3" xfId="12468"/>
    <cellStyle name="Normal 222 4" xfId="12469"/>
    <cellStyle name="Normal 222_Observations" xfId="12470"/>
    <cellStyle name="Normal 223" xfId="12471"/>
    <cellStyle name="Normal 223 2" xfId="12472"/>
    <cellStyle name="Normal 223 3" xfId="12473"/>
    <cellStyle name="Normal 223 4" xfId="12474"/>
    <cellStyle name="Normal 223_Observations" xfId="12475"/>
    <cellStyle name="Normal 224" xfId="12476"/>
    <cellStyle name="Normal 224 2" xfId="12477"/>
    <cellStyle name="Normal 224 3" xfId="12478"/>
    <cellStyle name="Normal 224 4" xfId="12479"/>
    <cellStyle name="Normal 224_Observations" xfId="12480"/>
    <cellStyle name="Normal 225" xfId="12481"/>
    <cellStyle name="Normal 225 2" xfId="12482"/>
    <cellStyle name="Normal 225 3" xfId="12483"/>
    <cellStyle name="Normal 225 4" xfId="12484"/>
    <cellStyle name="Normal 225_Observations" xfId="12485"/>
    <cellStyle name="Normal 226" xfId="12486"/>
    <cellStyle name="Normal 226 2" xfId="12487"/>
    <cellStyle name="Normal 226 3" xfId="12488"/>
    <cellStyle name="Normal 226 4" xfId="12489"/>
    <cellStyle name="Normal 226_Observations" xfId="12490"/>
    <cellStyle name="Normal 227" xfId="12491"/>
    <cellStyle name="Normal 227 2" xfId="12492"/>
    <cellStyle name="Normal 227 3" xfId="12493"/>
    <cellStyle name="Normal 227 4" xfId="12494"/>
    <cellStyle name="Normal 227_Observations" xfId="12495"/>
    <cellStyle name="Normal 228" xfId="12496"/>
    <cellStyle name="Normal 228 2" xfId="12497"/>
    <cellStyle name="Normal 228 3" xfId="12498"/>
    <cellStyle name="Normal 228 4" xfId="12499"/>
    <cellStyle name="Normal 228_Observations" xfId="12500"/>
    <cellStyle name="Normal 229" xfId="12501"/>
    <cellStyle name="Normal 229 2" xfId="12502"/>
    <cellStyle name="Normal 229 3" xfId="12503"/>
    <cellStyle name="Normal 229 4" xfId="12504"/>
    <cellStyle name="Normal 229_Observations" xfId="12505"/>
    <cellStyle name="Normal 23" xfId="12506"/>
    <cellStyle name="Normal 23 2" xfId="12507"/>
    <cellStyle name="Normal 23 2 2" xfId="12508"/>
    <cellStyle name="Normal 23 2_Observations" xfId="12509"/>
    <cellStyle name="Normal 23 3" xfId="12510"/>
    <cellStyle name="Normal 23 4" xfId="12511"/>
    <cellStyle name="Normal 23_Observations" xfId="12512"/>
    <cellStyle name="Normal 230" xfId="12513"/>
    <cellStyle name="Normal 230 2" xfId="12514"/>
    <cellStyle name="Normal 230 3" xfId="12515"/>
    <cellStyle name="Normal 230_Observations" xfId="12516"/>
    <cellStyle name="Normal 231" xfId="12517"/>
    <cellStyle name="Normal 231 2" xfId="12518"/>
    <cellStyle name="Normal 231 3" xfId="12519"/>
    <cellStyle name="Normal 231_Observations" xfId="12520"/>
    <cellStyle name="Normal 232" xfId="12521"/>
    <cellStyle name="Normal 232 2" xfId="12522"/>
    <cellStyle name="Normal 232 3" xfId="12523"/>
    <cellStyle name="Normal 232_Observations" xfId="12524"/>
    <cellStyle name="Normal 233" xfId="12525"/>
    <cellStyle name="Normal 233 2" xfId="12526"/>
    <cellStyle name="Normal 233 3" xfId="12527"/>
    <cellStyle name="Normal 233_Observations" xfId="12528"/>
    <cellStyle name="Normal 234" xfId="12529"/>
    <cellStyle name="Normal 234 2" xfId="12530"/>
    <cellStyle name="Normal 234 3" xfId="12531"/>
    <cellStyle name="Normal 234_Observations" xfId="12532"/>
    <cellStyle name="Normal 235" xfId="12533"/>
    <cellStyle name="Normal 235 2" xfId="12534"/>
    <cellStyle name="Normal 235 3" xfId="12535"/>
    <cellStyle name="Normal 235 4" xfId="12536"/>
    <cellStyle name="Normal 235_Observations" xfId="12537"/>
    <cellStyle name="Normal 236" xfId="12538"/>
    <cellStyle name="Normal 236 2" xfId="12539"/>
    <cellStyle name="Normal 236 3" xfId="12540"/>
    <cellStyle name="Normal 236 4" xfId="12541"/>
    <cellStyle name="Normal 236_Observations" xfId="12542"/>
    <cellStyle name="Normal 237" xfId="12543"/>
    <cellStyle name="Normal 237 2" xfId="12544"/>
    <cellStyle name="Normal 237 3" xfId="12545"/>
    <cellStyle name="Normal 237 4" xfId="12546"/>
    <cellStyle name="Normal 237_Observations" xfId="12547"/>
    <cellStyle name="Normal 238" xfId="12548"/>
    <cellStyle name="Normal 238 2" xfId="12549"/>
    <cellStyle name="Normal 238 3" xfId="12550"/>
    <cellStyle name="Normal 238 4" xfId="12551"/>
    <cellStyle name="Normal 238_Observations" xfId="12552"/>
    <cellStyle name="Normal 239" xfId="12553"/>
    <cellStyle name="Normal 239 2" xfId="12554"/>
    <cellStyle name="Normal 239 3" xfId="12555"/>
    <cellStyle name="Normal 239 4" xfId="12556"/>
    <cellStyle name="Normal 239_Observations" xfId="12557"/>
    <cellStyle name="Normal 24" xfId="12558"/>
    <cellStyle name="Normal 24 2" xfId="12559"/>
    <cellStyle name="Normal 24 2 2" xfId="12560"/>
    <cellStyle name="Normal 24 2 3" xfId="12561"/>
    <cellStyle name="Normal 24 2_Observations" xfId="12562"/>
    <cellStyle name="Normal 24 3" xfId="12563"/>
    <cellStyle name="Normal 24 4" xfId="12564"/>
    <cellStyle name="Normal 24 5" xfId="12565"/>
    <cellStyle name="Normal 24_Observations" xfId="12566"/>
    <cellStyle name="Normal 240" xfId="12567"/>
    <cellStyle name="Normal 240 2" xfId="12568"/>
    <cellStyle name="Normal 240 3" xfId="12569"/>
    <cellStyle name="Normal 240 4" xfId="12570"/>
    <cellStyle name="Normal 240_Observations" xfId="12571"/>
    <cellStyle name="Normal 241" xfId="12572"/>
    <cellStyle name="Normal 241 2" xfId="12573"/>
    <cellStyle name="Normal 241 3" xfId="12574"/>
    <cellStyle name="Normal 241 4" xfId="12575"/>
    <cellStyle name="Normal 241_Observations" xfId="12576"/>
    <cellStyle name="Normal 242" xfId="12577"/>
    <cellStyle name="Normal 242 2" xfId="12578"/>
    <cellStyle name="Normal 242 3" xfId="12579"/>
    <cellStyle name="Normal 242 4" xfId="12580"/>
    <cellStyle name="Normal 242_Observations" xfId="12581"/>
    <cellStyle name="Normal 243" xfId="12582"/>
    <cellStyle name="Normal 243 2" xfId="12583"/>
    <cellStyle name="Normal 243 3" xfId="12584"/>
    <cellStyle name="Normal 243 4" xfId="12585"/>
    <cellStyle name="Normal 243_Observations" xfId="12586"/>
    <cellStyle name="Normal 244" xfId="12587"/>
    <cellStyle name="Normal 244 2" xfId="12588"/>
    <cellStyle name="Normal 244 3" xfId="12589"/>
    <cellStyle name="Normal 244 4" xfId="12590"/>
    <cellStyle name="Normal 244_Observations" xfId="12591"/>
    <cellStyle name="Normal 245" xfId="12592"/>
    <cellStyle name="Normal 245 2" xfId="12593"/>
    <cellStyle name="Normal 245 3" xfId="12594"/>
    <cellStyle name="Normal 245 4" xfId="12595"/>
    <cellStyle name="Normal 245_Observations" xfId="12596"/>
    <cellStyle name="Normal 246" xfId="12597"/>
    <cellStyle name="Normal 246 2" xfId="12598"/>
    <cellStyle name="Normal 246 3" xfId="12599"/>
    <cellStyle name="Normal 246 4" xfId="12600"/>
    <cellStyle name="Normal 246_Observations" xfId="12601"/>
    <cellStyle name="Normal 247" xfId="12602"/>
    <cellStyle name="Normal 247 2" xfId="12603"/>
    <cellStyle name="Normal 247 3" xfId="12604"/>
    <cellStyle name="Normal 247 4" xfId="12605"/>
    <cellStyle name="Normal 247_Observations" xfId="12606"/>
    <cellStyle name="Normal 248" xfId="12607"/>
    <cellStyle name="Normal 248 2" xfId="12608"/>
    <cellStyle name="Normal 248 3" xfId="12609"/>
    <cellStyle name="Normal 248 4" xfId="12610"/>
    <cellStyle name="Normal 248_Observations" xfId="12611"/>
    <cellStyle name="Normal 249" xfId="12612"/>
    <cellStyle name="Normal 249 2" xfId="12613"/>
    <cellStyle name="Normal 249 3" xfId="12614"/>
    <cellStyle name="Normal 249 4" xfId="12615"/>
    <cellStyle name="Normal 249_Observations" xfId="12616"/>
    <cellStyle name="Normal 25" xfId="12617"/>
    <cellStyle name="Normal 25 2" xfId="12618"/>
    <cellStyle name="Normal 25 2 2" xfId="12619"/>
    <cellStyle name="Normal 25 2 3" xfId="12620"/>
    <cellStyle name="Normal 25 2_Observations" xfId="12621"/>
    <cellStyle name="Normal 25 3" xfId="12622"/>
    <cellStyle name="Normal 25 4" xfId="12623"/>
    <cellStyle name="Normal 25 5" xfId="12624"/>
    <cellStyle name="Normal 25_Observations" xfId="12625"/>
    <cellStyle name="Normal 250" xfId="12626"/>
    <cellStyle name="Normal 250 2" xfId="12627"/>
    <cellStyle name="Normal 250 3" xfId="12628"/>
    <cellStyle name="Normal 250 4" xfId="12629"/>
    <cellStyle name="Normal 250_Observations" xfId="12630"/>
    <cellStyle name="Normal 251" xfId="12631"/>
    <cellStyle name="Normal 251 2" xfId="12632"/>
    <cellStyle name="Normal 251 3" xfId="12633"/>
    <cellStyle name="Normal 251 4" xfId="12634"/>
    <cellStyle name="Normal 251_Observations" xfId="12635"/>
    <cellStyle name="Normal 252" xfId="12636"/>
    <cellStyle name="Normal 252 2" xfId="12637"/>
    <cellStyle name="Normal 252 3" xfId="12638"/>
    <cellStyle name="Normal 252 4" xfId="12639"/>
    <cellStyle name="Normal 252_Observations" xfId="12640"/>
    <cellStyle name="Normal 253" xfId="12641"/>
    <cellStyle name="Normal 253 2" xfId="12642"/>
    <cellStyle name="Normal 253 3" xfId="12643"/>
    <cellStyle name="Normal 253 4" xfId="12644"/>
    <cellStyle name="Normal 253_Observations" xfId="12645"/>
    <cellStyle name="Normal 254" xfId="12646"/>
    <cellStyle name="Normal 254 2" xfId="12647"/>
    <cellStyle name="Normal 254 3" xfId="12648"/>
    <cellStyle name="Normal 254 4" xfId="12649"/>
    <cellStyle name="Normal 254_Observations" xfId="12650"/>
    <cellStyle name="Normal 255" xfId="12651"/>
    <cellStyle name="Normal 255 2" xfId="12652"/>
    <cellStyle name="Normal 255 3" xfId="12653"/>
    <cellStyle name="Normal 255 4" xfId="12654"/>
    <cellStyle name="Normal 255_Observations" xfId="12655"/>
    <cellStyle name="Normal 256" xfId="12656"/>
    <cellStyle name="Normal 256 2" xfId="12657"/>
    <cellStyle name="Normal 256 3" xfId="12658"/>
    <cellStyle name="Normal 256_Observations" xfId="12659"/>
    <cellStyle name="Normal 257" xfId="12660"/>
    <cellStyle name="Normal 257 2" xfId="12661"/>
    <cellStyle name="Normal 257 3" xfId="12662"/>
    <cellStyle name="Normal 257_Observations" xfId="12663"/>
    <cellStyle name="Normal 258" xfId="12664"/>
    <cellStyle name="Normal 258 2" xfId="12665"/>
    <cellStyle name="Normal 258 3" xfId="12666"/>
    <cellStyle name="Normal 258_Observations" xfId="12667"/>
    <cellStyle name="Normal 259" xfId="12668"/>
    <cellStyle name="Normal 259 2" xfId="12669"/>
    <cellStyle name="Normal 259 3" xfId="12670"/>
    <cellStyle name="Normal 259_Observations" xfId="12671"/>
    <cellStyle name="Normal 26" xfId="12672"/>
    <cellStyle name="Normal 26 2" xfId="12673"/>
    <cellStyle name="Normal 26 2 2" xfId="12674"/>
    <cellStyle name="Normal 26 2 3" xfId="12675"/>
    <cellStyle name="Normal 26 2 4" xfId="12676"/>
    <cellStyle name="Normal 26 2_Observations" xfId="12677"/>
    <cellStyle name="Normal 26 3" xfId="12678"/>
    <cellStyle name="Normal 26 4" xfId="12679"/>
    <cellStyle name="Normal 26_Observations" xfId="12680"/>
    <cellStyle name="Normal 260" xfId="12681"/>
    <cellStyle name="Normal 260 2" xfId="12682"/>
    <cellStyle name="Normal 260 3" xfId="12683"/>
    <cellStyle name="Normal 260_Observations" xfId="12684"/>
    <cellStyle name="Normal 261" xfId="12685"/>
    <cellStyle name="Normal 261 2" xfId="12686"/>
    <cellStyle name="Normal 261 3" xfId="12687"/>
    <cellStyle name="Normal 261_Observations" xfId="12688"/>
    <cellStyle name="Normal 262" xfId="12689"/>
    <cellStyle name="Normal 262 2" xfId="12690"/>
    <cellStyle name="Normal 262 3" xfId="12691"/>
    <cellStyle name="Normal 262_Observations" xfId="12692"/>
    <cellStyle name="Normal 263" xfId="12693"/>
    <cellStyle name="Normal 263 2" xfId="12694"/>
    <cellStyle name="Normal 263 3" xfId="12695"/>
    <cellStyle name="Normal 263_Observations" xfId="12696"/>
    <cellStyle name="Normal 264" xfId="12697"/>
    <cellStyle name="Normal 264 2" xfId="12698"/>
    <cellStyle name="Normal 264 3" xfId="12699"/>
    <cellStyle name="Normal 264_Observations" xfId="12700"/>
    <cellStyle name="Normal 265" xfId="12701"/>
    <cellStyle name="Normal 265 2" xfId="12702"/>
    <cellStyle name="Normal 265 3" xfId="12703"/>
    <cellStyle name="Normal 265_Observations" xfId="12704"/>
    <cellStyle name="Normal 266" xfId="12705"/>
    <cellStyle name="Normal 266 2" xfId="12706"/>
    <cellStyle name="Normal 266 3" xfId="12707"/>
    <cellStyle name="Normal 266_Observations" xfId="12708"/>
    <cellStyle name="Normal 267" xfId="12709"/>
    <cellStyle name="Normal 267 2" xfId="12710"/>
    <cellStyle name="Normal 267 3" xfId="12711"/>
    <cellStyle name="Normal 267_Observations" xfId="12712"/>
    <cellStyle name="Normal 268" xfId="12713"/>
    <cellStyle name="Normal 268 2" xfId="12714"/>
    <cellStyle name="Normal 268 3" xfId="12715"/>
    <cellStyle name="Normal 268_Observations" xfId="12716"/>
    <cellStyle name="Normal 269" xfId="12717"/>
    <cellStyle name="Normal 269 2" xfId="12718"/>
    <cellStyle name="Normal 269 3" xfId="12719"/>
    <cellStyle name="Normal 269_Observations" xfId="12720"/>
    <cellStyle name="Normal 27" xfId="12721"/>
    <cellStyle name="Normal 27 2" xfId="12722"/>
    <cellStyle name="Normal 27 2 2" xfId="12723"/>
    <cellStyle name="Normal 27 2 3" xfId="12724"/>
    <cellStyle name="Normal 27 2 4" xfId="12725"/>
    <cellStyle name="Normal 27 2_Observations" xfId="12726"/>
    <cellStyle name="Normal 27 3" xfId="12727"/>
    <cellStyle name="Normal 27 4" xfId="12728"/>
    <cellStyle name="Normal 27_Observations" xfId="12729"/>
    <cellStyle name="Normal 270" xfId="12730"/>
    <cellStyle name="Normal 270 2" xfId="12731"/>
    <cellStyle name="Normal 270 3" xfId="12732"/>
    <cellStyle name="Normal 270_Observations" xfId="12733"/>
    <cellStyle name="Normal 271" xfId="12734"/>
    <cellStyle name="Normal 271 2" xfId="12735"/>
    <cellStyle name="Normal 271 3" xfId="12736"/>
    <cellStyle name="Normal 271_Observations" xfId="12737"/>
    <cellStyle name="Normal 272" xfId="12738"/>
    <cellStyle name="Normal 272 2" xfId="12739"/>
    <cellStyle name="Normal 272 3" xfId="12740"/>
    <cellStyle name="Normal 272_Observations" xfId="12741"/>
    <cellStyle name="Normal 273" xfId="12742"/>
    <cellStyle name="Normal 273 2" xfId="12743"/>
    <cellStyle name="Normal 273 3" xfId="12744"/>
    <cellStyle name="Normal 273_Observations" xfId="12745"/>
    <cellStyle name="Normal 274" xfId="12746"/>
    <cellStyle name="Normal 274 2" xfId="12747"/>
    <cellStyle name="Normal 274 3" xfId="12748"/>
    <cellStyle name="Normal 274_Observations" xfId="12749"/>
    <cellStyle name="Normal 275" xfId="12750"/>
    <cellStyle name="Normal 275 2" xfId="12751"/>
    <cellStyle name="Normal 275 3" xfId="12752"/>
    <cellStyle name="Normal 275_Observations" xfId="12753"/>
    <cellStyle name="Normal 276" xfId="12754"/>
    <cellStyle name="Normal 276 2" xfId="12755"/>
    <cellStyle name="Normal 276 3" xfId="12756"/>
    <cellStyle name="Normal 276_Observations" xfId="12757"/>
    <cellStyle name="Normal 277" xfId="12758"/>
    <cellStyle name="Normal 277 2" xfId="12759"/>
    <cellStyle name="Normal 277 3" xfId="12760"/>
    <cellStyle name="Normal 277_Observations" xfId="12761"/>
    <cellStyle name="Normal 278" xfId="12762"/>
    <cellStyle name="Normal 278 2" xfId="12763"/>
    <cellStyle name="Normal 278 3" xfId="12764"/>
    <cellStyle name="Normal 278_Observations" xfId="12765"/>
    <cellStyle name="Normal 279" xfId="12766"/>
    <cellStyle name="Normal 279 2" xfId="12767"/>
    <cellStyle name="Normal 279 3" xfId="12768"/>
    <cellStyle name="Normal 279_Observations" xfId="12769"/>
    <cellStyle name="Normal 28" xfId="12770"/>
    <cellStyle name="Normal 28 2" xfId="12771"/>
    <cellStyle name="Normal 28 2 2" xfId="12772"/>
    <cellStyle name="Normal 28 2 3" xfId="12773"/>
    <cellStyle name="Normal 28 2 4" xfId="12774"/>
    <cellStyle name="Normal 28 2_Observations" xfId="12775"/>
    <cellStyle name="Normal 28 3" xfId="12776"/>
    <cellStyle name="Normal 28 4" xfId="12777"/>
    <cellStyle name="Normal 28_Observations" xfId="12778"/>
    <cellStyle name="Normal 280" xfId="12779"/>
    <cellStyle name="Normal 280 2" xfId="12780"/>
    <cellStyle name="Normal 280 3" xfId="12781"/>
    <cellStyle name="Normal 280_Observations" xfId="12782"/>
    <cellStyle name="Normal 281" xfId="12783"/>
    <cellStyle name="Normal 281 2" xfId="12784"/>
    <cellStyle name="Normal 281 3" xfId="12785"/>
    <cellStyle name="Normal 281_Observations" xfId="12786"/>
    <cellStyle name="Normal 282" xfId="12787"/>
    <cellStyle name="Normal 282 2" xfId="12788"/>
    <cellStyle name="Normal 282 3" xfId="12789"/>
    <cellStyle name="Normal 282_Observations" xfId="12790"/>
    <cellStyle name="Normal 283" xfId="12791"/>
    <cellStyle name="Normal 283 2" xfId="12792"/>
    <cellStyle name="Normal 283 3" xfId="12793"/>
    <cellStyle name="Normal 283_Observations" xfId="12794"/>
    <cellStyle name="Normal 284" xfId="12795"/>
    <cellStyle name="Normal 284 2" xfId="12796"/>
    <cellStyle name="Normal 284 3" xfId="12797"/>
    <cellStyle name="Normal 284_Observations" xfId="12798"/>
    <cellStyle name="Normal 285" xfId="12799"/>
    <cellStyle name="Normal 285 2" xfId="12800"/>
    <cellStyle name="Normal 285 3" xfId="12801"/>
    <cellStyle name="Normal 285_Observations" xfId="12802"/>
    <cellStyle name="Normal 286" xfId="12803"/>
    <cellStyle name="Normal 286 2" xfId="12804"/>
    <cellStyle name="Normal 286 3" xfId="12805"/>
    <cellStyle name="Normal 286_Observations" xfId="12806"/>
    <cellStyle name="Normal 287" xfId="12807"/>
    <cellStyle name="Normal 287 2" xfId="12808"/>
    <cellStyle name="Normal 287 3" xfId="12809"/>
    <cellStyle name="Normal 287_Observations" xfId="12810"/>
    <cellStyle name="Normal 288" xfId="12811"/>
    <cellStyle name="Normal 288 2" xfId="12812"/>
    <cellStyle name="Normal 288 3" xfId="12813"/>
    <cellStyle name="Normal 288_Observations" xfId="12814"/>
    <cellStyle name="Normal 289" xfId="12815"/>
    <cellStyle name="Normal 289 2" xfId="12816"/>
    <cellStyle name="Normal 289 3" xfId="12817"/>
    <cellStyle name="Normal 289_Observations" xfId="12818"/>
    <cellStyle name="Normal 29" xfId="12819"/>
    <cellStyle name="Normal 29 2" xfId="12820"/>
    <cellStyle name="Normal 29 2 2" xfId="12821"/>
    <cellStyle name="Normal 29 2 2 2" xfId="12822"/>
    <cellStyle name="Normal 29 2 2 2 2" xfId="12823"/>
    <cellStyle name="Normal 29 2 2 2 3" xfId="12824"/>
    <cellStyle name="Normal 29 2 2 3" xfId="12825"/>
    <cellStyle name="Normal 29 2 2 4" xfId="12826"/>
    <cellStyle name="Normal 29 2 3" xfId="12827"/>
    <cellStyle name="Normal 29 2 3 2" xfId="12828"/>
    <cellStyle name="Normal 29 2 3 2 2" xfId="12829"/>
    <cellStyle name="Normal 29 2 3 2 3" xfId="12830"/>
    <cellStyle name="Normal 29 2 3 3" xfId="12831"/>
    <cellStyle name="Normal 29 2 3 4" xfId="12832"/>
    <cellStyle name="Normal 29 2 4" xfId="12833"/>
    <cellStyle name="Normal 29 2 4 2" xfId="12834"/>
    <cellStyle name="Normal 29 2 4 3" xfId="12835"/>
    <cellStyle name="Normal 29 2 5" xfId="12836"/>
    <cellStyle name="Normal 29 2 6" xfId="12837"/>
    <cellStyle name="Normal 29 2_Observations" xfId="12838"/>
    <cellStyle name="Normal 29 3" xfId="12839"/>
    <cellStyle name="Normal 29 3 2" xfId="12840"/>
    <cellStyle name="Normal 29 3 2 2" xfId="12841"/>
    <cellStyle name="Normal 29 3 2 3" xfId="12842"/>
    <cellStyle name="Normal 29 3 3" xfId="12843"/>
    <cellStyle name="Normal 29 3 4" xfId="12844"/>
    <cellStyle name="Normal 29 4" xfId="12845"/>
    <cellStyle name="Normal 29 4 2" xfId="12846"/>
    <cellStyle name="Normal 29 4 2 2" xfId="12847"/>
    <cellStyle name="Normal 29 4 2 3" xfId="12848"/>
    <cellStyle name="Normal 29 4 3" xfId="12849"/>
    <cellStyle name="Normal 29 4 4" xfId="12850"/>
    <cellStyle name="Normal 29 5" xfId="12851"/>
    <cellStyle name="Normal 29 5 2" xfId="12852"/>
    <cellStyle name="Normal 29 5 3" xfId="12853"/>
    <cellStyle name="Normal 29 6" xfId="12854"/>
    <cellStyle name="Normal 29 7" xfId="12855"/>
    <cellStyle name="Normal 29_Observations" xfId="12856"/>
    <cellStyle name="Normal 290" xfId="12857"/>
    <cellStyle name="Normal 290 2" xfId="12858"/>
    <cellStyle name="Normal 290 3" xfId="12859"/>
    <cellStyle name="Normal 290_Observations" xfId="12860"/>
    <cellStyle name="Normal 291" xfId="12861"/>
    <cellStyle name="Normal 291 2" xfId="12862"/>
    <cellStyle name="Normal 291 3" xfId="12863"/>
    <cellStyle name="Normal 291_Observations" xfId="12864"/>
    <cellStyle name="Normal 292" xfId="12865"/>
    <cellStyle name="Normal 292 2" xfId="12866"/>
    <cellStyle name="Normal 292 3" xfId="12867"/>
    <cellStyle name="Normal 292_Observations" xfId="12868"/>
    <cellStyle name="Normal 293" xfId="12869"/>
    <cellStyle name="Normal 293 2" xfId="12870"/>
    <cellStyle name="Normal 293 3" xfId="12871"/>
    <cellStyle name="Normal 293_Observations" xfId="12872"/>
    <cellStyle name="Normal 294" xfId="12873"/>
    <cellStyle name="Normal 294 2" xfId="12874"/>
    <cellStyle name="Normal 294 3" xfId="12875"/>
    <cellStyle name="Normal 294_Observations" xfId="12876"/>
    <cellStyle name="Normal 295" xfId="12877"/>
    <cellStyle name="Normal 295 2" xfId="12878"/>
    <cellStyle name="Normal 295 3" xfId="12879"/>
    <cellStyle name="Normal 295_Observations" xfId="12880"/>
    <cellStyle name="Normal 296" xfId="12881"/>
    <cellStyle name="Normal 296 2" xfId="12882"/>
    <cellStyle name="Normal 296 3" xfId="12883"/>
    <cellStyle name="Normal 296_Observations" xfId="12884"/>
    <cellStyle name="Normal 297" xfId="12885"/>
    <cellStyle name="Normal 297 2" xfId="12886"/>
    <cellStyle name="Normal 297 3" xfId="12887"/>
    <cellStyle name="Normal 297_Observations" xfId="12888"/>
    <cellStyle name="Normal 298" xfId="12889"/>
    <cellStyle name="Normal 298 2" xfId="12890"/>
    <cellStyle name="Normal 298 3" xfId="12891"/>
    <cellStyle name="Normal 298_Observations" xfId="12892"/>
    <cellStyle name="Normal 299" xfId="12893"/>
    <cellStyle name="Normal 299 2" xfId="12894"/>
    <cellStyle name="Normal 299 3" xfId="12895"/>
    <cellStyle name="Normal 299_Observations" xfId="12896"/>
    <cellStyle name="Normal 3" xfId="24"/>
    <cellStyle name="Normal 3 10" xfId="12897"/>
    <cellStyle name="Normal 3 10 10" xfId="12898"/>
    <cellStyle name="Normal 3 10 10 2" xfId="12899"/>
    <cellStyle name="Normal 3 10 10_Category Summary by LOB" xfId="12900"/>
    <cellStyle name="Normal 3 10 11" xfId="12901"/>
    <cellStyle name="Normal 3 10 12" xfId="12902"/>
    <cellStyle name="Normal 3 10 2" xfId="12903"/>
    <cellStyle name="Normal 3 10 2 2" xfId="12904"/>
    <cellStyle name="Normal 3 10 2 2 2" xfId="12905"/>
    <cellStyle name="Normal 3 10 2 2_Category Summary by LOB" xfId="12906"/>
    <cellStyle name="Normal 3 10 2 3" xfId="12907"/>
    <cellStyle name="Normal 3 10 2 3 2" xfId="12908"/>
    <cellStyle name="Normal 3 10 2 3_Category Summary by LOB" xfId="12909"/>
    <cellStyle name="Normal 3 10 2 4" xfId="12910"/>
    <cellStyle name="Normal 3 10 2 4 2" xfId="12911"/>
    <cellStyle name="Normal 3 10 2 4_Category Summary by LOB" xfId="12912"/>
    <cellStyle name="Normal 3 10 2 5" xfId="12913"/>
    <cellStyle name="Normal 3 10 2 5 2" xfId="12914"/>
    <cellStyle name="Normal 3 10 2 5_Category Summary by LOB" xfId="12915"/>
    <cellStyle name="Normal 3 10 2 6" xfId="12916"/>
    <cellStyle name="Normal 3 10 2 6 2" xfId="12917"/>
    <cellStyle name="Normal 3 10 2 6_Category Summary by LOB" xfId="12918"/>
    <cellStyle name="Normal 3 10 2 7" xfId="12919"/>
    <cellStyle name="Normal 3 10 2 7 2" xfId="12920"/>
    <cellStyle name="Normal 3 10 2 7_Category Summary by LOB" xfId="12921"/>
    <cellStyle name="Normal 3 10 2 8" xfId="12922"/>
    <cellStyle name="Normal 3 10 2 8 2" xfId="12923"/>
    <cellStyle name="Normal 3 10 2 8_Category Summary by LOB" xfId="12924"/>
    <cellStyle name="Normal 3 10 2 9" xfId="12925"/>
    <cellStyle name="Normal 3 10 2_Category Summary by LOB" xfId="12926"/>
    <cellStyle name="Normal 3 10 3" xfId="12927"/>
    <cellStyle name="Normal 3 10 3 2" xfId="12928"/>
    <cellStyle name="Normal 3 10 3 2 2" xfId="12929"/>
    <cellStyle name="Normal 3 10 3 2_Category Summary by LOB" xfId="12930"/>
    <cellStyle name="Normal 3 10 3 3" xfId="12931"/>
    <cellStyle name="Normal 3 10 3 3 2" xfId="12932"/>
    <cellStyle name="Normal 3 10 3 3_Category Summary by LOB" xfId="12933"/>
    <cellStyle name="Normal 3 10 3 4" xfId="12934"/>
    <cellStyle name="Normal 3 10 3 4 2" xfId="12935"/>
    <cellStyle name="Normal 3 10 3 4_Category Summary by LOB" xfId="12936"/>
    <cellStyle name="Normal 3 10 3 5" xfId="12937"/>
    <cellStyle name="Normal 3 10 3 5 2" xfId="12938"/>
    <cellStyle name="Normal 3 10 3 5_Category Summary by LOB" xfId="12939"/>
    <cellStyle name="Normal 3 10 3 6" xfId="12940"/>
    <cellStyle name="Normal 3 10 3 6 2" xfId="12941"/>
    <cellStyle name="Normal 3 10 3 6_Category Summary by LOB" xfId="12942"/>
    <cellStyle name="Normal 3 10 3 7" xfId="12943"/>
    <cellStyle name="Normal 3 10 3 7 2" xfId="12944"/>
    <cellStyle name="Normal 3 10 3 7_Category Summary by LOB" xfId="12945"/>
    <cellStyle name="Normal 3 10 3 8" xfId="12946"/>
    <cellStyle name="Normal 3 10 3 8 2" xfId="12947"/>
    <cellStyle name="Normal 3 10 3 8_Category Summary by LOB" xfId="12948"/>
    <cellStyle name="Normal 3 10 3 9" xfId="12949"/>
    <cellStyle name="Normal 3 10 3_Category Summary by LOB" xfId="12950"/>
    <cellStyle name="Normal 3 10 4" xfId="12951"/>
    <cellStyle name="Normal 3 10 4 2" xfId="12952"/>
    <cellStyle name="Normal 3 10 4_Category Summary by LOB" xfId="12953"/>
    <cellStyle name="Normal 3 10 5" xfId="12954"/>
    <cellStyle name="Normal 3 10 5 2" xfId="12955"/>
    <cellStyle name="Normal 3 10 5_Category Summary by LOB" xfId="12956"/>
    <cellStyle name="Normal 3 10 6" xfId="12957"/>
    <cellStyle name="Normal 3 10 6 2" xfId="12958"/>
    <cellStyle name="Normal 3 10 6_Category Summary by LOB" xfId="12959"/>
    <cellStyle name="Normal 3 10 7" xfId="12960"/>
    <cellStyle name="Normal 3 10 7 2" xfId="12961"/>
    <cellStyle name="Normal 3 10 7_Category Summary by LOB" xfId="12962"/>
    <cellStyle name="Normal 3 10 8" xfId="12963"/>
    <cellStyle name="Normal 3 10 8 2" xfId="12964"/>
    <cellStyle name="Normal 3 10 8_Category Summary by LOB" xfId="12965"/>
    <cellStyle name="Normal 3 10 9" xfId="12966"/>
    <cellStyle name="Normal 3 10 9 2" xfId="12967"/>
    <cellStyle name="Normal 3 10 9_Category Summary by LOB" xfId="12968"/>
    <cellStyle name="Normal 3 10_Category Summary by LOB" xfId="12969"/>
    <cellStyle name="Normal 3 11" xfId="12970"/>
    <cellStyle name="Normal 3 11 10" xfId="12971"/>
    <cellStyle name="Normal 3 11 10 2" xfId="12972"/>
    <cellStyle name="Normal 3 11 10_Category Summary by LOB" xfId="12973"/>
    <cellStyle name="Normal 3 11 11" xfId="12974"/>
    <cellStyle name="Normal 3 11 2" xfId="12975"/>
    <cellStyle name="Normal 3 11 2 2" xfId="12976"/>
    <cellStyle name="Normal 3 11 2 2 2" xfId="12977"/>
    <cellStyle name="Normal 3 11 2 2_Category Summary by LOB" xfId="12978"/>
    <cellStyle name="Normal 3 11 2 3" xfId="12979"/>
    <cellStyle name="Normal 3 11 2 3 2" xfId="12980"/>
    <cellStyle name="Normal 3 11 2 3_Category Summary by LOB" xfId="12981"/>
    <cellStyle name="Normal 3 11 2 4" xfId="12982"/>
    <cellStyle name="Normal 3 11 2 4 2" xfId="12983"/>
    <cellStyle name="Normal 3 11 2 4_Category Summary by LOB" xfId="12984"/>
    <cellStyle name="Normal 3 11 2 5" xfId="12985"/>
    <cellStyle name="Normal 3 11 2 5 2" xfId="12986"/>
    <cellStyle name="Normal 3 11 2 5_Category Summary by LOB" xfId="12987"/>
    <cellStyle name="Normal 3 11 2 6" xfId="12988"/>
    <cellStyle name="Normal 3 11 2 6 2" xfId="12989"/>
    <cellStyle name="Normal 3 11 2 6_Category Summary by LOB" xfId="12990"/>
    <cellStyle name="Normal 3 11 2 7" xfId="12991"/>
    <cellStyle name="Normal 3 11 2 7 2" xfId="12992"/>
    <cellStyle name="Normal 3 11 2 7_Category Summary by LOB" xfId="12993"/>
    <cellStyle name="Normal 3 11 2 8" xfId="12994"/>
    <cellStyle name="Normal 3 11 2 8 2" xfId="12995"/>
    <cellStyle name="Normal 3 11 2 8_Category Summary by LOB" xfId="12996"/>
    <cellStyle name="Normal 3 11 2 9" xfId="12997"/>
    <cellStyle name="Normal 3 11 2_Category Summary by LOB" xfId="12998"/>
    <cellStyle name="Normal 3 11 3" xfId="12999"/>
    <cellStyle name="Normal 3 11 3 2" xfId="13000"/>
    <cellStyle name="Normal 3 11 3 2 2" xfId="13001"/>
    <cellStyle name="Normal 3 11 3 2_Category Summary by LOB" xfId="13002"/>
    <cellStyle name="Normal 3 11 3 3" xfId="13003"/>
    <cellStyle name="Normal 3 11 3 3 2" xfId="13004"/>
    <cellStyle name="Normal 3 11 3 3_Category Summary by LOB" xfId="13005"/>
    <cellStyle name="Normal 3 11 3 4" xfId="13006"/>
    <cellStyle name="Normal 3 11 3 4 2" xfId="13007"/>
    <cellStyle name="Normal 3 11 3 4_Category Summary by LOB" xfId="13008"/>
    <cellStyle name="Normal 3 11 3 5" xfId="13009"/>
    <cellStyle name="Normal 3 11 3 5 2" xfId="13010"/>
    <cellStyle name="Normal 3 11 3 5_Category Summary by LOB" xfId="13011"/>
    <cellStyle name="Normal 3 11 3 6" xfId="13012"/>
    <cellStyle name="Normal 3 11 3 6 2" xfId="13013"/>
    <cellStyle name="Normal 3 11 3 6_Category Summary by LOB" xfId="13014"/>
    <cellStyle name="Normal 3 11 3 7" xfId="13015"/>
    <cellStyle name="Normal 3 11 3 7 2" xfId="13016"/>
    <cellStyle name="Normal 3 11 3 7_Category Summary by LOB" xfId="13017"/>
    <cellStyle name="Normal 3 11 3 8" xfId="13018"/>
    <cellStyle name="Normal 3 11 3 8 2" xfId="13019"/>
    <cellStyle name="Normal 3 11 3 8_Category Summary by LOB" xfId="13020"/>
    <cellStyle name="Normal 3 11 3 9" xfId="13021"/>
    <cellStyle name="Normal 3 11 3_Category Summary by LOB" xfId="13022"/>
    <cellStyle name="Normal 3 11 4" xfId="13023"/>
    <cellStyle name="Normal 3 11 4 2" xfId="13024"/>
    <cellStyle name="Normal 3 11 4_Category Summary by LOB" xfId="13025"/>
    <cellStyle name="Normal 3 11 5" xfId="13026"/>
    <cellStyle name="Normal 3 11 5 2" xfId="13027"/>
    <cellStyle name="Normal 3 11 5_Category Summary by LOB" xfId="13028"/>
    <cellStyle name="Normal 3 11 6" xfId="13029"/>
    <cellStyle name="Normal 3 11 6 2" xfId="13030"/>
    <cellStyle name="Normal 3 11 6_Category Summary by LOB" xfId="13031"/>
    <cellStyle name="Normal 3 11 7" xfId="13032"/>
    <cellStyle name="Normal 3 11 7 2" xfId="13033"/>
    <cellStyle name="Normal 3 11 7_Category Summary by LOB" xfId="13034"/>
    <cellStyle name="Normal 3 11 8" xfId="13035"/>
    <cellStyle name="Normal 3 11 8 2" xfId="13036"/>
    <cellStyle name="Normal 3 11 8_Category Summary by LOB" xfId="13037"/>
    <cellStyle name="Normal 3 11 9" xfId="13038"/>
    <cellStyle name="Normal 3 11 9 2" xfId="13039"/>
    <cellStyle name="Normal 3 11 9_Category Summary by LOB" xfId="13040"/>
    <cellStyle name="Normal 3 11_Category Summary by LOB" xfId="13041"/>
    <cellStyle name="Normal 3 12" xfId="13042"/>
    <cellStyle name="Normal 3 12 10" xfId="13043"/>
    <cellStyle name="Normal 3 12 10 2" xfId="13044"/>
    <cellStyle name="Normal 3 12 10_Category Summary by LOB" xfId="13045"/>
    <cellStyle name="Normal 3 12 11" xfId="13046"/>
    <cellStyle name="Normal 3 12 2" xfId="13047"/>
    <cellStyle name="Normal 3 12 2 2" xfId="13048"/>
    <cellStyle name="Normal 3 12 2 2 2" xfId="13049"/>
    <cellStyle name="Normal 3 12 2 2_Category Summary by LOB" xfId="13050"/>
    <cellStyle name="Normal 3 12 2 3" xfId="13051"/>
    <cellStyle name="Normal 3 12 2 3 2" xfId="13052"/>
    <cellStyle name="Normal 3 12 2 3_Category Summary by LOB" xfId="13053"/>
    <cellStyle name="Normal 3 12 2 4" xfId="13054"/>
    <cellStyle name="Normal 3 12 2 4 2" xfId="13055"/>
    <cellStyle name="Normal 3 12 2 4_Category Summary by LOB" xfId="13056"/>
    <cellStyle name="Normal 3 12 2 5" xfId="13057"/>
    <cellStyle name="Normal 3 12 2 5 2" xfId="13058"/>
    <cellStyle name="Normal 3 12 2 5_Category Summary by LOB" xfId="13059"/>
    <cellStyle name="Normal 3 12 2 6" xfId="13060"/>
    <cellStyle name="Normal 3 12 2 6 2" xfId="13061"/>
    <cellStyle name="Normal 3 12 2 6_Category Summary by LOB" xfId="13062"/>
    <cellStyle name="Normal 3 12 2 7" xfId="13063"/>
    <cellStyle name="Normal 3 12 2 7 2" xfId="13064"/>
    <cellStyle name="Normal 3 12 2 7_Category Summary by LOB" xfId="13065"/>
    <cellStyle name="Normal 3 12 2 8" xfId="13066"/>
    <cellStyle name="Normal 3 12 2 8 2" xfId="13067"/>
    <cellStyle name="Normal 3 12 2 8_Category Summary by LOB" xfId="13068"/>
    <cellStyle name="Normal 3 12 2 9" xfId="13069"/>
    <cellStyle name="Normal 3 12 2_Category Summary by LOB" xfId="13070"/>
    <cellStyle name="Normal 3 12 3" xfId="13071"/>
    <cellStyle name="Normal 3 12 3 2" xfId="13072"/>
    <cellStyle name="Normal 3 12 3 2 2" xfId="13073"/>
    <cellStyle name="Normal 3 12 3 2_Category Summary by LOB" xfId="13074"/>
    <cellStyle name="Normal 3 12 3 3" xfId="13075"/>
    <cellStyle name="Normal 3 12 3 3 2" xfId="13076"/>
    <cellStyle name="Normal 3 12 3 3_Category Summary by LOB" xfId="13077"/>
    <cellStyle name="Normal 3 12 3 4" xfId="13078"/>
    <cellStyle name="Normal 3 12 3 4 2" xfId="13079"/>
    <cellStyle name="Normal 3 12 3 4_Category Summary by LOB" xfId="13080"/>
    <cellStyle name="Normal 3 12 3 5" xfId="13081"/>
    <cellStyle name="Normal 3 12 3 5 2" xfId="13082"/>
    <cellStyle name="Normal 3 12 3 5_Category Summary by LOB" xfId="13083"/>
    <cellStyle name="Normal 3 12 3 6" xfId="13084"/>
    <cellStyle name="Normal 3 12 3 6 2" xfId="13085"/>
    <cellStyle name="Normal 3 12 3 6_Category Summary by LOB" xfId="13086"/>
    <cellStyle name="Normal 3 12 3 7" xfId="13087"/>
    <cellStyle name="Normal 3 12 3 7 2" xfId="13088"/>
    <cellStyle name="Normal 3 12 3 7_Category Summary by LOB" xfId="13089"/>
    <cellStyle name="Normal 3 12 3 8" xfId="13090"/>
    <cellStyle name="Normal 3 12 3 8 2" xfId="13091"/>
    <cellStyle name="Normal 3 12 3 8_Category Summary by LOB" xfId="13092"/>
    <cellStyle name="Normal 3 12 3 9" xfId="13093"/>
    <cellStyle name="Normal 3 12 3_Category Summary by LOB" xfId="13094"/>
    <cellStyle name="Normal 3 12 4" xfId="13095"/>
    <cellStyle name="Normal 3 12 4 2" xfId="13096"/>
    <cellStyle name="Normal 3 12 4_Category Summary by LOB" xfId="13097"/>
    <cellStyle name="Normal 3 12 5" xfId="13098"/>
    <cellStyle name="Normal 3 12 5 2" xfId="13099"/>
    <cellStyle name="Normal 3 12 5_Category Summary by LOB" xfId="13100"/>
    <cellStyle name="Normal 3 12 6" xfId="13101"/>
    <cellStyle name="Normal 3 12 6 2" xfId="13102"/>
    <cellStyle name="Normal 3 12 6_Category Summary by LOB" xfId="13103"/>
    <cellStyle name="Normal 3 12 7" xfId="13104"/>
    <cellStyle name="Normal 3 12 7 2" xfId="13105"/>
    <cellStyle name="Normal 3 12 7_Category Summary by LOB" xfId="13106"/>
    <cellStyle name="Normal 3 12 8" xfId="13107"/>
    <cellStyle name="Normal 3 12 8 2" xfId="13108"/>
    <cellStyle name="Normal 3 12 8_Category Summary by LOB" xfId="13109"/>
    <cellStyle name="Normal 3 12 9" xfId="13110"/>
    <cellStyle name="Normal 3 12 9 2" xfId="13111"/>
    <cellStyle name="Normal 3 12 9_Category Summary by LOB" xfId="13112"/>
    <cellStyle name="Normal 3 12_Category Summary by LOB" xfId="13113"/>
    <cellStyle name="Normal 3 13" xfId="13114"/>
    <cellStyle name="Normal 3 13 10" xfId="13115"/>
    <cellStyle name="Normal 3 13 10 2" xfId="13116"/>
    <cellStyle name="Normal 3 13 10_Category Summary by LOB" xfId="13117"/>
    <cellStyle name="Normal 3 13 11" xfId="13118"/>
    <cellStyle name="Normal 3 13 2" xfId="13119"/>
    <cellStyle name="Normal 3 13 2 2" xfId="13120"/>
    <cellStyle name="Normal 3 13 2 2 2" xfId="13121"/>
    <cellStyle name="Normal 3 13 2 2_Category Summary by LOB" xfId="13122"/>
    <cellStyle name="Normal 3 13 2 3" xfId="13123"/>
    <cellStyle name="Normal 3 13 2 3 2" xfId="13124"/>
    <cellStyle name="Normal 3 13 2 3_Category Summary by LOB" xfId="13125"/>
    <cellStyle name="Normal 3 13 2 4" xfId="13126"/>
    <cellStyle name="Normal 3 13 2 4 2" xfId="13127"/>
    <cellStyle name="Normal 3 13 2 4_Category Summary by LOB" xfId="13128"/>
    <cellStyle name="Normal 3 13 2 5" xfId="13129"/>
    <cellStyle name="Normal 3 13 2 5 2" xfId="13130"/>
    <cellStyle name="Normal 3 13 2 5_Category Summary by LOB" xfId="13131"/>
    <cellStyle name="Normal 3 13 2 6" xfId="13132"/>
    <cellStyle name="Normal 3 13 2 6 2" xfId="13133"/>
    <cellStyle name="Normal 3 13 2 6_Category Summary by LOB" xfId="13134"/>
    <cellStyle name="Normal 3 13 2 7" xfId="13135"/>
    <cellStyle name="Normal 3 13 2 7 2" xfId="13136"/>
    <cellStyle name="Normal 3 13 2 7_Category Summary by LOB" xfId="13137"/>
    <cellStyle name="Normal 3 13 2 8" xfId="13138"/>
    <cellStyle name="Normal 3 13 2 8 2" xfId="13139"/>
    <cellStyle name="Normal 3 13 2 8_Category Summary by LOB" xfId="13140"/>
    <cellStyle name="Normal 3 13 2 9" xfId="13141"/>
    <cellStyle name="Normal 3 13 2_Category Summary by LOB" xfId="13142"/>
    <cellStyle name="Normal 3 13 3" xfId="13143"/>
    <cellStyle name="Normal 3 13 3 2" xfId="13144"/>
    <cellStyle name="Normal 3 13 3 2 2" xfId="13145"/>
    <cellStyle name="Normal 3 13 3 2_Category Summary by LOB" xfId="13146"/>
    <cellStyle name="Normal 3 13 3 3" xfId="13147"/>
    <cellStyle name="Normal 3 13 3 3 2" xfId="13148"/>
    <cellStyle name="Normal 3 13 3 3_Category Summary by LOB" xfId="13149"/>
    <cellStyle name="Normal 3 13 3 4" xfId="13150"/>
    <cellStyle name="Normal 3 13 3 4 2" xfId="13151"/>
    <cellStyle name="Normal 3 13 3 4_Category Summary by LOB" xfId="13152"/>
    <cellStyle name="Normal 3 13 3 5" xfId="13153"/>
    <cellStyle name="Normal 3 13 3 5 2" xfId="13154"/>
    <cellStyle name="Normal 3 13 3 5_Category Summary by LOB" xfId="13155"/>
    <cellStyle name="Normal 3 13 3 6" xfId="13156"/>
    <cellStyle name="Normal 3 13 3 6 2" xfId="13157"/>
    <cellStyle name="Normal 3 13 3 6_Category Summary by LOB" xfId="13158"/>
    <cellStyle name="Normal 3 13 3 7" xfId="13159"/>
    <cellStyle name="Normal 3 13 3 7 2" xfId="13160"/>
    <cellStyle name="Normal 3 13 3 7_Category Summary by LOB" xfId="13161"/>
    <cellStyle name="Normal 3 13 3 8" xfId="13162"/>
    <cellStyle name="Normal 3 13 3 8 2" xfId="13163"/>
    <cellStyle name="Normal 3 13 3 8_Category Summary by LOB" xfId="13164"/>
    <cellStyle name="Normal 3 13 3 9" xfId="13165"/>
    <cellStyle name="Normal 3 13 3_Category Summary by LOB" xfId="13166"/>
    <cellStyle name="Normal 3 13 4" xfId="13167"/>
    <cellStyle name="Normal 3 13 4 2" xfId="13168"/>
    <cellStyle name="Normal 3 13 4_Category Summary by LOB" xfId="13169"/>
    <cellStyle name="Normal 3 13 5" xfId="13170"/>
    <cellStyle name="Normal 3 13 5 2" xfId="13171"/>
    <cellStyle name="Normal 3 13 5_Category Summary by LOB" xfId="13172"/>
    <cellStyle name="Normal 3 13 6" xfId="13173"/>
    <cellStyle name="Normal 3 13 6 2" xfId="13174"/>
    <cellStyle name="Normal 3 13 6_Category Summary by LOB" xfId="13175"/>
    <cellStyle name="Normal 3 13 7" xfId="13176"/>
    <cellStyle name="Normal 3 13 7 2" xfId="13177"/>
    <cellStyle name="Normal 3 13 7_Category Summary by LOB" xfId="13178"/>
    <cellStyle name="Normal 3 13 8" xfId="13179"/>
    <cellStyle name="Normal 3 13 8 2" xfId="13180"/>
    <cellStyle name="Normal 3 13 8_Category Summary by LOB" xfId="13181"/>
    <cellStyle name="Normal 3 13 9" xfId="13182"/>
    <cellStyle name="Normal 3 13 9 2" xfId="13183"/>
    <cellStyle name="Normal 3 13 9_Category Summary by LOB" xfId="13184"/>
    <cellStyle name="Normal 3 13_Category Summary by LOB" xfId="13185"/>
    <cellStyle name="Normal 3 14" xfId="13186"/>
    <cellStyle name="Normal 3 14 10" xfId="13187"/>
    <cellStyle name="Normal 3 14 10 2" xfId="13188"/>
    <cellStyle name="Normal 3 14 10_Category Summary by LOB" xfId="13189"/>
    <cellStyle name="Normal 3 14 11" xfId="13190"/>
    <cellStyle name="Normal 3 14 2" xfId="13191"/>
    <cellStyle name="Normal 3 14 2 2" xfId="13192"/>
    <cellStyle name="Normal 3 14 2 2 2" xfId="13193"/>
    <cellStyle name="Normal 3 14 2 2_Category Summary by LOB" xfId="13194"/>
    <cellStyle name="Normal 3 14 2 3" xfId="13195"/>
    <cellStyle name="Normal 3 14 2 3 2" xfId="13196"/>
    <cellStyle name="Normal 3 14 2 3_Category Summary by LOB" xfId="13197"/>
    <cellStyle name="Normal 3 14 2 4" xfId="13198"/>
    <cellStyle name="Normal 3 14 2 4 2" xfId="13199"/>
    <cellStyle name="Normal 3 14 2 4_Category Summary by LOB" xfId="13200"/>
    <cellStyle name="Normal 3 14 2 5" xfId="13201"/>
    <cellStyle name="Normal 3 14 2 5 2" xfId="13202"/>
    <cellStyle name="Normal 3 14 2 5_Category Summary by LOB" xfId="13203"/>
    <cellStyle name="Normal 3 14 2 6" xfId="13204"/>
    <cellStyle name="Normal 3 14 2 6 2" xfId="13205"/>
    <cellStyle name="Normal 3 14 2 6_Category Summary by LOB" xfId="13206"/>
    <cellStyle name="Normal 3 14 2 7" xfId="13207"/>
    <cellStyle name="Normal 3 14 2 7 2" xfId="13208"/>
    <cellStyle name="Normal 3 14 2 7_Category Summary by LOB" xfId="13209"/>
    <cellStyle name="Normal 3 14 2 8" xfId="13210"/>
    <cellStyle name="Normal 3 14 2 8 2" xfId="13211"/>
    <cellStyle name="Normal 3 14 2 8_Category Summary by LOB" xfId="13212"/>
    <cellStyle name="Normal 3 14 2 9" xfId="13213"/>
    <cellStyle name="Normal 3 14 2_Category Summary by LOB" xfId="13214"/>
    <cellStyle name="Normal 3 14 3" xfId="13215"/>
    <cellStyle name="Normal 3 14 3 2" xfId="13216"/>
    <cellStyle name="Normal 3 14 3 2 2" xfId="13217"/>
    <cellStyle name="Normal 3 14 3 2_Category Summary by LOB" xfId="13218"/>
    <cellStyle name="Normal 3 14 3 3" xfId="13219"/>
    <cellStyle name="Normal 3 14 3 3 2" xfId="13220"/>
    <cellStyle name="Normal 3 14 3 3_Category Summary by LOB" xfId="13221"/>
    <cellStyle name="Normal 3 14 3 4" xfId="13222"/>
    <cellStyle name="Normal 3 14 3 4 2" xfId="13223"/>
    <cellStyle name="Normal 3 14 3 4_Category Summary by LOB" xfId="13224"/>
    <cellStyle name="Normal 3 14 3 5" xfId="13225"/>
    <cellStyle name="Normal 3 14 3 5 2" xfId="13226"/>
    <cellStyle name="Normal 3 14 3 5_Category Summary by LOB" xfId="13227"/>
    <cellStyle name="Normal 3 14 3 6" xfId="13228"/>
    <cellStyle name="Normal 3 14 3 6 2" xfId="13229"/>
    <cellStyle name="Normal 3 14 3 6_Category Summary by LOB" xfId="13230"/>
    <cellStyle name="Normal 3 14 3 7" xfId="13231"/>
    <cellStyle name="Normal 3 14 3 7 2" xfId="13232"/>
    <cellStyle name="Normal 3 14 3 7_Category Summary by LOB" xfId="13233"/>
    <cellStyle name="Normal 3 14 3 8" xfId="13234"/>
    <cellStyle name="Normal 3 14 3 8 2" xfId="13235"/>
    <cellStyle name="Normal 3 14 3 8_Category Summary by LOB" xfId="13236"/>
    <cellStyle name="Normal 3 14 3 9" xfId="13237"/>
    <cellStyle name="Normal 3 14 3_Category Summary by LOB" xfId="13238"/>
    <cellStyle name="Normal 3 14 4" xfId="13239"/>
    <cellStyle name="Normal 3 14 4 2" xfId="13240"/>
    <cellStyle name="Normal 3 14 4_Category Summary by LOB" xfId="13241"/>
    <cellStyle name="Normal 3 14 5" xfId="13242"/>
    <cellStyle name="Normal 3 14 5 2" xfId="13243"/>
    <cellStyle name="Normal 3 14 5_Category Summary by LOB" xfId="13244"/>
    <cellStyle name="Normal 3 14 6" xfId="13245"/>
    <cellStyle name="Normal 3 14 6 2" xfId="13246"/>
    <cellStyle name="Normal 3 14 6_Category Summary by LOB" xfId="13247"/>
    <cellStyle name="Normal 3 14 7" xfId="13248"/>
    <cellStyle name="Normal 3 14 7 2" xfId="13249"/>
    <cellStyle name="Normal 3 14 7_Category Summary by LOB" xfId="13250"/>
    <cellStyle name="Normal 3 14 8" xfId="13251"/>
    <cellStyle name="Normal 3 14 8 2" xfId="13252"/>
    <cellStyle name="Normal 3 14 8_Category Summary by LOB" xfId="13253"/>
    <cellStyle name="Normal 3 14 9" xfId="13254"/>
    <cellStyle name="Normal 3 14 9 2" xfId="13255"/>
    <cellStyle name="Normal 3 14 9_Category Summary by LOB" xfId="13256"/>
    <cellStyle name="Normal 3 14_Category Summary by LOB" xfId="13257"/>
    <cellStyle name="Normal 3 15" xfId="13258"/>
    <cellStyle name="Normal 3 15 10" xfId="13259"/>
    <cellStyle name="Normal 3 15 10 2" xfId="13260"/>
    <cellStyle name="Normal 3 15 10_Category Summary by LOB" xfId="13261"/>
    <cellStyle name="Normal 3 15 11" xfId="13262"/>
    <cellStyle name="Normal 3 15 2" xfId="13263"/>
    <cellStyle name="Normal 3 15 2 2" xfId="13264"/>
    <cellStyle name="Normal 3 15 2 2 2" xfId="13265"/>
    <cellStyle name="Normal 3 15 2 2_Category Summary by LOB" xfId="13266"/>
    <cellStyle name="Normal 3 15 2 3" xfId="13267"/>
    <cellStyle name="Normal 3 15 2 3 2" xfId="13268"/>
    <cellStyle name="Normal 3 15 2 3_Category Summary by LOB" xfId="13269"/>
    <cellStyle name="Normal 3 15 2 4" xfId="13270"/>
    <cellStyle name="Normal 3 15 2 4 2" xfId="13271"/>
    <cellStyle name="Normal 3 15 2 4_Category Summary by LOB" xfId="13272"/>
    <cellStyle name="Normal 3 15 2 5" xfId="13273"/>
    <cellStyle name="Normal 3 15 2 5 2" xfId="13274"/>
    <cellStyle name="Normal 3 15 2 5_Category Summary by LOB" xfId="13275"/>
    <cellStyle name="Normal 3 15 2 6" xfId="13276"/>
    <cellStyle name="Normal 3 15 2 6 2" xfId="13277"/>
    <cellStyle name="Normal 3 15 2 6_Category Summary by LOB" xfId="13278"/>
    <cellStyle name="Normal 3 15 2 7" xfId="13279"/>
    <cellStyle name="Normal 3 15 2 7 2" xfId="13280"/>
    <cellStyle name="Normal 3 15 2 7_Category Summary by LOB" xfId="13281"/>
    <cellStyle name="Normal 3 15 2 8" xfId="13282"/>
    <cellStyle name="Normal 3 15 2 8 2" xfId="13283"/>
    <cellStyle name="Normal 3 15 2 8_Category Summary by LOB" xfId="13284"/>
    <cellStyle name="Normal 3 15 2 9" xfId="13285"/>
    <cellStyle name="Normal 3 15 2_Category Summary by LOB" xfId="13286"/>
    <cellStyle name="Normal 3 15 3" xfId="13287"/>
    <cellStyle name="Normal 3 15 3 2" xfId="13288"/>
    <cellStyle name="Normal 3 15 3 2 2" xfId="13289"/>
    <cellStyle name="Normal 3 15 3 2_Category Summary by LOB" xfId="13290"/>
    <cellStyle name="Normal 3 15 3 3" xfId="13291"/>
    <cellStyle name="Normal 3 15 3 3 2" xfId="13292"/>
    <cellStyle name="Normal 3 15 3 3_Category Summary by LOB" xfId="13293"/>
    <cellStyle name="Normal 3 15 3 4" xfId="13294"/>
    <cellStyle name="Normal 3 15 3 4 2" xfId="13295"/>
    <cellStyle name="Normal 3 15 3 4_Category Summary by LOB" xfId="13296"/>
    <cellStyle name="Normal 3 15 3 5" xfId="13297"/>
    <cellStyle name="Normal 3 15 3 5 2" xfId="13298"/>
    <cellStyle name="Normal 3 15 3 5_Category Summary by LOB" xfId="13299"/>
    <cellStyle name="Normal 3 15 3 6" xfId="13300"/>
    <cellStyle name="Normal 3 15 3 6 2" xfId="13301"/>
    <cellStyle name="Normal 3 15 3 6_Category Summary by LOB" xfId="13302"/>
    <cellStyle name="Normal 3 15 3 7" xfId="13303"/>
    <cellStyle name="Normal 3 15 3 7 2" xfId="13304"/>
    <cellStyle name="Normal 3 15 3 7_Category Summary by LOB" xfId="13305"/>
    <cellStyle name="Normal 3 15 3 8" xfId="13306"/>
    <cellStyle name="Normal 3 15 3 8 2" xfId="13307"/>
    <cellStyle name="Normal 3 15 3 8_Category Summary by LOB" xfId="13308"/>
    <cellStyle name="Normal 3 15 3 9" xfId="13309"/>
    <cellStyle name="Normal 3 15 3_Category Summary by LOB" xfId="13310"/>
    <cellStyle name="Normal 3 15 4" xfId="13311"/>
    <cellStyle name="Normal 3 15 4 2" xfId="13312"/>
    <cellStyle name="Normal 3 15 4_Category Summary by LOB" xfId="13313"/>
    <cellStyle name="Normal 3 15 5" xfId="13314"/>
    <cellStyle name="Normal 3 15 5 2" xfId="13315"/>
    <cellStyle name="Normal 3 15 5_Category Summary by LOB" xfId="13316"/>
    <cellStyle name="Normal 3 15 6" xfId="13317"/>
    <cellStyle name="Normal 3 15 6 2" xfId="13318"/>
    <cellStyle name="Normal 3 15 6_Category Summary by LOB" xfId="13319"/>
    <cellStyle name="Normal 3 15 7" xfId="13320"/>
    <cellStyle name="Normal 3 15 7 2" xfId="13321"/>
    <cellStyle name="Normal 3 15 7_Category Summary by LOB" xfId="13322"/>
    <cellStyle name="Normal 3 15 8" xfId="13323"/>
    <cellStyle name="Normal 3 15 8 2" xfId="13324"/>
    <cellStyle name="Normal 3 15 8_Category Summary by LOB" xfId="13325"/>
    <cellStyle name="Normal 3 15 9" xfId="13326"/>
    <cellStyle name="Normal 3 15 9 2" xfId="13327"/>
    <cellStyle name="Normal 3 15 9_Category Summary by LOB" xfId="13328"/>
    <cellStyle name="Normal 3 15_Category Summary by LOB" xfId="13329"/>
    <cellStyle name="Normal 3 16" xfId="13330"/>
    <cellStyle name="Normal 3 16 10" xfId="13331"/>
    <cellStyle name="Normal 3 16 10 2" xfId="13332"/>
    <cellStyle name="Normal 3 16 10_Category Summary by LOB" xfId="13333"/>
    <cellStyle name="Normal 3 16 11" xfId="13334"/>
    <cellStyle name="Normal 3 16 2" xfId="13335"/>
    <cellStyle name="Normal 3 16 2 2" xfId="13336"/>
    <cellStyle name="Normal 3 16 2 2 2" xfId="13337"/>
    <cellStyle name="Normal 3 16 2 2_Category Summary by LOB" xfId="13338"/>
    <cellStyle name="Normal 3 16 2 3" xfId="13339"/>
    <cellStyle name="Normal 3 16 2 3 2" xfId="13340"/>
    <cellStyle name="Normal 3 16 2 3_Category Summary by LOB" xfId="13341"/>
    <cellStyle name="Normal 3 16 2 4" xfId="13342"/>
    <cellStyle name="Normal 3 16 2 4 2" xfId="13343"/>
    <cellStyle name="Normal 3 16 2 4_Category Summary by LOB" xfId="13344"/>
    <cellStyle name="Normal 3 16 2 5" xfId="13345"/>
    <cellStyle name="Normal 3 16 2 5 2" xfId="13346"/>
    <cellStyle name="Normal 3 16 2 5_Category Summary by LOB" xfId="13347"/>
    <cellStyle name="Normal 3 16 2 6" xfId="13348"/>
    <cellStyle name="Normal 3 16 2 6 2" xfId="13349"/>
    <cellStyle name="Normal 3 16 2 6_Category Summary by LOB" xfId="13350"/>
    <cellStyle name="Normal 3 16 2 7" xfId="13351"/>
    <cellStyle name="Normal 3 16 2 7 2" xfId="13352"/>
    <cellStyle name="Normal 3 16 2 7_Category Summary by LOB" xfId="13353"/>
    <cellStyle name="Normal 3 16 2 8" xfId="13354"/>
    <cellStyle name="Normal 3 16 2 8 2" xfId="13355"/>
    <cellStyle name="Normal 3 16 2 8_Category Summary by LOB" xfId="13356"/>
    <cellStyle name="Normal 3 16 2 9" xfId="13357"/>
    <cellStyle name="Normal 3 16 2_Category Summary by LOB" xfId="13358"/>
    <cellStyle name="Normal 3 16 3" xfId="13359"/>
    <cellStyle name="Normal 3 16 3 2" xfId="13360"/>
    <cellStyle name="Normal 3 16 3 2 2" xfId="13361"/>
    <cellStyle name="Normal 3 16 3 2_Category Summary by LOB" xfId="13362"/>
    <cellStyle name="Normal 3 16 3 3" xfId="13363"/>
    <cellStyle name="Normal 3 16 3 3 2" xfId="13364"/>
    <cellStyle name="Normal 3 16 3 3_Category Summary by LOB" xfId="13365"/>
    <cellStyle name="Normal 3 16 3 4" xfId="13366"/>
    <cellStyle name="Normal 3 16 3 4 2" xfId="13367"/>
    <cellStyle name="Normal 3 16 3 4_Category Summary by LOB" xfId="13368"/>
    <cellStyle name="Normal 3 16 3 5" xfId="13369"/>
    <cellStyle name="Normal 3 16 3 5 2" xfId="13370"/>
    <cellStyle name="Normal 3 16 3 5_Category Summary by LOB" xfId="13371"/>
    <cellStyle name="Normal 3 16 3 6" xfId="13372"/>
    <cellStyle name="Normal 3 16 3 6 2" xfId="13373"/>
    <cellStyle name="Normal 3 16 3 6_Category Summary by LOB" xfId="13374"/>
    <cellStyle name="Normal 3 16 3 7" xfId="13375"/>
    <cellStyle name="Normal 3 16 3 7 2" xfId="13376"/>
    <cellStyle name="Normal 3 16 3 7_Category Summary by LOB" xfId="13377"/>
    <cellStyle name="Normal 3 16 3 8" xfId="13378"/>
    <cellStyle name="Normal 3 16 3 8 2" xfId="13379"/>
    <cellStyle name="Normal 3 16 3 8_Category Summary by LOB" xfId="13380"/>
    <cellStyle name="Normal 3 16 3 9" xfId="13381"/>
    <cellStyle name="Normal 3 16 3_Category Summary by LOB" xfId="13382"/>
    <cellStyle name="Normal 3 16 4" xfId="13383"/>
    <cellStyle name="Normal 3 16 4 2" xfId="13384"/>
    <cellStyle name="Normal 3 16 4_Category Summary by LOB" xfId="13385"/>
    <cellStyle name="Normal 3 16 5" xfId="13386"/>
    <cellStyle name="Normal 3 16 5 2" xfId="13387"/>
    <cellStyle name="Normal 3 16 5_Category Summary by LOB" xfId="13388"/>
    <cellStyle name="Normal 3 16 6" xfId="13389"/>
    <cellStyle name="Normal 3 16 6 2" xfId="13390"/>
    <cellStyle name="Normal 3 16 6_Category Summary by LOB" xfId="13391"/>
    <cellStyle name="Normal 3 16 7" xfId="13392"/>
    <cellStyle name="Normal 3 16 7 2" xfId="13393"/>
    <cellStyle name="Normal 3 16 7_Category Summary by LOB" xfId="13394"/>
    <cellStyle name="Normal 3 16 8" xfId="13395"/>
    <cellStyle name="Normal 3 16 8 2" xfId="13396"/>
    <cellStyle name="Normal 3 16 8_Category Summary by LOB" xfId="13397"/>
    <cellStyle name="Normal 3 16 9" xfId="13398"/>
    <cellStyle name="Normal 3 16 9 2" xfId="13399"/>
    <cellStyle name="Normal 3 16 9_Category Summary by LOB" xfId="13400"/>
    <cellStyle name="Normal 3 16_Category Summary by LOB" xfId="13401"/>
    <cellStyle name="Normal 3 17" xfId="13402"/>
    <cellStyle name="Normal 3 17 10" xfId="13403"/>
    <cellStyle name="Normal 3 17 10 2" xfId="13404"/>
    <cellStyle name="Normal 3 17 10_Category Summary by LOB" xfId="13405"/>
    <cellStyle name="Normal 3 17 11" xfId="13406"/>
    <cellStyle name="Normal 3 17 2" xfId="13407"/>
    <cellStyle name="Normal 3 17 2 2" xfId="13408"/>
    <cellStyle name="Normal 3 17 2 2 2" xfId="13409"/>
    <cellStyle name="Normal 3 17 2 2_Category Summary by LOB" xfId="13410"/>
    <cellStyle name="Normal 3 17 2 3" xfId="13411"/>
    <cellStyle name="Normal 3 17 2 3 2" xfId="13412"/>
    <cellStyle name="Normal 3 17 2 3_Category Summary by LOB" xfId="13413"/>
    <cellStyle name="Normal 3 17 2 4" xfId="13414"/>
    <cellStyle name="Normal 3 17 2 4 2" xfId="13415"/>
    <cellStyle name="Normal 3 17 2 4_Category Summary by LOB" xfId="13416"/>
    <cellStyle name="Normal 3 17 2 5" xfId="13417"/>
    <cellStyle name="Normal 3 17 2 5 2" xfId="13418"/>
    <cellStyle name="Normal 3 17 2 5_Category Summary by LOB" xfId="13419"/>
    <cellStyle name="Normal 3 17 2 6" xfId="13420"/>
    <cellStyle name="Normal 3 17 2 6 2" xfId="13421"/>
    <cellStyle name="Normal 3 17 2 6_Category Summary by LOB" xfId="13422"/>
    <cellStyle name="Normal 3 17 2 7" xfId="13423"/>
    <cellStyle name="Normal 3 17 2 7 2" xfId="13424"/>
    <cellStyle name="Normal 3 17 2 7_Category Summary by LOB" xfId="13425"/>
    <cellStyle name="Normal 3 17 2 8" xfId="13426"/>
    <cellStyle name="Normal 3 17 2 8 2" xfId="13427"/>
    <cellStyle name="Normal 3 17 2 8_Category Summary by LOB" xfId="13428"/>
    <cellStyle name="Normal 3 17 2 9" xfId="13429"/>
    <cellStyle name="Normal 3 17 2_Category Summary by LOB" xfId="13430"/>
    <cellStyle name="Normal 3 17 3" xfId="13431"/>
    <cellStyle name="Normal 3 17 3 2" xfId="13432"/>
    <cellStyle name="Normal 3 17 3 2 2" xfId="13433"/>
    <cellStyle name="Normal 3 17 3 2_Category Summary by LOB" xfId="13434"/>
    <cellStyle name="Normal 3 17 3 3" xfId="13435"/>
    <cellStyle name="Normal 3 17 3 3 2" xfId="13436"/>
    <cellStyle name="Normal 3 17 3 3_Category Summary by LOB" xfId="13437"/>
    <cellStyle name="Normal 3 17 3 4" xfId="13438"/>
    <cellStyle name="Normal 3 17 3 4 2" xfId="13439"/>
    <cellStyle name="Normal 3 17 3 4_Category Summary by LOB" xfId="13440"/>
    <cellStyle name="Normal 3 17 3 5" xfId="13441"/>
    <cellStyle name="Normal 3 17 3 5 2" xfId="13442"/>
    <cellStyle name="Normal 3 17 3 5_Category Summary by LOB" xfId="13443"/>
    <cellStyle name="Normal 3 17 3 6" xfId="13444"/>
    <cellStyle name="Normal 3 17 3 6 2" xfId="13445"/>
    <cellStyle name="Normal 3 17 3 6_Category Summary by LOB" xfId="13446"/>
    <cellStyle name="Normal 3 17 3 7" xfId="13447"/>
    <cellStyle name="Normal 3 17 3 7 2" xfId="13448"/>
    <cellStyle name="Normal 3 17 3 7_Category Summary by LOB" xfId="13449"/>
    <cellStyle name="Normal 3 17 3 8" xfId="13450"/>
    <cellStyle name="Normal 3 17 3 8 2" xfId="13451"/>
    <cellStyle name="Normal 3 17 3 8_Category Summary by LOB" xfId="13452"/>
    <cellStyle name="Normal 3 17 3 9" xfId="13453"/>
    <cellStyle name="Normal 3 17 3_Category Summary by LOB" xfId="13454"/>
    <cellStyle name="Normal 3 17 4" xfId="13455"/>
    <cellStyle name="Normal 3 17 4 2" xfId="13456"/>
    <cellStyle name="Normal 3 17 4_Category Summary by LOB" xfId="13457"/>
    <cellStyle name="Normal 3 17 5" xfId="13458"/>
    <cellStyle name="Normal 3 17 5 2" xfId="13459"/>
    <cellStyle name="Normal 3 17 5_Category Summary by LOB" xfId="13460"/>
    <cellStyle name="Normal 3 17 6" xfId="13461"/>
    <cellStyle name="Normal 3 17 6 2" xfId="13462"/>
    <cellStyle name="Normal 3 17 6_Category Summary by LOB" xfId="13463"/>
    <cellStyle name="Normal 3 17 7" xfId="13464"/>
    <cellStyle name="Normal 3 17 7 2" xfId="13465"/>
    <cellStyle name="Normal 3 17 7_Category Summary by LOB" xfId="13466"/>
    <cellStyle name="Normal 3 17 8" xfId="13467"/>
    <cellStyle name="Normal 3 17 8 2" xfId="13468"/>
    <cellStyle name="Normal 3 17 8_Category Summary by LOB" xfId="13469"/>
    <cellStyle name="Normal 3 17 9" xfId="13470"/>
    <cellStyle name="Normal 3 17 9 2" xfId="13471"/>
    <cellStyle name="Normal 3 17 9_Category Summary by LOB" xfId="13472"/>
    <cellStyle name="Normal 3 17_Category Summary by LOB" xfId="13473"/>
    <cellStyle name="Normal 3 18" xfId="13474"/>
    <cellStyle name="Normal 3 18 10" xfId="13475"/>
    <cellStyle name="Normal 3 18 10 2" xfId="13476"/>
    <cellStyle name="Normal 3 18 10_Category Summary by LOB" xfId="13477"/>
    <cellStyle name="Normal 3 18 11" xfId="13478"/>
    <cellStyle name="Normal 3 18 2" xfId="13479"/>
    <cellStyle name="Normal 3 18 2 2" xfId="13480"/>
    <cellStyle name="Normal 3 18 2 2 2" xfId="13481"/>
    <cellStyle name="Normal 3 18 2 2_Category Summary by LOB" xfId="13482"/>
    <cellStyle name="Normal 3 18 2 3" xfId="13483"/>
    <cellStyle name="Normal 3 18 2 3 2" xfId="13484"/>
    <cellStyle name="Normal 3 18 2 3_Category Summary by LOB" xfId="13485"/>
    <cellStyle name="Normal 3 18 2 4" xfId="13486"/>
    <cellStyle name="Normal 3 18 2 4 2" xfId="13487"/>
    <cellStyle name="Normal 3 18 2 4_Category Summary by LOB" xfId="13488"/>
    <cellStyle name="Normal 3 18 2 5" xfId="13489"/>
    <cellStyle name="Normal 3 18 2 5 2" xfId="13490"/>
    <cellStyle name="Normal 3 18 2 5_Category Summary by LOB" xfId="13491"/>
    <cellStyle name="Normal 3 18 2 6" xfId="13492"/>
    <cellStyle name="Normal 3 18 2 6 2" xfId="13493"/>
    <cellStyle name="Normal 3 18 2 6_Category Summary by LOB" xfId="13494"/>
    <cellStyle name="Normal 3 18 2 7" xfId="13495"/>
    <cellStyle name="Normal 3 18 2 7 2" xfId="13496"/>
    <cellStyle name="Normal 3 18 2 7_Category Summary by LOB" xfId="13497"/>
    <cellStyle name="Normal 3 18 2 8" xfId="13498"/>
    <cellStyle name="Normal 3 18 2 8 2" xfId="13499"/>
    <cellStyle name="Normal 3 18 2 8_Category Summary by LOB" xfId="13500"/>
    <cellStyle name="Normal 3 18 2 9" xfId="13501"/>
    <cellStyle name="Normal 3 18 2_Category Summary by LOB" xfId="13502"/>
    <cellStyle name="Normal 3 18 3" xfId="13503"/>
    <cellStyle name="Normal 3 18 3 2" xfId="13504"/>
    <cellStyle name="Normal 3 18 3 2 2" xfId="13505"/>
    <cellStyle name="Normal 3 18 3 2_Category Summary by LOB" xfId="13506"/>
    <cellStyle name="Normal 3 18 3 3" xfId="13507"/>
    <cellStyle name="Normal 3 18 3 3 2" xfId="13508"/>
    <cellStyle name="Normal 3 18 3 3_Category Summary by LOB" xfId="13509"/>
    <cellStyle name="Normal 3 18 3 4" xfId="13510"/>
    <cellStyle name="Normal 3 18 3 4 2" xfId="13511"/>
    <cellStyle name="Normal 3 18 3 4_Category Summary by LOB" xfId="13512"/>
    <cellStyle name="Normal 3 18 3 5" xfId="13513"/>
    <cellStyle name="Normal 3 18 3 5 2" xfId="13514"/>
    <cellStyle name="Normal 3 18 3 5_Category Summary by LOB" xfId="13515"/>
    <cellStyle name="Normal 3 18 3 6" xfId="13516"/>
    <cellStyle name="Normal 3 18 3 6 2" xfId="13517"/>
    <cellStyle name="Normal 3 18 3 6_Category Summary by LOB" xfId="13518"/>
    <cellStyle name="Normal 3 18 3 7" xfId="13519"/>
    <cellStyle name="Normal 3 18 3 7 2" xfId="13520"/>
    <cellStyle name="Normal 3 18 3 7_Category Summary by LOB" xfId="13521"/>
    <cellStyle name="Normal 3 18 3 8" xfId="13522"/>
    <cellStyle name="Normal 3 18 3 8 2" xfId="13523"/>
    <cellStyle name="Normal 3 18 3 8_Category Summary by LOB" xfId="13524"/>
    <cellStyle name="Normal 3 18 3 9" xfId="13525"/>
    <cellStyle name="Normal 3 18 3_Category Summary by LOB" xfId="13526"/>
    <cellStyle name="Normal 3 18 4" xfId="13527"/>
    <cellStyle name="Normal 3 18 4 2" xfId="13528"/>
    <cellStyle name="Normal 3 18 4_Category Summary by LOB" xfId="13529"/>
    <cellStyle name="Normal 3 18 5" xfId="13530"/>
    <cellStyle name="Normal 3 18 5 2" xfId="13531"/>
    <cellStyle name="Normal 3 18 5_Category Summary by LOB" xfId="13532"/>
    <cellStyle name="Normal 3 18 6" xfId="13533"/>
    <cellStyle name="Normal 3 18 6 2" xfId="13534"/>
    <cellStyle name="Normal 3 18 6_Category Summary by LOB" xfId="13535"/>
    <cellStyle name="Normal 3 18 7" xfId="13536"/>
    <cellStyle name="Normal 3 18 7 2" xfId="13537"/>
    <cellStyle name="Normal 3 18 7_Category Summary by LOB" xfId="13538"/>
    <cellStyle name="Normal 3 18 8" xfId="13539"/>
    <cellStyle name="Normal 3 18 8 2" xfId="13540"/>
    <cellStyle name="Normal 3 18 8_Category Summary by LOB" xfId="13541"/>
    <cellStyle name="Normal 3 18 9" xfId="13542"/>
    <cellStyle name="Normal 3 18 9 2" xfId="13543"/>
    <cellStyle name="Normal 3 18 9_Category Summary by LOB" xfId="13544"/>
    <cellStyle name="Normal 3 18_Category Summary by LOB" xfId="13545"/>
    <cellStyle name="Normal 3 19" xfId="13546"/>
    <cellStyle name="Normal 3 19 10" xfId="13547"/>
    <cellStyle name="Normal 3 19 10 2" xfId="13548"/>
    <cellStyle name="Normal 3 19 10_Category Summary by LOB" xfId="13549"/>
    <cellStyle name="Normal 3 19 11" xfId="13550"/>
    <cellStyle name="Normal 3 19 2" xfId="13551"/>
    <cellStyle name="Normal 3 19 2 2" xfId="13552"/>
    <cellStyle name="Normal 3 19 2 2 2" xfId="13553"/>
    <cellStyle name="Normal 3 19 2 2_Category Summary by LOB" xfId="13554"/>
    <cellStyle name="Normal 3 19 2 3" xfId="13555"/>
    <cellStyle name="Normal 3 19 2 3 2" xfId="13556"/>
    <cellStyle name="Normal 3 19 2 3_Category Summary by LOB" xfId="13557"/>
    <cellStyle name="Normal 3 19 2 4" xfId="13558"/>
    <cellStyle name="Normal 3 19 2 4 2" xfId="13559"/>
    <cellStyle name="Normal 3 19 2 4_Category Summary by LOB" xfId="13560"/>
    <cellStyle name="Normal 3 19 2 5" xfId="13561"/>
    <cellStyle name="Normal 3 19 2 5 2" xfId="13562"/>
    <cellStyle name="Normal 3 19 2 5_Category Summary by LOB" xfId="13563"/>
    <cellStyle name="Normal 3 19 2 6" xfId="13564"/>
    <cellStyle name="Normal 3 19 2 6 2" xfId="13565"/>
    <cellStyle name="Normal 3 19 2 6_Category Summary by LOB" xfId="13566"/>
    <cellStyle name="Normal 3 19 2 7" xfId="13567"/>
    <cellStyle name="Normal 3 19 2 7 2" xfId="13568"/>
    <cellStyle name="Normal 3 19 2 7_Category Summary by LOB" xfId="13569"/>
    <cellStyle name="Normal 3 19 2 8" xfId="13570"/>
    <cellStyle name="Normal 3 19 2 8 2" xfId="13571"/>
    <cellStyle name="Normal 3 19 2 8_Category Summary by LOB" xfId="13572"/>
    <cellStyle name="Normal 3 19 2 9" xfId="13573"/>
    <cellStyle name="Normal 3 19 2_Category Summary by LOB" xfId="13574"/>
    <cellStyle name="Normal 3 19 3" xfId="13575"/>
    <cellStyle name="Normal 3 19 3 2" xfId="13576"/>
    <cellStyle name="Normal 3 19 3 2 2" xfId="13577"/>
    <cellStyle name="Normal 3 19 3 2_Category Summary by LOB" xfId="13578"/>
    <cellStyle name="Normal 3 19 3 3" xfId="13579"/>
    <cellStyle name="Normal 3 19 3 3 2" xfId="13580"/>
    <cellStyle name="Normal 3 19 3 3_Category Summary by LOB" xfId="13581"/>
    <cellStyle name="Normal 3 19 3 4" xfId="13582"/>
    <cellStyle name="Normal 3 19 3 4 2" xfId="13583"/>
    <cellStyle name="Normal 3 19 3 4_Category Summary by LOB" xfId="13584"/>
    <cellStyle name="Normal 3 19 3 5" xfId="13585"/>
    <cellStyle name="Normal 3 19 3 5 2" xfId="13586"/>
    <cellStyle name="Normal 3 19 3 5_Category Summary by LOB" xfId="13587"/>
    <cellStyle name="Normal 3 19 3 6" xfId="13588"/>
    <cellStyle name="Normal 3 19 3 6 2" xfId="13589"/>
    <cellStyle name="Normal 3 19 3 6_Category Summary by LOB" xfId="13590"/>
    <cellStyle name="Normal 3 19 3 7" xfId="13591"/>
    <cellStyle name="Normal 3 19 3 7 2" xfId="13592"/>
    <cellStyle name="Normal 3 19 3 7_Category Summary by LOB" xfId="13593"/>
    <cellStyle name="Normal 3 19 3 8" xfId="13594"/>
    <cellStyle name="Normal 3 19 3 8 2" xfId="13595"/>
    <cellStyle name="Normal 3 19 3 8_Category Summary by LOB" xfId="13596"/>
    <cellStyle name="Normal 3 19 3 9" xfId="13597"/>
    <cellStyle name="Normal 3 19 3_Category Summary by LOB" xfId="13598"/>
    <cellStyle name="Normal 3 19 4" xfId="13599"/>
    <cellStyle name="Normal 3 19 4 2" xfId="13600"/>
    <cellStyle name="Normal 3 19 4_Category Summary by LOB" xfId="13601"/>
    <cellStyle name="Normal 3 19 5" xfId="13602"/>
    <cellStyle name="Normal 3 19 5 2" xfId="13603"/>
    <cellStyle name="Normal 3 19 5_Category Summary by LOB" xfId="13604"/>
    <cellStyle name="Normal 3 19 6" xfId="13605"/>
    <cellStyle name="Normal 3 19 6 2" xfId="13606"/>
    <cellStyle name="Normal 3 19 6_Category Summary by LOB" xfId="13607"/>
    <cellStyle name="Normal 3 19 7" xfId="13608"/>
    <cellStyle name="Normal 3 19 7 2" xfId="13609"/>
    <cellStyle name="Normal 3 19 7_Category Summary by LOB" xfId="13610"/>
    <cellStyle name="Normal 3 19 8" xfId="13611"/>
    <cellStyle name="Normal 3 19 8 2" xfId="13612"/>
    <cellStyle name="Normal 3 19 8_Category Summary by LOB" xfId="13613"/>
    <cellStyle name="Normal 3 19 9" xfId="13614"/>
    <cellStyle name="Normal 3 19 9 2" xfId="13615"/>
    <cellStyle name="Normal 3 19 9_Category Summary by LOB" xfId="13616"/>
    <cellStyle name="Normal 3 19_Category Summary by LOB" xfId="13617"/>
    <cellStyle name="Normal 3 2" xfId="34"/>
    <cellStyle name="Normal 3 2 10" xfId="13618"/>
    <cellStyle name="Normal 3 2 10 10" xfId="13619"/>
    <cellStyle name="Normal 3 2 10 10 2" xfId="13620"/>
    <cellStyle name="Normal 3 2 10 10_Category Summary by LOB" xfId="13621"/>
    <cellStyle name="Normal 3 2 10 11" xfId="13622"/>
    <cellStyle name="Normal 3 2 10 2" xfId="13623"/>
    <cellStyle name="Normal 3 2 10 2 2" xfId="13624"/>
    <cellStyle name="Normal 3 2 10 2 2 2" xfId="13625"/>
    <cellStyle name="Normal 3 2 10 2 2_Category Summary by LOB" xfId="13626"/>
    <cellStyle name="Normal 3 2 10 2 3" xfId="13627"/>
    <cellStyle name="Normal 3 2 10 2 3 2" xfId="13628"/>
    <cellStyle name="Normal 3 2 10 2 3_Category Summary by LOB" xfId="13629"/>
    <cellStyle name="Normal 3 2 10 2 4" xfId="13630"/>
    <cellStyle name="Normal 3 2 10 2 4 2" xfId="13631"/>
    <cellStyle name="Normal 3 2 10 2 4_Category Summary by LOB" xfId="13632"/>
    <cellStyle name="Normal 3 2 10 2 5" xfId="13633"/>
    <cellStyle name="Normal 3 2 10 2 5 2" xfId="13634"/>
    <cellStyle name="Normal 3 2 10 2 5_Category Summary by LOB" xfId="13635"/>
    <cellStyle name="Normal 3 2 10 2 6" xfId="13636"/>
    <cellStyle name="Normal 3 2 10 2 6 2" xfId="13637"/>
    <cellStyle name="Normal 3 2 10 2 6_Category Summary by LOB" xfId="13638"/>
    <cellStyle name="Normal 3 2 10 2 7" xfId="13639"/>
    <cellStyle name="Normal 3 2 10 2 7 2" xfId="13640"/>
    <cellStyle name="Normal 3 2 10 2 7_Category Summary by LOB" xfId="13641"/>
    <cellStyle name="Normal 3 2 10 2 8" xfId="13642"/>
    <cellStyle name="Normal 3 2 10 2 8 2" xfId="13643"/>
    <cellStyle name="Normal 3 2 10 2 8_Category Summary by LOB" xfId="13644"/>
    <cellStyle name="Normal 3 2 10 2 9" xfId="13645"/>
    <cellStyle name="Normal 3 2 10 2_Category Summary by LOB" xfId="13646"/>
    <cellStyle name="Normal 3 2 10 3" xfId="13647"/>
    <cellStyle name="Normal 3 2 10 3 2" xfId="13648"/>
    <cellStyle name="Normal 3 2 10 3 2 2" xfId="13649"/>
    <cellStyle name="Normal 3 2 10 3 2_Category Summary by LOB" xfId="13650"/>
    <cellStyle name="Normal 3 2 10 3 3" xfId="13651"/>
    <cellStyle name="Normal 3 2 10 3 3 2" xfId="13652"/>
    <cellStyle name="Normal 3 2 10 3 3_Category Summary by LOB" xfId="13653"/>
    <cellStyle name="Normal 3 2 10 3 4" xfId="13654"/>
    <cellStyle name="Normal 3 2 10 3 4 2" xfId="13655"/>
    <cellStyle name="Normal 3 2 10 3 4_Category Summary by LOB" xfId="13656"/>
    <cellStyle name="Normal 3 2 10 3 5" xfId="13657"/>
    <cellStyle name="Normal 3 2 10 3 5 2" xfId="13658"/>
    <cellStyle name="Normal 3 2 10 3 5_Category Summary by LOB" xfId="13659"/>
    <cellStyle name="Normal 3 2 10 3 6" xfId="13660"/>
    <cellStyle name="Normal 3 2 10 3 6 2" xfId="13661"/>
    <cellStyle name="Normal 3 2 10 3 6_Category Summary by LOB" xfId="13662"/>
    <cellStyle name="Normal 3 2 10 3 7" xfId="13663"/>
    <cellStyle name="Normal 3 2 10 3 7 2" xfId="13664"/>
    <cellStyle name="Normal 3 2 10 3 7_Category Summary by LOB" xfId="13665"/>
    <cellStyle name="Normal 3 2 10 3 8" xfId="13666"/>
    <cellStyle name="Normal 3 2 10 3 8 2" xfId="13667"/>
    <cellStyle name="Normal 3 2 10 3 8_Category Summary by LOB" xfId="13668"/>
    <cellStyle name="Normal 3 2 10 3 9" xfId="13669"/>
    <cellStyle name="Normal 3 2 10 3_Category Summary by LOB" xfId="13670"/>
    <cellStyle name="Normal 3 2 10 4" xfId="13671"/>
    <cellStyle name="Normal 3 2 10 4 2" xfId="13672"/>
    <cellStyle name="Normal 3 2 10 4_Category Summary by LOB" xfId="13673"/>
    <cellStyle name="Normal 3 2 10 5" xfId="13674"/>
    <cellStyle name="Normal 3 2 10 5 2" xfId="13675"/>
    <cellStyle name="Normal 3 2 10 5_Category Summary by LOB" xfId="13676"/>
    <cellStyle name="Normal 3 2 10 6" xfId="13677"/>
    <cellStyle name="Normal 3 2 10 6 2" xfId="13678"/>
    <cellStyle name="Normal 3 2 10 6_Category Summary by LOB" xfId="13679"/>
    <cellStyle name="Normal 3 2 10 7" xfId="13680"/>
    <cellStyle name="Normal 3 2 10 7 2" xfId="13681"/>
    <cellStyle name="Normal 3 2 10 7_Category Summary by LOB" xfId="13682"/>
    <cellStyle name="Normal 3 2 10 8" xfId="13683"/>
    <cellStyle name="Normal 3 2 10 8 2" xfId="13684"/>
    <cellStyle name="Normal 3 2 10 8_Category Summary by LOB" xfId="13685"/>
    <cellStyle name="Normal 3 2 10 9" xfId="13686"/>
    <cellStyle name="Normal 3 2 10 9 2" xfId="13687"/>
    <cellStyle name="Normal 3 2 10 9_Category Summary by LOB" xfId="13688"/>
    <cellStyle name="Normal 3 2 10_Category Summary by LOB" xfId="13689"/>
    <cellStyle name="Normal 3 2 11" xfId="13690"/>
    <cellStyle name="Normal 3 2 11 10" xfId="13691"/>
    <cellStyle name="Normal 3 2 11 10 2" xfId="13692"/>
    <cellStyle name="Normal 3 2 11 10_Category Summary by LOB" xfId="13693"/>
    <cellStyle name="Normal 3 2 11 11" xfId="13694"/>
    <cellStyle name="Normal 3 2 11 2" xfId="13695"/>
    <cellStyle name="Normal 3 2 11 2 2" xfId="13696"/>
    <cellStyle name="Normal 3 2 11 2 2 2" xfId="13697"/>
    <cellStyle name="Normal 3 2 11 2 2_Category Summary by LOB" xfId="13698"/>
    <cellStyle name="Normal 3 2 11 2 3" xfId="13699"/>
    <cellStyle name="Normal 3 2 11 2 3 2" xfId="13700"/>
    <cellStyle name="Normal 3 2 11 2 3_Category Summary by LOB" xfId="13701"/>
    <cellStyle name="Normal 3 2 11 2 4" xfId="13702"/>
    <cellStyle name="Normal 3 2 11 2 4 2" xfId="13703"/>
    <cellStyle name="Normal 3 2 11 2 4_Category Summary by LOB" xfId="13704"/>
    <cellStyle name="Normal 3 2 11 2 5" xfId="13705"/>
    <cellStyle name="Normal 3 2 11 2 5 2" xfId="13706"/>
    <cellStyle name="Normal 3 2 11 2 5_Category Summary by LOB" xfId="13707"/>
    <cellStyle name="Normal 3 2 11 2 6" xfId="13708"/>
    <cellStyle name="Normal 3 2 11 2 6 2" xfId="13709"/>
    <cellStyle name="Normal 3 2 11 2 6_Category Summary by LOB" xfId="13710"/>
    <cellStyle name="Normal 3 2 11 2 7" xfId="13711"/>
    <cellStyle name="Normal 3 2 11 2 7 2" xfId="13712"/>
    <cellStyle name="Normal 3 2 11 2 7_Category Summary by LOB" xfId="13713"/>
    <cellStyle name="Normal 3 2 11 2 8" xfId="13714"/>
    <cellStyle name="Normal 3 2 11 2 8 2" xfId="13715"/>
    <cellStyle name="Normal 3 2 11 2 8_Category Summary by LOB" xfId="13716"/>
    <cellStyle name="Normal 3 2 11 2 9" xfId="13717"/>
    <cellStyle name="Normal 3 2 11 2_Category Summary by LOB" xfId="13718"/>
    <cellStyle name="Normal 3 2 11 3" xfId="13719"/>
    <cellStyle name="Normal 3 2 11 3 2" xfId="13720"/>
    <cellStyle name="Normal 3 2 11 3 2 2" xfId="13721"/>
    <cellStyle name="Normal 3 2 11 3 2_Category Summary by LOB" xfId="13722"/>
    <cellStyle name="Normal 3 2 11 3 3" xfId="13723"/>
    <cellStyle name="Normal 3 2 11 3 3 2" xfId="13724"/>
    <cellStyle name="Normal 3 2 11 3 3_Category Summary by LOB" xfId="13725"/>
    <cellStyle name="Normal 3 2 11 3 4" xfId="13726"/>
    <cellStyle name="Normal 3 2 11 3 4 2" xfId="13727"/>
    <cellStyle name="Normal 3 2 11 3 4_Category Summary by LOB" xfId="13728"/>
    <cellStyle name="Normal 3 2 11 3 5" xfId="13729"/>
    <cellStyle name="Normal 3 2 11 3 5 2" xfId="13730"/>
    <cellStyle name="Normal 3 2 11 3 5_Category Summary by LOB" xfId="13731"/>
    <cellStyle name="Normal 3 2 11 3 6" xfId="13732"/>
    <cellStyle name="Normal 3 2 11 3 6 2" xfId="13733"/>
    <cellStyle name="Normal 3 2 11 3 6_Category Summary by LOB" xfId="13734"/>
    <cellStyle name="Normal 3 2 11 3 7" xfId="13735"/>
    <cellStyle name="Normal 3 2 11 3 7 2" xfId="13736"/>
    <cellStyle name="Normal 3 2 11 3 7_Category Summary by LOB" xfId="13737"/>
    <cellStyle name="Normal 3 2 11 3 8" xfId="13738"/>
    <cellStyle name="Normal 3 2 11 3 8 2" xfId="13739"/>
    <cellStyle name="Normal 3 2 11 3 8_Category Summary by LOB" xfId="13740"/>
    <cellStyle name="Normal 3 2 11 3 9" xfId="13741"/>
    <cellStyle name="Normal 3 2 11 3_Category Summary by LOB" xfId="13742"/>
    <cellStyle name="Normal 3 2 11 4" xfId="13743"/>
    <cellStyle name="Normal 3 2 11 4 2" xfId="13744"/>
    <cellStyle name="Normal 3 2 11 4_Category Summary by LOB" xfId="13745"/>
    <cellStyle name="Normal 3 2 11 5" xfId="13746"/>
    <cellStyle name="Normal 3 2 11 5 2" xfId="13747"/>
    <cellStyle name="Normal 3 2 11 5_Category Summary by LOB" xfId="13748"/>
    <cellStyle name="Normal 3 2 11 6" xfId="13749"/>
    <cellStyle name="Normal 3 2 11 6 2" xfId="13750"/>
    <cellStyle name="Normal 3 2 11 6_Category Summary by LOB" xfId="13751"/>
    <cellStyle name="Normal 3 2 11 7" xfId="13752"/>
    <cellStyle name="Normal 3 2 11 7 2" xfId="13753"/>
    <cellStyle name="Normal 3 2 11 7_Category Summary by LOB" xfId="13754"/>
    <cellStyle name="Normal 3 2 11 8" xfId="13755"/>
    <cellStyle name="Normal 3 2 11 8 2" xfId="13756"/>
    <cellStyle name="Normal 3 2 11 8_Category Summary by LOB" xfId="13757"/>
    <cellStyle name="Normal 3 2 11 9" xfId="13758"/>
    <cellStyle name="Normal 3 2 11 9 2" xfId="13759"/>
    <cellStyle name="Normal 3 2 11 9_Category Summary by LOB" xfId="13760"/>
    <cellStyle name="Normal 3 2 11_Category Summary by LOB" xfId="13761"/>
    <cellStyle name="Normal 3 2 12" xfId="13762"/>
    <cellStyle name="Normal 3 2 12 10" xfId="13763"/>
    <cellStyle name="Normal 3 2 12 10 2" xfId="13764"/>
    <cellStyle name="Normal 3 2 12 10_Category Summary by LOB" xfId="13765"/>
    <cellStyle name="Normal 3 2 12 11" xfId="13766"/>
    <cellStyle name="Normal 3 2 12 2" xfId="13767"/>
    <cellStyle name="Normal 3 2 12 2 2" xfId="13768"/>
    <cellStyle name="Normal 3 2 12 2 2 2" xfId="13769"/>
    <cellStyle name="Normal 3 2 12 2 2_Category Summary by LOB" xfId="13770"/>
    <cellStyle name="Normal 3 2 12 2 3" xfId="13771"/>
    <cellStyle name="Normal 3 2 12 2 3 2" xfId="13772"/>
    <cellStyle name="Normal 3 2 12 2 3_Category Summary by LOB" xfId="13773"/>
    <cellStyle name="Normal 3 2 12 2 4" xfId="13774"/>
    <cellStyle name="Normal 3 2 12 2 4 2" xfId="13775"/>
    <cellStyle name="Normal 3 2 12 2 4_Category Summary by LOB" xfId="13776"/>
    <cellStyle name="Normal 3 2 12 2 5" xfId="13777"/>
    <cellStyle name="Normal 3 2 12 2 5 2" xfId="13778"/>
    <cellStyle name="Normal 3 2 12 2 5_Category Summary by LOB" xfId="13779"/>
    <cellStyle name="Normal 3 2 12 2 6" xfId="13780"/>
    <cellStyle name="Normal 3 2 12 2 6 2" xfId="13781"/>
    <cellStyle name="Normal 3 2 12 2 6_Category Summary by LOB" xfId="13782"/>
    <cellStyle name="Normal 3 2 12 2 7" xfId="13783"/>
    <cellStyle name="Normal 3 2 12 2 7 2" xfId="13784"/>
    <cellStyle name="Normal 3 2 12 2 7_Category Summary by LOB" xfId="13785"/>
    <cellStyle name="Normal 3 2 12 2 8" xfId="13786"/>
    <cellStyle name="Normal 3 2 12 2 8 2" xfId="13787"/>
    <cellStyle name="Normal 3 2 12 2 8_Category Summary by LOB" xfId="13788"/>
    <cellStyle name="Normal 3 2 12 2 9" xfId="13789"/>
    <cellStyle name="Normal 3 2 12 2_Category Summary by LOB" xfId="13790"/>
    <cellStyle name="Normal 3 2 12 3" xfId="13791"/>
    <cellStyle name="Normal 3 2 12 3 2" xfId="13792"/>
    <cellStyle name="Normal 3 2 12 3 2 2" xfId="13793"/>
    <cellStyle name="Normal 3 2 12 3 2_Category Summary by LOB" xfId="13794"/>
    <cellStyle name="Normal 3 2 12 3 3" xfId="13795"/>
    <cellStyle name="Normal 3 2 12 3 3 2" xfId="13796"/>
    <cellStyle name="Normal 3 2 12 3 3_Category Summary by LOB" xfId="13797"/>
    <cellStyle name="Normal 3 2 12 3 4" xfId="13798"/>
    <cellStyle name="Normal 3 2 12 3 4 2" xfId="13799"/>
    <cellStyle name="Normal 3 2 12 3 4_Category Summary by LOB" xfId="13800"/>
    <cellStyle name="Normal 3 2 12 3 5" xfId="13801"/>
    <cellStyle name="Normal 3 2 12 3 5 2" xfId="13802"/>
    <cellStyle name="Normal 3 2 12 3 5_Category Summary by LOB" xfId="13803"/>
    <cellStyle name="Normal 3 2 12 3 6" xfId="13804"/>
    <cellStyle name="Normal 3 2 12 3 6 2" xfId="13805"/>
    <cellStyle name="Normal 3 2 12 3 6_Category Summary by LOB" xfId="13806"/>
    <cellStyle name="Normal 3 2 12 3 7" xfId="13807"/>
    <cellStyle name="Normal 3 2 12 3 7 2" xfId="13808"/>
    <cellStyle name="Normal 3 2 12 3 7_Category Summary by LOB" xfId="13809"/>
    <cellStyle name="Normal 3 2 12 3 8" xfId="13810"/>
    <cellStyle name="Normal 3 2 12 3 8 2" xfId="13811"/>
    <cellStyle name="Normal 3 2 12 3 8_Category Summary by LOB" xfId="13812"/>
    <cellStyle name="Normal 3 2 12 3 9" xfId="13813"/>
    <cellStyle name="Normal 3 2 12 3_Category Summary by LOB" xfId="13814"/>
    <cellStyle name="Normal 3 2 12 4" xfId="13815"/>
    <cellStyle name="Normal 3 2 12 4 2" xfId="13816"/>
    <cellStyle name="Normal 3 2 12 4_Category Summary by LOB" xfId="13817"/>
    <cellStyle name="Normal 3 2 12 5" xfId="13818"/>
    <cellStyle name="Normal 3 2 12 5 2" xfId="13819"/>
    <cellStyle name="Normal 3 2 12 5_Category Summary by LOB" xfId="13820"/>
    <cellStyle name="Normal 3 2 12 6" xfId="13821"/>
    <cellStyle name="Normal 3 2 12 6 2" xfId="13822"/>
    <cellStyle name="Normal 3 2 12 6_Category Summary by LOB" xfId="13823"/>
    <cellStyle name="Normal 3 2 12 7" xfId="13824"/>
    <cellStyle name="Normal 3 2 12 7 2" xfId="13825"/>
    <cellStyle name="Normal 3 2 12 7_Category Summary by LOB" xfId="13826"/>
    <cellStyle name="Normal 3 2 12 8" xfId="13827"/>
    <cellStyle name="Normal 3 2 12 8 2" xfId="13828"/>
    <cellStyle name="Normal 3 2 12 8_Category Summary by LOB" xfId="13829"/>
    <cellStyle name="Normal 3 2 12 9" xfId="13830"/>
    <cellStyle name="Normal 3 2 12 9 2" xfId="13831"/>
    <cellStyle name="Normal 3 2 12 9_Category Summary by LOB" xfId="13832"/>
    <cellStyle name="Normal 3 2 12_Category Summary by LOB" xfId="13833"/>
    <cellStyle name="Normal 3 2 13" xfId="13834"/>
    <cellStyle name="Normal 3 2 13 10" xfId="13835"/>
    <cellStyle name="Normal 3 2 13 10 2" xfId="13836"/>
    <cellStyle name="Normal 3 2 13 10_Category Summary by LOB" xfId="13837"/>
    <cellStyle name="Normal 3 2 13 11" xfId="13838"/>
    <cellStyle name="Normal 3 2 13 2" xfId="13839"/>
    <cellStyle name="Normal 3 2 13 2 2" xfId="13840"/>
    <cellStyle name="Normal 3 2 13 2 2 2" xfId="13841"/>
    <cellStyle name="Normal 3 2 13 2 2_Category Summary by LOB" xfId="13842"/>
    <cellStyle name="Normal 3 2 13 2 3" xfId="13843"/>
    <cellStyle name="Normal 3 2 13 2 3 2" xfId="13844"/>
    <cellStyle name="Normal 3 2 13 2 3_Category Summary by LOB" xfId="13845"/>
    <cellStyle name="Normal 3 2 13 2 4" xfId="13846"/>
    <cellStyle name="Normal 3 2 13 2 4 2" xfId="13847"/>
    <cellStyle name="Normal 3 2 13 2 4_Category Summary by LOB" xfId="13848"/>
    <cellStyle name="Normal 3 2 13 2 5" xfId="13849"/>
    <cellStyle name="Normal 3 2 13 2 5 2" xfId="13850"/>
    <cellStyle name="Normal 3 2 13 2 5_Category Summary by LOB" xfId="13851"/>
    <cellStyle name="Normal 3 2 13 2 6" xfId="13852"/>
    <cellStyle name="Normal 3 2 13 2 6 2" xfId="13853"/>
    <cellStyle name="Normal 3 2 13 2 6_Category Summary by LOB" xfId="13854"/>
    <cellStyle name="Normal 3 2 13 2 7" xfId="13855"/>
    <cellStyle name="Normal 3 2 13 2 7 2" xfId="13856"/>
    <cellStyle name="Normal 3 2 13 2 7_Category Summary by LOB" xfId="13857"/>
    <cellStyle name="Normal 3 2 13 2 8" xfId="13858"/>
    <cellStyle name="Normal 3 2 13 2 8 2" xfId="13859"/>
    <cellStyle name="Normal 3 2 13 2 8_Category Summary by LOB" xfId="13860"/>
    <cellStyle name="Normal 3 2 13 2 9" xfId="13861"/>
    <cellStyle name="Normal 3 2 13 2_Category Summary by LOB" xfId="13862"/>
    <cellStyle name="Normal 3 2 13 3" xfId="13863"/>
    <cellStyle name="Normal 3 2 13 3 2" xfId="13864"/>
    <cellStyle name="Normal 3 2 13 3 2 2" xfId="13865"/>
    <cellStyle name="Normal 3 2 13 3 2_Category Summary by LOB" xfId="13866"/>
    <cellStyle name="Normal 3 2 13 3 3" xfId="13867"/>
    <cellStyle name="Normal 3 2 13 3 3 2" xfId="13868"/>
    <cellStyle name="Normal 3 2 13 3 3_Category Summary by LOB" xfId="13869"/>
    <cellStyle name="Normal 3 2 13 3 4" xfId="13870"/>
    <cellStyle name="Normal 3 2 13 3 4 2" xfId="13871"/>
    <cellStyle name="Normal 3 2 13 3 4_Category Summary by LOB" xfId="13872"/>
    <cellStyle name="Normal 3 2 13 3 5" xfId="13873"/>
    <cellStyle name="Normal 3 2 13 3 5 2" xfId="13874"/>
    <cellStyle name="Normal 3 2 13 3 5_Category Summary by LOB" xfId="13875"/>
    <cellStyle name="Normal 3 2 13 3 6" xfId="13876"/>
    <cellStyle name="Normal 3 2 13 3 6 2" xfId="13877"/>
    <cellStyle name="Normal 3 2 13 3 6_Category Summary by LOB" xfId="13878"/>
    <cellStyle name="Normal 3 2 13 3 7" xfId="13879"/>
    <cellStyle name="Normal 3 2 13 3 7 2" xfId="13880"/>
    <cellStyle name="Normal 3 2 13 3 7_Category Summary by LOB" xfId="13881"/>
    <cellStyle name="Normal 3 2 13 3 8" xfId="13882"/>
    <cellStyle name="Normal 3 2 13 3 8 2" xfId="13883"/>
    <cellStyle name="Normal 3 2 13 3 8_Category Summary by LOB" xfId="13884"/>
    <cellStyle name="Normal 3 2 13 3 9" xfId="13885"/>
    <cellStyle name="Normal 3 2 13 3_Category Summary by LOB" xfId="13886"/>
    <cellStyle name="Normal 3 2 13 4" xfId="13887"/>
    <cellStyle name="Normal 3 2 13 4 2" xfId="13888"/>
    <cellStyle name="Normal 3 2 13 4_Category Summary by LOB" xfId="13889"/>
    <cellStyle name="Normal 3 2 13 5" xfId="13890"/>
    <cellStyle name="Normal 3 2 13 5 2" xfId="13891"/>
    <cellStyle name="Normal 3 2 13 5_Category Summary by LOB" xfId="13892"/>
    <cellStyle name="Normal 3 2 13 6" xfId="13893"/>
    <cellStyle name="Normal 3 2 13 6 2" xfId="13894"/>
    <cellStyle name="Normal 3 2 13 6_Category Summary by LOB" xfId="13895"/>
    <cellStyle name="Normal 3 2 13 7" xfId="13896"/>
    <cellStyle name="Normal 3 2 13 7 2" xfId="13897"/>
    <cellStyle name="Normal 3 2 13 7_Category Summary by LOB" xfId="13898"/>
    <cellStyle name="Normal 3 2 13 8" xfId="13899"/>
    <cellStyle name="Normal 3 2 13 8 2" xfId="13900"/>
    <cellStyle name="Normal 3 2 13 8_Category Summary by LOB" xfId="13901"/>
    <cellStyle name="Normal 3 2 13 9" xfId="13902"/>
    <cellStyle name="Normal 3 2 13 9 2" xfId="13903"/>
    <cellStyle name="Normal 3 2 13 9_Category Summary by LOB" xfId="13904"/>
    <cellStyle name="Normal 3 2 13_Category Summary by LOB" xfId="13905"/>
    <cellStyle name="Normal 3 2 14" xfId="13906"/>
    <cellStyle name="Normal 3 2 14 10" xfId="13907"/>
    <cellStyle name="Normal 3 2 14 10 2" xfId="13908"/>
    <cellStyle name="Normal 3 2 14 10_Category Summary by LOB" xfId="13909"/>
    <cellStyle name="Normal 3 2 14 11" xfId="13910"/>
    <cellStyle name="Normal 3 2 14 2" xfId="13911"/>
    <cellStyle name="Normal 3 2 14 2 2" xfId="13912"/>
    <cellStyle name="Normal 3 2 14 2 2 2" xfId="13913"/>
    <cellStyle name="Normal 3 2 14 2 2_Category Summary by LOB" xfId="13914"/>
    <cellStyle name="Normal 3 2 14 2 3" xfId="13915"/>
    <cellStyle name="Normal 3 2 14 2 3 2" xfId="13916"/>
    <cellStyle name="Normal 3 2 14 2 3_Category Summary by LOB" xfId="13917"/>
    <cellStyle name="Normal 3 2 14 2 4" xfId="13918"/>
    <cellStyle name="Normal 3 2 14 2 4 2" xfId="13919"/>
    <cellStyle name="Normal 3 2 14 2 4_Category Summary by LOB" xfId="13920"/>
    <cellStyle name="Normal 3 2 14 2 5" xfId="13921"/>
    <cellStyle name="Normal 3 2 14 2 5 2" xfId="13922"/>
    <cellStyle name="Normal 3 2 14 2 5_Category Summary by LOB" xfId="13923"/>
    <cellStyle name="Normal 3 2 14 2 6" xfId="13924"/>
    <cellStyle name="Normal 3 2 14 2 6 2" xfId="13925"/>
    <cellStyle name="Normal 3 2 14 2 6_Category Summary by LOB" xfId="13926"/>
    <cellStyle name="Normal 3 2 14 2 7" xfId="13927"/>
    <cellStyle name="Normal 3 2 14 2 7 2" xfId="13928"/>
    <cellStyle name="Normal 3 2 14 2 7_Category Summary by LOB" xfId="13929"/>
    <cellStyle name="Normal 3 2 14 2 8" xfId="13930"/>
    <cellStyle name="Normal 3 2 14 2 8 2" xfId="13931"/>
    <cellStyle name="Normal 3 2 14 2 8_Category Summary by LOB" xfId="13932"/>
    <cellStyle name="Normal 3 2 14 2 9" xfId="13933"/>
    <cellStyle name="Normal 3 2 14 2_Category Summary by LOB" xfId="13934"/>
    <cellStyle name="Normal 3 2 14 3" xfId="13935"/>
    <cellStyle name="Normal 3 2 14 3 2" xfId="13936"/>
    <cellStyle name="Normal 3 2 14 3 2 2" xfId="13937"/>
    <cellStyle name="Normal 3 2 14 3 2_Category Summary by LOB" xfId="13938"/>
    <cellStyle name="Normal 3 2 14 3 3" xfId="13939"/>
    <cellStyle name="Normal 3 2 14 3 3 2" xfId="13940"/>
    <cellStyle name="Normal 3 2 14 3 3_Category Summary by LOB" xfId="13941"/>
    <cellStyle name="Normal 3 2 14 3 4" xfId="13942"/>
    <cellStyle name="Normal 3 2 14 3 4 2" xfId="13943"/>
    <cellStyle name="Normal 3 2 14 3 4_Category Summary by LOB" xfId="13944"/>
    <cellStyle name="Normal 3 2 14 3 5" xfId="13945"/>
    <cellStyle name="Normal 3 2 14 3 5 2" xfId="13946"/>
    <cellStyle name="Normal 3 2 14 3 5_Category Summary by LOB" xfId="13947"/>
    <cellStyle name="Normal 3 2 14 3 6" xfId="13948"/>
    <cellStyle name="Normal 3 2 14 3 6 2" xfId="13949"/>
    <cellStyle name="Normal 3 2 14 3 6_Category Summary by LOB" xfId="13950"/>
    <cellStyle name="Normal 3 2 14 3 7" xfId="13951"/>
    <cellStyle name="Normal 3 2 14 3 7 2" xfId="13952"/>
    <cellStyle name="Normal 3 2 14 3 7_Category Summary by LOB" xfId="13953"/>
    <cellStyle name="Normal 3 2 14 3 8" xfId="13954"/>
    <cellStyle name="Normal 3 2 14 3 8 2" xfId="13955"/>
    <cellStyle name="Normal 3 2 14 3 8_Category Summary by LOB" xfId="13956"/>
    <cellStyle name="Normal 3 2 14 3 9" xfId="13957"/>
    <cellStyle name="Normal 3 2 14 3_Category Summary by LOB" xfId="13958"/>
    <cellStyle name="Normal 3 2 14 4" xfId="13959"/>
    <cellStyle name="Normal 3 2 14 4 2" xfId="13960"/>
    <cellStyle name="Normal 3 2 14 4_Category Summary by LOB" xfId="13961"/>
    <cellStyle name="Normal 3 2 14 5" xfId="13962"/>
    <cellStyle name="Normal 3 2 14 5 2" xfId="13963"/>
    <cellStyle name="Normal 3 2 14 5_Category Summary by LOB" xfId="13964"/>
    <cellStyle name="Normal 3 2 14 6" xfId="13965"/>
    <cellStyle name="Normal 3 2 14 6 2" xfId="13966"/>
    <cellStyle name="Normal 3 2 14 6_Category Summary by LOB" xfId="13967"/>
    <cellStyle name="Normal 3 2 14 7" xfId="13968"/>
    <cellStyle name="Normal 3 2 14 7 2" xfId="13969"/>
    <cellStyle name="Normal 3 2 14 7_Category Summary by LOB" xfId="13970"/>
    <cellStyle name="Normal 3 2 14 8" xfId="13971"/>
    <cellStyle name="Normal 3 2 14 8 2" xfId="13972"/>
    <cellStyle name="Normal 3 2 14 8_Category Summary by LOB" xfId="13973"/>
    <cellStyle name="Normal 3 2 14 9" xfId="13974"/>
    <cellStyle name="Normal 3 2 14 9 2" xfId="13975"/>
    <cellStyle name="Normal 3 2 14 9_Category Summary by LOB" xfId="13976"/>
    <cellStyle name="Normal 3 2 14_Category Summary by LOB" xfId="13977"/>
    <cellStyle name="Normal 3 2 15" xfId="13978"/>
    <cellStyle name="Normal 3 2 15 10" xfId="13979"/>
    <cellStyle name="Normal 3 2 15 10 2" xfId="13980"/>
    <cellStyle name="Normal 3 2 15 10_Category Summary by LOB" xfId="13981"/>
    <cellStyle name="Normal 3 2 15 11" xfId="13982"/>
    <cellStyle name="Normal 3 2 15 2" xfId="13983"/>
    <cellStyle name="Normal 3 2 15 2 2" xfId="13984"/>
    <cellStyle name="Normal 3 2 15 2 2 2" xfId="13985"/>
    <cellStyle name="Normal 3 2 15 2 2_Category Summary by LOB" xfId="13986"/>
    <cellStyle name="Normal 3 2 15 2 3" xfId="13987"/>
    <cellStyle name="Normal 3 2 15 2 3 2" xfId="13988"/>
    <cellStyle name="Normal 3 2 15 2 3_Category Summary by LOB" xfId="13989"/>
    <cellStyle name="Normal 3 2 15 2 4" xfId="13990"/>
    <cellStyle name="Normal 3 2 15 2 4 2" xfId="13991"/>
    <cellStyle name="Normal 3 2 15 2 4_Category Summary by LOB" xfId="13992"/>
    <cellStyle name="Normal 3 2 15 2 5" xfId="13993"/>
    <cellStyle name="Normal 3 2 15 2 5 2" xfId="13994"/>
    <cellStyle name="Normal 3 2 15 2 5_Category Summary by LOB" xfId="13995"/>
    <cellStyle name="Normal 3 2 15 2 6" xfId="13996"/>
    <cellStyle name="Normal 3 2 15 2 6 2" xfId="13997"/>
    <cellStyle name="Normal 3 2 15 2 6_Category Summary by LOB" xfId="13998"/>
    <cellStyle name="Normal 3 2 15 2 7" xfId="13999"/>
    <cellStyle name="Normal 3 2 15 2 7 2" xfId="14000"/>
    <cellStyle name="Normal 3 2 15 2 7_Category Summary by LOB" xfId="14001"/>
    <cellStyle name="Normal 3 2 15 2 8" xfId="14002"/>
    <cellStyle name="Normal 3 2 15 2 8 2" xfId="14003"/>
    <cellStyle name="Normal 3 2 15 2 8_Category Summary by LOB" xfId="14004"/>
    <cellStyle name="Normal 3 2 15 2 9" xfId="14005"/>
    <cellStyle name="Normal 3 2 15 2_Category Summary by LOB" xfId="14006"/>
    <cellStyle name="Normal 3 2 15 3" xfId="14007"/>
    <cellStyle name="Normal 3 2 15 3 2" xfId="14008"/>
    <cellStyle name="Normal 3 2 15 3 2 2" xfId="14009"/>
    <cellStyle name="Normal 3 2 15 3 2_Category Summary by LOB" xfId="14010"/>
    <cellStyle name="Normal 3 2 15 3 3" xfId="14011"/>
    <cellStyle name="Normal 3 2 15 3 3 2" xfId="14012"/>
    <cellStyle name="Normal 3 2 15 3 3_Category Summary by LOB" xfId="14013"/>
    <cellStyle name="Normal 3 2 15 3 4" xfId="14014"/>
    <cellStyle name="Normal 3 2 15 3 4 2" xfId="14015"/>
    <cellStyle name="Normal 3 2 15 3 4_Category Summary by LOB" xfId="14016"/>
    <cellStyle name="Normal 3 2 15 3 5" xfId="14017"/>
    <cellStyle name="Normal 3 2 15 3 5 2" xfId="14018"/>
    <cellStyle name="Normal 3 2 15 3 5_Category Summary by LOB" xfId="14019"/>
    <cellStyle name="Normal 3 2 15 3 6" xfId="14020"/>
    <cellStyle name="Normal 3 2 15 3 6 2" xfId="14021"/>
    <cellStyle name="Normal 3 2 15 3 6_Category Summary by LOB" xfId="14022"/>
    <cellStyle name="Normal 3 2 15 3 7" xfId="14023"/>
    <cellStyle name="Normal 3 2 15 3 7 2" xfId="14024"/>
    <cellStyle name="Normal 3 2 15 3 7_Category Summary by LOB" xfId="14025"/>
    <cellStyle name="Normal 3 2 15 3 8" xfId="14026"/>
    <cellStyle name="Normal 3 2 15 3 8 2" xfId="14027"/>
    <cellStyle name="Normal 3 2 15 3 8_Category Summary by LOB" xfId="14028"/>
    <cellStyle name="Normal 3 2 15 3 9" xfId="14029"/>
    <cellStyle name="Normal 3 2 15 3_Category Summary by LOB" xfId="14030"/>
    <cellStyle name="Normal 3 2 15 4" xfId="14031"/>
    <cellStyle name="Normal 3 2 15 4 2" xfId="14032"/>
    <cellStyle name="Normal 3 2 15 4_Category Summary by LOB" xfId="14033"/>
    <cellStyle name="Normal 3 2 15 5" xfId="14034"/>
    <cellStyle name="Normal 3 2 15 5 2" xfId="14035"/>
    <cellStyle name="Normal 3 2 15 5_Category Summary by LOB" xfId="14036"/>
    <cellStyle name="Normal 3 2 15 6" xfId="14037"/>
    <cellStyle name="Normal 3 2 15 6 2" xfId="14038"/>
    <cellStyle name="Normal 3 2 15 6_Category Summary by LOB" xfId="14039"/>
    <cellStyle name="Normal 3 2 15 7" xfId="14040"/>
    <cellStyle name="Normal 3 2 15 7 2" xfId="14041"/>
    <cellStyle name="Normal 3 2 15 7_Category Summary by LOB" xfId="14042"/>
    <cellStyle name="Normal 3 2 15 8" xfId="14043"/>
    <cellStyle name="Normal 3 2 15 8 2" xfId="14044"/>
    <cellStyle name="Normal 3 2 15 8_Category Summary by LOB" xfId="14045"/>
    <cellStyle name="Normal 3 2 15 9" xfId="14046"/>
    <cellStyle name="Normal 3 2 15 9 2" xfId="14047"/>
    <cellStyle name="Normal 3 2 15 9_Category Summary by LOB" xfId="14048"/>
    <cellStyle name="Normal 3 2 15_Category Summary by LOB" xfId="14049"/>
    <cellStyle name="Normal 3 2 16" xfId="14050"/>
    <cellStyle name="Normal 3 2 16 10" xfId="14051"/>
    <cellStyle name="Normal 3 2 16 10 2" xfId="14052"/>
    <cellStyle name="Normal 3 2 16 10_Category Summary by LOB" xfId="14053"/>
    <cellStyle name="Normal 3 2 16 11" xfId="14054"/>
    <cellStyle name="Normal 3 2 16 2" xfId="14055"/>
    <cellStyle name="Normal 3 2 16 2 2" xfId="14056"/>
    <cellStyle name="Normal 3 2 16 2 2 2" xfId="14057"/>
    <cellStyle name="Normal 3 2 16 2 2_Category Summary by LOB" xfId="14058"/>
    <cellStyle name="Normal 3 2 16 2 3" xfId="14059"/>
    <cellStyle name="Normal 3 2 16 2 3 2" xfId="14060"/>
    <cellStyle name="Normal 3 2 16 2 3_Category Summary by LOB" xfId="14061"/>
    <cellStyle name="Normal 3 2 16 2 4" xfId="14062"/>
    <cellStyle name="Normal 3 2 16 2 4 2" xfId="14063"/>
    <cellStyle name="Normal 3 2 16 2 4_Category Summary by LOB" xfId="14064"/>
    <cellStyle name="Normal 3 2 16 2 5" xfId="14065"/>
    <cellStyle name="Normal 3 2 16 2 5 2" xfId="14066"/>
    <cellStyle name="Normal 3 2 16 2 5_Category Summary by LOB" xfId="14067"/>
    <cellStyle name="Normal 3 2 16 2 6" xfId="14068"/>
    <cellStyle name="Normal 3 2 16 2 6 2" xfId="14069"/>
    <cellStyle name="Normal 3 2 16 2 6_Category Summary by LOB" xfId="14070"/>
    <cellStyle name="Normal 3 2 16 2 7" xfId="14071"/>
    <cellStyle name="Normal 3 2 16 2 7 2" xfId="14072"/>
    <cellStyle name="Normal 3 2 16 2 7_Category Summary by LOB" xfId="14073"/>
    <cellStyle name="Normal 3 2 16 2 8" xfId="14074"/>
    <cellStyle name="Normal 3 2 16 2 8 2" xfId="14075"/>
    <cellStyle name="Normal 3 2 16 2 8_Category Summary by LOB" xfId="14076"/>
    <cellStyle name="Normal 3 2 16 2 9" xfId="14077"/>
    <cellStyle name="Normal 3 2 16 2_Category Summary by LOB" xfId="14078"/>
    <cellStyle name="Normal 3 2 16 3" xfId="14079"/>
    <cellStyle name="Normal 3 2 16 3 2" xfId="14080"/>
    <cellStyle name="Normal 3 2 16 3 2 2" xfId="14081"/>
    <cellStyle name="Normal 3 2 16 3 2_Category Summary by LOB" xfId="14082"/>
    <cellStyle name="Normal 3 2 16 3 3" xfId="14083"/>
    <cellStyle name="Normal 3 2 16 3 3 2" xfId="14084"/>
    <cellStyle name="Normal 3 2 16 3 3_Category Summary by LOB" xfId="14085"/>
    <cellStyle name="Normal 3 2 16 3 4" xfId="14086"/>
    <cellStyle name="Normal 3 2 16 3 4 2" xfId="14087"/>
    <cellStyle name="Normal 3 2 16 3 4_Category Summary by LOB" xfId="14088"/>
    <cellStyle name="Normal 3 2 16 3 5" xfId="14089"/>
    <cellStyle name="Normal 3 2 16 3 5 2" xfId="14090"/>
    <cellStyle name="Normal 3 2 16 3 5_Category Summary by LOB" xfId="14091"/>
    <cellStyle name="Normal 3 2 16 3 6" xfId="14092"/>
    <cellStyle name="Normal 3 2 16 3 6 2" xfId="14093"/>
    <cellStyle name="Normal 3 2 16 3 6_Category Summary by LOB" xfId="14094"/>
    <cellStyle name="Normal 3 2 16 3 7" xfId="14095"/>
    <cellStyle name="Normal 3 2 16 3 7 2" xfId="14096"/>
    <cellStyle name="Normal 3 2 16 3 7_Category Summary by LOB" xfId="14097"/>
    <cellStyle name="Normal 3 2 16 3 8" xfId="14098"/>
    <cellStyle name="Normal 3 2 16 3 8 2" xfId="14099"/>
    <cellStyle name="Normal 3 2 16 3 8_Category Summary by LOB" xfId="14100"/>
    <cellStyle name="Normal 3 2 16 3 9" xfId="14101"/>
    <cellStyle name="Normal 3 2 16 3_Category Summary by LOB" xfId="14102"/>
    <cellStyle name="Normal 3 2 16 4" xfId="14103"/>
    <cellStyle name="Normal 3 2 16 4 2" xfId="14104"/>
    <cellStyle name="Normal 3 2 16 4_Category Summary by LOB" xfId="14105"/>
    <cellStyle name="Normal 3 2 16 5" xfId="14106"/>
    <cellStyle name="Normal 3 2 16 5 2" xfId="14107"/>
    <cellStyle name="Normal 3 2 16 5_Category Summary by LOB" xfId="14108"/>
    <cellStyle name="Normal 3 2 16 6" xfId="14109"/>
    <cellStyle name="Normal 3 2 16 6 2" xfId="14110"/>
    <cellStyle name="Normal 3 2 16 6_Category Summary by LOB" xfId="14111"/>
    <cellStyle name="Normal 3 2 16 7" xfId="14112"/>
    <cellStyle name="Normal 3 2 16 7 2" xfId="14113"/>
    <cellStyle name="Normal 3 2 16 7_Category Summary by LOB" xfId="14114"/>
    <cellStyle name="Normal 3 2 16 8" xfId="14115"/>
    <cellStyle name="Normal 3 2 16 8 2" xfId="14116"/>
    <cellStyle name="Normal 3 2 16 8_Category Summary by LOB" xfId="14117"/>
    <cellStyle name="Normal 3 2 16 9" xfId="14118"/>
    <cellStyle name="Normal 3 2 16 9 2" xfId="14119"/>
    <cellStyle name="Normal 3 2 16 9_Category Summary by LOB" xfId="14120"/>
    <cellStyle name="Normal 3 2 16_Category Summary by LOB" xfId="14121"/>
    <cellStyle name="Normal 3 2 17" xfId="14122"/>
    <cellStyle name="Normal 3 2 17 10" xfId="14123"/>
    <cellStyle name="Normal 3 2 17 10 2" xfId="14124"/>
    <cellStyle name="Normal 3 2 17 10_Category Summary by LOB" xfId="14125"/>
    <cellStyle name="Normal 3 2 17 11" xfId="14126"/>
    <cellStyle name="Normal 3 2 17 2" xfId="14127"/>
    <cellStyle name="Normal 3 2 17 2 2" xfId="14128"/>
    <cellStyle name="Normal 3 2 17 2 2 2" xfId="14129"/>
    <cellStyle name="Normal 3 2 17 2 2_Category Summary by LOB" xfId="14130"/>
    <cellStyle name="Normal 3 2 17 2 3" xfId="14131"/>
    <cellStyle name="Normal 3 2 17 2 3 2" xfId="14132"/>
    <cellStyle name="Normal 3 2 17 2 3_Category Summary by LOB" xfId="14133"/>
    <cellStyle name="Normal 3 2 17 2 4" xfId="14134"/>
    <cellStyle name="Normal 3 2 17 2 4 2" xfId="14135"/>
    <cellStyle name="Normal 3 2 17 2 4_Category Summary by LOB" xfId="14136"/>
    <cellStyle name="Normal 3 2 17 2 5" xfId="14137"/>
    <cellStyle name="Normal 3 2 17 2 5 2" xfId="14138"/>
    <cellStyle name="Normal 3 2 17 2 5_Category Summary by LOB" xfId="14139"/>
    <cellStyle name="Normal 3 2 17 2 6" xfId="14140"/>
    <cellStyle name="Normal 3 2 17 2 6 2" xfId="14141"/>
    <cellStyle name="Normal 3 2 17 2 6_Category Summary by LOB" xfId="14142"/>
    <cellStyle name="Normal 3 2 17 2 7" xfId="14143"/>
    <cellStyle name="Normal 3 2 17 2 7 2" xfId="14144"/>
    <cellStyle name="Normal 3 2 17 2 7_Category Summary by LOB" xfId="14145"/>
    <cellStyle name="Normal 3 2 17 2 8" xfId="14146"/>
    <cellStyle name="Normal 3 2 17 2 8 2" xfId="14147"/>
    <cellStyle name="Normal 3 2 17 2 8_Category Summary by LOB" xfId="14148"/>
    <cellStyle name="Normal 3 2 17 2 9" xfId="14149"/>
    <cellStyle name="Normal 3 2 17 2_Category Summary by LOB" xfId="14150"/>
    <cellStyle name="Normal 3 2 17 3" xfId="14151"/>
    <cellStyle name="Normal 3 2 17 3 2" xfId="14152"/>
    <cellStyle name="Normal 3 2 17 3 2 2" xfId="14153"/>
    <cellStyle name="Normal 3 2 17 3 2_Category Summary by LOB" xfId="14154"/>
    <cellStyle name="Normal 3 2 17 3 3" xfId="14155"/>
    <cellStyle name="Normal 3 2 17 3 3 2" xfId="14156"/>
    <cellStyle name="Normal 3 2 17 3 3_Category Summary by LOB" xfId="14157"/>
    <cellStyle name="Normal 3 2 17 3 4" xfId="14158"/>
    <cellStyle name="Normal 3 2 17 3 4 2" xfId="14159"/>
    <cellStyle name="Normal 3 2 17 3 4_Category Summary by LOB" xfId="14160"/>
    <cellStyle name="Normal 3 2 17 3 5" xfId="14161"/>
    <cellStyle name="Normal 3 2 17 3 5 2" xfId="14162"/>
    <cellStyle name="Normal 3 2 17 3 5_Category Summary by LOB" xfId="14163"/>
    <cellStyle name="Normal 3 2 17 3 6" xfId="14164"/>
    <cellStyle name="Normal 3 2 17 3 6 2" xfId="14165"/>
    <cellStyle name="Normal 3 2 17 3 6_Category Summary by LOB" xfId="14166"/>
    <cellStyle name="Normal 3 2 17 3 7" xfId="14167"/>
    <cellStyle name="Normal 3 2 17 3 7 2" xfId="14168"/>
    <cellStyle name="Normal 3 2 17 3 7_Category Summary by LOB" xfId="14169"/>
    <cellStyle name="Normal 3 2 17 3 8" xfId="14170"/>
    <cellStyle name="Normal 3 2 17 3 8 2" xfId="14171"/>
    <cellStyle name="Normal 3 2 17 3 8_Category Summary by LOB" xfId="14172"/>
    <cellStyle name="Normal 3 2 17 3 9" xfId="14173"/>
    <cellStyle name="Normal 3 2 17 3_Category Summary by LOB" xfId="14174"/>
    <cellStyle name="Normal 3 2 17 4" xfId="14175"/>
    <cellStyle name="Normal 3 2 17 4 2" xfId="14176"/>
    <cellStyle name="Normal 3 2 17 4_Category Summary by LOB" xfId="14177"/>
    <cellStyle name="Normal 3 2 17 5" xfId="14178"/>
    <cellStyle name="Normal 3 2 17 5 2" xfId="14179"/>
    <cellStyle name="Normal 3 2 17 5_Category Summary by LOB" xfId="14180"/>
    <cellStyle name="Normal 3 2 17 6" xfId="14181"/>
    <cellStyle name="Normal 3 2 17 6 2" xfId="14182"/>
    <cellStyle name="Normal 3 2 17 6_Category Summary by LOB" xfId="14183"/>
    <cellStyle name="Normal 3 2 17 7" xfId="14184"/>
    <cellStyle name="Normal 3 2 17 7 2" xfId="14185"/>
    <cellStyle name="Normal 3 2 17 7_Category Summary by LOB" xfId="14186"/>
    <cellStyle name="Normal 3 2 17 8" xfId="14187"/>
    <cellStyle name="Normal 3 2 17 8 2" xfId="14188"/>
    <cellStyle name="Normal 3 2 17 8_Category Summary by LOB" xfId="14189"/>
    <cellStyle name="Normal 3 2 17 9" xfId="14190"/>
    <cellStyle name="Normal 3 2 17 9 2" xfId="14191"/>
    <cellStyle name="Normal 3 2 17 9_Category Summary by LOB" xfId="14192"/>
    <cellStyle name="Normal 3 2 17_Category Summary by LOB" xfId="14193"/>
    <cellStyle name="Normal 3 2 18" xfId="14194"/>
    <cellStyle name="Normal 3 2 18 10" xfId="14195"/>
    <cellStyle name="Normal 3 2 18 10 2" xfId="14196"/>
    <cellStyle name="Normal 3 2 18 10_Category Summary by LOB" xfId="14197"/>
    <cellStyle name="Normal 3 2 18 11" xfId="14198"/>
    <cellStyle name="Normal 3 2 18 2" xfId="14199"/>
    <cellStyle name="Normal 3 2 18 2 2" xfId="14200"/>
    <cellStyle name="Normal 3 2 18 2 2 2" xfId="14201"/>
    <cellStyle name="Normal 3 2 18 2 2_Category Summary by LOB" xfId="14202"/>
    <cellStyle name="Normal 3 2 18 2 3" xfId="14203"/>
    <cellStyle name="Normal 3 2 18 2 3 2" xfId="14204"/>
    <cellStyle name="Normal 3 2 18 2 3_Category Summary by LOB" xfId="14205"/>
    <cellStyle name="Normal 3 2 18 2 4" xfId="14206"/>
    <cellStyle name="Normal 3 2 18 2 4 2" xfId="14207"/>
    <cellStyle name="Normal 3 2 18 2 4_Category Summary by LOB" xfId="14208"/>
    <cellStyle name="Normal 3 2 18 2 5" xfId="14209"/>
    <cellStyle name="Normal 3 2 18 2 5 2" xfId="14210"/>
    <cellStyle name="Normal 3 2 18 2 5_Category Summary by LOB" xfId="14211"/>
    <cellStyle name="Normal 3 2 18 2 6" xfId="14212"/>
    <cellStyle name="Normal 3 2 18 2 6 2" xfId="14213"/>
    <cellStyle name="Normal 3 2 18 2 6_Category Summary by LOB" xfId="14214"/>
    <cellStyle name="Normal 3 2 18 2 7" xfId="14215"/>
    <cellStyle name="Normal 3 2 18 2 7 2" xfId="14216"/>
    <cellStyle name="Normal 3 2 18 2 7_Category Summary by LOB" xfId="14217"/>
    <cellStyle name="Normal 3 2 18 2 8" xfId="14218"/>
    <cellStyle name="Normal 3 2 18 2 8 2" xfId="14219"/>
    <cellStyle name="Normal 3 2 18 2 8_Category Summary by LOB" xfId="14220"/>
    <cellStyle name="Normal 3 2 18 2 9" xfId="14221"/>
    <cellStyle name="Normal 3 2 18 2_Category Summary by LOB" xfId="14222"/>
    <cellStyle name="Normal 3 2 18 3" xfId="14223"/>
    <cellStyle name="Normal 3 2 18 3 2" xfId="14224"/>
    <cellStyle name="Normal 3 2 18 3 2 2" xfId="14225"/>
    <cellStyle name="Normal 3 2 18 3 2_Category Summary by LOB" xfId="14226"/>
    <cellStyle name="Normal 3 2 18 3 3" xfId="14227"/>
    <cellStyle name="Normal 3 2 18 3 3 2" xfId="14228"/>
    <cellStyle name="Normal 3 2 18 3 3_Category Summary by LOB" xfId="14229"/>
    <cellStyle name="Normal 3 2 18 3 4" xfId="14230"/>
    <cellStyle name="Normal 3 2 18 3 4 2" xfId="14231"/>
    <cellStyle name="Normal 3 2 18 3 4_Category Summary by LOB" xfId="14232"/>
    <cellStyle name="Normal 3 2 18 3 5" xfId="14233"/>
    <cellStyle name="Normal 3 2 18 3 5 2" xfId="14234"/>
    <cellStyle name="Normal 3 2 18 3 5_Category Summary by LOB" xfId="14235"/>
    <cellStyle name="Normal 3 2 18 3 6" xfId="14236"/>
    <cellStyle name="Normal 3 2 18 3 6 2" xfId="14237"/>
    <cellStyle name="Normal 3 2 18 3 6_Category Summary by LOB" xfId="14238"/>
    <cellStyle name="Normal 3 2 18 3 7" xfId="14239"/>
    <cellStyle name="Normal 3 2 18 3 7 2" xfId="14240"/>
    <cellStyle name="Normal 3 2 18 3 7_Category Summary by LOB" xfId="14241"/>
    <cellStyle name="Normal 3 2 18 3 8" xfId="14242"/>
    <cellStyle name="Normal 3 2 18 3 8 2" xfId="14243"/>
    <cellStyle name="Normal 3 2 18 3 8_Category Summary by LOB" xfId="14244"/>
    <cellStyle name="Normal 3 2 18 3 9" xfId="14245"/>
    <cellStyle name="Normal 3 2 18 3_Category Summary by LOB" xfId="14246"/>
    <cellStyle name="Normal 3 2 18 4" xfId="14247"/>
    <cellStyle name="Normal 3 2 18 4 2" xfId="14248"/>
    <cellStyle name="Normal 3 2 18 4_Category Summary by LOB" xfId="14249"/>
    <cellStyle name="Normal 3 2 18 5" xfId="14250"/>
    <cellStyle name="Normal 3 2 18 5 2" xfId="14251"/>
    <cellStyle name="Normal 3 2 18 5_Category Summary by LOB" xfId="14252"/>
    <cellStyle name="Normal 3 2 18 6" xfId="14253"/>
    <cellStyle name="Normal 3 2 18 6 2" xfId="14254"/>
    <cellStyle name="Normal 3 2 18 6_Category Summary by LOB" xfId="14255"/>
    <cellStyle name="Normal 3 2 18 7" xfId="14256"/>
    <cellStyle name="Normal 3 2 18 7 2" xfId="14257"/>
    <cellStyle name="Normal 3 2 18 7_Category Summary by LOB" xfId="14258"/>
    <cellStyle name="Normal 3 2 18 8" xfId="14259"/>
    <cellStyle name="Normal 3 2 18 8 2" xfId="14260"/>
    <cellStyle name="Normal 3 2 18 8_Category Summary by LOB" xfId="14261"/>
    <cellStyle name="Normal 3 2 18 9" xfId="14262"/>
    <cellStyle name="Normal 3 2 18 9 2" xfId="14263"/>
    <cellStyle name="Normal 3 2 18 9_Category Summary by LOB" xfId="14264"/>
    <cellStyle name="Normal 3 2 18_Category Summary by LOB" xfId="14265"/>
    <cellStyle name="Normal 3 2 19" xfId="14266"/>
    <cellStyle name="Normal 3 2 19 10" xfId="14267"/>
    <cellStyle name="Normal 3 2 19 10 2" xfId="14268"/>
    <cellStyle name="Normal 3 2 19 10_Category Summary by LOB" xfId="14269"/>
    <cellStyle name="Normal 3 2 19 11" xfId="14270"/>
    <cellStyle name="Normal 3 2 19 2" xfId="14271"/>
    <cellStyle name="Normal 3 2 19 2 2" xfId="14272"/>
    <cellStyle name="Normal 3 2 19 2 2 2" xfId="14273"/>
    <cellStyle name="Normal 3 2 19 2 2_Category Summary by LOB" xfId="14274"/>
    <cellStyle name="Normal 3 2 19 2 3" xfId="14275"/>
    <cellStyle name="Normal 3 2 19 2 3 2" xfId="14276"/>
    <cellStyle name="Normal 3 2 19 2 3_Category Summary by LOB" xfId="14277"/>
    <cellStyle name="Normal 3 2 19 2 4" xfId="14278"/>
    <cellStyle name="Normal 3 2 19 2 4 2" xfId="14279"/>
    <cellStyle name="Normal 3 2 19 2 4_Category Summary by LOB" xfId="14280"/>
    <cellStyle name="Normal 3 2 19 2 5" xfId="14281"/>
    <cellStyle name="Normal 3 2 19 2 5 2" xfId="14282"/>
    <cellStyle name="Normal 3 2 19 2 5_Category Summary by LOB" xfId="14283"/>
    <cellStyle name="Normal 3 2 19 2 6" xfId="14284"/>
    <cellStyle name="Normal 3 2 19 2 6 2" xfId="14285"/>
    <cellStyle name="Normal 3 2 19 2 6_Category Summary by LOB" xfId="14286"/>
    <cellStyle name="Normal 3 2 19 2 7" xfId="14287"/>
    <cellStyle name="Normal 3 2 19 2 7 2" xfId="14288"/>
    <cellStyle name="Normal 3 2 19 2 7_Category Summary by LOB" xfId="14289"/>
    <cellStyle name="Normal 3 2 19 2 8" xfId="14290"/>
    <cellStyle name="Normal 3 2 19 2 8 2" xfId="14291"/>
    <cellStyle name="Normal 3 2 19 2 8_Category Summary by LOB" xfId="14292"/>
    <cellStyle name="Normal 3 2 19 2 9" xfId="14293"/>
    <cellStyle name="Normal 3 2 19 2_Category Summary by LOB" xfId="14294"/>
    <cellStyle name="Normal 3 2 19 3" xfId="14295"/>
    <cellStyle name="Normal 3 2 19 3 2" xfId="14296"/>
    <cellStyle name="Normal 3 2 19 3 2 2" xfId="14297"/>
    <cellStyle name="Normal 3 2 19 3 2_Category Summary by LOB" xfId="14298"/>
    <cellStyle name="Normal 3 2 19 3 3" xfId="14299"/>
    <cellStyle name="Normal 3 2 19 3 3 2" xfId="14300"/>
    <cellStyle name="Normal 3 2 19 3 3_Category Summary by LOB" xfId="14301"/>
    <cellStyle name="Normal 3 2 19 3 4" xfId="14302"/>
    <cellStyle name="Normal 3 2 19 3 4 2" xfId="14303"/>
    <cellStyle name="Normal 3 2 19 3 4_Category Summary by LOB" xfId="14304"/>
    <cellStyle name="Normal 3 2 19 3 5" xfId="14305"/>
    <cellStyle name="Normal 3 2 19 3 5 2" xfId="14306"/>
    <cellStyle name="Normal 3 2 19 3 5_Category Summary by LOB" xfId="14307"/>
    <cellStyle name="Normal 3 2 19 3 6" xfId="14308"/>
    <cellStyle name="Normal 3 2 19 3 6 2" xfId="14309"/>
    <cellStyle name="Normal 3 2 19 3 6_Category Summary by LOB" xfId="14310"/>
    <cellStyle name="Normal 3 2 19 3 7" xfId="14311"/>
    <cellStyle name="Normal 3 2 19 3 7 2" xfId="14312"/>
    <cellStyle name="Normal 3 2 19 3 7_Category Summary by LOB" xfId="14313"/>
    <cellStyle name="Normal 3 2 19 3 8" xfId="14314"/>
    <cellStyle name="Normal 3 2 19 3 8 2" xfId="14315"/>
    <cellStyle name="Normal 3 2 19 3 8_Category Summary by LOB" xfId="14316"/>
    <cellStyle name="Normal 3 2 19 3 9" xfId="14317"/>
    <cellStyle name="Normal 3 2 19 3_Category Summary by LOB" xfId="14318"/>
    <cellStyle name="Normal 3 2 19 4" xfId="14319"/>
    <cellStyle name="Normal 3 2 19 4 2" xfId="14320"/>
    <cellStyle name="Normal 3 2 19 4_Category Summary by LOB" xfId="14321"/>
    <cellStyle name="Normal 3 2 19 5" xfId="14322"/>
    <cellStyle name="Normal 3 2 19 5 2" xfId="14323"/>
    <cellStyle name="Normal 3 2 19 5_Category Summary by LOB" xfId="14324"/>
    <cellStyle name="Normal 3 2 19 6" xfId="14325"/>
    <cellStyle name="Normal 3 2 19 6 2" xfId="14326"/>
    <cellStyle name="Normal 3 2 19 6_Category Summary by LOB" xfId="14327"/>
    <cellStyle name="Normal 3 2 19 7" xfId="14328"/>
    <cellStyle name="Normal 3 2 19 7 2" xfId="14329"/>
    <cellStyle name="Normal 3 2 19 7_Category Summary by LOB" xfId="14330"/>
    <cellStyle name="Normal 3 2 19 8" xfId="14331"/>
    <cellStyle name="Normal 3 2 19 8 2" xfId="14332"/>
    <cellStyle name="Normal 3 2 19 8_Category Summary by LOB" xfId="14333"/>
    <cellStyle name="Normal 3 2 19 9" xfId="14334"/>
    <cellStyle name="Normal 3 2 19 9 2" xfId="14335"/>
    <cellStyle name="Normal 3 2 19 9_Category Summary by LOB" xfId="14336"/>
    <cellStyle name="Normal 3 2 19_Category Summary by LOB" xfId="14337"/>
    <cellStyle name="Normal 3 2 2" xfId="14338"/>
    <cellStyle name="Normal 3 2 2 10" xfId="14339"/>
    <cellStyle name="Normal 3 2 2 10 10" xfId="14340"/>
    <cellStyle name="Normal 3 2 2 10 10 2" xfId="14341"/>
    <cellStyle name="Normal 3 2 2 10 10_Category Summary by LOB" xfId="14342"/>
    <cellStyle name="Normal 3 2 2 10 11" xfId="14343"/>
    <cellStyle name="Normal 3 2 2 10 2" xfId="14344"/>
    <cellStyle name="Normal 3 2 2 10 2 2" xfId="14345"/>
    <cellStyle name="Normal 3 2 2 10 2 2 2" xfId="14346"/>
    <cellStyle name="Normal 3 2 2 10 2 2_Category Summary by LOB" xfId="14347"/>
    <cellStyle name="Normal 3 2 2 10 2 3" xfId="14348"/>
    <cellStyle name="Normal 3 2 2 10 2 3 2" xfId="14349"/>
    <cellStyle name="Normal 3 2 2 10 2 3_Category Summary by LOB" xfId="14350"/>
    <cellStyle name="Normal 3 2 2 10 2 4" xfId="14351"/>
    <cellStyle name="Normal 3 2 2 10 2 4 2" xfId="14352"/>
    <cellStyle name="Normal 3 2 2 10 2 4_Category Summary by LOB" xfId="14353"/>
    <cellStyle name="Normal 3 2 2 10 2 5" xfId="14354"/>
    <cellStyle name="Normal 3 2 2 10 2 5 2" xfId="14355"/>
    <cellStyle name="Normal 3 2 2 10 2 5_Category Summary by LOB" xfId="14356"/>
    <cellStyle name="Normal 3 2 2 10 2 6" xfId="14357"/>
    <cellStyle name="Normal 3 2 2 10 2 6 2" xfId="14358"/>
    <cellStyle name="Normal 3 2 2 10 2 6_Category Summary by LOB" xfId="14359"/>
    <cellStyle name="Normal 3 2 2 10 2 7" xfId="14360"/>
    <cellStyle name="Normal 3 2 2 10 2 7 2" xfId="14361"/>
    <cellStyle name="Normal 3 2 2 10 2 7_Category Summary by LOB" xfId="14362"/>
    <cellStyle name="Normal 3 2 2 10 2 8" xfId="14363"/>
    <cellStyle name="Normal 3 2 2 10 2 8 2" xfId="14364"/>
    <cellStyle name="Normal 3 2 2 10 2 8_Category Summary by LOB" xfId="14365"/>
    <cellStyle name="Normal 3 2 2 10 2 9" xfId="14366"/>
    <cellStyle name="Normal 3 2 2 10 2_Category Summary by LOB" xfId="14367"/>
    <cellStyle name="Normal 3 2 2 10 3" xfId="14368"/>
    <cellStyle name="Normal 3 2 2 10 3 2" xfId="14369"/>
    <cellStyle name="Normal 3 2 2 10 3 2 2" xfId="14370"/>
    <cellStyle name="Normal 3 2 2 10 3 2_Category Summary by LOB" xfId="14371"/>
    <cellStyle name="Normal 3 2 2 10 3 3" xfId="14372"/>
    <cellStyle name="Normal 3 2 2 10 3 3 2" xfId="14373"/>
    <cellStyle name="Normal 3 2 2 10 3 3_Category Summary by LOB" xfId="14374"/>
    <cellStyle name="Normal 3 2 2 10 3 4" xfId="14375"/>
    <cellStyle name="Normal 3 2 2 10 3 4 2" xfId="14376"/>
    <cellStyle name="Normal 3 2 2 10 3 4_Category Summary by LOB" xfId="14377"/>
    <cellStyle name="Normal 3 2 2 10 3 5" xfId="14378"/>
    <cellStyle name="Normal 3 2 2 10 3 5 2" xfId="14379"/>
    <cellStyle name="Normal 3 2 2 10 3 5_Category Summary by LOB" xfId="14380"/>
    <cellStyle name="Normal 3 2 2 10 3 6" xfId="14381"/>
    <cellStyle name="Normal 3 2 2 10 3 6 2" xfId="14382"/>
    <cellStyle name="Normal 3 2 2 10 3 6_Category Summary by LOB" xfId="14383"/>
    <cellStyle name="Normal 3 2 2 10 3 7" xfId="14384"/>
    <cellStyle name="Normal 3 2 2 10 3 7 2" xfId="14385"/>
    <cellStyle name="Normal 3 2 2 10 3 7_Category Summary by LOB" xfId="14386"/>
    <cellStyle name="Normal 3 2 2 10 3 8" xfId="14387"/>
    <cellStyle name="Normal 3 2 2 10 3 8 2" xfId="14388"/>
    <cellStyle name="Normal 3 2 2 10 3 8_Category Summary by LOB" xfId="14389"/>
    <cellStyle name="Normal 3 2 2 10 3 9" xfId="14390"/>
    <cellStyle name="Normal 3 2 2 10 3_Category Summary by LOB" xfId="14391"/>
    <cellStyle name="Normal 3 2 2 10 4" xfId="14392"/>
    <cellStyle name="Normal 3 2 2 10 4 2" xfId="14393"/>
    <cellStyle name="Normal 3 2 2 10 4_Category Summary by LOB" xfId="14394"/>
    <cellStyle name="Normal 3 2 2 10 5" xfId="14395"/>
    <cellStyle name="Normal 3 2 2 10 5 2" xfId="14396"/>
    <cellStyle name="Normal 3 2 2 10 5_Category Summary by LOB" xfId="14397"/>
    <cellStyle name="Normal 3 2 2 10 6" xfId="14398"/>
    <cellStyle name="Normal 3 2 2 10 6 2" xfId="14399"/>
    <cellStyle name="Normal 3 2 2 10 6_Category Summary by LOB" xfId="14400"/>
    <cellStyle name="Normal 3 2 2 10 7" xfId="14401"/>
    <cellStyle name="Normal 3 2 2 10 7 2" xfId="14402"/>
    <cellStyle name="Normal 3 2 2 10 7_Category Summary by LOB" xfId="14403"/>
    <cellStyle name="Normal 3 2 2 10 8" xfId="14404"/>
    <cellStyle name="Normal 3 2 2 10 8 2" xfId="14405"/>
    <cellStyle name="Normal 3 2 2 10 8_Category Summary by LOB" xfId="14406"/>
    <cellStyle name="Normal 3 2 2 10 9" xfId="14407"/>
    <cellStyle name="Normal 3 2 2 10 9 2" xfId="14408"/>
    <cellStyle name="Normal 3 2 2 10 9_Category Summary by LOB" xfId="14409"/>
    <cellStyle name="Normal 3 2 2 10_Category Summary by LOB" xfId="14410"/>
    <cellStyle name="Normal 3 2 2 11" xfId="14411"/>
    <cellStyle name="Normal 3 2 2 11 10" xfId="14412"/>
    <cellStyle name="Normal 3 2 2 11 10 2" xfId="14413"/>
    <cellStyle name="Normal 3 2 2 11 10_Category Summary by LOB" xfId="14414"/>
    <cellStyle name="Normal 3 2 2 11 11" xfId="14415"/>
    <cellStyle name="Normal 3 2 2 11 2" xfId="14416"/>
    <cellStyle name="Normal 3 2 2 11 2 2" xfId="14417"/>
    <cellStyle name="Normal 3 2 2 11 2 2 2" xfId="14418"/>
    <cellStyle name="Normal 3 2 2 11 2 2_Category Summary by LOB" xfId="14419"/>
    <cellStyle name="Normal 3 2 2 11 2 3" xfId="14420"/>
    <cellStyle name="Normal 3 2 2 11 2 3 2" xfId="14421"/>
    <cellStyle name="Normal 3 2 2 11 2 3_Category Summary by LOB" xfId="14422"/>
    <cellStyle name="Normal 3 2 2 11 2 4" xfId="14423"/>
    <cellStyle name="Normal 3 2 2 11 2 4 2" xfId="14424"/>
    <cellStyle name="Normal 3 2 2 11 2 4_Category Summary by LOB" xfId="14425"/>
    <cellStyle name="Normal 3 2 2 11 2 5" xfId="14426"/>
    <cellStyle name="Normal 3 2 2 11 2 5 2" xfId="14427"/>
    <cellStyle name="Normal 3 2 2 11 2 5_Category Summary by LOB" xfId="14428"/>
    <cellStyle name="Normal 3 2 2 11 2 6" xfId="14429"/>
    <cellStyle name="Normal 3 2 2 11 2 6 2" xfId="14430"/>
    <cellStyle name="Normal 3 2 2 11 2 6_Category Summary by LOB" xfId="14431"/>
    <cellStyle name="Normal 3 2 2 11 2 7" xfId="14432"/>
    <cellStyle name="Normal 3 2 2 11 2 7 2" xfId="14433"/>
    <cellStyle name="Normal 3 2 2 11 2 7_Category Summary by LOB" xfId="14434"/>
    <cellStyle name="Normal 3 2 2 11 2 8" xfId="14435"/>
    <cellStyle name="Normal 3 2 2 11 2 8 2" xfId="14436"/>
    <cellStyle name="Normal 3 2 2 11 2 8_Category Summary by LOB" xfId="14437"/>
    <cellStyle name="Normal 3 2 2 11 2 9" xfId="14438"/>
    <cellStyle name="Normal 3 2 2 11 2_Category Summary by LOB" xfId="14439"/>
    <cellStyle name="Normal 3 2 2 11 3" xfId="14440"/>
    <cellStyle name="Normal 3 2 2 11 3 2" xfId="14441"/>
    <cellStyle name="Normal 3 2 2 11 3 2 2" xfId="14442"/>
    <cellStyle name="Normal 3 2 2 11 3 2_Category Summary by LOB" xfId="14443"/>
    <cellStyle name="Normal 3 2 2 11 3 3" xfId="14444"/>
    <cellStyle name="Normal 3 2 2 11 3 3 2" xfId="14445"/>
    <cellStyle name="Normal 3 2 2 11 3 3_Category Summary by LOB" xfId="14446"/>
    <cellStyle name="Normal 3 2 2 11 3 4" xfId="14447"/>
    <cellStyle name="Normal 3 2 2 11 3 4 2" xfId="14448"/>
    <cellStyle name="Normal 3 2 2 11 3 4_Category Summary by LOB" xfId="14449"/>
    <cellStyle name="Normal 3 2 2 11 3 5" xfId="14450"/>
    <cellStyle name="Normal 3 2 2 11 3 5 2" xfId="14451"/>
    <cellStyle name="Normal 3 2 2 11 3 5_Category Summary by LOB" xfId="14452"/>
    <cellStyle name="Normal 3 2 2 11 3 6" xfId="14453"/>
    <cellStyle name="Normal 3 2 2 11 3 6 2" xfId="14454"/>
    <cellStyle name="Normal 3 2 2 11 3 6_Category Summary by LOB" xfId="14455"/>
    <cellStyle name="Normal 3 2 2 11 3 7" xfId="14456"/>
    <cellStyle name="Normal 3 2 2 11 3 7 2" xfId="14457"/>
    <cellStyle name="Normal 3 2 2 11 3 7_Category Summary by LOB" xfId="14458"/>
    <cellStyle name="Normal 3 2 2 11 3 8" xfId="14459"/>
    <cellStyle name="Normal 3 2 2 11 3 8 2" xfId="14460"/>
    <cellStyle name="Normal 3 2 2 11 3 8_Category Summary by LOB" xfId="14461"/>
    <cellStyle name="Normal 3 2 2 11 3 9" xfId="14462"/>
    <cellStyle name="Normal 3 2 2 11 3_Category Summary by LOB" xfId="14463"/>
    <cellStyle name="Normal 3 2 2 11 4" xfId="14464"/>
    <cellStyle name="Normal 3 2 2 11 4 2" xfId="14465"/>
    <cellStyle name="Normal 3 2 2 11 4_Category Summary by LOB" xfId="14466"/>
    <cellStyle name="Normal 3 2 2 11 5" xfId="14467"/>
    <cellStyle name="Normal 3 2 2 11 5 2" xfId="14468"/>
    <cellStyle name="Normal 3 2 2 11 5_Category Summary by LOB" xfId="14469"/>
    <cellStyle name="Normal 3 2 2 11 6" xfId="14470"/>
    <cellStyle name="Normal 3 2 2 11 6 2" xfId="14471"/>
    <cellStyle name="Normal 3 2 2 11 6_Category Summary by LOB" xfId="14472"/>
    <cellStyle name="Normal 3 2 2 11 7" xfId="14473"/>
    <cellStyle name="Normal 3 2 2 11 7 2" xfId="14474"/>
    <cellStyle name="Normal 3 2 2 11 7_Category Summary by LOB" xfId="14475"/>
    <cellStyle name="Normal 3 2 2 11 8" xfId="14476"/>
    <cellStyle name="Normal 3 2 2 11 8 2" xfId="14477"/>
    <cellStyle name="Normal 3 2 2 11 8_Category Summary by LOB" xfId="14478"/>
    <cellStyle name="Normal 3 2 2 11 9" xfId="14479"/>
    <cellStyle name="Normal 3 2 2 11 9 2" xfId="14480"/>
    <cellStyle name="Normal 3 2 2 11 9_Category Summary by LOB" xfId="14481"/>
    <cellStyle name="Normal 3 2 2 11_Category Summary by LOB" xfId="14482"/>
    <cellStyle name="Normal 3 2 2 12" xfId="14483"/>
    <cellStyle name="Normal 3 2 2 12 10" xfId="14484"/>
    <cellStyle name="Normal 3 2 2 12 10 2" xfId="14485"/>
    <cellStyle name="Normal 3 2 2 12 10_Category Summary by LOB" xfId="14486"/>
    <cellStyle name="Normal 3 2 2 12 11" xfId="14487"/>
    <cellStyle name="Normal 3 2 2 12 2" xfId="14488"/>
    <cellStyle name="Normal 3 2 2 12 2 2" xfId="14489"/>
    <cellStyle name="Normal 3 2 2 12 2 2 2" xfId="14490"/>
    <cellStyle name="Normal 3 2 2 12 2 2_Category Summary by LOB" xfId="14491"/>
    <cellStyle name="Normal 3 2 2 12 2 3" xfId="14492"/>
    <cellStyle name="Normal 3 2 2 12 2 3 2" xfId="14493"/>
    <cellStyle name="Normal 3 2 2 12 2 3_Category Summary by LOB" xfId="14494"/>
    <cellStyle name="Normal 3 2 2 12 2 4" xfId="14495"/>
    <cellStyle name="Normal 3 2 2 12 2 4 2" xfId="14496"/>
    <cellStyle name="Normal 3 2 2 12 2 4_Category Summary by LOB" xfId="14497"/>
    <cellStyle name="Normal 3 2 2 12 2 5" xfId="14498"/>
    <cellStyle name="Normal 3 2 2 12 2 5 2" xfId="14499"/>
    <cellStyle name="Normal 3 2 2 12 2 5_Category Summary by LOB" xfId="14500"/>
    <cellStyle name="Normal 3 2 2 12 2 6" xfId="14501"/>
    <cellStyle name="Normal 3 2 2 12 2 6 2" xfId="14502"/>
    <cellStyle name="Normal 3 2 2 12 2 6_Category Summary by LOB" xfId="14503"/>
    <cellStyle name="Normal 3 2 2 12 2 7" xfId="14504"/>
    <cellStyle name="Normal 3 2 2 12 2 7 2" xfId="14505"/>
    <cellStyle name="Normal 3 2 2 12 2 7_Category Summary by LOB" xfId="14506"/>
    <cellStyle name="Normal 3 2 2 12 2 8" xfId="14507"/>
    <cellStyle name="Normal 3 2 2 12 2 8 2" xfId="14508"/>
    <cellStyle name="Normal 3 2 2 12 2 8_Category Summary by LOB" xfId="14509"/>
    <cellStyle name="Normal 3 2 2 12 2 9" xfId="14510"/>
    <cellStyle name="Normal 3 2 2 12 2_Category Summary by LOB" xfId="14511"/>
    <cellStyle name="Normal 3 2 2 12 3" xfId="14512"/>
    <cellStyle name="Normal 3 2 2 12 3 2" xfId="14513"/>
    <cellStyle name="Normal 3 2 2 12 3 2 2" xfId="14514"/>
    <cellStyle name="Normal 3 2 2 12 3 2_Category Summary by LOB" xfId="14515"/>
    <cellStyle name="Normal 3 2 2 12 3 3" xfId="14516"/>
    <cellStyle name="Normal 3 2 2 12 3 3 2" xfId="14517"/>
    <cellStyle name="Normal 3 2 2 12 3 3_Category Summary by LOB" xfId="14518"/>
    <cellStyle name="Normal 3 2 2 12 3 4" xfId="14519"/>
    <cellStyle name="Normal 3 2 2 12 3 4 2" xfId="14520"/>
    <cellStyle name="Normal 3 2 2 12 3 4_Category Summary by LOB" xfId="14521"/>
    <cellStyle name="Normal 3 2 2 12 3 5" xfId="14522"/>
    <cellStyle name="Normal 3 2 2 12 3 5 2" xfId="14523"/>
    <cellStyle name="Normal 3 2 2 12 3 5_Category Summary by LOB" xfId="14524"/>
    <cellStyle name="Normal 3 2 2 12 3 6" xfId="14525"/>
    <cellStyle name="Normal 3 2 2 12 3 6 2" xfId="14526"/>
    <cellStyle name="Normal 3 2 2 12 3 6_Category Summary by LOB" xfId="14527"/>
    <cellStyle name="Normal 3 2 2 12 3 7" xfId="14528"/>
    <cellStyle name="Normal 3 2 2 12 3 7 2" xfId="14529"/>
    <cellStyle name="Normal 3 2 2 12 3 7_Category Summary by LOB" xfId="14530"/>
    <cellStyle name="Normal 3 2 2 12 3 8" xfId="14531"/>
    <cellStyle name="Normal 3 2 2 12 3 8 2" xfId="14532"/>
    <cellStyle name="Normal 3 2 2 12 3 8_Category Summary by LOB" xfId="14533"/>
    <cellStyle name="Normal 3 2 2 12 3 9" xfId="14534"/>
    <cellStyle name="Normal 3 2 2 12 3_Category Summary by LOB" xfId="14535"/>
    <cellStyle name="Normal 3 2 2 12 4" xfId="14536"/>
    <cellStyle name="Normal 3 2 2 12 4 2" xfId="14537"/>
    <cellStyle name="Normal 3 2 2 12 4_Category Summary by LOB" xfId="14538"/>
    <cellStyle name="Normal 3 2 2 12 5" xfId="14539"/>
    <cellStyle name="Normal 3 2 2 12 5 2" xfId="14540"/>
    <cellStyle name="Normal 3 2 2 12 5_Category Summary by LOB" xfId="14541"/>
    <cellStyle name="Normal 3 2 2 12 6" xfId="14542"/>
    <cellStyle name="Normal 3 2 2 12 6 2" xfId="14543"/>
    <cellStyle name="Normal 3 2 2 12 6_Category Summary by LOB" xfId="14544"/>
    <cellStyle name="Normal 3 2 2 12 7" xfId="14545"/>
    <cellStyle name="Normal 3 2 2 12 7 2" xfId="14546"/>
    <cellStyle name="Normal 3 2 2 12 7_Category Summary by LOB" xfId="14547"/>
    <cellStyle name="Normal 3 2 2 12 8" xfId="14548"/>
    <cellStyle name="Normal 3 2 2 12 8 2" xfId="14549"/>
    <cellStyle name="Normal 3 2 2 12 8_Category Summary by LOB" xfId="14550"/>
    <cellStyle name="Normal 3 2 2 12 9" xfId="14551"/>
    <cellStyle name="Normal 3 2 2 12 9 2" xfId="14552"/>
    <cellStyle name="Normal 3 2 2 12 9_Category Summary by LOB" xfId="14553"/>
    <cellStyle name="Normal 3 2 2 12_Category Summary by LOB" xfId="14554"/>
    <cellStyle name="Normal 3 2 2 13" xfId="14555"/>
    <cellStyle name="Normal 3 2 2 13 10" xfId="14556"/>
    <cellStyle name="Normal 3 2 2 13 10 2" xfId="14557"/>
    <cellStyle name="Normal 3 2 2 13 10_Category Summary by LOB" xfId="14558"/>
    <cellStyle name="Normal 3 2 2 13 11" xfId="14559"/>
    <cellStyle name="Normal 3 2 2 13 2" xfId="14560"/>
    <cellStyle name="Normal 3 2 2 13 2 2" xfId="14561"/>
    <cellStyle name="Normal 3 2 2 13 2 2 2" xfId="14562"/>
    <cellStyle name="Normal 3 2 2 13 2 2_Category Summary by LOB" xfId="14563"/>
    <cellStyle name="Normal 3 2 2 13 2 3" xfId="14564"/>
    <cellStyle name="Normal 3 2 2 13 2 3 2" xfId="14565"/>
    <cellStyle name="Normal 3 2 2 13 2 3_Category Summary by LOB" xfId="14566"/>
    <cellStyle name="Normal 3 2 2 13 2 4" xfId="14567"/>
    <cellStyle name="Normal 3 2 2 13 2 4 2" xfId="14568"/>
    <cellStyle name="Normal 3 2 2 13 2 4_Category Summary by LOB" xfId="14569"/>
    <cellStyle name="Normal 3 2 2 13 2 5" xfId="14570"/>
    <cellStyle name="Normal 3 2 2 13 2 5 2" xfId="14571"/>
    <cellStyle name="Normal 3 2 2 13 2 5_Category Summary by LOB" xfId="14572"/>
    <cellStyle name="Normal 3 2 2 13 2 6" xfId="14573"/>
    <cellStyle name="Normal 3 2 2 13 2 6 2" xfId="14574"/>
    <cellStyle name="Normal 3 2 2 13 2 6_Category Summary by LOB" xfId="14575"/>
    <cellStyle name="Normal 3 2 2 13 2 7" xfId="14576"/>
    <cellStyle name="Normal 3 2 2 13 2 7 2" xfId="14577"/>
    <cellStyle name="Normal 3 2 2 13 2 7_Category Summary by LOB" xfId="14578"/>
    <cellStyle name="Normal 3 2 2 13 2 8" xfId="14579"/>
    <cellStyle name="Normal 3 2 2 13 2 8 2" xfId="14580"/>
    <cellStyle name="Normal 3 2 2 13 2 8_Category Summary by LOB" xfId="14581"/>
    <cellStyle name="Normal 3 2 2 13 2 9" xfId="14582"/>
    <cellStyle name="Normal 3 2 2 13 2_Category Summary by LOB" xfId="14583"/>
    <cellStyle name="Normal 3 2 2 13 3" xfId="14584"/>
    <cellStyle name="Normal 3 2 2 13 3 2" xfId="14585"/>
    <cellStyle name="Normal 3 2 2 13 3 2 2" xfId="14586"/>
    <cellStyle name="Normal 3 2 2 13 3 2_Category Summary by LOB" xfId="14587"/>
    <cellStyle name="Normal 3 2 2 13 3 3" xfId="14588"/>
    <cellStyle name="Normal 3 2 2 13 3 3 2" xfId="14589"/>
    <cellStyle name="Normal 3 2 2 13 3 3_Category Summary by LOB" xfId="14590"/>
    <cellStyle name="Normal 3 2 2 13 3 4" xfId="14591"/>
    <cellStyle name="Normal 3 2 2 13 3 4 2" xfId="14592"/>
    <cellStyle name="Normal 3 2 2 13 3 4_Category Summary by LOB" xfId="14593"/>
    <cellStyle name="Normal 3 2 2 13 3 5" xfId="14594"/>
    <cellStyle name="Normal 3 2 2 13 3 5 2" xfId="14595"/>
    <cellStyle name="Normal 3 2 2 13 3 5_Category Summary by LOB" xfId="14596"/>
    <cellStyle name="Normal 3 2 2 13 3 6" xfId="14597"/>
    <cellStyle name="Normal 3 2 2 13 3 6 2" xfId="14598"/>
    <cellStyle name="Normal 3 2 2 13 3 6_Category Summary by LOB" xfId="14599"/>
    <cellStyle name="Normal 3 2 2 13 3 7" xfId="14600"/>
    <cellStyle name="Normal 3 2 2 13 3 7 2" xfId="14601"/>
    <cellStyle name="Normal 3 2 2 13 3 7_Category Summary by LOB" xfId="14602"/>
    <cellStyle name="Normal 3 2 2 13 3 8" xfId="14603"/>
    <cellStyle name="Normal 3 2 2 13 3 8 2" xfId="14604"/>
    <cellStyle name="Normal 3 2 2 13 3 8_Category Summary by LOB" xfId="14605"/>
    <cellStyle name="Normal 3 2 2 13 3 9" xfId="14606"/>
    <cellStyle name="Normal 3 2 2 13 3_Category Summary by LOB" xfId="14607"/>
    <cellStyle name="Normal 3 2 2 13 4" xfId="14608"/>
    <cellStyle name="Normal 3 2 2 13 4 2" xfId="14609"/>
    <cellStyle name="Normal 3 2 2 13 4_Category Summary by LOB" xfId="14610"/>
    <cellStyle name="Normal 3 2 2 13 5" xfId="14611"/>
    <cellStyle name="Normal 3 2 2 13 5 2" xfId="14612"/>
    <cellStyle name="Normal 3 2 2 13 5_Category Summary by LOB" xfId="14613"/>
    <cellStyle name="Normal 3 2 2 13 6" xfId="14614"/>
    <cellStyle name="Normal 3 2 2 13 6 2" xfId="14615"/>
    <cellStyle name="Normal 3 2 2 13 6_Category Summary by LOB" xfId="14616"/>
    <cellStyle name="Normal 3 2 2 13 7" xfId="14617"/>
    <cellStyle name="Normal 3 2 2 13 7 2" xfId="14618"/>
    <cellStyle name="Normal 3 2 2 13 7_Category Summary by LOB" xfId="14619"/>
    <cellStyle name="Normal 3 2 2 13 8" xfId="14620"/>
    <cellStyle name="Normal 3 2 2 13 8 2" xfId="14621"/>
    <cellStyle name="Normal 3 2 2 13 8_Category Summary by LOB" xfId="14622"/>
    <cellStyle name="Normal 3 2 2 13 9" xfId="14623"/>
    <cellStyle name="Normal 3 2 2 13 9 2" xfId="14624"/>
    <cellStyle name="Normal 3 2 2 13 9_Category Summary by LOB" xfId="14625"/>
    <cellStyle name="Normal 3 2 2 13_Category Summary by LOB" xfId="14626"/>
    <cellStyle name="Normal 3 2 2 14" xfId="14627"/>
    <cellStyle name="Normal 3 2 2 14 10" xfId="14628"/>
    <cellStyle name="Normal 3 2 2 14 10 2" xfId="14629"/>
    <cellStyle name="Normal 3 2 2 14 10_Category Summary by LOB" xfId="14630"/>
    <cellStyle name="Normal 3 2 2 14 11" xfId="14631"/>
    <cellStyle name="Normal 3 2 2 14 2" xfId="14632"/>
    <cellStyle name="Normal 3 2 2 14 2 2" xfId="14633"/>
    <cellStyle name="Normal 3 2 2 14 2 2 2" xfId="14634"/>
    <cellStyle name="Normal 3 2 2 14 2 2_Category Summary by LOB" xfId="14635"/>
    <cellStyle name="Normal 3 2 2 14 2 3" xfId="14636"/>
    <cellStyle name="Normal 3 2 2 14 2 3 2" xfId="14637"/>
    <cellStyle name="Normal 3 2 2 14 2 3_Category Summary by LOB" xfId="14638"/>
    <cellStyle name="Normal 3 2 2 14 2 4" xfId="14639"/>
    <cellStyle name="Normal 3 2 2 14 2 4 2" xfId="14640"/>
    <cellStyle name="Normal 3 2 2 14 2 4_Category Summary by LOB" xfId="14641"/>
    <cellStyle name="Normal 3 2 2 14 2 5" xfId="14642"/>
    <cellStyle name="Normal 3 2 2 14 2 5 2" xfId="14643"/>
    <cellStyle name="Normal 3 2 2 14 2 5_Category Summary by LOB" xfId="14644"/>
    <cellStyle name="Normal 3 2 2 14 2 6" xfId="14645"/>
    <cellStyle name="Normal 3 2 2 14 2 6 2" xfId="14646"/>
    <cellStyle name="Normal 3 2 2 14 2 6_Category Summary by LOB" xfId="14647"/>
    <cellStyle name="Normal 3 2 2 14 2 7" xfId="14648"/>
    <cellStyle name="Normal 3 2 2 14 2 7 2" xfId="14649"/>
    <cellStyle name="Normal 3 2 2 14 2 7_Category Summary by LOB" xfId="14650"/>
    <cellStyle name="Normal 3 2 2 14 2 8" xfId="14651"/>
    <cellStyle name="Normal 3 2 2 14 2 8 2" xfId="14652"/>
    <cellStyle name="Normal 3 2 2 14 2 8_Category Summary by LOB" xfId="14653"/>
    <cellStyle name="Normal 3 2 2 14 2 9" xfId="14654"/>
    <cellStyle name="Normal 3 2 2 14 2_Category Summary by LOB" xfId="14655"/>
    <cellStyle name="Normal 3 2 2 14 3" xfId="14656"/>
    <cellStyle name="Normal 3 2 2 14 3 2" xfId="14657"/>
    <cellStyle name="Normal 3 2 2 14 3 2 2" xfId="14658"/>
    <cellStyle name="Normal 3 2 2 14 3 2_Category Summary by LOB" xfId="14659"/>
    <cellStyle name="Normal 3 2 2 14 3 3" xfId="14660"/>
    <cellStyle name="Normal 3 2 2 14 3 3 2" xfId="14661"/>
    <cellStyle name="Normal 3 2 2 14 3 3_Category Summary by LOB" xfId="14662"/>
    <cellStyle name="Normal 3 2 2 14 3 4" xfId="14663"/>
    <cellStyle name="Normal 3 2 2 14 3 4 2" xfId="14664"/>
    <cellStyle name="Normal 3 2 2 14 3 4_Category Summary by LOB" xfId="14665"/>
    <cellStyle name="Normal 3 2 2 14 3 5" xfId="14666"/>
    <cellStyle name="Normal 3 2 2 14 3 5 2" xfId="14667"/>
    <cellStyle name="Normal 3 2 2 14 3 5_Category Summary by LOB" xfId="14668"/>
    <cellStyle name="Normal 3 2 2 14 3 6" xfId="14669"/>
    <cellStyle name="Normal 3 2 2 14 3 6 2" xfId="14670"/>
    <cellStyle name="Normal 3 2 2 14 3 6_Category Summary by LOB" xfId="14671"/>
    <cellStyle name="Normal 3 2 2 14 3 7" xfId="14672"/>
    <cellStyle name="Normal 3 2 2 14 3 7 2" xfId="14673"/>
    <cellStyle name="Normal 3 2 2 14 3 7_Category Summary by LOB" xfId="14674"/>
    <cellStyle name="Normal 3 2 2 14 3 8" xfId="14675"/>
    <cellStyle name="Normal 3 2 2 14 3 8 2" xfId="14676"/>
    <cellStyle name="Normal 3 2 2 14 3 8_Category Summary by LOB" xfId="14677"/>
    <cellStyle name="Normal 3 2 2 14 3 9" xfId="14678"/>
    <cellStyle name="Normal 3 2 2 14 3_Category Summary by LOB" xfId="14679"/>
    <cellStyle name="Normal 3 2 2 14 4" xfId="14680"/>
    <cellStyle name="Normal 3 2 2 14 4 2" xfId="14681"/>
    <cellStyle name="Normal 3 2 2 14 4_Category Summary by LOB" xfId="14682"/>
    <cellStyle name="Normal 3 2 2 14 5" xfId="14683"/>
    <cellStyle name="Normal 3 2 2 14 5 2" xfId="14684"/>
    <cellStyle name="Normal 3 2 2 14 5_Category Summary by LOB" xfId="14685"/>
    <cellStyle name="Normal 3 2 2 14 6" xfId="14686"/>
    <cellStyle name="Normal 3 2 2 14 6 2" xfId="14687"/>
    <cellStyle name="Normal 3 2 2 14 6_Category Summary by LOB" xfId="14688"/>
    <cellStyle name="Normal 3 2 2 14 7" xfId="14689"/>
    <cellStyle name="Normal 3 2 2 14 7 2" xfId="14690"/>
    <cellStyle name="Normal 3 2 2 14 7_Category Summary by LOB" xfId="14691"/>
    <cellStyle name="Normal 3 2 2 14 8" xfId="14692"/>
    <cellStyle name="Normal 3 2 2 14 8 2" xfId="14693"/>
    <cellStyle name="Normal 3 2 2 14 8_Category Summary by LOB" xfId="14694"/>
    <cellStyle name="Normal 3 2 2 14 9" xfId="14695"/>
    <cellStyle name="Normal 3 2 2 14 9 2" xfId="14696"/>
    <cellStyle name="Normal 3 2 2 14 9_Category Summary by LOB" xfId="14697"/>
    <cellStyle name="Normal 3 2 2 14_Category Summary by LOB" xfId="14698"/>
    <cellStyle name="Normal 3 2 2 15" xfId="14699"/>
    <cellStyle name="Normal 3 2 2 15 10" xfId="14700"/>
    <cellStyle name="Normal 3 2 2 15 10 2" xfId="14701"/>
    <cellStyle name="Normal 3 2 2 15 10_Category Summary by LOB" xfId="14702"/>
    <cellStyle name="Normal 3 2 2 15 11" xfId="14703"/>
    <cellStyle name="Normal 3 2 2 15 2" xfId="14704"/>
    <cellStyle name="Normal 3 2 2 15 2 2" xfId="14705"/>
    <cellStyle name="Normal 3 2 2 15 2 2 2" xfId="14706"/>
    <cellStyle name="Normal 3 2 2 15 2 2_Category Summary by LOB" xfId="14707"/>
    <cellStyle name="Normal 3 2 2 15 2 3" xfId="14708"/>
    <cellStyle name="Normal 3 2 2 15 2 3 2" xfId="14709"/>
    <cellStyle name="Normal 3 2 2 15 2 3_Category Summary by LOB" xfId="14710"/>
    <cellStyle name="Normal 3 2 2 15 2 4" xfId="14711"/>
    <cellStyle name="Normal 3 2 2 15 2 4 2" xfId="14712"/>
    <cellStyle name="Normal 3 2 2 15 2 4_Category Summary by LOB" xfId="14713"/>
    <cellStyle name="Normal 3 2 2 15 2 5" xfId="14714"/>
    <cellStyle name="Normal 3 2 2 15 2 5 2" xfId="14715"/>
    <cellStyle name="Normal 3 2 2 15 2 5_Category Summary by LOB" xfId="14716"/>
    <cellStyle name="Normal 3 2 2 15 2 6" xfId="14717"/>
    <cellStyle name="Normal 3 2 2 15 2 6 2" xfId="14718"/>
    <cellStyle name="Normal 3 2 2 15 2 6_Category Summary by LOB" xfId="14719"/>
    <cellStyle name="Normal 3 2 2 15 2 7" xfId="14720"/>
    <cellStyle name="Normal 3 2 2 15 2 7 2" xfId="14721"/>
    <cellStyle name="Normal 3 2 2 15 2 7_Category Summary by LOB" xfId="14722"/>
    <cellStyle name="Normal 3 2 2 15 2 8" xfId="14723"/>
    <cellStyle name="Normal 3 2 2 15 2 8 2" xfId="14724"/>
    <cellStyle name="Normal 3 2 2 15 2 8_Category Summary by LOB" xfId="14725"/>
    <cellStyle name="Normal 3 2 2 15 2 9" xfId="14726"/>
    <cellStyle name="Normal 3 2 2 15 2_Category Summary by LOB" xfId="14727"/>
    <cellStyle name="Normal 3 2 2 15 3" xfId="14728"/>
    <cellStyle name="Normal 3 2 2 15 3 2" xfId="14729"/>
    <cellStyle name="Normal 3 2 2 15 3 2 2" xfId="14730"/>
    <cellStyle name="Normal 3 2 2 15 3 2_Category Summary by LOB" xfId="14731"/>
    <cellStyle name="Normal 3 2 2 15 3 3" xfId="14732"/>
    <cellStyle name="Normal 3 2 2 15 3 3 2" xfId="14733"/>
    <cellStyle name="Normal 3 2 2 15 3 3_Category Summary by LOB" xfId="14734"/>
    <cellStyle name="Normal 3 2 2 15 3 4" xfId="14735"/>
    <cellStyle name="Normal 3 2 2 15 3 4 2" xfId="14736"/>
    <cellStyle name="Normal 3 2 2 15 3 4_Category Summary by LOB" xfId="14737"/>
    <cellStyle name="Normal 3 2 2 15 3 5" xfId="14738"/>
    <cellStyle name="Normal 3 2 2 15 3 5 2" xfId="14739"/>
    <cellStyle name="Normal 3 2 2 15 3 5_Category Summary by LOB" xfId="14740"/>
    <cellStyle name="Normal 3 2 2 15 3 6" xfId="14741"/>
    <cellStyle name="Normal 3 2 2 15 3 6 2" xfId="14742"/>
    <cellStyle name="Normal 3 2 2 15 3 6_Category Summary by LOB" xfId="14743"/>
    <cellStyle name="Normal 3 2 2 15 3 7" xfId="14744"/>
    <cellStyle name="Normal 3 2 2 15 3 7 2" xfId="14745"/>
    <cellStyle name="Normal 3 2 2 15 3 7_Category Summary by LOB" xfId="14746"/>
    <cellStyle name="Normal 3 2 2 15 3 8" xfId="14747"/>
    <cellStyle name="Normal 3 2 2 15 3 8 2" xfId="14748"/>
    <cellStyle name="Normal 3 2 2 15 3 8_Category Summary by LOB" xfId="14749"/>
    <cellStyle name="Normal 3 2 2 15 3 9" xfId="14750"/>
    <cellStyle name="Normal 3 2 2 15 3_Category Summary by LOB" xfId="14751"/>
    <cellStyle name="Normal 3 2 2 15 4" xfId="14752"/>
    <cellStyle name="Normal 3 2 2 15 4 2" xfId="14753"/>
    <cellStyle name="Normal 3 2 2 15 4_Category Summary by LOB" xfId="14754"/>
    <cellStyle name="Normal 3 2 2 15 5" xfId="14755"/>
    <cellStyle name="Normal 3 2 2 15 5 2" xfId="14756"/>
    <cellStyle name="Normal 3 2 2 15 5_Category Summary by LOB" xfId="14757"/>
    <cellStyle name="Normal 3 2 2 15 6" xfId="14758"/>
    <cellStyle name="Normal 3 2 2 15 6 2" xfId="14759"/>
    <cellStyle name="Normal 3 2 2 15 6_Category Summary by LOB" xfId="14760"/>
    <cellStyle name="Normal 3 2 2 15 7" xfId="14761"/>
    <cellStyle name="Normal 3 2 2 15 7 2" xfId="14762"/>
    <cellStyle name="Normal 3 2 2 15 7_Category Summary by LOB" xfId="14763"/>
    <cellStyle name="Normal 3 2 2 15 8" xfId="14764"/>
    <cellStyle name="Normal 3 2 2 15 8 2" xfId="14765"/>
    <cellStyle name="Normal 3 2 2 15 8_Category Summary by LOB" xfId="14766"/>
    <cellStyle name="Normal 3 2 2 15 9" xfId="14767"/>
    <cellStyle name="Normal 3 2 2 15 9 2" xfId="14768"/>
    <cellStyle name="Normal 3 2 2 15 9_Category Summary by LOB" xfId="14769"/>
    <cellStyle name="Normal 3 2 2 15_Category Summary by LOB" xfId="14770"/>
    <cellStyle name="Normal 3 2 2 16" xfId="14771"/>
    <cellStyle name="Normal 3 2 2 16 10" xfId="14772"/>
    <cellStyle name="Normal 3 2 2 16 10 2" xfId="14773"/>
    <cellStyle name="Normal 3 2 2 16 10_Category Summary by LOB" xfId="14774"/>
    <cellStyle name="Normal 3 2 2 16 11" xfId="14775"/>
    <cellStyle name="Normal 3 2 2 16 2" xfId="14776"/>
    <cellStyle name="Normal 3 2 2 16 2 2" xfId="14777"/>
    <cellStyle name="Normal 3 2 2 16 2 2 2" xfId="14778"/>
    <cellStyle name="Normal 3 2 2 16 2 2_Category Summary by LOB" xfId="14779"/>
    <cellStyle name="Normal 3 2 2 16 2 3" xfId="14780"/>
    <cellStyle name="Normal 3 2 2 16 2 3 2" xfId="14781"/>
    <cellStyle name="Normal 3 2 2 16 2 3_Category Summary by LOB" xfId="14782"/>
    <cellStyle name="Normal 3 2 2 16 2 4" xfId="14783"/>
    <cellStyle name="Normal 3 2 2 16 2 4 2" xfId="14784"/>
    <cellStyle name="Normal 3 2 2 16 2 4_Category Summary by LOB" xfId="14785"/>
    <cellStyle name="Normal 3 2 2 16 2 5" xfId="14786"/>
    <cellStyle name="Normal 3 2 2 16 2 5 2" xfId="14787"/>
    <cellStyle name="Normal 3 2 2 16 2 5_Category Summary by LOB" xfId="14788"/>
    <cellStyle name="Normal 3 2 2 16 2 6" xfId="14789"/>
    <cellStyle name="Normal 3 2 2 16 2 6 2" xfId="14790"/>
    <cellStyle name="Normal 3 2 2 16 2 6_Category Summary by LOB" xfId="14791"/>
    <cellStyle name="Normal 3 2 2 16 2 7" xfId="14792"/>
    <cellStyle name="Normal 3 2 2 16 2 7 2" xfId="14793"/>
    <cellStyle name="Normal 3 2 2 16 2 7_Category Summary by LOB" xfId="14794"/>
    <cellStyle name="Normal 3 2 2 16 2 8" xfId="14795"/>
    <cellStyle name="Normal 3 2 2 16 2 8 2" xfId="14796"/>
    <cellStyle name="Normal 3 2 2 16 2 8_Category Summary by LOB" xfId="14797"/>
    <cellStyle name="Normal 3 2 2 16 2 9" xfId="14798"/>
    <cellStyle name="Normal 3 2 2 16 2_Category Summary by LOB" xfId="14799"/>
    <cellStyle name="Normal 3 2 2 16 3" xfId="14800"/>
    <cellStyle name="Normal 3 2 2 16 3 2" xfId="14801"/>
    <cellStyle name="Normal 3 2 2 16 3 2 2" xfId="14802"/>
    <cellStyle name="Normal 3 2 2 16 3 2_Category Summary by LOB" xfId="14803"/>
    <cellStyle name="Normal 3 2 2 16 3 3" xfId="14804"/>
    <cellStyle name="Normal 3 2 2 16 3 3 2" xfId="14805"/>
    <cellStyle name="Normal 3 2 2 16 3 3_Category Summary by LOB" xfId="14806"/>
    <cellStyle name="Normal 3 2 2 16 3 4" xfId="14807"/>
    <cellStyle name="Normal 3 2 2 16 3 4 2" xfId="14808"/>
    <cellStyle name="Normal 3 2 2 16 3 4_Category Summary by LOB" xfId="14809"/>
    <cellStyle name="Normal 3 2 2 16 3 5" xfId="14810"/>
    <cellStyle name="Normal 3 2 2 16 3 5 2" xfId="14811"/>
    <cellStyle name="Normal 3 2 2 16 3 5_Category Summary by LOB" xfId="14812"/>
    <cellStyle name="Normal 3 2 2 16 3 6" xfId="14813"/>
    <cellStyle name="Normal 3 2 2 16 3 6 2" xfId="14814"/>
    <cellStyle name="Normal 3 2 2 16 3 6_Category Summary by LOB" xfId="14815"/>
    <cellStyle name="Normal 3 2 2 16 3 7" xfId="14816"/>
    <cellStyle name="Normal 3 2 2 16 3 7 2" xfId="14817"/>
    <cellStyle name="Normal 3 2 2 16 3 7_Category Summary by LOB" xfId="14818"/>
    <cellStyle name="Normal 3 2 2 16 3 8" xfId="14819"/>
    <cellStyle name="Normal 3 2 2 16 3 8 2" xfId="14820"/>
    <cellStyle name="Normal 3 2 2 16 3 8_Category Summary by LOB" xfId="14821"/>
    <cellStyle name="Normal 3 2 2 16 3 9" xfId="14822"/>
    <cellStyle name="Normal 3 2 2 16 3_Category Summary by LOB" xfId="14823"/>
    <cellStyle name="Normal 3 2 2 16 4" xfId="14824"/>
    <cellStyle name="Normal 3 2 2 16 4 2" xfId="14825"/>
    <cellStyle name="Normal 3 2 2 16 4_Category Summary by LOB" xfId="14826"/>
    <cellStyle name="Normal 3 2 2 16 5" xfId="14827"/>
    <cellStyle name="Normal 3 2 2 16 5 2" xfId="14828"/>
    <cellStyle name="Normal 3 2 2 16 5_Category Summary by LOB" xfId="14829"/>
    <cellStyle name="Normal 3 2 2 16 6" xfId="14830"/>
    <cellStyle name="Normal 3 2 2 16 6 2" xfId="14831"/>
    <cellStyle name="Normal 3 2 2 16 6_Category Summary by LOB" xfId="14832"/>
    <cellStyle name="Normal 3 2 2 16 7" xfId="14833"/>
    <cellStyle name="Normal 3 2 2 16 7 2" xfId="14834"/>
    <cellStyle name="Normal 3 2 2 16 7_Category Summary by LOB" xfId="14835"/>
    <cellStyle name="Normal 3 2 2 16 8" xfId="14836"/>
    <cellStyle name="Normal 3 2 2 16 8 2" xfId="14837"/>
    <cellStyle name="Normal 3 2 2 16 8_Category Summary by LOB" xfId="14838"/>
    <cellStyle name="Normal 3 2 2 16 9" xfId="14839"/>
    <cellStyle name="Normal 3 2 2 16 9 2" xfId="14840"/>
    <cellStyle name="Normal 3 2 2 16 9_Category Summary by LOB" xfId="14841"/>
    <cellStyle name="Normal 3 2 2 16_Category Summary by LOB" xfId="14842"/>
    <cellStyle name="Normal 3 2 2 17" xfId="14843"/>
    <cellStyle name="Normal 3 2 2 17 10" xfId="14844"/>
    <cellStyle name="Normal 3 2 2 17 10 2" xfId="14845"/>
    <cellStyle name="Normal 3 2 2 17 10_Category Summary by LOB" xfId="14846"/>
    <cellStyle name="Normal 3 2 2 17 11" xfId="14847"/>
    <cellStyle name="Normal 3 2 2 17 2" xfId="14848"/>
    <cellStyle name="Normal 3 2 2 17 2 2" xfId="14849"/>
    <cellStyle name="Normal 3 2 2 17 2 2 2" xfId="14850"/>
    <cellStyle name="Normal 3 2 2 17 2 2_Category Summary by LOB" xfId="14851"/>
    <cellStyle name="Normal 3 2 2 17 2 3" xfId="14852"/>
    <cellStyle name="Normal 3 2 2 17 2 3 2" xfId="14853"/>
    <cellStyle name="Normal 3 2 2 17 2 3_Category Summary by LOB" xfId="14854"/>
    <cellStyle name="Normal 3 2 2 17 2 4" xfId="14855"/>
    <cellStyle name="Normal 3 2 2 17 2 4 2" xfId="14856"/>
    <cellStyle name="Normal 3 2 2 17 2 4_Category Summary by LOB" xfId="14857"/>
    <cellStyle name="Normal 3 2 2 17 2 5" xfId="14858"/>
    <cellStyle name="Normal 3 2 2 17 2 5 2" xfId="14859"/>
    <cellStyle name="Normal 3 2 2 17 2 5_Category Summary by LOB" xfId="14860"/>
    <cellStyle name="Normal 3 2 2 17 2 6" xfId="14861"/>
    <cellStyle name="Normal 3 2 2 17 2 6 2" xfId="14862"/>
    <cellStyle name="Normal 3 2 2 17 2 6_Category Summary by LOB" xfId="14863"/>
    <cellStyle name="Normal 3 2 2 17 2 7" xfId="14864"/>
    <cellStyle name="Normal 3 2 2 17 2 7 2" xfId="14865"/>
    <cellStyle name="Normal 3 2 2 17 2 7_Category Summary by LOB" xfId="14866"/>
    <cellStyle name="Normal 3 2 2 17 2 8" xfId="14867"/>
    <cellStyle name="Normal 3 2 2 17 2 8 2" xfId="14868"/>
    <cellStyle name="Normal 3 2 2 17 2 8_Category Summary by LOB" xfId="14869"/>
    <cellStyle name="Normal 3 2 2 17 2 9" xfId="14870"/>
    <cellStyle name="Normal 3 2 2 17 2_Category Summary by LOB" xfId="14871"/>
    <cellStyle name="Normal 3 2 2 17 3" xfId="14872"/>
    <cellStyle name="Normal 3 2 2 17 3 2" xfId="14873"/>
    <cellStyle name="Normal 3 2 2 17 3 2 2" xfId="14874"/>
    <cellStyle name="Normal 3 2 2 17 3 2_Category Summary by LOB" xfId="14875"/>
    <cellStyle name="Normal 3 2 2 17 3 3" xfId="14876"/>
    <cellStyle name="Normal 3 2 2 17 3 3 2" xfId="14877"/>
    <cellStyle name="Normal 3 2 2 17 3 3_Category Summary by LOB" xfId="14878"/>
    <cellStyle name="Normal 3 2 2 17 3 4" xfId="14879"/>
    <cellStyle name="Normal 3 2 2 17 3 4 2" xfId="14880"/>
    <cellStyle name="Normal 3 2 2 17 3 4_Category Summary by LOB" xfId="14881"/>
    <cellStyle name="Normal 3 2 2 17 3 5" xfId="14882"/>
    <cellStyle name="Normal 3 2 2 17 3 5 2" xfId="14883"/>
    <cellStyle name="Normal 3 2 2 17 3 5_Category Summary by LOB" xfId="14884"/>
    <cellStyle name="Normal 3 2 2 17 3 6" xfId="14885"/>
    <cellStyle name="Normal 3 2 2 17 3 6 2" xfId="14886"/>
    <cellStyle name="Normal 3 2 2 17 3 6_Category Summary by LOB" xfId="14887"/>
    <cellStyle name="Normal 3 2 2 17 3 7" xfId="14888"/>
    <cellStyle name="Normal 3 2 2 17 3 7 2" xfId="14889"/>
    <cellStyle name="Normal 3 2 2 17 3 7_Category Summary by LOB" xfId="14890"/>
    <cellStyle name="Normal 3 2 2 17 3 8" xfId="14891"/>
    <cellStyle name="Normal 3 2 2 17 3 8 2" xfId="14892"/>
    <cellStyle name="Normal 3 2 2 17 3 8_Category Summary by LOB" xfId="14893"/>
    <cellStyle name="Normal 3 2 2 17 3 9" xfId="14894"/>
    <cellStyle name="Normal 3 2 2 17 3_Category Summary by LOB" xfId="14895"/>
    <cellStyle name="Normal 3 2 2 17 4" xfId="14896"/>
    <cellStyle name="Normal 3 2 2 17 4 2" xfId="14897"/>
    <cellStyle name="Normal 3 2 2 17 4_Category Summary by LOB" xfId="14898"/>
    <cellStyle name="Normal 3 2 2 17 5" xfId="14899"/>
    <cellStyle name="Normal 3 2 2 17 5 2" xfId="14900"/>
    <cellStyle name="Normal 3 2 2 17 5_Category Summary by LOB" xfId="14901"/>
    <cellStyle name="Normal 3 2 2 17 6" xfId="14902"/>
    <cellStyle name="Normal 3 2 2 17 6 2" xfId="14903"/>
    <cellStyle name="Normal 3 2 2 17 6_Category Summary by LOB" xfId="14904"/>
    <cellStyle name="Normal 3 2 2 17 7" xfId="14905"/>
    <cellStyle name="Normal 3 2 2 17 7 2" xfId="14906"/>
    <cellStyle name="Normal 3 2 2 17 7_Category Summary by LOB" xfId="14907"/>
    <cellStyle name="Normal 3 2 2 17 8" xfId="14908"/>
    <cellStyle name="Normal 3 2 2 17 8 2" xfId="14909"/>
    <cellStyle name="Normal 3 2 2 17 8_Category Summary by LOB" xfId="14910"/>
    <cellStyle name="Normal 3 2 2 17 9" xfId="14911"/>
    <cellStyle name="Normal 3 2 2 17 9 2" xfId="14912"/>
    <cellStyle name="Normal 3 2 2 17 9_Category Summary by LOB" xfId="14913"/>
    <cellStyle name="Normal 3 2 2 17_Category Summary by LOB" xfId="14914"/>
    <cellStyle name="Normal 3 2 2 18" xfId="14915"/>
    <cellStyle name="Normal 3 2 2 18 10" xfId="14916"/>
    <cellStyle name="Normal 3 2 2 18 10 2" xfId="14917"/>
    <cellStyle name="Normal 3 2 2 18 10_Category Summary by LOB" xfId="14918"/>
    <cellStyle name="Normal 3 2 2 18 11" xfId="14919"/>
    <cellStyle name="Normal 3 2 2 18 2" xfId="14920"/>
    <cellStyle name="Normal 3 2 2 18 2 2" xfId="14921"/>
    <cellStyle name="Normal 3 2 2 18 2 2 2" xfId="14922"/>
    <cellStyle name="Normal 3 2 2 18 2 2_Category Summary by LOB" xfId="14923"/>
    <cellStyle name="Normal 3 2 2 18 2 3" xfId="14924"/>
    <cellStyle name="Normal 3 2 2 18 2 3 2" xfId="14925"/>
    <cellStyle name="Normal 3 2 2 18 2 3_Category Summary by LOB" xfId="14926"/>
    <cellStyle name="Normal 3 2 2 18 2 4" xfId="14927"/>
    <cellStyle name="Normal 3 2 2 18 2 4 2" xfId="14928"/>
    <cellStyle name="Normal 3 2 2 18 2 4_Category Summary by LOB" xfId="14929"/>
    <cellStyle name="Normal 3 2 2 18 2 5" xfId="14930"/>
    <cellStyle name="Normal 3 2 2 18 2 5 2" xfId="14931"/>
    <cellStyle name="Normal 3 2 2 18 2 5_Category Summary by LOB" xfId="14932"/>
    <cellStyle name="Normal 3 2 2 18 2 6" xfId="14933"/>
    <cellStyle name="Normal 3 2 2 18 2 6 2" xfId="14934"/>
    <cellStyle name="Normal 3 2 2 18 2 6_Category Summary by LOB" xfId="14935"/>
    <cellStyle name="Normal 3 2 2 18 2 7" xfId="14936"/>
    <cellStyle name="Normal 3 2 2 18 2 7 2" xfId="14937"/>
    <cellStyle name="Normal 3 2 2 18 2 7_Category Summary by LOB" xfId="14938"/>
    <cellStyle name="Normal 3 2 2 18 2 8" xfId="14939"/>
    <cellStyle name="Normal 3 2 2 18 2 8 2" xfId="14940"/>
    <cellStyle name="Normal 3 2 2 18 2 8_Category Summary by LOB" xfId="14941"/>
    <cellStyle name="Normal 3 2 2 18 2 9" xfId="14942"/>
    <cellStyle name="Normal 3 2 2 18 2_Category Summary by LOB" xfId="14943"/>
    <cellStyle name="Normal 3 2 2 18 3" xfId="14944"/>
    <cellStyle name="Normal 3 2 2 18 3 2" xfId="14945"/>
    <cellStyle name="Normal 3 2 2 18 3 2 2" xfId="14946"/>
    <cellStyle name="Normal 3 2 2 18 3 2_Category Summary by LOB" xfId="14947"/>
    <cellStyle name="Normal 3 2 2 18 3 3" xfId="14948"/>
    <cellStyle name="Normal 3 2 2 18 3 3 2" xfId="14949"/>
    <cellStyle name="Normal 3 2 2 18 3 3_Category Summary by LOB" xfId="14950"/>
    <cellStyle name="Normal 3 2 2 18 3 4" xfId="14951"/>
    <cellStyle name="Normal 3 2 2 18 3 4 2" xfId="14952"/>
    <cellStyle name="Normal 3 2 2 18 3 4_Category Summary by LOB" xfId="14953"/>
    <cellStyle name="Normal 3 2 2 18 3 5" xfId="14954"/>
    <cellStyle name="Normal 3 2 2 18 3 5 2" xfId="14955"/>
    <cellStyle name="Normal 3 2 2 18 3 5_Category Summary by LOB" xfId="14956"/>
    <cellStyle name="Normal 3 2 2 18 3 6" xfId="14957"/>
    <cellStyle name="Normal 3 2 2 18 3 6 2" xfId="14958"/>
    <cellStyle name="Normal 3 2 2 18 3 6_Category Summary by LOB" xfId="14959"/>
    <cellStyle name="Normal 3 2 2 18 3 7" xfId="14960"/>
    <cellStyle name="Normal 3 2 2 18 3 7 2" xfId="14961"/>
    <cellStyle name="Normal 3 2 2 18 3 7_Category Summary by LOB" xfId="14962"/>
    <cellStyle name="Normal 3 2 2 18 3 8" xfId="14963"/>
    <cellStyle name="Normal 3 2 2 18 3 8 2" xfId="14964"/>
    <cellStyle name="Normal 3 2 2 18 3 8_Category Summary by LOB" xfId="14965"/>
    <cellStyle name="Normal 3 2 2 18 3 9" xfId="14966"/>
    <cellStyle name="Normal 3 2 2 18 3_Category Summary by LOB" xfId="14967"/>
    <cellStyle name="Normal 3 2 2 18 4" xfId="14968"/>
    <cellStyle name="Normal 3 2 2 18 4 2" xfId="14969"/>
    <cellStyle name="Normal 3 2 2 18 4_Category Summary by LOB" xfId="14970"/>
    <cellStyle name="Normal 3 2 2 18 5" xfId="14971"/>
    <cellStyle name="Normal 3 2 2 18 5 2" xfId="14972"/>
    <cellStyle name="Normal 3 2 2 18 5_Category Summary by LOB" xfId="14973"/>
    <cellStyle name="Normal 3 2 2 18 6" xfId="14974"/>
    <cellStyle name="Normal 3 2 2 18 6 2" xfId="14975"/>
    <cellStyle name="Normal 3 2 2 18 6_Category Summary by LOB" xfId="14976"/>
    <cellStyle name="Normal 3 2 2 18 7" xfId="14977"/>
    <cellStyle name="Normal 3 2 2 18 7 2" xfId="14978"/>
    <cellStyle name="Normal 3 2 2 18 7_Category Summary by LOB" xfId="14979"/>
    <cellStyle name="Normal 3 2 2 18 8" xfId="14980"/>
    <cellStyle name="Normal 3 2 2 18 8 2" xfId="14981"/>
    <cellStyle name="Normal 3 2 2 18 8_Category Summary by LOB" xfId="14982"/>
    <cellStyle name="Normal 3 2 2 18 9" xfId="14983"/>
    <cellStyle name="Normal 3 2 2 18 9 2" xfId="14984"/>
    <cellStyle name="Normal 3 2 2 18 9_Category Summary by LOB" xfId="14985"/>
    <cellStyle name="Normal 3 2 2 18_Category Summary by LOB" xfId="14986"/>
    <cellStyle name="Normal 3 2 2 19" xfId="14987"/>
    <cellStyle name="Normal 3 2 2 19 10" xfId="14988"/>
    <cellStyle name="Normal 3 2 2 19 10 2" xfId="14989"/>
    <cellStyle name="Normal 3 2 2 19 10_Category Summary by LOB" xfId="14990"/>
    <cellStyle name="Normal 3 2 2 19 11" xfId="14991"/>
    <cellStyle name="Normal 3 2 2 19 2" xfId="14992"/>
    <cellStyle name="Normal 3 2 2 19 2 2" xfId="14993"/>
    <cellStyle name="Normal 3 2 2 19 2 2 2" xfId="14994"/>
    <cellStyle name="Normal 3 2 2 19 2 2_Category Summary by LOB" xfId="14995"/>
    <cellStyle name="Normal 3 2 2 19 2 3" xfId="14996"/>
    <cellStyle name="Normal 3 2 2 19 2 3 2" xfId="14997"/>
    <cellStyle name="Normal 3 2 2 19 2 3_Category Summary by LOB" xfId="14998"/>
    <cellStyle name="Normal 3 2 2 19 2 4" xfId="14999"/>
    <cellStyle name="Normal 3 2 2 19 2 4 2" xfId="15000"/>
    <cellStyle name="Normal 3 2 2 19 2 4_Category Summary by LOB" xfId="15001"/>
    <cellStyle name="Normal 3 2 2 19 2 5" xfId="15002"/>
    <cellStyle name="Normal 3 2 2 19 2 5 2" xfId="15003"/>
    <cellStyle name="Normal 3 2 2 19 2 5_Category Summary by LOB" xfId="15004"/>
    <cellStyle name="Normal 3 2 2 19 2 6" xfId="15005"/>
    <cellStyle name="Normal 3 2 2 19 2 6 2" xfId="15006"/>
    <cellStyle name="Normal 3 2 2 19 2 6_Category Summary by LOB" xfId="15007"/>
    <cellStyle name="Normal 3 2 2 19 2 7" xfId="15008"/>
    <cellStyle name="Normal 3 2 2 19 2 7 2" xfId="15009"/>
    <cellStyle name="Normal 3 2 2 19 2 7_Category Summary by LOB" xfId="15010"/>
    <cellStyle name="Normal 3 2 2 19 2 8" xfId="15011"/>
    <cellStyle name="Normal 3 2 2 19 2 8 2" xfId="15012"/>
    <cellStyle name="Normal 3 2 2 19 2 8_Category Summary by LOB" xfId="15013"/>
    <cellStyle name="Normal 3 2 2 19 2 9" xfId="15014"/>
    <cellStyle name="Normal 3 2 2 19 2_Category Summary by LOB" xfId="15015"/>
    <cellStyle name="Normal 3 2 2 19 3" xfId="15016"/>
    <cellStyle name="Normal 3 2 2 19 3 2" xfId="15017"/>
    <cellStyle name="Normal 3 2 2 19 3 2 2" xfId="15018"/>
    <cellStyle name="Normal 3 2 2 19 3 2_Category Summary by LOB" xfId="15019"/>
    <cellStyle name="Normal 3 2 2 19 3 3" xfId="15020"/>
    <cellStyle name="Normal 3 2 2 19 3 3 2" xfId="15021"/>
    <cellStyle name="Normal 3 2 2 19 3 3_Category Summary by LOB" xfId="15022"/>
    <cellStyle name="Normal 3 2 2 19 3 4" xfId="15023"/>
    <cellStyle name="Normal 3 2 2 19 3 4 2" xfId="15024"/>
    <cellStyle name="Normal 3 2 2 19 3 4_Category Summary by LOB" xfId="15025"/>
    <cellStyle name="Normal 3 2 2 19 3 5" xfId="15026"/>
    <cellStyle name="Normal 3 2 2 19 3 5 2" xfId="15027"/>
    <cellStyle name="Normal 3 2 2 19 3 5_Category Summary by LOB" xfId="15028"/>
    <cellStyle name="Normal 3 2 2 19 3 6" xfId="15029"/>
    <cellStyle name="Normal 3 2 2 19 3 6 2" xfId="15030"/>
    <cellStyle name="Normal 3 2 2 19 3 6_Category Summary by LOB" xfId="15031"/>
    <cellStyle name="Normal 3 2 2 19 3 7" xfId="15032"/>
    <cellStyle name="Normal 3 2 2 19 3 7 2" xfId="15033"/>
    <cellStyle name="Normal 3 2 2 19 3 7_Category Summary by LOB" xfId="15034"/>
    <cellStyle name="Normal 3 2 2 19 3 8" xfId="15035"/>
    <cellStyle name="Normal 3 2 2 19 3 8 2" xfId="15036"/>
    <cellStyle name="Normal 3 2 2 19 3 8_Category Summary by LOB" xfId="15037"/>
    <cellStyle name="Normal 3 2 2 19 3 9" xfId="15038"/>
    <cellStyle name="Normal 3 2 2 19 3_Category Summary by LOB" xfId="15039"/>
    <cellStyle name="Normal 3 2 2 19 4" xfId="15040"/>
    <cellStyle name="Normal 3 2 2 19 4 2" xfId="15041"/>
    <cellStyle name="Normal 3 2 2 19 4_Category Summary by LOB" xfId="15042"/>
    <cellStyle name="Normal 3 2 2 19 5" xfId="15043"/>
    <cellStyle name="Normal 3 2 2 19 5 2" xfId="15044"/>
    <cellStyle name="Normal 3 2 2 19 5_Category Summary by LOB" xfId="15045"/>
    <cellStyle name="Normal 3 2 2 19 6" xfId="15046"/>
    <cellStyle name="Normal 3 2 2 19 6 2" xfId="15047"/>
    <cellStyle name="Normal 3 2 2 19 6_Category Summary by LOB" xfId="15048"/>
    <cellStyle name="Normal 3 2 2 19 7" xfId="15049"/>
    <cellStyle name="Normal 3 2 2 19 7 2" xfId="15050"/>
    <cellStyle name="Normal 3 2 2 19 7_Category Summary by LOB" xfId="15051"/>
    <cellStyle name="Normal 3 2 2 19 8" xfId="15052"/>
    <cellStyle name="Normal 3 2 2 19 8 2" xfId="15053"/>
    <cellStyle name="Normal 3 2 2 19 8_Category Summary by LOB" xfId="15054"/>
    <cellStyle name="Normal 3 2 2 19 9" xfId="15055"/>
    <cellStyle name="Normal 3 2 2 19 9 2" xfId="15056"/>
    <cellStyle name="Normal 3 2 2 19 9_Category Summary by LOB" xfId="15057"/>
    <cellStyle name="Normal 3 2 2 19_Category Summary by LOB" xfId="15058"/>
    <cellStyle name="Normal 3 2 2 2" xfId="15059"/>
    <cellStyle name="Normal 3 2 2 2 10" xfId="15060"/>
    <cellStyle name="Normal 3 2 2 2 10 2" xfId="15061"/>
    <cellStyle name="Normal 3 2 2 2 10_Category Summary by LOB" xfId="15062"/>
    <cellStyle name="Normal 3 2 2 2 11" xfId="15063"/>
    <cellStyle name="Normal 3 2 2 2 12" xfId="15064"/>
    <cellStyle name="Normal 3 2 2 2 2" xfId="15065"/>
    <cellStyle name="Normal 3 2 2 2 2 2" xfId="15066"/>
    <cellStyle name="Normal 3 2 2 2 2 2 2" xfId="15067"/>
    <cellStyle name="Normal 3 2 2 2 2 2_Category Summary by LOB" xfId="15068"/>
    <cellStyle name="Normal 3 2 2 2 2 3" xfId="15069"/>
    <cellStyle name="Normal 3 2 2 2 2 3 2" xfId="15070"/>
    <cellStyle name="Normal 3 2 2 2 2 3_Category Summary by LOB" xfId="15071"/>
    <cellStyle name="Normal 3 2 2 2 2 4" xfId="15072"/>
    <cellStyle name="Normal 3 2 2 2 2 4 2" xfId="15073"/>
    <cellStyle name="Normal 3 2 2 2 2 4_Category Summary by LOB" xfId="15074"/>
    <cellStyle name="Normal 3 2 2 2 2 5" xfId="15075"/>
    <cellStyle name="Normal 3 2 2 2 2 5 2" xfId="15076"/>
    <cellStyle name="Normal 3 2 2 2 2 5_Category Summary by LOB" xfId="15077"/>
    <cellStyle name="Normal 3 2 2 2 2 6" xfId="15078"/>
    <cellStyle name="Normal 3 2 2 2 2 6 2" xfId="15079"/>
    <cellStyle name="Normal 3 2 2 2 2 6_Category Summary by LOB" xfId="15080"/>
    <cellStyle name="Normal 3 2 2 2 2 7" xfId="15081"/>
    <cellStyle name="Normal 3 2 2 2 2 7 2" xfId="15082"/>
    <cellStyle name="Normal 3 2 2 2 2 7_Category Summary by LOB" xfId="15083"/>
    <cellStyle name="Normal 3 2 2 2 2 8" xfId="15084"/>
    <cellStyle name="Normal 3 2 2 2 2 8 2" xfId="15085"/>
    <cellStyle name="Normal 3 2 2 2 2 8_Category Summary by LOB" xfId="15086"/>
    <cellStyle name="Normal 3 2 2 2 2 9" xfId="15087"/>
    <cellStyle name="Normal 3 2 2 2 2_Category Summary by LOB" xfId="15088"/>
    <cellStyle name="Normal 3 2 2 2 3" xfId="15089"/>
    <cellStyle name="Normal 3 2 2 2 3 2" xfId="15090"/>
    <cellStyle name="Normal 3 2 2 2 3 2 2" xfId="15091"/>
    <cellStyle name="Normal 3 2 2 2 3 2_Category Summary by LOB" xfId="15092"/>
    <cellStyle name="Normal 3 2 2 2 3 3" xfId="15093"/>
    <cellStyle name="Normal 3 2 2 2 3 3 2" xfId="15094"/>
    <cellStyle name="Normal 3 2 2 2 3 3_Category Summary by LOB" xfId="15095"/>
    <cellStyle name="Normal 3 2 2 2 3 4" xfId="15096"/>
    <cellStyle name="Normal 3 2 2 2 3 4 2" xfId="15097"/>
    <cellStyle name="Normal 3 2 2 2 3 4_Category Summary by LOB" xfId="15098"/>
    <cellStyle name="Normal 3 2 2 2 3 5" xfId="15099"/>
    <cellStyle name="Normal 3 2 2 2 3 5 2" xfId="15100"/>
    <cellStyle name="Normal 3 2 2 2 3 5_Category Summary by LOB" xfId="15101"/>
    <cellStyle name="Normal 3 2 2 2 3 6" xfId="15102"/>
    <cellStyle name="Normal 3 2 2 2 3 6 2" xfId="15103"/>
    <cellStyle name="Normal 3 2 2 2 3 6_Category Summary by LOB" xfId="15104"/>
    <cellStyle name="Normal 3 2 2 2 3 7" xfId="15105"/>
    <cellStyle name="Normal 3 2 2 2 3 7 2" xfId="15106"/>
    <cellStyle name="Normal 3 2 2 2 3 7_Category Summary by LOB" xfId="15107"/>
    <cellStyle name="Normal 3 2 2 2 3 8" xfId="15108"/>
    <cellStyle name="Normal 3 2 2 2 3 8 2" xfId="15109"/>
    <cellStyle name="Normal 3 2 2 2 3 8_Category Summary by LOB" xfId="15110"/>
    <cellStyle name="Normal 3 2 2 2 3 9" xfId="15111"/>
    <cellStyle name="Normal 3 2 2 2 3_Category Summary by LOB" xfId="15112"/>
    <cellStyle name="Normal 3 2 2 2 4" xfId="15113"/>
    <cellStyle name="Normal 3 2 2 2 4 2" xfId="15114"/>
    <cellStyle name="Normal 3 2 2 2 4_Category Summary by LOB" xfId="15115"/>
    <cellStyle name="Normal 3 2 2 2 5" xfId="15116"/>
    <cellStyle name="Normal 3 2 2 2 5 2" xfId="15117"/>
    <cellStyle name="Normal 3 2 2 2 5_Category Summary by LOB" xfId="15118"/>
    <cellStyle name="Normal 3 2 2 2 6" xfId="15119"/>
    <cellStyle name="Normal 3 2 2 2 6 2" xfId="15120"/>
    <cellStyle name="Normal 3 2 2 2 6_Category Summary by LOB" xfId="15121"/>
    <cellStyle name="Normal 3 2 2 2 7" xfId="15122"/>
    <cellStyle name="Normal 3 2 2 2 7 2" xfId="15123"/>
    <cellStyle name="Normal 3 2 2 2 7_Category Summary by LOB" xfId="15124"/>
    <cellStyle name="Normal 3 2 2 2 8" xfId="15125"/>
    <cellStyle name="Normal 3 2 2 2 8 2" xfId="15126"/>
    <cellStyle name="Normal 3 2 2 2 8_Category Summary by LOB" xfId="15127"/>
    <cellStyle name="Normal 3 2 2 2 9" xfId="15128"/>
    <cellStyle name="Normal 3 2 2 2 9 2" xfId="15129"/>
    <cellStyle name="Normal 3 2 2 2 9_Category Summary by LOB" xfId="15130"/>
    <cellStyle name="Normal 3 2 2 2_Category Summary by LOB" xfId="15131"/>
    <cellStyle name="Normal 3 2 2 20" xfId="15132"/>
    <cellStyle name="Normal 3 2 2 20 10" xfId="15133"/>
    <cellStyle name="Normal 3 2 2 20 10 2" xfId="15134"/>
    <cellStyle name="Normal 3 2 2 20 10_Category Summary by LOB" xfId="15135"/>
    <cellStyle name="Normal 3 2 2 20 11" xfId="15136"/>
    <cellStyle name="Normal 3 2 2 20 2" xfId="15137"/>
    <cellStyle name="Normal 3 2 2 20 2 2" xfId="15138"/>
    <cellStyle name="Normal 3 2 2 20 2 2 2" xfId="15139"/>
    <cellStyle name="Normal 3 2 2 20 2 2_Category Summary by LOB" xfId="15140"/>
    <cellStyle name="Normal 3 2 2 20 2 3" xfId="15141"/>
    <cellStyle name="Normal 3 2 2 20 2 3 2" xfId="15142"/>
    <cellStyle name="Normal 3 2 2 20 2 3_Category Summary by LOB" xfId="15143"/>
    <cellStyle name="Normal 3 2 2 20 2 4" xfId="15144"/>
    <cellStyle name="Normal 3 2 2 20 2 4 2" xfId="15145"/>
    <cellStyle name="Normal 3 2 2 20 2 4_Category Summary by LOB" xfId="15146"/>
    <cellStyle name="Normal 3 2 2 20 2 5" xfId="15147"/>
    <cellStyle name="Normal 3 2 2 20 2 5 2" xfId="15148"/>
    <cellStyle name="Normal 3 2 2 20 2 5_Category Summary by LOB" xfId="15149"/>
    <cellStyle name="Normal 3 2 2 20 2 6" xfId="15150"/>
    <cellStyle name="Normal 3 2 2 20 2 6 2" xfId="15151"/>
    <cellStyle name="Normal 3 2 2 20 2 6_Category Summary by LOB" xfId="15152"/>
    <cellStyle name="Normal 3 2 2 20 2 7" xfId="15153"/>
    <cellStyle name="Normal 3 2 2 20 2 7 2" xfId="15154"/>
    <cellStyle name="Normal 3 2 2 20 2 7_Category Summary by LOB" xfId="15155"/>
    <cellStyle name="Normal 3 2 2 20 2 8" xfId="15156"/>
    <cellStyle name="Normal 3 2 2 20 2 8 2" xfId="15157"/>
    <cellStyle name="Normal 3 2 2 20 2 8_Category Summary by LOB" xfId="15158"/>
    <cellStyle name="Normal 3 2 2 20 2 9" xfId="15159"/>
    <cellStyle name="Normal 3 2 2 20 2_Category Summary by LOB" xfId="15160"/>
    <cellStyle name="Normal 3 2 2 20 3" xfId="15161"/>
    <cellStyle name="Normal 3 2 2 20 3 2" xfId="15162"/>
    <cellStyle name="Normal 3 2 2 20 3 2 2" xfId="15163"/>
    <cellStyle name="Normal 3 2 2 20 3 2_Category Summary by LOB" xfId="15164"/>
    <cellStyle name="Normal 3 2 2 20 3 3" xfId="15165"/>
    <cellStyle name="Normal 3 2 2 20 3 3 2" xfId="15166"/>
    <cellStyle name="Normal 3 2 2 20 3 3_Category Summary by LOB" xfId="15167"/>
    <cellStyle name="Normal 3 2 2 20 3 4" xfId="15168"/>
    <cellStyle name="Normal 3 2 2 20 3 4 2" xfId="15169"/>
    <cellStyle name="Normal 3 2 2 20 3 4_Category Summary by LOB" xfId="15170"/>
    <cellStyle name="Normal 3 2 2 20 3 5" xfId="15171"/>
    <cellStyle name="Normal 3 2 2 20 3 5 2" xfId="15172"/>
    <cellStyle name="Normal 3 2 2 20 3 5_Category Summary by LOB" xfId="15173"/>
    <cellStyle name="Normal 3 2 2 20 3 6" xfId="15174"/>
    <cellStyle name="Normal 3 2 2 20 3 6 2" xfId="15175"/>
    <cellStyle name="Normal 3 2 2 20 3 6_Category Summary by LOB" xfId="15176"/>
    <cellStyle name="Normal 3 2 2 20 3 7" xfId="15177"/>
    <cellStyle name="Normal 3 2 2 20 3 7 2" xfId="15178"/>
    <cellStyle name="Normal 3 2 2 20 3 7_Category Summary by LOB" xfId="15179"/>
    <cellStyle name="Normal 3 2 2 20 3 8" xfId="15180"/>
    <cellStyle name="Normal 3 2 2 20 3 8 2" xfId="15181"/>
    <cellStyle name="Normal 3 2 2 20 3 8_Category Summary by LOB" xfId="15182"/>
    <cellStyle name="Normal 3 2 2 20 3 9" xfId="15183"/>
    <cellStyle name="Normal 3 2 2 20 3_Category Summary by LOB" xfId="15184"/>
    <cellStyle name="Normal 3 2 2 20 4" xfId="15185"/>
    <cellStyle name="Normal 3 2 2 20 4 2" xfId="15186"/>
    <cellStyle name="Normal 3 2 2 20 4_Category Summary by LOB" xfId="15187"/>
    <cellStyle name="Normal 3 2 2 20 5" xfId="15188"/>
    <cellStyle name="Normal 3 2 2 20 5 2" xfId="15189"/>
    <cellStyle name="Normal 3 2 2 20 5_Category Summary by LOB" xfId="15190"/>
    <cellStyle name="Normal 3 2 2 20 6" xfId="15191"/>
    <cellStyle name="Normal 3 2 2 20 6 2" xfId="15192"/>
    <cellStyle name="Normal 3 2 2 20 6_Category Summary by LOB" xfId="15193"/>
    <cellStyle name="Normal 3 2 2 20 7" xfId="15194"/>
    <cellStyle name="Normal 3 2 2 20 7 2" xfId="15195"/>
    <cellStyle name="Normal 3 2 2 20 7_Category Summary by LOB" xfId="15196"/>
    <cellStyle name="Normal 3 2 2 20 8" xfId="15197"/>
    <cellStyle name="Normal 3 2 2 20 8 2" xfId="15198"/>
    <cellStyle name="Normal 3 2 2 20 8_Category Summary by LOB" xfId="15199"/>
    <cellStyle name="Normal 3 2 2 20 9" xfId="15200"/>
    <cellStyle name="Normal 3 2 2 20 9 2" xfId="15201"/>
    <cellStyle name="Normal 3 2 2 20 9_Category Summary by LOB" xfId="15202"/>
    <cellStyle name="Normal 3 2 2 20_Category Summary by LOB" xfId="15203"/>
    <cellStyle name="Normal 3 2 2 21" xfId="15204"/>
    <cellStyle name="Normal 3 2 2 21 10" xfId="15205"/>
    <cellStyle name="Normal 3 2 2 21 10 2" xfId="15206"/>
    <cellStyle name="Normal 3 2 2 21 10_Category Summary by LOB" xfId="15207"/>
    <cellStyle name="Normal 3 2 2 21 11" xfId="15208"/>
    <cellStyle name="Normal 3 2 2 21 2" xfId="15209"/>
    <cellStyle name="Normal 3 2 2 21 2 2" xfId="15210"/>
    <cellStyle name="Normal 3 2 2 21 2 2 2" xfId="15211"/>
    <cellStyle name="Normal 3 2 2 21 2 2_Category Summary by LOB" xfId="15212"/>
    <cellStyle name="Normal 3 2 2 21 2 3" xfId="15213"/>
    <cellStyle name="Normal 3 2 2 21 2 3 2" xfId="15214"/>
    <cellStyle name="Normal 3 2 2 21 2 3_Category Summary by LOB" xfId="15215"/>
    <cellStyle name="Normal 3 2 2 21 2 4" xfId="15216"/>
    <cellStyle name="Normal 3 2 2 21 2 4 2" xfId="15217"/>
    <cellStyle name="Normal 3 2 2 21 2 4_Category Summary by LOB" xfId="15218"/>
    <cellStyle name="Normal 3 2 2 21 2 5" xfId="15219"/>
    <cellStyle name="Normal 3 2 2 21 2 5 2" xfId="15220"/>
    <cellStyle name="Normal 3 2 2 21 2 5_Category Summary by LOB" xfId="15221"/>
    <cellStyle name="Normal 3 2 2 21 2 6" xfId="15222"/>
    <cellStyle name="Normal 3 2 2 21 2 6 2" xfId="15223"/>
    <cellStyle name="Normal 3 2 2 21 2 6_Category Summary by LOB" xfId="15224"/>
    <cellStyle name="Normal 3 2 2 21 2 7" xfId="15225"/>
    <cellStyle name="Normal 3 2 2 21 2 7 2" xfId="15226"/>
    <cellStyle name="Normal 3 2 2 21 2 7_Category Summary by LOB" xfId="15227"/>
    <cellStyle name="Normal 3 2 2 21 2 8" xfId="15228"/>
    <cellStyle name="Normal 3 2 2 21 2 8 2" xfId="15229"/>
    <cellStyle name="Normal 3 2 2 21 2 8_Category Summary by LOB" xfId="15230"/>
    <cellStyle name="Normal 3 2 2 21 2 9" xfId="15231"/>
    <cellStyle name="Normal 3 2 2 21 2_Category Summary by LOB" xfId="15232"/>
    <cellStyle name="Normal 3 2 2 21 3" xfId="15233"/>
    <cellStyle name="Normal 3 2 2 21 3 2" xfId="15234"/>
    <cellStyle name="Normal 3 2 2 21 3 2 2" xfId="15235"/>
    <cellStyle name="Normal 3 2 2 21 3 2_Category Summary by LOB" xfId="15236"/>
    <cellStyle name="Normal 3 2 2 21 3 3" xfId="15237"/>
    <cellStyle name="Normal 3 2 2 21 3 3 2" xfId="15238"/>
    <cellStyle name="Normal 3 2 2 21 3 3_Category Summary by LOB" xfId="15239"/>
    <cellStyle name="Normal 3 2 2 21 3 4" xfId="15240"/>
    <cellStyle name="Normal 3 2 2 21 3 4 2" xfId="15241"/>
    <cellStyle name="Normal 3 2 2 21 3 4_Category Summary by LOB" xfId="15242"/>
    <cellStyle name="Normal 3 2 2 21 3 5" xfId="15243"/>
    <cellStyle name="Normal 3 2 2 21 3 5 2" xfId="15244"/>
    <cellStyle name="Normal 3 2 2 21 3 5_Category Summary by LOB" xfId="15245"/>
    <cellStyle name="Normal 3 2 2 21 3 6" xfId="15246"/>
    <cellStyle name="Normal 3 2 2 21 3 6 2" xfId="15247"/>
    <cellStyle name="Normal 3 2 2 21 3 6_Category Summary by LOB" xfId="15248"/>
    <cellStyle name="Normal 3 2 2 21 3 7" xfId="15249"/>
    <cellStyle name="Normal 3 2 2 21 3 7 2" xfId="15250"/>
    <cellStyle name="Normal 3 2 2 21 3 7_Category Summary by LOB" xfId="15251"/>
    <cellStyle name="Normal 3 2 2 21 3 8" xfId="15252"/>
    <cellStyle name="Normal 3 2 2 21 3 8 2" xfId="15253"/>
    <cellStyle name="Normal 3 2 2 21 3 8_Category Summary by LOB" xfId="15254"/>
    <cellStyle name="Normal 3 2 2 21 3 9" xfId="15255"/>
    <cellStyle name="Normal 3 2 2 21 3_Category Summary by LOB" xfId="15256"/>
    <cellStyle name="Normal 3 2 2 21 4" xfId="15257"/>
    <cellStyle name="Normal 3 2 2 21 4 2" xfId="15258"/>
    <cellStyle name="Normal 3 2 2 21 4_Category Summary by LOB" xfId="15259"/>
    <cellStyle name="Normal 3 2 2 21 5" xfId="15260"/>
    <cellStyle name="Normal 3 2 2 21 5 2" xfId="15261"/>
    <cellStyle name="Normal 3 2 2 21 5_Category Summary by LOB" xfId="15262"/>
    <cellStyle name="Normal 3 2 2 21 6" xfId="15263"/>
    <cellStyle name="Normal 3 2 2 21 6 2" xfId="15264"/>
    <cellStyle name="Normal 3 2 2 21 6_Category Summary by LOB" xfId="15265"/>
    <cellStyle name="Normal 3 2 2 21 7" xfId="15266"/>
    <cellStyle name="Normal 3 2 2 21 7 2" xfId="15267"/>
    <cellStyle name="Normal 3 2 2 21 7_Category Summary by LOB" xfId="15268"/>
    <cellStyle name="Normal 3 2 2 21 8" xfId="15269"/>
    <cellStyle name="Normal 3 2 2 21 8 2" xfId="15270"/>
    <cellStyle name="Normal 3 2 2 21 8_Category Summary by LOB" xfId="15271"/>
    <cellStyle name="Normal 3 2 2 21 9" xfId="15272"/>
    <cellStyle name="Normal 3 2 2 21 9 2" xfId="15273"/>
    <cellStyle name="Normal 3 2 2 21 9_Category Summary by LOB" xfId="15274"/>
    <cellStyle name="Normal 3 2 2 21_Category Summary by LOB" xfId="15275"/>
    <cellStyle name="Normal 3 2 2 22" xfId="15276"/>
    <cellStyle name="Normal 3 2 2 22 10" xfId="15277"/>
    <cellStyle name="Normal 3 2 2 22 10 2" xfId="15278"/>
    <cellStyle name="Normal 3 2 2 22 10_Category Summary by LOB" xfId="15279"/>
    <cellStyle name="Normal 3 2 2 22 11" xfId="15280"/>
    <cellStyle name="Normal 3 2 2 22 2" xfId="15281"/>
    <cellStyle name="Normal 3 2 2 22 2 2" xfId="15282"/>
    <cellStyle name="Normal 3 2 2 22 2 2 2" xfId="15283"/>
    <cellStyle name="Normal 3 2 2 22 2 2_Category Summary by LOB" xfId="15284"/>
    <cellStyle name="Normal 3 2 2 22 2 3" xfId="15285"/>
    <cellStyle name="Normal 3 2 2 22 2 3 2" xfId="15286"/>
    <cellStyle name="Normal 3 2 2 22 2 3_Category Summary by LOB" xfId="15287"/>
    <cellStyle name="Normal 3 2 2 22 2 4" xfId="15288"/>
    <cellStyle name="Normal 3 2 2 22 2 4 2" xfId="15289"/>
    <cellStyle name="Normal 3 2 2 22 2 4_Category Summary by LOB" xfId="15290"/>
    <cellStyle name="Normal 3 2 2 22 2 5" xfId="15291"/>
    <cellStyle name="Normal 3 2 2 22 2 5 2" xfId="15292"/>
    <cellStyle name="Normal 3 2 2 22 2 5_Category Summary by LOB" xfId="15293"/>
    <cellStyle name="Normal 3 2 2 22 2 6" xfId="15294"/>
    <cellStyle name="Normal 3 2 2 22 2 6 2" xfId="15295"/>
    <cellStyle name="Normal 3 2 2 22 2 6_Category Summary by LOB" xfId="15296"/>
    <cellStyle name="Normal 3 2 2 22 2 7" xfId="15297"/>
    <cellStyle name="Normal 3 2 2 22 2 7 2" xfId="15298"/>
    <cellStyle name="Normal 3 2 2 22 2 7_Category Summary by LOB" xfId="15299"/>
    <cellStyle name="Normal 3 2 2 22 2 8" xfId="15300"/>
    <cellStyle name="Normal 3 2 2 22 2 8 2" xfId="15301"/>
    <cellStyle name="Normal 3 2 2 22 2 8_Category Summary by LOB" xfId="15302"/>
    <cellStyle name="Normal 3 2 2 22 2 9" xfId="15303"/>
    <cellStyle name="Normal 3 2 2 22 2_Category Summary by LOB" xfId="15304"/>
    <cellStyle name="Normal 3 2 2 22 3" xfId="15305"/>
    <cellStyle name="Normal 3 2 2 22 3 2" xfId="15306"/>
    <cellStyle name="Normal 3 2 2 22 3 2 2" xfId="15307"/>
    <cellStyle name="Normal 3 2 2 22 3 2_Category Summary by LOB" xfId="15308"/>
    <cellStyle name="Normal 3 2 2 22 3 3" xfId="15309"/>
    <cellStyle name="Normal 3 2 2 22 3 3 2" xfId="15310"/>
    <cellStyle name="Normal 3 2 2 22 3 3_Category Summary by LOB" xfId="15311"/>
    <cellStyle name="Normal 3 2 2 22 3 4" xfId="15312"/>
    <cellStyle name="Normal 3 2 2 22 3 4 2" xfId="15313"/>
    <cellStyle name="Normal 3 2 2 22 3 4_Category Summary by LOB" xfId="15314"/>
    <cellStyle name="Normal 3 2 2 22 3 5" xfId="15315"/>
    <cellStyle name="Normal 3 2 2 22 3 5 2" xfId="15316"/>
    <cellStyle name="Normal 3 2 2 22 3 5_Category Summary by LOB" xfId="15317"/>
    <cellStyle name="Normal 3 2 2 22 3 6" xfId="15318"/>
    <cellStyle name="Normal 3 2 2 22 3 6 2" xfId="15319"/>
    <cellStyle name="Normal 3 2 2 22 3 6_Category Summary by LOB" xfId="15320"/>
    <cellStyle name="Normal 3 2 2 22 3 7" xfId="15321"/>
    <cellStyle name="Normal 3 2 2 22 3 7 2" xfId="15322"/>
    <cellStyle name="Normal 3 2 2 22 3 7_Category Summary by LOB" xfId="15323"/>
    <cellStyle name="Normal 3 2 2 22 3 8" xfId="15324"/>
    <cellStyle name="Normal 3 2 2 22 3 8 2" xfId="15325"/>
    <cellStyle name="Normal 3 2 2 22 3 8_Category Summary by LOB" xfId="15326"/>
    <cellStyle name="Normal 3 2 2 22 3 9" xfId="15327"/>
    <cellStyle name="Normal 3 2 2 22 3_Category Summary by LOB" xfId="15328"/>
    <cellStyle name="Normal 3 2 2 22 4" xfId="15329"/>
    <cellStyle name="Normal 3 2 2 22 4 2" xfId="15330"/>
    <cellStyle name="Normal 3 2 2 22 4_Category Summary by LOB" xfId="15331"/>
    <cellStyle name="Normal 3 2 2 22 5" xfId="15332"/>
    <cellStyle name="Normal 3 2 2 22 5 2" xfId="15333"/>
    <cellStyle name="Normal 3 2 2 22 5_Category Summary by LOB" xfId="15334"/>
    <cellStyle name="Normal 3 2 2 22 6" xfId="15335"/>
    <cellStyle name="Normal 3 2 2 22 6 2" xfId="15336"/>
    <cellStyle name="Normal 3 2 2 22 6_Category Summary by LOB" xfId="15337"/>
    <cellStyle name="Normal 3 2 2 22 7" xfId="15338"/>
    <cellStyle name="Normal 3 2 2 22 7 2" xfId="15339"/>
    <cellStyle name="Normal 3 2 2 22 7_Category Summary by LOB" xfId="15340"/>
    <cellStyle name="Normal 3 2 2 22 8" xfId="15341"/>
    <cellStyle name="Normal 3 2 2 22 8 2" xfId="15342"/>
    <cellStyle name="Normal 3 2 2 22 8_Category Summary by LOB" xfId="15343"/>
    <cellStyle name="Normal 3 2 2 22 9" xfId="15344"/>
    <cellStyle name="Normal 3 2 2 22 9 2" xfId="15345"/>
    <cellStyle name="Normal 3 2 2 22 9_Category Summary by LOB" xfId="15346"/>
    <cellStyle name="Normal 3 2 2 22_Category Summary by LOB" xfId="15347"/>
    <cellStyle name="Normal 3 2 2 23" xfId="15348"/>
    <cellStyle name="Normal 3 2 2 23 10" xfId="15349"/>
    <cellStyle name="Normal 3 2 2 23 10 2" xfId="15350"/>
    <cellStyle name="Normal 3 2 2 23 10_Category Summary by LOB" xfId="15351"/>
    <cellStyle name="Normal 3 2 2 23 11" xfId="15352"/>
    <cellStyle name="Normal 3 2 2 23 2" xfId="15353"/>
    <cellStyle name="Normal 3 2 2 23 2 2" xfId="15354"/>
    <cellStyle name="Normal 3 2 2 23 2 2 2" xfId="15355"/>
    <cellStyle name="Normal 3 2 2 23 2 2_Category Summary by LOB" xfId="15356"/>
    <cellStyle name="Normal 3 2 2 23 2 3" xfId="15357"/>
    <cellStyle name="Normal 3 2 2 23 2 3 2" xfId="15358"/>
    <cellStyle name="Normal 3 2 2 23 2 3_Category Summary by LOB" xfId="15359"/>
    <cellStyle name="Normal 3 2 2 23 2 4" xfId="15360"/>
    <cellStyle name="Normal 3 2 2 23 2 4 2" xfId="15361"/>
    <cellStyle name="Normal 3 2 2 23 2 4_Category Summary by LOB" xfId="15362"/>
    <cellStyle name="Normal 3 2 2 23 2 5" xfId="15363"/>
    <cellStyle name="Normal 3 2 2 23 2 5 2" xfId="15364"/>
    <cellStyle name="Normal 3 2 2 23 2 5_Category Summary by LOB" xfId="15365"/>
    <cellStyle name="Normal 3 2 2 23 2 6" xfId="15366"/>
    <cellStyle name="Normal 3 2 2 23 2 6 2" xfId="15367"/>
    <cellStyle name="Normal 3 2 2 23 2 6_Category Summary by LOB" xfId="15368"/>
    <cellStyle name="Normal 3 2 2 23 2 7" xfId="15369"/>
    <cellStyle name="Normal 3 2 2 23 2 7 2" xfId="15370"/>
    <cellStyle name="Normal 3 2 2 23 2 7_Category Summary by LOB" xfId="15371"/>
    <cellStyle name="Normal 3 2 2 23 2 8" xfId="15372"/>
    <cellStyle name="Normal 3 2 2 23 2 8 2" xfId="15373"/>
    <cellStyle name="Normal 3 2 2 23 2 8_Category Summary by LOB" xfId="15374"/>
    <cellStyle name="Normal 3 2 2 23 2 9" xfId="15375"/>
    <cellStyle name="Normal 3 2 2 23 2_Category Summary by LOB" xfId="15376"/>
    <cellStyle name="Normal 3 2 2 23 3" xfId="15377"/>
    <cellStyle name="Normal 3 2 2 23 3 2" xfId="15378"/>
    <cellStyle name="Normal 3 2 2 23 3 2 2" xfId="15379"/>
    <cellStyle name="Normal 3 2 2 23 3 2_Category Summary by LOB" xfId="15380"/>
    <cellStyle name="Normal 3 2 2 23 3 3" xfId="15381"/>
    <cellStyle name="Normal 3 2 2 23 3 3 2" xfId="15382"/>
    <cellStyle name="Normal 3 2 2 23 3 3_Category Summary by LOB" xfId="15383"/>
    <cellStyle name="Normal 3 2 2 23 3 4" xfId="15384"/>
    <cellStyle name="Normal 3 2 2 23 3 4 2" xfId="15385"/>
    <cellStyle name="Normal 3 2 2 23 3 4_Category Summary by LOB" xfId="15386"/>
    <cellStyle name="Normal 3 2 2 23 3 5" xfId="15387"/>
    <cellStyle name="Normal 3 2 2 23 3 5 2" xfId="15388"/>
    <cellStyle name="Normal 3 2 2 23 3 5_Category Summary by LOB" xfId="15389"/>
    <cellStyle name="Normal 3 2 2 23 3 6" xfId="15390"/>
    <cellStyle name="Normal 3 2 2 23 3 6 2" xfId="15391"/>
    <cellStyle name="Normal 3 2 2 23 3 6_Category Summary by LOB" xfId="15392"/>
    <cellStyle name="Normal 3 2 2 23 3 7" xfId="15393"/>
    <cellStyle name="Normal 3 2 2 23 3 7 2" xfId="15394"/>
    <cellStyle name="Normal 3 2 2 23 3 7_Category Summary by LOB" xfId="15395"/>
    <cellStyle name="Normal 3 2 2 23 3 8" xfId="15396"/>
    <cellStyle name="Normal 3 2 2 23 3 8 2" xfId="15397"/>
    <cellStyle name="Normal 3 2 2 23 3 8_Category Summary by LOB" xfId="15398"/>
    <cellStyle name="Normal 3 2 2 23 3 9" xfId="15399"/>
    <cellStyle name="Normal 3 2 2 23 3_Category Summary by LOB" xfId="15400"/>
    <cellStyle name="Normal 3 2 2 23 4" xfId="15401"/>
    <cellStyle name="Normal 3 2 2 23 4 2" xfId="15402"/>
    <cellStyle name="Normal 3 2 2 23 4_Category Summary by LOB" xfId="15403"/>
    <cellStyle name="Normal 3 2 2 23 5" xfId="15404"/>
    <cellStyle name="Normal 3 2 2 23 5 2" xfId="15405"/>
    <cellStyle name="Normal 3 2 2 23 5_Category Summary by LOB" xfId="15406"/>
    <cellStyle name="Normal 3 2 2 23 6" xfId="15407"/>
    <cellStyle name="Normal 3 2 2 23 6 2" xfId="15408"/>
    <cellStyle name="Normal 3 2 2 23 6_Category Summary by LOB" xfId="15409"/>
    <cellStyle name="Normal 3 2 2 23 7" xfId="15410"/>
    <cellStyle name="Normal 3 2 2 23 7 2" xfId="15411"/>
    <cellStyle name="Normal 3 2 2 23 7_Category Summary by LOB" xfId="15412"/>
    <cellStyle name="Normal 3 2 2 23 8" xfId="15413"/>
    <cellStyle name="Normal 3 2 2 23 8 2" xfId="15414"/>
    <cellStyle name="Normal 3 2 2 23 8_Category Summary by LOB" xfId="15415"/>
    <cellStyle name="Normal 3 2 2 23 9" xfId="15416"/>
    <cellStyle name="Normal 3 2 2 23 9 2" xfId="15417"/>
    <cellStyle name="Normal 3 2 2 23 9_Category Summary by LOB" xfId="15418"/>
    <cellStyle name="Normal 3 2 2 23_Category Summary by LOB" xfId="15419"/>
    <cellStyle name="Normal 3 2 2 24" xfId="15420"/>
    <cellStyle name="Normal 3 2 2 24 2" xfId="15421"/>
    <cellStyle name="Normal 3 2 2 24 2 2" xfId="15422"/>
    <cellStyle name="Normal 3 2 2 24 2_Category Summary by LOB" xfId="15423"/>
    <cellStyle name="Normal 3 2 2 24 3" xfId="15424"/>
    <cellStyle name="Normal 3 2 2 24 3 2" xfId="15425"/>
    <cellStyle name="Normal 3 2 2 24 3_Category Summary by LOB" xfId="15426"/>
    <cellStyle name="Normal 3 2 2 24 4" xfId="15427"/>
    <cellStyle name="Normal 3 2 2 24 4 2" xfId="15428"/>
    <cellStyle name="Normal 3 2 2 24 4_Category Summary by LOB" xfId="15429"/>
    <cellStyle name="Normal 3 2 2 24 5" xfId="15430"/>
    <cellStyle name="Normal 3 2 2 24 5 2" xfId="15431"/>
    <cellStyle name="Normal 3 2 2 24 5_Category Summary by LOB" xfId="15432"/>
    <cellStyle name="Normal 3 2 2 24 6" xfId="15433"/>
    <cellStyle name="Normal 3 2 2 24 6 2" xfId="15434"/>
    <cellStyle name="Normal 3 2 2 24 6_Category Summary by LOB" xfId="15435"/>
    <cellStyle name="Normal 3 2 2 24 7" xfId="15436"/>
    <cellStyle name="Normal 3 2 2 24 7 2" xfId="15437"/>
    <cellStyle name="Normal 3 2 2 24 7_Category Summary by LOB" xfId="15438"/>
    <cellStyle name="Normal 3 2 2 24 8" xfId="15439"/>
    <cellStyle name="Normal 3 2 2 24 8 2" xfId="15440"/>
    <cellStyle name="Normal 3 2 2 24 8_Category Summary by LOB" xfId="15441"/>
    <cellStyle name="Normal 3 2 2 24 9" xfId="15442"/>
    <cellStyle name="Normal 3 2 2 24_Category Summary by LOB" xfId="15443"/>
    <cellStyle name="Normal 3 2 2 25" xfId="15444"/>
    <cellStyle name="Normal 3 2 2 25 2" xfId="15445"/>
    <cellStyle name="Normal 3 2 2 25 2 2" xfId="15446"/>
    <cellStyle name="Normal 3 2 2 25 2_Category Summary by LOB" xfId="15447"/>
    <cellStyle name="Normal 3 2 2 25 3" xfId="15448"/>
    <cellStyle name="Normal 3 2 2 25 3 2" xfId="15449"/>
    <cellStyle name="Normal 3 2 2 25 3_Category Summary by LOB" xfId="15450"/>
    <cellStyle name="Normal 3 2 2 25 4" xfId="15451"/>
    <cellStyle name="Normal 3 2 2 25 4 2" xfId="15452"/>
    <cellStyle name="Normal 3 2 2 25 4_Category Summary by LOB" xfId="15453"/>
    <cellStyle name="Normal 3 2 2 25 5" xfId="15454"/>
    <cellStyle name="Normal 3 2 2 25 5 2" xfId="15455"/>
    <cellStyle name="Normal 3 2 2 25 5_Category Summary by LOB" xfId="15456"/>
    <cellStyle name="Normal 3 2 2 25 6" xfId="15457"/>
    <cellStyle name="Normal 3 2 2 25 6 2" xfId="15458"/>
    <cellStyle name="Normal 3 2 2 25 6_Category Summary by LOB" xfId="15459"/>
    <cellStyle name="Normal 3 2 2 25 7" xfId="15460"/>
    <cellStyle name="Normal 3 2 2 25 7 2" xfId="15461"/>
    <cellStyle name="Normal 3 2 2 25 7_Category Summary by LOB" xfId="15462"/>
    <cellStyle name="Normal 3 2 2 25 8" xfId="15463"/>
    <cellStyle name="Normal 3 2 2 25 8 2" xfId="15464"/>
    <cellStyle name="Normal 3 2 2 25 8_Category Summary by LOB" xfId="15465"/>
    <cellStyle name="Normal 3 2 2 25 9" xfId="15466"/>
    <cellStyle name="Normal 3 2 2 25_Category Summary by LOB" xfId="15467"/>
    <cellStyle name="Normal 3 2 2 26" xfId="15468"/>
    <cellStyle name="Normal 3 2 2 26 2" xfId="15469"/>
    <cellStyle name="Normal 3 2 2 26_Category Summary by LOB" xfId="15470"/>
    <cellStyle name="Normal 3 2 2 27" xfId="15471"/>
    <cellStyle name="Normal 3 2 2 27 2" xfId="15472"/>
    <cellStyle name="Normal 3 2 2 27_Category Summary by LOB" xfId="15473"/>
    <cellStyle name="Normal 3 2 2 28" xfId="15474"/>
    <cellStyle name="Normal 3 2 2 28 2" xfId="15475"/>
    <cellStyle name="Normal 3 2 2 28_Category Summary by LOB" xfId="15476"/>
    <cellStyle name="Normal 3 2 2 29" xfId="15477"/>
    <cellStyle name="Normal 3 2 2 29 2" xfId="15478"/>
    <cellStyle name="Normal 3 2 2 29_Category Summary by LOB" xfId="15479"/>
    <cellStyle name="Normal 3 2 2 3" xfId="15480"/>
    <cellStyle name="Normal 3 2 2 3 10" xfId="15481"/>
    <cellStyle name="Normal 3 2 2 3 10 2" xfId="15482"/>
    <cellStyle name="Normal 3 2 2 3 10_Category Summary by LOB" xfId="15483"/>
    <cellStyle name="Normal 3 2 2 3 11" xfId="15484"/>
    <cellStyle name="Normal 3 2 2 3 12" xfId="15485"/>
    <cellStyle name="Normal 3 2 2 3 2" xfId="15486"/>
    <cellStyle name="Normal 3 2 2 3 2 2" xfId="15487"/>
    <cellStyle name="Normal 3 2 2 3 2 2 2" xfId="15488"/>
    <cellStyle name="Normal 3 2 2 3 2 2_Category Summary by LOB" xfId="15489"/>
    <cellStyle name="Normal 3 2 2 3 2 3" xfId="15490"/>
    <cellStyle name="Normal 3 2 2 3 2 3 2" xfId="15491"/>
    <cellStyle name="Normal 3 2 2 3 2 3_Category Summary by LOB" xfId="15492"/>
    <cellStyle name="Normal 3 2 2 3 2 4" xfId="15493"/>
    <cellStyle name="Normal 3 2 2 3 2 4 2" xfId="15494"/>
    <cellStyle name="Normal 3 2 2 3 2 4_Category Summary by LOB" xfId="15495"/>
    <cellStyle name="Normal 3 2 2 3 2 5" xfId="15496"/>
    <cellStyle name="Normal 3 2 2 3 2 5 2" xfId="15497"/>
    <cellStyle name="Normal 3 2 2 3 2 5_Category Summary by LOB" xfId="15498"/>
    <cellStyle name="Normal 3 2 2 3 2 6" xfId="15499"/>
    <cellStyle name="Normal 3 2 2 3 2 6 2" xfId="15500"/>
    <cellStyle name="Normal 3 2 2 3 2 6_Category Summary by LOB" xfId="15501"/>
    <cellStyle name="Normal 3 2 2 3 2 7" xfId="15502"/>
    <cellStyle name="Normal 3 2 2 3 2 7 2" xfId="15503"/>
    <cellStyle name="Normal 3 2 2 3 2 7_Category Summary by LOB" xfId="15504"/>
    <cellStyle name="Normal 3 2 2 3 2 8" xfId="15505"/>
    <cellStyle name="Normal 3 2 2 3 2 8 2" xfId="15506"/>
    <cellStyle name="Normal 3 2 2 3 2 8_Category Summary by LOB" xfId="15507"/>
    <cellStyle name="Normal 3 2 2 3 2 9" xfId="15508"/>
    <cellStyle name="Normal 3 2 2 3 2_Category Summary by LOB" xfId="15509"/>
    <cellStyle name="Normal 3 2 2 3 3" xfId="15510"/>
    <cellStyle name="Normal 3 2 2 3 3 2" xfId="15511"/>
    <cellStyle name="Normal 3 2 2 3 3 2 2" xfId="15512"/>
    <cellStyle name="Normal 3 2 2 3 3 2_Category Summary by LOB" xfId="15513"/>
    <cellStyle name="Normal 3 2 2 3 3 3" xfId="15514"/>
    <cellStyle name="Normal 3 2 2 3 3 3 2" xfId="15515"/>
    <cellStyle name="Normal 3 2 2 3 3 3_Category Summary by LOB" xfId="15516"/>
    <cellStyle name="Normal 3 2 2 3 3 4" xfId="15517"/>
    <cellStyle name="Normal 3 2 2 3 3 4 2" xfId="15518"/>
    <cellStyle name="Normal 3 2 2 3 3 4_Category Summary by LOB" xfId="15519"/>
    <cellStyle name="Normal 3 2 2 3 3 5" xfId="15520"/>
    <cellStyle name="Normal 3 2 2 3 3 5 2" xfId="15521"/>
    <cellStyle name="Normal 3 2 2 3 3 5_Category Summary by LOB" xfId="15522"/>
    <cellStyle name="Normal 3 2 2 3 3 6" xfId="15523"/>
    <cellStyle name="Normal 3 2 2 3 3 6 2" xfId="15524"/>
    <cellStyle name="Normal 3 2 2 3 3 6_Category Summary by LOB" xfId="15525"/>
    <cellStyle name="Normal 3 2 2 3 3 7" xfId="15526"/>
    <cellStyle name="Normal 3 2 2 3 3 7 2" xfId="15527"/>
    <cellStyle name="Normal 3 2 2 3 3 7_Category Summary by LOB" xfId="15528"/>
    <cellStyle name="Normal 3 2 2 3 3 8" xfId="15529"/>
    <cellStyle name="Normal 3 2 2 3 3 8 2" xfId="15530"/>
    <cellStyle name="Normal 3 2 2 3 3 8_Category Summary by LOB" xfId="15531"/>
    <cellStyle name="Normal 3 2 2 3 3 9" xfId="15532"/>
    <cellStyle name="Normal 3 2 2 3 3_Category Summary by LOB" xfId="15533"/>
    <cellStyle name="Normal 3 2 2 3 4" xfId="15534"/>
    <cellStyle name="Normal 3 2 2 3 4 2" xfId="15535"/>
    <cellStyle name="Normal 3 2 2 3 4_Category Summary by LOB" xfId="15536"/>
    <cellStyle name="Normal 3 2 2 3 5" xfId="15537"/>
    <cellStyle name="Normal 3 2 2 3 5 2" xfId="15538"/>
    <cellStyle name="Normal 3 2 2 3 5_Category Summary by LOB" xfId="15539"/>
    <cellStyle name="Normal 3 2 2 3 6" xfId="15540"/>
    <cellStyle name="Normal 3 2 2 3 6 2" xfId="15541"/>
    <cellStyle name="Normal 3 2 2 3 6_Category Summary by LOB" xfId="15542"/>
    <cellStyle name="Normal 3 2 2 3 7" xfId="15543"/>
    <cellStyle name="Normal 3 2 2 3 7 2" xfId="15544"/>
    <cellStyle name="Normal 3 2 2 3 7_Category Summary by LOB" xfId="15545"/>
    <cellStyle name="Normal 3 2 2 3 8" xfId="15546"/>
    <cellStyle name="Normal 3 2 2 3 8 2" xfId="15547"/>
    <cellStyle name="Normal 3 2 2 3 8_Category Summary by LOB" xfId="15548"/>
    <cellStyle name="Normal 3 2 2 3 9" xfId="15549"/>
    <cellStyle name="Normal 3 2 2 3 9 2" xfId="15550"/>
    <cellStyle name="Normal 3 2 2 3 9_Category Summary by LOB" xfId="15551"/>
    <cellStyle name="Normal 3 2 2 3_Category Summary by LOB" xfId="15552"/>
    <cellStyle name="Normal 3 2 2 30" xfId="15553"/>
    <cellStyle name="Normal 3 2 2 30 2" xfId="15554"/>
    <cellStyle name="Normal 3 2 2 30_Category Summary by LOB" xfId="15555"/>
    <cellStyle name="Normal 3 2 2 31" xfId="15556"/>
    <cellStyle name="Normal 3 2 2 31 2" xfId="15557"/>
    <cellStyle name="Normal 3 2 2 31_Category Summary by LOB" xfId="15558"/>
    <cellStyle name="Normal 3 2 2 32" xfId="15559"/>
    <cellStyle name="Normal 3 2 2 32 2" xfId="15560"/>
    <cellStyle name="Normal 3 2 2 32_Category Summary by LOB" xfId="15561"/>
    <cellStyle name="Normal 3 2 2 33" xfId="15562"/>
    <cellStyle name="Normal 3 2 2 34" xfId="15563"/>
    <cellStyle name="Normal 3 2 2 35" xfId="15564"/>
    <cellStyle name="Normal 3 2 2 36" xfId="15565"/>
    <cellStyle name="Normal 3 2 2 37" xfId="15566"/>
    <cellStyle name="Normal 3 2 2 4" xfId="15567"/>
    <cellStyle name="Normal 3 2 2 4 10" xfId="15568"/>
    <cellStyle name="Normal 3 2 2 4 10 2" xfId="15569"/>
    <cellStyle name="Normal 3 2 2 4 10_Category Summary by LOB" xfId="15570"/>
    <cellStyle name="Normal 3 2 2 4 11" xfId="15571"/>
    <cellStyle name="Normal 3 2 2 4 2" xfId="15572"/>
    <cellStyle name="Normal 3 2 2 4 2 2" xfId="15573"/>
    <cellStyle name="Normal 3 2 2 4 2 2 2" xfId="15574"/>
    <cellStyle name="Normal 3 2 2 4 2 2_Category Summary by LOB" xfId="15575"/>
    <cellStyle name="Normal 3 2 2 4 2 3" xfId="15576"/>
    <cellStyle name="Normal 3 2 2 4 2 3 2" xfId="15577"/>
    <cellStyle name="Normal 3 2 2 4 2 3_Category Summary by LOB" xfId="15578"/>
    <cellStyle name="Normal 3 2 2 4 2 4" xfId="15579"/>
    <cellStyle name="Normal 3 2 2 4 2 4 2" xfId="15580"/>
    <cellStyle name="Normal 3 2 2 4 2 4_Category Summary by LOB" xfId="15581"/>
    <cellStyle name="Normal 3 2 2 4 2 5" xfId="15582"/>
    <cellStyle name="Normal 3 2 2 4 2 5 2" xfId="15583"/>
    <cellStyle name="Normal 3 2 2 4 2 5_Category Summary by LOB" xfId="15584"/>
    <cellStyle name="Normal 3 2 2 4 2 6" xfId="15585"/>
    <cellStyle name="Normal 3 2 2 4 2 6 2" xfId="15586"/>
    <cellStyle name="Normal 3 2 2 4 2 6_Category Summary by LOB" xfId="15587"/>
    <cellStyle name="Normal 3 2 2 4 2 7" xfId="15588"/>
    <cellStyle name="Normal 3 2 2 4 2 7 2" xfId="15589"/>
    <cellStyle name="Normal 3 2 2 4 2 7_Category Summary by LOB" xfId="15590"/>
    <cellStyle name="Normal 3 2 2 4 2 8" xfId="15591"/>
    <cellStyle name="Normal 3 2 2 4 2 8 2" xfId="15592"/>
    <cellStyle name="Normal 3 2 2 4 2 8_Category Summary by LOB" xfId="15593"/>
    <cellStyle name="Normal 3 2 2 4 2 9" xfId="15594"/>
    <cellStyle name="Normal 3 2 2 4 2_Category Summary by LOB" xfId="15595"/>
    <cellStyle name="Normal 3 2 2 4 3" xfId="15596"/>
    <cellStyle name="Normal 3 2 2 4 3 2" xfId="15597"/>
    <cellStyle name="Normal 3 2 2 4 3 2 2" xfId="15598"/>
    <cellStyle name="Normal 3 2 2 4 3 2_Category Summary by LOB" xfId="15599"/>
    <cellStyle name="Normal 3 2 2 4 3 3" xfId="15600"/>
    <cellStyle name="Normal 3 2 2 4 3 3 2" xfId="15601"/>
    <cellStyle name="Normal 3 2 2 4 3 3_Category Summary by LOB" xfId="15602"/>
    <cellStyle name="Normal 3 2 2 4 3 4" xfId="15603"/>
    <cellStyle name="Normal 3 2 2 4 3 4 2" xfId="15604"/>
    <cellStyle name="Normal 3 2 2 4 3 4_Category Summary by LOB" xfId="15605"/>
    <cellStyle name="Normal 3 2 2 4 3 5" xfId="15606"/>
    <cellStyle name="Normal 3 2 2 4 3 5 2" xfId="15607"/>
    <cellStyle name="Normal 3 2 2 4 3 5_Category Summary by LOB" xfId="15608"/>
    <cellStyle name="Normal 3 2 2 4 3 6" xfId="15609"/>
    <cellStyle name="Normal 3 2 2 4 3 6 2" xfId="15610"/>
    <cellStyle name="Normal 3 2 2 4 3 6_Category Summary by LOB" xfId="15611"/>
    <cellStyle name="Normal 3 2 2 4 3 7" xfId="15612"/>
    <cellStyle name="Normal 3 2 2 4 3 7 2" xfId="15613"/>
    <cellStyle name="Normal 3 2 2 4 3 7_Category Summary by LOB" xfId="15614"/>
    <cellStyle name="Normal 3 2 2 4 3 8" xfId="15615"/>
    <cellStyle name="Normal 3 2 2 4 3 8 2" xfId="15616"/>
    <cellStyle name="Normal 3 2 2 4 3 8_Category Summary by LOB" xfId="15617"/>
    <cellStyle name="Normal 3 2 2 4 3 9" xfId="15618"/>
    <cellStyle name="Normal 3 2 2 4 3_Category Summary by LOB" xfId="15619"/>
    <cellStyle name="Normal 3 2 2 4 4" xfId="15620"/>
    <cellStyle name="Normal 3 2 2 4 4 2" xfId="15621"/>
    <cellStyle name="Normal 3 2 2 4 4_Category Summary by LOB" xfId="15622"/>
    <cellStyle name="Normal 3 2 2 4 5" xfId="15623"/>
    <cellStyle name="Normal 3 2 2 4 5 2" xfId="15624"/>
    <cellStyle name="Normal 3 2 2 4 5_Category Summary by LOB" xfId="15625"/>
    <cellStyle name="Normal 3 2 2 4 6" xfId="15626"/>
    <cellStyle name="Normal 3 2 2 4 6 2" xfId="15627"/>
    <cellStyle name="Normal 3 2 2 4 6_Category Summary by LOB" xfId="15628"/>
    <cellStyle name="Normal 3 2 2 4 7" xfId="15629"/>
    <cellStyle name="Normal 3 2 2 4 7 2" xfId="15630"/>
    <cellStyle name="Normal 3 2 2 4 7_Category Summary by LOB" xfId="15631"/>
    <cellStyle name="Normal 3 2 2 4 8" xfId="15632"/>
    <cellStyle name="Normal 3 2 2 4 8 2" xfId="15633"/>
    <cellStyle name="Normal 3 2 2 4 8_Category Summary by LOB" xfId="15634"/>
    <cellStyle name="Normal 3 2 2 4 9" xfId="15635"/>
    <cellStyle name="Normal 3 2 2 4 9 2" xfId="15636"/>
    <cellStyle name="Normal 3 2 2 4 9_Category Summary by LOB" xfId="15637"/>
    <cellStyle name="Normal 3 2 2 4_Category Summary by LOB" xfId="15638"/>
    <cellStyle name="Normal 3 2 2 5" xfId="15639"/>
    <cellStyle name="Normal 3 2 2 5 10" xfId="15640"/>
    <cellStyle name="Normal 3 2 2 5 10 2" xfId="15641"/>
    <cellStyle name="Normal 3 2 2 5 10_Category Summary by LOB" xfId="15642"/>
    <cellStyle name="Normal 3 2 2 5 11" xfId="15643"/>
    <cellStyle name="Normal 3 2 2 5 2" xfId="15644"/>
    <cellStyle name="Normal 3 2 2 5 2 2" xfId="15645"/>
    <cellStyle name="Normal 3 2 2 5 2 2 2" xfId="15646"/>
    <cellStyle name="Normal 3 2 2 5 2 2_Category Summary by LOB" xfId="15647"/>
    <cellStyle name="Normal 3 2 2 5 2 3" xfId="15648"/>
    <cellStyle name="Normal 3 2 2 5 2 3 2" xfId="15649"/>
    <cellStyle name="Normal 3 2 2 5 2 3_Category Summary by LOB" xfId="15650"/>
    <cellStyle name="Normal 3 2 2 5 2 4" xfId="15651"/>
    <cellStyle name="Normal 3 2 2 5 2 4 2" xfId="15652"/>
    <cellStyle name="Normal 3 2 2 5 2 4_Category Summary by LOB" xfId="15653"/>
    <cellStyle name="Normal 3 2 2 5 2 5" xfId="15654"/>
    <cellStyle name="Normal 3 2 2 5 2 5 2" xfId="15655"/>
    <cellStyle name="Normal 3 2 2 5 2 5_Category Summary by LOB" xfId="15656"/>
    <cellStyle name="Normal 3 2 2 5 2 6" xfId="15657"/>
    <cellStyle name="Normal 3 2 2 5 2 6 2" xfId="15658"/>
    <cellStyle name="Normal 3 2 2 5 2 6_Category Summary by LOB" xfId="15659"/>
    <cellStyle name="Normal 3 2 2 5 2 7" xfId="15660"/>
    <cellStyle name="Normal 3 2 2 5 2 7 2" xfId="15661"/>
    <cellStyle name="Normal 3 2 2 5 2 7_Category Summary by LOB" xfId="15662"/>
    <cellStyle name="Normal 3 2 2 5 2 8" xfId="15663"/>
    <cellStyle name="Normal 3 2 2 5 2 8 2" xfId="15664"/>
    <cellStyle name="Normal 3 2 2 5 2 8_Category Summary by LOB" xfId="15665"/>
    <cellStyle name="Normal 3 2 2 5 2 9" xfId="15666"/>
    <cellStyle name="Normal 3 2 2 5 2_Category Summary by LOB" xfId="15667"/>
    <cellStyle name="Normal 3 2 2 5 3" xfId="15668"/>
    <cellStyle name="Normal 3 2 2 5 3 2" xfId="15669"/>
    <cellStyle name="Normal 3 2 2 5 3 2 2" xfId="15670"/>
    <cellStyle name="Normal 3 2 2 5 3 2_Category Summary by LOB" xfId="15671"/>
    <cellStyle name="Normal 3 2 2 5 3 3" xfId="15672"/>
    <cellStyle name="Normal 3 2 2 5 3 3 2" xfId="15673"/>
    <cellStyle name="Normal 3 2 2 5 3 3_Category Summary by LOB" xfId="15674"/>
    <cellStyle name="Normal 3 2 2 5 3 4" xfId="15675"/>
    <cellStyle name="Normal 3 2 2 5 3 4 2" xfId="15676"/>
    <cellStyle name="Normal 3 2 2 5 3 4_Category Summary by LOB" xfId="15677"/>
    <cellStyle name="Normal 3 2 2 5 3 5" xfId="15678"/>
    <cellStyle name="Normal 3 2 2 5 3 5 2" xfId="15679"/>
    <cellStyle name="Normal 3 2 2 5 3 5_Category Summary by LOB" xfId="15680"/>
    <cellStyle name="Normal 3 2 2 5 3 6" xfId="15681"/>
    <cellStyle name="Normal 3 2 2 5 3 6 2" xfId="15682"/>
    <cellStyle name="Normal 3 2 2 5 3 6_Category Summary by LOB" xfId="15683"/>
    <cellStyle name="Normal 3 2 2 5 3 7" xfId="15684"/>
    <cellStyle name="Normal 3 2 2 5 3 7 2" xfId="15685"/>
    <cellStyle name="Normal 3 2 2 5 3 7_Category Summary by LOB" xfId="15686"/>
    <cellStyle name="Normal 3 2 2 5 3 8" xfId="15687"/>
    <cellStyle name="Normal 3 2 2 5 3 8 2" xfId="15688"/>
    <cellStyle name="Normal 3 2 2 5 3 8_Category Summary by LOB" xfId="15689"/>
    <cellStyle name="Normal 3 2 2 5 3 9" xfId="15690"/>
    <cellStyle name="Normal 3 2 2 5 3_Category Summary by LOB" xfId="15691"/>
    <cellStyle name="Normal 3 2 2 5 4" xfId="15692"/>
    <cellStyle name="Normal 3 2 2 5 4 2" xfId="15693"/>
    <cellStyle name="Normal 3 2 2 5 4_Category Summary by LOB" xfId="15694"/>
    <cellStyle name="Normal 3 2 2 5 5" xfId="15695"/>
    <cellStyle name="Normal 3 2 2 5 5 2" xfId="15696"/>
    <cellStyle name="Normal 3 2 2 5 5_Category Summary by LOB" xfId="15697"/>
    <cellStyle name="Normal 3 2 2 5 6" xfId="15698"/>
    <cellStyle name="Normal 3 2 2 5 6 2" xfId="15699"/>
    <cellStyle name="Normal 3 2 2 5 6_Category Summary by LOB" xfId="15700"/>
    <cellStyle name="Normal 3 2 2 5 7" xfId="15701"/>
    <cellStyle name="Normal 3 2 2 5 7 2" xfId="15702"/>
    <cellStyle name="Normal 3 2 2 5 7_Category Summary by LOB" xfId="15703"/>
    <cellStyle name="Normal 3 2 2 5 8" xfId="15704"/>
    <cellStyle name="Normal 3 2 2 5 8 2" xfId="15705"/>
    <cellStyle name="Normal 3 2 2 5 8_Category Summary by LOB" xfId="15706"/>
    <cellStyle name="Normal 3 2 2 5 9" xfId="15707"/>
    <cellStyle name="Normal 3 2 2 5 9 2" xfId="15708"/>
    <cellStyle name="Normal 3 2 2 5 9_Category Summary by LOB" xfId="15709"/>
    <cellStyle name="Normal 3 2 2 5_Category Summary by LOB" xfId="15710"/>
    <cellStyle name="Normal 3 2 2 6" xfId="15711"/>
    <cellStyle name="Normal 3 2 2 6 10" xfId="15712"/>
    <cellStyle name="Normal 3 2 2 6 10 2" xfId="15713"/>
    <cellStyle name="Normal 3 2 2 6 10_Category Summary by LOB" xfId="15714"/>
    <cellStyle name="Normal 3 2 2 6 11" xfId="15715"/>
    <cellStyle name="Normal 3 2 2 6 2" xfId="15716"/>
    <cellStyle name="Normal 3 2 2 6 2 2" xfId="15717"/>
    <cellStyle name="Normal 3 2 2 6 2 2 2" xfId="15718"/>
    <cellStyle name="Normal 3 2 2 6 2 2_Category Summary by LOB" xfId="15719"/>
    <cellStyle name="Normal 3 2 2 6 2 3" xfId="15720"/>
    <cellStyle name="Normal 3 2 2 6 2 3 2" xfId="15721"/>
    <cellStyle name="Normal 3 2 2 6 2 3_Category Summary by LOB" xfId="15722"/>
    <cellStyle name="Normal 3 2 2 6 2 4" xfId="15723"/>
    <cellStyle name="Normal 3 2 2 6 2 4 2" xfId="15724"/>
    <cellStyle name="Normal 3 2 2 6 2 4_Category Summary by LOB" xfId="15725"/>
    <cellStyle name="Normal 3 2 2 6 2 5" xfId="15726"/>
    <cellStyle name="Normal 3 2 2 6 2 5 2" xfId="15727"/>
    <cellStyle name="Normal 3 2 2 6 2 5_Category Summary by LOB" xfId="15728"/>
    <cellStyle name="Normal 3 2 2 6 2 6" xfId="15729"/>
    <cellStyle name="Normal 3 2 2 6 2 6 2" xfId="15730"/>
    <cellStyle name="Normal 3 2 2 6 2 6_Category Summary by LOB" xfId="15731"/>
    <cellStyle name="Normal 3 2 2 6 2 7" xfId="15732"/>
    <cellStyle name="Normal 3 2 2 6 2 7 2" xfId="15733"/>
    <cellStyle name="Normal 3 2 2 6 2 7_Category Summary by LOB" xfId="15734"/>
    <cellStyle name="Normal 3 2 2 6 2 8" xfId="15735"/>
    <cellStyle name="Normal 3 2 2 6 2 8 2" xfId="15736"/>
    <cellStyle name="Normal 3 2 2 6 2 8_Category Summary by LOB" xfId="15737"/>
    <cellStyle name="Normal 3 2 2 6 2 9" xfId="15738"/>
    <cellStyle name="Normal 3 2 2 6 2_Category Summary by LOB" xfId="15739"/>
    <cellStyle name="Normal 3 2 2 6 3" xfId="15740"/>
    <cellStyle name="Normal 3 2 2 6 3 2" xfId="15741"/>
    <cellStyle name="Normal 3 2 2 6 3 2 2" xfId="15742"/>
    <cellStyle name="Normal 3 2 2 6 3 2_Category Summary by LOB" xfId="15743"/>
    <cellStyle name="Normal 3 2 2 6 3 3" xfId="15744"/>
    <cellStyle name="Normal 3 2 2 6 3 3 2" xfId="15745"/>
    <cellStyle name="Normal 3 2 2 6 3 3_Category Summary by LOB" xfId="15746"/>
    <cellStyle name="Normal 3 2 2 6 3 4" xfId="15747"/>
    <cellStyle name="Normal 3 2 2 6 3 4 2" xfId="15748"/>
    <cellStyle name="Normal 3 2 2 6 3 4_Category Summary by LOB" xfId="15749"/>
    <cellStyle name="Normal 3 2 2 6 3 5" xfId="15750"/>
    <cellStyle name="Normal 3 2 2 6 3 5 2" xfId="15751"/>
    <cellStyle name="Normal 3 2 2 6 3 5_Category Summary by LOB" xfId="15752"/>
    <cellStyle name="Normal 3 2 2 6 3 6" xfId="15753"/>
    <cellStyle name="Normal 3 2 2 6 3 6 2" xfId="15754"/>
    <cellStyle name="Normal 3 2 2 6 3 6_Category Summary by LOB" xfId="15755"/>
    <cellStyle name="Normal 3 2 2 6 3 7" xfId="15756"/>
    <cellStyle name="Normal 3 2 2 6 3 7 2" xfId="15757"/>
    <cellStyle name="Normal 3 2 2 6 3 7_Category Summary by LOB" xfId="15758"/>
    <cellStyle name="Normal 3 2 2 6 3 8" xfId="15759"/>
    <cellStyle name="Normal 3 2 2 6 3 8 2" xfId="15760"/>
    <cellStyle name="Normal 3 2 2 6 3 8_Category Summary by LOB" xfId="15761"/>
    <cellStyle name="Normal 3 2 2 6 3 9" xfId="15762"/>
    <cellStyle name="Normal 3 2 2 6 3_Category Summary by LOB" xfId="15763"/>
    <cellStyle name="Normal 3 2 2 6 4" xfId="15764"/>
    <cellStyle name="Normal 3 2 2 6 4 2" xfId="15765"/>
    <cellStyle name="Normal 3 2 2 6 4_Category Summary by LOB" xfId="15766"/>
    <cellStyle name="Normal 3 2 2 6 5" xfId="15767"/>
    <cellStyle name="Normal 3 2 2 6 5 2" xfId="15768"/>
    <cellStyle name="Normal 3 2 2 6 5_Category Summary by LOB" xfId="15769"/>
    <cellStyle name="Normal 3 2 2 6 6" xfId="15770"/>
    <cellStyle name="Normal 3 2 2 6 6 2" xfId="15771"/>
    <cellStyle name="Normal 3 2 2 6 6_Category Summary by LOB" xfId="15772"/>
    <cellStyle name="Normal 3 2 2 6 7" xfId="15773"/>
    <cellStyle name="Normal 3 2 2 6 7 2" xfId="15774"/>
    <cellStyle name="Normal 3 2 2 6 7_Category Summary by LOB" xfId="15775"/>
    <cellStyle name="Normal 3 2 2 6 8" xfId="15776"/>
    <cellStyle name="Normal 3 2 2 6 8 2" xfId="15777"/>
    <cellStyle name="Normal 3 2 2 6 8_Category Summary by LOB" xfId="15778"/>
    <cellStyle name="Normal 3 2 2 6 9" xfId="15779"/>
    <cellStyle name="Normal 3 2 2 6 9 2" xfId="15780"/>
    <cellStyle name="Normal 3 2 2 6 9_Category Summary by LOB" xfId="15781"/>
    <cellStyle name="Normal 3 2 2 6_Category Summary by LOB" xfId="15782"/>
    <cellStyle name="Normal 3 2 2 7" xfId="15783"/>
    <cellStyle name="Normal 3 2 2 7 10" xfId="15784"/>
    <cellStyle name="Normal 3 2 2 7 10 2" xfId="15785"/>
    <cellStyle name="Normal 3 2 2 7 10_Category Summary by LOB" xfId="15786"/>
    <cellStyle name="Normal 3 2 2 7 11" xfId="15787"/>
    <cellStyle name="Normal 3 2 2 7 2" xfId="15788"/>
    <cellStyle name="Normal 3 2 2 7 2 2" xfId="15789"/>
    <cellStyle name="Normal 3 2 2 7 2 2 2" xfId="15790"/>
    <cellStyle name="Normal 3 2 2 7 2 2_Category Summary by LOB" xfId="15791"/>
    <cellStyle name="Normal 3 2 2 7 2 3" xfId="15792"/>
    <cellStyle name="Normal 3 2 2 7 2 3 2" xfId="15793"/>
    <cellStyle name="Normal 3 2 2 7 2 3_Category Summary by LOB" xfId="15794"/>
    <cellStyle name="Normal 3 2 2 7 2 4" xfId="15795"/>
    <cellStyle name="Normal 3 2 2 7 2 4 2" xfId="15796"/>
    <cellStyle name="Normal 3 2 2 7 2 4_Category Summary by LOB" xfId="15797"/>
    <cellStyle name="Normal 3 2 2 7 2 5" xfId="15798"/>
    <cellStyle name="Normal 3 2 2 7 2 5 2" xfId="15799"/>
    <cellStyle name="Normal 3 2 2 7 2 5_Category Summary by LOB" xfId="15800"/>
    <cellStyle name="Normal 3 2 2 7 2 6" xfId="15801"/>
    <cellStyle name="Normal 3 2 2 7 2 6 2" xfId="15802"/>
    <cellStyle name="Normal 3 2 2 7 2 6_Category Summary by LOB" xfId="15803"/>
    <cellStyle name="Normal 3 2 2 7 2 7" xfId="15804"/>
    <cellStyle name="Normal 3 2 2 7 2 7 2" xfId="15805"/>
    <cellStyle name="Normal 3 2 2 7 2 7_Category Summary by LOB" xfId="15806"/>
    <cellStyle name="Normal 3 2 2 7 2 8" xfId="15807"/>
    <cellStyle name="Normal 3 2 2 7 2 8 2" xfId="15808"/>
    <cellStyle name="Normal 3 2 2 7 2 8_Category Summary by LOB" xfId="15809"/>
    <cellStyle name="Normal 3 2 2 7 2 9" xfId="15810"/>
    <cellStyle name="Normal 3 2 2 7 2_Category Summary by LOB" xfId="15811"/>
    <cellStyle name="Normal 3 2 2 7 3" xfId="15812"/>
    <cellStyle name="Normal 3 2 2 7 3 2" xfId="15813"/>
    <cellStyle name="Normal 3 2 2 7 3 2 2" xfId="15814"/>
    <cellStyle name="Normal 3 2 2 7 3 2_Category Summary by LOB" xfId="15815"/>
    <cellStyle name="Normal 3 2 2 7 3 3" xfId="15816"/>
    <cellStyle name="Normal 3 2 2 7 3 3 2" xfId="15817"/>
    <cellStyle name="Normal 3 2 2 7 3 3_Category Summary by LOB" xfId="15818"/>
    <cellStyle name="Normal 3 2 2 7 3 4" xfId="15819"/>
    <cellStyle name="Normal 3 2 2 7 3 4 2" xfId="15820"/>
    <cellStyle name="Normal 3 2 2 7 3 4_Category Summary by LOB" xfId="15821"/>
    <cellStyle name="Normal 3 2 2 7 3 5" xfId="15822"/>
    <cellStyle name="Normal 3 2 2 7 3 5 2" xfId="15823"/>
    <cellStyle name="Normal 3 2 2 7 3 5_Category Summary by LOB" xfId="15824"/>
    <cellStyle name="Normal 3 2 2 7 3 6" xfId="15825"/>
    <cellStyle name="Normal 3 2 2 7 3 6 2" xfId="15826"/>
    <cellStyle name="Normal 3 2 2 7 3 6_Category Summary by LOB" xfId="15827"/>
    <cellStyle name="Normal 3 2 2 7 3 7" xfId="15828"/>
    <cellStyle name="Normal 3 2 2 7 3 7 2" xfId="15829"/>
    <cellStyle name="Normal 3 2 2 7 3 7_Category Summary by LOB" xfId="15830"/>
    <cellStyle name="Normal 3 2 2 7 3 8" xfId="15831"/>
    <cellStyle name="Normal 3 2 2 7 3 8 2" xfId="15832"/>
    <cellStyle name="Normal 3 2 2 7 3 8_Category Summary by LOB" xfId="15833"/>
    <cellStyle name="Normal 3 2 2 7 3 9" xfId="15834"/>
    <cellStyle name="Normal 3 2 2 7 3_Category Summary by LOB" xfId="15835"/>
    <cellStyle name="Normal 3 2 2 7 4" xfId="15836"/>
    <cellStyle name="Normal 3 2 2 7 4 2" xfId="15837"/>
    <cellStyle name="Normal 3 2 2 7 4_Category Summary by LOB" xfId="15838"/>
    <cellStyle name="Normal 3 2 2 7 5" xfId="15839"/>
    <cellStyle name="Normal 3 2 2 7 5 2" xfId="15840"/>
    <cellStyle name="Normal 3 2 2 7 5_Category Summary by LOB" xfId="15841"/>
    <cellStyle name="Normal 3 2 2 7 6" xfId="15842"/>
    <cellStyle name="Normal 3 2 2 7 6 2" xfId="15843"/>
    <cellStyle name="Normal 3 2 2 7 6_Category Summary by LOB" xfId="15844"/>
    <cellStyle name="Normal 3 2 2 7 7" xfId="15845"/>
    <cellStyle name="Normal 3 2 2 7 7 2" xfId="15846"/>
    <cellStyle name="Normal 3 2 2 7 7_Category Summary by LOB" xfId="15847"/>
    <cellStyle name="Normal 3 2 2 7 8" xfId="15848"/>
    <cellStyle name="Normal 3 2 2 7 8 2" xfId="15849"/>
    <cellStyle name="Normal 3 2 2 7 8_Category Summary by LOB" xfId="15850"/>
    <cellStyle name="Normal 3 2 2 7 9" xfId="15851"/>
    <cellStyle name="Normal 3 2 2 7 9 2" xfId="15852"/>
    <cellStyle name="Normal 3 2 2 7 9_Category Summary by LOB" xfId="15853"/>
    <cellStyle name="Normal 3 2 2 7_Category Summary by LOB" xfId="15854"/>
    <cellStyle name="Normal 3 2 2 8" xfId="15855"/>
    <cellStyle name="Normal 3 2 2 8 10" xfId="15856"/>
    <cellStyle name="Normal 3 2 2 8 10 2" xfId="15857"/>
    <cellStyle name="Normal 3 2 2 8 10_Category Summary by LOB" xfId="15858"/>
    <cellStyle name="Normal 3 2 2 8 11" xfId="15859"/>
    <cellStyle name="Normal 3 2 2 8 2" xfId="15860"/>
    <cellStyle name="Normal 3 2 2 8 2 2" xfId="15861"/>
    <cellStyle name="Normal 3 2 2 8 2 2 2" xfId="15862"/>
    <cellStyle name="Normal 3 2 2 8 2 2_Category Summary by LOB" xfId="15863"/>
    <cellStyle name="Normal 3 2 2 8 2 3" xfId="15864"/>
    <cellStyle name="Normal 3 2 2 8 2 3 2" xfId="15865"/>
    <cellStyle name="Normal 3 2 2 8 2 3_Category Summary by LOB" xfId="15866"/>
    <cellStyle name="Normal 3 2 2 8 2 4" xfId="15867"/>
    <cellStyle name="Normal 3 2 2 8 2 4 2" xfId="15868"/>
    <cellStyle name="Normal 3 2 2 8 2 4_Category Summary by LOB" xfId="15869"/>
    <cellStyle name="Normal 3 2 2 8 2 5" xfId="15870"/>
    <cellStyle name="Normal 3 2 2 8 2 5 2" xfId="15871"/>
    <cellStyle name="Normal 3 2 2 8 2 5_Category Summary by LOB" xfId="15872"/>
    <cellStyle name="Normal 3 2 2 8 2 6" xfId="15873"/>
    <cellStyle name="Normal 3 2 2 8 2 6 2" xfId="15874"/>
    <cellStyle name="Normal 3 2 2 8 2 6_Category Summary by LOB" xfId="15875"/>
    <cellStyle name="Normal 3 2 2 8 2 7" xfId="15876"/>
    <cellStyle name="Normal 3 2 2 8 2 7 2" xfId="15877"/>
    <cellStyle name="Normal 3 2 2 8 2 7_Category Summary by LOB" xfId="15878"/>
    <cellStyle name="Normal 3 2 2 8 2 8" xfId="15879"/>
    <cellStyle name="Normal 3 2 2 8 2 8 2" xfId="15880"/>
    <cellStyle name="Normal 3 2 2 8 2 8_Category Summary by LOB" xfId="15881"/>
    <cellStyle name="Normal 3 2 2 8 2 9" xfId="15882"/>
    <cellStyle name="Normal 3 2 2 8 2_Category Summary by LOB" xfId="15883"/>
    <cellStyle name="Normal 3 2 2 8 3" xfId="15884"/>
    <cellStyle name="Normal 3 2 2 8 3 2" xfId="15885"/>
    <cellStyle name="Normal 3 2 2 8 3 2 2" xfId="15886"/>
    <cellStyle name="Normal 3 2 2 8 3 2_Category Summary by LOB" xfId="15887"/>
    <cellStyle name="Normal 3 2 2 8 3 3" xfId="15888"/>
    <cellStyle name="Normal 3 2 2 8 3 3 2" xfId="15889"/>
    <cellStyle name="Normal 3 2 2 8 3 3_Category Summary by LOB" xfId="15890"/>
    <cellStyle name="Normal 3 2 2 8 3 4" xfId="15891"/>
    <cellStyle name="Normal 3 2 2 8 3 4 2" xfId="15892"/>
    <cellStyle name="Normal 3 2 2 8 3 4_Category Summary by LOB" xfId="15893"/>
    <cellStyle name="Normal 3 2 2 8 3 5" xfId="15894"/>
    <cellStyle name="Normal 3 2 2 8 3 5 2" xfId="15895"/>
    <cellStyle name="Normal 3 2 2 8 3 5_Category Summary by LOB" xfId="15896"/>
    <cellStyle name="Normal 3 2 2 8 3 6" xfId="15897"/>
    <cellStyle name="Normal 3 2 2 8 3 6 2" xfId="15898"/>
    <cellStyle name="Normal 3 2 2 8 3 6_Category Summary by LOB" xfId="15899"/>
    <cellStyle name="Normal 3 2 2 8 3 7" xfId="15900"/>
    <cellStyle name="Normal 3 2 2 8 3 7 2" xfId="15901"/>
    <cellStyle name="Normal 3 2 2 8 3 7_Category Summary by LOB" xfId="15902"/>
    <cellStyle name="Normal 3 2 2 8 3 8" xfId="15903"/>
    <cellStyle name="Normal 3 2 2 8 3 8 2" xfId="15904"/>
    <cellStyle name="Normal 3 2 2 8 3 8_Category Summary by LOB" xfId="15905"/>
    <cellStyle name="Normal 3 2 2 8 3 9" xfId="15906"/>
    <cellStyle name="Normal 3 2 2 8 3_Category Summary by LOB" xfId="15907"/>
    <cellStyle name="Normal 3 2 2 8 4" xfId="15908"/>
    <cellStyle name="Normal 3 2 2 8 4 2" xfId="15909"/>
    <cellStyle name="Normal 3 2 2 8 4_Category Summary by LOB" xfId="15910"/>
    <cellStyle name="Normal 3 2 2 8 5" xfId="15911"/>
    <cellStyle name="Normal 3 2 2 8 5 2" xfId="15912"/>
    <cellStyle name="Normal 3 2 2 8 5_Category Summary by LOB" xfId="15913"/>
    <cellStyle name="Normal 3 2 2 8 6" xfId="15914"/>
    <cellStyle name="Normal 3 2 2 8 6 2" xfId="15915"/>
    <cellStyle name="Normal 3 2 2 8 6_Category Summary by LOB" xfId="15916"/>
    <cellStyle name="Normal 3 2 2 8 7" xfId="15917"/>
    <cellStyle name="Normal 3 2 2 8 7 2" xfId="15918"/>
    <cellStyle name="Normal 3 2 2 8 7_Category Summary by LOB" xfId="15919"/>
    <cellStyle name="Normal 3 2 2 8 8" xfId="15920"/>
    <cellStyle name="Normal 3 2 2 8 8 2" xfId="15921"/>
    <cellStyle name="Normal 3 2 2 8 8_Category Summary by LOB" xfId="15922"/>
    <cellStyle name="Normal 3 2 2 8 9" xfId="15923"/>
    <cellStyle name="Normal 3 2 2 8 9 2" xfId="15924"/>
    <cellStyle name="Normal 3 2 2 8 9_Category Summary by LOB" xfId="15925"/>
    <cellStyle name="Normal 3 2 2 8_Category Summary by LOB" xfId="15926"/>
    <cellStyle name="Normal 3 2 2 9" xfId="15927"/>
    <cellStyle name="Normal 3 2 2 9 10" xfId="15928"/>
    <cellStyle name="Normal 3 2 2 9 10 2" xfId="15929"/>
    <cellStyle name="Normal 3 2 2 9 10_Category Summary by LOB" xfId="15930"/>
    <cellStyle name="Normal 3 2 2 9 11" xfId="15931"/>
    <cellStyle name="Normal 3 2 2 9 2" xfId="15932"/>
    <cellStyle name="Normal 3 2 2 9 2 2" xfId="15933"/>
    <cellStyle name="Normal 3 2 2 9 2 2 2" xfId="15934"/>
    <cellStyle name="Normal 3 2 2 9 2 2_Category Summary by LOB" xfId="15935"/>
    <cellStyle name="Normal 3 2 2 9 2 3" xfId="15936"/>
    <cellStyle name="Normal 3 2 2 9 2 3 2" xfId="15937"/>
    <cellStyle name="Normal 3 2 2 9 2 3_Category Summary by LOB" xfId="15938"/>
    <cellStyle name="Normal 3 2 2 9 2 4" xfId="15939"/>
    <cellStyle name="Normal 3 2 2 9 2 4 2" xfId="15940"/>
    <cellStyle name="Normal 3 2 2 9 2 4_Category Summary by LOB" xfId="15941"/>
    <cellStyle name="Normal 3 2 2 9 2 5" xfId="15942"/>
    <cellStyle name="Normal 3 2 2 9 2 5 2" xfId="15943"/>
    <cellStyle name="Normal 3 2 2 9 2 5_Category Summary by LOB" xfId="15944"/>
    <cellStyle name="Normal 3 2 2 9 2 6" xfId="15945"/>
    <cellStyle name="Normal 3 2 2 9 2 6 2" xfId="15946"/>
    <cellStyle name="Normal 3 2 2 9 2 6_Category Summary by LOB" xfId="15947"/>
    <cellStyle name="Normal 3 2 2 9 2 7" xfId="15948"/>
    <cellStyle name="Normal 3 2 2 9 2 7 2" xfId="15949"/>
    <cellStyle name="Normal 3 2 2 9 2 7_Category Summary by LOB" xfId="15950"/>
    <cellStyle name="Normal 3 2 2 9 2 8" xfId="15951"/>
    <cellStyle name="Normal 3 2 2 9 2 8 2" xfId="15952"/>
    <cellStyle name="Normal 3 2 2 9 2 8_Category Summary by LOB" xfId="15953"/>
    <cellStyle name="Normal 3 2 2 9 2 9" xfId="15954"/>
    <cellStyle name="Normal 3 2 2 9 2_Category Summary by LOB" xfId="15955"/>
    <cellStyle name="Normal 3 2 2 9 3" xfId="15956"/>
    <cellStyle name="Normal 3 2 2 9 3 2" xfId="15957"/>
    <cellStyle name="Normal 3 2 2 9 3 2 2" xfId="15958"/>
    <cellStyle name="Normal 3 2 2 9 3 2_Category Summary by LOB" xfId="15959"/>
    <cellStyle name="Normal 3 2 2 9 3 3" xfId="15960"/>
    <cellStyle name="Normal 3 2 2 9 3 3 2" xfId="15961"/>
    <cellStyle name="Normal 3 2 2 9 3 3_Category Summary by LOB" xfId="15962"/>
    <cellStyle name="Normal 3 2 2 9 3 4" xfId="15963"/>
    <cellStyle name="Normal 3 2 2 9 3 4 2" xfId="15964"/>
    <cellStyle name="Normal 3 2 2 9 3 4_Category Summary by LOB" xfId="15965"/>
    <cellStyle name="Normal 3 2 2 9 3 5" xfId="15966"/>
    <cellStyle name="Normal 3 2 2 9 3 5 2" xfId="15967"/>
    <cellStyle name="Normal 3 2 2 9 3 5_Category Summary by LOB" xfId="15968"/>
    <cellStyle name="Normal 3 2 2 9 3 6" xfId="15969"/>
    <cellStyle name="Normal 3 2 2 9 3 6 2" xfId="15970"/>
    <cellStyle name="Normal 3 2 2 9 3 6_Category Summary by LOB" xfId="15971"/>
    <cellStyle name="Normal 3 2 2 9 3 7" xfId="15972"/>
    <cellStyle name="Normal 3 2 2 9 3 7 2" xfId="15973"/>
    <cellStyle name="Normal 3 2 2 9 3 7_Category Summary by LOB" xfId="15974"/>
    <cellStyle name="Normal 3 2 2 9 3 8" xfId="15975"/>
    <cellStyle name="Normal 3 2 2 9 3 8 2" xfId="15976"/>
    <cellStyle name="Normal 3 2 2 9 3 8_Category Summary by LOB" xfId="15977"/>
    <cellStyle name="Normal 3 2 2 9 3 9" xfId="15978"/>
    <cellStyle name="Normal 3 2 2 9 3_Category Summary by LOB" xfId="15979"/>
    <cellStyle name="Normal 3 2 2 9 4" xfId="15980"/>
    <cellStyle name="Normal 3 2 2 9 4 2" xfId="15981"/>
    <cellStyle name="Normal 3 2 2 9 4_Category Summary by LOB" xfId="15982"/>
    <cellStyle name="Normal 3 2 2 9 5" xfId="15983"/>
    <cellStyle name="Normal 3 2 2 9 5 2" xfId="15984"/>
    <cellStyle name="Normal 3 2 2 9 5_Category Summary by LOB" xfId="15985"/>
    <cellStyle name="Normal 3 2 2 9 6" xfId="15986"/>
    <cellStyle name="Normal 3 2 2 9 6 2" xfId="15987"/>
    <cellStyle name="Normal 3 2 2 9 6_Category Summary by LOB" xfId="15988"/>
    <cellStyle name="Normal 3 2 2 9 7" xfId="15989"/>
    <cellStyle name="Normal 3 2 2 9 7 2" xfId="15990"/>
    <cellStyle name="Normal 3 2 2 9 7_Category Summary by LOB" xfId="15991"/>
    <cellStyle name="Normal 3 2 2 9 8" xfId="15992"/>
    <cellStyle name="Normal 3 2 2 9 8 2" xfId="15993"/>
    <cellStyle name="Normal 3 2 2 9 8_Category Summary by LOB" xfId="15994"/>
    <cellStyle name="Normal 3 2 2 9 9" xfId="15995"/>
    <cellStyle name="Normal 3 2 2 9 9 2" xfId="15996"/>
    <cellStyle name="Normal 3 2 2 9 9_Category Summary by LOB" xfId="15997"/>
    <cellStyle name="Normal 3 2 2 9_Category Summary by LOB" xfId="15998"/>
    <cellStyle name="Normal 3 2 2_Category Summary by LOB" xfId="15999"/>
    <cellStyle name="Normal 3 2 20" xfId="16000"/>
    <cellStyle name="Normal 3 2 20 10" xfId="16001"/>
    <cellStyle name="Normal 3 2 20 10 2" xfId="16002"/>
    <cellStyle name="Normal 3 2 20 10_Category Summary by LOB" xfId="16003"/>
    <cellStyle name="Normal 3 2 20 11" xfId="16004"/>
    <cellStyle name="Normal 3 2 20 2" xfId="16005"/>
    <cellStyle name="Normal 3 2 20 2 2" xfId="16006"/>
    <cellStyle name="Normal 3 2 20 2 2 2" xfId="16007"/>
    <cellStyle name="Normal 3 2 20 2 2_Category Summary by LOB" xfId="16008"/>
    <cellStyle name="Normal 3 2 20 2 3" xfId="16009"/>
    <cellStyle name="Normal 3 2 20 2 3 2" xfId="16010"/>
    <cellStyle name="Normal 3 2 20 2 3_Category Summary by LOB" xfId="16011"/>
    <cellStyle name="Normal 3 2 20 2 4" xfId="16012"/>
    <cellStyle name="Normal 3 2 20 2 4 2" xfId="16013"/>
    <cellStyle name="Normal 3 2 20 2 4_Category Summary by LOB" xfId="16014"/>
    <cellStyle name="Normal 3 2 20 2 5" xfId="16015"/>
    <cellStyle name="Normal 3 2 20 2 5 2" xfId="16016"/>
    <cellStyle name="Normal 3 2 20 2 5_Category Summary by LOB" xfId="16017"/>
    <cellStyle name="Normal 3 2 20 2 6" xfId="16018"/>
    <cellStyle name="Normal 3 2 20 2 6 2" xfId="16019"/>
    <cellStyle name="Normal 3 2 20 2 6_Category Summary by LOB" xfId="16020"/>
    <cellStyle name="Normal 3 2 20 2 7" xfId="16021"/>
    <cellStyle name="Normal 3 2 20 2 7 2" xfId="16022"/>
    <cellStyle name="Normal 3 2 20 2 7_Category Summary by LOB" xfId="16023"/>
    <cellStyle name="Normal 3 2 20 2 8" xfId="16024"/>
    <cellStyle name="Normal 3 2 20 2 8 2" xfId="16025"/>
    <cellStyle name="Normal 3 2 20 2 8_Category Summary by LOB" xfId="16026"/>
    <cellStyle name="Normal 3 2 20 2 9" xfId="16027"/>
    <cellStyle name="Normal 3 2 20 2_Category Summary by LOB" xfId="16028"/>
    <cellStyle name="Normal 3 2 20 3" xfId="16029"/>
    <cellStyle name="Normal 3 2 20 3 2" xfId="16030"/>
    <cellStyle name="Normal 3 2 20 3 2 2" xfId="16031"/>
    <cellStyle name="Normal 3 2 20 3 2_Category Summary by LOB" xfId="16032"/>
    <cellStyle name="Normal 3 2 20 3 3" xfId="16033"/>
    <cellStyle name="Normal 3 2 20 3 3 2" xfId="16034"/>
    <cellStyle name="Normal 3 2 20 3 3_Category Summary by LOB" xfId="16035"/>
    <cellStyle name="Normal 3 2 20 3 4" xfId="16036"/>
    <cellStyle name="Normal 3 2 20 3 4 2" xfId="16037"/>
    <cellStyle name="Normal 3 2 20 3 4_Category Summary by LOB" xfId="16038"/>
    <cellStyle name="Normal 3 2 20 3 5" xfId="16039"/>
    <cellStyle name="Normal 3 2 20 3 5 2" xfId="16040"/>
    <cellStyle name="Normal 3 2 20 3 5_Category Summary by LOB" xfId="16041"/>
    <cellStyle name="Normal 3 2 20 3 6" xfId="16042"/>
    <cellStyle name="Normal 3 2 20 3 6 2" xfId="16043"/>
    <cellStyle name="Normal 3 2 20 3 6_Category Summary by LOB" xfId="16044"/>
    <cellStyle name="Normal 3 2 20 3 7" xfId="16045"/>
    <cellStyle name="Normal 3 2 20 3 7 2" xfId="16046"/>
    <cellStyle name="Normal 3 2 20 3 7_Category Summary by LOB" xfId="16047"/>
    <cellStyle name="Normal 3 2 20 3 8" xfId="16048"/>
    <cellStyle name="Normal 3 2 20 3 8 2" xfId="16049"/>
    <cellStyle name="Normal 3 2 20 3 8_Category Summary by LOB" xfId="16050"/>
    <cellStyle name="Normal 3 2 20 3 9" xfId="16051"/>
    <cellStyle name="Normal 3 2 20 3_Category Summary by LOB" xfId="16052"/>
    <cellStyle name="Normal 3 2 20 4" xfId="16053"/>
    <cellStyle name="Normal 3 2 20 4 2" xfId="16054"/>
    <cellStyle name="Normal 3 2 20 4_Category Summary by LOB" xfId="16055"/>
    <cellStyle name="Normal 3 2 20 5" xfId="16056"/>
    <cellStyle name="Normal 3 2 20 5 2" xfId="16057"/>
    <cellStyle name="Normal 3 2 20 5_Category Summary by LOB" xfId="16058"/>
    <cellStyle name="Normal 3 2 20 6" xfId="16059"/>
    <cellStyle name="Normal 3 2 20 6 2" xfId="16060"/>
    <cellStyle name="Normal 3 2 20 6_Category Summary by LOB" xfId="16061"/>
    <cellStyle name="Normal 3 2 20 7" xfId="16062"/>
    <cellStyle name="Normal 3 2 20 7 2" xfId="16063"/>
    <cellStyle name="Normal 3 2 20 7_Category Summary by LOB" xfId="16064"/>
    <cellStyle name="Normal 3 2 20 8" xfId="16065"/>
    <cellStyle name="Normal 3 2 20 8 2" xfId="16066"/>
    <cellStyle name="Normal 3 2 20 8_Category Summary by LOB" xfId="16067"/>
    <cellStyle name="Normal 3 2 20 9" xfId="16068"/>
    <cellStyle name="Normal 3 2 20 9 2" xfId="16069"/>
    <cellStyle name="Normal 3 2 20 9_Category Summary by LOB" xfId="16070"/>
    <cellStyle name="Normal 3 2 20_Category Summary by LOB" xfId="16071"/>
    <cellStyle name="Normal 3 2 21" xfId="16072"/>
    <cellStyle name="Normal 3 2 21 10" xfId="16073"/>
    <cellStyle name="Normal 3 2 21 10 2" xfId="16074"/>
    <cellStyle name="Normal 3 2 21 10_Category Summary by LOB" xfId="16075"/>
    <cellStyle name="Normal 3 2 21 11" xfId="16076"/>
    <cellStyle name="Normal 3 2 21 2" xfId="16077"/>
    <cellStyle name="Normal 3 2 21 2 2" xfId="16078"/>
    <cellStyle name="Normal 3 2 21 2 2 2" xfId="16079"/>
    <cellStyle name="Normal 3 2 21 2 2_Category Summary by LOB" xfId="16080"/>
    <cellStyle name="Normal 3 2 21 2 3" xfId="16081"/>
    <cellStyle name="Normal 3 2 21 2 3 2" xfId="16082"/>
    <cellStyle name="Normal 3 2 21 2 3_Category Summary by LOB" xfId="16083"/>
    <cellStyle name="Normal 3 2 21 2 4" xfId="16084"/>
    <cellStyle name="Normal 3 2 21 2 4 2" xfId="16085"/>
    <cellStyle name="Normal 3 2 21 2 4_Category Summary by LOB" xfId="16086"/>
    <cellStyle name="Normal 3 2 21 2 5" xfId="16087"/>
    <cellStyle name="Normal 3 2 21 2 5 2" xfId="16088"/>
    <cellStyle name="Normal 3 2 21 2 5_Category Summary by LOB" xfId="16089"/>
    <cellStyle name="Normal 3 2 21 2 6" xfId="16090"/>
    <cellStyle name="Normal 3 2 21 2 6 2" xfId="16091"/>
    <cellStyle name="Normal 3 2 21 2 6_Category Summary by LOB" xfId="16092"/>
    <cellStyle name="Normal 3 2 21 2 7" xfId="16093"/>
    <cellStyle name="Normal 3 2 21 2 7 2" xfId="16094"/>
    <cellStyle name="Normal 3 2 21 2 7_Category Summary by LOB" xfId="16095"/>
    <cellStyle name="Normal 3 2 21 2 8" xfId="16096"/>
    <cellStyle name="Normal 3 2 21 2 8 2" xfId="16097"/>
    <cellStyle name="Normal 3 2 21 2 8_Category Summary by LOB" xfId="16098"/>
    <cellStyle name="Normal 3 2 21 2 9" xfId="16099"/>
    <cellStyle name="Normal 3 2 21 2_Category Summary by LOB" xfId="16100"/>
    <cellStyle name="Normal 3 2 21 3" xfId="16101"/>
    <cellStyle name="Normal 3 2 21 3 2" xfId="16102"/>
    <cellStyle name="Normal 3 2 21 3 2 2" xfId="16103"/>
    <cellStyle name="Normal 3 2 21 3 2_Category Summary by LOB" xfId="16104"/>
    <cellStyle name="Normal 3 2 21 3 3" xfId="16105"/>
    <cellStyle name="Normal 3 2 21 3 3 2" xfId="16106"/>
    <cellStyle name="Normal 3 2 21 3 3_Category Summary by LOB" xfId="16107"/>
    <cellStyle name="Normal 3 2 21 3 4" xfId="16108"/>
    <cellStyle name="Normal 3 2 21 3 4 2" xfId="16109"/>
    <cellStyle name="Normal 3 2 21 3 4_Category Summary by LOB" xfId="16110"/>
    <cellStyle name="Normal 3 2 21 3 5" xfId="16111"/>
    <cellStyle name="Normal 3 2 21 3 5 2" xfId="16112"/>
    <cellStyle name="Normal 3 2 21 3 5_Category Summary by LOB" xfId="16113"/>
    <cellStyle name="Normal 3 2 21 3 6" xfId="16114"/>
    <cellStyle name="Normal 3 2 21 3 6 2" xfId="16115"/>
    <cellStyle name="Normal 3 2 21 3 6_Category Summary by LOB" xfId="16116"/>
    <cellStyle name="Normal 3 2 21 3 7" xfId="16117"/>
    <cellStyle name="Normal 3 2 21 3 7 2" xfId="16118"/>
    <cellStyle name="Normal 3 2 21 3 7_Category Summary by LOB" xfId="16119"/>
    <cellStyle name="Normal 3 2 21 3 8" xfId="16120"/>
    <cellStyle name="Normal 3 2 21 3 8 2" xfId="16121"/>
    <cellStyle name="Normal 3 2 21 3 8_Category Summary by LOB" xfId="16122"/>
    <cellStyle name="Normal 3 2 21 3 9" xfId="16123"/>
    <cellStyle name="Normal 3 2 21 3_Category Summary by LOB" xfId="16124"/>
    <cellStyle name="Normal 3 2 21 4" xfId="16125"/>
    <cellStyle name="Normal 3 2 21 4 2" xfId="16126"/>
    <cellStyle name="Normal 3 2 21 4_Category Summary by LOB" xfId="16127"/>
    <cellStyle name="Normal 3 2 21 5" xfId="16128"/>
    <cellStyle name="Normal 3 2 21 5 2" xfId="16129"/>
    <cellStyle name="Normal 3 2 21 5_Category Summary by LOB" xfId="16130"/>
    <cellStyle name="Normal 3 2 21 6" xfId="16131"/>
    <cellStyle name="Normal 3 2 21 6 2" xfId="16132"/>
    <cellStyle name="Normal 3 2 21 6_Category Summary by LOB" xfId="16133"/>
    <cellStyle name="Normal 3 2 21 7" xfId="16134"/>
    <cellStyle name="Normal 3 2 21 7 2" xfId="16135"/>
    <cellStyle name="Normal 3 2 21 7_Category Summary by LOB" xfId="16136"/>
    <cellStyle name="Normal 3 2 21 8" xfId="16137"/>
    <cellStyle name="Normal 3 2 21 8 2" xfId="16138"/>
    <cellStyle name="Normal 3 2 21 8_Category Summary by LOB" xfId="16139"/>
    <cellStyle name="Normal 3 2 21 9" xfId="16140"/>
    <cellStyle name="Normal 3 2 21 9 2" xfId="16141"/>
    <cellStyle name="Normal 3 2 21 9_Category Summary by LOB" xfId="16142"/>
    <cellStyle name="Normal 3 2 21_Category Summary by LOB" xfId="16143"/>
    <cellStyle name="Normal 3 2 22" xfId="16144"/>
    <cellStyle name="Normal 3 2 22 10" xfId="16145"/>
    <cellStyle name="Normal 3 2 22 10 2" xfId="16146"/>
    <cellStyle name="Normal 3 2 22 10_Category Summary by LOB" xfId="16147"/>
    <cellStyle name="Normal 3 2 22 11" xfId="16148"/>
    <cellStyle name="Normal 3 2 22 2" xfId="16149"/>
    <cellStyle name="Normal 3 2 22 2 2" xfId="16150"/>
    <cellStyle name="Normal 3 2 22 2 2 2" xfId="16151"/>
    <cellStyle name="Normal 3 2 22 2 2_Category Summary by LOB" xfId="16152"/>
    <cellStyle name="Normal 3 2 22 2 3" xfId="16153"/>
    <cellStyle name="Normal 3 2 22 2 3 2" xfId="16154"/>
    <cellStyle name="Normal 3 2 22 2 3_Category Summary by LOB" xfId="16155"/>
    <cellStyle name="Normal 3 2 22 2 4" xfId="16156"/>
    <cellStyle name="Normal 3 2 22 2 4 2" xfId="16157"/>
    <cellStyle name="Normal 3 2 22 2 4_Category Summary by LOB" xfId="16158"/>
    <cellStyle name="Normal 3 2 22 2 5" xfId="16159"/>
    <cellStyle name="Normal 3 2 22 2 5 2" xfId="16160"/>
    <cellStyle name="Normal 3 2 22 2 5_Category Summary by LOB" xfId="16161"/>
    <cellStyle name="Normal 3 2 22 2 6" xfId="16162"/>
    <cellStyle name="Normal 3 2 22 2 6 2" xfId="16163"/>
    <cellStyle name="Normal 3 2 22 2 6_Category Summary by LOB" xfId="16164"/>
    <cellStyle name="Normal 3 2 22 2 7" xfId="16165"/>
    <cellStyle name="Normal 3 2 22 2 7 2" xfId="16166"/>
    <cellStyle name="Normal 3 2 22 2 7_Category Summary by LOB" xfId="16167"/>
    <cellStyle name="Normal 3 2 22 2 8" xfId="16168"/>
    <cellStyle name="Normal 3 2 22 2 8 2" xfId="16169"/>
    <cellStyle name="Normal 3 2 22 2 8_Category Summary by LOB" xfId="16170"/>
    <cellStyle name="Normal 3 2 22 2 9" xfId="16171"/>
    <cellStyle name="Normal 3 2 22 2_Category Summary by LOB" xfId="16172"/>
    <cellStyle name="Normal 3 2 22 3" xfId="16173"/>
    <cellStyle name="Normal 3 2 22 3 2" xfId="16174"/>
    <cellStyle name="Normal 3 2 22 3 2 2" xfId="16175"/>
    <cellStyle name="Normal 3 2 22 3 2_Category Summary by LOB" xfId="16176"/>
    <cellStyle name="Normal 3 2 22 3 3" xfId="16177"/>
    <cellStyle name="Normal 3 2 22 3 3 2" xfId="16178"/>
    <cellStyle name="Normal 3 2 22 3 3_Category Summary by LOB" xfId="16179"/>
    <cellStyle name="Normal 3 2 22 3 4" xfId="16180"/>
    <cellStyle name="Normal 3 2 22 3 4 2" xfId="16181"/>
    <cellStyle name="Normal 3 2 22 3 4_Category Summary by LOB" xfId="16182"/>
    <cellStyle name="Normal 3 2 22 3 5" xfId="16183"/>
    <cellStyle name="Normal 3 2 22 3 5 2" xfId="16184"/>
    <cellStyle name="Normal 3 2 22 3 5_Category Summary by LOB" xfId="16185"/>
    <cellStyle name="Normal 3 2 22 3 6" xfId="16186"/>
    <cellStyle name="Normal 3 2 22 3 6 2" xfId="16187"/>
    <cellStyle name="Normal 3 2 22 3 6_Category Summary by LOB" xfId="16188"/>
    <cellStyle name="Normal 3 2 22 3 7" xfId="16189"/>
    <cellStyle name="Normal 3 2 22 3 7 2" xfId="16190"/>
    <cellStyle name="Normal 3 2 22 3 7_Category Summary by LOB" xfId="16191"/>
    <cellStyle name="Normal 3 2 22 3 8" xfId="16192"/>
    <cellStyle name="Normal 3 2 22 3 8 2" xfId="16193"/>
    <cellStyle name="Normal 3 2 22 3 8_Category Summary by LOB" xfId="16194"/>
    <cellStyle name="Normal 3 2 22 3 9" xfId="16195"/>
    <cellStyle name="Normal 3 2 22 3_Category Summary by LOB" xfId="16196"/>
    <cellStyle name="Normal 3 2 22 4" xfId="16197"/>
    <cellStyle name="Normal 3 2 22 4 2" xfId="16198"/>
    <cellStyle name="Normal 3 2 22 4_Category Summary by LOB" xfId="16199"/>
    <cellStyle name="Normal 3 2 22 5" xfId="16200"/>
    <cellStyle name="Normal 3 2 22 5 2" xfId="16201"/>
    <cellStyle name="Normal 3 2 22 5_Category Summary by LOB" xfId="16202"/>
    <cellStyle name="Normal 3 2 22 6" xfId="16203"/>
    <cellStyle name="Normal 3 2 22 6 2" xfId="16204"/>
    <cellStyle name="Normal 3 2 22 6_Category Summary by LOB" xfId="16205"/>
    <cellStyle name="Normal 3 2 22 7" xfId="16206"/>
    <cellStyle name="Normal 3 2 22 7 2" xfId="16207"/>
    <cellStyle name="Normal 3 2 22 7_Category Summary by LOB" xfId="16208"/>
    <cellStyle name="Normal 3 2 22 8" xfId="16209"/>
    <cellStyle name="Normal 3 2 22 8 2" xfId="16210"/>
    <cellStyle name="Normal 3 2 22 8_Category Summary by LOB" xfId="16211"/>
    <cellStyle name="Normal 3 2 22 9" xfId="16212"/>
    <cellStyle name="Normal 3 2 22 9 2" xfId="16213"/>
    <cellStyle name="Normal 3 2 22 9_Category Summary by LOB" xfId="16214"/>
    <cellStyle name="Normal 3 2 22_Category Summary by LOB" xfId="16215"/>
    <cellStyle name="Normal 3 2 23" xfId="16216"/>
    <cellStyle name="Normal 3 2 23 10" xfId="16217"/>
    <cellStyle name="Normal 3 2 23 10 2" xfId="16218"/>
    <cellStyle name="Normal 3 2 23 10_Category Summary by LOB" xfId="16219"/>
    <cellStyle name="Normal 3 2 23 11" xfId="16220"/>
    <cellStyle name="Normal 3 2 23 2" xfId="16221"/>
    <cellStyle name="Normal 3 2 23 2 2" xfId="16222"/>
    <cellStyle name="Normal 3 2 23 2 2 2" xfId="16223"/>
    <cellStyle name="Normal 3 2 23 2 2_Category Summary by LOB" xfId="16224"/>
    <cellStyle name="Normal 3 2 23 2 3" xfId="16225"/>
    <cellStyle name="Normal 3 2 23 2 3 2" xfId="16226"/>
    <cellStyle name="Normal 3 2 23 2 3_Category Summary by LOB" xfId="16227"/>
    <cellStyle name="Normal 3 2 23 2 4" xfId="16228"/>
    <cellStyle name="Normal 3 2 23 2 4 2" xfId="16229"/>
    <cellStyle name="Normal 3 2 23 2 4_Category Summary by LOB" xfId="16230"/>
    <cellStyle name="Normal 3 2 23 2 5" xfId="16231"/>
    <cellStyle name="Normal 3 2 23 2 5 2" xfId="16232"/>
    <cellStyle name="Normal 3 2 23 2 5_Category Summary by LOB" xfId="16233"/>
    <cellStyle name="Normal 3 2 23 2 6" xfId="16234"/>
    <cellStyle name="Normal 3 2 23 2 6 2" xfId="16235"/>
    <cellStyle name="Normal 3 2 23 2 6_Category Summary by LOB" xfId="16236"/>
    <cellStyle name="Normal 3 2 23 2 7" xfId="16237"/>
    <cellStyle name="Normal 3 2 23 2 7 2" xfId="16238"/>
    <cellStyle name="Normal 3 2 23 2 7_Category Summary by LOB" xfId="16239"/>
    <cellStyle name="Normal 3 2 23 2 8" xfId="16240"/>
    <cellStyle name="Normal 3 2 23 2 8 2" xfId="16241"/>
    <cellStyle name="Normal 3 2 23 2 8_Category Summary by LOB" xfId="16242"/>
    <cellStyle name="Normal 3 2 23 2 9" xfId="16243"/>
    <cellStyle name="Normal 3 2 23 2_Category Summary by LOB" xfId="16244"/>
    <cellStyle name="Normal 3 2 23 3" xfId="16245"/>
    <cellStyle name="Normal 3 2 23 3 2" xfId="16246"/>
    <cellStyle name="Normal 3 2 23 3 2 2" xfId="16247"/>
    <cellStyle name="Normal 3 2 23 3 2_Category Summary by LOB" xfId="16248"/>
    <cellStyle name="Normal 3 2 23 3 3" xfId="16249"/>
    <cellStyle name="Normal 3 2 23 3 3 2" xfId="16250"/>
    <cellStyle name="Normal 3 2 23 3 3_Category Summary by LOB" xfId="16251"/>
    <cellStyle name="Normal 3 2 23 3 4" xfId="16252"/>
    <cellStyle name="Normal 3 2 23 3 4 2" xfId="16253"/>
    <cellStyle name="Normal 3 2 23 3 4_Category Summary by LOB" xfId="16254"/>
    <cellStyle name="Normal 3 2 23 3 5" xfId="16255"/>
    <cellStyle name="Normal 3 2 23 3 5 2" xfId="16256"/>
    <cellStyle name="Normal 3 2 23 3 5_Category Summary by LOB" xfId="16257"/>
    <cellStyle name="Normal 3 2 23 3 6" xfId="16258"/>
    <cellStyle name="Normal 3 2 23 3 6 2" xfId="16259"/>
    <cellStyle name="Normal 3 2 23 3 6_Category Summary by LOB" xfId="16260"/>
    <cellStyle name="Normal 3 2 23 3 7" xfId="16261"/>
    <cellStyle name="Normal 3 2 23 3 7 2" xfId="16262"/>
    <cellStyle name="Normal 3 2 23 3 7_Category Summary by LOB" xfId="16263"/>
    <cellStyle name="Normal 3 2 23 3 8" xfId="16264"/>
    <cellStyle name="Normal 3 2 23 3 8 2" xfId="16265"/>
    <cellStyle name="Normal 3 2 23 3 8_Category Summary by LOB" xfId="16266"/>
    <cellStyle name="Normal 3 2 23 3 9" xfId="16267"/>
    <cellStyle name="Normal 3 2 23 3_Category Summary by LOB" xfId="16268"/>
    <cellStyle name="Normal 3 2 23 4" xfId="16269"/>
    <cellStyle name="Normal 3 2 23 4 2" xfId="16270"/>
    <cellStyle name="Normal 3 2 23 4_Category Summary by LOB" xfId="16271"/>
    <cellStyle name="Normal 3 2 23 5" xfId="16272"/>
    <cellStyle name="Normal 3 2 23 5 2" xfId="16273"/>
    <cellStyle name="Normal 3 2 23 5_Category Summary by LOB" xfId="16274"/>
    <cellStyle name="Normal 3 2 23 6" xfId="16275"/>
    <cellStyle name="Normal 3 2 23 6 2" xfId="16276"/>
    <cellStyle name="Normal 3 2 23 6_Category Summary by LOB" xfId="16277"/>
    <cellStyle name="Normal 3 2 23 7" xfId="16278"/>
    <cellStyle name="Normal 3 2 23 7 2" xfId="16279"/>
    <cellStyle name="Normal 3 2 23 7_Category Summary by LOB" xfId="16280"/>
    <cellStyle name="Normal 3 2 23 8" xfId="16281"/>
    <cellStyle name="Normal 3 2 23 8 2" xfId="16282"/>
    <cellStyle name="Normal 3 2 23 8_Category Summary by LOB" xfId="16283"/>
    <cellStyle name="Normal 3 2 23 9" xfId="16284"/>
    <cellStyle name="Normal 3 2 23 9 2" xfId="16285"/>
    <cellStyle name="Normal 3 2 23 9_Category Summary by LOB" xfId="16286"/>
    <cellStyle name="Normal 3 2 23_Category Summary by LOB" xfId="16287"/>
    <cellStyle name="Normal 3 2 24" xfId="16288"/>
    <cellStyle name="Normal 3 2 24 10" xfId="16289"/>
    <cellStyle name="Normal 3 2 24 10 2" xfId="16290"/>
    <cellStyle name="Normal 3 2 24 10_Category Summary by LOB" xfId="16291"/>
    <cellStyle name="Normal 3 2 24 11" xfId="16292"/>
    <cellStyle name="Normal 3 2 24 2" xfId="16293"/>
    <cellStyle name="Normal 3 2 24 2 2" xfId="16294"/>
    <cellStyle name="Normal 3 2 24 2 2 2" xfId="16295"/>
    <cellStyle name="Normal 3 2 24 2 2_Category Summary by LOB" xfId="16296"/>
    <cellStyle name="Normal 3 2 24 2 3" xfId="16297"/>
    <cellStyle name="Normal 3 2 24 2 3 2" xfId="16298"/>
    <cellStyle name="Normal 3 2 24 2 3_Category Summary by LOB" xfId="16299"/>
    <cellStyle name="Normal 3 2 24 2 4" xfId="16300"/>
    <cellStyle name="Normal 3 2 24 2 4 2" xfId="16301"/>
    <cellStyle name="Normal 3 2 24 2 4_Category Summary by LOB" xfId="16302"/>
    <cellStyle name="Normal 3 2 24 2 5" xfId="16303"/>
    <cellStyle name="Normal 3 2 24 2 5 2" xfId="16304"/>
    <cellStyle name="Normal 3 2 24 2 5_Category Summary by LOB" xfId="16305"/>
    <cellStyle name="Normal 3 2 24 2 6" xfId="16306"/>
    <cellStyle name="Normal 3 2 24 2 6 2" xfId="16307"/>
    <cellStyle name="Normal 3 2 24 2 6_Category Summary by LOB" xfId="16308"/>
    <cellStyle name="Normal 3 2 24 2 7" xfId="16309"/>
    <cellStyle name="Normal 3 2 24 2 7 2" xfId="16310"/>
    <cellStyle name="Normal 3 2 24 2 7_Category Summary by LOB" xfId="16311"/>
    <cellStyle name="Normal 3 2 24 2 8" xfId="16312"/>
    <cellStyle name="Normal 3 2 24 2 8 2" xfId="16313"/>
    <cellStyle name="Normal 3 2 24 2 8_Category Summary by LOB" xfId="16314"/>
    <cellStyle name="Normal 3 2 24 2 9" xfId="16315"/>
    <cellStyle name="Normal 3 2 24 2_Category Summary by LOB" xfId="16316"/>
    <cellStyle name="Normal 3 2 24 3" xfId="16317"/>
    <cellStyle name="Normal 3 2 24 3 2" xfId="16318"/>
    <cellStyle name="Normal 3 2 24 3 2 2" xfId="16319"/>
    <cellStyle name="Normal 3 2 24 3 2_Category Summary by LOB" xfId="16320"/>
    <cellStyle name="Normal 3 2 24 3 3" xfId="16321"/>
    <cellStyle name="Normal 3 2 24 3 3 2" xfId="16322"/>
    <cellStyle name="Normal 3 2 24 3 3_Category Summary by LOB" xfId="16323"/>
    <cellStyle name="Normal 3 2 24 3 4" xfId="16324"/>
    <cellStyle name="Normal 3 2 24 3 4 2" xfId="16325"/>
    <cellStyle name="Normal 3 2 24 3 4_Category Summary by LOB" xfId="16326"/>
    <cellStyle name="Normal 3 2 24 3 5" xfId="16327"/>
    <cellStyle name="Normal 3 2 24 3 5 2" xfId="16328"/>
    <cellStyle name="Normal 3 2 24 3 5_Category Summary by LOB" xfId="16329"/>
    <cellStyle name="Normal 3 2 24 3 6" xfId="16330"/>
    <cellStyle name="Normal 3 2 24 3 6 2" xfId="16331"/>
    <cellStyle name="Normal 3 2 24 3 6_Category Summary by LOB" xfId="16332"/>
    <cellStyle name="Normal 3 2 24 3 7" xfId="16333"/>
    <cellStyle name="Normal 3 2 24 3 7 2" xfId="16334"/>
    <cellStyle name="Normal 3 2 24 3 7_Category Summary by LOB" xfId="16335"/>
    <cellStyle name="Normal 3 2 24 3 8" xfId="16336"/>
    <cellStyle name="Normal 3 2 24 3 8 2" xfId="16337"/>
    <cellStyle name="Normal 3 2 24 3 8_Category Summary by LOB" xfId="16338"/>
    <cellStyle name="Normal 3 2 24 3 9" xfId="16339"/>
    <cellStyle name="Normal 3 2 24 3_Category Summary by LOB" xfId="16340"/>
    <cellStyle name="Normal 3 2 24 4" xfId="16341"/>
    <cellStyle name="Normal 3 2 24 4 2" xfId="16342"/>
    <cellStyle name="Normal 3 2 24 4_Category Summary by LOB" xfId="16343"/>
    <cellStyle name="Normal 3 2 24 5" xfId="16344"/>
    <cellStyle name="Normal 3 2 24 5 2" xfId="16345"/>
    <cellStyle name="Normal 3 2 24 5_Category Summary by LOB" xfId="16346"/>
    <cellStyle name="Normal 3 2 24 6" xfId="16347"/>
    <cellStyle name="Normal 3 2 24 6 2" xfId="16348"/>
    <cellStyle name="Normal 3 2 24 6_Category Summary by LOB" xfId="16349"/>
    <cellStyle name="Normal 3 2 24 7" xfId="16350"/>
    <cellStyle name="Normal 3 2 24 7 2" xfId="16351"/>
    <cellStyle name="Normal 3 2 24 7_Category Summary by LOB" xfId="16352"/>
    <cellStyle name="Normal 3 2 24 8" xfId="16353"/>
    <cellStyle name="Normal 3 2 24 8 2" xfId="16354"/>
    <cellStyle name="Normal 3 2 24 8_Category Summary by LOB" xfId="16355"/>
    <cellStyle name="Normal 3 2 24 9" xfId="16356"/>
    <cellStyle name="Normal 3 2 24 9 2" xfId="16357"/>
    <cellStyle name="Normal 3 2 24 9_Category Summary by LOB" xfId="16358"/>
    <cellStyle name="Normal 3 2 24_Category Summary by LOB" xfId="16359"/>
    <cellStyle name="Normal 3 2 25" xfId="16360"/>
    <cellStyle name="Normal 3 2 25 10" xfId="16361"/>
    <cellStyle name="Normal 3 2 25 10 2" xfId="16362"/>
    <cellStyle name="Normal 3 2 25 10_Category Summary by LOB" xfId="16363"/>
    <cellStyle name="Normal 3 2 25 11" xfId="16364"/>
    <cellStyle name="Normal 3 2 25 2" xfId="16365"/>
    <cellStyle name="Normal 3 2 25 2 2" xfId="16366"/>
    <cellStyle name="Normal 3 2 25 2 2 2" xfId="16367"/>
    <cellStyle name="Normal 3 2 25 2 2_Category Summary by LOB" xfId="16368"/>
    <cellStyle name="Normal 3 2 25 2 3" xfId="16369"/>
    <cellStyle name="Normal 3 2 25 2 3 2" xfId="16370"/>
    <cellStyle name="Normal 3 2 25 2 3_Category Summary by LOB" xfId="16371"/>
    <cellStyle name="Normal 3 2 25 2 4" xfId="16372"/>
    <cellStyle name="Normal 3 2 25 2 4 2" xfId="16373"/>
    <cellStyle name="Normal 3 2 25 2 4_Category Summary by LOB" xfId="16374"/>
    <cellStyle name="Normal 3 2 25 2 5" xfId="16375"/>
    <cellStyle name="Normal 3 2 25 2 5 2" xfId="16376"/>
    <cellStyle name="Normal 3 2 25 2 5_Category Summary by LOB" xfId="16377"/>
    <cellStyle name="Normal 3 2 25 2 6" xfId="16378"/>
    <cellStyle name="Normal 3 2 25 2 6 2" xfId="16379"/>
    <cellStyle name="Normal 3 2 25 2 6_Category Summary by LOB" xfId="16380"/>
    <cellStyle name="Normal 3 2 25 2 7" xfId="16381"/>
    <cellStyle name="Normal 3 2 25 2 7 2" xfId="16382"/>
    <cellStyle name="Normal 3 2 25 2 7_Category Summary by LOB" xfId="16383"/>
    <cellStyle name="Normal 3 2 25 2 8" xfId="16384"/>
    <cellStyle name="Normal 3 2 25 2 8 2" xfId="16385"/>
    <cellStyle name="Normal 3 2 25 2 8_Category Summary by LOB" xfId="16386"/>
    <cellStyle name="Normal 3 2 25 2 9" xfId="16387"/>
    <cellStyle name="Normal 3 2 25 2_Category Summary by LOB" xfId="16388"/>
    <cellStyle name="Normal 3 2 25 3" xfId="16389"/>
    <cellStyle name="Normal 3 2 25 3 2" xfId="16390"/>
    <cellStyle name="Normal 3 2 25 3 2 2" xfId="16391"/>
    <cellStyle name="Normal 3 2 25 3 2_Category Summary by LOB" xfId="16392"/>
    <cellStyle name="Normal 3 2 25 3 3" xfId="16393"/>
    <cellStyle name="Normal 3 2 25 3 3 2" xfId="16394"/>
    <cellStyle name="Normal 3 2 25 3 3_Category Summary by LOB" xfId="16395"/>
    <cellStyle name="Normal 3 2 25 3 4" xfId="16396"/>
    <cellStyle name="Normal 3 2 25 3 4 2" xfId="16397"/>
    <cellStyle name="Normal 3 2 25 3 4_Category Summary by LOB" xfId="16398"/>
    <cellStyle name="Normal 3 2 25 3 5" xfId="16399"/>
    <cellStyle name="Normal 3 2 25 3 5 2" xfId="16400"/>
    <cellStyle name="Normal 3 2 25 3 5_Category Summary by LOB" xfId="16401"/>
    <cellStyle name="Normal 3 2 25 3 6" xfId="16402"/>
    <cellStyle name="Normal 3 2 25 3 6 2" xfId="16403"/>
    <cellStyle name="Normal 3 2 25 3 6_Category Summary by LOB" xfId="16404"/>
    <cellStyle name="Normal 3 2 25 3 7" xfId="16405"/>
    <cellStyle name="Normal 3 2 25 3 7 2" xfId="16406"/>
    <cellStyle name="Normal 3 2 25 3 7_Category Summary by LOB" xfId="16407"/>
    <cellStyle name="Normal 3 2 25 3 8" xfId="16408"/>
    <cellStyle name="Normal 3 2 25 3 8 2" xfId="16409"/>
    <cellStyle name="Normal 3 2 25 3 8_Category Summary by LOB" xfId="16410"/>
    <cellStyle name="Normal 3 2 25 3 9" xfId="16411"/>
    <cellStyle name="Normal 3 2 25 3_Category Summary by LOB" xfId="16412"/>
    <cellStyle name="Normal 3 2 25 4" xfId="16413"/>
    <cellStyle name="Normal 3 2 25 4 2" xfId="16414"/>
    <cellStyle name="Normal 3 2 25 4_Category Summary by LOB" xfId="16415"/>
    <cellStyle name="Normal 3 2 25 5" xfId="16416"/>
    <cellStyle name="Normal 3 2 25 5 2" xfId="16417"/>
    <cellStyle name="Normal 3 2 25 5_Category Summary by LOB" xfId="16418"/>
    <cellStyle name="Normal 3 2 25 6" xfId="16419"/>
    <cellStyle name="Normal 3 2 25 6 2" xfId="16420"/>
    <cellStyle name="Normal 3 2 25 6_Category Summary by LOB" xfId="16421"/>
    <cellStyle name="Normal 3 2 25 7" xfId="16422"/>
    <cellStyle name="Normal 3 2 25 7 2" xfId="16423"/>
    <cellStyle name="Normal 3 2 25 7_Category Summary by LOB" xfId="16424"/>
    <cellStyle name="Normal 3 2 25 8" xfId="16425"/>
    <cellStyle name="Normal 3 2 25 8 2" xfId="16426"/>
    <cellStyle name="Normal 3 2 25 8_Category Summary by LOB" xfId="16427"/>
    <cellStyle name="Normal 3 2 25 9" xfId="16428"/>
    <cellStyle name="Normal 3 2 25 9 2" xfId="16429"/>
    <cellStyle name="Normal 3 2 25 9_Category Summary by LOB" xfId="16430"/>
    <cellStyle name="Normal 3 2 25_Category Summary by LOB" xfId="16431"/>
    <cellStyle name="Normal 3 2 26" xfId="16432"/>
    <cellStyle name="Normal 3 2 26 2" xfId="16433"/>
    <cellStyle name="Normal 3 2 26 2 2" xfId="16434"/>
    <cellStyle name="Normal 3 2 26 2_Category Summary by LOB" xfId="16435"/>
    <cellStyle name="Normal 3 2 26 3" xfId="16436"/>
    <cellStyle name="Normal 3 2 26 3 2" xfId="16437"/>
    <cellStyle name="Normal 3 2 26 3_Category Summary by LOB" xfId="16438"/>
    <cellStyle name="Normal 3 2 26 4" xfId="16439"/>
    <cellStyle name="Normal 3 2 26 4 2" xfId="16440"/>
    <cellStyle name="Normal 3 2 26 4_Category Summary by LOB" xfId="16441"/>
    <cellStyle name="Normal 3 2 26 5" xfId="16442"/>
    <cellStyle name="Normal 3 2 26 5 2" xfId="16443"/>
    <cellStyle name="Normal 3 2 26 5_Category Summary by LOB" xfId="16444"/>
    <cellStyle name="Normal 3 2 26 6" xfId="16445"/>
    <cellStyle name="Normal 3 2 26 6 2" xfId="16446"/>
    <cellStyle name="Normal 3 2 26 6_Category Summary by LOB" xfId="16447"/>
    <cellStyle name="Normal 3 2 26 7" xfId="16448"/>
    <cellStyle name="Normal 3 2 26 7 2" xfId="16449"/>
    <cellStyle name="Normal 3 2 26 7_Category Summary by LOB" xfId="16450"/>
    <cellStyle name="Normal 3 2 26 8" xfId="16451"/>
    <cellStyle name="Normal 3 2 26 8 2" xfId="16452"/>
    <cellStyle name="Normal 3 2 26 8_Category Summary by LOB" xfId="16453"/>
    <cellStyle name="Normal 3 2 26 9" xfId="16454"/>
    <cellStyle name="Normal 3 2 26_Category Summary by LOB" xfId="16455"/>
    <cellStyle name="Normal 3 2 27" xfId="16456"/>
    <cellStyle name="Normal 3 2 27 2" xfId="16457"/>
    <cellStyle name="Normal 3 2 27 2 2" xfId="16458"/>
    <cellStyle name="Normal 3 2 27 2_Category Summary by LOB" xfId="16459"/>
    <cellStyle name="Normal 3 2 27 3" xfId="16460"/>
    <cellStyle name="Normal 3 2 27 3 2" xfId="16461"/>
    <cellStyle name="Normal 3 2 27 3_Category Summary by LOB" xfId="16462"/>
    <cellStyle name="Normal 3 2 27 4" xfId="16463"/>
    <cellStyle name="Normal 3 2 27 4 2" xfId="16464"/>
    <cellStyle name="Normal 3 2 27 4_Category Summary by LOB" xfId="16465"/>
    <cellStyle name="Normal 3 2 27 5" xfId="16466"/>
    <cellStyle name="Normal 3 2 27 5 2" xfId="16467"/>
    <cellStyle name="Normal 3 2 27 5_Category Summary by LOB" xfId="16468"/>
    <cellStyle name="Normal 3 2 27 6" xfId="16469"/>
    <cellStyle name="Normal 3 2 27 6 2" xfId="16470"/>
    <cellStyle name="Normal 3 2 27 6_Category Summary by LOB" xfId="16471"/>
    <cellStyle name="Normal 3 2 27 7" xfId="16472"/>
    <cellStyle name="Normal 3 2 27 7 2" xfId="16473"/>
    <cellStyle name="Normal 3 2 27 7_Category Summary by LOB" xfId="16474"/>
    <cellStyle name="Normal 3 2 27 8" xfId="16475"/>
    <cellStyle name="Normal 3 2 27 8 2" xfId="16476"/>
    <cellStyle name="Normal 3 2 27 8_Category Summary by LOB" xfId="16477"/>
    <cellStyle name="Normal 3 2 27 9" xfId="16478"/>
    <cellStyle name="Normal 3 2 27_Category Summary by LOB" xfId="16479"/>
    <cellStyle name="Normal 3 2 28" xfId="16480"/>
    <cellStyle name="Normal 3 2 28 2" xfId="16481"/>
    <cellStyle name="Normal 3 2 28 2 2" xfId="16482"/>
    <cellStyle name="Normal 3 2 28 2_Category Summary by LOB" xfId="16483"/>
    <cellStyle name="Normal 3 2 28 3" xfId="16484"/>
    <cellStyle name="Normal 3 2 28 3 2" xfId="16485"/>
    <cellStyle name="Normal 3 2 28 3_Category Summary by LOB" xfId="16486"/>
    <cellStyle name="Normal 3 2 28 4" xfId="16487"/>
    <cellStyle name="Normal 3 2 28 4 2" xfId="16488"/>
    <cellStyle name="Normal 3 2 28 4_Category Summary by LOB" xfId="16489"/>
    <cellStyle name="Normal 3 2 28 5" xfId="16490"/>
    <cellStyle name="Normal 3 2 28 5 2" xfId="16491"/>
    <cellStyle name="Normal 3 2 28 5_Category Summary by LOB" xfId="16492"/>
    <cellStyle name="Normal 3 2 28 6" xfId="16493"/>
    <cellStyle name="Normal 3 2 28 6 2" xfId="16494"/>
    <cellStyle name="Normal 3 2 28 6_Category Summary by LOB" xfId="16495"/>
    <cellStyle name="Normal 3 2 28 7" xfId="16496"/>
    <cellStyle name="Normal 3 2 28 7 2" xfId="16497"/>
    <cellStyle name="Normal 3 2 28 7_Category Summary by LOB" xfId="16498"/>
    <cellStyle name="Normal 3 2 28 8" xfId="16499"/>
    <cellStyle name="Normal 3 2 28 8 2" xfId="16500"/>
    <cellStyle name="Normal 3 2 28 8_Category Summary by LOB" xfId="16501"/>
    <cellStyle name="Normal 3 2 28 9" xfId="16502"/>
    <cellStyle name="Normal 3 2 28_Category Summary by LOB" xfId="16503"/>
    <cellStyle name="Normal 3 2 29" xfId="16504"/>
    <cellStyle name="Normal 3 2 29 2" xfId="16505"/>
    <cellStyle name="Normal 3 2 29 2 2" xfId="16506"/>
    <cellStyle name="Normal 3 2 29 2_Category Summary by LOB" xfId="16507"/>
    <cellStyle name="Normal 3 2 29 3" xfId="16508"/>
    <cellStyle name="Normal 3 2 29 3 2" xfId="16509"/>
    <cellStyle name="Normal 3 2 29 3_Category Summary by LOB" xfId="16510"/>
    <cellStyle name="Normal 3 2 29 4" xfId="16511"/>
    <cellStyle name="Normal 3 2 29 4 2" xfId="16512"/>
    <cellStyle name="Normal 3 2 29 4_Category Summary by LOB" xfId="16513"/>
    <cellStyle name="Normal 3 2 29 5" xfId="16514"/>
    <cellStyle name="Normal 3 2 29 5 2" xfId="16515"/>
    <cellStyle name="Normal 3 2 29 5_Category Summary by LOB" xfId="16516"/>
    <cellStyle name="Normal 3 2 29 6" xfId="16517"/>
    <cellStyle name="Normal 3 2 29 6 2" xfId="16518"/>
    <cellStyle name="Normal 3 2 29 6_Category Summary by LOB" xfId="16519"/>
    <cellStyle name="Normal 3 2 29 7" xfId="16520"/>
    <cellStyle name="Normal 3 2 29 7 2" xfId="16521"/>
    <cellStyle name="Normal 3 2 29 7_Category Summary by LOB" xfId="16522"/>
    <cellStyle name="Normal 3 2 29 8" xfId="16523"/>
    <cellStyle name="Normal 3 2 29 8 2" xfId="16524"/>
    <cellStyle name="Normal 3 2 29 8_Category Summary by LOB" xfId="16525"/>
    <cellStyle name="Normal 3 2 29 9" xfId="16526"/>
    <cellStyle name="Normal 3 2 29_Category Summary by LOB" xfId="16527"/>
    <cellStyle name="Normal 3 2 3" xfId="16528"/>
    <cellStyle name="Normal 3 2 3 10" xfId="16529"/>
    <cellStyle name="Normal 3 2 3 10 10" xfId="16530"/>
    <cellStyle name="Normal 3 2 3 10 10 2" xfId="16531"/>
    <cellStyle name="Normal 3 2 3 10 10_Category Summary by LOB" xfId="16532"/>
    <cellStyle name="Normal 3 2 3 10 11" xfId="16533"/>
    <cellStyle name="Normal 3 2 3 10 2" xfId="16534"/>
    <cellStyle name="Normal 3 2 3 10 2 2" xfId="16535"/>
    <cellStyle name="Normal 3 2 3 10 2 2 2" xfId="16536"/>
    <cellStyle name="Normal 3 2 3 10 2 2_Category Summary by LOB" xfId="16537"/>
    <cellStyle name="Normal 3 2 3 10 2 3" xfId="16538"/>
    <cellStyle name="Normal 3 2 3 10 2 3 2" xfId="16539"/>
    <cellStyle name="Normal 3 2 3 10 2 3_Category Summary by LOB" xfId="16540"/>
    <cellStyle name="Normal 3 2 3 10 2 4" xfId="16541"/>
    <cellStyle name="Normal 3 2 3 10 2 4 2" xfId="16542"/>
    <cellStyle name="Normal 3 2 3 10 2 4_Category Summary by LOB" xfId="16543"/>
    <cellStyle name="Normal 3 2 3 10 2 5" xfId="16544"/>
    <cellStyle name="Normal 3 2 3 10 2 5 2" xfId="16545"/>
    <cellStyle name="Normal 3 2 3 10 2 5_Category Summary by LOB" xfId="16546"/>
    <cellStyle name="Normal 3 2 3 10 2 6" xfId="16547"/>
    <cellStyle name="Normal 3 2 3 10 2 6 2" xfId="16548"/>
    <cellStyle name="Normal 3 2 3 10 2 6_Category Summary by LOB" xfId="16549"/>
    <cellStyle name="Normal 3 2 3 10 2 7" xfId="16550"/>
    <cellStyle name="Normal 3 2 3 10 2 7 2" xfId="16551"/>
    <cellStyle name="Normal 3 2 3 10 2 7_Category Summary by LOB" xfId="16552"/>
    <cellStyle name="Normal 3 2 3 10 2 8" xfId="16553"/>
    <cellStyle name="Normal 3 2 3 10 2 8 2" xfId="16554"/>
    <cellStyle name="Normal 3 2 3 10 2 8_Category Summary by LOB" xfId="16555"/>
    <cellStyle name="Normal 3 2 3 10 2 9" xfId="16556"/>
    <cellStyle name="Normal 3 2 3 10 2_Category Summary by LOB" xfId="16557"/>
    <cellStyle name="Normal 3 2 3 10 3" xfId="16558"/>
    <cellStyle name="Normal 3 2 3 10 3 2" xfId="16559"/>
    <cellStyle name="Normal 3 2 3 10 3 2 2" xfId="16560"/>
    <cellStyle name="Normal 3 2 3 10 3 2_Category Summary by LOB" xfId="16561"/>
    <cellStyle name="Normal 3 2 3 10 3 3" xfId="16562"/>
    <cellStyle name="Normal 3 2 3 10 3 3 2" xfId="16563"/>
    <cellStyle name="Normal 3 2 3 10 3 3_Category Summary by LOB" xfId="16564"/>
    <cellStyle name="Normal 3 2 3 10 3 4" xfId="16565"/>
    <cellStyle name="Normal 3 2 3 10 3 4 2" xfId="16566"/>
    <cellStyle name="Normal 3 2 3 10 3 4_Category Summary by LOB" xfId="16567"/>
    <cellStyle name="Normal 3 2 3 10 3 5" xfId="16568"/>
    <cellStyle name="Normal 3 2 3 10 3 5 2" xfId="16569"/>
    <cellStyle name="Normal 3 2 3 10 3 5_Category Summary by LOB" xfId="16570"/>
    <cellStyle name="Normal 3 2 3 10 3 6" xfId="16571"/>
    <cellStyle name="Normal 3 2 3 10 3 6 2" xfId="16572"/>
    <cellStyle name="Normal 3 2 3 10 3 6_Category Summary by LOB" xfId="16573"/>
    <cellStyle name="Normal 3 2 3 10 3 7" xfId="16574"/>
    <cellStyle name="Normal 3 2 3 10 3 7 2" xfId="16575"/>
    <cellStyle name="Normal 3 2 3 10 3 7_Category Summary by LOB" xfId="16576"/>
    <cellStyle name="Normal 3 2 3 10 3 8" xfId="16577"/>
    <cellStyle name="Normal 3 2 3 10 3 8 2" xfId="16578"/>
    <cellStyle name="Normal 3 2 3 10 3 8_Category Summary by LOB" xfId="16579"/>
    <cellStyle name="Normal 3 2 3 10 3 9" xfId="16580"/>
    <cellStyle name="Normal 3 2 3 10 3_Category Summary by LOB" xfId="16581"/>
    <cellStyle name="Normal 3 2 3 10 4" xfId="16582"/>
    <cellStyle name="Normal 3 2 3 10 4 2" xfId="16583"/>
    <cellStyle name="Normal 3 2 3 10 4_Category Summary by LOB" xfId="16584"/>
    <cellStyle name="Normal 3 2 3 10 5" xfId="16585"/>
    <cellStyle name="Normal 3 2 3 10 5 2" xfId="16586"/>
    <cellStyle name="Normal 3 2 3 10 5_Category Summary by LOB" xfId="16587"/>
    <cellStyle name="Normal 3 2 3 10 6" xfId="16588"/>
    <cellStyle name="Normal 3 2 3 10 6 2" xfId="16589"/>
    <cellStyle name="Normal 3 2 3 10 6_Category Summary by LOB" xfId="16590"/>
    <cellStyle name="Normal 3 2 3 10 7" xfId="16591"/>
    <cellStyle name="Normal 3 2 3 10 7 2" xfId="16592"/>
    <cellStyle name="Normal 3 2 3 10 7_Category Summary by LOB" xfId="16593"/>
    <cellStyle name="Normal 3 2 3 10 8" xfId="16594"/>
    <cellStyle name="Normal 3 2 3 10 8 2" xfId="16595"/>
    <cellStyle name="Normal 3 2 3 10 8_Category Summary by LOB" xfId="16596"/>
    <cellStyle name="Normal 3 2 3 10 9" xfId="16597"/>
    <cellStyle name="Normal 3 2 3 10 9 2" xfId="16598"/>
    <cellStyle name="Normal 3 2 3 10 9_Category Summary by LOB" xfId="16599"/>
    <cellStyle name="Normal 3 2 3 10_Category Summary by LOB" xfId="16600"/>
    <cellStyle name="Normal 3 2 3 11" xfId="16601"/>
    <cellStyle name="Normal 3 2 3 11 10" xfId="16602"/>
    <cellStyle name="Normal 3 2 3 11 10 2" xfId="16603"/>
    <cellStyle name="Normal 3 2 3 11 10_Category Summary by LOB" xfId="16604"/>
    <cellStyle name="Normal 3 2 3 11 11" xfId="16605"/>
    <cellStyle name="Normal 3 2 3 11 2" xfId="16606"/>
    <cellStyle name="Normal 3 2 3 11 2 2" xfId="16607"/>
    <cellStyle name="Normal 3 2 3 11 2 2 2" xfId="16608"/>
    <cellStyle name="Normal 3 2 3 11 2 2_Category Summary by LOB" xfId="16609"/>
    <cellStyle name="Normal 3 2 3 11 2 3" xfId="16610"/>
    <cellStyle name="Normal 3 2 3 11 2 3 2" xfId="16611"/>
    <cellStyle name="Normal 3 2 3 11 2 3_Category Summary by LOB" xfId="16612"/>
    <cellStyle name="Normal 3 2 3 11 2 4" xfId="16613"/>
    <cellStyle name="Normal 3 2 3 11 2 4 2" xfId="16614"/>
    <cellStyle name="Normal 3 2 3 11 2 4_Category Summary by LOB" xfId="16615"/>
    <cellStyle name="Normal 3 2 3 11 2 5" xfId="16616"/>
    <cellStyle name="Normal 3 2 3 11 2 5 2" xfId="16617"/>
    <cellStyle name="Normal 3 2 3 11 2 5_Category Summary by LOB" xfId="16618"/>
    <cellStyle name="Normal 3 2 3 11 2 6" xfId="16619"/>
    <cellStyle name="Normal 3 2 3 11 2 6 2" xfId="16620"/>
    <cellStyle name="Normal 3 2 3 11 2 6_Category Summary by LOB" xfId="16621"/>
    <cellStyle name="Normal 3 2 3 11 2 7" xfId="16622"/>
    <cellStyle name="Normal 3 2 3 11 2 7 2" xfId="16623"/>
    <cellStyle name="Normal 3 2 3 11 2 7_Category Summary by LOB" xfId="16624"/>
    <cellStyle name="Normal 3 2 3 11 2 8" xfId="16625"/>
    <cellStyle name="Normal 3 2 3 11 2 8 2" xfId="16626"/>
    <cellStyle name="Normal 3 2 3 11 2 8_Category Summary by LOB" xfId="16627"/>
    <cellStyle name="Normal 3 2 3 11 2 9" xfId="16628"/>
    <cellStyle name="Normal 3 2 3 11 2_Category Summary by LOB" xfId="16629"/>
    <cellStyle name="Normal 3 2 3 11 3" xfId="16630"/>
    <cellStyle name="Normal 3 2 3 11 3 2" xfId="16631"/>
    <cellStyle name="Normal 3 2 3 11 3 2 2" xfId="16632"/>
    <cellStyle name="Normal 3 2 3 11 3 2_Category Summary by LOB" xfId="16633"/>
    <cellStyle name="Normal 3 2 3 11 3 3" xfId="16634"/>
    <cellStyle name="Normal 3 2 3 11 3 3 2" xfId="16635"/>
    <cellStyle name="Normal 3 2 3 11 3 3_Category Summary by LOB" xfId="16636"/>
    <cellStyle name="Normal 3 2 3 11 3 4" xfId="16637"/>
    <cellStyle name="Normal 3 2 3 11 3 4 2" xfId="16638"/>
    <cellStyle name="Normal 3 2 3 11 3 4_Category Summary by LOB" xfId="16639"/>
    <cellStyle name="Normal 3 2 3 11 3 5" xfId="16640"/>
    <cellStyle name="Normal 3 2 3 11 3 5 2" xfId="16641"/>
    <cellStyle name="Normal 3 2 3 11 3 5_Category Summary by LOB" xfId="16642"/>
    <cellStyle name="Normal 3 2 3 11 3 6" xfId="16643"/>
    <cellStyle name="Normal 3 2 3 11 3 6 2" xfId="16644"/>
    <cellStyle name="Normal 3 2 3 11 3 6_Category Summary by LOB" xfId="16645"/>
    <cellStyle name="Normal 3 2 3 11 3 7" xfId="16646"/>
    <cellStyle name="Normal 3 2 3 11 3 7 2" xfId="16647"/>
    <cellStyle name="Normal 3 2 3 11 3 7_Category Summary by LOB" xfId="16648"/>
    <cellStyle name="Normal 3 2 3 11 3 8" xfId="16649"/>
    <cellStyle name="Normal 3 2 3 11 3 8 2" xfId="16650"/>
    <cellStyle name="Normal 3 2 3 11 3 8_Category Summary by LOB" xfId="16651"/>
    <cellStyle name="Normal 3 2 3 11 3 9" xfId="16652"/>
    <cellStyle name="Normal 3 2 3 11 3_Category Summary by LOB" xfId="16653"/>
    <cellStyle name="Normal 3 2 3 11 4" xfId="16654"/>
    <cellStyle name="Normal 3 2 3 11 4 2" xfId="16655"/>
    <cellStyle name="Normal 3 2 3 11 4_Category Summary by LOB" xfId="16656"/>
    <cellStyle name="Normal 3 2 3 11 5" xfId="16657"/>
    <cellStyle name="Normal 3 2 3 11 5 2" xfId="16658"/>
    <cellStyle name="Normal 3 2 3 11 5_Category Summary by LOB" xfId="16659"/>
    <cellStyle name="Normal 3 2 3 11 6" xfId="16660"/>
    <cellStyle name="Normal 3 2 3 11 6 2" xfId="16661"/>
    <cellStyle name="Normal 3 2 3 11 6_Category Summary by LOB" xfId="16662"/>
    <cellStyle name="Normal 3 2 3 11 7" xfId="16663"/>
    <cellStyle name="Normal 3 2 3 11 7 2" xfId="16664"/>
    <cellStyle name="Normal 3 2 3 11 7_Category Summary by LOB" xfId="16665"/>
    <cellStyle name="Normal 3 2 3 11 8" xfId="16666"/>
    <cellStyle name="Normal 3 2 3 11 8 2" xfId="16667"/>
    <cellStyle name="Normal 3 2 3 11 8_Category Summary by LOB" xfId="16668"/>
    <cellStyle name="Normal 3 2 3 11 9" xfId="16669"/>
    <cellStyle name="Normal 3 2 3 11 9 2" xfId="16670"/>
    <cellStyle name="Normal 3 2 3 11 9_Category Summary by LOB" xfId="16671"/>
    <cellStyle name="Normal 3 2 3 11_Category Summary by LOB" xfId="16672"/>
    <cellStyle name="Normal 3 2 3 12" xfId="16673"/>
    <cellStyle name="Normal 3 2 3 12 10" xfId="16674"/>
    <cellStyle name="Normal 3 2 3 12 10 2" xfId="16675"/>
    <cellStyle name="Normal 3 2 3 12 10_Category Summary by LOB" xfId="16676"/>
    <cellStyle name="Normal 3 2 3 12 11" xfId="16677"/>
    <cellStyle name="Normal 3 2 3 12 2" xfId="16678"/>
    <cellStyle name="Normal 3 2 3 12 2 2" xfId="16679"/>
    <cellStyle name="Normal 3 2 3 12 2 2 2" xfId="16680"/>
    <cellStyle name="Normal 3 2 3 12 2 2_Category Summary by LOB" xfId="16681"/>
    <cellStyle name="Normal 3 2 3 12 2 3" xfId="16682"/>
    <cellStyle name="Normal 3 2 3 12 2 3 2" xfId="16683"/>
    <cellStyle name="Normal 3 2 3 12 2 3_Category Summary by LOB" xfId="16684"/>
    <cellStyle name="Normal 3 2 3 12 2 4" xfId="16685"/>
    <cellStyle name="Normal 3 2 3 12 2 4 2" xfId="16686"/>
    <cellStyle name="Normal 3 2 3 12 2 4_Category Summary by LOB" xfId="16687"/>
    <cellStyle name="Normal 3 2 3 12 2 5" xfId="16688"/>
    <cellStyle name="Normal 3 2 3 12 2 5 2" xfId="16689"/>
    <cellStyle name="Normal 3 2 3 12 2 5_Category Summary by LOB" xfId="16690"/>
    <cellStyle name="Normal 3 2 3 12 2 6" xfId="16691"/>
    <cellStyle name="Normal 3 2 3 12 2 6 2" xfId="16692"/>
    <cellStyle name="Normal 3 2 3 12 2 6_Category Summary by LOB" xfId="16693"/>
    <cellStyle name="Normal 3 2 3 12 2 7" xfId="16694"/>
    <cellStyle name="Normal 3 2 3 12 2 7 2" xfId="16695"/>
    <cellStyle name="Normal 3 2 3 12 2 7_Category Summary by LOB" xfId="16696"/>
    <cellStyle name="Normal 3 2 3 12 2 8" xfId="16697"/>
    <cellStyle name="Normal 3 2 3 12 2 8 2" xfId="16698"/>
    <cellStyle name="Normal 3 2 3 12 2 8_Category Summary by LOB" xfId="16699"/>
    <cellStyle name="Normal 3 2 3 12 2 9" xfId="16700"/>
    <cellStyle name="Normal 3 2 3 12 2_Category Summary by LOB" xfId="16701"/>
    <cellStyle name="Normal 3 2 3 12 3" xfId="16702"/>
    <cellStyle name="Normal 3 2 3 12 3 2" xfId="16703"/>
    <cellStyle name="Normal 3 2 3 12 3 2 2" xfId="16704"/>
    <cellStyle name="Normal 3 2 3 12 3 2_Category Summary by LOB" xfId="16705"/>
    <cellStyle name="Normal 3 2 3 12 3 3" xfId="16706"/>
    <cellStyle name="Normal 3 2 3 12 3 3 2" xfId="16707"/>
    <cellStyle name="Normal 3 2 3 12 3 3_Category Summary by LOB" xfId="16708"/>
    <cellStyle name="Normal 3 2 3 12 3 4" xfId="16709"/>
    <cellStyle name="Normal 3 2 3 12 3 4 2" xfId="16710"/>
    <cellStyle name="Normal 3 2 3 12 3 4_Category Summary by LOB" xfId="16711"/>
    <cellStyle name="Normal 3 2 3 12 3 5" xfId="16712"/>
    <cellStyle name="Normal 3 2 3 12 3 5 2" xfId="16713"/>
    <cellStyle name="Normal 3 2 3 12 3 5_Category Summary by LOB" xfId="16714"/>
    <cellStyle name="Normal 3 2 3 12 3 6" xfId="16715"/>
    <cellStyle name="Normal 3 2 3 12 3 6 2" xfId="16716"/>
    <cellStyle name="Normal 3 2 3 12 3 6_Category Summary by LOB" xfId="16717"/>
    <cellStyle name="Normal 3 2 3 12 3 7" xfId="16718"/>
    <cellStyle name="Normal 3 2 3 12 3 7 2" xfId="16719"/>
    <cellStyle name="Normal 3 2 3 12 3 7_Category Summary by LOB" xfId="16720"/>
    <cellStyle name="Normal 3 2 3 12 3 8" xfId="16721"/>
    <cellStyle name="Normal 3 2 3 12 3 8 2" xfId="16722"/>
    <cellStyle name="Normal 3 2 3 12 3 8_Category Summary by LOB" xfId="16723"/>
    <cellStyle name="Normal 3 2 3 12 3 9" xfId="16724"/>
    <cellStyle name="Normal 3 2 3 12 3_Category Summary by LOB" xfId="16725"/>
    <cellStyle name="Normal 3 2 3 12 4" xfId="16726"/>
    <cellStyle name="Normal 3 2 3 12 4 2" xfId="16727"/>
    <cellStyle name="Normal 3 2 3 12 4_Category Summary by LOB" xfId="16728"/>
    <cellStyle name="Normal 3 2 3 12 5" xfId="16729"/>
    <cellStyle name="Normal 3 2 3 12 5 2" xfId="16730"/>
    <cellStyle name="Normal 3 2 3 12 5_Category Summary by LOB" xfId="16731"/>
    <cellStyle name="Normal 3 2 3 12 6" xfId="16732"/>
    <cellStyle name="Normal 3 2 3 12 6 2" xfId="16733"/>
    <cellStyle name="Normal 3 2 3 12 6_Category Summary by LOB" xfId="16734"/>
    <cellStyle name="Normal 3 2 3 12 7" xfId="16735"/>
    <cellStyle name="Normal 3 2 3 12 7 2" xfId="16736"/>
    <cellStyle name="Normal 3 2 3 12 7_Category Summary by LOB" xfId="16737"/>
    <cellStyle name="Normal 3 2 3 12 8" xfId="16738"/>
    <cellStyle name="Normal 3 2 3 12 8 2" xfId="16739"/>
    <cellStyle name="Normal 3 2 3 12 8_Category Summary by LOB" xfId="16740"/>
    <cellStyle name="Normal 3 2 3 12 9" xfId="16741"/>
    <cellStyle name="Normal 3 2 3 12 9 2" xfId="16742"/>
    <cellStyle name="Normal 3 2 3 12 9_Category Summary by LOB" xfId="16743"/>
    <cellStyle name="Normal 3 2 3 12_Category Summary by LOB" xfId="16744"/>
    <cellStyle name="Normal 3 2 3 13" xfId="16745"/>
    <cellStyle name="Normal 3 2 3 13 10" xfId="16746"/>
    <cellStyle name="Normal 3 2 3 13 10 2" xfId="16747"/>
    <cellStyle name="Normal 3 2 3 13 10_Category Summary by LOB" xfId="16748"/>
    <cellStyle name="Normal 3 2 3 13 11" xfId="16749"/>
    <cellStyle name="Normal 3 2 3 13 2" xfId="16750"/>
    <cellStyle name="Normal 3 2 3 13 2 2" xfId="16751"/>
    <cellStyle name="Normal 3 2 3 13 2 2 2" xfId="16752"/>
    <cellStyle name="Normal 3 2 3 13 2 2_Category Summary by LOB" xfId="16753"/>
    <cellStyle name="Normal 3 2 3 13 2 3" xfId="16754"/>
    <cellStyle name="Normal 3 2 3 13 2 3 2" xfId="16755"/>
    <cellStyle name="Normal 3 2 3 13 2 3_Category Summary by LOB" xfId="16756"/>
    <cellStyle name="Normal 3 2 3 13 2 4" xfId="16757"/>
    <cellStyle name="Normal 3 2 3 13 2 4 2" xfId="16758"/>
    <cellStyle name="Normal 3 2 3 13 2 4_Category Summary by LOB" xfId="16759"/>
    <cellStyle name="Normal 3 2 3 13 2 5" xfId="16760"/>
    <cellStyle name="Normal 3 2 3 13 2 5 2" xfId="16761"/>
    <cellStyle name="Normal 3 2 3 13 2 5_Category Summary by LOB" xfId="16762"/>
    <cellStyle name="Normal 3 2 3 13 2 6" xfId="16763"/>
    <cellStyle name="Normal 3 2 3 13 2 6 2" xfId="16764"/>
    <cellStyle name="Normal 3 2 3 13 2 6_Category Summary by LOB" xfId="16765"/>
    <cellStyle name="Normal 3 2 3 13 2 7" xfId="16766"/>
    <cellStyle name="Normal 3 2 3 13 2 7 2" xfId="16767"/>
    <cellStyle name="Normal 3 2 3 13 2 7_Category Summary by LOB" xfId="16768"/>
    <cellStyle name="Normal 3 2 3 13 2 8" xfId="16769"/>
    <cellStyle name="Normal 3 2 3 13 2 8 2" xfId="16770"/>
    <cellStyle name="Normal 3 2 3 13 2 8_Category Summary by LOB" xfId="16771"/>
    <cellStyle name="Normal 3 2 3 13 2 9" xfId="16772"/>
    <cellStyle name="Normal 3 2 3 13 2_Category Summary by LOB" xfId="16773"/>
    <cellStyle name="Normal 3 2 3 13 3" xfId="16774"/>
    <cellStyle name="Normal 3 2 3 13 3 2" xfId="16775"/>
    <cellStyle name="Normal 3 2 3 13 3 2 2" xfId="16776"/>
    <cellStyle name="Normal 3 2 3 13 3 2_Category Summary by LOB" xfId="16777"/>
    <cellStyle name="Normal 3 2 3 13 3 3" xfId="16778"/>
    <cellStyle name="Normal 3 2 3 13 3 3 2" xfId="16779"/>
    <cellStyle name="Normal 3 2 3 13 3 3_Category Summary by LOB" xfId="16780"/>
    <cellStyle name="Normal 3 2 3 13 3 4" xfId="16781"/>
    <cellStyle name="Normal 3 2 3 13 3 4 2" xfId="16782"/>
    <cellStyle name="Normal 3 2 3 13 3 4_Category Summary by LOB" xfId="16783"/>
    <cellStyle name="Normal 3 2 3 13 3 5" xfId="16784"/>
    <cellStyle name="Normal 3 2 3 13 3 5 2" xfId="16785"/>
    <cellStyle name="Normal 3 2 3 13 3 5_Category Summary by LOB" xfId="16786"/>
    <cellStyle name="Normal 3 2 3 13 3 6" xfId="16787"/>
    <cellStyle name="Normal 3 2 3 13 3 6 2" xfId="16788"/>
    <cellStyle name="Normal 3 2 3 13 3 6_Category Summary by LOB" xfId="16789"/>
    <cellStyle name="Normal 3 2 3 13 3 7" xfId="16790"/>
    <cellStyle name="Normal 3 2 3 13 3 7 2" xfId="16791"/>
    <cellStyle name="Normal 3 2 3 13 3 7_Category Summary by LOB" xfId="16792"/>
    <cellStyle name="Normal 3 2 3 13 3 8" xfId="16793"/>
    <cellStyle name="Normal 3 2 3 13 3 8 2" xfId="16794"/>
    <cellStyle name="Normal 3 2 3 13 3 8_Category Summary by LOB" xfId="16795"/>
    <cellStyle name="Normal 3 2 3 13 3 9" xfId="16796"/>
    <cellStyle name="Normal 3 2 3 13 3_Category Summary by LOB" xfId="16797"/>
    <cellStyle name="Normal 3 2 3 13 4" xfId="16798"/>
    <cellStyle name="Normal 3 2 3 13 4 2" xfId="16799"/>
    <cellStyle name="Normal 3 2 3 13 4_Category Summary by LOB" xfId="16800"/>
    <cellStyle name="Normal 3 2 3 13 5" xfId="16801"/>
    <cellStyle name="Normal 3 2 3 13 5 2" xfId="16802"/>
    <cellStyle name="Normal 3 2 3 13 5_Category Summary by LOB" xfId="16803"/>
    <cellStyle name="Normal 3 2 3 13 6" xfId="16804"/>
    <cellStyle name="Normal 3 2 3 13 6 2" xfId="16805"/>
    <cellStyle name="Normal 3 2 3 13 6_Category Summary by LOB" xfId="16806"/>
    <cellStyle name="Normal 3 2 3 13 7" xfId="16807"/>
    <cellStyle name="Normal 3 2 3 13 7 2" xfId="16808"/>
    <cellStyle name="Normal 3 2 3 13 7_Category Summary by LOB" xfId="16809"/>
    <cellStyle name="Normal 3 2 3 13 8" xfId="16810"/>
    <cellStyle name="Normal 3 2 3 13 8 2" xfId="16811"/>
    <cellStyle name="Normal 3 2 3 13 8_Category Summary by LOB" xfId="16812"/>
    <cellStyle name="Normal 3 2 3 13 9" xfId="16813"/>
    <cellStyle name="Normal 3 2 3 13 9 2" xfId="16814"/>
    <cellStyle name="Normal 3 2 3 13 9_Category Summary by LOB" xfId="16815"/>
    <cellStyle name="Normal 3 2 3 13_Category Summary by LOB" xfId="16816"/>
    <cellStyle name="Normal 3 2 3 14" xfId="16817"/>
    <cellStyle name="Normal 3 2 3 14 10" xfId="16818"/>
    <cellStyle name="Normal 3 2 3 14 10 2" xfId="16819"/>
    <cellStyle name="Normal 3 2 3 14 10_Category Summary by LOB" xfId="16820"/>
    <cellStyle name="Normal 3 2 3 14 11" xfId="16821"/>
    <cellStyle name="Normal 3 2 3 14 2" xfId="16822"/>
    <cellStyle name="Normal 3 2 3 14 2 2" xfId="16823"/>
    <cellStyle name="Normal 3 2 3 14 2 2 2" xfId="16824"/>
    <cellStyle name="Normal 3 2 3 14 2 2_Category Summary by LOB" xfId="16825"/>
    <cellStyle name="Normal 3 2 3 14 2 3" xfId="16826"/>
    <cellStyle name="Normal 3 2 3 14 2 3 2" xfId="16827"/>
    <cellStyle name="Normal 3 2 3 14 2 3_Category Summary by LOB" xfId="16828"/>
    <cellStyle name="Normal 3 2 3 14 2 4" xfId="16829"/>
    <cellStyle name="Normal 3 2 3 14 2 4 2" xfId="16830"/>
    <cellStyle name="Normal 3 2 3 14 2 4_Category Summary by LOB" xfId="16831"/>
    <cellStyle name="Normal 3 2 3 14 2 5" xfId="16832"/>
    <cellStyle name="Normal 3 2 3 14 2 5 2" xfId="16833"/>
    <cellStyle name="Normal 3 2 3 14 2 5_Category Summary by LOB" xfId="16834"/>
    <cellStyle name="Normal 3 2 3 14 2 6" xfId="16835"/>
    <cellStyle name="Normal 3 2 3 14 2 6 2" xfId="16836"/>
    <cellStyle name="Normal 3 2 3 14 2 6_Category Summary by LOB" xfId="16837"/>
    <cellStyle name="Normal 3 2 3 14 2 7" xfId="16838"/>
    <cellStyle name="Normal 3 2 3 14 2 7 2" xfId="16839"/>
    <cellStyle name="Normal 3 2 3 14 2 7_Category Summary by LOB" xfId="16840"/>
    <cellStyle name="Normal 3 2 3 14 2 8" xfId="16841"/>
    <cellStyle name="Normal 3 2 3 14 2 8 2" xfId="16842"/>
    <cellStyle name="Normal 3 2 3 14 2 8_Category Summary by LOB" xfId="16843"/>
    <cellStyle name="Normal 3 2 3 14 2 9" xfId="16844"/>
    <cellStyle name="Normal 3 2 3 14 2_Category Summary by LOB" xfId="16845"/>
    <cellStyle name="Normal 3 2 3 14 3" xfId="16846"/>
    <cellStyle name="Normal 3 2 3 14 3 2" xfId="16847"/>
    <cellStyle name="Normal 3 2 3 14 3 2 2" xfId="16848"/>
    <cellStyle name="Normal 3 2 3 14 3 2_Category Summary by LOB" xfId="16849"/>
    <cellStyle name="Normal 3 2 3 14 3 3" xfId="16850"/>
    <cellStyle name="Normal 3 2 3 14 3 3 2" xfId="16851"/>
    <cellStyle name="Normal 3 2 3 14 3 3_Category Summary by LOB" xfId="16852"/>
    <cellStyle name="Normal 3 2 3 14 3 4" xfId="16853"/>
    <cellStyle name="Normal 3 2 3 14 3 4 2" xfId="16854"/>
    <cellStyle name="Normal 3 2 3 14 3 4_Category Summary by LOB" xfId="16855"/>
    <cellStyle name="Normal 3 2 3 14 3 5" xfId="16856"/>
    <cellStyle name="Normal 3 2 3 14 3 5 2" xfId="16857"/>
    <cellStyle name="Normal 3 2 3 14 3 5_Category Summary by LOB" xfId="16858"/>
    <cellStyle name="Normal 3 2 3 14 3 6" xfId="16859"/>
    <cellStyle name="Normal 3 2 3 14 3 6 2" xfId="16860"/>
    <cellStyle name="Normal 3 2 3 14 3 6_Category Summary by LOB" xfId="16861"/>
    <cellStyle name="Normal 3 2 3 14 3 7" xfId="16862"/>
    <cellStyle name="Normal 3 2 3 14 3 7 2" xfId="16863"/>
    <cellStyle name="Normal 3 2 3 14 3 7_Category Summary by LOB" xfId="16864"/>
    <cellStyle name="Normal 3 2 3 14 3 8" xfId="16865"/>
    <cellStyle name="Normal 3 2 3 14 3 8 2" xfId="16866"/>
    <cellStyle name="Normal 3 2 3 14 3 8_Category Summary by LOB" xfId="16867"/>
    <cellStyle name="Normal 3 2 3 14 3 9" xfId="16868"/>
    <cellStyle name="Normal 3 2 3 14 3_Category Summary by LOB" xfId="16869"/>
    <cellStyle name="Normal 3 2 3 14 4" xfId="16870"/>
    <cellStyle name="Normal 3 2 3 14 4 2" xfId="16871"/>
    <cellStyle name="Normal 3 2 3 14 4_Category Summary by LOB" xfId="16872"/>
    <cellStyle name="Normal 3 2 3 14 5" xfId="16873"/>
    <cellStyle name="Normal 3 2 3 14 5 2" xfId="16874"/>
    <cellStyle name="Normal 3 2 3 14 5_Category Summary by LOB" xfId="16875"/>
    <cellStyle name="Normal 3 2 3 14 6" xfId="16876"/>
    <cellStyle name="Normal 3 2 3 14 6 2" xfId="16877"/>
    <cellStyle name="Normal 3 2 3 14 6_Category Summary by LOB" xfId="16878"/>
    <cellStyle name="Normal 3 2 3 14 7" xfId="16879"/>
    <cellStyle name="Normal 3 2 3 14 7 2" xfId="16880"/>
    <cellStyle name="Normal 3 2 3 14 7_Category Summary by LOB" xfId="16881"/>
    <cellStyle name="Normal 3 2 3 14 8" xfId="16882"/>
    <cellStyle name="Normal 3 2 3 14 8 2" xfId="16883"/>
    <cellStyle name="Normal 3 2 3 14 8_Category Summary by LOB" xfId="16884"/>
    <cellStyle name="Normal 3 2 3 14 9" xfId="16885"/>
    <cellStyle name="Normal 3 2 3 14 9 2" xfId="16886"/>
    <cellStyle name="Normal 3 2 3 14 9_Category Summary by LOB" xfId="16887"/>
    <cellStyle name="Normal 3 2 3 14_Category Summary by LOB" xfId="16888"/>
    <cellStyle name="Normal 3 2 3 15" xfId="16889"/>
    <cellStyle name="Normal 3 2 3 15 10" xfId="16890"/>
    <cellStyle name="Normal 3 2 3 15 10 2" xfId="16891"/>
    <cellStyle name="Normal 3 2 3 15 10_Category Summary by LOB" xfId="16892"/>
    <cellStyle name="Normal 3 2 3 15 11" xfId="16893"/>
    <cellStyle name="Normal 3 2 3 15 2" xfId="16894"/>
    <cellStyle name="Normal 3 2 3 15 2 2" xfId="16895"/>
    <cellStyle name="Normal 3 2 3 15 2 2 2" xfId="16896"/>
    <cellStyle name="Normal 3 2 3 15 2 2_Category Summary by LOB" xfId="16897"/>
    <cellStyle name="Normal 3 2 3 15 2 3" xfId="16898"/>
    <cellStyle name="Normal 3 2 3 15 2 3 2" xfId="16899"/>
    <cellStyle name="Normal 3 2 3 15 2 3_Category Summary by LOB" xfId="16900"/>
    <cellStyle name="Normal 3 2 3 15 2 4" xfId="16901"/>
    <cellStyle name="Normal 3 2 3 15 2 4 2" xfId="16902"/>
    <cellStyle name="Normal 3 2 3 15 2 4_Category Summary by LOB" xfId="16903"/>
    <cellStyle name="Normal 3 2 3 15 2 5" xfId="16904"/>
    <cellStyle name="Normal 3 2 3 15 2 5 2" xfId="16905"/>
    <cellStyle name="Normal 3 2 3 15 2 5_Category Summary by LOB" xfId="16906"/>
    <cellStyle name="Normal 3 2 3 15 2 6" xfId="16907"/>
    <cellStyle name="Normal 3 2 3 15 2 6 2" xfId="16908"/>
    <cellStyle name="Normal 3 2 3 15 2 6_Category Summary by LOB" xfId="16909"/>
    <cellStyle name="Normal 3 2 3 15 2 7" xfId="16910"/>
    <cellStyle name="Normal 3 2 3 15 2 7 2" xfId="16911"/>
    <cellStyle name="Normal 3 2 3 15 2 7_Category Summary by LOB" xfId="16912"/>
    <cellStyle name="Normal 3 2 3 15 2 8" xfId="16913"/>
    <cellStyle name="Normal 3 2 3 15 2 8 2" xfId="16914"/>
    <cellStyle name="Normal 3 2 3 15 2 8_Category Summary by LOB" xfId="16915"/>
    <cellStyle name="Normal 3 2 3 15 2 9" xfId="16916"/>
    <cellStyle name="Normal 3 2 3 15 2_Category Summary by LOB" xfId="16917"/>
    <cellStyle name="Normal 3 2 3 15 3" xfId="16918"/>
    <cellStyle name="Normal 3 2 3 15 3 2" xfId="16919"/>
    <cellStyle name="Normal 3 2 3 15 3 2 2" xfId="16920"/>
    <cellStyle name="Normal 3 2 3 15 3 2_Category Summary by LOB" xfId="16921"/>
    <cellStyle name="Normal 3 2 3 15 3 3" xfId="16922"/>
    <cellStyle name="Normal 3 2 3 15 3 3 2" xfId="16923"/>
    <cellStyle name="Normal 3 2 3 15 3 3_Category Summary by LOB" xfId="16924"/>
    <cellStyle name="Normal 3 2 3 15 3 4" xfId="16925"/>
    <cellStyle name="Normal 3 2 3 15 3 4 2" xfId="16926"/>
    <cellStyle name="Normal 3 2 3 15 3 4_Category Summary by LOB" xfId="16927"/>
    <cellStyle name="Normal 3 2 3 15 3 5" xfId="16928"/>
    <cellStyle name="Normal 3 2 3 15 3 5 2" xfId="16929"/>
    <cellStyle name="Normal 3 2 3 15 3 5_Category Summary by LOB" xfId="16930"/>
    <cellStyle name="Normal 3 2 3 15 3 6" xfId="16931"/>
    <cellStyle name="Normal 3 2 3 15 3 6 2" xfId="16932"/>
    <cellStyle name="Normal 3 2 3 15 3 6_Category Summary by LOB" xfId="16933"/>
    <cellStyle name="Normal 3 2 3 15 3 7" xfId="16934"/>
    <cellStyle name="Normal 3 2 3 15 3 7 2" xfId="16935"/>
    <cellStyle name="Normal 3 2 3 15 3 7_Category Summary by LOB" xfId="16936"/>
    <cellStyle name="Normal 3 2 3 15 3 8" xfId="16937"/>
    <cellStyle name="Normal 3 2 3 15 3 8 2" xfId="16938"/>
    <cellStyle name="Normal 3 2 3 15 3 8_Category Summary by LOB" xfId="16939"/>
    <cellStyle name="Normal 3 2 3 15 3 9" xfId="16940"/>
    <cellStyle name="Normal 3 2 3 15 3_Category Summary by LOB" xfId="16941"/>
    <cellStyle name="Normal 3 2 3 15 4" xfId="16942"/>
    <cellStyle name="Normal 3 2 3 15 4 2" xfId="16943"/>
    <cellStyle name="Normal 3 2 3 15 4_Category Summary by LOB" xfId="16944"/>
    <cellStyle name="Normal 3 2 3 15 5" xfId="16945"/>
    <cellStyle name="Normal 3 2 3 15 5 2" xfId="16946"/>
    <cellStyle name="Normal 3 2 3 15 5_Category Summary by LOB" xfId="16947"/>
    <cellStyle name="Normal 3 2 3 15 6" xfId="16948"/>
    <cellStyle name="Normal 3 2 3 15 6 2" xfId="16949"/>
    <cellStyle name="Normal 3 2 3 15 6_Category Summary by LOB" xfId="16950"/>
    <cellStyle name="Normal 3 2 3 15 7" xfId="16951"/>
    <cellStyle name="Normal 3 2 3 15 7 2" xfId="16952"/>
    <cellStyle name="Normal 3 2 3 15 7_Category Summary by LOB" xfId="16953"/>
    <cellStyle name="Normal 3 2 3 15 8" xfId="16954"/>
    <cellStyle name="Normal 3 2 3 15 8 2" xfId="16955"/>
    <cellStyle name="Normal 3 2 3 15 8_Category Summary by LOB" xfId="16956"/>
    <cellStyle name="Normal 3 2 3 15 9" xfId="16957"/>
    <cellStyle name="Normal 3 2 3 15 9 2" xfId="16958"/>
    <cellStyle name="Normal 3 2 3 15 9_Category Summary by LOB" xfId="16959"/>
    <cellStyle name="Normal 3 2 3 15_Category Summary by LOB" xfId="16960"/>
    <cellStyle name="Normal 3 2 3 16" xfId="16961"/>
    <cellStyle name="Normal 3 2 3 16 10" xfId="16962"/>
    <cellStyle name="Normal 3 2 3 16 10 2" xfId="16963"/>
    <cellStyle name="Normal 3 2 3 16 10_Category Summary by LOB" xfId="16964"/>
    <cellStyle name="Normal 3 2 3 16 11" xfId="16965"/>
    <cellStyle name="Normal 3 2 3 16 2" xfId="16966"/>
    <cellStyle name="Normal 3 2 3 16 2 2" xfId="16967"/>
    <cellStyle name="Normal 3 2 3 16 2 2 2" xfId="16968"/>
    <cellStyle name="Normal 3 2 3 16 2 2_Category Summary by LOB" xfId="16969"/>
    <cellStyle name="Normal 3 2 3 16 2 3" xfId="16970"/>
    <cellStyle name="Normal 3 2 3 16 2 3 2" xfId="16971"/>
    <cellStyle name="Normal 3 2 3 16 2 3_Category Summary by LOB" xfId="16972"/>
    <cellStyle name="Normal 3 2 3 16 2 4" xfId="16973"/>
    <cellStyle name="Normal 3 2 3 16 2 4 2" xfId="16974"/>
    <cellStyle name="Normal 3 2 3 16 2 4_Category Summary by LOB" xfId="16975"/>
    <cellStyle name="Normal 3 2 3 16 2 5" xfId="16976"/>
    <cellStyle name="Normal 3 2 3 16 2 5 2" xfId="16977"/>
    <cellStyle name="Normal 3 2 3 16 2 5_Category Summary by LOB" xfId="16978"/>
    <cellStyle name="Normal 3 2 3 16 2 6" xfId="16979"/>
    <cellStyle name="Normal 3 2 3 16 2 6 2" xfId="16980"/>
    <cellStyle name="Normal 3 2 3 16 2 6_Category Summary by LOB" xfId="16981"/>
    <cellStyle name="Normal 3 2 3 16 2 7" xfId="16982"/>
    <cellStyle name="Normal 3 2 3 16 2 7 2" xfId="16983"/>
    <cellStyle name="Normal 3 2 3 16 2 7_Category Summary by LOB" xfId="16984"/>
    <cellStyle name="Normal 3 2 3 16 2 8" xfId="16985"/>
    <cellStyle name="Normal 3 2 3 16 2 8 2" xfId="16986"/>
    <cellStyle name="Normal 3 2 3 16 2 8_Category Summary by LOB" xfId="16987"/>
    <cellStyle name="Normal 3 2 3 16 2 9" xfId="16988"/>
    <cellStyle name="Normal 3 2 3 16 2_Category Summary by LOB" xfId="16989"/>
    <cellStyle name="Normal 3 2 3 16 3" xfId="16990"/>
    <cellStyle name="Normal 3 2 3 16 3 2" xfId="16991"/>
    <cellStyle name="Normal 3 2 3 16 3 2 2" xfId="16992"/>
    <cellStyle name="Normal 3 2 3 16 3 2_Category Summary by LOB" xfId="16993"/>
    <cellStyle name="Normal 3 2 3 16 3 3" xfId="16994"/>
    <cellStyle name="Normal 3 2 3 16 3 3 2" xfId="16995"/>
    <cellStyle name="Normal 3 2 3 16 3 3_Category Summary by LOB" xfId="16996"/>
    <cellStyle name="Normal 3 2 3 16 3 4" xfId="16997"/>
    <cellStyle name="Normal 3 2 3 16 3 4 2" xfId="16998"/>
    <cellStyle name="Normal 3 2 3 16 3 4_Category Summary by LOB" xfId="16999"/>
    <cellStyle name="Normal 3 2 3 16 3 5" xfId="17000"/>
    <cellStyle name="Normal 3 2 3 16 3 5 2" xfId="17001"/>
    <cellStyle name="Normal 3 2 3 16 3 5_Category Summary by LOB" xfId="17002"/>
    <cellStyle name="Normal 3 2 3 16 3 6" xfId="17003"/>
    <cellStyle name="Normal 3 2 3 16 3 6 2" xfId="17004"/>
    <cellStyle name="Normal 3 2 3 16 3 6_Category Summary by LOB" xfId="17005"/>
    <cellStyle name="Normal 3 2 3 16 3 7" xfId="17006"/>
    <cellStyle name="Normal 3 2 3 16 3 7 2" xfId="17007"/>
    <cellStyle name="Normal 3 2 3 16 3 7_Category Summary by LOB" xfId="17008"/>
    <cellStyle name="Normal 3 2 3 16 3 8" xfId="17009"/>
    <cellStyle name="Normal 3 2 3 16 3 8 2" xfId="17010"/>
    <cellStyle name="Normal 3 2 3 16 3 8_Category Summary by LOB" xfId="17011"/>
    <cellStyle name="Normal 3 2 3 16 3 9" xfId="17012"/>
    <cellStyle name="Normal 3 2 3 16 3_Category Summary by LOB" xfId="17013"/>
    <cellStyle name="Normal 3 2 3 16 4" xfId="17014"/>
    <cellStyle name="Normal 3 2 3 16 4 2" xfId="17015"/>
    <cellStyle name="Normal 3 2 3 16 4_Category Summary by LOB" xfId="17016"/>
    <cellStyle name="Normal 3 2 3 16 5" xfId="17017"/>
    <cellStyle name="Normal 3 2 3 16 5 2" xfId="17018"/>
    <cellStyle name="Normal 3 2 3 16 5_Category Summary by LOB" xfId="17019"/>
    <cellStyle name="Normal 3 2 3 16 6" xfId="17020"/>
    <cellStyle name="Normal 3 2 3 16 6 2" xfId="17021"/>
    <cellStyle name="Normal 3 2 3 16 6_Category Summary by LOB" xfId="17022"/>
    <cellStyle name="Normal 3 2 3 16 7" xfId="17023"/>
    <cellStyle name="Normal 3 2 3 16 7 2" xfId="17024"/>
    <cellStyle name="Normal 3 2 3 16 7_Category Summary by LOB" xfId="17025"/>
    <cellStyle name="Normal 3 2 3 16 8" xfId="17026"/>
    <cellStyle name="Normal 3 2 3 16 8 2" xfId="17027"/>
    <cellStyle name="Normal 3 2 3 16 8_Category Summary by LOB" xfId="17028"/>
    <cellStyle name="Normal 3 2 3 16 9" xfId="17029"/>
    <cellStyle name="Normal 3 2 3 16 9 2" xfId="17030"/>
    <cellStyle name="Normal 3 2 3 16 9_Category Summary by LOB" xfId="17031"/>
    <cellStyle name="Normal 3 2 3 16_Category Summary by LOB" xfId="17032"/>
    <cellStyle name="Normal 3 2 3 17" xfId="17033"/>
    <cellStyle name="Normal 3 2 3 17 10" xfId="17034"/>
    <cellStyle name="Normal 3 2 3 17 10 2" xfId="17035"/>
    <cellStyle name="Normal 3 2 3 17 10_Category Summary by LOB" xfId="17036"/>
    <cellStyle name="Normal 3 2 3 17 11" xfId="17037"/>
    <cellStyle name="Normal 3 2 3 17 2" xfId="17038"/>
    <cellStyle name="Normal 3 2 3 17 2 2" xfId="17039"/>
    <cellStyle name="Normal 3 2 3 17 2 2 2" xfId="17040"/>
    <cellStyle name="Normal 3 2 3 17 2 2_Category Summary by LOB" xfId="17041"/>
    <cellStyle name="Normal 3 2 3 17 2 3" xfId="17042"/>
    <cellStyle name="Normal 3 2 3 17 2 3 2" xfId="17043"/>
    <cellStyle name="Normal 3 2 3 17 2 3_Category Summary by LOB" xfId="17044"/>
    <cellStyle name="Normal 3 2 3 17 2 4" xfId="17045"/>
    <cellStyle name="Normal 3 2 3 17 2 4 2" xfId="17046"/>
    <cellStyle name="Normal 3 2 3 17 2 4_Category Summary by LOB" xfId="17047"/>
    <cellStyle name="Normal 3 2 3 17 2 5" xfId="17048"/>
    <cellStyle name="Normal 3 2 3 17 2 5 2" xfId="17049"/>
    <cellStyle name="Normal 3 2 3 17 2 5_Category Summary by LOB" xfId="17050"/>
    <cellStyle name="Normal 3 2 3 17 2 6" xfId="17051"/>
    <cellStyle name="Normal 3 2 3 17 2 6 2" xfId="17052"/>
    <cellStyle name="Normal 3 2 3 17 2 6_Category Summary by LOB" xfId="17053"/>
    <cellStyle name="Normal 3 2 3 17 2 7" xfId="17054"/>
    <cellStyle name="Normal 3 2 3 17 2 7 2" xfId="17055"/>
    <cellStyle name="Normal 3 2 3 17 2 7_Category Summary by LOB" xfId="17056"/>
    <cellStyle name="Normal 3 2 3 17 2 8" xfId="17057"/>
    <cellStyle name="Normal 3 2 3 17 2 8 2" xfId="17058"/>
    <cellStyle name="Normal 3 2 3 17 2 8_Category Summary by LOB" xfId="17059"/>
    <cellStyle name="Normal 3 2 3 17 2 9" xfId="17060"/>
    <cellStyle name="Normal 3 2 3 17 2_Category Summary by LOB" xfId="17061"/>
    <cellStyle name="Normal 3 2 3 17 3" xfId="17062"/>
    <cellStyle name="Normal 3 2 3 17 3 2" xfId="17063"/>
    <cellStyle name="Normal 3 2 3 17 3 2 2" xfId="17064"/>
    <cellStyle name="Normal 3 2 3 17 3 2_Category Summary by LOB" xfId="17065"/>
    <cellStyle name="Normal 3 2 3 17 3 3" xfId="17066"/>
    <cellStyle name="Normal 3 2 3 17 3 3 2" xfId="17067"/>
    <cellStyle name="Normal 3 2 3 17 3 3_Category Summary by LOB" xfId="17068"/>
    <cellStyle name="Normal 3 2 3 17 3 4" xfId="17069"/>
    <cellStyle name="Normal 3 2 3 17 3 4 2" xfId="17070"/>
    <cellStyle name="Normal 3 2 3 17 3 4_Category Summary by LOB" xfId="17071"/>
    <cellStyle name="Normal 3 2 3 17 3 5" xfId="17072"/>
    <cellStyle name="Normal 3 2 3 17 3 5 2" xfId="17073"/>
    <cellStyle name="Normal 3 2 3 17 3 5_Category Summary by LOB" xfId="17074"/>
    <cellStyle name="Normal 3 2 3 17 3 6" xfId="17075"/>
    <cellStyle name="Normal 3 2 3 17 3 6 2" xfId="17076"/>
    <cellStyle name="Normal 3 2 3 17 3 6_Category Summary by LOB" xfId="17077"/>
    <cellStyle name="Normal 3 2 3 17 3 7" xfId="17078"/>
    <cellStyle name="Normal 3 2 3 17 3 7 2" xfId="17079"/>
    <cellStyle name="Normal 3 2 3 17 3 7_Category Summary by LOB" xfId="17080"/>
    <cellStyle name="Normal 3 2 3 17 3 8" xfId="17081"/>
    <cellStyle name="Normal 3 2 3 17 3 8 2" xfId="17082"/>
    <cellStyle name="Normal 3 2 3 17 3 8_Category Summary by LOB" xfId="17083"/>
    <cellStyle name="Normal 3 2 3 17 3 9" xfId="17084"/>
    <cellStyle name="Normal 3 2 3 17 3_Category Summary by LOB" xfId="17085"/>
    <cellStyle name="Normal 3 2 3 17 4" xfId="17086"/>
    <cellStyle name="Normal 3 2 3 17 4 2" xfId="17087"/>
    <cellStyle name="Normal 3 2 3 17 4_Category Summary by LOB" xfId="17088"/>
    <cellStyle name="Normal 3 2 3 17 5" xfId="17089"/>
    <cellStyle name="Normal 3 2 3 17 5 2" xfId="17090"/>
    <cellStyle name="Normal 3 2 3 17 5_Category Summary by LOB" xfId="17091"/>
    <cellStyle name="Normal 3 2 3 17 6" xfId="17092"/>
    <cellStyle name="Normal 3 2 3 17 6 2" xfId="17093"/>
    <cellStyle name="Normal 3 2 3 17 6_Category Summary by LOB" xfId="17094"/>
    <cellStyle name="Normal 3 2 3 17 7" xfId="17095"/>
    <cellStyle name="Normal 3 2 3 17 7 2" xfId="17096"/>
    <cellStyle name="Normal 3 2 3 17 7_Category Summary by LOB" xfId="17097"/>
    <cellStyle name="Normal 3 2 3 17 8" xfId="17098"/>
    <cellStyle name="Normal 3 2 3 17 8 2" xfId="17099"/>
    <cellStyle name="Normal 3 2 3 17 8_Category Summary by LOB" xfId="17100"/>
    <cellStyle name="Normal 3 2 3 17 9" xfId="17101"/>
    <cellStyle name="Normal 3 2 3 17 9 2" xfId="17102"/>
    <cellStyle name="Normal 3 2 3 17 9_Category Summary by LOB" xfId="17103"/>
    <cellStyle name="Normal 3 2 3 17_Category Summary by LOB" xfId="17104"/>
    <cellStyle name="Normal 3 2 3 18" xfId="17105"/>
    <cellStyle name="Normal 3 2 3 18 10" xfId="17106"/>
    <cellStyle name="Normal 3 2 3 18 10 2" xfId="17107"/>
    <cellStyle name="Normal 3 2 3 18 10_Category Summary by LOB" xfId="17108"/>
    <cellStyle name="Normal 3 2 3 18 11" xfId="17109"/>
    <cellStyle name="Normal 3 2 3 18 2" xfId="17110"/>
    <cellStyle name="Normal 3 2 3 18 2 2" xfId="17111"/>
    <cellStyle name="Normal 3 2 3 18 2 2 2" xfId="17112"/>
    <cellStyle name="Normal 3 2 3 18 2 2_Category Summary by LOB" xfId="17113"/>
    <cellStyle name="Normal 3 2 3 18 2 3" xfId="17114"/>
    <cellStyle name="Normal 3 2 3 18 2 3 2" xfId="17115"/>
    <cellStyle name="Normal 3 2 3 18 2 3_Category Summary by LOB" xfId="17116"/>
    <cellStyle name="Normal 3 2 3 18 2 4" xfId="17117"/>
    <cellStyle name="Normal 3 2 3 18 2 4 2" xfId="17118"/>
    <cellStyle name="Normal 3 2 3 18 2 4_Category Summary by LOB" xfId="17119"/>
    <cellStyle name="Normal 3 2 3 18 2 5" xfId="17120"/>
    <cellStyle name="Normal 3 2 3 18 2 5 2" xfId="17121"/>
    <cellStyle name="Normal 3 2 3 18 2 5_Category Summary by LOB" xfId="17122"/>
    <cellStyle name="Normal 3 2 3 18 2 6" xfId="17123"/>
    <cellStyle name="Normal 3 2 3 18 2 6 2" xfId="17124"/>
    <cellStyle name="Normal 3 2 3 18 2 6_Category Summary by LOB" xfId="17125"/>
    <cellStyle name="Normal 3 2 3 18 2 7" xfId="17126"/>
    <cellStyle name="Normal 3 2 3 18 2 7 2" xfId="17127"/>
    <cellStyle name="Normal 3 2 3 18 2 7_Category Summary by LOB" xfId="17128"/>
    <cellStyle name="Normal 3 2 3 18 2 8" xfId="17129"/>
    <cellStyle name="Normal 3 2 3 18 2 8 2" xfId="17130"/>
    <cellStyle name="Normal 3 2 3 18 2 8_Category Summary by LOB" xfId="17131"/>
    <cellStyle name="Normal 3 2 3 18 2 9" xfId="17132"/>
    <cellStyle name="Normal 3 2 3 18 2_Category Summary by LOB" xfId="17133"/>
    <cellStyle name="Normal 3 2 3 18 3" xfId="17134"/>
    <cellStyle name="Normal 3 2 3 18 3 2" xfId="17135"/>
    <cellStyle name="Normal 3 2 3 18 3 2 2" xfId="17136"/>
    <cellStyle name="Normal 3 2 3 18 3 2_Category Summary by LOB" xfId="17137"/>
    <cellStyle name="Normal 3 2 3 18 3 3" xfId="17138"/>
    <cellStyle name="Normal 3 2 3 18 3 3 2" xfId="17139"/>
    <cellStyle name="Normal 3 2 3 18 3 3_Category Summary by LOB" xfId="17140"/>
    <cellStyle name="Normal 3 2 3 18 3 4" xfId="17141"/>
    <cellStyle name="Normal 3 2 3 18 3 4 2" xfId="17142"/>
    <cellStyle name="Normal 3 2 3 18 3 4_Category Summary by LOB" xfId="17143"/>
    <cellStyle name="Normal 3 2 3 18 3 5" xfId="17144"/>
    <cellStyle name="Normal 3 2 3 18 3 5 2" xfId="17145"/>
    <cellStyle name="Normal 3 2 3 18 3 5_Category Summary by LOB" xfId="17146"/>
    <cellStyle name="Normal 3 2 3 18 3 6" xfId="17147"/>
    <cellStyle name="Normal 3 2 3 18 3 6 2" xfId="17148"/>
    <cellStyle name="Normal 3 2 3 18 3 6_Category Summary by LOB" xfId="17149"/>
    <cellStyle name="Normal 3 2 3 18 3 7" xfId="17150"/>
    <cellStyle name="Normal 3 2 3 18 3 7 2" xfId="17151"/>
    <cellStyle name="Normal 3 2 3 18 3 7_Category Summary by LOB" xfId="17152"/>
    <cellStyle name="Normal 3 2 3 18 3 8" xfId="17153"/>
    <cellStyle name="Normal 3 2 3 18 3 8 2" xfId="17154"/>
    <cellStyle name="Normal 3 2 3 18 3 8_Category Summary by LOB" xfId="17155"/>
    <cellStyle name="Normal 3 2 3 18 3 9" xfId="17156"/>
    <cellStyle name="Normal 3 2 3 18 3_Category Summary by LOB" xfId="17157"/>
    <cellStyle name="Normal 3 2 3 18 4" xfId="17158"/>
    <cellStyle name="Normal 3 2 3 18 4 2" xfId="17159"/>
    <cellStyle name="Normal 3 2 3 18 4_Category Summary by LOB" xfId="17160"/>
    <cellStyle name="Normal 3 2 3 18 5" xfId="17161"/>
    <cellStyle name="Normal 3 2 3 18 5 2" xfId="17162"/>
    <cellStyle name="Normal 3 2 3 18 5_Category Summary by LOB" xfId="17163"/>
    <cellStyle name="Normal 3 2 3 18 6" xfId="17164"/>
    <cellStyle name="Normal 3 2 3 18 6 2" xfId="17165"/>
    <cellStyle name="Normal 3 2 3 18 6_Category Summary by LOB" xfId="17166"/>
    <cellStyle name="Normal 3 2 3 18 7" xfId="17167"/>
    <cellStyle name="Normal 3 2 3 18 7 2" xfId="17168"/>
    <cellStyle name="Normal 3 2 3 18 7_Category Summary by LOB" xfId="17169"/>
    <cellStyle name="Normal 3 2 3 18 8" xfId="17170"/>
    <cellStyle name="Normal 3 2 3 18 8 2" xfId="17171"/>
    <cellStyle name="Normal 3 2 3 18 8_Category Summary by LOB" xfId="17172"/>
    <cellStyle name="Normal 3 2 3 18 9" xfId="17173"/>
    <cellStyle name="Normal 3 2 3 18 9 2" xfId="17174"/>
    <cellStyle name="Normal 3 2 3 18 9_Category Summary by LOB" xfId="17175"/>
    <cellStyle name="Normal 3 2 3 18_Category Summary by LOB" xfId="17176"/>
    <cellStyle name="Normal 3 2 3 19" xfId="17177"/>
    <cellStyle name="Normal 3 2 3 19 10" xfId="17178"/>
    <cellStyle name="Normal 3 2 3 19 10 2" xfId="17179"/>
    <cellStyle name="Normal 3 2 3 19 10_Category Summary by LOB" xfId="17180"/>
    <cellStyle name="Normal 3 2 3 19 11" xfId="17181"/>
    <cellStyle name="Normal 3 2 3 19 2" xfId="17182"/>
    <cellStyle name="Normal 3 2 3 19 2 2" xfId="17183"/>
    <cellStyle name="Normal 3 2 3 19 2 2 2" xfId="17184"/>
    <cellStyle name="Normal 3 2 3 19 2 2_Category Summary by LOB" xfId="17185"/>
    <cellStyle name="Normal 3 2 3 19 2 3" xfId="17186"/>
    <cellStyle name="Normal 3 2 3 19 2 3 2" xfId="17187"/>
    <cellStyle name="Normal 3 2 3 19 2 3_Category Summary by LOB" xfId="17188"/>
    <cellStyle name="Normal 3 2 3 19 2 4" xfId="17189"/>
    <cellStyle name="Normal 3 2 3 19 2 4 2" xfId="17190"/>
    <cellStyle name="Normal 3 2 3 19 2 4_Category Summary by LOB" xfId="17191"/>
    <cellStyle name="Normal 3 2 3 19 2 5" xfId="17192"/>
    <cellStyle name="Normal 3 2 3 19 2 5 2" xfId="17193"/>
    <cellStyle name="Normal 3 2 3 19 2 5_Category Summary by LOB" xfId="17194"/>
    <cellStyle name="Normal 3 2 3 19 2 6" xfId="17195"/>
    <cellStyle name="Normal 3 2 3 19 2 6 2" xfId="17196"/>
    <cellStyle name="Normal 3 2 3 19 2 6_Category Summary by LOB" xfId="17197"/>
    <cellStyle name="Normal 3 2 3 19 2 7" xfId="17198"/>
    <cellStyle name="Normal 3 2 3 19 2 7 2" xfId="17199"/>
    <cellStyle name="Normal 3 2 3 19 2 7_Category Summary by LOB" xfId="17200"/>
    <cellStyle name="Normal 3 2 3 19 2 8" xfId="17201"/>
    <cellStyle name="Normal 3 2 3 19 2 8 2" xfId="17202"/>
    <cellStyle name="Normal 3 2 3 19 2 8_Category Summary by LOB" xfId="17203"/>
    <cellStyle name="Normal 3 2 3 19 2 9" xfId="17204"/>
    <cellStyle name="Normal 3 2 3 19 2_Category Summary by LOB" xfId="17205"/>
    <cellStyle name="Normal 3 2 3 19 3" xfId="17206"/>
    <cellStyle name="Normal 3 2 3 19 3 2" xfId="17207"/>
    <cellStyle name="Normal 3 2 3 19 3 2 2" xfId="17208"/>
    <cellStyle name="Normal 3 2 3 19 3 2_Category Summary by LOB" xfId="17209"/>
    <cellStyle name="Normal 3 2 3 19 3 3" xfId="17210"/>
    <cellStyle name="Normal 3 2 3 19 3 3 2" xfId="17211"/>
    <cellStyle name="Normal 3 2 3 19 3 3_Category Summary by LOB" xfId="17212"/>
    <cellStyle name="Normal 3 2 3 19 3 4" xfId="17213"/>
    <cellStyle name="Normal 3 2 3 19 3 4 2" xfId="17214"/>
    <cellStyle name="Normal 3 2 3 19 3 4_Category Summary by LOB" xfId="17215"/>
    <cellStyle name="Normal 3 2 3 19 3 5" xfId="17216"/>
    <cellStyle name="Normal 3 2 3 19 3 5 2" xfId="17217"/>
    <cellStyle name="Normal 3 2 3 19 3 5_Category Summary by LOB" xfId="17218"/>
    <cellStyle name="Normal 3 2 3 19 3 6" xfId="17219"/>
    <cellStyle name="Normal 3 2 3 19 3 6 2" xfId="17220"/>
    <cellStyle name="Normal 3 2 3 19 3 6_Category Summary by LOB" xfId="17221"/>
    <cellStyle name="Normal 3 2 3 19 3 7" xfId="17222"/>
    <cellStyle name="Normal 3 2 3 19 3 7 2" xfId="17223"/>
    <cellStyle name="Normal 3 2 3 19 3 7_Category Summary by LOB" xfId="17224"/>
    <cellStyle name="Normal 3 2 3 19 3 8" xfId="17225"/>
    <cellStyle name="Normal 3 2 3 19 3 8 2" xfId="17226"/>
    <cellStyle name="Normal 3 2 3 19 3 8_Category Summary by LOB" xfId="17227"/>
    <cellStyle name="Normal 3 2 3 19 3 9" xfId="17228"/>
    <cellStyle name="Normal 3 2 3 19 3_Category Summary by LOB" xfId="17229"/>
    <cellStyle name="Normal 3 2 3 19 4" xfId="17230"/>
    <cellStyle name="Normal 3 2 3 19 4 2" xfId="17231"/>
    <cellStyle name="Normal 3 2 3 19 4_Category Summary by LOB" xfId="17232"/>
    <cellStyle name="Normal 3 2 3 19 5" xfId="17233"/>
    <cellStyle name="Normal 3 2 3 19 5 2" xfId="17234"/>
    <cellStyle name="Normal 3 2 3 19 5_Category Summary by LOB" xfId="17235"/>
    <cellStyle name="Normal 3 2 3 19 6" xfId="17236"/>
    <cellStyle name="Normal 3 2 3 19 6 2" xfId="17237"/>
    <cellStyle name="Normal 3 2 3 19 6_Category Summary by LOB" xfId="17238"/>
    <cellStyle name="Normal 3 2 3 19 7" xfId="17239"/>
    <cellStyle name="Normal 3 2 3 19 7 2" xfId="17240"/>
    <cellStyle name="Normal 3 2 3 19 7_Category Summary by LOB" xfId="17241"/>
    <cellStyle name="Normal 3 2 3 19 8" xfId="17242"/>
    <cellStyle name="Normal 3 2 3 19 8 2" xfId="17243"/>
    <cellStyle name="Normal 3 2 3 19 8_Category Summary by LOB" xfId="17244"/>
    <cellStyle name="Normal 3 2 3 19 9" xfId="17245"/>
    <cellStyle name="Normal 3 2 3 19 9 2" xfId="17246"/>
    <cellStyle name="Normal 3 2 3 19 9_Category Summary by LOB" xfId="17247"/>
    <cellStyle name="Normal 3 2 3 19_Category Summary by LOB" xfId="17248"/>
    <cellStyle name="Normal 3 2 3 2" xfId="17249"/>
    <cellStyle name="Normal 3 2 3 2 10" xfId="17250"/>
    <cellStyle name="Normal 3 2 3 2 10 2" xfId="17251"/>
    <cellStyle name="Normal 3 2 3 2 10_Category Summary by LOB" xfId="17252"/>
    <cellStyle name="Normal 3 2 3 2 11" xfId="17253"/>
    <cellStyle name="Normal 3 2 3 2 2" xfId="17254"/>
    <cellStyle name="Normal 3 2 3 2 2 2" xfId="17255"/>
    <cellStyle name="Normal 3 2 3 2 2 2 2" xfId="17256"/>
    <cellStyle name="Normal 3 2 3 2 2 2_Category Summary by LOB" xfId="17257"/>
    <cellStyle name="Normal 3 2 3 2 2 3" xfId="17258"/>
    <cellStyle name="Normal 3 2 3 2 2 3 2" xfId="17259"/>
    <cellStyle name="Normal 3 2 3 2 2 3_Category Summary by LOB" xfId="17260"/>
    <cellStyle name="Normal 3 2 3 2 2 4" xfId="17261"/>
    <cellStyle name="Normal 3 2 3 2 2 4 2" xfId="17262"/>
    <cellStyle name="Normal 3 2 3 2 2 4_Category Summary by LOB" xfId="17263"/>
    <cellStyle name="Normal 3 2 3 2 2 5" xfId="17264"/>
    <cellStyle name="Normal 3 2 3 2 2 5 2" xfId="17265"/>
    <cellStyle name="Normal 3 2 3 2 2 5_Category Summary by LOB" xfId="17266"/>
    <cellStyle name="Normal 3 2 3 2 2 6" xfId="17267"/>
    <cellStyle name="Normal 3 2 3 2 2 6 2" xfId="17268"/>
    <cellStyle name="Normal 3 2 3 2 2 6_Category Summary by LOB" xfId="17269"/>
    <cellStyle name="Normal 3 2 3 2 2 7" xfId="17270"/>
    <cellStyle name="Normal 3 2 3 2 2 7 2" xfId="17271"/>
    <cellStyle name="Normal 3 2 3 2 2 7_Category Summary by LOB" xfId="17272"/>
    <cellStyle name="Normal 3 2 3 2 2 8" xfId="17273"/>
    <cellStyle name="Normal 3 2 3 2 2 8 2" xfId="17274"/>
    <cellStyle name="Normal 3 2 3 2 2 8_Category Summary by LOB" xfId="17275"/>
    <cellStyle name="Normal 3 2 3 2 2 9" xfId="17276"/>
    <cellStyle name="Normal 3 2 3 2 2_Category Summary by LOB" xfId="17277"/>
    <cellStyle name="Normal 3 2 3 2 3" xfId="17278"/>
    <cellStyle name="Normal 3 2 3 2 3 2" xfId="17279"/>
    <cellStyle name="Normal 3 2 3 2 3 2 2" xfId="17280"/>
    <cellStyle name="Normal 3 2 3 2 3 2_Category Summary by LOB" xfId="17281"/>
    <cellStyle name="Normal 3 2 3 2 3 3" xfId="17282"/>
    <cellStyle name="Normal 3 2 3 2 3 3 2" xfId="17283"/>
    <cellStyle name="Normal 3 2 3 2 3 3_Category Summary by LOB" xfId="17284"/>
    <cellStyle name="Normal 3 2 3 2 3 4" xfId="17285"/>
    <cellStyle name="Normal 3 2 3 2 3 4 2" xfId="17286"/>
    <cellStyle name="Normal 3 2 3 2 3 4_Category Summary by LOB" xfId="17287"/>
    <cellStyle name="Normal 3 2 3 2 3 5" xfId="17288"/>
    <cellStyle name="Normal 3 2 3 2 3 5 2" xfId="17289"/>
    <cellStyle name="Normal 3 2 3 2 3 5_Category Summary by LOB" xfId="17290"/>
    <cellStyle name="Normal 3 2 3 2 3 6" xfId="17291"/>
    <cellStyle name="Normal 3 2 3 2 3 6 2" xfId="17292"/>
    <cellStyle name="Normal 3 2 3 2 3 6_Category Summary by LOB" xfId="17293"/>
    <cellStyle name="Normal 3 2 3 2 3 7" xfId="17294"/>
    <cellStyle name="Normal 3 2 3 2 3 7 2" xfId="17295"/>
    <cellStyle name="Normal 3 2 3 2 3 7_Category Summary by LOB" xfId="17296"/>
    <cellStyle name="Normal 3 2 3 2 3 8" xfId="17297"/>
    <cellStyle name="Normal 3 2 3 2 3 8 2" xfId="17298"/>
    <cellStyle name="Normal 3 2 3 2 3 8_Category Summary by LOB" xfId="17299"/>
    <cellStyle name="Normal 3 2 3 2 3 9" xfId="17300"/>
    <cellStyle name="Normal 3 2 3 2 3_Category Summary by LOB" xfId="17301"/>
    <cellStyle name="Normal 3 2 3 2 4" xfId="17302"/>
    <cellStyle name="Normal 3 2 3 2 4 2" xfId="17303"/>
    <cellStyle name="Normal 3 2 3 2 4_Category Summary by LOB" xfId="17304"/>
    <cellStyle name="Normal 3 2 3 2 5" xfId="17305"/>
    <cellStyle name="Normal 3 2 3 2 5 2" xfId="17306"/>
    <cellStyle name="Normal 3 2 3 2 5_Category Summary by LOB" xfId="17307"/>
    <cellStyle name="Normal 3 2 3 2 6" xfId="17308"/>
    <cellStyle name="Normal 3 2 3 2 6 2" xfId="17309"/>
    <cellStyle name="Normal 3 2 3 2 6_Category Summary by LOB" xfId="17310"/>
    <cellStyle name="Normal 3 2 3 2 7" xfId="17311"/>
    <cellStyle name="Normal 3 2 3 2 7 2" xfId="17312"/>
    <cellStyle name="Normal 3 2 3 2 7_Category Summary by LOB" xfId="17313"/>
    <cellStyle name="Normal 3 2 3 2 8" xfId="17314"/>
    <cellStyle name="Normal 3 2 3 2 8 2" xfId="17315"/>
    <cellStyle name="Normal 3 2 3 2 8_Category Summary by LOB" xfId="17316"/>
    <cellStyle name="Normal 3 2 3 2 9" xfId="17317"/>
    <cellStyle name="Normal 3 2 3 2 9 2" xfId="17318"/>
    <cellStyle name="Normal 3 2 3 2 9_Category Summary by LOB" xfId="17319"/>
    <cellStyle name="Normal 3 2 3 2_Category Summary by LOB" xfId="17320"/>
    <cellStyle name="Normal 3 2 3 20" xfId="17321"/>
    <cellStyle name="Normal 3 2 3 20 10" xfId="17322"/>
    <cellStyle name="Normal 3 2 3 20 10 2" xfId="17323"/>
    <cellStyle name="Normal 3 2 3 20 10_Category Summary by LOB" xfId="17324"/>
    <cellStyle name="Normal 3 2 3 20 11" xfId="17325"/>
    <cellStyle name="Normal 3 2 3 20 2" xfId="17326"/>
    <cellStyle name="Normal 3 2 3 20 2 2" xfId="17327"/>
    <cellStyle name="Normal 3 2 3 20 2 2 2" xfId="17328"/>
    <cellStyle name="Normal 3 2 3 20 2 2_Category Summary by LOB" xfId="17329"/>
    <cellStyle name="Normal 3 2 3 20 2 3" xfId="17330"/>
    <cellStyle name="Normal 3 2 3 20 2 3 2" xfId="17331"/>
    <cellStyle name="Normal 3 2 3 20 2 3_Category Summary by LOB" xfId="17332"/>
    <cellStyle name="Normal 3 2 3 20 2 4" xfId="17333"/>
    <cellStyle name="Normal 3 2 3 20 2 4 2" xfId="17334"/>
    <cellStyle name="Normal 3 2 3 20 2 4_Category Summary by LOB" xfId="17335"/>
    <cellStyle name="Normal 3 2 3 20 2 5" xfId="17336"/>
    <cellStyle name="Normal 3 2 3 20 2 5 2" xfId="17337"/>
    <cellStyle name="Normal 3 2 3 20 2 5_Category Summary by LOB" xfId="17338"/>
    <cellStyle name="Normal 3 2 3 20 2 6" xfId="17339"/>
    <cellStyle name="Normal 3 2 3 20 2 6 2" xfId="17340"/>
    <cellStyle name="Normal 3 2 3 20 2 6_Category Summary by LOB" xfId="17341"/>
    <cellStyle name="Normal 3 2 3 20 2 7" xfId="17342"/>
    <cellStyle name="Normal 3 2 3 20 2 7 2" xfId="17343"/>
    <cellStyle name="Normal 3 2 3 20 2 7_Category Summary by LOB" xfId="17344"/>
    <cellStyle name="Normal 3 2 3 20 2 8" xfId="17345"/>
    <cellStyle name="Normal 3 2 3 20 2 8 2" xfId="17346"/>
    <cellStyle name="Normal 3 2 3 20 2 8_Category Summary by LOB" xfId="17347"/>
    <cellStyle name="Normal 3 2 3 20 2 9" xfId="17348"/>
    <cellStyle name="Normal 3 2 3 20 2_Category Summary by LOB" xfId="17349"/>
    <cellStyle name="Normal 3 2 3 20 3" xfId="17350"/>
    <cellStyle name="Normal 3 2 3 20 3 2" xfId="17351"/>
    <cellStyle name="Normal 3 2 3 20 3 2 2" xfId="17352"/>
    <cellStyle name="Normal 3 2 3 20 3 2_Category Summary by LOB" xfId="17353"/>
    <cellStyle name="Normal 3 2 3 20 3 3" xfId="17354"/>
    <cellStyle name="Normal 3 2 3 20 3 3 2" xfId="17355"/>
    <cellStyle name="Normal 3 2 3 20 3 3_Category Summary by LOB" xfId="17356"/>
    <cellStyle name="Normal 3 2 3 20 3 4" xfId="17357"/>
    <cellStyle name="Normal 3 2 3 20 3 4 2" xfId="17358"/>
    <cellStyle name="Normal 3 2 3 20 3 4_Category Summary by LOB" xfId="17359"/>
    <cellStyle name="Normal 3 2 3 20 3 5" xfId="17360"/>
    <cellStyle name="Normal 3 2 3 20 3 5 2" xfId="17361"/>
    <cellStyle name="Normal 3 2 3 20 3 5_Category Summary by LOB" xfId="17362"/>
    <cellStyle name="Normal 3 2 3 20 3 6" xfId="17363"/>
    <cellStyle name="Normal 3 2 3 20 3 6 2" xfId="17364"/>
    <cellStyle name="Normal 3 2 3 20 3 6_Category Summary by LOB" xfId="17365"/>
    <cellStyle name="Normal 3 2 3 20 3 7" xfId="17366"/>
    <cellStyle name="Normal 3 2 3 20 3 7 2" xfId="17367"/>
    <cellStyle name="Normal 3 2 3 20 3 7_Category Summary by LOB" xfId="17368"/>
    <cellStyle name="Normal 3 2 3 20 3 8" xfId="17369"/>
    <cellStyle name="Normal 3 2 3 20 3 8 2" xfId="17370"/>
    <cellStyle name="Normal 3 2 3 20 3 8_Category Summary by LOB" xfId="17371"/>
    <cellStyle name="Normal 3 2 3 20 3 9" xfId="17372"/>
    <cellStyle name="Normal 3 2 3 20 3_Category Summary by LOB" xfId="17373"/>
    <cellStyle name="Normal 3 2 3 20 4" xfId="17374"/>
    <cellStyle name="Normal 3 2 3 20 4 2" xfId="17375"/>
    <cellStyle name="Normal 3 2 3 20 4_Category Summary by LOB" xfId="17376"/>
    <cellStyle name="Normal 3 2 3 20 5" xfId="17377"/>
    <cellStyle name="Normal 3 2 3 20 5 2" xfId="17378"/>
    <cellStyle name="Normal 3 2 3 20 5_Category Summary by LOB" xfId="17379"/>
    <cellStyle name="Normal 3 2 3 20 6" xfId="17380"/>
    <cellStyle name="Normal 3 2 3 20 6 2" xfId="17381"/>
    <cellStyle name="Normal 3 2 3 20 6_Category Summary by LOB" xfId="17382"/>
    <cellStyle name="Normal 3 2 3 20 7" xfId="17383"/>
    <cellStyle name="Normal 3 2 3 20 7 2" xfId="17384"/>
    <cellStyle name="Normal 3 2 3 20 7_Category Summary by LOB" xfId="17385"/>
    <cellStyle name="Normal 3 2 3 20 8" xfId="17386"/>
    <cellStyle name="Normal 3 2 3 20 8 2" xfId="17387"/>
    <cellStyle name="Normal 3 2 3 20 8_Category Summary by LOB" xfId="17388"/>
    <cellStyle name="Normal 3 2 3 20 9" xfId="17389"/>
    <cellStyle name="Normal 3 2 3 20 9 2" xfId="17390"/>
    <cellStyle name="Normal 3 2 3 20 9_Category Summary by LOB" xfId="17391"/>
    <cellStyle name="Normal 3 2 3 20_Category Summary by LOB" xfId="17392"/>
    <cellStyle name="Normal 3 2 3 21" xfId="17393"/>
    <cellStyle name="Normal 3 2 3 21 10" xfId="17394"/>
    <cellStyle name="Normal 3 2 3 21 10 2" xfId="17395"/>
    <cellStyle name="Normal 3 2 3 21 10_Category Summary by LOB" xfId="17396"/>
    <cellStyle name="Normal 3 2 3 21 11" xfId="17397"/>
    <cellStyle name="Normal 3 2 3 21 2" xfId="17398"/>
    <cellStyle name="Normal 3 2 3 21 2 2" xfId="17399"/>
    <cellStyle name="Normal 3 2 3 21 2 2 2" xfId="17400"/>
    <cellStyle name="Normal 3 2 3 21 2 2_Category Summary by LOB" xfId="17401"/>
    <cellStyle name="Normal 3 2 3 21 2 3" xfId="17402"/>
    <cellStyle name="Normal 3 2 3 21 2 3 2" xfId="17403"/>
    <cellStyle name="Normal 3 2 3 21 2 3_Category Summary by LOB" xfId="17404"/>
    <cellStyle name="Normal 3 2 3 21 2 4" xfId="17405"/>
    <cellStyle name="Normal 3 2 3 21 2 4 2" xfId="17406"/>
    <cellStyle name="Normal 3 2 3 21 2 4_Category Summary by LOB" xfId="17407"/>
    <cellStyle name="Normal 3 2 3 21 2 5" xfId="17408"/>
    <cellStyle name="Normal 3 2 3 21 2 5 2" xfId="17409"/>
    <cellStyle name="Normal 3 2 3 21 2 5_Category Summary by LOB" xfId="17410"/>
    <cellStyle name="Normal 3 2 3 21 2 6" xfId="17411"/>
    <cellStyle name="Normal 3 2 3 21 2 6 2" xfId="17412"/>
    <cellStyle name="Normal 3 2 3 21 2 6_Category Summary by LOB" xfId="17413"/>
    <cellStyle name="Normal 3 2 3 21 2 7" xfId="17414"/>
    <cellStyle name="Normal 3 2 3 21 2 7 2" xfId="17415"/>
    <cellStyle name="Normal 3 2 3 21 2 7_Category Summary by LOB" xfId="17416"/>
    <cellStyle name="Normal 3 2 3 21 2 8" xfId="17417"/>
    <cellStyle name="Normal 3 2 3 21 2 8 2" xfId="17418"/>
    <cellStyle name="Normal 3 2 3 21 2 8_Category Summary by LOB" xfId="17419"/>
    <cellStyle name="Normal 3 2 3 21 2 9" xfId="17420"/>
    <cellStyle name="Normal 3 2 3 21 2_Category Summary by LOB" xfId="17421"/>
    <cellStyle name="Normal 3 2 3 21 3" xfId="17422"/>
    <cellStyle name="Normal 3 2 3 21 3 2" xfId="17423"/>
    <cellStyle name="Normal 3 2 3 21 3 2 2" xfId="17424"/>
    <cellStyle name="Normal 3 2 3 21 3 2_Category Summary by LOB" xfId="17425"/>
    <cellStyle name="Normal 3 2 3 21 3 3" xfId="17426"/>
    <cellStyle name="Normal 3 2 3 21 3 3 2" xfId="17427"/>
    <cellStyle name="Normal 3 2 3 21 3 3_Category Summary by LOB" xfId="17428"/>
    <cellStyle name="Normal 3 2 3 21 3 4" xfId="17429"/>
    <cellStyle name="Normal 3 2 3 21 3 4 2" xfId="17430"/>
    <cellStyle name="Normal 3 2 3 21 3 4_Category Summary by LOB" xfId="17431"/>
    <cellStyle name="Normal 3 2 3 21 3 5" xfId="17432"/>
    <cellStyle name="Normal 3 2 3 21 3 5 2" xfId="17433"/>
    <cellStyle name="Normal 3 2 3 21 3 5_Category Summary by LOB" xfId="17434"/>
    <cellStyle name="Normal 3 2 3 21 3 6" xfId="17435"/>
    <cellStyle name="Normal 3 2 3 21 3 6 2" xfId="17436"/>
    <cellStyle name="Normal 3 2 3 21 3 6_Category Summary by LOB" xfId="17437"/>
    <cellStyle name="Normal 3 2 3 21 3 7" xfId="17438"/>
    <cellStyle name="Normal 3 2 3 21 3 7 2" xfId="17439"/>
    <cellStyle name="Normal 3 2 3 21 3 7_Category Summary by LOB" xfId="17440"/>
    <cellStyle name="Normal 3 2 3 21 3 8" xfId="17441"/>
    <cellStyle name="Normal 3 2 3 21 3 8 2" xfId="17442"/>
    <cellStyle name="Normal 3 2 3 21 3 8_Category Summary by LOB" xfId="17443"/>
    <cellStyle name="Normal 3 2 3 21 3 9" xfId="17444"/>
    <cellStyle name="Normal 3 2 3 21 3_Category Summary by LOB" xfId="17445"/>
    <cellStyle name="Normal 3 2 3 21 4" xfId="17446"/>
    <cellStyle name="Normal 3 2 3 21 4 2" xfId="17447"/>
    <cellStyle name="Normal 3 2 3 21 4_Category Summary by LOB" xfId="17448"/>
    <cellStyle name="Normal 3 2 3 21 5" xfId="17449"/>
    <cellStyle name="Normal 3 2 3 21 5 2" xfId="17450"/>
    <cellStyle name="Normal 3 2 3 21 5_Category Summary by LOB" xfId="17451"/>
    <cellStyle name="Normal 3 2 3 21 6" xfId="17452"/>
    <cellStyle name="Normal 3 2 3 21 6 2" xfId="17453"/>
    <cellStyle name="Normal 3 2 3 21 6_Category Summary by LOB" xfId="17454"/>
    <cellStyle name="Normal 3 2 3 21 7" xfId="17455"/>
    <cellStyle name="Normal 3 2 3 21 7 2" xfId="17456"/>
    <cellStyle name="Normal 3 2 3 21 7_Category Summary by LOB" xfId="17457"/>
    <cellStyle name="Normal 3 2 3 21 8" xfId="17458"/>
    <cellStyle name="Normal 3 2 3 21 8 2" xfId="17459"/>
    <cellStyle name="Normal 3 2 3 21 8_Category Summary by LOB" xfId="17460"/>
    <cellStyle name="Normal 3 2 3 21 9" xfId="17461"/>
    <cellStyle name="Normal 3 2 3 21 9 2" xfId="17462"/>
    <cellStyle name="Normal 3 2 3 21 9_Category Summary by LOB" xfId="17463"/>
    <cellStyle name="Normal 3 2 3 21_Category Summary by LOB" xfId="17464"/>
    <cellStyle name="Normal 3 2 3 22" xfId="17465"/>
    <cellStyle name="Normal 3 2 3 22 10" xfId="17466"/>
    <cellStyle name="Normal 3 2 3 22 10 2" xfId="17467"/>
    <cellStyle name="Normal 3 2 3 22 10_Category Summary by LOB" xfId="17468"/>
    <cellStyle name="Normal 3 2 3 22 11" xfId="17469"/>
    <cellStyle name="Normal 3 2 3 22 2" xfId="17470"/>
    <cellStyle name="Normal 3 2 3 22 2 2" xfId="17471"/>
    <cellStyle name="Normal 3 2 3 22 2 2 2" xfId="17472"/>
    <cellStyle name="Normal 3 2 3 22 2 2_Category Summary by LOB" xfId="17473"/>
    <cellStyle name="Normal 3 2 3 22 2 3" xfId="17474"/>
    <cellStyle name="Normal 3 2 3 22 2 3 2" xfId="17475"/>
    <cellStyle name="Normal 3 2 3 22 2 3_Category Summary by LOB" xfId="17476"/>
    <cellStyle name="Normal 3 2 3 22 2 4" xfId="17477"/>
    <cellStyle name="Normal 3 2 3 22 2 4 2" xfId="17478"/>
    <cellStyle name="Normal 3 2 3 22 2 4_Category Summary by LOB" xfId="17479"/>
    <cellStyle name="Normal 3 2 3 22 2 5" xfId="17480"/>
    <cellStyle name="Normal 3 2 3 22 2 5 2" xfId="17481"/>
    <cellStyle name="Normal 3 2 3 22 2 5_Category Summary by LOB" xfId="17482"/>
    <cellStyle name="Normal 3 2 3 22 2 6" xfId="17483"/>
    <cellStyle name="Normal 3 2 3 22 2 6 2" xfId="17484"/>
    <cellStyle name="Normal 3 2 3 22 2 6_Category Summary by LOB" xfId="17485"/>
    <cellStyle name="Normal 3 2 3 22 2 7" xfId="17486"/>
    <cellStyle name="Normal 3 2 3 22 2 7 2" xfId="17487"/>
    <cellStyle name="Normal 3 2 3 22 2 7_Category Summary by LOB" xfId="17488"/>
    <cellStyle name="Normal 3 2 3 22 2 8" xfId="17489"/>
    <cellStyle name="Normal 3 2 3 22 2 8 2" xfId="17490"/>
    <cellStyle name="Normal 3 2 3 22 2 8_Category Summary by LOB" xfId="17491"/>
    <cellStyle name="Normal 3 2 3 22 2 9" xfId="17492"/>
    <cellStyle name="Normal 3 2 3 22 2_Category Summary by LOB" xfId="17493"/>
    <cellStyle name="Normal 3 2 3 22 3" xfId="17494"/>
    <cellStyle name="Normal 3 2 3 22 3 2" xfId="17495"/>
    <cellStyle name="Normal 3 2 3 22 3 2 2" xfId="17496"/>
    <cellStyle name="Normal 3 2 3 22 3 2_Category Summary by LOB" xfId="17497"/>
    <cellStyle name="Normal 3 2 3 22 3 3" xfId="17498"/>
    <cellStyle name="Normal 3 2 3 22 3 3 2" xfId="17499"/>
    <cellStyle name="Normal 3 2 3 22 3 3_Category Summary by LOB" xfId="17500"/>
    <cellStyle name="Normal 3 2 3 22 3 4" xfId="17501"/>
    <cellStyle name="Normal 3 2 3 22 3 4 2" xfId="17502"/>
    <cellStyle name="Normal 3 2 3 22 3 4_Category Summary by LOB" xfId="17503"/>
    <cellStyle name="Normal 3 2 3 22 3 5" xfId="17504"/>
    <cellStyle name="Normal 3 2 3 22 3 5 2" xfId="17505"/>
    <cellStyle name="Normal 3 2 3 22 3 5_Category Summary by LOB" xfId="17506"/>
    <cellStyle name="Normal 3 2 3 22 3 6" xfId="17507"/>
    <cellStyle name="Normal 3 2 3 22 3 6 2" xfId="17508"/>
    <cellStyle name="Normal 3 2 3 22 3 6_Category Summary by LOB" xfId="17509"/>
    <cellStyle name="Normal 3 2 3 22 3 7" xfId="17510"/>
    <cellStyle name="Normal 3 2 3 22 3 7 2" xfId="17511"/>
    <cellStyle name="Normal 3 2 3 22 3 7_Category Summary by LOB" xfId="17512"/>
    <cellStyle name="Normal 3 2 3 22 3 8" xfId="17513"/>
    <cellStyle name="Normal 3 2 3 22 3 8 2" xfId="17514"/>
    <cellStyle name="Normal 3 2 3 22 3 8_Category Summary by LOB" xfId="17515"/>
    <cellStyle name="Normal 3 2 3 22 3 9" xfId="17516"/>
    <cellStyle name="Normal 3 2 3 22 3_Category Summary by LOB" xfId="17517"/>
    <cellStyle name="Normal 3 2 3 22 4" xfId="17518"/>
    <cellStyle name="Normal 3 2 3 22 4 2" xfId="17519"/>
    <cellStyle name="Normal 3 2 3 22 4_Category Summary by LOB" xfId="17520"/>
    <cellStyle name="Normal 3 2 3 22 5" xfId="17521"/>
    <cellStyle name="Normal 3 2 3 22 5 2" xfId="17522"/>
    <cellStyle name="Normal 3 2 3 22 5_Category Summary by LOB" xfId="17523"/>
    <cellStyle name="Normal 3 2 3 22 6" xfId="17524"/>
    <cellStyle name="Normal 3 2 3 22 6 2" xfId="17525"/>
    <cellStyle name="Normal 3 2 3 22 6_Category Summary by LOB" xfId="17526"/>
    <cellStyle name="Normal 3 2 3 22 7" xfId="17527"/>
    <cellStyle name="Normal 3 2 3 22 7 2" xfId="17528"/>
    <cellStyle name="Normal 3 2 3 22 7_Category Summary by LOB" xfId="17529"/>
    <cellStyle name="Normal 3 2 3 22 8" xfId="17530"/>
    <cellStyle name="Normal 3 2 3 22 8 2" xfId="17531"/>
    <cellStyle name="Normal 3 2 3 22 8_Category Summary by LOB" xfId="17532"/>
    <cellStyle name="Normal 3 2 3 22 9" xfId="17533"/>
    <cellStyle name="Normal 3 2 3 22 9 2" xfId="17534"/>
    <cellStyle name="Normal 3 2 3 22 9_Category Summary by LOB" xfId="17535"/>
    <cellStyle name="Normal 3 2 3 22_Category Summary by LOB" xfId="17536"/>
    <cellStyle name="Normal 3 2 3 23" xfId="17537"/>
    <cellStyle name="Normal 3 2 3 23 10" xfId="17538"/>
    <cellStyle name="Normal 3 2 3 23 10 2" xfId="17539"/>
    <cellStyle name="Normal 3 2 3 23 10_Category Summary by LOB" xfId="17540"/>
    <cellStyle name="Normal 3 2 3 23 11" xfId="17541"/>
    <cellStyle name="Normal 3 2 3 23 2" xfId="17542"/>
    <cellStyle name="Normal 3 2 3 23 2 2" xfId="17543"/>
    <cellStyle name="Normal 3 2 3 23 2 2 2" xfId="17544"/>
    <cellStyle name="Normal 3 2 3 23 2 2_Category Summary by LOB" xfId="17545"/>
    <cellStyle name="Normal 3 2 3 23 2 3" xfId="17546"/>
    <cellStyle name="Normal 3 2 3 23 2 3 2" xfId="17547"/>
    <cellStyle name="Normal 3 2 3 23 2 3_Category Summary by LOB" xfId="17548"/>
    <cellStyle name="Normal 3 2 3 23 2 4" xfId="17549"/>
    <cellStyle name="Normal 3 2 3 23 2 4 2" xfId="17550"/>
    <cellStyle name="Normal 3 2 3 23 2 4_Category Summary by LOB" xfId="17551"/>
    <cellStyle name="Normal 3 2 3 23 2 5" xfId="17552"/>
    <cellStyle name="Normal 3 2 3 23 2 5 2" xfId="17553"/>
    <cellStyle name="Normal 3 2 3 23 2 5_Category Summary by LOB" xfId="17554"/>
    <cellStyle name="Normal 3 2 3 23 2 6" xfId="17555"/>
    <cellStyle name="Normal 3 2 3 23 2 6 2" xfId="17556"/>
    <cellStyle name="Normal 3 2 3 23 2 6_Category Summary by LOB" xfId="17557"/>
    <cellStyle name="Normal 3 2 3 23 2 7" xfId="17558"/>
    <cellStyle name="Normal 3 2 3 23 2 7 2" xfId="17559"/>
    <cellStyle name="Normal 3 2 3 23 2 7_Category Summary by LOB" xfId="17560"/>
    <cellStyle name="Normal 3 2 3 23 2 8" xfId="17561"/>
    <cellStyle name="Normal 3 2 3 23 2 8 2" xfId="17562"/>
    <cellStyle name="Normal 3 2 3 23 2 8_Category Summary by LOB" xfId="17563"/>
    <cellStyle name="Normal 3 2 3 23 2 9" xfId="17564"/>
    <cellStyle name="Normal 3 2 3 23 2_Category Summary by LOB" xfId="17565"/>
    <cellStyle name="Normal 3 2 3 23 3" xfId="17566"/>
    <cellStyle name="Normal 3 2 3 23 3 2" xfId="17567"/>
    <cellStyle name="Normal 3 2 3 23 3 2 2" xfId="17568"/>
    <cellStyle name="Normal 3 2 3 23 3 2_Category Summary by LOB" xfId="17569"/>
    <cellStyle name="Normal 3 2 3 23 3 3" xfId="17570"/>
    <cellStyle name="Normal 3 2 3 23 3 3 2" xfId="17571"/>
    <cellStyle name="Normal 3 2 3 23 3 3_Category Summary by LOB" xfId="17572"/>
    <cellStyle name="Normal 3 2 3 23 3 4" xfId="17573"/>
    <cellStyle name="Normal 3 2 3 23 3 4 2" xfId="17574"/>
    <cellStyle name="Normal 3 2 3 23 3 4_Category Summary by LOB" xfId="17575"/>
    <cellStyle name="Normal 3 2 3 23 3 5" xfId="17576"/>
    <cellStyle name="Normal 3 2 3 23 3 5 2" xfId="17577"/>
    <cellStyle name="Normal 3 2 3 23 3 5_Category Summary by LOB" xfId="17578"/>
    <cellStyle name="Normal 3 2 3 23 3 6" xfId="17579"/>
    <cellStyle name="Normal 3 2 3 23 3 6 2" xfId="17580"/>
    <cellStyle name="Normal 3 2 3 23 3 6_Category Summary by LOB" xfId="17581"/>
    <cellStyle name="Normal 3 2 3 23 3 7" xfId="17582"/>
    <cellStyle name="Normal 3 2 3 23 3 7 2" xfId="17583"/>
    <cellStyle name="Normal 3 2 3 23 3 7_Category Summary by LOB" xfId="17584"/>
    <cellStyle name="Normal 3 2 3 23 3 8" xfId="17585"/>
    <cellStyle name="Normal 3 2 3 23 3 8 2" xfId="17586"/>
    <cellStyle name="Normal 3 2 3 23 3 8_Category Summary by LOB" xfId="17587"/>
    <cellStyle name="Normal 3 2 3 23 3 9" xfId="17588"/>
    <cellStyle name="Normal 3 2 3 23 3_Category Summary by LOB" xfId="17589"/>
    <cellStyle name="Normal 3 2 3 23 4" xfId="17590"/>
    <cellStyle name="Normal 3 2 3 23 4 2" xfId="17591"/>
    <cellStyle name="Normal 3 2 3 23 4_Category Summary by LOB" xfId="17592"/>
    <cellStyle name="Normal 3 2 3 23 5" xfId="17593"/>
    <cellStyle name="Normal 3 2 3 23 5 2" xfId="17594"/>
    <cellStyle name="Normal 3 2 3 23 5_Category Summary by LOB" xfId="17595"/>
    <cellStyle name="Normal 3 2 3 23 6" xfId="17596"/>
    <cellStyle name="Normal 3 2 3 23 6 2" xfId="17597"/>
    <cellStyle name="Normal 3 2 3 23 6_Category Summary by LOB" xfId="17598"/>
    <cellStyle name="Normal 3 2 3 23 7" xfId="17599"/>
    <cellStyle name="Normal 3 2 3 23 7 2" xfId="17600"/>
    <cellStyle name="Normal 3 2 3 23 7_Category Summary by LOB" xfId="17601"/>
    <cellStyle name="Normal 3 2 3 23 8" xfId="17602"/>
    <cellStyle name="Normal 3 2 3 23 8 2" xfId="17603"/>
    <cellStyle name="Normal 3 2 3 23 8_Category Summary by LOB" xfId="17604"/>
    <cellStyle name="Normal 3 2 3 23 9" xfId="17605"/>
    <cellStyle name="Normal 3 2 3 23 9 2" xfId="17606"/>
    <cellStyle name="Normal 3 2 3 23 9_Category Summary by LOB" xfId="17607"/>
    <cellStyle name="Normal 3 2 3 23_Category Summary by LOB" xfId="17608"/>
    <cellStyle name="Normal 3 2 3 24" xfId="17609"/>
    <cellStyle name="Normal 3 2 3 24 2" xfId="17610"/>
    <cellStyle name="Normal 3 2 3 24 2 2" xfId="17611"/>
    <cellStyle name="Normal 3 2 3 24 2_Category Summary by LOB" xfId="17612"/>
    <cellStyle name="Normal 3 2 3 24 3" xfId="17613"/>
    <cellStyle name="Normal 3 2 3 24 3 2" xfId="17614"/>
    <cellStyle name="Normal 3 2 3 24 3_Category Summary by LOB" xfId="17615"/>
    <cellStyle name="Normal 3 2 3 24 4" xfId="17616"/>
    <cellStyle name="Normal 3 2 3 24 4 2" xfId="17617"/>
    <cellStyle name="Normal 3 2 3 24 4_Category Summary by LOB" xfId="17618"/>
    <cellStyle name="Normal 3 2 3 24 5" xfId="17619"/>
    <cellStyle name="Normal 3 2 3 24 5 2" xfId="17620"/>
    <cellStyle name="Normal 3 2 3 24 5_Category Summary by LOB" xfId="17621"/>
    <cellStyle name="Normal 3 2 3 24 6" xfId="17622"/>
    <cellStyle name="Normal 3 2 3 24 6 2" xfId="17623"/>
    <cellStyle name="Normal 3 2 3 24 6_Category Summary by LOB" xfId="17624"/>
    <cellStyle name="Normal 3 2 3 24 7" xfId="17625"/>
    <cellStyle name="Normal 3 2 3 24 7 2" xfId="17626"/>
    <cellStyle name="Normal 3 2 3 24 7_Category Summary by LOB" xfId="17627"/>
    <cellStyle name="Normal 3 2 3 24 8" xfId="17628"/>
    <cellStyle name="Normal 3 2 3 24 8 2" xfId="17629"/>
    <cellStyle name="Normal 3 2 3 24 8_Category Summary by LOB" xfId="17630"/>
    <cellStyle name="Normal 3 2 3 24 9" xfId="17631"/>
    <cellStyle name="Normal 3 2 3 24_Category Summary by LOB" xfId="17632"/>
    <cellStyle name="Normal 3 2 3 25" xfId="17633"/>
    <cellStyle name="Normal 3 2 3 25 2" xfId="17634"/>
    <cellStyle name="Normal 3 2 3 25 2 2" xfId="17635"/>
    <cellStyle name="Normal 3 2 3 25 2_Category Summary by LOB" xfId="17636"/>
    <cellStyle name="Normal 3 2 3 25 3" xfId="17637"/>
    <cellStyle name="Normal 3 2 3 25 3 2" xfId="17638"/>
    <cellStyle name="Normal 3 2 3 25 3_Category Summary by LOB" xfId="17639"/>
    <cellStyle name="Normal 3 2 3 25 4" xfId="17640"/>
    <cellStyle name="Normal 3 2 3 25 4 2" xfId="17641"/>
    <cellStyle name="Normal 3 2 3 25 4_Category Summary by LOB" xfId="17642"/>
    <cellStyle name="Normal 3 2 3 25 5" xfId="17643"/>
    <cellStyle name="Normal 3 2 3 25 5 2" xfId="17644"/>
    <cellStyle name="Normal 3 2 3 25 5_Category Summary by LOB" xfId="17645"/>
    <cellStyle name="Normal 3 2 3 25 6" xfId="17646"/>
    <cellStyle name="Normal 3 2 3 25 6 2" xfId="17647"/>
    <cellStyle name="Normal 3 2 3 25 6_Category Summary by LOB" xfId="17648"/>
    <cellStyle name="Normal 3 2 3 25 7" xfId="17649"/>
    <cellStyle name="Normal 3 2 3 25 7 2" xfId="17650"/>
    <cellStyle name="Normal 3 2 3 25 7_Category Summary by LOB" xfId="17651"/>
    <cellStyle name="Normal 3 2 3 25 8" xfId="17652"/>
    <cellStyle name="Normal 3 2 3 25 8 2" xfId="17653"/>
    <cellStyle name="Normal 3 2 3 25 8_Category Summary by LOB" xfId="17654"/>
    <cellStyle name="Normal 3 2 3 25 9" xfId="17655"/>
    <cellStyle name="Normal 3 2 3 25_Category Summary by LOB" xfId="17656"/>
    <cellStyle name="Normal 3 2 3 26" xfId="17657"/>
    <cellStyle name="Normal 3 2 3 26 2" xfId="17658"/>
    <cellStyle name="Normal 3 2 3 26_Category Summary by LOB" xfId="17659"/>
    <cellStyle name="Normal 3 2 3 27" xfId="17660"/>
    <cellStyle name="Normal 3 2 3 27 2" xfId="17661"/>
    <cellStyle name="Normal 3 2 3 27_Category Summary by LOB" xfId="17662"/>
    <cellStyle name="Normal 3 2 3 28" xfId="17663"/>
    <cellStyle name="Normal 3 2 3 28 2" xfId="17664"/>
    <cellStyle name="Normal 3 2 3 28_Category Summary by LOB" xfId="17665"/>
    <cellStyle name="Normal 3 2 3 29" xfId="17666"/>
    <cellStyle name="Normal 3 2 3 29 2" xfId="17667"/>
    <cellStyle name="Normal 3 2 3 29_Category Summary by LOB" xfId="17668"/>
    <cellStyle name="Normal 3 2 3 3" xfId="17669"/>
    <cellStyle name="Normal 3 2 3 3 10" xfId="17670"/>
    <cellStyle name="Normal 3 2 3 3 10 2" xfId="17671"/>
    <cellStyle name="Normal 3 2 3 3 10_Category Summary by LOB" xfId="17672"/>
    <cellStyle name="Normal 3 2 3 3 11" xfId="17673"/>
    <cellStyle name="Normal 3 2 3 3 2" xfId="17674"/>
    <cellStyle name="Normal 3 2 3 3 2 2" xfId="17675"/>
    <cellStyle name="Normal 3 2 3 3 2 2 2" xfId="17676"/>
    <cellStyle name="Normal 3 2 3 3 2 2_Category Summary by LOB" xfId="17677"/>
    <cellStyle name="Normal 3 2 3 3 2 3" xfId="17678"/>
    <cellStyle name="Normal 3 2 3 3 2 3 2" xfId="17679"/>
    <cellStyle name="Normal 3 2 3 3 2 3_Category Summary by LOB" xfId="17680"/>
    <cellStyle name="Normal 3 2 3 3 2 4" xfId="17681"/>
    <cellStyle name="Normal 3 2 3 3 2 4 2" xfId="17682"/>
    <cellStyle name="Normal 3 2 3 3 2 4_Category Summary by LOB" xfId="17683"/>
    <cellStyle name="Normal 3 2 3 3 2 5" xfId="17684"/>
    <cellStyle name="Normal 3 2 3 3 2 5 2" xfId="17685"/>
    <cellStyle name="Normal 3 2 3 3 2 5_Category Summary by LOB" xfId="17686"/>
    <cellStyle name="Normal 3 2 3 3 2 6" xfId="17687"/>
    <cellStyle name="Normal 3 2 3 3 2 6 2" xfId="17688"/>
    <cellStyle name="Normal 3 2 3 3 2 6_Category Summary by LOB" xfId="17689"/>
    <cellStyle name="Normal 3 2 3 3 2 7" xfId="17690"/>
    <cellStyle name="Normal 3 2 3 3 2 7 2" xfId="17691"/>
    <cellStyle name="Normal 3 2 3 3 2 7_Category Summary by LOB" xfId="17692"/>
    <cellStyle name="Normal 3 2 3 3 2 8" xfId="17693"/>
    <cellStyle name="Normal 3 2 3 3 2 8 2" xfId="17694"/>
    <cellStyle name="Normal 3 2 3 3 2 8_Category Summary by LOB" xfId="17695"/>
    <cellStyle name="Normal 3 2 3 3 2 9" xfId="17696"/>
    <cellStyle name="Normal 3 2 3 3 2_Category Summary by LOB" xfId="17697"/>
    <cellStyle name="Normal 3 2 3 3 3" xfId="17698"/>
    <cellStyle name="Normal 3 2 3 3 3 2" xfId="17699"/>
    <cellStyle name="Normal 3 2 3 3 3 2 2" xfId="17700"/>
    <cellStyle name="Normal 3 2 3 3 3 2_Category Summary by LOB" xfId="17701"/>
    <cellStyle name="Normal 3 2 3 3 3 3" xfId="17702"/>
    <cellStyle name="Normal 3 2 3 3 3 3 2" xfId="17703"/>
    <cellStyle name="Normal 3 2 3 3 3 3_Category Summary by LOB" xfId="17704"/>
    <cellStyle name="Normal 3 2 3 3 3 4" xfId="17705"/>
    <cellStyle name="Normal 3 2 3 3 3 4 2" xfId="17706"/>
    <cellStyle name="Normal 3 2 3 3 3 4_Category Summary by LOB" xfId="17707"/>
    <cellStyle name="Normal 3 2 3 3 3 5" xfId="17708"/>
    <cellStyle name="Normal 3 2 3 3 3 5 2" xfId="17709"/>
    <cellStyle name="Normal 3 2 3 3 3 5_Category Summary by LOB" xfId="17710"/>
    <cellStyle name="Normal 3 2 3 3 3 6" xfId="17711"/>
    <cellStyle name="Normal 3 2 3 3 3 6 2" xfId="17712"/>
    <cellStyle name="Normal 3 2 3 3 3 6_Category Summary by LOB" xfId="17713"/>
    <cellStyle name="Normal 3 2 3 3 3 7" xfId="17714"/>
    <cellStyle name="Normal 3 2 3 3 3 7 2" xfId="17715"/>
    <cellStyle name="Normal 3 2 3 3 3 7_Category Summary by LOB" xfId="17716"/>
    <cellStyle name="Normal 3 2 3 3 3 8" xfId="17717"/>
    <cellStyle name="Normal 3 2 3 3 3 8 2" xfId="17718"/>
    <cellStyle name="Normal 3 2 3 3 3 8_Category Summary by LOB" xfId="17719"/>
    <cellStyle name="Normal 3 2 3 3 3 9" xfId="17720"/>
    <cellStyle name="Normal 3 2 3 3 3_Category Summary by LOB" xfId="17721"/>
    <cellStyle name="Normal 3 2 3 3 4" xfId="17722"/>
    <cellStyle name="Normal 3 2 3 3 4 2" xfId="17723"/>
    <cellStyle name="Normal 3 2 3 3 4_Category Summary by LOB" xfId="17724"/>
    <cellStyle name="Normal 3 2 3 3 5" xfId="17725"/>
    <cellStyle name="Normal 3 2 3 3 5 2" xfId="17726"/>
    <cellStyle name="Normal 3 2 3 3 5_Category Summary by LOB" xfId="17727"/>
    <cellStyle name="Normal 3 2 3 3 6" xfId="17728"/>
    <cellStyle name="Normal 3 2 3 3 6 2" xfId="17729"/>
    <cellStyle name="Normal 3 2 3 3 6_Category Summary by LOB" xfId="17730"/>
    <cellStyle name="Normal 3 2 3 3 7" xfId="17731"/>
    <cellStyle name="Normal 3 2 3 3 7 2" xfId="17732"/>
    <cellStyle name="Normal 3 2 3 3 7_Category Summary by LOB" xfId="17733"/>
    <cellStyle name="Normal 3 2 3 3 8" xfId="17734"/>
    <cellStyle name="Normal 3 2 3 3 8 2" xfId="17735"/>
    <cellStyle name="Normal 3 2 3 3 8_Category Summary by LOB" xfId="17736"/>
    <cellStyle name="Normal 3 2 3 3 9" xfId="17737"/>
    <cellStyle name="Normal 3 2 3 3 9 2" xfId="17738"/>
    <cellStyle name="Normal 3 2 3 3 9_Category Summary by LOB" xfId="17739"/>
    <cellStyle name="Normal 3 2 3 3_Category Summary by LOB" xfId="17740"/>
    <cellStyle name="Normal 3 2 3 30" xfId="17741"/>
    <cellStyle name="Normal 3 2 3 30 2" xfId="17742"/>
    <cellStyle name="Normal 3 2 3 30_Category Summary by LOB" xfId="17743"/>
    <cellStyle name="Normal 3 2 3 31" xfId="17744"/>
    <cellStyle name="Normal 3 2 3 31 2" xfId="17745"/>
    <cellStyle name="Normal 3 2 3 31_Category Summary by LOB" xfId="17746"/>
    <cellStyle name="Normal 3 2 3 32" xfId="17747"/>
    <cellStyle name="Normal 3 2 3 32 2" xfId="17748"/>
    <cellStyle name="Normal 3 2 3 32_Category Summary by LOB" xfId="17749"/>
    <cellStyle name="Normal 3 2 3 33" xfId="17750"/>
    <cellStyle name="Normal 3 2 3 34" xfId="17751"/>
    <cellStyle name="Normal 3 2 3 35" xfId="17752"/>
    <cellStyle name="Normal 3 2 3 4" xfId="17753"/>
    <cellStyle name="Normal 3 2 3 4 10" xfId="17754"/>
    <cellStyle name="Normal 3 2 3 4 10 2" xfId="17755"/>
    <cellStyle name="Normal 3 2 3 4 10_Category Summary by LOB" xfId="17756"/>
    <cellStyle name="Normal 3 2 3 4 11" xfId="17757"/>
    <cellStyle name="Normal 3 2 3 4 2" xfId="17758"/>
    <cellStyle name="Normal 3 2 3 4 2 2" xfId="17759"/>
    <cellStyle name="Normal 3 2 3 4 2 2 2" xfId="17760"/>
    <cellStyle name="Normal 3 2 3 4 2 2_Category Summary by LOB" xfId="17761"/>
    <cellStyle name="Normal 3 2 3 4 2 3" xfId="17762"/>
    <cellStyle name="Normal 3 2 3 4 2 3 2" xfId="17763"/>
    <cellStyle name="Normal 3 2 3 4 2 3_Category Summary by LOB" xfId="17764"/>
    <cellStyle name="Normal 3 2 3 4 2 4" xfId="17765"/>
    <cellStyle name="Normal 3 2 3 4 2 4 2" xfId="17766"/>
    <cellStyle name="Normal 3 2 3 4 2 4_Category Summary by LOB" xfId="17767"/>
    <cellStyle name="Normal 3 2 3 4 2 5" xfId="17768"/>
    <cellStyle name="Normal 3 2 3 4 2 5 2" xfId="17769"/>
    <cellStyle name="Normal 3 2 3 4 2 5_Category Summary by LOB" xfId="17770"/>
    <cellStyle name="Normal 3 2 3 4 2 6" xfId="17771"/>
    <cellStyle name="Normal 3 2 3 4 2 6 2" xfId="17772"/>
    <cellStyle name="Normal 3 2 3 4 2 6_Category Summary by LOB" xfId="17773"/>
    <cellStyle name="Normal 3 2 3 4 2 7" xfId="17774"/>
    <cellStyle name="Normal 3 2 3 4 2 7 2" xfId="17775"/>
    <cellStyle name="Normal 3 2 3 4 2 7_Category Summary by LOB" xfId="17776"/>
    <cellStyle name="Normal 3 2 3 4 2 8" xfId="17777"/>
    <cellStyle name="Normal 3 2 3 4 2 8 2" xfId="17778"/>
    <cellStyle name="Normal 3 2 3 4 2 8_Category Summary by LOB" xfId="17779"/>
    <cellStyle name="Normal 3 2 3 4 2 9" xfId="17780"/>
    <cellStyle name="Normal 3 2 3 4 2_Category Summary by LOB" xfId="17781"/>
    <cellStyle name="Normal 3 2 3 4 3" xfId="17782"/>
    <cellStyle name="Normal 3 2 3 4 3 2" xfId="17783"/>
    <cellStyle name="Normal 3 2 3 4 3 2 2" xfId="17784"/>
    <cellStyle name="Normal 3 2 3 4 3 2_Category Summary by LOB" xfId="17785"/>
    <cellStyle name="Normal 3 2 3 4 3 3" xfId="17786"/>
    <cellStyle name="Normal 3 2 3 4 3 3 2" xfId="17787"/>
    <cellStyle name="Normal 3 2 3 4 3 3_Category Summary by LOB" xfId="17788"/>
    <cellStyle name="Normal 3 2 3 4 3 4" xfId="17789"/>
    <cellStyle name="Normal 3 2 3 4 3 4 2" xfId="17790"/>
    <cellStyle name="Normal 3 2 3 4 3 4_Category Summary by LOB" xfId="17791"/>
    <cellStyle name="Normal 3 2 3 4 3 5" xfId="17792"/>
    <cellStyle name="Normal 3 2 3 4 3 5 2" xfId="17793"/>
    <cellStyle name="Normal 3 2 3 4 3 5_Category Summary by LOB" xfId="17794"/>
    <cellStyle name="Normal 3 2 3 4 3 6" xfId="17795"/>
    <cellStyle name="Normal 3 2 3 4 3 6 2" xfId="17796"/>
    <cellStyle name="Normal 3 2 3 4 3 6_Category Summary by LOB" xfId="17797"/>
    <cellStyle name="Normal 3 2 3 4 3 7" xfId="17798"/>
    <cellStyle name="Normal 3 2 3 4 3 7 2" xfId="17799"/>
    <cellStyle name="Normal 3 2 3 4 3 7_Category Summary by LOB" xfId="17800"/>
    <cellStyle name="Normal 3 2 3 4 3 8" xfId="17801"/>
    <cellStyle name="Normal 3 2 3 4 3 8 2" xfId="17802"/>
    <cellStyle name="Normal 3 2 3 4 3 8_Category Summary by LOB" xfId="17803"/>
    <cellStyle name="Normal 3 2 3 4 3 9" xfId="17804"/>
    <cellStyle name="Normal 3 2 3 4 3_Category Summary by LOB" xfId="17805"/>
    <cellStyle name="Normal 3 2 3 4 4" xfId="17806"/>
    <cellStyle name="Normal 3 2 3 4 4 2" xfId="17807"/>
    <cellStyle name="Normal 3 2 3 4 4_Category Summary by LOB" xfId="17808"/>
    <cellStyle name="Normal 3 2 3 4 5" xfId="17809"/>
    <cellStyle name="Normal 3 2 3 4 5 2" xfId="17810"/>
    <cellStyle name="Normal 3 2 3 4 5_Category Summary by LOB" xfId="17811"/>
    <cellStyle name="Normal 3 2 3 4 6" xfId="17812"/>
    <cellStyle name="Normal 3 2 3 4 6 2" xfId="17813"/>
    <cellStyle name="Normal 3 2 3 4 6_Category Summary by LOB" xfId="17814"/>
    <cellStyle name="Normal 3 2 3 4 7" xfId="17815"/>
    <cellStyle name="Normal 3 2 3 4 7 2" xfId="17816"/>
    <cellStyle name="Normal 3 2 3 4 7_Category Summary by LOB" xfId="17817"/>
    <cellStyle name="Normal 3 2 3 4 8" xfId="17818"/>
    <cellStyle name="Normal 3 2 3 4 8 2" xfId="17819"/>
    <cellStyle name="Normal 3 2 3 4 8_Category Summary by LOB" xfId="17820"/>
    <cellStyle name="Normal 3 2 3 4 9" xfId="17821"/>
    <cellStyle name="Normal 3 2 3 4 9 2" xfId="17822"/>
    <cellStyle name="Normal 3 2 3 4 9_Category Summary by LOB" xfId="17823"/>
    <cellStyle name="Normal 3 2 3 4_Category Summary by LOB" xfId="17824"/>
    <cellStyle name="Normal 3 2 3 5" xfId="17825"/>
    <cellStyle name="Normal 3 2 3 5 10" xfId="17826"/>
    <cellStyle name="Normal 3 2 3 5 10 2" xfId="17827"/>
    <cellStyle name="Normal 3 2 3 5 10_Category Summary by LOB" xfId="17828"/>
    <cellStyle name="Normal 3 2 3 5 11" xfId="17829"/>
    <cellStyle name="Normal 3 2 3 5 2" xfId="17830"/>
    <cellStyle name="Normal 3 2 3 5 2 2" xfId="17831"/>
    <cellStyle name="Normal 3 2 3 5 2 2 2" xfId="17832"/>
    <cellStyle name="Normal 3 2 3 5 2 2_Category Summary by LOB" xfId="17833"/>
    <cellStyle name="Normal 3 2 3 5 2 3" xfId="17834"/>
    <cellStyle name="Normal 3 2 3 5 2 3 2" xfId="17835"/>
    <cellStyle name="Normal 3 2 3 5 2 3_Category Summary by LOB" xfId="17836"/>
    <cellStyle name="Normal 3 2 3 5 2 4" xfId="17837"/>
    <cellStyle name="Normal 3 2 3 5 2 4 2" xfId="17838"/>
    <cellStyle name="Normal 3 2 3 5 2 4_Category Summary by LOB" xfId="17839"/>
    <cellStyle name="Normal 3 2 3 5 2 5" xfId="17840"/>
    <cellStyle name="Normal 3 2 3 5 2 5 2" xfId="17841"/>
    <cellStyle name="Normal 3 2 3 5 2 5_Category Summary by LOB" xfId="17842"/>
    <cellStyle name="Normal 3 2 3 5 2 6" xfId="17843"/>
    <cellStyle name="Normal 3 2 3 5 2 6 2" xfId="17844"/>
    <cellStyle name="Normal 3 2 3 5 2 6_Category Summary by LOB" xfId="17845"/>
    <cellStyle name="Normal 3 2 3 5 2 7" xfId="17846"/>
    <cellStyle name="Normal 3 2 3 5 2 7 2" xfId="17847"/>
    <cellStyle name="Normal 3 2 3 5 2 7_Category Summary by LOB" xfId="17848"/>
    <cellStyle name="Normal 3 2 3 5 2 8" xfId="17849"/>
    <cellStyle name="Normal 3 2 3 5 2 8 2" xfId="17850"/>
    <cellStyle name="Normal 3 2 3 5 2 8_Category Summary by LOB" xfId="17851"/>
    <cellStyle name="Normal 3 2 3 5 2 9" xfId="17852"/>
    <cellStyle name="Normal 3 2 3 5 2_Category Summary by LOB" xfId="17853"/>
    <cellStyle name="Normal 3 2 3 5 3" xfId="17854"/>
    <cellStyle name="Normal 3 2 3 5 3 2" xfId="17855"/>
    <cellStyle name="Normal 3 2 3 5 3 2 2" xfId="17856"/>
    <cellStyle name="Normal 3 2 3 5 3 2_Category Summary by LOB" xfId="17857"/>
    <cellStyle name="Normal 3 2 3 5 3 3" xfId="17858"/>
    <cellStyle name="Normal 3 2 3 5 3 3 2" xfId="17859"/>
    <cellStyle name="Normal 3 2 3 5 3 3_Category Summary by LOB" xfId="17860"/>
    <cellStyle name="Normal 3 2 3 5 3 4" xfId="17861"/>
    <cellStyle name="Normal 3 2 3 5 3 4 2" xfId="17862"/>
    <cellStyle name="Normal 3 2 3 5 3 4_Category Summary by LOB" xfId="17863"/>
    <cellStyle name="Normal 3 2 3 5 3 5" xfId="17864"/>
    <cellStyle name="Normal 3 2 3 5 3 5 2" xfId="17865"/>
    <cellStyle name="Normal 3 2 3 5 3 5_Category Summary by LOB" xfId="17866"/>
    <cellStyle name="Normal 3 2 3 5 3 6" xfId="17867"/>
    <cellStyle name="Normal 3 2 3 5 3 6 2" xfId="17868"/>
    <cellStyle name="Normal 3 2 3 5 3 6_Category Summary by LOB" xfId="17869"/>
    <cellStyle name="Normal 3 2 3 5 3 7" xfId="17870"/>
    <cellStyle name="Normal 3 2 3 5 3 7 2" xfId="17871"/>
    <cellStyle name="Normal 3 2 3 5 3 7_Category Summary by LOB" xfId="17872"/>
    <cellStyle name="Normal 3 2 3 5 3 8" xfId="17873"/>
    <cellStyle name="Normal 3 2 3 5 3 8 2" xfId="17874"/>
    <cellStyle name="Normal 3 2 3 5 3 8_Category Summary by LOB" xfId="17875"/>
    <cellStyle name="Normal 3 2 3 5 3 9" xfId="17876"/>
    <cellStyle name="Normal 3 2 3 5 3_Category Summary by LOB" xfId="17877"/>
    <cellStyle name="Normal 3 2 3 5 4" xfId="17878"/>
    <cellStyle name="Normal 3 2 3 5 4 2" xfId="17879"/>
    <cellStyle name="Normal 3 2 3 5 4_Category Summary by LOB" xfId="17880"/>
    <cellStyle name="Normal 3 2 3 5 5" xfId="17881"/>
    <cellStyle name="Normal 3 2 3 5 5 2" xfId="17882"/>
    <cellStyle name="Normal 3 2 3 5 5_Category Summary by LOB" xfId="17883"/>
    <cellStyle name="Normal 3 2 3 5 6" xfId="17884"/>
    <cellStyle name="Normal 3 2 3 5 6 2" xfId="17885"/>
    <cellStyle name="Normal 3 2 3 5 6_Category Summary by LOB" xfId="17886"/>
    <cellStyle name="Normal 3 2 3 5 7" xfId="17887"/>
    <cellStyle name="Normal 3 2 3 5 7 2" xfId="17888"/>
    <cellStyle name="Normal 3 2 3 5 7_Category Summary by LOB" xfId="17889"/>
    <cellStyle name="Normal 3 2 3 5 8" xfId="17890"/>
    <cellStyle name="Normal 3 2 3 5 8 2" xfId="17891"/>
    <cellStyle name="Normal 3 2 3 5 8_Category Summary by LOB" xfId="17892"/>
    <cellStyle name="Normal 3 2 3 5 9" xfId="17893"/>
    <cellStyle name="Normal 3 2 3 5 9 2" xfId="17894"/>
    <cellStyle name="Normal 3 2 3 5 9_Category Summary by LOB" xfId="17895"/>
    <cellStyle name="Normal 3 2 3 5_Category Summary by LOB" xfId="17896"/>
    <cellStyle name="Normal 3 2 3 6" xfId="17897"/>
    <cellStyle name="Normal 3 2 3 6 10" xfId="17898"/>
    <cellStyle name="Normal 3 2 3 6 10 2" xfId="17899"/>
    <cellStyle name="Normal 3 2 3 6 10_Category Summary by LOB" xfId="17900"/>
    <cellStyle name="Normal 3 2 3 6 11" xfId="17901"/>
    <cellStyle name="Normal 3 2 3 6 2" xfId="17902"/>
    <cellStyle name="Normal 3 2 3 6 2 2" xfId="17903"/>
    <cellStyle name="Normal 3 2 3 6 2 2 2" xfId="17904"/>
    <cellStyle name="Normal 3 2 3 6 2 2_Category Summary by LOB" xfId="17905"/>
    <cellStyle name="Normal 3 2 3 6 2 3" xfId="17906"/>
    <cellStyle name="Normal 3 2 3 6 2 3 2" xfId="17907"/>
    <cellStyle name="Normal 3 2 3 6 2 3_Category Summary by LOB" xfId="17908"/>
    <cellStyle name="Normal 3 2 3 6 2 4" xfId="17909"/>
    <cellStyle name="Normal 3 2 3 6 2 4 2" xfId="17910"/>
    <cellStyle name="Normal 3 2 3 6 2 4_Category Summary by LOB" xfId="17911"/>
    <cellStyle name="Normal 3 2 3 6 2 5" xfId="17912"/>
    <cellStyle name="Normal 3 2 3 6 2 5 2" xfId="17913"/>
    <cellStyle name="Normal 3 2 3 6 2 5_Category Summary by LOB" xfId="17914"/>
    <cellStyle name="Normal 3 2 3 6 2 6" xfId="17915"/>
    <cellStyle name="Normal 3 2 3 6 2 6 2" xfId="17916"/>
    <cellStyle name="Normal 3 2 3 6 2 6_Category Summary by LOB" xfId="17917"/>
    <cellStyle name="Normal 3 2 3 6 2 7" xfId="17918"/>
    <cellStyle name="Normal 3 2 3 6 2 7 2" xfId="17919"/>
    <cellStyle name="Normal 3 2 3 6 2 7_Category Summary by LOB" xfId="17920"/>
    <cellStyle name="Normal 3 2 3 6 2 8" xfId="17921"/>
    <cellStyle name="Normal 3 2 3 6 2 8 2" xfId="17922"/>
    <cellStyle name="Normal 3 2 3 6 2 8_Category Summary by LOB" xfId="17923"/>
    <cellStyle name="Normal 3 2 3 6 2 9" xfId="17924"/>
    <cellStyle name="Normal 3 2 3 6 2_Category Summary by LOB" xfId="17925"/>
    <cellStyle name="Normal 3 2 3 6 3" xfId="17926"/>
    <cellStyle name="Normal 3 2 3 6 3 2" xfId="17927"/>
    <cellStyle name="Normal 3 2 3 6 3 2 2" xfId="17928"/>
    <cellStyle name="Normal 3 2 3 6 3 2_Category Summary by LOB" xfId="17929"/>
    <cellStyle name="Normal 3 2 3 6 3 3" xfId="17930"/>
    <cellStyle name="Normal 3 2 3 6 3 3 2" xfId="17931"/>
    <cellStyle name="Normal 3 2 3 6 3 3_Category Summary by LOB" xfId="17932"/>
    <cellStyle name="Normal 3 2 3 6 3 4" xfId="17933"/>
    <cellStyle name="Normal 3 2 3 6 3 4 2" xfId="17934"/>
    <cellStyle name="Normal 3 2 3 6 3 4_Category Summary by LOB" xfId="17935"/>
    <cellStyle name="Normal 3 2 3 6 3 5" xfId="17936"/>
    <cellStyle name="Normal 3 2 3 6 3 5 2" xfId="17937"/>
    <cellStyle name="Normal 3 2 3 6 3 5_Category Summary by LOB" xfId="17938"/>
    <cellStyle name="Normal 3 2 3 6 3 6" xfId="17939"/>
    <cellStyle name="Normal 3 2 3 6 3 6 2" xfId="17940"/>
    <cellStyle name="Normal 3 2 3 6 3 6_Category Summary by LOB" xfId="17941"/>
    <cellStyle name="Normal 3 2 3 6 3 7" xfId="17942"/>
    <cellStyle name="Normal 3 2 3 6 3 7 2" xfId="17943"/>
    <cellStyle name="Normal 3 2 3 6 3 7_Category Summary by LOB" xfId="17944"/>
    <cellStyle name="Normal 3 2 3 6 3 8" xfId="17945"/>
    <cellStyle name="Normal 3 2 3 6 3 8 2" xfId="17946"/>
    <cellStyle name="Normal 3 2 3 6 3 8_Category Summary by LOB" xfId="17947"/>
    <cellStyle name="Normal 3 2 3 6 3 9" xfId="17948"/>
    <cellStyle name="Normal 3 2 3 6 3_Category Summary by LOB" xfId="17949"/>
    <cellStyle name="Normal 3 2 3 6 4" xfId="17950"/>
    <cellStyle name="Normal 3 2 3 6 4 2" xfId="17951"/>
    <cellStyle name="Normal 3 2 3 6 4_Category Summary by LOB" xfId="17952"/>
    <cellStyle name="Normal 3 2 3 6 5" xfId="17953"/>
    <cellStyle name="Normal 3 2 3 6 5 2" xfId="17954"/>
    <cellStyle name="Normal 3 2 3 6 5_Category Summary by LOB" xfId="17955"/>
    <cellStyle name="Normal 3 2 3 6 6" xfId="17956"/>
    <cellStyle name="Normal 3 2 3 6 6 2" xfId="17957"/>
    <cellStyle name="Normal 3 2 3 6 6_Category Summary by LOB" xfId="17958"/>
    <cellStyle name="Normal 3 2 3 6 7" xfId="17959"/>
    <cellStyle name="Normal 3 2 3 6 7 2" xfId="17960"/>
    <cellStyle name="Normal 3 2 3 6 7_Category Summary by LOB" xfId="17961"/>
    <cellStyle name="Normal 3 2 3 6 8" xfId="17962"/>
    <cellStyle name="Normal 3 2 3 6 8 2" xfId="17963"/>
    <cellStyle name="Normal 3 2 3 6 8_Category Summary by LOB" xfId="17964"/>
    <cellStyle name="Normal 3 2 3 6 9" xfId="17965"/>
    <cellStyle name="Normal 3 2 3 6 9 2" xfId="17966"/>
    <cellStyle name="Normal 3 2 3 6 9_Category Summary by LOB" xfId="17967"/>
    <cellStyle name="Normal 3 2 3 6_Category Summary by LOB" xfId="17968"/>
    <cellStyle name="Normal 3 2 3 7" xfId="17969"/>
    <cellStyle name="Normal 3 2 3 7 10" xfId="17970"/>
    <cellStyle name="Normal 3 2 3 7 10 2" xfId="17971"/>
    <cellStyle name="Normal 3 2 3 7 10_Category Summary by LOB" xfId="17972"/>
    <cellStyle name="Normal 3 2 3 7 11" xfId="17973"/>
    <cellStyle name="Normal 3 2 3 7 2" xfId="17974"/>
    <cellStyle name="Normal 3 2 3 7 2 2" xfId="17975"/>
    <cellStyle name="Normal 3 2 3 7 2 2 2" xfId="17976"/>
    <cellStyle name="Normal 3 2 3 7 2 2_Category Summary by LOB" xfId="17977"/>
    <cellStyle name="Normal 3 2 3 7 2 3" xfId="17978"/>
    <cellStyle name="Normal 3 2 3 7 2 3 2" xfId="17979"/>
    <cellStyle name="Normal 3 2 3 7 2 3_Category Summary by LOB" xfId="17980"/>
    <cellStyle name="Normal 3 2 3 7 2 4" xfId="17981"/>
    <cellStyle name="Normal 3 2 3 7 2 4 2" xfId="17982"/>
    <cellStyle name="Normal 3 2 3 7 2 4_Category Summary by LOB" xfId="17983"/>
    <cellStyle name="Normal 3 2 3 7 2 5" xfId="17984"/>
    <cellStyle name="Normal 3 2 3 7 2 5 2" xfId="17985"/>
    <cellStyle name="Normal 3 2 3 7 2 5_Category Summary by LOB" xfId="17986"/>
    <cellStyle name="Normal 3 2 3 7 2 6" xfId="17987"/>
    <cellStyle name="Normal 3 2 3 7 2 6 2" xfId="17988"/>
    <cellStyle name="Normal 3 2 3 7 2 6_Category Summary by LOB" xfId="17989"/>
    <cellStyle name="Normal 3 2 3 7 2 7" xfId="17990"/>
    <cellStyle name="Normal 3 2 3 7 2 7 2" xfId="17991"/>
    <cellStyle name="Normal 3 2 3 7 2 7_Category Summary by LOB" xfId="17992"/>
    <cellStyle name="Normal 3 2 3 7 2 8" xfId="17993"/>
    <cellStyle name="Normal 3 2 3 7 2 8 2" xfId="17994"/>
    <cellStyle name="Normal 3 2 3 7 2 8_Category Summary by LOB" xfId="17995"/>
    <cellStyle name="Normal 3 2 3 7 2 9" xfId="17996"/>
    <cellStyle name="Normal 3 2 3 7 2_Category Summary by LOB" xfId="17997"/>
    <cellStyle name="Normal 3 2 3 7 3" xfId="17998"/>
    <cellStyle name="Normal 3 2 3 7 3 2" xfId="17999"/>
    <cellStyle name="Normal 3 2 3 7 3 2 2" xfId="18000"/>
    <cellStyle name="Normal 3 2 3 7 3 2_Category Summary by LOB" xfId="18001"/>
    <cellStyle name="Normal 3 2 3 7 3 3" xfId="18002"/>
    <cellStyle name="Normal 3 2 3 7 3 3 2" xfId="18003"/>
    <cellStyle name="Normal 3 2 3 7 3 3_Category Summary by LOB" xfId="18004"/>
    <cellStyle name="Normal 3 2 3 7 3 4" xfId="18005"/>
    <cellStyle name="Normal 3 2 3 7 3 4 2" xfId="18006"/>
    <cellStyle name="Normal 3 2 3 7 3 4_Category Summary by LOB" xfId="18007"/>
    <cellStyle name="Normal 3 2 3 7 3 5" xfId="18008"/>
    <cellStyle name="Normal 3 2 3 7 3 5 2" xfId="18009"/>
    <cellStyle name="Normal 3 2 3 7 3 5_Category Summary by LOB" xfId="18010"/>
    <cellStyle name="Normal 3 2 3 7 3 6" xfId="18011"/>
    <cellStyle name="Normal 3 2 3 7 3 6 2" xfId="18012"/>
    <cellStyle name="Normal 3 2 3 7 3 6_Category Summary by LOB" xfId="18013"/>
    <cellStyle name="Normal 3 2 3 7 3 7" xfId="18014"/>
    <cellStyle name="Normal 3 2 3 7 3 7 2" xfId="18015"/>
    <cellStyle name="Normal 3 2 3 7 3 7_Category Summary by LOB" xfId="18016"/>
    <cellStyle name="Normal 3 2 3 7 3 8" xfId="18017"/>
    <cellStyle name="Normal 3 2 3 7 3 8 2" xfId="18018"/>
    <cellStyle name="Normal 3 2 3 7 3 8_Category Summary by LOB" xfId="18019"/>
    <cellStyle name="Normal 3 2 3 7 3 9" xfId="18020"/>
    <cellStyle name="Normal 3 2 3 7 3_Category Summary by LOB" xfId="18021"/>
    <cellStyle name="Normal 3 2 3 7 4" xfId="18022"/>
    <cellStyle name="Normal 3 2 3 7 4 2" xfId="18023"/>
    <cellStyle name="Normal 3 2 3 7 4_Category Summary by LOB" xfId="18024"/>
    <cellStyle name="Normal 3 2 3 7 5" xfId="18025"/>
    <cellStyle name="Normal 3 2 3 7 5 2" xfId="18026"/>
    <cellStyle name="Normal 3 2 3 7 5_Category Summary by LOB" xfId="18027"/>
    <cellStyle name="Normal 3 2 3 7 6" xfId="18028"/>
    <cellStyle name="Normal 3 2 3 7 6 2" xfId="18029"/>
    <cellStyle name="Normal 3 2 3 7 6_Category Summary by LOB" xfId="18030"/>
    <cellStyle name="Normal 3 2 3 7 7" xfId="18031"/>
    <cellStyle name="Normal 3 2 3 7 7 2" xfId="18032"/>
    <cellStyle name="Normal 3 2 3 7 7_Category Summary by LOB" xfId="18033"/>
    <cellStyle name="Normal 3 2 3 7 8" xfId="18034"/>
    <cellStyle name="Normal 3 2 3 7 8 2" xfId="18035"/>
    <cellStyle name="Normal 3 2 3 7 8_Category Summary by LOB" xfId="18036"/>
    <cellStyle name="Normal 3 2 3 7 9" xfId="18037"/>
    <cellStyle name="Normal 3 2 3 7 9 2" xfId="18038"/>
    <cellStyle name="Normal 3 2 3 7 9_Category Summary by LOB" xfId="18039"/>
    <cellStyle name="Normal 3 2 3 7_Category Summary by LOB" xfId="18040"/>
    <cellStyle name="Normal 3 2 3 8" xfId="18041"/>
    <cellStyle name="Normal 3 2 3 8 10" xfId="18042"/>
    <cellStyle name="Normal 3 2 3 8 10 2" xfId="18043"/>
    <cellStyle name="Normal 3 2 3 8 10_Category Summary by LOB" xfId="18044"/>
    <cellStyle name="Normal 3 2 3 8 11" xfId="18045"/>
    <cellStyle name="Normal 3 2 3 8 2" xfId="18046"/>
    <cellStyle name="Normal 3 2 3 8 2 2" xfId="18047"/>
    <cellStyle name="Normal 3 2 3 8 2 2 2" xfId="18048"/>
    <cellStyle name="Normal 3 2 3 8 2 2_Category Summary by LOB" xfId="18049"/>
    <cellStyle name="Normal 3 2 3 8 2 3" xfId="18050"/>
    <cellStyle name="Normal 3 2 3 8 2 3 2" xfId="18051"/>
    <cellStyle name="Normal 3 2 3 8 2 3_Category Summary by LOB" xfId="18052"/>
    <cellStyle name="Normal 3 2 3 8 2 4" xfId="18053"/>
    <cellStyle name="Normal 3 2 3 8 2 4 2" xfId="18054"/>
    <cellStyle name="Normal 3 2 3 8 2 4_Category Summary by LOB" xfId="18055"/>
    <cellStyle name="Normal 3 2 3 8 2 5" xfId="18056"/>
    <cellStyle name="Normal 3 2 3 8 2 5 2" xfId="18057"/>
    <cellStyle name="Normal 3 2 3 8 2 5_Category Summary by LOB" xfId="18058"/>
    <cellStyle name="Normal 3 2 3 8 2 6" xfId="18059"/>
    <cellStyle name="Normal 3 2 3 8 2 6 2" xfId="18060"/>
    <cellStyle name="Normal 3 2 3 8 2 6_Category Summary by LOB" xfId="18061"/>
    <cellStyle name="Normal 3 2 3 8 2 7" xfId="18062"/>
    <cellStyle name="Normal 3 2 3 8 2 7 2" xfId="18063"/>
    <cellStyle name="Normal 3 2 3 8 2 7_Category Summary by LOB" xfId="18064"/>
    <cellStyle name="Normal 3 2 3 8 2 8" xfId="18065"/>
    <cellStyle name="Normal 3 2 3 8 2 8 2" xfId="18066"/>
    <cellStyle name="Normal 3 2 3 8 2 8_Category Summary by LOB" xfId="18067"/>
    <cellStyle name="Normal 3 2 3 8 2 9" xfId="18068"/>
    <cellStyle name="Normal 3 2 3 8 2_Category Summary by LOB" xfId="18069"/>
    <cellStyle name="Normal 3 2 3 8 3" xfId="18070"/>
    <cellStyle name="Normal 3 2 3 8 3 2" xfId="18071"/>
    <cellStyle name="Normal 3 2 3 8 3 2 2" xfId="18072"/>
    <cellStyle name="Normal 3 2 3 8 3 2_Category Summary by LOB" xfId="18073"/>
    <cellStyle name="Normal 3 2 3 8 3 3" xfId="18074"/>
    <cellStyle name="Normal 3 2 3 8 3 3 2" xfId="18075"/>
    <cellStyle name="Normal 3 2 3 8 3 3_Category Summary by LOB" xfId="18076"/>
    <cellStyle name="Normal 3 2 3 8 3 4" xfId="18077"/>
    <cellStyle name="Normal 3 2 3 8 3 4 2" xfId="18078"/>
    <cellStyle name="Normal 3 2 3 8 3 4_Category Summary by LOB" xfId="18079"/>
    <cellStyle name="Normal 3 2 3 8 3 5" xfId="18080"/>
    <cellStyle name="Normal 3 2 3 8 3 5 2" xfId="18081"/>
    <cellStyle name="Normal 3 2 3 8 3 5_Category Summary by LOB" xfId="18082"/>
    <cellStyle name="Normal 3 2 3 8 3 6" xfId="18083"/>
    <cellStyle name="Normal 3 2 3 8 3 6 2" xfId="18084"/>
    <cellStyle name="Normal 3 2 3 8 3 6_Category Summary by LOB" xfId="18085"/>
    <cellStyle name="Normal 3 2 3 8 3 7" xfId="18086"/>
    <cellStyle name="Normal 3 2 3 8 3 7 2" xfId="18087"/>
    <cellStyle name="Normal 3 2 3 8 3 7_Category Summary by LOB" xfId="18088"/>
    <cellStyle name="Normal 3 2 3 8 3 8" xfId="18089"/>
    <cellStyle name="Normal 3 2 3 8 3 8 2" xfId="18090"/>
    <cellStyle name="Normal 3 2 3 8 3 8_Category Summary by LOB" xfId="18091"/>
    <cellStyle name="Normal 3 2 3 8 3 9" xfId="18092"/>
    <cellStyle name="Normal 3 2 3 8 3_Category Summary by LOB" xfId="18093"/>
    <cellStyle name="Normal 3 2 3 8 4" xfId="18094"/>
    <cellStyle name="Normal 3 2 3 8 4 2" xfId="18095"/>
    <cellStyle name="Normal 3 2 3 8 4_Category Summary by LOB" xfId="18096"/>
    <cellStyle name="Normal 3 2 3 8 5" xfId="18097"/>
    <cellStyle name="Normal 3 2 3 8 5 2" xfId="18098"/>
    <cellStyle name="Normal 3 2 3 8 5_Category Summary by LOB" xfId="18099"/>
    <cellStyle name="Normal 3 2 3 8 6" xfId="18100"/>
    <cellStyle name="Normal 3 2 3 8 6 2" xfId="18101"/>
    <cellStyle name="Normal 3 2 3 8 6_Category Summary by LOB" xfId="18102"/>
    <cellStyle name="Normal 3 2 3 8 7" xfId="18103"/>
    <cellStyle name="Normal 3 2 3 8 7 2" xfId="18104"/>
    <cellStyle name="Normal 3 2 3 8 7_Category Summary by LOB" xfId="18105"/>
    <cellStyle name="Normal 3 2 3 8 8" xfId="18106"/>
    <cellStyle name="Normal 3 2 3 8 8 2" xfId="18107"/>
    <cellStyle name="Normal 3 2 3 8 8_Category Summary by LOB" xfId="18108"/>
    <cellStyle name="Normal 3 2 3 8 9" xfId="18109"/>
    <cellStyle name="Normal 3 2 3 8 9 2" xfId="18110"/>
    <cellStyle name="Normal 3 2 3 8 9_Category Summary by LOB" xfId="18111"/>
    <cellStyle name="Normal 3 2 3 8_Category Summary by LOB" xfId="18112"/>
    <cellStyle name="Normal 3 2 3 9" xfId="18113"/>
    <cellStyle name="Normal 3 2 3 9 10" xfId="18114"/>
    <cellStyle name="Normal 3 2 3 9 10 2" xfId="18115"/>
    <cellStyle name="Normal 3 2 3 9 10_Category Summary by LOB" xfId="18116"/>
    <cellStyle name="Normal 3 2 3 9 11" xfId="18117"/>
    <cellStyle name="Normal 3 2 3 9 2" xfId="18118"/>
    <cellStyle name="Normal 3 2 3 9 2 2" xfId="18119"/>
    <cellStyle name="Normal 3 2 3 9 2 2 2" xfId="18120"/>
    <cellStyle name="Normal 3 2 3 9 2 2_Category Summary by LOB" xfId="18121"/>
    <cellStyle name="Normal 3 2 3 9 2 3" xfId="18122"/>
    <cellStyle name="Normal 3 2 3 9 2 3 2" xfId="18123"/>
    <cellStyle name="Normal 3 2 3 9 2 3_Category Summary by LOB" xfId="18124"/>
    <cellStyle name="Normal 3 2 3 9 2 4" xfId="18125"/>
    <cellStyle name="Normal 3 2 3 9 2 4 2" xfId="18126"/>
    <cellStyle name="Normal 3 2 3 9 2 4_Category Summary by LOB" xfId="18127"/>
    <cellStyle name="Normal 3 2 3 9 2 5" xfId="18128"/>
    <cellStyle name="Normal 3 2 3 9 2 5 2" xfId="18129"/>
    <cellStyle name="Normal 3 2 3 9 2 5_Category Summary by LOB" xfId="18130"/>
    <cellStyle name="Normal 3 2 3 9 2 6" xfId="18131"/>
    <cellStyle name="Normal 3 2 3 9 2 6 2" xfId="18132"/>
    <cellStyle name="Normal 3 2 3 9 2 6_Category Summary by LOB" xfId="18133"/>
    <cellStyle name="Normal 3 2 3 9 2 7" xfId="18134"/>
    <cellStyle name="Normal 3 2 3 9 2 7 2" xfId="18135"/>
    <cellStyle name="Normal 3 2 3 9 2 7_Category Summary by LOB" xfId="18136"/>
    <cellStyle name="Normal 3 2 3 9 2 8" xfId="18137"/>
    <cellStyle name="Normal 3 2 3 9 2 8 2" xfId="18138"/>
    <cellStyle name="Normal 3 2 3 9 2 8_Category Summary by LOB" xfId="18139"/>
    <cellStyle name="Normal 3 2 3 9 2 9" xfId="18140"/>
    <cellStyle name="Normal 3 2 3 9 2_Category Summary by LOB" xfId="18141"/>
    <cellStyle name="Normal 3 2 3 9 3" xfId="18142"/>
    <cellStyle name="Normal 3 2 3 9 3 2" xfId="18143"/>
    <cellStyle name="Normal 3 2 3 9 3 2 2" xfId="18144"/>
    <cellStyle name="Normal 3 2 3 9 3 2_Category Summary by LOB" xfId="18145"/>
    <cellStyle name="Normal 3 2 3 9 3 3" xfId="18146"/>
    <cellStyle name="Normal 3 2 3 9 3 3 2" xfId="18147"/>
    <cellStyle name="Normal 3 2 3 9 3 3_Category Summary by LOB" xfId="18148"/>
    <cellStyle name="Normal 3 2 3 9 3 4" xfId="18149"/>
    <cellStyle name="Normal 3 2 3 9 3 4 2" xfId="18150"/>
    <cellStyle name="Normal 3 2 3 9 3 4_Category Summary by LOB" xfId="18151"/>
    <cellStyle name="Normal 3 2 3 9 3 5" xfId="18152"/>
    <cellStyle name="Normal 3 2 3 9 3 5 2" xfId="18153"/>
    <cellStyle name="Normal 3 2 3 9 3 5_Category Summary by LOB" xfId="18154"/>
    <cellStyle name="Normal 3 2 3 9 3 6" xfId="18155"/>
    <cellStyle name="Normal 3 2 3 9 3 6 2" xfId="18156"/>
    <cellStyle name="Normal 3 2 3 9 3 6_Category Summary by LOB" xfId="18157"/>
    <cellStyle name="Normal 3 2 3 9 3 7" xfId="18158"/>
    <cellStyle name="Normal 3 2 3 9 3 7 2" xfId="18159"/>
    <cellStyle name="Normal 3 2 3 9 3 7_Category Summary by LOB" xfId="18160"/>
    <cellStyle name="Normal 3 2 3 9 3 8" xfId="18161"/>
    <cellStyle name="Normal 3 2 3 9 3 8 2" xfId="18162"/>
    <cellStyle name="Normal 3 2 3 9 3 8_Category Summary by LOB" xfId="18163"/>
    <cellStyle name="Normal 3 2 3 9 3 9" xfId="18164"/>
    <cellStyle name="Normal 3 2 3 9 3_Category Summary by LOB" xfId="18165"/>
    <cellStyle name="Normal 3 2 3 9 4" xfId="18166"/>
    <cellStyle name="Normal 3 2 3 9 4 2" xfId="18167"/>
    <cellStyle name="Normal 3 2 3 9 4_Category Summary by LOB" xfId="18168"/>
    <cellStyle name="Normal 3 2 3 9 5" xfId="18169"/>
    <cellStyle name="Normal 3 2 3 9 5 2" xfId="18170"/>
    <cellStyle name="Normal 3 2 3 9 5_Category Summary by LOB" xfId="18171"/>
    <cellStyle name="Normal 3 2 3 9 6" xfId="18172"/>
    <cellStyle name="Normal 3 2 3 9 6 2" xfId="18173"/>
    <cellStyle name="Normal 3 2 3 9 6_Category Summary by LOB" xfId="18174"/>
    <cellStyle name="Normal 3 2 3 9 7" xfId="18175"/>
    <cellStyle name="Normal 3 2 3 9 7 2" xfId="18176"/>
    <cellStyle name="Normal 3 2 3 9 7_Category Summary by LOB" xfId="18177"/>
    <cellStyle name="Normal 3 2 3 9 8" xfId="18178"/>
    <cellStyle name="Normal 3 2 3 9 8 2" xfId="18179"/>
    <cellStyle name="Normal 3 2 3 9 8_Category Summary by LOB" xfId="18180"/>
    <cellStyle name="Normal 3 2 3 9 9" xfId="18181"/>
    <cellStyle name="Normal 3 2 3 9 9 2" xfId="18182"/>
    <cellStyle name="Normal 3 2 3 9 9_Category Summary by LOB" xfId="18183"/>
    <cellStyle name="Normal 3 2 3 9_Category Summary by LOB" xfId="18184"/>
    <cellStyle name="Normal 3 2 3_Category Summary by LOB" xfId="18185"/>
    <cellStyle name="Normal 3 2 30" xfId="18186"/>
    <cellStyle name="Normal 3 2 30 2" xfId="18187"/>
    <cellStyle name="Normal 3 2 30 2 2" xfId="18188"/>
    <cellStyle name="Normal 3 2 30 2_Category Summary by LOB" xfId="18189"/>
    <cellStyle name="Normal 3 2 30 3" xfId="18190"/>
    <cellStyle name="Normal 3 2 30 3 2" xfId="18191"/>
    <cellStyle name="Normal 3 2 30 3_Category Summary by LOB" xfId="18192"/>
    <cellStyle name="Normal 3 2 30 4" xfId="18193"/>
    <cellStyle name="Normal 3 2 30 4 2" xfId="18194"/>
    <cellStyle name="Normal 3 2 30 4_Category Summary by LOB" xfId="18195"/>
    <cellStyle name="Normal 3 2 30 5" xfId="18196"/>
    <cellStyle name="Normal 3 2 30 5 2" xfId="18197"/>
    <cellStyle name="Normal 3 2 30 5_Category Summary by LOB" xfId="18198"/>
    <cellStyle name="Normal 3 2 30 6" xfId="18199"/>
    <cellStyle name="Normal 3 2 30 6 2" xfId="18200"/>
    <cellStyle name="Normal 3 2 30 6_Category Summary by LOB" xfId="18201"/>
    <cellStyle name="Normal 3 2 30 7" xfId="18202"/>
    <cellStyle name="Normal 3 2 30 7 2" xfId="18203"/>
    <cellStyle name="Normal 3 2 30 7_Category Summary by LOB" xfId="18204"/>
    <cellStyle name="Normal 3 2 30 8" xfId="18205"/>
    <cellStyle name="Normal 3 2 30 8 2" xfId="18206"/>
    <cellStyle name="Normal 3 2 30 8_Category Summary by LOB" xfId="18207"/>
    <cellStyle name="Normal 3 2 30 9" xfId="18208"/>
    <cellStyle name="Normal 3 2 30_Category Summary by LOB" xfId="18209"/>
    <cellStyle name="Normal 3 2 31" xfId="18210"/>
    <cellStyle name="Normal 3 2 31 2" xfId="18211"/>
    <cellStyle name="Normal 3 2 31 2 2" xfId="18212"/>
    <cellStyle name="Normal 3 2 31 2_Category Summary by LOB" xfId="18213"/>
    <cellStyle name="Normal 3 2 31 3" xfId="18214"/>
    <cellStyle name="Normal 3 2 31 3 2" xfId="18215"/>
    <cellStyle name="Normal 3 2 31 3_Category Summary by LOB" xfId="18216"/>
    <cellStyle name="Normal 3 2 31 4" xfId="18217"/>
    <cellStyle name="Normal 3 2 31 4 2" xfId="18218"/>
    <cellStyle name="Normal 3 2 31 4_Category Summary by LOB" xfId="18219"/>
    <cellStyle name="Normal 3 2 31 5" xfId="18220"/>
    <cellStyle name="Normal 3 2 31 5 2" xfId="18221"/>
    <cellStyle name="Normal 3 2 31 5_Category Summary by LOB" xfId="18222"/>
    <cellStyle name="Normal 3 2 31 6" xfId="18223"/>
    <cellStyle name="Normal 3 2 31 6 2" xfId="18224"/>
    <cellStyle name="Normal 3 2 31 6_Category Summary by LOB" xfId="18225"/>
    <cellStyle name="Normal 3 2 31 7" xfId="18226"/>
    <cellStyle name="Normal 3 2 31 7 2" xfId="18227"/>
    <cellStyle name="Normal 3 2 31 7_Category Summary by LOB" xfId="18228"/>
    <cellStyle name="Normal 3 2 31 8" xfId="18229"/>
    <cellStyle name="Normal 3 2 31 8 2" xfId="18230"/>
    <cellStyle name="Normal 3 2 31 8_Category Summary by LOB" xfId="18231"/>
    <cellStyle name="Normal 3 2 31 9" xfId="18232"/>
    <cellStyle name="Normal 3 2 31_Category Summary by LOB" xfId="18233"/>
    <cellStyle name="Normal 3 2 32" xfId="18234"/>
    <cellStyle name="Normal 3 2 32 2" xfId="18235"/>
    <cellStyle name="Normal 3 2 32 2 2" xfId="18236"/>
    <cellStyle name="Normal 3 2 32 2_Category Summary by LOB" xfId="18237"/>
    <cellStyle name="Normal 3 2 32 3" xfId="18238"/>
    <cellStyle name="Normal 3 2 32 3 2" xfId="18239"/>
    <cellStyle name="Normal 3 2 32 3_Category Summary by LOB" xfId="18240"/>
    <cellStyle name="Normal 3 2 32 4" xfId="18241"/>
    <cellStyle name="Normal 3 2 32 4 2" xfId="18242"/>
    <cellStyle name="Normal 3 2 32 4_Category Summary by LOB" xfId="18243"/>
    <cellStyle name="Normal 3 2 32 5" xfId="18244"/>
    <cellStyle name="Normal 3 2 32 5 2" xfId="18245"/>
    <cellStyle name="Normal 3 2 32 5_Category Summary by LOB" xfId="18246"/>
    <cellStyle name="Normal 3 2 32 6" xfId="18247"/>
    <cellStyle name="Normal 3 2 32 6 2" xfId="18248"/>
    <cellStyle name="Normal 3 2 32 6_Category Summary by LOB" xfId="18249"/>
    <cellStyle name="Normal 3 2 32 7" xfId="18250"/>
    <cellStyle name="Normal 3 2 32 7 2" xfId="18251"/>
    <cellStyle name="Normal 3 2 32 7_Category Summary by LOB" xfId="18252"/>
    <cellStyle name="Normal 3 2 32 8" xfId="18253"/>
    <cellStyle name="Normal 3 2 32 8 2" xfId="18254"/>
    <cellStyle name="Normal 3 2 32 8_Category Summary by LOB" xfId="18255"/>
    <cellStyle name="Normal 3 2 32 9" xfId="18256"/>
    <cellStyle name="Normal 3 2 32_Category Summary by LOB" xfId="18257"/>
    <cellStyle name="Normal 3 2 33" xfId="18258"/>
    <cellStyle name="Normal 3 2 33 2" xfId="18259"/>
    <cellStyle name="Normal 3 2 33 2 2" xfId="18260"/>
    <cellStyle name="Normal 3 2 33 2_Category Summary by LOB" xfId="18261"/>
    <cellStyle name="Normal 3 2 33 3" xfId="18262"/>
    <cellStyle name="Normal 3 2 33 3 2" xfId="18263"/>
    <cellStyle name="Normal 3 2 33 3_Category Summary by LOB" xfId="18264"/>
    <cellStyle name="Normal 3 2 33 4" xfId="18265"/>
    <cellStyle name="Normal 3 2 33 4 2" xfId="18266"/>
    <cellStyle name="Normal 3 2 33 4_Category Summary by LOB" xfId="18267"/>
    <cellStyle name="Normal 3 2 33 5" xfId="18268"/>
    <cellStyle name="Normal 3 2 33 5 2" xfId="18269"/>
    <cellStyle name="Normal 3 2 33 5_Category Summary by LOB" xfId="18270"/>
    <cellStyle name="Normal 3 2 33 6" xfId="18271"/>
    <cellStyle name="Normal 3 2 33 6 2" xfId="18272"/>
    <cellStyle name="Normal 3 2 33 6_Category Summary by LOB" xfId="18273"/>
    <cellStyle name="Normal 3 2 33 7" xfId="18274"/>
    <cellStyle name="Normal 3 2 33 7 2" xfId="18275"/>
    <cellStyle name="Normal 3 2 33 7_Category Summary by LOB" xfId="18276"/>
    <cellStyle name="Normal 3 2 33 8" xfId="18277"/>
    <cellStyle name="Normal 3 2 33 8 2" xfId="18278"/>
    <cellStyle name="Normal 3 2 33 8_Category Summary by LOB" xfId="18279"/>
    <cellStyle name="Normal 3 2 33 9" xfId="18280"/>
    <cellStyle name="Normal 3 2 33_Category Summary by LOB" xfId="18281"/>
    <cellStyle name="Normal 3 2 34" xfId="18282"/>
    <cellStyle name="Normal 3 2 34 2" xfId="18283"/>
    <cellStyle name="Normal 3 2 34 2 2" xfId="18284"/>
    <cellStyle name="Normal 3 2 34 2_Category Summary by LOB" xfId="18285"/>
    <cellStyle name="Normal 3 2 34 3" xfId="18286"/>
    <cellStyle name="Normal 3 2 34 3 2" xfId="18287"/>
    <cellStyle name="Normal 3 2 34 3_Category Summary by LOB" xfId="18288"/>
    <cellStyle name="Normal 3 2 34 4" xfId="18289"/>
    <cellStyle name="Normal 3 2 34 4 2" xfId="18290"/>
    <cellStyle name="Normal 3 2 34 4_Category Summary by LOB" xfId="18291"/>
    <cellStyle name="Normal 3 2 34 5" xfId="18292"/>
    <cellStyle name="Normal 3 2 34 5 2" xfId="18293"/>
    <cellStyle name="Normal 3 2 34 5_Category Summary by LOB" xfId="18294"/>
    <cellStyle name="Normal 3 2 34 6" xfId="18295"/>
    <cellStyle name="Normal 3 2 34 6 2" xfId="18296"/>
    <cellStyle name="Normal 3 2 34 6_Category Summary by LOB" xfId="18297"/>
    <cellStyle name="Normal 3 2 34 7" xfId="18298"/>
    <cellStyle name="Normal 3 2 34 7 2" xfId="18299"/>
    <cellStyle name="Normal 3 2 34 7_Category Summary by LOB" xfId="18300"/>
    <cellStyle name="Normal 3 2 34 8" xfId="18301"/>
    <cellStyle name="Normal 3 2 34 8 2" xfId="18302"/>
    <cellStyle name="Normal 3 2 34 8_Category Summary by LOB" xfId="18303"/>
    <cellStyle name="Normal 3 2 34 9" xfId="18304"/>
    <cellStyle name="Normal 3 2 34_Category Summary by LOB" xfId="18305"/>
    <cellStyle name="Normal 3 2 35" xfId="18306"/>
    <cellStyle name="Normal 3 2 35 2" xfId="18307"/>
    <cellStyle name="Normal 3 2 35 2 2" xfId="18308"/>
    <cellStyle name="Normal 3 2 35 2_Category Summary by LOB" xfId="18309"/>
    <cellStyle name="Normal 3 2 35 3" xfId="18310"/>
    <cellStyle name="Normal 3 2 35 3 2" xfId="18311"/>
    <cellStyle name="Normal 3 2 35 3_Category Summary by LOB" xfId="18312"/>
    <cellStyle name="Normal 3 2 35 4" xfId="18313"/>
    <cellStyle name="Normal 3 2 35 4 2" xfId="18314"/>
    <cellStyle name="Normal 3 2 35 4_Category Summary by LOB" xfId="18315"/>
    <cellStyle name="Normal 3 2 35 5" xfId="18316"/>
    <cellStyle name="Normal 3 2 35 5 2" xfId="18317"/>
    <cellStyle name="Normal 3 2 35 5_Category Summary by LOB" xfId="18318"/>
    <cellStyle name="Normal 3 2 35 6" xfId="18319"/>
    <cellStyle name="Normal 3 2 35 6 2" xfId="18320"/>
    <cellStyle name="Normal 3 2 35 6_Category Summary by LOB" xfId="18321"/>
    <cellStyle name="Normal 3 2 35 7" xfId="18322"/>
    <cellStyle name="Normal 3 2 35 7 2" xfId="18323"/>
    <cellStyle name="Normal 3 2 35 7_Category Summary by LOB" xfId="18324"/>
    <cellStyle name="Normal 3 2 35 8" xfId="18325"/>
    <cellStyle name="Normal 3 2 35 8 2" xfId="18326"/>
    <cellStyle name="Normal 3 2 35 8_Category Summary by LOB" xfId="18327"/>
    <cellStyle name="Normal 3 2 35 9" xfId="18328"/>
    <cellStyle name="Normal 3 2 35_Category Summary by LOB" xfId="18329"/>
    <cellStyle name="Normal 3 2 36" xfId="18330"/>
    <cellStyle name="Normal 3 2 36 2" xfId="18331"/>
    <cellStyle name="Normal 3 2 36 2 2" xfId="18332"/>
    <cellStyle name="Normal 3 2 36 2_Category Summary by LOB" xfId="18333"/>
    <cellStyle name="Normal 3 2 36 3" xfId="18334"/>
    <cellStyle name="Normal 3 2 36 3 2" xfId="18335"/>
    <cellStyle name="Normal 3 2 36 3_Category Summary by LOB" xfId="18336"/>
    <cellStyle name="Normal 3 2 36 4" xfId="18337"/>
    <cellStyle name="Normal 3 2 36 4 2" xfId="18338"/>
    <cellStyle name="Normal 3 2 36 4_Category Summary by LOB" xfId="18339"/>
    <cellStyle name="Normal 3 2 36 5" xfId="18340"/>
    <cellStyle name="Normal 3 2 36 5 2" xfId="18341"/>
    <cellStyle name="Normal 3 2 36 5_Category Summary by LOB" xfId="18342"/>
    <cellStyle name="Normal 3 2 36 6" xfId="18343"/>
    <cellStyle name="Normal 3 2 36 6 2" xfId="18344"/>
    <cellStyle name="Normal 3 2 36 6_Category Summary by LOB" xfId="18345"/>
    <cellStyle name="Normal 3 2 36 7" xfId="18346"/>
    <cellStyle name="Normal 3 2 36 7 2" xfId="18347"/>
    <cellStyle name="Normal 3 2 36 7_Category Summary by LOB" xfId="18348"/>
    <cellStyle name="Normal 3 2 36 8" xfId="18349"/>
    <cellStyle name="Normal 3 2 36 8 2" xfId="18350"/>
    <cellStyle name="Normal 3 2 36 8_Category Summary by LOB" xfId="18351"/>
    <cellStyle name="Normal 3 2 36 9" xfId="18352"/>
    <cellStyle name="Normal 3 2 36_Category Summary by LOB" xfId="18353"/>
    <cellStyle name="Normal 3 2 37" xfId="18354"/>
    <cellStyle name="Normal 3 2 37 2" xfId="18355"/>
    <cellStyle name="Normal 3 2 37 2 2" xfId="18356"/>
    <cellStyle name="Normal 3 2 37 2_Category Summary by LOB" xfId="18357"/>
    <cellStyle name="Normal 3 2 37 3" xfId="18358"/>
    <cellStyle name="Normal 3 2 37 3 2" xfId="18359"/>
    <cellStyle name="Normal 3 2 37 3_Category Summary by LOB" xfId="18360"/>
    <cellStyle name="Normal 3 2 37 4" xfId="18361"/>
    <cellStyle name="Normal 3 2 37 4 2" xfId="18362"/>
    <cellStyle name="Normal 3 2 37 4_Category Summary by LOB" xfId="18363"/>
    <cellStyle name="Normal 3 2 37 5" xfId="18364"/>
    <cellStyle name="Normal 3 2 37 5 2" xfId="18365"/>
    <cellStyle name="Normal 3 2 37 5_Category Summary by LOB" xfId="18366"/>
    <cellStyle name="Normal 3 2 37 6" xfId="18367"/>
    <cellStyle name="Normal 3 2 37 6 2" xfId="18368"/>
    <cellStyle name="Normal 3 2 37 6_Category Summary by LOB" xfId="18369"/>
    <cellStyle name="Normal 3 2 37 7" xfId="18370"/>
    <cellStyle name="Normal 3 2 37 7 2" xfId="18371"/>
    <cellStyle name="Normal 3 2 37 7_Category Summary by LOB" xfId="18372"/>
    <cellStyle name="Normal 3 2 37 8" xfId="18373"/>
    <cellStyle name="Normal 3 2 37 8 2" xfId="18374"/>
    <cellStyle name="Normal 3 2 37 8_Category Summary by LOB" xfId="18375"/>
    <cellStyle name="Normal 3 2 37 9" xfId="18376"/>
    <cellStyle name="Normal 3 2 37_Category Summary by LOB" xfId="18377"/>
    <cellStyle name="Normal 3 2 38" xfId="18378"/>
    <cellStyle name="Normal 3 2 38 2" xfId="18379"/>
    <cellStyle name="Normal 3 2 38 2 2" xfId="18380"/>
    <cellStyle name="Normal 3 2 38 2_Category Summary by LOB" xfId="18381"/>
    <cellStyle name="Normal 3 2 38 3" xfId="18382"/>
    <cellStyle name="Normal 3 2 38 3 2" xfId="18383"/>
    <cellStyle name="Normal 3 2 38 3_Category Summary by LOB" xfId="18384"/>
    <cellStyle name="Normal 3 2 38 4" xfId="18385"/>
    <cellStyle name="Normal 3 2 38 4 2" xfId="18386"/>
    <cellStyle name="Normal 3 2 38 4_Category Summary by LOB" xfId="18387"/>
    <cellStyle name="Normal 3 2 38 5" xfId="18388"/>
    <cellStyle name="Normal 3 2 38 5 2" xfId="18389"/>
    <cellStyle name="Normal 3 2 38 5_Category Summary by LOB" xfId="18390"/>
    <cellStyle name="Normal 3 2 38 6" xfId="18391"/>
    <cellStyle name="Normal 3 2 38 6 2" xfId="18392"/>
    <cellStyle name="Normal 3 2 38 6_Category Summary by LOB" xfId="18393"/>
    <cellStyle name="Normal 3 2 38 7" xfId="18394"/>
    <cellStyle name="Normal 3 2 38 7 2" xfId="18395"/>
    <cellStyle name="Normal 3 2 38 7_Category Summary by LOB" xfId="18396"/>
    <cellStyle name="Normal 3 2 38 8" xfId="18397"/>
    <cellStyle name="Normal 3 2 38 8 2" xfId="18398"/>
    <cellStyle name="Normal 3 2 38 8_Category Summary by LOB" xfId="18399"/>
    <cellStyle name="Normal 3 2 38 9" xfId="18400"/>
    <cellStyle name="Normal 3 2 38_Category Summary by LOB" xfId="18401"/>
    <cellStyle name="Normal 3 2 39" xfId="18402"/>
    <cellStyle name="Normal 3 2 39 2" xfId="18403"/>
    <cellStyle name="Normal 3 2 39 2 2" xfId="18404"/>
    <cellStyle name="Normal 3 2 39 2_Category Summary by LOB" xfId="18405"/>
    <cellStyle name="Normal 3 2 39 3" xfId="18406"/>
    <cellStyle name="Normal 3 2 39 3 2" xfId="18407"/>
    <cellStyle name="Normal 3 2 39 3_Category Summary by LOB" xfId="18408"/>
    <cellStyle name="Normal 3 2 39 4" xfId="18409"/>
    <cellStyle name="Normal 3 2 39 4 2" xfId="18410"/>
    <cellStyle name="Normal 3 2 39 4_Category Summary by LOB" xfId="18411"/>
    <cellStyle name="Normal 3 2 39 5" xfId="18412"/>
    <cellStyle name="Normal 3 2 39 5 2" xfId="18413"/>
    <cellStyle name="Normal 3 2 39 5_Category Summary by LOB" xfId="18414"/>
    <cellStyle name="Normal 3 2 39 6" xfId="18415"/>
    <cellStyle name="Normal 3 2 39 6 2" xfId="18416"/>
    <cellStyle name="Normal 3 2 39 6_Category Summary by LOB" xfId="18417"/>
    <cellStyle name="Normal 3 2 39 7" xfId="18418"/>
    <cellStyle name="Normal 3 2 39 7 2" xfId="18419"/>
    <cellStyle name="Normal 3 2 39 7_Category Summary by LOB" xfId="18420"/>
    <cellStyle name="Normal 3 2 39 8" xfId="18421"/>
    <cellStyle name="Normal 3 2 39 8 2" xfId="18422"/>
    <cellStyle name="Normal 3 2 39 8_Category Summary by LOB" xfId="18423"/>
    <cellStyle name="Normal 3 2 39 9" xfId="18424"/>
    <cellStyle name="Normal 3 2 39_Category Summary by LOB" xfId="18425"/>
    <cellStyle name="Normal 3 2 4" xfId="18426"/>
    <cellStyle name="Normal 3 2 4 10" xfId="18427"/>
    <cellStyle name="Normal 3 2 4 10 2" xfId="18428"/>
    <cellStyle name="Normal 3 2 4 10_Category Summary by LOB" xfId="18429"/>
    <cellStyle name="Normal 3 2 4 11" xfId="18430"/>
    <cellStyle name="Normal 3 2 4 2" xfId="18431"/>
    <cellStyle name="Normal 3 2 4 2 2" xfId="18432"/>
    <cellStyle name="Normal 3 2 4 2 2 2" xfId="18433"/>
    <cellStyle name="Normal 3 2 4 2 2_Category Summary by LOB" xfId="18434"/>
    <cellStyle name="Normal 3 2 4 2 3" xfId="18435"/>
    <cellStyle name="Normal 3 2 4 2 3 2" xfId="18436"/>
    <cellStyle name="Normal 3 2 4 2 3_Category Summary by LOB" xfId="18437"/>
    <cellStyle name="Normal 3 2 4 2 4" xfId="18438"/>
    <cellStyle name="Normal 3 2 4 2 4 2" xfId="18439"/>
    <cellStyle name="Normal 3 2 4 2 4_Category Summary by LOB" xfId="18440"/>
    <cellStyle name="Normal 3 2 4 2 5" xfId="18441"/>
    <cellStyle name="Normal 3 2 4 2 5 2" xfId="18442"/>
    <cellStyle name="Normal 3 2 4 2 5_Category Summary by LOB" xfId="18443"/>
    <cellStyle name="Normal 3 2 4 2 6" xfId="18444"/>
    <cellStyle name="Normal 3 2 4 2 6 2" xfId="18445"/>
    <cellStyle name="Normal 3 2 4 2 6_Category Summary by LOB" xfId="18446"/>
    <cellStyle name="Normal 3 2 4 2 7" xfId="18447"/>
    <cellStyle name="Normal 3 2 4 2 7 2" xfId="18448"/>
    <cellStyle name="Normal 3 2 4 2 7_Category Summary by LOB" xfId="18449"/>
    <cellStyle name="Normal 3 2 4 2 8" xfId="18450"/>
    <cellStyle name="Normal 3 2 4 2 8 2" xfId="18451"/>
    <cellStyle name="Normal 3 2 4 2 8_Category Summary by LOB" xfId="18452"/>
    <cellStyle name="Normal 3 2 4 2 9" xfId="18453"/>
    <cellStyle name="Normal 3 2 4 2_Category Summary by LOB" xfId="18454"/>
    <cellStyle name="Normal 3 2 4 3" xfId="18455"/>
    <cellStyle name="Normal 3 2 4 3 2" xfId="18456"/>
    <cellStyle name="Normal 3 2 4 3 2 2" xfId="18457"/>
    <cellStyle name="Normal 3 2 4 3 2_Category Summary by LOB" xfId="18458"/>
    <cellStyle name="Normal 3 2 4 3 3" xfId="18459"/>
    <cellStyle name="Normal 3 2 4 3 3 2" xfId="18460"/>
    <cellStyle name="Normal 3 2 4 3 3_Category Summary by LOB" xfId="18461"/>
    <cellStyle name="Normal 3 2 4 3 4" xfId="18462"/>
    <cellStyle name="Normal 3 2 4 3 4 2" xfId="18463"/>
    <cellStyle name="Normal 3 2 4 3 4_Category Summary by LOB" xfId="18464"/>
    <cellStyle name="Normal 3 2 4 3 5" xfId="18465"/>
    <cellStyle name="Normal 3 2 4 3 5 2" xfId="18466"/>
    <cellStyle name="Normal 3 2 4 3 5_Category Summary by LOB" xfId="18467"/>
    <cellStyle name="Normal 3 2 4 3 6" xfId="18468"/>
    <cellStyle name="Normal 3 2 4 3 6 2" xfId="18469"/>
    <cellStyle name="Normal 3 2 4 3 6_Category Summary by LOB" xfId="18470"/>
    <cellStyle name="Normal 3 2 4 3 7" xfId="18471"/>
    <cellStyle name="Normal 3 2 4 3 7 2" xfId="18472"/>
    <cellStyle name="Normal 3 2 4 3 7_Category Summary by LOB" xfId="18473"/>
    <cellStyle name="Normal 3 2 4 3 8" xfId="18474"/>
    <cellStyle name="Normal 3 2 4 3 8 2" xfId="18475"/>
    <cellStyle name="Normal 3 2 4 3 8_Category Summary by LOB" xfId="18476"/>
    <cellStyle name="Normal 3 2 4 3 9" xfId="18477"/>
    <cellStyle name="Normal 3 2 4 3_Category Summary by LOB" xfId="18478"/>
    <cellStyle name="Normal 3 2 4 4" xfId="18479"/>
    <cellStyle name="Normal 3 2 4 4 2" xfId="18480"/>
    <cellStyle name="Normal 3 2 4 4_Category Summary by LOB" xfId="18481"/>
    <cellStyle name="Normal 3 2 4 5" xfId="18482"/>
    <cellStyle name="Normal 3 2 4 5 2" xfId="18483"/>
    <cellStyle name="Normal 3 2 4 5_Category Summary by LOB" xfId="18484"/>
    <cellStyle name="Normal 3 2 4 6" xfId="18485"/>
    <cellStyle name="Normal 3 2 4 6 2" xfId="18486"/>
    <cellStyle name="Normal 3 2 4 6_Category Summary by LOB" xfId="18487"/>
    <cellStyle name="Normal 3 2 4 7" xfId="18488"/>
    <cellStyle name="Normal 3 2 4 7 2" xfId="18489"/>
    <cellStyle name="Normal 3 2 4 7_Category Summary by LOB" xfId="18490"/>
    <cellStyle name="Normal 3 2 4 8" xfId="18491"/>
    <cellStyle name="Normal 3 2 4 8 2" xfId="18492"/>
    <cellStyle name="Normal 3 2 4 8_Category Summary by LOB" xfId="18493"/>
    <cellStyle name="Normal 3 2 4 9" xfId="18494"/>
    <cellStyle name="Normal 3 2 4 9 2" xfId="18495"/>
    <cellStyle name="Normal 3 2 4 9_Category Summary by LOB" xfId="18496"/>
    <cellStyle name="Normal 3 2 4_Category Summary by LOB" xfId="18497"/>
    <cellStyle name="Normal 3 2 40" xfId="18498"/>
    <cellStyle name="Normal 3 2 40 2" xfId="18499"/>
    <cellStyle name="Normal 3 2 40 2 2" xfId="18500"/>
    <cellStyle name="Normal 3 2 40 2_Category Summary by LOB" xfId="18501"/>
    <cellStyle name="Normal 3 2 40 3" xfId="18502"/>
    <cellStyle name="Normal 3 2 40 3 2" xfId="18503"/>
    <cellStyle name="Normal 3 2 40 3_Category Summary by LOB" xfId="18504"/>
    <cellStyle name="Normal 3 2 40 4" xfId="18505"/>
    <cellStyle name="Normal 3 2 40 4 2" xfId="18506"/>
    <cellStyle name="Normal 3 2 40 4_Category Summary by LOB" xfId="18507"/>
    <cellStyle name="Normal 3 2 40 5" xfId="18508"/>
    <cellStyle name="Normal 3 2 40 5 2" xfId="18509"/>
    <cellStyle name="Normal 3 2 40 5_Category Summary by LOB" xfId="18510"/>
    <cellStyle name="Normal 3 2 40 6" xfId="18511"/>
    <cellStyle name="Normal 3 2 40 6 2" xfId="18512"/>
    <cellStyle name="Normal 3 2 40 6_Category Summary by LOB" xfId="18513"/>
    <cellStyle name="Normal 3 2 40 7" xfId="18514"/>
    <cellStyle name="Normal 3 2 40 7 2" xfId="18515"/>
    <cellStyle name="Normal 3 2 40 7_Category Summary by LOB" xfId="18516"/>
    <cellStyle name="Normal 3 2 40 8" xfId="18517"/>
    <cellStyle name="Normal 3 2 40 8 2" xfId="18518"/>
    <cellStyle name="Normal 3 2 40 8_Category Summary by LOB" xfId="18519"/>
    <cellStyle name="Normal 3 2 40 9" xfId="18520"/>
    <cellStyle name="Normal 3 2 40_Category Summary by LOB" xfId="18521"/>
    <cellStyle name="Normal 3 2 41" xfId="18522"/>
    <cellStyle name="Normal 3 2 42" xfId="18523"/>
    <cellStyle name="Normal 3 2 42 2" xfId="18524"/>
    <cellStyle name="Normal 3 2 42_Category Summary by LOB" xfId="18525"/>
    <cellStyle name="Normal 3 2 43" xfId="18526"/>
    <cellStyle name="Normal 3 2 43 2" xfId="18527"/>
    <cellStyle name="Normal 3 2 43_Category Summary by LOB" xfId="18528"/>
    <cellStyle name="Normal 3 2 44" xfId="18529"/>
    <cellStyle name="Normal 3 2 44 2" xfId="18530"/>
    <cellStyle name="Normal 3 2 44_Category Summary by LOB" xfId="18531"/>
    <cellStyle name="Normal 3 2 45" xfId="18532"/>
    <cellStyle name="Normal 3 2 45 2" xfId="18533"/>
    <cellStyle name="Normal 3 2 45_Category Summary by LOB" xfId="18534"/>
    <cellStyle name="Normal 3 2 46" xfId="18535"/>
    <cellStyle name="Normal 3 2 46 2" xfId="18536"/>
    <cellStyle name="Normal 3 2 46_Category Summary by LOB" xfId="18537"/>
    <cellStyle name="Normal 3 2 47" xfId="18538"/>
    <cellStyle name="Normal 3 2 47 2" xfId="18539"/>
    <cellStyle name="Normal 3 2 47_Category Summary by LOB" xfId="18540"/>
    <cellStyle name="Normal 3 2 48" xfId="18541"/>
    <cellStyle name="Normal 3 2 49" xfId="18542"/>
    <cellStyle name="Normal 3 2 5" xfId="18543"/>
    <cellStyle name="Normal 3 2 5 10" xfId="18544"/>
    <cellStyle name="Normal 3 2 5 10 2" xfId="18545"/>
    <cellStyle name="Normal 3 2 5 10_Category Summary by LOB" xfId="18546"/>
    <cellStyle name="Normal 3 2 5 11" xfId="18547"/>
    <cellStyle name="Normal 3 2 5 2" xfId="18548"/>
    <cellStyle name="Normal 3 2 5 2 2" xfId="18549"/>
    <cellStyle name="Normal 3 2 5 2 2 2" xfId="18550"/>
    <cellStyle name="Normal 3 2 5 2 2_Category Summary by LOB" xfId="18551"/>
    <cellStyle name="Normal 3 2 5 2 3" xfId="18552"/>
    <cellStyle name="Normal 3 2 5 2 3 2" xfId="18553"/>
    <cellStyle name="Normal 3 2 5 2 3_Category Summary by LOB" xfId="18554"/>
    <cellStyle name="Normal 3 2 5 2 4" xfId="18555"/>
    <cellStyle name="Normal 3 2 5 2 4 2" xfId="18556"/>
    <cellStyle name="Normal 3 2 5 2 4_Category Summary by LOB" xfId="18557"/>
    <cellStyle name="Normal 3 2 5 2 5" xfId="18558"/>
    <cellStyle name="Normal 3 2 5 2 5 2" xfId="18559"/>
    <cellStyle name="Normal 3 2 5 2 5_Category Summary by LOB" xfId="18560"/>
    <cellStyle name="Normal 3 2 5 2 6" xfId="18561"/>
    <cellStyle name="Normal 3 2 5 2 6 2" xfId="18562"/>
    <cellStyle name="Normal 3 2 5 2 6_Category Summary by LOB" xfId="18563"/>
    <cellStyle name="Normal 3 2 5 2 7" xfId="18564"/>
    <cellStyle name="Normal 3 2 5 2 7 2" xfId="18565"/>
    <cellStyle name="Normal 3 2 5 2 7_Category Summary by LOB" xfId="18566"/>
    <cellStyle name="Normal 3 2 5 2 8" xfId="18567"/>
    <cellStyle name="Normal 3 2 5 2 8 2" xfId="18568"/>
    <cellStyle name="Normal 3 2 5 2 8_Category Summary by LOB" xfId="18569"/>
    <cellStyle name="Normal 3 2 5 2 9" xfId="18570"/>
    <cellStyle name="Normal 3 2 5 2_Category Summary by LOB" xfId="18571"/>
    <cellStyle name="Normal 3 2 5 3" xfId="18572"/>
    <cellStyle name="Normal 3 2 5 3 2" xfId="18573"/>
    <cellStyle name="Normal 3 2 5 3 2 2" xfId="18574"/>
    <cellStyle name="Normal 3 2 5 3 2_Category Summary by LOB" xfId="18575"/>
    <cellStyle name="Normal 3 2 5 3 3" xfId="18576"/>
    <cellStyle name="Normal 3 2 5 3 3 2" xfId="18577"/>
    <cellStyle name="Normal 3 2 5 3 3_Category Summary by LOB" xfId="18578"/>
    <cellStyle name="Normal 3 2 5 3 4" xfId="18579"/>
    <cellStyle name="Normal 3 2 5 3 4 2" xfId="18580"/>
    <cellStyle name="Normal 3 2 5 3 4_Category Summary by LOB" xfId="18581"/>
    <cellStyle name="Normal 3 2 5 3 5" xfId="18582"/>
    <cellStyle name="Normal 3 2 5 3 5 2" xfId="18583"/>
    <cellStyle name="Normal 3 2 5 3 5_Category Summary by LOB" xfId="18584"/>
    <cellStyle name="Normal 3 2 5 3 6" xfId="18585"/>
    <cellStyle name="Normal 3 2 5 3 6 2" xfId="18586"/>
    <cellStyle name="Normal 3 2 5 3 6_Category Summary by LOB" xfId="18587"/>
    <cellStyle name="Normal 3 2 5 3 7" xfId="18588"/>
    <cellStyle name="Normal 3 2 5 3 7 2" xfId="18589"/>
    <cellStyle name="Normal 3 2 5 3 7_Category Summary by LOB" xfId="18590"/>
    <cellStyle name="Normal 3 2 5 3 8" xfId="18591"/>
    <cellStyle name="Normal 3 2 5 3 8 2" xfId="18592"/>
    <cellStyle name="Normal 3 2 5 3 8_Category Summary by LOB" xfId="18593"/>
    <cellStyle name="Normal 3 2 5 3 9" xfId="18594"/>
    <cellStyle name="Normal 3 2 5 3_Category Summary by LOB" xfId="18595"/>
    <cellStyle name="Normal 3 2 5 4" xfId="18596"/>
    <cellStyle name="Normal 3 2 5 4 2" xfId="18597"/>
    <cellStyle name="Normal 3 2 5 4_Category Summary by LOB" xfId="18598"/>
    <cellStyle name="Normal 3 2 5 5" xfId="18599"/>
    <cellStyle name="Normal 3 2 5 5 2" xfId="18600"/>
    <cellStyle name="Normal 3 2 5 5_Category Summary by LOB" xfId="18601"/>
    <cellStyle name="Normal 3 2 5 6" xfId="18602"/>
    <cellStyle name="Normal 3 2 5 6 2" xfId="18603"/>
    <cellStyle name="Normal 3 2 5 6_Category Summary by LOB" xfId="18604"/>
    <cellStyle name="Normal 3 2 5 7" xfId="18605"/>
    <cellStyle name="Normal 3 2 5 7 2" xfId="18606"/>
    <cellStyle name="Normal 3 2 5 7_Category Summary by LOB" xfId="18607"/>
    <cellStyle name="Normal 3 2 5 8" xfId="18608"/>
    <cellStyle name="Normal 3 2 5 8 2" xfId="18609"/>
    <cellStyle name="Normal 3 2 5 8_Category Summary by LOB" xfId="18610"/>
    <cellStyle name="Normal 3 2 5 9" xfId="18611"/>
    <cellStyle name="Normal 3 2 5 9 2" xfId="18612"/>
    <cellStyle name="Normal 3 2 5 9_Category Summary by LOB" xfId="18613"/>
    <cellStyle name="Normal 3 2 5_Category Summary by LOB" xfId="18614"/>
    <cellStyle name="Normal 3 2 50" xfId="18615"/>
    <cellStyle name="Normal 3 2 51" xfId="18616"/>
    <cellStyle name="Normal 3 2 52" xfId="18617"/>
    <cellStyle name="Normal 3 2 6" xfId="18618"/>
    <cellStyle name="Normal 3 2 6 10" xfId="18619"/>
    <cellStyle name="Normal 3 2 6 10 2" xfId="18620"/>
    <cellStyle name="Normal 3 2 6 10_Category Summary by LOB" xfId="18621"/>
    <cellStyle name="Normal 3 2 6 11" xfId="18622"/>
    <cellStyle name="Normal 3 2 6 2" xfId="18623"/>
    <cellStyle name="Normal 3 2 6 2 2" xfId="18624"/>
    <cellStyle name="Normal 3 2 6 2 2 2" xfId="18625"/>
    <cellStyle name="Normal 3 2 6 2 2_Category Summary by LOB" xfId="18626"/>
    <cellStyle name="Normal 3 2 6 2 3" xfId="18627"/>
    <cellStyle name="Normal 3 2 6 2 3 2" xfId="18628"/>
    <cellStyle name="Normal 3 2 6 2 3_Category Summary by LOB" xfId="18629"/>
    <cellStyle name="Normal 3 2 6 2 4" xfId="18630"/>
    <cellStyle name="Normal 3 2 6 2 4 2" xfId="18631"/>
    <cellStyle name="Normal 3 2 6 2 4_Category Summary by LOB" xfId="18632"/>
    <cellStyle name="Normal 3 2 6 2 5" xfId="18633"/>
    <cellStyle name="Normal 3 2 6 2 5 2" xfId="18634"/>
    <cellStyle name="Normal 3 2 6 2 5_Category Summary by LOB" xfId="18635"/>
    <cellStyle name="Normal 3 2 6 2 6" xfId="18636"/>
    <cellStyle name="Normal 3 2 6 2 6 2" xfId="18637"/>
    <cellStyle name="Normal 3 2 6 2 6_Category Summary by LOB" xfId="18638"/>
    <cellStyle name="Normal 3 2 6 2 7" xfId="18639"/>
    <cellStyle name="Normal 3 2 6 2 7 2" xfId="18640"/>
    <cellStyle name="Normal 3 2 6 2 7_Category Summary by LOB" xfId="18641"/>
    <cellStyle name="Normal 3 2 6 2 8" xfId="18642"/>
    <cellStyle name="Normal 3 2 6 2 8 2" xfId="18643"/>
    <cellStyle name="Normal 3 2 6 2 8_Category Summary by LOB" xfId="18644"/>
    <cellStyle name="Normal 3 2 6 2 9" xfId="18645"/>
    <cellStyle name="Normal 3 2 6 2_Category Summary by LOB" xfId="18646"/>
    <cellStyle name="Normal 3 2 6 3" xfId="18647"/>
    <cellStyle name="Normal 3 2 6 3 2" xfId="18648"/>
    <cellStyle name="Normal 3 2 6 3 2 2" xfId="18649"/>
    <cellStyle name="Normal 3 2 6 3 2_Category Summary by LOB" xfId="18650"/>
    <cellStyle name="Normal 3 2 6 3 3" xfId="18651"/>
    <cellStyle name="Normal 3 2 6 3 3 2" xfId="18652"/>
    <cellStyle name="Normal 3 2 6 3 3_Category Summary by LOB" xfId="18653"/>
    <cellStyle name="Normal 3 2 6 3 4" xfId="18654"/>
    <cellStyle name="Normal 3 2 6 3 4 2" xfId="18655"/>
    <cellStyle name="Normal 3 2 6 3 4_Category Summary by LOB" xfId="18656"/>
    <cellStyle name="Normal 3 2 6 3 5" xfId="18657"/>
    <cellStyle name="Normal 3 2 6 3 5 2" xfId="18658"/>
    <cellStyle name="Normal 3 2 6 3 5_Category Summary by LOB" xfId="18659"/>
    <cellStyle name="Normal 3 2 6 3 6" xfId="18660"/>
    <cellStyle name="Normal 3 2 6 3 6 2" xfId="18661"/>
    <cellStyle name="Normal 3 2 6 3 6_Category Summary by LOB" xfId="18662"/>
    <cellStyle name="Normal 3 2 6 3 7" xfId="18663"/>
    <cellStyle name="Normal 3 2 6 3 7 2" xfId="18664"/>
    <cellStyle name="Normal 3 2 6 3 7_Category Summary by LOB" xfId="18665"/>
    <cellStyle name="Normal 3 2 6 3 8" xfId="18666"/>
    <cellStyle name="Normal 3 2 6 3 8 2" xfId="18667"/>
    <cellStyle name="Normal 3 2 6 3 8_Category Summary by LOB" xfId="18668"/>
    <cellStyle name="Normal 3 2 6 3 9" xfId="18669"/>
    <cellStyle name="Normal 3 2 6 3_Category Summary by LOB" xfId="18670"/>
    <cellStyle name="Normal 3 2 6 4" xfId="18671"/>
    <cellStyle name="Normal 3 2 6 4 2" xfId="18672"/>
    <cellStyle name="Normal 3 2 6 4_Category Summary by LOB" xfId="18673"/>
    <cellStyle name="Normal 3 2 6 5" xfId="18674"/>
    <cellStyle name="Normal 3 2 6 5 2" xfId="18675"/>
    <cellStyle name="Normal 3 2 6 5_Category Summary by LOB" xfId="18676"/>
    <cellStyle name="Normal 3 2 6 6" xfId="18677"/>
    <cellStyle name="Normal 3 2 6 6 2" xfId="18678"/>
    <cellStyle name="Normal 3 2 6 6_Category Summary by LOB" xfId="18679"/>
    <cellStyle name="Normal 3 2 6 7" xfId="18680"/>
    <cellStyle name="Normal 3 2 6 7 2" xfId="18681"/>
    <cellStyle name="Normal 3 2 6 7_Category Summary by LOB" xfId="18682"/>
    <cellStyle name="Normal 3 2 6 8" xfId="18683"/>
    <cellStyle name="Normal 3 2 6 8 2" xfId="18684"/>
    <cellStyle name="Normal 3 2 6 8_Category Summary by LOB" xfId="18685"/>
    <cellStyle name="Normal 3 2 6 9" xfId="18686"/>
    <cellStyle name="Normal 3 2 6 9 2" xfId="18687"/>
    <cellStyle name="Normal 3 2 6 9_Category Summary by LOB" xfId="18688"/>
    <cellStyle name="Normal 3 2 6_Category Summary by LOB" xfId="18689"/>
    <cellStyle name="Normal 3 2 7" xfId="18690"/>
    <cellStyle name="Normal 3 2 7 10" xfId="18691"/>
    <cellStyle name="Normal 3 2 7 10 2" xfId="18692"/>
    <cellStyle name="Normal 3 2 7 10_Category Summary by LOB" xfId="18693"/>
    <cellStyle name="Normal 3 2 7 11" xfId="18694"/>
    <cellStyle name="Normal 3 2 7 2" xfId="18695"/>
    <cellStyle name="Normal 3 2 7 2 2" xfId="18696"/>
    <cellStyle name="Normal 3 2 7 2 2 2" xfId="18697"/>
    <cellStyle name="Normal 3 2 7 2 2_Category Summary by LOB" xfId="18698"/>
    <cellStyle name="Normal 3 2 7 2 3" xfId="18699"/>
    <cellStyle name="Normal 3 2 7 2 3 2" xfId="18700"/>
    <cellStyle name="Normal 3 2 7 2 3_Category Summary by LOB" xfId="18701"/>
    <cellStyle name="Normal 3 2 7 2 4" xfId="18702"/>
    <cellStyle name="Normal 3 2 7 2 4 2" xfId="18703"/>
    <cellStyle name="Normal 3 2 7 2 4_Category Summary by LOB" xfId="18704"/>
    <cellStyle name="Normal 3 2 7 2 5" xfId="18705"/>
    <cellStyle name="Normal 3 2 7 2 5 2" xfId="18706"/>
    <cellStyle name="Normal 3 2 7 2 5_Category Summary by LOB" xfId="18707"/>
    <cellStyle name="Normal 3 2 7 2 6" xfId="18708"/>
    <cellStyle name="Normal 3 2 7 2 6 2" xfId="18709"/>
    <cellStyle name="Normal 3 2 7 2 6_Category Summary by LOB" xfId="18710"/>
    <cellStyle name="Normal 3 2 7 2 7" xfId="18711"/>
    <cellStyle name="Normal 3 2 7 2 7 2" xfId="18712"/>
    <cellStyle name="Normal 3 2 7 2 7_Category Summary by LOB" xfId="18713"/>
    <cellStyle name="Normal 3 2 7 2 8" xfId="18714"/>
    <cellStyle name="Normal 3 2 7 2 8 2" xfId="18715"/>
    <cellStyle name="Normal 3 2 7 2 8_Category Summary by LOB" xfId="18716"/>
    <cellStyle name="Normal 3 2 7 2 9" xfId="18717"/>
    <cellStyle name="Normal 3 2 7 2_Category Summary by LOB" xfId="18718"/>
    <cellStyle name="Normal 3 2 7 3" xfId="18719"/>
    <cellStyle name="Normal 3 2 7 3 2" xfId="18720"/>
    <cellStyle name="Normal 3 2 7 3 2 2" xfId="18721"/>
    <cellStyle name="Normal 3 2 7 3 2_Category Summary by LOB" xfId="18722"/>
    <cellStyle name="Normal 3 2 7 3 3" xfId="18723"/>
    <cellStyle name="Normal 3 2 7 3 3 2" xfId="18724"/>
    <cellStyle name="Normal 3 2 7 3 3_Category Summary by LOB" xfId="18725"/>
    <cellStyle name="Normal 3 2 7 3 4" xfId="18726"/>
    <cellStyle name="Normal 3 2 7 3 4 2" xfId="18727"/>
    <cellStyle name="Normal 3 2 7 3 4_Category Summary by LOB" xfId="18728"/>
    <cellStyle name="Normal 3 2 7 3 5" xfId="18729"/>
    <cellStyle name="Normal 3 2 7 3 5 2" xfId="18730"/>
    <cellStyle name="Normal 3 2 7 3 5_Category Summary by LOB" xfId="18731"/>
    <cellStyle name="Normal 3 2 7 3 6" xfId="18732"/>
    <cellStyle name="Normal 3 2 7 3 6 2" xfId="18733"/>
    <cellStyle name="Normal 3 2 7 3 6_Category Summary by LOB" xfId="18734"/>
    <cellStyle name="Normal 3 2 7 3 7" xfId="18735"/>
    <cellStyle name="Normal 3 2 7 3 7 2" xfId="18736"/>
    <cellStyle name="Normal 3 2 7 3 7_Category Summary by LOB" xfId="18737"/>
    <cellStyle name="Normal 3 2 7 3 8" xfId="18738"/>
    <cellStyle name="Normal 3 2 7 3 8 2" xfId="18739"/>
    <cellStyle name="Normal 3 2 7 3 8_Category Summary by LOB" xfId="18740"/>
    <cellStyle name="Normal 3 2 7 3 9" xfId="18741"/>
    <cellStyle name="Normal 3 2 7 3_Category Summary by LOB" xfId="18742"/>
    <cellStyle name="Normal 3 2 7 4" xfId="18743"/>
    <cellStyle name="Normal 3 2 7 4 2" xfId="18744"/>
    <cellStyle name="Normal 3 2 7 4_Category Summary by LOB" xfId="18745"/>
    <cellStyle name="Normal 3 2 7 5" xfId="18746"/>
    <cellStyle name="Normal 3 2 7 5 2" xfId="18747"/>
    <cellStyle name="Normal 3 2 7 5_Category Summary by LOB" xfId="18748"/>
    <cellStyle name="Normal 3 2 7 6" xfId="18749"/>
    <cellStyle name="Normal 3 2 7 6 2" xfId="18750"/>
    <cellStyle name="Normal 3 2 7 6_Category Summary by LOB" xfId="18751"/>
    <cellStyle name="Normal 3 2 7 7" xfId="18752"/>
    <cellStyle name="Normal 3 2 7 7 2" xfId="18753"/>
    <cellStyle name="Normal 3 2 7 7_Category Summary by LOB" xfId="18754"/>
    <cellStyle name="Normal 3 2 7 8" xfId="18755"/>
    <cellStyle name="Normal 3 2 7 8 2" xfId="18756"/>
    <cellStyle name="Normal 3 2 7 8_Category Summary by LOB" xfId="18757"/>
    <cellStyle name="Normal 3 2 7 9" xfId="18758"/>
    <cellStyle name="Normal 3 2 7 9 2" xfId="18759"/>
    <cellStyle name="Normal 3 2 7 9_Category Summary by LOB" xfId="18760"/>
    <cellStyle name="Normal 3 2 7_Category Summary by LOB" xfId="18761"/>
    <cellStyle name="Normal 3 2 8" xfId="18762"/>
    <cellStyle name="Normal 3 2 8 10" xfId="18763"/>
    <cellStyle name="Normal 3 2 8 10 2" xfId="18764"/>
    <cellStyle name="Normal 3 2 8 10_Category Summary by LOB" xfId="18765"/>
    <cellStyle name="Normal 3 2 8 11" xfId="18766"/>
    <cellStyle name="Normal 3 2 8 2" xfId="18767"/>
    <cellStyle name="Normal 3 2 8 2 2" xfId="18768"/>
    <cellStyle name="Normal 3 2 8 2 2 2" xfId="18769"/>
    <cellStyle name="Normal 3 2 8 2 2_Category Summary by LOB" xfId="18770"/>
    <cellStyle name="Normal 3 2 8 2 3" xfId="18771"/>
    <cellStyle name="Normal 3 2 8 2 3 2" xfId="18772"/>
    <cellStyle name="Normal 3 2 8 2 3_Category Summary by LOB" xfId="18773"/>
    <cellStyle name="Normal 3 2 8 2 4" xfId="18774"/>
    <cellStyle name="Normal 3 2 8 2 4 2" xfId="18775"/>
    <cellStyle name="Normal 3 2 8 2 4_Category Summary by LOB" xfId="18776"/>
    <cellStyle name="Normal 3 2 8 2 5" xfId="18777"/>
    <cellStyle name="Normal 3 2 8 2 5 2" xfId="18778"/>
    <cellStyle name="Normal 3 2 8 2 5_Category Summary by LOB" xfId="18779"/>
    <cellStyle name="Normal 3 2 8 2 6" xfId="18780"/>
    <cellStyle name="Normal 3 2 8 2 6 2" xfId="18781"/>
    <cellStyle name="Normal 3 2 8 2 6_Category Summary by LOB" xfId="18782"/>
    <cellStyle name="Normal 3 2 8 2 7" xfId="18783"/>
    <cellStyle name="Normal 3 2 8 2 7 2" xfId="18784"/>
    <cellStyle name="Normal 3 2 8 2 7_Category Summary by LOB" xfId="18785"/>
    <cellStyle name="Normal 3 2 8 2 8" xfId="18786"/>
    <cellStyle name="Normal 3 2 8 2 8 2" xfId="18787"/>
    <cellStyle name="Normal 3 2 8 2 8_Category Summary by LOB" xfId="18788"/>
    <cellStyle name="Normal 3 2 8 2 9" xfId="18789"/>
    <cellStyle name="Normal 3 2 8 2_Category Summary by LOB" xfId="18790"/>
    <cellStyle name="Normal 3 2 8 3" xfId="18791"/>
    <cellStyle name="Normal 3 2 8 3 2" xfId="18792"/>
    <cellStyle name="Normal 3 2 8 3 2 2" xfId="18793"/>
    <cellStyle name="Normal 3 2 8 3 2_Category Summary by LOB" xfId="18794"/>
    <cellStyle name="Normal 3 2 8 3 3" xfId="18795"/>
    <cellStyle name="Normal 3 2 8 3 3 2" xfId="18796"/>
    <cellStyle name="Normal 3 2 8 3 3_Category Summary by LOB" xfId="18797"/>
    <cellStyle name="Normal 3 2 8 3 4" xfId="18798"/>
    <cellStyle name="Normal 3 2 8 3 4 2" xfId="18799"/>
    <cellStyle name="Normal 3 2 8 3 4_Category Summary by LOB" xfId="18800"/>
    <cellStyle name="Normal 3 2 8 3 5" xfId="18801"/>
    <cellStyle name="Normal 3 2 8 3 5 2" xfId="18802"/>
    <cellStyle name="Normal 3 2 8 3 5_Category Summary by LOB" xfId="18803"/>
    <cellStyle name="Normal 3 2 8 3 6" xfId="18804"/>
    <cellStyle name="Normal 3 2 8 3 6 2" xfId="18805"/>
    <cellStyle name="Normal 3 2 8 3 6_Category Summary by LOB" xfId="18806"/>
    <cellStyle name="Normal 3 2 8 3 7" xfId="18807"/>
    <cellStyle name="Normal 3 2 8 3 7 2" xfId="18808"/>
    <cellStyle name="Normal 3 2 8 3 7_Category Summary by LOB" xfId="18809"/>
    <cellStyle name="Normal 3 2 8 3 8" xfId="18810"/>
    <cellStyle name="Normal 3 2 8 3 8 2" xfId="18811"/>
    <cellStyle name="Normal 3 2 8 3 8_Category Summary by LOB" xfId="18812"/>
    <cellStyle name="Normal 3 2 8 3 9" xfId="18813"/>
    <cellStyle name="Normal 3 2 8 3_Category Summary by LOB" xfId="18814"/>
    <cellStyle name="Normal 3 2 8 4" xfId="18815"/>
    <cellStyle name="Normal 3 2 8 4 2" xfId="18816"/>
    <cellStyle name="Normal 3 2 8 4_Category Summary by LOB" xfId="18817"/>
    <cellStyle name="Normal 3 2 8 5" xfId="18818"/>
    <cellStyle name="Normal 3 2 8 5 2" xfId="18819"/>
    <cellStyle name="Normal 3 2 8 5_Category Summary by LOB" xfId="18820"/>
    <cellStyle name="Normal 3 2 8 6" xfId="18821"/>
    <cellStyle name="Normal 3 2 8 6 2" xfId="18822"/>
    <cellStyle name="Normal 3 2 8 6_Category Summary by LOB" xfId="18823"/>
    <cellStyle name="Normal 3 2 8 7" xfId="18824"/>
    <cellStyle name="Normal 3 2 8 7 2" xfId="18825"/>
    <cellStyle name="Normal 3 2 8 7_Category Summary by LOB" xfId="18826"/>
    <cellStyle name="Normal 3 2 8 8" xfId="18827"/>
    <cellStyle name="Normal 3 2 8 8 2" xfId="18828"/>
    <cellStyle name="Normal 3 2 8 8_Category Summary by LOB" xfId="18829"/>
    <cellStyle name="Normal 3 2 8 9" xfId="18830"/>
    <cellStyle name="Normal 3 2 8 9 2" xfId="18831"/>
    <cellStyle name="Normal 3 2 8 9_Category Summary by LOB" xfId="18832"/>
    <cellStyle name="Normal 3 2 8_Category Summary by LOB" xfId="18833"/>
    <cellStyle name="Normal 3 2 9" xfId="18834"/>
    <cellStyle name="Normal 3 2 9 10" xfId="18835"/>
    <cellStyle name="Normal 3 2 9 10 2" xfId="18836"/>
    <cellStyle name="Normal 3 2 9 10_Category Summary by LOB" xfId="18837"/>
    <cellStyle name="Normal 3 2 9 11" xfId="18838"/>
    <cellStyle name="Normal 3 2 9 2" xfId="18839"/>
    <cellStyle name="Normal 3 2 9 2 2" xfId="18840"/>
    <cellStyle name="Normal 3 2 9 2 2 2" xfId="18841"/>
    <cellStyle name="Normal 3 2 9 2 2_Category Summary by LOB" xfId="18842"/>
    <cellStyle name="Normal 3 2 9 2 3" xfId="18843"/>
    <cellStyle name="Normal 3 2 9 2 3 2" xfId="18844"/>
    <cellStyle name="Normal 3 2 9 2 3_Category Summary by LOB" xfId="18845"/>
    <cellStyle name="Normal 3 2 9 2 4" xfId="18846"/>
    <cellStyle name="Normal 3 2 9 2 4 2" xfId="18847"/>
    <cellStyle name="Normal 3 2 9 2 4_Category Summary by LOB" xfId="18848"/>
    <cellStyle name="Normal 3 2 9 2 5" xfId="18849"/>
    <cellStyle name="Normal 3 2 9 2 5 2" xfId="18850"/>
    <cellStyle name="Normal 3 2 9 2 5_Category Summary by LOB" xfId="18851"/>
    <cellStyle name="Normal 3 2 9 2 6" xfId="18852"/>
    <cellStyle name="Normal 3 2 9 2 6 2" xfId="18853"/>
    <cellStyle name="Normal 3 2 9 2 6_Category Summary by LOB" xfId="18854"/>
    <cellStyle name="Normal 3 2 9 2 7" xfId="18855"/>
    <cellStyle name="Normal 3 2 9 2 7 2" xfId="18856"/>
    <cellStyle name="Normal 3 2 9 2 7_Category Summary by LOB" xfId="18857"/>
    <cellStyle name="Normal 3 2 9 2 8" xfId="18858"/>
    <cellStyle name="Normal 3 2 9 2 8 2" xfId="18859"/>
    <cellStyle name="Normal 3 2 9 2 8_Category Summary by LOB" xfId="18860"/>
    <cellStyle name="Normal 3 2 9 2 9" xfId="18861"/>
    <cellStyle name="Normal 3 2 9 2_Category Summary by LOB" xfId="18862"/>
    <cellStyle name="Normal 3 2 9 3" xfId="18863"/>
    <cellStyle name="Normal 3 2 9 3 2" xfId="18864"/>
    <cellStyle name="Normal 3 2 9 3 2 2" xfId="18865"/>
    <cellStyle name="Normal 3 2 9 3 2_Category Summary by LOB" xfId="18866"/>
    <cellStyle name="Normal 3 2 9 3 3" xfId="18867"/>
    <cellStyle name="Normal 3 2 9 3 3 2" xfId="18868"/>
    <cellStyle name="Normal 3 2 9 3 3_Category Summary by LOB" xfId="18869"/>
    <cellStyle name="Normal 3 2 9 3 4" xfId="18870"/>
    <cellStyle name="Normal 3 2 9 3 4 2" xfId="18871"/>
    <cellStyle name="Normal 3 2 9 3 4_Category Summary by LOB" xfId="18872"/>
    <cellStyle name="Normal 3 2 9 3 5" xfId="18873"/>
    <cellStyle name="Normal 3 2 9 3 5 2" xfId="18874"/>
    <cellStyle name="Normal 3 2 9 3 5_Category Summary by LOB" xfId="18875"/>
    <cellStyle name="Normal 3 2 9 3 6" xfId="18876"/>
    <cellStyle name="Normal 3 2 9 3 6 2" xfId="18877"/>
    <cellStyle name="Normal 3 2 9 3 6_Category Summary by LOB" xfId="18878"/>
    <cellStyle name="Normal 3 2 9 3 7" xfId="18879"/>
    <cellStyle name="Normal 3 2 9 3 7 2" xfId="18880"/>
    <cellStyle name="Normal 3 2 9 3 7_Category Summary by LOB" xfId="18881"/>
    <cellStyle name="Normal 3 2 9 3 8" xfId="18882"/>
    <cellStyle name="Normal 3 2 9 3 8 2" xfId="18883"/>
    <cellStyle name="Normal 3 2 9 3 8_Category Summary by LOB" xfId="18884"/>
    <cellStyle name="Normal 3 2 9 3 9" xfId="18885"/>
    <cellStyle name="Normal 3 2 9 3_Category Summary by LOB" xfId="18886"/>
    <cellStyle name="Normal 3 2 9 4" xfId="18887"/>
    <cellStyle name="Normal 3 2 9 4 2" xfId="18888"/>
    <cellStyle name="Normal 3 2 9 4_Category Summary by LOB" xfId="18889"/>
    <cellStyle name="Normal 3 2 9 5" xfId="18890"/>
    <cellStyle name="Normal 3 2 9 5 2" xfId="18891"/>
    <cellStyle name="Normal 3 2 9 5_Category Summary by LOB" xfId="18892"/>
    <cellStyle name="Normal 3 2 9 6" xfId="18893"/>
    <cellStyle name="Normal 3 2 9 6 2" xfId="18894"/>
    <cellStyle name="Normal 3 2 9 6_Category Summary by LOB" xfId="18895"/>
    <cellStyle name="Normal 3 2 9 7" xfId="18896"/>
    <cellStyle name="Normal 3 2 9 7 2" xfId="18897"/>
    <cellStyle name="Normal 3 2 9 7_Category Summary by LOB" xfId="18898"/>
    <cellStyle name="Normal 3 2 9 8" xfId="18899"/>
    <cellStyle name="Normal 3 2 9 8 2" xfId="18900"/>
    <cellStyle name="Normal 3 2 9 8_Category Summary by LOB" xfId="18901"/>
    <cellStyle name="Normal 3 2 9 9" xfId="18902"/>
    <cellStyle name="Normal 3 2 9 9 2" xfId="18903"/>
    <cellStyle name="Normal 3 2 9 9_Category Summary by LOB" xfId="18904"/>
    <cellStyle name="Normal 3 2 9_Category Summary by LOB" xfId="18905"/>
    <cellStyle name="Normal 3 2_3Q2014 Data" xfId="18906"/>
    <cellStyle name="Normal 3 20" xfId="18907"/>
    <cellStyle name="Normal 3 20 10" xfId="18908"/>
    <cellStyle name="Normal 3 20 10 2" xfId="18909"/>
    <cellStyle name="Normal 3 20 10_Category Summary by LOB" xfId="18910"/>
    <cellStyle name="Normal 3 20 11" xfId="18911"/>
    <cellStyle name="Normal 3 20 2" xfId="18912"/>
    <cellStyle name="Normal 3 20 2 2" xfId="18913"/>
    <cellStyle name="Normal 3 20 2 2 2" xfId="18914"/>
    <cellStyle name="Normal 3 20 2 2_Category Summary by LOB" xfId="18915"/>
    <cellStyle name="Normal 3 20 2 3" xfId="18916"/>
    <cellStyle name="Normal 3 20 2 3 2" xfId="18917"/>
    <cellStyle name="Normal 3 20 2 3_Category Summary by LOB" xfId="18918"/>
    <cellStyle name="Normal 3 20 2 4" xfId="18919"/>
    <cellStyle name="Normal 3 20 2 4 2" xfId="18920"/>
    <cellStyle name="Normal 3 20 2 4_Category Summary by LOB" xfId="18921"/>
    <cellStyle name="Normal 3 20 2 5" xfId="18922"/>
    <cellStyle name="Normal 3 20 2 5 2" xfId="18923"/>
    <cellStyle name="Normal 3 20 2 5_Category Summary by LOB" xfId="18924"/>
    <cellStyle name="Normal 3 20 2 6" xfId="18925"/>
    <cellStyle name="Normal 3 20 2 6 2" xfId="18926"/>
    <cellStyle name="Normal 3 20 2 6_Category Summary by LOB" xfId="18927"/>
    <cellStyle name="Normal 3 20 2 7" xfId="18928"/>
    <cellStyle name="Normal 3 20 2 7 2" xfId="18929"/>
    <cellStyle name="Normal 3 20 2 7_Category Summary by LOB" xfId="18930"/>
    <cellStyle name="Normal 3 20 2 8" xfId="18931"/>
    <cellStyle name="Normal 3 20 2 8 2" xfId="18932"/>
    <cellStyle name="Normal 3 20 2 8_Category Summary by LOB" xfId="18933"/>
    <cellStyle name="Normal 3 20 2 9" xfId="18934"/>
    <cellStyle name="Normal 3 20 2_Category Summary by LOB" xfId="18935"/>
    <cellStyle name="Normal 3 20 3" xfId="18936"/>
    <cellStyle name="Normal 3 20 3 2" xfId="18937"/>
    <cellStyle name="Normal 3 20 3 2 2" xfId="18938"/>
    <cellStyle name="Normal 3 20 3 2_Category Summary by LOB" xfId="18939"/>
    <cellStyle name="Normal 3 20 3 3" xfId="18940"/>
    <cellStyle name="Normal 3 20 3 3 2" xfId="18941"/>
    <cellStyle name="Normal 3 20 3 3_Category Summary by LOB" xfId="18942"/>
    <cellStyle name="Normal 3 20 3 4" xfId="18943"/>
    <cellStyle name="Normal 3 20 3 4 2" xfId="18944"/>
    <cellStyle name="Normal 3 20 3 4_Category Summary by LOB" xfId="18945"/>
    <cellStyle name="Normal 3 20 3 5" xfId="18946"/>
    <cellStyle name="Normal 3 20 3 5 2" xfId="18947"/>
    <cellStyle name="Normal 3 20 3 5_Category Summary by LOB" xfId="18948"/>
    <cellStyle name="Normal 3 20 3 6" xfId="18949"/>
    <cellStyle name="Normal 3 20 3 6 2" xfId="18950"/>
    <cellStyle name="Normal 3 20 3 6_Category Summary by LOB" xfId="18951"/>
    <cellStyle name="Normal 3 20 3 7" xfId="18952"/>
    <cellStyle name="Normal 3 20 3 7 2" xfId="18953"/>
    <cellStyle name="Normal 3 20 3 7_Category Summary by LOB" xfId="18954"/>
    <cellStyle name="Normal 3 20 3 8" xfId="18955"/>
    <cellStyle name="Normal 3 20 3 8 2" xfId="18956"/>
    <cellStyle name="Normal 3 20 3 8_Category Summary by LOB" xfId="18957"/>
    <cellStyle name="Normal 3 20 3 9" xfId="18958"/>
    <cellStyle name="Normal 3 20 3_Category Summary by LOB" xfId="18959"/>
    <cellStyle name="Normal 3 20 4" xfId="18960"/>
    <cellStyle name="Normal 3 20 4 2" xfId="18961"/>
    <cellStyle name="Normal 3 20 4_Category Summary by LOB" xfId="18962"/>
    <cellStyle name="Normal 3 20 5" xfId="18963"/>
    <cellStyle name="Normal 3 20 5 2" xfId="18964"/>
    <cellStyle name="Normal 3 20 5_Category Summary by LOB" xfId="18965"/>
    <cellStyle name="Normal 3 20 6" xfId="18966"/>
    <cellStyle name="Normal 3 20 6 2" xfId="18967"/>
    <cellStyle name="Normal 3 20 6_Category Summary by LOB" xfId="18968"/>
    <cellStyle name="Normal 3 20 7" xfId="18969"/>
    <cellStyle name="Normal 3 20 7 2" xfId="18970"/>
    <cellStyle name="Normal 3 20 7_Category Summary by LOB" xfId="18971"/>
    <cellStyle name="Normal 3 20 8" xfId="18972"/>
    <cellStyle name="Normal 3 20 8 2" xfId="18973"/>
    <cellStyle name="Normal 3 20 8_Category Summary by LOB" xfId="18974"/>
    <cellStyle name="Normal 3 20 9" xfId="18975"/>
    <cellStyle name="Normal 3 20 9 2" xfId="18976"/>
    <cellStyle name="Normal 3 20 9_Category Summary by LOB" xfId="18977"/>
    <cellStyle name="Normal 3 20_Category Summary by LOB" xfId="18978"/>
    <cellStyle name="Normal 3 21" xfId="18979"/>
    <cellStyle name="Normal 3 21 10" xfId="18980"/>
    <cellStyle name="Normal 3 21 10 2" xfId="18981"/>
    <cellStyle name="Normal 3 21 10_Category Summary by LOB" xfId="18982"/>
    <cellStyle name="Normal 3 21 11" xfId="18983"/>
    <cellStyle name="Normal 3 21 2" xfId="18984"/>
    <cellStyle name="Normal 3 21 2 2" xfId="18985"/>
    <cellStyle name="Normal 3 21 2 2 2" xfId="18986"/>
    <cellStyle name="Normal 3 21 2 2_Category Summary by LOB" xfId="18987"/>
    <cellStyle name="Normal 3 21 2 3" xfId="18988"/>
    <cellStyle name="Normal 3 21 2 3 2" xfId="18989"/>
    <cellStyle name="Normal 3 21 2 3_Category Summary by LOB" xfId="18990"/>
    <cellStyle name="Normal 3 21 2 4" xfId="18991"/>
    <cellStyle name="Normal 3 21 2 4 2" xfId="18992"/>
    <cellStyle name="Normal 3 21 2 4_Category Summary by LOB" xfId="18993"/>
    <cellStyle name="Normal 3 21 2 5" xfId="18994"/>
    <cellStyle name="Normal 3 21 2 5 2" xfId="18995"/>
    <cellStyle name="Normal 3 21 2 5_Category Summary by LOB" xfId="18996"/>
    <cellStyle name="Normal 3 21 2 6" xfId="18997"/>
    <cellStyle name="Normal 3 21 2 6 2" xfId="18998"/>
    <cellStyle name="Normal 3 21 2 6_Category Summary by LOB" xfId="18999"/>
    <cellStyle name="Normal 3 21 2 7" xfId="19000"/>
    <cellStyle name="Normal 3 21 2 7 2" xfId="19001"/>
    <cellStyle name="Normal 3 21 2 7_Category Summary by LOB" xfId="19002"/>
    <cellStyle name="Normal 3 21 2 8" xfId="19003"/>
    <cellStyle name="Normal 3 21 2 8 2" xfId="19004"/>
    <cellStyle name="Normal 3 21 2 8_Category Summary by LOB" xfId="19005"/>
    <cellStyle name="Normal 3 21 2 9" xfId="19006"/>
    <cellStyle name="Normal 3 21 2_Category Summary by LOB" xfId="19007"/>
    <cellStyle name="Normal 3 21 3" xfId="19008"/>
    <cellStyle name="Normal 3 21 3 2" xfId="19009"/>
    <cellStyle name="Normal 3 21 3 2 2" xfId="19010"/>
    <cellStyle name="Normal 3 21 3 2_Category Summary by LOB" xfId="19011"/>
    <cellStyle name="Normal 3 21 3 3" xfId="19012"/>
    <cellStyle name="Normal 3 21 3 3 2" xfId="19013"/>
    <cellStyle name="Normal 3 21 3 3_Category Summary by LOB" xfId="19014"/>
    <cellStyle name="Normal 3 21 3 4" xfId="19015"/>
    <cellStyle name="Normal 3 21 3 4 2" xfId="19016"/>
    <cellStyle name="Normal 3 21 3 4_Category Summary by LOB" xfId="19017"/>
    <cellStyle name="Normal 3 21 3 5" xfId="19018"/>
    <cellStyle name="Normal 3 21 3 5 2" xfId="19019"/>
    <cellStyle name="Normal 3 21 3 5_Category Summary by LOB" xfId="19020"/>
    <cellStyle name="Normal 3 21 3 6" xfId="19021"/>
    <cellStyle name="Normal 3 21 3 6 2" xfId="19022"/>
    <cellStyle name="Normal 3 21 3 6_Category Summary by LOB" xfId="19023"/>
    <cellStyle name="Normal 3 21 3 7" xfId="19024"/>
    <cellStyle name="Normal 3 21 3 7 2" xfId="19025"/>
    <cellStyle name="Normal 3 21 3 7_Category Summary by LOB" xfId="19026"/>
    <cellStyle name="Normal 3 21 3 8" xfId="19027"/>
    <cellStyle name="Normal 3 21 3 8 2" xfId="19028"/>
    <cellStyle name="Normal 3 21 3 8_Category Summary by LOB" xfId="19029"/>
    <cellStyle name="Normal 3 21 3 9" xfId="19030"/>
    <cellStyle name="Normal 3 21 3_Category Summary by LOB" xfId="19031"/>
    <cellStyle name="Normal 3 21 4" xfId="19032"/>
    <cellStyle name="Normal 3 21 4 2" xfId="19033"/>
    <cellStyle name="Normal 3 21 4_Category Summary by LOB" xfId="19034"/>
    <cellStyle name="Normal 3 21 5" xfId="19035"/>
    <cellStyle name="Normal 3 21 5 2" xfId="19036"/>
    <cellStyle name="Normal 3 21 5_Category Summary by LOB" xfId="19037"/>
    <cellStyle name="Normal 3 21 6" xfId="19038"/>
    <cellStyle name="Normal 3 21 6 2" xfId="19039"/>
    <cellStyle name="Normal 3 21 6_Category Summary by LOB" xfId="19040"/>
    <cellStyle name="Normal 3 21 7" xfId="19041"/>
    <cellStyle name="Normal 3 21 7 2" xfId="19042"/>
    <cellStyle name="Normal 3 21 7_Category Summary by LOB" xfId="19043"/>
    <cellStyle name="Normal 3 21 8" xfId="19044"/>
    <cellStyle name="Normal 3 21 8 2" xfId="19045"/>
    <cellStyle name="Normal 3 21 8_Category Summary by LOB" xfId="19046"/>
    <cellStyle name="Normal 3 21 9" xfId="19047"/>
    <cellStyle name="Normal 3 21 9 2" xfId="19048"/>
    <cellStyle name="Normal 3 21 9_Category Summary by LOB" xfId="19049"/>
    <cellStyle name="Normal 3 21_Category Summary by LOB" xfId="19050"/>
    <cellStyle name="Normal 3 22" xfId="19051"/>
    <cellStyle name="Normal 3 22 10" xfId="19052"/>
    <cellStyle name="Normal 3 22 10 2" xfId="19053"/>
    <cellStyle name="Normal 3 22 10_Category Summary by LOB" xfId="19054"/>
    <cellStyle name="Normal 3 22 11" xfId="19055"/>
    <cellStyle name="Normal 3 22 2" xfId="19056"/>
    <cellStyle name="Normal 3 22 2 2" xfId="19057"/>
    <cellStyle name="Normal 3 22 2 2 2" xfId="19058"/>
    <cellStyle name="Normal 3 22 2 2_Category Summary by LOB" xfId="19059"/>
    <cellStyle name="Normal 3 22 2 3" xfId="19060"/>
    <cellStyle name="Normal 3 22 2 3 2" xfId="19061"/>
    <cellStyle name="Normal 3 22 2 3_Category Summary by LOB" xfId="19062"/>
    <cellStyle name="Normal 3 22 2 4" xfId="19063"/>
    <cellStyle name="Normal 3 22 2 4 2" xfId="19064"/>
    <cellStyle name="Normal 3 22 2 4_Category Summary by LOB" xfId="19065"/>
    <cellStyle name="Normal 3 22 2 5" xfId="19066"/>
    <cellStyle name="Normal 3 22 2 5 2" xfId="19067"/>
    <cellStyle name="Normal 3 22 2 5_Category Summary by LOB" xfId="19068"/>
    <cellStyle name="Normal 3 22 2 6" xfId="19069"/>
    <cellStyle name="Normal 3 22 2 6 2" xfId="19070"/>
    <cellStyle name="Normal 3 22 2 6_Category Summary by LOB" xfId="19071"/>
    <cellStyle name="Normal 3 22 2 7" xfId="19072"/>
    <cellStyle name="Normal 3 22 2 7 2" xfId="19073"/>
    <cellStyle name="Normal 3 22 2 7_Category Summary by LOB" xfId="19074"/>
    <cellStyle name="Normal 3 22 2 8" xfId="19075"/>
    <cellStyle name="Normal 3 22 2 8 2" xfId="19076"/>
    <cellStyle name="Normal 3 22 2 8_Category Summary by LOB" xfId="19077"/>
    <cellStyle name="Normal 3 22 2 9" xfId="19078"/>
    <cellStyle name="Normal 3 22 2_Category Summary by LOB" xfId="19079"/>
    <cellStyle name="Normal 3 22 3" xfId="19080"/>
    <cellStyle name="Normal 3 22 3 2" xfId="19081"/>
    <cellStyle name="Normal 3 22 3 2 2" xfId="19082"/>
    <cellStyle name="Normal 3 22 3 2_Category Summary by LOB" xfId="19083"/>
    <cellStyle name="Normal 3 22 3 3" xfId="19084"/>
    <cellStyle name="Normal 3 22 3 3 2" xfId="19085"/>
    <cellStyle name="Normal 3 22 3 3_Category Summary by LOB" xfId="19086"/>
    <cellStyle name="Normal 3 22 3 4" xfId="19087"/>
    <cellStyle name="Normal 3 22 3 4 2" xfId="19088"/>
    <cellStyle name="Normal 3 22 3 4_Category Summary by LOB" xfId="19089"/>
    <cellStyle name="Normal 3 22 3 5" xfId="19090"/>
    <cellStyle name="Normal 3 22 3 5 2" xfId="19091"/>
    <cellStyle name="Normal 3 22 3 5_Category Summary by LOB" xfId="19092"/>
    <cellStyle name="Normal 3 22 3 6" xfId="19093"/>
    <cellStyle name="Normal 3 22 3 6 2" xfId="19094"/>
    <cellStyle name="Normal 3 22 3 6_Category Summary by LOB" xfId="19095"/>
    <cellStyle name="Normal 3 22 3 7" xfId="19096"/>
    <cellStyle name="Normal 3 22 3 7 2" xfId="19097"/>
    <cellStyle name="Normal 3 22 3 7_Category Summary by LOB" xfId="19098"/>
    <cellStyle name="Normal 3 22 3 8" xfId="19099"/>
    <cellStyle name="Normal 3 22 3 8 2" xfId="19100"/>
    <cellStyle name="Normal 3 22 3 8_Category Summary by LOB" xfId="19101"/>
    <cellStyle name="Normal 3 22 3 9" xfId="19102"/>
    <cellStyle name="Normal 3 22 3_Category Summary by LOB" xfId="19103"/>
    <cellStyle name="Normal 3 22 4" xfId="19104"/>
    <cellStyle name="Normal 3 22 4 2" xfId="19105"/>
    <cellStyle name="Normal 3 22 4_Category Summary by LOB" xfId="19106"/>
    <cellStyle name="Normal 3 22 5" xfId="19107"/>
    <cellStyle name="Normal 3 22 5 2" xfId="19108"/>
    <cellStyle name="Normal 3 22 5_Category Summary by LOB" xfId="19109"/>
    <cellStyle name="Normal 3 22 6" xfId="19110"/>
    <cellStyle name="Normal 3 22 6 2" xfId="19111"/>
    <cellStyle name="Normal 3 22 6_Category Summary by LOB" xfId="19112"/>
    <cellStyle name="Normal 3 22 7" xfId="19113"/>
    <cellStyle name="Normal 3 22 7 2" xfId="19114"/>
    <cellStyle name="Normal 3 22 7_Category Summary by LOB" xfId="19115"/>
    <cellStyle name="Normal 3 22 8" xfId="19116"/>
    <cellStyle name="Normal 3 22 8 2" xfId="19117"/>
    <cellStyle name="Normal 3 22 8_Category Summary by LOB" xfId="19118"/>
    <cellStyle name="Normal 3 22 9" xfId="19119"/>
    <cellStyle name="Normal 3 22 9 2" xfId="19120"/>
    <cellStyle name="Normal 3 22 9_Category Summary by LOB" xfId="19121"/>
    <cellStyle name="Normal 3 22_Category Summary by LOB" xfId="19122"/>
    <cellStyle name="Normal 3 23" xfId="19123"/>
    <cellStyle name="Normal 3 23 10" xfId="19124"/>
    <cellStyle name="Normal 3 23 10 2" xfId="19125"/>
    <cellStyle name="Normal 3 23 10_Category Summary by LOB" xfId="19126"/>
    <cellStyle name="Normal 3 23 11" xfId="19127"/>
    <cellStyle name="Normal 3 23 2" xfId="19128"/>
    <cellStyle name="Normal 3 23 2 2" xfId="19129"/>
    <cellStyle name="Normal 3 23 2 2 2" xfId="19130"/>
    <cellStyle name="Normal 3 23 2 2_Category Summary by LOB" xfId="19131"/>
    <cellStyle name="Normal 3 23 2 3" xfId="19132"/>
    <cellStyle name="Normal 3 23 2 3 2" xfId="19133"/>
    <cellStyle name="Normal 3 23 2 3_Category Summary by LOB" xfId="19134"/>
    <cellStyle name="Normal 3 23 2 4" xfId="19135"/>
    <cellStyle name="Normal 3 23 2 4 2" xfId="19136"/>
    <cellStyle name="Normal 3 23 2 4_Category Summary by LOB" xfId="19137"/>
    <cellStyle name="Normal 3 23 2 5" xfId="19138"/>
    <cellStyle name="Normal 3 23 2 5 2" xfId="19139"/>
    <cellStyle name="Normal 3 23 2 5_Category Summary by LOB" xfId="19140"/>
    <cellStyle name="Normal 3 23 2 6" xfId="19141"/>
    <cellStyle name="Normal 3 23 2 6 2" xfId="19142"/>
    <cellStyle name="Normal 3 23 2 6_Category Summary by LOB" xfId="19143"/>
    <cellStyle name="Normal 3 23 2 7" xfId="19144"/>
    <cellStyle name="Normal 3 23 2 7 2" xfId="19145"/>
    <cellStyle name="Normal 3 23 2 7_Category Summary by LOB" xfId="19146"/>
    <cellStyle name="Normal 3 23 2 8" xfId="19147"/>
    <cellStyle name="Normal 3 23 2 8 2" xfId="19148"/>
    <cellStyle name="Normal 3 23 2 8_Category Summary by LOB" xfId="19149"/>
    <cellStyle name="Normal 3 23 2 9" xfId="19150"/>
    <cellStyle name="Normal 3 23 2_Category Summary by LOB" xfId="19151"/>
    <cellStyle name="Normal 3 23 3" xfId="19152"/>
    <cellStyle name="Normal 3 23 3 2" xfId="19153"/>
    <cellStyle name="Normal 3 23 3 2 2" xfId="19154"/>
    <cellStyle name="Normal 3 23 3 2_Category Summary by LOB" xfId="19155"/>
    <cellStyle name="Normal 3 23 3 3" xfId="19156"/>
    <cellStyle name="Normal 3 23 3 3 2" xfId="19157"/>
    <cellStyle name="Normal 3 23 3 3_Category Summary by LOB" xfId="19158"/>
    <cellStyle name="Normal 3 23 3 4" xfId="19159"/>
    <cellStyle name="Normal 3 23 3 4 2" xfId="19160"/>
    <cellStyle name="Normal 3 23 3 4_Category Summary by LOB" xfId="19161"/>
    <cellStyle name="Normal 3 23 3 5" xfId="19162"/>
    <cellStyle name="Normal 3 23 3 5 2" xfId="19163"/>
    <cellStyle name="Normal 3 23 3 5_Category Summary by LOB" xfId="19164"/>
    <cellStyle name="Normal 3 23 3 6" xfId="19165"/>
    <cellStyle name="Normal 3 23 3 6 2" xfId="19166"/>
    <cellStyle name="Normal 3 23 3 6_Category Summary by LOB" xfId="19167"/>
    <cellStyle name="Normal 3 23 3 7" xfId="19168"/>
    <cellStyle name="Normal 3 23 3 7 2" xfId="19169"/>
    <cellStyle name="Normal 3 23 3 7_Category Summary by LOB" xfId="19170"/>
    <cellStyle name="Normal 3 23 3 8" xfId="19171"/>
    <cellStyle name="Normal 3 23 3 8 2" xfId="19172"/>
    <cellStyle name="Normal 3 23 3 8_Category Summary by LOB" xfId="19173"/>
    <cellStyle name="Normal 3 23 3 9" xfId="19174"/>
    <cellStyle name="Normal 3 23 3_Category Summary by LOB" xfId="19175"/>
    <cellStyle name="Normal 3 23 4" xfId="19176"/>
    <cellStyle name="Normal 3 23 4 2" xfId="19177"/>
    <cellStyle name="Normal 3 23 4_Category Summary by LOB" xfId="19178"/>
    <cellStyle name="Normal 3 23 5" xfId="19179"/>
    <cellStyle name="Normal 3 23 5 2" xfId="19180"/>
    <cellStyle name="Normal 3 23 5_Category Summary by LOB" xfId="19181"/>
    <cellStyle name="Normal 3 23 6" xfId="19182"/>
    <cellStyle name="Normal 3 23 6 2" xfId="19183"/>
    <cellStyle name="Normal 3 23 6_Category Summary by LOB" xfId="19184"/>
    <cellStyle name="Normal 3 23 7" xfId="19185"/>
    <cellStyle name="Normal 3 23 7 2" xfId="19186"/>
    <cellStyle name="Normal 3 23 7_Category Summary by LOB" xfId="19187"/>
    <cellStyle name="Normal 3 23 8" xfId="19188"/>
    <cellStyle name="Normal 3 23 8 2" xfId="19189"/>
    <cellStyle name="Normal 3 23 8_Category Summary by LOB" xfId="19190"/>
    <cellStyle name="Normal 3 23 9" xfId="19191"/>
    <cellStyle name="Normal 3 23 9 2" xfId="19192"/>
    <cellStyle name="Normal 3 23 9_Category Summary by LOB" xfId="19193"/>
    <cellStyle name="Normal 3 23_Category Summary by LOB" xfId="19194"/>
    <cellStyle name="Normal 3 24" xfId="19195"/>
    <cellStyle name="Normal 3 24 10" xfId="19196"/>
    <cellStyle name="Normal 3 24 10 2" xfId="19197"/>
    <cellStyle name="Normal 3 24 10_Category Summary by LOB" xfId="19198"/>
    <cellStyle name="Normal 3 24 11" xfId="19199"/>
    <cellStyle name="Normal 3 24 2" xfId="19200"/>
    <cellStyle name="Normal 3 24 2 2" xfId="19201"/>
    <cellStyle name="Normal 3 24 2 2 2" xfId="19202"/>
    <cellStyle name="Normal 3 24 2 2_Category Summary by LOB" xfId="19203"/>
    <cellStyle name="Normal 3 24 2 3" xfId="19204"/>
    <cellStyle name="Normal 3 24 2 3 2" xfId="19205"/>
    <cellStyle name="Normal 3 24 2 3_Category Summary by LOB" xfId="19206"/>
    <cellStyle name="Normal 3 24 2 4" xfId="19207"/>
    <cellStyle name="Normal 3 24 2 4 2" xfId="19208"/>
    <cellStyle name="Normal 3 24 2 4_Category Summary by LOB" xfId="19209"/>
    <cellStyle name="Normal 3 24 2 5" xfId="19210"/>
    <cellStyle name="Normal 3 24 2 5 2" xfId="19211"/>
    <cellStyle name="Normal 3 24 2 5_Category Summary by LOB" xfId="19212"/>
    <cellStyle name="Normal 3 24 2 6" xfId="19213"/>
    <cellStyle name="Normal 3 24 2 6 2" xfId="19214"/>
    <cellStyle name="Normal 3 24 2 6_Category Summary by LOB" xfId="19215"/>
    <cellStyle name="Normal 3 24 2 7" xfId="19216"/>
    <cellStyle name="Normal 3 24 2 7 2" xfId="19217"/>
    <cellStyle name="Normal 3 24 2 7_Category Summary by LOB" xfId="19218"/>
    <cellStyle name="Normal 3 24 2 8" xfId="19219"/>
    <cellStyle name="Normal 3 24 2 8 2" xfId="19220"/>
    <cellStyle name="Normal 3 24 2 8_Category Summary by LOB" xfId="19221"/>
    <cellStyle name="Normal 3 24 2 9" xfId="19222"/>
    <cellStyle name="Normal 3 24 2_Category Summary by LOB" xfId="19223"/>
    <cellStyle name="Normal 3 24 3" xfId="19224"/>
    <cellStyle name="Normal 3 24 3 2" xfId="19225"/>
    <cellStyle name="Normal 3 24 3 2 2" xfId="19226"/>
    <cellStyle name="Normal 3 24 3 2_Category Summary by LOB" xfId="19227"/>
    <cellStyle name="Normal 3 24 3 3" xfId="19228"/>
    <cellStyle name="Normal 3 24 3 3 2" xfId="19229"/>
    <cellStyle name="Normal 3 24 3 3_Category Summary by LOB" xfId="19230"/>
    <cellStyle name="Normal 3 24 3 4" xfId="19231"/>
    <cellStyle name="Normal 3 24 3 4 2" xfId="19232"/>
    <cellStyle name="Normal 3 24 3 4_Category Summary by LOB" xfId="19233"/>
    <cellStyle name="Normal 3 24 3 5" xfId="19234"/>
    <cellStyle name="Normal 3 24 3 5 2" xfId="19235"/>
    <cellStyle name="Normal 3 24 3 5_Category Summary by LOB" xfId="19236"/>
    <cellStyle name="Normal 3 24 3 6" xfId="19237"/>
    <cellStyle name="Normal 3 24 3 6 2" xfId="19238"/>
    <cellStyle name="Normal 3 24 3 6_Category Summary by LOB" xfId="19239"/>
    <cellStyle name="Normal 3 24 3 7" xfId="19240"/>
    <cellStyle name="Normal 3 24 3 7 2" xfId="19241"/>
    <cellStyle name="Normal 3 24 3 7_Category Summary by LOB" xfId="19242"/>
    <cellStyle name="Normal 3 24 3 8" xfId="19243"/>
    <cellStyle name="Normal 3 24 3 8 2" xfId="19244"/>
    <cellStyle name="Normal 3 24 3 8_Category Summary by LOB" xfId="19245"/>
    <cellStyle name="Normal 3 24 3 9" xfId="19246"/>
    <cellStyle name="Normal 3 24 3_Category Summary by LOB" xfId="19247"/>
    <cellStyle name="Normal 3 24 4" xfId="19248"/>
    <cellStyle name="Normal 3 24 4 2" xfId="19249"/>
    <cellStyle name="Normal 3 24 4_Category Summary by LOB" xfId="19250"/>
    <cellStyle name="Normal 3 24 5" xfId="19251"/>
    <cellStyle name="Normal 3 24 5 2" xfId="19252"/>
    <cellStyle name="Normal 3 24 5_Category Summary by LOB" xfId="19253"/>
    <cellStyle name="Normal 3 24 6" xfId="19254"/>
    <cellStyle name="Normal 3 24 6 2" xfId="19255"/>
    <cellStyle name="Normal 3 24 6_Category Summary by LOB" xfId="19256"/>
    <cellStyle name="Normal 3 24 7" xfId="19257"/>
    <cellStyle name="Normal 3 24 7 2" xfId="19258"/>
    <cellStyle name="Normal 3 24 7_Category Summary by LOB" xfId="19259"/>
    <cellStyle name="Normal 3 24 8" xfId="19260"/>
    <cellStyle name="Normal 3 24 8 2" xfId="19261"/>
    <cellStyle name="Normal 3 24 8_Category Summary by LOB" xfId="19262"/>
    <cellStyle name="Normal 3 24 9" xfId="19263"/>
    <cellStyle name="Normal 3 24 9 2" xfId="19264"/>
    <cellStyle name="Normal 3 24 9_Category Summary by LOB" xfId="19265"/>
    <cellStyle name="Normal 3 24_Category Summary by LOB" xfId="19266"/>
    <cellStyle name="Normal 3 25" xfId="19267"/>
    <cellStyle name="Normal 3 25 10" xfId="19268"/>
    <cellStyle name="Normal 3 25 10 2" xfId="19269"/>
    <cellStyle name="Normal 3 25 10_Category Summary by LOB" xfId="19270"/>
    <cellStyle name="Normal 3 25 11" xfId="19271"/>
    <cellStyle name="Normal 3 25 2" xfId="19272"/>
    <cellStyle name="Normal 3 25 2 2" xfId="19273"/>
    <cellStyle name="Normal 3 25 2 2 2" xfId="19274"/>
    <cellStyle name="Normal 3 25 2 2_Category Summary by LOB" xfId="19275"/>
    <cellStyle name="Normal 3 25 2 3" xfId="19276"/>
    <cellStyle name="Normal 3 25 2 3 2" xfId="19277"/>
    <cellStyle name="Normal 3 25 2 3_Category Summary by LOB" xfId="19278"/>
    <cellStyle name="Normal 3 25 2 4" xfId="19279"/>
    <cellStyle name="Normal 3 25 2 4 2" xfId="19280"/>
    <cellStyle name="Normal 3 25 2 4_Category Summary by LOB" xfId="19281"/>
    <cellStyle name="Normal 3 25 2 5" xfId="19282"/>
    <cellStyle name="Normal 3 25 2 5 2" xfId="19283"/>
    <cellStyle name="Normal 3 25 2 5_Category Summary by LOB" xfId="19284"/>
    <cellStyle name="Normal 3 25 2 6" xfId="19285"/>
    <cellStyle name="Normal 3 25 2 6 2" xfId="19286"/>
    <cellStyle name="Normal 3 25 2 6_Category Summary by LOB" xfId="19287"/>
    <cellStyle name="Normal 3 25 2 7" xfId="19288"/>
    <cellStyle name="Normal 3 25 2 7 2" xfId="19289"/>
    <cellStyle name="Normal 3 25 2 7_Category Summary by LOB" xfId="19290"/>
    <cellStyle name="Normal 3 25 2 8" xfId="19291"/>
    <cellStyle name="Normal 3 25 2 8 2" xfId="19292"/>
    <cellStyle name="Normal 3 25 2 8_Category Summary by LOB" xfId="19293"/>
    <cellStyle name="Normal 3 25 2 9" xfId="19294"/>
    <cellStyle name="Normal 3 25 2_Category Summary by LOB" xfId="19295"/>
    <cellStyle name="Normal 3 25 3" xfId="19296"/>
    <cellStyle name="Normal 3 25 3 2" xfId="19297"/>
    <cellStyle name="Normal 3 25 3 2 2" xfId="19298"/>
    <cellStyle name="Normal 3 25 3 2_Category Summary by LOB" xfId="19299"/>
    <cellStyle name="Normal 3 25 3 3" xfId="19300"/>
    <cellStyle name="Normal 3 25 3 3 2" xfId="19301"/>
    <cellStyle name="Normal 3 25 3 3_Category Summary by LOB" xfId="19302"/>
    <cellStyle name="Normal 3 25 3 4" xfId="19303"/>
    <cellStyle name="Normal 3 25 3 4 2" xfId="19304"/>
    <cellStyle name="Normal 3 25 3 4_Category Summary by LOB" xfId="19305"/>
    <cellStyle name="Normal 3 25 3 5" xfId="19306"/>
    <cellStyle name="Normal 3 25 3 5 2" xfId="19307"/>
    <cellStyle name="Normal 3 25 3 5_Category Summary by LOB" xfId="19308"/>
    <cellStyle name="Normal 3 25 3 6" xfId="19309"/>
    <cellStyle name="Normal 3 25 3 6 2" xfId="19310"/>
    <cellStyle name="Normal 3 25 3 6_Category Summary by LOB" xfId="19311"/>
    <cellStyle name="Normal 3 25 3 7" xfId="19312"/>
    <cellStyle name="Normal 3 25 3 7 2" xfId="19313"/>
    <cellStyle name="Normal 3 25 3 7_Category Summary by LOB" xfId="19314"/>
    <cellStyle name="Normal 3 25 3 8" xfId="19315"/>
    <cellStyle name="Normal 3 25 3 8 2" xfId="19316"/>
    <cellStyle name="Normal 3 25 3 8_Category Summary by LOB" xfId="19317"/>
    <cellStyle name="Normal 3 25 3 9" xfId="19318"/>
    <cellStyle name="Normal 3 25 3_Category Summary by LOB" xfId="19319"/>
    <cellStyle name="Normal 3 25 4" xfId="19320"/>
    <cellStyle name="Normal 3 25 4 2" xfId="19321"/>
    <cellStyle name="Normal 3 25 4_Category Summary by LOB" xfId="19322"/>
    <cellStyle name="Normal 3 25 5" xfId="19323"/>
    <cellStyle name="Normal 3 25 5 2" xfId="19324"/>
    <cellStyle name="Normal 3 25 5_Category Summary by LOB" xfId="19325"/>
    <cellStyle name="Normal 3 25 6" xfId="19326"/>
    <cellStyle name="Normal 3 25 6 2" xfId="19327"/>
    <cellStyle name="Normal 3 25 6_Category Summary by LOB" xfId="19328"/>
    <cellStyle name="Normal 3 25 7" xfId="19329"/>
    <cellStyle name="Normal 3 25 7 2" xfId="19330"/>
    <cellStyle name="Normal 3 25 7_Category Summary by LOB" xfId="19331"/>
    <cellStyle name="Normal 3 25 8" xfId="19332"/>
    <cellStyle name="Normal 3 25 8 2" xfId="19333"/>
    <cellStyle name="Normal 3 25 8_Category Summary by LOB" xfId="19334"/>
    <cellStyle name="Normal 3 25 9" xfId="19335"/>
    <cellStyle name="Normal 3 25 9 2" xfId="19336"/>
    <cellStyle name="Normal 3 25 9_Category Summary by LOB" xfId="19337"/>
    <cellStyle name="Normal 3 25_Category Summary by LOB" xfId="19338"/>
    <cellStyle name="Normal 3 26" xfId="19339"/>
    <cellStyle name="Normal 3 26 10" xfId="19340"/>
    <cellStyle name="Normal 3 26 10 2" xfId="19341"/>
    <cellStyle name="Normal 3 26 10_Category Summary by LOB" xfId="19342"/>
    <cellStyle name="Normal 3 26 11" xfId="19343"/>
    <cellStyle name="Normal 3 26 2" xfId="19344"/>
    <cellStyle name="Normal 3 26 2 2" xfId="19345"/>
    <cellStyle name="Normal 3 26 2 2 2" xfId="19346"/>
    <cellStyle name="Normal 3 26 2 2_Category Summary by LOB" xfId="19347"/>
    <cellStyle name="Normal 3 26 2 3" xfId="19348"/>
    <cellStyle name="Normal 3 26 2 3 2" xfId="19349"/>
    <cellStyle name="Normal 3 26 2 3_Category Summary by LOB" xfId="19350"/>
    <cellStyle name="Normal 3 26 2 4" xfId="19351"/>
    <cellStyle name="Normal 3 26 2 4 2" xfId="19352"/>
    <cellStyle name="Normal 3 26 2 4_Category Summary by LOB" xfId="19353"/>
    <cellStyle name="Normal 3 26 2 5" xfId="19354"/>
    <cellStyle name="Normal 3 26 2 5 2" xfId="19355"/>
    <cellStyle name="Normal 3 26 2 5_Category Summary by LOB" xfId="19356"/>
    <cellStyle name="Normal 3 26 2 6" xfId="19357"/>
    <cellStyle name="Normal 3 26 2 6 2" xfId="19358"/>
    <cellStyle name="Normal 3 26 2 6_Category Summary by LOB" xfId="19359"/>
    <cellStyle name="Normal 3 26 2 7" xfId="19360"/>
    <cellStyle name="Normal 3 26 2 7 2" xfId="19361"/>
    <cellStyle name="Normal 3 26 2 7_Category Summary by LOB" xfId="19362"/>
    <cellStyle name="Normal 3 26 2 8" xfId="19363"/>
    <cellStyle name="Normal 3 26 2 8 2" xfId="19364"/>
    <cellStyle name="Normal 3 26 2 8_Category Summary by LOB" xfId="19365"/>
    <cellStyle name="Normal 3 26 2 9" xfId="19366"/>
    <cellStyle name="Normal 3 26 2_Category Summary by LOB" xfId="19367"/>
    <cellStyle name="Normal 3 26 3" xfId="19368"/>
    <cellStyle name="Normal 3 26 3 2" xfId="19369"/>
    <cellStyle name="Normal 3 26 3 2 2" xfId="19370"/>
    <cellStyle name="Normal 3 26 3 2_Category Summary by LOB" xfId="19371"/>
    <cellStyle name="Normal 3 26 3 3" xfId="19372"/>
    <cellStyle name="Normal 3 26 3 3 2" xfId="19373"/>
    <cellStyle name="Normal 3 26 3 3_Category Summary by LOB" xfId="19374"/>
    <cellStyle name="Normal 3 26 3 4" xfId="19375"/>
    <cellStyle name="Normal 3 26 3 4 2" xfId="19376"/>
    <cellStyle name="Normal 3 26 3 4_Category Summary by LOB" xfId="19377"/>
    <cellStyle name="Normal 3 26 3 5" xfId="19378"/>
    <cellStyle name="Normal 3 26 3 5 2" xfId="19379"/>
    <cellStyle name="Normal 3 26 3 5_Category Summary by LOB" xfId="19380"/>
    <cellStyle name="Normal 3 26 3 6" xfId="19381"/>
    <cellStyle name="Normal 3 26 3 6 2" xfId="19382"/>
    <cellStyle name="Normal 3 26 3 6_Category Summary by LOB" xfId="19383"/>
    <cellStyle name="Normal 3 26 3 7" xfId="19384"/>
    <cellStyle name="Normal 3 26 3 7 2" xfId="19385"/>
    <cellStyle name="Normal 3 26 3 7_Category Summary by LOB" xfId="19386"/>
    <cellStyle name="Normal 3 26 3 8" xfId="19387"/>
    <cellStyle name="Normal 3 26 3 8 2" xfId="19388"/>
    <cellStyle name="Normal 3 26 3 8_Category Summary by LOB" xfId="19389"/>
    <cellStyle name="Normal 3 26 3 9" xfId="19390"/>
    <cellStyle name="Normal 3 26 3_Category Summary by LOB" xfId="19391"/>
    <cellStyle name="Normal 3 26 4" xfId="19392"/>
    <cellStyle name="Normal 3 26 4 2" xfId="19393"/>
    <cellStyle name="Normal 3 26 4_Category Summary by LOB" xfId="19394"/>
    <cellStyle name="Normal 3 26 5" xfId="19395"/>
    <cellStyle name="Normal 3 26 5 2" xfId="19396"/>
    <cellStyle name="Normal 3 26 5_Category Summary by LOB" xfId="19397"/>
    <cellStyle name="Normal 3 26 6" xfId="19398"/>
    <cellStyle name="Normal 3 26 6 2" xfId="19399"/>
    <cellStyle name="Normal 3 26 6_Category Summary by LOB" xfId="19400"/>
    <cellStyle name="Normal 3 26 7" xfId="19401"/>
    <cellStyle name="Normal 3 26 7 2" xfId="19402"/>
    <cellStyle name="Normal 3 26 7_Category Summary by LOB" xfId="19403"/>
    <cellStyle name="Normal 3 26 8" xfId="19404"/>
    <cellStyle name="Normal 3 26 8 2" xfId="19405"/>
    <cellStyle name="Normal 3 26 8_Category Summary by LOB" xfId="19406"/>
    <cellStyle name="Normal 3 26 9" xfId="19407"/>
    <cellStyle name="Normal 3 26 9 2" xfId="19408"/>
    <cellStyle name="Normal 3 26 9_Category Summary by LOB" xfId="19409"/>
    <cellStyle name="Normal 3 26_Category Summary by LOB" xfId="19410"/>
    <cellStyle name="Normal 3 27" xfId="19411"/>
    <cellStyle name="Normal 3 27 10" xfId="19412"/>
    <cellStyle name="Normal 3 27 10 2" xfId="19413"/>
    <cellStyle name="Normal 3 27 10_Category Summary by LOB" xfId="19414"/>
    <cellStyle name="Normal 3 27 11" xfId="19415"/>
    <cellStyle name="Normal 3 27 2" xfId="19416"/>
    <cellStyle name="Normal 3 27 2 2" xfId="19417"/>
    <cellStyle name="Normal 3 27 2 2 2" xfId="19418"/>
    <cellStyle name="Normal 3 27 2 2_Category Summary by LOB" xfId="19419"/>
    <cellStyle name="Normal 3 27 2 3" xfId="19420"/>
    <cellStyle name="Normal 3 27 2 3 2" xfId="19421"/>
    <cellStyle name="Normal 3 27 2 3_Category Summary by LOB" xfId="19422"/>
    <cellStyle name="Normal 3 27 2 4" xfId="19423"/>
    <cellStyle name="Normal 3 27 2 4 2" xfId="19424"/>
    <cellStyle name="Normal 3 27 2 4_Category Summary by LOB" xfId="19425"/>
    <cellStyle name="Normal 3 27 2 5" xfId="19426"/>
    <cellStyle name="Normal 3 27 2 5 2" xfId="19427"/>
    <cellStyle name="Normal 3 27 2 5_Category Summary by LOB" xfId="19428"/>
    <cellStyle name="Normal 3 27 2 6" xfId="19429"/>
    <cellStyle name="Normal 3 27 2 6 2" xfId="19430"/>
    <cellStyle name="Normal 3 27 2 6_Category Summary by LOB" xfId="19431"/>
    <cellStyle name="Normal 3 27 2 7" xfId="19432"/>
    <cellStyle name="Normal 3 27 2 7 2" xfId="19433"/>
    <cellStyle name="Normal 3 27 2 7_Category Summary by LOB" xfId="19434"/>
    <cellStyle name="Normal 3 27 2 8" xfId="19435"/>
    <cellStyle name="Normal 3 27 2 8 2" xfId="19436"/>
    <cellStyle name="Normal 3 27 2 8_Category Summary by LOB" xfId="19437"/>
    <cellStyle name="Normal 3 27 2 9" xfId="19438"/>
    <cellStyle name="Normal 3 27 2_Category Summary by LOB" xfId="19439"/>
    <cellStyle name="Normal 3 27 3" xfId="19440"/>
    <cellStyle name="Normal 3 27 3 2" xfId="19441"/>
    <cellStyle name="Normal 3 27 3 2 2" xfId="19442"/>
    <cellStyle name="Normal 3 27 3 2_Category Summary by LOB" xfId="19443"/>
    <cellStyle name="Normal 3 27 3 3" xfId="19444"/>
    <cellStyle name="Normal 3 27 3 3 2" xfId="19445"/>
    <cellStyle name="Normal 3 27 3 3_Category Summary by LOB" xfId="19446"/>
    <cellStyle name="Normal 3 27 3 4" xfId="19447"/>
    <cellStyle name="Normal 3 27 3 4 2" xfId="19448"/>
    <cellStyle name="Normal 3 27 3 4_Category Summary by LOB" xfId="19449"/>
    <cellStyle name="Normal 3 27 3 5" xfId="19450"/>
    <cellStyle name="Normal 3 27 3 5 2" xfId="19451"/>
    <cellStyle name="Normal 3 27 3 5_Category Summary by LOB" xfId="19452"/>
    <cellStyle name="Normal 3 27 3 6" xfId="19453"/>
    <cellStyle name="Normal 3 27 3 6 2" xfId="19454"/>
    <cellStyle name="Normal 3 27 3 6_Category Summary by LOB" xfId="19455"/>
    <cellStyle name="Normal 3 27 3 7" xfId="19456"/>
    <cellStyle name="Normal 3 27 3 7 2" xfId="19457"/>
    <cellStyle name="Normal 3 27 3 7_Category Summary by LOB" xfId="19458"/>
    <cellStyle name="Normal 3 27 3 8" xfId="19459"/>
    <cellStyle name="Normal 3 27 3 8 2" xfId="19460"/>
    <cellStyle name="Normal 3 27 3 8_Category Summary by LOB" xfId="19461"/>
    <cellStyle name="Normal 3 27 3 9" xfId="19462"/>
    <cellStyle name="Normal 3 27 3_Category Summary by LOB" xfId="19463"/>
    <cellStyle name="Normal 3 27 4" xfId="19464"/>
    <cellStyle name="Normal 3 27 4 2" xfId="19465"/>
    <cellStyle name="Normal 3 27 4_Category Summary by LOB" xfId="19466"/>
    <cellStyle name="Normal 3 27 5" xfId="19467"/>
    <cellStyle name="Normal 3 27 5 2" xfId="19468"/>
    <cellStyle name="Normal 3 27 5_Category Summary by LOB" xfId="19469"/>
    <cellStyle name="Normal 3 27 6" xfId="19470"/>
    <cellStyle name="Normal 3 27 6 2" xfId="19471"/>
    <cellStyle name="Normal 3 27 6_Category Summary by LOB" xfId="19472"/>
    <cellStyle name="Normal 3 27 7" xfId="19473"/>
    <cellStyle name="Normal 3 27 7 2" xfId="19474"/>
    <cellStyle name="Normal 3 27 7_Category Summary by LOB" xfId="19475"/>
    <cellStyle name="Normal 3 27 8" xfId="19476"/>
    <cellStyle name="Normal 3 27 8 2" xfId="19477"/>
    <cellStyle name="Normal 3 27 8_Category Summary by LOB" xfId="19478"/>
    <cellStyle name="Normal 3 27 9" xfId="19479"/>
    <cellStyle name="Normal 3 27 9 2" xfId="19480"/>
    <cellStyle name="Normal 3 27 9_Category Summary by LOB" xfId="19481"/>
    <cellStyle name="Normal 3 27_Category Summary by LOB" xfId="19482"/>
    <cellStyle name="Normal 3 28" xfId="19483"/>
    <cellStyle name="Normal 3 28 2" xfId="19484"/>
    <cellStyle name="Normal 3 28 2 2" xfId="19485"/>
    <cellStyle name="Normal 3 28 2_Category Summary by LOB" xfId="19486"/>
    <cellStyle name="Normal 3 28 3" xfId="19487"/>
    <cellStyle name="Normal 3 28 3 2" xfId="19488"/>
    <cellStyle name="Normal 3 28 3_Category Summary by LOB" xfId="19489"/>
    <cellStyle name="Normal 3 28 4" xfId="19490"/>
    <cellStyle name="Normal 3 28 4 2" xfId="19491"/>
    <cellStyle name="Normal 3 28 4_Category Summary by LOB" xfId="19492"/>
    <cellStyle name="Normal 3 28 5" xfId="19493"/>
    <cellStyle name="Normal 3 28 5 2" xfId="19494"/>
    <cellStyle name="Normal 3 28 5_Category Summary by LOB" xfId="19495"/>
    <cellStyle name="Normal 3 28 6" xfId="19496"/>
    <cellStyle name="Normal 3 28 6 2" xfId="19497"/>
    <cellStyle name="Normal 3 28 6_Category Summary by LOB" xfId="19498"/>
    <cellStyle name="Normal 3 28 7" xfId="19499"/>
    <cellStyle name="Normal 3 28 7 2" xfId="19500"/>
    <cellStyle name="Normal 3 28 7_Category Summary by LOB" xfId="19501"/>
    <cellStyle name="Normal 3 28 8" xfId="19502"/>
    <cellStyle name="Normal 3 28 8 2" xfId="19503"/>
    <cellStyle name="Normal 3 28 8_Category Summary by LOB" xfId="19504"/>
    <cellStyle name="Normal 3 28 9" xfId="19505"/>
    <cellStyle name="Normal 3 28_Category Summary by LOB" xfId="19506"/>
    <cellStyle name="Normal 3 29" xfId="19507"/>
    <cellStyle name="Normal 3 29 2" xfId="19508"/>
    <cellStyle name="Normal 3 29 2 2" xfId="19509"/>
    <cellStyle name="Normal 3 29 2_Category Summary by LOB" xfId="19510"/>
    <cellStyle name="Normal 3 29 3" xfId="19511"/>
    <cellStyle name="Normal 3 29 3 2" xfId="19512"/>
    <cellStyle name="Normal 3 29 3_Category Summary by LOB" xfId="19513"/>
    <cellStyle name="Normal 3 29 4" xfId="19514"/>
    <cellStyle name="Normal 3 29 4 2" xfId="19515"/>
    <cellStyle name="Normal 3 29 4_Category Summary by LOB" xfId="19516"/>
    <cellStyle name="Normal 3 29 5" xfId="19517"/>
    <cellStyle name="Normal 3 29 5 2" xfId="19518"/>
    <cellStyle name="Normal 3 29 5_Category Summary by LOB" xfId="19519"/>
    <cellStyle name="Normal 3 29 6" xfId="19520"/>
    <cellStyle name="Normal 3 29 6 2" xfId="19521"/>
    <cellStyle name="Normal 3 29 6_Category Summary by LOB" xfId="19522"/>
    <cellStyle name="Normal 3 29 7" xfId="19523"/>
    <cellStyle name="Normal 3 29 7 2" xfId="19524"/>
    <cellStyle name="Normal 3 29 7_Category Summary by LOB" xfId="19525"/>
    <cellStyle name="Normal 3 29 8" xfId="19526"/>
    <cellStyle name="Normal 3 29 8 2" xfId="19527"/>
    <cellStyle name="Normal 3 29 8_Category Summary by LOB" xfId="19528"/>
    <cellStyle name="Normal 3 29 9" xfId="19529"/>
    <cellStyle name="Normal 3 29_Category Summary by LOB" xfId="19530"/>
    <cellStyle name="Normal 3 3" xfId="19531"/>
    <cellStyle name="Normal 3 3 10" xfId="19532"/>
    <cellStyle name="Normal 3 3 10 10" xfId="19533"/>
    <cellStyle name="Normal 3 3 10 10 2" xfId="19534"/>
    <cellStyle name="Normal 3 3 10 10_Category Summary by LOB" xfId="19535"/>
    <cellStyle name="Normal 3 3 10 11" xfId="19536"/>
    <cellStyle name="Normal 3 3 10 2" xfId="19537"/>
    <cellStyle name="Normal 3 3 10 2 2" xfId="19538"/>
    <cellStyle name="Normal 3 3 10 2 2 2" xfId="19539"/>
    <cellStyle name="Normal 3 3 10 2 2_Category Summary by LOB" xfId="19540"/>
    <cellStyle name="Normal 3 3 10 2 3" xfId="19541"/>
    <cellStyle name="Normal 3 3 10 2 3 2" xfId="19542"/>
    <cellStyle name="Normal 3 3 10 2 3_Category Summary by LOB" xfId="19543"/>
    <cellStyle name="Normal 3 3 10 2 4" xfId="19544"/>
    <cellStyle name="Normal 3 3 10 2 4 2" xfId="19545"/>
    <cellStyle name="Normal 3 3 10 2 4_Category Summary by LOB" xfId="19546"/>
    <cellStyle name="Normal 3 3 10 2 5" xfId="19547"/>
    <cellStyle name="Normal 3 3 10 2 5 2" xfId="19548"/>
    <cellStyle name="Normal 3 3 10 2 5_Category Summary by LOB" xfId="19549"/>
    <cellStyle name="Normal 3 3 10 2 6" xfId="19550"/>
    <cellStyle name="Normal 3 3 10 2 6 2" xfId="19551"/>
    <cellStyle name="Normal 3 3 10 2 6_Category Summary by LOB" xfId="19552"/>
    <cellStyle name="Normal 3 3 10 2 7" xfId="19553"/>
    <cellStyle name="Normal 3 3 10 2 7 2" xfId="19554"/>
    <cellStyle name="Normal 3 3 10 2 7_Category Summary by LOB" xfId="19555"/>
    <cellStyle name="Normal 3 3 10 2 8" xfId="19556"/>
    <cellStyle name="Normal 3 3 10 2 8 2" xfId="19557"/>
    <cellStyle name="Normal 3 3 10 2 8_Category Summary by LOB" xfId="19558"/>
    <cellStyle name="Normal 3 3 10 2 9" xfId="19559"/>
    <cellStyle name="Normal 3 3 10 2_Category Summary by LOB" xfId="19560"/>
    <cellStyle name="Normal 3 3 10 3" xfId="19561"/>
    <cellStyle name="Normal 3 3 10 3 2" xfId="19562"/>
    <cellStyle name="Normal 3 3 10 3 2 2" xfId="19563"/>
    <cellStyle name="Normal 3 3 10 3 2_Category Summary by LOB" xfId="19564"/>
    <cellStyle name="Normal 3 3 10 3 3" xfId="19565"/>
    <cellStyle name="Normal 3 3 10 3 3 2" xfId="19566"/>
    <cellStyle name="Normal 3 3 10 3 3_Category Summary by LOB" xfId="19567"/>
    <cellStyle name="Normal 3 3 10 3 4" xfId="19568"/>
    <cellStyle name="Normal 3 3 10 3 4 2" xfId="19569"/>
    <cellStyle name="Normal 3 3 10 3 4_Category Summary by LOB" xfId="19570"/>
    <cellStyle name="Normal 3 3 10 3 5" xfId="19571"/>
    <cellStyle name="Normal 3 3 10 3 5 2" xfId="19572"/>
    <cellStyle name="Normal 3 3 10 3 5_Category Summary by LOB" xfId="19573"/>
    <cellStyle name="Normal 3 3 10 3 6" xfId="19574"/>
    <cellStyle name="Normal 3 3 10 3 6 2" xfId="19575"/>
    <cellStyle name="Normal 3 3 10 3 6_Category Summary by LOB" xfId="19576"/>
    <cellStyle name="Normal 3 3 10 3 7" xfId="19577"/>
    <cellStyle name="Normal 3 3 10 3 7 2" xfId="19578"/>
    <cellStyle name="Normal 3 3 10 3 7_Category Summary by LOB" xfId="19579"/>
    <cellStyle name="Normal 3 3 10 3 8" xfId="19580"/>
    <cellStyle name="Normal 3 3 10 3 8 2" xfId="19581"/>
    <cellStyle name="Normal 3 3 10 3 8_Category Summary by LOB" xfId="19582"/>
    <cellStyle name="Normal 3 3 10 3 9" xfId="19583"/>
    <cellStyle name="Normal 3 3 10 3_Category Summary by LOB" xfId="19584"/>
    <cellStyle name="Normal 3 3 10 4" xfId="19585"/>
    <cellStyle name="Normal 3 3 10 4 2" xfId="19586"/>
    <cellStyle name="Normal 3 3 10 4_Category Summary by LOB" xfId="19587"/>
    <cellStyle name="Normal 3 3 10 5" xfId="19588"/>
    <cellStyle name="Normal 3 3 10 5 2" xfId="19589"/>
    <cellStyle name="Normal 3 3 10 5_Category Summary by LOB" xfId="19590"/>
    <cellStyle name="Normal 3 3 10 6" xfId="19591"/>
    <cellStyle name="Normal 3 3 10 6 2" xfId="19592"/>
    <cellStyle name="Normal 3 3 10 6_Category Summary by LOB" xfId="19593"/>
    <cellStyle name="Normal 3 3 10 7" xfId="19594"/>
    <cellStyle name="Normal 3 3 10 7 2" xfId="19595"/>
    <cellStyle name="Normal 3 3 10 7_Category Summary by LOB" xfId="19596"/>
    <cellStyle name="Normal 3 3 10 8" xfId="19597"/>
    <cellStyle name="Normal 3 3 10 8 2" xfId="19598"/>
    <cellStyle name="Normal 3 3 10 8_Category Summary by LOB" xfId="19599"/>
    <cellStyle name="Normal 3 3 10 9" xfId="19600"/>
    <cellStyle name="Normal 3 3 10 9 2" xfId="19601"/>
    <cellStyle name="Normal 3 3 10 9_Category Summary by LOB" xfId="19602"/>
    <cellStyle name="Normal 3 3 10_Category Summary by LOB" xfId="19603"/>
    <cellStyle name="Normal 3 3 100" xfId="19604"/>
    <cellStyle name="Normal 3 3 101" xfId="19605"/>
    <cellStyle name="Normal 3 3 102" xfId="19606"/>
    <cellStyle name="Normal 3 3 103" xfId="19607"/>
    <cellStyle name="Normal 3 3 104" xfId="19608"/>
    <cellStyle name="Normal 3 3 105" xfId="19609"/>
    <cellStyle name="Normal 3 3 106" xfId="19610"/>
    <cellStyle name="Normal 3 3 107" xfId="19611"/>
    <cellStyle name="Normal 3 3 108" xfId="19612"/>
    <cellStyle name="Normal 3 3 109" xfId="19613"/>
    <cellStyle name="Normal 3 3 11" xfId="19614"/>
    <cellStyle name="Normal 3 3 11 10" xfId="19615"/>
    <cellStyle name="Normal 3 3 11 10 2" xfId="19616"/>
    <cellStyle name="Normal 3 3 11 10_Category Summary by LOB" xfId="19617"/>
    <cellStyle name="Normal 3 3 11 11" xfId="19618"/>
    <cellStyle name="Normal 3 3 11 2" xfId="19619"/>
    <cellStyle name="Normal 3 3 11 2 2" xfId="19620"/>
    <cellStyle name="Normal 3 3 11 2 2 2" xfId="19621"/>
    <cellStyle name="Normal 3 3 11 2 2_Category Summary by LOB" xfId="19622"/>
    <cellStyle name="Normal 3 3 11 2 3" xfId="19623"/>
    <cellStyle name="Normal 3 3 11 2 3 2" xfId="19624"/>
    <cellStyle name="Normal 3 3 11 2 3_Category Summary by LOB" xfId="19625"/>
    <cellStyle name="Normal 3 3 11 2 4" xfId="19626"/>
    <cellStyle name="Normal 3 3 11 2 4 2" xfId="19627"/>
    <cellStyle name="Normal 3 3 11 2 4_Category Summary by LOB" xfId="19628"/>
    <cellStyle name="Normal 3 3 11 2 5" xfId="19629"/>
    <cellStyle name="Normal 3 3 11 2 5 2" xfId="19630"/>
    <cellStyle name="Normal 3 3 11 2 5_Category Summary by LOB" xfId="19631"/>
    <cellStyle name="Normal 3 3 11 2 6" xfId="19632"/>
    <cellStyle name="Normal 3 3 11 2 6 2" xfId="19633"/>
    <cellStyle name="Normal 3 3 11 2 6_Category Summary by LOB" xfId="19634"/>
    <cellStyle name="Normal 3 3 11 2 7" xfId="19635"/>
    <cellStyle name="Normal 3 3 11 2 7 2" xfId="19636"/>
    <cellStyle name="Normal 3 3 11 2 7_Category Summary by LOB" xfId="19637"/>
    <cellStyle name="Normal 3 3 11 2 8" xfId="19638"/>
    <cellStyle name="Normal 3 3 11 2 8 2" xfId="19639"/>
    <cellStyle name="Normal 3 3 11 2 8_Category Summary by LOB" xfId="19640"/>
    <cellStyle name="Normal 3 3 11 2 9" xfId="19641"/>
    <cellStyle name="Normal 3 3 11 2_Category Summary by LOB" xfId="19642"/>
    <cellStyle name="Normal 3 3 11 3" xfId="19643"/>
    <cellStyle name="Normal 3 3 11 3 2" xfId="19644"/>
    <cellStyle name="Normal 3 3 11 3 2 2" xfId="19645"/>
    <cellStyle name="Normal 3 3 11 3 2_Category Summary by LOB" xfId="19646"/>
    <cellStyle name="Normal 3 3 11 3 3" xfId="19647"/>
    <cellStyle name="Normal 3 3 11 3 3 2" xfId="19648"/>
    <cellStyle name="Normal 3 3 11 3 3_Category Summary by LOB" xfId="19649"/>
    <cellStyle name="Normal 3 3 11 3 4" xfId="19650"/>
    <cellStyle name="Normal 3 3 11 3 4 2" xfId="19651"/>
    <cellStyle name="Normal 3 3 11 3 4_Category Summary by LOB" xfId="19652"/>
    <cellStyle name="Normal 3 3 11 3 5" xfId="19653"/>
    <cellStyle name="Normal 3 3 11 3 5 2" xfId="19654"/>
    <cellStyle name="Normal 3 3 11 3 5_Category Summary by LOB" xfId="19655"/>
    <cellStyle name="Normal 3 3 11 3 6" xfId="19656"/>
    <cellStyle name="Normal 3 3 11 3 6 2" xfId="19657"/>
    <cellStyle name="Normal 3 3 11 3 6_Category Summary by LOB" xfId="19658"/>
    <cellStyle name="Normal 3 3 11 3 7" xfId="19659"/>
    <cellStyle name="Normal 3 3 11 3 7 2" xfId="19660"/>
    <cellStyle name="Normal 3 3 11 3 7_Category Summary by LOB" xfId="19661"/>
    <cellStyle name="Normal 3 3 11 3 8" xfId="19662"/>
    <cellStyle name="Normal 3 3 11 3 8 2" xfId="19663"/>
    <cellStyle name="Normal 3 3 11 3 8_Category Summary by LOB" xfId="19664"/>
    <cellStyle name="Normal 3 3 11 3 9" xfId="19665"/>
    <cellStyle name="Normal 3 3 11 3_Category Summary by LOB" xfId="19666"/>
    <cellStyle name="Normal 3 3 11 4" xfId="19667"/>
    <cellStyle name="Normal 3 3 11 4 2" xfId="19668"/>
    <cellStyle name="Normal 3 3 11 4_Category Summary by LOB" xfId="19669"/>
    <cellStyle name="Normal 3 3 11 5" xfId="19670"/>
    <cellStyle name="Normal 3 3 11 5 2" xfId="19671"/>
    <cellStyle name="Normal 3 3 11 5_Category Summary by LOB" xfId="19672"/>
    <cellStyle name="Normal 3 3 11 6" xfId="19673"/>
    <cellStyle name="Normal 3 3 11 6 2" xfId="19674"/>
    <cellStyle name="Normal 3 3 11 6_Category Summary by LOB" xfId="19675"/>
    <cellStyle name="Normal 3 3 11 7" xfId="19676"/>
    <cellStyle name="Normal 3 3 11 7 2" xfId="19677"/>
    <cellStyle name="Normal 3 3 11 7_Category Summary by LOB" xfId="19678"/>
    <cellStyle name="Normal 3 3 11 8" xfId="19679"/>
    <cellStyle name="Normal 3 3 11 8 2" xfId="19680"/>
    <cellStyle name="Normal 3 3 11 8_Category Summary by LOB" xfId="19681"/>
    <cellStyle name="Normal 3 3 11 9" xfId="19682"/>
    <cellStyle name="Normal 3 3 11 9 2" xfId="19683"/>
    <cellStyle name="Normal 3 3 11 9_Category Summary by LOB" xfId="19684"/>
    <cellStyle name="Normal 3 3 11_Category Summary by LOB" xfId="19685"/>
    <cellStyle name="Normal 3 3 110" xfId="19686"/>
    <cellStyle name="Normal 3 3 111" xfId="19687"/>
    <cellStyle name="Normal 3 3 112" xfId="19688"/>
    <cellStyle name="Normal 3 3 113" xfId="19689"/>
    <cellStyle name="Normal 3 3 114" xfId="19690"/>
    <cellStyle name="Normal 3 3 115" xfId="19691"/>
    <cellStyle name="Normal 3 3 116" xfId="19692"/>
    <cellStyle name="Normal 3 3 117" xfId="19693"/>
    <cellStyle name="Normal 3 3 118" xfId="19694"/>
    <cellStyle name="Normal 3 3 119" xfId="19695"/>
    <cellStyle name="Normal 3 3 12" xfId="19696"/>
    <cellStyle name="Normal 3 3 12 10" xfId="19697"/>
    <cellStyle name="Normal 3 3 12 10 2" xfId="19698"/>
    <cellStyle name="Normal 3 3 12 10_Category Summary by LOB" xfId="19699"/>
    <cellStyle name="Normal 3 3 12 11" xfId="19700"/>
    <cellStyle name="Normal 3 3 12 2" xfId="19701"/>
    <cellStyle name="Normal 3 3 12 2 2" xfId="19702"/>
    <cellStyle name="Normal 3 3 12 2 2 2" xfId="19703"/>
    <cellStyle name="Normal 3 3 12 2 2_Category Summary by LOB" xfId="19704"/>
    <cellStyle name="Normal 3 3 12 2 3" xfId="19705"/>
    <cellStyle name="Normal 3 3 12 2 3 2" xfId="19706"/>
    <cellStyle name="Normal 3 3 12 2 3_Category Summary by LOB" xfId="19707"/>
    <cellStyle name="Normal 3 3 12 2 4" xfId="19708"/>
    <cellStyle name="Normal 3 3 12 2 4 2" xfId="19709"/>
    <cellStyle name="Normal 3 3 12 2 4_Category Summary by LOB" xfId="19710"/>
    <cellStyle name="Normal 3 3 12 2 5" xfId="19711"/>
    <cellStyle name="Normal 3 3 12 2 5 2" xfId="19712"/>
    <cellStyle name="Normal 3 3 12 2 5_Category Summary by LOB" xfId="19713"/>
    <cellStyle name="Normal 3 3 12 2 6" xfId="19714"/>
    <cellStyle name="Normal 3 3 12 2 6 2" xfId="19715"/>
    <cellStyle name="Normal 3 3 12 2 6_Category Summary by LOB" xfId="19716"/>
    <cellStyle name="Normal 3 3 12 2 7" xfId="19717"/>
    <cellStyle name="Normal 3 3 12 2 7 2" xfId="19718"/>
    <cellStyle name="Normal 3 3 12 2 7_Category Summary by LOB" xfId="19719"/>
    <cellStyle name="Normal 3 3 12 2 8" xfId="19720"/>
    <cellStyle name="Normal 3 3 12 2 8 2" xfId="19721"/>
    <cellStyle name="Normal 3 3 12 2 8_Category Summary by LOB" xfId="19722"/>
    <cellStyle name="Normal 3 3 12 2 9" xfId="19723"/>
    <cellStyle name="Normal 3 3 12 2_Category Summary by LOB" xfId="19724"/>
    <cellStyle name="Normal 3 3 12 3" xfId="19725"/>
    <cellStyle name="Normal 3 3 12 3 2" xfId="19726"/>
    <cellStyle name="Normal 3 3 12 3 2 2" xfId="19727"/>
    <cellStyle name="Normal 3 3 12 3 2_Category Summary by LOB" xfId="19728"/>
    <cellStyle name="Normal 3 3 12 3 3" xfId="19729"/>
    <cellStyle name="Normal 3 3 12 3 3 2" xfId="19730"/>
    <cellStyle name="Normal 3 3 12 3 3_Category Summary by LOB" xfId="19731"/>
    <cellStyle name="Normal 3 3 12 3 4" xfId="19732"/>
    <cellStyle name="Normal 3 3 12 3 4 2" xfId="19733"/>
    <cellStyle name="Normal 3 3 12 3 4_Category Summary by LOB" xfId="19734"/>
    <cellStyle name="Normal 3 3 12 3 5" xfId="19735"/>
    <cellStyle name="Normal 3 3 12 3 5 2" xfId="19736"/>
    <cellStyle name="Normal 3 3 12 3 5_Category Summary by LOB" xfId="19737"/>
    <cellStyle name="Normal 3 3 12 3 6" xfId="19738"/>
    <cellStyle name="Normal 3 3 12 3 6 2" xfId="19739"/>
    <cellStyle name="Normal 3 3 12 3 6_Category Summary by LOB" xfId="19740"/>
    <cellStyle name="Normal 3 3 12 3 7" xfId="19741"/>
    <cellStyle name="Normal 3 3 12 3 7 2" xfId="19742"/>
    <cellStyle name="Normal 3 3 12 3 7_Category Summary by LOB" xfId="19743"/>
    <cellStyle name="Normal 3 3 12 3 8" xfId="19744"/>
    <cellStyle name="Normal 3 3 12 3 8 2" xfId="19745"/>
    <cellStyle name="Normal 3 3 12 3 8_Category Summary by LOB" xfId="19746"/>
    <cellStyle name="Normal 3 3 12 3 9" xfId="19747"/>
    <cellStyle name="Normal 3 3 12 3_Category Summary by LOB" xfId="19748"/>
    <cellStyle name="Normal 3 3 12 4" xfId="19749"/>
    <cellStyle name="Normal 3 3 12 4 2" xfId="19750"/>
    <cellStyle name="Normal 3 3 12 4_Category Summary by LOB" xfId="19751"/>
    <cellStyle name="Normal 3 3 12 5" xfId="19752"/>
    <cellStyle name="Normal 3 3 12 5 2" xfId="19753"/>
    <cellStyle name="Normal 3 3 12 5_Category Summary by LOB" xfId="19754"/>
    <cellStyle name="Normal 3 3 12 6" xfId="19755"/>
    <cellStyle name="Normal 3 3 12 6 2" xfId="19756"/>
    <cellStyle name="Normal 3 3 12 6_Category Summary by LOB" xfId="19757"/>
    <cellStyle name="Normal 3 3 12 7" xfId="19758"/>
    <cellStyle name="Normal 3 3 12 7 2" xfId="19759"/>
    <cellStyle name="Normal 3 3 12 7_Category Summary by LOB" xfId="19760"/>
    <cellStyle name="Normal 3 3 12 8" xfId="19761"/>
    <cellStyle name="Normal 3 3 12 8 2" xfId="19762"/>
    <cellStyle name="Normal 3 3 12 8_Category Summary by LOB" xfId="19763"/>
    <cellStyle name="Normal 3 3 12 9" xfId="19764"/>
    <cellStyle name="Normal 3 3 12 9 2" xfId="19765"/>
    <cellStyle name="Normal 3 3 12 9_Category Summary by LOB" xfId="19766"/>
    <cellStyle name="Normal 3 3 12_Category Summary by LOB" xfId="19767"/>
    <cellStyle name="Normal 3 3 120" xfId="19768"/>
    <cellStyle name="Normal 3 3 121" xfId="19769"/>
    <cellStyle name="Normal 3 3 122" xfId="19770"/>
    <cellStyle name="Normal 3 3 123" xfId="19771"/>
    <cellStyle name="Normal 3 3 124" xfId="19772"/>
    <cellStyle name="Normal 3 3 125" xfId="19773"/>
    <cellStyle name="Normal 3 3 126" xfId="19774"/>
    <cellStyle name="Normal 3 3 127" xfId="19775"/>
    <cellStyle name="Normal 3 3 128" xfId="19776"/>
    <cellStyle name="Normal 3 3 129" xfId="19777"/>
    <cellStyle name="Normal 3 3 13" xfId="19778"/>
    <cellStyle name="Normal 3 3 13 10" xfId="19779"/>
    <cellStyle name="Normal 3 3 13 10 2" xfId="19780"/>
    <cellStyle name="Normal 3 3 13 10_Category Summary by LOB" xfId="19781"/>
    <cellStyle name="Normal 3 3 13 11" xfId="19782"/>
    <cellStyle name="Normal 3 3 13 2" xfId="19783"/>
    <cellStyle name="Normal 3 3 13 2 2" xfId="19784"/>
    <cellStyle name="Normal 3 3 13 2 2 2" xfId="19785"/>
    <cellStyle name="Normal 3 3 13 2 2_Category Summary by LOB" xfId="19786"/>
    <cellStyle name="Normal 3 3 13 2 3" xfId="19787"/>
    <cellStyle name="Normal 3 3 13 2 3 2" xfId="19788"/>
    <cellStyle name="Normal 3 3 13 2 3_Category Summary by LOB" xfId="19789"/>
    <cellStyle name="Normal 3 3 13 2 4" xfId="19790"/>
    <cellStyle name="Normal 3 3 13 2 4 2" xfId="19791"/>
    <cellStyle name="Normal 3 3 13 2 4_Category Summary by LOB" xfId="19792"/>
    <cellStyle name="Normal 3 3 13 2 5" xfId="19793"/>
    <cellStyle name="Normal 3 3 13 2 5 2" xfId="19794"/>
    <cellStyle name="Normal 3 3 13 2 5_Category Summary by LOB" xfId="19795"/>
    <cellStyle name="Normal 3 3 13 2 6" xfId="19796"/>
    <cellStyle name="Normal 3 3 13 2 6 2" xfId="19797"/>
    <cellStyle name="Normal 3 3 13 2 6_Category Summary by LOB" xfId="19798"/>
    <cellStyle name="Normal 3 3 13 2 7" xfId="19799"/>
    <cellStyle name="Normal 3 3 13 2 7 2" xfId="19800"/>
    <cellStyle name="Normal 3 3 13 2 7_Category Summary by LOB" xfId="19801"/>
    <cellStyle name="Normal 3 3 13 2 8" xfId="19802"/>
    <cellStyle name="Normal 3 3 13 2 8 2" xfId="19803"/>
    <cellStyle name="Normal 3 3 13 2 8_Category Summary by LOB" xfId="19804"/>
    <cellStyle name="Normal 3 3 13 2 9" xfId="19805"/>
    <cellStyle name="Normal 3 3 13 2_Category Summary by LOB" xfId="19806"/>
    <cellStyle name="Normal 3 3 13 3" xfId="19807"/>
    <cellStyle name="Normal 3 3 13 3 2" xfId="19808"/>
    <cellStyle name="Normal 3 3 13 3 2 2" xfId="19809"/>
    <cellStyle name="Normal 3 3 13 3 2_Category Summary by LOB" xfId="19810"/>
    <cellStyle name="Normal 3 3 13 3 3" xfId="19811"/>
    <cellStyle name="Normal 3 3 13 3 3 2" xfId="19812"/>
    <cellStyle name="Normal 3 3 13 3 3_Category Summary by LOB" xfId="19813"/>
    <cellStyle name="Normal 3 3 13 3 4" xfId="19814"/>
    <cellStyle name="Normal 3 3 13 3 4 2" xfId="19815"/>
    <cellStyle name="Normal 3 3 13 3 4_Category Summary by LOB" xfId="19816"/>
    <cellStyle name="Normal 3 3 13 3 5" xfId="19817"/>
    <cellStyle name="Normal 3 3 13 3 5 2" xfId="19818"/>
    <cellStyle name="Normal 3 3 13 3 5_Category Summary by LOB" xfId="19819"/>
    <cellStyle name="Normal 3 3 13 3 6" xfId="19820"/>
    <cellStyle name="Normal 3 3 13 3 6 2" xfId="19821"/>
    <cellStyle name="Normal 3 3 13 3 6_Category Summary by LOB" xfId="19822"/>
    <cellStyle name="Normal 3 3 13 3 7" xfId="19823"/>
    <cellStyle name="Normal 3 3 13 3 7 2" xfId="19824"/>
    <cellStyle name="Normal 3 3 13 3 7_Category Summary by LOB" xfId="19825"/>
    <cellStyle name="Normal 3 3 13 3 8" xfId="19826"/>
    <cellStyle name="Normal 3 3 13 3 8 2" xfId="19827"/>
    <cellStyle name="Normal 3 3 13 3 8_Category Summary by LOB" xfId="19828"/>
    <cellStyle name="Normal 3 3 13 3 9" xfId="19829"/>
    <cellStyle name="Normal 3 3 13 3_Category Summary by LOB" xfId="19830"/>
    <cellStyle name="Normal 3 3 13 4" xfId="19831"/>
    <cellStyle name="Normal 3 3 13 4 2" xfId="19832"/>
    <cellStyle name="Normal 3 3 13 4_Category Summary by LOB" xfId="19833"/>
    <cellStyle name="Normal 3 3 13 5" xfId="19834"/>
    <cellStyle name="Normal 3 3 13 5 2" xfId="19835"/>
    <cellStyle name="Normal 3 3 13 5_Category Summary by LOB" xfId="19836"/>
    <cellStyle name="Normal 3 3 13 6" xfId="19837"/>
    <cellStyle name="Normal 3 3 13 6 2" xfId="19838"/>
    <cellStyle name="Normal 3 3 13 6_Category Summary by LOB" xfId="19839"/>
    <cellStyle name="Normal 3 3 13 7" xfId="19840"/>
    <cellStyle name="Normal 3 3 13 7 2" xfId="19841"/>
    <cellStyle name="Normal 3 3 13 7_Category Summary by LOB" xfId="19842"/>
    <cellStyle name="Normal 3 3 13 8" xfId="19843"/>
    <cellStyle name="Normal 3 3 13 8 2" xfId="19844"/>
    <cellStyle name="Normal 3 3 13 8_Category Summary by LOB" xfId="19845"/>
    <cellStyle name="Normal 3 3 13 9" xfId="19846"/>
    <cellStyle name="Normal 3 3 13 9 2" xfId="19847"/>
    <cellStyle name="Normal 3 3 13 9_Category Summary by LOB" xfId="19848"/>
    <cellStyle name="Normal 3 3 13_Category Summary by LOB" xfId="19849"/>
    <cellStyle name="Normal 3 3 130" xfId="19850"/>
    <cellStyle name="Normal 3 3 131" xfId="19851"/>
    <cellStyle name="Normal 3 3 132" xfId="19852"/>
    <cellStyle name="Normal 3 3 133" xfId="19853"/>
    <cellStyle name="Normal 3 3 134" xfId="19854"/>
    <cellStyle name="Normal 3 3 135" xfId="19855"/>
    <cellStyle name="Normal 3 3 136" xfId="19856"/>
    <cellStyle name="Normal 3 3 137" xfId="19857"/>
    <cellStyle name="Normal 3 3 138" xfId="19858"/>
    <cellStyle name="Normal 3 3 139" xfId="19859"/>
    <cellStyle name="Normal 3 3 14" xfId="19860"/>
    <cellStyle name="Normal 3 3 14 10" xfId="19861"/>
    <cellStyle name="Normal 3 3 14 10 2" xfId="19862"/>
    <cellStyle name="Normal 3 3 14 10_Category Summary by LOB" xfId="19863"/>
    <cellStyle name="Normal 3 3 14 11" xfId="19864"/>
    <cellStyle name="Normal 3 3 14 2" xfId="19865"/>
    <cellStyle name="Normal 3 3 14 2 2" xfId="19866"/>
    <cellStyle name="Normal 3 3 14 2 2 2" xfId="19867"/>
    <cellStyle name="Normal 3 3 14 2 2_Category Summary by LOB" xfId="19868"/>
    <cellStyle name="Normal 3 3 14 2 3" xfId="19869"/>
    <cellStyle name="Normal 3 3 14 2 3 2" xfId="19870"/>
    <cellStyle name="Normal 3 3 14 2 3_Category Summary by LOB" xfId="19871"/>
    <cellStyle name="Normal 3 3 14 2 4" xfId="19872"/>
    <cellStyle name="Normal 3 3 14 2 4 2" xfId="19873"/>
    <cellStyle name="Normal 3 3 14 2 4_Category Summary by LOB" xfId="19874"/>
    <cellStyle name="Normal 3 3 14 2 5" xfId="19875"/>
    <cellStyle name="Normal 3 3 14 2 5 2" xfId="19876"/>
    <cellStyle name="Normal 3 3 14 2 5_Category Summary by LOB" xfId="19877"/>
    <cellStyle name="Normal 3 3 14 2 6" xfId="19878"/>
    <cellStyle name="Normal 3 3 14 2 6 2" xfId="19879"/>
    <cellStyle name="Normal 3 3 14 2 6_Category Summary by LOB" xfId="19880"/>
    <cellStyle name="Normal 3 3 14 2 7" xfId="19881"/>
    <cellStyle name="Normal 3 3 14 2 7 2" xfId="19882"/>
    <cellStyle name="Normal 3 3 14 2 7_Category Summary by LOB" xfId="19883"/>
    <cellStyle name="Normal 3 3 14 2 8" xfId="19884"/>
    <cellStyle name="Normal 3 3 14 2 8 2" xfId="19885"/>
    <cellStyle name="Normal 3 3 14 2 8_Category Summary by LOB" xfId="19886"/>
    <cellStyle name="Normal 3 3 14 2 9" xfId="19887"/>
    <cellStyle name="Normal 3 3 14 2_Category Summary by LOB" xfId="19888"/>
    <cellStyle name="Normal 3 3 14 3" xfId="19889"/>
    <cellStyle name="Normal 3 3 14 3 2" xfId="19890"/>
    <cellStyle name="Normal 3 3 14 3 2 2" xfId="19891"/>
    <cellStyle name="Normal 3 3 14 3 2_Category Summary by LOB" xfId="19892"/>
    <cellStyle name="Normal 3 3 14 3 3" xfId="19893"/>
    <cellStyle name="Normal 3 3 14 3 3 2" xfId="19894"/>
    <cellStyle name="Normal 3 3 14 3 3_Category Summary by LOB" xfId="19895"/>
    <cellStyle name="Normal 3 3 14 3 4" xfId="19896"/>
    <cellStyle name="Normal 3 3 14 3 4 2" xfId="19897"/>
    <cellStyle name="Normal 3 3 14 3 4_Category Summary by LOB" xfId="19898"/>
    <cellStyle name="Normal 3 3 14 3 5" xfId="19899"/>
    <cellStyle name="Normal 3 3 14 3 5 2" xfId="19900"/>
    <cellStyle name="Normal 3 3 14 3 5_Category Summary by LOB" xfId="19901"/>
    <cellStyle name="Normal 3 3 14 3 6" xfId="19902"/>
    <cellStyle name="Normal 3 3 14 3 6 2" xfId="19903"/>
    <cellStyle name="Normal 3 3 14 3 6_Category Summary by LOB" xfId="19904"/>
    <cellStyle name="Normal 3 3 14 3 7" xfId="19905"/>
    <cellStyle name="Normal 3 3 14 3 7 2" xfId="19906"/>
    <cellStyle name="Normal 3 3 14 3 7_Category Summary by LOB" xfId="19907"/>
    <cellStyle name="Normal 3 3 14 3 8" xfId="19908"/>
    <cellStyle name="Normal 3 3 14 3 8 2" xfId="19909"/>
    <cellStyle name="Normal 3 3 14 3 8_Category Summary by LOB" xfId="19910"/>
    <cellStyle name="Normal 3 3 14 3 9" xfId="19911"/>
    <cellStyle name="Normal 3 3 14 3_Category Summary by LOB" xfId="19912"/>
    <cellStyle name="Normal 3 3 14 4" xfId="19913"/>
    <cellStyle name="Normal 3 3 14 4 2" xfId="19914"/>
    <cellStyle name="Normal 3 3 14 4_Category Summary by LOB" xfId="19915"/>
    <cellStyle name="Normal 3 3 14 5" xfId="19916"/>
    <cellStyle name="Normal 3 3 14 5 2" xfId="19917"/>
    <cellStyle name="Normal 3 3 14 5_Category Summary by LOB" xfId="19918"/>
    <cellStyle name="Normal 3 3 14 6" xfId="19919"/>
    <cellStyle name="Normal 3 3 14 6 2" xfId="19920"/>
    <cellStyle name="Normal 3 3 14 6_Category Summary by LOB" xfId="19921"/>
    <cellStyle name="Normal 3 3 14 7" xfId="19922"/>
    <cellStyle name="Normal 3 3 14 7 2" xfId="19923"/>
    <cellStyle name="Normal 3 3 14 7_Category Summary by LOB" xfId="19924"/>
    <cellStyle name="Normal 3 3 14 8" xfId="19925"/>
    <cellStyle name="Normal 3 3 14 8 2" xfId="19926"/>
    <cellStyle name="Normal 3 3 14 8_Category Summary by LOB" xfId="19927"/>
    <cellStyle name="Normal 3 3 14 9" xfId="19928"/>
    <cellStyle name="Normal 3 3 14 9 2" xfId="19929"/>
    <cellStyle name="Normal 3 3 14 9_Category Summary by LOB" xfId="19930"/>
    <cellStyle name="Normal 3 3 14_Category Summary by LOB" xfId="19931"/>
    <cellStyle name="Normal 3 3 140" xfId="19932"/>
    <cellStyle name="Normal 3 3 141" xfId="19933"/>
    <cellStyle name="Normal 3 3 142" xfId="19934"/>
    <cellStyle name="Normal 3 3 143" xfId="19935"/>
    <cellStyle name="Normal 3 3 144" xfId="19936"/>
    <cellStyle name="Normal 3 3 145" xfId="19937"/>
    <cellStyle name="Normal 3 3 146" xfId="19938"/>
    <cellStyle name="Normal 3 3 147" xfId="19939"/>
    <cellStyle name="Normal 3 3 148" xfId="19940"/>
    <cellStyle name="Normal 3 3 149" xfId="19941"/>
    <cellStyle name="Normal 3 3 15" xfId="19942"/>
    <cellStyle name="Normal 3 3 15 10" xfId="19943"/>
    <cellStyle name="Normal 3 3 15 10 2" xfId="19944"/>
    <cellStyle name="Normal 3 3 15 10_Category Summary by LOB" xfId="19945"/>
    <cellStyle name="Normal 3 3 15 11" xfId="19946"/>
    <cellStyle name="Normal 3 3 15 2" xfId="19947"/>
    <cellStyle name="Normal 3 3 15 2 2" xfId="19948"/>
    <cellStyle name="Normal 3 3 15 2 2 2" xfId="19949"/>
    <cellStyle name="Normal 3 3 15 2 2_Category Summary by LOB" xfId="19950"/>
    <cellStyle name="Normal 3 3 15 2 3" xfId="19951"/>
    <cellStyle name="Normal 3 3 15 2 3 2" xfId="19952"/>
    <cellStyle name="Normal 3 3 15 2 3_Category Summary by LOB" xfId="19953"/>
    <cellStyle name="Normal 3 3 15 2 4" xfId="19954"/>
    <cellStyle name="Normal 3 3 15 2 4 2" xfId="19955"/>
    <cellStyle name="Normal 3 3 15 2 4_Category Summary by LOB" xfId="19956"/>
    <cellStyle name="Normal 3 3 15 2 5" xfId="19957"/>
    <cellStyle name="Normal 3 3 15 2 5 2" xfId="19958"/>
    <cellStyle name="Normal 3 3 15 2 5_Category Summary by LOB" xfId="19959"/>
    <cellStyle name="Normal 3 3 15 2 6" xfId="19960"/>
    <cellStyle name="Normal 3 3 15 2 6 2" xfId="19961"/>
    <cellStyle name="Normal 3 3 15 2 6_Category Summary by LOB" xfId="19962"/>
    <cellStyle name="Normal 3 3 15 2 7" xfId="19963"/>
    <cellStyle name="Normal 3 3 15 2 7 2" xfId="19964"/>
    <cellStyle name="Normal 3 3 15 2 7_Category Summary by LOB" xfId="19965"/>
    <cellStyle name="Normal 3 3 15 2 8" xfId="19966"/>
    <cellStyle name="Normal 3 3 15 2 8 2" xfId="19967"/>
    <cellStyle name="Normal 3 3 15 2 8_Category Summary by LOB" xfId="19968"/>
    <cellStyle name="Normal 3 3 15 2 9" xfId="19969"/>
    <cellStyle name="Normal 3 3 15 2_Category Summary by LOB" xfId="19970"/>
    <cellStyle name="Normal 3 3 15 3" xfId="19971"/>
    <cellStyle name="Normal 3 3 15 3 2" xfId="19972"/>
    <cellStyle name="Normal 3 3 15 3 2 2" xfId="19973"/>
    <cellStyle name="Normal 3 3 15 3 2_Category Summary by LOB" xfId="19974"/>
    <cellStyle name="Normal 3 3 15 3 3" xfId="19975"/>
    <cellStyle name="Normal 3 3 15 3 3 2" xfId="19976"/>
    <cellStyle name="Normal 3 3 15 3 3_Category Summary by LOB" xfId="19977"/>
    <cellStyle name="Normal 3 3 15 3 4" xfId="19978"/>
    <cellStyle name="Normal 3 3 15 3 4 2" xfId="19979"/>
    <cellStyle name="Normal 3 3 15 3 4_Category Summary by LOB" xfId="19980"/>
    <cellStyle name="Normal 3 3 15 3 5" xfId="19981"/>
    <cellStyle name="Normal 3 3 15 3 5 2" xfId="19982"/>
    <cellStyle name="Normal 3 3 15 3 5_Category Summary by LOB" xfId="19983"/>
    <cellStyle name="Normal 3 3 15 3 6" xfId="19984"/>
    <cellStyle name="Normal 3 3 15 3 6 2" xfId="19985"/>
    <cellStyle name="Normal 3 3 15 3 6_Category Summary by LOB" xfId="19986"/>
    <cellStyle name="Normal 3 3 15 3 7" xfId="19987"/>
    <cellStyle name="Normal 3 3 15 3 7 2" xfId="19988"/>
    <cellStyle name="Normal 3 3 15 3 7_Category Summary by LOB" xfId="19989"/>
    <cellStyle name="Normal 3 3 15 3 8" xfId="19990"/>
    <cellStyle name="Normal 3 3 15 3 8 2" xfId="19991"/>
    <cellStyle name="Normal 3 3 15 3 8_Category Summary by LOB" xfId="19992"/>
    <cellStyle name="Normal 3 3 15 3 9" xfId="19993"/>
    <cellStyle name="Normal 3 3 15 3_Category Summary by LOB" xfId="19994"/>
    <cellStyle name="Normal 3 3 15 4" xfId="19995"/>
    <cellStyle name="Normal 3 3 15 4 2" xfId="19996"/>
    <cellStyle name="Normal 3 3 15 4_Category Summary by LOB" xfId="19997"/>
    <cellStyle name="Normal 3 3 15 5" xfId="19998"/>
    <cellStyle name="Normal 3 3 15 5 2" xfId="19999"/>
    <cellStyle name="Normal 3 3 15 5_Category Summary by LOB" xfId="20000"/>
    <cellStyle name="Normal 3 3 15 6" xfId="20001"/>
    <cellStyle name="Normal 3 3 15 6 2" xfId="20002"/>
    <cellStyle name="Normal 3 3 15 6_Category Summary by LOB" xfId="20003"/>
    <cellStyle name="Normal 3 3 15 7" xfId="20004"/>
    <cellStyle name="Normal 3 3 15 7 2" xfId="20005"/>
    <cellStyle name="Normal 3 3 15 7_Category Summary by LOB" xfId="20006"/>
    <cellStyle name="Normal 3 3 15 8" xfId="20007"/>
    <cellStyle name="Normal 3 3 15 8 2" xfId="20008"/>
    <cellStyle name="Normal 3 3 15 8_Category Summary by LOB" xfId="20009"/>
    <cellStyle name="Normal 3 3 15 9" xfId="20010"/>
    <cellStyle name="Normal 3 3 15 9 2" xfId="20011"/>
    <cellStyle name="Normal 3 3 15 9_Category Summary by LOB" xfId="20012"/>
    <cellStyle name="Normal 3 3 15_Category Summary by LOB" xfId="20013"/>
    <cellStyle name="Normal 3 3 150" xfId="20014"/>
    <cellStyle name="Normal 3 3 151" xfId="20015"/>
    <cellStyle name="Normal 3 3 152" xfId="20016"/>
    <cellStyle name="Normal 3 3 153" xfId="20017"/>
    <cellStyle name="Normal 3 3 154" xfId="20018"/>
    <cellStyle name="Normal 3 3 155" xfId="20019"/>
    <cellStyle name="Normal 3 3 156" xfId="20020"/>
    <cellStyle name="Normal 3 3 157" xfId="20021"/>
    <cellStyle name="Normal 3 3 158" xfId="20022"/>
    <cellStyle name="Normal 3 3 159" xfId="20023"/>
    <cellStyle name="Normal 3 3 16" xfId="20024"/>
    <cellStyle name="Normal 3 3 16 10" xfId="20025"/>
    <cellStyle name="Normal 3 3 16 10 2" xfId="20026"/>
    <cellStyle name="Normal 3 3 16 10_Category Summary by LOB" xfId="20027"/>
    <cellStyle name="Normal 3 3 16 11" xfId="20028"/>
    <cellStyle name="Normal 3 3 16 2" xfId="20029"/>
    <cellStyle name="Normal 3 3 16 2 2" xfId="20030"/>
    <cellStyle name="Normal 3 3 16 2 2 2" xfId="20031"/>
    <cellStyle name="Normal 3 3 16 2 2_Category Summary by LOB" xfId="20032"/>
    <cellStyle name="Normal 3 3 16 2 3" xfId="20033"/>
    <cellStyle name="Normal 3 3 16 2 3 2" xfId="20034"/>
    <cellStyle name="Normal 3 3 16 2 3_Category Summary by LOB" xfId="20035"/>
    <cellStyle name="Normal 3 3 16 2 4" xfId="20036"/>
    <cellStyle name="Normal 3 3 16 2 4 2" xfId="20037"/>
    <cellStyle name="Normal 3 3 16 2 4_Category Summary by LOB" xfId="20038"/>
    <cellStyle name="Normal 3 3 16 2 5" xfId="20039"/>
    <cellStyle name="Normal 3 3 16 2 5 2" xfId="20040"/>
    <cellStyle name="Normal 3 3 16 2 5_Category Summary by LOB" xfId="20041"/>
    <cellStyle name="Normal 3 3 16 2 6" xfId="20042"/>
    <cellStyle name="Normal 3 3 16 2 6 2" xfId="20043"/>
    <cellStyle name="Normal 3 3 16 2 6_Category Summary by LOB" xfId="20044"/>
    <cellStyle name="Normal 3 3 16 2 7" xfId="20045"/>
    <cellStyle name="Normal 3 3 16 2 7 2" xfId="20046"/>
    <cellStyle name="Normal 3 3 16 2 7_Category Summary by LOB" xfId="20047"/>
    <cellStyle name="Normal 3 3 16 2 8" xfId="20048"/>
    <cellStyle name="Normal 3 3 16 2 8 2" xfId="20049"/>
    <cellStyle name="Normal 3 3 16 2 8_Category Summary by LOB" xfId="20050"/>
    <cellStyle name="Normal 3 3 16 2 9" xfId="20051"/>
    <cellStyle name="Normal 3 3 16 2_Category Summary by LOB" xfId="20052"/>
    <cellStyle name="Normal 3 3 16 3" xfId="20053"/>
    <cellStyle name="Normal 3 3 16 3 2" xfId="20054"/>
    <cellStyle name="Normal 3 3 16 3 2 2" xfId="20055"/>
    <cellStyle name="Normal 3 3 16 3 2_Category Summary by LOB" xfId="20056"/>
    <cellStyle name="Normal 3 3 16 3 3" xfId="20057"/>
    <cellStyle name="Normal 3 3 16 3 3 2" xfId="20058"/>
    <cellStyle name="Normal 3 3 16 3 3_Category Summary by LOB" xfId="20059"/>
    <cellStyle name="Normal 3 3 16 3 4" xfId="20060"/>
    <cellStyle name="Normal 3 3 16 3 4 2" xfId="20061"/>
    <cellStyle name="Normal 3 3 16 3 4_Category Summary by LOB" xfId="20062"/>
    <cellStyle name="Normal 3 3 16 3 5" xfId="20063"/>
    <cellStyle name="Normal 3 3 16 3 5 2" xfId="20064"/>
    <cellStyle name="Normal 3 3 16 3 5_Category Summary by LOB" xfId="20065"/>
    <cellStyle name="Normal 3 3 16 3 6" xfId="20066"/>
    <cellStyle name="Normal 3 3 16 3 6 2" xfId="20067"/>
    <cellStyle name="Normal 3 3 16 3 6_Category Summary by LOB" xfId="20068"/>
    <cellStyle name="Normal 3 3 16 3 7" xfId="20069"/>
    <cellStyle name="Normal 3 3 16 3 7 2" xfId="20070"/>
    <cellStyle name="Normal 3 3 16 3 7_Category Summary by LOB" xfId="20071"/>
    <cellStyle name="Normal 3 3 16 3 8" xfId="20072"/>
    <cellStyle name="Normal 3 3 16 3 8 2" xfId="20073"/>
    <cellStyle name="Normal 3 3 16 3 8_Category Summary by LOB" xfId="20074"/>
    <cellStyle name="Normal 3 3 16 3 9" xfId="20075"/>
    <cellStyle name="Normal 3 3 16 3_Category Summary by LOB" xfId="20076"/>
    <cellStyle name="Normal 3 3 16 4" xfId="20077"/>
    <cellStyle name="Normal 3 3 16 4 2" xfId="20078"/>
    <cellStyle name="Normal 3 3 16 4_Category Summary by LOB" xfId="20079"/>
    <cellStyle name="Normal 3 3 16 5" xfId="20080"/>
    <cellStyle name="Normal 3 3 16 5 2" xfId="20081"/>
    <cellStyle name="Normal 3 3 16 5_Category Summary by LOB" xfId="20082"/>
    <cellStyle name="Normal 3 3 16 6" xfId="20083"/>
    <cellStyle name="Normal 3 3 16 6 2" xfId="20084"/>
    <cellStyle name="Normal 3 3 16 6_Category Summary by LOB" xfId="20085"/>
    <cellStyle name="Normal 3 3 16 7" xfId="20086"/>
    <cellStyle name="Normal 3 3 16 7 2" xfId="20087"/>
    <cellStyle name="Normal 3 3 16 7_Category Summary by LOB" xfId="20088"/>
    <cellStyle name="Normal 3 3 16 8" xfId="20089"/>
    <cellStyle name="Normal 3 3 16 8 2" xfId="20090"/>
    <cellStyle name="Normal 3 3 16 8_Category Summary by LOB" xfId="20091"/>
    <cellStyle name="Normal 3 3 16 9" xfId="20092"/>
    <cellStyle name="Normal 3 3 16 9 2" xfId="20093"/>
    <cellStyle name="Normal 3 3 16 9_Category Summary by LOB" xfId="20094"/>
    <cellStyle name="Normal 3 3 16_Category Summary by LOB" xfId="20095"/>
    <cellStyle name="Normal 3 3 160" xfId="20096"/>
    <cellStyle name="Normal 3 3 161" xfId="20097"/>
    <cellStyle name="Normal 3 3 162" xfId="20098"/>
    <cellStyle name="Normal 3 3 163" xfId="20099"/>
    <cellStyle name="Normal 3 3 164" xfId="20100"/>
    <cellStyle name="Normal 3 3 165" xfId="20101"/>
    <cellStyle name="Normal 3 3 166" xfId="20102"/>
    <cellStyle name="Normal 3 3 167" xfId="20103"/>
    <cellStyle name="Normal 3 3 168" xfId="20104"/>
    <cellStyle name="Normal 3 3 169" xfId="20105"/>
    <cellStyle name="Normal 3 3 17" xfId="20106"/>
    <cellStyle name="Normal 3 3 17 10" xfId="20107"/>
    <cellStyle name="Normal 3 3 17 10 2" xfId="20108"/>
    <cellStyle name="Normal 3 3 17 10_Category Summary by LOB" xfId="20109"/>
    <cellStyle name="Normal 3 3 17 11" xfId="20110"/>
    <cellStyle name="Normal 3 3 17 2" xfId="20111"/>
    <cellStyle name="Normal 3 3 17 2 2" xfId="20112"/>
    <cellStyle name="Normal 3 3 17 2 2 2" xfId="20113"/>
    <cellStyle name="Normal 3 3 17 2 2_Category Summary by LOB" xfId="20114"/>
    <cellStyle name="Normal 3 3 17 2 3" xfId="20115"/>
    <cellStyle name="Normal 3 3 17 2 3 2" xfId="20116"/>
    <cellStyle name="Normal 3 3 17 2 3_Category Summary by LOB" xfId="20117"/>
    <cellStyle name="Normal 3 3 17 2 4" xfId="20118"/>
    <cellStyle name="Normal 3 3 17 2 4 2" xfId="20119"/>
    <cellStyle name="Normal 3 3 17 2 4_Category Summary by LOB" xfId="20120"/>
    <cellStyle name="Normal 3 3 17 2 5" xfId="20121"/>
    <cellStyle name="Normal 3 3 17 2 5 2" xfId="20122"/>
    <cellStyle name="Normal 3 3 17 2 5_Category Summary by LOB" xfId="20123"/>
    <cellStyle name="Normal 3 3 17 2 6" xfId="20124"/>
    <cellStyle name="Normal 3 3 17 2 6 2" xfId="20125"/>
    <cellStyle name="Normal 3 3 17 2 6_Category Summary by LOB" xfId="20126"/>
    <cellStyle name="Normal 3 3 17 2 7" xfId="20127"/>
    <cellStyle name="Normal 3 3 17 2 7 2" xfId="20128"/>
    <cellStyle name="Normal 3 3 17 2 7_Category Summary by LOB" xfId="20129"/>
    <cellStyle name="Normal 3 3 17 2 8" xfId="20130"/>
    <cellStyle name="Normal 3 3 17 2 8 2" xfId="20131"/>
    <cellStyle name="Normal 3 3 17 2 8_Category Summary by LOB" xfId="20132"/>
    <cellStyle name="Normal 3 3 17 2 9" xfId="20133"/>
    <cellStyle name="Normal 3 3 17 2_Category Summary by LOB" xfId="20134"/>
    <cellStyle name="Normal 3 3 17 3" xfId="20135"/>
    <cellStyle name="Normal 3 3 17 3 2" xfId="20136"/>
    <cellStyle name="Normal 3 3 17 3 2 2" xfId="20137"/>
    <cellStyle name="Normal 3 3 17 3 2_Category Summary by LOB" xfId="20138"/>
    <cellStyle name="Normal 3 3 17 3 3" xfId="20139"/>
    <cellStyle name="Normal 3 3 17 3 3 2" xfId="20140"/>
    <cellStyle name="Normal 3 3 17 3 3_Category Summary by LOB" xfId="20141"/>
    <cellStyle name="Normal 3 3 17 3 4" xfId="20142"/>
    <cellStyle name="Normal 3 3 17 3 4 2" xfId="20143"/>
    <cellStyle name="Normal 3 3 17 3 4_Category Summary by LOB" xfId="20144"/>
    <cellStyle name="Normal 3 3 17 3 5" xfId="20145"/>
    <cellStyle name="Normal 3 3 17 3 5 2" xfId="20146"/>
    <cellStyle name="Normal 3 3 17 3 5_Category Summary by LOB" xfId="20147"/>
    <cellStyle name="Normal 3 3 17 3 6" xfId="20148"/>
    <cellStyle name="Normal 3 3 17 3 6 2" xfId="20149"/>
    <cellStyle name="Normal 3 3 17 3 6_Category Summary by LOB" xfId="20150"/>
    <cellStyle name="Normal 3 3 17 3 7" xfId="20151"/>
    <cellStyle name="Normal 3 3 17 3 7 2" xfId="20152"/>
    <cellStyle name="Normal 3 3 17 3 7_Category Summary by LOB" xfId="20153"/>
    <cellStyle name="Normal 3 3 17 3 8" xfId="20154"/>
    <cellStyle name="Normal 3 3 17 3 8 2" xfId="20155"/>
    <cellStyle name="Normal 3 3 17 3 8_Category Summary by LOB" xfId="20156"/>
    <cellStyle name="Normal 3 3 17 3 9" xfId="20157"/>
    <cellStyle name="Normal 3 3 17 3_Category Summary by LOB" xfId="20158"/>
    <cellStyle name="Normal 3 3 17 4" xfId="20159"/>
    <cellStyle name="Normal 3 3 17 4 2" xfId="20160"/>
    <cellStyle name="Normal 3 3 17 4_Category Summary by LOB" xfId="20161"/>
    <cellStyle name="Normal 3 3 17 5" xfId="20162"/>
    <cellStyle name="Normal 3 3 17 5 2" xfId="20163"/>
    <cellStyle name="Normal 3 3 17 5_Category Summary by LOB" xfId="20164"/>
    <cellStyle name="Normal 3 3 17 6" xfId="20165"/>
    <cellStyle name="Normal 3 3 17 6 2" xfId="20166"/>
    <cellStyle name="Normal 3 3 17 6_Category Summary by LOB" xfId="20167"/>
    <cellStyle name="Normal 3 3 17 7" xfId="20168"/>
    <cellStyle name="Normal 3 3 17 7 2" xfId="20169"/>
    <cellStyle name="Normal 3 3 17 7_Category Summary by LOB" xfId="20170"/>
    <cellStyle name="Normal 3 3 17 8" xfId="20171"/>
    <cellStyle name="Normal 3 3 17 8 2" xfId="20172"/>
    <cellStyle name="Normal 3 3 17 8_Category Summary by LOB" xfId="20173"/>
    <cellStyle name="Normal 3 3 17 9" xfId="20174"/>
    <cellStyle name="Normal 3 3 17 9 2" xfId="20175"/>
    <cellStyle name="Normal 3 3 17 9_Category Summary by LOB" xfId="20176"/>
    <cellStyle name="Normal 3 3 17_Category Summary by LOB" xfId="20177"/>
    <cellStyle name="Normal 3 3 170" xfId="20178"/>
    <cellStyle name="Normal 3 3 171" xfId="20179"/>
    <cellStyle name="Normal 3 3 172" xfId="20180"/>
    <cellStyle name="Normal 3 3 173" xfId="20181"/>
    <cellStyle name="Normal 3 3 174" xfId="20182"/>
    <cellStyle name="Normal 3 3 175" xfId="20183"/>
    <cellStyle name="Normal 3 3 176" xfId="20184"/>
    <cellStyle name="Normal 3 3 177" xfId="20185"/>
    <cellStyle name="Normal 3 3 178" xfId="20186"/>
    <cellStyle name="Normal 3 3 179" xfId="20187"/>
    <cellStyle name="Normal 3 3 18" xfId="20188"/>
    <cellStyle name="Normal 3 3 18 10" xfId="20189"/>
    <cellStyle name="Normal 3 3 18 10 2" xfId="20190"/>
    <cellStyle name="Normal 3 3 18 10_Category Summary by LOB" xfId="20191"/>
    <cellStyle name="Normal 3 3 18 11" xfId="20192"/>
    <cellStyle name="Normal 3 3 18 2" xfId="20193"/>
    <cellStyle name="Normal 3 3 18 2 2" xfId="20194"/>
    <cellStyle name="Normal 3 3 18 2 2 2" xfId="20195"/>
    <cellStyle name="Normal 3 3 18 2 2_Category Summary by LOB" xfId="20196"/>
    <cellStyle name="Normal 3 3 18 2 3" xfId="20197"/>
    <cellStyle name="Normal 3 3 18 2 3 2" xfId="20198"/>
    <cellStyle name="Normal 3 3 18 2 3_Category Summary by LOB" xfId="20199"/>
    <cellStyle name="Normal 3 3 18 2 4" xfId="20200"/>
    <cellStyle name="Normal 3 3 18 2 4 2" xfId="20201"/>
    <cellStyle name="Normal 3 3 18 2 4_Category Summary by LOB" xfId="20202"/>
    <cellStyle name="Normal 3 3 18 2 5" xfId="20203"/>
    <cellStyle name="Normal 3 3 18 2 5 2" xfId="20204"/>
    <cellStyle name="Normal 3 3 18 2 5_Category Summary by LOB" xfId="20205"/>
    <cellStyle name="Normal 3 3 18 2 6" xfId="20206"/>
    <cellStyle name="Normal 3 3 18 2 6 2" xfId="20207"/>
    <cellStyle name="Normal 3 3 18 2 6_Category Summary by LOB" xfId="20208"/>
    <cellStyle name="Normal 3 3 18 2 7" xfId="20209"/>
    <cellStyle name="Normal 3 3 18 2 7 2" xfId="20210"/>
    <cellStyle name="Normal 3 3 18 2 7_Category Summary by LOB" xfId="20211"/>
    <cellStyle name="Normal 3 3 18 2 8" xfId="20212"/>
    <cellStyle name="Normal 3 3 18 2 8 2" xfId="20213"/>
    <cellStyle name="Normal 3 3 18 2 8_Category Summary by LOB" xfId="20214"/>
    <cellStyle name="Normal 3 3 18 2 9" xfId="20215"/>
    <cellStyle name="Normal 3 3 18 2_Category Summary by LOB" xfId="20216"/>
    <cellStyle name="Normal 3 3 18 3" xfId="20217"/>
    <cellStyle name="Normal 3 3 18 3 2" xfId="20218"/>
    <cellStyle name="Normal 3 3 18 3 2 2" xfId="20219"/>
    <cellStyle name="Normal 3 3 18 3 2_Category Summary by LOB" xfId="20220"/>
    <cellStyle name="Normal 3 3 18 3 3" xfId="20221"/>
    <cellStyle name="Normal 3 3 18 3 3 2" xfId="20222"/>
    <cellStyle name="Normal 3 3 18 3 3_Category Summary by LOB" xfId="20223"/>
    <cellStyle name="Normal 3 3 18 3 4" xfId="20224"/>
    <cellStyle name="Normal 3 3 18 3 4 2" xfId="20225"/>
    <cellStyle name="Normal 3 3 18 3 4_Category Summary by LOB" xfId="20226"/>
    <cellStyle name="Normal 3 3 18 3 5" xfId="20227"/>
    <cellStyle name="Normal 3 3 18 3 5 2" xfId="20228"/>
    <cellStyle name="Normal 3 3 18 3 5_Category Summary by LOB" xfId="20229"/>
    <cellStyle name="Normal 3 3 18 3 6" xfId="20230"/>
    <cellStyle name="Normal 3 3 18 3 6 2" xfId="20231"/>
    <cellStyle name="Normal 3 3 18 3 6_Category Summary by LOB" xfId="20232"/>
    <cellStyle name="Normal 3 3 18 3 7" xfId="20233"/>
    <cellStyle name="Normal 3 3 18 3 7 2" xfId="20234"/>
    <cellStyle name="Normal 3 3 18 3 7_Category Summary by LOB" xfId="20235"/>
    <cellStyle name="Normal 3 3 18 3 8" xfId="20236"/>
    <cellStyle name="Normal 3 3 18 3 8 2" xfId="20237"/>
    <cellStyle name="Normal 3 3 18 3 8_Category Summary by LOB" xfId="20238"/>
    <cellStyle name="Normal 3 3 18 3 9" xfId="20239"/>
    <cellStyle name="Normal 3 3 18 3_Category Summary by LOB" xfId="20240"/>
    <cellStyle name="Normal 3 3 18 4" xfId="20241"/>
    <cellStyle name="Normal 3 3 18 4 2" xfId="20242"/>
    <cellStyle name="Normal 3 3 18 4_Category Summary by LOB" xfId="20243"/>
    <cellStyle name="Normal 3 3 18 5" xfId="20244"/>
    <cellStyle name="Normal 3 3 18 5 2" xfId="20245"/>
    <cellStyle name="Normal 3 3 18 5_Category Summary by LOB" xfId="20246"/>
    <cellStyle name="Normal 3 3 18 6" xfId="20247"/>
    <cellStyle name="Normal 3 3 18 6 2" xfId="20248"/>
    <cellStyle name="Normal 3 3 18 6_Category Summary by LOB" xfId="20249"/>
    <cellStyle name="Normal 3 3 18 7" xfId="20250"/>
    <cellStyle name="Normal 3 3 18 7 2" xfId="20251"/>
    <cellStyle name="Normal 3 3 18 7_Category Summary by LOB" xfId="20252"/>
    <cellStyle name="Normal 3 3 18 8" xfId="20253"/>
    <cellStyle name="Normal 3 3 18 8 2" xfId="20254"/>
    <cellStyle name="Normal 3 3 18 8_Category Summary by LOB" xfId="20255"/>
    <cellStyle name="Normal 3 3 18 9" xfId="20256"/>
    <cellStyle name="Normal 3 3 18 9 2" xfId="20257"/>
    <cellStyle name="Normal 3 3 18 9_Category Summary by LOB" xfId="20258"/>
    <cellStyle name="Normal 3 3 18_Category Summary by LOB" xfId="20259"/>
    <cellStyle name="Normal 3 3 180" xfId="20260"/>
    <cellStyle name="Normal 3 3 181" xfId="20261"/>
    <cellStyle name="Normal 3 3 182" xfId="20262"/>
    <cellStyle name="Normal 3 3 183" xfId="20263"/>
    <cellStyle name="Normal 3 3 184" xfId="20264"/>
    <cellStyle name="Normal 3 3 185" xfId="20265"/>
    <cellStyle name="Normal 3 3 186" xfId="20266"/>
    <cellStyle name="Normal 3 3 187" xfId="20267"/>
    <cellStyle name="Normal 3 3 188" xfId="20268"/>
    <cellStyle name="Normal 3 3 189" xfId="20269"/>
    <cellStyle name="Normal 3 3 19" xfId="20270"/>
    <cellStyle name="Normal 3 3 19 10" xfId="20271"/>
    <cellStyle name="Normal 3 3 19 10 2" xfId="20272"/>
    <cellStyle name="Normal 3 3 19 10_Category Summary by LOB" xfId="20273"/>
    <cellStyle name="Normal 3 3 19 11" xfId="20274"/>
    <cellStyle name="Normal 3 3 19 2" xfId="20275"/>
    <cellStyle name="Normal 3 3 19 2 2" xfId="20276"/>
    <cellStyle name="Normal 3 3 19 2 2 2" xfId="20277"/>
    <cellStyle name="Normal 3 3 19 2 2_Category Summary by LOB" xfId="20278"/>
    <cellStyle name="Normal 3 3 19 2 3" xfId="20279"/>
    <cellStyle name="Normal 3 3 19 2 3 2" xfId="20280"/>
    <cellStyle name="Normal 3 3 19 2 3_Category Summary by LOB" xfId="20281"/>
    <cellStyle name="Normal 3 3 19 2 4" xfId="20282"/>
    <cellStyle name="Normal 3 3 19 2 4 2" xfId="20283"/>
    <cellStyle name="Normal 3 3 19 2 4_Category Summary by LOB" xfId="20284"/>
    <cellStyle name="Normal 3 3 19 2 5" xfId="20285"/>
    <cellStyle name="Normal 3 3 19 2 5 2" xfId="20286"/>
    <cellStyle name="Normal 3 3 19 2 5_Category Summary by LOB" xfId="20287"/>
    <cellStyle name="Normal 3 3 19 2 6" xfId="20288"/>
    <cellStyle name="Normal 3 3 19 2 6 2" xfId="20289"/>
    <cellStyle name="Normal 3 3 19 2 6_Category Summary by LOB" xfId="20290"/>
    <cellStyle name="Normal 3 3 19 2 7" xfId="20291"/>
    <cellStyle name="Normal 3 3 19 2 7 2" xfId="20292"/>
    <cellStyle name="Normal 3 3 19 2 7_Category Summary by LOB" xfId="20293"/>
    <cellStyle name="Normal 3 3 19 2 8" xfId="20294"/>
    <cellStyle name="Normal 3 3 19 2 8 2" xfId="20295"/>
    <cellStyle name="Normal 3 3 19 2 8_Category Summary by LOB" xfId="20296"/>
    <cellStyle name="Normal 3 3 19 2 9" xfId="20297"/>
    <cellStyle name="Normal 3 3 19 2_Category Summary by LOB" xfId="20298"/>
    <cellStyle name="Normal 3 3 19 3" xfId="20299"/>
    <cellStyle name="Normal 3 3 19 3 2" xfId="20300"/>
    <cellStyle name="Normal 3 3 19 3 2 2" xfId="20301"/>
    <cellStyle name="Normal 3 3 19 3 2_Category Summary by LOB" xfId="20302"/>
    <cellStyle name="Normal 3 3 19 3 3" xfId="20303"/>
    <cellStyle name="Normal 3 3 19 3 3 2" xfId="20304"/>
    <cellStyle name="Normal 3 3 19 3 3_Category Summary by LOB" xfId="20305"/>
    <cellStyle name="Normal 3 3 19 3 4" xfId="20306"/>
    <cellStyle name="Normal 3 3 19 3 4 2" xfId="20307"/>
    <cellStyle name="Normal 3 3 19 3 4_Category Summary by LOB" xfId="20308"/>
    <cellStyle name="Normal 3 3 19 3 5" xfId="20309"/>
    <cellStyle name="Normal 3 3 19 3 5 2" xfId="20310"/>
    <cellStyle name="Normal 3 3 19 3 5_Category Summary by LOB" xfId="20311"/>
    <cellStyle name="Normal 3 3 19 3 6" xfId="20312"/>
    <cellStyle name="Normal 3 3 19 3 6 2" xfId="20313"/>
    <cellStyle name="Normal 3 3 19 3 6_Category Summary by LOB" xfId="20314"/>
    <cellStyle name="Normal 3 3 19 3 7" xfId="20315"/>
    <cellStyle name="Normal 3 3 19 3 7 2" xfId="20316"/>
    <cellStyle name="Normal 3 3 19 3 7_Category Summary by LOB" xfId="20317"/>
    <cellStyle name="Normal 3 3 19 3 8" xfId="20318"/>
    <cellStyle name="Normal 3 3 19 3 8 2" xfId="20319"/>
    <cellStyle name="Normal 3 3 19 3 8_Category Summary by LOB" xfId="20320"/>
    <cellStyle name="Normal 3 3 19 3 9" xfId="20321"/>
    <cellStyle name="Normal 3 3 19 3_Category Summary by LOB" xfId="20322"/>
    <cellStyle name="Normal 3 3 19 4" xfId="20323"/>
    <cellStyle name="Normal 3 3 19 4 2" xfId="20324"/>
    <cellStyle name="Normal 3 3 19 4_Category Summary by LOB" xfId="20325"/>
    <cellStyle name="Normal 3 3 19 5" xfId="20326"/>
    <cellStyle name="Normal 3 3 19 5 2" xfId="20327"/>
    <cellStyle name="Normal 3 3 19 5_Category Summary by LOB" xfId="20328"/>
    <cellStyle name="Normal 3 3 19 6" xfId="20329"/>
    <cellStyle name="Normal 3 3 19 6 2" xfId="20330"/>
    <cellStyle name="Normal 3 3 19 6_Category Summary by LOB" xfId="20331"/>
    <cellStyle name="Normal 3 3 19 7" xfId="20332"/>
    <cellStyle name="Normal 3 3 19 7 2" xfId="20333"/>
    <cellStyle name="Normal 3 3 19 7_Category Summary by LOB" xfId="20334"/>
    <cellStyle name="Normal 3 3 19 8" xfId="20335"/>
    <cellStyle name="Normal 3 3 19 8 2" xfId="20336"/>
    <cellStyle name="Normal 3 3 19 8_Category Summary by LOB" xfId="20337"/>
    <cellStyle name="Normal 3 3 19 9" xfId="20338"/>
    <cellStyle name="Normal 3 3 19 9 2" xfId="20339"/>
    <cellStyle name="Normal 3 3 19 9_Category Summary by LOB" xfId="20340"/>
    <cellStyle name="Normal 3 3 19_Category Summary by LOB" xfId="20341"/>
    <cellStyle name="Normal 3 3 190" xfId="20342"/>
    <cellStyle name="Normal 3 3 191" xfId="20343"/>
    <cellStyle name="Normal 3 3 192" xfId="20344"/>
    <cellStyle name="Normal 3 3 193" xfId="20345"/>
    <cellStyle name="Normal 3 3 194" xfId="20346"/>
    <cellStyle name="Normal 3 3 195" xfId="20347"/>
    <cellStyle name="Normal 3 3 196" xfId="20348"/>
    <cellStyle name="Normal 3 3 197" xfId="20349"/>
    <cellStyle name="Normal 3 3 198" xfId="20350"/>
    <cellStyle name="Normal 3 3 199" xfId="20351"/>
    <cellStyle name="Normal 3 3 2" xfId="20352"/>
    <cellStyle name="Normal 3 3 2 10" xfId="20353"/>
    <cellStyle name="Normal 3 3 2 10 10" xfId="20354"/>
    <cellStyle name="Normal 3 3 2 10 10 2" xfId="20355"/>
    <cellStyle name="Normal 3 3 2 10 10_Category Summary by LOB" xfId="20356"/>
    <cellStyle name="Normal 3 3 2 10 11" xfId="20357"/>
    <cellStyle name="Normal 3 3 2 10 2" xfId="20358"/>
    <cellStyle name="Normal 3 3 2 10 2 2" xfId="20359"/>
    <cellStyle name="Normal 3 3 2 10 2 2 2" xfId="20360"/>
    <cellStyle name="Normal 3 3 2 10 2 2_Category Summary by LOB" xfId="20361"/>
    <cellStyle name="Normal 3 3 2 10 2 3" xfId="20362"/>
    <cellStyle name="Normal 3 3 2 10 2 3 2" xfId="20363"/>
    <cellStyle name="Normal 3 3 2 10 2 3_Category Summary by LOB" xfId="20364"/>
    <cellStyle name="Normal 3 3 2 10 2 4" xfId="20365"/>
    <cellStyle name="Normal 3 3 2 10 2 4 2" xfId="20366"/>
    <cellStyle name="Normal 3 3 2 10 2 4_Category Summary by LOB" xfId="20367"/>
    <cellStyle name="Normal 3 3 2 10 2 5" xfId="20368"/>
    <cellStyle name="Normal 3 3 2 10 2 5 2" xfId="20369"/>
    <cellStyle name="Normal 3 3 2 10 2 5_Category Summary by LOB" xfId="20370"/>
    <cellStyle name="Normal 3 3 2 10 2 6" xfId="20371"/>
    <cellStyle name="Normal 3 3 2 10 2 6 2" xfId="20372"/>
    <cellStyle name="Normal 3 3 2 10 2 6_Category Summary by LOB" xfId="20373"/>
    <cellStyle name="Normal 3 3 2 10 2 7" xfId="20374"/>
    <cellStyle name="Normal 3 3 2 10 2 7 2" xfId="20375"/>
    <cellStyle name="Normal 3 3 2 10 2 7_Category Summary by LOB" xfId="20376"/>
    <cellStyle name="Normal 3 3 2 10 2 8" xfId="20377"/>
    <cellStyle name="Normal 3 3 2 10 2 8 2" xfId="20378"/>
    <cellStyle name="Normal 3 3 2 10 2 8_Category Summary by LOB" xfId="20379"/>
    <cellStyle name="Normal 3 3 2 10 2 9" xfId="20380"/>
    <cellStyle name="Normal 3 3 2 10 2_Category Summary by LOB" xfId="20381"/>
    <cellStyle name="Normal 3 3 2 10 3" xfId="20382"/>
    <cellStyle name="Normal 3 3 2 10 3 2" xfId="20383"/>
    <cellStyle name="Normal 3 3 2 10 3 2 2" xfId="20384"/>
    <cellStyle name="Normal 3 3 2 10 3 2_Category Summary by LOB" xfId="20385"/>
    <cellStyle name="Normal 3 3 2 10 3 3" xfId="20386"/>
    <cellStyle name="Normal 3 3 2 10 3 3 2" xfId="20387"/>
    <cellStyle name="Normal 3 3 2 10 3 3_Category Summary by LOB" xfId="20388"/>
    <cellStyle name="Normal 3 3 2 10 3 4" xfId="20389"/>
    <cellStyle name="Normal 3 3 2 10 3 4 2" xfId="20390"/>
    <cellStyle name="Normal 3 3 2 10 3 4_Category Summary by LOB" xfId="20391"/>
    <cellStyle name="Normal 3 3 2 10 3 5" xfId="20392"/>
    <cellStyle name="Normal 3 3 2 10 3 5 2" xfId="20393"/>
    <cellStyle name="Normal 3 3 2 10 3 5_Category Summary by LOB" xfId="20394"/>
    <cellStyle name="Normal 3 3 2 10 3 6" xfId="20395"/>
    <cellStyle name="Normal 3 3 2 10 3 6 2" xfId="20396"/>
    <cellStyle name="Normal 3 3 2 10 3 6_Category Summary by LOB" xfId="20397"/>
    <cellStyle name="Normal 3 3 2 10 3 7" xfId="20398"/>
    <cellStyle name="Normal 3 3 2 10 3 7 2" xfId="20399"/>
    <cellStyle name="Normal 3 3 2 10 3 7_Category Summary by LOB" xfId="20400"/>
    <cellStyle name="Normal 3 3 2 10 3 8" xfId="20401"/>
    <cellStyle name="Normal 3 3 2 10 3 8 2" xfId="20402"/>
    <cellStyle name="Normal 3 3 2 10 3 8_Category Summary by LOB" xfId="20403"/>
    <cellStyle name="Normal 3 3 2 10 3 9" xfId="20404"/>
    <cellStyle name="Normal 3 3 2 10 3_Category Summary by LOB" xfId="20405"/>
    <cellStyle name="Normal 3 3 2 10 4" xfId="20406"/>
    <cellStyle name="Normal 3 3 2 10 4 2" xfId="20407"/>
    <cellStyle name="Normal 3 3 2 10 4_Category Summary by LOB" xfId="20408"/>
    <cellStyle name="Normal 3 3 2 10 5" xfId="20409"/>
    <cellStyle name="Normal 3 3 2 10 5 2" xfId="20410"/>
    <cellStyle name="Normal 3 3 2 10 5_Category Summary by LOB" xfId="20411"/>
    <cellStyle name="Normal 3 3 2 10 6" xfId="20412"/>
    <cellStyle name="Normal 3 3 2 10 6 2" xfId="20413"/>
    <cellStyle name="Normal 3 3 2 10 6_Category Summary by LOB" xfId="20414"/>
    <cellStyle name="Normal 3 3 2 10 7" xfId="20415"/>
    <cellStyle name="Normal 3 3 2 10 7 2" xfId="20416"/>
    <cellStyle name="Normal 3 3 2 10 7_Category Summary by LOB" xfId="20417"/>
    <cellStyle name="Normal 3 3 2 10 8" xfId="20418"/>
    <cellStyle name="Normal 3 3 2 10 8 2" xfId="20419"/>
    <cellStyle name="Normal 3 3 2 10 8_Category Summary by LOB" xfId="20420"/>
    <cellStyle name="Normal 3 3 2 10 9" xfId="20421"/>
    <cellStyle name="Normal 3 3 2 10 9 2" xfId="20422"/>
    <cellStyle name="Normal 3 3 2 10 9_Category Summary by LOB" xfId="20423"/>
    <cellStyle name="Normal 3 3 2 10_Category Summary by LOB" xfId="20424"/>
    <cellStyle name="Normal 3 3 2 100" xfId="20425"/>
    <cellStyle name="Normal 3 3 2 101" xfId="20426"/>
    <cellStyle name="Normal 3 3 2 102" xfId="20427"/>
    <cellStyle name="Normal 3 3 2 103" xfId="20428"/>
    <cellStyle name="Normal 3 3 2 104" xfId="20429"/>
    <cellStyle name="Normal 3 3 2 105" xfId="20430"/>
    <cellStyle name="Normal 3 3 2 106" xfId="20431"/>
    <cellStyle name="Normal 3 3 2 107" xfId="20432"/>
    <cellStyle name="Normal 3 3 2 108" xfId="20433"/>
    <cellStyle name="Normal 3 3 2 109" xfId="20434"/>
    <cellStyle name="Normal 3 3 2 11" xfId="20435"/>
    <cellStyle name="Normal 3 3 2 11 10" xfId="20436"/>
    <cellStyle name="Normal 3 3 2 11 10 2" xfId="20437"/>
    <cellStyle name="Normal 3 3 2 11 10_Category Summary by LOB" xfId="20438"/>
    <cellStyle name="Normal 3 3 2 11 11" xfId="20439"/>
    <cellStyle name="Normal 3 3 2 11 2" xfId="20440"/>
    <cellStyle name="Normal 3 3 2 11 2 2" xfId="20441"/>
    <cellStyle name="Normal 3 3 2 11 2 2 2" xfId="20442"/>
    <cellStyle name="Normal 3 3 2 11 2 2_Category Summary by LOB" xfId="20443"/>
    <cellStyle name="Normal 3 3 2 11 2 3" xfId="20444"/>
    <cellStyle name="Normal 3 3 2 11 2 3 2" xfId="20445"/>
    <cellStyle name="Normal 3 3 2 11 2 3_Category Summary by LOB" xfId="20446"/>
    <cellStyle name="Normal 3 3 2 11 2 4" xfId="20447"/>
    <cellStyle name="Normal 3 3 2 11 2 4 2" xfId="20448"/>
    <cellStyle name="Normal 3 3 2 11 2 4_Category Summary by LOB" xfId="20449"/>
    <cellStyle name="Normal 3 3 2 11 2 5" xfId="20450"/>
    <cellStyle name="Normal 3 3 2 11 2 5 2" xfId="20451"/>
    <cellStyle name="Normal 3 3 2 11 2 5_Category Summary by LOB" xfId="20452"/>
    <cellStyle name="Normal 3 3 2 11 2 6" xfId="20453"/>
    <cellStyle name="Normal 3 3 2 11 2 6 2" xfId="20454"/>
    <cellStyle name="Normal 3 3 2 11 2 6_Category Summary by LOB" xfId="20455"/>
    <cellStyle name="Normal 3 3 2 11 2 7" xfId="20456"/>
    <cellStyle name="Normal 3 3 2 11 2 7 2" xfId="20457"/>
    <cellStyle name="Normal 3 3 2 11 2 7_Category Summary by LOB" xfId="20458"/>
    <cellStyle name="Normal 3 3 2 11 2 8" xfId="20459"/>
    <cellStyle name="Normal 3 3 2 11 2 8 2" xfId="20460"/>
    <cellStyle name="Normal 3 3 2 11 2 8_Category Summary by LOB" xfId="20461"/>
    <cellStyle name="Normal 3 3 2 11 2 9" xfId="20462"/>
    <cellStyle name="Normal 3 3 2 11 2_Category Summary by LOB" xfId="20463"/>
    <cellStyle name="Normal 3 3 2 11 3" xfId="20464"/>
    <cellStyle name="Normal 3 3 2 11 3 2" xfId="20465"/>
    <cellStyle name="Normal 3 3 2 11 3 2 2" xfId="20466"/>
    <cellStyle name="Normal 3 3 2 11 3 2_Category Summary by LOB" xfId="20467"/>
    <cellStyle name="Normal 3 3 2 11 3 3" xfId="20468"/>
    <cellStyle name="Normal 3 3 2 11 3 3 2" xfId="20469"/>
    <cellStyle name="Normal 3 3 2 11 3 3_Category Summary by LOB" xfId="20470"/>
    <cellStyle name="Normal 3 3 2 11 3 4" xfId="20471"/>
    <cellStyle name="Normal 3 3 2 11 3 4 2" xfId="20472"/>
    <cellStyle name="Normal 3 3 2 11 3 4_Category Summary by LOB" xfId="20473"/>
    <cellStyle name="Normal 3 3 2 11 3 5" xfId="20474"/>
    <cellStyle name="Normal 3 3 2 11 3 5 2" xfId="20475"/>
    <cellStyle name="Normal 3 3 2 11 3 5_Category Summary by LOB" xfId="20476"/>
    <cellStyle name="Normal 3 3 2 11 3 6" xfId="20477"/>
    <cellStyle name="Normal 3 3 2 11 3 6 2" xfId="20478"/>
    <cellStyle name="Normal 3 3 2 11 3 6_Category Summary by LOB" xfId="20479"/>
    <cellStyle name="Normal 3 3 2 11 3 7" xfId="20480"/>
    <cellStyle name="Normal 3 3 2 11 3 7 2" xfId="20481"/>
    <cellStyle name="Normal 3 3 2 11 3 7_Category Summary by LOB" xfId="20482"/>
    <cellStyle name="Normal 3 3 2 11 3 8" xfId="20483"/>
    <cellStyle name="Normal 3 3 2 11 3 8 2" xfId="20484"/>
    <cellStyle name="Normal 3 3 2 11 3 8_Category Summary by LOB" xfId="20485"/>
    <cellStyle name="Normal 3 3 2 11 3 9" xfId="20486"/>
    <cellStyle name="Normal 3 3 2 11 3_Category Summary by LOB" xfId="20487"/>
    <cellStyle name="Normal 3 3 2 11 4" xfId="20488"/>
    <cellStyle name="Normal 3 3 2 11 4 2" xfId="20489"/>
    <cellStyle name="Normal 3 3 2 11 4_Category Summary by LOB" xfId="20490"/>
    <cellStyle name="Normal 3 3 2 11 5" xfId="20491"/>
    <cellStyle name="Normal 3 3 2 11 5 2" xfId="20492"/>
    <cellStyle name="Normal 3 3 2 11 5_Category Summary by LOB" xfId="20493"/>
    <cellStyle name="Normal 3 3 2 11 6" xfId="20494"/>
    <cellStyle name="Normal 3 3 2 11 6 2" xfId="20495"/>
    <cellStyle name="Normal 3 3 2 11 6_Category Summary by LOB" xfId="20496"/>
    <cellStyle name="Normal 3 3 2 11 7" xfId="20497"/>
    <cellStyle name="Normal 3 3 2 11 7 2" xfId="20498"/>
    <cellStyle name="Normal 3 3 2 11 7_Category Summary by LOB" xfId="20499"/>
    <cellStyle name="Normal 3 3 2 11 8" xfId="20500"/>
    <cellStyle name="Normal 3 3 2 11 8 2" xfId="20501"/>
    <cellStyle name="Normal 3 3 2 11 8_Category Summary by LOB" xfId="20502"/>
    <cellStyle name="Normal 3 3 2 11 9" xfId="20503"/>
    <cellStyle name="Normal 3 3 2 11 9 2" xfId="20504"/>
    <cellStyle name="Normal 3 3 2 11 9_Category Summary by LOB" xfId="20505"/>
    <cellStyle name="Normal 3 3 2 11_Category Summary by LOB" xfId="20506"/>
    <cellStyle name="Normal 3 3 2 110" xfId="20507"/>
    <cellStyle name="Normal 3 3 2 111" xfId="20508"/>
    <cellStyle name="Normal 3 3 2 112" xfId="20509"/>
    <cellStyle name="Normal 3 3 2 113" xfId="20510"/>
    <cellStyle name="Normal 3 3 2 114" xfId="20511"/>
    <cellStyle name="Normal 3 3 2 115" xfId="20512"/>
    <cellStyle name="Normal 3 3 2 116" xfId="20513"/>
    <cellStyle name="Normal 3 3 2 117" xfId="20514"/>
    <cellStyle name="Normal 3 3 2 118" xfId="20515"/>
    <cellStyle name="Normal 3 3 2 119" xfId="20516"/>
    <cellStyle name="Normal 3 3 2 12" xfId="20517"/>
    <cellStyle name="Normal 3 3 2 12 10" xfId="20518"/>
    <cellStyle name="Normal 3 3 2 12 10 2" xfId="20519"/>
    <cellStyle name="Normal 3 3 2 12 10_Category Summary by LOB" xfId="20520"/>
    <cellStyle name="Normal 3 3 2 12 11" xfId="20521"/>
    <cellStyle name="Normal 3 3 2 12 2" xfId="20522"/>
    <cellStyle name="Normal 3 3 2 12 2 2" xfId="20523"/>
    <cellStyle name="Normal 3 3 2 12 2 2 2" xfId="20524"/>
    <cellStyle name="Normal 3 3 2 12 2 2_Category Summary by LOB" xfId="20525"/>
    <cellStyle name="Normal 3 3 2 12 2 3" xfId="20526"/>
    <cellStyle name="Normal 3 3 2 12 2 3 2" xfId="20527"/>
    <cellStyle name="Normal 3 3 2 12 2 3_Category Summary by LOB" xfId="20528"/>
    <cellStyle name="Normal 3 3 2 12 2 4" xfId="20529"/>
    <cellStyle name="Normal 3 3 2 12 2 4 2" xfId="20530"/>
    <cellStyle name="Normal 3 3 2 12 2 4_Category Summary by LOB" xfId="20531"/>
    <cellStyle name="Normal 3 3 2 12 2 5" xfId="20532"/>
    <cellStyle name="Normal 3 3 2 12 2 5 2" xfId="20533"/>
    <cellStyle name="Normal 3 3 2 12 2 5_Category Summary by LOB" xfId="20534"/>
    <cellStyle name="Normal 3 3 2 12 2 6" xfId="20535"/>
    <cellStyle name="Normal 3 3 2 12 2 6 2" xfId="20536"/>
    <cellStyle name="Normal 3 3 2 12 2 6_Category Summary by LOB" xfId="20537"/>
    <cellStyle name="Normal 3 3 2 12 2 7" xfId="20538"/>
    <cellStyle name="Normal 3 3 2 12 2 7 2" xfId="20539"/>
    <cellStyle name="Normal 3 3 2 12 2 7_Category Summary by LOB" xfId="20540"/>
    <cellStyle name="Normal 3 3 2 12 2 8" xfId="20541"/>
    <cellStyle name="Normal 3 3 2 12 2 8 2" xfId="20542"/>
    <cellStyle name="Normal 3 3 2 12 2 8_Category Summary by LOB" xfId="20543"/>
    <cellStyle name="Normal 3 3 2 12 2 9" xfId="20544"/>
    <cellStyle name="Normal 3 3 2 12 2_Category Summary by LOB" xfId="20545"/>
    <cellStyle name="Normal 3 3 2 12 3" xfId="20546"/>
    <cellStyle name="Normal 3 3 2 12 3 2" xfId="20547"/>
    <cellStyle name="Normal 3 3 2 12 3 2 2" xfId="20548"/>
    <cellStyle name="Normal 3 3 2 12 3 2_Category Summary by LOB" xfId="20549"/>
    <cellStyle name="Normal 3 3 2 12 3 3" xfId="20550"/>
    <cellStyle name="Normal 3 3 2 12 3 3 2" xfId="20551"/>
    <cellStyle name="Normal 3 3 2 12 3 3_Category Summary by LOB" xfId="20552"/>
    <cellStyle name="Normal 3 3 2 12 3 4" xfId="20553"/>
    <cellStyle name="Normal 3 3 2 12 3 4 2" xfId="20554"/>
    <cellStyle name="Normal 3 3 2 12 3 4_Category Summary by LOB" xfId="20555"/>
    <cellStyle name="Normal 3 3 2 12 3 5" xfId="20556"/>
    <cellStyle name="Normal 3 3 2 12 3 5 2" xfId="20557"/>
    <cellStyle name="Normal 3 3 2 12 3 5_Category Summary by LOB" xfId="20558"/>
    <cellStyle name="Normal 3 3 2 12 3 6" xfId="20559"/>
    <cellStyle name="Normal 3 3 2 12 3 6 2" xfId="20560"/>
    <cellStyle name="Normal 3 3 2 12 3 6_Category Summary by LOB" xfId="20561"/>
    <cellStyle name="Normal 3 3 2 12 3 7" xfId="20562"/>
    <cellStyle name="Normal 3 3 2 12 3 7 2" xfId="20563"/>
    <cellStyle name="Normal 3 3 2 12 3 7_Category Summary by LOB" xfId="20564"/>
    <cellStyle name="Normal 3 3 2 12 3 8" xfId="20565"/>
    <cellStyle name="Normal 3 3 2 12 3 8 2" xfId="20566"/>
    <cellStyle name="Normal 3 3 2 12 3 8_Category Summary by LOB" xfId="20567"/>
    <cellStyle name="Normal 3 3 2 12 3 9" xfId="20568"/>
    <cellStyle name="Normal 3 3 2 12 3_Category Summary by LOB" xfId="20569"/>
    <cellStyle name="Normal 3 3 2 12 4" xfId="20570"/>
    <cellStyle name="Normal 3 3 2 12 4 2" xfId="20571"/>
    <cellStyle name="Normal 3 3 2 12 4_Category Summary by LOB" xfId="20572"/>
    <cellStyle name="Normal 3 3 2 12 5" xfId="20573"/>
    <cellStyle name="Normal 3 3 2 12 5 2" xfId="20574"/>
    <cellStyle name="Normal 3 3 2 12 5_Category Summary by LOB" xfId="20575"/>
    <cellStyle name="Normal 3 3 2 12 6" xfId="20576"/>
    <cellStyle name="Normal 3 3 2 12 6 2" xfId="20577"/>
    <cellStyle name="Normal 3 3 2 12 6_Category Summary by LOB" xfId="20578"/>
    <cellStyle name="Normal 3 3 2 12 7" xfId="20579"/>
    <cellStyle name="Normal 3 3 2 12 7 2" xfId="20580"/>
    <cellStyle name="Normal 3 3 2 12 7_Category Summary by LOB" xfId="20581"/>
    <cellStyle name="Normal 3 3 2 12 8" xfId="20582"/>
    <cellStyle name="Normal 3 3 2 12 8 2" xfId="20583"/>
    <cellStyle name="Normal 3 3 2 12 8_Category Summary by LOB" xfId="20584"/>
    <cellStyle name="Normal 3 3 2 12 9" xfId="20585"/>
    <cellStyle name="Normal 3 3 2 12 9 2" xfId="20586"/>
    <cellStyle name="Normal 3 3 2 12 9_Category Summary by LOB" xfId="20587"/>
    <cellStyle name="Normal 3 3 2 12_Category Summary by LOB" xfId="20588"/>
    <cellStyle name="Normal 3 3 2 120" xfId="20589"/>
    <cellStyle name="Normal 3 3 2 121" xfId="20590"/>
    <cellStyle name="Normal 3 3 2 122" xfId="20591"/>
    <cellStyle name="Normal 3 3 2 123" xfId="20592"/>
    <cellStyle name="Normal 3 3 2 124" xfId="20593"/>
    <cellStyle name="Normal 3 3 2 125" xfId="20594"/>
    <cellStyle name="Normal 3 3 2 126" xfId="20595"/>
    <cellStyle name="Normal 3 3 2 127" xfId="20596"/>
    <cellStyle name="Normal 3 3 2 128" xfId="20597"/>
    <cellStyle name="Normal 3 3 2 129" xfId="20598"/>
    <cellStyle name="Normal 3 3 2 13" xfId="20599"/>
    <cellStyle name="Normal 3 3 2 13 10" xfId="20600"/>
    <cellStyle name="Normal 3 3 2 13 10 2" xfId="20601"/>
    <cellStyle name="Normal 3 3 2 13 10_Category Summary by LOB" xfId="20602"/>
    <cellStyle name="Normal 3 3 2 13 11" xfId="20603"/>
    <cellStyle name="Normal 3 3 2 13 2" xfId="20604"/>
    <cellStyle name="Normal 3 3 2 13 2 2" xfId="20605"/>
    <cellStyle name="Normal 3 3 2 13 2 2 2" xfId="20606"/>
    <cellStyle name="Normal 3 3 2 13 2 2_Category Summary by LOB" xfId="20607"/>
    <cellStyle name="Normal 3 3 2 13 2 3" xfId="20608"/>
    <cellStyle name="Normal 3 3 2 13 2 3 2" xfId="20609"/>
    <cellStyle name="Normal 3 3 2 13 2 3_Category Summary by LOB" xfId="20610"/>
    <cellStyle name="Normal 3 3 2 13 2 4" xfId="20611"/>
    <cellStyle name="Normal 3 3 2 13 2 4 2" xfId="20612"/>
    <cellStyle name="Normal 3 3 2 13 2 4_Category Summary by LOB" xfId="20613"/>
    <cellStyle name="Normal 3 3 2 13 2 5" xfId="20614"/>
    <cellStyle name="Normal 3 3 2 13 2 5 2" xfId="20615"/>
    <cellStyle name="Normal 3 3 2 13 2 5_Category Summary by LOB" xfId="20616"/>
    <cellStyle name="Normal 3 3 2 13 2 6" xfId="20617"/>
    <cellStyle name="Normal 3 3 2 13 2 6 2" xfId="20618"/>
    <cellStyle name="Normal 3 3 2 13 2 6_Category Summary by LOB" xfId="20619"/>
    <cellStyle name="Normal 3 3 2 13 2 7" xfId="20620"/>
    <cellStyle name="Normal 3 3 2 13 2 7 2" xfId="20621"/>
    <cellStyle name="Normal 3 3 2 13 2 7_Category Summary by LOB" xfId="20622"/>
    <cellStyle name="Normal 3 3 2 13 2 8" xfId="20623"/>
    <cellStyle name="Normal 3 3 2 13 2 8 2" xfId="20624"/>
    <cellStyle name="Normal 3 3 2 13 2 8_Category Summary by LOB" xfId="20625"/>
    <cellStyle name="Normal 3 3 2 13 2 9" xfId="20626"/>
    <cellStyle name="Normal 3 3 2 13 2_Category Summary by LOB" xfId="20627"/>
    <cellStyle name="Normal 3 3 2 13 3" xfId="20628"/>
    <cellStyle name="Normal 3 3 2 13 3 2" xfId="20629"/>
    <cellStyle name="Normal 3 3 2 13 3 2 2" xfId="20630"/>
    <cellStyle name="Normal 3 3 2 13 3 2_Category Summary by LOB" xfId="20631"/>
    <cellStyle name="Normal 3 3 2 13 3 3" xfId="20632"/>
    <cellStyle name="Normal 3 3 2 13 3 3 2" xfId="20633"/>
    <cellStyle name="Normal 3 3 2 13 3 3_Category Summary by LOB" xfId="20634"/>
    <cellStyle name="Normal 3 3 2 13 3 4" xfId="20635"/>
    <cellStyle name="Normal 3 3 2 13 3 4 2" xfId="20636"/>
    <cellStyle name="Normal 3 3 2 13 3 4_Category Summary by LOB" xfId="20637"/>
    <cellStyle name="Normal 3 3 2 13 3 5" xfId="20638"/>
    <cellStyle name="Normal 3 3 2 13 3 5 2" xfId="20639"/>
    <cellStyle name="Normal 3 3 2 13 3 5_Category Summary by LOB" xfId="20640"/>
    <cellStyle name="Normal 3 3 2 13 3 6" xfId="20641"/>
    <cellStyle name="Normal 3 3 2 13 3 6 2" xfId="20642"/>
    <cellStyle name="Normal 3 3 2 13 3 6_Category Summary by LOB" xfId="20643"/>
    <cellStyle name="Normal 3 3 2 13 3 7" xfId="20644"/>
    <cellStyle name="Normal 3 3 2 13 3 7 2" xfId="20645"/>
    <cellStyle name="Normal 3 3 2 13 3 7_Category Summary by LOB" xfId="20646"/>
    <cellStyle name="Normal 3 3 2 13 3 8" xfId="20647"/>
    <cellStyle name="Normal 3 3 2 13 3 8 2" xfId="20648"/>
    <cellStyle name="Normal 3 3 2 13 3 8_Category Summary by LOB" xfId="20649"/>
    <cellStyle name="Normal 3 3 2 13 3 9" xfId="20650"/>
    <cellStyle name="Normal 3 3 2 13 3_Category Summary by LOB" xfId="20651"/>
    <cellStyle name="Normal 3 3 2 13 4" xfId="20652"/>
    <cellStyle name="Normal 3 3 2 13 4 2" xfId="20653"/>
    <cellStyle name="Normal 3 3 2 13 4_Category Summary by LOB" xfId="20654"/>
    <cellStyle name="Normal 3 3 2 13 5" xfId="20655"/>
    <cellStyle name="Normal 3 3 2 13 5 2" xfId="20656"/>
    <cellStyle name="Normal 3 3 2 13 5_Category Summary by LOB" xfId="20657"/>
    <cellStyle name="Normal 3 3 2 13 6" xfId="20658"/>
    <cellStyle name="Normal 3 3 2 13 6 2" xfId="20659"/>
    <cellStyle name="Normal 3 3 2 13 6_Category Summary by LOB" xfId="20660"/>
    <cellStyle name="Normal 3 3 2 13 7" xfId="20661"/>
    <cellStyle name="Normal 3 3 2 13 7 2" xfId="20662"/>
    <cellStyle name="Normal 3 3 2 13 7_Category Summary by LOB" xfId="20663"/>
    <cellStyle name="Normal 3 3 2 13 8" xfId="20664"/>
    <cellStyle name="Normal 3 3 2 13 8 2" xfId="20665"/>
    <cellStyle name="Normal 3 3 2 13 8_Category Summary by LOB" xfId="20666"/>
    <cellStyle name="Normal 3 3 2 13 9" xfId="20667"/>
    <cellStyle name="Normal 3 3 2 13 9 2" xfId="20668"/>
    <cellStyle name="Normal 3 3 2 13 9_Category Summary by LOB" xfId="20669"/>
    <cellStyle name="Normal 3 3 2 13_Category Summary by LOB" xfId="20670"/>
    <cellStyle name="Normal 3 3 2 130" xfId="20671"/>
    <cellStyle name="Normal 3 3 2 131" xfId="20672"/>
    <cellStyle name="Normal 3 3 2 132" xfId="20673"/>
    <cellStyle name="Normal 3 3 2 133" xfId="20674"/>
    <cellStyle name="Normal 3 3 2 134" xfId="20675"/>
    <cellStyle name="Normal 3 3 2 135" xfId="20676"/>
    <cellStyle name="Normal 3 3 2 136" xfId="20677"/>
    <cellStyle name="Normal 3 3 2 137" xfId="20678"/>
    <cellStyle name="Normal 3 3 2 138" xfId="20679"/>
    <cellStyle name="Normal 3 3 2 139" xfId="20680"/>
    <cellStyle name="Normal 3 3 2 14" xfId="20681"/>
    <cellStyle name="Normal 3 3 2 14 10" xfId="20682"/>
    <cellStyle name="Normal 3 3 2 14 10 2" xfId="20683"/>
    <cellStyle name="Normal 3 3 2 14 10_Category Summary by LOB" xfId="20684"/>
    <cellStyle name="Normal 3 3 2 14 11" xfId="20685"/>
    <cellStyle name="Normal 3 3 2 14 2" xfId="20686"/>
    <cellStyle name="Normal 3 3 2 14 2 2" xfId="20687"/>
    <cellStyle name="Normal 3 3 2 14 2 2 2" xfId="20688"/>
    <cellStyle name="Normal 3 3 2 14 2 2_Category Summary by LOB" xfId="20689"/>
    <cellStyle name="Normal 3 3 2 14 2 3" xfId="20690"/>
    <cellStyle name="Normal 3 3 2 14 2 3 2" xfId="20691"/>
    <cellStyle name="Normal 3 3 2 14 2 3_Category Summary by LOB" xfId="20692"/>
    <cellStyle name="Normal 3 3 2 14 2 4" xfId="20693"/>
    <cellStyle name="Normal 3 3 2 14 2 4 2" xfId="20694"/>
    <cellStyle name="Normal 3 3 2 14 2 4_Category Summary by LOB" xfId="20695"/>
    <cellStyle name="Normal 3 3 2 14 2 5" xfId="20696"/>
    <cellStyle name="Normal 3 3 2 14 2 5 2" xfId="20697"/>
    <cellStyle name="Normal 3 3 2 14 2 5_Category Summary by LOB" xfId="20698"/>
    <cellStyle name="Normal 3 3 2 14 2 6" xfId="20699"/>
    <cellStyle name="Normal 3 3 2 14 2 6 2" xfId="20700"/>
    <cellStyle name="Normal 3 3 2 14 2 6_Category Summary by LOB" xfId="20701"/>
    <cellStyle name="Normal 3 3 2 14 2 7" xfId="20702"/>
    <cellStyle name="Normal 3 3 2 14 2 7 2" xfId="20703"/>
    <cellStyle name="Normal 3 3 2 14 2 7_Category Summary by LOB" xfId="20704"/>
    <cellStyle name="Normal 3 3 2 14 2 8" xfId="20705"/>
    <cellStyle name="Normal 3 3 2 14 2 8 2" xfId="20706"/>
    <cellStyle name="Normal 3 3 2 14 2 8_Category Summary by LOB" xfId="20707"/>
    <cellStyle name="Normal 3 3 2 14 2 9" xfId="20708"/>
    <cellStyle name="Normal 3 3 2 14 2_Category Summary by LOB" xfId="20709"/>
    <cellStyle name="Normal 3 3 2 14 3" xfId="20710"/>
    <cellStyle name="Normal 3 3 2 14 3 2" xfId="20711"/>
    <cellStyle name="Normal 3 3 2 14 3 2 2" xfId="20712"/>
    <cellStyle name="Normal 3 3 2 14 3 2_Category Summary by LOB" xfId="20713"/>
    <cellStyle name="Normal 3 3 2 14 3 3" xfId="20714"/>
    <cellStyle name="Normal 3 3 2 14 3 3 2" xfId="20715"/>
    <cellStyle name="Normal 3 3 2 14 3 3_Category Summary by LOB" xfId="20716"/>
    <cellStyle name="Normal 3 3 2 14 3 4" xfId="20717"/>
    <cellStyle name="Normal 3 3 2 14 3 4 2" xfId="20718"/>
    <cellStyle name="Normal 3 3 2 14 3 4_Category Summary by LOB" xfId="20719"/>
    <cellStyle name="Normal 3 3 2 14 3 5" xfId="20720"/>
    <cellStyle name="Normal 3 3 2 14 3 5 2" xfId="20721"/>
    <cellStyle name="Normal 3 3 2 14 3 5_Category Summary by LOB" xfId="20722"/>
    <cellStyle name="Normal 3 3 2 14 3 6" xfId="20723"/>
    <cellStyle name="Normal 3 3 2 14 3 6 2" xfId="20724"/>
    <cellStyle name="Normal 3 3 2 14 3 6_Category Summary by LOB" xfId="20725"/>
    <cellStyle name="Normal 3 3 2 14 3 7" xfId="20726"/>
    <cellStyle name="Normal 3 3 2 14 3 7 2" xfId="20727"/>
    <cellStyle name="Normal 3 3 2 14 3 7_Category Summary by LOB" xfId="20728"/>
    <cellStyle name="Normal 3 3 2 14 3 8" xfId="20729"/>
    <cellStyle name="Normal 3 3 2 14 3 8 2" xfId="20730"/>
    <cellStyle name="Normal 3 3 2 14 3 8_Category Summary by LOB" xfId="20731"/>
    <cellStyle name="Normal 3 3 2 14 3 9" xfId="20732"/>
    <cellStyle name="Normal 3 3 2 14 3_Category Summary by LOB" xfId="20733"/>
    <cellStyle name="Normal 3 3 2 14 4" xfId="20734"/>
    <cellStyle name="Normal 3 3 2 14 4 2" xfId="20735"/>
    <cellStyle name="Normal 3 3 2 14 4_Category Summary by LOB" xfId="20736"/>
    <cellStyle name="Normal 3 3 2 14 5" xfId="20737"/>
    <cellStyle name="Normal 3 3 2 14 5 2" xfId="20738"/>
    <cellStyle name="Normal 3 3 2 14 5_Category Summary by LOB" xfId="20739"/>
    <cellStyle name="Normal 3 3 2 14 6" xfId="20740"/>
    <cellStyle name="Normal 3 3 2 14 6 2" xfId="20741"/>
    <cellStyle name="Normal 3 3 2 14 6_Category Summary by LOB" xfId="20742"/>
    <cellStyle name="Normal 3 3 2 14 7" xfId="20743"/>
    <cellStyle name="Normal 3 3 2 14 7 2" xfId="20744"/>
    <cellStyle name="Normal 3 3 2 14 7_Category Summary by LOB" xfId="20745"/>
    <cellStyle name="Normal 3 3 2 14 8" xfId="20746"/>
    <cellStyle name="Normal 3 3 2 14 8 2" xfId="20747"/>
    <cellStyle name="Normal 3 3 2 14 8_Category Summary by LOB" xfId="20748"/>
    <cellStyle name="Normal 3 3 2 14 9" xfId="20749"/>
    <cellStyle name="Normal 3 3 2 14 9 2" xfId="20750"/>
    <cellStyle name="Normal 3 3 2 14 9_Category Summary by LOB" xfId="20751"/>
    <cellStyle name="Normal 3 3 2 14_Category Summary by LOB" xfId="20752"/>
    <cellStyle name="Normal 3 3 2 140" xfId="20753"/>
    <cellStyle name="Normal 3 3 2 141" xfId="20754"/>
    <cellStyle name="Normal 3 3 2 142" xfId="20755"/>
    <cellStyle name="Normal 3 3 2 143" xfId="20756"/>
    <cellStyle name="Normal 3 3 2 144" xfId="20757"/>
    <cellStyle name="Normal 3 3 2 145" xfId="20758"/>
    <cellStyle name="Normal 3 3 2 146" xfId="20759"/>
    <cellStyle name="Normal 3 3 2 147" xfId="20760"/>
    <cellStyle name="Normal 3 3 2 148" xfId="20761"/>
    <cellStyle name="Normal 3 3 2 149" xfId="20762"/>
    <cellStyle name="Normal 3 3 2 15" xfId="20763"/>
    <cellStyle name="Normal 3 3 2 15 10" xfId="20764"/>
    <cellStyle name="Normal 3 3 2 15 10 2" xfId="20765"/>
    <cellStyle name="Normal 3 3 2 15 10_Category Summary by LOB" xfId="20766"/>
    <cellStyle name="Normal 3 3 2 15 11" xfId="20767"/>
    <cellStyle name="Normal 3 3 2 15 2" xfId="20768"/>
    <cellStyle name="Normal 3 3 2 15 2 2" xfId="20769"/>
    <cellStyle name="Normal 3 3 2 15 2 2 2" xfId="20770"/>
    <cellStyle name="Normal 3 3 2 15 2 2_Category Summary by LOB" xfId="20771"/>
    <cellStyle name="Normal 3 3 2 15 2 3" xfId="20772"/>
    <cellStyle name="Normal 3 3 2 15 2 3 2" xfId="20773"/>
    <cellStyle name="Normal 3 3 2 15 2 3_Category Summary by LOB" xfId="20774"/>
    <cellStyle name="Normal 3 3 2 15 2 4" xfId="20775"/>
    <cellStyle name="Normal 3 3 2 15 2 4 2" xfId="20776"/>
    <cellStyle name="Normal 3 3 2 15 2 4_Category Summary by LOB" xfId="20777"/>
    <cellStyle name="Normal 3 3 2 15 2 5" xfId="20778"/>
    <cellStyle name="Normal 3 3 2 15 2 5 2" xfId="20779"/>
    <cellStyle name="Normal 3 3 2 15 2 5_Category Summary by LOB" xfId="20780"/>
    <cellStyle name="Normal 3 3 2 15 2 6" xfId="20781"/>
    <cellStyle name="Normal 3 3 2 15 2 6 2" xfId="20782"/>
    <cellStyle name="Normal 3 3 2 15 2 6_Category Summary by LOB" xfId="20783"/>
    <cellStyle name="Normal 3 3 2 15 2 7" xfId="20784"/>
    <cellStyle name="Normal 3 3 2 15 2 7 2" xfId="20785"/>
    <cellStyle name="Normal 3 3 2 15 2 7_Category Summary by LOB" xfId="20786"/>
    <cellStyle name="Normal 3 3 2 15 2 8" xfId="20787"/>
    <cellStyle name="Normal 3 3 2 15 2 8 2" xfId="20788"/>
    <cellStyle name="Normal 3 3 2 15 2 8_Category Summary by LOB" xfId="20789"/>
    <cellStyle name="Normal 3 3 2 15 2 9" xfId="20790"/>
    <cellStyle name="Normal 3 3 2 15 2_Category Summary by LOB" xfId="20791"/>
    <cellStyle name="Normal 3 3 2 15 3" xfId="20792"/>
    <cellStyle name="Normal 3 3 2 15 3 2" xfId="20793"/>
    <cellStyle name="Normal 3 3 2 15 3 2 2" xfId="20794"/>
    <cellStyle name="Normal 3 3 2 15 3 2_Category Summary by LOB" xfId="20795"/>
    <cellStyle name="Normal 3 3 2 15 3 3" xfId="20796"/>
    <cellStyle name="Normal 3 3 2 15 3 3 2" xfId="20797"/>
    <cellStyle name="Normal 3 3 2 15 3 3_Category Summary by LOB" xfId="20798"/>
    <cellStyle name="Normal 3 3 2 15 3 4" xfId="20799"/>
    <cellStyle name="Normal 3 3 2 15 3 4 2" xfId="20800"/>
    <cellStyle name="Normal 3 3 2 15 3 4_Category Summary by LOB" xfId="20801"/>
    <cellStyle name="Normal 3 3 2 15 3 5" xfId="20802"/>
    <cellStyle name="Normal 3 3 2 15 3 5 2" xfId="20803"/>
    <cellStyle name="Normal 3 3 2 15 3 5_Category Summary by LOB" xfId="20804"/>
    <cellStyle name="Normal 3 3 2 15 3 6" xfId="20805"/>
    <cellStyle name="Normal 3 3 2 15 3 6 2" xfId="20806"/>
    <cellStyle name="Normal 3 3 2 15 3 6_Category Summary by LOB" xfId="20807"/>
    <cellStyle name="Normal 3 3 2 15 3 7" xfId="20808"/>
    <cellStyle name="Normal 3 3 2 15 3 7 2" xfId="20809"/>
    <cellStyle name="Normal 3 3 2 15 3 7_Category Summary by LOB" xfId="20810"/>
    <cellStyle name="Normal 3 3 2 15 3 8" xfId="20811"/>
    <cellStyle name="Normal 3 3 2 15 3 8 2" xfId="20812"/>
    <cellStyle name="Normal 3 3 2 15 3 8_Category Summary by LOB" xfId="20813"/>
    <cellStyle name="Normal 3 3 2 15 3 9" xfId="20814"/>
    <cellStyle name="Normal 3 3 2 15 3_Category Summary by LOB" xfId="20815"/>
    <cellStyle name="Normal 3 3 2 15 4" xfId="20816"/>
    <cellStyle name="Normal 3 3 2 15 4 2" xfId="20817"/>
    <cellStyle name="Normal 3 3 2 15 4_Category Summary by LOB" xfId="20818"/>
    <cellStyle name="Normal 3 3 2 15 5" xfId="20819"/>
    <cellStyle name="Normal 3 3 2 15 5 2" xfId="20820"/>
    <cellStyle name="Normal 3 3 2 15 5_Category Summary by LOB" xfId="20821"/>
    <cellStyle name="Normal 3 3 2 15 6" xfId="20822"/>
    <cellStyle name="Normal 3 3 2 15 6 2" xfId="20823"/>
    <cellStyle name="Normal 3 3 2 15 6_Category Summary by LOB" xfId="20824"/>
    <cellStyle name="Normal 3 3 2 15 7" xfId="20825"/>
    <cellStyle name="Normal 3 3 2 15 7 2" xfId="20826"/>
    <cellStyle name="Normal 3 3 2 15 7_Category Summary by LOB" xfId="20827"/>
    <cellStyle name="Normal 3 3 2 15 8" xfId="20828"/>
    <cellStyle name="Normal 3 3 2 15 8 2" xfId="20829"/>
    <cellStyle name="Normal 3 3 2 15 8_Category Summary by LOB" xfId="20830"/>
    <cellStyle name="Normal 3 3 2 15 9" xfId="20831"/>
    <cellStyle name="Normal 3 3 2 15 9 2" xfId="20832"/>
    <cellStyle name="Normal 3 3 2 15 9_Category Summary by LOB" xfId="20833"/>
    <cellStyle name="Normal 3 3 2 15_Category Summary by LOB" xfId="20834"/>
    <cellStyle name="Normal 3 3 2 150" xfId="20835"/>
    <cellStyle name="Normal 3 3 2 151" xfId="20836"/>
    <cellStyle name="Normal 3 3 2 152" xfId="20837"/>
    <cellStyle name="Normal 3 3 2 153" xfId="20838"/>
    <cellStyle name="Normal 3 3 2 154" xfId="20839"/>
    <cellStyle name="Normal 3 3 2 155" xfId="20840"/>
    <cellStyle name="Normal 3 3 2 156" xfId="20841"/>
    <cellStyle name="Normal 3 3 2 157" xfId="20842"/>
    <cellStyle name="Normal 3 3 2 158" xfId="20843"/>
    <cellStyle name="Normal 3 3 2 159" xfId="20844"/>
    <cellStyle name="Normal 3 3 2 16" xfId="20845"/>
    <cellStyle name="Normal 3 3 2 16 10" xfId="20846"/>
    <cellStyle name="Normal 3 3 2 16 10 2" xfId="20847"/>
    <cellStyle name="Normal 3 3 2 16 10_Category Summary by LOB" xfId="20848"/>
    <cellStyle name="Normal 3 3 2 16 11" xfId="20849"/>
    <cellStyle name="Normal 3 3 2 16 2" xfId="20850"/>
    <cellStyle name="Normal 3 3 2 16 2 2" xfId="20851"/>
    <cellStyle name="Normal 3 3 2 16 2 2 2" xfId="20852"/>
    <cellStyle name="Normal 3 3 2 16 2 2_Category Summary by LOB" xfId="20853"/>
    <cellStyle name="Normal 3 3 2 16 2 3" xfId="20854"/>
    <cellStyle name="Normal 3 3 2 16 2 3 2" xfId="20855"/>
    <cellStyle name="Normal 3 3 2 16 2 3_Category Summary by LOB" xfId="20856"/>
    <cellStyle name="Normal 3 3 2 16 2 4" xfId="20857"/>
    <cellStyle name="Normal 3 3 2 16 2 4 2" xfId="20858"/>
    <cellStyle name="Normal 3 3 2 16 2 4_Category Summary by LOB" xfId="20859"/>
    <cellStyle name="Normal 3 3 2 16 2 5" xfId="20860"/>
    <cellStyle name="Normal 3 3 2 16 2 5 2" xfId="20861"/>
    <cellStyle name="Normal 3 3 2 16 2 5_Category Summary by LOB" xfId="20862"/>
    <cellStyle name="Normal 3 3 2 16 2 6" xfId="20863"/>
    <cellStyle name="Normal 3 3 2 16 2 6 2" xfId="20864"/>
    <cellStyle name="Normal 3 3 2 16 2 6_Category Summary by LOB" xfId="20865"/>
    <cellStyle name="Normal 3 3 2 16 2 7" xfId="20866"/>
    <cellStyle name="Normal 3 3 2 16 2 7 2" xfId="20867"/>
    <cellStyle name="Normal 3 3 2 16 2 7_Category Summary by LOB" xfId="20868"/>
    <cellStyle name="Normal 3 3 2 16 2 8" xfId="20869"/>
    <cellStyle name="Normal 3 3 2 16 2 8 2" xfId="20870"/>
    <cellStyle name="Normal 3 3 2 16 2 8_Category Summary by LOB" xfId="20871"/>
    <cellStyle name="Normal 3 3 2 16 2 9" xfId="20872"/>
    <cellStyle name="Normal 3 3 2 16 2_Category Summary by LOB" xfId="20873"/>
    <cellStyle name="Normal 3 3 2 16 3" xfId="20874"/>
    <cellStyle name="Normal 3 3 2 16 3 2" xfId="20875"/>
    <cellStyle name="Normal 3 3 2 16 3 2 2" xfId="20876"/>
    <cellStyle name="Normal 3 3 2 16 3 2_Category Summary by LOB" xfId="20877"/>
    <cellStyle name="Normal 3 3 2 16 3 3" xfId="20878"/>
    <cellStyle name="Normal 3 3 2 16 3 3 2" xfId="20879"/>
    <cellStyle name="Normal 3 3 2 16 3 3_Category Summary by LOB" xfId="20880"/>
    <cellStyle name="Normal 3 3 2 16 3 4" xfId="20881"/>
    <cellStyle name="Normal 3 3 2 16 3 4 2" xfId="20882"/>
    <cellStyle name="Normal 3 3 2 16 3 4_Category Summary by LOB" xfId="20883"/>
    <cellStyle name="Normal 3 3 2 16 3 5" xfId="20884"/>
    <cellStyle name="Normal 3 3 2 16 3 5 2" xfId="20885"/>
    <cellStyle name="Normal 3 3 2 16 3 5_Category Summary by LOB" xfId="20886"/>
    <cellStyle name="Normal 3 3 2 16 3 6" xfId="20887"/>
    <cellStyle name="Normal 3 3 2 16 3 6 2" xfId="20888"/>
    <cellStyle name="Normal 3 3 2 16 3 6_Category Summary by LOB" xfId="20889"/>
    <cellStyle name="Normal 3 3 2 16 3 7" xfId="20890"/>
    <cellStyle name="Normal 3 3 2 16 3 7 2" xfId="20891"/>
    <cellStyle name="Normal 3 3 2 16 3 7_Category Summary by LOB" xfId="20892"/>
    <cellStyle name="Normal 3 3 2 16 3 8" xfId="20893"/>
    <cellStyle name="Normal 3 3 2 16 3 8 2" xfId="20894"/>
    <cellStyle name="Normal 3 3 2 16 3 8_Category Summary by LOB" xfId="20895"/>
    <cellStyle name="Normal 3 3 2 16 3 9" xfId="20896"/>
    <cellStyle name="Normal 3 3 2 16 3_Category Summary by LOB" xfId="20897"/>
    <cellStyle name="Normal 3 3 2 16 4" xfId="20898"/>
    <cellStyle name="Normal 3 3 2 16 4 2" xfId="20899"/>
    <cellStyle name="Normal 3 3 2 16 4_Category Summary by LOB" xfId="20900"/>
    <cellStyle name="Normal 3 3 2 16 5" xfId="20901"/>
    <cellStyle name="Normal 3 3 2 16 5 2" xfId="20902"/>
    <cellStyle name="Normal 3 3 2 16 5_Category Summary by LOB" xfId="20903"/>
    <cellStyle name="Normal 3 3 2 16 6" xfId="20904"/>
    <cellStyle name="Normal 3 3 2 16 6 2" xfId="20905"/>
    <cellStyle name="Normal 3 3 2 16 6_Category Summary by LOB" xfId="20906"/>
    <cellStyle name="Normal 3 3 2 16 7" xfId="20907"/>
    <cellStyle name="Normal 3 3 2 16 7 2" xfId="20908"/>
    <cellStyle name="Normal 3 3 2 16 7_Category Summary by LOB" xfId="20909"/>
    <cellStyle name="Normal 3 3 2 16 8" xfId="20910"/>
    <cellStyle name="Normal 3 3 2 16 8 2" xfId="20911"/>
    <cellStyle name="Normal 3 3 2 16 8_Category Summary by LOB" xfId="20912"/>
    <cellStyle name="Normal 3 3 2 16 9" xfId="20913"/>
    <cellStyle name="Normal 3 3 2 16 9 2" xfId="20914"/>
    <cellStyle name="Normal 3 3 2 16 9_Category Summary by LOB" xfId="20915"/>
    <cellStyle name="Normal 3 3 2 16_Category Summary by LOB" xfId="20916"/>
    <cellStyle name="Normal 3 3 2 160" xfId="20917"/>
    <cellStyle name="Normal 3 3 2 161" xfId="20918"/>
    <cellStyle name="Normal 3 3 2 162" xfId="20919"/>
    <cellStyle name="Normal 3 3 2 163" xfId="20920"/>
    <cellStyle name="Normal 3 3 2 164" xfId="20921"/>
    <cellStyle name="Normal 3 3 2 165" xfId="20922"/>
    <cellStyle name="Normal 3 3 2 166" xfId="20923"/>
    <cellStyle name="Normal 3 3 2 167" xfId="20924"/>
    <cellStyle name="Normal 3 3 2 168" xfId="20925"/>
    <cellStyle name="Normal 3 3 2 169" xfId="20926"/>
    <cellStyle name="Normal 3 3 2 17" xfId="20927"/>
    <cellStyle name="Normal 3 3 2 17 10" xfId="20928"/>
    <cellStyle name="Normal 3 3 2 17 10 2" xfId="20929"/>
    <cellStyle name="Normal 3 3 2 17 10_Category Summary by LOB" xfId="20930"/>
    <cellStyle name="Normal 3 3 2 17 11" xfId="20931"/>
    <cellStyle name="Normal 3 3 2 17 2" xfId="20932"/>
    <cellStyle name="Normal 3 3 2 17 2 2" xfId="20933"/>
    <cellStyle name="Normal 3 3 2 17 2 2 2" xfId="20934"/>
    <cellStyle name="Normal 3 3 2 17 2 2_Category Summary by LOB" xfId="20935"/>
    <cellStyle name="Normal 3 3 2 17 2 3" xfId="20936"/>
    <cellStyle name="Normal 3 3 2 17 2 3 2" xfId="20937"/>
    <cellStyle name="Normal 3 3 2 17 2 3_Category Summary by LOB" xfId="20938"/>
    <cellStyle name="Normal 3 3 2 17 2 4" xfId="20939"/>
    <cellStyle name="Normal 3 3 2 17 2 4 2" xfId="20940"/>
    <cellStyle name="Normal 3 3 2 17 2 4_Category Summary by LOB" xfId="20941"/>
    <cellStyle name="Normal 3 3 2 17 2 5" xfId="20942"/>
    <cellStyle name="Normal 3 3 2 17 2 5 2" xfId="20943"/>
    <cellStyle name="Normal 3 3 2 17 2 5_Category Summary by LOB" xfId="20944"/>
    <cellStyle name="Normal 3 3 2 17 2 6" xfId="20945"/>
    <cellStyle name="Normal 3 3 2 17 2 6 2" xfId="20946"/>
    <cellStyle name="Normal 3 3 2 17 2 6_Category Summary by LOB" xfId="20947"/>
    <cellStyle name="Normal 3 3 2 17 2 7" xfId="20948"/>
    <cellStyle name="Normal 3 3 2 17 2 7 2" xfId="20949"/>
    <cellStyle name="Normal 3 3 2 17 2 7_Category Summary by LOB" xfId="20950"/>
    <cellStyle name="Normal 3 3 2 17 2 8" xfId="20951"/>
    <cellStyle name="Normal 3 3 2 17 2 8 2" xfId="20952"/>
    <cellStyle name="Normal 3 3 2 17 2 8_Category Summary by LOB" xfId="20953"/>
    <cellStyle name="Normal 3 3 2 17 2 9" xfId="20954"/>
    <cellStyle name="Normal 3 3 2 17 2_Category Summary by LOB" xfId="20955"/>
    <cellStyle name="Normal 3 3 2 17 3" xfId="20956"/>
    <cellStyle name="Normal 3 3 2 17 3 2" xfId="20957"/>
    <cellStyle name="Normal 3 3 2 17 3 2 2" xfId="20958"/>
    <cellStyle name="Normal 3 3 2 17 3 2_Category Summary by LOB" xfId="20959"/>
    <cellStyle name="Normal 3 3 2 17 3 3" xfId="20960"/>
    <cellStyle name="Normal 3 3 2 17 3 3 2" xfId="20961"/>
    <cellStyle name="Normal 3 3 2 17 3 3_Category Summary by LOB" xfId="20962"/>
    <cellStyle name="Normal 3 3 2 17 3 4" xfId="20963"/>
    <cellStyle name="Normal 3 3 2 17 3 4 2" xfId="20964"/>
    <cellStyle name="Normal 3 3 2 17 3 4_Category Summary by LOB" xfId="20965"/>
    <cellStyle name="Normal 3 3 2 17 3 5" xfId="20966"/>
    <cellStyle name="Normal 3 3 2 17 3 5 2" xfId="20967"/>
    <cellStyle name="Normal 3 3 2 17 3 5_Category Summary by LOB" xfId="20968"/>
    <cellStyle name="Normal 3 3 2 17 3 6" xfId="20969"/>
    <cellStyle name="Normal 3 3 2 17 3 6 2" xfId="20970"/>
    <cellStyle name="Normal 3 3 2 17 3 6_Category Summary by LOB" xfId="20971"/>
    <cellStyle name="Normal 3 3 2 17 3 7" xfId="20972"/>
    <cellStyle name="Normal 3 3 2 17 3 7 2" xfId="20973"/>
    <cellStyle name="Normal 3 3 2 17 3 7_Category Summary by LOB" xfId="20974"/>
    <cellStyle name="Normal 3 3 2 17 3 8" xfId="20975"/>
    <cellStyle name="Normal 3 3 2 17 3 8 2" xfId="20976"/>
    <cellStyle name="Normal 3 3 2 17 3 8_Category Summary by LOB" xfId="20977"/>
    <cellStyle name="Normal 3 3 2 17 3 9" xfId="20978"/>
    <cellStyle name="Normal 3 3 2 17 3_Category Summary by LOB" xfId="20979"/>
    <cellStyle name="Normal 3 3 2 17 4" xfId="20980"/>
    <cellStyle name="Normal 3 3 2 17 4 2" xfId="20981"/>
    <cellStyle name="Normal 3 3 2 17 4_Category Summary by LOB" xfId="20982"/>
    <cellStyle name="Normal 3 3 2 17 5" xfId="20983"/>
    <cellStyle name="Normal 3 3 2 17 5 2" xfId="20984"/>
    <cellStyle name="Normal 3 3 2 17 5_Category Summary by LOB" xfId="20985"/>
    <cellStyle name="Normal 3 3 2 17 6" xfId="20986"/>
    <cellStyle name="Normal 3 3 2 17 6 2" xfId="20987"/>
    <cellStyle name="Normal 3 3 2 17 6_Category Summary by LOB" xfId="20988"/>
    <cellStyle name="Normal 3 3 2 17 7" xfId="20989"/>
    <cellStyle name="Normal 3 3 2 17 7 2" xfId="20990"/>
    <cellStyle name="Normal 3 3 2 17 7_Category Summary by LOB" xfId="20991"/>
    <cellStyle name="Normal 3 3 2 17 8" xfId="20992"/>
    <cellStyle name="Normal 3 3 2 17 8 2" xfId="20993"/>
    <cellStyle name="Normal 3 3 2 17 8_Category Summary by LOB" xfId="20994"/>
    <cellStyle name="Normal 3 3 2 17 9" xfId="20995"/>
    <cellStyle name="Normal 3 3 2 17 9 2" xfId="20996"/>
    <cellStyle name="Normal 3 3 2 17 9_Category Summary by LOB" xfId="20997"/>
    <cellStyle name="Normal 3 3 2 17_Category Summary by LOB" xfId="20998"/>
    <cellStyle name="Normal 3 3 2 170" xfId="20999"/>
    <cellStyle name="Normal 3 3 2 171" xfId="21000"/>
    <cellStyle name="Normal 3 3 2 172" xfId="21001"/>
    <cellStyle name="Normal 3 3 2 173" xfId="21002"/>
    <cellStyle name="Normal 3 3 2 174" xfId="21003"/>
    <cellStyle name="Normal 3 3 2 175" xfId="21004"/>
    <cellStyle name="Normal 3 3 2 176" xfId="21005"/>
    <cellStyle name="Normal 3 3 2 177" xfId="21006"/>
    <cellStyle name="Normal 3 3 2 178" xfId="21007"/>
    <cellStyle name="Normal 3 3 2 179" xfId="21008"/>
    <cellStyle name="Normal 3 3 2 18" xfId="21009"/>
    <cellStyle name="Normal 3 3 2 18 10" xfId="21010"/>
    <cellStyle name="Normal 3 3 2 18 10 2" xfId="21011"/>
    <cellStyle name="Normal 3 3 2 18 10_Category Summary by LOB" xfId="21012"/>
    <cellStyle name="Normal 3 3 2 18 11" xfId="21013"/>
    <cellStyle name="Normal 3 3 2 18 2" xfId="21014"/>
    <cellStyle name="Normal 3 3 2 18 2 2" xfId="21015"/>
    <cellStyle name="Normal 3 3 2 18 2 2 2" xfId="21016"/>
    <cellStyle name="Normal 3 3 2 18 2 2_Category Summary by LOB" xfId="21017"/>
    <cellStyle name="Normal 3 3 2 18 2 3" xfId="21018"/>
    <cellStyle name="Normal 3 3 2 18 2 3 2" xfId="21019"/>
    <cellStyle name="Normal 3 3 2 18 2 3_Category Summary by LOB" xfId="21020"/>
    <cellStyle name="Normal 3 3 2 18 2 4" xfId="21021"/>
    <cellStyle name="Normal 3 3 2 18 2 4 2" xfId="21022"/>
    <cellStyle name="Normal 3 3 2 18 2 4_Category Summary by LOB" xfId="21023"/>
    <cellStyle name="Normal 3 3 2 18 2 5" xfId="21024"/>
    <cellStyle name="Normal 3 3 2 18 2 5 2" xfId="21025"/>
    <cellStyle name="Normal 3 3 2 18 2 5_Category Summary by LOB" xfId="21026"/>
    <cellStyle name="Normal 3 3 2 18 2 6" xfId="21027"/>
    <cellStyle name="Normal 3 3 2 18 2 6 2" xfId="21028"/>
    <cellStyle name="Normal 3 3 2 18 2 6_Category Summary by LOB" xfId="21029"/>
    <cellStyle name="Normal 3 3 2 18 2 7" xfId="21030"/>
    <cellStyle name="Normal 3 3 2 18 2 7 2" xfId="21031"/>
    <cellStyle name="Normal 3 3 2 18 2 7_Category Summary by LOB" xfId="21032"/>
    <cellStyle name="Normal 3 3 2 18 2 8" xfId="21033"/>
    <cellStyle name="Normal 3 3 2 18 2 8 2" xfId="21034"/>
    <cellStyle name="Normal 3 3 2 18 2 8_Category Summary by LOB" xfId="21035"/>
    <cellStyle name="Normal 3 3 2 18 2 9" xfId="21036"/>
    <cellStyle name="Normal 3 3 2 18 2_Category Summary by LOB" xfId="21037"/>
    <cellStyle name="Normal 3 3 2 18 3" xfId="21038"/>
    <cellStyle name="Normal 3 3 2 18 3 2" xfId="21039"/>
    <cellStyle name="Normal 3 3 2 18 3 2 2" xfId="21040"/>
    <cellStyle name="Normal 3 3 2 18 3 2_Category Summary by LOB" xfId="21041"/>
    <cellStyle name="Normal 3 3 2 18 3 3" xfId="21042"/>
    <cellStyle name="Normal 3 3 2 18 3 3 2" xfId="21043"/>
    <cellStyle name="Normal 3 3 2 18 3 3_Category Summary by LOB" xfId="21044"/>
    <cellStyle name="Normal 3 3 2 18 3 4" xfId="21045"/>
    <cellStyle name="Normal 3 3 2 18 3 4 2" xfId="21046"/>
    <cellStyle name="Normal 3 3 2 18 3 4_Category Summary by LOB" xfId="21047"/>
    <cellStyle name="Normal 3 3 2 18 3 5" xfId="21048"/>
    <cellStyle name="Normal 3 3 2 18 3 5 2" xfId="21049"/>
    <cellStyle name="Normal 3 3 2 18 3 5_Category Summary by LOB" xfId="21050"/>
    <cellStyle name="Normal 3 3 2 18 3 6" xfId="21051"/>
    <cellStyle name="Normal 3 3 2 18 3 6 2" xfId="21052"/>
    <cellStyle name="Normal 3 3 2 18 3 6_Category Summary by LOB" xfId="21053"/>
    <cellStyle name="Normal 3 3 2 18 3 7" xfId="21054"/>
    <cellStyle name="Normal 3 3 2 18 3 7 2" xfId="21055"/>
    <cellStyle name="Normal 3 3 2 18 3 7_Category Summary by LOB" xfId="21056"/>
    <cellStyle name="Normal 3 3 2 18 3 8" xfId="21057"/>
    <cellStyle name="Normal 3 3 2 18 3 8 2" xfId="21058"/>
    <cellStyle name="Normal 3 3 2 18 3 8_Category Summary by LOB" xfId="21059"/>
    <cellStyle name="Normal 3 3 2 18 3 9" xfId="21060"/>
    <cellStyle name="Normal 3 3 2 18 3_Category Summary by LOB" xfId="21061"/>
    <cellStyle name="Normal 3 3 2 18 4" xfId="21062"/>
    <cellStyle name="Normal 3 3 2 18 4 2" xfId="21063"/>
    <cellStyle name="Normal 3 3 2 18 4_Category Summary by LOB" xfId="21064"/>
    <cellStyle name="Normal 3 3 2 18 5" xfId="21065"/>
    <cellStyle name="Normal 3 3 2 18 5 2" xfId="21066"/>
    <cellStyle name="Normal 3 3 2 18 5_Category Summary by LOB" xfId="21067"/>
    <cellStyle name="Normal 3 3 2 18 6" xfId="21068"/>
    <cellStyle name="Normal 3 3 2 18 6 2" xfId="21069"/>
    <cellStyle name="Normal 3 3 2 18 6_Category Summary by LOB" xfId="21070"/>
    <cellStyle name="Normal 3 3 2 18 7" xfId="21071"/>
    <cellStyle name="Normal 3 3 2 18 7 2" xfId="21072"/>
    <cellStyle name="Normal 3 3 2 18 7_Category Summary by LOB" xfId="21073"/>
    <cellStyle name="Normal 3 3 2 18 8" xfId="21074"/>
    <cellStyle name="Normal 3 3 2 18 8 2" xfId="21075"/>
    <cellStyle name="Normal 3 3 2 18 8_Category Summary by LOB" xfId="21076"/>
    <cellStyle name="Normal 3 3 2 18 9" xfId="21077"/>
    <cellStyle name="Normal 3 3 2 18 9 2" xfId="21078"/>
    <cellStyle name="Normal 3 3 2 18 9_Category Summary by LOB" xfId="21079"/>
    <cellStyle name="Normal 3 3 2 18_Category Summary by LOB" xfId="21080"/>
    <cellStyle name="Normal 3 3 2 180" xfId="21081"/>
    <cellStyle name="Normal 3 3 2 181" xfId="21082"/>
    <cellStyle name="Normal 3 3 2 182" xfId="21083"/>
    <cellStyle name="Normal 3 3 2 183" xfId="21084"/>
    <cellStyle name="Normal 3 3 2 184" xfId="21085"/>
    <cellStyle name="Normal 3 3 2 185" xfId="21086"/>
    <cellStyle name="Normal 3 3 2 186" xfId="21087"/>
    <cellStyle name="Normal 3 3 2 187" xfId="21088"/>
    <cellStyle name="Normal 3 3 2 188" xfId="21089"/>
    <cellStyle name="Normal 3 3 2 189" xfId="21090"/>
    <cellStyle name="Normal 3 3 2 19" xfId="21091"/>
    <cellStyle name="Normal 3 3 2 19 10" xfId="21092"/>
    <cellStyle name="Normal 3 3 2 19 10 2" xfId="21093"/>
    <cellStyle name="Normal 3 3 2 19 10_Category Summary by LOB" xfId="21094"/>
    <cellStyle name="Normal 3 3 2 19 11" xfId="21095"/>
    <cellStyle name="Normal 3 3 2 19 2" xfId="21096"/>
    <cellStyle name="Normal 3 3 2 19 2 2" xfId="21097"/>
    <cellStyle name="Normal 3 3 2 19 2 2 2" xfId="21098"/>
    <cellStyle name="Normal 3 3 2 19 2 2_Category Summary by LOB" xfId="21099"/>
    <cellStyle name="Normal 3 3 2 19 2 3" xfId="21100"/>
    <cellStyle name="Normal 3 3 2 19 2 3 2" xfId="21101"/>
    <cellStyle name="Normal 3 3 2 19 2 3_Category Summary by LOB" xfId="21102"/>
    <cellStyle name="Normal 3 3 2 19 2 4" xfId="21103"/>
    <cellStyle name="Normal 3 3 2 19 2 4 2" xfId="21104"/>
    <cellStyle name="Normal 3 3 2 19 2 4_Category Summary by LOB" xfId="21105"/>
    <cellStyle name="Normal 3 3 2 19 2 5" xfId="21106"/>
    <cellStyle name="Normal 3 3 2 19 2 5 2" xfId="21107"/>
    <cellStyle name="Normal 3 3 2 19 2 5_Category Summary by LOB" xfId="21108"/>
    <cellStyle name="Normal 3 3 2 19 2 6" xfId="21109"/>
    <cellStyle name="Normal 3 3 2 19 2 6 2" xfId="21110"/>
    <cellStyle name="Normal 3 3 2 19 2 6_Category Summary by LOB" xfId="21111"/>
    <cellStyle name="Normal 3 3 2 19 2 7" xfId="21112"/>
    <cellStyle name="Normal 3 3 2 19 2 7 2" xfId="21113"/>
    <cellStyle name="Normal 3 3 2 19 2 7_Category Summary by LOB" xfId="21114"/>
    <cellStyle name="Normal 3 3 2 19 2 8" xfId="21115"/>
    <cellStyle name="Normal 3 3 2 19 2 8 2" xfId="21116"/>
    <cellStyle name="Normal 3 3 2 19 2 8_Category Summary by LOB" xfId="21117"/>
    <cellStyle name="Normal 3 3 2 19 2 9" xfId="21118"/>
    <cellStyle name="Normal 3 3 2 19 2_Category Summary by LOB" xfId="21119"/>
    <cellStyle name="Normal 3 3 2 19 3" xfId="21120"/>
    <cellStyle name="Normal 3 3 2 19 3 2" xfId="21121"/>
    <cellStyle name="Normal 3 3 2 19 3 2 2" xfId="21122"/>
    <cellStyle name="Normal 3 3 2 19 3 2_Category Summary by LOB" xfId="21123"/>
    <cellStyle name="Normal 3 3 2 19 3 3" xfId="21124"/>
    <cellStyle name="Normal 3 3 2 19 3 3 2" xfId="21125"/>
    <cellStyle name="Normal 3 3 2 19 3 3_Category Summary by LOB" xfId="21126"/>
    <cellStyle name="Normal 3 3 2 19 3 4" xfId="21127"/>
    <cellStyle name="Normal 3 3 2 19 3 4 2" xfId="21128"/>
    <cellStyle name="Normal 3 3 2 19 3 4_Category Summary by LOB" xfId="21129"/>
    <cellStyle name="Normal 3 3 2 19 3 5" xfId="21130"/>
    <cellStyle name="Normal 3 3 2 19 3 5 2" xfId="21131"/>
    <cellStyle name="Normal 3 3 2 19 3 5_Category Summary by LOB" xfId="21132"/>
    <cellStyle name="Normal 3 3 2 19 3 6" xfId="21133"/>
    <cellStyle name="Normal 3 3 2 19 3 6 2" xfId="21134"/>
    <cellStyle name="Normal 3 3 2 19 3 6_Category Summary by LOB" xfId="21135"/>
    <cellStyle name="Normal 3 3 2 19 3 7" xfId="21136"/>
    <cellStyle name="Normal 3 3 2 19 3 7 2" xfId="21137"/>
    <cellStyle name="Normal 3 3 2 19 3 7_Category Summary by LOB" xfId="21138"/>
    <cellStyle name="Normal 3 3 2 19 3 8" xfId="21139"/>
    <cellStyle name="Normal 3 3 2 19 3 8 2" xfId="21140"/>
    <cellStyle name="Normal 3 3 2 19 3 8_Category Summary by LOB" xfId="21141"/>
    <cellStyle name="Normal 3 3 2 19 3 9" xfId="21142"/>
    <cellStyle name="Normal 3 3 2 19 3_Category Summary by LOB" xfId="21143"/>
    <cellStyle name="Normal 3 3 2 19 4" xfId="21144"/>
    <cellStyle name="Normal 3 3 2 19 4 2" xfId="21145"/>
    <cellStyle name="Normal 3 3 2 19 4_Category Summary by LOB" xfId="21146"/>
    <cellStyle name="Normal 3 3 2 19 5" xfId="21147"/>
    <cellStyle name="Normal 3 3 2 19 5 2" xfId="21148"/>
    <cellStyle name="Normal 3 3 2 19 5_Category Summary by LOB" xfId="21149"/>
    <cellStyle name="Normal 3 3 2 19 6" xfId="21150"/>
    <cellStyle name="Normal 3 3 2 19 6 2" xfId="21151"/>
    <cellStyle name="Normal 3 3 2 19 6_Category Summary by LOB" xfId="21152"/>
    <cellStyle name="Normal 3 3 2 19 7" xfId="21153"/>
    <cellStyle name="Normal 3 3 2 19 7 2" xfId="21154"/>
    <cellStyle name="Normal 3 3 2 19 7_Category Summary by LOB" xfId="21155"/>
    <cellStyle name="Normal 3 3 2 19 8" xfId="21156"/>
    <cellStyle name="Normal 3 3 2 19 8 2" xfId="21157"/>
    <cellStyle name="Normal 3 3 2 19 8_Category Summary by LOB" xfId="21158"/>
    <cellStyle name="Normal 3 3 2 19 9" xfId="21159"/>
    <cellStyle name="Normal 3 3 2 19 9 2" xfId="21160"/>
    <cellStyle name="Normal 3 3 2 19 9_Category Summary by LOB" xfId="21161"/>
    <cellStyle name="Normal 3 3 2 19_Category Summary by LOB" xfId="21162"/>
    <cellStyle name="Normal 3 3 2 190" xfId="21163"/>
    <cellStyle name="Normal 3 3 2 191" xfId="21164"/>
    <cellStyle name="Normal 3 3 2 192" xfId="21165"/>
    <cellStyle name="Normal 3 3 2 193" xfId="21166"/>
    <cellStyle name="Normal 3 3 2 194" xfId="21167"/>
    <cellStyle name="Normal 3 3 2 195" xfId="21168"/>
    <cellStyle name="Normal 3 3 2 196" xfId="21169"/>
    <cellStyle name="Normal 3 3 2 197" xfId="21170"/>
    <cellStyle name="Normal 3 3 2 198" xfId="21171"/>
    <cellStyle name="Normal 3 3 2 199" xfId="21172"/>
    <cellStyle name="Normal 3 3 2 2" xfId="21173"/>
    <cellStyle name="Normal 3 3 2 2 10" xfId="21174"/>
    <cellStyle name="Normal 3 3 2 2 10 2" xfId="21175"/>
    <cellStyle name="Normal 3 3 2 2 10_Category Summary by LOB" xfId="21176"/>
    <cellStyle name="Normal 3 3 2 2 11" xfId="21177"/>
    <cellStyle name="Normal 3 3 2 2 12" xfId="21178"/>
    <cellStyle name="Normal 3 3 2 2 13" xfId="21179"/>
    <cellStyle name="Normal 3 3 2 2 2" xfId="21180"/>
    <cellStyle name="Normal 3 3 2 2 2 10" xfId="21181"/>
    <cellStyle name="Normal 3 3 2 2 2 2" xfId="21182"/>
    <cellStyle name="Normal 3 3 2 2 2 2 2" xfId="21183"/>
    <cellStyle name="Normal 3 3 2 2 2 2_Category Summary by LOB" xfId="21184"/>
    <cellStyle name="Normal 3 3 2 2 2 3" xfId="21185"/>
    <cellStyle name="Normal 3 3 2 2 2 3 2" xfId="21186"/>
    <cellStyle name="Normal 3 3 2 2 2 3_Category Summary by LOB" xfId="21187"/>
    <cellStyle name="Normal 3 3 2 2 2 4" xfId="21188"/>
    <cellStyle name="Normal 3 3 2 2 2 4 2" xfId="21189"/>
    <cellStyle name="Normal 3 3 2 2 2 4_Category Summary by LOB" xfId="21190"/>
    <cellStyle name="Normal 3 3 2 2 2 5" xfId="21191"/>
    <cellStyle name="Normal 3 3 2 2 2 5 2" xfId="21192"/>
    <cellStyle name="Normal 3 3 2 2 2 5_Category Summary by LOB" xfId="21193"/>
    <cellStyle name="Normal 3 3 2 2 2 6" xfId="21194"/>
    <cellStyle name="Normal 3 3 2 2 2 6 2" xfId="21195"/>
    <cellStyle name="Normal 3 3 2 2 2 6_Category Summary by LOB" xfId="21196"/>
    <cellStyle name="Normal 3 3 2 2 2 7" xfId="21197"/>
    <cellStyle name="Normal 3 3 2 2 2 7 2" xfId="21198"/>
    <cellStyle name="Normal 3 3 2 2 2 7_Category Summary by LOB" xfId="21199"/>
    <cellStyle name="Normal 3 3 2 2 2 8" xfId="21200"/>
    <cellStyle name="Normal 3 3 2 2 2 8 2" xfId="21201"/>
    <cellStyle name="Normal 3 3 2 2 2 8_Category Summary by LOB" xfId="21202"/>
    <cellStyle name="Normal 3 3 2 2 2 9" xfId="21203"/>
    <cellStyle name="Normal 3 3 2 2 2_Category Summary by LOB" xfId="21204"/>
    <cellStyle name="Normal 3 3 2 2 3" xfId="21205"/>
    <cellStyle name="Normal 3 3 2 2 3 10" xfId="21206"/>
    <cellStyle name="Normal 3 3 2 2 3 2" xfId="21207"/>
    <cellStyle name="Normal 3 3 2 2 3 2 2" xfId="21208"/>
    <cellStyle name="Normal 3 3 2 2 3 2_Category Summary by LOB" xfId="21209"/>
    <cellStyle name="Normal 3 3 2 2 3 3" xfId="21210"/>
    <cellStyle name="Normal 3 3 2 2 3 3 2" xfId="21211"/>
    <cellStyle name="Normal 3 3 2 2 3 3_Category Summary by LOB" xfId="21212"/>
    <cellStyle name="Normal 3 3 2 2 3 4" xfId="21213"/>
    <cellStyle name="Normal 3 3 2 2 3 4 2" xfId="21214"/>
    <cellStyle name="Normal 3 3 2 2 3 4_Category Summary by LOB" xfId="21215"/>
    <cellStyle name="Normal 3 3 2 2 3 5" xfId="21216"/>
    <cellStyle name="Normal 3 3 2 2 3 5 2" xfId="21217"/>
    <cellStyle name="Normal 3 3 2 2 3 5_Category Summary by LOB" xfId="21218"/>
    <cellStyle name="Normal 3 3 2 2 3 6" xfId="21219"/>
    <cellStyle name="Normal 3 3 2 2 3 6 2" xfId="21220"/>
    <cellStyle name="Normal 3 3 2 2 3 6_Category Summary by LOB" xfId="21221"/>
    <cellStyle name="Normal 3 3 2 2 3 7" xfId="21222"/>
    <cellStyle name="Normal 3 3 2 2 3 7 2" xfId="21223"/>
    <cellStyle name="Normal 3 3 2 2 3 7_Category Summary by LOB" xfId="21224"/>
    <cellStyle name="Normal 3 3 2 2 3 8" xfId="21225"/>
    <cellStyle name="Normal 3 3 2 2 3 8 2" xfId="21226"/>
    <cellStyle name="Normal 3 3 2 2 3 8_Category Summary by LOB" xfId="21227"/>
    <cellStyle name="Normal 3 3 2 2 3 9" xfId="21228"/>
    <cellStyle name="Normal 3 3 2 2 3_Category Summary by LOB" xfId="21229"/>
    <cellStyle name="Normal 3 3 2 2 4" xfId="21230"/>
    <cellStyle name="Normal 3 3 2 2 4 2" xfId="21231"/>
    <cellStyle name="Normal 3 3 2 2 4 3" xfId="21232"/>
    <cellStyle name="Normal 3 3 2 2 4_Category Summary by LOB" xfId="21233"/>
    <cellStyle name="Normal 3 3 2 2 5" xfId="21234"/>
    <cellStyle name="Normal 3 3 2 2 5 2" xfId="21235"/>
    <cellStyle name="Normal 3 3 2 2 5_Category Summary by LOB" xfId="21236"/>
    <cellStyle name="Normal 3 3 2 2 6" xfId="21237"/>
    <cellStyle name="Normal 3 3 2 2 6 2" xfId="21238"/>
    <cellStyle name="Normal 3 3 2 2 6_Category Summary by LOB" xfId="21239"/>
    <cellStyle name="Normal 3 3 2 2 7" xfId="21240"/>
    <cellStyle name="Normal 3 3 2 2 7 2" xfId="21241"/>
    <cellStyle name="Normal 3 3 2 2 7_Category Summary by LOB" xfId="21242"/>
    <cellStyle name="Normal 3 3 2 2 8" xfId="21243"/>
    <cellStyle name="Normal 3 3 2 2 8 2" xfId="21244"/>
    <cellStyle name="Normal 3 3 2 2 8_Category Summary by LOB" xfId="21245"/>
    <cellStyle name="Normal 3 3 2 2 9" xfId="21246"/>
    <cellStyle name="Normal 3 3 2 2 9 2" xfId="21247"/>
    <cellStyle name="Normal 3 3 2 2 9_Category Summary by LOB" xfId="21248"/>
    <cellStyle name="Normal 3 3 2 2_Category Summary by LOB" xfId="21249"/>
    <cellStyle name="Normal 3 3 2 20" xfId="21250"/>
    <cellStyle name="Normal 3 3 2 20 10" xfId="21251"/>
    <cellStyle name="Normal 3 3 2 20 10 2" xfId="21252"/>
    <cellStyle name="Normal 3 3 2 20 10_Category Summary by LOB" xfId="21253"/>
    <cellStyle name="Normal 3 3 2 20 11" xfId="21254"/>
    <cellStyle name="Normal 3 3 2 20 2" xfId="21255"/>
    <cellStyle name="Normal 3 3 2 20 2 2" xfId="21256"/>
    <cellStyle name="Normal 3 3 2 20 2 2 2" xfId="21257"/>
    <cellStyle name="Normal 3 3 2 20 2 2_Category Summary by LOB" xfId="21258"/>
    <cellStyle name="Normal 3 3 2 20 2 3" xfId="21259"/>
    <cellStyle name="Normal 3 3 2 20 2 3 2" xfId="21260"/>
    <cellStyle name="Normal 3 3 2 20 2 3_Category Summary by LOB" xfId="21261"/>
    <cellStyle name="Normal 3 3 2 20 2 4" xfId="21262"/>
    <cellStyle name="Normal 3 3 2 20 2 4 2" xfId="21263"/>
    <cellStyle name="Normal 3 3 2 20 2 4_Category Summary by LOB" xfId="21264"/>
    <cellStyle name="Normal 3 3 2 20 2 5" xfId="21265"/>
    <cellStyle name="Normal 3 3 2 20 2 5 2" xfId="21266"/>
    <cellStyle name="Normal 3 3 2 20 2 5_Category Summary by LOB" xfId="21267"/>
    <cellStyle name="Normal 3 3 2 20 2 6" xfId="21268"/>
    <cellStyle name="Normal 3 3 2 20 2 6 2" xfId="21269"/>
    <cellStyle name="Normal 3 3 2 20 2 6_Category Summary by LOB" xfId="21270"/>
    <cellStyle name="Normal 3 3 2 20 2 7" xfId="21271"/>
    <cellStyle name="Normal 3 3 2 20 2 7 2" xfId="21272"/>
    <cellStyle name="Normal 3 3 2 20 2 7_Category Summary by LOB" xfId="21273"/>
    <cellStyle name="Normal 3 3 2 20 2 8" xfId="21274"/>
    <cellStyle name="Normal 3 3 2 20 2 8 2" xfId="21275"/>
    <cellStyle name="Normal 3 3 2 20 2 8_Category Summary by LOB" xfId="21276"/>
    <cellStyle name="Normal 3 3 2 20 2 9" xfId="21277"/>
    <cellStyle name="Normal 3 3 2 20 2_Category Summary by LOB" xfId="21278"/>
    <cellStyle name="Normal 3 3 2 20 3" xfId="21279"/>
    <cellStyle name="Normal 3 3 2 20 3 2" xfId="21280"/>
    <cellStyle name="Normal 3 3 2 20 3 2 2" xfId="21281"/>
    <cellStyle name="Normal 3 3 2 20 3 2_Category Summary by LOB" xfId="21282"/>
    <cellStyle name="Normal 3 3 2 20 3 3" xfId="21283"/>
    <cellStyle name="Normal 3 3 2 20 3 3 2" xfId="21284"/>
    <cellStyle name="Normal 3 3 2 20 3 3_Category Summary by LOB" xfId="21285"/>
    <cellStyle name="Normal 3 3 2 20 3 4" xfId="21286"/>
    <cellStyle name="Normal 3 3 2 20 3 4 2" xfId="21287"/>
    <cellStyle name="Normal 3 3 2 20 3 4_Category Summary by LOB" xfId="21288"/>
    <cellStyle name="Normal 3 3 2 20 3 5" xfId="21289"/>
    <cellStyle name="Normal 3 3 2 20 3 5 2" xfId="21290"/>
    <cellStyle name="Normal 3 3 2 20 3 5_Category Summary by LOB" xfId="21291"/>
    <cellStyle name="Normal 3 3 2 20 3 6" xfId="21292"/>
    <cellStyle name="Normal 3 3 2 20 3 6 2" xfId="21293"/>
    <cellStyle name="Normal 3 3 2 20 3 6_Category Summary by LOB" xfId="21294"/>
    <cellStyle name="Normal 3 3 2 20 3 7" xfId="21295"/>
    <cellStyle name="Normal 3 3 2 20 3 7 2" xfId="21296"/>
    <cellStyle name="Normal 3 3 2 20 3 7_Category Summary by LOB" xfId="21297"/>
    <cellStyle name="Normal 3 3 2 20 3 8" xfId="21298"/>
    <cellStyle name="Normal 3 3 2 20 3 8 2" xfId="21299"/>
    <cellStyle name="Normal 3 3 2 20 3 8_Category Summary by LOB" xfId="21300"/>
    <cellStyle name="Normal 3 3 2 20 3 9" xfId="21301"/>
    <cellStyle name="Normal 3 3 2 20 3_Category Summary by LOB" xfId="21302"/>
    <cellStyle name="Normal 3 3 2 20 4" xfId="21303"/>
    <cellStyle name="Normal 3 3 2 20 4 2" xfId="21304"/>
    <cellStyle name="Normal 3 3 2 20 4_Category Summary by LOB" xfId="21305"/>
    <cellStyle name="Normal 3 3 2 20 5" xfId="21306"/>
    <cellStyle name="Normal 3 3 2 20 5 2" xfId="21307"/>
    <cellStyle name="Normal 3 3 2 20 5_Category Summary by LOB" xfId="21308"/>
    <cellStyle name="Normal 3 3 2 20 6" xfId="21309"/>
    <cellStyle name="Normal 3 3 2 20 6 2" xfId="21310"/>
    <cellStyle name="Normal 3 3 2 20 6_Category Summary by LOB" xfId="21311"/>
    <cellStyle name="Normal 3 3 2 20 7" xfId="21312"/>
    <cellStyle name="Normal 3 3 2 20 7 2" xfId="21313"/>
    <cellStyle name="Normal 3 3 2 20 7_Category Summary by LOB" xfId="21314"/>
    <cellStyle name="Normal 3 3 2 20 8" xfId="21315"/>
    <cellStyle name="Normal 3 3 2 20 8 2" xfId="21316"/>
    <cellStyle name="Normal 3 3 2 20 8_Category Summary by LOB" xfId="21317"/>
    <cellStyle name="Normal 3 3 2 20 9" xfId="21318"/>
    <cellStyle name="Normal 3 3 2 20 9 2" xfId="21319"/>
    <cellStyle name="Normal 3 3 2 20 9_Category Summary by LOB" xfId="21320"/>
    <cellStyle name="Normal 3 3 2 20_Category Summary by LOB" xfId="21321"/>
    <cellStyle name="Normal 3 3 2 200" xfId="21322"/>
    <cellStyle name="Normal 3 3 2 201" xfId="21323"/>
    <cellStyle name="Normal 3 3 2 202" xfId="21324"/>
    <cellStyle name="Normal 3 3 2 203" xfId="21325"/>
    <cellStyle name="Normal 3 3 2 204" xfId="21326"/>
    <cellStyle name="Normal 3 3 2 205" xfId="21327"/>
    <cellStyle name="Normal 3 3 2 206" xfId="21328"/>
    <cellStyle name="Normal 3 3 2 207" xfId="21329"/>
    <cellStyle name="Normal 3 3 2 208" xfId="21330"/>
    <cellStyle name="Normal 3 3 2 209" xfId="21331"/>
    <cellStyle name="Normal 3 3 2 21" xfId="21332"/>
    <cellStyle name="Normal 3 3 2 21 10" xfId="21333"/>
    <cellStyle name="Normal 3 3 2 21 10 2" xfId="21334"/>
    <cellStyle name="Normal 3 3 2 21 10_Category Summary by LOB" xfId="21335"/>
    <cellStyle name="Normal 3 3 2 21 11" xfId="21336"/>
    <cellStyle name="Normal 3 3 2 21 2" xfId="21337"/>
    <cellStyle name="Normal 3 3 2 21 2 2" xfId="21338"/>
    <cellStyle name="Normal 3 3 2 21 2 2 2" xfId="21339"/>
    <cellStyle name="Normal 3 3 2 21 2 2_Category Summary by LOB" xfId="21340"/>
    <cellStyle name="Normal 3 3 2 21 2 3" xfId="21341"/>
    <cellStyle name="Normal 3 3 2 21 2 3 2" xfId="21342"/>
    <cellStyle name="Normal 3 3 2 21 2 3_Category Summary by LOB" xfId="21343"/>
    <cellStyle name="Normal 3 3 2 21 2 4" xfId="21344"/>
    <cellStyle name="Normal 3 3 2 21 2 4 2" xfId="21345"/>
    <cellStyle name="Normal 3 3 2 21 2 4_Category Summary by LOB" xfId="21346"/>
    <cellStyle name="Normal 3 3 2 21 2 5" xfId="21347"/>
    <cellStyle name="Normal 3 3 2 21 2 5 2" xfId="21348"/>
    <cellStyle name="Normal 3 3 2 21 2 5_Category Summary by LOB" xfId="21349"/>
    <cellStyle name="Normal 3 3 2 21 2 6" xfId="21350"/>
    <cellStyle name="Normal 3 3 2 21 2 6 2" xfId="21351"/>
    <cellStyle name="Normal 3 3 2 21 2 6_Category Summary by LOB" xfId="21352"/>
    <cellStyle name="Normal 3 3 2 21 2 7" xfId="21353"/>
    <cellStyle name="Normal 3 3 2 21 2 7 2" xfId="21354"/>
    <cellStyle name="Normal 3 3 2 21 2 7_Category Summary by LOB" xfId="21355"/>
    <cellStyle name="Normal 3 3 2 21 2 8" xfId="21356"/>
    <cellStyle name="Normal 3 3 2 21 2 8 2" xfId="21357"/>
    <cellStyle name="Normal 3 3 2 21 2 8_Category Summary by LOB" xfId="21358"/>
    <cellStyle name="Normal 3 3 2 21 2 9" xfId="21359"/>
    <cellStyle name="Normal 3 3 2 21 2_Category Summary by LOB" xfId="21360"/>
    <cellStyle name="Normal 3 3 2 21 3" xfId="21361"/>
    <cellStyle name="Normal 3 3 2 21 3 2" xfId="21362"/>
    <cellStyle name="Normal 3 3 2 21 3 2 2" xfId="21363"/>
    <cellStyle name="Normal 3 3 2 21 3 2_Category Summary by LOB" xfId="21364"/>
    <cellStyle name="Normal 3 3 2 21 3 3" xfId="21365"/>
    <cellStyle name="Normal 3 3 2 21 3 3 2" xfId="21366"/>
    <cellStyle name="Normal 3 3 2 21 3 3_Category Summary by LOB" xfId="21367"/>
    <cellStyle name="Normal 3 3 2 21 3 4" xfId="21368"/>
    <cellStyle name="Normal 3 3 2 21 3 4 2" xfId="21369"/>
    <cellStyle name="Normal 3 3 2 21 3 4_Category Summary by LOB" xfId="21370"/>
    <cellStyle name="Normal 3 3 2 21 3 5" xfId="21371"/>
    <cellStyle name="Normal 3 3 2 21 3 5 2" xfId="21372"/>
    <cellStyle name="Normal 3 3 2 21 3 5_Category Summary by LOB" xfId="21373"/>
    <cellStyle name="Normal 3 3 2 21 3 6" xfId="21374"/>
    <cellStyle name="Normal 3 3 2 21 3 6 2" xfId="21375"/>
    <cellStyle name="Normal 3 3 2 21 3 6_Category Summary by LOB" xfId="21376"/>
    <cellStyle name="Normal 3 3 2 21 3 7" xfId="21377"/>
    <cellStyle name="Normal 3 3 2 21 3 7 2" xfId="21378"/>
    <cellStyle name="Normal 3 3 2 21 3 7_Category Summary by LOB" xfId="21379"/>
    <cellStyle name="Normal 3 3 2 21 3 8" xfId="21380"/>
    <cellStyle name="Normal 3 3 2 21 3 8 2" xfId="21381"/>
    <cellStyle name="Normal 3 3 2 21 3 8_Category Summary by LOB" xfId="21382"/>
    <cellStyle name="Normal 3 3 2 21 3 9" xfId="21383"/>
    <cellStyle name="Normal 3 3 2 21 3_Category Summary by LOB" xfId="21384"/>
    <cellStyle name="Normal 3 3 2 21 4" xfId="21385"/>
    <cellStyle name="Normal 3 3 2 21 4 2" xfId="21386"/>
    <cellStyle name="Normal 3 3 2 21 4_Category Summary by LOB" xfId="21387"/>
    <cellStyle name="Normal 3 3 2 21 5" xfId="21388"/>
    <cellStyle name="Normal 3 3 2 21 5 2" xfId="21389"/>
    <cellStyle name="Normal 3 3 2 21 5_Category Summary by LOB" xfId="21390"/>
    <cellStyle name="Normal 3 3 2 21 6" xfId="21391"/>
    <cellStyle name="Normal 3 3 2 21 6 2" xfId="21392"/>
    <cellStyle name="Normal 3 3 2 21 6_Category Summary by LOB" xfId="21393"/>
    <cellStyle name="Normal 3 3 2 21 7" xfId="21394"/>
    <cellStyle name="Normal 3 3 2 21 7 2" xfId="21395"/>
    <cellStyle name="Normal 3 3 2 21 7_Category Summary by LOB" xfId="21396"/>
    <cellStyle name="Normal 3 3 2 21 8" xfId="21397"/>
    <cellStyle name="Normal 3 3 2 21 8 2" xfId="21398"/>
    <cellStyle name="Normal 3 3 2 21 8_Category Summary by LOB" xfId="21399"/>
    <cellStyle name="Normal 3 3 2 21 9" xfId="21400"/>
    <cellStyle name="Normal 3 3 2 21 9 2" xfId="21401"/>
    <cellStyle name="Normal 3 3 2 21 9_Category Summary by LOB" xfId="21402"/>
    <cellStyle name="Normal 3 3 2 21_Category Summary by LOB" xfId="21403"/>
    <cellStyle name="Normal 3 3 2 210" xfId="21404"/>
    <cellStyle name="Normal 3 3 2 211" xfId="21405"/>
    <cellStyle name="Normal 3 3 2 212" xfId="21406"/>
    <cellStyle name="Normal 3 3 2 213" xfId="21407"/>
    <cellStyle name="Normal 3 3 2 214" xfId="21408"/>
    <cellStyle name="Normal 3 3 2 215" xfId="21409"/>
    <cellStyle name="Normal 3 3 2 216" xfId="21410"/>
    <cellStyle name="Normal 3 3 2 217" xfId="21411"/>
    <cellStyle name="Normal 3 3 2 218" xfId="21412"/>
    <cellStyle name="Normal 3 3 2 219" xfId="21413"/>
    <cellStyle name="Normal 3 3 2 22" xfId="21414"/>
    <cellStyle name="Normal 3 3 2 22 10" xfId="21415"/>
    <cellStyle name="Normal 3 3 2 22 10 2" xfId="21416"/>
    <cellStyle name="Normal 3 3 2 22 10_Category Summary by LOB" xfId="21417"/>
    <cellStyle name="Normal 3 3 2 22 11" xfId="21418"/>
    <cellStyle name="Normal 3 3 2 22 2" xfId="21419"/>
    <cellStyle name="Normal 3 3 2 22 2 2" xfId="21420"/>
    <cellStyle name="Normal 3 3 2 22 2 2 2" xfId="21421"/>
    <cellStyle name="Normal 3 3 2 22 2 2_Category Summary by LOB" xfId="21422"/>
    <cellStyle name="Normal 3 3 2 22 2 3" xfId="21423"/>
    <cellStyle name="Normal 3 3 2 22 2 3 2" xfId="21424"/>
    <cellStyle name="Normal 3 3 2 22 2 3_Category Summary by LOB" xfId="21425"/>
    <cellStyle name="Normal 3 3 2 22 2 4" xfId="21426"/>
    <cellStyle name="Normal 3 3 2 22 2 4 2" xfId="21427"/>
    <cellStyle name="Normal 3 3 2 22 2 4_Category Summary by LOB" xfId="21428"/>
    <cellStyle name="Normal 3 3 2 22 2 5" xfId="21429"/>
    <cellStyle name="Normal 3 3 2 22 2 5 2" xfId="21430"/>
    <cellStyle name="Normal 3 3 2 22 2 5_Category Summary by LOB" xfId="21431"/>
    <cellStyle name="Normal 3 3 2 22 2 6" xfId="21432"/>
    <cellStyle name="Normal 3 3 2 22 2 6 2" xfId="21433"/>
    <cellStyle name="Normal 3 3 2 22 2 6_Category Summary by LOB" xfId="21434"/>
    <cellStyle name="Normal 3 3 2 22 2 7" xfId="21435"/>
    <cellStyle name="Normal 3 3 2 22 2 7 2" xfId="21436"/>
    <cellStyle name="Normal 3 3 2 22 2 7_Category Summary by LOB" xfId="21437"/>
    <cellStyle name="Normal 3 3 2 22 2 8" xfId="21438"/>
    <cellStyle name="Normal 3 3 2 22 2 8 2" xfId="21439"/>
    <cellStyle name="Normal 3 3 2 22 2 8_Category Summary by LOB" xfId="21440"/>
    <cellStyle name="Normal 3 3 2 22 2 9" xfId="21441"/>
    <cellStyle name="Normal 3 3 2 22 2_Category Summary by LOB" xfId="21442"/>
    <cellStyle name="Normal 3 3 2 22 3" xfId="21443"/>
    <cellStyle name="Normal 3 3 2 22 3 2" xfId="21444"/>
    <cellStyle name="Normal 3 3 2 22 3 2 2" xfId="21445"/>
    <cellStyle name="Normal 3 3 2 22 3 2_Category Summary by LOB" xfId="21446"/>
    <cellStyle name="Normal 3 3 2 22 3 3" xfId="21447"/>
    <cellStyle name="Normal 3 3 2 22 3 3 2" xfId="21448"/>
    <cellStyle name="Normal 3 3 2 22 3 3_Category Summary by LOB" xfId="21449"/>
    <cellStyle name="Normal 3 3 2 22 3 4" xfId="21450"/>
    <cellStyle name="Normal 3 3 2 22 3 4 2" xfId="21451"/>
    <cellStyle name="Normal 3 3 2 22 3 4_Category Summary by LOB" xfId="21452"/>
    <cellStyle name="Normal 3 3 2 22 3 5" xfId="21453"/>
    <cellStyle name="Normal 3 3 2 22 3 5 2" xfId="21454"/>
    <cellStyle name="Normal 3 3 2 22 3 5_Category Summary by LOB" xfId="21455"/>
    <cellStyle name="Normal 3 3 2 22 3 6" xfId="21456"/>
    <cellStyle name="Normal 3 3 2 22 3 6 2" xfId="21457"/>
    <cellStyle name="Normal 3 3 2 22 3 6_Category Summary by LOB" xfId="21458"/>
    <cellStyle name="Normal 3 3 2 22 3 7" xfId="21459"/>
    <cellStyle name="Normal 3 3 2 22 3 7 2" xfId="21460"/>
    <cellStyle name="Normal 3 3 2 22 3 7_Category Summary by LOB" xfId="21461"/>
    <cellStyle name="Normal 3 3 2 22 3 8" xfId="21462"/>
    <cellStyle name="Normal 3 3 2 22 3 8 2" xfId="21463"/>
    <cellStyle name="Normal 3 3 2 22 3 8_Category Summary by LOB" xfId="21464"/>
    <cellStyle name="Normal 3 3 2 22 3 9" xfId="21465"/>
    <cellStyle name="Normal 3 3 2 22 3_Category Summary by LOB" xfId="21466"/>
    <cellStyle name="Normal 3 3 2 22 4" xfId="21467"/>
    <cellStyle name="Normal 3 3 2 22 4 2" xfId="21468"/>
    <cellStyle name="Normal 3 3 2 22 4_Category Summary by LOB" xfId="21469"/>
    <cellStyle name="Normal 3 3 2 22 5" xfId="21470"/>
    <cellStyle name="Normal 3 3 2 22 5 2" xfId="21471"/>
    <cellStyle name="Normal 3 3 2 22 5_Category Summary by LOB" xfId="21472"/>
    <cellStyle name="Normal 3 3 2 22 6" xfId="21473"/>
    <cellStyle name="Normal 3 3 2 22 6 2" xfId="21474"/>
    <cellStyle name="Normal 3 3 2 22 6_Category Summary by LOB" xfId="21475"/>
    <cellStyle name="Normal 3 3 2 22 7" xfId="21476"/>
    <cellStyle name="Normal 3 3 2 22 7 2" xfId="21477"/>
    <cellStyle name="Normal 3 3 2 22 7_Category Summary by LOB" xfId="21478"/>
    <cellStyle name="Normal 3 3 2 22 8" xfId="21479"/>
    <cellStyle name="Normal 3 3 2 22 8 2" xfId="21480"/>
    <cellStyle name="Normal 3 3 2 22 8_Category Summary by LOB" xfId="21481"/>
    <cellStyle name="Normal 3 3 2 22 9" xfId="21482"/>
    <cellStyle name="Normal 3 3 2 22 9 2" xfId="21483"/>
    <cellStyle name="Normal 3 3 2 22 9_Category Summary by LOB" xfId="21484"/>
    <cellStyle name="Normal 3 3 2 22_Category Summary by LOB" xfId="21485"/>
    <cellStyle name="Normal 3 3 2 220" xfId="21486"/>
    <cellStyle name="Normal 3 3 2 221" xfId="21487"/>
    <cellStyle name="Normal 3 3 2 222" xfId="21488"/>
    <cellStyle name="Normal 3 3 2 223" xfId="21489"/>
    <cellStyle name="Normal 3 3 2 224" xfId="21490"/>
    <cellStyle name="Normal 3 3 2 225" xfId="21491"/>
    <cellStyle name="Normal 3 3 2 226" xfId="21492"/>
    <cellStyle name="Normal 3 3 2 227" xfId="21493"/>
    <cellStyle name="Normal 3 3 2 228" xfId="21494"/>
    <cellStyle name="Normal 3 3 2 229" xfId="21495"/>
    <cellStyle name="Normal 3 3 2 23" xfId="21496"/>
    <cellStyle name="Normal 3 3 2 23 10" xfId="21497"/>
    <cellStyle name="Normal 3 3 2 23 10 2" xfId="21498"/>
    <cellStyle name="Normal 3 3 2 23 10_Category Summary by LOB" xfId="21499"/>
    <cellStyle name="Normal 3 3 2 23 11" xfId="21500"/>
    <cellStyle name="Normal 3 3 2 23 2" xfId="21501"/>
    <cellStyle name="Normal 3 3 2 23 2 2" xfId="21502"/>
    <cellStyle name="Normal 3 3 2 23 2 2 2" xfId="21503"/>
    <cellStyle name="Normal 3 3 2 23 2 2_Category Summary by LOB" xfId="21504"/>
    <cellStyle name="Normal 3 3 2 23 2 3" xfId="21505"/>
    <cellStyle name="Normal 3 3 2 23 2 3 2" xfId="21506"/>
    <cellStyle name="Normal 3 3 2 23 2 3_Category Summary by LOB" xfId="21507"/>
    <cellStyle name="Normal 3 3 2 23 2 4" xfId="21508"/>
    <cellStyle name="Normal 3 3 2 23 2 4 2" xfId="21509"/>
    <cellStyle name="Normal 3 3 2 23 2 4_Category Summary by LOB" xfId="21510"/>
    <cellStyle name="Normal 3 3 2 23 2 5" xfId="21511"/>
    <cellStyle name="Normal 3 3 2 23 2 5 2" xfId="21512"/>
    <cellStyle name="Normal 3 3 2 23 2 5_Category Summary by LOB" xfId="21513"/>
    <cellStyle name="Normal 3 3 2 23 2 6" xfId="21514"/>
    <cellStyle name="Normal 3 3 2 23 2 6 2" xfId="21515"/>
    <cellStyle name="Normal 3 3 2 23 2 6_Category Summary by LOB" xfId="21516"/>
    <cellStyle name="Normal 3 3 2 23 2 7" xfId="21517"/>
    <cellStyle name="Normal 3 3 2 23 2 7 2" xfId="21518"/>
    <cellStyle name="Normal 3 3 2 23 2 7_Category Summary by LOB" xfId="21519"/>
    <cellStyle name="Normal 3 3 2 23 2 8" xfId="21520"/>
    <cellStyle name="Normal 3 3 2 23 2 8 2" xfId="21521"/>
    <cellStyle name="Normal 3 3 2 23 2 8_Category Summary by LOB" xfId="21522"/>
    <cellStyle name="Normal 3 3 2 23 2 9" xfId="21523"/>
    <cellStyle name="Normal 3 3 2 23 2_Category Summary by LOB" xfId="21524"/>
    <cellStyle name="Normal 3 3 2 23 3" xfId="21525"/>
    <cellStyle name="Normal 3 3 2 23 3 2" xfId="21526"/>
    <cellStyle name="Normal 3 3 2 23 3 2 2" xfId="21527"/>
    <cellStyle name="Normal 3 3 2 23 3 2_Category Summary by LOB" xfId="21528"/>
    <cellStyle name="Normal 3 3 2 23 3 3" xfId="21529"/>
    <cellStyle name="Normal 3 3 2 23 3 3 2" xfId="21530"/>
    <cellStyle name="Normal 3 3 2 23 3 3_Category Summary by LOB" xfId="21531"/>
    <cellStyle name="Normal 3 3 2 23 3 4" xfId="21532"/>
    <cellStyle name="Normal 3 3 2 23 3 4 2" xfId="21533"/>
    <cellStyle name="Normal 3 3 2 23 3 4_Category Summary by LOB" xfId="21534"/>
    <cellStyle name="Normal 3 3 2 23 3 5" xfId="21535"/>
    <cellStyle name="Normal 3 3 2 23 3 5 2" xfId="21536"/>
    <cellStyle name="Normal 3 3 2 23 3 5_Category Summary by LOB" xfId="21537"/>
    <cellStyle name="Normal 3 3 2 23 3 6" xfId="21538"/>
    <cellStyle name="Normal 3 3 2 23 3 6 2" xfId="21539"/>
    <cellStyle name="Normal 3 3 2 23 3 6_Category Summary by LOB" xfId="21540"/>
    <cellStyle name="Normal 3 3 2 23 3 7" xfId="21541"/>
    <cellStyle name="Normal 3 3 2 23 3 7 2" xfId="21542"/>
    <cellStyle name="Normal 3 3 2 23 3 7_Category Summary by LOB" xfId="21543"/>
    <cellStyle name="Normal 3 3 2 23 3 8" xfId="21544"/>
    <cellStyle name="Normal 3 3 2 23 3 8 2" xfId="21545"/>
    <cellStyle name="Normal 3 3 2 23 3 8_Category Summary by LOB" xfId="21546"/>
    <cellStyle name="Normal 3 3 2 23 3 9" xfId="21547"/>
    <cellStyle name="Normal 3 3 2 23 3_Category Summary by LOB" xfId="21548"/>
    <cellStyle name="Normal 3 3 2 23 4" xfId="21549"/>
    <cellStyle name="Normal 3 3 2 23 4 2" xfId="21550"/>
    <cellStyle name="Normal 3 3 2 23 4_Category Summary by LOB" xfId="21551"/>
    <cellStyle name="Normal 3 3 2 23 5" xfId="21552"/>
    <cellStyle name="Normal 3 3 2 23 5 2" xfId="21553"/>
    <cellStyle name="Normal 3 3 2 23 5_Category Summary by LOB" xfId="21554"/>
    <cellStyle name="Normal 3 3 2 23 6" xfId="21555"/>
    <cellStyle name="Normal 3 3 2 23 6 2" xfId="21556"/>
    <cellStyle name="Normal 3 3 2 23 6_Category Summary by LOB" xfId="21557"/>
    <cellStyle name="Normal 3 3 2 23 7" xfId="21558"/>
    <cellStyle name="Normal 3 3 2 23 7 2" xfId="21559"/>
    <cellStyle name="Normal 3 3 2 23 7_Category Summary by LOB" xfId="21560"/>
    <cellStyle name="Normal 3 3 2 23 8" xfId="21561"/>
    <cellStyle name="Normal 3 3 2 23 8 2" xfId="21562"/>
    <cellStyle name="Normal 3 3 2 23 8_Category Summary by LOB" xfId="21563"/>
    <cellStyle name="Normal 3 3 2 23 9" xfId="21564"/>
    <cellStyle name="Normal 3 3 2 23 9 2" xfId="21565"/>
    <cellStyle name="Normal 3 3 2 23 9_Category Summary by LOB" xfId="21566"/>
    <cellStyle name="Normal 3 3 2 23_Category Summary by LOB" xfId="21567"/>
    <cellStyle name="Normal 3 3 2 230" xfId="21568"/>
    <cellStyle name="Normal 3 3 2 231" xfId="21569"/>
    <cellStyle name="Normal 3 3 2 232" xfId="21570"/>
    <cellStyle name="Normal 3 3 2 233" xfId="21571"/>
    <cellStyle name="Normal 3 3 2 234" xfId="21572"/>
    <cellStyle name="Normal 3 3 2 235" xfId="21573"/>
    <cellStyle name="Normal 3 3 2 236" xfId="21574"/>
    <cellStyle name="Normal 3 3 2 237" xfId="21575"/>
    <cellStyle name="Normal 3 3 2 238" xfId="21576"/>
    <cellStyle name="Normal 3 3 2 239" xfId="21577"/>
    <cellStyle name="Normal 3 3 2 24" xfId="21578"/>
    <cellStyle name="Normal 3 3 2 24 2" xfId="21579"/>
    <cellStyle name="Normal 3 3 2 24 2 2" xfId="21580"/>
    <cellStyle name="Normal 3 3 2 24 2_Category Summary by LOB" xfId="21581"/>
    <cellStyle name="Normal 3 3 2 24 3" xfId="21582"/>
    <cellStyle name="Normal 3 3 2 24 3 2" xfId="21583"/>
    <cellStyle name="Normal 3 3 2 24 3_Category Summary by LOB" xfId="21584"/>
    <cellStyle name="Normal 3 3 2 24 4" xfId="21585"/>
    <cellStyle name="Normal 3 3 2 24 4 2" xfId="21586"/>
    <cellStyle name="Normal 3 3 2 24 4_Category Summary by LOB" xfId="21587"/>
    <cellStyle name="Normal 3 3 2 24 5" xfId="21588"/>
    <cellStyle name="Normal 3 3 2 24 5 2" xfId="21589"/>
    <cellStyle name="Normal 3 3 2 24 5_Category Summary by LOB" xfId="21590"/>
    <cellStyle name="Normal 3 3 2 24 6" xfId="21591"/>
    <cellStyle name="Normal 3 3 2 24 6 2" xfId="21592"/>
    <cellStyle name="Normal 3 3 2 24 6_Category Summary by LOB" xfId="21593"/>
    <cellStyle name="Normal 3 3 2 24 7" xfId="21594"/>
    <cellStyle name="Normal 3 3 2 24 7 2" xfId="21595"/>
    <cellStyle name="Normal 3 3 2 24 7_Category Summary by LOB" xfId="21596"/>
    <cellStyle name="Normal 3 3 2 24 8" xfId="21597"/>
    <cellStyle name="Normal 3 3 2 24 8 2" xfId="21598"/>
    <cellStyle name="Normal 3 3 2 24 8_Category Summary by LOB" xfId="21599"/>
    <cellStyle name="Normal 3 3 2 24 9" xfId="21600"/>
    <cellStyle name="Normal 3 3 2 24_Category Summary by LOB" xfId="21601"/>
    <cellStyle name="Normal 3 3 2 240" xfId="21602"/>
    <cellStyle name="Normal 3 3 2 241" xfId="21603"/>
    <cellStyle name="Normal 3 3 2 242" xfId="21604"/>
    <cellStyle name="Normal 3 3 2 243" xfId="21605"/>
    <cellStyle name="Normal 3 3 2 244" xfId="21606"/>
    <cellStyle name="Normal 3 3 2 245" xfId="21607"/>
    <cellStyle name="Normal 3 3 2 246" xfId="21608"/>
    <cellStyle name="Normal 3 3 2 247" xfId="21609"/>
    <cellStyle name="Normal 3 3 2 248" xfId="21610"/>
    <cellStyle name="Normal 3 3 2 249" xfId="21611"/>
    <cellStyle name="Normal 3 3 2 25" xfId="21612"/>
    <cellStyle name="Normal 3 3 2 25 2" xfId="21613"/>
    <cellStyle name="Normal 3 3 2 25 2 2" xfId="21614"/>
    <cellStyle name="Normal 3 3 2 25 2_Category Summary by LOB" xfId="21615"/>
    <cellStyle name="Normal 3 3 2 25 3" xfId="21616"/>
    <cellStyle name="Normal 3 3 2 25 3 2" xfId="21617"/>
    <cellStyle name="Normal 3 3 2 25 3_Category Summary by LOB" xfId="21618"/>
    <cellStyle name="Normal 3 3 2 25 4" xfId="21619"/>
    <cellStyle name="Normal 3 3 2 25 4 2" xfId="21620"/>
    <cellStyle name="Normal 3 3 2 25 4_Category Summary by LOB" xfId="21621"/>
    <cellStyle name="Normal 3 3 2 25 5" xfId="21622"/>
    <cellStyle name="Normal 3 3 2 25 5 2" xfId="21623"/>
    <cellStyle name="Normal 3 3 2 25 5_Category Summary by LOB" xfId="21624"/>
    <cellStyle name="Normal 3 3 2 25 6" xfId="21625"/>
    <cellStyle name="Normal 3 3 2 25 6 2" xfId="21626"/>
    <cellStyle name="Normal 3 3 2 25 6_Category Summary by LOB" xfId="21627"/>
    <cellStyle name="Normal 3 3 2 25 7" xfId="21628"/>
    <cellStyle name="Normal 3 3 2 25 7 2" xfId="21629"/>
    <cellStyle name="Normal 3 3 2 25 7_Category Summary by LOB" xfId="21630"/>
    <cellStyle name="Normal 3 3 2 25 8" xfId="21631"/>
    <cellStyle name="Normal 3 3 2 25 8 2" xfId="21632"/>
    <cellStyle name="Normal 3 3 2 25 8_Category Summary by LOB" xfId="21633"/>
    <cellStyle name="Normal 3 3 2 25 9" xfId="21634"/>
    <cellStyle name="Normal 3 3 2 25_Category Summary by LOB" xfId="21635"/>
    <cellStyle name="Normal 3 3 2 250" xfId="21636"/>
    <cellStyle name="Normal 3 3 2 251" xfId="21637"/>
    <cellStyle name="Normal 3 3 2 252" xfId="21638"/>
    <cellStyle name="Normal 3 3 2 253" xfId="21639"/>
    <cellStyle name="Normal 3 3 2 254" xfId="21640"/>
    <cellStyle name="Normal 3 3 2 255" xfId="21641"/>
    <cellStyle name="Normal 3 3 2 256" xfId="21642"/>
    <cellStyle name="Normal 3 3 2 257" xfId="21643"/>
    <cellStyle name="Normal 3 3 2 26" xfId="21644"/>
    <cellStyle name="Normal 3 3 2 26 2" xfId="21645"/>
    <cellStyle name="Normal 3 3 2 26_Category Summary by LOB" xfId="21646"/>
    <cellStyle name="Normal 3 3 2 27" xfId="21647"/>
    <cellStyle name="Normal 3 3 2 27 2" xfId="21648"/>
    <cellStyle name="Normal 3 3 2 27_Category Summary by LOB" xfId="21649"/>
    <cellStyle name="Normal 3 3 2 28" xfId="21650"/>
    <cellStyle name="Normal 3 3 2 28 2" xfId="21651"/>
    <cellStyle name="Normal 3 3 2 28_Category Summary by LOB" xfId="21652"/>
    <cellStyle name="Normal 3 3 2 29" xfId="21653"/>
    <cellStyle name="Normal 3 3 2 29 2" xfId="21654"/>
    <cellStyle name="Normal 3 3 2 29_Category Summary by LOB" xfId="21655"/>
    <cellStyle name="Normal 3 3 2 3" xfId="21656"/>
    <cellStyle name="Normal 3 3 2 3 10" xfId="21657"/>
    <cellStyle name="Normal 3 3 2 3 10 2" xfId="21658"/>
    <cellStyle name="Normal 3 3 2 3 10_Category Summary by LOB" xfId="21659"/>
    <cellStyle name="Normal 3 3 2 3 11" xfId="21660"/>
    <cellStyle name="Normal 3 3 2 3 12" xfId="21661"/>
    <cellStyle name="Normal 3 3 2 3 13" xfId="21662"/>
    <cellStyle name="Normal 3 3 2 3 14" xfId="21663"/>
    <cellStyle name="Normal 3 3 2 3 2" xfId="21664"/>
    <cellStyle name="Normal 3 3 2 3 2 2" xfId="21665"/>
    <cellStyle name="Normal 3 3 2 3 2 2 2" xfId="21666"/>
    <cellStyle name="Normal 3 3 2 3 2 2_Category Summary by LOB" xfId="21667"/>
    <cellStyle name="Normal 3 3 2 3 2 3" xfId="21668"/>
    <cellStyle name="Normal 3 3 2 3 2 3 2" xfId="21669"/>
    <cellStyle name="Normal 3 3 2 3 2 3_Category Summary by LOB" xfId="21670"/>
    <cellStyle name="Normal 3 3 2 3 2 4" xfId="21671"/>
    <cellStyle name="Normal 3 3 2 3 2 4 2" xfId="21672"/>
    <cellStyle name="Normal 3 3 2 3 2 4_Category Summary by LOB" xfId="21673"/>
    <cellStyle name="Normal 3 3 2 3 2 5" xfId="21674"/>
    <cellStyle name="Normal 3 3 2 3 2 5 2" xfId="21675"/>
    <cellStyle name="Normal 3 3 2 3 2 5_Category Summary by LOB" xfId="21676"/>
    <cellStyle name="Normal 3 3 2 3 2 6" xfId="21677"/>
    <cellStyle name="Normal 3 3 2 3 2 6 2" xfId="21678"/>
    <cellStyle name="Normal 3 3 2 3 2 6_Category Summary by LOB" xfId="21679"/>
    <cellStyle name="Normal 3 3 2 3 2 7" xfId="21680"/>
    <cellStyle name="Normal 3 3 2 3 2 7 2" xfId="21681"/>
    <cellStyle name="Normal 3 3 2 3 2 7_Category Summary by LOB" xfId="21682"/>
    <cellStyle name="Normal 3 3 2 3 2 8" xfId="21683"/>
    <cellStyle name="Normal 3 3 2 3 2 8 2" xfId="21684"/>
    <cellStyle name="Normal 3 3 2 3 2 8_Category Summary by LOB" xfId="21685"/>
    <cellStyle name="Normal 3 3 2 3 2 9" xfId="21686"/>
    <cellStyle name="Normal 3 3 2 3 2_Category Summary by LOB" xfId="21687"/>
    <cellStyle name="Normal 3 3 2 3 3" xfId="21688"/>
    <cellStyle name="Normal 3 3 2 3 3 2" xfId="21689"/>
    <cellStyle name="Normal 3 3 2 3 3 2 2" xfId="21690"/>
    <cellStyle name="Normal 3 3 2 3 3 2_Category Summary by LOB" xfId="21691"/>
    <cellStyle name="Normal 3 3 2 3 3 3" xfId="21692"/>
    <cellStyle name="Normal 3 3 2 3 3 3 2" xfId="21693"/>
    <cellStyle name="Normal 3 3 2 3 3 3_Category Summary by LOB" xfId="21694"/>
    <cellStyle name="Normal 3 3 2 3 3 4" xfId="21695"/>
    <cellStyle name="Normal 3 3 2 3 3 4 2" xfId="21696"/>
    <cellStyle name="Normal 3 3 2 3 3 4_Category Summary by LOB" xfId="21697"/>
    <cellStyle name="Normal 3 3 2 3 3 5" xfId="21698"/>
    <cellStyle name="Normal 3 3 2 3 3 5 2" xfId="21699"/>
    <cellStyle name="Normal 3 3 2 3 3 5_Category Summary by LOB" xfId="21700"/>
    <cellStyle name="Normal 3 3 2 3 3 6" xfId="21701"/>
    <cellStyle name="Normal 3 3 2 3 3 6 2" xfId="21702"/>
    <cellStyle name="Normal 3 3 2 3 3 6_Category Summary by LOB" xfId="21703"/>
    <cellStyle name="Normal 3 3 2 3 3 7" xfId="21704"/>
    <cellStyle name="Normal 3 3 2 3 3 7 2" xfId="21705"/>
    <cellStyle name="Normal 3 3 2 3 3 7_Category Summary by LOB" xfId="21706"/>
    <cellStyle name="Normal 3 3 2 3 3 8" xfId="21707"/>
    <cellStyle name="Normal 3 3 2 3 3 8 2" xfId="21708"/>
    <cellStyle name="Normal 3 3 2 3 3 8_Category Summary by LOB" xfId="21709"/>
    <cellStyle name="Normal 3 3 2 3 3 9" xfId="21710"/>
    <cellStyle name="Normal 3 3 2 3 3_Category Summary by LOB" xfId="21711"/>
    <cellStyle name="Normal 3 3 2 3 4" xfId="21712"/>
    <cellStyle name="Normal 3 3 2 3 4 2" xfId="21713"/>
    <cellStyle name="Normal 3 3 2 3 4_Category Summary by LOB" xfId="21714"/>
    <cellStyle name="Normal 3 3 2 3 5" xfId="21715"/>
    <cellStyle name="Normal 3 3 2 3 5 2" xfId="21716"/>
    <cellStyle name="Normal 3 3 2 3 5_Category Summary by LOB" xfId="21717"/>
    <cellStyle name="Normal 3 3 2 3 6" xfId="21718"/>
    <cellStyle name="Normal 3 3 2 3 6 2" xfId="21719"/>
    <cellStyle name="Normal 3 3 2 3 6_Category Summary by LOB" xfId="21720"/>
    <cellStyle name="Normal 3 3 2 3 7" xfId="21721"/>
    <cellStyle name="Normal 3 3 2 3 7 2" xfId="21722"/>
    <cellStyle name="Normal 3 3 2 3 7_Category Summary by LOB" xfId="21723"/>
    <cellStyle name="Normal 3 3 2 3 8" xfId="21724"/>
    <cellStyle name="Normal 3 3 2 3 8 2" xfId="21725"/>
    <cellStyle name="Normal 3 3 2 3 8_Category Summary by LOB" xfId="21726"/>
    <cellStyle name="Normal 3 3 2 3 9" xfId="21727"/>
    <cellStyle name="Normal 3 3 2 3 9 2" xfId="21728"/>
    <cellStyle name="Normal 3 3 2 3 9_Category Summary by LOB" xfId="21729"/>
    <cellStyle name="Normal 3 3 2 3_Category Summary by LOB" xfId="21730"/>
    <cellStyle name="Normal 3 3 2 30" xfId="21731"/>
    <cellStyle name="Normal 3 3 2 30 2" xfId="21732"/>
    <cellStyle name="Normal 3 3 2 30_Category Summary by LOB" xfId="21733"/>
    <cellStyle name="Normal 3 3 2 31" xfId="21734"/>
    <cellStyle name="Normal 3 3 2 31 2" xfId="21735"/>
    <cellStyle name="Normal 3 3 2 31_Category Summary by LOB" xfId="21736"/>
    <cellStyle name="Normal 3 3 2 32" xfId="21737"/>
    <cellStyle name="Normal 3 3 2 32 2" xfId="21738"/>
    <cellStyle name="Normal 3 3 2 32_Category Summary by LOB" xfId="21739"/>
    <cellStyle name="Normal 3 3 2 33" xfId="21740"/>
    <cellStyle name="Normal 3 3 2 34" xfId="21741"/>
    <cellStyle name="Normal 3 3 2 35" xfId="21742"/>
    <cellStyle name="Normal 3 3 2 36" xfId="21743"/>
    <cellStyle name="Normal 3 3 2 37" xfId="21744"/>
    <cellStyle name="Normal 3 3 2 38" xfId="21745"/>
    <cellStyle name="Normal 3 3 2 39" xfId="21746"/>
    <cellStyle name="Normal 3 3 2 4" xfId="21747"/>
    <cellStyle name="Normal 3 3 2 4 10" xfId="21748"/>
    <cellStyle name="Normal 3 3 2 4 10 2" xfId="21749"/>
    <cellStyle name="Normal 3 3 2 4 10_Category Summary by LOB" xfId="21750"/>
    <cellStyle name="Normal 3 3 2 4 11" xfId="21751"/>
    <cellStyle name="Normal 3 3 2 4 12" xfId="21752"/>
    <cellStyle name="Normal 3 3 2 4 2" xfId="21753"/>
    <cellStyle name="Normal 3 3 2 4 2 2" xfId="21754"/>
    <cellStyle name="Normal 3 3 2 4 2 2 2" xfId="21755"/>
    <cellStyle name="Normal 3 3 2 4 2 2_Category Summary by LOB" xfId="21756"/>
    <cellStyle name="Normal 3 3 2 4 2 3" xfId="21757"/>
    <cellStyle name="Normal 3 3 2 4 2 3 2" xfId="21758"/>
    <cellStyle name="Normal 3 3 2 4 2 3_Category Summary by LOB" xfId="21759"/>
    <cellStyle name="Normal 3 3 2 4 2 4" xfId="21760"/>
    <cellStyle name="Normal 3 3 2 4 2 4 2" xfId="21761"/>
    <cellStyle name="Normal 3 3 2 4 2 4_Category Summary by LOB" xfId="21762"/>
    <cellStyle name="Normal 3 3 2 4 2 5" xfId="21763"/>
    <cellStyle name="Normal 3 3 2 4 2 5 2" xfId="21764"/>
    <cellStyle name="Normal 3 3 2 4 2 5_Category Summary by LOB" xfId="21765"/>
    <cellStyle name="Normal 3 3 2 4 2 6" xfId="21766"/>
    <cellStyle name="Normal 3 3 2 4 2 6 2" xfId="21767"/>
    <cellStyle name="Normal 3 3 2 4 2 6_Category Summary by LOB" xfId="21768"/>
    <cellStyle name="Normal 3 3 2 4 2 7" xfId="21769"/>
    <cellStyle name="Normal 3 3 2 4 2 7 2" xfId="21770"/>
    <cellStyle name="Normal 3 3 2 4 2 7_Category Summary by LOB" xfId="21771"/>
    <cellStyle name="Normal 3 3 2 4 2 8" xfId="21772"/>
    <cellStyle name="Normal 3 3 2 4 2 8 2" xfId="21773"/>
    <cellStyle name="Normal 3 3 2 4 2 8_Category Summary by LOB" xfId="21774"/>
    <cellStyle name="Normal 3 3 2 4 2 9" xfId="21775"/>
    <cellStyle name="Normal 3 3 2 4 2_Category Summary by LOB" xfId="21776"/>
    <cellStyle name="Normal 3 3 2 4 3" xfId="21777"/>
    <cellStyle name="Normal 3 3 2 4 3 2" xfId="21778"/>
    <cellStyle name="Normal 3 3 2 4 3 2 2" xfId="21779"/>
    <cellStyle name="Normal 3 3 2 4 3 2_Category Summary by LOB" xfId="21780"/>
    <cellStyle name="Normal 3 3 2 4 3 3" xfId="21781"/>
    <cellStyle name="Normal 3 3 2 4 3 3 2" xfId="21782"/>
    <cellStyle name="Normal 3 3 2 4 3 3_Category Summary by LOB" xfId="21783"/>
    <cellStyle name="Normal 3 3 2 4 3 4" xfId="21784"/>
    <cellStyle name="Normal 3 3 2 4 3 4 2" xfId="21785"/>
    <cellStyle name="Normal 3 3 2 4 3 4_Category Summary by LOB" xfId="21786"/>
    <cellStyle name="Normal 3 3 2 4 3 5" xfId="21787"/>
    <cellStyle name="Normal 3 3 2 4 3 5 2" xfId="21788"/>
    <cellStyle name="Normal 3 3 2 4 3 5_Category Summary by LOB" xfId="21789"/>
    <cellStyle name="Normal 3 3 2 4 3 6" xfId="21790"/>
    <cellStyle name="Normal 3 3 2 4 3 6 2" xfId="21791"/>
    <cellStyle name="Normal 3 3 2 4 3 6_Category Summary by LOB" xfId="21792"/>
    <cellStyle name="Normal 3 3 2 4 3 7" xfId="21793"/>
    <cellStyle name="Normal 3 3 2 4 3 7 2" xfId="21794"/>
    <cellStyle name="Normal 3 3 2 4 3 7_Category Summary by LOB" xfId="21795"/>
    <cellStyle name="Normal 3 3 2 4 3 8" xfId="21796"/>
    <cellStyle name="Normal 3 3 2 4 3 8 2" xfId="21797"/>
    <cellStyle name="Normal 3 3 2 4 3 8_Category Summary by LOB" xfId="21798"/>
    <cellStyle name="Normal 3 3 2 4 3 9" xfId="21799"/>
    <cellStyle name="Normal 3 3 2 4 3_Category Summary by LOB" xfId="21800"/>
    <cellStyle name="Normal 3 3 2 4 4" xfId="21801"/>
    <cellStyle name="Normal 3 3 2 4 4 2" xfId="21802"/>
    <cellStyle name="Normal 3 3 2 4 4_Category Summary by LOB" xfId="21803"/>
    <cellStyle name="Normal 3 3 2 4 5" xfId="21804"/>
    <cellStyle name="Normal 3 3 2 4 5 2" xfId="21805"/>
    <cellStyle name="Normal 3 3 2 4 5_Category Summary by LOB" xfId="21806"/>
    <cellStyle name="Normal 3 3 2 4 6" xfId="21807"/>
    <cellStyle name="Normal 3 3 2 4 6 2" xfId="21808"/>
    <cellStyle name="Normal 3 3 2 4 6_Category Summary by LOB" xfId="21809"/>
    <cellStyle name="Normal 3 3 2 4 7" xfId="21810"/>
    <cellStyle name="Normal 3 3 2 4 7 2" xfId="21811"/>
    <cellStyle name="Normal 3 3 2 4 7_Category Summary by LOB" xfId="21812"/>
    <cellStyle name="Normal 3 3 2 4 8" xfId="21813"/>
    <cellStyle name="Normal 3 3 2 4 8 2" xfId="21814"/>
    <cellStyle name="Normal 3 3 2 4 8_Category Summary by LOB" xfId="21815"/>
    <cellStyle name="Normal 3 3 2 4 9" xfId="21816"/>
    <cellStyle name="Normal 3 3 2 4 9 2" xfId="21817"/>
    <cellStyle name="Normal 3 3 2 4 9_Category Summary by LOB" xfId="21818"/>
    <cellStyle name="Normal 3 3 2 4_Category Summary by LOB" xfId="21819"/>
    <cellStyle name="Normal 3 3 2 40" xfId="21820"/>
    <cellStyle name="Normal 3 3 2 41" xfId="21821"/>
    <cellStyle name="Normal 3 3 2 42" xfId="21822"/>
    <cellStyle name="Normal 3 3 2 43" xfId="21823"/>
    <cellStyle name="Normal 3 3 2 44" xfId="21824"/>
    <cellStyle name="Normal 3 3 2 45" xfId="21825"/>
    <cellStyle name="Normal 3 3 2 46" xfId="21826"/>
    <cellStyle name="Normal 3 3 2 47" xfId="21827"/>
    <cellStyle name="Normal 3 3 2 48" xfId="21828"/>
    <cellStyle name="Normal 3 3 2 49" xfId="21829"/>
    <cellStyle name="Normal 3 3 2 5" xfId="21830"/>
    <cellStyle name="Normal 3 3 2 5 10" xfId="21831"/>
    <cellStyle name="Normal 3 3 2 5 10 2" xfId="21832"/>
    <cellStyle name="Normal 3 3 2 5 10_Category Summary by LOB" xfId="21833"/>
    <cellStyle name="Normal 3 3 2 5 11" xfId="21834"/>
    <cellStyle name="Normal 3 3 2 5 12" xfId="21835"/>
    <cellStyle name="Normal 3 3 2 5 2" xfId="21836"/>
    <cellStyle name="Normal 3 3 2 5 2 2" xfId="21837"/>
    <cellStyle name="Normal 3 3 2 5 2 2 2" xfId="21838"/>
    <cellStyle name="Normal 3 3 2 5 2 2_Category Summary by LOB" xfId="21839"/>
    <cellStyle name="Normal 3 3 2 5 2 3" xfId="21840"/>
    <cellStyle name="Normal 3 3 2 5 2 3 2" xfId="21841"/>
    <cellStyle name="Normal 3 3 2 5 2 3_Category Summary by LOB" xfId="21842"/>
    <cellStyle name="Normal 3 3 2 5 2 4" xfId="21843"/>
    <cellStyle name="Normal 3 3 2 5 2 4 2" xfId="21844"/>
    <cellStyle name="Normal 3 3 2 5 2 4_Category Summary by LOB" xfId="21845"/>
    <cellStyle name="Normal 3 3 2 5 2 5" xfId="21846"/>
    <cellStyle name="Normal 3 3 2 5 2 5 2" xfId="21847"/>
    <cellStyle name="Normal 3 3 2 5 2 5_Category Summary by LOB" xfId="21848"/>
    <cellStyle name="Normal 3 3 2 5 2 6" xfId="21849"/>
    <cellStyle name="Normal 3 3 2 5 2 6 2" xfId="21850"/>
    <cellStyle name="Normal 3 3 2 5 2 6_Category Summary by LOB" xfId="21851"/>
    <cellStyle name="Normal 3 3 2 5 2 7" xfId="21852"/>
    <cellStyle name="Normal 3 3 2 5 2 7 2" xfId="21853"/>
    <cellStyle name="Normal 3 3 2 5 2 7_Category Summary by LOB" xfId="21854"/>
    <cellStyle name="Normal 3 3 2 5 2 8" xfId="21855"/>
    <cellStyle name="Normal 3 3 2 5 2 8 2" xfId="21856"/>
    <cellStyle name="Normal 3 3 2 5 2 8_Category Summary by LOB" xfId="21857"/>
    <cellStyle name="Normal 3 3 2 5 2 9" xfId="21858"/>
    <cellStyle name="Normal 3 3 2 5 2_Category Summary by LOB" xfId="21859"/>
    <cellStyle name="Normal 3 3 2 5 3" xfId="21860"/>
    <cellStyle name="Normal 3 3 2 5 3 2" xfId="21861"/>
    <cellStyle name="Normal 3 3 2 5 3 2 2" xfId="21862"/>
    <cellStyle name="Normal 3 3 2 5 3 2_Category Summary by LOB" xfId="21863"/>
    <cellStyle name="Normal 3 3 2 5 3 3" xfId="21864"/>
    <cellStyle name="Normal 3 3 2 5 3 3 2" xfId="21865"/>
    <cellStyle name="Normal 3 3 2 5 3 3_Category Summary by LOB" xfId="21866"/>
    <cellStyle name="Normal 3 3 2 5 3 4" xfId="21867"/>
    <cellStyle name="Normal 3 3 2 5 3 4 2" xfId="21868"/>
    <cellStyle name="Normal 3 3 2 5 3 4_Category Summary by LOB" xfId="21869"/>
    <cellStyle name="Normal 3 3 2 5 3 5" xfId="21870"/>
    <cellStyle name="Normal 3 3 2 5 3 5 2" xfId="21871"/>
    <cellStyle name="Normal 3 3 2 5 3 5_Category Summary by LOB" xfId="21872"/>
    <cellStyle name="Normal 3 3 2 5 3 6" xfId="21873"/>
    <cellStyle name="Normal 3 3 2 5 3 6 2" xfId="21874"/>
    <cellStyle name="Normal 3 3 2 5 3 6_Category Summary by LOB" xfId="21875"/>
    <cellStyle name="Normal 3 3 2 5 3 7" xfId="21876"/>
    <cellStyle name="Normal 3 3 2 5 3 7 2" xfId="21877"/>
    <cellStyle name="Normal 3 3 2 5 3 7_Category Summary by LOB" xfId="21878"/>
    <cellStyle name="Normal 3 3 2 5 3 8" xfId="21879"/>
    <cellStyle name="Normal 3 3 2 5 3 8 2" xfId="21880"/>
    <cellStyle name="Normal 3 3 2 5 3 8_Category Summary by LOB" xfId="21881"/>
    <cellStyle name="Normal 3 3 2 5 3 9" xfId="21882"/>
    <cellStyle name="Normal 3 3 2 5 3_Category Summary by LOB" xfId="21883"/>
    <cellStyle name="Normal 3 3 2 5 4" xfId="21884"/>
    <cellStyle name="Normal 3 3 2 5 4 2" xfId="21885"/>
    <cellStyle name="Normal 3 3 2 5 4_Category Summary by LOB" xfId="21886"/>
    <cellStyle name="Normal 3 3 2 5 5" xfId="21887"/>
    <cellStyle name="Normal 3 3 2 5 5 2" xfId="21888"/>
    <cellStyle name="Normal 3 3 2 5 5_Category Summary by LOB" xfId="21889"/>
    <cellStyle name="Normal 3 3 2 5 6" xfId="21890"/>
    <cellStyle name="Normal 3 3 2 5 6 2" xfId="21891"/>
    <cellStyle name="Normal 3 3 2 5 6_Category Summary by LOB" xfId="21892"/>
    <cellStyle name="Normal 3 3 2 5 7" xfId="21893"/>
    <cellStyle name="Normal 3 3 2 5 7 2" xfId="21894"/>
    <cellStyle name="Normal 3 3 2 5 7_Category Summary by LOB" xfId="21895"/>
    <cellStyle name="Normal 3 3 2 5 8" xfId="21896"/>
    <cellStyle name="Normal 3 3 2 5 8 2" xfId="21897"/>
    <cellStyle name="Normal 3 3 2 5 8_Category Summary by LOB" xfId="21898"/>
    <cellStyle name="Normal 3 3 2 5 9" xfId="21899"/>
    <cellStyle name="Normal 3 3 2 5 9 2" xfId="21900"/>
    <cellStyle name="Normal 3 3 2 5 9_Category Summary by LOB" xfId="21901"/>
    <cellStyle name="Normal 3 3 2 5_Category Summary by LOB" xfId="21902"/>
    <cellStyle name="Normal 3 3 2 50" xfId="21903"/>
    <cellStyle name="Normal 3 3 2 51" xfId="21904"/>
    <cellStyle name="Normal 3 3 2 52" xfId="21905"/>
    <cellStyle name="Normal 3 3 2 53" xfId="21906"/>
    <cellStyle name="Normal 3 3 2 54" xfId="21907"/>
    <cellStyle name="Normal 3 3 2 55" xfId="21908"/>
    <cellStyle name="Normal 3 3 2 56" xfId="21909"/>
    <cellStyle name="Normal 3 3 2 57" xfId="21910"/>
    <cellStyle name="Normal 3 3 2 58" xfId="21911"/>
    <cellStyle name="Normal 3 3 2 59" xfId="21912"/>
    <cellStyle name="Normal 3 3 2 6" xfId="21913"/>
    <cellStyle name="Normal 3 3 2 6 10" xfId="21914"/>
    <cellStyle name="Normal 3 3 2 6 10 2" xfId="21915"/>
    <cellStyle name="Normal 3 3 2 6 10_Category Summary by LOB" xfId="21916"/>
    <cellStyle name="Normal 3 3 2 6 11" xfId="21917"/>
    <cellStyle name="Normal 3 3 2 6 2" xfId="21918"/>
    <cellStyle name="Normal 3 3 2 6 2 2" xfId="21919"/>
    <cellStyle name="Normal 3 3 2 6 2 2 2" xfId="21920"/>
    <cellStyle name="Normal 3 3 2 6 2 2_Category Summary by LOB" xfId="21921"/>
    <cellStyle name="Normal 3 3 2 6 2 3" xfId="21922"/>
    <cellStyle name="Normal 3 3 2 6 2 3 2" xfId="21923"/>
    <cellStyle name="Normal 3 3 2 6 2 3_Category Summary by LOB" xfId="21924"/>
    <cellStyle name="Normal 3 3 2 6 2 4" xfId="21925"/>
    <cellStyle name="Normal 3 3 2 6 2 4 2" xfId="21926"/>
    <cellStyle name="Normal 3 3 2 6 2 4_Category Summary by LOB" xfId="21927"/>
    <cellStyle name="Normal 3 3 2 6 2 5" xfId="21928"/>
    <cellStyle name="Normal 3 3 2 6 2 5 2" xfId="21929"/>
    <cellStyle name="Normal 3 3 2 6 2 5_Category Summary by LOB" xfId="21930"/>
    <cellStyle name="Normal 3 3 2 6 2 6" xfId="21931"/>
    <cellStyle name="Normal 3 3 2 6 2 6 2" xfId="21932"/>
    <cellStyle name="Normal 3 3 2 6 2 6_Category Summary by LOB" xfId="21933"/>
    <cellStyle name="Normal 3 3 2 6 2 7" xfId="21934"/>
    <cellStyle name="Normal 3 3 2 6 2 7 2" xfId="21935"/>
    <cellStyle name="Normal 3 3 2 6 2 7_Category Summary by LOB" xfId="21936"/>
    <cellStyle name="Normal 3 3 2 6 2 8" xfId="21937"/>
    <cellStyle name="Normal 3 3 2 6 2 8 2" xfId="21938"/>
    <cellStyle name="Normal 3 3 2 6 2 8_Category Summary by LOB" xfId="21939"/>
    <cellStyle name="Normal 3 3 2 6 2 9" xfId="21940"/>
    <cellStyle name="Normal 3 3 2 6 2_Category Summary by LOB" xfId="21941"/>
    <cellStyle name="Normal 3 3 2 6 3" xfId="21942"/>
    <cellStyle name="Normal 3 3 2 6 3 2" xfId="21943"/>
    <cellStyle name="Normal 3 3 2 6 3 2 2" xfId="21944"/>
    <cellStyle name="Normal 3 3 2 6 3 2_Category Summary by LOB" xfId="21945"/>
    <cellStyle name="Normal 3 3 2 6 3 3" xfId="21946"/>
    <cellStyle name="Normal 3 3 2 6 3 3 2" xfId="21947"/>
    <cellStyle name="Normal 3 3 2 6 3 3_Category Summary by LOB" xfId="21948"/>
    <cellStyle name="Normal 3 3 2 6 3 4" xfId="21949"/>
    <cellStyle name="Normal 3 3 2 6 3 4 2" xfId="21950"/>
    <cellStyle name="Normal 3 3 2 6 3 4_Category Summary by LOB" xfId="21951"/>
    <cellStyle name="Normal 3 3 2 6 3 5" xfId="21952"/>
    <cellStyle name="Normal 3 3 2 6 3 5 2" xfId="21953"/>
    <cellStyle name="Normal 3 3 2 6 3 5_Category Summary by LOB" xfId="21954"/>
    <cellStyle name="Normal 3 3 2 6 3 6" xfId="21955"/>
    <cellStyle name="Normal 3 3 2 6 3 6 2" xfId="21956"/>
    <cellStyle name="Normal 3 3 2 6 3 6_Category Summary by LOB" xfId="21957"/>
    <cellStyle name="Normal 3 3 2 6 3 7" xfId="21958"/>
    <cellStyle name="Normal 3 3 2 6 3 7 2" xfId="21959"/>
    <cellStyle name="Normal 3 3 2 6 3 7_Category Summary by LOB" xfId="21960"/>
    <cellStyle name="Normal 3 3 2 6 3 8" xfId="21961"/>
    <cellStyle name="Normal 3 3 2 6 3 8 2" xfId="21962"/>
    <cellStyle name="Normal 3 3 2 6 3 8_Category Summary by LOB" xfId="21963"/>
    <cellStyle name="Normal 3 3 2 6 3 9" xfId="21964"/>
    <cellStyle name="Normal 3 3 2 6 3_Category Summary by LOB" xfId="21965"/>
    <cellStyle name="Normal 3 3 2 6 4" xfId="21966"/>
    <cellStyle name="Normal 3 3 2 6 4 2" xfId="21967"/>
    <cellStyle name="Normal 3 3 2 6 4_Category Summary by LOB" xfId="21968"/>
    <cellStyle name="Normal 3 3 2 6 5" xfId="21969"/>
    <cellStyle name="Normal 3 3 2 6 5 2" xfId="21970"/>
    <cellStyle name="Normal 3 3 2 6 5_Category Summary by LOB" xfId="21971"/>
    <cellStyle name="Normal 3 3 2 6 6" xfId="21972"/>
    <cellStyle name="Normal 3 3 2 6 6 2" xfId="21973"/>
    <cellStyle name="Normal 3 3 2 6 6_Category Summary by LOB" xfId="21974"/>
    <cellStyle name="Normal 3 3 2 6 7" xfId="21975"/>
    <cellStyle name="Normal 3 3 2 6 7 2" xfId="21976"/>
    <cellStyle name="Normal 3 3 2 6 7_Category Summary by LOB" xfId="21977"/>
    <cellStyle name="Normal 3 3 2 6 8" xfId="21978"/>
    <cellStyle name="Normal 3 3 2 6 8 2" xfId="21979"/>
    <cellStyle name="Normal 3 3 2 6 8_Category Summary by LOB" xfId="21980"/>
    <cellStyle name="Normal 3 3 2 6 9" xfId="21981"/>
    <cellStyle name="Normal 3 3 2 6 9 2" xfId="21982"/>
    <cellStyle name="Normal 3 3 2 6 9_Category Summary by LOB" xfId="21983"/>
    <cellStyle name="Normal 3 3 2 6_Category Summary by LOB" xfId="21984"/>
    <cellStyle name="Normal 3 3 2 60" xfId="21985"/>
    <cellStyle name="Normal 3 3 2 61" xfId="21986"/>
    <cellStyle name="Normal 3 3 2 62" xfId="21987"/>
    <cellStyle name="Normal 3 3 2 63" xfId="21988"/>
    <cellStyle name="Normal 3 3 2 64" xfId="21989"/>
    <cellStyle name="Normal 3 3 2 65" xfId="21990"/>
    <cellStyle name="Normal 3 3 2 66" xfId="21991"/>
    <cellStyle name="Normal 3 3 2 67" xfId="21992"/>
    <cellStyle name="Normal 3 3 2 68" xfId="21993"/>
    <cellStyle name="Normal 3 3 2 69" xfId="21994"/>
    <cellStyle name="Normal 3 3 2 7" xfId="21995"/>
    <cellStyle name="Normal 3 3 2 7 10" xfId="21996"/>
    <cellStyle name="Normal 3 3 2 7 10 2" xfId="21997"/>
    <cellStyle name="Normal 3 3 2 7 10_Category Summary by LOB" xfId="21998"/>
    <cellStyle name="Normal 3 3 2 7 11" xfId="21999"/>
    <cellStyle name="Normal 3 3 2 7 2" xfId="22000"/>
    <cellStyle name="Normal 3 3 2 7 2 2" xfId="22001"/>
    <cellStyle name="Normal 3 3 2 7 2 2 2" xfId="22002"/>
    <cellStyle name="Normal 3 3 2 7 2 2_Category Summary by LOB" xfId="22003"/>
    <cellStyle name="Normal 3 3 2 7 2 3" xfId="22004"/>
    <cellStyle name="Normal 3 3 2 7 2 3 2" xfId="22005"/>
    <cellStyle name="Normal 3 3 2 7 2 3_Category Summary by LOB" xfId="22006"/>
    <cellStyle name="Normal 3 3 2 7 2 4" xfId="22007"/>
    <cellStyle name="Normal 3 3 2 7 2 4 2" xfId="22008"/>
    <cellStyle name="Normal 3 3 2 7 2 4_Category Summary by LOB" xfId="22009"/>
    <cellStyle name="Normal 3 3 2 7 2 5" xfId="22010"/>
    <cellStyle name="Normal 3 3 2 7 2 5 2" xfId="22011"/>
    <cellStyle name="Normal 3 3 2 7 2 5_Category Summary by LOB" xfId="22012"/>
    <cellStyle name="Normal 3 3 2 7 2 6" xfId="22013"/>
    <cellStyle name="Normal 3 3 2 7 2 6 2" xfId="22014"/>
    <cellStyle name="Normal 3 3 2 7 2 6_Category Summary by LOB" xfId="22015"/>
    <cellStyle name="Normal 3 3 2 7 2 7" xfId="22016"/>
    <cellStyle name="Normal 3 3 2 7 2 7 2" xfId="22017"/>
    <cellStyle name="Normal 3 3 2 7 2 7_Category Summary by LOB" xfId="22018"/>
    <cellStyle name="Normal 3 3 2 7 2 8" xfId="22019"/>
    <cellStyle name="Normal 3 3 2 7 2 8 2" xfId="22020"/>
    <cellStyle name="Normal 3 3 2 7 2 8_Category Summary by LOB" xfId="22021"/>
    <cellStyle name="Normal 3 3 2 7 2 9" xfId="22022"/>
    <cellStyle name="Normal 3 3 2 7 2_Category Summary by LOB" xfId="22023"/>
    <cellStyle name="Normal 3 3 2 7 3" xfId="22024"/>
    <cellStyle name="Normal 3 3 2 7 3 2" xfId="22025"/>
    <cellStyle name="Normal 3 3 2 7 3 2 2" xfId="22026"/>
    <cellStyle name="Normal 3 3 2 7 3 2_Category Summary by LOB" xfId="22027"/>
    <cellStyle name="Normal 3 3 2 7 3 3" xfId="22028"/>
    <cellStyle name="Normal 3 3 2 7 3 3 2" xfId="22029"/>
    <cellStyle name="Normal 3 3 2 7 3 3_Category Summary by LOB" xfId="22030"/>
    <cellStyle name="Normal 3 3 2 7 3 4" xfId="22031"/>
    <cellStyle name="Normal 3 3 2 7 3 4 2" xfId="22032"/>
    <cellStyle name="Normal 3 3 2 7 3 4_Category Summary by LOB" xfId="22033"/>
    <cellStyle name="Normal 3 3 2 7 3 5" xfId="22034"/>
    <cellStyle name="Normal 3 3 2 7 3 5 2" xfId="22035"/>
    <cellStyle name="Normal 3 3 2 7 3 5_Category Summary by LOB" xfId="22036"/>
    <cellStyle name="Normal 3 3 2 7 3 6" xfId="22037"/>
    <cellStyle name="Normal 3 3 2 7 3 6 2" xfId="22038"/>
    <cellStyle name="Normal 3 3 2 7 3 6_Category Summary by LOB" xfId="22039"/>
    <cellStyle name="Normal 3 3 2 7 3 7" xfId="22040"/>
    <cellStyle name="Normal 3 3 2 7 3 7 2" xfId="22041"/>
    <cellStyle name="Normal 3 3 2 7 3 7_Category Summary by LOB" xfId="22042"/>
    <cellStyle name="Normal 3 3 2 7 3 8" xfId="22043"/>
    <cellStyle name="Normal 3 3 2 7 3 8 2" xfId="22044"/>
    <cellStyle name="Normal 3 3 2 7 3 8_Category Summary by LOB" xfId="22045"/>
    <cellStyle name="Normal 3 3 2 7 3 9" xfId="22046"/>
    <cellStyle name="Normal 3 3 2 7 3_Category Summary by LOB" xfId="22047"/>
    <cellStyle name="Normal 3 3 2 7 4" xfId="22048"/>
    <cellStyle name="Normal 3 3 2 7 4 2" xfId="22049"/>
    <cellStyle name="Normal 3 3 2 7 4_Category Summary by LOB" xfId="22050"/>
    <cellStyle name="Normal 3 3 2 7 5" xfId="22051"/>
    <cellStyle name="Normal 3 3 2 7 5 2" xfId="22052"/>
    <cellStyle name="Normal 3 3 2 7 5_Category Summary by LOB" xfId="22053"/>
    <cellStyle name="Normal 3 3 2 7 6" xfId="22054"/>
    <cellStyle name="Normal 3 3 2 7 6 2" xfId="22055"/>
    <cellStyle name="Normal 3 3 2 7 6_Category Summary by LOB" xfId="22056"/>
    <cellStyle name="Normal 3 3 2 7 7" xfId="22057"/>
    <cellStyle name="Normal 3 3 2 7 7 2" xfId="22058"/>
    <cellStyle name="Normal 3 3 2 7 7_Category Summary by LOB" xfId="22059"/>
    <cellStyle name="Normal 3 3 2 7 8" xfId="22060"/>
    <cellStyle name="Normal 3 3 2 7 8 2" xfId="22061"/>
    <cellStyle name="Normal 3 3 2 7 8_Category Summary by LOB" xfId="22062"/>
    <cellStyle name="Normal 3 3 2 7 9" xfId="22063"/>
    <cellStyle name="Normal 3 3 2 7 9 2" xfId="22064"/>
    <cellStyle name="Normal 3 3 2 7 9_Category Summary by LOB" xfId="22065"/>
    <cellStyle name="Normal 3 3 2 7_Category Summary by LOB" xfId="22066"/>
    <cellStyle name="Normal 3 3 2 70" xfId="22067"/>
    <cellStyle name="Normal 3 3 2 71" xfId="22068"/>
    <cellStyle name="Normal 3 3 2 72" xfId="22069"/>
    <cellStyle name="Normal 3 3 2 73" xfId="22070"/>
    <cellStyle name="Normal 3 3 2 74" xfId="22071"/>
    <cellStyle name="Normal 3 3 2 75" xfId="22072"/>
    <cellStyle name="Normal 3 3 2 76" xfId="22073"/>
    <cellStyle name="Normal 3 3 2 77" xfId="22074"/>
    <cellStyle name="Normal 3 3 2 78" xfId="22075"/>
    <cellStyle name="Normal 3 3 2 79" xfId="22076"/>
    <cellStyle name="Normal 3 3 2 8" xfId="22077"/>
    <cellStyle name="Normal 3 3 2 8 10" xfId="22078"/>
    <cellStyle name="Normal 3 3 2 8 10 2" xfId="22079"/>
    <cellStyle name="Normal 3 3 2 8 10_Category Summary by LOB" xfId="22080"/>
    <cellStyle name="Normal 3 3 2 8 11" xfId="22081"/>
    <cellStyle name="Normal 3 3 2 8 2" xfId="22082"/>
    <cellStyle name="Normal 3 3 2 8 2 2" xfId="22083"/>
    <cellStyle name="Normal 3 3 2 8 2 2 2" xfId="22084"/>
    <cellStyle name="Normal 3 3 2 8 2 2_Category Summary by LOB" xfId="22085"/>
    <cellStyle name="Normal 3 3 2 8 2 3" xfId="22086"/>
    <cellStyle name="Normal 3 3 2 8 2 3 2" xfId="22087"/>
    <cellStyle name="Normal 3 3 2 8 2 3_Category Summary by LOB" xfId="22088"/>
    <cellStyle name="Normal 3 3 2 8 2 4" xfId="22089"/>
    <cellStyle name="Normal 3 3 2 8 2 4 2" xfId="22090"/>
    <cellStyle name="Normal 3 3 2 8 2 4_Category Summary by LOB" xfId="22091"/>
    <cellStyle name="Normal 3 3 2 8 2 5" xfId="22092"/>
    <cellStyle name="Normal 3 3 2 8 2 5 2" xfId="22093"/>
    <cellStyle name="Normal 3 3 2 8 2 5_Category Summary by LOB" xfId="22094"/>
    <cellStyle name="Normal 3 3 2 8 2 6" xfId="22095"/>
    <cellStyle name="Normal 3 3 2 8 2 6 2" xfId="22096"/>
    <cellStyle name="Normal 3 3 2 8 2 6_Category Summary by LOB" xfId="22097"/>
    <cellStyle name="Normal 3 3 2 8 2 7" xfId="22098"/>
    <cellStyle name="Normal 3 3 2 8 2 7 2" xfId="22099"/>
    <cellStyle name="Normal 3 3 2 8 2 7_Category Summary by LOB" xfId="22100"/>
    <cellStyle name="Normal 3 3 2 8 2 8" xfId="22101"/>
    <cellStyle name="Normal 3 3 2 8 2 8 2" xfId="22102"/>
    <cellStyle name="Normal 3 3 2 8 2 8_Category Summary by LOB" xfId="22103"/>
    <cellStyle name="Normal 3 3 2 8 2 9" xfId="22104"/>
    <cellStyle name="Normal 3 3 2 8 2_Category Summary by LOB" xfId="22105"/>
    <cellStyle name="Normal 3 3 2 8 3" xfId="22106"/>
    <cellStyle name="Normal 3 3 2 8 3 2" xfId="22107"/>
    <cellStyle name="Normal 3 3 2 8 3 2 2" xfId="22108"/>
    <cellStyle name="Normal 3 3 2 8 3 2_Category Summary by LOB" xfId="22109"/>
    <cellStyle name="Normal 3 3 2 8 3 3" xfId="22110"/>
    <cellStyle name="Normal 3 3 2 8 3 3 2" xfId="22111"/>
    <cellStyle name="Normal 3 3 2 8 3 3_Category Summary by LOB" xfId="22112"/>
    <cellStyle name="Normal 3 3 2 8 3 4" xfId="22113"/>
    <cellStyle name="Normal 3 3 2 8 3 4 2" xfId="22114"/>
    <cellStyle name="Normal 3 3 2 8 3 4_Category Summary by LOB" xfId="22115"/>
    <cellStyle name="Normal 3 3 2 8 3 5" xfId="22116"/>
    <cellStyle name="Normal 3 3 2 8 3 5 2" xfId="22117"/>
    <cellStyle name="Normal 3 3 2 8 3 5_Category Summary by LOB" xfId="22118"/>
    <cellStyle name="Normal 3 3 2 8 3 6" xfId="22119"/>
    <cellStyle name="Normal 3 3 2 8 3 6 2" xfId="22120"/>
    <cellStyle name="Normal 3 3 2 8 3 6_Category Summary by LOB" xfId="22121"/>
    <cellStyle name="Normal 3 3 2 8 3 7" xfId="22122"/>
    <cellStyle name="Normal 3 3 2 8 3 7 2" xfId="22123"/>
    <cellStyle name="Normal 3 3 2 8 3 7_Category Summary by LOB" xfId="22124"/>
    <cellStyle name="Normal 3 3 2 8 3 8" xfId="22125"/>
    <cellStyle name="Normal 3 3 2 8 3 8 2" xfId="22126"/>
    <cellStyle name="Normal 3 3 2 8 3 8_Category Summary by LOB" xfId="22127"/>
    <cellStyle name="Normal 3 3 2 8 3 9" xfId="22128"/>
    <cellStyle name="Normal 3 3 2 8 3_Category Summary by LOB" xfId="22129"/>
    <cellStyle name="Normal 3 3 2 8 4" xfId="22130"/>
    <cellStyle name="Normal 3 3 2 8 4 2" xfId="22131"/>
    <cellStyle name="Normal 3 3 2 8 4_Category Summary by LOB" xfId="22132"/>
    <cellStyle name="Normal 3 3 2 8 5" xfId="22133"/>
    <cellStyle name="Normal 3 3 2 8 5 2" xfId="22134"/>
    <cellStyle name="Normal 3 3 2 8 5_Category Summary by LOB" xfId="22135"/>
    <cellStyle name="Normal 3 3 2 8 6" xfId="22136"/>
    <cellStyle name="Normal 3 3 2 8 6 2" xfId="22137"/>
    <cellStyle name="Normal 3 3 2 8 6_Category Summary by LOB" xfId="22138"/>
    <cellStyle name="Normal 3 3 2 8 7" xfId="22139"/>
    <cellStyle name="Normal 3 3 2 8 7 2" xfId="22140"/>
    <cellStyle name="Normal 3 3 2 8 7_Category Summary by LOB" xfId="22141"/>
    <cellStyle name="Normal 3 3 2 8 8" xfId="22142"/>
    <cellStyle name="Normal 3 3 2 8 8 2" xfId="22143"/>
    <cellStyle name="Normal 3 3 2 8 8_Category Summary by LOB" xfId="22144"/>
    <cellStyle name="Normal 3 3 2 8 9" xfId="22145"/>
    <cellStyle name="Normal 3 3 2 8 9 2" xfId="22146"/>
    <cellStyle name="Normal 3 3 2 8 9_Category Summary by LOB" xfId="22147"/>
    <cellStyle name="Normal 3 3 2 8_Category Summary by LOB" xfId="22148"/>
    <cellStyle name="Normal 3 3 2 80" xfId="22149"/>
    <cellStyle name="Normal 3 3 2 81" xfId="22150"/>
    <cellStyle name="Normal 3 3 2 82" xfId="22151"/>
    <cellStyle name="Normal 3 3 2 83" xfId="22152"/>
    <cellStyle name="Normal 3 3 2 84" xfId="22153"/>
    <cellStyle name="Normal 3 3 2 85" xfId="22154"/>
    <cellStyle name="Normal 3 3 2 86" xfId="22155"/>
    <cellStyle name="Normal 3 3 2 87" xfId="22156"/>
    <cellStyle name="Normal 3 3 2 88" xfId="22157"/>
    <cellStyle name="Normal 3 3 2 89" xfId="22158"/>
    <cellStyle name="Normal 3 3 2 9" xfId="22159"/>
    <cellStyle name="Normal 3 3 2 9 10" xfId="22160"/>
    <cellStyle name="Normal 3 3 2 9 10 2" xfId="22161"/>
    <cellStyle name="Normal 3 3 2 9 10_Category Summary by LOB" xfId="22162"/>
    <cellStyle name="Normal 3 3 2 9 11" xfId="22163"/>
    <cellStyle name="Normal 3 3 2 9 2" xfId="22164"/>
    <cellStyle name="Normal 3 3 2 9 2 2" xfId="22165"/>
    <cellStyle name="Normal 3 3 2 9 2 2 2" xfId="22166"/>
    <cellStyle name="Normal 3 3 2 9 2 2_Category Summary by LOB" xfId="22167"/>
    <cellStyle name="Normal 3 3 2 9 2 3" xfId="22168"/>
    <cellStyle name="Normal 3 3 2 9 2 3 2" xfId="22169"/>
    <cellStyle name="Normal 3 3 2 9 2 3_Category Summary by LOB" xfId="22170"/>
    <cellStyle name="Normal 3 3 2 9 2 4" xfId="22171"/>
    <cellStyle name="Normal 3 3 2 9 2 4 2" xfId="22172"/>
    <cellStyle name="Normal 3 3 2 9 2 4_Category Summary by LOB" xfId="22173"/>
    <cellStyle name="Normal 3 3 2 9 2 5" xfId="22174"/>
    <cellStyle name="Normal 3 3 2 9 2 5 2" xfId="22175"/>
    <cellStyle name="Normal 3 3 2 9 2 5_Category Summary by LOB" xfId="22176"/>
    <cellStyle name="Normal 3 3 2 9 2 6" xfId="22177"/>
    <cellStyle name="Normal 3 3 2 9 2 6 2" xfId="22178"/>
    <cellStyle name="Normal 3 3 2 9 2 6_Category Summary by LOB" xfId="22179"/>
    <cellStyle name="Normal 3 3 2 9 2 7" xfId="22180"/>
    <cellStyle name="Normal 3 3 2 9 2 7 2" xfId="22181"/>
    <cellStyle name="Normal 3 3 2 9 2 7_Category Summary by LOB" xfId="22182"/>
    <cellStyle name="Normal 3 3 2 9 2 8" xfId="22183"/>
    <cellStyle name="Normal 3 3 2 9 2 8 2" xfId="22184"/>
    <cellStyle name="Normal 3 3 2 9 2 8_Category Summary by LOB" xfId="22185"/>
    <cellStyle name="Normal 3 3 2 9 2 9" xfId="22186"/>
    <cellStyle name="Normal 3 3 2 9 2_Category Summary by LOB" xfId="22187"/>
    <cellStyle name="Normal 3 3 2 9 3" xfId="22188"/>
    <cellStyle name="Normal 3 3 2 9 3 2" xfId="22189"/>
    <cellStyle name="Normal 3 3 2 9 3 2 2" xfId="22190"/>
    <cellStyle name="Normal 3 3 2 9 3 2_Category Summary by LOB" xfId="22191"/>
    <cellStyle name="Normal 3 3 2 9 3 3" xfId="22192"/>
    <cellStyle name="Normal 3 3 2 9 3 3 2" xfId="22193"/>
    <cellStyle name="Normal 3 3 2 9 3 3_Category Summary by LOB" xfId="22194"/>
    <cellStyle name="Normal 3 3 2 9 3 4" xfId="22195"/>
    <cellStyle name="Normal 3 3 2 9 3 4 2" xfId="22196"/>
    <cellStyle name="Normal 3 3 2 9 3 4_Category Summary by LOB" xfId="22197"/>
    <cellStyle name="Normal 3 3 2 9 3 5" xfId="22198"/>
    <cellStyle name="Normal 3 3 2 9 3 5 2" xfId="22199"/>
    <cellStyle name="Normal 3 3 2 9 3 5_Category Summary by LOB" xfId="22200"/>
    <cellStyle name="Normal 3 3 2 9 3 6" xfId="22201"/>
    <cellStyle name="Normal 3 3 2 9 3 6 2" xfId="22202"/>
    <cellStyle name="Normal 3 3 2 9 3 6_Category Summary by LOB" xfId="22203"/>
    <cellStyle name="Normal 3 3 2 9 3 7" xfId="22204"/>
    <cellStyle name="Normal 3 3 2 9 3 7 2" xfId="22205"/>
    <cellStyle name="Normal 3 3 2 9 3 7_Category Summary by LOB" xfId="22206"/>
    <cellStyle name="Normal 3 3 2 9 3 8" xfId="22207"/>
    <cellStyle name="Normal 3 3 2 9 3 8 2" xfId="22208"/>
    <cellStyle name="Normal 3 3 2 9 3 8_Category Summary by LOB" xfId="22209"/>
    <cellStyle name="Normal 3 3 2 9 3 9" xfId="22210"/>
    <cellStyle name="Normal 3 3 2 9 3_Category Summary by LOB" xfId="22211"/>
    <cellStyle name="Normal 3 3 2 9 4" xfId="22212"/>
    <cellStyle name="Normal 3 3 2 9 4 2" xfId="22213"/>
    <cellStyle name="Normal 3 3 2 9 4_Category Summary by LOB" xfId="22214"/>
    <cellStyle name="Normal 3 3 2 9 5" xfId="22215"/>
    <cellStyle name="Normal 3 3 2 9 5 2" xfId="22216"/>
    <cellStyle name="Normal 3 3 2 9 5_Category Summary by LOB" xfId="22217"/>
    <cellStyle name="Normal 3 3 2 9 6" xfId="22218"/>
    <cellStyle name="Normal 3 3 2 9 6 2" xfId="22219"/>
    <cellStyle name="Normal 3 3 2 9 6_Category Summary by LOB" xfId="22220"/>
    <cellStyle name="Normal 3 3 2 9 7" xfId="22221"/>
    <cellStyle name="Normal 3 3 2 9 7 2" xfId="22222"/>
    <cellStyle name="Normal 3 3 2 9 7_Category Summary by LOB" xfId="22223"/>
    <cellStyle name="Normal 3 3 2 9 8" xfId="22224"/>
    <cellStyle name="Normal 3 3 2 9 8 2" xfId="22225"/>
    <cellStyle name="Normal 3 3 2 9 8_Category Summary by LOB" xfId="22226"/>
    <cellStyle name="Normal 3 3 2 9 9" xfId="22227"/>
    <cellStyle name="Normal 3 3 2 9 9 2" xfId="22228"/>
    <cellStyle name="Normal 3 3 2 9 9_Category Summary by LOB" xfId="22229"/>
    <cellStyle name="Normal 3 3 2 9_Category Summary by LOB" xfId="22230"/>
    <cellStyle name="Normal 3 3 2 90" xfId="22231"/>
    <cellStyle name="Normal 3 3 2 91" xfId="22232"/>
    <cellStyle name="Normal 3 3 2 92" xfId="22233"/>
    <cellStyle name="Normal 3 3 2 93" xfId="22234"/>
    <cellStyle name="Normal 3 3 2 94" xfId="22235"/>
    <cellStyle name="Normal 3 3 2 95" xfId="22236"/>
    <cellStyle name="Normal 3 3 2 96" xfId="22237"/>
    <cellStyle name="Normal 3 3 2 97" xfId="22238"/>
    <cellStyle name="Normal 3 3 2 98" xfId="22239"/>
    <cellStyle name="Normal 3 3 2 99" xfId="22240"/>
    <cellStyle name="Normal 3 3 2_Category Summary by LOB" xfId="22241"/>
    <cellStyle name="Normal 3 3 20" xfId="22242"/>
    <cellStyle name="Normal 3 3 20 10" xfId="22243"/>
    <cellStyle name="Normal 3 3 20 10 2" xfId="22244"/>
    <cellStyle name="Normal 3 3 20 10_Category Summary by LOB" xfId="22245"/>
    <cellStyle name="Normal 3 3 20 11" xfId="22246"/>
    <cellStyle name="Normal 3 3 20 2" xfId="22247"/>
    <cellStyle name="Normal 3 3 20 2 2" xfId="22248"/>
    <cellStyle name="Normal 3 3 20 2 2 2" xfId="22249"/>
    <cellStyle name="Normal 3 3 20 2 2_Category Summary by LOB" xfId="22250"/>
    <cellStyle name="Normal 3 3 20 2 3" xfId="22251"/>
    <cellStyle name="Normal 3 3 20 2 3 2" xfId="22252"/>
    <cellStyle name="Normal 3 3 20 2 3_Category Summary by LOB" xfId="22253"/>
    <cellStyle name="Normal 3 3 20 2 4" xfId="22254"/>
    <cellStyle name="Normal 3 3 20 2 4 2" xfId="22255"/>
    <cellStyle name="Normal 3 3 20 2 4_Category Summary by LOB" xfId="22256"/>
    <cellStyle name="Normal 3 3 20 2 5" xfId="22257"/>
    <cellStyle name="Normal 3 3 20 2 5 2" xfId="22258"/>
    <cellStyle name="Normal 3 3 20 2 5_Category Summary by LOB" xfId="22259"/>
    <cellStyle name="Normal 3 3 20 2 6" xfId="22260"/>
    <cellStyle name="Normal 3 3 20 2 6 2" xfId="22261"/>
    <cellStyle name="Normal 3 3 20 2 6_Category Summary by LOB" xfId="22262"/>
    <cellStyle name="Normal 3 3 20 2 7" xfId="22263"/>
    <cellStyle name="Normal 3 3 20 2 7 2" xfId="22264"/>
    <cellStyle name="Normal 3 3 20 2 7_Category Summary by LOB" xfId="22265"/>
    <cellStyle name="Normal 3 3 20 2 8" xfId="22266"/>
    <cellStyle name="Normal 3 3 20 2 8 2" xfId="22267"/>
    <cellStyle name="Normal 3 3 20 2 8_Category Summary by LOB" xfId="22268"/>
    <cellStyle name="Normal 3 3 20 2 9" xfId="22269"/>
    <cellStyle name="Normal 3 3 20 2_Category Summary by LOB" xfId="22270"/>
    <cellStyle name="Normal 3 3 20 3" xfId="22271"/>
    <cellStyle name="Normal 3 3 20 3 2" xfId="22272"/>
    <cellStyle name="Normal 3 3 20 3 2 2" xfId="22273"/>
    <cellStyle name="Normal 3 3 20 3 2_Category Summary by LOB" xfId="22274"/>
    <cellStyle name="Normal 3 3 20 3 3" xfId="22275"/>
    <cellStyle name="Normal 3 3 20 3 3 2" xfId="22276"/>
    <cellStyle name="Normal 3 3 20 3 3_Category Summary by LOB" xfId="22277"/>
    <cellStyle name="Normal 3 3 20 3 4" xfId="22278"/>
    <cellStyle name="Normal 3 3 20 3 4 2" xfId="22279"/>
    <cellStyle name="Normal 3 3 20 3 4_Category Summary by LOB" xfId="22280"/>
    <cellStyle name="Normal 3 3 20 3 5" xfId="22281"/>
    <cellStyle name="Normal 3 3 20 3 5 2" xfId="22282"/>
    <cellStyle name="Normal 3 3 20 3 5_Category Summary by LOB" xfId="22283"/>
    <cellStyle name="Normal 3 3 20 3 6" xfId="22284"/>
    <cellStyle name="Normal 3 3 20 3 6 2" xfId="22285"/>
    <cellStyle name="Normal 3 3 20 3 6_Category Summary by LOB" xfId="22286"/>
    <cellStyle name="Normal 3 3 20 3 7" xfId="22287"/>
    <cellStyle name="Normal 3 3 20 3 7 2" xfId="22288"/>
    <cellStyle name="Normal 3 3 20 3 7_Category Summary by LOB" xfId="22289"/>
    <cellStyle name="Normal 3 3 20 3 8" xfId="22290"/>
    <cellStyle name="Normal 3 3 20 3 8 2" xfId="22291"/>
    <cellStyle name="Normal 3 3 20 3 8_Category Summary by LOB" xfId="22292"/>
    <cellStyle name="Normal 3 3 20 3 9" xfId="22293"/>
    <cellStyle name="Normal 3 3 20 3_Category Summary by LOB" xfId="22294"/>
    <cellStyle name="Normal 3 3 20 4" xfId="22295"/>
    <cellStyle name="Normal 3 3 20 4 2" xfId="22296"/>
    <cellStyle name="Normal 3 3 20 4_Category Summary by LOB" xfId="22297"/>
    <cellStyle name="Normal 3 3 20 5" xfId="22298"/>
    <cellStyle name="Normal 3 3 20 5 2" xfId="22299"/>
    <cellStyle name="Normal 3 3 20 5_Category Summary by LOB" xfId="22300"/>
    <cellStyle name="Normal 3 3 20 6" xfId="22301"/>
    <cellStyle name="Normal 3 3 20 6 2" xfId="22302"/>
    <cellStyle name="Normal 3 3 20 6_Category Summary by LOB" xfId="22303"/>
    <cellStyle name="Normal 3 3 20 7" xfId="22304"/>
    <cellStyle name="Normal 3 3 20 7 2" xfId="22305"/>
    <cellStyle name="Normal 3 3 20 7_Category Summary by LOB" xfId="22306"/>
    <cellStyle name="Normal 3 3 20 8" xfId="22307"/>
    <cellStyle name="Normal 3 3 20 8 2" xfId="22308"/>
    <cellStyle name="Normal 3 3 20 8_Category Summary by LOB" xfId="22309"/>
    <cellStyle name="Normal 3 3 20 9" xfId="22310"/>
    <cellStyle name="Normal 3 3 20 9 2" xfId="22311"/>
    <cellStyle name="Normal 3 3 20 9_Category Summary by LOB" xfId="22312"/>
    <cellStyle name="Normal 3 3 20_Category Summary by LOB" xfId="22313"/>
    <cellStyle name="Normal 3 3 200" xfId="22314"/>
    <cellStyle name="Normal 3 3 201" xfId="22315"/>
    <cellStyle name="Normal 3 3 202" xfId="22316"/>
    <cellStyle name="Normal 3 3 203" xfId="22317"/>
    <cellStyle name="Normal 3 3 204" xfId="22318"/>
    <cellStyle name="Normal 3 3 205" xfId="22319"/>
    <cellStyle name="Normal 3 3 206" xfId="22320"/>
    <cellStyle name="Normal 3 3 207" xfId="22321"/>
    <cellStyle name="Normal 3 3 208" xfId="22322"/>
    <cellStyle name="Normal 3 3 209" xfId="22323"/>
    <cellStyle name="Normal 3 3 21" xfId="22324"/>
    <cellStyle name="Normal 3 3 21 10" xfId="22325"/>
    <cellStyle name="Normal 3 3 21 10 2" xfId="22326"/>
    <cellStyle name="Normal 3 3 21 10_Category Summary by LOB" xfId="22327"/>
    <cellStyle name="Normal 3 3 21 11" xfId="22328"/>
    <cellStyle name="Normal 3 3 21 2" xfId="22329"/>
    <cellStyle name="Normal 3 3 21 2 2" xfId="22330"/>
    <cellStyle name="Normal 3 3 21 2 2 2" xfId="22331"/>
    <cellStyle name="Normal 3 3 21 2 2_Category Summary by LOB" xfId="22332"/>
    <cellStyle name="Normal 3 3 21 2 3" xfId="22333"/>
    <cellStyle name="Normal 3 3 21 2 3 2" xfId="22334"/>
    <cellStyle name="Normal 3 3 21 2 3_Category Summary by LOB" xfId="22335"/>
    <cellStyle name="Normal 3 3 21 2 4" xfId="22336"/>
    <cellStyle name="Normal 3 3 21 2 4 2" xfId="22337"/>
    <cellStyle name="Normal 3 3 21 2 4_Category Summary by LOB" xfId="22338"/>
    <cellStyle name="Normal 3 3 21 2 5" xfId="22339"/>
    <cellStyle name="Normal 3 3 21 2 5 2" xfId="22340"/>
    <cellStyle name="Normal 3 3 21 2 5_Category Summary by LOB" xfId="22341"/>
    <cellStyle name="Normal 3 3 21 2 6" xfId="22342"/>
    <cellStyle name="Normal 3 3 21 2 6 2" xfId="22343"/>
    <cellStyle name="Normal 3 3 21 2 6_Category Summary by LOB" xfId="22344"/>
    <cellStyle name="Normal 3 3 21 2 7" xfId="22345"/>
    <cellStyle name="Normal 3 3 21 2 7 2" xfId="22346"/>
    <cellStyle name="Normal 3 3 21 2 7_Category Summary by LOB" xfId="22347"/>
    <cellStyle name="Normal 3 3 21 2 8" xfId="22348"/>
    <cellStyle name="Normal 3 3 21 2 8 2" xfId="22349"/>
    <cellStyle name="Normal 3 3 21 2 8_Category Summary by LOB" xfId="22350"/>
    <cellStyle name="Normal 3 3 21 2 9" xfId="22351"/>
    <cellStyle name="Normal 3 3 21 2_Category Summary by LOB" xfId="22352"/>
    <cellStyle name="Normal 3 3 21 3" xfId="22353"/>
    <cellStyle name="Normal 3 3 21 3 2" xfId="22354"/>
    <cellStyle name="Normal 3 3 21 3 2 2" xfId="22355"/>
    <cellStyle name="Normal 3 3 21 3 2_Category Summary by LOB" xfId="22356"/>
    <cellStyle name="Normal 3 3 21 3 3" xfId="22357"/>
    <cellStyle name="Normal 3 3 21 3 3 2" xfId="22358"/>
    <cellStyle name="Normal 3 3 21 3 3_Category Summary by LOB" xfId="22359"/>
    <cellStyle name="Normal 3 3 21 3 4" xfId="22360"/>
    <cellStyle name="Normal 3 3 21 3 4 2" xfId="22361"/>
    <cellStyle name="Normal 3 3 21 3 4_Category Summary by LOB" xfId="22362"/>
    <cellStyle name="Normal 3 3 21 3 5" xfId="22363"/>
    <cellStyle name="Normal 3 3 21 3 5 2" xfId="22364"/>
    <cellStyle name="Normal 3 3 21 3 5_Category Summary by LOB" xfId="22365"/>
    <cellStyle name="Normal 3 3 21 3 6" xfId="22366"/>
    <cellStyle name="Normal 3 3 21 3 6 2" xfId="22367"/>
    <cellStyle name="Normal 3 3 21 3 6_Category Summary by LOB" xfId="22368"/>
    <cellStyle name="Normal 3 3 21 3 7" xfId="22369"/>
    <cellStyle name="Normal 3 3 21 3 7 2" xfId="22370"/>
    <cellStyle name="Normal 3 3 21 3 7_Category Summary by LOB" xfId="22371"/>
    <cellStyle name="Normal 3 3 21 3 8" xfId="22372"/>
    <cellStyle name="Normal 3 3 21 3 8 2" xfId="22373"/>
    <cellStyle name="Normal 3 3 21 3 8_Category Summary by LOB" xfId="22374"/>
    <cellStyle name="Normal 3 3 21 3 9" xfId="22375"/>
    <cellStyle name="Normal 3 3 21 3_Category Summary by LOB" xfId="22376"/>
    <cellStyle name="Normal 3 3 21 4" xfId="22377"/>
    <cellStyle name="Normal 3 3 21 4 2" xfId="22378"/>
    <cellStyle name="Normal 3 3 21 4_Category Summary by LOB" xfId="22379"/>
    <cellStyle name="Normal 3 3 21 5" xfId="22380"/>
    <cellStyle name="Normal 3 3 21 5 2" xfId="22381"/>
    <cellStyle name="Normal 3 3 21 5_Category Summary by LOB" xfId="22382"/>
    <cellStyle name="Normal 3 3 21 6" xfId="22383"/>
    <cellStyle name="Normal 3 3 21 6 2" xfId="22384"/>
    <cellStyle name="Normal 3 3 21 6_Category Summary by LOB" xfId="22385"/>
    <cellStyle name="Normal 3 3 21 7" xfId="22386"/>
    <cellStyle name="Normal 3 3 21 7 2" xfId="22387"/>
    <cellStyle name="Normal 3 3 21 7_Category Summary by LOB" xfId="22388"/>
    <cellStyle name="Normal 3 3 21 8" xfId="22389"/>
    <cellStyle name="Normal 3 3 21 8 2" xfId="22390"/>
    <cellStyle name="Normal 3 3 21 8_Category Summary by LOB" xfId="22391"/>
    <cellStyle name="Normal 3 3 21 9" xfId="22392"/>
    <cellStyle name="Normal 3 3 21 9 2" xfId="22393"/>
    <cellStyle name="Normal 3 3 21 9_Category Summary by LOB" xfId="22394"/>
    <cellStyle name="Normal 3 3 21_Category Summary by LOB" xfId="22395"/>
    <cellStyle name="Normal 3 3 210" xfId="22396"/>
    <cellStyle name="Normal 3 3 211" xfId="22397"/>
    <cellStyle name="Normal 3 3 212" xfId="22398"/>
    <cellStyle name="Normal 3 3 213" xfId="22399"/>
    <cellStyle name="Normal 3 3 214" xfId="22400"/>
    <cellStyle name="Normal 3 3 215" xfId="22401"/>
    <cellStyle name="Normal 3 3 216" xfId="22402"/>
    <cellStyle name="Normal 3 3 217" xfId="22403"/>
    <cellStyle name="Normal 3 3 218" xfId="22404"/>
    <cellStyle name="Normal 3 3 219" xfId="22405"/>
    <cellStyle name="Normal 3 3 22" xfId="22406"/>
    <cellStyle name="Normal 3 3 22 10" xfId="22407"/>
    <cellStyle name="Normal 3 3 22 10 2" xfId="22408"/>
    <cellStyle name="Normal 3 3 22 10_Category Summary by LOB" xfId="22409"/>
    <cellStyle name="Normal 3 3 22 11" xfId="22410"/>
    <cellStyle name="Normal 3 3 22 2" xfId="22411"/>
    <cellStyle name="Normal 3 3 22 2 2" xfId="22412"/>
    <cellStyle name="Normal 3 3 22 2 2 2" xfId="22413"/>
    <cellStyle name="Normal 3 3 22 2 2_Category Summary by LOB" xfId="22414"/>
    <cellStyle name="Normal 3 3 22 2 3" xfId="22415"/>
    <cellStyle name="Normal 3 3 22 2 3 2" xfId="22416"/>
    <cellStyle name="Normal 3 3 22 2 3_Category Summary by LOB" xfId="22417"/>
    <cellStyle name="Normal 3 3 22 2 4" xfId="22418"/>
    <cellStyle name="Normal 3 3 22 2 4 2" xfId="22419"/>
    <cellStyle name="Normal 3 3 22 2 4_Category Summary by LOB" xfId="22420"/>
    <cellStyle name="Normal 3 3 22 2 5" xfId="22421"/>
    <cellStyle name="Normal 3 3 22 2 5 2" xfId="22422"/>
    <cellStyle name="Normal 3 3 22 2 5_Category Summary by LOB" xfId="22423"/>
    <cellStyle name="Normal 3 3 22 2 6" xfId="22424"/>
    <cellStyle name="Normal 3 3 22 2 6 2" xfId="22425"/>
    <cellStyle name="Normal 3 3 22 2 6_Category Summary by LOB" xfId="22426"/>
    <cellStyle name="Normal 3 3 22 2 7" xfId="22427"/>
    <cellStyle name="Normal 3 3 22 2 7 2" xfId="22428"/>
    <cellStyle name="Normal 3 3 22 2 7_Category Summary by LOB" xfId="22429"/>
    <cellStyle name="Normal 3 3 22 2 8" xfId="22430"/>
    <cellStyle name="Normal 3 3 22 2 8 2" xfId="22431"/>
    <cellStyle name="Normal 3 3 22 2 8_Category Summary by LOB" xfId="22432"/>
    <cellStyle name="Normal 3 3 22 2 9" xfId="22433"/>
    <cellStyle name="Normal 3 3 22 2_Category Summary by LOB" xfId="22434"/>
    <cellStyle name="Normal 3 3 22 3" xfId="22435"/>
    <cellStyle name="Normal 3 3 22 3 2" xfId="22436"/>
    <cellStyle name="Normal 3 3 22 3 2 2" xfId="22437"/>
    <cellStyle name="Normal 3 3 22 3 2_Category Summary by LOB" xfId="22438"/>
    <cellStyle name="Normal 3 3 22 3 3" xfId="22439"/>
    <cellStyle name="Normal 3 3 22 3 3 2" xfId="22440"/>
    <cellStyle name="Normal 3 3 22 3 3_Category Summary by LOB" xfId="22441"/>
    <cellStyle name="Normal 3 3 22 3 4" xfId="22442"/>
    <cellStyle name="Normal 3 3 22 3 4 2" xfId="22443"/>
    <cellStyle name="Normal 3 3 22 3 4_Category Summary by LOB" xfId="22444"/>
    <cellStyle name="Normal 3 3 22 3 5" xfId="22445"/>
    <cellStyle name="Normal 3 3 22 3 5 2" xfId="22446"/>
    <cellStyle name="Normal 3 3 22 3 5_Category Summary by LOB" xfId="22447"/>
    <cellStyle name="Normal 3 3 22 3 6" xfId="22448"/>
    <cellStyle name="Normal 3 3 22 3 6 2" xfId="22449"/>
    <cellStyle name="Normal 3 3 22 3 6_Category Summary by LOB" xfId="22450"/>
    <cellStyle name="Normal 3 3 22 3 7" xfId="22451"/>
    <cellStyle name="Normal 3 3 22 3 7 2" xfId="22452"/>
    <cellStyle name="Normal 3 3 22 3 7_Category Summary by LOB" xfId="22453"/>
    <cellStyle name="Normal 3 3 22 3 8" xfId="22454"/>
    <cellStyle name="Normal 3 3 22 3 8 2" xfId="22455"/>
    <cellStyle name="Normal 3 3 22 3 8_Category Summary by LOB" xfId="22456"/>
    <cellStyle name="Normal 3 3 22 3 9" xfId="22457"/>
    <cellStyle name="Normal 3 3 22 3_Category Summary by LOB" xfId="22458"/>
    <cellStyle name="Normal 3 3 22 4" xfId="22459"/>
    <cellStyle name="Normal 3 3 22 4 2" xfId="22460"/>
    <cellStyle name="Normal 3 3 22 4_Category Summary by LOB" xfId="22461"/>
    <cellStyle name="Normal 3 3 22 5" xfId="22462"/>
    <cellStyle name="Normal 3 3 22 5 2" xfId="22463"/>
    <cellStyle name="Normal 3 3 22 5_Category Summary by LOB" xfId="22464"/>
    <cellStyle name="Normal 3 3 22 6" xfId="22465"/>
    <cellStyle name="Normal 3 3 22 6 2" xfId="22466"/>
    <cellStyle name="Normal 3 3 22 6_Category Summary by LOB" xfId="22467"/>
    <cellStyle name="Normal 3 3 22 7" xfId="22468"/>
    <cellStyle name="Normal 3 3 22 7 2" xfId="22469"/>
    <cellStyle name="Normal 3 3 22 7_Category Summary by LOB" xfId="22470"/>
    <cellStyle name="Normal 3 3 22 8" xfId="22471"/>
    <cellStyle name="Normal 3 3 22 8 2" xfId="22472"/>
    <cellStyle name="Normal 3 3 22 8_Category Summary by LOB" xfId="22473"/>
    <cellStyle name="Normal 3 3 22 9" xfId="22474"/>
    <cellStyle name="Normal 3 3 22 9 2" xfId="22475"/>
    <cellStyle name="Normal 3 3 22 9_Category Summary by LOB" xfId="22476"/>
    <cellStyle name="Normal 3 3 22_Category Summary by LOB" xfId="22477"/>
    <cellStyle name="Normal 3 3 220" xfId="22478"/>
    <cellStyle name="Normal 3 3 221" xfId="22479"/>
    <cellStyle name="Normal 3 3 222" xfId="22480"/>
    <cellStyle name="Normal 3 3 223" xfId="22481"/>
    <cellStyle name="Normal 3 3 224" xfId="22482"/>
    <cellStyle name="Normal 3 3 225" xfId="22483"/>
    <cellStyle name="Normal 3 3 226" xfId="22484"/>
    <cellStyle name="Normal 3 3 227" xfId="22485"/>
    <cellStyle name="Normal 3 3 228" xfId="22486"/>
    <cellStyle name="Normal 3 3 229" xfId="22487"/>
    <cellStyle name="Normal 3 3 23" xfId="22488"/>
    <cellStyle name="Normal 3 3 23 10" xfId="22489"/>
    <cellStyle name="Normal 3 3 23 10 2" xfId="22490"/>
    <cellStyle name="Normal 3 3 23 10_Category Summary by LOB" xfId="22491"/>
    <cellStyle name="Normal 3 3 23 11" xfId="22492"/>
    <cellStyle name="Normal 3 3 23 2" xfId="22493"/>
    <cellStyle name="Normal 3 3 23 2 2" xfId="22494"/>
    <cellStyle name="Normal 3 3 23 2 2 2" xfId="22495"/>
    <cellStyle name="Normal 3 3 23 2 2_Category Summary by LOB" xfId="22496"/>
    <cellStyle name="Normal 3 3 23 2 3" xfId="22497"/>
    <cellStyle name="Normal 3 3 23 2 3 2" xfId="22498"/>
    <cellStyle name="Normal 3 3 23 2 3_Category Summary by LOB" xfId="22499"/>
    <cellStyle name="Normal 3 3 23 2 4" xfId="22500"/>
    <cellStyle name="Normal 3 3 23 2 4 2" xfId="22501"/>
    <cellStyle name="Normal 3 3 23 2 4_Category Summary by LOB" xfId="22502"/>
    <cellStyle name="Normal 3 3 23 2 5" xfId="22503"/>
    <cellStyle name="Normal 3 3 23 2 5 2" xfId="22504"/>
    <cellStyle name="Normal 3 3 23 2 5_Category Summary by LOB" xfId="22505"/>
    <cellStyle name="Normal 3 3 23 2 6" xfId="22506"/>
    <cellStyle name="Normal 3 3 23 2 6 2" xfId="22507"/>
    <cellStyle name="Normal 3 3 23 2 6_Category Summary by LOB" xfId="22508"/>
    <cellStyle name="Normal 3 3 23 2 7" xfId="22509"/>
    <cellStyle name="Normal 3 3 23 2 7 2" xfId="22510"/>
    <cellStyle name="Normal 3 3 23 2 7_Category Summary by LOB" xfId="22511"/>
    <cellStyle name="Normal 3 3 23 2 8" xfId="22512"/>
    <cellStyle name="Normal 3 3 23 2 8 2" xfId="22513"/>
    <cellStyle name="Normal 3 3 23 2 8_Category Summary by LOB" xfId="22514"/>
    <cellStyle name="Normal 3 3 23 2 9" xfId="22515"/>
    <cellStyle name="Normal 3 3 23 2_Category Summary by LOB" xfId="22516"/>
    <cellStyle name="Normal 3 3 23 3" xfId="22517"/>
    <cellStyle name="Normal 3 3 23 3 2" xfId="22518"/>
    <cellStyle name="Normal 3 3 23 3 2 2" xfId="22519"/>
    <cellStyle name="Normal 3 3 23 3 2_Category Summary by LOB" xfId="22520"/>
    <cellStyle name="Normal 3 3 23 3 3" xfId="22521"/>
    <cellStyle name="Normal 3 3 23 3 3 2" xfId="22522"/>
    <cellStyle name="Normal 3 3 23 3 3_Category Summary by LOB" xfId="22523"/>
    <cellStyle name="Normal 3 3 23 3 4" xfId="22524"/>
    <cellStyle name="Normal 3 3 23 3 4 2" xfId="22525"/>
    <cellStyle name="Normal 3 3 23 3 4_Category Summary by LOB" xfId="22526"/>
    <cellStyle name="Normal 3 3 23 3 5" xfId="22527"/>
    <cellStyle name="Normal 3 3 23 3 5 2" xfId="22528"/>
    <cellStyle name="Normal 3 3 23 3 5_Category Summary by LOB" xfId="22529"/>
    <cellStyle name="Normal 3 3 23 3 6" xfId="22530"/>
    <cellStyle name="Normal 3 3 23 3 6 2" xfId="22531"/>
    <cellStyle name="Normal 3 3 23 3 6_Category Summary by LOB" xfId="22532"/>
    <cellStyle name="Normal 3 3 23 3 7" xfId="22533"/>
    <cellStyle name="Normal 3 3 23 3 7 2" xfId="22534"/>
    <cellStyle name="Normal 3 3 23 3 7_Category Summary by LOB" xfId="22535"/>
    <cellStyle name="Normal 3 3 23 3 8" xfId="22536"/>
    <cellStyle name="Normal 3 3 23 3 8 2" xfId="22537"/>
    <cellStyle name="Normal 3 3 23 3 8_Category Summary by LOB" xfId="22538"/>
    <cellStyle name="Normal 3 3 23 3 9" xfId="22539"/>
    <cellStyle name="Normal 3 3 23 3_Category Summary by LOB" xfId="22540"/>
    <cellStyle name="Normal 3 3 23 4" xfId="22541"/>
    <cellStyle name="Normal 3 3 23 4 2" xfId="22542"/>
    <cellStyle name="Normal 3 3 23 4_Category Summary by LOB" xfId="22543"/>
    <cellStyle name="Normal 3 3 23 5" xfId="22544"/>
    <cellStyle name="Normal 3 3 23 5 2" xfId="22545"/>
    <cellStyle name="Normal 3 3 23 5_Category Summary by LOB" xfId="22546"/>
    <cellStyle name="Normal 3 3 23 6" xfId="22547"/>
    <cellStyle name="Normal 3 3 23 6 2" xfId="22548"/>
    <cellStyle name="Normal 3 3 23 6_Category Summary by LOB" xfId="22549"/>
    <cellStyle name="Normal 3 3 23 7" xfId="22550"/>
    <cellStyle name="Normal 3 3 23 7 2" xfId="22551"/>
    <cellStyle name="Normal 3 3 23 7_Category Summary by LOB" xfId="22552"/>
    <cellStyle name="Normal 3 3 23 8" xfId="22553"/>
    <cellStyle name="Normal 3 3 23 8 2" xfId="22554"/>
    <cellStyle name="Normal 3 3 23 8_Category Summary by LOB" xfId="22555"/>
    <cellStyle name="Normal 3 3 23 9" xfId="22556"/>
    <cellStyle name="Normal 3 3 23 9 2" xfId="22557"/>
    <cellStyle name="Normal 3 3 23 9_Category Summary by LOB" xfId="22558"/>
    <cellStyle name="Normal 3 3 23_Category Summary by LOB" xfId="22559"/>
    <cellStyle name="Normal 3 3 230" xfId="22560"/>
    <cellStyle name="Normal 3 3 231" xfId="22561"/>
    <cellStyle name="Normal 3 3 232" xfId="22562"/>
    <cellStyle name="Normal 3 3 233" xfId="22563"/>
    <cellStyle name="Normal 3 3 234" xfId="22564"/>
    <cellStyle name="Normal 3 3 235" xfId="22565"/>
    <cellStyle name="Normal 3 3 236" xfId="22566"/>
    <cellStyle name="Normal 3 3 237" xfId="22567"/>
    <cellStyle name="Normal 3 3 238" xfId="22568"/>
    <cellStyle name="Normal 3 3 239" xfId="22569"/>
    <cellStyle name="Normal 3 3 24" xfId="22570"/>
    <cellStyle name="Normal 3 3 24 10" xfId="22571"/>
    <cellStyle name="Normal 3 3 24 10 2" xfId="22572"/>
    <cellStyle name="Normal 3 3 24 10_Category Summary by LOB" xfId="22573"/>
    <cellStyle name="Normal 3 3 24 11" xfId="22574"/>
    <cellStyle name="Normal 3 3 24 2" xfId="22575"/>
    <cellStyle name="Normal 3 3 24 2 2" xfId="22576"/>
    <cellStyle name="Normal 3 3 24 2 2 2" xfId="22577"/>
    <cellStyle name="Normal 3 3 24 2 2_Category Summary by LOB" xfId="22578"/>
    <cellStyle name="Normal 3 3 24 2 3" xfId="22579"/>
    <cellStyle name="Normal 3 3 24 2 3 2" xfId="22580"/>
    <cellStyle name="Normal 3 3 24 2 3_Category Summary by LOB" xfId="22581"/>
    <cellStyle name="Normal 3 3 24 2 4" xfId="22582"/>
    <cellStyle name="Normal 3 3 24 2 4 2" xfId="22583"/>
    <cellStyle name="Normal 3 3 24 2 4_Category Summary by LOB" xfId="22584"/>
    <cellStyle name="Normal 3 3 24 2 5" xfId="22585"/>
    <cellStyle name="Normal 3 3 24 2 5 2" xfId="22586"/>
    <cellStyle name="Normal 3 3 24 2 5_Category Summary by LOB" xfId="22587"/>
    <cellStyle name="Normal 3 3 24 2 6" xfId="22588"/>
    <cellStyle name="Normal 3 3 24 2 6 2" xfId="22589"/>
    <cellStyle name="Normal 3 3 24 2 6_Category Summary by LOB" xfId="22590"/>
    <cellStyle name="Normal 3 3 24 2 7" xfId="22591"/>
    <cellStyle name="Normal 3 3 24 2 7 2" xfId="22592"/>
    <cellStyle name="Normal 3 3 24 2 7_Category Summary by LOB" xfId="22593"/>
    <cellStyle name="Normal 3 3 24 2 8" xfId="22594"/>
    <cellStyle name="Normal 3 3 24 2 8 2" xfId="22595"/>
    <cellStyle name="Normal 3 3 24 2 8_Category Summary by LOB" xfId="22596"/>
    <cellStyle name="Normal 3 3 24 2 9" xfId="22597"/>
    <cellStyle name="Normal 3 3 24 2_Category Summary by LOB" xfId="22598"/>
    <cellStyle name="Normal 3 3 24 3" xfId="22599"/>
    <cellStyle name="Normal 3 3 24 3 2" xfId="22600"/>
    <cellStyle name="Normal 3 3 24 3 2 2" xfId="22601"/>
    <cellStyle name="Normal 3 3 24 3 2_Category Summary by LOB" xfId="22602"/>
    <cellStyle name="Normal 3 3 24 3 3" xfId="22603"/>
    <cellStyle name="Normal 3 3 24 3 3 2" xfId="22604"/>
    <cellStyle name="Normal 3 3 24 3 3_Category Summary by LOB" xfId="22605"/>
    <cellStyle name="Normal 3 3 24 3 4" xfId="22606"/>
    <cellStyle name="Normal 3 3 24 3 4 2" xfId="22607"/>
    <cellStyle name="Normal 3 3 24 3 4_Category Summary by LOB" xfId="22608"/>
    <cellStyle name="Normal 3 3 24 3 5" xfId="22609"/>
    <cellStyle name="Normal 3 3 24 3 5 2" xfId="22610"/>
    <cellStyle name="Normal 3 3 24 3 5_Category Summary by LOB" xfId="22611"/>
    <cellStyle name="Normal 3 3 24 3 6" xfId="22612"/>
    <cellStyle name="Normal 3 3 24 3 6 2" xfId="22613"/>
    <cellStyle name="Normal 3 3 24 3 6_Category Summary by LOB" xfId="22614"/>
    <cellStyle name="Normal 3 3 24 3 7" xfId="22615"/>
    <cellStyle name="Normal 3 3 24 3 7 2" xfId="22616"/>
    <cellStyle name="Normal 3 3 24 3 7_Category Summary by LOB" xfId="22617"/>
    <cellStyle name="Normal 3 3 24 3 8" xfId="22618"/>
    <cellStyle name="Normal 3 3 24 3 8 2" xfId="22619"/>
    <cellStyle name="Normal 3 3 24 3 8_Category Summary by LOB" xfId="22620"/>
    <cellStyle name="Normal 3 3 24 3 9" xfId="22621"/>
    <cellStyle name="Normal 3 3 24 3_Category Summary by LOB" xfId="22622"/>
    <cellStyle name="Normal 3 3 24 4" xfId="22623"/>
    <cellStyle name="Normal 3 3 24 4 2" xfId="22624"/>
    <cellStyle name="Normal 3 3 24 4_Category Summary by LOB" xfId="22625"/>
    <cellStyle name="Normal 3 3 24 5" xfId="22626"/>
    <cellStyle name="Normal 3 3 24 5 2" xfId="22627"/>
    <cellStyle name="Normal 3 3 24 5_Category Summary by LOB" xfId="22628"/>
    <cellStyle name="Normal 3 3 24 6" xfId="22629"/>
    <cellStyle name="Normal 3 3 24 6 2" xfId="22630"/>
    <cellStyle name="Normal 3 3 24 6_Category Summary by LOB" xfId="22631"/>
    <cellStyle name="Normal 3 3 24 7" xfId="22632"/>
    <cellStyle name="Normal 3 3 24 7 2" xfId="22633"/>
    <cellStyle name="Normal 3 3 24 7_Category Summary by LOB" xfId="22634"/>
    <cellStyle name="Normal 3 3 24 8" xfId="22635"/>
    <cellStyle name="Normal 3 3 24 8 2" xfId="22636"/>
    <cellStyle name="Normal 3 3 24 8_Category Summary by LOB" xfId="22637"/>
    <cellStyle name="Normal 3 3 24 9" xfId="22638"/>
    <cellStyle name="Normal 3 3 24 9 2" xfId="22639"/>
    <cellStyle name="Normal 3 3 24 9_Category Summary by LOB" xfId="22640"/>
    <cellStyle name="Normal 3 3 24_Category Summary by LOB" xfId="22641"/>
    <cellStyle name="Normal 3 3 240" xfId="22642"/>
    <cellStyle name="Normal 3 3 241" xfId="22643"/>
    <cellStyle name="Normal 3 3 242" xfId="22644"/>
    <cellStyle name="Normal 3 3 243" xfId="22645"/>
    <cellStyle name="Normal 3 3 244" xfId="22646"/>
    <cellStyle name="Normal 3 3 245" xfId="22647"/>
    <cellStyle name="Normal 3 3 246" xfId="22648"/>
    <cellStyle name="Normal 3 3 247" xfId="22649"/>
    <cellStyle name="Normal 3 3 248" xfId="22650"/>
    <cellStyle name="Normal 3 3 249" xfId="22651"/>
    <cellStyle name="Normal 3 3 25" xfId="22652"/>
    <cellStyle name="Normal 3 3 25 10" xfId="22653"/>
    <cellStyle name="Normal 3 3 25 10 2" xfId="22654"/>
    <cellStyle name="Normal 3 3 25 10_Category Summary by LOB" xfId="22655"/>
    <cellStyle name="Normal 3 3 25 11" xfId="22656"/>
    <cellStyle name="Normal 3 3 25 2" xfId="22657"/>
    <cellStyle name="Normal 3 3 25 2 2" xfId="22658"/>
    <cellStyle name="Normal 3 3 25 2 2 2" xfId="22659"/>
    <cellStyle name="Normal 3 3 25 2 2_Category Summary by LOB" xfId="22660"/>
    <cellStyle name="Normal 3 3 25 2 3" xfId="22661"/>
    <cellStyle name="Normal 3 3 25 2 3 2" xfId="22662"/>
    <cellStyle name="Normal 3 3 25 2 3_Category Summary by LOB" xfId="22663"/>
    <cellStyle name="Normal 3 3 25 2 4" xfId="22664"/>
    <cellStyle name="Normal 3 3 25 2 4 2" xfId="22665"/>
    <cellStyle name="Normal 3 3 25 2 4_Category Summary by LOB" xfId="22666"/>
    <cellStyle name="Normal 3 3 25 2 5" xfId="22667"/>
    <cellStyle name="Normal 3 3 25 2 5 2" xfId="22668"/>
    <cellStyle name="Normal 3 3 25 2 5_Category Summary by LOB" xfId="22669"/>
    <cellStyle name="Normal 3 3 25 2 6" xfId="22670"/>
    <cellStyle name="Normal 3 3 25 2 6 2" xfId="22671"/>
    <cellStyle name="Normal 3 3 25 2 6_Category Summary by LOB" xfId="22672"/>
    <cellStyle name="Normal 3 3 25 2 7" xfId="22673"/>
    <cellStyle name="Normal 3 3 25 2 7 2" xfId="22674"/>
    <cellStyle name="Normal 3 3 25 2 7_Category Summary by LOB" xfId="22675"/>
    <cellStyle name="Normal 3 3 25 2 8" xfId="22676"/>
    <cellStyle name="Normal 3 3 25 2 8 2" xfId="22677"/>
    <cellStyle name="Normal 3 3 25 2 8_Category Summary by LOB" xfId="22678"/>
    <cellStyle name="Normal 3 3 25 2 9" xfId="22679"/>
    <cellStyle name="Normal 3 3 25 2_Category Summary by LOB" xfId="22680"/>
    <cellStyle name="Normal 3 3 25 3" xfId="22681"/>
    <cellStyle name="Normal 3 3 25 3 2" xfId="22682"/>
    <cellStyle name="Normal 3 3 25 3 2 2" xfId="22683"/>
    <cellStyle name="Normal 3 3 25 3 2_Category Summary by LOB" xfId="22684"/>
    <cellStyle name="Normal 3 3 25 3 3" xfId="22685"/>
    <cellStyle name="Normal 3 3 25 3 3 2" xfId="22686"/>
    <cellStyle name="Normal 3 3 25 3 3_Category Summary by LOB" xfId="22687"/>
    <cellStyle name="Normal 3 3 25 3 4" xfId="22688"/>
    <cellStyle name="Normal 3 3 25 3 4 2" xfId="22689"/>
    <cellStyle name="Normal 3 3 25 3 4_Category Summary by LOB" xfId="22690"/>
    <cellStyle name="Normal 3 3 25 3 5" xfId="22691"/>
    <cellStyle name="Normal 3 3 25 3 5 2" xfId="22692"/>
    <cellStyle name="Normal 3 3 25 3 5_Category Summary by LOB" xfId="22693"/>
    <cellStyle name="Normal 3 3 25 3 6" xfId="22694"/>
    <cellStyle name="Normal 3 3 25 3 6 2" xfId="22695"/>
    <cellStyle name="Normal 3 3 25 3 6_Category Summary by LOB" xfId="22696"/>
    <cellStyle name="Normal 3 3 25 3 7" xfId="22697"/>
    <cellStyle name="Normal 3 3 25 3 7 2" xfId="22698"/>
    <cellStyle name="Normal 3 3 25 3 7_Category Summary by LOB" xfId="22699"/>
    <cellStyle name="Normal 3 3 25 3 8" xfId="22700"/>
    <cellStyle name="Normal 3 3 25 3 8 2" xfId="22701"/>
    <cellStyle name="Normal 3 3 25 3 8_Category Summary by LOB" xfId="22702"/>
    <cellStyle name="Normal 3 3 25 3 9" xfId="22703"/>
    <cellStyle name="Normal 3 3 25 3_Category Summary by LOB" xfId="22704"/>
    <cellStyle name="Normal 3 3 25 4" xfId="22705"/>
    <cellStyle name="Normal 3 3 25 4 2" xfId="22706"/>
    <cellStyle name="Normal 3 3 25 4_Category Summary by LOB" xfId="22707"/>
    <cellStyle name="Normal 3 3 25 5" xfId="22708"/>
    <cellStyle name="Normal 3 3 25 5 2" xfId="22709"/>
    <cellStyle name="Normal 3 3 25 5_Category Summary by LOB" xfId="22710"/>
    <cellStyle name="Normal 3 3 25 6" xfId="22711"/>
    <cellStyle name="Normal 3 3 25 6 2" xfId="22712"/>
    <cellStyle name="Normal 3 3 25 6_Category Summary by LOB" xfId="22713"/>
    <cellStyle name="Normal 3 3 25 7" xfId="22714"/>
    <cellStyle name="Normal 3 3 25 7 2" xfId="22715"/>
    <cellStyle name="Normal 3 3 25 7_Category Summary by LOB" xfId="22716"/>
    <cellStyle name="Normal 3 3 25 8" xfId="22717"/>
    <cellStyle name="Normal 3 3 25 8 2" xfId="22718"/>
    <cellStyle name="Normal 3 3 25 8_Category Summary by LOB" xfId="22719"/>
    <cellStyle name="Normal 3 3 25 9" xfId="22720"/>
    <cellStyle name="Normal 3 3 25 9 2" xfId="22721"/>
    <cellStyle name="Normal 3 3 25 9_Category Summary by LOB" xfId="22722"/>
    <cellStyle name="Normal 3 3 25_Category Summary by LOB" xfId="22723"/>
    <cellStyle name="Normal 3 3 250" xfId="22724"/>
    <cellStyle name="Normal 3 3 251" xfId="22725"/>
    <cellStyle name="Normal 3 3 252" xfId="22726"/>
    <cellStyle name="Normal 3 3 253" xfId="22727"/>
    <cellStyle name="Normal 3 3 254" xfId="22728"/>
    <cellStyle name="Normal 3 3 255" xfId="22729"/>
    <cellStyle name="Normal 3 3 256" xfId="22730"/>
    <cellStyle name="Normal 3 3 257" xfId="22731"/>
    <cellStyle name="Normal 3 3 258" xfId="22732"/>
    <cellStyle name="Normal 3 3 259" xfId="22733"/>
    <cellStyle name="Normal 3 3 26" xfId="22734"/>
    <cellStyle name="Normal 3 3 26 2" xfId="22735"/>
    <cellStyle name="Normal 3 3 26 2 2" xfId="22736"/>
    <cellStyle name="Normal 3 3 26 2_Category Summary by LOB" xfId="22737"/>
    <cellStyle name="Normal 3 3 26 3" xfId="22738"/>
    <cellStyle name="Normal 3 3 26 3 2" xfId="22739"/>
    <cellStyle name="Normal 3 3 26 3_Category Summary by LOB" xfId="22740"/>
    <cellStyle name="Normal 3 3 26 4" xfId="22741"/>
    <cellStyle name="Normal 3 3 26 4 2" xfId="22742"/>
    <cellStyle name="Normal 3 3 26 4_Category Summary by LOB" xfId="22743"/>
    <cellStyle name="Normal 3 3 26 5" xfId="22744"/>
    <cellStyle name="Normal 3 3 26 5 2" xfId="22745"/>
    <cellStyle name="Normal 3 3 26 5_Category Summary by LOB" xfId="22746"/>
    <cellStyle name="Normal 3 3 26 6" xfId="22747"/>
    <cellStyle name="Normal 3 3 26 6 2" xfId="22748"/>
    <cellStyle name="Normal 3 3 26 6_Category Summary by LOB" xfId="22749"/>
    <cellStyle name="Normal 3 3 26 7" xfId="22750"/>
    <cellStyle name="Normal 3 3 26 7 2" xfId="22751"/>
    <cellStyle name="Normal 3 3 26 7_Category Summary by LOB" xfId="22752"/>
    <cellStyle name="Normal 3 3 26 8" xfId="22753"/>
    <cellStyle name="Normal 3 3 26 8 2" xfId="22754"/>
    <cellStyle name="Normal 3 3 26 8_Category Summary by LOB" xfId="22755"/>
    <cellStyle name="Normal 3 3 26 9" xfId="22756"/>
    <cellStyle name="Normal 3 3 26_Category Summary by LOB" xfId="22757"/>
    <cellStyle name="Normal 3 3 260" xfId="22758"/>
    <cellStyle name="Normal 3 3 261" xfId="22759"/>
    <cellStyle name="Normal 3 3 262" xfId="22760"/>
    <cellStyle name="Normal 3 3 263" xfId="22761"/>
    <cellStyle name="Normal 3 3 264" xfId="22762"/>
    <cellStyle name="Normal 3 3 265" xfId="22763"/>
    <cellStyle name="Normal 3 3 266" xfId="22764"/>
    <cellStyle name="Normal 3 3 267" xfId="22765"/>
    <cellStyle name="Normal 3 3 268" xfId="22766"/>
    <cellStyle name="Normal 3 3 269" xfId="22767"/>
    <cellStyle name="Normal 3 3 27" xfId="22768"/>
    <cellStyle name="Normal 3 3 27 2" xfId="22769"/>
    <cellStyle name="Normal 3 3 27 2 2" xfId="22770"/>
    <cellStyle name="Normal 3 3 27 2_Category Summary by LOB" xfId="22771"/>
    <cellStyle name="Normal 3 3 27 3" xfId="22772"/>
    <cellStyle name="Normal 3 3 27 3 2" xfId="22773"/>
    <cellStyle name="Normal 3 3 27 3_Category Summary by LOB" xfId="22774"/>
    <cellStyle name="Normal 3 3 27 4" xfId="22775"/>
    <cellStyle name="Normal 3 3 27 4 2" xfId="22776"/>
    <cellStyle name="Normal 3 3 27 4_Category Summary by LOB" xfId="22777"/>
    <cellStyle name="Normal 3 3 27 5" xfId="22778"/>
    <cellStyle name="Normal 3 3 27 5 2" xfId="22779"/>
    <cellStyle name="Normal 3 3 27 5_Category Summary by LOB" xfId="22780"/>
    <cellStyle name="Normal 3 3 27 6" xfId="22781"/>
    <cellStyle name="Normal 3 3 27 6 2" xfId="22782"/>
    <cellStyle name="Normal 3 3 27 6_Category Summary by LOB" xfId="22783"/>
    <cellStyle name="Normal 3 3 27 7" xfId="22784"/>
    <cellStyle name="Normal 3 3 27 7 2" xfId="22785"/>
    <cellStyle name="Normal 3 3 27 7_Category Summary by LOB" xfId="22786"/>
    <cellStyle name="Normal 3 3 27 8" xfId="22787"/>
    <cellStyle name="Normal 3 3 27 8 2" xfId="22788"/>
    <cellStyle name="Normal 3 3 27 8_Category Summary by LOB" xfId="22789"/>
    <cellStyle name="Normal 3 3 27 9" xfId="22790"/>
    <cellStyle name="Normal 3 3 27_Category Summary by LOB" xfId="22791"/>
    <cellStyle name="Normal 3 3 270" xfId="22792"/>
    <cellStyle name="Normal 3 3 28" xfId="22793"/>
    <cellStyle name="Normal 3 3 28 2" xfId="22794"/>
    <cellStyle name="Normal 3 3 28 2 2" xfId="22795"/>
    <cellStyle name="Normal 3 3 28 2_Category Summary by LOB" xfId="22796"/>
    <cellStyle name="Normal 3 3 28 3" xfId="22797"/>
    <cellStyle name="Normal 3 3 28 3 2" xfId="22798"/>
    <cellStyle name="Normal 3 3 28 3_Category Summary by LOB" xfId="22799"/>
    <cellStyle name="Normal 3 3 28 4" xfId="22800"/>
    <cellStyle name="Normal 3 3 28 4 2" xfId="22801"/>
    <cellStyle name="Normal 3 3 28 4_Category Summary by LOB" xfId="22802"/>
    <cellStyle name="Normal 3 3 28 5" xfId="22803"/>
    <cellStyle name="Normal 3 3 28 5 2" xfId="22804"/>
    <cellStyle name="Normal 3 3 28 5_Category Summary by LOB" xfId="22805"/>
    <cellStyle name="Normal 3 3 28 6" xfId="22806"/>
    <cellStyle name="Normal 3 3 28 6 2" xfId="22807"/>
    <cellStyle name="Normal 3 3 28 6_Category Summary by LOB" xfId="22808"/>
    <cellStyle name="Normal 3 3 28 7" xfId="22809"/>
    <cellStyle name="Normal 3 3 28 7 2" xfId="22810"/>
    <cellStyle name="Normal 3 3 28 7_Category Summary by LOB" xfId="22811"/>
    <cellStyle name="Normal 3 3 28 8" xfId="22812"/>
    <cellStyle name="Normal 3 3 28 8 2" xfId="22813"/>
    <cellStyle name="Normal 3 3 28 8_Category Summary by LOB" xfId="22814"/>
    <cellStyle name="Normal 3 3 28 9" xfId="22815"/>
    <cellStyle name="Normal 3 3 28_Category Summary by LOB" xfId="22816"/>
    <cellStyle name="Normal 3 3 29" xfId="22817"/>
    <cellStyle name="Normal 3 3 29 2" xfId="22818"/>
    <cellStyle name="Normal 3 3 29 2 2" xfId="22819"/>
    <cellStyle name="Normal 3 3 29 2_Category Summary by LOB" xfId="22820"/>
    <cellStyle name="Normal 3 3 29 3" xfId="22821"/>
    <cellStyle name="Normal 3 3 29 3 2" xfId="22822"/>
    <cellStyle name="Normal 3 3 29 3_Category Summary by LOB" xfId="22823"/>
    <cellStyle name="Normal 3 3 29 4" xfId="22824"/>
    <cellStyle name="Normal 3 3 29 4 2" xfId="22825"/>
    <cellStyle name="Normal 3 3 29 4_Category Summary by LOB" xfId="22826"/>
    <cellStyle name="Normal 3 3 29 5" xfId="22827"/>
    <cellStyle name="Normal 3 3 29 5 2" xfId="22828"/>
    <cellStyle name="Normal 3 3 29 5_Category Summary by LOB" xfId="22829"/>
    <cellStyle name="Normal 3 3 29 6" xfId="22830"/>
    <cellStyle name="Normal 3 3 29 6 2" xfId="22831"/>
    <cellStyle name="Normal 3 3 29 6_Category Summary by LOB" xfId="22832"/>
    <cellStyle name="Normal 3 3 29 7" xfId="22833"/>
    <cellStyle name="Normal 3 3 29 7 2" xfId="22834"/>
    <cellStyle name="Normal 3 3 29 7_Category Summary by LOB" xfId="22835"/>
    <cellStyle name="Normal 3 3 29 8" xfId="22836"/>
    <cellStyle name="Normal 3 3 29 8 2" xfId="22837"/>
    <cellStyle name="Normal 3 3 29 8_Category Summary by LOB" xfId="22838"/>
    <cellStyle name="Normal 3 3 29 9" xfId="22839"/>
    <cellStyle name="Normal 3 3 29_Category Summary by LOB" xfId="22840"/>
    <cellStyle name="Normal 3 3 3" xfId="22841"/>
    <cellStyle name="Normal 3 3 3 10" xfId="22842"/>
    <cellStyle name="Normal 3 3 3 10 10" xfId="22843"/>
    <cellStyle name="Normal 3 3 3 10 10 2" xfId="22844"/>
    <cellStyle name="Normal 3 3 3 10 10_Category Summary by LOB" xfId="22845"/>
    <cellStyle name="Normal 3 3 3 10 11" xfId="22846"/>
    <cellStyle name="Normal 3 3 3 10 2" xfId="22847"/>
    <cellStyle name="Normal 3 3 3 10 2 2" xfId="22848"/>
    <cellStyle name="Normal 3 3 3 10 2 2 2" xfId="22849"/>
    <cellStyle name="Normal 3 3 3 10 2 2_Category Summary by LOB" xfId="22850"/>
    <cellStyle name="Normal 3 3 3 10 2 3" xfId="22851"/>
    <cellStyle name="Normal 3 3 3 10 2 3 2" xfId="22852"/>
    <cellStyle name="Normal 3 3 3 10 2 3_Category Summary by LOB" xfId="22853"/>
    <cellStyle name="Normal 3 3 3 10 2 4" xfId="22854"/>
    <cellStyle name="Normal 3 3 3 10 2 4 2" xfId="22855"/>
    <cellStyle name="Normal 3 3 3 10 2 4_Category Summary by LOB" xfId="22856"/>
    <cellStyle name="Normal 3 3 3 10 2 5" xfId="22857"/>
    <cellStyle name="Normal 3 3 3 10 2 5 2" xfId="22858"/>
    <cellStyle name="Normal 3 3 3 10 2 5_Category Summary by LOB" xfId="22859"/>
    <cellStyle name="Normal 3 3 3 10 2 6" xfId="22860"/>
    <cellStyle name="Normal 3 3 3 10 2 6 2" xfId="22861"/>
    <cellStyle name="Normal 3 3 3 10 2 6_Category Summary by LOB" xfId="22862"/>
    <cellStyle name="Normal 3 3 3 10 2 7" xfId="22863"/>
    <cellStyle name="Normal 3 3 3 10 2 7 2" xfId="22864"/>
    <cellStyle name="Normal 3 3 3 10 2 7_Category Summary by LOB" xfId="22865"/>
    <cellStyle name="Normal 3 3 3 10 2 8" xfId="22866"/>
    <cellStyle name="Normal 3 3 3 10 2 8 2" xfId="22867"/>
    <cellStyle name="Normal 3 3 3 10 2 8_Category Summary by LOB" xfId="22868"/>
    <cellStyle name="Normal 3 3 3 10 2 9" xfId="22869"/>
    <cellStyle name="Normal 3 3 3 10 2_Category Summary by LOB" xfId="22870"/>
    <cellStyle name="Normal 3 3 3 10 3" xfId="22871"/>
    <cellStyle name="Normal 3 3 3 10 3 2" xfId="22872"/>
    <cellStyle name="Normal 3 3 3 10 3 2 2" xfId="22873"/>
    <cellStyle name="Normal 3 3 3 10 3 2_Category Summary by LOB" xfId="22874"/>
    <cellStyle name="Normal 3 3 3 10 3 3" xfId="22875"/>
    <cellStyle name="Normal 3 3 3 10 3 3 2" xfId="22876"/>
    <cellStyle name="Normal 3 3 3 10 3 3_Category Summary by LOB" xfId="22877"/>
    <cellStyle name="Normal 3 3 3 10 3 4" xfId="22878"/>
    <cellStyle name="Normal 3 3 3 10 3 4 2" xfId="22879"/>
    <cellStyle name="Normal 3 3 3 10 3 4_Category Summary by LOB" xfId="22880"/>
    <cellStyle name="Normal 3 3 3 10 3 5" xfId="22881"/>
    <cellStyle name="Normal 3 3 3 10 3 5 2" xfId="22882"/>
    <cellStyle name="Normal 3 3 3 10 3 5_Category Summary by LOB" xfId="22883"/>
    <cellStyle name="Normal 3 3 3 10 3 6" xfId="22884"/>
    <cellStyle name="Normal 3 3 3 10 3 6 2" xfId="22885"/>
    <cellStyle name="Normal 3 3 3 10 3 6_Category Summary by LOB" xfId="22886"/>
    <cellStyle name="Normal 3 3 3 10 3 7" xfId="22887"/>
    <cellStyle name="Normal 3 3 3 10 3 7 2" xfId="22888"/>
    <cellStyle name="Normal 3 3 3 10 3 7_Category Summary by LOB" xfId="22889"/>
    <cellStyle name="Normal 3 3 3 10 3 8" xfId="22890"/>
    <cellStyle name="Normal 3 3 3 10 3 8 2" xfId="22891"/>
    <cellStyle name="Normal 3 3 3 10 3 8_Category Summary by LOB" xfId="22892"/>
    <cellStyle name="Normal 3 3 3 10 3 9" xfId="22893"/>
    <cellStyle name="Normal 3 3 3 10 3_Category Summary by LOB" xfId="22894"/>
    <cellStyle name="Normal 3 3 3 10 4" xfId="22895"/>
    <cellStyle name="Normal 3 3 3 10 4 2" xfId="22896"/>
    <cellStyle name="Normal 3 3 3 10 4_Category Summary by LOB" xfId="22897"/>
    <cellStyle name="Normal 3 3 3 10 5" xfId="22898"/>
    <cellStyle name="Normal 3 3 3 10 5 2" xfId="22899"/>
    <cellStyle name="Normal 3 3 3 10 5_Category Summary by LOB" xfId="22900"/>
    <cellStyle name="Normal 3 3 3 10 6" xfId="22901"/>
    <cellStyle name="Normal 3 3 3 10 6 2" xfId="22902"/>
    <cellStyle name="Normal 3 3 3 10 6_Category Summary by LOB" xfId="22903"/>
    <cellStyle name="Normal 3 3 3 10 7" xfId="22904"/>
    <cellStyle name="Normal 3 3 3 10 7 2" xfId="22905"/>
    <cellStyle name="Normal 3 3 3 10 7_Category Summary by LOB" xfId="22906"/>
    <cellStyle name="Normal 3 3 3 10 8" xfId="22907"/>
    <cellStyle name="Normal 3 3 3 10 8 2" xfId="22908"/>
    <cellStyle name="Normal 3 3 3 10 8_Category Summary by LOB" xfId="22909"/>
    <cellStyle name="Normal 3 3 3 10 9" xfId="22910"/>
    <cellStyle name="Normal 3 3 3 10 9 2" xfId="22911"/>
    <cellStyle name="Normal 3 3 3 10 9_Category Summary by LOB" xfId="22912"/>
    <cellStyle name="Normal 3 3 3 10_Category Summary by LOB" xfId="22913"/>
    <cellStyle name="Normal 3 3 3 11" xfId="22914"/>
    <cellStyle name="Normal 3 3 3 11 10" xfId="22915"/>
    <cellStyle name="Normal 3 3 3 11 10 2" xfId="22916"/>
    <cellStyle name="Normal 3 3 3 11 10_Category Summary by LOB" xfId="22917"/>
    <cellStyle name="Normal 3 3 3 11 11" xfId="22918"/>
    <cellStyle name="Normal 3 3 3 11 2" xfId="22919"/>
    <cellStyle name="Normal 3 3 3 11 2 2" xfId="22920"/>
    <cellStyle name="Normal 3 3 3 11 2 2 2" xfId="22921"/>
    <cellStyle name="Normal 3 3 3 11 2 2_Category Summary by LOB" xfId="22922"/>
    <cellStyle name="Normal 3 3 3 11 2 3" xfId="22923"/>
    <cellStyle name="Normal 3 3 3 11 2 3 2" xfId="22924"/>
    <cellStyle name="Normal 3 3 3 11 2 3_Category Summary by LOB" xfId="22925"/>
    <cellStyle name="Normal 3 3 3 11 2 4" xfId="22926"/>
    <cellStyle name="Normal 3 3 3 11 2 4 2" xfId="22927"/>
    <cellStyle name="Normal 3 3 3 11 2 4_Category Summary by LOB" xfId="22928"/>
    <cellStyle name="Normal 3 3 3 11 2 5" xfId="22929"/>
    <cellStyle name="Normal 3 3 3 11 2 5 2" xfId="22930"/>
    <cellStyle name="Normal 3 3 3 11 2 5_Category Summary by LOB" xfId="22931"/>
    <cellStyle name="Normal 3 3 3 11 2 6" xfId="22932"/>
    <cellStyle name="Normal 3 3 3 11 2 6 2" xfId="22933"/>
    <cellStyle name="Normal 3 3 3 11 2 6_Category Summary by LOB" xfId="22934"/>
    <cellStyle name="Normal 3 3 3 11 2 7" xfId="22935"/>
    <cellStyle name="Normal 3 3 3 11 2 7 2" xfId="22936"/>
    <cellStyle name="Normal 3 3 3 11 2 7_Category Summary by LOB" xfId="22937"/>
    <cellStyle name="Normal 3 3 3 11 2 8" xfId="22938"/>
    <cellStyle name="Normal 3 3 3 11 2 8 2" xfId="22939"/>
    <cellStyle name="Normal 3 3 3 11 2 8_Category Summary by LOB" xfId="22940"/>
    <cellStyle name="Normal 3 3 3 11 2 9" xfId="22941"/>
    <cellStyle name="Normal 3 3 3 11 2_Category Summary by LOB" xfId="22942"/>
    <cellStyle name="Normal 3 3 3 11 3" xfId="22943"/>
    <cellStyle name="Normal 3 3 3 11 3 2" xfId="22944"/>
    <cellStyle name="Normal 3 3 3 11 3 2 2" xfId="22945"/>
    <cellStyle name="Normal 3 3 3 11 3 2_Category Summary by LOB" xfId="22946"/>
    <cellStyle name="Normal 3 3 3 11 3 3" xfId="22947"/>
    <cellStyle name="Normal 3 3 3 11 3 3 2" xfId="22948"/>
    <cellStyle name="Normal 3 3 3 11 3 3_Category Summary by LOB" xfId="22949"/>
    <cellStyle name="Normal 3 3 3 11 3 4" xfId="22950"/>
    <cellStyle name="Normal 3 3 3 11 3 4 2" xfId="22951"/>
    <cellStyle name="Normal 3 3 3 11 3 4_Category Summary by LOB" xfId="22952"/>
    <cellStyle name="Normal 3 3 3 11 3 5" xfId="22953"/>
    <cellStyle name="Normal 3 3 3 11 3 5 2" xfId="22954"/>
    <cellStyle name="Normal 3 3 3 11 3 5_Category Summary by LOB" xfId="22955"/>
    <cellStyle name="Normal 3 3 3 11 3 6" xfId="22956"/>
    <cellStyle name="Normal 3 3 3 11 3 6 2" xfId="22957"/>
    <cellStyle name="Normal 3 3 3 11 3 6_Category Summary by LOB" xfId="22958"/>
    <cellStyle name="Normal 3 3 3 11 3 7" xfId="22959"/>
    <cellStyle name="Normal 3 3 3 11 3 7 2" xfId="22960"/>
    <cellStyle name="Normal 3 3 3 11 3 7_Category Summary by LOB" xfId="22961"/>
    <cellStyle name="Normal 3 3 3 11 3 8" xfId="22962"/>
    <cellStyle name="Normal 3 3 3 11 3 8 2" xfId="22963"/>
    <cellStyle name="Normal 3 3 3 11 3 8_Category Summary by LOB" xfId="22964"/>
    <cellStyle name="Normal 3 3 3 11 3 9" xfId="22965"/>
    <cellStyle name="Normal 3 3 3 11 3_Category Summary by LOB" xfId="22966"/>
    <cellStyle name="Normal 3 3 3 11 4" xfId="22967"/>
    <cellStyle name="Normal 3 3 3 11 4 2" xfId="22968"/>
    <cellStyle name="Normal 3 3 3 11 4_Category Summary by LOB" xfId="22969"/>
    <cellStyle name="Normal 3 3 3 11 5" xfId="22970"/>
    <cellStyle name="Normal 3 3 3 11 5 2" xfId="22971"/>
    <cellStyle name="Normal 3 3 3 11 5_Category Summary by LOB" xfId="22972"/>
    <cellStyle name="Normal 3 3 3 11 6" xfId="22973"/>
    <cellStyle name="Normal 3 3 3 11 6 2" xfId="22974"/>
    <cellStyle name="Normal 3 3 3 11 6_Category Summary by LOB" xfId="22975"/>
    <cellStyle name="Normal 3 3 3 11 7" xfId="22976"/>
    <cellStyle name="Normal 3 3 3 11 7 2" xfId="22977"/>
    <cellStyle name="Normal 3 3 3 11 7_Category Summary by LOB" xfId="22978"/>
    <cellStyle name="Normal 3 3 3 11 8" xfId="22979"/>
    <cellStyle name="Normal 3 3 3 11 8 2" xfId="22980"/>
    <cellStyle name="Normal 3 3 3 11 8_Category Summary by LOB" xfId="22981"/>
    <cellStyle name="Normal 3 3 3 11 9" xfId="22982"/>
    <cellStyle name="Normal 3 3 3 11 9 2" xfId="22983"/>
    <cellStyle name="Normal 3 3 3 11 9_Category Summary by LOB" xfId="22984"/>
    <cellStyle name="Normal 3 3 3 11_Category Summary by LOB" xfId="22985"/>
    <cellStyle name="Normal 3 3 3 12" xfId="22986"/>
    <cellStyle name="Normal 3 3 3 12 10" xfId="22987"/>
    <cellStyle name="Normal 3 3 3 12 10 2" xfId="22988"/>
    <cellStyle name="Normal 3 3 3 12 10_Category Summary by LOB" xfId="22989"/>
    <cellStyle name="Normal 3 3 3 12 11" xfId="22990"/>
    <cellStyle name="Normal 3 3 3 12 2" xfId="22991"/>
    <cellStyle name="Normal 3 3 3 12 2 2" xfId="22992"/>
    <cellStyle name="Normal 3 3 3 12 2 2 2" xfId="22993"/>
    <cellStyle name="Normal 3 3 3 12 2 2_Category Summary by LOB" xfId="22994"/>
    <cellStyle name="Normal 3 3 3 12 2 3" xfId="22995"/>
    <cellStyle name="Normal 3 3 3 12 2 3 2" xfId="22996"/>
    <cellStyle name="Normal 3 3 3 12 2 3_Category Summary by LOB" xfId="22997"/>
    <cellStyle name="Normal 3 3 3 12 2 4" xfId="22998"/>
    <cellStyle name="Normal 3 3 3 12 2 4 2" xfId="22999"/>
    <cellStyle name="Normal 3 3 3 12 2 4_Category Summary by LOB" xfId="23000"/>
    <cellStyle name="Normal 3 3 3 12 2 5" xfId="23001"/>
    <cellStyle name="Normal 3 3 3 12 2 5 2" xfId="23002"/>
    <cellStyle name="Normal 3 3 3 12 2 5_Category Summary by LOB" xfId="23003"/>
    <cellStyle name="Normal 3 3 3 12 2 6" xfId="23004"/>
    <cellStyle name="Normal 3 3 3 12 2 6 2" xfId="23005"/>
    <cellStyle name="Normal 3 3 3 12 2 6_Category Summary by LOB" xfId="23006"/>
    <cellStyle name="Normal 3 3 3 12 2 7" xfId="23007"/>
    <cellStyle name="Normal 3 3 3 12 2 7 2" xfId="23008"/>
    <cellStyle name="Normal 3 3 3 12 2 7_Category Summary by LOB" xfId="23009"/>
    <cellStyle name="Normal 3 3 3 12 2 8" xfId="23010"/>
    <cellStyle name="Normal 3 3 3 12 2 8 2" xfId="23011"/>
    <cellStyle name="Normal 3 3 3 12 2 8_Category Summary by LOB" xfId="23012"/>
    <cellStyle name="Normal 3 3 3 12 2 9" xfId="23013"/>
    <cellStyle name="Normal 3 3 3 12 2_Category Summary by LOB" xfId="23014"/>
    <cellStyle name="Normal 3 3 3 12 3" xfId="23015"/>
    <cellStyle name="Normal 3 3 3 12 3 2" xfId="23016"/>
    <cellStyle name="Normal 3 3 3 12 3 2 2" xfId="23017"/>
    <cellStyle name="Normal 3 3 3 12 3 2_Category Summary by LOB" xfId="23018"/>
    <cellStyle name="Normal 3 3 3 12 3 3" xfId="23019"/>
    <cellStyle name="Normal 3 3 3 12 3 3 2" xfId="23020"/>
    <cellStyle name="Normal 3 3 3 12 3 3_Category Summary by LOB" xfId="23021"/>
    <cellStyle name="Normal 3 3 3 12 3 4" xfId="23022"/>
    <cellStyle name="Normal 3 3 3 12 3 4 2" xfId="23023"/>
    <cellStyle name="Normal 3 3 3 12 3 4_Category Summary by LOB" xfId="23024"/>
    <cellStyle name="Normal 3 3 3 12 3 5" xfId="23025"/>
    <cellStyle name="Normal 3 3 3 12 3 5 2" xfId="23026"/>
    <cellStyle name="Normal 3 3 3 12 3 5_Category Summary by LOB" xfId="23027"/>
    <cellStyle name="Normal 3 3 3 12 3 6" xfId="23028"/>
    <cellStyle name="Normal 3 3 3 12 3 6 2" xfId="23029"/>
    <cellStyle name="Normal 3 3 3 12 3 6_Category Summary by LOB" xfId="23030"/>
    <cellStyle name="Normal 3 3 3 12 3 7" xfId="23031"/>
    <cellStyle name="Normal 3 3 3 12 3 7 2" xfId="23032"/>
    <cellStyle name="Normal 3 3 3 12 3 7_Category Summary by LOB" xfId="23033"/>
    <cellStyle name="Normal 3 3 3 12 3 8" xfId="23034"/>
    <cellStyle name="Normal 3 3 3 12 3 8 2" xfId="23035"/>
    <cellStyle name="Normal 3 3 3 12 3 8_Category Summary by LOB" xfId="23036"/>
    <cellStyle name="Normal 3 3 3 12 3 9" xfId="23037"/>
    <cellStyle name="Normal 3 3 3 12 3_Category Summary by LOB" xfId="23038"/>
    <cellStyle name="Normal 3 3 3 12 4" xfId="23039"/>
    <cellStyle name="Normal 3 3 3 12 4 2" xfId="23040"/>
    <cellStyle name="Normal 3 3 3 12 4_Category Summary by LOB" xfId="23041"/>
    <cellStyle name="Normal 3 3 3 12 5" xfId="23042"/>
    <cellStyle name="Normal 3 3 3 12 5 2" xfId="23043"/>
    <cellStyle name="Normal 3 3 3 12 5_Category Summary by LOB" xfId="23044"/>
    <cellStyle name="Normal 3 3 3 12 6" xfId="23045"/>
    <cellStyle name="Normal 3 3 3 12 6 2" xfId="23046"/>
    <cellStyle name="Normal 3 3 3 12 6_Category Summary by LOB" xfId="23047"/>
    <cellStyle name="Normal 3 3 3 12 7" xfId="23048"/>
    <cellStyle name="Normal 3 3 3 12 7 2" xfId="23049"/>
    <cellStyle name="Normal 3 3 3 12 7_Category Summary by LOB" xfId="23050"/>
    <cellStyle name="Normal 3 3 3 12 8" xfId="23051"/>
    <cellStyle name="Normal 3 3 3 12 8 2" xfId="23052"/>
    <cellStyle name="Normal 3 3 3 12 8_Category Summary by LOB" xfId="23053"/>
    <cellStyle name="Normal 3 3 3 12 9" xfId="23054"/>
    <cellStyle name="Normal 3 3 3 12 9 2" xfId="23055"/>
    <cellStyle name="Normal 3 3 3 12 9_Category Summary by LOB" xfId="23056"/>
    <cellStyle name="Normal 3 3 3 12_Category Summary by LOB" xfId="23057"/>
    <cellStyle name="Normal 3 3 3 13" xfId="23058"/>
    <cellStyle name="Normal 3 3 3 13 10" xfId="23059"/>
    <cellStyle name="Normal 3 3 3 13 10 2" xfId="23060"/>
    <cellStyle name="Normal 3 3 3 13 10_Category Summary by LOB" xfId="23061"/>
    <cellStyle name="Normal 3 3 3 13 11" xfId="23062"/>
    <cellStyle name="Normal 3 3 3 13 2" xfId="23063"/>
    <cellStyle name="Normal 3 3 3 13 2 2" xfId="23064"/>
    <cellStyle name="Normal 3 3 3 13 2 2 2" xfId="23065"/>
    <cellStyle name="Normal 3 3 3 13 2 2_Category Summary by LOB" xfId="23066"/>
    <cellStyle name="Normal 3 3 3 13 2 3" xfId="23067"/>
    <cellStyle name="Normal 3 3 3 13 2 3 2" xfId="23068"/>
    <cellStyle name="Normal 3 3 3 13 2 3_Category Summary by LOB" xfId="23069"/>
    <cellStyle name="Normal 3 3 3 13 2 4" xfId="23070"/>
    <cellStyle name="Normal 3 3 3 13 2 4 2" xfId="23071"/>
    <cellStyle name="Normal 3 3 3 13 2 4_Category Summary by LOB" xfId="23072"/>
    <cellStyle name="Normal 3 3 3 13 2 5" xfId="23073"/>
    <cellStyle name="Normal 3 3 3 13 2 5 2" xfId="23074"/>
    <cellStyle name="Normal 3 3 3 13 2 5_Category Summary by LOB" xfId="23075"/>
    <cellStyle name="Normal 3 3 3 13 2 6" xfId="23076"/>
    <cellStyle name="Normal 3 3 3 13 2 6 2" xfId="23077"/>
    <cellStyle name="Normal 3 3 3 13 2 6_Category Summary by LOB" xfId="23078"/>
    <cellStyle name="Normal 3 3 3 13 2 7" xfId="23079"/>
    <cellStyle name="Normal 3 3 3 13 2 7 2" xfId="23080"/>
    <cellStyle name="Normal 3 3 3 13 2 7_Category Summary by LOB" xfId="23081"/>
    <cellStyle name="Normal 3 3 3 13 2 8" xfId="23082"/>
    <cellStyle name="Normal 3 3 3 13 2 8 2" xfId="23083"/>
    <cellStyle name="Normal 3 3 3 13 2 8_Category Summary by LOB" xfId="23084"/>
    <cellStyle name="Normal 3 3 3 13 2 9" xfId="23085"/>
    <cellStyle name="Normal 3 3 3 13 2_Category Summary by LOB" xfId="23086"/>
    <cellStyle name="Normal 3 3 3 13 3" xfId="23087"/>
    <cellStyle name="Normal 3 3 3 13 3 2" xfId="23088"/>
    <cellStyle name="Normal 3 3 3 13 3 2 2" xfId="23089"/>
    <cellStyle name="Normal 3 3 3 13 3 2_Category Summary by LOB" xfId="23090"/>
    <cellStyle name="Normal 3 3 3 13 3 3" xfId="23091"/>
    <cellStyle name="Normal 3 3 3 13 3 3 2" xfId="23092"/>
    <cellStyle name="Normal 3 3 3 13 3 3_Category Summary by LOB" xfId="23093"/>
    <cellStyle name="Normal 3 3 3 13 3 4" xfId="23094"/>
    <cellStyle name="Normal 3 3 3 13 3 4 2" xfId="23095"/>
    <cellStyle name="Normal 3 3 3 13 3 4_Category Summary by LOB" xfId="23096"/>
    <cellStyle name="Normal 3 3 3 13 3 5" xfId="23097"/>
    <cellStyle name="Normal 3 3 3 13 3 5 2" xfId="23098"/>
    <cellStyle name="Normal 3 3 3 13 3 5_Category Summary by LOB" xfId="23099"/>
    <cellStyle name="Normal 3 3 3 13 3 6" xfId="23100"/>
    <cellStyle name="Normal 3 3 3 13 3 6 2" xfId="23101"/>
    <cellStyle name="Normal 3 3 3 13 3 6_Category Summary by LOB" xfId="23102"/>
    <cellStyle name="Normal 3 3 3 13 3 7" xfId="23103"/>
    <cellStyle name="Normal 3 3 3 13 3 7 2" xfId="23104"/>
    <cellStyle name="Normal 3 3 3 13 3 7_Category Summary by LOB" xfId="23105"/>
    <cellStyle name="Normal 3 3 3 13 3 8" xfId="23106"/>
    <cellStyle name="Normal 3 3 3 13 3 8 2" xfId="23107"/>
    <cellStyle name="Normal 3 3 3 13 3 8_Category Summary by LOB" xfId="23108"/>
    <cellStyle name="Normal 3 3 3 13 3 9" xfId="23109"/>
    <cellStyle name="Normal 3 3 3 13 3_Category Summary by LOB" xfId="23110"/>
    <cellStyle name="Normal 3 3 3 13 4" xfId="23111"/>
    <cellStyle name="Normal 3 3 3 13 4 2" xfId="23112"/>
    <cellStyle name="Normal 3 3 3 13 4_Category Summary by LOB" xfId="23113"/>
    <cellStyle name="Normal 3 3 3 13 5" xfId="23114"/>
    <cellStyle name="Normal 3 3 3 13 5 2" xfId="23115"/>
    <cellStyle name="Normal 3 3 3 13 5_Category Summary by LOB" xfId="23116"/>
    <cellStyle name="Normal 3 3 3 13 6" xfId="23117"/>
    <cellStyle name="Normal 3 3 3 13 6 2" xfId="23118"/>
    <cellStyle name="Normal 3 3 3 13 6_Category Summary by LOB" xfId="23119"/>
    <cellStyle name="Normal 3 3 3 13 7" xfId="23120"/>
    <cellStyle name="Normal 3 3 3 13 7 2" xfId="23121"/>
    <cellStyle name="Normal 3 3 3 13 7_Category Summary by LOB" xfId="23122"/>
    <cellStyle name="Normal 3 3 3 13 8" xfId="23123"/>
    <cellStyle name="Normal 3 3 3 13 8 2" xfId="23124"/>
    <cellStyle name="Normal 3 3 3 13 8_Category Summary by LOB" xfId="23125"/>
    <cellStyle name="Normal 3 3 3 13 9" xfId="23126"/>
    <cellStyle name="Normal 3 3 3 13 9 2" xfId="23127"/>
    <cellStyle name="Normal 3 3 3 13 9_Category Summary by LOB" xfId="23128"/>
    <cellStyle name="Normal 3 3 3 13_Category Summary by LOB" xfId="23129"/>
    <cellStyle name="Normal 3 3 3 14" xfId="23130"/>
    <cellStyle name="Normal 3 3 3 14 10" xfId="23131"/>
    <cellStyle name="Normal 3 3 3 14 10 2" xfId="23132"/>
    <cellStyle name="Normal 3 3 3 14 10_Category Summary by LOB" xfId="23133"/>
    <cellStyle name="Normal 3 3 3 14 11" xfId="23134"/>
    <cellStyle name="Normal 3 3 3 14 2" xfId="23135"/>
    <cellStyle name="Normal 3 3 3 14 2 2" xfId="23136"/>
    <cellStyle name="Normal 3 3 3 14 2 2 2" xfId="23137"/>
    <cellStyle name="Normal 3 3 3 14 2 2_Category Summary by LOB" xfId="23138"/>
    <cellStyle name="Normal 3 3 3 14 2 3" xfId="23139"/>
    <cellStyle name="Normal 3 3 3 14 2 3 2" xfId="23140"/>
    <cellStyle name="Normal 3 3 3 14 2 3_Category Summary by LOB" xfId="23141"/>
    <cellStyle name="Normal 3 3 3 14 2 4" xfId="23142"/>
    <cellStyle name="Normal 3 3 3 14 2 4 2" xfId="23143"/>
    <cellStyle name="Normal 3 3 3 14 2 4_Category Summary by LOB" xfId="23144"/>
    <cellStyle name="Normal 3 3 3 14 2 5" xfId="23145"/>
    <cellStyle name="Normal 3 3 3 14 2 5 2" xfId="23146"/>
    <cellStyle name="Normal 3 3 3 14 2 5_Category Summary by LOB" xfId="23147"/>
    <cellStyle name="Normal 3 3 3 14 2 6" xfId="23148"/>
    <cellStyle name="Normal 3 3 3 14 2 6 2" xfId="23149"/>
    <cellStyle name="Normal 3 3 3 14 2 6_Category Summary by LOB" xfId="23150"/>
    <cellStyle name="Normal 3 3 3 14 2 7" xfId="23151"/>
    <cellStyle name="Normal 3 3 3 14 2 7 2" xfId="23152"/>
    <cellStyle name="Normal 3 3 3 14 2 7_Category Summary by LOB" xfId="23153"/>
    <cellStyle name="Normal 3 3 3 14 2 8" xfId="23154"/>
    <cellStyle name="Normal 3 3 3 14 2 8 2" xfId="23155"/>
    <cellStyle name="Normal 3 3 3 14 2 8_Category Summary by LOB" xfId="23156"/>
    <cellStyle name="Normal 3 3 3 14 2 9" xfId="23157"/>
    <cellStyle name="Normal 3 3 3 14 2_Category Summary by LOB" xfId="23158"/>
    <cellStyle name="Normal 3 3 3 14 3" xfId="23159"/>
    <cellStyle name="Normal 3 3 3 14 3 2" xfId="23160"/>
    <cellStyle name="Normal 3 3 3 14 3 2 2" xfId="23161"/>
    <cellStyle name="Normal 3 3 3 14 3 2_Category Summary by LOB" xfId="23162"/>
    <cellStyle name="Normal 3 3 3 14 3 3" xfId="23163"/>
    <cellStyle name="Normal 3 3 3 14 3 3 2" xfId="23164"/>
    <cellStyle name="Normal 3 3 3 14 3 3_Category Summary by LOB" xfId="23165"/>
    <cellStyle name="Normal 3 3 3 14 3 4" xfId="23166"/>
    <cellStyle name="Normal 3 3 3 14 3 4 2" xfId="23167"/>
    <cellStyle name="Normal 3 3 3 14 3 4_Category Summary by LOB" xfId="23168"/>
    <cellStyle name="Normal 3 3 3 14 3 5" xfId="23169"/>
    <cellStyle name="Normal 3 3 3 14 3 5 2" xfId="23170"/>
    <cellStyle name="Normal 3 3 3 14 3 5_Category Summary by LOB" xfId="23171"/>
    <cellStyle name="Normal 3 3 3 14 3 6" xfId="23172"/>
    <cellStyle name="Normal 3 3 3 14 3 6 2" xfId="23173"/>
    <cellStyle name="Normal 3 3 3 14 3 6_Category Summary by LOB" xfId="23174"/>
    <cellStyle name="Normal 3 3 3 14 3 7" xfId="23175"/>
    <cellStyle name="Normal 3 3 3 14 3 7 2" xfId="23176"/>
    <cellStyle name="Normal 3 3 3 14 3 7_Category Summary by LOB" xfId="23177"/>
    <cellStyle name="Normal 3 3 3 14 3 8" xfId="23178"/>
    <cellStyle name="Normal 3 3 3 14 3 8 2" xfId="23179"/>
    <cellStyle name="Normal 3 3 3 14 3 8_Category Summary by LOB" xfId="23180"/>
    <cellStyle name="Normal 3 3 3 14 3 9" xfId="23181"/>
    <cellStyle name="Normal 3 3 3 14 3_Category Summary by LOB" xfId="23182"/>
    <cellStyle name="Normal 3 3 3 14 4" xfId="23183"/>
    <cellStyle name="Normal 3 3 3 14 4 2" xfId="23184"/>
    <cellStyle name="Normal 3 3 3 14 4_Category Summary by LOB" xfId="23185"/>
    <cellStyle name="Normal 3 3 3 14 5" xfId="23186"/>
    <cellStyle name="Normal 3 3 3 14 5 2" xfId="23187"/>
    <cellStyle name="Normal 3 3 3 14 5_Category Summary by LOB" xfId="23188"/>
    <cellStyle name="Normal 3 3 3 14 6" xfId="23189"/>
    <cellStyle name="Normal 3 3 3 14 6 2" xfId="23190"/>
    <cellStyle name="Normal 3 3 3 14 6_Category Summary by LOB" xfId="23191"/>
    <cellStyle name="Normal 3 3 3 14 7" xfId="23192"/>
    <cellStyle name="Normal 3 3 3 14 7 2" xfId="23193"/>
    <cellStyle name="Normal 3 3 3 14 7_Category Summary by LOB" xfId="23194"/>
    <cellStyle name="Normal 3 3 3 14 8" xfId="23195"/>
    <cellStyle name="Normal 3 3 3 14 8 2" xfId="23196"/>
    <cellStyle name="Normal 3 3 3 14 8_Category Summary by LOB" xfId="23197"/>
    <cellStyle name="Normal 3 3 3 14 9" xfId="23198"/>
    <cellStyle name="Normal 3 3 3 14 9 2" xfId="23199"/>
    <cellStyle name="Normal 3 3 3 14 9_Category Summary by LOB" xfId="23200"/>
    <cellStyle name="Normal 3 3 3 14_Category Summary by LOB" xfId="23201"/>
    <cellStyle name="Normal 3 3 3 15" xfId="23202"/>
    <cellStyle name="Normal 3 3 3 15 10" xfId="23203"/>
    <cellStyle name="Normal 3 3 3 15 10 2" xfId="23204"/>
    <cellStyle name="Normal 3 3 3 15 10_Category Summary by LOB" xfId="23205"/>
    <cellStyle name="Normal 3 3 3 15 11" xfId="23206"/>
    <cellStyle name="Normal 3 3 3 15 2" xfId="23207"/>
    <cellStyle name="Normal 3 3 3 15 2 2" xfId="23208"/>
    <cellStyle name="Normal 3 3 3 15 2 2 2" xfId="23209"/>
    <cellStyle name="Normal 3 3 3 15 2 2_Category Summary by LOB" xfId="23210"/>
    <cellStyle name="Normal 3 3 3 15 2 3" xfId="23211"/>
    <cellStyle name="Normal 3 3 3 15 2 3 2" xfId="23212"/>
    <cellStyle name="Normal 3 3 3 15 2 3_Category Summary by LOB" xfId="23213"/>
    <cellStyle name="Normal 3 3 3 15 2 4" xfId="23214"/>
    <cellStyle name="Normal 3 3 3 15 2 4 2" xfId="23215"/>
    <cellStyle name="Normal 3 3 3 15 2 4_Category Summary by LOB" xfId="23216"/>
    <cellStyle name="Normal 3 3 3 15 2 5" xfId="23217"/>
    <cellStyle name="Normal 3 3 3 15 2 5 2" xfId="23218"/>
    <cellStyle name="Normal 3 3 3 15 2 5_Category Summary by LOB" xfId="23219"/>
    <cellStyle name="Normal 3 3 3 15 2 6" xfId="23220"/>
    <cellStyle name="Normal 3 3 3 15 2 6 2" xfId="23221"/>
    <cellStyle name="Normal 3 3 3 15 2 6_Category Summary by LOB" xfId="23222"/>
    <cellStyle name="Normal 3 3 3 15 2 7" xfId="23223"/>
    <cellStyle name="Normal 3 3 3 15 2 7 2" xfId="23224"/>
    <cellStyle name="Normal 3 3 3 15 2 7_Category Summary by LOB" xfId="23225"/>
    <cellStyle name="Normal 3 3 3 15 2 8" xfId="23226"/>
    <cellStyle name="Normal 3 3 3 15 2 8 2" xfId="23227"/>
    <cellStyle name="Normal 3 3 3 15 2 8_Category Summary by LOB" xfId="23228"/>
    <cellStyle name="Normal 3 3 3 15 2 9" xfId="23229"/>
    <cellStyle name="Normal 3 3 3 15 2_Category Summary by LOB" xfId="23230"/>
    <cellStyle name="Normal 3 3 3 15 3" xfId="23231"/>
    <cellStyle name="Normal 3 3 3 15 3 2" xfId="23232"/>
    <cellStyle name="Normal 3 3 3 15 3 2 2" xfId="23233"/>
    <cellStyle name="Normal 3 3 3 15 3 2_Category Summary by LOB" xfId="23234"/>
    <cellStyle name="Normal 3 3 3 15 3 3" xfId="23235"/>
    <cellStyle name="Normal 3 3 3 15 3 3 2" xfId="23236"/>
    <cellStyle name="Normal 3 3 3 15 3 3_Category Summary by LOB" xfId="23237"/>
    <cellStyle name="Normal 3 3 3 15 3 4" xfId="23238"/>
    <cellStyle name="Normal 3 3 3 15 3 4 2" xfId="23239"/>
    <cellStyle name="Normal 3 3 3 15 3 4_Category Summary by LOB" xfId="23240"/>
    <cellStyle name="Normal 3 3 3 15 3 5" xfId="23241"/>
    <cellStyle name="Normal 3 3 3 15 3 5 2" xfId="23242"/>
    <cellStyle name="Normal 3 3 3 15 3 5_Category Summary by LOB" xfId="23243"/>
    <cellStyle name="Normal 3 3 3 15 3 6" xfId="23244"/>
    <cellStyle name="Normal 3 3 3 15 3 6 2" xfId="23245"/>
    <cellStyle name="Normal 3 3 3 15 3 6_Category Summary by LOB" xfId="23246"/>
    <cellStyle name="Normal 3 3 3 15 3 7" xfId="23247"/>
    <cellStyle name="Normal 3 3 3 15 3 7 2" xfId="23248"/>
    <cellStyle name="Normal 3 3 3 15 3 7_Category Summary by LOB" xfId="23249"/>
    <cellStyle name="Normal 3 3 3 15 3 8" xfId="23250"/>
    <cellStyle name="Normal 3 3 3 15 3 8 2" xfId="23251"/>
    <cellStyle name="Normal 3 3 3 15 3 8_Category Summary by LOB" xfId="23252"/>
    <cellStyle name="Normal 3 3 3 15 3 9" xfId="23253"/>
    <cellStyle name="Normal 3 3 3 15 3_Category Summary by LOB" xfId="23254"/>
    <cellStyle name="Normal 3 3 3 15 4" xfId="23255"/>
    <cellStyle name="Normal 3 3 3 15 4 2" xfId="23256"/>
    <cellStyle name="Normal 3 3 3 15 4_Category Summary by LOB" xfId="23257"/>
    <cellStyle name="Normal 3 3 3 15 5" xfId="23258"/>
    <cellStyle name="Normal 3 3 3 15 5 2" xfId="23259"/>
    <cellStyle name="Normal 3 3 3 15 5_Category Summary by LOB" xfId="23260"/>
    <cellStyle name="Normal 3 3 3 15 6" xfId="23261"/>
    <cellStyle name="Normal 3 3 3 15 6 2" xfId="23262"/>
    <cellStyle name="Normal 3 3 3 15 6_Category Summary by LOB" xfId="23263"/>
    <cellStyle name="Normal 3 3 3 15 7" xfId="23264"/>
    <cellStyle name="Normal 3 3 3 15 7 2" xfId="23265"/>
    <cellStyle name="Normal 3 3 3 15 7_Category Summary by LOB" xfId="23266"/>
    <cellStyle name="Normal 3 3 3 15 8" xfId="23267"/>
    <cellStyle name="Normal 3 3 3 15 8 2" xfId="23268"/>
    <cellStyle name="Normal 3 3 3 15 8_Category Summary by LOB" xfId="23269"/>
    <cellStyle name="Normal 3 3 3 15 9" xfId="23270"/>
    <cellStyle name="Normal 3 3 3 15 9 2" xfId="23271"/>
    <cellStyle name="Normal 3 3 3 15 9_Category Summary by LOB" xfId="23272"/>
    <cellStyle name="Normal 3 3 3 15_Category Summary by LOB" xfId="23273"/>
    <cellStyle name="Normal 3 3 3 16" xfId="23274"/>
    <cellStyle name="Normal 3 3 3 16 10" xfId="23275"/>
    <cellStyle name="Normal 3 3 3 16 10 2" xfId="23276"/>
    <cellStyle name="Normal 3 3 3 16 10_Category Summary by LOB" xfId="23277"/>
    <cellStyle name="Normal 3 3 3 16 11" xfId="23278"/>
    <cellStyle name="Normal 3 3 3 16 2" xfId="23279"/>
    <cellStyle name="Normal 3 3 3 16 2 2" xfId="23280"/>
    <cellStyle name="Normal 3 3 3 16 2 2 2" xfId="23281"/>
    <cellStyle name="Normal 3 3 3 16 2 2_Category Summary by LOB" xfId="23282"/>
    <cellStyle name="Normal 3 3 3 16 2 3" xfId="23283"/>
    <cellStyle name="Normal 3 3 3 16 2 3 2" xfId="23284"/>
    <cellStyle name="Normal 3 3 3 16 2 3_Category Summary by LOB" xfId="23285"/>
    <cellStyle name="Normal 3 3 3 16 2 4" xfId="23286"/>
    <cellStyle name="Normal 3 3 3 16 2 4 2" xfId="23287"/>
    <cellStyle name="Normal 3 3 3 16 2 4_Category Summary by LOB" xfId="23288"/>
    <cellStyle name="Normal 3 3 3 16 2 5" xfId="23289"/>
    <cellStyle name="Normal 3 3 3 16 2 5 2" xfId="23290"/>
    <cellStyle name="Normal 3 3 3 16 2 5_Category Summary by LOB" xfId="23291"/>
    <cellStyle name="Normal 3 3 3 16 2 6" xfId="23292"/>
    <cellStyle name="Normal 3 3 3 16 2 6 2" xfId="23293"/>
    <cellStyle name="Normal 3 3 3 16 2 6_Category Summary by LOB" xfId="23294"/>
    <cellStyle name="Normal 3 3 3 16 2 7" xfId="23295"/>
    <cellStyle name="Normal 3 3 3 16 2 7 2" xfId="23296"/>
    <cellStyle name="Normal 3 3 3 16 2 7_Category Summary by LOB" xfId="23297"/>
    <cellStyle name="Normal 3 3 3 16 2 8" xfId="23298"/>
    <cellStyle name="Normal 3 3 3 16 2 8 2" xfId="23299"/>
    <cellStyle name="Normal 3 3 3 16 2 8_Category Summary by LOB" xfId="23300"/>
    <cellStyle name="Normal 3 3 3 16 2 9" xfId="23301"/>
    <cellStyle name="Normal 3 3 3 16 2_Category Summary by LOB" xfId="23302"/>
    <cellStyle name="Normal 3 3 3 16 3" xfId="23303"/>
    <cellStyle name="Normal 3 3 3 16 3 2" xfId="23304"/>
    <cellStyle name="Normal 3 3 3 16 3 2 2" xfId="23305"/>
    <cellStyle name="Normal 3 3 3 16 3 2_Category Summary by LOB" xfId="23306"/>
    <cellStyle name="Normal 3 3 3 16 3 3" xfId="23307"/>
    <cellStyle name="Normal 3 3 3 16 3 3 2" xfId="23308"/>
    <cellStyle name="Normal 3 3 3 16 3 3_Category Summary by LOB" xfId="23309"/>
    <cellStyle name="Normal 3 3 3 16 3 4" xfId="23310"/>
    <cellStyle name="Normal 3 3 3 16 3 4 2" xfId="23311"/>
    <cellStyle name="Normal 3 3 3 16 3 4_Category Summary by LOB" xfId="23312"/>
    <cellStyle name="Normal 3 3 3 16 3 5" xfId="23313"/>
    <cellStyle name="Normal 3 3 3 16 3 5 2" xfId="23314"/>
    <cellStyle name="Normal 3 3 3 16 3 5_Category Summary by LOB" xfId="23315"/>
    <cellStyle name="Normal 3 3 3 16 3 6" xfId="23316"/>
    <cellStyle name="Normal 3 3 3 16 3 6 2" xfId="23317"/>
    <cellStyle name="Normal 3 3 3 16 3 6_Category Summary by LOB" xfId="23318"/>
    <cellStyle name="Normal 3 3 3 16 3 7" xfId="23319"/>
    <cellStyle name="Normal 3 3 3 16 3 7 2" xfId="23320"/>
    <cellStyle name="Normal 3 3 3 16 3 7_Category Summary by LOB" xfId="23321"/>
    <cellStyle name="Normal 3 3 3 16 3 8" xfId="23322"/>
    <cellStyle name="Normal 3 3 3 16 3 8 2" xfId="23323"/>
    <cellStyle name="Normal 3 3 3 16 3 8_Category Summary by LOB" xfId="23324"/>
    <cellStyle name="Normal 3 3 3 16 3 9" xfId="23325"/>
    <cellStyle name="Normal 3 3 3 16 3_Category Summary by LOB" xfId="23326"/>
    <cellStyle name="Normal 3 3 3 16 4" xfId="23327"/>
    <cellStyle name="Normal 3 3 3 16 4 2" xfId="23328"/>
    <cellStyle name="Normal 3 3 3 16 4_Category Summary by LOB" xfId="23329"/>
    <cellStyle name="Normal 3 3 3 16 5" xfId="23330"/>
    <cellStyle name="Normal 3 3 3 16 5 2" xfId="23331"/>
    <cellStyle name="Normal 3 3 3 16 5_Category Summary by LOB" xfId="23332"/>
    <cellStyle name="Normal 3 3 3 16 6" xfId="23333"/>
    <cellStyle name="Normal 3 3 3 16 6 2" xfId="23334"/>
    <cellStyle name="Normal 3 3 3 16 6_Category Summary by LOB" xfId="23335"/>
    <cellStyle name="Normal 3 3 3 16 7" xfId="23336"/>
    <cellStyle name="Normal 3 3 3 16 7 2" xfId="23337"/>
    <cellStyle name="Normal 3 3 3 16 7_Category Summary by LOB" xfId="23338"/>
    <cellStyle name="Normal 3 3 3 16 8" xfId="23339"/>
    <cellStyle name="Normal 3 3 3 16 8 2" xfId="23340"/>
    <cellStyle name="Normal 3 3 3 16 8_Category Summary by LOB" xfId="23341"/>
    <cellStyle name="Normal 3 3 3 16 9" xfId="23342"/>
    <cellStyle name="Normal 3 3 3 16 9 2" xfId="23343"/>
    <cellStyle name="Normal 3 3 3 16 9_Category Summary by LOB" xfId="23344"/>
    <cellStyle name="Normal 3 3 3 16_Category Summary by LOB" xfId="23345"/>
    <cellStyle name="Normal 3 3 3 17" xfId="23346"/>
    <cellStyle name="Normal 3 3 3 17 10" xfId="23347"/>
    <cellStyle name="Normal 3 3 3 17 10 2" xfId="23348"/>
    <cellStyle name="Normal 3 3 3 17 10_Category Summary by LOB" xfId="23349"/>
    <cellStyle name="Normal 3 3 3 17 11" xfId="23350"/>
    <cellStyle name="Normal 3 3 3 17 2" xfId="23351"/>
    <cellStyle name="Normal 3 3 3 17 2 2" xfId="23352"/>
    <cellStyle name="Normal 3 3 3 17 2 2 2" xfId="23353"/>
    <cellStyle name="Normal 3 3 3 17 2 2_Category Summary by LOB" xfId="23354"/>
    <cellStyle name="Normal 3 3 3 17 2 3" xfId="23355"/>
    <cellStyle name="Normal 3 3 3 17 2 3 2" xfId="23356"/>
    <cellStyle name="Normal 3 3 3 17 2 3_Category Summary by LOB" xfId="23357"/>
    <cellStyle name="Normal 3 3 3 17 2 4" xfId="23358"/>
    <cellStyle name="Normal 3 3 3 17 2 4 2" xfId="23359"/>
    <cellStyle name="Normal 3 3 3 17 2 4_Category Summary by LOB" xfId="23360"/>
    <cellStyle name="Normal 3 3 3 17 2 5" xfId="23361"/>
    <cellStyle name="Normal 3 3 3 17 2 5 2" xfId="23362"/>
    <cellStyle name="Normal 3 3 3 17 2 5_Category Summary by LOB" xfId="23363"/>
    <cellStyle name="Normal 3 3 3 17 2 6" xfId="23364"/>
    <cellStyle name="Normal 3 3 3 17 2 6 2" xfId="23365"/>
    <cellStyle name="Normal 3 3 3 17 2 6_Category Summary by LOB" xfId="23366"/>
    <cellStyle name="Normal 3 3 3 17 2 7" xfId="23367"/>
    <cellStyle name="Normal 3 3 3 17 2 7 2" xfId="23368"/>
    <cellStyle name="Normal 3 3 3 17 2 7_Category Summary by LOB" xfId="23369"/>
    <cellStyle name="Normal 3 3 3 17 2 8" xfId="23370"/>
    <cellStyle name="Normal 3 3 3 17 2 8 2" xfId="23371"/>
    <cellStyle name="Normal 3 3 3 17 2 8_Category Summary by LOB" xfId="23372"/>
    <cellStyle name="Normal 3 3 3 17 2 9" xfId="23373"/>
    <cellStyle name="Normal 3 3 3 17 2_Category Summary by LOB" xfId="23374"/>
    <cellStyle name="Normal 3 3 3 17 3" xfId="23375"/>
    <cellStyle name="Normal 3 3 3 17 3 2" xfId="23376"/>
    <cellStyle name="Normal 3 3 3 17 3 2 2" xfId="23377"/>
    <cellStyle name="Normal 3 3 3 17 3 2_Category Summary by LOB" xfId="23378"/>
    <cellStyle name="Normal 3 3 3 17 3 3" xfId="23379"/>
    <cellStyle name="Normal 3 3 3 17 3 3 2" xfId="23380"/>
    <cellStyle name="Normal 3 3 3 17 3 3_Category Summary by LOB" xfId="23381"/>
    <cellStyle name="Normal 3 3 3 17 3 4" xfId="23382"/>
    <cellStyle name="Normal 3 3 3 17 3 4 2" xfId="23383"/>
    <cellStyle name="Normal 3 3 3 17 3 4_Category Summary by LOB" xfId="23384"/>
    <cellStyle name="Normal 3 3 3 17 3 5" xfId="23385"/>
    <cellStyle name="Normal 3 3 3 17 3 5 2" xfId="23386"/>
    <cellStyle name="Normal 3 3 3 17 3 5_Category Summary by LOB" xfId="23387"/>
    <cellStyle name="Normal 3 3 3 17 3 6" xfId="23388"/>
    <cellStyle name="Normal 3 3 3 17 3 6 2" xfId="23389"/>
    <cellStyle name="Normal 3 3 3 17 3 6_Category Summary by LOB" xfId="23390"/>
    <cellStyle name="Normal 3 3 3 17 3 7" xfId="23391"/>
    <cellStyle name="Normal 3 3 3 17 3 7 2" xfId="23392"/>
    <cellStyle name="Normal 3 3 3 17 3 7_Category Summary by LOB" xfId="23393"/>
    <cellStyle name="Normal 3 3 3 17 3 8" xfId="23394"/>
    <cellStyle name="Normal 3 3 3 17 3 8 2" xfId="23395"/>
    <cellStyle name="Normal 3 3 3 17 3 8_Category Summary by LOB" xfId="23396"/>
    <cellStyle name="Normal 3 3 3 17 3 9" xfId="23397"/>
    <cellStyle name="Normal 3 3 3 17 3_Category Summary by LOB" xfId="23398"/>
    <cellStyle name="Normal 3 3 3 17 4" xfId="23399"/>
    <cellStyle name="Normal 3 3 3 17 4 2" xfId="23400"/>
    <cellStyle name="Normal 3 3 3 17 4_Category Summary by LOB" xfId="23401"/>
    <cellStyle name="Normal 3 3 3 17 5" xfId="23402"/>
    <cellStyle name="Normal 3 3 3 17 5 2" xfId="23403"/>
    <cellStyle name="Normal 3 3 3 17 5_Category Summary by LOB" xfId="23404"/>
    <cellStyle name="Normal 3 3 3 17 6" xfId="23405"/>
    <cellStyle name="Normal 3 3 3 17 6 2" xfId="23406"/>
    <cellStyle name="Normal 3 3 3 17 6_Category Summary by LOB" xfId="23407"/>
    <cellStyle name="Normal 3 3 3 17 7" xfId="23408"/>
    <cellStyle name="Normal 3 3 3 17 7 2" xfId="23409"/>
    <cellStyle name="Normal 3 3 3 17 7_Category Summary by LOB" xfId="23410"/>
    <cellStyle name="Normal 3 3 3 17 8" xfId="23411"/>
    <cellStyle name="Normal 3 3 3 17 8 2" xfId="23412"/>
    <cellStyle name="Normal 3 3 3 17 8_Category Summary by LOB" xfId="23413"/>
    <cellStyle name="Normal 3 3 3 17 9" xfId="23414"/>
    <cellStyle name="Normal 3 3 3 17 9 2" xfId="23415"/>
    <cellStyle name="Normal 3 3 3 17 9_Category Summary by LOB" xfId="23416"/>
    <cellStyle name="Normal 3 3 3 17_Category Summary by LOB" xfId="23417"/>
    <cellStyle name="Normal 3 3 3 18" xfId="23418"/>
    <cellStyle name="Normal 3 3 3 18 10" xfId="23419"/>
    <cellStyle name="Normal 3 3 3 18 10 2" xfId="23420"/>
    <cellStyle name="Normal 3 3 3 18 10_Category Summary by LOB" xfId="23421"/>
    <cellStyle name="Normal 3 3 3 18 11" xfId="23422"/>
    <cellStyle name="Normal 3 3 3 18 2" xfId="23423"/>
    <cellStyle name="Normal 3 3 3 18 2 2" xfId="23424"/>
    <cellStyle name="Normal 3 3 3 18 2 2 2" xfId="23425"/>
    <cellStyle name="Normal 3 3 3 18 2 2_Category Summary by LOB" xfId="23426"/>
    <cellStyle name="Normal 3 3 3 18 2 3" xfId="23427"/>
    <cellStyle name="Normal 3 3 3 18 2 3 2" xfId="23428"/>
    <cellStyle name="Normal 3 3 3 18 2 3_Category Summary by LOB" xfId="23429"/>
    <cellStyle name="Normal 3 3 3 18 2 4" xfId="23430"/>
    <cellStyle name="Normal 3 3 3 18 2 4 2" xfId="23431"/>
    <cellStyle name="Normal 3 3 3 18 2 4_Category Summary by LOB" xfId="23432"/>
    <cellStyle name="Normal 3 3 3 18 2 5" xfId="23433"/>
    <cellStyle name="Normal 3 3 3 18 2 5 2" xfId="23434"/>
    <cellStyle name="Normal 3 3 3 18 2 5_Category Summary by LOB" xfId="23435"/>
    <cellStyle name="Normal 3 3 3 18 2 6" xfId="23436"/>
    <cellStyle name="Normal 3 3 3 18 2 6 2" xfId="23437"/>
    <cellStyle name="Normal 3 3 3 18 2 6_Category Summary by LOB" xfId="23438"/>
    <cellStyle name="Normal 3 3 3 18 2 7" xfId="23439"/>
    <cellStyle name="Normal 3 3 3 18 2 7 2" xfId="23440"/>
    <cellStyle name="Normal 3 3 3 18 2 7_Category Summary by LOB" xfId="23441"/>
    <cellStyle name="Normal 3 3 3 18 2 8" xfId="23442"/>
    <cellStyle name="Normal 3 3 3 18 2 8 2" xfId="23443"/>
    <cellStyle name="Normal 3 3 3 18 2 8_Category Summary by LOB" xfId="23444"/>
    <cellStyle name="Normal 3 3 3 18 2 9" xfId="23445"/>
    <cellStyle name="Normal 3 3 3 18 2_Category Summary by LOB" xfId="23446"/>
    <cellStyle name="Normal 3 3 3 18 3" xfId="23447"/>
    <cellStyle name="Normal 3 3 3 18 3 2" xfId="23448"/>
    <cellStyle name="Normal 3 3 3 18 3 2 2" xfId="23449"/>
    <cellStyle name="Normal 3 3 3 18 3 2_Category Summary by LOB" xfId="23450"/>
    <cellStyle name="Normal 3 3 3 18 3 3" xfId="23451"/>
    <cellStyle name="Normal 3 3 3 18 3 3 2" xfId="23452"/>
    <cellStyle name="Normal 3 3 3 18 3 3_Category Summary by LOB" xfId="23453"/>
    <cellStyle name="Normal 3 3 3 18 3 4" xfId="23454"/>
    <cellStyle name="Normal 3 3 3 18 3 4 2" xfId="23455"/>
    <cellStyle name="Normal 3 3 3 18 3 4_Category Summary by LOB" xfId="23456"/>
    <cellStyle name="Normal 3 3 3 18 3 5" xfId="23457"/>
    <cellStyle name="Normal 3 3 3 18 3 5 2" xfId="23458"/>
    <cellStyle name="Normal 3 3 3 18 3 5_Category Summary by LOB" xfId="23459"/>
    <cellStyle name="Normal 3 3 3 18 3 6" xfId="23460"/>
    <cellStyle name="Normal 3 3 3 18 3 6 2" xfId="23461"/>
    <cellStyle name="Normal 3 3 3 18 3 6_Category Summary by LOB" xfId="23462"/>
    <cellStyle name="Normal 3 3 3 18 3 7" xfId="23463"/>
    <cellStyle name="Normal 3 3 3 18 3 7 2" xfId="23464"/>
    <cellStyle name="Normal 3 3 3 18 3 7_Category Summary by LOB" xfId="23465"/>
    <cellStyle name="Normal 3 3 3 18 3 8" xfId="23466"/>
    <cellStyle name="Normal 3 3 3 18 3 8 2" xfId="23467"/>
    <cellStyle name="Normal 3 3 3 18 3 8_Category Summary by LOB" xfId="23468"/>
    <cellStyle name="Normal 3 3 3 18 3 9" xfId="23469"/>
    <cellStyle name="Normal 3 3 3 18 3_Category Summary by LOB" xfId="23470"/>
    <cellStyle name="Normal 3 3 3 18 4" xfId="23471"/>
    <cellStyle name="Normal 3 3 3 18 4 2" xfId="23472"/>
    <cellStyle name="Normal 3 3 3 18 4_Category Summary by LOB" xfId="23473"/>
    <cellStyle name="Normal 3 3 3 18 5" xfId="23474"/>
    <cellStyle name="Normal 3 3 3 18 5 2" xfId="23475"/>
    <cellStyle name="Normal 3 3 3 18 5_Category Summary by LOB" xfId="23476"/>
    <cellStyle name="Normal 3 3 3 18 6" xfId="23477"/>
    <cellStyle name="Normal 3 3 3 18 6 2" xfId="23478"/>
    <cellStyle name="Normal 3 3 3 18 6_Category Summary by LOB" xfId="23479"/>
    <cellStyle name="Normal 3 3 3 18 7" xfId="23480"/>
    <cellStyle name="Normal 3 3 3 18 7 2" xfId="23481"/>
    <cellStyle name="Normal 3 3 3 18 7_Category Summary by LOB" xfId="23482"/>
    <cellStyle name="Normal 3 3 3 18 8" xfId="23483"/>
    <cellStyle name="Normal 3 3 3 18 8 2" xfId="23484"/>
    <cellStyle name="Normal 3 3 3 18 8_Category Summary by LOB" xfId="23485"/>
    <cellStyle name="Normal 3 3 3 18 9" xfId="23486"/>
    <cellStyle name="Normal 3 3 3 18 9 2" xfId="23487"/>
    <cellStyle name="Normal 3 3 3 18 9_Category Summary by LOB" xfId="23488"/>
    <cellStyle name="Normal 3 3 3 18_Category Summary by LOB" xfId="23489"/>
    <cellStyle name="Normal 3 3 3 19" xfId="23490"/>
    <cellStyle name="Normal 3 3 3 19 10" xfId="23491"/>
    <cellStyle name="Normal 3 3 3 19 10 2" xfId="23492"/>
    <cellStyle name="Normal 3 3 3 19 10_Category Summary by LOB" xfId="23493"/>
    <cellStyle name="Normal 3 3 3 19 11" xfId="23494"/>
    <cellStyle name="Normal 3 3 3 19 2" xfId="23495"/>
    <cellStyle name="Normal 3 3 3 19 2 2" xfId="23496"/>
    <cellStyle name="Normal 3 3 3 19 2 2 2" xfId="23497"/>
    <cellStyle name="Normal 3 3 3 19 2 2_Category Summary by LOB" xfId="23498"/>
    <cellStyle name="Normal 3 3 3 19 2 3" xfId="23499"/>
    <cellStyle name="Normal 3 3 3 19 2 3 2" xfId="23500"/>
    <cellStyle name="Normal 3 3 3 19 2 3_Category Summary by LOB" xfId="23501"/>
    <cellStyle name="Normal 3 3 3 19 2 4" xfId="23502"/>
    <cellStyle name="Normal 3 3 3 19 2 4 2" xfId="23503"/>
    <cellStyle name="Normal 3 3 3 19 2 4_Category Summary by LOB" xfId="23504"/>
    <cellStyle name="Normal 3 3 3 19 2 5" xfId="23505"/>
    <cellStyle name="Normal 3 3 3 19 2 5 2" xfId="23506"/>
    <cellStyle name="Normal 3 3 3 19 2 5_Category Summary by LOB" xfId="23507"/>
    <cellStyle name="Normal 3 3 3 19 2 6" xfId="23508"/>
    <cellStyle name="Normal 3 3 3 19 2 6 2" xfId="23509"/>
    <cellStyle name="Normal 3 3 3 19 2 6_Category Summary by LOB" xfId="23510"/>
    <cellStyle name="Normal 3 3 3 19 2 7" xfId="23511"/>
    <cellStyle name="Normal 3 3 3 19 2 7 2" xfId="23512"/>
    <cellStyle name="Normal 3 3 3 19 2 7_Category Summary by LOB" xfId="23513"/>
    <cellStyle name="Normal 3 3 3 19 2 8" xfId="23514"/>
    <cellStyle name="Normal 3 3 3 19 2 8 2" xfId="23515"/>
    <cellStyle name="Normal 3 3 3 19 2 8_Category Summary by LOB" xfId="23516"/>
    <cellStyle name="Normal 3 3 3 19 2 9" xfId="23517"/>
    <cellStyle name="Normal 3 3 3 19 2_Category Summary by LOB" xfId="23518"/>
    <cellStyle name="Normal 3 3 3 19 3" xfId="23519"/>
    <cellStyle name="Normal 3 3 3 19 3 2" xfId="23520"/>
    <cellStyle name="Normal 3 3 3 19 3 2 2" xfId="23521"/>
    <cellStyle name="Normal 3 3 3 19 3 2_Category Summary by LOB" xfId="23522"/>
    <cellStyle name="Normal 3 3 3 19 3 3" xfId="23523"/>
    <cellStyle name="Normal 3 3 3 19 3 3 2" xfId="23524"/>
    <cellStyle name="Normal 3 3 3 19 3 3_Category Summary by LOB" xfId="23525"/>
    <cellStyle name="Normal 3 3 3 19 3 4" xfId="23526"/>
    <cellStyle name="Normal 3 3 3 19 3 4 2" xfId="23527"/>
    <cellStyle name="Normal 3 3 3 19 3 4_Category Summary by LOB" xfId="23528"/>
    <cellStyle name="Normal 3 3 3 19 3 5" xfId="23529"/>
    <cellStyle name="Normal 3 3 3 19 3 5 2" xfId="23530"/>
    <cellStyle name="Normal 3 3 3 19 3 5_Category Summary by LOB" xfId="23531"/>
    <cellStyle name="Normal 3 3 3 19 3 6" xfId="23532"/>
    <cellStyle name="Normal 3 3 3 19 3 6 2" xfId="23533"/>
    <cellStyle name="Normal 3 3 3 19 3 6_Category Summary by LOB" xfId="23534"/>
    <cellStyle name="Normal 3 3 3 19 3 7" xfId="23535"/>
    <cellStyle name="Normal 3 3 3 19 3 7 2" xfId="23536"/>
    <cellStyle name="Normal 3 3 3 19 3 7_Category Summary by LOB" xfId="23537"/>
    <cellStyle name="Normal 3 3 3 19 3 8" xfId="23538"/>
    <cellStyle name="Normal 3 3 3 19 3 8 2" xfId="23539"/>
    <cellStyle name="Normal 3 3 3 19 3 8_Category Summary by LOB" xfId="23540"/>
    <cellStyle name="Normal 3 3 3 19 3 9" xfId="23541"/>
    <cellStyle name="Normal 3 3 3 19 3_Category Summary by LOB" xfId="23542"/>
    <cellStyle name="Normal 3 3 3 19 4" xfId="23543"/>
    <cellStyle name="Normal 3 3 3 19 4 2" xfId="23544"/>
    <cellStyle name="Normal 3 3 3 19 4_Category Summary by LOB" xfId="23545"/>
    <cellStyle name="Normal 3 3 3 19 5" xfId="23546"/>
    <cellStyle name="Normal 3 3 3 19 5 2" xfId="23547"/>
    <cellStyle name="Normal 3 3 3 19 5_Category Summary by LOB" xfId="23548"/>
    <cellStyle name="Normal 3 3 3 19 6" xfId="23549"/>
    <cellStyle name="Normal 3 3 3 19 6 2" xfId="23550"/>
    <cellStyle name="Normal 3 3 3 19 6_Category Summary by LOB" xfId="23551"/>
    <cellStyle name="Normal 3 3 3 19 7" xfId="23552"/>
    <cellStyle name="Normal 3 3 3 19 7 2" xfId="23553"/>
    <cellStyle name="Normal 3 3 3 19 7_Category Summary by LOB" xfId="23554"/>
    <cellStyle name="Normal 3 3 3 19 8" xfId="23555"/>
    <cellStyle name="Normal 3 3 3 19 8 2" xfId="23556"/>
    <cellStyle name="Normal 3 3 3 19 8_Category Summary by LOB" xfId="23557"/>
    <cellStyle name="Normal 3 3 3 19 9" xfId="23558"/>
    <cellStyle name="Normal 3 3 3 19 9 2" xfId="23559"/>
    <cellStyle name="Normal 3 3 3 19 9_Category Summary by LOB" xfId="23560"/>
    <cellStyle name="Normal 3 3 3 19_Category Summary by LOB" xfId="23561"/>
    <cellStyle name="Normal 3 3 3 2" xfId="23562"/>
    <cellStyle name="Normal 3 3 3 2 10" xfId="23563"/>
    <cellStyle name="Normal 3 3 3 2 10 2" xfId="23564"/>
    <cellStyle name="Normal 3 3 3 2 10_Category Summary by LOB" xfId="23565"/>
    <cellStyle name="Normal 3 3 3 2 11" xfId="23566"/>
    <cellStyle name="Normal 3 3 3 2 12" xfId="23567"/>
    <cellStyle name="Normal 3 3 3 2 2" xfId="23568"/>
    <cellStyle name="Normal 3 3 3 2 2 10" xfId="23569"/>
    <cellStyle name="Normal 3 3 3 2 2 2" xfId="23570"/>
    <cellStyle name="Normal 3 3 3 2 2 2 2" xfId="23571"/>
    <cellStyle name="Normal 3 3 3 2 2 2_Category Summary by LOB" xfId="23572"/>
    <cellStyle name="Normal 3 3 3 2 2 3" xfId="23573"/>
    <cellStyle name="Normal 3 3 3 2 2 3 2" xfId="23574"/>
    <cellStyle name="Normal 3 3 3 2 2 3_Category Summary by LOB" xfId="23575"/>
    <cellStyle name="Normal 3 3 3 2 2 4" xfId="23576"/>
    <cellStyle name="Normal 3 3 3 2 2 4 2" xfId="23577"/>
    <cellStyle name="Normal 3 3 3 2 2 4_Category Summary by LOB" xfId="23578"/>
    <cellStyle name="Normal 3 3 3 2 2 5" xfId="23579"/>
    <cellStyle name="Normal 3 3 3 2 2 5 2" xfId="23580"/>
    <cellStyle name="Normal 3 3 3 2 2 5_Category Summary by LOB" xfId="23581"/>
    <cellStyle name="Normal 3 3 3 2 2 6" xfId="23582"/>
    <cellStyle name="Normal 3 3 3 2 2 6 2" xfId="23583"/>
    <cellStyle name="Normal 3 3 3 2 2 6_Category Summary by LOB" xfId="23584"/>
    <cellStyle name="Normal 3 3 3 2 2 7" xfId="23585"/>
    <cellStyle name="Normal 3 3 3 2 2 7 2" xfId="23586"/>
    <cellStyle name="Normal 3 3 3 2 2 7_Category Summary by LOB" xfId="23587"/>
    <cellStyle name="Normal 3 3 3 2 2 8" xfId="23588"/>
    <cellStyle name="Normal 3 3 3 2 2 8 2" xfId="23589"/>
    <cellStyle name="Normal 3 3 3 2 2 8_Category Summary by LOB" xfId="23590"/>
    <cellStyle name="Normal 3 3 3 2 2 9" xfId="23591"/>
    <cellStyle name="Normal 3 3 3 2 2_Category Summary by LOB" xfId="23592"/>
    <cellStyle name="Normal 3 3 3 2 3" xfId="23593"/>
    <cellStyle name="Normal 3 3 3 2 3 10" xfId="23594"/>
    <cellStyle name="Normal 3 3 3 2 3 2" xfId="23595"/>
    <cellStyle name="Normal 3 3 3 2 3 2 2" xfId="23596"/>
    <cellStyle name="Normal 3 3 3 2 3 2_Category Summary by LOB" xfId="23597"/>
    <cellStyle name="Normal 3 3 3 2 3 3" xfId="23598"/>
    <cellStyle name="Normal 3 3 3 2 3 3 2" xfId="23599"/>
    <cellStyle name="Normal 3 3 3 2 3 3_Category Summary by LOB" xfId="23600"/>
    <cellStyle name="Normal 3 3 3 2 3 4" xfId="23601"/>
    <cellStyle name="Normal 3 3 3 2 3 4 2" xfId="23602"/>
    <cellStyle name="Normal 3 3 3 2 3 4_Category Summary by LOB" xfId="23603"/>
    <cellStyle name="Normal 3 3 3 2 3 5" xfId="23604"/>
    <cellStyle name="Normal 3 3 3 2 3 5 2" xfId="23605"/>
    <cellStyle name="Normal 3 3 3 2 3 5_Category Summary by LOB" xfId="23606"/>
    <cellStyle name="Normal 3 3 3 2 3 6" xfId="23607"/>
    <cellStyle name="Normal 3 3 3 2 3 6 2" xfId="23608"/>
    <cellStyle name="Normal 3 3 3 2 3 6_Category Summary by LOB" xfId="23609"/>
    <cellStyle name="Normal 3 3 3 2 3 7" xfId="23610"/>
    <cellStyle name="Normal 3 3 3 2 3 7 2" xfId="23611"/>
    <cellStyle name="Normal 3 3 3 2 3 7_Category Summary by LOB" xfId="23612"/>
    <cellStyle name="Normal 3 3 3 2 3 8" xfId="23613"/>
    <cellStyle name="Normal 3 3 3 2 3 8 2" xfId="23614"/>
    <cellStyle name="Normal 3 3 3 2 3 8_Category Summary by LOB" xfId="23615"/>
    <cellStyle name="Normal 3 3 3 2 3 9" xfId="23616"/>
    <cellStyle name="Normal 3 3 3 2 3_Category Summary by LOB" xfId="23617"/>
    <cellStyle name="Normal 3 3 3 2 4" xfId="23618"/>
    <cellStyle name="Normal 3 3 3 2 4 2" xfId="23619"/>
    <cellStyle name="Normal 3 3 3 2 4 3" xfId="23620"/>
    <cellStyle name="Normal 3 3 3 2 4_Category Summary by LOB" xfId="23621"/>
    <cellStyle name="Normal 3 3 3 2 5" xfId="23622"/>
    <cellStyle name="Normal 3 3 3 2 5 2" xfId="23623"/>
    <cellStyle name="Normal 3 3 3 2 5_Category Summary by LOB" xfId="23624"/>
    <cellStyle name="Normal 3 3 3 2 6" xfId="23625"/>
    <cellStyle name="Normal 3 3 3 2 6 2" xfId="23626"/>
    <cellStyle name="Normal 3 3 3 2 6_Category Summary by LOB" xfId="23627"/>
    <cellStyle name="Normal 3 3 3 2 7" xfId="23628"/>
    <cellStyle name="Normal 3 3 3 2 7 2" xfId="23629"/>
    <cellStyle name="Normal 3 3 3 2 7_Category Summary by LOB" xfId="23630"/>
    <cellStyle name="Normal 3 3 3 2 8" xfId="23631"/>
    <cellStyle name="Normal 3 3 3 2 8 2" xfId="23632"/>
    <cellStyle name="Normal 3 3 3 2 8_Category Summary by LOB" xfId="23633"/>
    <cellStyle name="Normal 3 3 3 2 9" xfId="23634"/>
    <cellStyle name="Normal 3 3 3 2 9 2" xfId="23635"/>
    <cellStyle name="Normal 3 3 3 2 9_Category Summary by LOB" xfId="23636"/>
    <cellStyle name="Normal 3 3 3 2_Category Summary by LOB" xfId="23637"/>
    <cellStyle name="Normal 3 3 3 20" xfId="23638"/>
    <cellStyle name="Normal 3 3 3 20 10" xfId="23639"/>
    <cellStyle name="Normal 3 3 3 20 10 2" xfId="23640"/>
    <cellStyle name="Normal 3 3 3 20 10_Category Summary by LOB" xfId="23641"/>
    <cellStyle name="Normal 3 3 3 20 11" xfId="23642"/>
    <cellStyle name="Normal 3 3 3 20 2" xfId="23643"/>
    <cellStyle name="Normal 3 3 3 20 2 2" xfId="23644"/>
    <cellStyle name="Normal 3 3 3 20 2 2 2" xfId="23645"/>
    <cellStyle name="Normal 3 3 3 20 2 2_Category Summary by LOB" xfId="23646"/>
    <cellStyle name="Normal 3 3 3 20 2 3" xfId="23647"/>
    <cellStyle name="Normal 3 3 3 20 2 3 2" xfId="23648"/>
    <cellStyle name="Normal 3 3 3 20 2 3_Category Summary by LOB" xfId="23649"/>
    <cellStyle name="Normal 3 3 3 20 2 4" xfId="23650"/>
    <cellStyle name="Normal 3 3 3 20 2 4 2" xfId="23651"/>
    <cellStyle name="Normal 3 3 3 20 2 4_Category Summary by LOB" xfId="23652"/>
    <cellStyle name="Normal 3 3 3 20 2 5" xfId="23653"/>
    <cellStyle name="Normal 3 3 3 20 2 5 2" xfId="23654"/>
    <cellStyle name="Normal 3 3 3 20 2 5_Category Summary by LOB" xfId="23655"/>
    <cellStyle name="Normal 3 3 3 20 2 6" xfId="23656"/>
    <cellStyle name="Normal 3 3 3 20 2 6 2" xfId="23657"/>
    <cellStyle name="Normal 3 3 3 20 2 6_Category Summary by LOB" xfId="23658"/>
    <cellStyle name="Normal 3 3 3 20 2 7" xfId="23659"/>
    <cellStyle name="Normal 3 3 3 20 2 7 2" xfId="23660"/>
    <cellStyle name="Normal 3 3 3 20 2 7_Category Summary by LOB" xfId="23661"/>
    <cellStyle name="Normal 3 3 3 20 2 8" xfId="23662"/>
    <cellStyle name="Normal 3 3 3 20 2 8 2" xfId="23663"/>
    <cellStyle name="Normal 3 3 3 20 2 8_Category Summary by LOB" xfId="23664"/>
    <cellStyle name="Normal 3 3 3 20 2 9" xfId="23665"/>
    <cellStyle name="Normal 3 3 3 20 2_Category Summary by LOB" xfId="23666"/>
    <cellStyle name="Normal 3 3 3 20 3" xfId="23667"/>
    <cellStyle name="Normal 3 3 3 20 3 2" xfId="23668"/>
    <cellStyle name="Normal 3 3 3 20 3 2 2" xfId="23669"/>
    <cellStyle name="Normal 3 3 3 20 3 2_Category Summary by LOB" xfId="23670"/>
    <cellStyle name="Normal 3 3 3 20 3 3" xfId="23671"/>
    <cellStyle name="Normal 3 3 3 20 3 3 2" xfId="23672"/>
    <cellStyle name="Normal 3 3 3 20 3 3_Category Summary by LOB" xfId="23673"/>
    <cellStyle name="Normal 3 3 3 20 3 4" xfId="23674"/>
    <cellStyle name="Normal 3 3 3 20 3 4 2" xfId="23675"/>
    <cellStyle name="Normal 3 3 3 20 3 4_Category Summary by LOB" xfId="23676"/>
    <cellStyle name="Normal 3 3 3 20 3 5" xfId="23677"/>
    <cellStyle name="Normal 3 3 3 20 3 5 2" xfId="23678"/>
    <cellStyle name="Normal 3 3 3 20 3 5_Category Summary by LOB" xfId="23679"/>
    <cellStyle name="Normal 3 3 3 20 3 6" xfId="23680"/>
    <cellStyle name="Normal 3 3 3 20 3 6 2" xfId="23681"/>
    <cellStyle name="Normal 3 3 3 20 3 6_Category Summary by LOB" xfId="23682"/>
    <cellStyle name="Normal 3 3 3 20 3 7" xfId="23683"/>
    <cellStyle name="Normal 3 3 3 20 3 7 2" xfId="23684"/>
    <cellStyle name="Normal 3 3 3 20 3 7_Category Summary by LOB" xfId="23685"/>
    <cellStyle name="Normal 3 3 3 20 3 8" xfId="23686"/>
    <cellStyle name="Normal 3 3 3 20 3 8 2" xfId="23687"/>
    <cellStyle name="Normal 3 3 3 20 3 8_Category Summary by LOB" xfId="23688"/>
    <cellStyle name="Normal 3 3 3 20 3 9" xfId="23689"/>
    <cellStyle name="Normal 3 3 3 20 3_Category Summary by LOB" xfId="23690"/>
    <cellStyle name="Normal 3 3 3 20 4" xfId="23691"/>
    <cellStyle name="Normal 3 3 3 20 4 2" xfId="23692"/>
    <cellStyle name="Normal 3 3 3 20 4_Category Summary by LOB" xfId="23693"/>
    <cellStyle name="Normal 3 3 3 20 5" xfId="23694"/>
    <cellStyle name="Normal 3 3 3 20 5 2" xfId="23695"/>
    <cellStyle name="Normal 3 3 3 20 5_Category Summary by LOB" xfId="23696"/>
    <cellStyle name="Normal 3 3 3 20 6" xfId="23697"/>
    <cellStyle name="Normal 3 3 3 20 6 2" xfId="23698"/>
    <cellStyle name="Normal 3 3 3 20 6_Category Summary by LOB" xfId="23699"/>
    <cellStyle name="Normal 3 3 3 20 7" xfId="23700"/>
    <cellStyle name="Normal 3 3 3 20 7 2" xfId="23701"/>
    <cellStyle name="Normal 3 3 3 20 7_Category Summary by LOB" xfId="23702"/>
    <cellStyle name="Normal 3 3 3 20 8" xfId="23703"/>
    <cellStyle name="Normal 3 3 3 20 8 2" xfId="23704"/>
    <cellStyle name="Normal 3 3 3 20 8_Category Summary by LOB" xfId="23705"/>
    <cellStyle name="Normal 3 3 3 20 9" xfId="23706"/>
    <cellStyle name="Normal 3 3 3 20 9 2" xfId="23707"/>
    <cellStyle name="Normal 3 3 3 20 9_Category Summary by LOB" xfId="23708"/>
    <cellStyle name="Normal 3 3 3 20_Category Summary by LOB" xfId="23709"/>
    <cellStyle name="Normal 3 3 3 21" xfId="23710"/>
    <cellStyle name="Normal 3 3 3 21 10" xfId="23711"/>
    <cellStyle name="Normal 3 3 3 21 10 2" xfId="23712"/>
    <cellStyle name="Normal 3 3 3 21 10_Category Summary by LOB" xfId="23713"/>
    <cellStyle name="Normal 3 3 3 21 11" xfId="23714"/>
    <cellStyle name="Normal 3 3 3 21 2" xfId="23715"/>
    <cellStyle name="Normal 3 3 3 21 2 2" xfId="23716"/>
    <cellStyle name="Normal 3 3 3 21 2 2 2" xfId="23717"/>
    <cellStyle name="Normal 3 3 3 21 2 2_Category Summary by LOB" xfId="23718"/>
    <cellStyle name="Normal 3 3 3 21 2 3" xfId="23719"/>
    <cellStyle name="Normal 3 3 3 21 2 3 2" xfId="23720"/>
    <cellStyle name="Normal 3 3 3 21 2 3_Category Summary by LOB" xfId="23721"/>
    <cellStyle name="Normal 3 3 3 21 2 4" xfId="23722"/>
    <cellStyle name="Normal 3 3 3 21 2 4 2" xfId="23723"/>
    <cellStyle name="Normal 3 3 3 21 2 4_Category Summary by LOB" xfId="23724"/>
    <cellStyle name="Normal 3 3 3 21 2 5" xfId="23725"/>
    <cellStyle name="Normal 3 3 3 21 2 5 2" xfId="23726"/>
    <cellStyle name="Normal 3 3 3 21 2 5_Category Summary by LOB" xfId="23727"/>
    <cellStyle name="Normal 3 3 3 21 2 6" xfId="23728"/>
    <cellStyle name="Normal 3 3 3 21 2 6 2" xfId="23729"/>
    <cellStyle name="Normal 3 3 3 21 2 6_Category Summary by LOB" xfId="23730"/>
    <cellStyle name="Normal 3 3 3 21 2 7" xfId="23731"/>
    <cellStyle name="Normal 3 3 3 21 2 7 2" xfId="23732"/>
    <cellStyle name="Normal 3 3 3 21 2 7_Category Summary by LOB" xfId="23733"/>
    <cellStyle name="Normal 3 3 3 21 2 8" xfId="23734"/>
    <cellStyle name="Normal 3 3 3 21 2 8 2" xfId="23735"/>
    <cellStyle name="Normal 3 3 3 21 2 8_Category Summary by LOB" xfId="23736"/>
    <cellStyle name="Normal 3 3 3 21 2 9" xfId="23737"/>
    <cellStyle name="Normal 3 3 3 21 2_Category Summary by LOB" xfId="23738"/>
    <cellStyle name="Normal 3 3 3 21 3" xfId="23739"/>
    <cellStyle name="Normal 3 3 3 21 3 2" xfId="23740"/>
    <cellStyle name="Normal 3 3 3 21 3 2 2" xfId="23741"/>
    <cellStyle name="Normal 3 3 3 21 3 2_Category Summary by LOB" xfId="23742"/>
    <cellStyle name="Normal 3 3 3 21 3 3" xfId="23743"/>
    <cellStyle name="Normal 3 3 3 21 3 3 2" xfId="23744"/>
    <cellStyle name="Normal 3 3 3 21 3 3_Category Summary by LOB" xfId="23745"/>
    <cellStyle name="Normal 3 3 3 21 3 4" xfId="23746"/>
    <cellStyle name="Normal 3 3 3 21 3 4 2" xfId="23747"/>
    <cellStyle name="Normal 3 3 3 21 3 4_Category Summary by LOB" xfId="23748"/>
    <cellStyle name="Normal 3 3 3 21 3 5" xfId="23749"/>
    <cellStyle name="Normal 3 3 3 21 3 5 2" xfId="23750"/>
    <cellStyle name="Normal 3 3 3 21 3 5_Category Summary by LOB" xfId="23751"/>
    <cellStyle name="Normal 3 3 3 21 3 6" xfId="23752"/>
    <cellStyle name="Normal 3 3 3 21 3 6 2" xfId="23753"/>
    <cellStyle name="Normal 3 3 3 21 3 6_Category Summary by LOB" xfId="23754"/>
    <cellStyle name="Normal 3 3 3 21 3 7" xfId="23755"/>
    <cellStyle name="Normal 3 3 3 21 3 7 2" xfId="23756"/>
    <cellStyle name="Normal 3 3 3 21 3 7_Category Summary by LOB" xfId="23757"/>
    <cellStyle name="Normal 3 3 3 21 3 8" xfId="23758"/>
    <cellStyle name="Normal 3 3 3 21 3 8 2" xfId="23759"/>
    <cellStyle name="Normal 3 3 3 21 3 8_Category Summary by LOB" xfId="23760"/>
    <cellStyle name="Normal 3 3 3 21 3 9" xfId="23761"/>
    <cellStyle name="Normal 3 3 3 21 3_Category Summary by LOB" xfId="23762"/>
    <cellStyle name="Normal 3 3 3 21 4" xfId="23763"/>
    <cellStyle name="Normal 3 3 3 21 4 2" xfId="23764"/>
    <cellStyle name="Normal 3 3 3 21 4_Category Summary by LOB" xfId="23765"/>
    <cellStyle name="Normal 3 3 3 21 5" xfId="23766"/>
    <cellStyle name="Normal 3 3 3 21 5 2" xfId="23767"/>
    <cellStyle name="Normal 3 3 3 21 5_Category Summary by LOB" xfId="23768"/>
    <cellStyle name="Normal 3 3 3 21 6" xfId="23769"/>
    <cellStyle name="Normal 3 3 3 21 6 2" xfId="23770"/>
    <cellStyle name="Normal 3 3 3 21 6_Category Summary by LOB" xfId="23771"/>
    <cellStyle name="Normal 3 3 3 21 7" xfId="23772"/>
    <cellStyle name="Normal 3 3 3 21 7 2" xfId="23773"/>
    <cellStyle name="Normal 3 3 3 21 7_Category Summary by LOB" xfId="23774"/>
    <cellStyle name="Normal 3 3 3 21 8" xfId="23775"/>
    <cellStyle name="Normal 3 3 3 21 8 2" xfId="23776"/>
    <cellStyle name="Normal 3 3 3 21 8_Category Summary by LOB" xfId="23777"/>
    <cellStyle name="Normal 3 3 3 21 9" xfId="23778"/>
    <cellStyle name="Normal 3 3 3 21 9 2" xfId="23779"/>
    <cellStyle name="Normal 3 3 3 21 9_Category Summary by LOB" xfId="23780"/>
    <cellStyle name="Normal 3 3 3 21_Category Summary by LOB" xfId="23781"/>
    <cellStyle name="Normal 3 3 3 22" xfId="23782"/>
    <cellStyle name="Normal 3 3 3 22 10" xfId="23783"/>
    <cellStyle name="Normal 3 3 3 22 10 2" xfId="23784"/>
    <cellStyle name="Normal 3 3 3 22 10_Category Summary by LOB" xfId="23785"/>
    <cellStyle name="Normal 3 3 3 22 11" xfId="23786"/>
    <cellStyle name="Normal 3 3 3 22 2" xfId="23787"/>
    <cellStyle name="Normal 3 3 3 22 2 2" xfId="23788"/>
    <cellStyle name="Normal 3 3 3 22 2 2 2" xfId="23789"/>
    <cellStyle name="Normal 3 3 3 22 2 2_Category Summary by LOB" xfId="23790"/>
    <cellStyle name="Normal 3 3 3 22 2 3" xfId="23791"/>
    <cellStyle name="Normal 3 3 3 22 2 3 2" xfId="23792"/>
    <cellStyle name="Normal 3 3 3 22 2 3_Category Summary by LOB" xfId="23793"/>
    <cellStyle name="Normal 3 3 3 22 2 4" xfId="23794"/>
    <cellStyle name="Normal 3 3 3 22 2 4 2" xfId="23795"/>
    <cellStyle name="Normal 3 3 3 22 2 4_Category Summary by LOB" xfId="23796"/>
    <cellStyle name="Normal 3 3 3 22 2 5" xfId="23797"/>
    <cellStyle name="Normal 3 3 3 22 2 5 2" xfId="23798"/>
    <cellStyle name="Normal 3 3 3 22 2 5_Category Summary by LOB" xfId="23799"/>
    <cellStyle name="Normal 3 3 3 22 2 6" xfId="23800"/>
    <cellStyle name="Normal 3 3 3 22 2 6 2" xfId="23801"/>
    <cellStyle name="Normal 3 3 3 22 2 6_Category Summary by LOB" xfId="23802"/>
    <cellStyle name="Normal 3 3 3 22 2 7" xfId="23803"/>
    <cellStyle name="Normal 3 3 3 22 2 7 2" xfId="23804"/>
    <cellStyle name="Normal 3 3 3 22 2 7_Category Summary by LOB" xfId="23805"/>
    <cellStyle name="Normal 3 3 3 22 2 8" xfId="23806"/>
    <cellStyle name="Normal 3 3 3 22 2 8 2" xfId="23807"/>
    <cellStyle name="Normal 3 3 3 22 2 8_Category Summary by LOB" xfId="23808"/>
    <cellStyle name="Normal 3 3 3 22 2 9" xfId="23809"/>
    <cellStyle name="Normal 3 3 3 22 2_Category Summary by LOB" xfId="23810"/>
    <cellStyle name="Normal 3 3 3 22 3" xfId="23811"/>
    <cellStyle name="Normal 3 3 3 22 3 2" xfId="23812"/>
    <cellStyle name="Normal 3 3 3 22 3 2 2" xfId="23813"/>
    <cellStyle name="Normal 3 3 3 22 3 2_Category Summary by LOB" xfId="23814"/>
    <cellStyle name="Normal 3 3 3 22 3 3" xfId="23815"/>
    <cellStyle name="Normal 3 3 3 22 3 3 2" xfId="23816"/>
    <cellStyle name="Normal 3 3 3 22 3 3_Category Summary by LOB" xfId="23817"/>
    <cellStyle name="Normal 3 3 3 22 3 4" xfId="23818"/>
    <cellStyle name="Normal 3 3 3 22 3 4 2" xfId="23819"/>
    <cellStyle name="Normal 3 3 3 22 3 4_Category Summary by LOB" xfId="23820"/>
    <cellStyle name="Normal 3 3 3 22 3 5" xfId="23821"/>
    <cellStyle name="Normal 3 3 3 22 3 5 2" xfId="23822"/>
    <cellStyle name="Normal 3 3 3 22 3 5_Category Summary by LOB" xfId="23823"/>
    <cellStyle name="Normal 3 3 3 22 3 6" xfId="23824"/>
    <cellStyle name="Normal 3 3 3 22 3 6 2" xfId="23825"/>
    <cellStyle name="Normal 3 3 3 22 3 6_Category Summary by LOB" xfId="23826"/>
    <cellStyle name="Normal 3 3 3 22 3 7" xfId="23827"/>
    <cellStyle name="Normal 3 3 3 22 3 7 2" xfId="23828"/>
    <cellStyle name="Normal 3 3 3 22 3 7_Category Summary by LOB" xfId="23829"/>
    <cellStyle name="Normal 3 3 3 22 3 8" xfId="23830"/>
    <cellStyle name="Normal 3 3 3 22 3 8 2" xfId="23831"/>
    <cellStyle name="Normal 3 3 3 22 3 8_Category Summary by LOB" xfId="23832"/>
    <cellStyle name="Normal 3 3 3 22 3 9" xfId="23833"/>
    <cellStyle name="Normal 3 3 3 22 3_Category Summary by LOB" xfId="23834"/>
    <cellStyle name="Normal 3 3 3 22 4" xfId="23835"/>
    <cellStyle name="Normal 3 3 3 22 4 2" xfId="23836"/>
    <cellStyle name="Normal 3 3 3 22 4_Category Summary by LOB" xfId="23837"/>
    <cellStyle name="Normal 3 3 3 22 5" xfId="23838"/>
    <cellStyle name="Normal 3 3 3 22 5 2" xfId="23839"/>
    <cellStyle name="Normal 3 3 3 22 5_Category Summary by LOB" xfId="23840"/>
    <cellStyle name="Normal 3 3 3 22 6" xfId="23841"/>
    <cellStyle name="Normal 3 3 3 22 6 2" xfId="23842"/>
    <cellStyle name="Normal 3 3 3 22 6_Category Summary by LOB" xfId="23843"/>
    <cellStyle name="Normal 3 3 3 22 7" xfId="23844"/>
    <cellStyle name="Normal 3 3 3 22 7 2" xfId="23845"/>
    <cellStyle name="Normal 3 3 3 22 7_Category Summary by LOB" xfId="23846"/>
    <cellStyle name="Normal 3 3 3 22 8" xfId="23847"/>
    <cellStyle name="Normal 3 3 3 22 8 2" xfId="23848"/>
    <cellStyle name="Normal 3 3 3 22 8_Category Summary by LOB" xfId="23849"/>
    <cellStyle name="Normal 3 3 3 22 9" xfId="23850"/>
    <cellStyle name="Normal 3 3 3 22 9 2" xfId="23851"/>
    <cellStyle name="Normal 3 3 3 22 9_Category Summary by LOB" xfId="23852"/>
    <cellStyle name="Normal 3 3 3 22_Category Summary by LOB" xfId="23853"/>
    <cellStyle name="Normal 3 3 3 23" xfId="23854"/>
    <cellStyle name="Normal 3 3 3 23 10" xfId="23855"/>
    <cellStyle name="Normal 3 3 3 23 10 2" xfId="23856"/>
    <cellStyle name="Normal 3 3 3 23 10_Category Summary by LOB" xfId="23857"/>
    <cellStyle name="Normal 3 3 3 23 11" xfId="23858"/>
    <cellStyle name="Normal 3 3 3 23 2" xfId="23859"/>
    <cellStyle name="Normal 3 3 3 23 2 2" xfId="23860"/>
    <cellStyle name="Normal 3 3 3 23 2 2 2" xfId="23861"/>
    <cellStyle name="Normal 3 3 3 23 2 2_Category Summary by LOB" xfId="23862"/>
    <cellStyle name="Normal 3 3 3 23 2 3" xfId="23863"/>
    <cellStyle name="Normal 3 3 3 23 2 3 2" xfId="23864"/>
    <cellStyle name="Normal 3 3 3 23 2 3_Category Summary by LOB" xfId="23865"/>
    <cellStyle name="Normal 3 3 3 23 2 4" xfId="23866"/>
    <cellStyle name="Normal 3 3 3 23 2 4 2" xfId="23867"/>
    <cellStyle name="Normal 3 3 3 23 2 4_Category Summary by LOB" xfId="23868"/>
    <cellStyle name="Normal 3 3 3 23 2 5" xfId="23869"/>
    <cellStyle name="Normal 3 3 3 23 2 5 2" xfId="23870"/>
    <cellStyle name="Normal 3 3 3 23 2 5_Category Summary by LOB" xfId="23871"/>
    <cellStyle name="Normal 3 3 3 23 2 6" xfId="23872"/>
    <cellStyle name="Normal 3 3 3 23 2 6 2" xfId="23873"/>
    <cellStyle name="Normal 3 3 3 23 2 6_Category Summary by LOB" xfId="23874"/>
    <cellStyle name="Normal 3 3 3 23 2 7" xfId="23875"/>
    <cellStyle name="Normal 3 3 3 23 2 7 2" xfId="23876"/>
    <cellStyle name="Normal 3 3 3 23 2 7_Category Summary by LOB" xfId="23877"/>
    <cellStyle name="Normal 3 3 3 23 2 8" xfId="23878"/>
    <cellStyle name="Normal 3 3 3 23 2 8 2" xfId="23879"/>
    <cellStyle name="Normal 3 3 3 23 2 8_Category Summary by LOB" xfId="23880"/>
    <cellStyle name="Normal 3 3 3 23 2 9" xfId="23881"/>
    <cellStyle name="Normal 3 3 3 23 2_Category Summary by LOB" xfId="23882"/>
    <cellStyle name="Normal 3 3 3 23 3" xfId="23883"/>
    <cellStyle name="Normal 3 3 3 23 3 2" xfId="23884"/>
    <cellStyle name="Normal 3 3 3 23 3 2 2" xfId="23885"/>
    <cellStyle name="Normal 3 3 3 23 3 2_Category Summary by LOB" xfId="23886"/>
    <cellStyle name="Normal 3 3 3 23 3 3" xfId="23887"/>
    <cellStyle name="Normal 3 3 3 23 3 3 2" xfId="23888"/>
    <cellStyle name="Normal 3 3 3 23 3 3_Category Summary by LOB" xfId="23889"/>
    <cellStyle name="Normal 3 3 3 23 3 4" xfId="23890"/>
    <cellStyle name="Normal 3 3 3 23 3 4 2" xfId="23891"/>
    <cellStyle name="Normal 3 3 3 23 3 4_Category Summary by LOB" xfId="23892"/>
    <cellStyle name="Normal 3 3 3 23 3 5" xfId="23893"/>
    <cellStyle name="Normal 3 3 3 23 3 5 2" xfId="23894"/>
    <cellStyle name="Normal 3 3 3 23 3 5_Category Summary by LOB" xfId="23895"/>
    <cellStyle name="Normal 3 3 3 23 3 6" xfId="23896"/>
    <cellStyle name="Normal 3 3 3 23 3 6 2" xfId="23897"/>
    <cellStyle name="Normal 3 3 3 23 3 6_Category Summary by LOB" xfId="23898"/>
    <cellStyle name="Normal 3 3 3 23 3 7" xfId="23899"/>
    <cellStyle name="Normal 3 3 3 23 3 7 2" xfId="23900"/>
    <cellStyle name="Normal 3 3 3 23 3 7_Category Summary by LOB" xfId="23901"/>
    <cellStyle name="Normal 3 3 3 23 3 8" xfId="23902"/>
    <cellStyle name="Normal 3 3 3 23 3 8 2" xfId="23903"/>
    <cellStyle name="Normal 3 3 3 23 3 8_Category Summary by LOB" xfId="23904"/>
    <cellStyle name="Normal 3 3 3 23 3 9" xfId="23905"/>
    <cellStyle name="Normal 3 3 3 23 3_Category Summary by LOB" xfId="23906"/>
    <cellStyle name="Normal 3 3 3 23 4" xfId="23907"/>
    <cellStyle name="Normal 3 3 3 23 4 2" xfId="23908"/>
    <cellStyle name="Normal 3 3 3 23 4_Category Summary by LOB" xfId="23909"/>
    <cellStyle name="Normal 3 3 3 23 5" xfId="23910"/>
    <cellStyle name="Normal 3 3 3 23 5 2" xfId="23911"/>
    <cellStyle name="Normal 3 3 3 23 5_Category Summary by LOB" xfId="23912"/>
    <cellStyle name="Normal 3 3 3 23 6" xfId="23913"/>
    <cellStyle name="Normal 3 3 3 23 6 2" xfId="23914"/>
    <cellStyle name="Normal 3 3 3 23 6_Category Summary by LOB" xfId="23915"/>
    <cellStyle name="Normal 3 3 3 23 7" xfId="23916"/>
    <cellStyle name="Normal 3 3 3 23 7 2" xfId="23917"/>
    <cellStyle name="Normal 3 3 3 23 7_Category Summary by LOB" xfId="23918"/>
    <cellStyle name="Normal 3 3 3 23 8" xfId="23919"/>
    <cellStyle name="Normal 3 3 3 23 8 2" xfId="23920"/>
    <cellStyle name="Normal 3 3 3 23 8_Category Summary by LOB" xfId="23921"/>
    <cellStyle name="Normal 3 3 3 23 9" xfId="23922"/>
    <cellStyle name="Normal 3 3 3 23 9 2" xfId="23923"/>
    <cellStyle name="Normal 3 3 3 23 9_Category Summary by LOB" xfId="23924"/>
    <cellStyle name="Normal 3 3 3 23_Category Summary by LOB" xfId="23925"/>
    <cellStyle name="Normal 3 3 3 24" xfId="23926"/>
    <cellStyle name="Normal 3 3 3 24 2" xfId="23927"/>
    <cellStyle name="Normal 3 3 3 24 2 2" xfId="23928"/>
    <cellStyle name="Normal 3 3 3 24 2_Category Summary by LOB" xfId="23929"/>
    <cellStyle name="Normal 3 3 3 24 3" xfId="23930"/>
    <cellStyle name="Normal 3 3 3 24 3 2" xfId="23931"/>
    <cellStyle name="Normal 3 3 3 24 3_Category Summary by LOB" xfId="23932"/>
    <cellStyle name="Normal 3 3 3 24 4" xfId="23933"/>
    <cellStyle name="Normal 3 3 3 24 4 2" xfId="23934"/>
    <cellStyle name="Normal 3 3 3 24 4_Category Summary by LOB" xfId="23935"/>
    <cellStyle name="Normal 3 3 3 24 5" xfId="23936"/>
    <cellStyle name="Normal 3 3 3 24 5 2" xfId="23937"/>
    <cellStyle name="Normal 3 3 3 24 5_Category Summary by LOB" xfId="23938"/>
    <cellStyle name="Normal 3 3 3 24 6" xfId="23939"/>
    <cellStyle name="Normal 3 3 3 24 6 2" xfId="23940"/>
    <cellStyle name="Normal 3 3 3 24 6_Category Summary by LOB" xfId="23941"/>
    <cellStyle name="Normal 3 3 3 24 7" xfId="23942"/>
    <cellStyle name="Normal 3 3 3 24 7 2" xfId="23943"/>
    <cellStyle name="Normal 3 3 3 24 7_Category Summary by LOB" xfId="23944"/>
    <cellStyle name="Normal 3 3 3 24 8" xfId="23945"/>
    <cellStyle name="Normal 3 3 3 24 8 2" xfId="23946"/>
    <cellStyle name="Normal 3 3 3 24 8_Category Summary by LOB" xfId="23947"/>
    <cellStyle name="Normal 3 3 3 24 9" xfId="23948"/>
    <cellStyle name="Normal 3 3 3 24_Category Summary by LOB" xfId="23949"/>
    <cellStyle name="Normal 3 3 3 25" xfId="23950"/>
    <cellStyle name="Normal 3 3 3 25 2" xfId="23951"/>
    <cellStyle name="Normal 3 3 3 25 2 2" xfId="23952"/>
    <cellStyle name="Normal 3 3 3 25 2_Category Summary by LOB" xfId="23953"/>
    <cellStyle name="Normal 3 3 3 25 3" xfId="23954"/>
    <cellStyle name="Normal 3 3 3 25 3 2" xfId="23955"/>
    <cellStyle name="Normal 3 3 3 25 3_Category Summary by LOB" xfId="23956"/>
    <cellStyle name="Normal 3 3 3 25 4" xfId="23957"/>
    <cellStyle name="Normal 3 3 3 25 4 2" xfId="23958"/>
    <cellStyle name="Normal 3 3 3 25 4_Category Summary by LOB" xfId="23959"/>
    <cellStyle name="Normal 3 3 3 25 5" xfId="23960"/>
    <cellStyle name="Normal 3 3 3 25 5 2" xfId="23961"/>
    <cellStyle name="Normal 3 3 3 25 5_Category Summary by LOB" xfId="23962"/>
    <cellStyle name="Normal 3 3 3 25 6" xfId="23963"/>
    <cellStyle name="Normal 3 3 3 25 6 2" xfId="23964"/>
    <cellStyle name="Normal 3 3 3 25 6_Category Summary by LOB" xfId="23965"/>
    <cellStyle name="Normal 3 3 3 25 7" xfId="23966"/>
    <cellStyle name="Normal 3 3 3 25 7 2" xfId="23967"/>
    <cellStyle name="Normal 3 3 3 25 7_Category Summary by LOB" xfId="23968"/>
    <cellStyle name="Normal 3 3 3 25 8" xfId="23969"/>
    <cellStyle name="Normal 3 3 3 25 8 2" xfId="23970"/>
    <cellStyle name="Normal 3 3 3 25 8_Category Summary by LOB" xfId="23971"/>
    <cellStyle name="Normal 3 3 3 25 9" xfId="23972"/>
    <cellStyle name="Normal 3 3 3 25_Category Summary by LOB" xfId="23973"/>
    <cellStyle name="Normal 3 3 3 26" xfId="23974"/>
    <cellStyle name="Normal 3 3 3 26 2" xfId="23975"/>
    <cellStyle name="Normal 3 3 3 26_Category Summary by LOB" xfId="23976"/>
    <cellStyle name="Normal 3 3 3 27" xfId="23977"/>
    <cellStyle name="Normal 3 3 3 27 2" xfId="23978"/>
    <cellStyle name="Normal 3 3 3 27_Category Summary by LOB" xfId="23979"/>
    <cellStyle name="Normal 3 3 3 28" xfId="23980"/>
    <cellStyle name="Normal 3 3 3 28 2" xfId="23981"/>
    <cellStyle name="Normal 3 3 3 28_Category Summary by LOB" xfId="23982"/>
    <cellStyle name="Normal 3 3 3 29" xfId="23983"/>
    <cellStyle name="Normal 3 3 3 29 2" xfId="23984"/>
    <cellStyle name="Normal 3 3 3 29_Category Summary by LOB" xfId="23985"/>
    <cellStyle name="Normal 3 3 3 3" xfId="23986"/>
    <cellStyle name="Normal 3 3 3 3 10" xfId="23987"/>
    <cellStyle name="Normal 3 3 3 3 10 2" xfId="23988"/>
    <cellStyle name="Normal 3 3 3 3 10_Category Summary by LOB" xfId="23989"/>
    <cellStyle name="Normal 3 3 3 3 11" xfId="23990"/>
    <cellStyle name="Normal 3 3 3 3 12" xfId="23991"/>
    <cellStyle name="Normal 3 3 3 3 2" xfId="23992"/>
    <cellStyle name="Normal 3 3 3 3 2 2" xfId="23993"/>
    <cellStyle name="Normal 3 3 3 3 2 2 2" xfId="23994"/>
    <cellStyle name="Normal 3 3 3 3 2 2_Category Summary by LOB" xfId="23995"/>
    <cellStyle name="Normal 3 3 3 3 2 3" xfId="23996"/>
    <cellStyle name="Normal 3 3 3 3 2 3 2" xfId="23997"/>
    <cellStyle name="Normal 3 3 3 3 2 3_Category Summary by LOB" xfId="23998"/>
    <cellStyle name="Normal 3 3 3 3 2 4" xfId="23999"/>
    <cellStyle name="Normal 3 3 3 3 2 4 2" xfId="24000"/>
    <cellStyle name="Normal 3 3 3 3 2 4_Category Summary by LOB" xfId="24001"/>
    <cellStyle name="Normal 3 3 3 3 2 5" xfId="24002"/>
    <cellStyle name="Normal 3 3 3 3 2 5 2" xfId="24003"/>
    <cellStyle name="Normal 3 3 3 3 2 5_Category Summary by LOB" xfId="24004"/>
    <cellStyle name="Normal 3 3 3 3 2 6" xfId="24005"/>
    <cellStyle name="Normal 3 3 3 3 2 6 2" xfId="24006"/>
    <cellStyle name="Normal 3 3 3 3 2 6_Category Summary by LOB" xfId="24007"/>
    <cellStyle name="Normal 3 3 3 3 2 7" xfId="24008"/>
    <cellStyle name="Normal 3 3 3 3 2 7 2" xfId="24009"/>
    <cellStyle name="Normal 3 3 3 3 2 7_Category Summary by LOB" xfId="24010"/>
    <cellStyle name="Normal 3 3 3 3 2 8" xfId="24011"/>
    <cellStyle name="Normal 3 3 3 3 2 8 2" xfId="24012"/>
    <cellStyle name="Normal 3 3 3 3 2 8_Category Summary by LOB" xfId="24013"/>
    <cellStyle name="Normal 3 3 3 3 2 9" xfId="24014"/>
    <cellStyle name="Normal 3 3 3 3 2_Category Summary by LOB" xfId="24015"/>
    <cellStyle name="Normal 3 3 3 3 3" xfId="24016"/>
    <cellStyle name="Normal 3 3 3 3 3 2" xfId="24017"/>
    <cellStyle name="Normal 3 3 3 3 3 2 2" xfId="24018"/>
    <cellStyle name="Normal 3 3 3 3 3 2_Category Summary by LOB" xfId="24019"/>
    <cellStyle name="Normal 3 3 3 3 3 3" xfId="24020"/>
    <cellStyle name="Normal 3 3 3 3 3 3 2" xfId="24021"/>
    <cellStyle name="Normal 3 3 3 3 3 3_Category Summary by LOB" xfId="24022"/>
    <cellStyle name="Normal 3 3 3 3 3 4" xfId="24023"/>
    <cellStyle name="Normal 3 3 3 3 3 4 2" xfId="24024"/>
    <cellStyle name="Normal 3 3 3 3 3 4_Category Summary by LOB" xfId="24025"/>
    <cellStyle name="Normal 3 3 3 3 3 5" xfId="24026"/>
    <cellStyle name="Normal 3 3 3 3 3 5 2" xfId="24027"/>
    <cellStyle name="Normal 3 3 3 3 3 5_Category Summary by LOB" xfId="24028"/>
    <cellStyle name="Normal 3 3 3 3 3 6" xfId="24029"/>
    <cellStyle name="Normal 3 3 3 3 3 6 2" xfId="24030"/>
    <cellStyle name="Normal 3 3 3 3 3 6_Category Summary by LOB" xfId="24031"/>
    <cellStyle name="Normal 3 3 3 3 3 7" xfId="24032"/>
    <cellStyle name="Normal 3 3 3 3 3 7 2" xfId="24033"/>
    <cellStyle name="Normal 3 3 3 3 3 7_Category Summary by LOB" xfId="24034"/>
    <cellStyle name="Normal 3 3 3 3 3 8" xfId="24035"/>
    <cellStyle name="Normal 3 3 3 3 3 8 2" xfId="24036"/>
    <cellStyle name="Normal 3 3 3 3 3 8_Category Summary by LOB" xfId="24037"/>
    <cellStyle name="Normal 3 3 3 3 3 9" xfId="24038"/>
    <cellStyle name="Normal 3 3 3 3 3_Category Summary by LOB" xfId="24039"/>
    <cellStyle name="Normal 3 3 3 3 4" xfId="24040"/>
    <cellStyle name="Normal 3 3 3 3 4 2" xfId="24041"/>
    <cellStyle name="Normal 3 3 3 3 4_Category Summary by LOB" xfId="24042"/>
    <cellStyle name="Normal 3 3 3 3 5" xfId="24043"/>
    <cellStyle name="Normal 3 3 3 3 5 2" xfId="24044"/>
    <cellStyle name="Normal 3 3 3 3 5_Category Summary by LOB" xfId="24045"/>
    <cellStyle name="Normal 3 3 3 3 6" xfId="24046"/>
    <cellStyle name="Normal 3 3 3 3 6 2" xfId="24047"/>
    <cellStyle name="Normal 3 3 3 3 6_Category Summary by LOB" xfId="24048"/>
    <cellStyle name="Normal 3 3 3 3 7" xfId="24049"/>
    <cellStyle name="Normal 3 3 3 3 7 2" xfId="24050"/>
    <cellStyle name="Normal 3 3 3 3 7_Category Summary by LOB" xfId="24051"/>
    <cellStyle name="Normal 3 3 3 3 8" xfId="24052"/>
    <cellStyle name="Normal 3 3 3 3 8 2" xfId="24053"/>
    <cellStyle name="Normal 3 3 3 3 8_Category Summary by LOB" xfId="24054"/>
    <cellStyle name="Normal 3 3 3 3 9" xfId="24055"/>
    <cellStyle name="Normal 3 3 3 3 9 2" xfId="24056"/>
    <cellStyle name="Normal 3 3 3 3 9_Category Summary by LOB" xfId="24057"/>
    <cellStyle name="Normal 3 3 3 3_Category Summary by LOB" xfId="24058"/>
    <cellStyle name="Normal 3 3 3 30" xfId="24059"/>
    <cellStyle name="Normal 3 3 3 30 2" xfId="24060"/>
    <cellStyle name="Normal 3 3 3 30_Category Summary by LOB" xfId="24061"/>
    <cellStyle name="Normal 3 3 3 31" xfId="24062"/>
    <cellStyle name="Normal 3 3 3 31 2" xfId="24063"/>
    <cellStyle name="Normal 3 3 3 31_Category Summary by LOB" xfId="24064"/>
    <cellStyle name="Normal 3 3 3 32" xfId="24065"/>
    <cellStyle name="Normal 3 3 3 32 2" xfId="24066"/>
    <cellStyle name="Normal 3 3 3 32_Category Summary by LOB" xfId="24067"/>
    <cellStyle name="Normal 3 3 3 33" xfId="24068"/>
    <cellStyle name="Normal 3 3 3 34" xfId="24069"/>
    <cellStyle name="Normal 3 3 3 35" xfId="24070"/>
    <cellStyle name="Normal 3 3 3 4" xfId="24071"/>
    <cellStyle name="Normal 3 3 3 4 10" xfId="24072"/>
    <cellStyle name="Normal 3 3 3 4 10 2" xfId="24073"/>
    <cellStyle name="Normal 3 3 3 4 10_Category Summary by LOB" xfId="24074"/>
    <cellStyle name="Normal 3 3 3 4 11" xfId="24075"/>
    <cellStyle name="Normal 3 3 3 4 12" xfId="24076"/>
    <cellStyle name="Normal 3 3 3 4 2" xfId="24077"/>
    <cellStyle name="Normal 3 3 3 4 2 2" xfId="24078"/>
    <cellStyle name="Normal 3 3 3 4 2 2 2" xfId="24079"/>
    <cellStyle name="Normal 3 3 3 4 2 2_Category Summary by LOB" xfId="24080"/>
    <cellStyle name="Normal 3 3 3 4 2 3" xfId="24081"/>
    <cellStyle name="Normal 3 3 3 4 2 3 2" xfId="24082"/>
    <cellStyle name="Normal 3 3 3 4 2 3_Category Summary by LOB" xfId="24083"/>
    <cellStyle name="Normal 3 3 3 4 2 4" xfId="24084"/>
    <cellStyle name="Normal 3 3 3 4 2 4 2" xfId="24085"/>
    <cellStyle name="Normal 3 3 3 4 2 4_Category Summary by LOB" xfId="24086"/>
    <cellStyle name="Normal 3 3 3 4 2 5" xfId="24087"/>
    <cellStyle name="Normal 3 3 3 4 2 5 2" xfId="24088"/>
    <cellStyle name="Normal 3 3 3 4 2 5_Category Summary by LOB" xfId="24089"/>
    <cellStyle name="Normal 3 3 3 4 2 6" xfId="24090"/>
    <cellStyle name="Normal 3 3 3 4 2 6 2" xfId="24091"/>
    <cellStyle name="Normal 3 3 3 4 2 6_Category Summary by LOB" xfId="24092"/>
    <cellStyle name="Normal 3 3 3 4 2 7" xfId="24093"/>
    <cellStyle name="Normal 3 3 3 4 2 7 2" xfId="24094"/>
    <cellStyle name="Normal 3 3 3 4 2 7_Category Summary by LOB" xfId="24095"/>
    <cellStyle name="Normal 3 3 3 4 2 8" xfId="24096"/>
    <cellStyle name="Normal 3 3 3 4 2 8 2" xfId="24097"/>
    <cellStyle name="Normal 3 3 3 4 2 8_Category Summary by LOB" xfId="24098"/>
    <cellStyle name="Normal 3 3 3 4 2 9" xfId="24099"/>
    <cellStyle name="Normal 3 3 3 4 2_Category Summary by LOB" xfId="24100"/>
    <cellStyle name="Normal 3 3 3 4 3" xfId="24101"/>
    <cellStyle name="Normal 3 3 3 4 3 2" xfId="24102"/>
    <cellStyle name="Normal 3 3 3 4 3 2 2" xfId="24103"/>
    <cellStyle name="Normal 3 3 3 4 3 2_Category Summary by LOB" xfId="24104"/>
    <cellStyle name="Normal 3 3 3 4 3 3" xfId="24105"/>
    <cellStyle name="Normal 3 3 3 4 3 3 2" xfId="24106"/>
    <cellStyle name="Normal 3 3 3 4 3 3_Category Summary by LOB" xfId="24107"/>
    <cellStyle name="Normal 3 3 3 4 3 4" xfId="24108"/>
    <cellStyle name="Normal 3 3 3 4 3 4 2" xfId="24109"/>
    <cellStyle name="Normal 3 3 3 4 3 4_Category Summary by LOB" xfId="24110"/>
    <cellStyle name="Normal 3 3 3 4 3 5" xfId="24111"/>
    <cellStyle name="Normal 3 3 3 4 3 5 2" xfId="24112"/>
    <cellStyle name="Normal 3 3 3 4 3 5_Category Summary by LOB" xfId="24113"/>
    <cellStyle name="Normal 3 3 3 4 3 6" xfId="24114"/>
    <cellStyle name="Normal 3 3 3 4 3 6 2" xfId="24115"/>
    <cellStyle name="Normal 3 3 3 4 3 6_Category Summary by LOB" xfId="24116"/>
    <cellStyle name="Normal 3 3 3 4 3 7" xfId="24117"/>
    <cellStyle name="Normal 3 3 3 4 3 7 2" xfId="24118"/>
    <cellStyle name="Normal 3 3 3 4 3 7_Category Summary by LOB" xfId="24119"/>
    <cellStyle name="Normal 3 3 3 4 3 8" xfId="24120"/>
    <cellStyle name="Normal 3 3 3 4 3 8 2" xfId="24121"/>
    <cellStyle name="Normal 3 3 3 4 3 8_Category Summary by LOB" xfId="24122"/>
    <cellStyle name="Normal 3 3 3 4 3 9" xfId="24123"/>
    <cellStyle name="Normal 3 3 3 4 3_Category Summary by LOB" xfId="24124"/>
    <cellStyle name="Normal 3 3 3 4 4" xfId="24125"/>
    <cellStyle name="Normal 3 3 3 4 4 2" xfId="24126"/>
    <cellStyle name="Normal 3 3 3 4 4_Category Summary by LOB" xfId="24127"/>
    <cellStyle name="Normal 3 3 3 4 5" xfId="24128"/>
    <cellStyle name="Normal 3 3 3 4 5 2" xfId="24129"/>
    <cellStyle name="Normal 3 3 3 4 5_Category Summary by LOB" xfId="24130"/>
    <cellStyle name="Normal 3 3 3 4 6" xfId="24131"/>
    <cellStyle name="Normal 3 3 3 4 6 2" xfId="24132"/>
    <cellStyle name="Normal 3 3 3 4 6_Category Summary by LOB" xfId="24133"/>
    <cellStyle name="Normal 3 3 3 4 7" xfId="24134"/>
    <cellStyle name="Normal 3 3 3 4 7 2" xfId="24135"/>
    <cellStyle name="Normal 3 3 3 4 7_Category Summary by LOB" xfId="24136"/>
    <cellStyle name="Normal 3 3 3 4 8" xfId="24137"/>
    <cellStyle name="Normal 3 3 3 4 8 2" xfId="24138"/>
    <cellStyle name="Normal 3 3 3 4 8_Category Summary by LOB" xfId="24139"/>
    <cellStyle name="Normal 3 3 3 4 9" xfId="24140"/>
    <cellStyle name="Normal 3 3 3 4 9 2" xfId="24141"/>
    <cellStyle name="Normal 3 3 3 4 9_Category Summary by LOB" xfId="24142"/>
    <cellStyle name="Normal 3 3 3 4_Category Summary by LOB" xfId="24143"/>
    <cellStyle name="Normal 3 3 3 5" xfId="24144"/>
    <cellStyle name="Normal 3 3 3 5 10" xfId="24145"/>
    <cellStyle name="Normal 3 3 3 5 10 2" xfId="24146"/>
    <cellStyle name="Normal 3 3 3 5 10_Category Summary by LOB" xfId="24147"/>
    <cellStyle name="Normal 3 3 3 5 11" xfId="24148"/>
    <cellStyle name="Normal 3 3 3 5 12" xfId="24149"/>
    <cellStyle name="Normal 3 3 3 5 2" xfId="24150"/>
    <cellStyle name="Normal 3 3 3 5 2 2" xfId="24151"/>
    <cellStyle name="Normal 3 3 3 5 2 2 2" xfId="24152"/>
    <cellStyle name="Normal 3 3 3 5 2 2_Category Summary by LOB" xfId="24153"/>
    <cellStyle name="Normal 3 3 3 5 2 3" xfId="24154"/>
    <cellStyle name="Normal 3 3 3 5 2 3 2" xfId="24155"/>
    <cellStyle name="Normal 3 3 3 5 2 3_Category Summary by LOB" xfId="24156"/>
    <cellStyle name="Normal 3 3 3 5 2 4" xfId="24157"/>
    <cellStyle name="Normal 3 3 3 5 2 4 2" xfId="24158"/>
    <cellStyle name="Normal 3 3 3 5 2 4_Category Summary by LOB" xfId="24159"/>
    <cellStyle name="Normal 3 3 3 5 2 5" xfId="24160"/>
    <cellStyle name="Normal 3 3 3 5 2 5 2" xfId="24161"/>
    <cellStyle name="Normal 3 3 3 5 2 5_Category Summary by LOB" xfId="24162"/>
    <cellStyle name="Normal 3 3 3 5 2 6" xfId="24163"/>
    <cellStyle name="Normal 3 3 3 5 2 6 2" xfId="24164"/>
    <cellStyle name="Normal 3 3 3 5 2 6_Category Summary by LOB" xfId="24165"/>
    <cellStyle name="Normal 3 3 3 5 2 7" xfId="24166"/>
    <cellStyle name="Normal 3 3 3 5 2 7 2" xfId="24167"/>
    <cellStyle name="Normal 3 3 3 5 2 7_Category Summary by LOB" xfId="24168"/>
    <cellStyle name="Normal 3 3 3 5 2 8" xfId="24169"/>
    <cellStyle name="Normal 3 3 3 5 2 8 2" xfId="24170"/>
    <cellStyle name="Normal 3 3 3 5 2 8_Category Summary by LOB" xfId="24171"/>
    <cellStyle name="Normal 3 3 3 5 2 9" xfId="24172"/>
    <cellStyle name="Normal 3 3 3 5 2_Category Summary by LOB" xfId="24173"/>
    <cellStyle name="Normal 3 3 3 5 3" xfId="24174"/>
    <cellStyle name="Normal 3 3 3 5 3 2" xfId="24175"/>
    <cellStyle name="Normal 3 3 3 5 3 2 2" xfId="24176"/>
    <cellStyle name="Normal 3 3 3 5 3 2_Category Summary by LOB" xfId="24177"/>
    <cellStyle name="Normal 3 3 3 5 3 3" xfId="24178"/>
    <cellStyle name="Normal 3 3 3 5 3 3 2" xfId="24179"/>
    <cellStyle name="Normal 3 3 3 5 3 3_Category Summary by LOB" xfId="24180"/>
    <cellStyle name="Normal 3 3 3 5 3 4" xfId="24181"/>
    <cellStyle name="Normal 3 3 3 5 3 4 2" xfId="24182"/>
    <cellStyle name="Normal 3 3 3 5 3 4_Category Summary by LOB" xfId="24183"/>
    <cellStyle name="Normal 3 3 3 5 3 5" xfId="24184"/>
    <cellStyle name="Normal 3 3 3 5 3 5 2" xfId="24185"/>
    <cellStyle name="Normal 3 3 3 5 3 5_Category Summary by LOB" xfId="24186"/>
    <cellStyle name="Normal 3 3 3 5 3 6" xfId="24187"/>
    <cellStyle name="Normal 3 3 3 5 3 6 2" xfId="24188"/>
    <cellStyle name="Normal 3 3 3 5 3 6_Category Summary by LOB" xfId="24189"/>
    <cellStyle name="Normal 3 3 3 5 3 7" xfId="24190"/>
    <cellStyle name="Normal 3 3 3 5 3 7 2" xfId="24191"/>
    <cellStyle name="Normal 3 3 3 5 3 7_Category Summary by LOB" xfId="24192"/>
    <cellStyle name="Normal 3 3 3 5 3 8" xfId="24193"/>
    <cellStyle name="Normal 3 3 3 5 3 8 2" xfId="24194"/>
    <cellStyle name="Normal 3 3 3 5 3 8_Category Summary by LOB" xfId="24195"/>
    <cellStyle name="Normal 3 3 3 5 3 9" xfId="24196"/>
    <cellStyle name="Normal 3 3 3 5 3_Category Summary by LOB" xfId="24197"/>
    <cellStyle name="Normal 3 3 3 5 4" xfId="24198"/>
    <cellStyle name="Normal 3 3 3 5 4 2" xfId="24199"/>
    <cellStyle name="Normal 3 3 3 5 4_Category Summary by LOB" xfId="24200"/>
    <cellStyle name="Normal 3 3 3 5 5" xfId="24201"/>
    <cellStyle name="Normal 3 3 3 5 5 2" xfId="24202"/>
    <cellStyle name="Normal 3 3 3 5 5_Category Summary by LOB" xfId="24203"/>
    <cellStyle name="Normal 3 3 3 5 6" xfId="24204"/>
    <cellStyle name="Normal 3 3 3 5 6 2" xfId="24205"/>
    <cellStyle name="Normal 3 3 3 5 6_Category Summary by LOB" xfId="24206"/>
    <cellStyle name="Normal 3 3 3 5 7" xfId="24207"/>
    <cellStyle name="Normal 3 3 3 5 7 2" xfId="24208"/>
    <cellStyle name="Normal 3 3 3 5 7_Category Summary by LOB" xfId="24209"/>
    <cellStyle name="Normal 3 3 3 5 8" xfId="24210"/>
    <cellStyle name="Normal 3 3 3 5 8 2" xfId="24211"/>
    <cellStyle name="Normal 3 3 3 5 8_Category Summary by LOB" xfId="24212"/>
    <cellStyle name="Normal 3 3 3 5 9" xfId="24213"/>
    <cellStyle name="Normal 3 3 3 5 9 2" xfId="24214"/>
    <cellStyle name="Normal 3 3 3 5 9_Category Summary by LOB" xfId="24215"/>
    <cellStyle name="Normal 3 3 3 5_Category Summary by LOB" xfId="24216"/>
    <cellStyle name="Normal 3 3 3 6" xfId="24217"/>
    <cellStyle name="Normal 3 3 3 6 10" xfId="24218"/>
    <cellStyle name="Normal 3 3 3 6 10 2" xfId="24219"/>
    <cellStyle name="Normal 3 3 3 6 10_Category Summary by LOB" xfId="24220"/>
    <cellStyle name="Normal 3 3 3 6 11" xfId="24221"/>
    <cellStyle name="Normal 3 3 3 6 2" xfId="24222"/>
    <cellStyle name="Normal 3 3 3 6 2 2" xfId="24223"/>
    <cellStyle name="Normal 3 3 3 6 2 2 2" xfId="24224"/>
    <cellStyle name="Normal 3 3 3 6 2 2_Category Summary by LOB" xfId="24225"/>
    <cellStyle name="Normal 3 3 3 6 2 3" xfId="24226"/>
    <cellStyle name="Normal 3 3 3 6 2 3 2" xfId="24227"/>
    <cellStyle name="Normal 3 3 3 6 2 3_Category Summary by LOB" xfId="24228"/>
    <cellStyle name="Normal 3 3 3 6 2 4" xfId="24229"/>
    <cellStyle name="Normal 3 3 3 6 2 4 2" xfId="24230"/>
    <cellStyle name="Normal 3 3 3 6 2 4_Category Summary by LOB" xfId="24231"/>
    <cellStyle name="Normal 3 3 3 6 2 5" xfId="24232"/>
    <cellStyle name="Normal 3 3 3 6 2 5 2" xfId="24233"/>
    <cellStyle name="Normal 3 3 3 6 2 5_Category Summary by LOB" xfId="24234"/>
    <cellStyle name="Normal 3 3 3 6 2 6" xfId="24235"/>
    <cellStyle name="Normal 3 3 3 6 2 6 2" xfId="24236"/>
    <cellStyle name="Normal 3 3 3 6 2 6_Category Summary by LOB" xfId="24237"/>
    <cellStyle name="Normal 3 3 3 6 2 7" xfId="24238"/>
    <cellStyle name="Normal 3 3 3 6 2 7 2" xfId="24239"/>
    <cellStyle name="Normal 3 3 3 6 2 7_Category Summary by LOB" xfId="24240"/>
    <cellStyle name="Normal 3 3 3 6 2 8" xfId="24241"/>
    <cellStyle name="Normal 3 3 3 6 2 8 2" xfId="24242"/>
    <cellStyle name="Normal 3 3 3 6 2 8_Category Summary by LOB" xfId="24243"/>
    <cellStyle name="Normal 3 3 3 6 2 9" xfId="24244"/>
    <cellStyle name="Normal 3 3 3 6 2_Category Summary by LOB" xfId="24245"/>
    <cellStyle name="Normal 3 3 3 6 3" xfId="24246"/>
    <cellStyle name="Normal 3 3 3 6 3 2" xfId="24247"/>
    <cellStyle name="Normal 3 3 3 6 3 2 2" xfId="24248"/>
    <cellStyle name="Normal 3 3 3 6 3 2_Category Summary by LOB" xfId="24249"/>
    <cellStyle name="Normal 3 3 3 6 3 3" xfId="24250"/>
    <cellStyle name="Normal 3 3 3 6 3 3 2" xfId="24251"/>
    <cellStyle name="Normal 3 3 3 6 3 3_Category Summary by LOB" xfId="24252"/>
    <cellStyle name="Normal 3 3 3 6 3 4" xfId="24253"/>
    <cellStyle name="Normal 3 3 3 6 3 4 2" xfId="24254"/>
    <cellStyle name="Normal 3 3 3 6 3 4_Category Summary by LOB" xfId="24255"/>
    <cellStyle name="Normal 3 3 3 6 3 5" xfId="24256"/>
    <cellStyle name="Normal 3 3 3 6 3 5 2" xfId="24257"/>
    <cellStyle name="Normal 3 3 3 6 3 5_Category Summary by LOB" xfId="24258"/>
    <cellStyle name="Normal 3 3 3 6 3 6" xfId="24259"/>
    <cellStyle name="Normal 3 3 3 6 3 6 2" xfId="24260"/>
    <cellStyle name="Normal 3 3 3 6 3 6_Category Summary by LOB" xfId="24261"/>
    <cellStyle name="Normal 3 3 3 6 3 7" xfId="24262"/>
    <cellStyle name="Normal 3 3 3 6 3 7 2" xfId="24263"/>
    <cellStyle name="Normal 3 3 3 6 3 7_Category Summary by LOB" xfId="24264"/>
    <cellStyle name="Normal 3 3 3 6 3 8" xfId="24265"/>
    <cellStyle name="Normal 3 3 3 6 3 8 2" xfId="24266"/>
    <cellStyle name="Normal 3 3 3 6 3 8_Category Summary by LOB" xfId="24267"/>
    <cellStyle name="Normal 3 3 3 6 3 9" xfId="24268"/>
    <cellStyle name="Normal 3 3 3 6 3_Category Summary by LOB" xfId="24269"/>
    <cellStyle name="Normal 3 3 3 6 4" xfId="24270"/>
    <cellStyle name="Normal 3 3 3 6 4 2" xfId="24271"/>
    <cellStyle name="Normal 3 3 3 6 4_Category Summary by LOB" xfId="24272"/>
    <cellStyle name="Normal 3 3 3 6 5" xfId="24273"/>
    <cellStyle name="Normal 3 3 3 6 5 2" xfId="24274"/>
    <cellStyle name="Normal 3 3 3 6 5_Category Summary by LOB" xfId="24275"/>
    <cellStyle name="Normal 3 3 3 6 6" xfId="24276"/>
    <cellStyle name="Normal 3 3 3 6 6 2" xfId="24277"/>
    <cellStyle name="Normal 3 3 3 6 6_Category Summary by LOB" xfId="24278"/>
    <cellStyle name="Normal 3 3 3 6 7" xfId="24279"/>
    <cellStyle name="Normal 3 3 3 6 7 2" xfId="24280"/>
    <cellStyle name="Normal 3 3 3 6 7_Category Summary by LOB" xfId="24281"/>
    <cellStyle name="Normal 3 3 3 6 8" xfId="24282"/>
    <cellStyle name="Normal 3 3 3 6 8 2" xfId="24283"/>
    <cellStyle name="Normal 3 3 3 6 8_Category Summary by LOB" xfId="24284"/>
    <cellStyle name="Normal 3 3 3 6 9" xfId="24285"/>
    <cellStyle name="Normal 3 3 3 6 9 2" xfId="24286"/>
    <cellStyle name="Normal 3 3 3 6 9_Category Summary by LOB" xfId="24287"/>
    <cellStyle name="Normal 3 3 3 6_Category Summary by LOB" xfId="24288"/>
    <cellStyle name="Normal 3 3 3 7" xfId="24289"/>
    <cellStyle name="Normal 3 3 3 7 10" xfId="24290"/>
    <cellStyle name="Normal 3 3 3 7 10 2" xfId="24291"/>
    <cellStyle name="Normal 3 3 3 7 10_Category Summary by LOB" xfId="24292"/>
    <cellStyle name="Normal 3 3 3 7 11" xfId="24293"/>
    <cellStyle name="Normal 3 3 3 7 2" xfId="24294"/>
    <cellStyle name="Normal 3 3 3 7 2 2" xfId="24295"/>
    <cellStyle name="Normal 3 3 3 7 2 2 2" xfId="24296"/>
    <cellStyle name="Normal 3 3 3 7 2 2_Category Summary by LOB" xfId="24297"/>
    <cellStyle name="Normal 3 3 3 7 2 3" xfId="24298"/>
    <cellStyle name="Normal 3 3 3 7 2 3 2" xfId="24299"/>
    <cellStyle name="Normal 3 3 3 7 2 3_Category Summary by LOB" xfId="24300"/>
    <cellStyle name="Normal 3 3 3 7 2 4" xfId="24301"/>
    <cellStyle name="Normal 3 3 3 7 2 4 2" xfId="24302"/>
    <cellStyle name="Normal 3 3 3 7 2 4_Category Summary by LOB" xfId="24303"/>
    <cellStyle name="Normal 3 3 3 7 2 5" xfId="24304"/>
    <cellStyle name="Normal 3 3 3 7 2 5 2" xfId="24305"/>
    <cellStyle name="Normal 3 3 3 7 2 5_Category Summary by LOB" xfId="24306"/>
    <cellStyle name="Normal 3 3 3 7 2 6" xfId="24307"/>
    <cellStyle name="Normal 3 3 3 7 2 6 2" xfId="24308"/>
    <cellStyle name="Normal 3 3 3 7 2 6_Category Summary by LOB" xfId="24309"/>
    <cellStyle name="Normal 3 3 3 7 2 7" xfId="24310"/>
    <cellStyle name="Normal 3 3 3 7 2 7 2" xfId="24311"/>
    <cellStyle name="Normal 3 3 3 7 2 7_Category Summary by LOB" xfId="24312"/>
    <cellStyle name="Normal 3 3 3 7 2 8" xfId="24313"/>
    <cellStyle name="Normal 3 3 3 7 2 8 2" xfId="24314"/>
    <cellStyle name="Normal 3 3 3 7 2 8_Category Summary by LOB" xfId="24315"/>
    <cellStyle name="Normal 3 3 3 7 2 9" xfId="24316"/>
    <cellStyle name="Normal 3 3 3 7 2_Category Summary by LOB" xfId="24317"/>
    <cellStyle name="Normal 3 3 3 7 3" xfId="24318"/>
    <cellStyle name="Normal 3 3 3 7 3 2" xfId="24319"/>
    <cellStyle name="Normal 3 3 3 7 3 2 2" xfId="24320"/>
    <cellStyle name="Normal 3 3 3 7 3 2_Category Summary by LOB" xfId="24321"/>
    <cellStyle name="Normal 3 3 3 7 3 3" xfId="24322"/>
    <cellStyle name="Normal 3 3 3 7 3 3 2" xfId="24323"/>
    <cellStyle name="Normal 3 3 3 7 3 3_Category Summary by LOB" xfId="24324"/>
    <cellStyle name="Normal 3 3 3 7 3 4" xfId="24325"/>
    <cellStyle name="Normal 3 3 3 7 3 4 2" xfId="24326"/>
    <cellStyle name="Normal 3 3 3 7 3 4_Category Summary by LOB" xfId="24327"/>
    <cellStyle name="Normal 3 3 3 7 3 5" xfId="24328"/>
    <cellStyle name="Normal 3 3 3 7 3 5 2" xfId="24329"/>
    <cellStyle name="Normal 3 3 3 7 3 5_Category Summary by LOB" xfId="24330"/>
    <cellStyle name="Normal 3 3 3 7 3 6" xfId="24331"/>
    <cellStyle name="Normal 3 3 3 7 3 6 2" xfId="24332"/>
    <cellStyle name="Normal 3 3 3 7 3 6_Category Summary by LOB" xfId="24333"/>
    <cellStyle name="Normal 3 3 3 7 3 7" xfId="24334"/>
    <cellStyle name="Normal 3 3 3 7 3 7 2" xfId="24335"/>
    <cellStyle name="Normal 3 3 3 7 3 7_Category Summary by LOB" xfId="24336"/>
    <cellStyle name="Normal 3 3 3 7 3 8" xfId="24337"/>
    <cellStyle name="Normal 3 3 3 7 3 8 2" xfId="24338"/>
    <cellStyle name="Normal 3 3 3 7 3 8_Category Summary by LOB" xfId="24339"/>
    <cellStyle name="Normal 3 3 3 7 3 9" xfId="24340"/>
    <cellStyle name="Normal 3 3 3 7 3_Category Summary by LOB" xfId="24341"/>
    <cellStyle name="Normal 3 3 3 7 4" xfId="24342"/>
    <cellStyle name="Normal 3 3 3 7 4 2" xfId="24343"/>
    <cellStyle name="Normal 3 3 3 7 4_Category Summary by LOB" xfId="24344"/>
    <cellStyle name="Normal 3 3 3 7 5" xfId="24345"/>
    <cellStyle name="Normal 3 3 3 7 5 2" xfId="24346"/>
    <cellStyle name="Normal 3 3 3 7 5_Category Summary by LOB" xfId="24347"/>
    <cellStyle name="Normal 3 3 3 7 6" xfId="24348"/>
    <cellStyle name="Normal 3 3 3 7 6 2" xfId="24349"/>
    <cellStyle name="Normal 3 3 3 7 6_Category Summary by LOB" xfId="24350"/>
    <cellStyle name="Normal 3 3 3 7 7" xfId="24351"/>
    <cellStyle name="Normal 3 3 3 7 7 2" xfId="24352"/>
    <cellStyle name="Normal 3 3 3 7 7_Category Summary by LOB" xfId="24353"/>
    <cellStyle name="Normal 3 3 3 7 8" xfId="24354"/>
    <cellStyle name="Normal 3 3 3 7 8 2" xfId="24355"/>
    <cellStyle name="Normal 3 3 3 7 8_Category Summary by LOB" xfId="24356"/>
    <cellStyle name="Normal 3 3 3 7 9" xfId="24357"/>
    <cellStyle name="Normal 3 3 3 7 9 2" xfId="24358"/>
    <cellStyle name="Normal 3 3 3 7 9_Category Summary by LOB" xfId="24359"/>
    <cellStyle name="Normal 3 3 3 7_Category Summary by LOB" xfId="24360"/>
    <cellStyle name="Normal 3 3 3 8" xfId="24361"/>
    <cellStyle name="Normal 3 3 3 8 10" xfId="24362"/>
    <cellStyle name="Normal 3 3 3 8 10 2" xfId="24363"/>
    <cellStyle name="Normal 3 3 3 8 10_Category Summary by LOB" xfId="24364"/>
    <cellStyle name="Normal 3 3 3 8 11" xfId="24365"/>
    <cellStyle name="Normal 3 3 3 8 2" xfId="24366"/>
    <cellStyle name="Normal 3 3 3 8 2 2" xfId="24367"/>
    <cellStyle name="Normal 3 3 3 8 2 2 2" xfId="24368"/>
    <cellStyle name="Normal 3 3 3 8 2 2_Category Summary by LOB" xfId="24369"/>
    <cellStyle name="Normal 3 3 3 8 2 3" xfId="24370"/>
    <cellStyle name="Normal 3 3 3 8 2 3 2" xfId="24371"/>
    <cellStyle name="Normal 3 3 3 8 2 3_Category Summary by LOB" xfId="24372"/>
    <cellStyle name="Normal 3 3 3 8 2 4" xfId="24373"/>
    <cellStyle name="Normal 3 3 3 8 2 4 2" xfId="24374"/>
    <cellStyle name="Normal 3 3 3 8 2 4_Category Summary by LOB" xfId="24375"/>
    <cellStyle name="Normal 3 3 3 8 2 5" xfId="24376"/>
    <cellStyle name="Normal 3 3 3 8 2 5 2" xfId="24377"/>
    <cellStyle name="Normal 3 3 3 8 2 5_Category Summary by LOB" xfId="24378"/>
    <cellStyle name="Normal 3 3 3 8 2 6" xfId="24379"/>
    <cellStyle name="Normal 3 3 3 8 2 6 2" xfId="24380"/>
    <cellStyle name="Normal 3 3 3 8 2 6_Category Summary by LOB" xfId="24381"/>
    <cellStyle name="Normal 3 3 3 8 2 7" xfId="24382"/>
    <cellStyle name="Normal 3 3 3 8 2 7 2" xfId="24383"/>
    <cellStyle name="Normal 3 3 3 8 2 7_Category Summary by LOB" xfId="24384"/>
    <cellStyle name="Normal 3 3 3 8 2 8" xfId="24385"/>
    <cellStyle name="Normal 3 3 3 8 2 8 2" xfId="24386"/>
    <cellStyle name="Normal 3 3 3 8 2 8_Category Summary by LOB" xfId="24387"/>
    <cellStyle name="Normal 3 3 3 8 2 9" xfId="24388"/>
    <cellStyle name="Normal 3 3 3 8 2_Category Summary by LOB" xfId="24389"/>
    <cellStyle name="Normal 3 3 3 8 3" xfId="24390"/>
    <cellStyle name="Normal 3 3 3 8 3 2" xfId="24391"/>
    <cellStyle name="Normal 3 3 3 8 3 2 2" xfId="24392"/>
    <cellStyle name="Normal 3 3 3 8 3 2_Category Summary by LOB" xfId="24393"/>
    <cellStyle name="Normal 3 3 3 8 3 3" xfId="24394"/>
    <cellStyle name="Normal 3 3 3 8 3 3 2" xfId="24395"/>
    <cellStyle name="Normal 3 3 3 8 3 3_Category Summary by LOB" xfId="24396"/>
    <cellStyle name="Normal 3 3 3 8 3 4" xfId="24397"/>
    <cellStyle name="Normal 3 3 3 8 3 4 2" xfId="24398"/>
    <cellStyle name="Normal 3 3 3 8 3 4_Category Summary by LOB" xfId="24399"/>
    <cellStyle name="Normal 3 3 3 8 3 5" xfId="24400"/>
    <cellStyle name="Normal 3 3 3 8 3 5 2" xfId="24401"/>
    <cellStyle name="Normal 3 3 3 8 3 5_Category Summary by LOB" xfId="24402"/>
    <cellStyle name="Normal 3 3 3 8 3 6" xfId="24403"/>
    <cellStyle name="Normal 3 3 3 8 3 6 2" xfId="24404"/>
    <cellStyle name="Normal 3 3 3 8 3 6_Category Summary by LOB" xfId="24405"/>
    <cellStyle name="Normal 3 3 3 8 3 7" xfId="24406"/>
    <cellStyle name="Normal 3 3 3 8 3 7 2" xfId="24407"/>
    <cellStyle name="Normal 3 3 3 8 3 7_Category Summary by LOB" xfId="24408"/>
    <cellStyle name="Normal 3 3 3 8 3 8" xfId="24409"/>
    <cellStyle name="Normal 3 3 3 8 3 8 2" xfId="24410"/>
    <cellStyle name="Normal 3 3 3 8 3 8_Category Summary by LOB" xfId="24411"/>
    <cellStyle name="Normal 3 3 3 8 3 9" xfId="24412"/>
    <cellStyle name="Normal 3 3 3 8 3_Category Summary by LOB" xfId="24413"/>
    <cellStyle name="Normal 3 3 3 8 4" xfId="24414"/>
    <cellStyle name="Normal 3 3 3 8 4 2" xfId="24415"/>
    <cellStyle name="Normal 3 3 3 8 4_Category Summary by LOB" xfId="24416"/>
    <cellStyle name="Normal 3 3 3 8 5" xfId="24417"/>
    <cellStyle name="Normal 3 3 3 8 5 2" xfId="24418"/>
    <cellStyle name="Normal 3 3 3 8 5_Category Summary by LOB" xfId="24419"/>
    <cellStyle name="Normal 3 3 3 8 6" xfId="24420"/>
    <cellStyle name="Normal 3 3 3 8 6 2" xfId="24421"/>
    <cellStyle name="Normal 3 3 3 8 6_Category Summary by LOB" xfId="24422"/>
    <cellStyle name="Normal 3 3 3 8 7" xfId="24423"/>
    <cellStyle name="Normal 3 3 3 8 7 2" xfId="24424"/>
    <cellStyle name="Normal 3 3 3 8 7_Category Summary by LOB" xfId="24425"/>
    <cellStyle name="Normal 3 3 3 8 8" xfId="24426"/>
    <cellStyle name="Normal 3 3 3 8 8 2" xfId="24427"/>
    <cellStyle name="Normal 3 3 3 8 8_Category Summary by LOB" xfId="24428"/>
    <cellStyle name="Normal 3 3 3 8 9" xfId="24429"/>
    <cellStyle name="Normal 3 3 3 8 9 2" xfId="24430"/>
    <cellStyle name="Normal 3 3 3 8 9_Category Summary by LOB" xfId="24431"/>
    <cellStyle name="Normal 3 3 3 8_Category Summary by LOB" xfId="24432"/>
    <cellStyle name="Normal 3 3 3 9" xfId="24433"/>
    <cellStyle name="Normal 3 3 3 9 10" xfId="24434"/>
    <cellStyle name="Normal 3 3 3 9 10 2" xfId="24435"/>
    <cellStyle name="Normal 3 3 3 9 10_Category Summary by LOB" xfId="24436"/>
    <cellStyle name="Normal 3 3 3 9 11" xfId="24437"/>
    <cellStyle name="Normal 3 3 3 9 2" xfId="24438"/>
    <cellStyle name="Normal 3 3 3 9 2 2" xfId="24439"/>
    <cellStyle name="Normal 3 3 3 9 2 2 2" xfId="24440"/>
    <cellStyle name="Normal 3 3 3 9 2 2_Category Summary by LOB" xfId="24441"/>
    <cellStyle name="Normal 3 3 3 9 2 3" xfId="24442"/>
    <cellStyle name="Normal 3 3 3 9 2 3 2" xfId="24443"/>
    <cellStyle name="Normal 3 3 3 9 2 3_Category Summary by LOB" xfId="24444"/>
    <cellStyle name="Normal 3 3 3 9 2 4" xfId="24445"/>
    <cellStyle name="Normal 3 3 3 9 2 4 2" xfId="24446"/>
    <cellStyle name="Normal 3 3 3 9 2 4_Category Summary by LOB" xfId="24447"/>
    <cellStyle name="Normal 3 3 3 9 2 5" xfId="24448"/>
    <cellStyle name="Normal 3 3 3 9 2 5 2" xfId="24449"/>
    <cellStyle name="Normal 3 3 3 9 2 5_Category Summary by LOB" xfId="24450"/>
    <cellStyle name="Normal 3 3 3 9 2 6" xfId="24451"/>
    <cellStyle name="Normal 3 3 3 9 2 6 2" xfId="24452"/>
    <cellStyle name="Normal 3 3 3 9 2 6_Category Summary by LOB" xfId="24453"/>
    <cellStyle name="Normal 3 3 3 9 2 7" xfId="24454"/>
    <cellStyle name="Normal 3 3 3 9 2 7 2" xfId="24455"/>
    <cellStyle name="Normal 3 3 3 9 2 7_Category Summary by LOB" xfId="24456"/>
    <cellStyle name="Normal 3 3 3 9 2 8" xfId="24457"/>
    <cellStyle name="Normal 3 3 3 9 2 8 2" xfId="24458"/>
    <cellStyle name="Normal 3 3 3 9 2 8_Category Summary by LOB" xfId="24459"/>
    <cellStyle name="Normal 3 3 3 9 2 9" xfId="24460"/>
    <cellStyle name="Normal 3 3 3 9 2_Category Summary by LOB" xfId="24461"/>
    <cellStyle name="Normal 3 3 3 9 3" xfId="24462"/>
    <cellStyle name="Normal 3 3 3 9 3 2" xfId="24463"/>
    <cellStyle name="Normal 3 3 3 9 3 2 2" xfId="24464"/>
    <cellStyle name="Normal 3 3 3 9 3 2_Category Summary by LOB" xfId="24465"/>
    <cellStyle name="Normal 3 3 3 9 3 3" xfId="24466"/>
    <cellStyle name="Normal 3 3 3 9 3 3 2" xfId="24467"/>
    <cellStyle name="Normal 3 3 3 9 3 3_Category Summary by LOB" xfId="24468"/>
    <cellStyle name="Normal 3 3 3 9 3 4" xfId="24469"/>
    <cellStyle name="Normal 3 3 3 9 3 4 2" xfId="24470"/>
    <cellStyle name="Normal 3 3 3 9 3 4_Category Summary by LOB" xfId="24471"/>
    <cellStyle name="Normal 3 3 3 9 3 5" xfId="24472"/>
    <cellStyle name="Normal 3 3 3 9 3 5 2" xfId="24473"/>
    <cellStyle name="Normal 3 3 3 9 3 5_Category Summary by LOB" xfId="24474"/>
    <cellStyle name="Normal 3 3 3 9 3 6" xfId="24475"/>
    <cellStyle name="Normal 3 3 3 9 3 6 2" xfId="24476"/>
    <cellStyle name="Normal 3 3 3 9 3 6_Category Summary by LOB" xfId="24477"/>
    <cellStyle name="Normal 3 3 3 9 3 7" xfId="24478"/>
    <cellStyle name="Normal 3 3 3 9 3 7 2" xfId="24479"/>
    <cellStyle name="Normal 3 3 3 9 3 7_Category Summary by LOB" xfId="24480"/>
    <cellStyle name="Normal 3 3 3 9 3 8" xfId="24481"/>
    <cellStyle name="Normal 3 3 3 9 3 8 2" xfId="24482"/>
    <cellStyle name="Normal 3 3 3 9 3 8_Category Summary by LOB" xfId="24483"/>
    <cellStyle name="Normal 3 3 3 9 3 9" xfId="24484"/>
    <cellStyle name="Normal 3 3 3 9 3_Category Summary by LOB" xfId="24485"/>
    <cellStyle name="Normal 3 3 3 9 4" xfId="24486"/>
    <cellStyle name="Normal 3 3 3 9 4 2" xfId="24487"/>
    <cellStyle name="Normal 3 3 3 9 4_Category Summary by LOB" xfId="24488"/>
    <cellStyle name="Normal 3 3 3 9 5" xfId="24489"/>
    <cellStyle name="Normal 3 3 3 9 5 2" xfId="24490"/>
    <cellStyle name="Normal 3 3 3 9 5_Category Summary by LOB" xfId="24491"/>
    <cellStyle name="Normal 3 3 3 9 6" xfId="24492"/>
    <cellStyle name="Normal 3 3 3 9 6 2" xfId="24493"/>
    <cellStyle name="Normal 3 3 3 9 6_Category Summary by LOB" xfId="24494"/>
    <cellStyle name="Normal 3 3 3 9 7" xfId="24495"/>
    <cellStyle name="Normal 3 3 3 9 7 2" xfId="24496"/>
    <cellStyle name="Normal 3 3 3 9 7_Category Summary by LOB" xfId="24497"/>
    <cellStyle name="Normal 3 3 3 9 8" xfId="24498"/>
    <cellStyle name="Normal 3 3 3 9 8 2" xfId="24499"/>
    <cellStyle name="Normal 3 3 3 9 8_Category Summary by LOB" xfId="24500"/>
    <cellStyle name="Normal 3 3 3 9 9" xfId="24501"/>
    <cellStyle name="Normal 3 3 3 9 9 2" xfId="24502"/>
    <cellStyle name="Normal 3 3 3 9 9_Category Summary by LOB" xfId="24503"/>
    <cellStyle name="Normal 3 3 3 9_Category Summary by LOB" xfId="24504"/>
    <cellStyle name="Normal 3 3 3_Category Summary by LOB" xfId="24505"/>
    <cellStyle name="Normal 3 3 30" xfId="24506"/>
    <cellStyle name="Normal 3 3 30 2" xfId="24507"/>
    <cellStyle name="Normal 3 3 30 2 2" xfId="24508"/>
    <cellStyle name="Normal 3 3 30 2_Category Summary by LOB" xfId="24509"/>
    <cellStyle name="Normal 3 3 30 3" xfId="24510"/>
    <cellStyle name="Normal 3 3 30 3 2" xfId="24511"/>
    <cellStyle name="Normal 3 3 30 3_Category Summary by LOB" xfId="24512"/>
    <cellStyle name="Normal 3 3 30 4" xfId="24513"/>
    <cellStyle name="Normal 3 3 30 4 2" xfId="24514"/>
    <cellStyle name="Normal 3 3 30 4_Category Summary by LOB" xfId="24515"/>
    <cellStyle name="Normal 3 3 30 5" xfId="24516"/>
    <cellStyle name="Normal 3 3 30 5 2" xfId="24517"/>
    <cellStyle name="Normal 3 3 30 5_Category Summary by LOB" xfId="24518"/>
    <cellStyle name="Normal 3 3 30 6" xfId="24519"/>
    <cellStyle name="Normal 3 3 30 6 2" xfId="24520"/>
    <cellStyle name="Normal 3 3 30 6_Category Summary by LOB" xfId="24521"/>
    <cellStyle name="Normal 3 3 30 7" xfId="24522"/>
    <cellStyle name="Normal 3 3 30 7 2" xfId="24523"/>
    <cellStyle name="Normal 3 3 30 7_Category Summary by LOB" xfId="24524"/>
    <cellStyle name="Normal 3 3 30 8" xfId="24525"/>
    <cellStyle name="Normal 3 3 30 8 2" xfId="24526"/>
    <cellStyle name="Normal 3 3 30 8_Category Summary by LOB" xfId="24527"/>
    <cellStyle name="Normal 3 3 30 9" xfId="24528"/>
    <cellStyle name="Normal 3 3 30_Category Summary by LOB" xfId="24529"/>
    <cellStyle name="Normal 3 3 31" xfId="24530"/>
    <cellStyle name="Normal 3 3 31 2" xfId="24531"/>
    <cellStyle name="Normal 3 3 31 2 2" xfId="24532"/>
    <cellStyle name="Normal 3 3 31 2_Category Summary by LOB" xfId="24533"/>
    <cellStyle name="Normal 3 3 31 3" xfId="24534"/>
    <cellStyle name="Normal 3 3 31 3 2" xfId="24535"/>
    <cellStyle name="Normal 3 3 31 3_Category Summary by LOB" xfId="24536"/>
    <cellStyle name="Normal 3 3 31 4" xfId="24537"/>
    <cellStyle name="Normal 3 3 31 4 2" xfId="24538"/>
    <cellStyle name="Normal 3 3 31 4_Category Summary by LOB" xfId="24539"/>
    <cellStyle name="Normal 3 3 31 5" xfId="24540"/>
    <cellStyle name="Normal 3 3 31 5 2" xfId="24541"/>
    <cellStyle name="Normal 3 3 31 5_Category Summary by LOB" xfId="24542"/>
    <cellStyle name="Normal 3 3 31 6" xfId="24543"/>
    <cellStyle name="Normal 3 3 31 6 2" xfId="24544"/>
    <cellStyle name="Normal 3 3 31 6_Category Summary by LOB" xfId="24545"/>
    <cellStyle name="Normal 3 3 31 7" xfId="24546"/>
    <cellStyle name="Normal 3 3 31 7 2" xfId="24547"/>
    <cellStyle name="Normal 3 3 31 7_Category Summary by LOB" xfId="24548"/>
    <cellStyle name="Normal 3 3 31 8" xfId="24549"/>
    <cellStyle name="Normal 3 3 31 8 2" xfId="24550"/>
    <cellStyle name="Normal 3 3 31 8_Category Summary by LOB" xfId="24551"/>
    <cellStyle name="Normal 3 3 31 9" xfId="24552"/>
    <cellStyle name="Normal 3 3 31_Category Summary by LOB" xfId="24553"/>
    <cellStyle name="Normal 3 3 32" xfId="24554"/>
    <cellStyle name="Normal 3 3 32 2" xfId="24555"/>
    <cellStyle name="Normal 3 3 32 2 2" xfId="24556"/>
    <cellStyle name="Normal 3 3 32 2_Category Summary by LOB" xfId="24557"/>
    <cellStyle name="Normal 3 3 32 3" xfId="24558"/>
    <cellStyle name="Normal 3 3 32 3 2" xfId="24559"/>
    <cellStyle name="Normal 3 3 32 3_Category Summary by LOB" xfId="24560"/>
    <cellStyle name="Normal 3 3 32 4" xfId="24561"/>
    <cellStyle name="Normal 3 3 32 4 2" xfId="24562"/>
    <cellStyle name="Normal 3 3 32 4_Category Summary by LOB" xfId="24563"/>
    <cellStyle name="Normal 3 3 32 5" xfId="24564"/>
    <cellStyle name="Normal 3 3 32 5 2" xfId="24565"/>
    <cellStyle name="Normal 3 3 32 5_Category Summary by LOB" xfId="24566"/>
    <cellStyle name="Normal 3 3 32 6" xfId="24567"/>
    <cellStyle name="Normal 3 3 32 6 2" xfId="24568"/>
    <cellStyle name="Normal 3 3 32 6_Category Summary by LOB" xfId="24569"/>
    <cellStyle name="Normal 3 3 32 7" xfId="24570"/>
    <cellStyle name="Normal 3 3 32 7 2" xfId="24571"/>
    <cellStyle name="Normal 3 3 32 7_Category Summary by LOB" xfId="24572"/>
    <cellStyle name="Normal 3 3 32 8" xfId="24573"/>
    <cellStyle name="Normal 3 3 32 8 2" xfId="24574"/>
    <cellStyle name="Normal 3 3 32 8_Category Summary by LOB" xfId="24575"/>
    <cellStyle name="Normal 3 3 32 9" xfId="24576"/>
    <cellStyle name="Normal 3 3 32_Category Summary by LOB" xfId="24577"/>
    <cellStyle name="Normal 3 3 33" xfId="24578"/>
    <cellStyle name="Normal 3 3 33 2" xfId="24579"/>
    <cellStyle name="Normal 3 3 33 2 2" xfId="24580"/>
    <cellStyle name="Normal 3 3 33 2_Category Summary by LOB" xfId="24581"/>
    <cellStyle name="Normal 3 3 33 3" xfId="24582"/>
    <cellStyle name="Normal 3 3 33 3 2" xfId="24583"/>
    <cellStyle name="Normal 3 3 33 3_Category Summary by LOB" xfId="24584"/>
    <cellStyle name="Normal 3 3 33 4" xfId="24585"/>
    <cellStyle name="Normal 3 3 33 4 2" xfId="24586"/>
    <cellStyle name="Normal 3 3 33 4_Category Summary by LOB" xfId="24587"/>
    <cellStyle name="Normal 3 3 33 5" xfId="24588"/>
    <cellStyle name="Normal 3 3 33 5 2" xfId="24589"/>
    <cellStyle name="Normal 3 3 33 5_Category Summary by LOB" xfId="24590"/>
    <cellStyle name="Normal 3 3 33 6" xfId="24591"/>
    <cellStyle name="Normal 3 3 33 6 2" xfId="24592"/>
    <cellStyle name="Normal 3 3 33 6_Category Summary by LOB" xfId="24593"/>
    <cellStyle name="Normal 3 3 33 7" xfId="24594"/>
    <cellStyle name="Normal 3 3 33 7 2" xfId="24595"/>
    <cellStyle name="Normal 3 3 33 7_Category Summary by LOB" xfId="24596"/>
    <cellStyle name="Normal 3 3 33 8" xfId="24597"/>
    <cellStyle name="Normal 3 3 33 8 2" xfId="24598"/>
    <cellStyle name="Normal 3 3 33 8_Category Summary by LOB" xfId="24599"/>
    <cellStyle name="Normal 3 3 33 9" xfId="24600"/>
    <cellStyle name="Normal 3 3 33_Category Summary by LOB" xfId="24601"/>
    <cellStyle name="Normal 3 3 34" xfId="24602"/>
    <cellStyle name="Normal 3 3 34 2" xfId="24603"/>
    <cellStyle name="Normal 3 3 34 2 2" xfId="24604"/>
    <cellStyle name="Normal 3 3 34 2_Category Summary by LOB" xfId="24605"/>
    <cellStyle name="Normal 3 3 34 3" xfId="24606"/>
    <cellStyle name="Normal 3 3 34 3 2" xfId="24607"/>
    <cellStyle name="Normal 3 3 34 3_Category Summary by LOB" xfId="24608"/>
    <cellStyle name="Normal 3 3 34 4" xfId="24609"/>
    <cellStyle name="Normal 3 3 34 4 2" xfId="24610"/>
    <cellStyle name="Normal 3 3 34 4_Category Summary by LOB" xfId="24611"/>
    <cellStyle name="Normal 3 3 34 5" xfId="24612"/>
    <cellStyle name="Normal 3 3 34 5 2" xfId="24613"/>
    <cellStyle name="Normal 3 3 34 5_Category Summary by LOB" xfId="24614"/>
    <cellStyle name="Normal 3 3 34 6" xfId="24615"/>
    <cellStyle name="Normal 3 3 34 6 2" xfId="24616"/>
    <cellStyle name="Normal 3 3 34 6_Category Summary by LOB" xfId="24617"/>
    <cellStyle name="Normal 3 3 34 7" xfId="24618"/>
    <cellStyle name="Normal 3 3 34 7 2" xfId="24619"/>
    <cellStyle name="Normal 3 3 34 7_Category Summary by LOB" xfId="24620"/>
    <cellStyle name="Normal 3 3 34 8" xfId="24621"/>
    <cellStyle name="Normal 3 3 34 8 2" xfId="24622"/>
    <cellStyle name="Normal 3 3 34 8_Category Summary by LOB" xfId="24623"/>
    <cellStyle name="Normal 3 3 34 9" xfId="24624"/>
    <cellStyle name="Normal 3 3 34_Category Summary by LOB" xfId="24625"/>
    <cellStyle name="Normal 3 3 35" xfId="24626"/>
    <cellStyle name="Normal 3 3 35 2" xfId="24627"/>
    <cellStyle name="Normal 3 3 35 2 2" xfId="24628"/>
    <cellStyle name="Normal 3 3 35 2_Category Summary by LOB" xfId="24629"/>
    <cellStyle name="Normal 3 3 35 3" xfId="24630"/>
    <cellStyle name="Normal 3 3 35 3 2" xfId="24631"/>
    <cellStyle name="Normal 3 3 35 3_Category Summary by LOB" xfId="24632"/>
    <cellStyle name="Normal 3 3 35 4" xfId="24633"/>
    <cellStyle name="Normal 3 3 35 4 2" xfId="24634"/>
    <cellStyle name="Normal 3 3 35 4_Category Summary by LOB" xfId="24635"/>
    <cellStyle name="Normal 3 3 35 5" xfId="24636"/>
    <cellStyle name="Normal 3 3 35 5 2" xfId="24637"/>
    <cellStyle name="Normal 3 3 35 5_Category Summary by LOB" xfId="24638"/>
    <cellStyle name="Normal 3 3 35 6" xfId="24639"/>
    <cellStyle name="Normal 3 3 35 6 2" xfId="24640"/>
    <cellStyle name="Normal 3 3 35 6_Category Summary by LOB" xfId="24641"/>
    <cellStyle name="Normal 3 3 35 7" xfId="24642"/>
    <cellStyle name="Normal 3 3 35 7 2" xfId="24643"/>
    <cellStyle name="Normal 3 3 35 7_Category Summary by LOB" xfId="24644"/>
    <cellStyle name="Normal 3 3 35 8" xfId="24645"/>
    <cellStyle name="Normal 3 3 35 8 2" xfId="24646"/>
    <cellStyle name="Normal 3 3 35 8_Category Summary by LOB" xfId="24647"/>
    <cellStyle name="Normal 3 3 35 9" xfId="24648"/>
    <cellStyle name="Normal 3 3 35_Category Summary by LOB" xfId="24649"/>
    <cellStyle name="Normal 3 3 36" xfId="24650"/>
    <cellStyle name="Normal 3 3 36 2" xfId="24651"/>
    <cellStyle name="Normal 3 3 36 2 2" xfId="24652"/>
    <cellStyle name="Normal 3 3 36 2_Category Summary by LOB" xfId="24653"/>
    <cellStyle name="Normal 3 3 36 3" xfId="24654"/>
    <cellStyle name="Normal 3 3 36 3 2" xfId="24655"/>
    <cellStyle name="Normal 3 3 36 3_Category Summary by LOB" xfId="24656"/>
    <cellStyle name="Normal 3 3 36 4" xfId="24657"/>
    <cellStyle name="Normal 3 3 36 4 2" xfId="24658"/>
    <cellStyle name="Normal 3 3 36 4_Category Summary by LOB" xfId="24659"/>
    <cellStyle name="Normal 3 3 36 5" xfId="24660"/>
    <cellStyle name="Normal 3 3 36 5 2" xfId="24661"/>
    <cellStyle name="Normal 3 3 36 5_Category Summary by LOB" xfId="24662"/>
    <cellStyle name="Normal 3 3 36 6" xfId="24663"/>
    <cellStyle name="Normal 3 3 36 6 2" xfId="24664"/>
    <cellStyle name="Normal 3 3 36 6_Category Summary by LOB" xfId="24665"/>
    <cellStyle name="Normal 3 3 36 7" xfId="24666"/>
    <cellStyle name="Normal 3 3 36 7 2" xfId="24667"/>
    <cellStyle name="Normal 3 3 36 7_Category Summary by LOB" xfId="24668"/>
    <cellStyle name="Normal 3 3 36 8" xfId="24669"/>
    <cellStyle name="Normal 3 3 36 8 2" xfId="24670"/>
    <cellStyle name="Normal 3 3 36 8_Category Summary by LOB" xfId="24671"/>
    <cellStyle name="Normal 3 3 36 9" xfId="24672"/>
    <cellStyle name="Normal 3 3 36_Category Summary by LOB" xfId="24673"/>
    <cellStyle name="Normal 3 3 37" xfId="24674"/>
    <cellStyle name="Normal 3 3 37 2" xfId="24675"/>
    <cellStyle name="Normal 3 3 37 2 2" xfId="24676"/>
    <cellStyle name="Normal 3 3 37 2_Category Summary by LOB" xfId="24677"/>
    <cellStyle name="Normal 3 3 37 3" xfId="24678"/>
    <cellStyle name="Normal 3 3 37 3 2" xfId="24679"/>
    <cellStyle name="Normal 3 3 37 3_Category Summary by LOB" xfId="24680"/>
    <cellStyle name="Normal 3 3 37 4" xfId="24681"/>
    <cellStyle name="Normal 3 3 37 4 2" xfId="24682"/>
    <cellStyle name="Normal 3 3 37 4_Category Summary by LOB" xfId="24683"/>
    <cellStyle name="Normal 3 3 37 5" xfId="24684"/>
    <cellStyle name="Normal 3 3 37 5 2" xfId="24685"/>
    <cellStyle name="Normal 3 3 37 5_Category Summary by LOB" xfId="24686"/>
    <cellStyle name="Normal 3 3 37 6" xfId="24687"/>
    <cellStyle name="Normal 3 3 37 6 2" xfId="24688"/>
    <cellStyle name="Normal 3 3 37 6_Category Summary by LOB" xfId="24689"/>
    <cellStyle name="Normal 3 3 37 7" xfId="24690"/>
    <cellStyle name="Normal 3 3 37 7 2" xfId="24691"/>
    <cellStyle name="Normal 3 3 37 7_Category Summary by LOB" xfId="24692"/>
    <cellStyle name="Normal 3 3 37 8" xfId="24693"/>
    <cellStyle name="Normal 3 3 37 8 2" xfId="24694"/>
    <cellStyle name="Normal 3 3 37 8_Category Summary by LOB" xfId="24695"/>
    <cellStyle name="Normal 3 3 37 9" xfId="24696"/>
    <cellStyle name="Normal 3 3 37_Category Summary by LOB" xfId="24697"/>
    <cellStyle name="Normal 3 3 38" xfId="24698"/>
    <cellStyle name="Normal 3 3 38 2" xfId="24699"/>
    <cellStyle name="Normal 3 3 38 2 2" xfId="24700"/>
    <cellStyle name="Normal 3 3 38 2_Category Summary by LOB" xfId="24701"/>
    <cellStyle name="Normal 3 3 38 3" xfId="24702"/>
    <cellStyle name="Normal 3 3 38 3 2" xfId="24703"/>
    <cellStyle name="Normal 3 3 38 3_Category Summary by LOB" xfId="24704"/>
    <cellStyle name="Normal 3 3 38 4" xfId="24705"/>
    <cellStyle name="Normal 3 3 38 4 2" xfId="24706"/>
    <cellStyle name="Normal 3 3 38 4_Category Summary by LOB" xfId="24707"/>
    <cellStyle name="Normal 3 3 38 5" xfId="24708"/>
    <cellStyle name="Normal 3 3 38 5 2" xfId="24709"/>
    <cellStyle name="Normal 3 3 38 5_Category Summary by LOB" xfId="24710"/>
    <cellStyle name="Normal 3 3 38 6" xfId="24711"/>
    <cellStyle name="Normal 3 3 38 6 2" xfId="24712"/>
    <cellStyle name="Normal 3 3 38 6_Category Summary by LOB" xfId="24713"/>
    <cellStyle name="Normal 3 3 38 7" xfId="24714"/>
    <cellStyle name="Normal 3 3 38 7 2" xfId="24715"/>
    <cellStyle name="Normal 3 3 38 7_Category Summary by LOB" xfId="24716"/>
    <cellStyle name="Normal 3 3 38 8" xfId="24717"/>
    <cellStyle name="Normal 3 3 38 8 2" xfId="24718"/>
    <cellStyle name="Normal 3 3 38 8_Category Summary by LOB" xfId="24719"/>
    <cellStyle name="Normal 3 3 38 9" xfId="24720"/>
    <cellStyle name="Normal 3 3 38_Category Summary by LOB" xfId="24721"/>
    <cellStyle name="Normal 3 3 39" xfId="24722"/>
    <cellStyle name="Normal 3 3 39 2" xfId="24723"/>
    <cellStyle name="Normal 3 3 39 2 2" xfId="24724"/>
    <cellStyle name="Normal 3 3 39 2_Category Summary by LOB" xfId="24725"/>
    <cellStyle name="Normal 3 3 39 3" xfId="24726"/>
    <cellStyle name="Normal 3 3 39 3 2" xfId="24727"/>
    <cellStyle name="Normal 3 3 39 3_Category Summary by LOB" xfId="24728"/>
    <cellStyle name="Normal 3 3 39 4" xfId="24729"/>
    <cellStyle name="Normal 3 3 39 4 2" xfId="24730"/>
    <cellStyle name="Normal 3 3 39 4_Category Summary by LOB" xfId="24731"/>
    <cellStyle name="Normal 3 3 39 5" xfId="24732"/>
    <cellStyle name="Normal 3 3 39 5 2" xfId="24733"/>
    <cellStyle name="Normal 3 3 39 5_Category Summary by LOB" xfId="24734"/>
    <cellStyle name="Normal 3 3 39 6" xfId="24735"/>
    <cellStyle name="Normal 3 3 39 6 2" xfId="24736"/>
    <cellStyle name="Normal 3 3 39 6_Category Summary by LOB" xfId="24737"/>
    <cellStyle name="Normal 3 3 39 7" xfId="24738"/>
    <cellStyle name="Normal 3 3 39 7 2" xfId="24739"/>
    <cellStyle name="Normal 3 3 39 7_Category Summary by LOB" xfId="24740"/>
    <cellStyle name="Normal 3 3 39 8" xfId="24741"/>
    <cellStyle name="Normal 3 3 39 8 2" xfId="24742"/>
    <cellStyle name="Normal 3 3 39 8_Category Summary by LOB" xfId="24743"/>
    <cellStyle name="Normal 3 3 39 9" xfId="24744"/>
    <cellStyle name="Normal 3 3 39_Category Summary by LOB" xfId="24745"/>
    <cellStyle name="Normal 3 3 4" xfId="24746"/>
    <cellStyle name="Normal 3 3 4 10" xfId="24747"/>
    <cellStyle name="Normal 3 3 4 10 2" xfId="24748"/>
    <cellStyle name="Normal 3 3 4 10_Category Summary by LOB" xfId="24749"/>
    <cellStyle name="Normal 3 3 4 11" xfId="24750"/>
    <cellStyle name="Normal 3 3 4 12" xfId="24751"/>
    <cellStyle name="Normal 3 3 4 13" xfId="24752"/>
    <cellStyle name="Normal 3 3 4 14" xfId="24753"/>
    <cellStyle name="Normal 3 3 4 2" xfId="24754"/>
    <cellStyle name="Normal 3 3 4 2 10" xfId="24755"/>
    <cellStyle name="Normal 3 3 4 2 2" xfId="24756"/>
    <cellStyle name="Normal 3 3 4 2 2 2" xfId="24757"/>
    <cellStyle name="Normal 3 3 4 2 2_Category Summary by LOB" xfId="24758"/>
    <cellStyle name="Normal 3 3 4 2 3" xfId="24759"/>
    <cellStyle name="Normal 3 3 4 2 3 2" xfId="24760"/>
    <cellStyle name="Normal 3 3 4 2 3_Category Summary by LOB" xfId="24761"/>
    <cellStyle name="Normal 3 3 4 2 4" xfId="24762"/>
    <cellStyle name="Normal 3 3 4 2 4 2" xfId="24763"/>
    <cellStyle name="Normal 3 3 4 2 4_Category Summary by LOB" xfId="24764"/>
    <cellStyle name="Normal 3 3 4 2 5" xfId="24765"/>
    <cellStyle name="Normal 3 3 4 2 5 2" xfId="24766"/>
    <cellStyle name="Normal 3 3 4 2 5_Category Summary by LOB" xfId="24767"/>
    <cellStyle name="Normal 3 3 4 2 6" xfId="24768"/>
    <cellStyle name="Normal 3 3 4 2 6 2" xfId="24769"/>
    <cellStyle name="Normal 3 3 4 2 6_Category Summary by LOB" xfId="24770"/>
    <cellStyle name="Normal 3 3 4 2 7" xfId="24771"/>
    <cellStyle name="Normal 3 3 4 2 7 2" xfId="24772"/>
    <cellStyle name="Normal 3 3 4 2 7_Category Summary by LOB" xfId="24773"/>
    <cellStyle name="Normal 3 3 4 2 8" xfId="24774"/>
    <cellStyle name="Normal 3 3 4 2 8 2" xfId="24775"/>
    <cellStyle name="Normal 3 3 4 2 8_Category Summary by LOB" xfId="24776"/>
    <cellStyle name="Normal 3 3 4 2 9" xfId="24777"/>
    <cellStyle name="Normal 3 3 4 2_Category Summary by LOB" xfId="24778"/>
    <cellStyle name="Normal 3 3 4 3" xfId="24779"/>
    <cellStyle name="Normal 3 3 4 3 10" xfId="24780"/>
    <cellStyle name="Normal 3 3 4 3 2" xfId="24781"/>
    <cellStyle name="Normal 3 3 4 3 2 2" xfId="24782"/>
    <cellStyle name="Normal 3 3 4 3 2_Category Summary by LOB" xfId="24783"/>
    <cellStyle name="Normal 3 3 4 3 3" xfId="24784"/>
    <cellStyle name="Normal 3 3 4 3 3 2" xfId="24785"/>
    <cellStyle name="Normal 3 3 4 3 3_Category Summary by LOB" xfId="24786"/>
    <cellStyle name="Normal 3 3 4 3 4" xfId="24787"/>
    <cellStyle name="Normal 3 3 4 3 4 2" xfId="24788"/>
    <cellStyle name="Normal 3 3 4 3 4_Category Summary by LOB" xfId="24789"/>
    <cellStyle name="Normal 3 3 4 3 5" xfId="24790"/>
    <cellStyle name="Normal 3 3 4 3 5 2" xfId="24791"/>
    <cellStyle name="Normal 3 3 4 3 5_Category Summary by LOB" xfId="24792"/>
    <cellStyle name="Normal 3 3 4 3 6" xfId="24793"/>
    <cellStyle name="Normal 3 3 4 3 6 2" xfId="24794"/>
    <cellStyle name="Normal 3 3 4 3 6_Category Summary by LOB" xfId="24795"/>
    <cellStyle name="Normal 3 3 4 3 7" xfId="24796"/>
    <cellStyle name="Normal 3 3 4 3 7 2" xfId="24797"/>
    <cellStyle name="Normal 3 3 4 3 7_Category Summary by LOB" xfId="24798"/>
    <cellStyle name="Normal 3 3 4 3 8" xfId="24799"/>
    <cellStyle name="Normal 3 3 4 3 8 2" xfId="24800"/>
    <cellStyle name="Normal 3 3 4 3 8_Category Summary by LOB" xfId="24801"/>
    <cellStyle name="Normal 3 3 4 3 9" xfId="24802"/>
    <cellStyle name="Normal 3 3 4 3_Category Summary by LOB" xfId="24803"/>
    <cellStyle name="Normal 3 3 4 4" xfId="24804"/>
    <cellStyle name="Normal 3 3 4 4 2" xfId="24805"/>
    <cellStyle name="Normal 3 3 4 4 3" xfId="24806"/>
    <cellStyle name="Normal 3 3 4 4_Category Summary by LOB" xfId="24807"/>
    <cellStyle name="Normal 3 3 4 5" xfId="24808"/>
    <cellStyle name="Normal 3 3 4 5 2" xfId="24809"/>
    <cellStyle name="Normal 3 3 4 5_Category Summary by LOB" xfId="24810"/>
    <cellStyle name="Normal 3 3 4 6" xfId="24811"/>
    <cellStyle name="Normal 3 3 4 6 2" xfId="24812"/>
    <cellStyle name="Normal 3 3 4 6_Category Summary by LOB" xfId="24813"/>
    <cellStyle name="Normal 3 3 4 7" xfId="24814"/>
    <cellStyle name="Normal 3 3 4 7 2" xfId="24815"/>
    <cellStyle name="Normal 3 3 4 7_Category Summary by LOB" xfId="24816"/>
    <cellStyle name="Normal 3 3 4 8" xfId="24817"/>
    <cellStyle name="Normal 3 3 4 8 2" xfId="24818"/>
    <cellStyle name="Normal 3 3 4 8_Category Summary by LOB" xfId="24819"/>
    <cellStyle name="Normal 3 3 4 9" xfId="24820"/>
    <cellStyle name="Normal 3 3 4 9 2" xfId="24821"/>
    <cellStyle name="Normal 3 3 4 9_Category Summary by LOB" xfId="24822"/>
    <cellStyle name="Normal 3 3 4_Category Summary by LOB" xfId="24823"/>
    <cellStyle name="Normal 3 3 40" xfId="24824"/>
    <cellStyle name="Normal 3 3 40 2" xfId="24825"/>
    <cellStyle name="Normal 3 3 40 2 2" xfId="24826"/>
    <cellStyle name="Normal 3 3 40 2_Category Summary by LOB" xfId="24827"/>
    <cellStyle name="Normal 3 3 40 3" xfId="24828"/>
    <cellStyle name="Normal 3 3 40 3 2" xfId="24829"/>
    <cellStyle name="Normal 3 3 40 3_Category Summary by LOB" xfId="24830"/>
    <cellStyle name="Normal 3 3 40 4" xfId="24831"/>
    <cellStyle name="Normal 3 3 40 4 2" xfId="24832"/>
    <cellStyle name="Normal 3 3 40 4_Category Summary by LOB" xfId="24833"/>
    <cellStyle name="Normal 3 3 40 5" xfId="24834"/>
    <cellStyle name="Normal 3 3 40 5 2" xfId="24835"/>
    <cellStyle name="Normal 3 3 40 5_Category Summary by LOB" xfId="24836"/>
    <cellStyle name="Normal 3 3 40 6" xfId="24837"/>
    <cellStyle name="Normal 3 3 40 6 2" xfId="24838"/>
    <cellStyle name="Normal 3 3 40 6_Category Summary by LOB" xfId="24839"/>
    <cellStyle name="Normal 3 3 40 7" xfId="24840"/>
    <cellStyle name="Normal 3 3 40 7 2" xfId="24841"/>
    <cellStyle name="Normal 3 3 40 7_Category Summary by LOB" xfId="24842"/>
    <cellStyle name="Normal 3 3 40 8" xfId="24843"/>
    <cellStyle name="Normal 3 3 40 8 2" xfId="24844"/>
    <cellStyle name="Normal 3 3 40 8_Category Summary by LOB" xfId="24845"/>
    <cellStyle name="Normal 3 3 40 9" xfId="24846"/>
    <cellStyle name="Normal 3 3 40_Category Summary by LOB" xfId="24847"/>
    <cellStyle name="Normal 3 3 41" xfId="24848"/>
    <cellStyle name="Normal 3 3 41 2" xfId="24849"/>
    <cellStyle name="Normal 3 3 41_Category Summary by LOB" xfId="24850"/>
    <cellStyle name="Normal 3 3 42" xfId="24851"/>
    <cellStyle name="Normal 3 3 42 2" xfId="24852"/>
    <cellStyle name="Normal 3 3 42_Category Summary by LOB" xfId="24853"/>
    <cellStyle name="Normal 3 3 43" xfId="24854"/>
    <cellStyle name="Normal 3 3 43 2" xfId="24855"/>
    <cellStyle name="Normal 3 3 43_Category Summary by LOB" xfId="24856"/>
    <cellStyle name="Normal 3 3 44" xfId="24857"/>
    <cellStyle name="Normal 3 3 44 2" xfId="24858"/>
    <cellStyle name="Normal 3 3 44_Category Summary by LOB" xfId="24859"/>
    <cellStyle name="Normal 3 3 45" xfId="24860"/>
    <cellStyle name="Normal 3 3 45 2" xfId="24861"/>
    <cellStyle name="Normal 3 3 45_Category Summary by LOB" xfId="24862"/>
    <cellStyle name="Normal 3 3 46" xfId="24863"/>
    <cellStyle name="Normal 3 3 46 2" xfId="24864"/>
    <cellStyle name="Normal 3 3 46_Category Summary by LOB" xfId="24865"/>
    <cellStyle name="Normal 3 3 47" xfId="24866"/>
    <cellStyle name="Normal 3 3 47 2" xfId="24867"/>
    <cellStyle name="Normal 3 3 47_Category Summary by LOB" xfId="24868"/>
    <cellStyle name="Normal 3 3 48" xfId="24869"/>
    <cellStyle name="Normal 3 3 49" xfId="24870"/>
    <cellStyle name="Normal 3 3 5" xfId="24871"/>
    <cellStyle name="Normal 3 3 5 10" xfId="24872"/>
    <cellStyle name="Normal 3 3 5 10 2" xfId="24873"/>
    <cellStyle name="Normal 3 3 5 10_Category Summary by LOB" xfId="24874"/>
    <cellStyle name="Normal 3 3 5 11" xfId="24875"/>
    <cellStyle name="Normal 3 3 5 12" xfId="24876"/>
    <cellStyle name="Normal 3 3 5 2" xfId="24877"/>
    <cellStyle name="Normal 3 3 5 2 2" xfId="24878"/>
    <cellStyle name="Normal 3 3 5 2 2 2" xfId="24879"/>
    <cellStyle name="Normal 3 3 5 2 2_Category Summary by LOB" xfId="24880"/>
    <cellStyle name="Normal 3 3 5 2 3" xfId="24881"/>
    <cellStyle name="Normal 3 3 5 2 3 2" xfId="24882"/>
    <cellStyle name="Normal 3 3 5 2 3_Category Summary by LOB" xfId="24883"/>
    <cellStyle name="Normal 3 3 5 2 4" xfId="24884"/>
    <cellStyle name="Normal 3 3 5 2 4 2" xfId="24885"/>
    <cellStyle name="Normal 3 3 5 2 4_Category Summary by LOB" xfId="24886"/>
    <cellStyle name="Normal 3 3 5 2 5" xfId="24887"/>
    <cellStyle name="Normal 3 3 5 2 5 2" xfId="24888"/>
    <cellStyle name="Normal 3 3 5 2 5_Category Summary by LOB" xfId="24889"/>
    <cellStyle name="Normal 3 3 5 2 6" xfId="24890"/>
    <cellStyle name="Normal 3 3 5 2 6 2" xfId="24891"/>
    <cellStyle name="Normal 3 3 5 2 6_Category Summary by LOB" xfId="24892"/>
    <cellStyle name="Normal 3 3 5 2 7" xfId="24893"/>
    <cellStyle name="Normal 3 3 5 2 7 2" xfId="24894"/>
    <cellStyle name="Normal 3 3 5 2 7_Category Summary by LOB" xfId="24895"/>
    <cellStyle name="Normal 3 3 5 2 8" xfId="24896"/>
    <cellStyle name="Normal 3 3 5 2 8 2" xfId="24897"/>
    <cellStyle name="Normal 3 3 5 2 8_Category Summary by LOB" xfId="24898"/>
    <cellStyle name="Normal 3 3 5 2 9" xfId="24899"/>
    <cellStyle name="Normal 3 3 5 2_Category Summary by LOB" xfId="24900"/>
    <cellStyle name="Normal 3 3 5 3" xfId="24901"/>
    <cellStyle name="Normal 3 3 5 3 2" xfId="24902"/>
    <cellStyle name="Normal 3 3 5 3 2 2" xfId="24903"/>
    <cellStyle name="Normal 3 3 5 3 2_Category Summary by LOB" xfId="24904"/>
    <cellStyle name="Normal 3 3 5 3 3" xfId="24905"/>
    <cellStyle name="Normal 3 3 5 3 3 2" xfId="24906"/>
    <cellStyle name="Normal 3 3 5 3 3_Category Summary by LOB" xfId="24907"/>
    <cellStyle name="Normal 3 3 5 3 4" xfId="24908"/>
    <cellStyle name="Normal 3 3 5 3 4 2" xfId="24909"/>
    <cellStyle name="Normal 3 3 5 3 4_Category Summary by LOB" xfId="24910"/>
    <cellStyle name="Normal 3 3 5 3 5" xfId="24911"/>
    <cellStyle name="Normal 3 3 5 3 5 2" xfId="24912"/>
    <cellStyle name="Normal 3 3 5 3 5_Category Summary by LOB" xfId="24913"/>
    <cellStyle name="Normal 3 3 5 3 6" xfId="24914"/>
    <cellStyle name="Normal 3 3 5 3 6 2" xfId="24915"/>
    <cellStyle name="Normal 3 3 5 3 6_Category Summary by LOB" xfId="24916"/>
    <cellStyle name="Normal 3 3 5 3 7" xfId="24917"/>
    <cellStyle name="Normal 3 3 5 3 7 2" xfId="24918"/>
    <cellStyle name="Normal 3 3 5 3 7_Category Summary by LOB" xfId="24919"/>
    <cellStyle name="Normal 3 3 5 3 8" xfId="24920"/>
    <cellStyle name="Normal 3 3 5 3 8 2" xfId="24921"/>
    <cellStyle name="Normal 3 3 5 3 8_Category Summary by LOB" xfId="24922"/>
    <cellStyle name="Normal 3 3 5 3 9" xfId="24923"/>
    <cellStyle name="Normal 3 3 5 3_Category Summary by LOB" xfId="24924"/>
    <cellStyle name="Normal 3 3 5 4" xfId="24925"/>
    <cellStyle name="Normal 3 3 5 4 2" xfId="24926"/>
    <cellStyle name="Normal 3 3 5 4_Category Summary by LOB" xfId="24927"/>
    <cellStyle name="Normal 3 3 5 5" xfId="24928"/>
    <cellStyle name="Normal 3 3 5 5 2" xfId="24929"/>
    <cellStyle name="Normal 3 3 5 5_Category Summary by LOB" xfId="24930"/>
    <cellStyle name="Normal 3 3 5 6" xfId="24931"/>
    <cellStyle name="Normal 3 3 5 6 2" xfId="24932"/>
    <cellStyle name="Normal 3 3 5 6_Category Summary by LOB" xfId="24933"/>
    <cellStyle name="Normal 3 3 5 7" xfId="24934"/>
    <cellStyle name="Normal 3 3 5 7 2" xfId="24935"/>
    <cellStyle name="Normal 3 3 5 7_Category Summary by LOB" xfId="24936"/>
    <cellStyle name="Normal 3 3 5 8" xfId="24937"/>
    <cellStyle name="Normal 3 3 5 8 2" xfId="24938"/>
    <cellStyle name="Normal 3 3 5 8_Category Summary by LOB" xfId="24939"/>
    <cellStyle name="Normal 3 3 5 9" xfId="24940"/>
    <cellStyle name="Normal 3 3 5 9 2" xfId="24941"/>
    <cellStyle name="Normal 3 3 5 9_Category Summary by LOB" xfId="24942"/>
    <cellStyle name="Normal 3 3 5_Category Summary by LOB" xfId="24943"/>
    <cellStyle name="Normal 3 3 50" xfId="24944"/>
    <cellStyle name="Normal 3 3 51" xfId="24945"/>
    <cellStyle name="Normal 3 3 52" xfId="24946"/>
    <cellStyle name="Normal 3 3 53" xfId="24947"/>
    <cellStyle name="Normal 3 3 54" xfId="24948"/>
    <cellStyle name="Normal 3 3 55" xfId="24949"/>
    <cellStyle name="Normal 3 3 56" xfId="24950"/>
    <cellStyle name="Normal 3 3 57" xfId="24951"/>
    <cellStyle name="Normal 3 3 58" xfId="24952"/>
    <cellStyle name="Normal 3 3 59" xfId="24953"/>
    <cellStyle name="Normal 3 3 6" xfId="24954"/>
    <cellStyle name="Normal 3 3 6 10" xfId="24955"/>
    <cellStyle name="Normal 3 3 6 10 2" xfId="24956"/>
    <cellStyle name="Normal 3 3 6 10_Category Summary by LOB" xfId="24957"/>
    <cellStyle name="Normal 3 3 6 11" xfId="24958"/>
    <cellStyle name="Normal 3 3 6 12" xfId="24959"/>
    <cellStyle name="Normal 3 3 6 2" xfId="24960"/>
    <cellStyle name="Normal 3 3 6 2 2" xfId="24961"/>
    <cellStyle name="Normal 3 3 6 2 2 2" xfId="24962"/>
    <cellStyle name="Normal 3 3 6 2 2_Category Summary by LOB" xfId="24963"/>
    <cellStyle name="Normal 3 3 6 2 3" xfId="24964"/>
    <cellStyle name="Normal 3 3 6 2 3 2" xfId="24965"/>
    <cellStyle name="Normal 3 3 6 2 3_Category Summary by LOB" xfId="24966"/>
    <cellStyle name="Normal 3 3 6 2 4" xfId="24967"/>
    <cellStyle name="Normal 3 3 6 2 4 2" xfId="24968"/>
    <cellStyle name="Normal 3 3 6 2 4_Category Summary by LOB" xfId="24969"/>
    <cellStyle name="Normal 3 3 6 2 5" xfId="24970"/>
    <cellStyle name="Normal 3 3 6 2 5 2" xfId="24971"/>
    <cellStyle name="Normal 3 3 6 2 5_Category Summary by LOB" xfId="24972"/>
    <cellStyle name="Normal 3 3 6 2 6" xfId="24973"/>
    <cellStyle name="Normal 3 3 6 2 6 2" xfId="24974"/>
    <cellStyle name="Normal 3 3 6 2 6_Category Summary by LOB" xfId="24975"/>
    <cellStyle name="Normal 3 3 6 2 7" xfId="24976"/>
    <cellStyle name="Normal 3 3 6 2 7 2" xfId="24977"/>
    <cellStyle name="Normal 3 3 6 2 7_Category Summary by LOB" xfId="24978"/>
    <cellStyle name="Normal 3 3 6 2 8" xfId="24979"/>
    <cellStyle name="Normal 3 3 6 2 8 2" xfId="24980"/>
    <cellStyle name="Normal 3 3 6 2 8_Category Summary by LOB" xfId="24981"/>
    <cellStyle name="Normal 3 3 6 2 9" xfId="24982"/>
    <cellStyle name="Normal 3 3 6 2_Category Summary by LOB" xfId="24983"/>
    <cellStyle name="Normal 3 3 6 3" xfId="24984"/>
    <cellStyle name="Normal 3 3 6 3 2" xfId="24985"/>
    <cellStyle name="Normal 3 3 6 3 2 2" xfId="24986"/>
    <cellStyle name="Normal 3 3 6 3 2_Category Summary by LOB" xfId="24987"/>
    <cellStyle name="Normal 3 3 6 3 3" xfId="24988"/>
    <cellStyle name="Normal 3 3 6 3 3 2" xfId="24989"/>
    <cellStyle name="Normal 3 3 6 3 3_Category Summary by LOB" xfId="24990"/>
    <cellStyle name="Normal 3 3 6 3 4" xfId="24991"/>
    <cellStyle name="Normal 3 3 6 3 4 2" xfId="24992"/>
    <cellStyle name="Normal 3 3 6 3 4_Category Summary by LOB" xfId="24993"/>
    <cellStyle name="Normal 3 3 6 3 5" xfId="24994"/>
    <cellStyle name="Normal 3 3 6 3 5 2" xfId="24995"/>
    <cellStyle name="Normal 3 3 6 3 5_Category Summary by LOB" xfId="24996"/>
    <cellStyle name="Normal 3 3 6 3 6" xfId="24997"/>
    <cellStyle name="Normal 3 3 6 3 6 2" xfId="24998"/>
    <cellStyle name="Normal 3 3 6 3 6_Category Summary by LOB" xfId="24999"/>
    <cellStyle name="Normal 3 3 6 3 7" xfId="25000"/>
    <cellStyle name="Normal 3 3 6 3 7 2" xfId="25001"/>
    <cellStyle name="Normal 3 3 6 3 7_Category Summary by LOB" xfId="25002"/>
    <cellStyle name="Normal 3 3 6 3 8" xfId="25003"/>
    <cellStyle name="Normal 3 3 6 3 8 2" xfId="25004"/>
    <cellStyle name="Normal 3 3 6 3 8_Category Summary by LOB" xfId="25005"/>
    <cellStyle name="Normal 3 3 6 3 9" xfId="25006"/>
    <cellStyle name="Normal 3 3 6 3_Category Summary by LOB" xfId="25007"/>
    <cellStyle name="Normal 3 3 6 4" xfId="25008"/>
    <cellStyle name="Normal 3 3 6 4 2" xfId="25009"/>
    <cellStyle name="Normal 3 3 6 4_Category Summary by LOB" xfId="25010"/>
    <cellStyle name="Normal 3 3 6 5" xfId="25011"/>
    <cellStyle name="Normal 3 3 6 5 2" xfId="25012"/>
    <cellStyle name="Normal 3 3 6 5_Category Summary by LOB" xfId="25013"/>
    <cellStyle name="Normal 3 3 6 6" xfId="25014"/>
    <cellStyle name="Normal 3 3 6 6 2" xfId="25015"/>
    <cellStyle name="Normal 3 3 6 6_Category Summary by LOB" xfId="25016"/>
    <cellStyle name="Normal 3 3 6 7" xfId="25017"/>
    <cellStyle name="Normal 3 3 6 7 2" xfId="25018"/>
    <cellStyle name="Normal 3 3 6 7_Category Summary by LOB" xfId="25019"/>
    <cellStyle name="Normal 3 3 6 8" xfId="25020"/>
    <cellStyle name="Normal 3 3 6 8 2" xfId="25021"/>
    <cellStyle name="Normal 3 3 6 8_Category Summary by LOB" xfId="25022"/>
    <cellStyle name="Normal 3 3 6 9" xfId="25023"/>
    <cellStyle name="Normal 3 3 6 9 2" xfId="25024"/>
    <cellStyle name="Normal 3 3 6 9_Category Summary by LOB" xfId="25025"/>
    <cellStyle name="Normal 3 3 6_Category Summary by LOB" xfId="25026"/>
    <cellStyle name="Normal 3 3 60" xfId="25027"/>
    <cellStyle name="Normal 3 3 61" xfId="25028"/>
    <cellStyle name="Normal 3 3 62" xfId="25029"/>
    <cellStyle name="Normal 3 3 63" xfId="25030"/>
    <cellStyle name="Normal 3 3 64" xfId="25031"/>
    <cellStyle name="Normal 3 3 65" xfId="25032"/>
    <cellStyle name="Normal 3 3 66" xfId="25033"/>
    <cellStyle name="Normal 3 3 67" xfId="25034"/>
    <cellStyle name="Normal 3 3 68" xfId="25035"/>
    <cellStyle name="Normal 3 3 69" xfId="25036"/>
    <cellStyle name="Normal 3 3 7" xfId="25037"/>
    <cellStyle name="Normal 3 3 7 10" xfId="25038"/>
    <cellStyle name="Normal 3 3 7 10 2" xfId="25039"/>
    <cellStyle name="Normal 3 3 7 10_Category Summary by LOB" xfId="25040"/>
    <cellStyle name="Normal 3 3 7 11" xfId="25041"/>
    <cellStyle name="Normal 3 3 7 12" xfId="25042"/>
    <cellStyle name="Normal 3 3 7 2" xfId="25043"/>
    <cellStyle name="Normal 3 3 7 2 2" xfId="25044"/>
    <cellStyle name="Normal 3 3 7 2 2 2" xfId="25045"/>
    <cellStyle name="Normal 3 3 7 2 2_Category Summary by LOB" xfId="25046"/>
    <cellStyle name="Normal 3 3 7 2 3" xfId="25047"/>
    <cellStyle name="Normal 3 3 7 2 3 2" xfId="25048"/>
    <cellStyle name="Normal 3 3 7 2 3_Category Summary by LOB" xfId="25049"/>
    <cellStyle name="Normal 3 3 7 2 4" xfId="25050"/>
    <cellStyle name="Normal 3 3 7 2 4 2" xfId="25051"/>
    <cellStyle name="Normal 3 3 7 2 4_Category Summary by LOB" xfId="25052"/>
    <cellStyle name="Normal 3 3 7 2 5" xfId="25053"/>
    <cellStyle name="Normal 3 3 7 2 5 2" xfId="25054"/>
    <cellStyle name="Normal 3 3 7 2 5_Category Summary by LOB" xfId="25055"/>
    <cellStyle name="Normal 3 3 7 2 6" xfId="25056"/>
    <cellStyle name="Normal 3 3 7 2 6 2" xfId="25057"/>
    <cellStyle name="Normal 3 3 7 2 6_Category Summary by LOB" xfId="25058"/>
    <cellStyle name="Normal 3 3 7 2 7" xfId="25059"/>
    <cellStyle name="Normal 3 3 7 2 7 2" xfId="25060"/>
    <cellStyle name="Normal 3 3 7 2 7_Category Summary by LOB" xfId="25061"/>
    <cellStyle name="Normal 3 3 7 2 8" xfId="25062"/>
    <cellStyle name="Normal 3 3 7 2 8 2" xfId="25063"/>
    <cellStyle name="Normal 3 3 7 2 8_Category Summary by LOB" xfId="25064"/>
    <cellStyle name="Normal 3 3 7 2 9" xfId="25065"/>
    <cellStyle name="Normal 3 3 7 2_Category Summary by LOB" xfId="25066"/>
    <cellStyle name="Normal 3 3 7 3" xfId="25067"/>
    <cellStyle name="Normal 3 3 7 3 2" xfId="25068"/>
    <cellStyle name="Normal 3 3 7 3 2 2" xfId="25069"/>
    <cellStyle name="Normal 3 3 7 3 2_Category Summary by LOB" xfId="25070"/>
    <cellStyle name="Normal 3 3 7 3 3" xfId="25071"/>
    <cellStyle name="Normal 3 3 7 3 3 2" xfId="25072"/>
    <cellStyle name="Normal 3 3 7 3 3_Category Summary by LOB" xfId="25073"/>
    <cellStyle name="Normal 3 3 7 3 4" xfId="25074"/>
    <cellStyle name="Normal 3 3 7 3 4 2" xfId="25075"/>
    <cellStyle name="Normal 3 3 7 3 4_Category Summary by LOB" xfId="25076"/>
    <cellStyle name="Normal 3 3 7 3 5" xfId="25077"/>
    <cellStyle name="Normal 3 3 7 3 5 2" xfId="25078"/>
    <cellStyle name="Normal 3 3 7 3 5_Category Summary by LOB" xfId="25079"/>
    <cellStyle name="Normal 3 3 7 3 6" xfId="25080"/>
    <cellStyle name="Normal 3 3 7 3 6 2" xfId="25081"/>
    <cellStyle name="Normal 3 3 7 3 6_Category Summary by LOB" xfId="25082"/>
    <cellStyle name="Normal 3 3 7 3 7" xfId="25083"/>
    <cellStyle name="Normal 3 3 7 3 7 2" xfId="25084"/>
    <cellStyle name="Normal 3 3 7 3 7_Category Summary by LOB" xfId="25085"/>
    <cellStyle name="Normal 3 3 7 3 8" xfId="25086"/>
    <cellStyle name="Normal 3 3 7 3 8 2" xfId="25087"/>
    <cellStyle name="Normal 3 3 7 3 8_Category Summary by LOB" xfId="25088"/>
    <cellStyle name="Normal 3 3 7 3 9" xfId="25089"/>
    <cellStyle name="Normal 3 3 7 3_Category Summary by LOB" xfId="25090"/>
    <cellStyle name="Normal 3 3 7 4" xfId="25091"/>
    <cellStyle name="Normal 3 3 7 4 2" xfId="25092"/>
    <cellStyle name="Normal 3 3 7 4_Category Summary by LOB" xfId="25093"/>
    <cellStyle name="Normal 3 3 7 5" xfId="25094"/>
    <cellStyle name="Normal 3 3 7 5 2" xfId="25095"/>
    <cellStyle name="Normal 3 3 7 5_Category Summary by LOB" xfId="25096"/>
    <cellStyle name="Normal 3 3 7 6" xfId="25097"/>
    <cellStyle name="Normal 3 3 7 6 2" xfId="25098"/>
    <cellStyle name="Normal 3 3 7 6_Category Summary by LOB" xfId="25099"/>
    <cellStyle name="Normal 3 3 7 7" xfId="25100"/>
    <cellStyle name="Normal 3 3 7 7 2" xfId="25101"/>
    <cellStyle name="Normal 3 3 7 7_Category Summary by LOB" xfId="25102"/>
    <cellStyle name="Normal 3 3 7 8" xfId="25103"/>
    <cellStyle name="Normal 3 3 7 8 2" xfId="25104"/>
    <cellStyle name="Normal 3 3 7 8_Category Summary by LOB" xfId="25105"/>
    <cellStyle name="Normal 3 3 7 9" xfId="25106"/>
    <cellStyle name="Normal 3 3 7 9 2" xfId="25107"/>
    <cellStyle name="Normal 3 3 7 9_Category Summary by LOB" xfId="25108"/>
    <cellStyle name="Normal 3 3 7_Category Summary by LOB" xfId="25109"/>
    <cellStyle name="Normal 3 3 70" xfId="25110"/>
    <cellStyle name="Normal 3 3 71" xfId="25111"/>
    <cellStyle name="Normal 3 3 72" xfId="25112"/>
    <cellStyle name="Normal 3 3 73" xfId="25113"/>
    <cellStyle name="Normal 3 3 74" xfId="25114"/>
    <cellStyle name="Normal 3 3 75" xfId="25115"/>
    <cellStyle name="Normal 3 3 76" xfId="25116"/>
    <cellStyle name="Normal 3 3 77" xfId="25117"/>
    <cellStyle name="Normal 3 3 78" xfId="25118"/>
    <cellStyle name="Normal 3 3 79" xfId="25119"/>
    <cellStyle name="Normal 3 3 8" xfId="25120"/>
    <cellStyle name="Normal 3 3 8 10" xfId="25121"/>
    <cellStyle name="Normal 3 3 8 10 2" xfId="25122"/>
    <cellStyle name="Normal 3 3 8 10_Category Summary by LOB" xfId="25123"/>
    <cellStyle name="Normal 3 3 8 11" xfId="25124"/>
    <cellStyle name="Normal 3 3 8 2" xfId="25125"/>
    <cellStyle name="Normal 3 3 8 2 2" xfId="25126"/>
    <cellStyle name="Normal 3 3 8 2 2 2" xfId="25127"/>
    <cellStyle name="Normal 3 3 8 2 2_Category Summary by LOB" xfId="25128"/>
    <cellStyle name="Normal 3 3 8 2 3" xfId="25129"/>
    <cellStyle name="Normal 3 3 8 2 3 2" xfId="25130"/>
    <cellStyle name="Normal 3 3 8 2 3_Category Summary by LOB" xfId="25131"/>
    <cellStyle name="Normal 3 3 8 2 4" xfId="25132"/>
    <cellStyle name="Normal 3 3 8 2 4 2" xfId="25133"/>
    <cellStyle name="Normal 3 3 8 2 4_Category Summary by LOB" xfId="25134"/>
    <cellStyle name="Normal 3 3 8 2 5" xfId="25135"/>
    <cellStyle name="Normal 3 3 8 2 5 2" xfId="25136"/>
    <cellStyle name="Normal 3 3 8 2 5_Category Summary by LOB" xfId="25137"/>
    <cellStyle name="Normal 3 3 8 2 6" xfId="25138"/>
    <cellStyle name="Normal 3 3 8 2 6 2" xfId="25139"/>
    <cellStyle name="Normal 3 3 8 2 6_Category Summary by LOB" xfId="25140"/>
    <cellStyle name="Normal 3 3 8 2 7" xfId="25141"/>
    <cellStyle name="Normal 3 3 8 2 7 2" xfId="25142"/>
    <cellStyle name="Normal 3 3 8 2 7_Category Summary by LOB" xfId="25143"/>
    <cellStyle name="Normal 3 3 8 2 8" xfId="25144"/>
    <cellStyle name="Normal 3 3 8 2 8 2" xfId="25145"/>
    <cellStyle name="Normal 3 3 8 2 8_Category Summary by LOB" xfId="25146"/>
    <cellStyle name="Normal 3 3 8 2 9" xfId="25147"/>
    <cellStyle name="Normal 3 3 8 2_Category Summary by LOB" xfId="25148"/>
    <cellStyle name="Normal 3 3 8 3" xfId="25149"/>
    <cellStyle name="Normal 3 3 8 3 2" xfId="25150"/>
    <cellStyle name="Normal 3 3 8 3 2 2" xfId="25151"/>
    <cellStyle name="Normal 3 3 8 3 2_Category Summary by LOB" xfId="25152"/>
    <cellStyle name="Normal 3 3 8 3 3" xfId="25153"/>
    <cellStyle name="Normal 3 3 8 3 3 2" xfId="25154"/>
    <cellStyle name="Normal 3 3 8 3 3_Category Summary by LOB" xfId="25155"/>
    <cellStyle name="Normal 3 3 8 3 4" xfId="25156"/>
    <cellStyle name="Normal 3 3 8 3 4 2" xfId="25157"/>
    <cellStyle name="Normal 3 3 8 3 4_Category Summary by LOB" xfId="25158"/>
    <cellStyle name="Normal 3 3 8 3 5" xfId="25159"/>
    <cellStyle name="Normal 3 3 8 3 5 2" xfId="25160"/>
    <cellStyle name="Normal 3 3 8 3 5_Category Summary by LOB" xfId="25161"/>
    <cellStyle name="Normal 3 3 8 3 6" xfId="25162"/>
    <cellStyle name="Normal 3 3 8 3 6 2" xfId="25163"/>
    <cellStyle name="Normal 3 3 8 3 6_Category Summary by LOB" xfId="25164"/>
    <cellStyle name="Normal 3 3 8 3 7" xfId="25165"/>
    <cellStyle name="Normal 3 3 8 3 7 2" xfId="25166"/>
    <cellStyle name="Normal 3 3 8 3 7_Category Summary by LOB" xfId="25167"/>
    <cellStyle name="Normal 3 3 8 3 8" xfId="25168"/>
    <cellStyle name="Normal 3 3 8 3 8 2" xfId="25169"/>
    <cellStyle name="Normal 3 3 8 3 8_Category Summary by LOB" xfId="25170"/>
    <cellStyle name="Normal 3 3 8 3 9" xfId="25171"/>
    <cellStyle name="Normal 3 3 8 3_Category Summary by LOB" xfId="25172"/>
    <cellStyle name="Normal 3 3 8 4" xfId="25173"/>
    <cellStyle name="Normal 3 3 8 4 2" xfId="25174"/>
    <cellStyle name="Normal 3 3 8 4_Category Summary by LOB" xfId="25175"/>
    <cellStyle name="Normal 3 3 8 5" xfId="25176"/>
    <cellStyle name="Normal 3 3 8 5 2" xfId="25177"/>
    <cellStyle name="Normal 3 3 8 5_Category Summary by LOB" xfId="25178"/>
    <cellStyle name="Normal 3 3 8 6" xfId="25179"/>
    <cellStyle name="Normal 3 3 8 6 2" xfId="25180"/>
    <cellStyle name="Normal 3 3 8 6_Category Summary by LOB" xfId="25181"/>
    <cellStyle name="Normal 3 3 8 7" xfId="25182"/>
    <cellStyle name="Normal 3 3 8 7 2" xfId="25183"/>
    <cellStyle name="Normal 3 3 8 7_Category Summary by LOB" xfId="25184"/>
    <cellStyle name="Normal 3 3 8 8" xfId="25185"/>
    <cellStyle name="Normal 3 3 8 8 2" xfId="25186"/>
    <cellStyle name="Normal 3 3 8 8_Category Summary by LOB" xfId="25187"/>
    <cellStyle name="Normal 3 3 8 9" xfId="25188"/>
    <cellStyle name="Normal 3 3 8 9 2" xfId="25189"/>
    <cellStyle name="Normal 3 3 8 9_Category Summary by LOB" xfId="25190"/>
    <cellStyle name="Normal 3 3 8_Category Summary by LOB" xfId="25191"/>
    <cellStyle name="Normal 3 3 80" xfId="25192"/>
    <cellStyle name="Normal 3 3 81" xfId="25193"/>
    <cellStyle name="Normal 3 3 82" xfId="25194"/>
    <cellStyle name="Normal 3 3 83" xfId="25195"/>
    <cellStyle name="Normal 3 3 84" xfId="25196"/>
    <cellStyle name="Normal 3 3 85" xfId="25197"/>
    <cellStyle name="Normal 3 3 86" xfId="25198"/>
    <cellStyle name="Normal 3 3 87" xfId="25199"/>
    <cellStyle name="Normal 3 3 88" xfId="25200"/>
    <cellStyle name="Normal 3 3 89" xfId="25201"/>
    <cellStyle name="Normal 3 3 9" xfId="25202"/>
    <cellStyle name="Normal 3 3 9 10" xfId="25203"/>
    <cellStyle name="Normal 3 3 9 10 2" xfId="25204"/>
    <cellStyle name="Normal 3 3 9 10_Category Summary by LOB" xfId="25205"/>
    <cellStyle name="Normal 3 3 9 11" xfId="25206"/>
    <cellStyle name="Normal 3 3 9 2" xfId="25207"/>
    <cellStyle name="Normal 3 3 9 2 2" xfId="25208"/>
    <cellStyle name="Normal 3 3 9 2 2 2" xfId="25209"/>
    <cellStyle name="Normal 3 3 9 2 2_Category Summary by LOB" xfId="25210"/>
    <cellStyle name="Normal 3 3 9 2 3" xfId="25211"/>
    <cellStyle name="Normal 3 3 9 2 3 2" xfId="25212"/>
    <cellStyle name="Normal 3 3 9 2 3_Category Summary by LOB" xfId="25213"/>
    <cellStyle name="Normal 3 3 9 2 4" xfId="25214"/>
    <cellStyle name="Normal 3 3 9 2 4 2" xfId="25215"/>
    <cellStyle name="Normal 3 3 9 2 4_Category Summary by LOB" xfId="25216"/>
    <cellStyle name="Normal 3 3 9 2 5" xfId="25217"/>
    <cellStyle name="Normal 3 3 9 2 5 2" xfId="25218"/>
    <cellStyle name="Normal 3 3 9 2 5_Category Summary by LOB" xfId="25219"/>
    <cellStyle name="Normal 3 3 9 2 6" xfId="25220"/>
    <cellStyle name="Normal 3 3 9 2 6 2" xfId="25221"/>
    <cellStyle name="Normal 3 3 9 2 6_Category Summary by LOB" xfId="25222"/>
    <cellStyle name="Normal 3 3 9 2 7" xfId="25223"/>
    <cellStyle name="Normal 3 3 9 2 7 2" xfId="25224"/>
    <cellStyle name="Normal 3 3 9 2 7_Category Summary by LOB" xfId="25225"/>
    <cellStyle name="Normal 3 3 9 2 8" xfId="25226"/>
    <cellStyle name="Normal 3 3 9 2 8 2" xfId="25227"/>
    <cellStyle name="Normal 3 3 9 2 8_Category Summary by LOB" xfId="25228"/>
    <cellStyle name="Normal 3 3 9 2 9" xfId="25229"/>
    <cellStyle name="Normal 3 3 9 2_Category Summary by LOB" xfId="25230"/>
    <cellStyle name="Normal 3 3 9 3" xfId="25231"/>
    <cellStyle name="Normal 3 3 9 3 2" xfId="25232"/>
    <cellStyle name="Normal 3 3 9 3 2 2" xfId="25233"/>
    <cellStyle name="Normal 3 3 9 3 2_Category Summary by LOB" xfId="25234"/>
    <cellStyle name="Normal 3 3 9 3 3" xfId="25235"/>
    <cellStyle name="Normal 3 3 9 3 3 2" xfId="25236"/>
    <cellStyle name="Normal 3 3 9 3 3_Category Summary by LOB" xfId="25237"/>
    <cellStyle name="Normal 3 3 9 3 4" xfId="25238"/>
    <cellStyle name="Normal 3 3 9 3 4 2" xfId="25239"/>
    <cellStyle name="Normal 3 3 9 3 4_Category Summary by LOB" xfId="25240"/>
    <cellStyle name="Normal 3 3 9 3 5" xfId="25241"/>
    <cellStyle name="Normal 3 3 9 3 5 2" xfId="25242"/>
    <cellStyle name="Normal 3 3 9 3 5_Category Summary by LOB" xfId="25243"/>
    <cellStyle name="Normal 3 3 9 3 6" xfId="25244"/>
    <cellStyle name="Normal 3 3 9 3 6 2" xfId="25245"/>
    <cellStyle name="Normal 3 3 9 3 6_Category Summary by LOB" xfId="25246"/>
    <cellStyle name="Normal 3 3 9 3 7" xfId="25247"/>
    <cellStyle name="Normal 3 3 9 3 7 2" xfId="25248"/>
    <cellStyle name="Normal 3 3 9 3 7_Category Summary by LOB" xfId="25249"/>
    <cellStyle name="Normal 3 3 9 3 8" xfId="25250"/>
    <cellStyle name="Normal 3 3 9 3 8 2" xfId="25251"/>
    <cellStyle name="Normal 3 3 9 3 8_Category Summary by LOB" xfId="25252"/>
    <cellStyle name="Normal 3 3 9 3 9" xfId="25253"/>
    <cellStyle name="Normal 3 3 9 3_Category Summary by LOB" xfId="25254"/>
    <cellStyle name="Normal 3 3 9 4" xfId="25255"/>
    <cellStyle name="Normal 3 3 9 4 2" xfId="25256"/>
    <cellStyle name="Normal 3 3 9 4_Category Summary by LOB" xfId="25257"/>
    <cellStyle name="Normal 3 3 9 5" xfId="25258"/>
    <cellStyle name="Normal 3 3 9 5 2" xfId="25259"/>
    <cellStyle name="Normal 3 3 9 5_Category Summary by LOB" xfId="25260"/>
    <cellStyle name="Normal 3 3 9 6" xfId="25261"/>
    <cellStyle name="Normal 3 3 9 6 2" xfId="25262"/>
    <cellStyle name="Normal 3 3 9 6_Category Summary by LOB" xfId="25263"/>
    <cellStyle name="Normal 3 3 9 7" xfId="25264"/>
    <cellStyle name="Normal 3 3 9 7 2" xfId="25265"/>
    <cellStyle name="Normal 3 3 9 7_Category Summary by LOB" xfId="25266"/>
    <cellStyle name="Normal 3 3 9 8" xfId="25267"/>
    <cellStyle name="Normal 3 3 9 8 2" xfId="25268"/>
    <cellStyle name="Normal 3 3 9 8_Category Summary by LOB" xfId="25269"/>
    <cellStyle name="Normal 3 3 9 9" xfId="25270"/>
    <cellStyle name="Normal 3 3 9 9 2" xfId="25271"/>
    <cellStyle name="Normal 3 3 9 9_Category Summary by LOB" xfId="25272"/>
    <cellStyle name="Normal 3 3 9_Category Summary by LOB" xfId="25273"/>
    <cellStyle name="Normal 3 3 90" xfId="25274"/>
    <cellStyle name="Normal 3 3 91" xfId="25275"/>
    <cellStyle name="Normal 3 3 92" xfId="25276"/>
    <cellStyle name="Normal 3 3 93" xfId="25277"/>
    <cellStyle name="Normal 3 3 94" xfId="25278"/>
    <cellStyle name="Normal 3 3 95" xfId="25279"/>
    <cellStyle name="Normal 3 3 96" xfId="25280"/>
    <cellStyle name="Normal 3 3 97" xfId="25281"/>
    <cellStyle name="Normal 3 3 98" xfId="25282"/>
    <cellStyle name="Normal 3 3 99" xfId="25283"/>
    <cellStyle name="Normal 3 3_Category Summary by LOB" xfId="25284"/>
    <cellStyle name="Normal 3 30" xfId="25285"/>
    <cellStyle name="Normal 3 30 2" xfId="25286"/>
    <cellStyle name="Normal 3 30 2 2" xfId="25287"/>
    <cellStyle name="Normal 3 30 2_Category Summary by LOB" xfId="25288"/>
    <cellStyle name="Normal 3 30 3" xfId="25289"/>
    <cellStyle name="Normal 3 30 3 2" xfId="25290"/>
    <cellStyle name="Normal 3 30 3_Category Summary by LOB" xfId="25291"/>
    <cellStyle name="Normal 3 30 4" xfId="25292"/>
    <cellStyle name="Normal 3 30 4 2" xfId="25293"/>
    <cellStyle name="Normal 3 30 4_Category Summary by LOB" xfId="25294"/>
    <cellStyle name="Normal 3 30 5" xfId="25295"/>
    <cellStyle name="Normal 3 30 5 2" xfId="25296"/>
    <cellStyle name="Normal 3 30 5_Category Summary by LOB" xfId="25297"/>
    <cellStyle name="Normal 3 30 6" xfId="25298"/>
    <cellStyle name="Normal 3 30 6 2" xfId="25299"/>
    <cellStyle name="Normal 3 30 6_Category Summary by LOB" xfId="25300"/>
    <cellStyle name="Normal 3 30 7" xfId="25301"/>
    <cellStyle name="Normal 3 30 7 2" xfId="25302"/>
    <cellStyle name="Normal 3 30 7_Category Summary by LOB" xfId="25303"/>
    <cellStyle name="Normal 3 30 8" xfId="25304"/>
    <cellStyle name="Normal 3 30 8 2" xfId="25305"/>
    <cellStyle name="Normal 3 30 8_Category Summary by LOB" xfId="25306"/>
    <cellStyle name="Normal 3 30 9" xfId="25307"/>
    <cellStyle name="Normal 3 30_Category Summary by LOB" xfId="25308"/>
    <cellStyle name="Normal 3 31" xfId="25309"/>
    <cellStyle name="Normal 3 31 2" xfId="25310"/>
    <cellStyle name="Normal 3 31 2 2" xfId="25311"/>
    <cellStyle name="Normal 3 31 2_Category Summary by LOB" xfId="25312"/>
    <cellStyle name="Normal 3 31 3" xfId="25313"/>
    <cellStyle name="Normal 3 31 3 2" xfId="25314"/>
    <cellStyle name="Normal 3 31 3_Category Summary by LOB" xfId="25315"/>
    <cellStyle name="Normal 3 31 4" xfId="25316"/>
    <cellStyle name="Normal 3 31 4 2" xfId="25317"/>
    <cellStyle name="Normal 3 31 4_Category Summary by LOB" xfId="25318"/>
    <cellStyle name="Normal 3 31 5" xfId="25319"/>
    <cellStyle name="Normal 3 31 5 2" xfId="25320"/>
    <cellStyle name="Normal 3 31 5_Category Summary by LOB" xfId="25321"/>
    <cellStyle name="Normal 3 31 6" xfId="25322"/>
    <cellStyle name="Normal 3 31 6 2" xfId="25323"/>
    <cellStyle name="Normal 3 31 6_Category Summary by LOB" xfId="25324"/>
    <cellStyle name="Normal 3 31 7" xfId="25325"/>
    <cellStyle name="Normal 3 31 7 2" xfId="25326"/>
    <cellStyle name="Normal 3 31 7_Category Summary by LOB" xfId="25327"/>
    <cellStyle name="Normal 3 31 8" xfId="25328"/>
    <cellStyle name="Normal 3 31 8 2" xfId="25329"/>
    <cellStyle name="Normal 3 31 8_Category Summary by LOB" xfId="25330"/>
    <cellStyle name="Normal 3 31 9" xfId="25331"/>
    <cellStyle name="Normal 3 31_Category Summary by LOB" xfId="25332"/>
    <cellStyle name="Normal 3 32" xfId="25333"/>
    <cellStyle name="Normal 3 32 2" xfId="25334"/>
    <cellStyle name="Normal 3 32 2 2" xfId="25335"/>
    <cellStyle name="Normal 3 32 2_Category Summary by LOB" xfId="25336"/>
    <cellStyle name="Normal 3 32 3" xfId="25337"/>
    <cellStyle name="Normal 3 32 3 2" xfId="25338"/>
    <cellStyle name="Normal 3 32 3_Category Summary by LOB" xfId="25339"/>
    <cellStyle name="Normal 3 32 4" xfId="25340"/>
    <cellStyle name="Normal 3 32 4 2" xfId="25341"/>
    <cellStyle name="Normal 3 32 4_Category Summary by LOB" xfId="25342"/>
    <cellStyle name="Normal 3 32 5" xfId="25343"/>
    <cellStyle name="Normal 3 32 5 2" xfId="25344"/>
    <cellStyle name="Normal 3 32 5_Category Summary by LOB" xfId="25345"/>
    <cellStyle name="Normal 3 32 6" xfId="25346"/>
    <cellStyle name="Normal 3 32 6 2" xfId="25347"/>
    <cellStyle name="Normal 3 32 6_Category Summary by LOB" xfId="25348"/>
    <cellStyle name="Normal 3 32 7" xfId="25349"/>
    <cellStyle name="Normal 3 32 7 2" xfId="25350"/>
    <cellStyle name="Normal 3 32 7_Category Summary by LOB" xfId="25351"/>
    <cellStyle name="Normal 3 32 8" xfId="25352"/>
    <cellStyle name="Normal 3 32 8 2" xfId="25353"/>
    <cellStyle name="Normal 3 32 8_Category Summary by LOB" xfId="25354"/>
    <cellStyle name="Normal 3 32 9" xfId="25355"/>
    <cellStyle name="Normal 3 32_Category Summary by LOB" xfId="25356"/>
    <cellStyle name="Normal 3 33" xfId="25357"/>
    <cellStyle name="Normal 3 33 2" xfId="25358"/>
    <cellStyle name="Normal 3 33 2 2" xfId="25359"/>
    <cellStyle name="Normal 3 33 2_Category Summary by LOB" xfId="25360"/>
    <cellStyle name="Normal 3 33 3" xfId="25361"/>
    <cellStyle name="Normal 3 33 3 2" xfId="25362"/>
    <cellStyle name="Normal 3 33 3_Category Summary by LOB" xfId="25363"/>
    <cellStyle name="Normal 3 33 4" xfId="25364"/>
    <cellStyle name="Normal 3 33 4 2" xfId="25365"/>
    <cellStyle name="Normal 3 33 4_Category Summary by LOB" xfId="25366"/>
    <cellStyle name="Normal 3 33 5" xfId="25367"/>
    <cellStyle name="Normal 3 33 5 2" xfId="25368"/>
    <cellStyle name="Normal 3 33 5_Category Summary by LOB" xfId="25369"/>
    <cellStyle name="Normal 3 33 6" xfId="25370"/>
    <cellStyle name="Normal 3 33 6 2" xfId="25371"/>
    <cellStyle name="Normal 3 33 6_Category Summary by LOB" xfId="25372"/>
    <cellStyle name="Normal 3 33 7" xfId="25373"/>
    <cellStyle name="Normal 3 33 7 2" xfId="25374"/>
    <cellStyle name="Normal 3 33 7_Category Summary by LOB" xfId="25375"/>
    <cellStyle name="Normal 3 33 8" xfId="25376"/>
    <cellStyle name="Normal 3 33 8 2" xfId="25377"/>
    <cellStyle name="Normal 3 33 8_Category Summary by LOB" xfId="25378"/>
    <cellStyle name="Normal 3 33 9" xfId="25379"/>
    <cellStyle name="Normal 3 33_Category Summary by LOB" xfId="25380"/>
    <cellStyle name="Normal 3 34" xfId="25381"/>
    <cellStyle name="Normal 3 34 2" xfId="25382"/>
    <cellStyle name="Normal 3 34 2 2" xfId="25383"/>
    <cellStyle name="Normal 3 34 2_Category Summary by LOB" xfId="25384"/>
    <cellStyle name="Normal 3 34 3" xfId="25385"/>
    <cellStyle name="Normal 3 34 3 2" xfId="25386"/>
    <cellStyle name="Normal 3 34 3_Category Summary by LOB" xfId="25387"/>
    <cellStyle name="Normal 3 34 4" xfId="25388"/>
    <cellStyle name="Normal 3 34 4 2" xfId="25389"/>
    <cellStyle name="Normal 3 34 4_Category Summary by LOB" xfId="25390"/>
    <cellStyle name="Normal 3 34 5" xfId="25391"/>
    <cellStyle name="Normal 3 34 5 2" xfId="25392"/>
    <cellStyle name="Normal 3 34 5_Category Summary by LOB" xfId="25393"/>
    <cellStyle name="Normal 3 34 6" xfId="25394"/>
    <cellStyle name="Normal 3 34 6 2" xfId="25395"/>
    <cellStyle name="Normal 3 34 6_Category Summary by LOB" xfId="25396"/>
    <cellStyle name="Normal 3 34 7" xfId="25397"/>
    <cellStyle name="Normal 3 34 7 2" xfId="25398"/>
    <cellStyle name="Normal 3 34 7_Category Summary by LOB" xfId="25399"/>
    <cellStyle name="Normal 3 34 8" xfId="25400"/>
    <cellStyle name="Normal 3 34 8 2" xfId="25401"/>
    <cellStyle name="Normal 3 34 8_Category Summary by LOB" xfId="25402"/>
    <cellStyle name="Normal 3 34 9" xfId="25403"/>
    <cellStyle name="Normal 3 34_Category Summary by LOB" xfId="25404"/>
    <cellStyle name="Normal 3 35" xfId="25405"/>
    <cellStyle name="Normal 3 35 2" xfId="25406"/>
    <cellStyle name="Normal 3 35 2 2" xfId="25407"/>
    <cellStyle name="Normal 3 35 2_Category Summary by LOB" xfId="25408"/>
    <cellStyle name="Normal 3 35 3" xfId="25409"/>
    <cellStyle name="Normal 3 35 3 2" xfId="25410"/>
    <cellStyle name="Normal 3 35 3_Category Summary by LOB" xfId="25411"/>
    <cellStyle name="Normal 3 35 4" xfId="25412"/>
    <cellStyle name="Normal 3 35 4 2" xfId="25413"/>
    <cellStyle name="Normal 3 35 4_Category Summary by LOB" xfId="25414"/>
    <cellStyle name="Normal 3 35 5" xfId="25415"/>
    <cellStyle name="Normal 3 35 5 2" xfId="25416"/>
    <cellStyle name="Normal 3 35 5_Category Summary by LOB" xfId="25417"/>
    <cellStyle name="Normal 3 35 6" xfId="25418"/>
    <cellStyle name="Normal 3 35 6 2" xfId="25419"/>
    <cellStyle name="Normal 3 35 6_Category Summary by LOB" xfId="25420"/>
    <cellStyle name="Normal 3 35 7" xfId="25421"/>
    <cellStyle name="Normal 3 35 7 2" xfId="25422"/>
    <cellStyle name="Normal 3 35 7_Category Summary by LOB" xfId="25423"/>
    <cellStyle name="Normal 3 35 8" xfId="25424"/>
    <cellStyle name="Normal 3 35 8 2" xfId="25425"/>
    <cellStyle name="Normal 3 35 8_Category Summary by LOB" xfId="25426"/>
    <cellStyle name="Normal 3 35 9" xfId="25427"/>
    <cellStyle name="Normal 3 35_Category Summary by LOB" xfId="25428"/>
    <cellStyle name="Normal 3 36" xfId="25429"/>
    <cellStyle name="Normal 3 36 2" xfId="25430"/>
    <cellStyle name="Normal 3 36 2 2" xfId="25431"/>
    <cellStyle name="Normal 3 36 2_Category Summary by LOB" xfId="25432"/>
    <cellStyle name="Normal 3 36 3" xfId="25433"/>
    <cellStyle name="Normal 3 36 3 2" xfId="25434"/>
    <cellStyle name="Normal 3 36 3_Category Summary by LOB" xfId="25435"/>
    <cellStyle name="Normal 3 36 4" xfId="25436"/>
    <cellStyle name="Normal 3 36 4 2" xfId="25437"/>
    <cellStyle name="Normal 3 36 4_Category Summary by LOB" xfId="25438"/>
    <cellStyle name="Normal 3 36 5" xfId="25439"/>
    <cellStyle name="Normal 3 36 5 2" xfId="25440"/>
    <cellStyle name="Normal 3 36 5_Category Summary by LOB" xfId="25441"/>
    <cellStyle name="Normal 3 36 6" xfId="25442"/>
    <cellStyle name="Normal 3 36 6 2" xfId="25443"/>
    <cellStyle name="Normal 3 36 6_Category Summary by LOB" xfId="25444"/>
    <cellStyle name="Normal 3 36 7" xfId="25445"/>
    <cellStyle name="Normal 3 36 7 2" xfId="25446"/>
    <cellStyle name="Normal 3 36 7_Category Summary by LOB" xfId="25447"/>
    <cellStyle name="Normal 3 36 8" xfId="25448"/>
    <cellStyle name="Normal 3 36 8 2" xfId="25449"/>
    <cellStyle name="Normal 3 36 8_Category Summary by LOB" xfId="25450"/>
    <cellStyle name="Normal 3 36 9" xfId="25451"/>
    <cellStyle name="Normal 3 36_Category Summary by LOB" xfId="25452"/>
    <cellStyle name="Normal 3 37" xfId="25453"/>
    <cellStyle name="Normal 3 37 2" xfId="25454"/>
    <cellStyle name="Normal 3 37 2 2" xfId="25455"/>
    <cellStyle name="Normal 3 37 2_Category Summary by LOB" xfId="25456"/>
    <cellStyle name="Normal 3 37 3" xfId="25457"/>
    <cellStyle name="Normal 3 37 3 2" xfId="25458"/>
    <cellStyle name="Normal 3 37 3_Category Summary by LOB" xfId="25459"/>
    <cellStyle name="Normal 3 37 4" xfId="25460"/>
    <cellStyle name="Normal 3 37 4 2" xfId="25461"/>
    <cellStyle name="Normal 3 37 4_Category Summary by LOB" xfId="25462"/>
    <cellStyle name="Normal 3 37 5" xfId="25463"/>
    <cellStyle name="Normal 3 37 5 2" xfId="25464"/>
    <cellStyle name="Normal 3 37 5_Category Summary by LOB" xfId="25465"/>
    <cellStyle name="Normal 3 37 6" xfId="25466"/>
    <cellStyle name="Normal 3 37 6 2" xfId="25467"/>
    <cellStyle name="Normal 3 37 6_Category Summary by LOB" xfId="25468"/>
    <cellStyle name="Normal 3 37 7" xfId="25469"/>
    <cellStyle name="Normal 3 37 7 2" xfId="25470"/>
    <cellStyle name="Normal 3 37 7_Category Summary by LOB" xfId="25471"/>
    <cellStyle name="Normal 3 37 8" xfId="25472"/>
    <cellStyle name="Normal 3 37 8 2" xfId="25473"/>
    <cellStyle name="Normal 3 37 8_Category Summary by LOB" xfId="25474"/>
    <cellStyle name="Normal 3 37 9" xfId="25475"/>
    <cellStyle name="Normal 3 37_Category Summary by LOB" xfId="25476"/>
    <cellStyle name="Normal 3 38" xfId="25477"/>
    <cellStyle name="Normal 3 38 2" xfId="25478"/>
    <cellStyle name="Normal 3 38 2 2" xfId="25479"/>
    <cellStyle name="Normal 3 38 2_Category Summary by LOB" xfId="25480"/>
    <cellStyle name="Normal 3 38 3" xfId="25481"/>
    <cellStyle name="Normal 3 38 3 2" xfId="25482"/>
    <cellStyle name="Normal 3 38 3_Category Summary by LOB" xfId="25483"/>
    <cellStyle name="Normal 3 38 4" xfId="25484"/>
    <cellStyle name="Normal 3 38 4 2" xfId="25485"/>
    <cellStyle name="Normal 3 38 4_Category Summary by LOB" xfId="25486"/>
    <cellStyle name="Normal 3 38 5" xfId="25487"/>
    <cellStyle name="Normal 3 38 5 2" xfId="25488"/>
    <cellStyle name="Normal 3 38 5_Category Summary by LOB" xfId="25489"/>
    <cellStyle name="Normal 3 38 6" xfId="25490"/>
    <cellStyle name="Normal 3 38 6 2" xfId="25491"/>
    <cellStyle name="Normal 3 38 6_Category Summary by LOB" xfId="25492"/>
    <cellStyle name="Normal 3 38 7" xfId="25493"/>
    <cellStyle name="Normal 3 38 7 2" xfId="25494"/>
    <cellStyle name="Normal 3 38 7_Category Summary by LOB" xfId="25495"/>
    <cellStyle name="Normal 3 38 8" xfId="25496"/>
    <cellStyle name="Normal 3 38 8 2" xfId="25497"/>
    <cellStyle name="Normal 3 38 8_Category Summary by LOB" xfId="25498"/>
    <cellStyle name="Normal 3 38 9" xfId="25499"/>
    <cellStyle name="Normal 3 38_Category Summary by LOB" xfId="25500"/>
    <cellStyle name="Normal 3 39" xfId="25501"/>
    <cellStyle name="Normal 3 39 2" xfId="25502"/>
    <cellStyle name="Normal 3 39 2 2" xfId="25503"/>
    <cellStyle name="Normal 3 39 2_Category Summary by LOB" xfId="25504"/>
    <cellStyle name="Normal 3 39 3" xfId="25505"/>
    <cellStyle name="Normal 3 39 3 2" xfId="25506"/>
    <cellStyle name="Normal 3 39 3_Category Summary by LOB" xfId="25507"/>
    <cellStyle name="Normal 3 39 4" xfId="25508"/>
    <cellStyle name="Normal 3 39 4 2" xfId="25509"/>
    <cellStyle name="Normal 3 39 4_Category Summary by LOB" xfId="25510"/>
    <cellStyle name="Normal 3 39 5" xfId="25511"/>
    <cellStyle name="Normal 3 39 5 2" xfId="25512"/>
    <cellStyle name="Normal 3 39 5_Category Summary by LOB" xfId="25513"/>
    <cellStyle name="Normal 3 39 6" xfId="25514"/>
    <cellStyle name="Normal 3 39 6 2" xfId="25515"/>
    <cellStyle name="Normal 3 39 6_Category Summary by LOB" xfId="25516"/>
    <cellStyle name="Normal 3 39 7" xfId="25517"/>
    <cellStyle name="Normal 3 39 7 2" xfId="25518"/>
    <cellStyle name="Normal 3 39 7_Category Summary by LOB" xfId="25519"/>
    <cellStyle name="Normal 3 39 8" xfId="25520"/>
    <cellStyle name="Normal 3 39 8 2" xfId="25521"/>
    <cellStyle name="Normal 3 39 8_Category Summary by LOB" xfId="25522"/>
    <cellStyle name="Normal 3 39 9" xfId="25523"/>
    <cellStyle name="Normal 3 39_Category Summary by LOB" xfId="25524"/>
    <cellStyle name="Normal 3 4" xfId="25525"/>
    <cellStyle name="Normal 3 4 10" xfId="25526"/>
    <cellStyle name="Normal 3 4 10 10" xfId="25527"/>
    <cellStyle name="Normal 3 4 10 10 2" xfId="25528"/>
    <cellStyle name="Normal 3 4 10 10_Category Summary by LOB" xfId="25529"/>
    <cellStyle name="Normal 3 4 10 11" xfId="25530"/>
    <cellStyle name="Normal 3 4 10 2" xfId="25531"/>
    <cellStyle name="Normal 3 4 10 2 2" xfId="25532"/>
    <cellStyle name="Normal 3 4 10 2 2 2" xfId="25533"/>
    <cellStyle name="Normal 3 4 10 2 2_Category Summary by LOB" xfId="25534"/>
    <cellStyle name="Normal 3 4 10 2 3" xfId="25535"/>
    <cellStyle name="Normal 3 4 10 2 3 2" xfId="25536"/>
    <cellStyle name="Normal 3 4 10 2 3_Category Summary by LOB" xfId="25537"/>
    <cellStyle name="Normal 3 4 10 2 4" xfId="25538"/>
    <cellStyle name="Normal 3 4 10 2 4 2" xfId="25539"/>
    <cellStyle name="Normal 3 4 10 2 4_Category Summary by LOB" xfId="25540"/>
    <cellStyle name="Normal 3 4 10 2 5" xfId="25541"/>
    <cellStyle name="Normal 3 4 10 2 5 2" xfId="25542"/>
    <cellStyle name="Normal 3 4 10 2 5_Category Summary by LOB" xfId="25543"/>
    <cellStyle name="Normal 3 4 10 2 6" xfId="25544"/>
    <cellStyle name="Normal 3 4 10 2 6 2" xfId="25545"/>
    <cellStyle name="Normal 3 4 10 2 6_Category Summary by LOB" xfId="25546"/>
    <cellStyle name="Normal 3 4 10 2 7" xfId="25547"/>
    <cellStyle name="Normal 3 4 10 2 7 2" xfId="25548"/>
    <cellStyle name="Normal 3 4 10 2 7_Category Summary by LOB" xfId="25549"/>
    <cellStyle name="Normal 3 4 10 2 8" xfId="25550"/>
    <cellStyle name="Normal 3 4 10 2 8 2" xfId="25551"/>
    <cellStyle name="Normal 3 4 10 2 8_Category Summary by LOB" xfId="25552"/>
    <cellStyle name="Normal 3 4 10 2 9" xfId="25553"/>
    <cellStyle name="Normal 3 4 10 2_Category Summary by LOB" xfId="25554"/>
    <cellStyle name="Normal 3 4 10 3" xfId="25555"/>
    <cellStyle name="Normal 3 4 10 3 2" xfId="25556"/>
    <cellStyle name="Normal 3 4 10 3 2 2" xfId="25557"/>
    <cellStyle name="Normal 3 4 10 3 2_Category Summary by LOB" xfId="25558"/>
    <cellStyle name="Normal 3 4 10 3 3" xfId="25559"/>
    <cellStyle name="Normal 3 4 10 3 3 2" xfId="25560"/>
    <cellStyle name="Normal 3 4 10 3 3_Category Summary by LOB" xfId="25561"/>
    <cellStyle name="Normal 3 4 10 3 4" xfId="25562"/>
    <cellStyle name="Normal 3 4 10 3 4 2" xfId="25563"/>
    <cellStyle name="Normal 3 4 10 3 4_Category Summary by LOB" xfId="25564"/>
    <cellStyle name="Normal 3 4 10 3 5" xfId="25565"/>
    <cellStyle name="Normal 3 4 10 3 5 2" xfId="25566"/>
    <cellStyle name="Normal 3 4 10 3 5_Category Summary by LOB" xfId="25567"/>
    <cellStyle name="Normal 3 4 10 3 6" xfId="25568"/>
    <cellStyle name="Normal 3 4 10 3 6 2" xfId="25569"/>
    <cellStyle name="Normal 3 4 10 3 6_Category Summary by LOB" xfId="25570"/>
    <cellStyle name="Normal 3 4 10 3 7" xfId="25571"/>
    <cellStyle name="Normal 3 4 10 3 7 2" xfId="25572"/>
    <cellStyle name="Normal 3 4 10 3 7_Category Summary by LOB" xfId="25573"/>
    <cellStyle name="Normal 3 4 10 3 8" xfId="25574"/>
    <cellStyle name="Normal 3 4 10 3 8 2" xfId="25575"/>
    <cellStyle name="Normal 3 4 10 3 8_Category Summary by LOB" xfId="25576"/>
    <cellStyle name="Normal 3 4 10 3 9" xfId="25577"/>
    <cellStyle name="Normal 3 4 10 3_Category Summary by LOB" xfId="25578"/>
    <cellStyle name="Normal 3 4 10 4" xfId="25579"/>
    <cellStyle name="Normal 3 4 10 4 2" xfId="25580"/>
    <cellStyle name="Normal 3 4 10 4_Category Summary by LOB" xfId="25581"/>
    <cellStyle name="Normal 3 4 10 5" xfId="25582"/>
    <cellStyle name="Normal 3 4 10 5 2" xfId="25583"/>
    <cellStyle name="Normal 3 4 10 5_Category Summary by LOB" xfId="25584"/>
    <cellStyle name="Normal 3 4 10 6" xfId="25585"/>
    <cellStyle name="Normal 3 4 10 6 2" xfId="25586"/>
    <cellStyle name="Normal 3 4 10 6_Category Summary by LOB" xfId="25587"/>
    <cellStyle name="Normal 3 4 10 7" xfId="25588"/>
    <cellStyle name="Normal 3 4 10 7 2" xfId="25589"/>
    <cellStyle name="Normal 3 4 10 7_Category Summary by LOB" xfId="25590"/>
    <cellStyle name="Normal 3 4 10 8" xfId="25591"/>
    <cellStyle name="Normal 3 4 10 8 2" xfId="25592"/>
    <cellStyle name="Normal 3 4 10 8_Category Summary by LOB" xfId="25593"/>
    <cellStyle name="Normal 3 4 10 9" xfId="25594"/>
    <cellStyle name="Normal 3 4 10 9 2" xfId="25595"/>
    <cellStyle name="Normal 3 4 10 9_Category Summary by LOB" xfId="25596"/>
    <cellStyle name="Normal 3 4 10_Category Summary by LOB" xfId="25597"/>
    <cellStyle name="Normal 3 4 11" xfId="25598"/>
    <cellStyle name="Normal 3 4 11 10" xfId="25599"/>
    <cellStyle name="Normal 3 4 11 10 2" xfId="25600"/>
    <cellStyle name="Normal 3 4 11 10_Category Summary by LOB" xfId="25601"/>
    <cellStyle name="Normal 3 4 11 11" xfId="25602"/>
    <cellStyle name="Normal 3 4 11 2" xfId="25603"/>
    <cellStyle name="Normal 3 4 11 2 2" xfId="25604"/>
    <cellStyle name="Normal 3 4 11 2 2 2" xfId="25605"/>
    <cellStyle name="Normal 3 4 11 2 2_Category Summary by LOB" xfId="25606"/>
    <cellStyle name="Normal 3 4 11 2 3" xfId="25607"/>
    <cellStyle name="Normal 3 4 11 2 3 2" xfId="25608"/>
    <cellStyle name="Normal 3 4 11 2 3_Category Summary by LOB" xfId="25609"/>
    <cellStyle name="Normal 3 4 11 2 4" xfId="25610"/>
    <cellStyle name="Normal 3 4 11 2 4 2" xfId="25611"/>
    <cellStyle name="Normal 3 4 11 2 4_Category Summary by LOB" xfId="25612"/>
    <cellStyle name="Normal 3 4 11 2 5" xfId="25613"/>
    <cellStyle name="Normal 3 4 11 2 5 2" xfId="25614"/>
    <cellStyle name="Normal 3 4 11 2 5_Category Summary by LOB" xfId="25615"/>
    <cellStyle name="Normal 3 4 11 2 6" xfId="25616"/>
    <cellStyle name="Normal 3 4 11 2 6 2" xfId="25617"/>
    <cellStyle name="Normal 3 4 11 2 6_Category Summary by LOB" xfId="25618"/>
    <cellStyle name="Normal 3 4 11 2 7" xfId="25619"/>
    <cellStyle name="Normal 3 4 11 2 7 2" xfId="25620"/>
    <cellStyle name="Normal 3 4 11 2 7_Category Summary by LOB" xfId="25621"/>
    <cellStyle name="Normal 3 4 11 2 8" xfId="25622"/>
    <cellStyle name="Normal 3 4 11 2 8 2" xfId="25623"/>
    <cellStyle name="Normal 3 4 11 2 8_Category Summary by LOB" xfId="25624"/>
    <cellStyle name="Normal 3 4 11 2 9" xfId="25625"/>
    <cellStyle name="Normal 3 4 11 2_Category Summary by LOB" xfId="25626"/>
    <cellStyle name="Normal 3 4 11 3" xfId="25627"/>
    <cellStyle name="Normal 3 4 11 3 2" xfId="25628"/>
    <cellStyle name="Normal 3 4 11 3 2 2" xfId="25629"/>
    <cellStyle name="Normal 3 4 11 3 2_Category Summary by LOB" xfId="25630"/>
    <cellStyle name="Normal 3 4 11 3 3" xfId="25631"/>
    <cellStyle name="Normal 3 4 11 3 3 2" xfId="25632"/>
    <cellStyle name="Normal 3 4 11 3 3_Category Summary by LOB" xfId="25633"/>
    <cellStyle name="Normal 3 4 11 3 4" xfId="25634"/>
    <cellStyle name="Normal 3 4 11 3 4 2" xfId="25635"/>
    <cellStyle name="Normal 3 4 11 3 4_Category Summary by LOB" xfId="25636"/>
    <cellStyle name="Normal 3 4 11 3 5" xfId="25637"/>
    <cellStyle name="Normal 3 4 11 3 5 2" xfId="25638"/>
    <cellStyle name="Normal 3 4 11 3 5_Category Summary by LOB" xfId="25639"/>
    <cellStyle name="Normal 3 4 11 3 6" xfId="25640"/>
    <cellStyle name="Normal 3 4 11 3 6 2" xfId="25641"/>
    <cellStyle name="Normal 3 4 11 3 6_Category Summary by LOB" xfId="25642"/>
    <cellStyle name="Normal 3 4 11 3 7" xfId="25643"/>
    <cellStyle name="Normal 3 4 11 3 7 2" xfId="25644"/>
    <cellStyle name="Normal 3 4 11 3 7_Category Summary by LOB" xfId="25645"/>
    <cellStyle name="Normal 3 4 11 3 8" xfId="25646"/>
    <cellStyle name="Normal 3 4 11 3 8 2" xfId="25647"/>
    <cellStyle name="Normal 3 4 11 3 8_Category Summary by LOB" xfId="25648"/>
    <cellStyle name="Normal 3 4 11 3 9" xfId="25649"/>
    <cellStyle name="Normal 3 4 11 3_Category Summary by LOB" xfId="25650"/>
    <cellStyle name="Normal 3 4 11 4" xfId="25651"/>
    <cellStyle name="Normal 3 4 11 4 2" xfId="25652"/>
    <cellStyle name="Normal 3 4 11 4_Category Summary by LOB" xfId="25653"/>
    <cellStyle name="Normal 3 4 11 5" xfId="25654"/>
    <cellStyle name="Normal 3 4 11 5 2" xfId="25655"/>
    <cellStyle name="Normal 3 4 11 5_Category Summary by LOB" xfId="25656"/>
    <cellStyle name="Normal 3 4 11 6" xfId="25657"/>
    <cellStyle name="Normal 3 4 11 6 2" xfId="25658"/>
    <cellStyle name="Normal 3 4 11 6_Category Summary by LOB" xfId="25659"/>
    <cellStyle name="Normal 3 4 11 7" xfId="25660"/>
    <cellStyle name="Normal 3 4 11 7 2" xfId="25661"/>
    <cellStyle name="Normal 3 4 11 7_Category Summary by LOB" xfId="25662"/>
    <cellStyle name="Normal 3 4 11 8" xfId="25663"/>
    <cellStyle name="Normal 3 4 11 8 2" xfId="25664"/>
    <cellStyle name="Normal 3 4 11 8_Category Summary by LOB" xfId="25665"/>
    <cellStyle name="Normal 3 4 11 9" xfId="25666"/>
    <cellStyle name="Normal 3 4 11 9 2" xfId="25667"/>
    <cellStyle name="Normal 3 4 11 9_Category Summary by LOB" xfId="25668"/>
    <cellStyle name="Normal 3 4 11_Category Summary by LOB" xfId="25669"/>
    <cellStyle name="Normal 3 4 12" xfId="25670"/>
    <cellStyle name="Normal 3 4 12 10" xfId="25671"/>
    <cellStyle name="Normal 3 4 12 10 2" xfId="25672"/>
    <cellStyle name="Normal 3 4 12 10_Category Summary by LOB" xfId="25673"/>
    <cellStyle name="Normal 3 4 12 11" xfId="25674"/>
    <cellStyle name="Normal 3 4 12 2" xfId="25675"/>
    <cellStyle name="Normal 3 4 12 2 2" xfId="25676"/>
    <cellStyle name="Normal 3 4 12 2 2 2" xfId="25677"/>
    <cellStyle name="Normal 3 4 12 2 2_Category Summary by LOB" xfId="25678"/>
    <cellStyle name="Normal 3 4 12 2 3" xfId="25679"/>
    <cellStyle name="Normal 3 4 12 2 3 2" xfId="25680"/>
    <cellStyle name="Normal 3 4 12 2 3_Category Summary by LOB" xfId="25681"/>
    <cellStyle name="Normal 3 4 12 2 4" xfId="25682"/>
    <cellStyle name="Normal 3 4 12 2 4 2" xfId="25683"/>
    <cellStyle name="Normal 3 4 12 2 4_Category Summary by LOB" xfId="25684"/>
    <cellStyle name="Normal 3 4 12 2 5" xfId="25685"/>
    <cellStyle name="Normal 3 4 12 2 5 2" xfId="25686"/>
    <cellStyle name="Normal 3 4 12 2 5_Category Summary by LOB" xfId="25687"/>
    <cellStyle name="Normal 3 4 12 2 6" xfId="25688"/>
    <cellStyle name="Normal 3 4 12 2 6 2" xfId="25689"/>
    <cellStyle name="Normal 3 4 12 2 6_Category Summary by LOB" xfId="25690"/>
    <cellStyle name="Normal 3 4 12 2 7" xfId="25691"/>
    <cellStyle name="Normal 3 4 12 2 7 2" xfId="25692"/>
    <cellStyle name="Normal 3 4 12 2 7_Category Summary by LOB" xfId="25693"/>
    <cellStyle name="Normal 3 4 12 2 8" xfId="25694"/>
    <cellStyle name="Normal 3 4 12 2 8 2" xfId="25695"/>
    <cellStyle name="Normal 3 4 12 2 8_Category Summary by LOB" xfId="25696"/>
    <cellStyle name="Normal 3 4 12 2 9" xfId="25697"/>
    <cellStyle name="Normal 3 4 12 2_Category Summary by LOB" xfId="25698"/>
    <cellStyle name="Normal 3 4 12 3" xfId="25699"/>
    <cellStyle name="Normal 3 4 12 3 2" xfId="25700"/>
    <cellStyle name="Normal 3 4 12 3 2 2" xfId="25701"/>
    <cellStyle name="Normal 3 4 12 3 2_Category Summary by LOB" xfId="25702"/>
    <cellStyle name="Normal 3 4 12 3 3" xfId="25703"/>
    <cellStyle name="Normal 3 4 12 3 3 2" xfId="25704"/>
    <cellStyle name="Normal 3 4 12 3 3_Category Summary by LOB" xfId="25705"/>
    <cellStyle name="Normal 3 4 12 3 4" xfId="25706"/>
    <cellStyle name="Normal 3 4 12 3 4 2" xfId="25707"/>
    <cellStyle name="Normal 3 4 12 3 4_Category Summary by LOB" xfId="25708"/>
    <cellStyle name="Normal 3 4 12 3 5" xfId="25709"/>
    <cellStyle name="Normal 3 4 12 3 5 2" xfId="25710"/>
    <cellStyle name="Normal 3 4 12 3 5_Category Summary by LOB" xfId="25711"/>
    <cellStyle name="Normal 3 4 12 3 6" xfId="25712"/>
    <cellStyle name="Normal 3 4 12 3 6 2" xfId="25713"/>
    <cellStyle name="Normal 3 4 12 3 6_Category Summary by LOB" xfId="25714"/>
    <cellStyle name="Normal 3 4 12 3 7" xfId="25715"/>
    <cellStyle name="Normal 3 4 12 3 7 2" xfId="25716"/>
    <cellStyle name="Normal 3 4 12 3 7_Category Summary by LOB" xfId="25717"/>
    <cellStyle name="Normal 3 4 12 3 8" xfId="25718"/>
    <cellStyle name="Normal 3 4 12 3 8 2" xfId="25719"/>
    <cellStyle name="Normal 3 4 12 3 8_Category Summary by LOB" xfId="25720"/>
    <cellStyle name="Normal 3 4 12 3 9" xfId="25721"/>
    <cellStyle name="Normal 3 4 12 3_Category Summary by LOB" xfId="25722"/>
    <cellStyle name="Normal 3 4 12 4" xfId="25723"/>
    <cellStyle name="Normal 3 4 12 4 2" xfId="25724"/>
    <cellStyle name="Normal 3 4 12 4_Category Summary by LOB" xfId="25725"/>
    <cellStyle name="Normal 3 4 12 5" xfId="25726"/>
    <cellStyle name="Normal 3 4 12 5 2" xfId="25727"/>
    <cellStyle name="Normal 3 4 12 5_Category Summary by LOB" xfId="25728"/>
    <cellStyle name="Normal 3 4 12 6" xfId="25729"/>
    <cellStyle name="Normal 3 4 12 6 2" xfId="25730"/>
    <cellStyle name="Normal 3 4 12 6_Category Summary by LOB" xfId="25731"/>
    <cellStyle name="Normal 3 4 12 7" xfId="25732"/>
    <cellStyle name="Normal 3 4 12 7 2" xfId="25733"/>
    <cellStyle name="Normal 3 4 12 7_Category Summary by LOB" xfId="25734"/>
    <cellStyle name="Normal 3 4 12 8" xfId="25735"/>
    <cellStyle name="Normal 3 4 12 8 2" xfId="25736"/>
    <cellStyle name="Normal 3 4 12 8_Category Summary by LOB" xfId="25737"/>
    <cellStyle name="Normal 3 4 12 9" xfId="25738"/>
    <cellStyle name="Normal 3 4 12 9 2" xfId="25739"/>
    <cellStyle name="Normal 3 4 12 9_Category Summary by LOB" xfId="25740"/>
    <cellStyle name="Normal 3 4 12_Category Summary by LOB" xfId="25741"/>
    <cellStyle name="Normal 3 4 13" xfId="25742"/>
    <cellStyle name="Normal 3 4 13 10" xfId="25743"/>
    <cellStyle name="Normal 3 4 13 10 2" xfId="25744"/>
    <cellStyle name="Normal 3 4 13 10_Category Summary by LOB" xfId="25745"/>
    <cellStyle name="Normal 3 4 13 11" xfId="25746"/>
    <cellStyle name="Normal 3 4 13 2" xfId="25747"/>
    <cellStyle name="Normal 3 4 13 2 2" xfId="25748"/>
    <cellStyle name="Normal 3 4 13 2 2 2" xfId="25749"/>
    <cellStyle name="Normal 3 4 13 2 2_Category Summary by LOB" xfId="25750"/>
    <cellStyle name="Normal 3 4 13 2 3" xfId="25751"/>
    <cellStyle name="Normal 3 4 13 2 3 2" xfId="25752"/>
    <cellStyle name="Normal 3 4 13 2 3_Category Summary by LOB" xfId="25753"/>
    <cellStyle name="Normal 3 4 13 2 4" xfId="25754"/>
    <cellStyle name="Normal 3 4 13 2 4 2" xfId="25755"/>
    <cellStyle name="Normal 3 4 13 2 4_Category Summary by LOB" xfId="25756"/>
    <cellStyle name="Normal 3 4 13 2 5" xfId="25757"/>
    <cellStyle name="Normal 3 4 13 2 5 2" xfId="25758"/>
    <cellStyle name="Normal 3 4 13 2 5_Category Summary by LOB" xfId="25759"/>
    <cellStyle name="Normal 3 4 13 2 6" xfId="25760"/>
    <cellStyle name="Normal 3 4 13 2 6 2" xfId="25761"/>
    <cellStyle name="Normal 3 4 13 2 6_Category Summary by LOB" xfId="25762"/>
    <cellStyle name="Normal 3 4 13 2 7" xfId="25763"/>
    <cellStyle name="Normal 3 4 13 2 7 2" xfId="25764"/>
    <cellStyle name="Normal 3 4 13 2 7_Category Summary by LOB" xfId="25765"/>
    <cellStyle name="Normal 3 4 13 2 8" xfId="25766"/>
    <cellStyle name="Normal 3 4 13 2 8 2" xfId="25767"/>
    <cellStyle name="Normal 3 4 13 2 8_Category Summary by LOB" xfId="25768"/>
    <cellStyle name="Normal 3 4 13 2 9" xfId="25769"/>
    <cellStyle name="Normal 3 4 13 2_Category Summary by LOB" xfId="25770"/>
    <cellStyle name="Normal 3 4 13 3" xfId="25771"/>
    <cellStyle name="Normal 3 4 13 3 2" xfId="25772"/>
    <cellStyle name="Normal 3 4 13 3 2 2" xfId="25773"/>
    <cellStyle name="Normal 3 4 13 3 2_Category Summary by LOB" xfId="25774"/>
    <cellStyle name="Normal 3 4 13 3 3" xfId="25775"/>
    <cellStyle name="Normal 3 4 13 3 3 2" xfId="25776"/>
    <cellStyle name="Normal 3 4 13 3 3_Category Summary by LOB" xfId="25777"/>
    <cellStyle name="Normal 3 4 13 3 4" xfId="25778"/>
    <cellStyle name="Normal 3 4 13 3 4 2" xfId="25779"/>
    <cellStyle name="Normal 3 4 13 3 4_Category Summary by LOB" xfId="25780"/>
    <cellStyle name="Normal 3 4 13 3 5" xfId="25781"/>
    <cellStyle name="Normal 3 4 13 3 5 2" xfId="25782"/>
    <cellStyle name="Normal 3 4 13 3 5_Category Summary by LOB" xfId="25783"/>
    <cellStyle name="Normal 3 4 13 3 6" xfId="25784"/>
    <cellStyle name="Normal 3 4 13 3 6 2" xfId="25785"/>
    <cellStyle name="Normal 3 4 13 3 6_Category Summary by LOB" xfId="25786"/>
    <cellStyle name="Normal 3 4 13 3 7" xfId="25787"/>
    <cellStyle name="Normal 3 4 13 3 7 2" xfId="25788"/>
    <cellStyle name="Normal 3 4 13 3 7_Category Summary by LOB" xfId="25789"/>
    <cellStyle name="Normal 3 4 13 3 8" xfId="25790"/>
    <cellStyle name="Normal 3 4 13 3 8 2" xfId="25791"/>
    <cellStyle name="Normal 3 4 13 3 8_Category Summary by LOB" xfId="25792"/>
    <cellStyle name="Normal 3 4 13 3 9" xfId="25793"/>
    <cellStyle name="Normal 3 4 13 3_Category Summary by LOB" xfId="25794"/>
    <cellStyle name="Normal 3 4 13 4" xfId="25795"/>
    <cellStyle name="Normal 3 4 13 4 2" xfId="25796"/>
    <cellStyle name="Normal 3 4 13 4_Category Summary by LOB" xfId="25797"/>
    <cellStyle name="Normal 3 4 13 5" xfId="25798"/>
    <cellStyle name="Normal 3 4 13 5 2" xfId="25799"/>
    <cellStyle name="Normal 3 4 13 5_Category Summary by LOB" xfId="25800"/>
    <cellStyle name="Normal 3 4 13 6" xfId="25801"/>
    <cellStyle name="Normal 3 4 13 6 2" xfId="25802"/>
    <cellStyle name="Normal 3 4 13 6_Category Summary by LOB" xfId="25803"/>
    <cellStyle name="Normal 3 4 13 7" xfId="25804"/>
    <cellStyle name="Normal 3 4 13 7 2" xfId="25805"/>
    <cellStyle name="Normal 3 4 13 7_Category Summary by LOB" xfId="25806"/>
    <cellStyle name="Normal 3 4 13 8" xfId="25807"/>
    <cellStyle name="Normal 3 4 13 8 2" xfId="25808"/>
    <cellStyle name="Normal 3 4 13 8_Category Summary by LOB" xfId="25809"/>
    <cellStyle name="Normal 3 4 13 9" xfId="25810"/>
    <cellStyle name="Normal 3 4 13 9 2" xfId="25811"/>
    <cellStyle name="Normal 3 4 13 9_Category Summary by LOB" xfId="25812"/>
    <cellStyle name="Normal 3 4 13_Category Summary by LOB" xfId="25813"/>
    <cellStyle name="Normal 3 4 14" xfId="25814"/>
    <cellStyle name="Normal 3 4 14 10" xfId="25815"/>
    <cellStyle name="Normal 3 4 14 10 2" xfId="25816"/>
    <cellStyle name="Normal 3 4 14 10_Category Summary by LOB" xfId="25817"/>
    <cellStyle name="Normal 3 4 14 11" xfId="25818"/>
    <cellStyle name="Normal 3 4 14 2" xfId="25819"/>
    <cellStyle name="Normal 3 4 14 2 2" xfId="25820"/>
    <cellStyle name="Normal 3 4 14 2 2 2" xfId="25821"/>
    <cellStyle name="Normal 3 4 14 2 2_Category Summary by LOB" xfId="25822"/>
    <cellStyle name="Normal 3 4 14 2 3" xfId="25823"/>
    <cellStyle name="Normal 3 4 14 2 3 2" xfId="25824"/>
    <cellStyle name="Normal 3 4 14 2 3_Category Summary by LOB" xfId="25825"/>
    <cellStyle name="Normal 3 4 14 2 4" xfId="25826"/>
    <cellStyle name="Normal 3 4 14 2 4 2" xfId="25827"/>
    <cellStyle name="Normal 3 4 14 2 4_Category Summary by LOB" xfId="25828"/>
    <cellStyle name="Normal 3 4 14 2 5" xfId="25829"/>
    <cellStyle name="Normal 3 4 14 2 5 2" xfId="25830"/>
    <cellStyle name="Normal 3 4 14 2 5_Category Summary by LOB" xfId="25831"/>
    <cellStyle name="Normal 3 4 14 2 6" xfId="25832"/>
    <cellStyle name="Normal 3 4 14 2 6 2" xfId="25833"/>
    <cellStyle name="Normal 3 4 14 2 6_Category Summary by LOB" xfId="25834"/>
    <cellStyle name="Normal 3 4 14 2 7" xfId="25835"/>
    <cellStyle name="Normal 3 4 14 2 7 2" xfId="25836"/>
    <cellStyle name="Normal 3 4 14 2 7_Category Summary by LOB" xfId="25837"/>
    <cellStyle name="Normal 3 4 14 2 8" xfId="25838"/>
    <cellStyle name="Normal 3 4 14 2 8 2" xfId="25839"/>
    <cellStyle name="Normal 3 4 14 2 8_Category Summary by LOB" xfId="25840"/>
    <cellStyle name="Normal 3 4 14 2 9" xfId="25841"/>
    <cellStyle name="Normal 3 4 14 2_Category Summary by LOB" xfId="25842"/>
    <cellStyle name="Normal 3 4 14 3" xfId="25843"/>
    <cellStyle name="Normal 3 4 14 3 2" xfId="25844"/>
    <cellStyle name="Normal 3 4 14 3 2 2" xfId="25845"/>
    <cellStyle name="Normal 3 4 14 3 2_Category Summary by LOB" xfId="25846"/>
    <cellStyle name="Normal 3 4 14 3 3" xfId="25847"/>
    <cellStyle name="Normal 3 4 14 3 3 2" xfId="25848"/>
    <cellStyle name="Normal 3 4 14 3 3_Category Summary by LOB" xfId="25849"/>
    <cellStyle name="Normal 3 4 14 3 4" xfId="25850"/>
    <cellStyle name="Normal 3 4 14 3 4 2" xfId="25851"/>
    <cellStyle name="Normal 3 4 14 3 4_Category Summary by LOB" xfId="25852"/>
    <cellStyle name="Normal 3 4 14 3 5" xfId="25853"/>
    <cellStyle name="Normal 3 4 14 3 5 2" xfId="25854"/>
    <cellStyle name="Normal 3 4 14 3 5_Category Summary by LOB" xfId="25855"/>
    <cellStyle name="Normal 3 4 14 3 6" xfId="25856"/>
    <cellStyle name="Normal 3 4 14 3 6 2" xfId="25857"/>
    <cellStyle name="Normal 3 4 14 3 6_Category Summary by LOB" xfId="25858"/>
    <cellStyle name="Normal 3 4 14 3 7" xfId="25859"/>
    <cellStyle name="Normal 3 4 14 3 7 2" xfId="25860"/>
    <cellStyle name="Normal 3 4 14 3 7_Category Summary by LOB" xfId="25861"/>
    <cellStyle name="Normal 3 4 14 3 8" xfId="25862"/>
    <cellStyle name="Normal 3 4 14 3 8 2" xfId="25863"/>
    <cellStyle name="Normal 3 4 14 3 8_Category Summary by LOB" xfId="25864"/>
    <cellStyle name="Normal 3 4 14 3 9" xfId="25865"/>
    <cellStyle name="Normal 3 4 14 3_Category Summary by LOB" xfId="25866"/>
    <cellStyle name="Normal 3 4 14 4" xfId="25867"/>
    <cellStyle name="Normal 3 4 14 4 2" xfId="25868"/>
    <cellStyle name="Normal 3 4 14 4_Category Summary by LOB" xfId="25869"/>
    <cellStyle name="Normal 3 4 14 5" xfId="25870"/>
    <cellStyle name="Normal 3 4 14 5 2" xfId="25871"/>
    <cellStyle name="Normal 3 4 14 5_Category Summary by LOB" xfId="25872"/>
    <cellStyle name="Normal 3 4 14 6" xfId="25873"/>
    <cellStyle name="Normal 3 4 14 6 2" xfId="25874"/>
    <cellStyle name="Normal 3 4 14 6_Category Summary by LOB" xfId="25875"/>
    <cellStyle name="Normal 3 4 14 7" xfId="25876"/>
    <cellStyle name="Normal 3 4 14 7 2" xfId="25877"/>
    <cellStyle name="Normal 3 4 14 7_Category Summary by LOB" xfId="25878"/>
    <cellStyle name="Normal 3 4 14 8" xfId="25879"/>
    <cellStyle name="Normal 3 4 14 8 2" xfId="25880"/>
    <cellStyle name="Normal 3 4 14 8_Category Summary by LOB" xfId="25881"/>
    <cellStyle name="Normal 3 4 14 9" xfId="25882"/>
    <cellStyle name="Normal 3 4 14 9 2" xfId="25883"/>
    <cellStyle name="Normal 3 4 14 9_Category Summary by LOB" xfId="25884"/>
    <cellStyle name="Normal 3 4 14_Category Summary by LOB" xfId="25885"/>
    <cellStyle name="Normal 3 4 15" xfId="25886"/>
    <cellStyle name="Normal 3 4 15 10" xfId="25887"/>
    <cellStyle name="Normal 3 4 15 10 2" xfId="25888"/>
    <cellStyle name="Normal 3 4 15 10_Category Summary by LOB" xfId="25889"/>
    <cellStyle name="Normal 3 4 15 11" xfId="25890"/>
    <cellStyle name="Normal 3 4 15 2" xfId="25891"/>
    <cellStyle name="Normal 3 4 15 2 2" xfId="25892"/>
    <cellStyle name="Normal 3 4 15 2 2 2" xfId="25893"/>
    <cellStyle name="Normal 3 4 15 2 2_Category Summary by LOB" xfId="25894"/>
    <cellStyle name="Normal 3 4 15 2 3" xfId="25895"/>
    <cellStyle name="Normal 3 4 15 2 3 2" xfId="25896"/>
    <cellStyle name="Normal 3 4 15 2 3_Category Summary by LOB" xfId="25897"/>
    <cellStyle name="Normal 3 4 15 2 4" xfId="25898"/>
    <cellStyle name="Normal 3 4 15 2 4 2" xfId="25899"/>
    <cellStyle name="Normal 3 4 15 2 4_Category Summary by LOB" xfId="25900"/>
    <cellStyle name="Normal 3 4 15 2 5" xfId="25901"/>
    <cellStyle name="Normal 3 4 15 2 5 2" xfId="25902"/>
    <cellStyle name="Normal 3 4 15 2 5_Category Summary by LOB" xfId="25903"/>
    <cellStyle name="Normal 3 4 15 2 6" xfId="25904"/>
    <cellStyle name="Normal 3 4 15 2 6 2" xfId="25905"/>
    <cellStyle name="Normal 3 4 15 2 6_Category Summary by LOB" xfId="25906"/>
    <cellStyle name="Normal 3 4 15 2 7" xfId="25907"/>
    <cellStyle name="Normal 3 4 15 2 7 2" xfId="25908"/>
    <cellStyle name="Normal 3 4 15 2 7_Category Summary by LOB" xfId="25909"/>
    <cellStyle name="Normal 3 4 15 2 8" xfId="25910"/>
    <cellStyle name="Normal 3 4 15 2 8 2" xfId="25911"/>
    <cellStyle name="Normal 3 4 15 2 8_Category Summary by LOB" xfId="25912"/>
    <cellStyle name="Normal 3 4 15 2 9" xfId="25913"/>
    <cellStyle name="Normal 3 4 15 2_Category Summary by LOB" xfId="25914"/>
    <cellStyle name="Normal 3 4 15 3" xfId="25915"/>
    <cellStyle name="Normal 3 4 15 3 2" xfId="25916"/>
    <cellStyle name="Normal 3 4 15 3 2 2" xfId="25917"/>
    <cellStyle name="Normal 3 4 15 3 2_Category Summary by LOB" xfId="25918"/>
    <cellStyle name="Normal 3 4 15 3 3" xfId="25919"/>
    <cellStyle name="Normal 3 4 15 3 3 2" xfId="25920"/>
    <cellStyle name="Normal 3 4 15 3 3_Category Summary by LOB" xfId="25921"/>
    <cellStyle name="Normal 3 4 15 3 4" xfId="25922"/>
    <cellStyle name="Normal 3 4 15 3 4 2" xfId="25923"/>
    <cellStyle name="Normal 3 4 15 3 4_Category Summary by LOB" xfId="25924"/>
    <cellStyle name="Normal 3 4 15 3 5" xfId="25925"/>
    <cellStyle name="Normal 3 4 15 3 5 2" xfId="25926"/>
    <cellStyle name="Normal 3 4 15 3 5_Category Summary by LOB" xfId="25927"/>
    <cellStyle name="Normal 3 4 15 3 6" xfId="25928"/>
    <cellStyle name="Normal 3 4 15 3 6 2" xfId="25929"/>
    <cellStyle name="Normal 3 4 15 3 6_Category Summary by LOB" xfId="25930"/>
    <cellStyle name="Normal 3 4 15 3 7" xfId="25931"/>
    <cellStyle name="Normal 3 4 15 3 7 2" xfId="25932"/>
    <cellStyle name="Normal 3 4 15 3 7_Category Summary by LOB" xfId="25933"/>
    <cellStyle name="Normal 3 4 15 3 8" xfId="25934"/>
    <cellStyle name="Normal 3 4 15 3 8 2" xfId="25935"/>
    <cellStyle name="Normal 3 4 15 3 8_Category Summary by LOB" xfId="25936"/>
    <cellStyle name="Normal 3 4 15 3 9" xfId="25937"/>
    <cellStyle name="Normal 3 4 15 3_Category Summary by LOB" xfId="25938"/>
    <cellStyle name="Normal 3 4 15 4" xfId="25939"/>
    <cellStyle name="Normal 3 4 15 4 2" xfId="25940"/>
    <cellStyle name="Normal 3 4 15 4_Category Summary by LOB" xfId="25941"/>
    <cellStyle name="Normal 3 4 15 5" xfId="25942"/>
    <cellStyle name="Normal 3 4 15 5 2" xfId="25943"/>
    <cellStyle name="Normal 3 4 15 5_Category Summary by LOB" xfId="25944"/>
    <cellStyle name="Normal 3 4 15 6" xfId="25945"/>
    <cellStyle name="Normal 3 4 15 6 2" xfId="25946"/>
    <cellStyle name="Normal 3 4 15 6_Category Summary by LOB" xfId="25947"/>
    <cellStyle name="Normal 3 4 15 7" xfId="25948"/>
    <cellStyle name="Normal 3 4 15 7 2" xfId="25949"/>
    <cellStyle name="Normal 3 4 15 7_Category Summary by LOB" xfId="25950"/>
    <cellStyle name="Normal 3 4 15 8" xfId="25951"/>
    <cellStyle name="Normal 3 4 15 8 2" xfId="25952"/>
    <cellStyle name="Normal 3 4 15 8_Category Summary by LOB" xfId="25953"/>
    <cellStyle name="Normal 3 4 15 9" xfId="25954"/>
    <cellStyle name="Normal 3 4 15 9 2" xfId="25955"/>
    <cellStyle name="Normal 3 4 15 9_Category Summary by LOB" xfId="25956"/>
    <cellStyle name="Normal 3 4 15_Category Summary by LOB" xfId="25957"/>
    <cellStyle name="Normal 3 4 16" xfId="25958"/>
    <cellStyle name="Normal 3 4 16 10" xfId="25959"/>
    <cellStyle name="Normal 3 4 16 10 2" xfId="25960"/>
    <cellStyle name="Normal 3 4 16 10_Category Summary by LOB" xfId="25961"/>
    <cellStyle name="Normal 3 4 16 11" xfId="25962"/>
    <cellStyle name="Normal 3 4 16 2" xfId="25963"/>
    <cellStyle name="Normal 3 4 16 2 2" xfId="25964"/>
    <cellStyle name="Normal 3 4 16 2 2 2" xfId="25965"/>
    <cellStyle name="Normal 3 4 16 2 2_Category Summary by LOB" xfId="25966"/>
    <cellStyle name="Normal 3 4 16 2 3" xfId="25967"/>
    <cellStyle name="Normal 3 4 16 2 3 2" xfId="25968"/>
    <cellStyle name="Normal 3 4 16 2 3_Category Summary by LOB" xfId="25969"/>
    <cellStyle name="Normal 3 4 16 2 4" xfId="25970"/>
    <cellStyle name="Normal 3 4 16 2 4 2" xfId="25971"/>
    <cellStyle name="Normal 3 4 16 2 4_Category Summary by LOB" xfId="25972"/>
    <cellStyle name="Normal 3 4 16 2 5" xfId="25973"/>
    <cellStyle name="Normal 3 4 16 2 5 2" xfId="25974"/>
    <cellStyle name="Normal 3 4 16 2 5_Category Summary by LOB" xfId="25975"/>
    <cellStyle name="Normal 3 4 16 2 6" xfId="25976"/>
    <cellStyle name="Normal 3 4 16 2 6 2" xfId="25977"/>
    <cellStyle name="Normal 3 4 16 2 6_Category Summary by LOB" xfId="25978"/>
    <cellStyle name="Normal 3 4 16 2 7" xfId="25979"/>
    <cellStyle name="Normal 3 4 16 2 7 2" xfId="25980"/>
    <cellStyle name="Normal 3 4 16 2 7_Category Summary by LOB" xfId="25981"/>
    <cellStyle name="Normal 3 4 16 2 8" xfId="25982"/>
    <cellStyle name="Normal 3 4 16 2 8 2" xfId="25983"/>
    <cellStyle name="Normal 3 4 16 2 8_Category Summary by LOB" xfId="25984"/>
    <cellStyle name="Normal 3 4 16 2 9" xfId="25985"/>
    <cellStyle name="Normal 3 4 16 2_Category Summary by LOB" xfId="25986"/>
    <cellStyle name="Normal 3 4 16 3" xfId="25987"/>
    <cellStyle name="Normal 3 4 16 3 2" xfId="25988"/>
    <cellStyle name="Normal 3 4 16 3 2 2" xfId="25989"/>
    <cellStyle name="Normal 3 4 16 3 2_Category Summary by LOB" xfId="25990"/>
    <cellStyle name="Normal 3 4 16 3 3" xfId="25991"/>
    <cellStyle name="Normal 3 4 16 3 3 2" xfId="25992"/>
    <cellStyle name="Normal 3 4 16 3 3_Category Summary by LOB" xfId="25993"/>
    <cellStyle name="Normal 3 4 16 3 4" xfId="25994"/>
    <cellStyle name="Normal 3 4 16 3 4 2" xfId="25995"/>
    <cellStyle name="Normal 3 4 16 3 4_Category Summary by LOB" xfId="25996"/>
    <cellStyle name="Normal 3 4 16 3 5" xfId="25997"/>
    <cellStyle name="Normal 3 4 16 3 5 2" xfId="25998"/>
    <cellStyle name="Normal 3 4 16 3 5_Category Summary by LOB" xfId="25999"/>
    <cellStyle name="Normal 3 4 16 3 6" xfId="26000"/>
    <cellStyle name="Normal 3 4 16 3 6 2" xfId="26001"/>
    <cellStyle name="Normal 3 4 16 3 6_Category Summary by LOB" xfId="26002"/>
    <cellStyle name="Normal 3 4 16 3 7" xfId="26003"/>
    <cellStyle name="Normal 3 4 16 3 7 2" xfId="26004"/>
    <cellStyle name="Normal 3 4 16 3 7_Category Summary by LOB" xfId="26005"/>
    <cellStyle name="Normal 3 4 16 3 8" xfId="26006"/>
    <cellStyle name="Normal 3 4 16 3 8 2" xfId="26007"/>
    <cellStyle name="Normal 3 4 16 3 8_Category Summary by LOB" xfId="26008"/>
    <cellStyle name="Normal 3 4 16 3 9" xfId="26009"/>
    <cellStyle name="Normal 3 4 16 3_Category Summary by LOB" xfId="26010"/>
    <cellStyle name="Normal 3 4 16 4" xfId="26011"/>
    <cellStyle name="Normal 3 4 16 4 2" xfId="26012"/>
    <cellStyle name="Normal 3 4 16 4_Category Summary by LOB" xfId="26013"/>
    <cellStyle name="Normal 3 4 16 5" xfId="26014"/>
    <cellStyle name="Normal 3 4 16 5 2" xfId="26015"/>
    <cellStyle name="Normal 3 4 16 5_Category Summary by LOB" xfId="26016"/>
    <cellStyle name="Normal 3 4 16 6" xfId="26017"/>
    <cellStyle name="Normal 3 4 16 6 2" xfId="26018"/>
    <cellStyle name="Normal 3 4 16 6_Category Summary by LOB" xfId="26019"/>
    <cellStyle name="Normal 3 4 16 7" xfId="26020"/>
    <cellStyle name="Normal 3 4 16 7 2" xfId="26021"/>
    <cellStyle name="Normal 3 4 16 7_Category Summary by LOB" xfId="26022"/>
    <cellStyle name="Normal 3 4 16 8" xfId="26023"/>
    <cellStyle name="Normal 3 4 16 8 2" xfId="26024"/>
    <cellStyle name="Normal 3 4 16 8_Category Summary by LOB" xfId="26025"/>
    <cellStyle name="Normal 3 4 16 9" xfId="26026"/>
    <cellStyle name="Normal 3 4 16 9 2" xfId="26027"/>
    <cellStyle name="Normal 3 4 16 9_Category Summary by LOB" xfId="26028"/>
    <cellStyle name="Normal 3 4 16_Category Summary by LOB" xfId="26029"/>
    <cellStyle name="Normal 3 4 17" xfId="26030"/>
    <cellStyle name="Normal 3 4 17 10" xfId="26031"/>
    <cellStyle name="Normal 3 4 17 10 2" xfId="26032"/>
    <cellStyle name="Normal 3 4 17 10_Category Summary by LOB" xfId="26033"/>
    <cellStyle name="Normal 3 4 17 11" xfId="26034"/>
    <cellStyle name="Normal 3 4 17 2" xfId="26035"/>
    <cellStyle name="Normal 3 4 17 2 2" xfId="26036"/>
    <cellStyle name="Normal 3 4 17 2 2 2" xfId="26037"/>
    <cellStyle name="Normal 3 4 17 2 2_Category Summary by LOB" xfId="26038"/>
    <cellStyle name="Normal 3 4 17 2 3" xfId="26039"/>
    <cellStyle name="Normal 3 4 17 2 3 2" xfId="26040"/>
    <cellStyle name="Normal 3 4 17 2 3_Category Summary by LOB" xfId="26041"/>
    <cellStyle name="Normal 3 4 17 2 4" xfId="26042"/>
    <cellStyle name="Normal 3 4 17 2 4 2" xfId="26043"/>
    <cellStyle name="Normal 3 4 17 2 4_Category Summary by LOB" xfId="26044"/>
    <cellStyle name="Normal 3 4 17 2 5" xfId="26045"/>
    <cellStyle name="Normal 3 4 17 2 5 2" xfId="26046"/>
    <cellStyle name="Normal 3 4 17 2 5_Category Summary by LOB" xfId="26047"/>
    <cellStyle name="Normal 3 4 17 2 6" xfId="26048"/>
    <cellStyle name="Normal 3 4 17 2 6 2" xfId="26049"/>
    <cellStyle name="Normal 3 4 17 2 6_Category Summary by LOB" xfId="26050"/>
    <cellStyle name="Normal 3 4 17 2 7" xfId="26051"/>
    <cellStyle name="Normal 3 4 17 2 7 2" xfId="26052"/>
    <cellStyle name="Normal 3 4 17 2 7_Category Summary by LOB" xfId="26053"/>
    <cellStyle name="Normal 3 4 17 2 8" xfId="26054"/>
    <cellStyle name="Normal 3 4 17 2 8 2" xfId="26055"/>
    <cellStyle name="Normal 3 4 17 2 8_Category Summary by LOB" xfId="26056"/>
    <cellStyle name="Normal 3 4 17 2 9" xfId="26057"/>
    <cellStyle name="Normal 3 4 17 2_Category Summary by LOB" xfId="26058"/>
    <cellStyle name="Normal 3 4 17 3" xfId="26059"/>
    <cellStyle name="Normal 3 4 17 3 2" xfId="26060"/>
    <cellStyle name="Normal 3 4 17 3 2 2" xfId="26061"/>
    <cellStyle name="Normal 3 4 17 3 2_Category Summary by LOB" xfId="26062"/>
    <cellStyle name="Normal 3 4 17 3 3" xfId="26063"/>
    <cellStyle name="Normal 3 4 17 3 3 2" xfId="26064"/>
    <cellStyle name="Normal 3 4 17 3 3_Category Summary by LOB" xfId="26065"/>
    <cellStyle name="Normal 3 4 17 3 4" xfId="26066"/>
    <cellStyle name="Normal 3 4 17 3 4 2" xfId="26067"/>
    <cellStyle name="Normal 3 4 17 3 4_Category Summary by LOB" xfId="26068"/>
    <cellStyle name="Normal 3 4 17 3 5" xfId="26069"/>
    <cellStyle name="Normal 3 4 17 3 5 2" xfId="26070"/>
    <cellStyle name="Normal 3 4 17 3 5_Category Summary by LOB" xfId="26071"/>
    <cellStyle name="Normal 3 4 17 3 6" xfId="26072"/>
    <cellStyle name="Normal 3 4 17 3 6 2" xfId="26073"/>
    <cellStyle name="Normal 3 4 17 3 6_Category Summary by LOB" xfId="26074"/>
    <cellStyle name="Normal 3 4 17 3 7" xfId="26075"/>
    <cellStyle name="Normal 3 4 17 3 7 2" xfId="26076"/>
    <cellStyle name="Normal 3 4 17 3 7_Category Summary by LOB" xfId="26077"/>
    <cellStyle name="Normal 3 4 17 3 8" xfId="26078"/>
    <cellStyle name="Normal 3 4 17 3 8 2" xfId="26079"/>
    <cellStyle name="Normal 3 4 17 3 8_Category Summary by LOB" xfId="26080"/>
    <cellStyle name="Normal 3 4 17 3 9" xfId="26081"/>
    <cellStyle name="Normal 3 4 17 3_Category Summary by LOB" xfId="26082"/>
    <cellStyle name="Normal 3 4 17 4" xfId="26083"/>
    <cellStyle name="Normal 3 4 17 4 2" xfId="26084"/>
    <cellStyle name="Normal 3 4 17 4_Category Summary by LOB" xfId="26085"/>
    <cellStyle name="Normal 3 4 17 5" xfId="26086"/>
    <cellStyle name="Normal 3 4 17 5 2" xfId="26087"/>
    <cellStyle name="Normal 3 4 17 5_Category Summary by LOB" xfId="26088"/>
    <cellStyle name="Normal 3 4 17 6" xfId="26089"/>
    <cellStyle name="Normal 3 4 17 6 2" xfId="26090"/>
    <cellStyle name="Normal 3 4 17 6_Category Summary by LOB" xfId="26091"/>
    <cellStyle name="Normal 3 4 17 7" xfId="26092"/>
    <cellStyle name="Normal 3 4 17 7 2" xfId="26093"/>
    <cellStyle name="Normal 3 4 17 7_Category Summary by LOB" xfId="26094"/>
    <cellStyle name="Normal 3 4 17 8" xfId="26095"/>
    <cellStyle name="Normal 3 4 17 8 2" xfId="26096"/>
    <cellStyle name="Normal 3 4 17 8_Category Summary by LOB" xfId="26097"/>
    <cellStyle name="Normal 3 4 17 9" xfId="26098"/>
    <cellStyle name="Normal 3 4 17 9 2" xfId="26099"/>
    <cellStyle name="Normal 3 4 17 9_Category Summary by LOB" xfId="26100"/>
    <cellStyle name="Normal 3 4 17_Category Summary by LOB" xfId="26101"/>
    <cellStyle name="Normal 3 4 18" xfId="26102"/>
    <cellStyle name="Normal 3 4 18 10" xfId="26103"/>
    <cellStyle name="Normal 3 4 18 10 2" xfId="26104"/>
    <cellStyle name="Normal 3 4 18 10_Category Summary by LOB" xfId="26105"/>
    <cellStyle name="Normal 3 4 18 11" xfId="26106"/>
    <cellStyle name="Normal 3 4 18 2" xfId="26107"/>
    <cellStyle name="Normal 3 4 18 2 2" xfId="26108"/>
    <cellStyle name="Normal 3 4 18 2 2 2" xfId="26109"/>
    <cellStyle name="Normal 3 4 18 2 2_Category Summary by LOB" xfId="26110"/>
    <cellStyle name="Normal 3 4 18 2 3" xfId="26111"/>
    <cellStyle name="Normal 3 4 18 2 3 2" xfId="26112"/>
    <cellStyle name="Normal 3 4 18 2 3_Category Summary by LOB" xfId="26113"/>
    <cellStyle name="Normal 3 4 18 2 4" xfId="26114"/>
    <cellStyle name="Normal 3 4 18 2 4 2" xfId="26115"/>
    <cellStyle name="Normal 3 4 18 2 4_Category Summary by LOB" xfId="26116"/>
    <cellStyle name="Normal 3 4 18 2 5" xfId="26117"/>
    <cellStyle name="Normal 3 4 18 2 5 2" xfId="26118"/>
    <cellStyle name="Normal 3 4 18 2 5_Category Summary by LOB" xfId="26119"/>
    <cellStyle name="Normal 3 4 18 2 6" xfId="26120"/>
    <cellStyle name="Normal 3 4 18 2 6 2" xfId="26121"/>
    <cellStyle name="Normal 3 4 18 2 6_Category Summary by LOB" xfId="26122"/>
    <cellStyle name="Normal 3 4 18 2 7" xfId="26123"/>
    <cellStyle name="Normal 3 4 18 2 7 2" xfId="26124"/>
    <cellStyle name="Normal 3 4 18 2 7_Category Summary by LOB" xfId="26125"/>
    <cellStyle name="Normal 3 4 18 2 8" xfId="26126"/>
    <cellStyle name="Normal 3 4 18 2 8 2" xfId="26127"/>
    <cellStyle name="Normal 3 4 18 2 8_Category Summary by LOB" xfId="26128"/>
    <cellStyle name="Normal 3 4 18 2 9" xfId="26129"/>
    <cellStyle name="Normal 3 4 18 2_Category Summary by LOB" xfId="26130"/>
    <cellStyle name="Normal 3 4 18 3" xfId="26131"/>
    <cellStyle name="Normal 3 4 18 3 2" xfId="26132"/>
    <cellStyle name="Normal 3 4 18 3 2 2" xfId="26133"/>
    <cellStyle name="Normal 3 4 18 3 2_Category Summary by LOB" xfId="26134"/>
    <cellStyle name="Normal 3 4 18 3 3" xfId="26135"/>
    <cellStyle name="Normal 3 4 18 3 3 2" xfId="26136"/>
    <cellStyle name="Normal 3 4 18 3 3_Category Summary by LOB" xfId="26137"/>
    <cellStyle name="Normal 3 4 18 3 4" xfId="26138"/>
    <cellStyle name="Normal 3 4 18 3 4 2" xfId="26139"/>
    <cellStyle name="Normal 3 4 18 3 4_Category Summary by LOB" xfId="26140"/>
    <cellStyle name="Normal 3 4 18 3 5" xfId="26141"/>
    <cellStyle name="Normal 3 4 18 3 5 2" xfId="26142"/>
    <cellStyle name="Normal 3 4 18 3 5_Category Summary by LOB" xfId="26143"/>
    <cellStyle name="Normal 3 4 18 3 6" xfId="26144"/>
    <cellStyle name="Normal 3 4 18 3 6 2" xfId="26145"/>
    <cellStyle name="Normal 3 4 18 3 6_Category Summary by LOB" xfId="26146"/>
    <cellStyle name="Normal 3 4 18 3 7" xfId="26147"/>
    <cellStyle name="Normal 3 4 18 3 7 2" xfId="26148"/>
    <cellStyle name="Normal 3 4 18 3 7_Category Summary by LOB" xfId="26149"/>
    <cellStyle name="Normal 3 4 18 3 8" xfId="26150"/>
    <cellStyle name="Normal 3 4 18 3 8 2" xfId="26151"/>
    <cellStyle name="Normal 3 4 18 3 8_Category Summary by LOB" xfId="26152"/>
    <cellStyle name="Normal 3 4 18 3 9" xfId="26153"/>
    <cellStyle name="Normal 3 4 18 3_Category Summary by LOB" xfId="26154"/>
    <cellStyle name="Normal 3 4 18 4" xfId="26155"/>
    <cellStyle name="Normal 3 4 18 4 2" xfId="26156"/>
    <cellStyle name="Normal 3 4 18 4_Category Summary by LOB" xfId="26157"/>
    <cellStyle name="Normal 3 4 18 5" xfId="26158"/>
    <cellStyle name="Normal 3 4 18 5 2" xfId="26159"/>
    <cellStyle name="Normal 3 4 18 5_Category Summary by LOB" xfId="26160"/>
    <cellStyle name="Normal 3 4 18 6" xfId="26161"/>
    <cellStyle name="Normal 3 4 18 6 2" xfId="26162"/>
    <cellStyle name="Normal 3 4 18 6_Category Summary by LOB" xfId="26163"/>
    <cellStyle name="Normal 3 4 18 7" xfId="26164"/>
    <cellStyle name="Normal 3 4 18 7 2" xfId="26165"/>
    <cellStyle name="Normal 3 4 18 7_Category Summary by LOB" xfId="26166"/>
    <cellStyle name="Normal 3 4 18 8" xfId="26167"/>
    <cellStyle name="Normal 3 4 18 8 2" xfId="26168"/>
    <cellStyle name="Normal 3 4 18 8_Category Summary by LOB" xfId="26169"/>
    <cellStyle name="Normal 3 4 18 9" xfId="26170"/>
    <cellStyle name="Normal 3 4 18 9 2" xfId="26171"/>
    <cellStyle name="Normal 3 4 18 9_Category Summary by LOB" xfId="26172"/>
    <cellStyle name="Normal 3 4 18_Category Summary by LOB" xfId="26173"/>
    <cellStyle name="Normal 3 4 19" xfId="26174"/>
    <cellStyle name="Normal 3 4 19 10" xfId="26175"/>
    <cellStyle name="Normal 3 4 19 10 2" xfId="26176"/>
    <cellStyle name="Normal 3 4 19 10_Category Summary by LOB" xfId="26177"/>
    <cellStyle name="Normal 3 4 19 11" xfId="26178"/>
    <cellStyle name="Normal 3 4 19 2" xfId="26179"/>
    <cellStyle name="Normal 3 4 19 2 2" xfId="26180"/>
    <cellStyle name="Normal 3 4 19 2 2 2" xfId="26181"/>
    <cellStyle name="Normal 3 4 19 2 2_Category Summary by LOB" xfId="26182"/>
    <cellStyle name="Normal 3 4 19 2 3" xfId="26183"/>
    <cellStyle name="Normal 3 4 19 2 3 2" xfId="26184"/>
    <cellStyle name="Normal 3 4 19 2 3_Category Summary by LOB" xfId="26185"/>
    <cellStyle name="Normal 3 4 19 2 4" xfId="26186"/>
    <cellStyle name="Normal 3 4 19 2 4 2" xfId="26187"/>
    <cellStyle name="Normal 3 4 19 2 4_Category Summary by LOB" xfId="26188"/>
    <cellStyle name="Normal 3 4 19 2 5" xfId="26189"/>
    <cellStyle name="Normal 3 4 19 2 5 2" xfId="26190"/>
    <cellStyle name="Normal 3 4 19 2 5_Category Summary by LOB" xfId="26191"/>
    <cellStyle name="Normal 3 4 19 2 6" xfId="26192"/>
    <cellStyle name="Normal 3 4 19 2 6 2" xfId="26193"/>
    <cellStyle name="Normal 3 4 19 2 6_Category Summary by LOB" xfId="26194"/>
    <cellStyle name="Normal 3 4 19 2 7" xfId="26195"/>
    <cellStyle name="Normal 3 4 19 2 7 2" xfId="26196"/>
    <cellStyle name="Normal 3 4 19 2 7_Category Summary by LOB" xfId="26197"/>
    <cellStyle name="Normal 3 4 19 2 8" xfId="26198"/>
    <cellStyle name="Normal 3 4 19 2 8 2" xfId="26199"/>
    <cellStyle name="Normal 3 4 19 2 8_Category Summary by LOB" xfId="26200"/>
    <cellStyle name="Normal 3 4 19 2 9" xfId="26201"/>
    <cellStyle name="Normal 3 4 19 2_Category Summary by LOB" xfId="26202"/>
    <cellStyle name="Normal 3 4 19 3" xfId="26203"/>
    <cellStyle name="Normal 3 4 19 3 2" xfId="26204"/>
    <cellStyle name="Normal 3 4 19 3 2 2" xfId="26205"/>
    <cellStyle name="Normal 3 4 19 3 2_Category Summary by LOB" xfId="26206"/>
    <cellStyle name="Normal 3 4 19 3 3" xfId="26207"/>
    <cellStyle name="Normal 3 4 19 3 3 2" xfId="26208"/>
    <cellStyle name="Normal 3 4 19 3 3_Category Summary by LOB" xfId="26209"/>
    <cellStyle name="Normal 3 4 19 3 4" xfId="26210"/>
    <cellStyle name="Normal 3 4 19 3 4 2" xfId="26211"/>
    <cellStyle name="Normal 3 4 19 3 4_Category Summary by LOB" xfId="26212"/>
    <cellStyle name="Normal 3 4 19 3 5" xfId="26213"/>
    <cellStyle name="Normal 3 4 19 3 5 2" xfId="26214"/>
    <cellStyle name="Normal 3 4 19 3 5_Category Summary by LOB" xfId="26215"/>
    <cellStyle name="Normal 3 4 19 3 6" xfId="26216"/>
    <cellStyle name="Normal 3 4 19 3 6 2" xfId="26217"/>
    <cellStyle name="Normal 3 4 19 3 6_Category Summary by LOB" xfId="26218"/>
    <cellStyle name="Normal 3 4 19 3 7" xfId="26219"/>
    <cellStyle name="Normal 3 4 19 3 7 2" xfId="26220"/>
    <cellStyle name="Normal 3 4 19 3 7_Category Summary by LOB" xfId="26221"/>
    <cellStyle name="Normal 3 4 19 3 8" xfId="26222"/>
    <cellStyle name="Normal 3 4 19 3 8 2" xfId="26223"/>
    <cellStyle name="Normal 3 4 19 3 8_Category Summary by LOB" xfId="26224"/>
    <cellStyle name="Normal 3 4 19 3 9" xfId="26225"/>
    <cellStyle name="Normal 3 4 19 3_Category Summary by LOB" xfId="26226"/>
    <cellStyle name="Normal 3 4 19 4" xfId="26227"/>
    <cellStyle name="Normal 3 4 19 4 2" xfId="26228"/>
    <cellStyle name="Normal 3 4 19 4_Category Summary by LOB" xfId="26229"/>
    <cellStyle name="Normal 3 4 19 5" xfId="26230"/>
    <cellStyle name="Normal 3 4 19 5 2" xfId="26231"/>
    <cellStyle name="Normal 3 4 19 5_Category Summary by LOB" xfId="26232"/>
    <cellStyle name="Normal 3 4 19 6" xfId="26233"/>
    <cellStyle name="Normal 3 4 19 6 2" xfId="26234"/>
    <cellStyle name="Normal 3 4 19 6_Category Summary by LOB" xfId="26235"/>
    <cellStyle name="Normal 3 4 19 7" xfId="26236"/>
    <cellStyle name="Normal 3 4 19 7 2" xfId="26237"/>
    <cellStyle name="Normal 3 4 19 7_Category Summary by LOB" xfId="26238"/>
    <cellStyle name="Normal 3 4 19 8" xfId="26239"/>
    <cellStyle name="Normal 3 4 19 8 2" xfId="26240"/>
    <cellStyle name="Normal 3 4 19 8_Category Summary by LOB" xfId="26241"/>
    <cellStyle name="Normal 3 4 19 9" xfId="26242"/>
    <cellStyle name="Normal 3 4 19 9 2" xfId="26243"/>
    <cellStyle name="Normal 3 4 19 9_Category Summary by LOB" xfId="26244"/>
    <cellStyle name="Normal 3 4 19_Category Summary by LOB" xfId="26245"/>
    <cellStyle name="Normal 3 4 2" xfId="26246"/>
    <cellStyle name="Normal 3 4 2 2" xfId="26247"/>
    <cellStyle name="Normal 3 4 2 2 2" xfId="26248"/>
    <cellStyle name="Normal 3 4 2 2 2 2" xfId="26249"/>
    <cellStyle name="Normal 3 4 2 2 2_Category Summary by LOB" xfId="26250"/>
    <cellStyle name="Normal 3 4 2 2 3" xfId="26251"/>
    <cellStyle name="Normal 3 4 2 2 3 2" xfId="26252"/>
    <cellStyle name="Normal 3 4 2 2 3_Category Summary by LOB" xfId="26253"/>
    <cellStyle name="Normal 3 4 2 2 4" xfId="26254"/>
    <cellStyle name="Normal 3 4 2 2 4 2" xfId="26255"/>
    <cellStyle name="Normal 3 4 2 2 4_Category Summary by LOB" xfId="26256"/>
    <cellStyle name="Normal 3 4 2 2 5" xfId="26257"/>
    <cellStyle name="Normal 3 4 2 2 5 2" xfId="26258"/>
    <cellStyle name="Normal 3 4 2 2 5_Category Summary by LOB" xfId="26259"/>
    <cellStyle name="Normal 3 4 2 2 6" xfId="26260"/>
    <cellStyle name="Normal 3 4 2 2 6 2" xfId="26261"/>
    <cellStyle name="Normal 3 4 2 2 6_Category Summary by LOB" xfId="26262"/>
    <cellStyle name="Normal 3 4 2 2 7" xfId="26263"/>
    <cellStyle name="Normal 3 4 2 2 7 2" xfId="26264"/>
    <cellStyle name="Normal 3 4 2 2 7_Category Summary by LOB" xfId="26265"/>
    <cellStyle name="Normal 3 4 2 2 8" xfId="26266"/>
    <cellStyle name="Normal 3 4 2 2 8 2" xfId="26267"/>
    <cellStyle name="Normal 3 4 2 2 8_Category Summary by LOB" xfId="26268"/>
    <cellStyle name="Normal 3 4 2 2 9" xfId="26269"/>
    <cellStyle name="Normal 3 4 2 2_Category Summary by LOB" xfId="26270"/>
    <cellStyle name="Normal 3 4 2 3" xfId="26271"/>
    <cellStyle name="Normal 3 4 2 3 2" xfId="26272"/>
    <cellStyle name="Normal 3 4 2 3 2 2" xfId="26273"/>
    <cellStyle name="Normal 3 4 2 3 2_Category Summary by LOB" xfId="26274"/>
    <cellStyle name="Normal 3 4 2 3 3" xfId="26275"/>
    <cellStyle name="Normal 3 4 2 3 3 2" xfId="26276"/>
    <cellStyle name="Normal 3 4 2 3 3_Category Summary by LOB" xfId="26277"/>
    <cellStyle name="Normal 3 4 2 3 4" xfId="26278"/>
    <cellStyle name="Normal 3 4 2 3 4 2" xfId="26279"/>
    <cellStyle name="Normal 3 4 2 3 4_Category Summary by LOB" xfId="26280"/>
    <cellStyle name="Normal 3 4 2 3 5" xfId="26281"/>
    <cellStyle name="Normal 3 4 2 3 5 2" xfId="26282"/>
    <cellStyle name="Normal 3 4 2 3 5_Category Summary by LOB" xfId="26283"/>
    <cellStyle name="Normal 3 4 2 3 6" xfId="26284"/>
    <cellStyle name="Normal 3 4 2 3 6 2" xfId="26285"/>
    <cellStyle name="Normal 3 4 2 3 6_Category Summary by LOB" xfId="26286"/>
    <cellStyle name="Normal 3 4 2 3 7" xfId="26287"/>
    <cellStyle name="Normal 3 4 2 3 7 2" xfId="26288"/>
    <cellStyle name="Normal 3 4 2 3 7_Category Summary by LOB" xfId="26289"/>
    <cellStyle name="Normal 3 4 2 3 8" xfId="26290"/>
    <cellStyle name="Normal 3 4 2 3 8 2" xfId="26291"/>
    <cellStyle name="Normal 3 4 2 3 8_Category Summary by LOB" xfId="26292"/>
    <cellStyle name="Normal 3 4 2 3 9" xfId="26293"/>
    <cellStyle name="Normal 3 4 2 3_Category Summary by LOB" xfId="26294"/>
    <cellStyle name="Normal 3 4 2 4" xfId="26295"/>
    <cellStyle name="Normal 3 4 2_Category Summary by LOB" xfId="26296"/>
    <cellStyle name="Normal 3 4 20" xfId="26297"/>
    <cellStyle name="Normal 3 4 20 10" xfId="26298"/>
    <cellStyle name="Normal 3 4 20 10 2" xfId="26299"/>
    <cellStyle name="Normal 3 4 20 10_Category Summary by LOB" xfId="26300"/>
    <cellStyle name="Normal 3 4 20 11" xfId="26301"/>
    <cellStyle name="Normal 3 4 20 2" xfId="26302"/>
    <cellStyle name="Normal 3 4 20 2 2" xfId="26303"/>
    <cellStyle name="Normal 3 4 20 2 2 2" xfId="26304"/>
    <cellStyle name="Normal 3 4 20 2 2_Category Summary by LOB" xfId="26305"/>
    <cellStyle name="Normal 3 4 20 2 3" xfId="26306"/>
    <cellStyle name="Normal 3 4 20 2 3 2" xfId="26307"/>
    <cellStyle name="Normal 3 4 20 2 3_Category Summary by LOB" xfId="26308"/>
    <cellStyle name="Normal 3 4 20 2 4" xfId="26309"/>
    <cellStyle name="Normal 3 4 20 2 4 2" xfId="26310"/>
    <cellStyle name="Normal 3 4 20 2 4_Category Summary by LOB" xfId="26311"/>
    <cellStyle name="Normal 3 4 20 2 5" xfId="26312"/>
    <cellStyle name="Normal 3 4 20 2 5 2" xfId="26313"/>
    <cellStyle name="Normal 3 4 20 2 5_Category Summary by LOB" xfId="26314"/>
    <cellStyle name="Normal 3 4 20 2 6" xfId="26315"/>
    <cellStyle name="Normal 3 4 20 2 6 2" xfId="26316"/>
    <cellStyle name="Normal 3 4 20 2 6_Category Summary by LOB" xfId="26317"/>
    <cellStyle name="Normal 3 4 20 2 7" xfId="26318"/>
    <cellStyle name="Normal 3 4 20 2 7 2" xfId="26319"/>
    <cellStyle name="Normal 3 4 20 2 7_Category Summary by LOB" xfId="26320"/>
    <cellStyle name="Normal 3 4 20 2 8" xfId="26321"/>
    <cellStyle name="Normal 3 4 20 2 8 2" xfId="26322"/>
    <cellStyle name="Normal 3 4 20 2 8_Category Summary by LOB" xfId="26323"/>
    <cellStyle name="Normal 3 4 20 2 9" xfId="26324"/>
    <cellStyle name="Normal 3 4 20 2_Category Summary by LOB" xfId="26325"/>
    <cellStyle name="Normal 3 4 20 3" xfId="26326"/>
    <cellStyle name="Normal 3 4 20 3 2" xfId="26327"/>
    <cellStyle name="Normal 3 4 20 3 2 2" xfId="26328"/>
    <cellStyle name="Normal 3 4 20 3 2_Category Summary by LOB" xfId="26329"/>
    <cellStyle name="Normal 3 4 20 3 3" xfId="26330"/>
    <cellStyle name="Normal 3 4 20 3 3 2" xfId="26331"/>
    <cellStyle name="Normal 3 4 20 3 3_Category Summary by LOB" xfId="26332"/>
    <cellStyle name="Normal 3 4 20 3 4" xfId="26333"/>
    <cellStyle name="Normal 3 4 20 3 4 2" xfId="26334"/>
    <cellStyle name="Normal 3 4 20 3 4_Category Summary by LOB" xfId="26335"/>
    <cellStyle name="Normal 3 4 20 3 5" xfId="26336"/>
    <cellStyle name="Normal 3 4 20 3 5 2" xfId="26337"/>
    <cellStyle name="Normal 3 4 20 3 5_Category Summary by LOB" xfId="26338"/>
    <cellStyle name="Normal 3 4 20 3 6" xfId="26339"/>
    <cellStyle name="Normal 3 4 20 3 6 2" xfId="26340"/>
    <cellStyle name="Normal 3 4 20 3 6_Category Summary by LOB" xfId="26341"/>
    <cellStyle name="Normal 3 4 20 3 7" xfId="26342"/>
    <cellStyle name="Normal 3 4 20 3 7 2" xfId="26343"/>
    <cellStyle name="Normal 3 4 20 3 7_Category Summary by LOB" xfId="26344"/>
    <cellStyle name="Normal 3 4 20 3 8" xfId="26345"/>
    <cellStyle name="Normal 3 4 20 3 8 2" xfId="26346"/>
    <cellStyle name="Normal 3 4 20 3 8_Category Summary by LOB" xfId="26347"/>
    <cellStyle name="Normal 3 4 20 3 9" xfId="26348"/>
    <cellStyle name="Normal 3 4 20 3_Category Summary by LOB" xfId="26349"/>
    <cellStyle name="Normal 3 4 20 4" xfId="26350"/>
    <cellStyle name="Normal 3 4 20 4 2" xfId="26351"/>
    <cellStyle name="Normal 3 4 20 4_Category Summary by LOB" xfId="26352"/>
    <cellStyle name="Normal 3 4 20 5" xfId="26353"/>
    <cellStyle name="Normal 3 4 20 5 2" xfId="26354"/>
    <cellStyle name="Normal 3 4 20 5_Category Summary by LOB" xfId="26355"/>
    <cellStyle name="Normal 3 4 20 6" xfId="26356"/>
    <cellStyle name="Normal 3 4 20 6 2" xfId="26357"/>
    <cellStyle name="Normal 3 4 20 6_Category Summary by LOB" xfId="26358"/>
    <cellStyle name="Normal 3 4 20 7" xfId="26359"/>
    <cellStyle name="Normal 3 4 20 7 2" xfId="26360"/>
    <cellStyle name="Normal 3 4 20 7_Category Summary by LOB" xfId="26361"/>
    <cellStyle name="Normal 3 4 20 8" xfId="26362"/>
    <cellStyle name="Normal 3 4 20 8 2" xfId="26363"/>
    <cellStyle name="Normal 3 4 20 8_Category Summary by LOB" xfId="26364"/>
    <cellStyle name="Normal 3 4 20 9" xfId="26365"/>
    <cellStyle name="Normal 3 4 20 9 2" xfId="26366"/>
    <cellStyle name="Normal 3 4 20 9_Category Summary by LOB" xfId="26367"/>
    <cellStyle name="Normal 3 4 20_Category Summary by LOB" xfId="26368"/>
    <cellStyle name="Normal 3 4 21" xfId="26369"/>
    <cellStyle name="Normal 3 4 21 10" xfId="26370"/>
    <cellStyle name="Normal 3 4 21 10 2" xfId="26371"/>
    <cellStyle name="Normal 3 4 21 10_Category Summary by LOB" xfId="26372"/>
    <cellStyle name="Normal 3 4 21 11" xfId="26373"/>
    <cellStyle name="Normal 3 4 21 2" xfId="26374"/>
    <cellStyle name="Normal 3 4 21 2 2" xfId="26375"/>
    <cellStyle name="Normal 3 4 21 2 2 2" xfId="26376"/>
    <cellStyle name="Normal 3 4 21 2 2_Category Summary by LOB" xfId="26377"/>
    <cellStyle name="Normal 3 4 21 2 3" xfId="26378"/>
    <cellStyle name="Normal 3 4 21 2 3 2" xfId="26379"/>
    <cellStyle name="Normal 3 4 21 2 3_Category Summary by LOB" xfId="26380"/>
    <cellStyle name="Normal 3 4 21 2 4" xfId="26381"/>
    <cellStyle name="Normal 3 4 21 2 4 2" xfId="26382"/>
    <cellStyle name="Normal 3 4 21 2 4_Category Summary by LOB" xfId="26383"/>
    <cellStyle name="Normal 3 4 21 2 5" xfId="26384"/>
    <cellStyle name="Normal 3 4 21 2 5 2" xfId="26385"/>
    <cellStyle name="Normal 3 4 21 2 5_Category Summary by LOB" xfId="26386"/>
    <cellStyle name="Normal 3 4 21 2 6" xfId="26387"/>
    <cellStyle name="Normal 3 4 21 2 6 2" xfId="26388"/>
    <cellStyle name="Normal 3 4 21 2 6_Category Summary by LOB" xfId="26389"/>
    <cellStyle name="Normal 3 4 21 2 7" xfId="26390"/>
    <cellStyle name="Normal 3 4 21 2 7 2" xfId="26391"/>
    <cellStyle name="Normal 3 4 21 2 7_Category Summary by LOB" xfId="26392"/>
    <cellStyle name="Normal 3 4 21 2 8" xfId="26393"/>
    <cellStyle name="Normal 3 4 21 2 8 2" xfId="26394"/>
    <cellStyle name="Normal 3 4 21 2 8_Category Summary by LOB" xfId="26395"/>
    <cellStyle name="Normal 3 4 21 2 9" xfId="26396"/>
    <cellStyle name="Normal 3 4 21 2_Category Summary by LOB" xfId="26397"/>
    <cellStyle name="Normal 3 4 21 3" xfId="26398"/>
    <cellStyle name="Normal 3 4 21 3 2" xfId="26399"/>
    <cellStyle name="Normal 3 4 21 3 2 2" xfId="26400"/>
    <cellStyle name="Normal 3 4 21 3 2_Category Summary by LOB" xfId="26401"/>
    <cellStyle name="Normal 3 4 21 3 3" xfId="26402"/>
    <cellStyle name="Normal 3 4 21 3 3 2" xfId="26403"/>
    <cellStyle name="Normal 3 4 21 3 3_Category Summary by LOB" xfId="26404"/>
    <cellStyle name="Normal 3 4 21 3 4" xfId="26405"/>
    <cellStyle name="Normal 3 4 21 3 4 2" xfId="26406"/>
    <cellStyle name="Normal 3 4 21 3 4_Category Summary by LOB" xfId="26407"/>
    <cellStyle name="Normal 3 4 21 3 5" xfId="26408"/>
    <cellStyle name="Normal 3 4 21 3 5 2" xfId="26409"/>
    <cellStyle name="Normal 3 4 21 3 5_Category Summary by LOB" xfId="26410"/>
    <cellStyle name="Normal 3 4 21 3 6" xfId="26411"/>
    <cellStyle name="Normal 3 4 21 3 6 2" xfId="26412"/>
    <cellStyle name="Normal 3 4 21 3 6_Category Summary by LOB" xfId="26413"/>
    <cellStyle name="Normal 3 4 21 3 7" xfId="26414"/>
    <cellStyle name="Normal 3 4 21 3 7 2" xfId="26415"/>
    <cellStyle name="Normal 3 4 21 3 7_Category Summary by LOB" xfId="26416"/>
    <cellStyle name="Normal 3 4 21 3 8" xfId="26417"/>
    <cellStyle name="Normal 3 4 21 3 8 2" xfId="26418"/>
    <cellStyle name="Normal 3 4 21 3 8_Category Summary by LOB" xfId="26419"/>
    <cellStyle name="Normal 3 4 21 3 9" xfId="26420"/>
    <cellStyle name="Normal 3 4 21 3_Category Summary by LOB" xfId="26421"/>
    <cellStyle name="Normal 3 4 21 4" xfId="26422"/>
    <cellStyle name="Normal 3 4 21 4 2" xfId="26423"/>
    <cellStyle name="Normal 3 4 21 4_Category Summary by LOB" xfId="26424"/>
    <cellStyle name="Normal 3 4 21 5" xfId="26425"/>
    <cellStyle name="Normal 3 4 21 5 2" xfId="26426"/>
    <cellStyle name="Normal 3 4 21 5_Category Summary by LOB" xfId="26427"/>
    <cellStyle name="Normal 3 4 21 6" xfId="26428"/>
    <cellStyle name="Normal 3 4 21 6 2" xfId="26429"/>
    <cellStyle name="Normal 3 4 21 6_Category Summary by LOB" xfId="26430"/>
    <cellStyle name="Normal 3 4 21 7" xfId="26431"/>
    <cellStyle name="Normal 3 4 21 7 2" xfId="26432"/>
    <cellStyle name="Normal 3 4 21 7_Category Summary by LOB" xfId="26433"/>
    <cellStyle name="Normal 3 4 21 8" xfId="26434"/>
    <cellStyle name="Normal 3 4 21 8 2" xfId="26435"/>
    <cellStyle name="Normal 3 4 21 8_Category Summary by LOB" xfId="26436"/>
    <cellStyle name="Normal 3 4 21 9" xfId="26437"/>
    <cellStyle name="Normal 3 4 21 9 2" xfId="26438"/>
    <cellStyle name="Normal 3 4 21 9_Category Summary by LOB" xfId="26439"/>
    <cellStyle name="Normal 3 4 21_Category Summary by LOB" xfId="26440"/>
    <cellStyle name="Normal 3 4 22" xfId="26441"/>
    <cellStyle name="Normal 3 4 22 10" xfId="26442"/>
    <cellStyle name="Normal 3 4 22 10 2" xfId="26443"/>
    <cellStyle name="Normal 3 4 22 10_Category Summary by LOB" xfId="26444"/>
    <cellStyle name="Normal 3 4 22 11" xfId="26445"/>
    <cellStyle name="Normal 3 4 22 2" xfId="26446"/>
    <cellStyle name="Normal 3 4 22 2 2" xfId="26447"/>
    <cellStyle name="Normal 3 4 22 2 2 2" xfId="26448"/>
    <cellStyle name="Normal 3 4 22 2 2_Category Summary by LOB" xfId="26449"/>
    <cellStyle name="Normal 3 4 22 2 3" xfId="26450"/>
    <cellStyle name="Normal 3 4 22 2 3 2" xfId="26451"/>
    <cellStyle name="Normal 3 4 22 2 3_Category Summary by LOB" xfId="26452"/>
    <cellStyle name="Normal 3 4 22 2 4" xfId="26453"/>
    <cellStyle name="Normal 3 4 22 2 4 2" xfId="26454"/>
    <cellStyle name="Normal 3 4 22 2 4_Category Summary by LOB" xfId="26455"/>
    <cellStyle name="Normal 3 4 22 2 5" xfId="26456"/>
    <cellStyle name="Normal 3 4 22 2 5 2" xfId="26457"/>
    <cellStyle name="Normal 3 4 22 2 5_Category Summary by LOB" xfId="26458"/>
    <cellStyle name="Normal 3 4 22 2 6" xfId="26459"/>
    <cellStyle name="Normal 3 4 22 2 6 2" xfId="26460"/>
    <cellStyle name="Normal 3 4 22 2 6_Category Summary by LOB" xfId="26461"/>
    <cellStyle name="Normal 3 4 22 2 7" xfId="26462"/>
    <cellStyle name="Normal 3 4 22 2 7 2" xfId="26463"/>
    <cellStyle name="Normal 3 4 22 2 7_Category Summary by LOB" xfId="26464"/>
    <cellStyle name="Normal 3 4 22 2 8" xfId="26465"/>
    <cellStyle name="Normal 3 4 22 2 8 2" xfId="26466"/>
    <cellStyle name="Normal 3 4 22 2 8_Category Summary by LOB" xfId="26467"/>
    <cellStyle name="Normal 3 4 22 2 9" xfId="26468"/>
    <cellStyle name="Normal 3 4 22 2_Category Summary by LOB" xfId="26469"/>
    <cellStyle name="Normal 3 4 22 3" xfId="26470"/>
    <cellStyle name="Normal 3 4 22 3 2" xfId="26471"/>
    <cellStyle name="Normal 3 4 22 3 2 2" xfId="26472"/>
    <cellStyle name="Normal 3 4 22 3 2_Category Summary by LOB" xfId="26473"/>
    <cellStyle name="Normal 3 4 22 3 3" xfId="26474"/>
    <cellStyle name="Normal 3 4 22 3 3 2" xfId="26475"/>
    <cellStyle name="Normal 3 4 22 3 3_Category Summary by LOB" xfId="26476"/>
    <cellStyle name="Normal 3 4 22 3 4" xfId="26477"/>
    <cellStyle name="Normal 3 4 22 3 4 2" xfId="26478"/>
    <cellStyle name="Normal 3 4 22 3 4_Category Summary by LOB" xfId="26479"/>
    <cellStyle name="Normal 3 4 22 3 5" xfId="26480"/>
    <cellStyle name="Normal 3 4 22 3 5 2" xfId="26481"/>
    <cellStyle name="Normal 3 4 22 3 5_Category Summary by LOB" xfId="26482"/>
    <cellStyle name="Normal 3 4 22 3 6" xfId="26483"/>
    <cellStyle name="Normal 3 4 22 3 6 2" xfId="26484"/>
    <cellStyle name="Normal 3 4 22 3 6_Category Summary by LOB" xfId="26485"/>
    <cellStyle name="Normal 3 4 22 3 7" xfId="26486"/>
    <cellStyle name="Normal 3 4 22 3 7 2" xfId="26487"/>
    <cellStyle name="Normal 3 4 22 3 7_Category Summary by LOB" xfId="26488"/>
    <cellStyle name="Normal 3 4 22 3 8" xfId="26489"/>
    <cellStyle name="Normal 3 4 22 3 8 2" xfId="26490"/>
    <cellStyle name="Normal 3 4 22 3 8_Category Summary by LOB" xfId="26491"/>
    <cellStyle name="Normal 3 4 22 3 9" xfId="26492"/>
    <cellStyle name="Normal 3 4 22 3_Category Summary by LOB" xfId="26493"/>
    <cellStyle name="Normal 3 4 22 4" xfId="26494"/>
    <cellStyle name="Normal 3 4 22 4 2" xfId="26495"/>
    <cellStyle name="Normal 3 4 22 4_Category Summary by LOB" xfId="26496"/>
    <cellStyle name="Normal 3 4 22 5" xfId="26497"/>
    <cellStyle name="Normal 3 4 22 5 2" xfId="26498"/>
    <cellStyle name="Normal 3 4 22 5_Category Summary by LOB" xfId="26499"/>
    <cellStyle name="Normal 3 4 22 6" xfId="26500"/>
    <cellStyle name="Normal 3 4 22 6 2" xfId="26501"/>
    <cellStyle name="Normal 3 4 22 6_Category Summary by LOB" xfId="26502"/>
    <cellStyle name="Normal 3 4 22 7" xfId="26503"/>
    <cellStyle name="Normal 3 4 22 7 2" xfId="26504"/>
    <cellStyle name="Normal 3 4 22 7_Category Summary by LOB" xfId="26505"/>
    <cellStyle name="Normal 3 4 22 8" xfId="26506"/>
    <cellStyle name="Normal 3 4 22 8 2" xfId="26507"/>
    <cellStyle name="Normal 3 4 22 8_Category Summary by LOB" xfId="26508"/>
    <cellStyle name="Normal 3 4 22 9" xfId="26509"/>
    <cellStyle name="Normal 3 4 22 9 2" xfId="26510"/>
    <cellStyle name="Normal 3 4 22 9_Category Summary by LOB" xfId="26511"/>
    <cellStyle name="Normal 3 4 22_Category Summary by LOB" xfId="26512"/>
    <cellStyle name="Normal 3 4 23" xfId="26513"/>
    <cellStyle name="Normal 3 4 23 10" xfId="26514"/>
    <cellStyle name="Normal 3 4 23 10 2" xfId="26515"/>
    <cellStyle name="Normal 3 4 23 10_Category Summary by LOB" xfId="26516"/>
    <cellStyle name="Normal 3 4 23 11" xfId="26517"/>
    <cellStyle name="Normal 3 4 23 2" xfId="26518"/>
    <cellStyle name="Normal 3 4 23 2 2" xfId="26519"/>
    <cellStyle name="Normal 3 4 23 2 2 2" xfId="26520"/>
    <cellStyle name="Normal 3 4 23 2 2_Category Summary by LOB" xfId="26521"/>
    <cellStyle name="Normal 3 4 23 2 3" xfId="26522"/>
    <cellStyle name="Normal 3 4 23 2 3 2" xfId="26523"/>
    <cellStyle name="Normal 3 4 23 2 3_Category Summary by LOB" xfId="26524"/>
    <cellStyle name="Normal 3 4 23 2 4" xfId="26525"/>
    <cellStyle name="Normal 3 4 23 2 4 2" xfId="26526"/>
    <cellStyle name="Normal 3 4 23 2 4_Category Summary by LOB" xfId="26527"/>
    <cellStyle name="Normal 3 4 23 2 5" xfId="26528"/>
    <cellStyle name="Normal 3 4 23 2 5 2" xfId="26529"/>
    <cellStyle name="Normal 3 4 23 2 5_Category Summary by LOB" xfId="26530"/>
    <cellStyle name="Normal 3 4 23 2 6" xfId="26531"/>
    <cellStyle name="Normal 3 4 23 2 6 2" xfId="26532"/>
    <cellStyle name="Normal 3 4 23 2 6_Category Summary by LOB" xfId="26533"/>
    <cellStyle name="Normal 3 4 23 2 7" xfId="26534"/>
    <cellStyle name="Normal 3 4 23 2 7 2" xfId="26535"/>
    <cellStyle name="Normal 3 4 23 2 7_Category Summary by LOB" xfId="26536"/>
    <cellStyle name="Normal 3 4 23 2 8" xfId="26537"/>
    <cellStyle name="Normal 3 4 23 2 8 2" xfId="26538"/>
    <cellStyle name="Normal 3 4 23 2 8_Category Summary by LOB" xfId="26539"/>
    <cellStyle name="Normal 3 4 23 2 9" xfId="26540"/>
    <cellStyle name="Normal 3 4 23 2_Category Summary by LOB" xfId="26541"/>
    <cellStyle name="Normal 3 4 23 3" xfId="26542"/>
    <cellStyle name="Normal 3 4 23 3 2" xfId="26543"/>
    <cellStyle name="Normal 3 4 23 3 2 2" xfId="26544"/>
    <cellStyle name="Normal 3 4 23 3 2_Category Summary by LOB" xfId="26545"/>
    <cellStyle name="Normal 3 4 23 3 3" xfId="26546"/>
    <cellStyle name="Normal 3 4 23 3 3 2" xfId="26547"/>
    <cellStyle name="Normal 3 4 23 3 3_Category Summary by LOB" xfId="26548"/>
    <cellStyle name="Normal 3 4 23 3 4" xfId="26549"/>
    <cellStyle name="Normal 3 4 23 3 4 2" xfId="26550"/>
    <cellStyle name="Normal 3 4 23 3 4_Category Summary by LOB" xfId="26551"/>
    <cellStyle name="Normal 3 4 23 3 5" xfId="26552"/>
    <cellStyle name="Normal 3 4 23 3 5 2" xfId="26553"/>
    <cellStyle name="Normal 3 4 23 3 5_Category Summary by LOB" xfId="26554"/>
    <cellStyle name="Normal 3 4 23 3 6" xfId="26555"/>
    <cellStyle name="Normal 3 4 23 3 6 2" xfId="26556"/>
    <cellStyle name="Normal 3 4 23 3 6_Category Summary by LOB" xfId="26557"/>
    <cellStyle name="Normal 3 4 23 3 7" xfId="26558"/>
    <cellStyle name="Normal 3 4 23 3 7 2" xfId="26559"/>
    <cellStyle name="Normal 3 4 23 3 7_Category Summary by LOB" xfId="26560"/>
    <cellStyle name="Normal 3 4 23 3 8" xfId="26561"/>
    <cellStyle name="Normal 3 4 23 3 8 2" xfId="26562"/>
    <cellStyle name="Normal 3 4 23 3 8_Category Summary by LOB" xfId="26563"/>
    <cellStyle name="Normal 3 4 23 3 9" xfId="26564"/>
    <cellStyle name="Normal 3 4 23 3_Category Summary by LOB" xfId="26565"/>
    <cellStyle name="Normal 3 4 23 4" xfId="26566"/>
    <cellStyle name="Normal 3 4 23 4 2" xfId="26567"/>
    <cellStyle name="Normal 3 4 23 4_Category Summary by LOB" xfId="26568"/>
    <cellStyle name="Normal 3 4 23 5" xfId="26569"/>
    <cellStyle name="Normal 3 4 23 5 2" xfId="26570"/>
    <cellStyle name="Normal 3 4 23 5_Category Summary by LOB" xfId="26571"/>
    <cellStyle name="Normal 3 4 23 6" xfId="26572"/>
    <cellStyle name="Normal 3 4 23 6 2" xfId="26573"/>
    <cellStyle name="Normal 3 4 23 6_Category Summary by LOB" xfId="26574"/>
    <cellStyle name="Normal 3 4 23 7" xfId="26575"/>
    <cellStyle name="Normal 3 4 23 7 2" xfId="26576"/>
    <cellStyle name="Normal 3 4 23 7_Category Summary by LOB" xfId="26577"/>
    <cellStyle name="Normal 3 4 23 8" xfId="26578"/>
    <cellStyle name="Normal 3 4 23 8 2" xfId="26579"/>
    <cellStyle name="Normal 3 4 23 8_Category Summary by LOB" xfId="26580"/>
    <cellStyle name="Normal 3 4 23 9" xfId="26581"/>
    <cellStyle name="Normal 3 4 23 9 2" xfId="26582"/>
    <cellStyle name="Normal 3 4 23 9_Category Summary by LOB" xfId="26583"/>
    <cellStyle name="Normal 3 4 23_Category Summary by LOB" xfId="26584"/>
    <cellStyle name="Normal 3 4 24" xfId="26585"/>
    <cellStyle name="Normal 3 4 24 2" xfId="26586"/>
    <cellStyle name="Normal 3 4 24 2 2" xfId="26587"/>
    <cellStyle name="Normal 3 4 24 2_Category Summary by LOB" xfId="26588"/>
    <cellStyle name="Normal 3 4 24 3" xfId="26589"/>
    <cellStyle name="Normal 3 4 24 3 2" xfId="26590"/>
    <cellStyle name="Normal 3 4 24 3_Category Summary by LOB" xfId="26591"/>
    <cellStyle name="Normal 3 4 24 4" xfId="26592"/>
    <cellStyle name="Normal 3 4 24 4 2" xfId="26593"/>
    <cellStyle name="Normal 3 4 24 4_Category Summary by LOB" xfId="26594"/>
    <cellStyle name="Normal 3 4 24 5" xfId="26595"/>
    <cellStyle name="Normal 3 4 24 5 2" xfId="26596"/>
    <cellStyle name="Normal 3 4 24 5_Category Summary by LOB" xfId="26597"/>
    <cellStyle name="Normal 3 4 24 6" xfId="26598"/>
    <cellStyle name="Normal 3 4 24 6 2" xfId="26599"/>
    <cellStyle name="Normal 3 4 24 6_Category Summary by LOB" xfId="26600"/>
    <cellStyle name="Normal 3 4 24 7" xfId="26601"/>
    <cellStyle name="Normal 3 4 24 7 2" xfId="26602"/>
    <cellStyle name="Normal 3 4 24 7_Category Summary by LOB" xfId="26603"/>
    <cellStyle name="Normal 3 4 24 8" xfId="26604"/>
    <cellStyle name="Normal 3 4 24 8 2" xfId="26605"/>
    <cellStyle name="Normal 3 4 24 8_Category Summary by LOB" xfId="26606"/>
    <cellStyle name="Normal 3 4 24 9" xfId="26607"/>
    <cellStyle name="Normal 3 4 24_Category Summary by LOB" xfId="26608"/>
    <cellStyle name="Normal 3 4 25" xfId="26609"/>
    <cellStyle name="Normal 3 4 25 2" xfId="26610"/>
    <cellStyle name="Normal 3 4 25 2 2" xfId="26611"/>
    <cellStyle name="Normal 3 4 25 2_Category Summary by LOB" xfId="26612"/>
    <cellStyle name="Normal 3 4 25 3" xfId="26613"/>
    <cellStyle name="Normal 3 4 25 3 2" xfId="26614"/>
    <cellStyle name="Normal 3 4 25 3_Category Summary by LOB" xfId="26615"/>
    <cellStyle name="Normal 3 4 25 4" xfId="26616"/>
    <cellStyle name="Normal 3 4 25 4 2" xfId="26617"/>
    <cellStyle name="Normal 3 4 25 4_Category Summary by LOB" xfId="26618"/>
    <cellStyle name="Normal 3 4 25 5" xfId="26619"/>
    <cellStyle name="Normal 3 4 25 5 2" xfId="26620"/>
    <cellStyle name="Normal 3 4 25 5_Category Summary by LOB" xfId="26621"/>
    <cellStyle name="Normal 3 4 25 6" xfId="26622"/>
    <cellStyle name="Normal 3 4 25 6 2" xfId="26623"/>
    <cellStyle name="Normal 3 4 25 6_Category Summary by LOB" xfId="26624"/>
    <cellStyle name="Normal 3 4 25 7" xfId="26625"/>
    <cellStyle name="Normal 3 4 25 7 2" xfId="26626"/>
    <cellStyle name="Normal 3 4 25 7_Category Summary by LOB" xfId="26627"/>
    <cellStyle name="Normal 3 4 25 8" xfId="26628"/>
    <cellStyle name="Normal 3 4 25 8 2" xfId="26629"/>
    <cellStyle name="Normal 3 4 25 8_Category Summary by LOB" xfId="26630"/>
    <cellStyle name="Normal 3 4 25 9" xfId="26631"/>
    <cellStyle name="Normal 3 4 25_Category Summary by LOB" xfId="26632"/>
    <cellStyle name="Normal 3 4 26" xfId="26633"/>
    <cellStyle name="Normal 3 4 26 2" xfId="26634"/>
    <cellStyle name="Normal 3 4 26_Category Summary by LOB" xfId="26635"/>
    <cellStyle name="Normal 3 4 27" xfId="26636"/>
    <cellStyle name="Normal 3 4 27 2" xfId="26637"/>
    <cellStyle name="Normal 3 4 27_Category Summary by LOB" xfId="26638"/>
    <cellStyle name="Normal 3 4 28" xfId="26639"/>
    <cellStyle name="Normal 3 4 28 2" xfId="26640"/>
    <cellStyle name="Normal 3 4 28_Category Summary by LOB" xfId="26641"/>
    <cellStyle name="Normal 3 4 29" xfId="26642"/>
    <cellStyle name="Normal 3 4 29 2" xfId="26643"/>
    <cellStyle name="Normal 3 4 29_Category Summary by LOB" xfId="26644"/>
    <cellStyle name="Normal 3 4 3" xfId="26645"/>
    <cellStyle name="Normal 3 4 3 10" xfId="26646"/>
    <cellStyle name="Normal 3 4 3 10 2" xfId="26647"/>
    <cellStyle name="Normal 3 4 3 10_Category Summary by LOB" xfId="26648"/>
    <cellStyle name="Normal 3 4 3 11" xfId="26649"/>
    <cellStyle name="Normal 3 4 3 12" xfId="26650"/>
    <cellStyle name="Normal 3 4 3 2" xfId="26651"/>
    <cellStyle name="Normal 3 4 3 2 2" xfId="26652"/>
    <cellStyle name="Normal 3 4 3 2 2 2" xfId="26653"/>
    <cellStyle name="Normal 3 4 3 2 2_Category Summary by LOB" xfId="26654"/>
    <cellStyle name="Normal 3 4 3 2 3" xfId="26655"/>
    <cellStyle name="Normal 3 4 3 2 3 2" xfId="26656"/>
    <cellStyle name="Normal 3 4 3 2 3_Category Summary by LOB" xfId="26657"/>
    <cellStyle name="Normal 3 4 3 2 4" xfId="26658"/>
    <cellStyle name="Normal 3 4 3 2 4 2" xfId="26659"/>
    <cellStyle name="Normal 3 4 3 2 4_Category Summary by LOB" xfId="26660"/>
    <cellStyle name="Normal 3 4 3 2 5" xfId="26661"/>
    <cellStyle name="Normal 3 4 3 2 5 2" xfId="26662"/>
    <cellStyle name="Normal 3 4 3 2 5_Category Summary by LOB" xfId="26663"/>
    <cellStyle name="Normal 3 4 3 2 6" xfId="26664"/>
    <cellStyle name="Normal 3 4 3 2 6 2" xfId="26665"/>
    <cellStyle name="Normal 3 4 3 2 6_Category Summary by LOB" xfId="26666"/>
    <cellStyle name="Normal 3 4 3 2 7" xfId="26667"/>
    <cellStyle name="Normal 3 4 3 2 7 2" xfId="26668"/>
    <cellStyle name="Normal 3 4 3 2 7_Category Summary by LOB" xfId="26669"/>
    <cellStyle name="Normal 3 4 3 2 8" xfId="26670"/>
    <cellStyle name="Normal 3 4 3 2 8 2" xfId="26671"/>
    <cellStyle name="Normal 3 4 3 2 8_Category Summary by LOB" xfId="26672"/>
    <cellStyle name="Normal 3 4 3 2 9" xfId="26673"/>
    <cellStyle name="Normal 3 4 3 2_Category Summary by LOB" xfId="26674"/>
    <cellStyle name="Normal 3 4 3 3" xfId="26675"/>
    <cellStyle name="Normal 3 4 3 3 2" xfId="26676"/>
    <cellStyle name="Normal 3 4 3 3 2 2" xfId="26677"/>
    <cellStyle name="Normal 3 4 3 3 2_Category Summary by LOB" xfId="26678"/>
    <cellStyle name="Normal 3 4 3 3 3" xfId="26679"/>
    <cellStyle name="Normal 3 4 3 3 3 2" xfId="26680"/>
    <cellStyle name="Normal 3 4 3 3 3_Category Summary by LOB" xfId="26681"/>
    <cellStyle name="Normal 3 4 3 3 4" xfId="26682"/>
    <cellStyle name="Normal 3 4 3 3 4 2" xfId="26683"/>
    <cellStyle name="Normal 3 4 3 3 4_Category Summary by LOB" xfId="26684"/>
    <cellStyle name="Normal 3 4 3 3 5" xfId="26685"/>
    <cellStyle name="Normal 3 4 3 3 5 2" xfId="26686"/>
    <cellStyle name="Normal 3 4 3 3 5_Category Summary by LOB" xfId="26687"/>
    <cellStyle name="Normal 3 4 3 3 6" xfId="26688"/>
    <cellStyle name="Normal 3 4 3 3 6 2" xfId="26689"/>
    <cellStyle name="Normal 3 4 3 3 6_Category Summary by LOB" xfId="26690"/>
    <cellStyle name="Normal 3 4 3 3 7" xfId="26691"/>
    <cellStyle name="Normal 3 4 3 3 7 2" xfId="26692"/>
    <cellStyle name="Normal 3 4 3 3 7_Category Summary by LOB" xfId="26693"/>
    <cellStyle name="Normal 3 4 3 3 8" xfId="26694"/>
    <cellStyle name="Normal 3 4 3 3 8 2" xfId="26695"/>
    <cellStyle name="Normal 3 4 3 3 8_Category Summary by LOB" xfId="26696"/>
    <cellStyle name="Normal 3 4 3 3 9" xfId="26697"/>
    <cellStyle name="Normal 3 4 3 3_Category Summary by LOB" xfId="26698"/>
    <cellStyle name="Normal 3 4 3 4" xfId="26699"/>
    <cellStyle name="Normal 3 4 3 4 2" xfId="26700"/>
    <cellStyle name="Normal 3 4 3 4_Category Summary by LOB" xfId="26701"/>
    <cellStyle name="Normal 3 4 3 5" xfId="26702"/>
    <cellStyle name="Normal 3 4 3 5 2" xfId="26703"/>
    <cellStyle name="Normal 3 4 3 5_Category Summary by LOB" xfId="26704"/>
    <cellStyle name="Normal 3 4 3 6" xfId="26705"/>
    <cellStyle name="Normal 3 4 3 6 2" xfId="26706"/>
    <cellStyle name="Normal 3 4 3 6_Category Summary by LOB" xfId="26707"/>
    <cellStyle name="Normal 3 4 3 7" xfId="26708"/>
    <cellStyle name="Normal 3 4 3 7 2" xfId="26709"/>
    <cellStyle name="Normal 3 4 3 7_Category Summary by LOB" xfId="26710"/>
    <cellStyle name="Normal 3 4 3 8" xfId="26711"/>
    <cellStyle name="Normal 3 4 3 8 2" xfId="26712"/>
    <cellStyle name="Normal 3 4 3 8_Category Summary by LOB" xfId="26713"/>
    <cellStyle name="Normal 3 4 3 9" xfId="26714"/>
    <cellStyle name="Normal 3 4 3 9 2" xfId="26715"/>
    <cellStyle name="Normal 3 4 3 9_Category Summary by LOB" xfId="26716"/>
    <cellStyle name="Normal 3 4 3_Category Summary by LOB" xfId="26717"/>
    <cellStyle name="Normal 3 4 30" xfId="26718"/>
    <cellStyle name="Normal 3 4 30 2" xfId="26719"/>
    <cellStyle name="Normal 3 4 30_Category Summary by LOB" xfId="26720"/>
    <cellStyle name="Normal 3 4 31" xfId="26721"/>
    <cellStyle name="Normal 3 4 31 2" xfId="26722"/>
    <cellStyle name="Normal 3 4 31_Category Summary by LOB" xfId="26723"/>
    <cellStyle name="Normal 3 4 32" xfId="26724"/>
    <cellStyle name="Normal 3 4 32 2" xfId="26725"/>
    <cellStyle name="Normal 3 4 32_Category Summary by LOB" xfId="26726"/>
    <cellStyle name="Normal 3 4 33" xfId="26727"/>
    <cellStyle name="Normal 3 4 34" xfId="26728"/>
    <cellStyle name="Normal 3 4 35" xfId="26729"/>
    <cellStyle name="Normal 3 4 4" xfId="26730"/>
    <cellStyle name="Normal 3 4 4 10" xfId="26731"/>
    <cellStyle name="Normal 3 4 4 10 2" xfId="26732"/>
    <cellStyle name="Normal 3 4 4 10_Category Summary by LOB" xfId="26733"/>
    <cellStyle name="Normal 3 4 4 11" xfId="26734"/>
    <cellStyle name="Normal 3 4 4 2" xfId="26735"/>
    <cellStyle name="Normal 3 4 4 2 2" xfId="26736"/>
    <cellStyle name="Normal 3 4 4 2 2 2" xfId="26737"/>
    <cellStyle name="Normal 3 4 4 2 2_Category Summary by LOB" xfId="26738"/>
    <cellStyle name="Normal 3 4 4 2 3" xfId="26739"/>
    <cellStyle name="Normal 3 4 4 2 3 2" xfId="26740"/>
    <cellStyle name="Normal 3 4 4 2 3_Category Summary by LOB" xfId="26741"/>
    <cellStyle name="Normal 3 4 4 2 4" xfId="26742"/>
    <cellStyle name="Normal 3 4 4 2 4 2" xfId="26743"/>
    <cellStyle name="Normal 3 4 4 2 4_Category Summary by LOB" xfId="26744"/>
    <cellStyle name="Normal 3 4 4 2 5" xfId="26745"/>
    <cellStyle name="Normal 3 4 4 2 5 2" xfId="26746"/>
    <cellStyle name="Normal 3 4 4 2 5_Category Summary by LOB" xfId="26747"/>
    <cellStyle name="Normal 3 4 4 2 6" xfId="26748"/>
    <cellStyle name="Normal 3 4 4 2 6 2" xfId="26749"/>
    <cellStyle name="Normal 3 4 4 2 6_Category Summary by LOB" xfId="26750"/>
    <cellStyle name="Normal 3 4 4 2 7" xfId="26751"/>
    <cellStyle name="Normal 3 4 4 2 7 2" xfId="26752"/>
    <cellStyle name="Normal 3 4 4 2 7_Category Summary by LOB" xfId="26753"/>
    <cellStyle name="Normal 3 4 4 2 8" xfId="26754"/>
    <cellStyle name="Normal 3 4 4 2 8 2" xfId="26755"/>
    <cellStyle name="Normal 3 4 4 2 8_Category Summary by LOB" xfId="26756"/>
    <cellStyle name="Normal 3 4 4 2 9" xfId="26757"/>
    <cellStyle name="Normal 3 4 4 2_Category Summary by LOB" xfId="26758"/>
    <cellStyle name="Normal 3 4 4 3" xfId="26759"/>
    <cellStyle name="Normal 3 4 4 3 2" xfId="26760"/>
    <cellStyle name="Normal 3 4 4 3 2 2" xfId="26761"/>
    <cellStyle name="Normal 3 4 4 3 2_Category Summary by LOB" xfId="26762"/>
    <cellStyle name="Normal 3 4 4 3 3" xfId="26763"/>
    <cellStyle name="Normal 3 4 4 3 3 2" xfId="26764"/>
    <cellStyle name="Normal 3 4 4 3 3_Category Summary by LOB" xfId="26765"/>
    <cellStyle name="Normal 3 4 4 3 4" xfId="26766"/>
    <cellStyle name="Normal 3 4 4 3 4 2" xfId="26767"/>
    <cellStyle name="Normal 3 4 4 3 4_Category Summary by LOB" xfId="26768"/>
    <cellStyle name="Normal 3 4 4 3 5" xfId="26769"/>
    <cellStyle name="Normal 3 4 4 3 5 2" xfId="26770"/>
    <cellStyle name="Normal 3 4 4 3 5_Category Summary by LOB" xfId="26771"/>
    <cellStyle name="Normal 3 4 4 3 6" xfId="26772"/>
    <cellStyle name="Normal 3 4 4 3 6 2" xfId="26773"/>
    <cellStyle name="Normal 3 4 4 3 6_Category Summary by LOB" xfId="26774"/>
    <cellStyle name="Normal 3 4 4 3 7" xfId="26775"/>
    <cellStyle name="Normal 3 4 4 3 7 2" xfId="26776"/>
    <cellStyle name="Normal 3 4 4 3 7_Category Summary by LOB" xfId="26777"/>
    <cellStyle name="Normal 3 4 4 3 8" xfId="26778"/>
    <cellStyle name="Normal 3 4 4 3 8 2" xfId="26779"/>
    <cellStyle name="Normal 3 4 4 3 8_Category Summary by LOB" xfId="26780"/>
    <cellStyle name="Normal 3 4 4 3 9" xfId="26781"/>
    <cellStyle name="Normal 3 4 4 3_Category Summary by LOB" xfId="26782"/>
    <cellStyle name="Normal 3 4 4 4" xfId="26783"/>
    <cellStyle name="Normal 3 4 4 4 2" xfId="26784"/>
    <cellStyle name="Normal 3 4 4 4_Category Summary by LOB" xfId="26785"/>
    <cellStyle name="Normal 3 4 4 5" xfId="26786"/>
    <cellStyle name="Normal 3 4 4 5 2" xfId="26787"/>
    <cellStyle name="Normal 3 4 4 5_Category Summary by LOB" xfId="26788"/>
    <cellStyle name="Normal 3 4 4 6" xfId="26789"/>
    <cellStyle name="Normal 3 4 4 6 2" xfId="26790"/>
    <cellStyle name="Normal 3 4 4 6_Category Summary by LOB" xfId="26791"/>
    <cellStyle name="Normal 3 4 4 7" xfId="26792"/>
    <cellStyle name="Normal 3 4 4 7 2" xfId="26793"/>
    <cellStyle name="Normal 3 4 4 7_Category Summary by LOB" xfId="26794"/>
    <cellStyle name="Normal 3 4 4 8" xfId="26795"/>
    <cellStyle name="Normal 3 4 4 8 2" xfId="26796"/>
    <cellStyle name="Normal 3 4 4 8_Category Summary by LOB" xfId="26797"/>
    <cellStyle name="Normal 3 4 4 9" xfId="26798"/>
    <cellStyle name="Normal 3 4 4 9 2" xfId="26799"/>
    <cellStyle name="Normal 3 4 4 9_Category Summary by LOB" xfId="26800"/>
    <cellStyle name="Normal 3 4 4_Category Summary by LOB" xfId="26801"/>
    <cellStyle name="Normal 3 4 5" xfId="26802"/>
    <cellStyle name="Normal 3 4 5 10" xfId="26803"/>
    <cellStyle name="Normal 3 4 5 10 2" xfId="26804"/>
    <cellStyle name="Normal 3 4 5 10_Category Summary by LOB" xfId="26805"/>
    <cellStyle name="Normal 3 4 5 11" xfId="26806"/>
    <cellStyle name="Normal 3 4 5 2" xfId="26807"/>
    <cellStyle name="Normal 3 4 5 2 2" xfId="26808"/>
    <cellStyle name="Normal 3 4 5 2 2 2" xfId="26809"/>
    <cellStyle name="Normal 3 4 5 2 2_Category Summary by LOB" xfId="26810"/>
    <cellStyle name="Normal 3 4 5 2 3" xfId="26811"/>
    <cellStyle name="Normal 3 4 5 2 3 2" xfId="26812"/>
    <cellStyle name="Normal 3 4 5 2 3_Category Summary by LOB" xfId="26813"/>
    <cellStyle name="Normal 3 4 5 2 4" xfId="26814"/>
    <cellStyle name="Normal 3 4 5 2 4 2" xfId="26815"/>
    <cellStyle name="Normal 3 4 5 2 4_Category Summary by LOB" xfId="26816"/>
    <cellStyle name="Normal 3 4 5 2 5" xfId="26817"/>
    <cellStyle name="Normal 3 4 5 2 5 2" xfId="26818"/>
    <cellStyle name="Normal 3 4 5 2 5_Category Summary by LOB" xfId="26819"/>
    <cellStyle name="Normal 3 4 5 2 6" xfId="26820"/>
    <cellStyle name="Normal 3 4 5 2 6 2" xfId="26821"/>
    <cellStyle name="Normal 3 4 5 2 6_Category Summary by LOB" xfId="26822"/>
    <cellStyle name="Normal 3 4 5 2 7" xfId="26823"/>
    <cellStyle name="Normal 3 4 5 2 7 2" xfId="26824"/>
    <cellStyle name="Normal 3 4 5 2 7_Category Summary by LOB" xfId="26825"/>
    <cellStyle name="Normal 3 4 5 2 8" xfId="26826"/>
    <cellStyle name="Normal 3 4 5 2 8 2" xfId="26827"/>
    <cellStyle name="Normal 3 4 5 2 8_Category Summary by LOB" xfId="26828"/>
    <cellStyle name="Normal 3 4 5 2 9" xfId="26829"/>
    <cellStyle name="Normal 3 4 5 2_Category Summary by LOB" xfId="26830"/>
    <cellStyle name="Normal 3 4 5 3" xfId="26831"/>
    <cellStyle name="Normal 3 4 5 3 2" xfId="26832"/>
    <cellStyle name="Normal 3 4 5 3 2 2" xfId="26833"/>
    <cellStyle name="Normal 3 4 5 3 2_Category Summary by LOB" xfId="26834"/>
    <cellStyle name="Normal 3 4 5 3 3" xfId="26835"/>
    <cellStyle name="Normal 3 4 5 3 3 2" xfId="26836"/>
    <cellStyle name="Normal 3 4 5 3 3_Category Summary by LOB" xfId="26837"/>
    <cellStyle name="Normal 3 4 5 3 4" xfId="26838"/>
    <cellStyle name="Normal 3 4 5 3 4 2" xfId="26839"/>
    <cellStyle name="Normal 3 4 5 3 4_Category Summary by LOB" xfId="26840"/>
    <cellStyle name="Normal 3 4 5 3 5" xfId="26841"/>
    <cellStyle name="Normal 3 4 5 3 5 2" xfId="26842"/>
    <cellStyle name="Normal 3 4 5 3 5_Category Summary by LOB" xfId="26843"/>
    <cellStyle name="Normal 3 4 5 3 6" xfId="26844"/>
    <cellStyle name="Normal 3 4 5 3 6 2" xfId="26845"/>
    <cellStyle name="Normal 3 4 5 3 6_Category Summary by LOB" xfId="26846"/>
    <cellStyle name="Normal 3 4 5 3 7" xfId="26847"/>
    <cellStyle name="Normal 3 4 5 3 7 2" xfId="26848"/>
    <cellStyle name="Normal 3 4 5 3 7_Category Summary by LOB" xfId="26849"/>
    <cellStyle name="Normal 3 4 5 3 8" xfId="26850"/>
    <cellStyle name="Normal 3 4 5 3 8 2" xfId="26851"/>
    <cellStyle name="Normal 3 4 5 3 8_Category Summary by LOB" xfId="26852"/>
    <cellStyle name="Normal 3 4 5 3 9" xfId="26853"/>
    <cellStyle name="Normal 3 4 5 3_Category Summary by LOB" xfId="26854"/>
    <cellStyle name="Normal 3 4 5 4" xfId="26855"/>
    <cellStyle name="Normal 3 4 5 4 2" xfId="26856"/>
    <cellStyle name="Normal 3 4 5 4_Category Summary by LOB" xfId="26857"/>
    <cellStyle name="Normal 3 4 5 5" xfId="26858"/>
    <cellStyle name="Normal 3 4 5 5 2" xfId="26859"/>
    <cellStyle name="Normal 3 4 5 5_Category Summary by LOB" xfId="26860"/>
    <cellStyle name="Normal 3 4 5 6" xfId="26861"/>
    <cellStyle name="Normal 3 4 5 6 2" xfId="26862"/>
    <cellStyle name="Normal 3 4 5 6_Category Summary by LOB" xfId="26863"/>
    <cellStyle name="Normal 3 4 5 7" xfId="26864"/>
    <cellStyle name="Normal 3 4 5 7 2" xfId="26865"/>
    <cellStyle name="Normal 3 4 5 7_Category Summary by LOB" xfId="26866"/>
    <cellStyle name="Normal 3 4 5 8" xfId="26867"/>
    <cellStyle name="Normal 3 4 5 8 2" xfId="26868"/>
    <cellStyle name="Normal 3 4 5 8_Category Summary by LOB" xfId="26869"/>
    <cellStyle name="Normal 3 4 5 9" xfId="26870"/>
    <cellStyle name="Normal 3 4 5 9 2" xfId="26871"/>
    <cellStyle name="Normal 3 4 5 9_Category Summary by LOB" xfId="26872"/>
    <cellStyle name="Normal 3 4 5_Category Summary by LOB" xfId="26873"/>
    <cellStyle name="Normal 3 4 6" xfId="26874"/>
    <cellStyle name="Normal 3 4 6 10" xfId="26875"/>
    <cellStyle name="Normal 3 4 6 10 2" xfId="26876"/>
    <cellStyle name="Normal 3 4 6 10_Category Summary by LOB" xfId="26877"/>
    <cellStyle name="Normal 3 4 6 11" xfId="26878"/>
    <cellStyle name="Normal 3 4 6 2" xfId="26879"/>
    <cellStyle name="Normal 3 4 6 2 2" xfId="26880"/>
    <cellStyle name="Normal 3 4 6 2 2 2" xfId="26881"/>
    <cellStyle name="Normal 3 4 6 2 2_Category Summary by LOB" xfId="26882"/>
    <cellStyle name="Normal 3 4 6 2 3" xfId="26883"/>
    <cellStyle name="Normal 3 4 6 2 3 2" xfId="26884"/>
    <cellStyle name="Normal 3 4 6 2 3_Category Summary by LOB" xfId="26885"/>
    <cellStyle name="Normal 3 4 6 2 4" xfId="26886"/>
    <cellStyle name="Normal 3 4 6 2 4 2" xfId="26887"/>
    <cellStyle name="Normal 3 4 6 2 4_Category Summary by LOB" xfId="26888"/>
    <cellStyle name="Normal 3 4 6 2 5" xfId="26889"/>
    <cellStyle name="Normal 3 4 6 2 5 2" xfId="26890"/>
    <cellStyle name="Normal 3 4 6 2 5_Category Summary by LOB" xfId="26891"/>
    <cellStyle name="Normal 3 4 6 2 6" xfId="26892"/>
    <cellStyle name="Normal 3 4 6 2 6 2" xfId="26893"/>
    <cellStyle name="Normal 3 4 6 2 6_Category Summary by LOB" xfId="26894"/>
    <cellStyle name="Normal 3 4 6 2 7" xfId="26895"/>
    <cellStyle name="Normal 3 4 6 2 7 2" xfId="26896"/>
    <cellStyle name="Normal 3 4 6 2 7_Category Summary by LOB" xfId="26897"/>
    <cellStyle name="Normal 3 4 6 2 8" xfId="26898"/>
    <cellStyle name="Normal 3 4 6 2 8 2" xfId="26899"/>
    <cellStyle name="Normal 3 4 6 2 8_Category Summary by LOB" xfId="26900"/>
    <cellStyle name="Normal 3 4 6 2 9" xfId="26901"/>
    <cellStyle name="Normal 3 4 6 2_Category Summary by LOB" xfId="26902"/>
    <cellStyle name="Normal 3 4 6 3" xfId="26903"/>
    <cellStyle name="Normal 3 4 6 3 2" xfId="26904"/>
    <cellStyle name="Normal 3 4 6 3 2 2" xfId="26905"/>
    <cellStyle name="Normal 3 4 6 3 2_Category Summary by LOB" xfId="26906"/>
    <cellStyle name="Normal 3 4 6 3 3" xfId="26907"/>
    <cellStyle name="Normal 3 4 6 3 3 2" xfId="26908"/>
    <cellStyle name="Normal 3 4 6 3 3_Category Summary by LOB" xfId="26909"/>
    <cellStyle name="Normal 3 4 6 3 4" xfId="26910"/>
    <cellStyle name="Normal 3 4 6 3 4 2" xfId="26911"/>
    <cellStyle name="Normal 3 4 6 3 4_Category Summary by LOB" xfId="26912"/>
    <cellStyle name="Normal 3 4 6 3 5" xfId="26913"/>
    <cellStyle name="Normal 3 4 6 3 5 2" xfId="26914"/>
    <cellStyle name="Normal 3 4 6 3 5_Category Summary by LOB" xfId="26915"/>
    <cellStyle name="Normal 3 4 6 3 6" xfId="26916"/>
    <cellStyle name="Normal 3 4 6 3 6 2" xfId="26917"/>
    <cellStyle name="Normal 3 4 6 3 6_Category Summary by LOB" xfId="26918"/>
    <cellStyle name="Normal 3 4 6 3 7" xfId="26919"/>
    <cellStyle name="Normal 3 4 6 3 7 2" xfId="26920"/>
    <cellStyle name="Normal 3 4 6 3 7_Category Summary by LOB" xfId="26921"/>
    <cellStyle name="Normal 3 4 6 3 8" xfId="26922"/>
    <cellStyle name="Normal 3 4 6 3 8 2" xfId="26923"/>
    <cellStyle name="Normal 3 4 6 3 8_Category Summary by LOB" xfId="26924"/>
    <cellStyle name="Normal 3 4 6 3 9" xfId="26925"/>
    <cellStyle name="Normal 3 4 6 3_Category Summary by LOB" xfId="26926"/>
    <cellStyle name="Normal 3 4 6 4" xfId="26927"/>
    <cellStyle name="Normal 3 4 6 4 2" xfId="26928"/>
    <cellStyle name="Normal 3 4 6 4_Category Summary by LOB" xfId="26929"/>
    <cellStyle name="Normal 3 4 6 5" xfId="26930"/>
    <cellStyle name="Normal 3 4 6 5 2" xfId="26931"/>
    <cellStyle name="Normal 3 4 6 5_Category Summary by LOB" xfId="26932"/>
    <cellStyle name="Normal 3 4 6 6" xfId="26933"/>
    <cellStyle name="Normal 3 4 6 6 2" xfId="26934"/>
    <cellStyle name="Normal 3 4 6 6_Category Summary by LOB" xfId="26935"/>
    <cellStyle name="Normal 3 4 6 7" xfId="26936"/>
    <cellStyle name="Normal 3 4 6 7 2" xfId="26937"/>
    <cellStyle name="Normal 3 4 6 7_Category Summary by LOB" xfId="26938"/>
    <cellStyle name="Normal 3 4 6 8" xfId="26939"/>
    <cellStyle name="Normal 3 4 6 8 2" xfId="26940"/>
    <cellStyle name="Normal 3 4 6 8_Category Summary by LOB" xfId="26941"/>
    <cellStyle name="Normal 3 4 6 9" xfId="26942"/>
    <cellStyle name="Normal 3 4 6 9 2" xfId="26943"/>
    <cellStyle name="Normal 3 4 6 9_Category Summary by LOB" xfId="26944"/>
    <cellStyle name="Normal 3 4 6_Category Summary by LOB" xfId="26945"/>
    <cellStyle name="Normal 3 4 7" xfId="26946"/>
    <cellStyle name="Normal 3 4 7 10" xfId="26947"/>
    <cellStyle name="Normal 3 4 7 10 2" xfId="26948"/>
    <cellStyle name="Normal 3 4 7 10_Category Summary by LOB" xfId="26949"/>
    <cellStyle name="Normal 3 4 7 11" xfId="26950"/>
    <cellStyle name="Normal 3 4 7 2" xfId="26951"/>
    <cellStyle name="Normal 3 4 7 2 2" xfId="26952"/>
    <cellStyle name="Normal 3 4 7 2 2 2" xfId="26953"/>
    <cellStyle name="Normal 3 4 7 2 2_Category Summary by LOB" xfId="26954"/>
    <cellStyle name="Normal 3 4 7 2 3" xfId="26955"/>
    <cellStyle name="Normal 3 4 7 2 3 2" xfId="26956"/>
    <cellStyle name="Normal 3 4 7 2 3_Category Summary by LOB" xfId="26957"/>
    <cellStyle name="Normal 3 4 7 2 4" xfId="26958"/>
    <cellStyle name="Normal 3 4 7 2 4 2" xfId="26959"/>
    <cellStyle name="Normal 3 4 7 2 4_Category Summary by LOB" xfId="26960"/>
    <cellStyle name="Normal 3 4 7 2 5" xfId="26961"/>
    <cellStyle name="Normal 3 4 7 2 5 2" xfId="26962"/>
    <cellStyle name="Normal 3 4 7 2 5_Category Summary by LOB" xfId="26963"/>
    <cellStyle name="Normal 3 4 7 2 6" xfId="26964"/>
    <cellStyle name="Normal 3 4 7 2 6 2" xfId="26965"/>
    <cellStyle name="Normal 3 4 7 2 6_Category Summary by LOB" xfId="26966"/>
    <cellStyle name="Normal 3 4 7 2 7" xfId="26967"/>
    <cellStyle name="Normal 3 4 7 2 7 2" xfId="26968"/>
    <cellStyle name="Normal 3 4 7 2 7_Category Summary by LOB" xfId="26969"/>
    <cellStyle name="Normal 3 4 7 2 8" xfId="26970"/>
    <cellStyle name="Normal 3 4 7 2 8 2" xfId="26971"/>
    <cellStyle name="Normal 3 4 7 2 8_Category Summary by LOB" xfId="26972"/>
    <cellStyle name="Normal 3 4 7 2 9" xfId="26973"/>
    <cellStyle name="Normal 3 4 7 2_Category Summary by LOB" xfId="26974"/>
    <cellStyle name="Normal 3 4 7 3" xfId="26975"/>
    <cellStyle name="Normal 3 4 7 3 2" xfId="26976"/>
    <cellStyle name="Normal 3 4 7 3 2 2" xfId="26977"/>
    <cellStyle name="Normal 3 4 7 3 2_Category Summary by LOB" xfId="26978"/>
    <cellStyle name="Normal 3 4 7 3 3" xfId="26979"/>
    <cellStyle name="Normal 3 4 7 3 3 2" xfId="26980"/>
    <cellStyle name="Normal 3 4 7 3 3_Category Summary by LOB" xfId="26981"/>
    <cellStyle name="Normal 3 4 7 3 4" xfId="26982"/>
    <cellStyle name="Normal 3 4 7 3 4 2" xfId="26983"/>
    <cellStyle name="Normal 3 4 7 3 4_Category Summary by LOB" xfId="26984"/>
    <cellStyle name="Normal 3 4 7 3 5" xfId="26985"/>
    <cellStyle name="Normal 3 4 7 3 5 2" xfId="26986"/>
    <cellStyle name="Normal 3 4 7 3 5_Category Summary by LOB" xfId="26987"/>
    <cellStyle name="Normal 3 4 7 3 6" xfId="26988"/>
    <cellStyle name="Normal 3 4 7 3 6 2" xfId="26989"/>
    <cellStyle name="Normal 3 4 7 3 6_Category Summary by LOB" xfId="26990"/>
    <cellStyle name="Normal 3 4 7 3 7" xfId="26991"/>
    <cellStyle name="Normal 3 4 7 3 7 2" xfId="26992"/>
    <cellStyle name="Normal 3 4 7 3 7_Category Summary by LOB" xfId="26993"/>
    <cellStyle name="Normal 3 4 7 3 8" xfId="26994"/>
    <cellStyle name="Normal 3 4 7 3 8 2" xfId="26995"/>
    <cellStyle name="Normal 3 4 7 3 8_Category Summary by LOB" xfId="26996"/>
    <cellStyle name="Normal 3 4 7 3 9" xfId="26997"/>
    <cellStyle name="Normal 3 4 7 3_Category Summary by LOB" xfId="26998"/>
    <cellStyle name="Normal 3 4 7 4" xfId="26999"/>
    <cellStyle name="Normal 3 4 7 4 2" xfId="27000"/>
    <cellStyle name="Normal 3 4 7 4_Category Summary by LOB" xfId="27001"/>
    <cellStyle name="Normal 3 4 7 5" xfId="27002"/>
    <cellStyle name="Normal 3 4 7 5 2" xfId="27003"/>
    <cellStyle name="Normal 3 4 7 5_Category Summary by LOB" xfId="27004"/>
    <cellStyle name="Normal 3 4 7 6" xfId="27005"/>
    <cellStyle name="Normal 3 4 7 6 2" xfId="27006"/>
    <cellStyle name="Normal 3 4 7 6_Category Summary by LOB" xfId="27007"/>
    <cellStyle name="Normal 3 4 7 7" xfId="27008"/>
    <cellStyle name="Normal 3 4 7 7 2" xfId="27009"/>
    <cellStyle name="Normal 3 4 7 7_Category Summary by LOB" xfId="27010"/>
    <cellStyle name="Normal 3 4 7 8" xfId="27011"/>
    <cellStyle name="Normal 3 4 7 8 2" xfId="27012"/>
    <cellStyle name="Normal 3 4 7 8_Category Summary by LOB" xfId="27013"/>
    <cellStyle name="Normal 3 4 7 9" xfId="27014"/>
    <cellStyle name="Normal 3 4 7 9 2" xfId="27015"/>
    <cellStyle name="Normal 3 4 7 9_Category Summary by LOB" xfId="27016"/>
    <cellStyle name="Normal 3 4 7_Category Summary by LOB" xfId="27017"/>
    <cellStyle name="Normal 3 4 8" xfId="27018"/>
    <cellStyle name="Normal 3 4 8 10" xfId="27019"/>
    <cellStyle name="Normal 3 4 8 10 2" xfId="27020"/>
    <cellStyle name="Normal 3 4 8 10_Category Summary by LOB" xfId="27021"/>
    <cellStyle name="Normal 3 4 8 11" xfId="27022"/>
    <cellStyle name="Normal 3 4 8 2" xfId="27023"/>
    <cellStyle name="Normal 3 4 8 2 2" xfId="27024"/>
    <cellStyle name="Normal 3 4 8 2 2 2" xfId="27025"/>
    <cellStyle name="Normal 3 4 8 2 2_Category Summary by LOB" xfId="27026"/>
    <cellStyle name="Normal 3 4 8 2 3" xfId="27027"/>
    <cellStyle name="Normal 3 4 8 2 3 2" xfId="27028"/>
    <cellStyle name="Normal 3 4 8 2 3_Category Summary by LOB" xfId="27029"/>
    <cellStyle name="Normal 3 4 8 2 4" xfId="27030"/>
    <cellStyle name="Normal 3 4 8 2 4 2" xfId="27031"/>
    <cellStyle name="Normal 3 4 8 2 4_Category Summary by LOB" xfId="27032"/>
    <cellStyle name="Normal 3 4 8 2 5" xfId="27033"/>
    <cellStyle name="Normal 3 4 8 2 5 2" xfId="27034"/>
    <cellStyle name="Normal 3 4 8 2 5_Category Summary by LOB" xfId="27035"/>
    <cellStyle name="Normal 3 4 8 2 6" xfId="27036"/>
    <cellStyle name="Normal 3 4 8 2 6 2" xfId="27037"/>
    <cellStyle name="Normal 3 4 8 2 6_Category Summary by LOB" xfId="27038"/>
    <cellStyle name="Normal 3 4 8 2 7" xfId="27039"/>
    <cellStyle name="Normal 3 4 8 2 7 2" xfId="27040"/>
    <cellStyle name="Normal 3 4 8 2 7_Category Summary by LOB" xfId="27041"/>
    <cellStyle name="Normal 3 4 8 2 8" xfId="27042"/>
    <cellStyle name="Normal 3 4 8 2 8 2" xfId="27043"/>
    <cellStyle name="Normal 3 4 8 2 8_Category Summary by LOB" xfId="27044"/>
    <cellStyle name="Normal 3 4 8 2 9" xfId="27045"/>
    <cellStyle name="Normal 3 4 8 2_Category Summary by LOB" xfId="27046"/>
    <cellStyle name="Normal 3 4 8 3" xfId="27047"/>
    <cellStyle name="Normal 3 4 8 3 2" xfId="27048"/>
    <cellStyle name="Normal 3 4 8 3 2 2" xfId="27049"/>
    <cellStyle name="Normal 3 4 8 3 2_Category Summary by LOB" xfId="27050"/>
    <cellStyle name="Normal 3 4 8 3 3" xfId="27051"/>
    <cellStyle name="Normal 3 4 8 3 3 2" xfId="27052"/>
    <cellStyle name="Normal 3 4 8 3 3_Category Summary by LOB" xfId="27053"/>
    <cellStyle name="Normal 3 4 8 3 4" xfId="27054"/>
    <cellStyle name="Normal 3 4 8 3 4 2" xfId="27055"/>
    <cellStyle name="Normal 3 4 8 3 4_Category Summary by LOB" xfId="27056"/>
    <cellStyle name="Normal 3 4 8 3 5" xfId="27057"/>
    <cellStyle name="Normal 3 4 8 3 5 2" xfId="27058"/>
    <cellStyle name="Normal 3 4 8 3 5_Category Summary by LOB" xfId="27059"/>
    <cellStyle name="Normal 3 4 8 3 6" xfId="27060"/>
    <cellStyle name="Normal 3 4 8 3 6 2" xfId="27061"/>
    <cellStyle name="Normal 3 4 8 3 6_Category Summary by LOB" xfId="27062"/>
    <cellStyle name="Normal 3 4 8 3 7" xfId="27063"/>
    <cellStyle name="Normal 3 4 8 3 7 2" xfId="27064"/>
    <cellStyle name="Normal 3 4 8 3 7_Category Summary by LOB" xfId="27065"/>
    <cellStyle name="Normal 3 4 8 3 8" xfId="27066"/>
    <cellStyle name="Normal 3 4 8 3 8 2" xfId="27067"/>
    <cellStyle name="Normal 3 4 8 3 8_Category Summary by LOB" xfId="27068"/>
    <cellStyle name="Normal 3 4 8 3 9" xfId="27069"/>
    <cellStyle name="Normal 3 4 8 3_Category Summary by LOB" xfId="27070"/>
    <cellStyle name="Normal 3 4 8 4" xfId="27071"/>
    <cellStyle name="Normal 3 4 8 4 2" xfId="27072"/>
    <cellStyle name="Normal 3 4 8 4_Category Summary by LOB" xfId="27073"/>
    <cellStyle name="Normal 3 4 8 5" xfId="27074"/>
    <cellStyle name="Normal 3 4 8 5 2" xfId="27075"/>
    <cellStyle name="Normal 3 4 8 5_Category Summary by LOB" xfId="27076"/>
    <cellStyle name="Normal 3 4 8 6" xfId="27077"/>
    <cellStyle name="Normal 3 4 8 6 2" xfId="27078"/>
    <cellStyle name="Normal 3 4 8 6_Category Summary by LOB" xfId="27079"/>
    <cellStyle name="Normal 3 4 8 7" xfId="27080"/>
    <cellStyle name="Normal 3 4 8 7 2" xfId="27081"/>
    <cellStyle name="Normal 3 4 8 7_Category Summary by LOB" xfId="27082"/>
    <cellStyle name="Normal 3 4 8 8" xfId="27083"/>
    <cellStyle name="Normal 3 4 8 8 2" xfId="27084"/>
    <cellStyle name="Normal 3 4 8 8_Category Summary by LOB" xfId="27085"/>
    <cellStyle name="Normal 3 4 8 9" xfId="27086"/>
    <cellStyle name="Normal 3 4 8 9 2" xfId="27087"/>
    <cellStyle name="Normal 3 4 8 9_Category Summary by LOB" xfId="27088"/>
    <cellStyle name="Normal 3 4 8_Category Summary by LOB" xfId="27089"/>
    <cellStyle name="Normal 3 4 9" xfId="27090"/>
    <cellStyle name="Normal 3 4 9 10" xfId="27091"/>
    <cellStyle name="Normal 3 4 9 10 2" xfId="27092"/>
    <cellStyle name="Normal 3 4 9 10_Category Summary by LOB" xfId="27093"/>
    <cellStyle name="Normal 3 4 9 11" xfId="27094"/>
    <cellStyle name="Normal 3 4 9 2" xfId="27095"/>
    <cellStyle name="Normal 3 4 9 2 2" xfId="27096"/>
    <cellStyle name="Normal 3 4 9 2 2 2" xfId="27097"/>
    <cellStyle name="Normal 3 4 9 2 2_Category Summary by LOB" xfId="27098"/>
    <cellStyle name="Normal 3 4 9 2 3" xfId="27099"/>
    <cellStyle name="Normal 3 4 9 2 3 2" xfId="27100"/>
    <cellStyle name="Normal 3 4 9 2 3_Category Summary by LOB" xfId="27101"/>
    <cellStyle name="Normal 3 4 9 2 4" xfId="27102"/>
    <cellStyle name="Normal 3 4 9 2 4 2" xfId="27103"/>
    <cellStyle name="Normal 3 4 9 2 4_Category Summary by LOB" xfId="27104"/>
    <cellStyle name="Normal 3 4 9 2 5" xfId="27105"/>
    <cellStyle name="Normal 3 4 9 2 5 2" xfId="27106"/>
    <cellStyle name="Normal 3 4 9 2 5_Category Summary by LOB" xfId="27107"/>
    <cellStyle name="Normal 3 4 9 2 6" xfId="27108"/>
    <cellStyle name="Normal 3 4 9 2 6 2" xfId="27109"/>
    <cellStyle name="Normal 3 4 9 2 6_Category Summary by LOB" xfId="27110"/>
    <cellStyle name="Normal 3 4 9 2 7" xfId="27111"/>
    <cellStyle name="Normal 3 4 9 2 7 2" xfId="27112"/>
    <cellStyle name="Normal 3 4 9 2 7_Category Summary by LOB" xfId="27113"/>
    <cellStyle name="Normal 3 4 9 2 8" xfId="27114"/>
    <cellStyle name="Normal 3 4 9 2 8 2" xfId="27115"/>
    <cellStyle name="Normal 3 4 9 2 8_Category Summary by LOB" xfId="27116"/>
    <cellStyle name="Normal 3 4 9 2 9" xfId="27117"/>
    <cellStyle name="Normal 3 4 9 2_Category Summary by LOB" xfId="27118"/>
    <cellStyle name="Normal 3 4 9 3" xfId="27119"/>
    <cellStyle name="Normal 3 4 9 3 2" xfId="27120"/>
    <cellStyle name="Normal 3 4 9 3 2 2" xfId="27121"/>
    <cellStyle name="Normal 3 4 9 3 2_Category Summary by LOB" xfId="27122"/>
    <cellStyle name="Normal 3 4 9 3 3" xfId="27123"/>
    <cellStyle name="Normal 3 4 9 3 3 2" xfId="27124"/>
    <cellStyle name="Normal 3 4 9 3 3_Category Summary by LOB" xfId="27125"/>
    <cellStyle name="Normal 3 4 9 3 4" xfId="27126"/>
    <cellStyle name="Normal 3 4 9 3 4 2" xfId="27127"/>
    <cellStyle name="Normal 3 4 9 3 4_Category Summary by LOB" xfId="27128"/>
    <cellStyle name="Normal 3 4 9 3 5" xfId="27129"/>
    <cellStyle name="Normal 3 4 9 3 5 2" xfId="27130"/>
    <cellStyle name="Normal 3 4 9 3 5_Category Summary by LOB" xfId="27131"/>
    <cellStyle name="Normal 3 4 9 3 6" xfId="27132"/>
    <cellStyle name="Normal 3 4 9 3 6 2" xfId="27133"/>
    <cellStyle name="Normal 3 4 9 3 6_Category Summary by LOB" xfId="27134"/>
    <cellStyle name="Normal 3 4 9 3 7" xfId="27135"/>
    <cellStyle name="Normal 3 4 9 3 7 2" xfId="27136"/>
    <cellStyle name="Normal 3 4 9 3 7_Category Summary by LOB" xfId="27137"/>
    <cellStyle name="Normal 3 4 9 3 8" xfId="27138"/>
    <cellStyle name="Normal 3 4 9 3 8 2" xfId="27139"/>
    <cellStyle name="Normal 3 4 9 3 8_Category Summary by LOB" xfId="27140"/>
    <cellStyle name="Normal 3 4 9 3 9" xfId="27141"/>
    <cellStyle name="Normal 3 4 9 3_Category Summary by LOB" xfId="27142"/>
    <cellStyle name="Normal 3 4 9 4" xfId="27143"/>
    <cellStyle name="Normal 3 4 9 4 2" xfId="27144"/>
    <cellStyle name="Normal 3 4 9 4_Category Summary by LOB" xfId="27145"/>
    <cellStyle name="Normal 3 4 9 5" xfId="27146"/>
    <cellStyle name="Normal 3 4 9 5 2" xfId="27147"/>
    <cellStyle name="Normal 3 4 9 5_Category Summary by LOB" xfId="27148"/>
    <cellStyle name="Normal 3 4 9 6" xfId="27149"/>
    <cellStyle name="Normal 3 4 9 6 2" xfId="27150"/>
    <cellStyle name="Normal 3 4 9 6_Category Summary by LOB" xfId="27151"/>
    <cellStyle name="Normal 3 4 9 7" xfId="27152"/>
    <cellStyle name="Normal 3 4 9 7 2" xfId="27153"/>
    <cellStyle name="Normal 3 4 9 7_Category Summary by LOB" xfId="27154"/>
    <cellStyle name="Normal 3 4 9 8" xfId="27155"/>
    <cellStyle name="Normal 3 4 9 8 2" xfId="27156"/>
    <cellStyle name="Normal 3 4 9 8_Category Summary by LOB" xfId="27157"/>
    <cellStyle name="Normal 3 4 9 9" xfId="27158"/>
    <cellStyle name="Normal 3 4 9 9 2" xfId="27159"/>
    <cellStyle name="Normal 3 4 9 9_Category Summary by LOB" xfId="27160"/>
    <cellStyle name="Normal 3 4 9_Category Summary by LOB" xfId="27161"/>
    <cellStyle name="Normal 3 4_Category Summary by LOB" xfId="27162"/>
    <cellStyle name="Normal 3 40" xfId="27163"/>
    <cellStyle name="Normal 3 40 2" xfId="27164"/>
    <cellStyle name="Normal 3 40 2 2" xfId="27165"/>
    <cellStyle name="Normal 3 40 2_Category Summary by LOB" xfId="27166"/>
    <cellStyle name="Normal 3 40 3" xfId="27167"/>
    <cellStyle name="Normal 3 40 3 2" xfId="27168"/>
    <cellStyle name="Normal 3 40 3_Category Summary by LOB" xfId="27169"/>
    <cellStyle name="Normal 3 40 4" xfId="27170"/>
    <cellStyle name="Normal 3 40 4 2" xfId="27171"/>
    <cellStyle name="Normal 3 40 4_Category Summary by LOB" xfId="27172"/>
    <cellStyle name="Normal 3 40 5" xfId="27173"/>
    <cellStyle name="Normal 3 40 5 2" xfId="27174"/>
    <cellStyle name="Normal 3 40 5_Category Summary by LOB" xfId="27175"/>
    <cellStyle name="Normal 3 40 6" xfId="27176"/>
    <cellStyle name="Normal 3 40 6 2" xfId="27177"/>
    <cellStyle name="Normal 3 40 6_Category Summary by LOB" xfId="27178"/>
    <cellStyle name="Normal 3 40 7" xfId="27179"/>
    <cellStyle name="Normal 3 40 7 2" xfId="27180"/>
    <cellStyle name="Normal 3 40 7_Category Summary by LOB" xfId="27181"/>
    <cellStyle name="Normal 3 40 8" xfId="27182"/>
    <cellStyle name="Normal 3 40 8 2" xfId="27183"/>
    <cellStyle name="Normal 3 40 8_Category Summary by LOB" xfId="27184"/>
    <cellStyle name="Normal 3 40 9" xfId="27185"/>
    <cellStyle name="Normal 3 40_Category Summary by LOB" xfId="27186"/>
    <cellStyle name="Normal 3 41" xfId="27187"/>
    <cellStyle name="Normal 3 41 2" xfId="27188"/>
    <cellStyle name="Normal 3 41 2 2" xfId="27189"/>
    <cellStyle name="Normal 3 41 2_Category Summary by LOB" xfId="27190"/>
    <cellStyle name="Normal 3 41 3" xfId="27191"/>
    <cellStyle name="Normal 3 41 3 2" xfId="27192"/>
    <cellStyle name="Normal 3 41 3_Category Summary by LOB" xfId="27193"/>
    <cellStyle name="Normal 3 41 4" xfId="27194"/>
    <cellStyle name="Normal 3 41 4 2" xfId="27195"/>
    <cellStyle name="Normal 3 41 4_Category Summary by LOB" xfId="27196"/>
    <cellStyle name="Normal 3 41 5" xfId="27197"/>
    <cellStyle name="Normal 3 41 5 2" xfId="27198"/>
    <cellStyle name="Normal 3 41 5_Category Summary by LOB" xfId="27199"/>
    <cellStyle name="Normal 3 41 6" xfId="27200"/>
    <cellStyle name="Normal 3 41 6 2" xfId="27201"/>
    <cellStyle name="Normal 3 41 6_Category Summary by LOB" xfId="27202"/>
    <cellStyle name="Normal 3 41 7" xfId="27203"/>
    <cellStyle name="Normal 3 41 7 2" xfId="27204"/>
    <cellStyle name="Normal 3 41 7_Category Summary by LOB" xfId="27205"/>
    <cellStyle name="Normal 3 41 8" xfId="27206"/>
    <cellStyle name="Normal 3 41 8 2" xfId="27207"/>
    <cellStyle name="Normal 3 41 8_Category Summary by LOB" xfId="27208"/>
    <cellStyle name="Normal 3 41 9" xfId="27209"/>
    <cellStyle name="Normal 3 41_Category Summary by LOB" xfId="27210"/>
    <cellStyle name="Normal 3 42" xfId="27211"/>
    <cellStyle name="Normal 3 42 2" xfId="27212"/>
    <cellStyle name="Normal 3 42 2 2" xfId="27213"/>
    <cellStyle name="Normal 3 42 2_Category Summary by LOB" xfId="27214"/>
    <cellStyle name="Normal 3 42 3" xfId="27215"/>
    <cellStyle name="Normal 3 42 3 2" xfId="27216"/>
    <cellStyle name="Normal 3 42 3_Category Summary by LOB" xfId="27217"/>
    <cellStyle name="Normal 3 42 4" xfId="27218"/>
    <cellStyle name="Normal 3 42 4 2" xfId="27219"/>
    <cellStyle name="Normal 3 42 4_Category Summary by LOB" xfId="27220"/>
    <cellStyle name="Normal 3 42 5" xfId="27221"/>
    <cellStyle name="Normal 3 42 5 2" xfId="27222"/>
    <cellStyle name="Normal 3 42 5_Category Summary by LOB" xfId="27223"/>
    <cellStyle name="Normal 3 42 6" xfId="27224"/>
    <cellStyle name="Normal 3 42 6 2" xfId="27225"/>
    <cellStyle name="Normal 3 42 6_Category Summary by LOB" xfId="27226"/>
    <cellStyle name="Normal 3 42 7" xfId="27227"/>
    <cellStyle name="Normal 3 42 7 2" xfId="27228"/>
    <cellStyle name="Normal 3 42 7_Category Summary by LOB" xfId="27229"/>
    <cellStyle name="Normal 3 42 8" xfId="27230"/>
    <cellStyle name="Normal 3 42 8 2" xfId="27231"/>
    <cellStyle name="Normal 3 42 8_Category Summary by LOB" xfId="27232"/>
    <cellStyle name="Normal 3 42 9" xfId="27233"/>
    <cellStyle name="Normal 3 42_Category Summary by LOB" xfId="27234"/>
    <cellStyle name="Normal 3 43" xfId="27235"/>
    <cellStyle name="Normal 3 43 2" xfId="27236"/>
    <cellStyle name="Normal 3 43_Category Summary by LOB" xfId="27237"/>
    <cellStyle name="Normal 3 44" xfId="27238"/>
    <cellStyle name="Normal 3 44 2" xfId="27239"/>
    <cellStyle name="Normal 3 44_Category Summary by LOB" xfId="27240"/>
    <cellStyle name="Normal 3 45" xfId="27241"/>
    <cellStyle name="Normal 3 46" xfId="27242"/>
    <cellStyle name="Normal 3 47" xfId="27243"/>
    <cellStyle name="Normal 3 48" xfId="27244"/>
    <cellStyle name="Normal 3 49" xfId="27245"/>
    <cellStyle name="Normal 3 49 2" xfId="27246"/>
    <cellStyle name="Normal 3 49_Category Summary by LOB" xfId="27247"/>
    <cellStyle name="Normal 3 5" xfId="27248"/>
    <cellStyle name="Normal 3 5 10" xfId="27249"/>
    <cellStyle name="Normal 3 5 10 10" xfId="27250"/>
    <cellStyle name="Normal 3 5 10 10 2" xfId="27251"/>
    <cellStyle name="Normal 3 5 10 10_Category Summary by LOB" xfId="27252"/>
    <cellStyle name="Normal 3 5 10 11" xfId="27253"/>
    <cellStyle name="Normal 3 5 10 2" xfId="27254"/>
    <cellStyle name="Normal 3 5 10 2 2" xfId="27255"/>
    <cellStyle name="Normal 3 5 10 2 2 2" xfId="27256"/>
    <cellStyle name="Normal 3 5 10 2 2_Category Summary by LOB" xfId="27257"/>
    <cellStyle name="Normal 3 5 10 2 3" xfId="27258"/>
    <cellStyle name="Normal 3 5 10 2 3 2" xfId="27259"/>
    <cellStyle name="Normal 3 5 10 2 3_Category Summary by LOB" xfId="27260"/>
    <cellStyle name="Normal 3 5 10 2 4" xfId="27261"/>
    <cellStyle name="Normal 3 5 10 2 4 2" xfId="27262"/>
    <cellStyle name="Normal 3 5 10 2 4_Category Summary by LOB" xfId="27263"/>
    <cellStyle name="Normal 3 5 10 2 5" xfId="27264"/>
    <cellStyle name="Normal 3 5 10 2 5 2" xfId="27265"/>
    <cellStyle name="Normal 3 5 10 2 5_Category Summary by LOB" xfId="27266"/>
    <cellStyle name="Normal 3 5 10 2 6" xfId="27267"/>
    <cellStyle name="Normal 3 5 10 2 6 2" xfId="27268"/>
    <cellStyle name="Normal 3 5 10 2 6_Category Summary by LOB" xfId="27269"/>
    <cellStyle name="Normal 3 5 10 2 7" xfId="27270"/>
    <cellStyle name="Normal 3 5 10 2 7 2" xfId="27271"/>
    <cellStyle name="Normal 3 5 10 2 7_Category Summary by LOB" xfId="27272"/>
    <cellStyle name="Normal 3 5 10 2 8" xfId="27273"/>
    <cellStyle name="Normal 3 5 10 2 8 2" xfId="27274"/>
    <cellStyle name="Normal 3 5 10 2 8_Category Summary by LOB" xfId="27275"/>
    <cellStyle name="Normal 3 5 10 2 9" xfId="27276"/>
    <cellStyle name="Normal 3 5 10 2_Category Summary by LOB" xfId="27277"/>
    <cellStyle name="Normal 3 5 10 3" xfId="27278"/>
    <cellStyle name="Normal 3 5 10 3 2" xfId="27279"/>
    <cellStyle name="Normal 3 5 10 3 2 2" xfId="27280"/>
    <cellStyle name="Normal 3 5 10 3 2_Category Summary by LOB" xfId="27281"/>
    <cellStyle name="Normal 3 5 10 3 3" xfId="27282"/>
    <cellStyle name="Normal 3 5 10 3 3 2" xfId="27283"/>
    <cellStyle name="Normal 3 5 10 3 3_Category Summary by LOB" xfId="27284"/>
    <cellStyle name="Normal 3 5 10 3 4" xfId="27285"/>
    <cellStyle name="Normal 3 5 10 3 4 2" xfId="27286"/>
    <cellStyle name="Normal 3 5 10 3 4_Category Summary by LOB" xfId="27287"/>
    <cellStyle name="Normal 3 5 10 3 5" xfId="27288"/>
    <cellStyle name="Normal 3 5 10 3 5 2" xfId="27289"/>
    <cellStyle name="Normal 3 5 10 3 5_Category Summary by LOB" xfId="27290"/>
    <cellStyle name="Normal 3 5 10 3 6" xfId="27291"/>
    <cellStyle name="Normal 3 5 10 3 6 2" xfId="27292"/>
    <cellStyle name="Normal 3 5 10 3 6_Category Summary by LOB" xfId="27293"/>
    <cellStyle name="Normal 3 5 10 3 7" xfId="27294"/>
    <cellStyle name="Normal 3 5 10 3 7 2" xfId="27295"/>
    <cellStyle name="Normal 3 5 10 3 7_Category Summary by LOB" xfId="27296"/>
    <cellStyle name="Normal 3 5 10 3 8" xfId="27297"/>
    <cellStyle name="Normal 3 5 10 3 8 2" xfId="27298"/>
    <cellStyle name="Normal 3 5 10 3 8_Category Summary by LOB" xfId="27299"/>
    <cellStyle name="Normal 3 5 10 3 9" xfId="27300"/>
    <cellStyle name="Normal 3 5 10 3_Category Summary by LOB" xfId="27301"/>
    <cellStyle name="Normal 3 5 10 4" xfId="27302"/>
    <cellStyle name="Normal 3 5 10 4 2" xfId="27303"/>
    <cellStyle name="Normal 3 5 10 4_Category Summary by LOB" xfId="27304"/>
    <cellStyle name="Normal 3 5 10 5" xfId="27305"/>
    <cellStyle name="Normal 3 5 10 5 2" xfId="27306"/>
    <cellStyle name="Normal 3 5 10 5_Category Summary by LOB" xfId="27307"/>
    <cellStyle name="Normal 3 5 10 6" xfId="27308"/>
    <cellStyle name="Normal 3 5 10 6 2" xfId="27309"/>
    <cellStyle name="Normal 3 5 10 6_Category Summary by LOB" xfId="27310"/>
    <cellStyle name="Normal 3 5 10 7" xfId="27311"/>
    <cellStyle name="Normal 3 5 10 7 2" xfId="27312"/>
    <cellStyle name="Normal 3 5 10 7_Category Summary by LOB" xfId="27313"/>
    <cellStyle name="Normal 3 5 10 8" xfId="27314"/>
    <cellStyle name="Normal 3 5 10 8 2" xfId="27315"/>
    <cellStyle name="Normal 3 5 10 8_Category Summary by LOB" xfId="27316"/>
    <cellStyle name="Normal 3 5 10 9" xfId="27317"/>
    <cellStyle name="Normal 3 5 10 9 2" xfId="27318"/>
    <cellStyle name="Normal 3 5 10 9_Category Summary by LOB" xfId="27319"/>
    <cellStyle name="Normal 3 5 10_Category Summary by LOB" xfId="27320"/>
    <cellStyle name="Normal 3 5 11" xfId="27321"/>
    <cellStyle name="Normal 3 5 11 10" xfId="27322"/>
    <cellStyle name="Normal 3 5 11 10 2" xfId="27323"/>
    <cellStyle name="Normal 3 5 11 10_Category Summary by LOB" xfId="27324"/>
    <cellStyle name="Normal 3 5 11 11" xfId="27325"/>
    <cellStyle name="Normal 3 5 11 2" xfId="27326"/>
    <cellStyle name="Normal 3 5 11 2 2" xfId="27327"/>
    <cellStyle name="Normal 3 5 11 2 2 2" xfId="27328"/>
    <cellStyle name="Normal 3 5 11 2 2_Category Summary by LOB" xfId="27329"/>
    <cellStyle name="Normal 3 5 11 2 3" xfId="27330"/>
    <cellStyle name="Normal 3 5 11 2 3 2" xfId="27331"/>
    <cellStyle name="Normal 3 5 11 2 3_Category Summary by LOB" xfId="27332"/>
    <cellStyle name="Normal 3 5 11 2 4" xfId="27333"/>
    <cellStyle name="Normal 3 5 11 2 4 2" xfId="27334"/>
    <cellStyle name="Normal 3 5 11 2 4_Category Summary by LOB" xfId="27335"/>
    <cellStyle name="Normal 3 5 11 2 5" xfId="27336"/>
    <cellStyle name="Normal 3 5 11 2 5 2" xfId="27337"/>
    <cellStyle name="Normal 3 5 11 2 5_Category Summary by LOB" xfId="27338"/>
    <cellStyle name="Normal 3 5 11 2 6" xfId="27339"/>
    <cellStyle name="Normal 3 5 11 2 6 2" xfId="27340"/>
    <cellStyle name="Normal 3 5 11 2 6_Category Summary by LOB" xfId="27341"/>
    <cellStyle name="Normal 3 5 11 2 7" xfId="27342"/>
    <cellStyle name="Normal 3 5 11 2 7 2" xfId="27343"/>
    <cellStyle name="Normal 3 5 11 2 7_Category Summary by LOB" xfId="27344"/>
    <cellStyle name="Normal 3 5 11 2 8" xfId="27345"/>
    <cellStyle name="Normal 3 5 11 2 8 2" xfId="27346"/>
    <cellStyle name="Normal 3 5 11 2 8_Category Summary by LOB" xfId="27347"/>
    <cellStyle name="Normal 3 5 11 2 9" xfId="27348"/>
    <cellStyle name="Normal 3 5 11 2_Category Summary by LOB" xfId="27349"/>
    <cellStyle name="Normal 3 5 11 3" xfId="27350"/>
    <cellStyle name="Normal 3 5 11 3 2" xfId="27351"/>
    <cellStyle name="Normal 3 5 11 3 2 2" xfId="27352"/>
    <cellStyle name="Normal 3 5 11 3 2_Category Summary by LOB" xfId="27353"/>
    <cellStyle name="Normal 3 5 11 3 3" xfId="27354"/>
    <cellStyle name="Normal 3 5 11 3 3 2" xfId="27355"/>
    <cellStyle name="Normal 3 5 11 3 3_Category Summary by LOB" xfId="27356"/>
    <cellStyle name="Normal 3 5 11 3 4" xfId="27357"/>
    <cellStyle name="Normal 3 5 11 3 4 2" xfId="27358"/>
    <cellStyle name="Normal 3 5 11 3 4_Category Summary by LOB" xfId="27359"/>
    <cellStyle name="Normal 3 5 11 3 5" xfId="27360"/>
    <cellStyle name="Normal 3 5 11 3 5 2" xfId="27361"/>
    <cellStyle name="Normal 3 5 11 3 5_Category Summary by LOB" xfId="27362"/>
    <cellStyle name="Normal 3 5 11 3 6" xfId="27363"/>
    <cellStyle name="Normal 3 5 11 3 6 2" xfId="27364"/>
    <cellStyle name="Normal 3 5 11 3 6_Category Summary by LOB" xfId="27365"/>
    <cellStyle name="Normal 3 5 11 3 7" xfId="27366"/>
    <cellStyle name="Normal 3 5 11 3 7 2" xfId="27367"/>
    <cellStyle name="Normal 3 5 11 3 7_Category Summary by LOB" xfId="27368"/>
    <cellStyle name="Normal 3 5 11 3 8" xfId="27369"/>
    <cellStyle name="Normal 3 5 11 3 8 2" xfId="27370"/>
    <cellStyle name="Normal 3 5 11 3 8_Category Summary by LOB" xfId="27371"/>
    <cellStyle name="Normal 3 5 11 3 9" xfId="27372"/>
    <cellStyle name="Normal 3 5 11 3_Category Summary by LOB" xfId="27373"/>
    <cellStyle name="Normal 3 5 11 4" xfId="27374"/>
    <cellStyle name="Normal 3 5 11 4 2" xfId="27375"/>
    <cellStyle name="Normal 3 5 11 4_Category Summary by LOB" xfId="27376"/>
    <cellStyle name="Normal 3 5 11 5" xfId="27377"/>
    <cellStyle name="Normal 3 5 11 5 2" xfId="27378"/>
    <cellStyle name="Normal 3 5 11 5_Category Summary by LOB" xfId="27379"/>
    <cellStyle name="Normal 3 5 11 6" xfId="27380"/>
    <cellStyle name="Normal 3 5 11 6 2" xfId="27381"/>
    <cellStyle name="Normal 3 5 11 6_Category Summary by LOB" xfId="27382"/>
    <cellStyle name="Normal 3 5 11 7" xfId="27383"/>
    <cellStyle name="Normal 3 5 11 7 2" xfId="27384"/>
    <cellStyle name="Normal 3 5 11 7_Category Summary by LOB" xfId="27385"/>
    <cellStyle name="Normal 3 5 11 8" xfId="27386"/>
    <cellStyle name="Normal 3 5 11 8 2" xfId="27387"/>
    <cellStyle name="Normal 3 5 11 8_Category Summary by LOB" xfId="27388"/>
    <cellStyle name="Normal 3 5 11 9" xfId="27389"/>
    <cellStyle name="Normal 3 5 11 9 2" xfId="27390"/>
    <cellStyle name="Normal 3 5 11 9_Category Summary by LOB" xfId="27391"/>
    <cellStyle name="Normal 3 5 11_Category Summary by LOB" xfId="27392"/>
    <cellStyle name="Normal 3 5 12" xfId="27393"/>
    <cellStyle name="Normal 3 5 12 10" xfId="27394"/>
    <cellStyle name="Normal 3 5 12 10 2" xfId="27395"/>
    <cellStyle name="Normal 3 5 12 10_Category Summary by LOB" xfId="27396"/>
    <cellStyle name="Normal 3 5 12 11" xfId="27397"/>
    <cellStyle name="Normal 3 5 12 2" xfId="27398"/>
    <cellStyle name="Normal 3 5 12 2 2" xfId="27399"/>
    <cellStyle name="Normal 3 5 12 2 2 2" xfId="27400"/>
    <cellStyle name="Normal 3 5 12 2 2_Category Summary by LOB" xfId="27401"/>
    <cellStyle name="Normal 3 5 12 2 3" xfId="27402"/>
    <cellStyle name="Normal 3 5 12 2 3 2" xfId="27403"/>
    <cellStyle name="Normal 3 5 12 2 3_Category Summary by LOB" xfId="27404"/>
    <cellStyle name="Normal 3 5 12 2 4" xfId="27405"/>
    <cellStyle name="Normal 3 5 12 2 4 2" xfId="27406"/>
    <cellStyle name="Normal 3 5 12 2 4_Category Summary by LOB" xfId="27407"/>
    <cellStyle name="Normal 3 5 12 2 5" xfId="27408"/>
    <cellStyle name="Normal 3 5 12 2 5 2" xfId="27409"/>
    <cellStyle name="Normal 3 5 12 2 5_Category Summary by LOB" xfId="27410"/>
    <cellStyle name="Normal 3 5 12 2 6" xfId="27411"/>
    <cellStyle name="Normal 3 5 12 2 6 2" xfId="27412"/>
    <cellStyle name="Normal 3 5 12 2 6_Category Summary by LOB" xfId="27413"/>
    <cellStyle name="Normal 3 5 12 2 7" xfId="27414"/>
    <cellStyle name="Normal 3 5 12 2 7 2" xfId="27415"/>
    <cellStyle name="Normal 3 5 12 2 7_Category Summary by LOB" xfId="27416"/>
    <cellStyle name="Normal 3 5 12 2 8" xfId="27417"/>
    <cellStyle name="Normal 3 5 12 2 8 2" xfId="27418"/>
    <cellStyle name="Normal 3 5 12 2 8_Category Summary by LOB" xfId="27419"/>
    <cellStyle name="Normal 3 5 12 2 9" xfId="27420"/>
    <cellStyle name="Normal 3 5 12 2_Category Summary by LOB" xfId="27421"/>
    <cellStyle name="Normal 3 5 12 3" xfId="27422"/>
    <cellStyle name="Normal 3 5 12 3 2" xfId="27423"/>
    <cellStyle name="Normal 3 5 12 3 2 2" xfId="27424"/>
    <cellStyle name="Normal 3 5 12 3 2_Category Summary by LOB" xfId="27425"/>
    <cellStyle name="Normal 3 5 12 3 3" xfId="27426"/>
    <cellStyle name="Normal 3 5 12 3 3 2" xfId="27427"/>
    <cellStyle name="Normal 3 5 12 3 3_Category Summary by LOB" xfId="27428"/>
    <cellStyle name="Normal 3 5 12 3 4" xfId="27429"/>
    <cellStyle name="Normal 3 5 12 3 4 2" xfId="27430"/>
    <cellStyle name="Normal 3 5 12 3 4_Category Summary by LOB" xfId="27431"/>
    <cellStyle name="Normal 3 5 12 3 5" xfId="27432"/>
    <cellStyle name="Normal 3 5 12 3 5 2" xfId="27433"/>
    <cellStyle name="Normal 3 5 12 3 5_Category Summary by LOB" xfId="27434"/>
    <cellStyle name="Normal 3 5 12 3 6" xfId="27435"/>
    <cellStyle name="Normal 3 5 12 3 6 2" xfId="27436"/>
    <cellStyle name="Normal 3 5 12 3 6_Category Summary by LOB" xfId="27437"/>
    <cellStyle name="Normal 3 5 12 3 7" xfId="27438"/>
    <cellStyle name="Normal 3 5 12 3 7 2" xfId="27439"/>
    <cellStyle name="Normal 3 5 12 3 7_Category Summary by LOB" xfId="27440"/>
    <cellStyle name="Normal 3 5 12 3 8" xfId="27441"/>
    <cellStyle name="Normal 3 5 12 3 8 2" xfId="27442"/>
    <cellStyle name="Normal 3 5 12 3 8_Category Summary by LOB" xfId="27443"/>
    <cellStyle name="Normal 3 5 12 3 9" xfId="27444"/>
    <cellStyle name="Normal 3 5 12 3_Category Summary by LOB" xfId="27445"/>
    <cellStyle name="Normal 3 5 12 4" xfId="27446"/>
    <cellStyle name="Normal 3 5 12 4 2" xfId="27447"/>
    <cellStyle name="Normal 3 5 12 4_Category Summary by LOB" xfId="27448"/>
    <cellStyle name="Normal 3 5 12 5" xfId="27449"/>
    <cellStyle name="Normal 3 5 12 5 2" xfId="27450"/>
    <cellStyle name="Normal 3 5 12 5_Category Summary by LOB" xfId="27451"/>
    <cellStyle name="Normal 3 5 12 6" xfId="27452"/>
    <cellStyle name="Normal 3 5 12 6 2" xfId="27453"/>
    <cellStyle name="Normal 3 5 12 6_Category Summary by LOB" xfId="27454"/>
    <cellStyle name="Normal 3 5 12 7" xfId="27455"/>
    <cellStyle name="Normal 3 5 12 7 2" xfId="27456"/>
    <cellStyle name="Normal 3 5 12 7_Category Summary by LOB" xfId="27457"/>
    <cellStyle name="Normal 3 5 12 8" xfId="27458"/>
    <cellStyle name="Normal 3 5 12 8 2" xfId="27459"/>
    <cellStyle name="Normal 3 5 12 8_Category Summary by LOB" xfId="27460"/>
    <cellStyle name="Normal 3 5 12 9" xfId="27461"/>
    <cellStyle name="Normal 3 5 12 9 2" xfId="27462"/>
    <cellStyle name="Normal 3 5 12 9_Category Summary by LOB" xfId="27463"/>
    <cellStyle name="Normal 3 5 12_Category Summary by LOB" xfId="27464"/>
    <cellStyle name="Normal 3 5 13" xfId="27465"/>
    <cellStyle name="Normal 3 5 13 10" xfId="27466"/>
    <cellStyle name="Normal 3 5 13 10 2" xfId="27467"/>
    <cellStyle name="Normal 3 5 13 10_Category Summary by LOB" xfId="27468"/>
    <cellStyle name="Normal 3 5 13 11" xfId="27469"/>
    <cellStyle name="Normal 3 5 13 2" xfId="27470"/>
    <cellStyle name="Normal 3 5 13 2 2" xfId="27471"/>
    <cellStyle name="Normal 3 5 13 2 2 2" xfId="27472"/>
    <cellStyle name="Normal 3 5 13 2 2_Category Summary by LOB" xfId="27473"/>
    <cellStyle name="Normal 3 5 13 2 3" xfId="27474"/>
    <cellStyle name="Normal 3 5 13 2 3 2" xfId="27475"/>
    <cellStyle name="Normal 3 5 13 2 3_Category Summary by LOB" xfId="27476"/>
    <cellStyle name="Normal 3 5 13 2 4" xfId="27477"/>
    <cellStyle name="Normal 3 5 13 2 4 2" xfId="27478"/>
    <cellStyle name="Normal 3 5 13 2 4_Category Summary by LOB" xfId="27479"/>
    <cellStyle name="Normal 3 5 13 2 5" xfId="27480"/>
    <cellStyle name="Normal 3 5 13 2 5 2" xfId="27481"/>
    <cellStyle name="Normal 3 5 13 2 5_Category Summary by LOB" xfId="27482"/>
    <cellStyle name="Normal 3 5 13 2 6" xfId="27483"/>
    <cellStyle name="Normal 3 5 13 2 6 2" xfId="27484"/>
    <cellStyle name="Normal 3 5 13 2 6_Category Summary by LOB" xfId="27485"/>
    <cellStyle name="Normal 3 5 13 2 7" xfId="27486"/>
    <cellStyle name="Normal 3 5 13 2 7 2" xfId="27487"/>
    <cellStyle name="Normal 3 5 13 2 7_Category Summary by LOB" xfId="27488"/>
    <cellStyle name="Normal 3 5 13 2 8" xfId="27489"/>
    <cellStyle name="Normal 3 5 13 2 8 2" xfId="27490"/>
    <cellStyle name="Normal 3 5 13 2 8_Category Summary by LOB" xfId="27491"/>
    <cellStyle name="Normal 3 5 13 2 9" xfId="27492"/>
    <cellStyle name="Normal 3 5 13 2_Category Summary by LOB" xfId="27493"/>
    <cellStyle name="Normal 3 5 13 3" xfId="27494"/>
    <cellStyle name="Normal 3 5 13 3 2" xfId="27495"/>
    <cellStyle name="Normal 3 5 13 3 2 2" xfId="27496"/>
    <cellStyle name="Normal 3 5 13 3 2_Category Summary by LOB" xfId="27497"/>
    <cellStyle name="Normal 3 5 13 3 3" xfId="27498"/>
    <cellStyle name="Normal 3 5 13 3 3 2" xfId="27499"/>
    <cellStyle name="Normal 3 5 13 3 3_Category Summary by LOB" xfId="27500"/>
    <cellStyle name="Normal 3 5 13 3 4" xfId="27501"/>
    <cellStyle name="Normal 3 5 13 3 4 2" xfId="27502"/>
    <cellStyle name="Normal 3 5 13 3 4_Category Summary by LOB" xfId="27503"/>
    <cellStyle name="Normal 3 5 13 3 5" xfId="27504"/>
    <cellStyle name="Normal 3 5 13 3 5 2" xfId="27505"/>
    <cellStyle name="Normal 3 5 13 3 5_Category Summary by LOB" xfId="27506"/>
    <cellStyle name="Normal 3 5 13 3 6" xfId="27507"/>
    <cellStyle name="Normal 3 5 13 3 6 2" xfId="27508"/>
    <cellStyle name="Normal 3 5 13 3 6_Category Summary by LOB" xfId="27509"/>
    <cellStyle name="Normal 3 5 13 3 7" xfId="27510"/>
    <cellStyle name="Normal 3 5 13 3 7 2" xfId="27511"/>
    <cellStyle name="Normal 3 5 13 3 7_Category Summary by LOB" xfId="27512"/>
    <cellStyle name="Normal 3 5 13 3 8" xfId="27513"/>
    <cellStyle name="Normal 3 5 13 3 8 2" xfId="27514"/>
    <cellStyle name="Normal 3 5 13 3 8_Category Summary by LOB" xfId="27515"/>
    <cellStyle name="Normal 3 5 13 3 9" xfId="27516"/>
    <cellStyle name="Normal 3 5 13 3_Category Summary by LOB" xfId="27517"/>
    <cellStyle name="Normal 3 5 13 4" xfId="27518"/>
    <cellStyle name="Normal 3 5 13 4 2" xfId="27519"/>
    <cellStyle name="Normal 3 5 13 4_Category Summary by LOB" xfId="27520"/>
    <cellStyle name="Normal 3 5 13 5" xfId="27521"/>
    <cellStyle name="Normal 3 5 13 5 2" xfId="27522"/>
    <cellStyle name="Normal 3 5 13 5_Category Summary by LOB" xfId="27523"/>
    <cellStyle name="Normal 3 5 13 6" xfId="27524"/>
    <cellStyle name="Normal 3 5 13 6 2" xfId="27525"/>
    <cellStyle name="Normal 3 5 13 6_Category Summary by LOB" xfId="27526"/>
    <cellStyle name="Normal 3 5 13 7" xfId="27527"/>
    <cellStyle name="Normal 3 5 13 7 2" xfId="27528"/>
    <cellStyle name="Normal 3 5 13 7_Category Summary by LOB" xfId="27529"/>
    <cellStyle name="Normal 3 5 13 8" xfId="27530"/>
    <cellStyle name="Normal 3 5 13 8 2" xfId="27531"/>
    <cellStyle name="Normal 3 5 13 8_Category Summary by LOB" xfId="27532"/>
    <cellStyle name="Normal 3 5 13 9" xfId="27533"/>
    <cellStyle name="Normal 3 5 13 9 2" xfId="27534"/>
    <cellStyle name="Normal 3 5 13 9_Category Summary by LOB" xfId="27535"/>
    <cellStyle name="Normal 3 5 13_Category Summary by LOB" xfId="27536"/>
    <cellStyle name="Normal 3 5 14" xfId="27537"/>
    <cellStyle name="Normal 3 5 14 10" xfId="27538"/>
    <cellStyle name="Normal 3 5 14 10 2" xfId="27539"/>
    <cellStyle name="Normal 3 5 14 10_Category Summary by LOB" xfId="27540"/>
    <cellStyle name="Normal 3 5 14 11" xfId="27541"/>
    <cellStyle name="Normal 3 5 14 2" xfId="27542"/>
    <cellStyle name="Normal 3 5 14 2 2" xfId="27543"/>
    <cellStyle name="Normal 3 5 14 2 2 2" xfId="27544"/>
    <cellStyle name="Normal 3 5 14 2 2_Category Summary by LOB" xfId="27545"/>
    <cellStyle name="Normal 3 5 14 2 3" xfId="27546"/>
    <cellStyle name="Normal 3 5 14 2 3 2" xfId="27547"/>
    <cellStyle name="Normal 3 5 14 2 3_Category Summary by LOB" xfId="27548"/>
    <cellStyle name="Normal 3 5 14 2 4" xfId="27549"/>
    <cellStyle name="Normal 3 5 14 2 4 2" xfId="27550"/>
    <cellStyle name="Normal 3 5 14 2 4_Category Summary by LOB" xfId="27551"/>
    <cellStyle name="Normal 3 5 14 2 5" xfId="27552"/>
    <cellStyle name="Normal 3 5 14 2 5 2" xfId="27553"/>
    <cellStyle name="Normal 3 5 14 2 5_Category Summary by LOB" xfId="27554"/>
    <cellStyle name="Normal 3 5 14 2 6" xfId="27555"/>
    <cellStyle name="Normal 3 5 14 2 6 2" xfId="27556"/>
    <cellStyle name="Normal 3 5 14 2 6_Category Summary by LOB" xfId="27557"/>
    <cellStyle name="Normal 3 5 14 2 7" xfId="27558"/>
    <cellStyle name="Normal 3 5 14 2 7 2" xfId="27559"/>
    <cellStyle name="Normal 3 5 14 2 7_Category Summary by LOB" xfId="27560"/>
    <cellStyle name="Normal 3 5 14 2 8" xfId="27561"/>
    <cellStyle name="Normal 3 5 14 2 8 2" xfId="27562"/>
    <cellStyle name="Normal 3 5 14 2 8_Category Summary by LOB" xfId="27563"/>
    <cellStyle name="Normal 3 5 14 2 9" xfId="27564"/>
    <cellStyle name="Normal 3 5 14 2_Category Summary by LOB" xfId="27565"/>
    <cellStyle name="Normal 3 5 14 3" xfId="27566"/>
    <cellStyle name="Normal 3 5 14 3 2" xfId="27567"/>
    <cellStyle name="Normal 3 5 14 3 2 2" xfId="27568"/>
    <cellStyle name="Normal 3 5 14 3 2_Category Summary by LOB" xfId="27569"/>
    <cellStyle name="Normal 3 5 14 3 3" xfId="27570"/>
    <cellStyle name="Normal 3 5 14 3 3 2" xfId="27571"/>
    <cellStyle name="Normal 3 5 14 3 3_Category Summary by LOB" xfId="27572"/>
    <cellStyle name="Normal 3 5 14 3 4" xfId="27573"/>
    <cellStyle name="Normal 3 5 14 3 4 2" xfId="27574"/>
    <cellStyle name="Normal 3 5 14 3 4_Category Summary by LOB" xfId="27575"/>
    <cellStyle name="Normal 3 5 14 3 5" xfId="27576"/>
    <cellStyle name="Normal 3 5 14 3 5 2" xfId="27577"/>
    <cellStyle name="Normal 3 5 14 3 5_Category Summary by LOB" xfId="27578"/>
    <cellStyle name="Normal 3 5 14 3 6" xfId="27579"/>
    <cellStyle name="Normal 3 5 14 3 6 2" xfId="27580"/>
    <cellStyle name="Normal 3 5 14 3 6_Category Summary by LOB" xfId="27581"/>
    <cellStyle name="Normal 3 5 14 3 7" xfId="27582"/>
    <cellStyle name="Normal 3 5 14 3 7 2" xfId="27583"/>
    <cellStyle name="Normal 3 5 14 3 7_Category Summary by LOB" xfId="27584"/>
    <cellStyle name="Normal 3 5 14 3 8" xfId="27585"/>
    <cellStyle name="Normal 3 5 14 3 8 2" xfId="27586"/>
    <cellStyle name="Normal 3 5 14 3 8_Category Summary by LOB" xfId="27587"/>
    <cellStyle name="Normal 3 5 14 3 9" xfId="27588"/>
    <cellStyle name="Normal 3 5 14 3_Category Summary by LOB" xfId="27589"/>
    <cellStyle name="Normal 3 5 14 4" xfId="27590"/>
    <cellStyle name="Normal 3 5 14 4 2" xfId="27591"/>
    <cellStyle name="Normal 3 5 14 4_Category Summary by LOB" xfId="27592"/>
    <cellStyle name="Normal 3 5 14 5" xfId="27593"/>
    <cellStyle name="Normal 3 5 14 5 2" xfId="27594"/>
    <cellStyle name="Normal 3 5 14 5_Category Summary by LOB" xfId="27595"/>
    <cellStyle name="Normal 3 5 14 6" xfId="27596"/>
    <cellStyle name="Normal 3 5 14 6 2" xfId="27597"/>
    <cellStyle name="Normal 3 5 14 6_Category Summary by LOB" xfId="27598"/>
    <cellStyle name="Normal 3 5 14 7" xfId="27599"/>
    <cellStyle name="Normal 3 5 14 7 2" xfId="27600"/>
    <cellStyle name="Normal 3 5 14 7_Category Summary by LOB" xfId="27601"/>
    <cellStyle name="Normal 3 5 14 8" xfId="27602"/>
    <cellStyle name="Normal 3 5 14 8 2" xfId="27603"/>
    <cellStyle name="Normal 3 5 14 8_Category Summary by LOB" xfId="27604"/>
    <cellStyle name="Normal 3 5 14 9" xfId="27605"/>
    <cellStyle name="Normal 3 5 14 9 2" xfId="27606"/>
    <cellStyle name="Normal 3 5 14 9_Category Summary by LOB" xfId="27607"/>
    <cellStyle name="Normal 3 5 14_Category Summary by LOB" xfId="27608"/>
    <cellStyle name="Normal 3 5 15" xfId="27609"/>
    <cellStyle name="Normal 3 5 15 10" xfId="27610"/>
    <cellStyle name="Normal 3 5 15 10 2" xfId="27611"/>
    <cellStyle name="Normal 3 5 15 10_Category Summary by LOB" xfId="27612"/>
    <cellStyle name="Normal 3 5 15 11" xfId="27613"/>
    <cellStyle name="Normal 3 5 15 2" xfId="27614"/>
    <cellStyle name="Normal 3 5 15 2 2" xfId="27615"/>
    <cellStyle name="Normal 3 5 15 2 2 2" xfId="27616"/>
    <cellStyle name="Normal 3 5 15 2 2_Category Summary by LOB" xfId="27617"/>
    <cellStyle name="Normal 3 5 15 2 3" xfId="27618"/>
    <cellStyle name="Normal 3 5 15 2 3 2" xfId="27619"/>
    <cellStyle name="Normal 3 5 15 2 3_Category Summary by LOB" xfId="27620"/>
    <cellStyle name="Normal 3 5 15 2 4" xfId="27621"/>
    <cellStyle name="Normal 3 5 15 2 4 2" xfId="27622"/>
    <cellStyle name="Normal 3 5 15 2 4_Category Summary by LOB" xfId="27623"/>
    <cellStyle name="Normal 3 5 15 2 5" xfId="27624"/>
    <cellStyle name="Normal 3 5 15 2 5 2" xfId="27625"/>
    <cellStyle name="Normal 3 5 15 2 5_Category Summary by LOB" xfId="27626"/>
    <cellStyle name="Normal 3 5 15 2 6" xfId="27627"/>
    <cellStyle name="Normal 3 5 15 2 6 2" xfId="27628"/>
    <cellStyle name="Normal 3 5 15 2 6_Category Summary by LOB" xfId="27629"/>
    <cellStyle name="Normal 3 5 15 2 7" xfId="27630"/>
    <cellStyle name="Normal 3 5 15 2 7 2" xfId="27631"/>
    <cellStyle name="Normal 3 5 15 2 7_Category Summary by LOB" xfId="27632"/>
    <cellStyle name="Normal 3 5 15 2 8" xfId="27633"/>
    <cellStyle name="Normal 3 5 15 2 8 2" xfId="27634"/>
    <cellStyle name="Normal 3 5 15 2 8_Category Summary by LOB" xfId="27635"/>
    <cellStyle name="Normal 3 5 15 2 9" xfId="27636"/>
    <cellStyle name="Normal 3 5 15 2_Category Summary by LOB" xfId="27637"/>
    <cellStyle name="Normal 3 5 15 3" xfId="27638"/>
    <cellStyle name="Normal 3 5 15 3 2" xfId="27639"/>
    <cellStyle name="Normal 3 5 15 3 2 2" xfId="27640"/>
    <cellStyle name="Normal 3 5 15 3 2_Category Summary by LOB" xfId="27641"/>
    <cellStyle name="Normal 3 5 15 3 3" xfId="27642"/>
    <cellStyle name="Normal 3 5 15 3 3 2" xfId="27643"/>
    <cellStyle name="Normal 3 5 15 3 3_Category Summary by LOB" xfId="27644"/>
    <cellStyle name="Normal 3 5 15 3 4" xfId="27645"/>
    <cellStyle name="Normal 3 5 15 3 4 2" xfId="27646"/>
    <cellStyle name="Normal 3 5 15 3 4_Category Summary by LOB" xfId="27647"/>
    <cellStyle name="Normal 3 5 15 3 5" xfId="27648"/>
    <cellStyle name="Normal 3 5 15 3 5 2" xfId="27649"/>
    <cellStyle name="Normal 3 5 15 3 5_Category Summary by LOB" xfId="27650"/>
    <cellStyle name="Normal 3 5 15 3 6" xfId="27651"/>
    <cellStyle name="Normal 3 5 15 3 6 2" xfId="27652"/>
    <cellStyle name="Normal 3 5 15 3 6_Category Summary by LOB" xfId="27653"/>
    <cellStyle name="Normal 3 5 15 3 7" xfId="27654"/>
    <cellStyle name="Normal 3 5 15 3 7 2" xfId="27655"/>
    <cellStyle name="Normal 3 5 15 3 7_Category Summary by LOB" xfId="27656"/>
    <cellStyle name="Normal 3 5 15 3 8" xfId="27657"/>
    <cellStyle name="Normal 3 5 15 3 8 2" xfId="27658"/>
    <cellStyle name="Normal 3 5 15 3 8_Category Summary by LOB" xfId="27659"/>
    <cellStyle name="Normal 3 5 15 3 9" xfId="27660"/>
    <cellStyle name="Normal 3 5 15 3_Category Summary by LOB" xfId="27661"/>
    <cellStyle name="Normal 3 5 15 4" xfId="27662"/>
    <cellStyle name="Normal 3 5 15 4 2" xfId="27663"/>
    <cellStyle name="Normal 3 5 15 4_Category Summary by LOB" xfId="27664"/>
    <cellStyle name="Normal 3 5 15 5" xfId="27665"/>
    <cellStyle name="Normal 3 5 15 5 2" xfId="27666"/>
    <cellStyle name="Normal 3 5 15 5_Category Summary by LOB" xfId="27667"/>
    <cellStyle name="Normal 3 5 15 6" xfId="27668"/>
    <cellStyle name="Normal 3 5 15 6 2" xfId="27669"/>
    <cellStyle name="Normal 3 5 15 6_Category Summary by LOB" xfId="27670"/>
    <cellStyle name="Normal 3 5 15 7" xfId="27671"/>
    <cellStyle name="Normal 3 5 15 7 2" xfId="27672"/>
    <cellStyle name="Normal 3 5 15 7_Category Summary by LOB" xfId="27673"/>
    <cellStyle name="Normal 3 5 15 8" xfId="27674"/>
    <cellStyle name="Normal 3 5 15 8 2" xfId="27675"/>
    <cellStyle name="Normal 3 5 15 8_Category Summary by LOB" xfId="27676"/>
    <cellStyle name="Normal 3 5 15 9" xfId="27677"/>
    <cellStyle name="Normal 3 5 15 9 2" xfId="27678"/>
    <cellStyle name="Normal 3 5 15 9_Category Summary by LOB" xfId="27679"/>
    <cellStyle name="Normal 3 5 15_Category Summary by LOB" xfId="27680"/>
    <cellStyle name="Normal 3 5 16" xfId="27681"/>
    <cellStyle name="Normal 3 5 16 10" xfId="27682"/>
    <cellStyle name="Normal 3 5 16 10 2" xfId="27683"/>
    <cellStyle name="Normal 3 5 16 10_Category Summary by LOB" xfId="27684"/>
    <cellStyle name="Normal 3 5 16 11" xfId="27685"/>
    <cellStyle name="Normal 3 5 16 2" xfId="27686"/>
    <cellStyle name="Normal 3 5 16 2 2" xfId="27687"/>
    <cellStyle name="Normal 3 5 16 2 2 2" xfId="27688"/>
    <cellStyle name="Normal 3 5 16 2 2_Category Summary by LOB" xfId="27689"/>
    <cellStyle name="Normal 3 5 16 2 3" xfId="27690"/>
    <cellStyle name="Normal 3 5 16 2 3 2" xfId="27691"/>
    <cellStyle name="Normal 3 5 16 2 3_Category Summary by LOB" xfId="27692"/>
    <cellStyle name="Normal 3 5 16 2 4" xfId="27693"/>
    <cellStyle name="Normal 3 5 16 2 4 2" xfId="27694"/>
    <cellStyle name="Normal 3 5 16 2 4_Category Summary by LOB" xfId="27695"/>
    <cellStyle name="Normal 3 5 16 2 5" xfId="27696"/>
    <cellStyle name="Normal 3 5 16 2 5 2" xfId="27697"/>
    <cellStyle name="Normal 3 5 16 2 5_Category Summary by LOB" xfId="27698"/>
    <cellStyle name="Normal 3 5 16 2 6" xfId="27699"/>
    <cellStyle name="Normal 3 5 16 2 6 2" xfId="27700"/>
    <cellStyle name="Normal 3 5 16 2 6_Category Summary by LOB" xfId="27701"/>
    <cellStyle name="Normal 3 5 16 2 7" xfId="27702"/>
    <cellStyle name="Normal 3 5 16 2 7 2" xfId="27703"/>
    <cellStyle name="Normal 3 5 16 2 7_Category Summary by LOB" xfId="27704"/>
    <cellStyle name="Normal 3 5 16 2 8" xfId="27705"/>
    <cellStyle name="Normal 3 5 16 2 8 2" xfId="27706"/>
    <cellStyle name="Normal 3 5 16 2 8_Category Summary by LOB" xfId="27707"/>
    <cellStyle name="Normal 3 5 16 2 9" xfId="27708"/>
    <cellStyle name="Normal 3 5 16 2_Category Summary by LOB" xfId="27709"/>
    <cellStyle name="Normal 3 5 16 3" xfId="27710"/>
    <cellStyle name="Normal 3 5 16 3 2" xfId="27711"/>
    <cellStyle name="Normal 3 5 16 3 2 2" xfId="27712"/>
    <cellStyle name="Normal 3 5 16 3 2_Category Summary by LOB" xfId="27713"/>
    <cellStyle name="Normal 3 5 16 3 3" xfId="27714"/>
    <cellStyle name="Normal 3 5 16 3 3 2" xfId="27715"/>
    <cellStyle name="Normal 3 5 16 3 3_Category Summary by LOB" xfId="27716"/>
    <cellStyle name="Normal 3 5 16 3 4" xfId="27717"/>
    <cellStyle name="Normal 3 5 16 3 4 2" xfId="27718"/>
    <cellStyle name="Normal 3 5 16 3 4_Category Summary by LOB" xfId="27719"/>
    <cellStyle name="Normal 3 5 16 3 5" xfId="27720"/>
    <cellStyle name="Normal 3 5 16 3 5 2" xfId="27721"/>
    <cellStyle name="Normal 3 5 16 3 5_Category Summary by LOB" xfId="27722"/>
    <cellStyle name="Normal 3 5 16 3 6" xfId="27723"/>
    <cellStyle name="Normal 3 5 16 3 6 2" xfId="27724"/>
    <cellStyle name="Normal 3 5 16 3 6_Category Summary by LOB" xfId="27725"/>
    <cellStyle name="Normal 3 5 16 3 7" xfId="27726"/>
    <cellStyle name="Normal 3 5 16 3 7 2" xfId="27727"/>
    <cellStyle name="Normal 3 5 16 3 7_Category Summary by LOB" xfId="27728"/>
    <cellStyle name="Normal 3 5 16 3 8" xfId="27729"/>
    <cellStyle name="Normal 3 5 16 3 8 2" xfId="27730"/>
    <cellStyle name="Normal 3 5 16 3 8_Category Summary by LOB" xfId="27731"/>
    <cellStyle name="Normal 3 5 16 3 9" xfId="27732"/>
    <cellStyle name="Normal 3 5 16 3_Category Summary by LOB" xfId="27733"/>
    <cellStyle name="Normal 3 5 16 4" xfId="27734"/>
    <cellStyle name="Normal 3 5 16 4 2" xfId="27735"/>
    <cellStyle name="Normal 3 5 16 4_Category Summary by LOB" xfId="27736"/>
    <cellStyle name="Normal 3 5 16 5" xfId="27737"/>
    <cellStyle name="Normal 3 5 16 5 2" xfId="27738"/>
    <cellStyle name="Normal 3 5 16 5_Category Summary by LOB" xfId="27739"/>
    <cellStyle name="Normal 3 5 16 6" xfId="27740"/>
    <cellStyle name="Normal 3 5 16 6 2" xfId="27741"/>
    <cellStyle name="Normal 3 5 16 6_Category Summary by LOB" xfId="27742"/>
    <cellStyle name="Normal 3 5 16 7" xfId="27743"/>
    <cellStyle name="Normal 3 5 16 7 2" xfId="27744"/>
    <cellStyle name="Normal 3 5 16 7_Category Summary by LOB" xfId="27745"/>
    <cellStyle name="Normal 3 5 16 8" xfId="27746"/>
    <cellStyle name="Normal 3 5 16 8 2" xfId="27747"/>
    <cellStyle name="Normal 3 5 16 8_Category Summary by LOB" xfId="27748"/>
    <cellStyle name="Normal 3 5 16 9" xfId="27749"/>
    <cellStyle name="Normal 3 5 16 9 2" xfId="27750"/>
    <cellStyle name="Normal 3 5 16 9_Category Summary by LOB" xfId="27751"/>
    <cellStyle name="Normal 3 5 16_Category Summary by LOB" xfId="27752"/>
    <cellStyle name="Normal 3 5 17" xfId="27753"/>
    <cellStyle name="Normal 3 5 17 10" xfId="27754"/>
    <cellStyle name="Normal 3 5 17 10 2" xfId="27755"/>
    <cellStyle name="Normal 3 5 17 10_Category Summary by LOB" xfId="27756"/>
    <cellStyle name="Normal 3 5 17 11" xfId="27757"/>
    <cellStyle name="Normal 3 5 17 2" xfId="27758"/>
    <cellStyle name="Normal 3 5 17 2 2" xfId="27759"/>
    <cellStyle name="Normal 3 5 17 2 2 2" xfId="27760"/>
    <cellStyle name="Normal 3 5 17 2 2_Category Summary by LOB" xfId="27761"/>
    <cellStyle name="Normal 3 5 17 2 3" xfId="27762"/>
    <cellStyle name="Normal 3 5 17 2 3 2" xfId="27763"/>
    <cellStyle name="Normal 3 5 17 2 3_Category Summary by LOB" xfId="27764"/>
    <cellStyle name="Normal 3 5 17 2 4" xfId="27765"/>
    <cellStyle name="Normal 3 5 17 2 4 2" xfId="27766"/>
    <cellStyle name="Normal 3 5 17 2 4_Category Summary by LOB" xfId="27767"/>
    <cellStyle name="Normal 3 5 17 2 5" xfId="27768"/>
    <cellStyle name="Normal 3 5 17 2 5 2" xfId="27769"/>
    <cellStyle name="Normal 3 5 17 2 5_Category Summary by LOB" xfId="27770"/>
    <cellStyle name="Normal 3 5 17 2 6" xfId="27771"/>
    <cellStyle name="Normal 3 5 17 2 6 2" xfId="27772"/>
    <cellStyle name="Normal 3 5 17 2 6_Category Summary by LOB" xfId="27773"/>
    <cellStyle name="Normal 3 5 17 2 7" xfId="27774"/>
    <cellStyle name="Normal 3 5 17 2 7 2" xfId="27775"/>
    <cellStyle name="Normal 3 5 17 2 7_Category Summary by LOB" xfId="27776"/>
    <cellStyle name="Normal 3 5 17 2 8" xfId="27777"/>
    <cellStyle name="Normal 3 5 17 2 8 2" xfId="27778"/>
    <cellStyle name="Normal 3 5 17 2 8_Category Summary by LOB" xfId="27779"/>
    <cellStyle name="Normal 3 5 17 2 9" xfId="27780"/>
    <cellStyle name="Normal 3 5 17 2_Category Summary by LOB" xfId="27781"/>
    <cellStyle name="Normal 3 5 17 3" xfId="27782"/>
    <cellStyle name="Normal 3 5 17 3 2" xfId="27783"/>
    <cellStyle name="Normal 3 5 17 3 2 2" xfId="27784"/>
    <cellStyle name="Normal 3 5 17 3 2_Category Summary by LOB" xfId="27785"/>
    <cellStyle name="Normal 3 5 17 3 3" xfId="27786"/>
    <cellStyle name="Normal 3 5 17 3 3 2" xfId="27787"/>
    <cellStyle name="Normal 3 5 17 3 3_Category Summary by LOB" xfId="27788"/>
    <cellStyle name="Normal 3 5 17 3 4" xfId="27789"/>
    <cellStyle name="Normal 3 5 17 3 4 2" xfId="27790"/>
    <cellStyle name="Normal 3 5 17 3 4_Category Summary by LOB" xfId="27791"/>
    <cellStyle name="Normal 3 5 17 3 5" xfId="27792"/>
    <cellStyle name="Normal 3 5 17 3 5 2" xfId="27793"/>
    <cellStyle name="Normal 3 5 17 3 5_Category Summary by LOB" xfId="27794"/>
    <cellStyle name="Normal 3 5 17 3 6" xfId="27795"/>
    <cellStyle name="Normal 3 5 17 3 6 2" xfId="27796"/>
    <cellStyle name="Normal 3 5 17 3 6_Category Summary by LOB" xfId="27797"/>
    <cellStyle name="Normal 3 5 17 3 7" xfId="27798"/>
    <cellStyle name="Normal 3 5 17 3 7 2" xfId="27799"/>
    <cellStyle name="Normal 3 5 17 3 7_Category Summary by LOB" xfId="27800"/>
    <cellStyle name="Normal 3 5 17 3 8" xfId="27801"/>
    <cellStyle name="Normal 3 5 17 3 8 2" xfId="27802"/>
    <cellStyle name="Normal 3 5 17 3 8_Category Summary by LOB" xfId="27803"/>
    <cellStyle name="Normal 3 5 17 3 9" xfId="27804"/>
    <cellStyle name="Normal 3 5 17 3_Category Summary by LOB" xfId="27805"/>
    <cellStyle name="Normal 3 5 17 4" xfId="27806"/>
    <cellStyle name="Normal 3 5 17 4 2" xfId="27807"/>
    <cellStyle name="Normal 3 5 17 4_Category Summary by LOB" xfId="27808"/>
    <cellStyle name="Normal 3 5 17 5" xfId="27809"/>
    <cellStyle name="Normal 3 5 17 5 2" xfId="27810"/>
    <cellStyle name="Normal 3 5 17 5_Category Summary by LOB" xfId="27811"/>
    <cellStyle name="Normal 3 5 17 6" xfId="27812"/>
    <cellStyle name="Normal 3 5 17 6 2" xfId="27813"/>
    <cellStyle name="Normal 3 5 17 6_Category Summary by LOB" xfId="27814"/>
    <cellStyle name="Normal 3 5 17 7" xfId="27815"/>
    <cellStyle name="Normal 3 5 17 7 2" xfId="27816"/>
    <cellStyle name="Normal 3 5 17 7_Category Summary by LOB" xfId="27817"/>
    <cellStyle name="Normal 3 5 17 8" xfId="27818"/>
    <cellStyle name="Normal 3 5 17 8 2" xfId="27819"/>
    <cellStyle name="Normal 3 5 17 8_Category Summary by LOB" xfId="27820"/>
    <cellStyle name="Normal 3 5 17 9" xfId="27821"/>
    <cellStyle name="Normal 3 5 17 9 2" xfId="27822"/>
    <cellStyle name="Normal 3 5 17 9_Category Summary by LOB" xfId="27823"/>
    <cellStyle name="Normal 3 5 17_Category Summary by LOB" xfId="27824"/>
    <cellStyle name="Normal 3 5 18" xfId="27825"/>
    <cellStyle name="Normal 3 5 18 10" xfId="27826"/>
    <cellStyle name="Normal 3 5 18 10 2" xfId="27827"/>
    <cellStyle name="Normal 3 5 18 10_Category Summary by LOB" xfId="27828"/>
    <cellStyle name="Normal 3 5 18 11" xfId="27829"/>
    <cellStyle name="Normal 3 5 18 2" xfId="27830"/>
    <cellStyle name="Normal 3 5 18 2 2" xfId="27831"/>
    <cellStyle name="Normal 3 5 18 2 2 2" xfId="27832"/>
    <cellStyle name="Normal 3 5 18 2 2_Category Summary by LOB" xfId="27833"/>
    <cellStyle name="Normal 3 5 18 2 3" xfId="27834"/>
    <cellStyle name="Normal 3 5 18 2 3 2" xfId="27835"/>
    <cellStyle name="Normal 3 5 18 2 3_Category Summary by LOB" xfId="27836"/>
    <cellStyle name="Normal 3 5 18 2 4" xfId="27837"/>
    <cellStyle name="Normal 3 5 18 2 4 2" xfId="27838"/>
    <cellStyle name="Normal 3 5 18 2 4_Category Summary by LOB" xfId="27839"/>
    <cellStyle name="Normal 3 5 18 2 5" xfId="27840"/>
    <cellStyle name="Normal 3 5 18 2 5 2" xfId="27841"/>
    <cellStyle name="Normal 3 5 18 2 5_Category Summary by LOB" xfId="27842"/>
    <cellStyle name="Normal 3 5 18 2 6" xfId="27843"/>
    <cellStyle name="Normal 3 5 18 2 6 2" xfId="27844"/>
    <cellStyle name="Normal 3 5 18 2 6_Category Summary by LOB" xfId="27845"/>
    <cellStyle name="Normal 3 5 18 2 7" xfId="27846"/>
    <cellStyle name="Normal 3 5 18 2 7 2" xfId="27847"/>
    <cellStyle name="Normal 3 5 18 2 7_Category Summary by LOB" xfId="27848"/>
    <cellStyle name="Normal 3 5 18 2 8" xfId="27849"/>
    <cellStyle name="Normal 3 5 18 2 8 2" xfId="27850"/>
    <cellStyle name="Normal 3 5 18 2 8_Category Summary by LOB" xfId="27851"/>
    <cellStyle name="Normal 3 5 18 2 9" xfId="27852"/>
    <cellStyle name="Normal 3 5 18 2_Category Summary by LOB" xfId="27853"/>
    <cellStyle name="Normal 3 5 18 3" xfId="27854"/>
    <cellStyle name="Normal 3 5 18 3 2" xfId="27855"/>
    <cellStyle name="Normal 3 5 18 3 2 2" xfId="27856"/>
    <cellStyle name="Normal 3 5 18 3 2_Category Summary by LOB" xfId="27857"/>
    <cellStyle name="Normal 3 5 18 3 3" xfId="27858"/>
    <cellStyle name="Normal 3 5 18 3 3 2" xfId="27859"/>
    <cellStyle name="Normal 3 5 18 3 3_Category Summary by LOB" xfId="27860"/>
    <cellStyle name="Normal 3 5 18 3 4" xfId="27861"/>
    <cellStyle name="Normal 3 5 18 3 4 2" xfId="27862"/>
    <cellStyle name="Normal 3 5 18 3 4_Category Summary by LOB" xfId="27863"/>
    <cellStyle name="Normal 3 5 18 3 5" xfId="27864"/>
    <cellStyle name="Normal 3 5 18 3 5 2" xfId="27865"/>
    <cellStyle name="Normal 3 5 18 3 5_Category Summary by LOB" xfId="27866"/>
    <cellStyle name="Normal 3 5 18 3 6" xfId="27867"/>
    <cellStyle name="Normal 3 5 18 3 6 2" xfId="27868"/>
    <cellStyle name="Normal 3 5 18 3 6_Category Summary by LOB" xfId="27869"/>
    <cellStyle name="Normal 3 5 18 3 7" xfId="27870"/>
    <cellStyle name="Normal 3 5 18 3 7 2" xfId="27871"/>
    <cellStyle name="Normal 3 5 18 3 7_Category Summary by LOB" xfId="27872"/>
    <cellStyle name="Normal 3 5 18 3 8" xfId="27873"/>
    <cellStyle name="Normal 3 5 18 3 8 2" xfId="27874"/>
    <cellStyle name="Normal 3 5 18 3 8_Category Summary by LOB" xfId="27875"/>
    <cellStyle name="Normal 3 5 18 3 9" xfId="27876"/>
    <cellStyle name="Normal 3 5 18 3_Category Summary by LOB" xfId="27877"/>
    <cellStyle name="Normal 3 5 18 4" xfId="27878"/>
    <cellStyle name="Normal 3 5 18 4 2" xfId="27879"/>
    <cellStyle name="Normal 3 5 18 4_Category Summary by LOB" xfId="27880"/>
    <cellStyle name="Normal 3 5 18 5" xfId="27881"/>
    <cellStyle name="Normal 3 5 18 5 2" xfId="27882"/>
    <cellStyle name="Normal 3 5 18 5_Category Summary by LOB" xfId="27883"/>
    <cellStyle name="Normal 3 5 18 6" xfId="27884"/>
    <cellStyle name="Normal 3 5 18 6 2" xfId="27885"/>
    <cellStyle name="Normal 3 5 18 6_Category Summary by LOB" xfId="27886"/>
    <cellStyle name="Normal 3 5 18 7" xfId="27887"/>
    <cellStyle name="Normal 3 5 18 7 2" xfId="27888"/>
    <cellStyle name="Normal 3 5 18 7_Category Summary by LOB" xfId="27889"/>
    <cellStyle name="Normal 3 5 18 8" xfId="27890"/>
    <cellStyle name="Normal 3 5 18 8 2" xfId="27891"/>
    <cellStyle name="Normal 3 5 18 8_Category Summary by LOB" xfId="27892"/>
    <cellStyle name="Normal 3 5 18 9" xfId="27893"/>
    <cellStyle name="Normal 3 5 18 9 2" xfId="27894"/>
    <cellStyle name="Normal 3 5 18 9_Category Summary by LOB" xfId="27895"/>
    <cellStyle name="Normal 3 5 18_Category Summary by LOB" xfId="27896"/>
    <cellStyle name="Normal 3 5 19" xfId="27897"/>
    <cellStyle name="Normal 3 5 19 10" xfId="27898"/>
    <cellStyle name="Normal 3 5 19 10 2" xfId="27899"/>
    <cellStyle name="Normal 3 5 19 10_Category Summary by LOB" xfId="27900"/>
    <cellStyle name="Normal 3 5 19 11" xfId="27901"/>
    <cellStyle name="Normal 3 5 19 2" xfId="27902"/>
    <cellStyle name="Normal 3 5 19 2 2" xfId="27903"/>
    <cellStyle name="Normal 3 5 19 2 2 2" xfId="27904"/>
    <cellStyle name="Normal 3 5 19 2 2_Category Summary by LOB" xfId="27905"/>
    <cellStyle name="Normal 3 5 19 2 3" xfId="27906"/>
    <cellStyle name="Normal 3 5 19 2 3 2" xfId="27907"/>
    <cellStyle name="Normal 3 5 19 2 3_Category Summary by LOB" xfId="27908"/>
    <cellStyle name="Normal 3 5 19 2 4" xfId="27909"/>
    <cellStyle name="Normal 3 5 19 2 4 2" xfId="27910"/>
    <cellStyle name="Normal 3 5 19 2 4_Category Summary by LOB" xfId="27911"/>
    <cellStyle name="Normal 3 5 19 2 5" xfId="27912"/>
    <cellStyle name="Normal 3 5 19 2 5 2" xfId="27913"/>
    <cellStyle name="Normal 3 5 19 2 5_Category Summary by LOB" xfId="27914"/>
    <cellStyle name="Normal 3 5 19 2 6" xfId="27915"/>
    <cellStyle name="Normal 3 5 19 2 6 2" xfId="27916"/>
    <cellStyle name="Normal 3 5 19 2 6_Category Summary by LOB" xfId="27917"/>
    <cellStyle name="Normal 3 5 19 2 7" xfId="27918"/>
    <cellStyle name="Normal 3 5 19 2 7 2" xfId="27919"/>
    <cellStyle name="Normal 3 5 19 2 7_Category Summary by LOB" xfId="27920"/>
    <cellStyle name="Normal 3 5 19 2 8" xfId="27921"/>
    <cellStyle name="Normal 3 5 19 2 8 2" xfId="27922"/>
    <cellStyle name="Normal 3 5 19 2 8_Category Summary by LOB" xfId="27923"/>
    <cellStyle name="Normal 3 5 19 2 9" xfId="27924"/>
    <cellStyle name="Normal 3 5 19 2_Category Summary by LOB" xfId="27925"/>
    <cellStyle name="Normal 3 5 19 3" xfId="27926"/>
    <cellStyle name="Normal 3 5 19 3 2" xfId="27927"/>
    <cellStyle name="Normal 3 5 19 3 2 2" xfId="27928"/>
    <cellStyle name="Normal 3 5 19 3 2_Category Summary by LOB" xfId="27929"/>
    <cellStyle name="Normal 3 5 19 3 3" xfId="27930"/>
    <cellStyle name="Normal 3 5 19 3 3 2" xfId="27931"/>
    <cellStyle name="Normal 3 5 19 3 3_Category Summary by LOB" xfId="27932"/>
    <cellStyle name="Normal 3 5 19 3 4" xfId="27933"/>
    <cellStyle name="Normal 3 5 19 3 4 2" xfId="27934"/>
    <cellStyle name="Normal 3 5 19 3 4_Category Summary by LOB" xfId="27935"/>
    <cellStyle name="Normal 3 5 19 3 5" xfId="27936"/>
    <cellStyle name="Normal 3 5 19 3 5 2" xfId="27937"/>
    <cellStyle name="Normal 3 5 19 3 5_Category Summary by LOB" xfId="27938"/>
    <cellStyle name="Normal 3 5 19 3 6" xfId="27939"/>
    <cellStyle name="Normal 3 5 19 3 6 2" xfId="27940"/>
    <cellStyle name="Normal 3 5 19 3 6_Category Summary by LOB" xfId="27941"/>
    <cellStyle name="Normal 3 5 19 3 7" xfId="27942"/>
    <cellStyle name="Normal 3 5 19 3 7 2" xfId="27943"/>
    <cellStyle name="Normal 3 5 19 3 7_Category Summary by LOB" xfId="27944"/>
    <cellStyle name="Normal 3 5 19 3 8" xfId="27945"/>
    <cellStyle name="Normal 3 5 19 3 8 2" xfId="27946"/>
    <cellStyle name="Normal 3 5 19 3 8_Category Summary by LOB" xfId="27947"/>
    <cellStyle name="Normal 3 5 19 3 9" xfId="27948"/>
    <cellStyle name="Normal 3 5 19 3_Category Summary by LOB" xfId="27949"/>
    <cellStyle name="Normal 3 5 19 4" xfId="27950"/>
    <cellStyle name="Normal 3 5 19 4 2" xfId="27951"/>
    <cellStyle name="Normal 3 5 19 4_Category Summary by LOB" xfId="27952"/>
    <cellStyle name="Normal 3 5 19 5" xfId="27953"/>
    <cellStyle name="Normal 3 5 19 5 2" xfId="27954"/>
    <cellStyle name="Normal 3 5 19 5_Category Summary by LOB" xfId="27955"/>
    <cellStyle name="Normal 3 5 19 6" xfId="27956"/>
    <cellStyle name="Normal 3 5 19 6 2" xfId="27957"/>
    <cellStyle name="Normal 3 5 19 6_Category Summary by LOB" xfId="27958"/>
    <cellStyle name="Normal 3 5 19 7" xfId="27959"/>
    <cellStyle name="Normal 3 5 19 7 2" xfId="27960"/>
    <cellStyle name="Normal 3 5 19 7_Category Summary by LOB" xfId="27961"/>
    <cellStyle name="Normal 3 5 19 8" xfId="27962"/>
    <cellStyle name="Normal 3 5 19 8 2" xfId="27963"/>
    <cellStyle name="Normal 3 5 19 8_Category Summary by LOB" xfId="27964"/>
    <cellStyle name="Normal 3 5 19 9" xfId="27965"/>
    <cellStyle name="Normal 3 5 19 9 2" xfId="27966"/>
    <cellStyle name="Normal 3 5 19 9_Category Summary by LOB" xfId="27967"/>
    <cellStyle name="Normal 3 5 19_Category Summary by LOB" xfId="27968"/>
    <cellStyle name="Normal 3 5 2" xfId="27969"/>
    <cellStyle name="Normal 3 5 2 10" xfId="27970"/>
    <cellStyle name="Normal 3 5 2 10 2" xfId="27971"/>
    <cellStyle name="Normal 3 5 2 10_Category Summary by LOB" xfId="27972"/>
    <cellStyle name="Normal 3 5 2 11" xfId="27973"/>
    <cellStyle name="Normal 3 5 2 2" xfId="27974"/>
    <cellStyle name="Normal 3 5 2 2 2" xfId="27975"/>
    <cellStyle name="Normal 3 5 2 2 2 2" xfId="27976"/>
    <cellStyle name="Normal 3 5 2 2 2_Category Summary by LOB" xfId="27977"/>
    <cellStyle name="Normal 3 5 2 2 3" xfId="27978"/>
    <cellStyle name="Normal 3 5 2 2 3 2" xfId="27979"/>
    <cellStyle name="Normal 3 5 2 2 3_Category Summary by LOB" xfId="27980"/>
    <cellStyle name="Normal 3 5 2 2 4" xfId="27981"/>
    <cellStyle name="Normal 3 5 2 2 4 2" xfId="27982"/>
    <cellStyle name="Normal 3 5 2 2 4_Category Summary by LOB" xfId="27983"/>
    <cellStyle name="Normal 3 5 2 2 5" xfId="27984"/>
    <cellStyle name="Normal 3 5 2 2 5 2" xfId="27985"/>
    <cellStyle name="Normal 3 5 2 2 5_Category Summary by LOB" xfId="27986"/>
    <cellStyle name="Normal 3 5 2 2 6" xfId="27987"/>
    <cellStyle name="Normal 3 5 2 2 6 2" xfId="27988"/>
    <cellStyle name="Normal 3 5 2 2 6_Category Summary by LOB" xfId="27989"/>
    <cellStyle name="Normal 3 5 2 2 7" xfId="27990"/>
    <cellStyle name="Normal 3 5 2 2 7 2" xfId="27991"/>
    <cellStyle name="Normal 3 5 2 2 7_Category Summary by LOB" xfId="27992"/>
    <cellStyle name="Normal 3 5 2 2 8" xfId="27993"/>
    <cellStyle name="Normal 3 5 2 2 8 2" xfId="27994"/>
    <cellStyle name="Normal 3 5 2 2 8_Category Summary by LOB" xfId="27995"/>
    <cellStyle name="Normal 3 5 2 2 9" xfId="27996"/>
    <cellStyle name="Normal 3 5 2 2_Category Summary by LOB" xfId="27997"/>
    <cellStyle name="Normal 3 5 2 3" xfId="27998"/>
    <cellStyle name="Normal 3 5 2 3 2" xfId="27999"/>
    <cellStyle name="Normal 3 5 2 3 2 2" xfId="28000"/>
    <cellStyle name="Normal 3 5 2 3 2_Category Summary by LOB" xfId="28001"/>
    <cellStyle name="Normal 3 5 2 3 3" xfId="28002"/>
    <cellStyle name="Normal 3 5 2 3 3 2" xfId="28003"/>
    <cellStyle name="Normal 3 5 2 3 3_Category Summary by LOB" xfId="28004"/>
    <cellStyle name="Normal 3 5 2 3 4" xfId="28005"/>
    <cellStyle name="Normal 3 5 2 3 4 2" xfId="28006"/>
    <cellStyle name="Normal 3 5 2 3 4_Category Summary by LOB" xfId="28007"/>
    <cellStyle name="Normal 3 5 2 3 5" xfId="28008"/>
    <cellStyle name="Normal 3 5 2 3 5 2" xfId="28009"/>
    <cellStyle name="Normal 3 5 2 3 5_Category Summary by LOB" xfId="28010"/>
    <cellStyle name="Normal 3 5 2 3 6" xfId="28011"/>
    <cellStyle name="Normal 3 5 2 3 6 2" xfId="28012"/>
    <cellStyle name="Normal 3 5 2 3 6_Category Summary by LOB" xfId="28013"/>
    <cellStyle name="Normal 3 5 2 3 7" xfId="28014"/>
    <cellStyle name="Normal 3 5 2 3 7 2" xfId="28015"/>
    <cellStyle name="Normal 3 5 2 3 7_Category Summary by LOB" xfId="28016"/>
    <cellStyle name="Normal 3 5 2 3 8" xfId="28017"/>
    <cellStyle name="Normal 3 5 2 3 8 2" xfId="28018"/>
    <cellStyle name="Normal 3 5 2 3 8_Category Summary by LOB" xfId="28019"/>
    <cellStyle name="Normal 3 5 2 3 9" xfId="28020"/>
    <cellStyle name="Normal 3 5 2 3_Category Summary by LOB" xfId="28021"/>
    <cellStyle name="Normal 3 5 2 4" xfId="28022"/>
    <cellStyle name="Normal 3 5 2 4 2" xfId="28023"/>
    <cellStyle name="Normal 3 5 2 4_Category Summary by LOB" xfId="28024"/>
    <cellStyle name="Normal 3 5 2 5" xfId="28025"/>
    <cellStyle name="Normal 3 5 2 5 2" xfId="28026"/>
    <cellStyle name="Normal 3 5 2 5_Category Summary by LOB" xfId="28027"/>
    <cellStyle name="Normal 3 5 2 6" xfId="28028"/>
    <cellStyle name="Normal 3 5 2 6 2" xfId="28029"/>
    <cellStyle name="Normal 3 5 2 6_Category Summary by LOB" xfId="28030"/>
    <cellStyle name="Normal 3 5 2 7" xfId="28031"/>
    <cellStyle name="Normal 3 5 2 7 2" xfId="28032"/>
    <cellStyle name="Normal 3 5 2 7_Category Summary by LOB" xfId="28033"/>
    <cellStyle name="Normal 3 5 2 8" xfId="28034"/>
    <cellStyle name="Normal 3 5 2 8 2" xfId="28035"/>
    <cellStyle name="Normal 3 5 2 8_Category Summary by LOB" xfId="28036"/>
    <cellStyle name="Normal 3 5 2 9" xfId="28037"/>
    <cellStyle name="Normal 3 5 2 9 2" xfId="28038"/>
    <cellStyle name="Normal 3 5 2 9_Category Summary by LOB" xfId="28039"/>
    <cellStyle name="Normal 3 5 2_Category Summary by LOB" xfId="28040"/>
    <cellStyle name="Normal 3 5 20" xfId="28041"/>
    <cellStyle name="Normal 3 5 20 10" xfId="28042"/>
    <cellStyle name="Normal 3 5 20 10 2" xfId="28043"/>
    <cellStyle name="Normal 3 5 20 10_Category Summary by LOB" xfId="28044"/>
    <cellStyle name="Normal 3 5 20 11" xfId="28045"/>
    <cellStyle name="Normal 3 5 20 2" xfId="28046"/>
    <cellStyle name="Normal 3 5 20 2 2" xfId="28047"/>
    <cellStyle name="Normal 3 5 20 2 2 2" xfId="28048"/>
    <cellStyle name="Normal 3 5 20 2 2_Category Summary by LOB" xfId="28049"/>
    <cellStyle name="Normal 3 5 20 2 3" xfId="28050"/>
    <cellStyle name="Normal 3 5 20 2 3 2" xfId="28051"/>
    <cellStyle name="Normal 3 5 20 2 3_Category Summary by LOB" xfId="28052"/>
    <cellStyle name="Normal 3 5 20 2 4" xfId="28053"/>
    <cellStyle name="Normal 3 5 20 2 4 2" xfId="28054"/>
    <cellStyle name="Normal 3 5 20 2 4_Category Summary by LOB" xfId="28055"/>
    <cellStyle name="Normal 3 5 20 2 5" xfId="28056"/>
    <cellStyle name="Normal 3 5 20 2 5 2" xfId="28057"/>
    <cellStyle name="Normal 3 5 20 2 5_Category Summary by LOB" xfId="28058"/>
    <cellStyle name="Normal 3 5 20 2 6" xfId="28059"/>
    <cellStyle name="Normal 3 5 20 2 6 2" xfId="28060"/>
    <cellStyle name="Normal 3 5 20 2 6_Category Summary by LOB" xfId="28061"/>
    <cellStyle name="Normal 3 5 20 2 7" xfId="28062"/>
    <cellStyle name="Normal 3 5 20 2 7 2" xfId="28063"/>
    <cellStyle name="Normal 3 5 20 2 7_Category Summary by LOB" xfId="28064"/>
    <cellStyle name="Normal 3 5 20 2 8" xfId="28065"/>
    <cellStyle name="Normal 3 5 20 2 8 2" xfId="28066"/>
    <cellStyle name="Normal 3 5 20 2 8_Category Summary by LOB" xfId="28067"/>
    <cellStyle name="Normal 3 5 20 2 9" xfId="28068"/>
    <cellStyle name="Normal 3 5 20 2_Category Summary by LOB" xfId="28069"/>
    <cellStyle name="Normal 3 5 20 3" xfId="28070"/>
    <cellStyle name="Normal 3 5 20 3 2" xfId="28071"/>
    <cellStyle name="Normal 3 5 20 3 2 2" xfId="28072"/>
    <cellStyle name="Normal 3 5 20 3 2_Category Summary by LOB" xfId="28073"/>
    <cellStyle name="Normal 3 5 20 3 3" xfId="28074"/>
    <cellStyle name="Normal 3 5 20 3 3 2" xfId="28075"/>
    <cellStyle name="Normal 3 5 20 3 3_Category Summary by LOB" xfId="28076"/>
    <cellStyle name="Normal 3 5 20 3 4" xfId="28077"/>
    <cellStyle name="Normal 3 5 20 3 4 2" xfId="28078"/>
    <cellStyle name="Normal 3 5 20 3 4_Category Summary by LOB" xfId="28079"/>
    <cellStyle name="Normal 3 5 20 3 5" xfId="28080"/>
    <cellStyle name="Normal 3 5 20 3 5 2" xfId="28081"/>
    <cellStyle name="Normal 3 5 20 3 5_Category Summary by LOB" xfId="28082"/>
    <cellStyle name="Normal 3 5 20 3 6" xfId="28083"/>
    <cellStyle name="Normal 3 5 20 3 6 2" xfId="28084"/>
    <cellStyle name="Normal 3 5 20 3 6_Category Summary by LOB" xfId="28085"/>
    <cellStyle name="Normal 3 5 20 3 7" xfId="28086"/>
    <cellStyle name="Normal 3 5 20 3 7 2" xfId="28087"/>
    <cellStyle name="Normal 3 5 20 3 7_Category Summary by LOB" xfId="28088"/>
    <cellStyle name="Normal 3 5 20 3 8" xfId="28089"/>
    <cellStyle name="Normal 3 5 20 3 8 2" xfId="28090"/>
    <cellStyle name="Normal 3 5 20 3 8_Category Summary by LOB" xfId="28091"/>
    <cellStyle name="Normal 3 5 20 3 9" xfId="28092"/>
    <cellStyle name="Normal 3 5 20 3_Category Summary by LOB" xfId="28093"/>
    <cellStyle name="Normal 3 5 20 4" xfId="28094"/>
    <cellStyle name="Normal 3 5 20 4 2" xfId="28095"/>
    <cellStyle name="Normal 3 5 20 4_Category Summary by LOB" xfId="28096"/>
    <cellStyle name="Normal 3 5 20 5" xfId="28097"/>
    <cellStyle name="Normal 3 5 20 5 2" xfId="28098"/>
    <cellStyle name="Normal 3 5 20 5_Category Summary by LOB" xfId="28099"/>
    <cellStyle name="Normal 3 5 20 6" xfId="28100"/>
    <cellStyle name="Normal 3 5 20 6 2" xfId="28101"/>
    <cellStyle name="Normal 3 5 20 6_Category Summary by LOB" xfId="28102"/>
    <cellStyle name="Normal 3 5 20 7" xfId="28103"/>
    <cellStyle name="Normal 3 5 20 7 2" xfId="28104"/>
    <cellStyle name="Normal 3 5 20 7_Category Summary by LOB" xfId="28105"/>
    <cellStyle name="Normal 3 5 20 8" xfId="28106"/>
    <cellStyle name="Normal 3 5 20 8 2" xfId="28107"/>
    <cellStyle name="Normal 3 5 20 8_Category Summary by LOB" xfId="28108"/>
    <cellStyle name="Normal 3 5 20 9" xfId="28109"/>
    <cellStyle name="Normal 3 5 20 9 2" xfId="28110"/>
    <cellStyle name="Normal 3 5 20 9_Category Summary by LOB" xfId="28111"/>
    <cellStyle name="Normal 3 5 20_Category Summary by LOB" xfId="28112"/>
    <cellStyle name="Normal 3 5 21" xfId="28113"/>
    <cellStyle name="Normal 3 5 21 10" xfId="28114"/>
    <cellStyle name="Normal 3 5 21 10 2" xfId="28115"/>
    <cellStyle name="Normal 3 5 21 10_Category Summary by LOB" xfId="28116"/>
    <cellStyle name="Normal 3 5 21 11" xfId="28117"/>
    <cellStyle name="Normal 3 5 21 2" xfId="28118"/>
    <cellStyle name="Normal 3 5 21 2 2" xfId="28119"/>
    <cellStyle name="Normal 3 5 21 2 2 2" xfId="28120"/>
    <cellStyle name="Normal 3 5 21 2 2_Category Summary by LOB" xfId="28121"/>
    <cellStyle name="Normal 3 5 21 2 3" xfId="28122"/>
    <cellStyle name="Normal 3 5 21 2 3 2" xfId="28123"/>
    <cellStyle name="Normal 3 5 21 2 3_Category Summary by LOB" xfId="28124"/>
    <cellStyle name="Normal 3 5 21 2 4" xfId="28125"/>
    <cellStyle name="Normal 3 5 21 2 4 2" xfId="28126"/>
    <cellStyle name="Normal 3 5 21 2 4_Category Summary by LOB" xfId="28127"/>
    <cellStyle name="Normal 3 5 21 2 5" xfId="28128"/>
    <cellStyle name="Normal 3 5 21 2 5 2" xfId="28129"/>
    <cellStyle name="Normal 3 5 21 2 5_Category Summary by LOB" xfId="28130"/>
    <cellStyle name="Normal 3 5 21 2 6" xfId="28131"/>
    <cellStyle name="Normal 3 5 21 2 6 2" xfId="28132"/>
    <cellStyle name="Normal 3 5 21 2 6_Category Summary by LOB" xfId="28133"/>
    <cellStyle name="Normal 3 5 21 2 7" xfId="28134"/>
    <cellStyle name="Normal 3 5 21 2 7 2" xfId="28135"/>
    <cellStyle name="Normal 3 5 21 2 7_Category Summary by LOB" xfId="28136"/>
    <cellStyle name="Normal 3 5 21 2 8" xfId="28137"/>
    <cellStyle name="Normal 3 5 21 2 8 2" xfId="28138"/>
    <cellStyle name="Normal 3 5 21 2 8_Category Summary by LOB" xfId="28139"/>
    <cellStyle name="Normal 3 5 21 2 9" xfId="28140"/>
    <cellStyle name="Normal 3 5 21 2_Category Summary by LOB" xfId="28141"/>
    <cellStyle name="Normal 3 5 21 3" xfId="28142"/>
    <cellStyle name="Normal 3 5 21 3 2" xfId="28143"/>
    <cellStyle name="Normal 3 5 21 3 2 2" xfId="28144"/>
    <cellStyle name="Normal 3 5 21 3 2_Category Summary by LOB" xfId="28145"/>
    <cellStyle name="Normal 3 5 21 3 3" xfId="28146"/>
    <cellStyle name="Normal 3 5 21 3 3 2" xfId="28147"/>
    <cellStyle name="Normal 3 5 21 3 3_Category Summary by LOB" xfId="28148"/>
    <cellStyle name="Normal 3 5 21 3 4" xfId="28149"/>
    <cellStyle name="Normal 3 5 21 3 4 2" xfId="28150"/>
    <cellStyle name="Normal 3 5 21 3 4_Category Summary by LOB" xfId="28151"/>
    <cellStyle name="Normal 3 5 21 3 5" xfId="28152"/>
    <cellStyle name="Normal 3 5 21 3 5 2" xfId="28153"/>
    <cellStyle name="Normal 3 5 21 3 5_Category Summary by LOB" xfId="28154"/>
    <cellStyle name="Normal 3 5 21 3 6" xfId="28155"/>
    <cellStyle name="Normal 3 5 21 3 6 2" xfId="28156"/>
    <cellStyle name="Normal 3 5 21 3 6_Category Summary by LOB" xfId="28157"/>
    <cellStyle name="Normal 3 5 21 3 7" xfId="28158"/>
    <cellStyle name="Normal 3 5 21 3 7 2" xfId="28159"/>
    <cellStyle name="Normal 3 5 21 3 7_Category Summary by LOB" xfId="28160"/>
    <cellStyle name="Normal 3 5 21 3 8" xfId="28161"/>
    <cellStyle name="Normal 3 5 21 3 8 2" xfId="28162"/>
    <cellStyle name="Normal 3 5 21 3 8_Category Summary by LOB" xfId="28163"/>
    <cellStyle name="Normal 3 5 21 3 9" xfId="28164"/>
    <cellStyle name="Normal 3 5 21 3_Category Summary by LOB" xfId="28165"/>
    <cellStyle name="Normal 3 5 21 4" xfId="28166"/>
    <cellStyle name="Normal 3 5 21 4 2" xfId="28167"/>
    <cellStyle name="Normal 3 5 21 4_Category Summary by LOB" xfId="28168"/>
    <cellStyle name="Normal 3 5 21 5" xfId="28169"/>
    <cellStyle name="Normal 3 5 21 5 2" xfId="28170"/>
    <cellStyle name="Normal 3 5 21 5_Category Summary by LOB" xfId="28171"/>
    <cellStyle name="Normal 3 5 21 6" xfId="28172"/>
    <cellStyle name="Normal 3 5 21 6 2" xfId="28173"/>
    <cellStyle name="Normal 3 5 21 6_Category Summary by LOB" xfId="28174"/>
    <cellStyle name="Normal 3 5 21 7" xfId="28175"/>
    <cellStyle name="Normal 3 5 21 7 2" xfId="28176"/>
    <cellStyle name="Normal 3 5 21 7_Category Summary by LOB" xfId="28177"/>
    <cellStyle name="Normal 3 5 21 8" xfId="28178"/>
    <cellStyle name="Normal 3 5 21 8 2" xfId="28179"/>
    <cellStyle name="Normal 3 5 21 8_Category Summary by LOB" xfId="28180"/>
    <cellStyle name="Normal 3 5 21 9" xfId="28181"/>
    <cellStyle name="Normal 3 5 21 9 2" xfId="28182"/>
    <cellStyle name="Normal 3 5 21 9_Category Summary by LOB" xfId="28183"/>
    <cellStyle name="Normal 3 5 21_Category Summary by LOB" xfId="28184"/>
    <cellStyle name="Normal 3 5 22" xfId="28185"/>
    <cellStyle name="Normal 3 5 22 10" xfId="28186"/>
    <cellStyle name="Normal 3 5 22 10 2" xfId="28187"/>
    <cellStyle name="Normal 3 5 22 10_Category Summary by LOB" xfId="28188"/>
    <cellStyle name="Normal 3 5 22 11" xfId="28189"/>
    <cellStyle name="Normal 3 5 22 2" xfId="28190"/>
    <cellStyle name="Normal 3 5 22 2 2" xfId="28191"/>
    <cellStyle name="Normal 3 5 22 2 2 2" xfId="28192"/>
    <cellStyle name="Normal 3 5 22 2 2_Category Summary by LOB" xfId="28193"/>
    <cellStyle name="Normal 3 5 22 2 3" xfId="28194"/>
    <cellStyle name="Normal 3 5 22 2 3 2" xfId="28195"/>
    <cellStyle name="Normal 3 5 22 2 3_Category Summary by LOB" xfId="28196"/>
    <cellStyle name="Normal 3 5 22 2 4" xfId="28197"/>
    <cellStyle name="Normal 3 5 22 2 4 2" xfId="28198"/>
    <cellStyle name="Normal 3 5 22 2 4_Category Summary by LOB" xfId="28199"/>
    <cellStyle name="Normal 3 5 22 2 5" xfId="28200"/>
    <cellStyle name="Normal 3 5 22 2 5 2" xfId="28201"/>
    <cellStyle name="Normal 3 5 22 2 5_Category Summary by LOB" xfId="28202"/>
    <cellStyle name="Normal 3 5 22 2 6" xfId="28203"/>
    <cellStyle name="Normal 3 5 22 2 6 2" xfId="28204"/>
    <cellStyle name="Normal 3 5 22 2 6_Category Summary by LOB" xfId="28205"/>
    <cellStyle name="Normal 3 5 22 2 7" xfId="28206"/>
    <cellStyle name="Normal 3 5 22 2 7 2" xfId="28207"/>
    <cellStyle name="Normal 3 5 22 2 7_Category Summary by LOB" xfId="28208"/>
    <cellStyle name="Normal 3 5 22 2 8" xfId="28209"/>
    <cellStyle name="Normal 3 5 22 2 8 2" xfId="28210"/>
    <cellStyle name="Normal 3 5 22 2 8_Category Summary by LOB" xfId="28211"/>
    <cellStyle name="Normal 3 5 22 2 9" xfId="28212"/>
    <cellStyle name="Normal 3 5 22 2_Category Summary by LOB" xfId="28213"/>
    <cellStyle name="Normal 3 5 22 3" xfId="28214"/>
    <cellStyle name="Normal 3 5 22 3 2" xfId="28215"/>
    <cellStyle name="Normal 3 5 22 3 2 2" xfId="28216"/>
    <cellStyle name="Normal 3 5 22 3 2_Category Summary by LOB" xfId="28217"/>
    <cellStyle name="Normal 3 5 22 3 3" xfId="28218"/>
    <cellStyle name="Normal 3 5 22 3 3 2" xfId="28219"/>
    <cellStyle name="Normal 3 5 22 3 3_Category Summary by LOB" xfId="28220"/>
    <cellStyle name="Normal 3 5 22 3 4" xfId="28221"/>
    <cellStyle name="Normal 3 5 22 3 4 2" xfId="28222"/>
    <cellStyle name="Normal 3 5 22 3 4_Category Summary by LOB" xfId="28223"/>
    <cellStyle name="Normal 3 5 22 3 5" xfId="28224"/>
    <cellStyle name="Normal 3 5 22 3 5 2" xfId="28225"/>
    <cellStyle name="Normal 3 5 22 3 5_Category Summary by LOB" xfId="28226"/>
    <cellStyle name="Normal 3 5 22 3 6" xfId="28227"/>
    <cellStyle name="Normal 3 5 22 3 6 2" xfId="28228"/>
    <cellStyle name="Normal 3 5 22 3 6_Category Summary by LOB" xfId="28229"/>
    <cellStyle name="Normal 3 5 22 3 7" xfId="28230"/>
    <cellStyle name="Normal 3 5 22 3 7 2" xfId="28231"/>
    <cellStyle name="Normal 3 5 22 3 7_Category Summary by LOB" xfId="28232"/>
    <cellStyle name="Normal 3 5 22 3 8" xfId="28233"/>
    <cellStyle name="Normal 3 5 22 3 8 2" xfId="28234"/>
    <cellStyle name="Normal 3 5 22 3 8_Category Summary by LOB" xfId="28235"/>
    <cellStyle name="Normal 3 5 22 3 9" xfId="28236"/>
    <cellStyle name="Normal 3 5 22 3_Category Summary by LOB" xfId="28237"/>
    <cellStyle name="Normal 3 5 22 4" xfId="28238"/>
    <cellStyle name="Normal 3 5 22 4 2" xfId="28239"/>
    <cellStyle name="Normal 3 5 22 4_Category Summary by LOB" xfId="28240"/>
    <cellStyle name="Normal 3 5 22 5" xfId="28241"/>
    <cellStyle name="Normal 3 5 22 5 2" xfId="28242"/>
    <cellStyle name="Normal 3 5 22 5_Category Summary by LOB" xfId="28243"/>
    <cellStyle name="Normal 3 5 22 6" xfId="28244"/>
    <cellStyle name="Normal 3 5 22 6 2" xfId="28245"/>
    <cellStyle name="Normal 3 5 22 6_Category Summary by LOB" xfId="28246"/>
    <cellStyle name="Normal 3 5 22 7" xfId="28247"/>
    <cellStyle name="Normal 3 5 22 7 2" xfId="28248"/>
    <cellStyle name="Normal 3 5 22 7_Category Summary by LOB" xfId="28249"/>
    <cellStyle name="Normal 3 5 22 8" xfId="28250"/>
    <cellStyle name="Normal 3 5 22 8 2" xfId="28251"/>
    <cellStyle name="Normal 3 5 22 8_Category Summary by LOB" xfId="28252"/>
    <cellStyle name="Normal 3 5 22 9" xfId="28253"/>
    <cellStyle name="Normal 3 5 22 9 2" xfId="28254"/>
    <cellStyle name="Normal 3 5 22 9_Category Summary by LOB" xfId="28255"/>
    <cellStyle name="Normal 3 5 22_Category Summary by LOB" xfId="28256"/>
    <cellStyle name="Normal 3 5 23" xfId="28257"/>
    <cellStyle name="Normal 3 5 23 10" xfId="28258"/>
    <cellStyle name="Normal 3 5 23 10 2" xfId="28259"/>
    <cellStyle name="Normal 3 5 23 10_Category Summary by LOB" xfId="28260"/>
    <cellStyle name="Normal 3 5 23 11" xfId="28261"/>
    <cellStyle name="Normal 3 5 23 2" xfId="28262"/>
    <cellStyle name="Normal 3 5 23 2 2" xfId="28263"/>
    <cellStyle name="Normal 3 5 23 2 2 2" xfId="28264"/>
    <cellStyle name="Normal 3 5 23 2 2_Category Summary by LOB" xfId="28265"/>
    <cellStyle name="Normal 3 5 23 2 3" xfId="28266"/>
    <cellStyle name="Normal 3 5 23 2 3 2" xfId="28267"/>
    <cellStyle name="Normal 3 5 23 2 3_Category Summary by LOB" xfId="28268"/>
    <cellStyle name="Normal 3 5 23 2 4" xfId="28269"/>
    <cellStyle name="Normal 3 5 23 2 4 2" xfId="28270"/>
    <cellStyle name="Normal 3 5 23 2 4_Category Summary by LOB" xfId="28271"/>
    <cellStyle name="Normal 3 5 23 2 5" xfId="28272"/>
    <cellStyle name="Normal 3 5 23 2 5 2" xfId="28273"/>
    <cellStyle name="Normal 3 5 23 2 5_Category Summary by LOB" xfId="28274"/>
    <cellStyle name="Normal 3 5 23 2 6" xfId="28275"/>
    <cellStyle name="Normal 3 5 23 2 6 2" xfId="28276"/>
    <cellStyle name="Normal 3 5 23 2 6_Category Summary by LOB" xfId="28277"/>
    <cellStyle name="Normal 3 5 23 2 7" xfId="28278"/>
    <cellStyle name="Normal 3 5 23 2 7 2" xfId="28279"/>
    <cellStyle name="Normal 3 5 23 2 7_Category Summary by LOB" xfId="28280"/>
    <cellStyle name="Normal 3 5 23 2 8" xfId="28281"/>
    <cellStyle name="Normal 3 5 23 2 8 2" xfId="28282"/>
    <cellStyle name="Normal 3 5 23 2 8_Category Summary by LOB" xfId="28283"/>
    <cellStyle name="Normal 3 5 23 2 9" xfId="28284"/>
    <cellStyle name="Normal 3 5 23 2_Category Summary by LOB" xfId="28285"/>
    <cellStyle name="Normal 3 5 23 3" xfId="28286"/>
    <cellStyle name="Normal 3 5 23 3 2" xfId="28287"/>
    <cellStyle name="Normal 3 5 23 3 2 2" xfId="28288"/>
    <cellStyle name="Normal 3 5 23 3 2_Category Summary by LOB" xfId="28289"/>
    <cellStyle name="Normal 3 5 23 3 3" xfId="28290"/>
    <cellStyle name="Normal 3 5 23 3 3 2" xfId="28291"/>
    <cellStyle name="Normal 3 5 23 3 3_Category Summary by LOB" xfId="28292"/>
    <cellStyle name="Normal 3 5 23 3 4" xfId="28293"/>
    <cellStyle name="Normal 3 5 23 3 4 2" xfId="28294"/>
    <cellStyle name="Normal 3 5 23 3 4_Category Summary by LOB" xfId="28295"/>
    <cellStyle name="Normal 3 5 23 3 5" xfId="28296"/>
    <cellStyle name="Normal 3 5 23 3 5 2" xfId="28297"/>
    <cellStyle name="Normal 3 5 23 3 5_Category Summary by LOB" xfId="28298"/>
    <cellStyle name="Normal 3 5 23 3 6" xfId="28299"/>
    <cellStyle name="Normal 3 5 23 3 6 2" xfId="28300"/>
    <cellStyle name="Normal 3 5 23 3 6_Category Summary by LOB" xfId="28301"/>
    <cellStyle name="Normal 3 5 23 3 7" xfId="28302"/>
    <cellStyle name="Normal 3 5 23 3 7 2" xfId="28303"/>
    <cellStyle name="Normal 3 5 23 3 7_Category Summary by LOB" xfId="28304"/>
    <cellStyle name="Normal 3 5 23 3 8" xfId="28305"/>
    <cellStyle name="Normal 3 5 23 3 8 2" xfId="28306"/>
    <cellStyle name="Normal 3 5 23 3 8_Category Summary by LOB" xfId="28307"/>
    <cellStyle name="Normal 3 5 23 3 9" xfId="28308"/>
    <cellStyle name="Normal 3 5 23 3_Category Summary by LOB" xfId="28309"/>
    <cellStyle name="Normal 3 5 23 4" xfId="28310"/>
    <cellStyle name="Normal 3 5 23 4 2" xfId="28311"/>
    <cellStyle name="Normal 3 5 23 4_Category Summary by LOB" xfId="28312"/>
    <cellStyle name="Normal 3 5 23 5" xfId="28313"/>
    <cellStyle name="Normal 3 5 23 5 2" xfId="28314"/>
    <cellStyle name="Normal 3 5 23 5_Category Summary by LOB" xfId="28315"/>
    <cellStyle name="Normal 3 5 23 6" xfId="28316"/>
    <cellStyle name="Normal 3 5 23 6 2" xfId="28317"/>
    <cellStyle name="Normal 3 5 23 6_Category Summary by LOB" xfId="28318"/>
    <cellStyle name="Normal 3 5 23 7" xfId="28319"/>
    <cellStyle name="Normal 3 5 23 7 2" xfId="28320"/>
    <cellStyle name="Normal 3 5 23 7_Category Summary by LOB" xfId="28321"/>
    <cellStyle name="Normal 3 5 23 8" xfId="28322"/>
    <cellStyle name="Normal 3 5 23 8 2" xfId="28323"/>
    <cellStyle name="Normal 3 5 23 8_Category Summary by LOB" xfId="28324"/>
    <cellStyle name="Normal 3 5 23 9" xfId="28325"/>
    <cellStyle name="Normal 3 5 23 9 2" xfId="28326"/>
    <cellStyle name="Normal 3 5 23 9_Category Summary by LOB" xfId="28327"/>
    <cellStyle name="Normal 3 5 23_Category Summary by LOB" xfId="28328"/>
    <cellStyle name="Normal 3 5 24" xfId="28329"/>
    <cellStyle name="Normal 3 5 24 2" xfId="28330"/>
    <cellStyle name="Normal 3 5 24 2 2" xfId="28331"/>
    <cellStyle name="Normal 3 5 24 2_Category Summary by LOB" xfId="28332"/>
    <cellStyle name="Normal 3 5 24 3" xfId="28333"/>
    <cellStyle name="Normal 3 5 24 3 2" xfId="28334"/>
    <cellStyle name="Normal 3 5 24 3_Category Summary by LOB" xfId="28335"/>
    <cellStyle name="Normal 3 5 24 4" xfId="28336"/>
    <cellStyle name="Normal 3 5 24 4 2" xfId="28337"/>
    <cellStyle name="Normal 3 5 24 4_Category Summary by LOB" xfId="28338"/>
    <cellStyle name="Normal 3 5 24 5" xfId="28339"/>
    <cellStyle name="Normal 3 5 24 5 2" xfId="28340"/>
    <cellStyle name="Normal 3 5 24 5_Category Summary by LOB" xfId="28341"/>
    <cellStyle name="Normal 3 5 24 6" xfId="28342"/>
    <cellStyle name="Normal 3 5 24 6 2" xfId="28343"/>
    <cellStyle name="Normal 3 5 24 6_Category Summary by LOB" xfId="28344"/>
    <cellStyle name="Normal 3 5 24 7" xfId="28345"/>
    <cellStyle name="Normal 3 5 24 7 2" xfId="28346"/>
    <cellStyle name="Normal 3 5 24 7_Category Summary by LOB" xfId="28347"/>
    <cellStyle name="Normal 3 5 24 8" xfId="28348"/>
    <cellStyle name="Normal 3 5 24 8 2" xfId="28349"/>
    <cellStyle name="Normal 3 5 24 8_Category Summary by LOB" xfId="28350"/>
    <cellStyle name="Normal 3 5 24 9" xfId="28351"/>
    <cellStyle name="Normal 3 5 24_Category Summary by LOB" xfId="28352"/>
    <cellStyle name="Normal 3 5 25" xfId="28353"/>
    <cellStyle name="Normal 3 5 25 2" xfId="28354"/>
    <cellStyle name="Normal 3 5 25 2 2" xfId="28355"/>
    <cellStyle name="Normal 3 5 25 2_Category Summary by LOB" xfId="28356"/>
    <cellStyle name="Normal 3 5 25 3" xfId="28357"/>
    <cellStyle name="Normal 3 5 25 3 2" xfId="28358"/>
    <cellStyle name="Normal 3 5 25 3_Category Summary by LOB" xfId="28359"/>
    <cellStyle name="Normal 3 5 25 4" xfId="28360"/>
    <cellStyle name="Normal 3 5 25 4 2" xfId="28361"/>
    <cellStyle name="Normal 3 5 25 4_Category Summary by LOB" xfId="28362"/>
    <cellStyle name="Normal 3 5 25 5" xfId="28363"/>
    <cellStyle name="Normal 3 5 25 5 2" xfId="28364"/>
    <cellStyle name="Normal 3 5 25 5_Category Summary by LOB" xfId="28365"/>
    <cellStyle name="Normal 3 5 25 6" xfId="28366"/>
    <cellStyle name="Normal 3 5 25 6 2" xfId="28367"/>
    <cellStyle name="Normal 3 5 25 6_Category Summary by LOB" xfId="28368"/>
    <cellStyle name="Normal 3 5 25 7" xfId="28369"/>
    <cellStyle name="Normal 3 5 25 7 2" xfId="28370"/>
    <cellStyle name="Normal 3 5 25 7_Category Summary by LOB" xfId="28371"/>
    <cellStyle name="Normal 3 5 25 8" xfId="28372"/>
    <cellStyle name="Normal 3 5 25 8 2" xfId="28373"/>
    <cellStyle name="Normal 3 5 25 8_Category Summary by LOB" xfId="28374"/>
    <cellStyle name="Normal 3 5 25 9" xfId="28375"/>
    <cellStyle name="Normal 3 5 25_Category Summary by LOB" xfId="28376"/>
    <cellStyle name="Normal 3 5 26" xfId="28377"/>
    <cellStyle name="Normal 3 5 26 2" xfId="28378"/>
    <cellStyle name="Normal 3 5 26_Category Summary by LOB" xfId="28379"/>
    <cellStyle name="Normal 3 5 27" xfId="28380"/>
    <cellStyle name="Normal 3 5 27 2" xfId="28381"/>
    <cellStyle name="Normal 3 5 27_Category Summary by LOB" xfId="28382"/>
    <cellStyle name="Normal 3 5 28" xfId="28383"/>
    <cellStyle name="Normal 3 5 28 2" xfId="28384"/>
    <cellStyle name="Normal 3 5 28_Category Summary by LOB" xfId="28385"/>
    <cellStyle name="Normal 3 5 29" xfId="28386"/>
    <cellStyle name="Normal 3 5 29 2" xfId="28387"/>
    <cellStyle name="Normal 3 5 29_Category Summary by LOB" xfId="28388"/>
    <cellStyle name="Normal 3 5 3" xfId="28389"/>
    <cellStyle name="Normal 3 5 3 10" xfId="28390"/>
    <cellStyle name="Normal 3 5 3 10 2" xfId="28391"/>
    <cellStyle name="Normal 3 5 3 10_Category Summary by LOB" xfId="28392"/>
    <cellStyle name="Normal 3 5 3 11" xfId="28393"/>
    <cellStyle name="Normal 3 5 3 2" xfId="28394"/>
    <cellStyle name="Normal 3 5 3 2 2" xfId="28395"/>
    <cellStyle name="Normal 3 5 3 2 2 2" xfId="28396"/>
    <cellStyle name="Normal 3 5 3 2 2_Category Summary by LOB" xfId="28397"/>
    <cellStyle name="Normal 3 5 3 2 3" xfId="28398"/>
    <cellStyle name="Normal 3 5 3 2 3 2" xfId="28399"/>
    <cellStyle name="Normal 3 5 3 2 3_Category Summary by LOB" xfId="28400"/>
    <cellStyle name="Normal 3 5 3 2 4" xfId="28401"/>
    <cellStyle name="Normal 3 5 3 2 4 2" xfId="28402"/>
    <cellStyle name="Normal 3 5 3 2 4_Category Summary by LOB" xfId="28403"/>
    <cellStyle name="Normal 3 5 3 2 5" xfId="28404"/>
    <cellStyle name="Normal 3 5 3 2 5 2" xfId="28405"/>
    <cellStyle name="Normal 3 5 3 2 5_Category Summary by LOB" xfId="28406"/>
    <cellStyle name="Normal 3 5 3 2 6" xfId="28407"/>
    <cellStyle name="Normal 3 5 3 2 6 2" xfId="28408"/>
    <cellStyle name="Normal 3 5 3 2 6_Category Summary by LOB" xfId="28409"/>
    <cellStyle name="Normal 3 5 3 2 7" xfId="28410"/>
    <cellStyle name="Normal 3 5 3 2 7 2" xfId="28411"/>
    <cellStyle name="Normal 3 5 3 2 7_Category Summary by LOB" xfId="28412"/>
    <cellStyle name="Normal 3 5 3 2 8" xfId="28413"/>
    <cellStyle name="Normal 3 5 3 2 8 2" xfId="28414"/>
    <cellStyle name="Normal 3 5 3 2 8_Category Summary by LOB" xfId="28415"/>
    <cellStyle name="Normal 3 5 3 2 9" xfId="28416"/>
    <cellStyle name="Normal 3 5 3 2_Category Summary by LOB" xfId="28417"/>
    <cellStyle name="Normal 3 5 3 3" xfId="28418"/>
    <cellStyle name="Normal 3 5 3 3 2" xfId="28419"/>
    <cellStyle name="Normal 3 5 3 3 2 2" xfId="28420"/>
    <cellStyle name="Normal 3 5 3 3 2_Category Summary by LOB" xfId="28421"/>
    <cellStyle name="Normal 3 5 3 3 3" xfId="28422"/>
    <cellStyle name="Normal 3 5 3 3 3 2" xfId="28423"/>
    <cellStyle name="Normal 3 5 3 3 3_Category Summary by LOB" xfId="28424"/>
    <cellStyle name="Normal 3 5 3 3 4" xfId="28425"/>
    <cellStyle name="Normal 3 5 3 3 4 2" xfId="28426"/>
    <cellStyle name="Normal 3 5 3 3 4_Category Summary by LOB" xfId="28427"/>
    <cellStyle name="Normal 3 5 3 3 5" xfId="28428"/>
    <cellStyle name="Normal 3 5 3 3 5 2" xfId="28429"/>
    <cellStyle name="Normal 3 5 3 3 5_Category Summary by LOB" xfId="28430"/>
    <cellStyle name="Normal 3 5 3 3 6" xfId="28431"/>
    <cellStyle name="Normal 3 5 3 3 6 2" xfId="28432"/>
    <cellStyle name="Normal 3 5 3 3 6_Category Summary by LOB" xfId="28433"/>
    <cellStyle name="Normal 3 5 3 3 7" xfId="28434"/>
    <cellStyle name="Normal 3 5 3 3 7 2" xfId="28435"/>
    <cellStyle name="Normal 3 5 3 3 7_Category Summary by LOB" xfId="28436"/>
    <cellStyle name="Normal 3 5 3 3 8" xfId="28437"/>
    <cellStyle name="Normal 3 5 3 3 8 2" xfId="28438"/>
    <cellStyle name="Normal 3 5 3 3 8_Category Summary by LOB" xfId="28439"/>
    <cellStyle name="Normal 3 5 3 3 9" xfId="28440"/>
    <cellStyle name="Normal 3 5 3 3_Category Summary by LOB" xfId="28441"/>
    <cellStyle name="Normal 3 5 3 4" xfId="28442"/>
    <cellStyle name="Normal 3 5 3 4 2" xfId="28443"/>
    <cellStyle name="Normal 3 5 3 4_Category Summary by LOB" xfId="28444"/>
    <cellStyle name="Normal 3 5 3 5" xfId="28445"/>
    <cellStyle name="Normal 3 5 3 5 2" xfId="28446"/>
    <cellStyle name="Normal 3 5 3 5_Category Summary by LOB" xfId="28447"/>
    <cellStyle name="Normal 3 5 3 6" xfId="28448"/>
    <cellStyle name="Normal 3 5 3 6 2" xfId="28449"/>
    <cellStyle name="Normal 3 5 3 6_Category Summary by LOB" xfId="28450"/>
    <cellStyle name="Normal 3 5 3 7" xfId="28451"/>
    <cellStyle name="Normal 3 5 3 7 2" xfId="28452"/>
    <cellStyle name="Normal 3 5 3 7_Category Summary by LOB" xfId="28453"/>
    <cellStyle name="Normal 3 5 3 8" xfId="28454"/>
    <cellStyle name="Normal 3 5 3 8 2" xfId="28455"/>
    <cellStyle name="Normal 3 5 3 8_Category Summary by LOB" xfId="28456"/>
    <cellStyle name="Normal 3 5 3 9" xfId="28457"/>
    <cellStyle name="Normal 3 5 3 9 2" xfId="28458"/>
    <cellStyle name="Normal 3 5 3 9_Category Summary by LOB" xfId="28459"/>
    <cellStyle name="Normal 3 5 3_Category Summary by LOB" xfId="28460"/>
    <cellStyle name="Normal 3 5 30" xfId="28461"/>
    <cellStyle name="Normal 3 5 30 2" xfId="28462"/>
    <cellStyle name="Normal 3 5 30_Category Summary by LOB" xfId="28463"/>
    <cellStyle name="Normal 3 5 31" xfId="28464"/>
    <cellStyle name="Normal 3 5 31 2" xfId="28465"/>
    <cellStyle name="Normal 3 5 31_Category Summary by LOB" xfId="28466"/>
    <cellStyle name="Normal 3 5 32" xfId="28467"/>
    <cellStyle name="Normal 3 5 32 2" xfId="28468"/>
    <cellStyle name="Normal 3 5 32_Category Summary by LOB" xfId="28469"/>
    <cellStyle name="Normal 3 5 33" xfId="28470"/>
    <cellStyle name="Normal 3 5 34" xfId="28471"/>
    <cellStyle name="Normal 3 5 35" xfId="28472"/>
    <cellStyle name="Normal 3 5 4" xfId="28473"/>
    <cellStyle name="Normal 3 5 4 10" xfId="28474"/>
    <cellStyle name="Normal 3 5 4 10 2" xfId="28475"/>
    <cellStyle name="Normal 3 5 4 10_Category Summary by LOB" xfId="28476"/>
    <cellStyle name="Normal 3 5 4 11" xfId="28477"/>
    <cellStyle name="Normal 3 5 4 2" xfId="28478"/>
    <cellStyle name="Normal 3 5 4 2 2" xfId="28479"/>
    <cellStyle name="Normal 3 5 4 2 2 2" xfId="28480"/>
    <cellStyle name="Normal 3 5 4 2 2_Category Summary by LOB" xfId="28481"/>
    <cellStyle name="Normal 3 5 4 2 3" xfId="28482"/>
    <cellStyle name="Normal 3 5 4 2 3 2" xfId="28483"/>
    <cellStyle name="Normal 3 5 4 2 3_Category Summary by LOB" xfId="28484"/>
    <cellStyle name="Normal 3 5 4 2 4" xfId="28485"/>
    <cellStyle name="Normal 3 5 4 2 4 2" xfId="28486"/>
    <cellStyle name="Normal 3 5 4 2 4_Category Summary by LOB" xfId="28487"/>
    <cellStyle name="Normal 3 5 4 2 5" xfId="28488"/>
    <cellStyle name="Normal 3 5 4 2 5 2" xfId="28489"/>
    <cellStyle name="Normal 3 5 4 2 5_Category Summary by LOB" xfId="28490"/>
    <cellStyle name="Normal 3 5 4 2 6" xfId="28491"/>
    <cellStyle name="Normal 3 5 4 2 6 2" xfId="28492"/>
    <cellStyle name="Normal 3 5 4 2 6_Category Summary by LOB" xfId="28493"/>
    <cellStyle name="Normal 3 5 4 2 7" xfId="28494"/>
    <cellStyle name="Normal 3 5 4 2 7 2" xfId="28495"/>
    <cellStyle name="Normal 3 5 4 2 7_Category Summary by LOB" xfId="28496"/>
    <cellStyle name="Normal 3 5 4 2 8" xfId="28497"/>
    <cellStyle name="Normal 3 5 4 2 8 2" xfId="28498"/>
    <cellStyle name="Normal 3 5 4 2 8_Category Summary by LOB" xfId="28499"/>
    <cellStyle name="Normal 3 5 4 2 9" xfId="28500"/>
    <cellStyle name="Normal 3 5 4 2_Category Summary by LOB" xfId="28501"/>
    <cellStyle name="Normal 3 5 4 3" xfId="28502"/>
    <cellStyle name="Normal 3 5 4 3 2" xfId="28503"/>
    <cellStyle name="Normal 3 5 4 3 2 2" xfId="28504"/>
    <cellStyle name="Normal 3 5 4 3 2_Category Summary by LOB" xfId="28505"/>
    <cellStyle name="Normal 3 5 4 3 3" xfId="28506"/>
    <cellStyle name="Normal 3 5 4 3 3 2" xfId="28507"/>
    <cellStyle name="Normal 3 5 4 3 3_Category Summary by LOB" xfId="28508"/>
    <cellStyle name="Normal 3 5 4 3 4" xfId="28509"/>
    <cellStyle name="Normal 3 5 4 3 4 2" xfId="28510"/>
    <cellStyle name="Normal 3 5 4 3 4_Category Summary by LOB" xfId="28511"/>
    <cellStyle name="Normal 3 5 4 3 5" xfId="28512"/>
    <cellStyle name="Normal 3 5 4 3 5 2" xfId="28513"/>
    <cellStyle name="Normal 3 5 4 3 5_Category Summary by LOB" xfId="28514"/>
    <cellStyle name="Normal 3 5 4 3 6" xfId="28515"/>
    <cellStyle name="Normal 3 5 4 3 6 2" xfId="28516"/>
    <cellStyle name="Normal 3 5 4 3 6_Category Summary by LOB" xfId="28517"/>
    <cellStyle name="Normal 3 5 4 3 7" xfId="28518"/>
    <cellStyle name="Normal 3 5 4 3 7 2" xfId="28519"/>
    <cellStyle name="Normal 3 5 4 3 7_Category Summary by LOB" xfId="28520"/>
    <cellStyle name="Normal 3 5 4 3 8" xfId="28521"/>
    <cellStyle name="Normal 3 5 4 3 8 2" xfId="28522"/>
    <cellStyle name="Normal 3 5 4 3 8_Category Summary by LOB" xfId="28523"/>
    <cellStyle name="Normal 3 5 4 3 9" xfId="28524"/>
    <cellStyle name="Normal 3 5 4 3_Category Summary by LOB" xfId="28525"/>
    <cellStyle name="Normal 3 5 4 4" xfId="28526"/>
    <cellStyle name="Normal 3 5 4 4 2" xfId="28527"/>
    <cellStyle name="Normal 3 5 4 4_Category Summary by LOB" xfId="28528"/>
    <cellStyle name="Normal 3 5 4 5" xfId="28529"/>
    <cellStyle name="Normal 3 5 4 5 2" xfId="28530"/>
    <cellStyle name="Normal 3 5 4 5_Category Summary by LOB" xfId="28531"/>
    <cellStyle name="Normal 3 5 4 6" xfId="28532"/>
    <cellStyle name="Normal 3 5 4 6 2" xfId="28533"/>
    <cellStyle name="Normal 3 5 4 6_Category Summary by LOB" xfId="28534"/>
    <cellStyle name="Normal 3 5 4 7" xfId="28535"/>
    <cellStyle name="Normal 3 5 4 7 2" xfId="28536"/>
    <cellStyle name="Normal 3 5 4 7_Category Summary by LOB" xfId="28537"/>
    <cellStyle name="Normal 3 5 4 8" xfId="28538"/>
    <cellStyle name="Normal 3 5 4 8 2" xfId="28539"/>
    <cellStyle name="Normal 3 5 4 8_Category Summary by LOB" xfId="28540"/>
    <cellStyle name="Normal 3 5 4 9" xfId="28541"/>
    <cellStyle name="Normal 3 5 4 9 2" xfId="28542"/>
    <cellStyle name="Normal 3 5 4 9_Category Summary by LOB" xfId="28543"/>
    <cellStyle name="Normal 3 5 4_Category Summary by LOB" xfId="28544"/>
    <cellStyle name="Normal 3 5 5" xfId="28545"/>
    <cellStyle name="Normal 3 5 5 10" xfId="28546"/>
    <cellStyle name="Normal 3 5 5 10 2" xfId="28547"/>
    <cellStyle name="Normal 3 5 5 10_Category Summary by LOB" xfId="28548"/>
    <cellStyle name="Normal 3 5 5 11" xfId="28549"/>
    <cellStyle name="Normal 3 5 5 2" xfId="28550"/>
    <cellStyle name="Normal 3 5 5 2 2" xfId="28551"/>
    <cellStyle name="Normal 3 5 5 2 2 2" xfId="28552"/>
    <cellStyle name="Normal 3 5 5 2 2_Category Summary by LOB" xfId="28553"/>
    <cellStyle name="Normal 3 5 5 2 3" xfId="28554"/>
    <cellStyle name="Normal 3 5 5 2 3 2" xfId="28555"/>
    <cellStyle name="Normal 3 5 5 2 3_Category Summary by LOB" xfId="28556"/>
    <cellStyle name="Normal 3 5 5 2 4" xfId="28557"/>
    <cellStyle name="Normal 3 5 5 2 4 2" xfId="28558"/>
    <cellStyle name="Normal 3 5 5 2 4_Category Summary by LOB" xfId="28559"/>
    <cellStyle name="Normal 3 5 5 2 5" xfId="28560"/>
    <cellStyle name="Normal 3 5 5 2 5 2" xfId="28561"/>
    <cellStyle name="Normal 3 5 5 2 5_Category Summary by LOB" xfId="28562"/>
    <cellStyle name="Normal 3 5 5 2 6" xfId="28563"/>
    <cellStyle name="Normal 3 5 5 2 6 2" xfId="28564"/>
    <cellStyle name="Normal 3 5 5 2 6_Category Summary by LOB" xfId="28565"/>
    <cellStyle name="Normal 3 5 5 2 7" xfId="28566"/>
    <cellStyle name="Normal 3 5 5 2 7 2" xfId="28567"/>
    <cellStyle name="Normal 3 5 5 2 7_Category Summary by LOB" xfId="28568"/>
    <cellStyle name="Normal 3 5 5 2 8" xfId="28569"/>
    <cellStyle name="Normal 3 5 5 2 8 2" xfId="28570"/>
    <cellStyle name="Normal 3 5 5 2 8_Category Summary by LOB" xfId="28571"/>
    <cellStyle name="Normal 3 5 5 2 9" xfId="28572"/>
    <cellStyle name="Normal 3 5 5 2_Category Summary by LOB" xfId="28573"/>
    <cellStyle name="Normal 3 5 5 3" xfId="28574"/>
    <cellStyle name="Normal 3 5 5 3 2" xfId="28575"/>
    <cellStyle name="Normal 3 5 5 3 2 2" xfId="28576"/>
    <cellStyle name="Normal 3 5 5 3 2_Category Summary by LOB" xfId="28577"/>
    <cellStyle name="Normal 3 5 5 3 3" xfId="28578"/>
    <cellStyle name="Normal 3 5 5 3 3 2" xfId="28579"/>
    <cellStyle name="Normal 3 5 5 3 3_Category Summary by LOB" xfId="28580"/>
    <cellStyle name="Normal 3 5 5 3 4" xfId="28581"/>
    <cellStyle name="Normal 3 5 5 3 4 2" xfId="28582"/>
    <cellStyle name="Normal 3 5 5 3 4_Category Summary by LOB" xfId="28583"/>
    <cellStyle name="Normal 3 5 5 3 5" xfId="28584"/>
    <cellStyle name="Normal 3 5 5 3 5 2" xfId="28585"/>
    <cellStyle name="Normal 3 5 5 3 5_Category Summary by LOB" xfId="28586"/>
    <cellStyle name="Normal 3 5 5 3 6" xfId="28587"/>
    <cellStyle name="Normal 3 5 5 3 6 2" xfId="28588"/>
    <cellStyle name="Normal 3 5 5 3 6_Category Summary by LOB" xfId="28589"/>
    <cellStyle name="Normal 3 5 5 3 7" xfId="28590"/>
    <cellStyle name="Normal 3 5 5 3 7 2" xfId="28591"/>
    <cellStyle name="Normal 3 5 5 3 7_Category Summary by LOB" xfId="28592"/>
    <cellStyle name="Normal 3 5 5 3 8" xfId="28593"/>
    <cellStyle name="Normal 3 5 5 3 8 2" xfId="28594"/>
    <cellStyle name="Normal 3 5 5 3 8_Category Summary by LOB" xfId="28595"/>
    <cellStyle name="Normal 3 5 5 3 9" xfId="28596"/>
    <cellStyle name="Normal 3 5 5 3_Category Summary by LOB" xfId="28597"/>
    <cellStyle name="Normal 3 5 5 4" xfId="28598"/>
    <cellStyle name="Normal 3 5 5 4 2" xfId="28599"/>
    <cellStyle name="Normal 3 5 5 4_Category Summary by LOB" xfId="28600"/>
    <cellStyle name="Normal 3 5 5 5" xfId="28601"/>
    <cellStyle name="Normal 3 5 5 5 2" xfId="28602"/>
    <cellStyle name="Normal 3 5 5 5_Category Summary by LOB" xfId="28603"/>
    <cellStyle name="Normal 3 5 5 6" xfId="28604"/>
    <cellStyle name="Normal 3 5 5 6 2" xfId="28605"/>
    <cellStyle name="Normal 3 5 5 6_Category Summary by LOB" xfId="28606"/>
    <cellStyle name="Normal 3 5 5 7" xfId="28607"/>
    <cellStyle name="Normal 3 5 5 7 2" xfId="28608"/>
    <cellStyle name="Normal 3 5 5 7_Category Summary by LOB" xfId="28609"/>
    <cellStyle name="Normal 3 5 5 8" xfId="28610"/>
    <cellStyle name="Normal 3 5 5 8 2" xfId="28611"/>
    <cellStyle name="Normal 3 5 5 8_Category Summary by LOB" xfId="28612"/>
    <cellStyle name="Normal 3 5 5 9" xfId="28613"/>
    <cellStyle name="Normal 3 5 5 9 2" xfId="28614"/>
    <cellStyle name="Normal 3 5 5 9_Category Summary by LOB" xfId="28615"/>
    <cellStyle name="Normal 3 5 5_Category Summary by LOB" xfId="28616"/>
    <cellStyle name="Normal 3 5 6" xfId="28617"/>
    <cellStyle name="Normal 3 5 6 10" xfId="28618"/>
    <cellStyle name="Normal 3 5 6 10 2" xfId="28619"/>
    <cellStyle name="Normal 3 5 6 10_Category Summary by LOB" xfId="28620"/>
    <cellStyle name="Normal 3 5 6 11" xfId="28621"/>
    <cellStyle name="Normal 3 5 6 2" xfId="28622"/>
    <cellStyle name="Normal 3 5 6 2 2" xfId="28623"/>
    <cellStyle name="Normal 3 5 6 2 2 2" xfId="28624"/>
    <cellStyle name="Normal 3 5 6 2 2_Category Summary by LOB" xfId="28625"/>
    <cellStyle name="Normal 3 5 6 2 3" xfId="28626"/>
    <cellStyle name="Normal 3 5 6 2 3 2" xfId="28627"/>
    <cellStyle name="Normal 3 5 6 2 3_Category Summary by LOB" xfId="28628"/>
    <cellStyle name="Normal 3 5 6 2 4" xfId="28629"/>
    <cellStyle name="Normal 3 5 6 2 4 2" xfId="28630"/>
    <cellStyle name="Normal 3 5 6 2 4_Category Summary by LOB" xfId="28631"/>
    <cellStyle name="Normal 3 5 6 2 5" xfId="28632"/>
    <cellStyle name="Normal 3 5 6 2 5 2" xfId="28633"/>
    <cellStyle name="Normal 3 5 6 2 5_Category Summary by LOB" xfId="28634"/>
    <cellStyle name="Normal 3 5 6 2 6" xfId="28635"/>
    <cellStyle name="Normal 3 5 6 2 6 2" xfId="28636"/>
    <cellStyle name="Normal 3 5 6 2 6_Category Summary by LOB" xfId="28637"/>
    <cellStyle name="Normal 3 5 6 2 7" xfId="28638"/>
    <cellStyle name="Normal 3 5 6 2 7 2" xfId="28639"/>
    <cellStyle name="Normal 3 5 6 2 7_Category Summary by LOB" xfId="28640"/>
    <cellStyle name="Normal 3 5 6 2 8" xfId="28641"/>
    <cellStyle name="Normal 3 5 6 2 8 2" xfId="28642"/>
    <cellStyle name="Normal 3 5 6 2 8_Category Summary by LOB" xfId="28643"/>
    <cellStyle name="Normal 3 5 6 2 9" xfId="28644"/>
    <cellStyle name="Normal 3 5 6 2_Category Summary by LOB" xfId="28645"/>
    <cellStyle name="Normal 3 5 6 3" xfId="28646"/>
    <cellStyle name="Normal 3 5 6 3 2" xfId="28647"/>
    <cellStyle name="Normal 3 5 6 3 2 2" xfId="28648"/>
    <cellStyle name="Normal 3 5 6 3 2_Category Summary by LOB" xfId="28649"/>
    <cellStyle name="Normal 3 5 6 3 3" xfId="28650"/>
    <cellStyle name="Normal 3 5 6 3 3 2" xfId="28651"/>
    <cellStyle name="Normal 3 5 6 3 3_Category Summary by LOB" xfId="28652"/>
    <cellStyle name="Normal 3 5 6 3 4" xfId="28653"/>
    <cellStyle name="Normal 3 5 6 3 4 2" xfId="28654"/>
    <cellStyle name="Normal 3 5 6 3 4_Category Summary by LOB" xfId="28655"/>
    <cellStyle name="Normal 3 5 6 3 5" xfId="28656"/>
    <cellStyle name="Normal 3 5 6 3 5 2" xfId="28657"/>
    <cellStyle name="Normal 3 5 6 3 5_Category Summary by LOB" xfId="28658"/>
    <cellStyle name="Normal 3 5 6 3 6" xfId="28659"/>
    <cellStyle name="Normal 3 5 6 3 6 2" xfId="28660"/>
    <cellStyle name="Normal 3 5 6 3 6_Category Summary by LOB" xfId="28661"/>
    <cellStyle name="Normal 3 5 6 3 7" xfId="28662"/>
    <cellStyle name="Normal 3 5 6 3 7 2" xfId="28663"/>
    <cellStyle name="Normal 3 5 6 3 7_Category Summary by LOB" xfId="28664"/>
    <cellStyle name="Normal 3 5 6 3 8" xfId="28665"/>
    <cellStyle name="Normal 3 5 6 3 8 2" xfId="28666"/>
    <cellStyle name="Normal 3 5 6 3 8_Category Summary by LOB" xfId="28667"/>
    <cellStyle name="Normal 3 5 6 3 9" xfId="28668"/>
    <cellStyle name="Normal 3 5 6 3_Category Summary by LOB" xfId="28669"/>
    <cellStyle name="Normal 3 5 6 4" xfId="28670"/>
    <cellStyle name="Normal 3 5 6 4 2" xfId="28671"/>
    <cellStyle name="Normal 3 5 6 4_Category Summary by LOB" xfId="28672"/>
    <cellStyle name="Normal 3 5 6 5" xfId="28673"/>
    <cellStyle name="Normal 3 5 6 5 2" xfId="28674"/>
    <cellStyle name="Normal 3 5 6 5_Category Summary by LOB" xfId="28675"/>
    <cellStyle name="Normal 3 5 6 6" xfId="28676"/>
    <cellStyle name="Normal 3 5 6 6 2" xfId="28677"/>
    <cellStyle name="Normal 3 5 6 6_Category Summary by LOB" xfId="28678"/>
    <cellStyle name="Normal 3 5 6 7" xfId="28679"/>
    <cellStyle name="Normal 3 5 6 7 2" xfId="28680"/>
    <cellStyle name="Normal 3 5 6 7_Category Summary by LOB" xfId="28681"/>
    <cellStyle name="Normal 3 5 6 8" xfId="28682"/>
    <cellStyle name="Normal 3 5 6 8 2" xfId="28683"/>
    <cellStyle name="Normal 3 5 6 8_Category Summary by LOB" xfId="28684"/>
    <cellStyle name="Normal 3 5 6 9" xfId="28685"/>
    <cellStyle name="Normal 3 5 6 9 2" xfId="28686"/>
    <cellStyle name="Normal 3 5 6 9_Category Summary by LOB" xfId="28687"/>
    <cellStyle name="Normal 3 5 6_Category Summary by LOB" xfId="28688"/>
    <cellStyle name="Normal 3 5 7" xfId="28689"/>
    <cellStyle name="Normal 3 5 7 10" xfId="28690"/>
    <cellStyle name="Normal 3 5 7 10 2" xfId="28691"/>
    <cellStyle name="Normal 3 5 7 10_Category Summary by LOB" xfId="28692"/>
    <cellStyle name="Normal 3 5 7 11" xfId="28693"/>
    <cellStyle name="Normal 3 5 7 2" xfId="28694"/>
    <cellStyle name="Normal 3 5 7 2 2" xfId="28695"/>
    <cellStyle name="Normal 3 5 7 2 2 2" xfId="28696"/>
    <cellStyle name="Normal 3 5 7 2 2_Category Summary by LOB" xfId="28697"/>
    <cellStyle name="Normal 3 5 7 2 3" xfId="28698"/>
    <cellStyle name="Normal 3 5 7 2 3 2" xfId="28699"/>
    <cellStyle name="Normal 3 5 7 2 3_Category Summary by LOB" xfId="28700"/>
    <cellStyle name="Normal 3 5 7 2 4" xfId="28701"/>
    <cellStyle name="Normal 3 5 7 2 4 2" xfId="28702"/>
    <cellStyle name="Normal 3 5 7 2 4_Category Summary by LOB" xfId="28703"/>
    <cellStyle name="Normal 3 5 7 2 5" xfId="28704"/>
    <cellStyle name="Normal 3 5 7 2 5 2" xfId="28705"/>
    <cellStyle name="Normal 3 5 7 2 5_Category Summary by LOB" xfId="28706"/>
    <cellStyle name="Normal 3 5 7 2 6" xfId="28707"/>
    <cellStyle name="Normal 3 5 7 2 6 2" xfId="28708"/>
    <cellStyle name="Normal 3 5 7 2 6_Category Summary by LOB" xfId="28709"/>
    <cellStyle name="Normal 3 5 7 2 7" xfId="28710"/>
    <cellStyle name="Normal 3 5 7 2 7 2" xfId="28711"/>
    <cellStyle name="Normal 3 5 7 2 7_Category Summary by LOB" xfId="28712"/>
    <cellStyle name="Normal 3 5 7 2 8" xfId="28713"/>
    <cellStyle name="Normal 3 5 7 2 8 2" xfId="28714"/>
    <cellStyle name="Normal 3 5 7 2 8_Category Summary by LOB" xfId="28715"/>
    <cellStyle name="Normal 3 5 7 2 9" xfId="28716"/>
    <cellStyle name="Normal 3 5 7 2_Category Summary by LOB" xfId="28717"/>
    <cellStyle name="Normal 3 5 7 3" xfId="28718"/>
    <cellStyle name="Normal 3 5 7 3 2" xfId="28719"/>
    <cellStyle name="Normal 3 5 7 3 2 2" xfId="28720"/>
    <cellStyle name="Normal 3 5 7 3 2_Category Summary by LOB" xfId="28721"/>
    <cellStyle name="Normal 3 5 7 3 3" xfId="28722"/>
    <cellStyle name="Normal 3 5 7 3 3 2" xfId="28723"/>
    <cellStyle name="Normal 3 5 7 3 3_Category Summary by LOB" xfId="28724"/>
    <cellStyle name="Normal 3 5 7 3 4" xfId="28725"/>
    <cellStyle name="Normal 3 5 7 3 4 2" xfId="28726"/>
    <cellStyle name="Normal 3 5 7 3 4_Category Summary by LOB" xfId="28727"/>
    <cellStyle name="Normal 3 5 7 3 5" xfId="28728"/>
    <cellStyle name="Normal 3 5 7 3 5 2" xfId="28729"/>
    <cellStyle name="Normal 3 5 7 3 5_Category Summary by LOB" xfId="28730"/>
    <cellStyle name="Normal 3 5 7 3 6" xfId="28731"/>
    <cellStyle name="Normal 3 5 7 3 6 2" xfId="28732"/>
    <cellStyle name="Normal 3 5 7 3 6_Category Summary by LOB" xfId="28733"/>
    <cellStyle name="Normal 3 5 7 3 7" xfId="28734"/>
    <cellStyle name="Normal 3 5 7 3 7 2" xfId="28735"/>
    <cellStyle name="Normal 3 5 7 3 7_Category Summary by LOB" xfId="28736"/>
    <cellStyle name="Normal 3 5 7 3 8" xfId="28737"/>
    <cellStyle name="Normal 3 5 7 3 8 2" xfId="28738"/>
    <cellStyle name="Normal 3 5 7 3 8_Category Summary by LOB" xfId="28739"/>
    <cellStyle name="Normal 3 5 7 3 9" xfId="28740"/>
    <cellStyle name="Normal 3 5 7 3_Category Summary by LOB" xfId="28741"/>
    <cellStyle name="Normal 3 5 7 4" xfId="28742"/>
    <cellStyle name="Normal 3 5 7 4 2" xfId="28743"/>
    <cellStyle name="Normal 3 5 7 4_Category Summary by LOB" xfId="28744"/>
    <cellStyle name="Normal 3 5 7 5" xfId="28745"/>
    <cellStyle name="Normal 3 5 7 5 2" xfId="28746"/>
    <cellStyle name="Normal 3 5 7 5_Category Summary by LOB" xfId="28747"/>
    <cellStyle name="Normal 3 5 7 6" xfId="28748"/>
    <cellStyle name="Normal 3 5 7 6 2" xfId="28749"/>
    <cellStyle name="Normal 3 5 7 6_Category Summary by LOB" xfId="28750"/>
    <cellStyle name="Normal 3 5 7 7" xfId="28751"/>
    <cellStyle name="Normal 3 5 7 7 2" xfId="28752"/>
    <cellStyle name="Normal 3 5 7 7_Category Summary by LOB" xfId="28753"/>
    <cellStyle name="Normal 3 5 7 8" xfId="28754"/>
    <cellStyle name="Normal 3 5 7 8 2" xfId="28755"/>
    <cellStyle name="Normal 3 5 7 8_Category Summary by LOB" xfId="28756"/>
    <cellStyle name="Normal 3 5 7 9" xfId="28757"/>
    <cellStyle name="Normal 3 5 7 9 2" xfId="28758"/>
    <cellStyle name="Normal 3 5 7 9_Category Summary by LOB" xfId="28759"/>
    <cellStyle name="Normal 3 5 7_Category Summary by LOB" xfId="28760"/>
    <cellStyle name="Normal 3 5 8" xfId="28761"/>
    <cellStyle name="Normal 3 5 8 10" xfId="28762"/>
    <cellStyle name="Normal 3 5 8 10 2" xfId="28763"/>
    <cellStyle name="Normal 3 5 8 10_Category Summary by LOB" xfId="28764"/>
    <cellStyle name="Normal 3 5 8 11" xfId="28765"/>
    <cellStyle name="Normal 3 5 8 2" xfId="28766"/>
    <cellStyle name="Normal 3 5 8 2 2" xfId="28767"/>
    <cellStyle name="Normal 3 5 8 2 2 2" xfId="28768"/>
    <cellStyle name="Normal 3 5 8 2 2_Category Summary by LOB" xfId="28769"/>
    <cellStyle name="Normal 3 5 8 2 3" xfId="28770"/>
    <cellStyle name="Normal 3 5 8 2 3 2" xfId="28771"/>
    <cellStyle name="Normal 3 5 8 2 3_Category Summary by LOB" xfId="28772"/>
    <cellStyle name="Normal 3 5 8 2 4" xfId="28773"/>
    <cellStyle name="Normal 3 5 8 2 4 2" xfId="28774"/>
    <cellStyle name="Normal 3 5 8 2 4_Category Summary by LOB" xfId="28775"/>
    <cellStyle name="Normal 3 5 8 2 5" xfId="28776"/>
    <cellStyle name="Normal 3 5 8 2 5 2" xfId="28777"/>
    <cellStyle name="Normal 3 5 8 2 5_Category Summary by LOB" xfId="28778"/>
    <cellStyle name="Normal 3 5 8 2 6" xfId="28779"/>
    <cellStyle name="Normal 3 5 8 2 6 2" xfId="28780"/>
    <cellStyle name="Normal 3 5 8 2 6_Category Summary by LOB" xfId="28781"/>
    <cellStyle name="Normal 3 5 8 2 7" xfId="28782"/>
    <cellStyle name="Normal 3 5 8 2 7 2" xfId="28783"/>
    <cellStyle name="Normal 3 5 8 2 7_Category Summary by LOB" xfId="28784"/>
    <cellStyle name="Normal 3 5 8 2 8" xfId="28785"/>
    <cellStyle name="Normal 3 5 8 2 8 2" xfId="28786"/>
    <cellStyle name="Normal 3 5 8 2 8_Category Summary by LOB" xfId="28787"/>
    <cellStyle name="Normal 3 5 8 2 9" xfId="28788"/>
    <cellStyle name="Normal 3 5 8 2_Category Summary by LOB" xfId="28789"/>
    <cellStyle name="Normal 3 5 8 3" xfId="28790"/>
    <cellStyle name="Normal 3 5 8 3 2" xfId="28791"/>
    <cellStyle name="Normal 3 5 8 3 2 2" xfId="28792"/>
    <cellStyle name="Normal 3 5 8 3 2_Category Summary by LOB" xfId="28793"/>
    <cellStyle name="Normal 3 5 8 3 3" xfId="28794"/>
    <cellStyle name="Normal 3 5 8 3 3 2" xfId="28795"/>
    <cellStyle name="Normal 3 5 8 3 3_Category Summary by LOB" xfId="28796"/>
    <cellStyle name="Normal 3 5 8 3 4" xfId="28797"/>
    <cellStyle name="Normal 3 5 8 3 4 2" xfId="28798"/>
    <cellStyle name="Normal 3 5 8 3 4_Category Summary by LOB" xfId="28799"/>
    <cellStyle name="Normal 3 5 8 3 5" xfId="28800"/>
    <cellStyle name="Normal 3 5 8 3 5 2" xfId="28801"/>
    <cellStyle name="Normal 3 5 8 3 5_Category Summary by LOB" xfId="28802"/>
    <cellStyle name="Normal 3 5 8 3 6" xfId="28803"/>
    <cellStyle name="Normal 3 5 8 3 6 2" xfId="28804"/>
    <cellStyle name="Normal 3 5 8 3 6_Category Summary by LOB" xfId="28805"/>
    <cellStyle name="Normal 3 5 8 3 7" xfId="28806"/>
    <cellStyle name="Normal 3 5 8 3 7 2" xfId="28807"/>
    <cellStyle name="Normal 3 5 8 3 7_Category Summary by LOB" xfId="28808"/>
    <cellStyle name="Normal 3 5 8 3 8" xfId="28809"/>
    <cellStyle name="Normal 3 5 8 3 8 2" xfId="28810"/>
    <cellStyle name="Normal 3 5 8 3 8_Category Summary by LOB" xfId="28811"/>
    <cellStyle name="Normal 3 5 8 3 9" xfId="28812"/>
    <cellStyle name="Normal 3 5 8 3_Category Summary by LOB" xfId="28813"/>
    <cellStyle name="Normal 3 5 8 4" xfId="28814"/>
    <cellStyle name="Normal 3 5 8 4 2" xfId="28815"/>
    <cellStyle name="Normal 3 5 8 4_Category Summary by LOB" xfId="28816"/>
    <cellStyle name="Normal 3 5 8 5" xfId="28817"/>
    <cellStyle name="Normal 3 5 8 5 2" xfId="28818"/>
    <cellStyle name="Normal 3 5 8 5_Category Summary by LOB" xfId="28819"/>
    <cellStyle name="Normal 3 5 8 6" xfId="28820"/>
    <cellStyle name="Normal 3 5 8 6 2" xfId="28821"/>
    <cellStyle name="Normal 3 5 8 6_Category Summary by LOB" xfId="28822"/>
    <cellStyle name="Normal 3 5 8 7" xfId="28823"/>
    <cellStyle name="Normal 3 5 8 7 2" xfId="28824"/>
    <cellStyle name="Normal 3 5 8 7_Category Summary by LOB" xfId="28825"/>
    <cellStyle name="Normal 3 5 8 8" xfId="28826"/>
    <cellStyle name="Normal 3 5 8 8 2" xfId="28827"/>
    <cellStyle name="Normal 3 5 8 8_Category Summary by LOB" xfId="28828"/>
    <cellStyle name="Normal 3 5 8 9" xfId="28829"/>
    <cellStyle name="Normal 3 5 8 9 2" xfId="28830"/>
    <cellStyle name="Normal 3 5 8 9_Category Summary by LOB" xfId="28831"/>
    <cellStyle name="Normal 3 5 8_Category Summary by LOB" xfId="28832"/>
    <cellStyle name="Normal 3 5 9" xfId="28833"/>
    <cellStyle name="Normal 3 5 9 10" xfId="28834"/>
    <cellStyle name="Normal 3 5 9 10 2" xfId="28835"/>
    <cellStyle name="Normal 3 5 9 10_Category Summary by LOB" xfId="28836"/>
    <cellStyle name="Normal 3 5 9 11" xfId="28837"/>
    <cellStyle name="Normal 3 5 9 2" xfId="28838"/>
    <cellStyle name="Normal 3 5 9 2 2" xfId="28839"/>
    <cellStyle name="Normal 3 5 9 2 2 2" xfId="28840"/>
    <cellStyle name="Normal 3 5 9 2 2_Category Summary by LOB" xfId="28841"/>
    <cellStyle name="Normal 3 5 9 2 3" xfId="28842"/>
    <cellStyle name="Normal 3 5 9 2 3 2" xfId="28843"/>
    <cellStyle name="Normal 3 5 9 2 3_Category Summary by LOB" xfId="28844"/>
    <cellStyle name="Normal 3 5 9 2 4" xfId="28845"/>
    <cellStyle name="Normal 3 5 9 2 4 2" xfId="28846"/>
    <cellStyle name="Normal 3 5 9 2 4_Category Summary by LOB" xfId="28847"/>
    <cellStyle name="Normal 3 5 9 2 5" xfId="28848"/>
    <cellStyle name="Normal 3 5 9 2 5 2" xfId="28849"/>
    <cellStyle name="Normal 3 5 9 2 5_Category Summary by LOB" xfId="28850"/>
    <cellStyle name="Normal 3 5 9 2 6" xfId="28851"/>
    <cellStyle name="Normal 3 5 9 2 6 2" xfId="28852"/>
    <cellStyle name="Normal 3 5 9 2 6_Category Summary by LOB" xfId="28853"/>
    <cellStyle name="Normal 3 5 9 2 7" xfId="28854"/>
    <cellStyle name="Normal 3 5 9 2 7 2" xfId="28855"/>
    <cellStyle name="Normal 3 5 9 2 7_Category Summary by LOB" xfId="28856"/>
    <cellStyle name="Normal 3 5 9 2 8" xfId="28857"/>
    <cellStyle name="Normal 3 5 9 2 8 2" xfId="28858"/>
    <cellStyle name="Normal 3 5 9 2 8_Category Summary by LOB" xfId="28859"/>
    <cellStyle name="Normal 3 5 9 2 9" xfId="28860"/>
    <cellStyle name="Normal 3 5 9 2_Category Summary by LOB" xfId="28861"/>
    <cellStyle name="Normal 3 5 9 3" xfId="28862"/>
    <cellStyle name="Normal 3 5 9 3 2" xfId="28863"/>
    <cellStyle name="Normal 3 5 9 3 2 2" xfId="28864"/>
    <cellStyle name="Normal 3 5 9 3 2_Category Summary by LOB" xfId="28865"/>
    <cellStyle name="Normal 3 5 9 3 3" xfId="28866"/>
    <cellStyle name="Normal 3 5 9 3 3 2" xfId="28867"/>
    <cellStyle name="Normal 3 5 9 3 3_Category Summary by LOB" xfId="28868"/>
    <cellStyle name="Normal 3 5 9 3 4" xfId="28869"/>
    <cellStyle name="Normal 3 5 9 3 4 2" xfId="28870"/>
    <cellStyle name="Normal 3 5 9 3 4_Category Summary by LOB" xfId="28871"/>
    <cellStyle name="Normal 3 5 9 3 5" xfId="28872"/>
    <cellStyle name="Normal 3 5 9 3 5 2" xfId="28873"/>
    <cellStyle name="Normal 3 5 9 3 5_Category Summary by LOB" xfId="28874"/>
    <cellStyle name="Normal 3 5 9 3 6" xfId="28875"/>
    <cellStyle name="Normal 3 5 9 3 6 2" xfId="28876"/>
    <cellStyle name="Normal 3 5 9 3 6_Category Summary by LOB" xfId="28877"/>
    <cellStyle name="Normal 3 5 9 3 7" xfId="28878"/>
    <cellStyle name="Normal 3 5 9 3 7 2" xfId="28879"/>
    <cellStyle name="Normal 3 5 9 3 7_Category Summary by LOB" xfId="28880"/>
    <cellStyle name="Normal 3 5 9 3 8" xfId="28881"/>
    <cellStyle name="Normal 3 5 9 3 8 2" xfId="28882"/>
    <cellStyle name="Normal 3 5 9 3 8_Category Summary by LOB" xfId="28883"/>
    <cellStyle name="Normal 3 5 9 3 9" xfId="28884"/>
    <cellStyle name="Normal 3 5 9 3_Category Summary by LOB" xfId="28885"/>
    <cellStyle name="Normal 3 5 9 4" xfId="28886"/>
    <cellStyle name="Normal 3 5 9 4 2" xfId="28887"/>
    <cellStyle name="Normal 3 5 9 4_Category Summary by LOB" xfId="28888"/>
    <cellStyle name="Normal 3 5 9 5" xfId="28889"/>
    <cellStyle name="Normal 3 5 9 5 2" xfId="28890"/>
    <cellStyle name="Normal 3 5 9 5_Category Summary by LOB" xfId="28891"/>
    <cellStyle name="Normal 3 5 9 6" xfId="28892"/>
    <cellStyle name="Normal 3 5 9 6 2" xfId="28893"/>
    <cellStyle name="Normal 3 5 9 6_Category Summary by LOB" xfId="28894"/>
    <cellStyle name="Normal 3 5 9 7" xfId="28895"/>
    <cellStyle name="Normal 3 5 9 7 2" xfId="28896"/>
    <cellStyle name="Normal 3 5 9 7_Category Summary by LOB" xfId="28897"/>
    <cellStyle name="Normal 3 5 9 8" xfId="28898"/>
    <cellStyle name="Normal 3 5 9 8 2" xfId="28899"/>
    <cellStyle name="Normal 3 5 9 8_Category Summary by LOB" xfId="28900"/>
    <cellStyle name="Normal 3 5 9 9" xfId="28901"/>
    <cellStyle name="Normal 3 5 9 9 2" xfId="28902"/>
    <cellStyle name="Normal 3 5 9 9_Category Summary by LOB" xfId="28903"/>
    <cellStyle name="Normal 3 5 9_Category Summary by LOB" xfId="28904"/>
    <cellStyle name="Normal 3 5_Category Summary by LOB" xfId="28905"/>
    <cellStyle name="Normal 3 50" xfId="28906"/>
    <cellStyle name="Normal 3 50 2" xfId="28907"/>
    <cellStyle name="Normal 3 50_Category Summary by LOB" xfId="28908"/>
    <cellStyle name="Normal 3 51" xfId="28909"/>
    <cellStyle name="Normal 3 52" xfId="28910"/>
    <cellStyle name="Normal 3 53" xfId="28911"/>
    <cellStyle name="Normal 3 54" xfId="28912"/>
    <cellStyle name="Normal 3 55" xfId="28913"/>
    <cellStyle name="Normal 3 56" xfId="28914"/>
    <cellStyle name="Normal 3 6" xfId="28915"/>
    <cellStyle name="Normal 3 6 10" xfId="28916"/>
    <cellStyle name="Normal 3 6 10 2" xfId="28917"/>
    <cellStyle name="Normal 3 6 10_Category Summary by LOB" xfId="28918"/>
    <cellStyle name="Normal 3 6 11" xfId="28919"/>
    <cellStyle name="Normal 3 6 11 2" xfId="28920"/>
    <cellStyle name="Normal 3 6 11_Category Summary by LOB" xfId="28921"/>
    <cellStyle name="Normal 3 6 12" xfId="28922"/>
    <cellStyle name="Normal 3 6 12 2" xfId="28923"/>
    <cellStyle name="Normal 3 6 12_Category Summary by LOB" xfId="28924"/>
    <cellStyle name="Normal 3 6 13" xfId="28925"/>
    <cellStyle name="Normal 3 6 14" xfId="28926"/>
    <cellStyle name="Normal 3 6 2" xfId="28927"/>
    <cellStyle name="Normal 3 6 2 2" xfId="28928"/>
    <cellStyle name="Normal 3 6 2 2 2" xfId="28929"/>
    <cellStyle name="Normal 3 6 2 2_Category Summary by LOB" xfId="28930"/>
    <cellStyle name="Normal 3 6 2 3" xfId="28931"/>
    <cellStyle name="Normal 3 6 2 3 2" xfId="28932"/>
    <cellStyle name="Normal 3 6 2 3_Category Summary by LOB" xfId="28933"/>
    <cellStyle name="Normal 3 6 2 4" xfId="28934"/>
    <cellStyle name="Normal 3 6 2 4 2" xfId="28935"/>
    <cellStyle name="Normal 3 6 2 4_Category Summary by LOB" xfId="28936"/>
    <cellStyle name="Normal 3 6 2 5" xfId="28937"/>
    <cellStyle name="Normal 3 6 2 5 2" xfId="28938"/>
    <cellStyle name="Normal 3 6 2 5_Category Summary by LOB" xfId="28939"/>
    <cellStyle name="Normal 3 6 2 6" xfId="28940"/>
    <cellStyle name="Normal 3 6 2 6 2" xfId="28941"/>
    <cellStyle name="Normal 3 6 2 6_Category Summary by LOB" xfId="28942"/>
    <cellStyle name="Normal 3 6 2 7" xfId="28943"/>
    <cellStyle name="Normal 3 6 2 7 2" xfId="28944"/>
    <cellStyle name="Normal 3 6 2 7_Category Summary by LOB" xfId="28945"/>
    <cellStyle name="Normal 3 6 2 8" xfId="28946"/>
    <cellStyle name="Normal 3 6 2 8 2" xfId="28947"/>
    <cellStyle name="Normal 3 6 2 8_Category Summary by LOB" xfId="28948"/>
    <cellStyle name="Normal 3 6 2 9" xfId="28949"/>
    <cellStyle name="Normal 3 6 2_Category Summary by LOB" xfId="28950"/>
    <cellStyle name="Normal 3 6 3" xfId="28951"/>
    <cellStyle name="Normal 3 6 3 2" xfId="28952"/>
    <cellStyle name="Normal 3 6 3 2 2" xfId="28953"/>
    <cellStyle name="Normal 3 6 3 2_Category Summary by LOB" xfId="28954"/>
    <cellStyle name="Normal 3 6 3 3" xfId="28955"/>
    <cellStyle name="Normal 3 6 3 3 2" xfId="28956"/>
    <cellStyle name="Normal 3 6 3 3_Category Summary by LOB" xfId="28957"/>
    <cellStyle name="Normal 3 6 3 4" xfId="28958"/>
    <cellStyle name="Normal 3 6 3 4 2" xfId="28959"/>
    <cellStyle name="Normal 3 6 3 4_Category Summary by LOB" xfId="28960"/>
    <cellStyle name="Normal 3 6 3 5" xfId="28961"/>
    <cellStyle name="Normal 3 6 3 5 2" xfId="28962"/>
    <cellStyle name="Normal 3 6 3 5_Category Summary by LOB" xfId="28963"/>
    <cellStyle name="Normal 3 6 3 6" xfId="28964"/>
    <cellStyle name="Normal 3 6 3 6 2" xfId="28965"/>
    <cellStyle name="Normal 3 6 3 6_Category Summary by LOB" xfId="28966"/>
    <cellStyle name="Normal 3 6 3 7" xfId="28967"/>
    <cellStyle name="Normal 3 6 3 7 2" xfId="28968"/>
    <cellStyle name="Normal 3 6 3 7_Category Summary by LOB" xfId="28969"/>
    <cellStyle name="Normal 3 6 3 8" xfId="28970"/>
    <cellStyle name="Normal 3 6 3 8 2" xfId="28971"/>
    <cellStyle name="Normal 3 6 3 8_Category Summary by LOB" xfId="28972"/>
    <cellStyle name="Normal 3 6 3 9" xfId="28973"/>
    <cellStyle name="Normal 3 6 3_Category Summary by LOB" xfId="28974"/>
    <cellStyle name="Normal 3 6 4" xfId="28975"/>
    <cellStyle name="Normal 3 6 4 2" xfId="28976"/>
    <cellStyle name="Normal 3 6 4 2 2" xfId="28977"/>
    <cellStyle name="Normal 3 6 4 2_Category Summary by LOB" xfId="28978"/>
    <cellStyle name="Normal 3 6 4 3" xfId="28979"/>
    <cellStyle name="Normal 3 6 4 3 2" xfId="28980"/>
    <cellStyle name="Normal 3 6 4 3_Category Summary by LOB" xfId="28981"/>
    <cellStyle name="Normal 3 6 4 4" xfId="28982"/>
    <cellStyle name="Normal 3 6 4 4 2" xfId="28983"/>
    <cellStyle name="Normal 3 6 4 4_Category Summary by LOB" xfId="28984"/>
    <cellStyle name="Normal 3 6 4 5" xfId="28985"/>
    <cellStyle name="Normal 3 6 4 5 2" xfId="28986"/>
    <cellStyle name="Normal 3 6 4 5_Category Summary by LOB" xfId="28987"/>
    <cellStyle name="Normal 3 6 4 6" xfId="28988"/>
    <cellStyle name="Normal 3 6 4 6 2" xfId="28989"/>
    <cellStyle name="Normal 3 6 4 6_Category Summary by LOB" xfId="28990"/>
    <cellStyle name="Normal 3 6 4 7" xfId="28991"/>
    <cellStyle name="Normal 3 6 4 7 2" xfId="28992"/>
    <cellStyle name="Normal 3 6 4 7_Category Summary by LOB" xfId="28993"/>
    <cellStyle name="Normal 3 6 4 8" xfId="28994"/>
    <cellStyle name="Normal 3 6 4 8 2" xfId="28995"/>
    <cellStyle name="Normal 3 6 4 8_Category Summary by LOB" xfId="28996"/>
    <cellStyle name="Normal 3 6 4 9" xfId="28997"/>
    <cellStyle name="Normal 3 6 4_Category Summary by LOB" xfId="28998"/>
    <cellStyle name="Normal 3 6 5" xfId="28999"/>
    <cellStyle name="Normal 3 6 5 2" xfId="29000"/>
    <cellStyle name="Normal 3 6 5 2 2" xfId="29001"/>
    <cellStyle name="Normal 3 6 5 2_Category Summary by LOB" xfId="29002"/>
    <cellStyle name="Normal 3 6 5 3" xfId="29003"/>
    <cellStyle name="Normal 3 6 5 3 2" xfId="29004"/>
    <cellStyle name="Normal 3 6 5 3_Category Summary by LOB" xfId="29005"/>
    <cellStyle name="Normal 3 6 5 4" xfId="29006"/>
    <cellStyle name="Normal 3 6 5 4 2" xfId="29007"/>
    <cellStyle name="Normal 3 6 5 4_Category Summary by LOB" xfId="29008"/>
    <cellStyle name="Normal 3 6 5 5" xfId="29009"/>
    <cellStyle name="Normal 3 6 5 5 2" xfId="29010"/>
    <cellStyle name="Normal 3 6 5 5_Category Summary by LOB" xfId="29011"/>
    <cellStyle name="Normal 3 6 5 6" xfId="29012"/>
    <cellStyle name="Normal 3 6 5 6 2" xfId="29013"/>
    <cellStyle name="Normal 3 6 5 6_Category Summary by LOB" xfId="29014"/>
    <cellStyle name="Normal 3 6 5 7" xfId="29015"/>
    <cellStyle name="Normal 3 6 5 7 2" xfId="29016"/>
    <cellStyle name="Normal 3 6 5 7_Category Summary by LOB" xfId="29017"/>
    <cellStyle name="Normal 3 6 5 8" xfId="29018"/>
    <cellStyle name="Normal 3 6 5 8 2" xfId="29019"/>
    <cellStyle name="Normal 3 6 5 8_Category Summary by LOB" xfId="29020"/>
    <cellStyle name="Normal 3 6 5 9" xfId="29021"/>
    <cellStyle name="Normal 3 6 5_Category Summary by LOB" xfId="29022"/>
    <cellStyle name="Normal 3 6 6" xfId="29023"/>
    <cellStyle name="Normal 3 6 6 2" xfId="29024"/>
    <cellStyle name="Normal 3 6 6_Category Summary by LOB" xfId="29025"/>
    <cellStyle name="Normal 3 6 7" xfId="29026"/>
    <cellStyle name="Normal 3 6 7 2" xfId="29027"/>
    <cellStyle name="Normal 3 6 7_Category Summary by LOB" xfId="29028"/>
    <cellStyle name="Normal 3 6 8" xfId="29029"/>
    <cellStyle name="Normal 3 6 8 2" xfId="29030"/>
    <cellStyle name="Normal 3 6 8_Category Summary by LOB" xfId="29031"/>
    <cellStyle name="Normal 3 6 9" xfId="29032"/>
    <cellStyle name="Normal 3 6 9 2" xfId="29033"/>
    <cellStyle name="Normal 3 6 9_Category Summary by LOB" xfId="29034"/>
    <cellStyle name="Normal 3 6_Category Summary by LOB" xfId="29035"/>
    <cellStyle name="Normal 3 7" xfId="29036"/>
    <cellStyle name="Normal 3 7 10" xfId="29037"/>
    <cellStyle name="Normal 3 7 10 2" xfId="29038"/>
    <cellStyle name="Normal 3 7 10_Category Summary by LOB" xfId="29039"/>
    <cellStyle name="Normal 3 7 11" xfId="29040"/>
    <cellStyle name="Normal 3 7 12" xfId="29041"/>
    <cellStyle name="Normal 3 7 2" xfId="29042"/>
    <cellStyle name="Normal 3 7 2 2" xfId="29043"/>
    <cellStyle name="Normal 3 7 2 2 2" xfId="29044"/>
    <cellStyle name="Normal 3 7 2 2 3" xfId="29045"/>
    <cellStyle name="Normal 3 7 2 2_Category Summary by LOB" xfId="29046"/>
    <cellStyle name="Normal 3 7 2 3" xfId="29047"/>
    <cellStyle name="Normal 3 7 2 3 2" xfId="29048"/>
    <cellStyle name="Normal 3 7 2 3_Category Summary by LOB" xfId="29049"/>
    <cellStyle name="Normal 3 7 2 4" xfId="29050"/>
    <cellStyle name="Normal 3 7 2 4 2" xfId="29051"/>
    <cellStyle name="Normal 3 7 2 4_Category Summary by LOB" xfId="29052"/>
    <cellStyle name="Normal 3 7 2 5" xfId="29053"/>
    <cellStyle name="Normal 3 7 2 5 2" xfId="29054"/>
    <cellStyle name="Normal 3 7 2 5_Category Summary by LOB" xfId="29055"/>
    <cellStyle name="Normal 3 7 2 6" xfId="29056"/>
    <cellStyle name="Normal 3 7 2 6 2" xfId="29057"/>
    <cellStyle name="Normal 3 7 2 6_Category Summary by LOB" xfId="29058"/>
    <cellStyle name="Normal 3 7 2 7" xfId="29059"/>
    <cellStyle name="Normal 3 7 2 7 2" xfId="29060"/>
    <cellStyle name="Normal 3 7 2 7_Category Summary by LOB" xfId="29061"/>
    <cellStyle name="Normal 3 7 2 8" xfId="29062"/>
    <cellStyle name="Normal 3 7 2 8 2" xfId="29063"/>
    <cellStyle name="Normal 3 7 2 8_Category Summary by LOB" xfId="29064"/>
    <cellStyle name="Normal 3 7 2 9" xfId="29065"/>
    <cellStyle name="Normal 3 7 2_Category Summary by LOB" xfId="29066"/>
    <cellStyle name="Normal 3 7 3" xfId="29067"/>
    <cellStyle name="Normal 3 7 3 2" xfId="29068"/>
    <cellStyle name="Normal 3 7 3 2 2" xfId="29069"/>
    <cellStyle name="Normal 3 7 3 2 3" xfId="29070"/>
    <cellStyle name="Normal 3 7 3 2_Category Summary by LOB" xfId="29071"/>
    <cellStyle name="Normal 3 7 3 3" xfId="29072"/>
    <cellStyle name="Normal 3 7 3 3 2" xfId="29073"/>
    <cellStyle name="Normal 3 7 3 3_Category Summary by LOB" xfId="29074"/>
    <cellStyle name="Normal 3 7 3 4" xfId="29075"/>
    <cellStyle name="Normal 3 7 3 4 2" xfId="29076"/>
    <cellStyle name="Normal 3 7 3 4_Category Summary by LOB" xfId="29077"/>
    <cellStyle name="Normal 3 7 3 5" xfId="29078"/>
    <cellStyle name="Normal 3 7 3 5 2" xfId="29079"/>
    <cellStyle name="Normal 3 7 3 5_Category Summary by LOB" xfId="29080"/>
    <cellStyle name="Normal 3 7 3 6" xfId="29081"/>
    <cellStyle name="Normal 3 7 3 6 2" xfId="29082"/>
    <cellStyle name="Normal 3 7 3 6_Category Summary by LOB" xfId="29083"/>
    <cellStyle name="Normal 3 7 3 7" xfId="29084"/>
    <cellStyle name="Normal 3 7 3 7 2" xfId="29085"/>
    <cellStyle name="Normal 3 7 3 7_Category Summary by LOB" xfId="29086"/>
    <cellStyle name="Normal 3 7 3 8" xfId="29087"/>
    <cellStyle name="Normal 3 7 3 8 2" xfId="29088"/>
    <cellStyle name="Normal 3 7 3 8_Category Summary by LOB" xfId="29089"/>
    <cellStyle name="Normal 3 7 3 9" xfId="29090"/>
    <cellStyle name="Normal 3 7 3_Category Summary by LOB" xfId="29091"/>
    <cellStyle name="Normal 3 7 4" xfId="29092"/>
    <cellStyle name="Normal 3 7 4 2" xfId="29093"/>
    <cellStyle name="Normal 3 7 4 3" xfId="29094"/>
    <cellStyle name="Normal 3 7 4_Category Summary by LOB" xfId="29095"/>
    <cellStyle name="Normal 3 7 5" xfId="29096"/>
    <cellStyle name="Normal 3 7 5 2" xfId="29097"/>
    <cellStyle name="Normal 3 7 5_Category Summary by LOB" xfId="29098"/>
    <cellStyle name="Normal 3 7 6" xfId="29099"/>
    <cellStyle name="Normal 3 7 6 2" xfId="29100"/>
    <cellStyle name="Normal 3 7 6_Category Summary by LOB" xfId="29101"/>
    <cellStyle name="Normal 3 7 7" xfId="29102"/>
    <cellStyle name="Normal 3 7 7 2" xfId="29103"/>
    <cellStyle name="Normal 3 7 7_Category Summary by LOB" xfId="29104"/>
    <cellStyle name="Normal 3 7 8" xfId="29105"/>
    <cellStyle name="Normal 3 7 8 2" xfId="29106"/>
    <cellStyle name="Normal 3 7 8_Category Summary by LOB" xfId="29107"/>
    <cellStyle name="Normal 3 7 9" xfId="29108"/>
    <cellStyle name="Normal 3 7 9 2" xfId="29109"/>
    <cellStyle name="Normal 3 7 9_Category Summary by LOB" xfId="29110"/>
    <cellStyle name="Normal 3 7_Category Summary by LOB" xfId="29111"/>
    <cellStyle name="Normal 3 8" xfId="29112"/>
    <cellStyle name="Normal 3 8 10" xfId="29113"/>
    <cellStyle name="Normal 3 8 10 2" xfId="29114"/>
    <cellStyle name="Normal 3 8 10_Category Summary by LOB" xfId="29115"/>
    <cellStyle name="Normal 3 8 11" xfId="29116"/>
    <cellStyle name="Normal 3 8 12" xfId="29117"/>
    <cellStyle name="Normal 3 8 2" xfId="29118"/>
    <cellStyle name="Normal 3 8 2 2" xfId="29119"/>
    <cellStyle name="Normal 3 8 2 2 2" xfId="29120"/>
    <cellStyle name="Normal 3 8 2 2_Category Summary by LOB" xfId="29121"/>
    <cellStyle name="Normal 3 8 2 3" xfId="29122"/>
    <cellStyle name="Normal 3 8 2 3 2" xfId="29123"/>
    <cellStyle name="Normal 3 8 2 3_Category Summary by LOB" xfId="29124"/>
    <cellStyle name="Normal 3 8 2 4" xfId="29125"/>
    <cellStyle name="Normal 3 8 2 4 2" xfId="29126"/>
    <cellStyle name="Normal 3 8 2 4_Category Summary by LOB" xfId="29127"/>
    <cellStyle name="Normal 3 8 2 5" xfId="29128"/>
    <cellStyle name="Normal 3 8 2 5 2" xfId="29129"/>
    <cellStyle name="Normal 3 8 2 5_Category Summary by LOB" xfId="29130"/>
    <cellStyle name="Normal 3 8 2 6" xfId="29131"/>
    <cellStyle name="Normal 3 8 2 6 2" xfId="29132"/>
    <cellStyle name="Normal 3 8 2 6_Category Summary by LOB" xfId="29133"/>
    <cellStyle name="Normal 3 8 2 7" xfId="29134"/>
    <cellStyle name="Normal 3 8 2 7 2" xfId="29135"/>
    <cellStyle name="Normal 3 8 2 7_Category Summary by LOB" xfId="29136"/>
    <cellStyle name="Normal 3 8 2 8" xfId="29137"/>
    <cellStyle name="Normal 3 8 2 8 2" xfId="29138"/>
    <cellStyle name="Normal 3 8 2 8_Category Summary by LOB" xfId="29139"/>
    <cellStyle name="Normal 3 8 2 9" xfId="29140"/>
    <cellStyle name="Normal 3 8 2_Category Summary by LOB" xfId="29141"/>
    <cellStyle name="Normal 3 8 3" xfId="29142"/>
    <cellStyle name="Normal 3 8 3 2" xfId="29143"/>
    <cellStyle name="Normal 3 8 3 2 2" xfId="29144"/>
    <cellStyle name="Normal 3 8 3 2_Category Summary by LOB" xfId="29145"/>
    <cellStyle name="Normal 3 8 3 3" xfId="29146"/>
    <cellStyle name="Normal 3 8 3 3 2" xfId="29147"/>
    <cellStyle name="Normal 3 8 3 3_Category Summary by LOB" xfId="29148"/>
    <cellStyle name="Normal 3 8 3 4" xfId="29149"/>
    <cellStyle name="Normal 3 8 3 4 2" xfId="29150"/>
    <cellStyle name="Normal 3 8 3 4_Category Summary by LOB" xfId="29151"/>
    <cellStyle name="Normal 3 8 3 5" xfId="29152"/>
    <cellStyle name="Normal 3 8 3 5 2" xfId="29153"/>
    <cellStyle name="Normal 3 8 3 5_Category Summary by LOB" xfId="29154"/>
    <cellStyle name="Normal 3 8 3 6" xfId="29155"/>
    <cellStyle name="Normal 3 8 3 6 2" xfId="29156"/>
    <cellStyle name="Normal 3 8 3 6_Category Summary by LOB" xfId="29157"/>
    <cellStyle name="Normal 3 8 3 7" xfId="29158"/>
    <cellStyle name="Normal 3 8 3 7 2" xfId="29159"/>
    <cellStyle name="Normal 3 8 3 7_Category Summary by LOB" xfId="29160"/>
    <cellStyle name="Normal 3 8 3 8" xfId="29161"/>
    <cellStyle name="Normal 3 8 3 8 2" xfId="29162"/>
    <cellStyle name="Normal 3 8 3 8_Category Summary by LOB" xfId="29163"/>
    <cellStyle name="Normal 3 8 3 9" xfId="29164"/>
    <cellStyle name="Normal 3 8 3_Category Summary by LOB" xfId="29165"/>
    <cellStyle name="Normal 3 8 4" xfId="29166"/>
    <cellStyle name="Normal 3 8 4 2" xfId="29167"/>
    <cellStyle name="Normal 3 8 4_Category Summary by LOB" xfId="29168"/>
    <cellStyle name="Normal 3 8 5" xfId="29169"/>
    <cellStyle name="Normal 3 8 5 2" xfId="29170"/>
    <cellStyle name="Normal 3 8 5_Category Summary by LOB" xfId="29171"/>
    <cellStyle name="Normal 3 8 6" xfId="29172"/>
    <cellStyle name="Normal 3 8 6 2" xfId="29173"/>
    <cellStyle name="Normal 3 8 6_Category Summary by LOB" xfId="29174"/>
    <cellStyle name="Normal 3 8 7" xfId="29175"/>
    <cellStyle name="Normal 3 8 7 2" xfId="29176"/>
    <cellStyle name="Normal 3 8 7_Category Summary by LOB" xfId="29177"/>
    <cellStyle name="Normal 3 8 8" xfId="29178"/>
    <cellStyle name="Normal 3 8 8 2" xfId="29179"/>
    <cellStyle name="Normal 3 8 8_Category Summary by LOB" xfId="29180"/>
    <cellStyle name="Normal 3 8 9" xfId="29181"/>
    <cellStyle name="Normal 3 8 9 2" xfId="29182"/>
    <cellStyle name="Normal 3 8 9_Category Summary by LOB" xfId="29183"/>
    <cellStyle name="Normal 3 8_Category Summary by LOB" xfId="29184"/>
    <cellStyle name="Normal 3 9" xfId="29185"/>
    <cellStyle name="Normal 3 9 10" xfId="29186"/>
    <cellStyle name="Normal 3 9 10 2" xfId="29187"/>
    <cellStyle name="Normal 3 9 10_Category Summary by LOB" xfId="29188"/>
    <cellStyle name="Normal 3 9 11" xfId="29189"/>
    <cellStyle name="Normal 3 9 12" xfId="29190"/>
    <cellStyle name="Normal 3 9 2" xfId="29191"/>
    <cellStyle name="Normal 3 9 2 2" xfId="29192"/>
    <cellStyle name="Normal 3 9 2 2 2" xfId="29193"/>
    <cellStyle name="Normal 3 9 2 2_Category Summary by LOB" xfId="29194"/>
    <cellStyle name="Normal 3 9 2 3" xfId="29195"/>
    <cellStyle name="Normal 3 9 2 3 2" xfId="29196"/>
    <cellStyle name="Normal 3 9 2 3_Category Summary by LOB" xfId="29197"/>
    <cellStyle name="Normal 3 9 2 4" xfId="29198"/>
    <cellStyle name="Normal 3 9 2 4 2" xfId="29199"/>
    <cellStyle name="Normal 3 9 2 4_Category Summary by LOB" xfId="29200"/>
    <cellStyle name="Normal 3 9 2 5" xfId="29201"/>
    <cellStyle name="Normal 3 9 2 5 2" xfId="29202"/>
    <cellStyle name="Normal 3 9 2 5_Category Summary by LOB" xfId="29203"/>
    <cellStyle name="Normal 3 9 2 6" xfId="29204"/>
    <cellStyle name="Normal 3 9 2 6 2" xfId="29205"/>
    <cellStyle name="Normal 3 9 2 6_Category Summary by LOB" xfId="29206"/>
    <cellStyle name="Normal 3 9 2 7" xfId="29207"/>
    <cellStyle name="Normal 3 9 2 7 2" xfId="29208"/>
    <cellStyle name="Normal 3 9 2 7_Category Summary by LOB" xfId="29209"/>
    <cellStyle name="Normal 3 9 2 8" xfId="29210"/>
    <cellStyle name="Normal 3 9 2 8 2" xfId="29211"/>
    <cellStyle name="Normal 3 9 2 8_Category Summary by LOB" xfId="29212"/>
    <cellStyle name="Normal 3 9 2 9" xfId="29213"/>
    <cellStyle name="Normal 3 9 2_Category Summary by LOB" xfId="29214"/>
    <cellStyle name="Normal 3 9 3" xfId="29215"/>
    <cellStyle name="Normal 3 9 3 2" xfId="29216"/>
    <cellStyle name="Normal 3 9 3 2 2" xfId="29217"/>
    <cellStyle name="Normal 3 9 3 2_Category Summary by LOB" xfId="29218"/>
    <cellStyle name="Normal 3 9 3 3" xfId="29219"/>
    <cellStyle name="Normal 3 9 3 3 2" xfId="29220"/>
    <cellStyle name="Normal 3 9 3 3_Category Summary by LOB" xfId="29221"/>
    <cellStyle name="Normal 3 9 3 4" xfId="29222"/>
    <cellStyle name="Normal 3 9 3 4 2" xfId="29223"/>
    <cellStyle name="Normal 3 9 3 4_Category Summary by LOB" xfId="29224"/>
    <cellStyle name="Normal 3 9 3 5" xfId="29225"/>
    <cellStyle name="Normal 3 9 3 5 2" xfId="29226"/>
    <cellStyle name="Normal 3 9 3 5_Category Summary by LOB" xfId="29227"/>
    <cellStyle name="Normal 3 9 3 6" xfId="29228"/>
    <cellStyle name="Normal 3 9 3 6 2" xfId="29229"/>
    <cellStyle name="Normal 3 9 3 6_Category Summary by LOB" xfId="29230"/>
    <cellStyle name="Normal 3 9 3 7" xfId="29231"/>
    <cellStyle name="Normal 3 9 3 7 2" xfId="29232"/>
    <cellStyle name="Normal 3 9 3 7_Category Summary by LOB" xfId="29233"/>
    <cellStyle name="Normal 3 9 3 8" xfId="29234"/>
    <cellStyle name="Normal 3 9 3 8 2" xfId="29235"/>
    <cellStyle name="Normal 3 9 3 8_Category Summary by LOB" xfId="29236"/>
    <cellStyle name="Normal 3 9 3 9" xfId="29237"/>
    <cellStyle name="Normal 3 9 3_Category Summary by LOB" xfId="29238"/>
    <cellStyle name="Normal 3 9 4" xfId="29239"/>
    <cellStyle name="Normal 3 9 4 2" xfId="29240"/>
    <cellStyle name="Normal 3 9 4_Category Summary by LOB" xfId="29241"/>
    <cellStyle name="Normal 3 9 5" xfId="29242"/>
    <cellStyle name="Normal 3 9 5 2" xfId="29243"/>
    <cellStyle name="Normal 3 9 5_Category Summary by LOB" xfId="29244"/>
    <cellStyle name="Normal 3 9 6" xfId="29245"/>
    <cellStyle name="Normal 3 9 6 2" xfId="29246"/>
    <cellStyle name="Normal 3 9 6_Category Summary by LOB" xfId="29247"/>
    <cellStyle name="Normal 3 9 7" xfId="29248"/>
    <cellStyle name="Normal 3 9 7 2" xfId="29249"/>
    <cellStyle name="Normal 3 9 7_Category Summary by LOB" xfId="29250"/>
    <cellStyle name="Normal 3 9 8" xfId="29251"/>
    <cellStyle name="Normal 3 9 8 2" xfId="29252"/>
    <cellStyle name="Normal 3 9 8_Category Summary by LOB" xfId="29253"/>
    <cellStyle name="Normal 3 9 9" xfId="29254"/>
    <cellStyle name="Normal 3 9 9 2" xfId="29255"/>
    <cellStyle name="Normal 3 9 9_Category Summary by LOB" xfId="29256"/>
    <cellStyle name="Normal 3 9_Category Summary by LOB" xfId="29257"/>
    <cellStyle name="Normal 3_2013 Louisiana Rate Model High Scenario Shared_Feb-Jun 2013" xfId="29258"/>
    <cellStyle name="Normal 30" xfId="29259"/>
    <cellStyle name="Normal 30 2" xfId="29260"/>
    <cellStyle name="Normal 30 2 2" xfId="29261"/>
    <cellStyle name="Normal 30 2 2 2" xfId="29262"/>
    <cellStyle name="Normal 30 2 2 2 2" xfId="29263"/>
    <cellStyle name="Normal 30 2 2 2 3" xfId="29264"/>
    <cellStyle name="Normal 30 2 2 3" xfId="29265"/>
    <cellStyle name="Normal 30 2 2 4" xfId="29266"/>
    <cellStyle name="Normal 30 2 3" xfId="29267"/>
    <cellStyle name="Normal 30 2 3 2" xfId="29268"/>
    <cellStyle name="Normal 30 2 3 2 2" xfId="29269"/>
    <cellStyle name="Normal 30 2 3 2 3" xfId="29270"/>
    <cellStyle name="Normal 30 2 3 3" xfId="29271"/>
    <cellStyle name="Normal 30 2 3 4" xfId="29272"/>
    <cellStyle name="Normal 30 2 4" xfId="29273"/>
    <cellStyle name="Normal 30 2 4 2" xfId="29274"/>
    <cellStyle name="Normal 30 2 4 3" xfId="29275"/>
    <cellStyle name="Normal 30 2 5" xfId="29276"/>
    <cellStyle name="Normal 30 2 6" xfId="29277"/>
    <cellStyle name="Normal 30 2_Observations" xfId="29278"/>
    <cellStyle name="Normal 30 3" xfId="29279"/>
    <cellStyle name="Normal 30 3 2" xfId="29280"/>
    <cellStyle name="Normal 30 3 2 2" xfId="29281"/>
    <cellStyle name="Normal 30 3 2 3" xfId="29282"/>
    <cellStyle name="Normal 30 3 3" xfId="29283"/>
    <cellStyle name="Normal 30 3 4" xfId="29284"/>
    <cellStyle name="Normal 30 4" xfId="29285"/>
    <cellStyle name="Normal 30 4 2" xfId="29286"/>
    <cellStyle name="Normal 30 4 2 2" xfId="29287"/>
    <cellStyle name="Normal 30 4 2 3" xfId="29288"/>
    <cellStyle name="Normal 30 4 3" xfId="29289"/>
    <cellStyle name="Normal 30 4 4" xfId="29290"/>
    <cellStyle name="Normal 30 5" xfId="29291"/>
    <cellStyle name="Normal 30 5 2" xfId="29292"/>
    <cellStyle name="Normal 30 5 3" xfId="29293"/>
    <cellStyle name="Normal 30 6" xfId="29294"/>
    <cellStyle name="Normal 30 7" xfId="29295"/>
    <cellStyle name="Normal 30_Category Summary by LOB" xfId="29296"/>
    <cellStyle name="Normal 300" xfId="29297"/>
    <cellStyle name="Normal 300 2" xfId="29298"/>
    <cellStyle name="Normal 300 3" xfId="29299"/>
    <cellStyle name="Normal 300_Observations" xfId="29300"/>
    <cellStyle name="Normal 301" xfId="29301"/>
    <cellStyle name="Normal 301 2" xfId="29302"/>
    <cellStyle name="Normal 301 3" xfId="29303"/>
    <cellStyle name="Normal 301_Observations" xfId="29304"/>
    <cellStyle name="Normal 302" xfId="29305"/>
    <cellStyle name="Normal 302 2" xfId="29306"/>
    <cellStyle name="Normal 302 3" xfId="29307"/>
    <cellStyle name="Normal 302_Observations" xfId="29308"/>
    <cellStyle name="Normal 303" xfId="29309"/>
    <cellStyle name="Normal 303 2" xfId="29310"/>
    <cellStyle name="Normal 303 3" xfId="29311"/>
    <cellStyle name="Normal 303_Observations" xfId="29312"/>
    <cellStyle name="Normal 304" xfId="29313"/>
    <cellStyle name="Normal 304 2" xfId="29314"/>
    <cellStyle name="Normal 304 3" xfId="29315"/>
    <cellStyle name="Normal 304_Observations" xfId="29316"/>
    <cellStyle name="Normal 305" xfId="29317"/>
    <cellStyle name="Normal 305 2" xfId="29318"/>
    <cellStyle name="Normal 305 3" xfId="29319"/>
    <cellStyle name="Normal 305_Observations" xfId="29320"/>
    <cellStyle name="Normal 306" xfId="29321"/>
    <cellStyle name="Normal 306 2" xfId="29322"/>
    <cellStyle name="Normal 306 3" xfId="29323"/>
    <cellStyle name="Normal 306_Observations" xfId="29324"/>
    <cellStyle name="Normal 307" xfId="29325"/>
    <cellStyle name="Normal 307 2" xfId="29326"/>
    <cellStyle name="Normal 307 3" xfId="29327"/>
    <cellStyle name="Normal 307_Observations" xfId="29328"/>
    <cellStyle name="Normal 308" xfId="29329"/>
    <cellStyle name="Normal 308 2" xfId="29330"/>
    <cellStyle name="Normal 308 3" xfId="29331"/>
    <cellStyle name="Normal 308_Observations" xfId="29332"/>
    <cellStyle name="Normal 309" xfId="29333"/>
    <cellStyle name="Normal 309 2" xfId="29334"/>
    <cellStyle name="Normal 309 3" xfId="29335"/>
    <cellStyle name="Normal 309_Observations" xfId="29336"/>
    <cellStyle name="Normal 31" xfId="29337"/>
    <cellStyle name="Normal 31 2" xfId="29338"/>
    <cellStyle name="Normal 31 2 2" xfId="29339"/>
    <cellStyle name="Normal 31 2 2 2" xfId="29340"/>
    <cellStyle name="Normal 31 2 2 2 2" xfId="29341"/>
    <cellStyle name="Normal 31 2 2 2 3" xfId="29342"/>
    <cellStyle name="Normal 31 2 2 3" xfId="29343"/>
    <cellStyle name="Normal 31 2 2 4" xfId="29344"/>
    <cellStyle name="Normal 31 2 3" xfId="29345"/>
    <cellStyle name="Normal 31 2 3 2" xfId="29346"/>
    <cellStyle name="Normal 31 2 3 2 2" xfId="29347"/>
    <cellStyle name="Normal 31 2 3 2 3" xfId="29348"/>
    <cellStyle name="Normal 31 2 3 3" xfId="29349"/>
    <cellStyle name="Normal 31 2 3 4" xfId="29350"/>
    <cellStyle name="Normal 31 2 4" xfId="29351"/>
    <cellStyle name="Normal 31 2 4 2" xfId="29352"/>
    <cellStyle name="Normal 31 2 4 3" xfId="29353"/>
    <cellStyle name="Normal 31 2 5" xfId="29354"/>
    <cellStyle name="Normal 31 2 6" xfId="29355"/>
    <cellStyle name="Normal 31 2_Observations" xfId="29356"/>
    <cellStyle name="Normal 31 3" xfId="29357"/>
    <cellStyle name="Normal 31 3 2" xfId="29358"/>
    <cellStyle name="Normal 31 3 2 2" xfId="29359"/>
    <cellStyle name="Normal 31 3 2 3" xfId="29360"/>
    <cellStyle name="Normal 31 3 3" xfId="29361"/>
    <cellStyle name="Normal 31 3 4" xfId="29362"/>
    <cellStyle name="Normal 31 4" xfId="29363"/>
    <cellStyle name="Normal 31 4 2" xfId="29364"/>
    <cellStyle name="Normal 31 4 2 2" xfId="29365"/>
    <cellStyle name="Normal 31 4 2 3" xfId="29366"/>
    <cellStyle name="Normal 31 4 3" xfId="29367"/>
    <cellStyle name="Normal 31 4 4" xfId="29368"/>
    <cellStyle name="Normal 31 5" xfId="29369"/>
    <cellStyle name="Normal 31 5 2" xfId="29370"/>
    <cellStyle name="Normal 31 5 3" xfId="29371"/>
    <cellStyle name="Normal 31 6" xfId="29372"/>
    <cellStyle name="Normal 31 7" xfId="29373"/>
    <cellStyle name="Normal 31_Category Summary by LOB" xfId="29374"/>
    <cellStyle name="Normal 310" xfId="29375"/>
    <cellStyle name="Normal 310 2" xfId="29376"/>
    <cellStyle name="Normal 310 3" xfId="29377"/>
    <cellStyle name="Normal 310_Observations" xfId="29378"/>
    <cellStyle name="Normal 311" xfId="29379"/>
    <cellStyle name="Normal 311 2" xfId="29380"/>
    <cellStyle name="Normal 311 3" xfId="29381"/>
    <cellStyle name="Normal 311_Observations" xfId="29382"/>
    <cellStyle name="Normal 312" xfId="29383"/>
    <cellStyle name="Normal 312 2" xfId="29384"/>
    <cellStyle name="Normal 312 3" xfId="29385"/>
    <cellStyle name="Normal 312_Observations" xfId="29386"/>
    <cellStyle name="Normal 313" xfId="29387"/>
    <cellStyle name="Normal 313 2" xfId="29388"/>
    <cellStyle name="Normal 313 3" xfId="29389"/>
    <cellStyle name="Normal 313_Observations" xfId="29390"/>
    <cellStyle name="Normal 314" xfId="29391"/>
    <cellStyle name="Normal 314 2" xfId="29392"/>
    <cellStyle name="Normal 314 3" xfId="29393"/>
    <cellStyle name="Normal 314_Observations" xfId="29394"/>
    <cellStyle name="Normal 315" xfId="29395"/>
    <cellStyle name="Normal 315 2" xfId="29396"/>
    <cellStyle name="Normal 315 3" xfId="29397"/>
    <cellStyle name="Normal 315_Observations" xfId="29398"/>
    <cellStyle name="Normal 316" xfId="29399"/>
    <cellStyle name="Normal 316 2" xfId="29400"/>
    <cellStyle name="Normal 316 3" xfId="29401"/>
    <cellStyle name="Normal 316_Observations" xfId="29402"/>
    <cellStyle name="Normal 317" xfId="29403"/>
    <cellStyle name="Normal 317 2" xfId="29404"/>
    <cellStyle name="Normal 317 3" xfId="29405"/>
    <cellStyle name="Normal 317_Observations" xfId="29406"/>
    <cellStyle name="Normal 318" xfId="29407"/>
    <cellStyle name="Normal 318 2" xfId="29408"/>
    <cellStyle name="Normal 318 3" xfId="29409"/>
    <cellStyle name="Normal 318_Observations" xfId="29410"/>
    <cellStyle name="Normal 319" xfId="29411"/>
    <cellStyle name="Normal 319 2" xfId="29412"/>
    <cellStyle name="Normal 319 3" xfId="29413"/>
    <cellStyle name="Normal 319_Observations" xfId="29414"/>
    <cellStyle name="Normal 32" xfId="29415"/>
    <cellStyle name="Normal 32 2" xfId="29416"/>
    <cellStyle name="Normal 32 2 2" xfId="29417"/>
    <cellStyle name="Normal 32 2 2 2" xfId="29418"/>
    <cellStyle name="Normal 32 2 2 2 2" xfId="29419"/>
    <cellStyle name="Normal 32 2 2 2 3" xfId="29420"/>
    <cellStyle name="Normal 32 2 2 3" xfId="29421"/>
    <cellStyle name="Normal 32 2 2 4" xfId="29422"/>
    <cellStyle name="Normal 32 2 3" xfId="29423"/>
    <cellStyle name="Normal 32 2 3 2" xfId="29424"/>
    <cellStyle name="Normal 32 2 3 2 2" xfId="29425"/>
    <cellStyle name="Normal 32 2 3 2 3" xfId="29426"/>
    <cellStyle name="Normal 32 2 3 3" xfId="29427"/>
    <cellStyle name="Normal 32 2 3 4" xfId="29428"/>
    <cellStyle name="Normal 32 2 4" xfId="29429"/>
    <cellStyle name="Normal 32 2 4 2" xfId="29430"/>
    <cellStyle name="Normal 32 2 4 3" xfId="29431"/>
    <cellStyle name="Normal 32 2 5" xfId="29432"/>
    <cellStyle name="Normal 32 2 6" xfId="29433"/>
    <cellStyle name="Normal 32 2_Observations" xfId="29434"/>
    <cellStyle name="Normal 32 3" xfId="29435"/>
    <cellStyle name="Normal 32 3 2" xfId="29436"/>
    <cellStyle name="Normal 32 3 2 2" xfId="29437"/>
    <cellStyle name="Normal 32 3 2 3" xfId="29438"/>
    <cellStyle name="Normal 32 3 3" xfId="29439"/>
    <cellStyle name="Normal 32 3 4" xfId="29440"/>
    <cellStyle name="Normal 32 4" xfId="29441"/>
    <cellStyle name="Normal 32 4 2" xfId="29442"/>
    <cellStyle name="Normal 32 4 2 2" xfId="29443"/>
    <cellStyle name="Normal 32 4 2 3" xfId="29444"/>
    <cellStyle name="Normal 32 4 3" xfId="29445"/>
    <cellStyle name="Normal 32 4 4" xfId="29446"/>
    <cellStyle name="Normal 32 5" xfId="29447"/>
    <cellStyle name="Normal 32 5 2" xfId="29448"/>
    <cellStyle name="Normal 32 5 3" xfId="29449"/>
    <cellStyle name="Normal 32 6" xfId="29450"/>
    <cellStyle name="Normal 32 7" xfId="29451"/>
    <cellStyle name="Normal 32_Category Summary by LOB" xfId="29452"/>
    <cellStyle name="Normal 320" xfId="29453"/>
    <cellStyle name="Normal 320 2" xfId="29454"/>
    <cellStyle name="Normal 320 3" xfId="29455"/>
    <cellStyle name="Normal 320_Observations" xfId="29456"/>
    <cellStyle name="Normal 321" xfId="29457"/>
    <cellStyle name="Normal 321 2" xfId="29458"/>
    <cellStyle name="Normal 321 3" xfId="29459"/>
    <cellStyle name="Normal 321_Observations" xfId="29460"/>
    <cellStyle name="Normal 322" xfId="29461"/>
    <cellStyle name="Normal 322 2" xfId="29462"/>
    <cellStyle name="Normal 322 3" xfId="29463"/>
    <cellStyle name="Normal 322_Observations" xfId="29464"/>
    <cellStyle name="Normal 323" xfId="29465"/>
    <cellStyle name="Normal 323 2" xfId="29466"/>
    <cellStyle name="Normal 323 3" xfId="29467"/>
    <cellStyle name="Normal 323_Observations" xfId="29468"/>
    <cellStyle name="Normal 324" xfId="29469"/>
    <cellStyle name="Normal 324 2" xfId="29470"/>
    <cellStyle name="Normal 324 3" xfId="29471"/>
    <cellStyle name="Normal 324_Observations" xfId="29472"/>
    <cellStyle name="Normal 325" xfId="29473"/>
    <cellStyle name="Normal 325 2" xfId="29474"/>
    <cellStyle name="Normal 325 3" xfId="29475"/>
    <cellStyle name="Normal 325_Observations" xfId="29476"/>
    <cellStyle name="Normal 326" xfId="29477"/>
    <cellStyle name="Normal 326 2" xfId="29478"/>
    <cellStyle name="Normal 326 3" xfId="29479"/>
    <cellStyle name="Normal 326_Observations" xfId="29480"/>
    <cellStyle name="Normal 327" xfId="29481"/>
    <cellStyle name="Normal 327 2" xfId="29482"/>
    <cellStyle name="Normal 327 3" xfId="29483"/>
    <cellStyle name="Normal 327_Observations" xfId="29484"/>
    <cellStyle name="Normal 328" xfId="29485"/>
    <cellStyle name="Normal 328 2" xfId="29486"/>
    <cellStyle name="Normal 328 3" xfId="29487"/>
    <cellStyle name="Normal 328_Observations" xfId="29488"/>
    <cellStyle name="Normal 329" xfId="29489"/>
    <cellStyle name="Normal 329 2" xfId="29490"/>
    <cellStyle name="Normal 329 3" xfId="29491"/>
    <cellStyle name="Normal 329_Observations" xfId="29492"/>
    <cellStyle name="Normal 33" xfId="29493"/>
    <cellStyle name="Normal 33 2" xfId="29494"/>
    <cellStyle name="Normal 33 2 2" xfId="29495"/>
    <cellStyle name="Normal 33 2 2 2" xfId="29496"/>
    <cellStyle name="Normal 33 2 2 2 2" xfId="29497"/>
    <cellStyle name="Normal 33 2 2 2 3" xfId="29498"/>
    <cellStyle name="Normal 33 2 2 3" xfId="29499"/>
    <cellStyle name="Normal 33 2 2 4" xfId="29500"/>
    <cellStyle name="Normal 33 2 3" xfId="29501"/>
    <cellStyle name="Normal 33 2 3 2" xfId="29502"/>
    <cellStyle name="Normal 33 2 3 2 2" xfId="29503"/>
    <cellStyle name="Normal 33 2 3 2 3" xfId="29504"/>
    <cellStyle name="Normal 33 2 3 3" xfId="29505"/>
    <cellStyle name="Normal 33 2 3 4" xfId="29506"/>
    <cellStyle name="Normal 33 2 4" xfId="29507"/>
    <cellStyle name="Normal 33 2 4 2" xfId="29508"/>
    <cellStyle name="Normal 33 2 4 3" xfId="29509"/>
    <cellStyle name="Normal 33 2 5" xfId="29510"/>
    <cellStyle name="Normal 33 2 6" xfId="29511"/>
    <cellStyle name="Normal 33 2_Observations" xfId="29512"/>
    <cellStyle name="Normal 33 3" xfId="29513"/>
    <cellStyle name="Normal 33 3 2" xfId="29514"/>
    <cellStyle name="Normal 33 3 2 2" xfId="29515"/>
    <cellStyle name="Normal 33 3 2 3" xfId="29516"/>
    <cellStyle name="Normal 33 3 3" xfId="29517"/>
    <cellStyle name="Normal 33 3 4" xfId="29518"/>
    <cellStyle name="Normal 33 4" xfId="29519"/>
    <cellStyle name="Normal 33 4 2" xfId="29520"/>
    <cellStyle name="Normal 33 4 2 2" xfId="29521"/>
    <cellStyle name="Normal 33 4 2 3" xfId="29522"/>
    <cellStyle name="Normal 33 4 3" xfId="29523"/>
    <cellStyle name="Normal 33 4 4" xfId="29524"/>
    <cellStyle name="Normal 33 5" xfId="29525"/>
    <cellStyle name="Normal 33 5 2" xfId="29526"/>
    <cellStyle name="Normal 33 5 3" xfId="29527"/>
    <cellStyle name="Normal 33 6" xfId="29528"/>
    <cellStyle name="Normal 33 7" xfId="29529"/>
    <cellStyle name="Normal 33_Observations" xfId="29530"/>
    <cellStyle name="Normal 330" xfId="29531"/>
    <cellStyle name="Normal 330 2" xfId="29532"/>
    <cellStyle name="Normal 330 3" xfId="29533"/>
    <cellStyle name="Normal 330_Observations" xfId="29534"/>
    <cellStyle name="Normal 331" xfId="29535"/>
    <cellStyle name="Normal 331 2" xfId="29536"/>
    <cellStyle name="Normal 331 3" xfId="29537"/>
    <cellStyle name="Normal 331_Observations" xfId="29538"/>
    <cellStyle name="Normal 332" xfId="29539"/>
    <cellStyle name="Normal 332 2" xfId="29540"/>
    <cellStyle name="Normal 332 3" xfId="29541"/>
    <cellStyle name="Normal 332_Observations" xfId="29542"/>
    <cellStyle name="Normal 333" xfId="29543"/>
    <cellStyle name="Normal 333 2" xfId="29544"/>
    <cellStyle name="Normal 333 3" xfId="29545"/>
    <cellStyle name="Normal 333_Observations" xfId="29546"/>
    <cellStyle name="Normal 334" xfId="29547"/>
    <cellStyle name="Normal 334 2" xfId="29548"/>
    <cellStyle name="Normal 334 3" xfId="29549"/>
    <cellStyle name="Normal 334_Observations" xfId="29550"/>
    <cellStyle name="Normal 335" xfId="29551"/>
    <cellStyle name="Normal 335 2" xfId="29552"/>
    <cellStyle name="Normal 335 3" xfId="29553"/>
    <cellStyle name="Normal 335_Observations" xfId="29554"/>
    <cellStyle name="Normal 336" xfId="29555"/>
    <cellStyle name="Normal 336 2" xfId="29556"/>
    <cellStyle name="Normal 336 3" xfId="29557"/>
    <cellStyle name="Normal 336_Observations" xfId="29558"/>
    <cellStyle name="Normal 337" xfId="29559"/>
    <cellStyle name="Normal 337 2" xfId="29560"/>
    <cellStyle name="Normal 337 3" xfId="29561"/>
    <cellStyle name="Normal 337_Observations" xfId="29562"/>
    <cellStyle name="Normal 338" xfId="29563"/>
    <cellStyle name="Normal 338 2" xfId="29564"/>
    <cellStyle name="Normal 338 3" xfId="29565"/>
    <cellStyle name="Normal 338_Observations" xfId="29566"/>
    <cellStyle name="Normal 339" xfId="29567"/>
    <cellStyle name="Normal 339 2" xfId="29568"/>
    <cellStyle name="Normal 339 3" xfId="29569"/>
    <cellStyle name="Normal 339_Observations" xfId="29570"/>
    <cellStyle name="Normal 34" xfId="29571"/>
    <cellStyle name="Normal 34 2" xfId="29572"/>
    <cellStyle name="Normal 34 2 2" xfId="29573"/>
    <cellStyle name="Normal 34 2 2 2" xfId="29574"/>
    <cellStyle name="Normal 34 2 2 2 2" xfId="29575"/>
    <cellStyle name="Normal 34 2 2 2 3" xfId="29576"/>
    <cellStyle name="Normal 34 2 2 3" xfId="29577"/>
    <cellStyle name="Normal 34 2 2 4" xfId="29578"/>
    <cellStyle name="Normal 34 2 3" xfId="29579"/>
    <cellStyle name="Normal 34 2 3 2" xfId="29580"/>
    <cellStyle name="Normal 34 2 3 2 2" xfId="29581"/>
    <cellStyle name="Normal 34 2 3 2 3" xfId="29582"/>
    <cellStyle name="Normal 34 2 3 3" xfId="29583"/>
    <cellStyle name="Normal 34 2 3 4" xfId="29584"/>
    <cellStyle name="Normal 34 2 4" xfId="29585"/>
    <cellStyle name="Normal 34 2 4 2" xfId="29586"/>
    <cellStyle name="Normal 34 2 4 3" xfId="29587"/>
    <cellStyle name="Normal 34 2 5" xfId="29588"/>
    <cellStyle name="Normal 34 2 6" xfId="29589"/>
    <cellStyle name="Normal 34 3" xfId="29590"/>
    <cellStyle name="Normal 34 3 2" xfId="29591"/>
    <cellStyle name="Normal 34 3 2 2" xfId="29592"/>
    <cellStyle name="Normal 34 3 2 3" xfId="29593"/>
    <cellStyle name="Normal 34 3 3" xfId="29594"/>
    <cellStyle name="Normal 34 3 4" xfId="29595"/>
    <cellStyle name="Normal 34 4" xfId="29596"/>
    <cellStyle name="Normal 34 4 2" xfId="29597"/>
    <cellStyle name="Normal 34 4 2 2" xfId="29598"/>
    <cellStyle name="Normal 34 4 2 3" xfId="29599"/>
    <cellStyle name="Normal 34 4 3" xfId="29600"/>
    <cellStyle name="Normal 34 4 4" xfId="29601"/>
    <cellStyle name="Normal 34 5" xfId="29602"/>
    <cellStyle name="Normal 34 5 2" xfId="29603"/>
    <cellStyle name="Normal 34 5 3" xfId="29604"/>
    <cellStyle name="Normal 34 6" xfId="29605"/>
    <cellStyle name="Normal 34 7" xfId="29606"/>
    <cellStyle name="Normal 34_Observations" xfId="29607"/>
    <cellStyle name="Normal 340" xfId="29608"/>
    <cellStyle name="Normal 340 2" xfId="29609"/>
    <cellStyle name="Normal 340 3" xfId="29610"/>
    <cellStyle name="Normal 340_Observations" xfId="29611"/>
    <cellStyle name="Normal 341" xfId="29612"/>
    <cellStyle name="Normal 341 2" xfId="29613"/>
    <cellStyle name="Normal 341 3" xfId="29614"/>
    <cellStyle name="Normal 341_Observations" xfId="29615"/>
    <cellStyle name="Normal 342" xfId="29616"/>
    <cellStyle name="Normal 342 2" xfId="29617"/>
    <cellStyle name="Normal 342 3" xfId="29618"/>
    <cellStyle name="Normal 342_Observations" xfId="29619"/>
    <cellStyle name="Normal 343" xfId="29620"/>
    <cellStyle name="Normal 343 2" xfId="29621"/>
    <cellStyle name="Normal 343 3" xfId="29622"/>
    <cellStyle name="Normal 343_Observations" xfId="29623"/>
    <cellStyle name="Normal 344" xfId="29624"/>
    <cellStyle name="Normal 344 2" xfId="29625"/>
    <cellStyle name="Normal 344 3" xfId="29626"/>
    <cellStyle name="Normal 344_Observations" xfId="29627"/>
    <cellStyle name="Normal 345" xfId="29628"/>
    <cellStyle name="Normal 345 2" xfId="29629"/>
    <cellStyle name="Normal 345 3" xfId="29630"/>
    <cellStyle name="Normal 345_Observations" xfId="29631"/>
    <cellStyle name="Normal 346" xfId="29632"/>
    <cellStyle name="Normal 346 2" xfId="29633"/>
    <cellStyle name="Normal 346 3" xfId="29634"/>
    <cellStyle name="Normal 346_Observations" xfId="29635"/>
    <cellStyle name="Normal 347" xfId="29636"/>
    <cellStyle name="Normal 347 2" xfId="29637"/>
    <cellStyle name="Normal 347 3" xfId="29638"/>
    <cellStyle name="Normal 347_Observations" xfId="29639"/>
    <cellStyle name="Normal 348" xfId="29640"/>
    <cellStyle name="Normal 348 2" xfId="29641"/>
    <cellStyle name="Normal 348 3" xfId="29642"/>
    <cellStyle name="Normal 348_Observations" xfId="29643"/>
    <cellStyle name="Normal 349" xfId="29644"/>
    <cellStyle name="Normal 349 2" xfId="29645"/>
    <cellStyle name="Normal 349 3" xfId="29646"/>
    <cellStyle name="Normal 349_Observations" xfId="29647"/>
    <cellStyle name="Normal 35" xfId="29648"/>
    <cellStyle name="Normal 35 2" xfId="29649"/>
    <cellStyle name="Normal 35 2 2" xfId="29650"/>
    <cellStyle name="Normal 35 2 2 2" xfId="29651"/>
    <cellStyle name="Normal 35 2 2 2 2" xfId="29652"/>
    <cellStyle name="Normal 35 2 2 2 3" xfId="29653"/>
    <cellStyle name="Normal 35 2 2 3" xfId="29654"/>
    <cellStyle name="Normal 35 2 2 4" xfId="29655"/>
    <cellStyle name="Normal 35 2 3" xfId="29656"/>
    <cellStyle name="Normal 35 2 3 2" xfId="29657"/>
    <cellStyle name="Normal 35 2 3 2 2" xfId="29658"/>
    <cellStyle name="Normal 35 2 3 2 3" xfId="29659"/>
    <cellStyle name="Normal 35 2 3 3" xfId="29660"/>
    <cellStyle name="Normal 35 2 3 4" xfId="29661"/>
    <cellStyle name="Normal 35 2 4" xfId="29662"/>
    <cellStyle name="Normal 35 2 4 2" xfId="29663"/>
    <cellStyle name="Normal 35 2 4 3" xfId="29664"/>
    <cellStyle name="Normal 35 2 5" xfId="29665"/>
    <cellStyle name="Normal 35 2 6" xfId="29666"/>
    <cellStyle name="Normal 35 2_Observations" xfId="29667"/>
    <cellStyle name="Normal 35 3" xfId="29668"/>
    <cellStyle name="Normal 35 3 2" xfId="29669"/>
    <cellStyle name="Normal 35 3 2 2" xfId="29670"/>
    <cellStyle name="Normal 35 3 2 3" xfId="29671"/>
    <cellStyle name="Normal 35 3 3" xfId="29672"/>
    <cellStyle name="Normal 35 3 4" xfId="29673"/>
    <cellStyle name="Normal 35 4" xfId="29674"/>
    <cellStyle name="Normal 35 4 2" xfId="29675"/>
    <cellStyle name="Normal 35 4 2 2" xfId="29676"/>
    <cellStyle name="Normal 35 4 2 3" xfId="29677"/>
    <cellStyle name="Normal 35 4 3" xfId="29678"/>
    <cellStyle name="Normal 35 4 4" xfId="29679"/>
    <cellStyle name="Normal 35 5" xfId="29680"/>
    <cellStyle name="Normal 35 5 2" xfId="29681"/>
    <cellStyle name="Normal 35 5 3" xfId="29682"/>
    <cellStyle name="Normal 35 6" xfId="29683"/>
    <cellStyle name="Normal 35 7" xfId="29684"/>
    <cellStyle name="Normal 35_Category Summary by LOB" xfId="29685"/>
    <cellStyle name="Normal 350" xfId="29686"/>
    <cellStyle name="Normal 350 2" xfId="29687"/>
    <cellStyle name="Normal 350 3" xfId="29688"/>
    <cellStyle name="Normal 350_Observations" xfId="29689"/>
    <cellStyle name="Normal 351" xfId="29690"/>
    <cellStyle name="Normal 351 2" xfId="29691"/>
    <cellStyle name="Normal 351 3" xfId="29692"/>
    <cellStyle name="Normal 351_Observations" xfId="29693"/>
    <cellStyle name="Normal 352" xfId="29694"/>
    <cellStyle name="Normal 352 2" xfId="29695"/>
    <cellStyle name="Normal 352 3" xfId="29696"/>
    <cellStyle name="Normal 352_Observations" xfId="29697"/>
    <cellStyle name="Normal 353" xfId="29698"/>
    <cellStyle name="Normal 353 2" xfId="29699"/>
    <cellStyle name="Normal 353 3" xfId="29700"/>
    <cellStyle name="Normal 353_Observations" xfId="29701"/>
    <cellStyle name="Normal 354" xfId="29702"/>
    <cellStyle name="Normal 354 2" xfId="29703"/>
    <cellStyle name="Normal 354 3" xfId="29704"/>
    <cellStyle name="Normal 354_Observations" xfId="29705"/>
    <cellStyle name="Normal 355" xfId="29706"/>
    <cellStyle name="Normal 355 2" xfId="29707"/>
    <cellStyle name="Normal 355 3" xfId="29708"/>
    <cellStyle name="Normal 355_Observations" xfId="29709"/>
    <cellStyle name="Normal 356" xfId="29710"/>
    <cellStyle name="Normal 356 2" xfId="29711"/>
    <cellStyle name="Normal 356 3" xfId="29712"/>
    <cellStyle name="Normal 356_Observations" xfId="29713"/>
    <cellStyle name="Normal 357" xfId="29714"/>
    <cellStyle name="Normal 357 2" xfId="29715"/>
    <cellStyle name="Normal 357 3" xfId="29716"/>
    <cellStyle name="Normal 357_Observations" xfId="29717"/>
    <cellStyle name="Normal 358" xfId="29718"/>
    <cellStyle name="Normal 358 2" xfId="29719"/>
    <cellStyle name="Normal 358 3" xfId="29720"/>
    <cellStyle name="Normal 358_Observations" xfId="29721"/>
    <cellStyle name="Normal 359" xfId="29722"/>
    <cellStyle name="Normal 359 2" xfId="29723"/>
    <cellStyle name="Normal 359 3" xfId="29724"/>
    <cellStyle name="Normal 359_Observations" xfId="29725"/>
    <cellStyle name="Normal 36" xfId="29726"/>
    <cellStyle name="Normal 36 2" xfId="29727"/>
    <cellStyle name="Normal 36 2 2" xfId="29728"/>
    <cellStyle name="Normal 36 2 2 2" xfId="29729"/>
    <cellStyle name="Normal 36 2 2 2 2" xfId="29730"/>
    <cellStyle name="Normal 36 2 2 2 3" xfId="29731"/>
    <cellStyle name="Normal 36 2 2 3" xfId="29732"/>
    <cellStyle name="Normal 36 2 2 4" xfId="29733"/>
    <cellStyle name="Normal 36 2 3" xfId="29734"/>
    <cellStyle name="Normal 36 2 3 2" xfId="29735"/>
    <cellStyle name="Normal 36 2 3 2 2" xfId="29736"/>
    <cellStyle name="Normal 36 2 3 2 3" xfId="29737"/>
    <cellStyle name="Normal 36 2 3 3" xfId="29738"/>
    <cellStyle name="Normal 36 2 3 4" xfId="29739"/>
    <cellStyle name="Normal 36 2 4" xfId="29740"/>
    <cellStyle name="Normal 36 2 4 2" xfId="29741"/>
    <cellStyle name="Normal 36 2 4 3" xfId="29742"/>
    <cellStyle name="Normal 36 2 5" xfId="29743"/>
    <cellStyle name="Normal 36 2 6" xfId="29744"/>
    <cellStyle name="Normal 36 3" xfId="29745"/>
    <cellStyle name="Normal 36 3 2" xfId="29746"/>
    <cellStyle name="Normal 36 3 2 2" xfId="29747"/>
    <cellStyle name="Normal 36 3 2 3" xfId="29748"/>
    <cellStyle name="Normal 36 3 3" xfId="29749"/>
    <cellStyle name="Normal 36 3 4" xfId="29750"/>
    <cellStyle name="Normal 36 4" xfId="29751"/>
    <cellStyle name="Normal 36 4 2" xfId="29752"/>
    <cellStyle name="Normal 36 4 2 2" xfId="29753"/>
    <cellStyle name="Normal 36 4 2 3" xfId="29754"/>
    <cellStyle name="Normal 36 4 3" xfId="29755"/>
    <cellStyle name="Normal 36 4 4" xfId="29756"/>
    <cellStyle name="Normal 36 5" xfId="29757"/>
    <cellStyle name="Normal 36 5 2" xfId="29758"/>
    <cellStyle name="Normal 36 5 3" xfId="29759"/>
    <cellStyle name="Normal 36 6" xfId="29760"/>
    <cellStyle name="Normal 36 7" xfId="29761"/>
    <cellStyle name="Normal 36_Observations" xfId="29762"/>
    <cellStyle name="Normal 360" xfId="29763"/>
    <cellStyle name="Normal 360 2" xfId="29764"/>
    <cellStyle name="Normal 360 3" xfId="29765"/>
    <cellStyle name="Normal 360_Observations" xfId="29766"/>
    <cellStyle name="Normal 361" xfId="29767"/>
    <cellStyle name="Normal 361 2" xfId="29768"/>
    <cellStyle name="Normal 361 3" xfId="29769"/>
    <cellStyle name="Normal 361_Observations" xfId="29770"/>
    <cellStyle name="Normal 362" xfId="29771"/>
    <cellStyle name="Normal 362 2" xfId="29772"/>
    <cellStyle name="Normal 362 3" xfId="29773"/>
    <cellStyle name="Normal 362_Observations" xfId="29774"/>
    <cellStyle name="Normal 363" xfId="29775"/>
    <cellStyle name="Normal 363 2" xfId="29776"/>
    <cellStyle name="Normal 363 3" xfId="29777"/>
    <cellStyle name="Normal 363_Observations" xfId="29778"/>
    <cellStyle name="Normal 364" xfId="29779"/>
    <cellStyle name="Normal 364 2" xfId="29780"/>
    <cellStyle name="Normal 364 3" xfId="29781"/>
    <cellStyle name="Normal 364_Observations" xfId="29782"/>
    <cellStyle name="Normal 365" xfId="29783"/>
    <cellStyle name="Normal 365 2" xfId="29784"/>
    <cellStyle name="Normal 365 3" xfId="29785"/>
    <cellStyle name="Normal 365_Observations" xfId="29786"/>
    <cellStyle name="Normal 366" xfId="29787"/>
    <cellStyle name="Normal 366 2" xfId="29788"/>
    <cellStyle name="Normal 366 3" xfId="29789"/>
    <cellStyle name="Normal 366_Observations" xfId="29790"/>
    <cellStyle name="Normal 367" xfId="29791"/>
    <cellStyle name="Normal 367 2" xfId="29792"/>
    <cellStyle name="Normal 367 3" xfId="29793"/>
    <cellStyle name="Normal 367_Observations" xfId="29794"/>
    <cellStyle name="Normal 368" xfId="29795"/>
    <cellStyle name="Normal 368 2" xfId="29796"/>
    <cellStyle name="Normal 368 3" xfId="29797"/>
    <cellStyle name="Normal 368_Observations" xfId="29798"/>
    <cellStyle name="Normal 369" xfId="29799"/>
    <cellStyle name="Normal 369 2" xfId="29800"/>
    <cellStyle name="Normal 369 3" xfId="29801"/>
    <cellStyle name="Normal 369_Observations" xfId="29802"/>
    <cellStyle name="Normal 37" xfId="29803"/>
    <cellStyle name="Normal 37 2" xfId="29804"/>
    <cellStyle name="Normal 37 2 2" xfId="29805"/>
    <cellStyle name="Normal 37 2 2 2" xfId="29806"/>
    <cellStyle name="Normal 37 2 2 2 2" xfId="29807"/>
    <cellStyle name="Normal 37 2 2 2 3" xfId="29808"/>
    <cellStyle name="Normal 37 2 2 3" xfId="29809"/>
    <cellStyle name="Normal 37 2 2 4" xfId="29810"/>
    <cellStyle name="Normal 37 2 3" xfId="29811"/>
    <cellStyle name="Normal 37 2 3 2" xfId="29812"/>
    <cellStyle name="Normal 37 2 3 2 2" xfId="29813"/>
    <cellStyle name="Normal 37 2 3 2 3" xfId="29814"/>
    <cellStyle name="Normal 37 2 3 3" xfId="29815"/>
    <cellStyle name="Normal 37 2 3 4" xfId="29816"/>
    <cellStyle name="Normal 37 2 4" xfId="29817"/>
    <cellStyle name="Normal 37 2 4 2" xfId="29818"/>
    <cellStyle name="Normal 37 2 4 3" xfId="29819"/>
    <cellStyle name="Normal 37 2 5" xfId="29820"/>
    <cellStyle name="Normal 37 2 6" xfId="29821"/>
    <cellStyle name="Normal 37 2_Observations" xfId="29822"/>
    <cellStyle name="Normal 37 3" xfId="29823"/>
    <cellStyle name="Normal 37 3 2" xfId="29824"/>
    <cellStyle name="Normal 37 3 2 2" xfId="29825"/>
    <cellStyle name="Normal 37 3 2 3" xfId="29826"/>
    <cellStyle name="Normal 37 3 3" xfId="29827"/>
    <cellStyle name="Normal 37 3 4" xfId="29828"/>
    <cellStyle name="Normal 37 4" xfId="29829"/>
    <cellStyle name="Normal 37 4 2" xfId="29830"/>
    <cellStyle name="Normal 37 4 2 2" xfId="29831"/>
    <cellStyle name="Normal 37 4 2 3" xfId="29832"/>
    <cellStyle name="Normal 37 4 3" xfId="29833"/>
    <cellStyle name="Normal 37 4 4" xfId="29834"/>
    <cellStyle name="Normal 37 5" xfId="29835"/>
    <cellStyle name="Normal 37 5 2" xfId="29836"/>
    <cellStyle name="Normal 37 5 3" xfId="29837"/>
    <cellStyle name="Normal 37 6" xfId="29838"/>
    <cellStyle name="Normal 37 7" xfId="29839"/>
    <cellStyle name="Normal 37_Observations" xfId="29840"/>
    <cellStyle name="Normal 370" xfId="29841"/>
    <cellStyle name="Normal 370 2" xfId="29842"/>
    <cellStyle name="Normal 370 3" xfId="29843"/>
    <cellStyle name="Normal 370_Observations" xfId="29844"/>
    <cellStyle name="Normal 371" xfId="29845"/>
    <cellStyle name="Normal 371 2" xfId="29846"/>
    <cellStyle name="Normal 371 3" xfId="29847"/>
    <cellStyle name="Normal 371_Observations" xfId="29848"/>
    <cellStyle name="Normal 372" xfId="29849"/>
    <cellStyle name="Normal 372 2" xfId="29850"/>
    <cellStyle name="Normal 372 3" xfId="29851"/>
    <cellStyle name="Normal 372_Observations" xfId="29852"/>
    <cellStyle name="Normal 373" xfId="29853"/>
    <cellStyle name="Normal 373 2" xfId="29854"/>
    <cellStyle name="Normal 373 3" xfId="29855"/>
    <cellStyle name="Normal 373_Observations" xfId="29856"/>
    <cellStyle name="Normal 374" xfId="29857"/>
    <cellStyle name="Normal 374 2" xfId="29858"/>
    <cellStyle name="Normal 374 3" xfId="29859"/>
    <cellStyle name="Normal 374_Observations" xfId="29860"/>
    <cellStyle name="Normal 375" xfId="29861"/>
    <cellStyle name="Normal 375 2" xfId="29862"/>
    <cellStyle name="Normal 375 3" xfId="29863"/>
    <cellStyle name="Normal 375_Observations" xfId="29864"/>
    <cellStyle name="Normal 376" xfId="29865"/>
    <cellStyle name="Normal 376 2" xfId="29866"/>
    <cellStyle name="Normal 376 3" xfId="29867"/>
    <cellStyle name="Normal 376_Observations" xfId="29868"/>
    <cellStyle name="Normal 377" xfId="29869"/>
    <cellStyle name="Normal 377 2" xfId="29870"/>
    <cellStyle name="Normal 377 3" xfId="29871"/>
    <cellStyle name="Normal 377_Observations" xfId="29872"/>
    <cellStyle name="Normal 378" xfId="29873"/>
    <cellStyle name="Normal 378 2" xfId="29874"/>
    <cellStyle name="Normal 378 3" xfId="29875"/>
    <cellStyle name="Normal 378_Observations" xfId="29876"/>
    <cellStyle name="Normal 379" xfId="29877"/>
    <cellStyle name="Normal 379 2" xfId="29878"/>
    <cellStyle name="Normal 379 3" xfId="29879"/>
    <cellStyle name="Normal 379 4" xfId="29880"/>
    <cellStyle name="Normal 379_Observations" xfId="29881"/>
    <cellStyle name="Normal 38" xfId="29882"/>
    <cellStyle name="Normal 38 2" xfId="29883"/>
    <cellStyle name="Normal 38 2 2" xfId="29884"/>
    <cellStyle name="Normal 38 2 2 2" xfId="29885"/>
    <cellStyle name="Normal 38 2 2 2 2" xfId="29886"/>
    <cellStyle name="Normal 38 2 2 2 3" xfId="29887"/>
    <cellStyle name="Normal 38 2 2 3" xfId="29888"/>
    <cellStyle name="Normal 38 2 2 4" xfId="29889"/>
    <cellStyle name="Normal 38 2 3" xfId="29890"/>
    <cellStyle name="Normal 38 2 3 2" xfId="29891"/>
    <cellStyle name="Normal 38 2 3 2 2" xfId="29892"/>
    <cellStyle name="Normal 38 2 3 2 3" xfId="29893"/>
    <cellStyle name="Normal 38 2 3 3" xfId="29894"/>
    <cellStyle name="Normal 38 2 3 4" xfId="29895"/>
    <cellStyle name="Normal 38 2 4" xfId="29896"/>
    <cellStyle name="Normal 38 2 4 2" xfId="29897"/>
    <cellStyle name="Normal 38 2 4 3" xfId="29898"/>
    <cellStyle name="Normal 38 2 5" xfId="29899"/>
    <cellStyle name="Normal 38 2 6" xfId="29900"/>
    <cellStyle name="Normal 38 3" xfId="29901"/>
    <cellStyle name="Normal 38 3 2" xfId="29902"/>
    <cellStyle name="Normal 38 3 2 2" xfId="29903"/>
    <cellStyle name="Normal 38 3 2 3" xfId="29904"/>
    <cellStyle name="Normal 38 3 3" xfId="29905"/>
    <cellStyle name="Normal 38 3 4" xfId="29906"/>
    <cellStyle name="Normal 38 4" xfId="29907"/>
    <cellStyle name="Normal 38 4 2" xfId="29908"/>
    <cellStyle name="Normal 38 4 2 2" xfId="29909"/>
    <cellStyle name="Normal 38 4 2 3" xfId="29910"/>
    <cellStyle name="Normal 38 4 3" xfId="29911"/>
    <cellStyle name="Normal 38 4 4" xfId="29912"/>
    <cellStyle name="Normal 38 5" xfId="29913"/>
    <cellStyle name="Normal 38 5 2" xfId="29914"/>
    <cellStyle name="Normal 38 5 3" xfId="29915"/>
    <cellStyle name="Normal 38 6" xfId="29916"/>
    <cellStyle name="Normal 38 7" xfId="29917"/>
    <cellStyle name="Normal 38_Observations" xfId="29918"/>
    <cellStyle name="Normal 380" xfId="29919"/>
    <cellStyle name="Normal 380 2" xfId="29920"/>
    <cellStyle name="Normal 380 3" xfId="29921"/>
    <cellStyle name="Normal 380_Observations" xfId="29922"/>
    <cellStyle name="Normal 381" xfId="29923"/>
    <cellStyle name="Normal 381 2" xfId="29924"/>
    <cellStyle name="Normal 381 3" xfId="29925"/>
    <cellStyle name="Normal 381_Observations" xfId="29926"/>
    <cellStyle name="Normal 382" xfId="29927"/>
    <cellStyle name="Normal 382 2" xfId="29928"/>
    <cellStyle name="Normal 382 3" xfId="29929"/>
    <cellStyle name="Normal 382_Observations" xfId="29930"/>
    <cellStyle name="Normal 383" xfId="29931"/>
    <cellStyle name="Normal 383 2" xfId="29932"/>
    <cellStyle name="Normal 383 3" xfId="29933"/>
    <cellStyle name="Normal 383_Observations" xfId="29934"/>
    <cellStyle name="Normal 384" xfId="29935"/>
    <cellStyle name="Normal 384 2" xfId="29936"/>
    <cellStyle name="Normal 384 3" xfId="29937"/>
    <cellStyle name="Normal 384_Observations" xfId="29938"/>
    <cellStyle name="Normal 385" xfId="29939"/>
    <cellStyle name="Normal 385 2" xfId="29940"/>
    <cellStyle name="Normal 385 3" xfId="29941"/>
    <cellStyle name="Normal 385_Observations" xfId="29942"/>
    <cellStyle name="Normal 386" xfId="29943"/>
    <cellStyle name="Normal 386 2" xfId="29944"/>
    <cellStyle name="Normal 386 3" xfId="29945"/>
    <cellStyle name="Normal 386_Observations" xfId="29946"/>
    <cellStyle name="Normal 387" xfId="29947"/>
    <cellStyle name="Normal 387 2" xfId="29948"/>
    <cellStyle name="Normal 387 3" xfId="29949"/>
    <cellStyle name="Normal 387_Observations" xfId="29950"/>
    <cellStyle name="Normal 388" xfId="29951"/>
    <cellStyle name="Normal 388 2" xfId="29952"/>
    <cellStyle name="Normal 388 3" xfId="29953"/>
    <cellStyle name="Normal 388_Observations" xfId="29954"/>
    <cellStyle name="Normal 389" xfId="29955"/>
    <cellStyle name="Normal 389 2" xfId="29956"/>
    <cellStyle name="Normal 389 3" xfId="29957"/>
    <cellStyle name="Normal 389_Observations" xfId="29958"/>
    <cellStyle name="Normal 39" xfId="29959"/>
    <cellStyle name="Normal 39 2" xfId="29960"/>
    <cellStyle name="Normal 39 2 2" xfId="29961"/>
    <cellStyle name="Normal 39 2 2 2" xfId="29962"/>
    <cellStyle name="Normal 39 2 2 2 2" xfId="29963"/>
    <cellStyle name="Normal 39 2 2 2 3" xfId="29964"/>
    <cellStyle name="Normal 39 2 2 3" xfId="29965"/>
    <cellStyle name="Normal 39 2 2 4" xfId="29966"/>
    <cellStyle name="Normal 39 2 3" xfId="29967"/>
    <cellStyle name="Normal 39 2 3 2" xfId="29968"/>
    <cellStyle name="Normal 39 2 3 2 2" xfId="29969"/>
    <cellStyle name="Normal 39 2 3 2 3" xfId="29970"/>
    <cellStyle name="Normal 39 2 3 3" xfId="29971"/>
    <cellStyle name="Normal 39 2 3 4" xfId="29972"/>
    <cellStyle name="Normal 39 2 4" xfId="29973"/>
    <cellStyle name="Normal 39 2 4 2" xfId="29974"/>
    <cellStyle name="Normal 39 2 4 3" xfId="29975"/>
    <cellStyle name="Normal 39 2 5" xfId="29976"/>
    <cellStyle name="Normal 39 2 6" xfId="29977"/>
    <cellStyle name="Normal 39 3" xfId="29978"/>
    <cellStyle name="Normal 39 3 2" xfId="29979"/>
    <cellStyle name="Normal 39 3 2 2" xfId="29980"/>
    <cellStyle name="Normal 39 3 2 3" xfId="29981"/>
    <cellStyle name="Normal 39 3 3" xfId="29982"/>
    <cellStyle name="Normal 39 3 4" xfId="29983"/>
    <cellStyle name="Normal 39 4" xfId="29984"/>
    <cellStyle name="Normal 39 4 2" xfId="29985"/>
    <cellStyle name="Normal 39 4 2 2" xfId="29986"/>
    <cellStyle name="Normal 39 4 2 3" xfId="29987"/>
    <cellStyle name="Normal 39 4 3" xfId="29988"/>
    <cellStyle name="Normal 39 4 4" xfId="29989"/>
    <cellStyle name="Normal 39 5" xfId="29990"/>
    <cellStyle name="Normal 39 5 2" xfId="29991"/>
    <cellStyle name="Normal 39 5 3" xfId="29992"/>
    <cellStyle name="Normal 39 6" xfId="29993"/>
    <cellStyle name="Normal 39 7" xfId="29994"/>
    <cellStyle name="Normal 39_Observations" xfId="29995"/>
    <cellStyle name="Normal 390" xfId="29996"/>
    <cellStyle name="Normal 390 2" xfId="29997"/>
    <cellStyle name="Normal 390 3" xfId="29998"/>
    <cellStyle name="Normal 390_Observations" xfId="29999"/>
    <cellStyle name="Normal 391" xfId="30000"/>
    <cellStyle name="Normal 391 2" xfId="30001"/>
    <cellStyle name="Normal 391 3" xfId="30002"/>
    <cellStyle name="Normal 391_Observations" xfId="30003"/>
    <cellStyle name="Normal 392" xfId="30004"/>
    <cellStyle name="Normal 392 2" xfId="30005"/>
    <cellStyle name="Normal 392 3" xfId="30006"/>
    <cellStyle name="Normal 392_Observations" xfId="30007"/>
    <cellStyle name="Normal 393" xfId="30008"/>
    <cellStyle name="Normal 393 2" xfId="30009"/>
    <cellStyle name="Normal 393 3" xfId="30010"/>
    <cellStyle name="Normal 393_Observations" xfId="30011"/>
    <cellStyle name="Normal 394" xfId="30012"/>
    <cellStyle name="Normal 394 2" xfId="30013"/>
    <cellStyle name="Normal 394 3" xfId="30014"/>
    <cellStyle name="Normal 394_Observations" xfId="30015"/>
    <cellStyle name="Normal 395" xfId="30016"/>
    <cellStyle name="Normal 395 2" xfId="30017"/>
    <cellStyle name="Normal 395 3" xfId="30018"/>
    <cellStyle name="Normal 395_Observations" xfId="30019"/>
    <cellStyle name="Normal 396" xfId="30020"/>
    <cellStyle name="Normal 396 2" xfId="30021"/>
    <cellStyle name="Normal 396 3" xfId="30022"/>
    <cellStyle name="Normal 396_Observations" xfId="30023"/>
    <cellStyle name="Normal 397" xfId="30024"/>
    <cellStyle name="Normal 397 2" xfId="30025"/>
    <cellStyle name="Normal 397 3" xfId="30026"/>
    <cellStyle name="Normal 397_Observations" xfId="30027"/>
    <cellStyle name="Normal 398" xfId="30028"/>
    <cellStyle name="Normal 398 2" xfId="30029"/>
    <cellStyle name="Normal 398 3" xfId="30030"/>
    <cellStyle name="Normal 398_Observations" xfId="30031"/>
    <cellStyle name="Normal 399" xfId="30032"/>
    <cellStyle name="Normal 399 2" xfId="30033"/>
    <cellStyle name="Normal 399 3" xfId="30034"/>
    <cellStyle name="Normal 399_Observations" xfId="30035"/>
    <cellStyle name="Normal 4" xfId="35"/>
    <cellStyle name="Normal 4 10" xfId="30036"/>
    <cellStyle name="Normal 4 11" xfId="30037"/>
    <cellStyle name="Normal 4 12" xfId="30038"/>
    <cellStyle name="Normal 4 13" xfId="30039"/>
    <cellStyle name="Normal 4 14" xfId="30040"/>
    <cellStyle name="Normal 4 15" xfId="30041"/>
    <cellStyle name="Normal 4 16" xfId="30042"/>
    <cellStyle name="Normal 4 2" xfId="30043"/>
    <cellStyle name="Normal 4 2 2" xfId="30044"/>
    <cellStyle name="Normal 4 2 2 2" xfId="30045"/>
    <cellStyle name="Normal 4 2 2 2 2" xfId="30046"/>
    <cellStyle name="Normal 4 2 2 3" xfId="30047"/>
    <cellStyle name="Normal 4 2 2 4" xfId="30048"/>
    <cellStyle name="Normal 4 2 2 5" xfId="30049"/>
    <cellStyle name="Normal 4 2 2_Observations" xfId="30050"/>
    <cellStyle name="Normal 4 2 3" xfId="30051"/>
    <cellStyle name="Normal 4 2 4" xfId="30052"/>
    <cellStyle name="Normal 4 2 5" xfId="30053"/>
    <cellStyle name="Normal 4 2 6" xfId="30054"/>
    <cellStyle name="Normal 4 2 7" xfId="30055"/>
    <cellStyle name="Normal 4 2_IP and OP Cost Settlement_Program Integrity Recoupment_Rx Rebate_ Master File" xfId="30056"/>
    <cellStyle name="Normal 4 3" xfId="30057"/>
    <cellStyle name="Normal 4 3 2" xfId="30058"/>
    <cellStyle name="Normal 4 3 2 2" xfId="30059"/>
    <cellStyle name="Normal 4 3 2_Observations" xfId="30060"/>
    <cellStyle name="Normal 4 3 3" xfId="30061"/>
    <cellStyle name="Normal 4 3 4" xfId="30062"/>
    <cellStyle name="Normal 4 3 5" xfId="30063"/>
    <cellStyle name="Normal 4 3 6" xfId="30064"/>
    <cellStyle name="Normal 4 3 7" xfId="30065"/>
    <cellStyle name="Normal 4 3_Observations" xfId="30066"/>
    <cellStyle name="Normal 4 4" xfId="30067"/>
    <cellStyle name="Normal 4 4 2" xfId="30068"/>
    <cellStyle name="Normal 4 4 3" xfId="30069"/>
    <cellStyle name="Normal 4 4 4" xfId="30070"/>
    <cellStyle name="Normal 4 4 5" xfId="30071"/>
    <cellStyle name="Normal 4 4 6" xfId="30072"/>
    <cellStyle name="Normal 4 4 7" xfId="30073"/>
    <cellStyle name="Normal 4 4 8" xfId="30074"/>
    <cellStyle name="Normal 4 4 9" xfId="30075"/>
    <cellStyle name="Normal 4 4_Observations" xfId="30076"/>
    <cellStyle name="Normal 4 5" xfId="30077"/>
    <cellStyle name="Normal 4 5 2" xfId="30078"/>
    <cellStyle name="Normal 4 5_Observations" xfId="30079"/>
    <cellStyle name="Normal 4 6" xfId="30080"/>
    <cellStyle name="Normal 4 6 2" xfId="30081"/>
    <cellStyle name="Normal 4 6_Observations" xfId="30082"/>
    <cellStyle name="Normal 4 7" xfId="30083"/>
    <cellStyle name="Normal 4 7 2" xfId="30084"/>
    <cellStyle name="Normal 4 7_Observations" xfId="30085"/>
    <cellStyle name="Normal 4 8" xfId="30086"/>
    <cellStyle name="Normal 4 8 2" xfId="30087"/>
    <cellStyle name="Normal 4 8_Observations" xfId="30088"/>
    <cellStyle name="Normal 4 9" xfId="30089"/>
    <cellStyle name="Normal 4 9 2" xfId="30090"/>
    <cellStyle name="Normal 4 9_Observations" xfId="30091"/>
    <cellStyle name="Normal 4_2013 Louisiana Rate Model High Scenario Shared_Feb-Jun 2013" xfId="30092"/>
    <cellStyle name="Normal 40" xfId="30093"/>
    <cellStyle name="Normal 40 2" xfId="30094"/>
    <cellStyle name="Normal 40 2 2" xfId="30095"/>
    <cellStyle name="Normal 40 2 2 2" xfId="30096"/>
    <cellStyle name="Normal 40 2 2 3" xfId="30097"/>
    <cellStyle name="Normal 40 2 3" xfId="30098"/>
    <cellStyle name="Normal 40 2 4" xfId="30099"/>
    <cellStyle name="Normal 40 3" xfId="30100"/>
    <cellStyle name="Normal 40 3 2" xfId="30101"/>
    <cellStyle name="Normal 40 3 2 2" xfId="30102"/>
    <cellStyle name="Normal 40 3 2 3" xfId="30103"/>
    <cellStyle name="Normal 40 3 3" xfId="30104"/>
    <cellStyle name="Normal 40 3 4" xfId="30105"/>
    <cellStyle name="Normal 40 3_Observations" xfId="30106"/>
    <cellStyle name="Normal 40 4" xfId="30107"/>
    <cellStyle name="Normal 40 4 2" xfId="30108"/>
    <cellStyle name="Normal 40 4 3" xfId="30109"/>
    <cellStyle name="Normal 40 5" xfId="30110"/>
    <cellStyle name="Normal 40 6" xfId="30111"/>
    <cellStyle name="Normal 40_Observations" xfId="30112"/>
    <cellStyle name="Normal 400" xfId="30113"/>
    <cellStyle name="Normal 400 2" xfId="30114"/>
    <cellStyle name="Normal 400 3" xfId="30115"/>
    <cellStyle name="Normal 400_Observations" xfId="30116"/>
    <cellStyle name="Normal 401" xfId="30117"/>
    <cellStyle name="Normal 401 2" xfId="30118"/>
    <cellStyle name="Normal 401 3" xfId="30119"/>
    <cellStyle name="Normal 401_Observations" xfId="30120"/>
    <cellStyle name="Normal 402" xfId="30121"/>
    <cellStyle name="Normal 402 2" xfId="30122"/>
    <cellStyle name="Normal 402 3" xfId="30123"/>
    <cellStyle name="Normal 402_Observations" xfId="30124"/>
    <cellStyle name="Normal 403" xfId="30125"/>
    <cellStyle name="Normal 403 2" xfId="30126"/>
    <cellStyle name="Normal 403 3" xfId="30127"/>
    <cellStyle name="Normal 403_Observations" xfId="30128"/>
    <cellStyle name="Normal 404" xfId="30129"/>
    <cellStyle name="Normal 404 2" xfId="30130"/>
    <cellStyle name="Normal 404 3" xfId="30131"/>
    <cellStyle name="Normal 404_Observations" xfId="30132"/>
    <cellStyle name="Normal 405" xfId="30133"/>
    <cellStyle name="Normal 405 2" xfId="30134"/>
    <cellStyle name="Normal 405 3" xfId="30135"/>
    <cellStyle name="Normal 405_Observations" xfId="30136"/>
    <cellStyle name="Normal 406" xfId="30137"/>
    <cellStyle name="Normal 406 2" xfId="30138"/>
    <cellStyle name="Normal 406 3" xfId="30139"/>
    <cellStyle name="Normal 406_Observations" xfId="30140"/>
    <cellStyle name="Normal 407" xfId="30141"/>
    <cellStyle name="Normal 407 2" xfId="30142"/>
    <cellStyle name="Normal 407 3" xfId="30143"/>
    <cellStyle name="Normal 407_Observations" xfId="30144"/>
    <cellStyle name="Normal 408" xfId="30145"/>
    <cellStyle name="Normal 408 2" xfId="30146"/>
    <cellStyle name="Normal 408 3" xfId="30147"/>
    <cellStyle name="Normal 408_Observations" xfId="30148"/>
    <cellStyle name="Normal 409" xfId="30149"/>
    <cellStyle name="Normal 409 2" xfId="30150"/>
    <cellStyle name="Normal 409 3" xfId="30151"/>
    <cellStyle name="Normal 409_Observations" xfId="30152"/>
    <cellStyle name="Normal 41" xfId="30153"/>
    <cellStyle name="Normal 41 2" xfId="30154"/>
    <cellStyle name="Normal 41 2 2" xfId="30155"/>
    <cellStyle name="Normal 41 2 3" xfId="30156"/>
    <cellStyle name="Normal 41 2_Observations" xfId="30157"/>
    <cellStyle name="Normal 41 3" xfId="30158"/>
    <cellStyle name="Normal 41 4" xfId="30159"/>
    <cellStyle name="Normal 41 5" xfId="30160"/>
    <cellStyle name="Normal 41_Observations" xfId="30161"/>
    <cellStyle name="Normal 410" xfId="30162"/>
    <cellStyle name="Normal 410 2" xfId="30163"/>
    <cellStyle name="Normal 410 3" xfId="30164"/>
    <cellStyle name="Normal 410_Observations" xfId="30165"/>
    <cellStyle name="Normal 411" xfId="30166"/>
    <cellStyle name="Normal 411 2" xfId="30167"/>
    <cellStyle name="Normal 411 3" xfId="30168"/>
    <cellStyle name="Normal 411_Observations" xfId="30169"/>
    <cellStyle name="Normal 412" xfId="30170"/>
    <cellStyle name="Normal 412 2" xfId="30171"/>
    <cellStyle name="Normal 412 3" xfId="30172"/>
    <cellStyle name="Normal 412_Observations" xfId="30173"/>
    <cellStyle name="Normal 413" xfId="30174"/>
    <cellStyle name="Normal 413 2" xfId="30175"/>
    <cellStyle name="Normal 413 3" xfId="30176"/>
    <cellStyle name="Normal 413_Observations" xfId="30177"/>
    <cellStyle name="Normal 414" xfId="30178"/>
    <cellStyle name="Normal 414 2" xfId="30179"/>
    <cellStyle name="Normal 414 3" xfId="30180"/>
    <cellStyle name="Normal 414_Observations" xfId="30181"/>
    <cellStyle name="Normal 415" xfId="30182"/>
    <cellStyle name="Normal 415 2" xfId="30183"/>
    <cellStyle name="Normal 415 3" xfId="30184"/>
    <cellStyle name="Normal 415_Observations" xfId="30185"/>
    <cellStyle name="Normal 416" xfId="30186"/>
    <cellStyle name="Normal 416 2" xfId="30187"/>
    <cellStyle name="Normal 416 3" xfId="30188"/>
    <cellStyle name="Normal 416_Observations" xfId="30189"/>
    <cellStyle name="Normal 417" xfId="30190"/>
    <cellStyle name="Normal 417 2" xfId="30191"/>
    <cellStyle name="Normal 417 3" xfId="30192"/>
    <cellStyle name="Normal 417_Observations" xfId="30193"/>
    <cellStyle name="Normal 418" xfId="30194"/>
    <cellStyle name="Normal 418 2" xfId="30195"/>
    <cellStyle name="Normal 418 3" xfId="30196"/>
    <cellStyle name="Normal 418_Observations" xfId="30197"/>
    <cellStyle name="Normal 419" xfId="30198"/>
    <cellStyle name="Normal 419 2" xfId="30199"/>
    <cellStyle name="Normal 419 3" xfId="30200"/>
    <cellStyle name="Normal 419_Observations" xfId="30201"/>
    <cellStyle name="Normal 42" xfId="30202"/>
    <cellStyle name="Normal 42 2" xfId="30203"/>
    <cellStyle name="Normal 42 2 2" xfId="30204"/>
    <cellStyle name="Normal 42 2 2 2" xfId="30205"/>
    <cellStyle name="Normal 42 2 2 3" xfId="30206"/>
    <cellStyle name="Normal 42 2 3" xfId="30207"/>
    <cellStyle name="Normal 42 2 4" xfId="30208"/>
    <cellStyle name="Normal 42 2_Observations" xfId="30209"/>
    <cellStyle name="Normal 42 3" xfId="30210"/>
    <cellStyle name="Normal 42 3 2" xfId="30211"/>
    <cellStyle name="Normal 42 3 2 2" xfId="30212"/>
    <cellStyle name="Normal 42 3 2 3" xfId="30213"/>
    <cellStyle name="Normal 42 3 3" xfId="30214"/>
    <cellStyle name="Normal 42 3 4" xfId="30215"/>
    <cellStyle name="Normal 42 4" xfId="30216"/>
    <cellStyle name="Normal 42 4 2" xfId="30217"/>
    <cellStyle name="Normal 42 4 3" xfId="30218"/>
    <cellStyle name="Normal 42 5" xfId="30219"/>
    <cellStyle name="Normal 42 6" xfId="30220"/>
    <cellStyle name="Normal 42_Observations" xfId="30221"/>
    <cellStyle name="Normal 420" xfId="30222"/>
    <cellStyle name="Normal 420 2" xfId="30223"/>
    <cellStyle name="Normal 420 3" xfId="30224"/>
    <cellStyle name="Normal 420_Observations" xfId="30225"/>
    <cellStyle name="Normal 421" xfId="30226"/>
    <cellStyle name="Normal 421 2" xfId="30227"/>
    <cellStyle name="Normal 421 3" xfId="30228"/>
    <cellStyle name="Normal 421_Observations" xfId="30229"/>
    <cellStyle name="Normal 422" xfId="30230"/>
    <cellStyle name="Normal 422 2" xfId="30231"/>
    <cellStyle name="Normal 422 3" xfId="30232"/>
    <cellStyle name="Normal 422_Observations" xfId="30233"/>
    <cellStyle name="Normal 423" xfId="30234"/>
    <cellStyle name="Normal 423 2" xfId="30235"/>
    <cellStyle name="Normal 423 3" xfId="30236"/>
    <cellStyle name="Normal 423_Observations" xfId="30237"/>
    <cellStyle name="Normal 424" xfId="30238"/>
    <cellStyle name="Normal 424 2" xfId="30239"/>
    <cellStyle name="Normal 424 3" xfId="30240"/>
    <cellStyle name="Normal 424_Observations" xfId="30241"/>
    <cellStyle name="Normal 425" xfId="30242"/>
    <cellStyle name="Normal 425 2" xfId="30243"/>
    <cellStyle name="Normal 425 3" xfId="30244"/>
    <cellStyle name="Normal 425_Observations" xfId="30245"/>
    <cellStyle name="Normal 426" xfId="30246"/>
    <cellStyle name="Normal 426 2" xfId="30247"/>
    <cellStyle name="Normal 426 3" xfId="30248"/>
    <cellStyle name="Normal 426_Observations" xfId="30249"/>
    <cellStyle name="Normal 427" xfId="30250"/>
    <cellStyle name="Normal 427 2" xfId="30251"/>
    <cellStyle name="Normal 427 3" xfId="30252"/>
    <cellStyle name="Normal 427_Observations" xfId="30253"/>
    <cellStyle name="Normal 428" xfId="30254"/>
    <cellStyle name="Normal 428 2" xfId="30255"/>
    <cellStyle name="Normal 428 3" xfId="30256"/>
    <cellStyle name="Normal 428_Observations" xfId="30257"/>
    <cellStyle name="Normal 429" xfId="30258"/>
    <cellStyle name="Normal 429 2" xfId="30259"/>
    <cellStyle name="Normal 429 3" xfId="30260"/>
    <cellStyle name="Normal 429_Observations" xfId="30261"/>
    <cellStyle name="Normal 43" xfId="30262"/>
    <cellStyle name="Normal 43 2" xfId="30263"/>
    <cellStyle name="Normal 43 2 2" xfId="30264"/>
    <cellStyle name="Normal 43 2 3" xfId="30265"/>
    <cellStyle name="Normal 43 2_Observations" xfId="30266"/>
    <cellStyle name="Normal 43 3" xfId="30267"/>
    <cellStyle name="Normal 43 4" xfId="30268"/>
    <cellStyle name="Normal 43 5" xfId="30269"/>
    <cellStyle name="Normal 43_Observations" xfId="30270"/>
    <cellStyle name="Normal 430" xfId="30271"/>
    <cellStyle name="Normal 430 2" xfId="30272"/>
    <cellStyle name="Normal 430 3" xfId="30273"/>
    <cellStyle name="Normal 430_Observations" xfId="30274"/>
    <cellStyle name="Normal 431" xfId="30275"/>
    <cellStyle name="Normal 431 2" xfId="30276"/>
    <cellStyle name="Normal 431 3" xfId="30277"/>
    <cellStyle name="Normal 431_Observations" xfId="30278"/>
    <cellStyle name="Normal 432" xfId="30279"/>
    <cellStyle name="Normal 432 2" xfId="30280"/>
    <cellStyle name="Normal 432 3" xfId="30281"/>
    <cellStyle name="Normal 432_Observations" xfId="30282"/>
    <cellStyle name="Normal 433" xfId="30283"/>
    <cellStyle name="Normal 433 2" xfId="30284"/>
    <cellStyle name="Normal 433 3" xfId="30285"/>
    <cellStyle name="Normal 433_Observations" xfId="30286"/>
    <cellStyle name="Normal 434" xfId="30287"/>
    <cellStyle name="Normal 434 2" xfId="30288"/>
    <cellStyle name="Normal 434 3" xfId="30289"/>
    <cellStyle name="Normal 434_Observations" xfId="30290"/>
    <cellStyle name="Normal 435" xfId="30291"/>
    <cellStyle name="Normal 435 2" xfId="30292"/>
    <cellStyle name="Normal 435 3" xfId="30293"/>
    <cellStyle name="Normal 435_Observations" xfId="30294"/>
    <cellStyle name="Normal 436" xfId="30295"/>
    <cellStyle name="Normal 436 2" xfId="30296"/>
    <cellStyle name="Normal 436 3" xfId="30297"/>
    <cellStyle name="Normal 436_Observations" xfId="30298"/>
    <cellStyle name="Normal 437" xfId="30299"/>
    <cellStyle name="Normal 437 2" xfId="30300"/>
    <cellStyle name="Normal 437 3" xfId="30301"/>
    <cellStyle name="Normal 437_Observations" xfId="30302"/>
    <cellStyle name="Normal 438" xfId="30303"/>
    <cellStyle name="Normal 438 2" xfId="30304"/>
    <cellStyle name="Normal 438 3" xfId="30305"/>
    <cellStyle name="Normal 438_Observations" xfId="30306"/>
    <cellStyle name="Normal 439" xfId="30307"/>
    <cellStyle name="Normal 439 2" xfId="30308"/>
    <cellStyle name="Normal 439 3" xfId="30309"/>
    <cellStyle name="Normal 439_Observations" xfId="30310"/>
    <cellStyle name="Normal 44" xfId="30311"/>
    <cellStyle name="Normal 44 2" xfId="30312"/>
    <cellStyle name="Normal 44 2 2" xfId="30313"/>
    <cellStyle name="Normal 44 2 3" xfId="30314"/>
    <cellStyle name="Normal 44 2_Observations" xfId="30315"/>
    <cellStyle name="Normal 44 3" xfId="30316"/>
    <cellStyle name="Normal 44 4" xfId="30317"/>
    <cellStyle name="Normal 44 5" xfId="30318"/>
    <cellStyle name="Normal 44_Observations" xfId="30319"/>
    <cellStyle name="Normal 440" xfId="30320"/>
    <cellStyle name="Normal 440 2" xfId="30321"/>
    <cellStyle name="Normal 440 3" xfId="30322"/>
    <cellStyle name="Normal 440_Observations" xfId="30323"/>
    <cellStyle name="Normal 441" xfId="30324"/>
    <cellStyle name="Normal 441 2" xfId="30325"/>
    <cellStyle name="Normal 441 3" xfId="30326"/>
    <cellStyle name="Normal 441_Observations" xfId="30327"/>
    <cellStyle name="Normal 442" xfId="30328"/>
    <cellStyle name="Normal 442 2" xfId="30329"/>
    <cellStyle name="Normal 442 3" xfId="30330"/>
    <cellStyle name="Normal 442_Observations" xfId="30331"/>
    <cellStyle name="Normal 443" xfId="30332"/>
    <cellStyle name="Normal 443 2" xfId="30333"/>
    <cellStyle name="Normal 443 3" xfId="30334"/>
    <cellStyle name="Normal 443_Observations" xfId="30335"/>
    <cellStyle name="Normal 444" xfId="30336"/>
    <cellStyle name="Normal 444 2" xfId="30337"/>
    <cellStyle name="Normal 444 3" xfId="30338"/>
    <cellStyle name="Normal 444_Observations" xfId="30339"/>
    <cellStyle name="Normal 445" xfId="30340"/>
    <cellStyle name="Normal 445 2" xfId="30341"/>
    <cellStyle name="Normal 445 3" xfId="30342"/>
    <cellStyle name="Normal 445_Observations" xfId="30343"/>
    <cellStyle name="Normal 446" xfId="30344"/>
    <cellStyle name="Normal 446 2" xfId="30345"/>
    <cellStyle name="Normal 446 3" xfId="30346"/>
    <cellStyle name="Normal 446_Observations" xfId="30347"/>
    <cellStyle name="Normal 447" xfId="30348"/>
    <cellStyle name="Normal 447 2" xfId="30349"/>
    <cellStyle name="Normal 447 3" xfId="30350"/>
    <cellStyle name="Normal 447_Observations" xfId="30351"/>
    <cellStyle name="Normal 448" xfId="30352"/>
    <cellStyle name="Normal 448 2" xfId="30353"/>
    <cellStyle name="Normal 448 3" xfId="30354"/>
    <cellStyle name="Normal 448_Observations" xfId="30355"/>
    <cellStyle name="Normal 449" xfId="30356"/>
    <cellStyle name="Normal 449 2" xfId="30357"/>
    <cellStyle name="Normal 449 3" xfId="30358"/>
    <cellStyle name="Normal 449_Observations" xfId="30359"/>
    <cellStyle name="Normal 45" xfId="30360"/>
    <cellStyle name="Normal 45 2" xfId="30361"/>
    <cellStyle name="Normal 45 2 2" xfId="30362"/>
    <cellStyle name="Normal 45 2 3" xfId="30363"/>
    <cellStyle name="Normal 45 2_Observations" xfId="30364"/>
    <cellStyle name="Normal 45 3" xfId="30365"/>
    <cellStyle name="Normal 45 4" xfId="30366"/>
    <cellStyle name="Normal 45 5" xfId="30367"/>
    <cellStyle name="Normal 45_Observations" xfId="30368"/>
    <cellStyle name="Normal 450" xfId="30369"/>
    <cellStyle name="Normal 450 2" xfId="30370"/>
    <cellStyle name="Normal 450 3" xfId="30371"/>
    <cellStyle name="Normal 450_Observations" xfId="30372"/>
    <cellStyle name="Normal 451" xfId="30373"/>
    <cellStyle name="Normal 451 2" xfId="30374"/>
    <cellStyle name="Normal 451 3" xfId="30375"/>
    <cellStyle name="Normal 451_Observations" xfId="30376"/>
    <cellStyle name="Normal 452" xfId="30377"/>
    <cellStyle name="Normal 452 2" xfId="30378"/>
    <cellStyle name="Normal 452 3" xfId="30379"/>
    <cellStyle name="Normal 452_Observations" xfId="30380"/>
    <cellStyle name="Normal 453" xfId="30381"/>
    <cellStyle name="Normal 453 2" xfId="30382"/>
    <cellStyle name="Normal 453 3" xfId="30383"/>
    <cellStyle name="Normal 453_Observations" xfId="30384"/>
    <cellStyle name="Normal 454" xfId="30385"/>
    <cellStyle name="Normal 454 2" xfId="30386"/>
    <cellStyle name="Normal 454 3" xfId="30387"/>
    <cellStyle name="Normal 454_Observations" xfId="30388"/>
    <cellStyle name="Normal 455" xfId="30389"/>
    <cellStyle name="Normal 455 2" xfId="30390"/>
    <cellStyle name="Normal 455 3" xfId="30391"/>
    <cellStyle name="Normal 455_Observations" xfId="30392"/>
    <cellStyle name="Normal 456" xfId="30393"/>
    <cellStyle name="Normal 456 2" xfId="30394"/>
    <cellStyle name="Normal 456 3" xfId="30395"/>
    <cellStyle name="Normal 456_Observations" xfId="30396"/>
    <cellStyle name="Normal 457" xfId="30397"/>
    <cellStyle name="Normal 457 2" xfId="30398"/>
    <cellStyle name="Normal 457 3" xfId="30399"/>
    <cellStyle name="Normal 457_Observations" xfId="30400"/>
    <cellStyle name="Normal 458" xfId="30401"/>
    <cellStyle name="Normal 458 2" xfId="30402"/>
    <cellStyle name="Normal 458 3" xfId="30403"/>
    <cellStyle name="Normal 458_Observations" xfId="30404"/>
    <cellStyle name="Normal 459" xfId="30405"/>
    <cellStyle name="Normal 459 2" xfId="30406"/>
    <cellStyle name="Normal 459 3" xfId="30407"/>
    <cellStyle name="Normal 459_Observations" xfId="30408"/>
    <cellStyle name="Normal 46" xfId="30409"/>
    <cellStyle name="Normal 46 2" xfId="30410"/>
    <cellStyle name="Normal 46 2 2" xfId="30411"/>
    <cellStyle name="Normal 46 2 3" xfId="30412"/>
    <cellStyle name="Normal 46 2_Observations" xfId="30413"/>
    <cellStyle name="Normal 46 3" xfId="30414"/>
    <cellStyle name="Normal 46 4" xfId="30415"/>
    <cellStyle name="Normal 46 5" xfId="30416"/>
    <cellStyle name="Normal 46_Observations" xfId="30417"/>
    <cellStyle name="Normal 460" xfId="30418"/>
    <cellStyle name="Normal 460 2" xfId="30419"/>
    <cellStyle name="Normal 460 3" xfId="30420"/>
    <cellStyle name="Normal 460_Observations" xfId="30421"/>
    <cellStyle name="Normal 461" xfId="30422"/>
    <cellStyle name="Normal 461 2" xfId="30423"/>
    <cellStyle name="Normal 461 3" xfId="30424"/>
    <cellStyle name="Normal 461_Observations" xfId="30425"/>
    <cellStyle name="Normal 462" xfId="30426"/>
    <cellStyle name="Normal 462 2" xfId="30427"/>
    <cellStyle name="Normal 462 3" xfId="30428"/>
    <cellStyle name="Normal 462_Observations" xfId="30429"/>
    <cellStyle name="Normal 463" xfId="30430"/>
    <cellStyle name="Normal 463 2" xfId="30431"/>
    <cellStyle name="Normal 463 3" xfId="30432"/>
    <cellStyle name="Normal 463_Observations" xfId="30433"/>
    <cellStyle name="Normal 464" xfId="30434"/>
    <cellStyle name="Normal 464 2" xfId="30435"/>
    <cellStyle name="Normal 464 3" xfId="30436"/>
    <cellStyle name="Normal 464_Observations" xfId="30437"/>
    <cellStyle name="Normal 465" xfId="30438"/>
    <cellStyle name="Normal 465 2" xfId="30439"/>
    <cellStyle name="Normal 465 3" xfId="30440"/>
    <cellStyle name="Normal 465_Observations" xfId="30441"/>
    <cellStyle name="Normal 466" xfId="30442"/>
    <cellStyle name="Normal 466 2" xfId="30443"/>
    <cellStyle name="Normal 466 3" xfId="30444"/>
    <cellStyle name="Normal 466_Observations" xfId="30445"/>
    <cellStyle name="Normal 467" xfId="30446"/>
    <cellStyle name="Normal 467 2" xfId="30447"/>
    <cellStyle name="Normal 467 3" xfId="30448"/>
    <cellStyle name="Normal 467_Observations" xfId="30449"/>
    <cellStyle name="Normal 468" xfId="30450"/>
    <cellStyle name="Normal 468 2" xfId="30451"/>
    <cellStyle name="Normal 468 3" xfId="30452"/>
    <cellStyle name="Normal 468_Observations" xfId="30453"/>
    <cellStyle name="Normal 469" xfId="30454"/>
    <cellStyle name="Normal 469 2" xfId="30455"/>
    <cellStyle name="Normal 469 3" xfId="30456"/>
    <cellStyle name="Normal 469_Observations" xfId="30457"/>
    <cellStyle name="Normal 47" xfId="30458"/>
    <cellStyle name="Normal 47 2" xfId="30459"/>
    <cellStyle name="Normal 47 2 2" xfId="30460"/>
    <cellStyle name="Normal 47 2 3" xfId="30461"/>
    <cellStyle name="Normal 47 2_Observations" xfId="30462"/>
    <cellStyle name="Normal 47 3" xfId="30463"/>
    <cellStyle name="Normal 47 4" xfId="30464"/>
    <cellStyle name="Normal 47 5" xfId="30465"/>
    <cellStyle name="Normal 47_Observations" xfId="30466"/>
    <cellStyle name="Normal 470" xfId="30467"/>
    <cellStyle name="Normal 470 2" xfId="30468"/>
    <cellStyle name="Normal 470 3" xfId="30469"/>
    <cellStyle name="Normal 470_Observations" xfId="30470"/>
    <cellStyle name="Normal 471" xfId="30471"/>
    <cellStyle name="Normal 471 2" xfId="30472"/>
    <cellStyle name="Normal 471 3" xfId="30473"/>
    <cellStyle name="Normal 471_Observations" xfId="30474"/>
    <cellStyle name="Normal 472" xfId="30475"/>
    <cellStyle name="Normal 472 2" xfId="30476"/>
    <cellStyle name="Normal 472 3" xfId="30477"/>
    <cellStyle name="Normal 472_Observations" xfId="30478"/>
    <cellStyle name="Normal 473" xfId="30479"/>
    <cellStyle name="Normal 473 2" xfId="30480"/>
    <cellStyle name="Normal 473 3" xfId="30481"/>
    <cellStyle name="Normal 473_Observations" xfId="30482"/>
    <cellStyle name="Normal 474" xfId="30483"/>
    <cellStyle name="Normal 474 2" xfId="30484"/>
    <cellStyle name="Normal 474 3" xfId="30485"/>
    <cellStyle name="Normal 474_Observations" xfId="30486"/>
    <cellStyle name="Normal 475" xfId="30487"/>
    <cellStyle name="Normal 475 2" xfId="30488"/>
    <cellStyle name="Normal 475 3" xfId="30489"/>
    <cellStyle name="Normal 475_Observations" xfId="30490"/>
    <cellStyle name="Normal 476" xfId="30491"/>
    <cellStyle name="Normal 476 2" xfId="30492"/>
    <cellStyle name="Normal 476 3" xfId="30493"/>
    <cellStyle name="Normal 476_Observations" xfId="30494"/>
    <cellStyle name="Normal 477" xfId="30495"/>
    <cellStyle name="Normal 477 2" xfId="30496"/>
    <cellStyle name="Normal 477 3" xfId="30497"/>
    <cellStyle name="Normal 477_Observations" xfId="30498"/>
    <cellStyle name="Normal 478" xfId="30499"/>
    <cellStyle name="Normal 478 2" xfId="30500"/>
    <cellStyle name="Normal 478 3" xfId="30501"/>
    <cellStyle name="Normal 478_Observations" xfId="30502"/>
    <cellStyle name="Normal 479" xfId="30503"/>
    <cellStyle name="Normal 479 2" xfId="30504"/>
    <cellStyle name="Normal 479 3" xfId="30505"/>
    <cellStyle name="Normal 479_Observations" xfId="30506"/>
    <cellStyle name="Normal 48" xfId="30507"/>
    <cellStyle name="Normal 48 2" xfId="30508"/>
    <cellStyle name="Normal 48 2 2" xfId="30509"/>
    <cellStyle name="Normal 48 2 3" xfId="30510"/>
    <cellStyle name="Normal 48 2 4" xfId="30511"/>
    <cellStyle name="Normal 48 2_Observations" xfId="30512"/>
    <cellStyle name="Normal 48 3" xfId="30513"/>
    <cellStyle name="Normal 48 4" xfId="30514"/>
    <cellStyle name="Normal 48 5" xfId="30515"/>
    <cellStyle name="Normal 48_Category Summary by LOB" xfId="30516"/>
    <cellStyle name="Normal 480" xfId="30517"/>
    <cellStyle name="Normal 480 2" xfId="30518"/>
    <cellStyle name="Normal 480 3" xfId="30519"/>
    <cellStyle name="Normal 480_Observations" xfId="30520"/>
    <cellStyle name="Normal 481" xfId="30521"/>
    <cellStyle name="Normal 481 2" xfId="30522"/>
    <cellStyle name="Normal 481 3" xfId="30523"/>
    <cellStyle name="Normal 481_Observations" xfId="30524"/>
    <cellStyle name="Normal 482" xfId="30525"/>
    <cellStyle name="Normal 482 2" xfId="30526"/>
    <cellStyle name="Normal 482 3" xfId="30527"/>
    <cellStyle name="Normal 482_Observations" xfId="30528"/>
    <cellStyle name="Normal 483" xfId="30529"/>
    <cellStyle name="Normal 483 2" xfId="30530"/>
    <cellStyle name="Normal 483 3" xfId="30531"/>
    <cellStyle name="Normal 483_Observations" xfId="30532"/>
    <cellStyle name="Normal 484" xfId="30533"/>
    <cellStyle name="Normal 484 2" xfId="30534"/>
    <cellStyle name="Normal 484_Observations" xfId="30535"/>
    <cellStyle name="Normal 485" xfId="30536"/>
    <cellStyle name="Normal 485 2" xfId="30537"/>
    <cellStyle name="Normal 485_Observations" xfId="30538"/>
    <cellStyle name="Normal 486" xfId="30539"/>
    <cellStyle name="Normal 486 2" xfId="30540"/>
    <cellStyle name="Normal 486_Observations" xfId="30541"/>
    <cellStyle name="Normal 487" xfId="30542"/>
    <cellStyle name="Normal 487 2" xfId="30543"/>
    <cellStyle name="Normal 487_Observations" xfId="30544"/>
    <cellStyle name="Normal 488" xfId="30545"/>
    <cellStyle name="Normal 488 2" xfId="30546"/>
    <cellStyle name="Normal 488_Observations" xfId="30547"/>
    <cellStyle name="Normal 489" xfId="30548"/>
    <cellStyle name="Normal 489 2" xfId="30549"/>
    <cellStyle name="Normal 489_Observations" xfId="30550"/>
    <cellStyle name="Normal 49" xfId="30551"/>
    <cellStyle name="Normal 49 2" xfId="30552"/>
    <cellStyle name="Normal 49 2 2" xfId="30553"/>
    <cellStyle name="Normal 49 2 3" xfId="30554"/>
    <cellStyle name="Normal 49 2_Observations" xfId="30555"/>
    <cellStyle name="Normal 49 3" xfId="30556"/>
    <cellStyle name="Normal 49 4" xfId="30557"/>
    <cellStyle name="Normal 49 5" xfId="30558"/>
    <cellStyle name="Normal 49_Observations" xfId="30559"/>
    <cellStyle name="Normal 490" xfId="30560"/>
    <cellStyle name="Normal 490 2" xfId="30561"/>
    <cellStyle name="Normal 490_Observations" xfId="30562"/>
    <cellStyle name="Normal 491" xfId="30563"/>
    <cellStyle name="Normal 491 2" xfId="30564"/>
    <cellStyle name="Normal 491_Observations" xfId="30565"/>
    <cellStyle name="Normal 492" xfId="30566"/>
    <cellStyle name="Normal 492 2" xfId="30567"/>
    <cellStyle name="Normal 492_Observations" xfId="30568"/>
    <cellStyle name="Normal 493" xfId="30569"/>
    <cellStyle name="Normal 493 2" xfId="30570"/>
    <cellStyle name="Normal 493_Observations" xfId="30571"/>
    <cellStyle name="Normal 494" xfId="30572"/>
    <cellStyle name="Normal 494 2" xfId="30573"/>
    <cellStyle name="Normal 494_Observations" xfId="30574"/>
    <cellStyle name="Normal 495" xfId="30575"/>
    <cellStyle name="Normal 495 2" xfId="30576"/>
    <cellStyle name="Normal 495_Observations" xfId="30577"/>
    <cellStyle name="Normal 496" xfId="30578"/>
    <cellStyle name="Normal 496 2" xfId="30579"/>
    <cellStyle name="Normal 496_Observations" xfId="30580"/>
    <cellStyle name="Normal 497" xfId="30581"/>
    <cellStyle name="Normal 497 2" xfId="30582"/>
    <cellStyle name="Normal 497_Observations" xfId="30583"/>
    <cellStyle name="Normal 498" xfId="30584"/>
    <cellStyle name="Normal 498 2" xfId="30585"/>
    <cellStyle name="Normal 498_Observations" xfId="30586"/>
    <cellStyle name="Normal 499" xfId="30587"/>
    <cellStyle name="Normal 499 2" xfId="30588"/>
    <cellStyle name="Normal 499_Observations" xfId="30589"/>
    <cellStyle name="Normal 5" xfId="36"/>
    <cellStyle name="Normal 5 10" xfId="30590"/>
    <cellStyle name="Normal 5 10 10" xfId="30591"/>
    <cellStyle name="Normal 5 10 10 2" xfId="30592"/>
    <cellStyle name="Normal 5 10 10_Category Summary by LOB" xfId="30593"/>
    <cellStyle name="Normal 5 10 11" xfId="30594"/>
    <cellStyle name="Normal 5 10 2" xfId="30595"/>
    <cellStyle name="Normal 5 10 2 2" xfId="30596"/>
    <cellStyle name="Normal 5 10 2 2 2" xfId="30597"/>
    <cellStyle name="Normal 5 10 2 2_Category Summary by LOB" xfId="30598"/>
    <cellStyle name="Normal 5 10 2 3" xfId="30599"/>
    <cellStyle name="Normal 5 10 2 3 2" xfId="30600"/>
    <cellStyle name="Normal 5 10 2 3_Category Summary by LOB" xfId="30601"/>
    <cellStyle name="Normal 5 10 2 4" xfId="30602"/>
    <cellStyle name="Normal 5 10 2 4 2" xfId="30603"/>
    <cellStyle name="Normal 5 10 2 4_Category Summary by LOB" xfId="30604"/>
    <cellStyle name="Normal 5 10 2 5" xfId="30605"/>
    <cellStyle name="Normal 5 10 2 5 2" xfId="30606"/>
    <cellStyle name="Normal 5 10 2 5_Category Summary by LOB" xfId="30607"/>
    <cellStyle name="Normal 5 10 2 6" xfId="30608"/>
    <cellStyle name="Normal 5 10 2 6 2" xfId="30609"/>
    <cellStyle name="Normal 5 10 2 6_Category Summary by LOB" xfId="30610"/>
    <cellStyle name="Normal 5 10 2 7" xfId="30611"/>
    <cellStyle name="Normal 5 10 2 7 2" xfId="30612"/>
    <cellStyle name="Normal 5 10 2 7_Category Summary by LOB" xfId="30613"/>
    <cellStyle name="Normal 5 10 2 8" xfId="30614"/>
    <cellStyle name="Normal 5 10 2 8 2" xfId="30615"/>
    <cellStyle name="Normal 5 10 2 8_Category Summary by LOB" xfId="30616"/>
    <cellStyle name="Normal 5 10 2 9" xfId="30617"/>
    <cellStyle name="Normal 5 10 2_Category Summary by LOB" xfId="30618"/>
    <cellStyle name="Normal 5 10 3" xfId="30619"/>
    <cellStyle name="Normal 5 10 3 2" xfId="30620"/>
    <cellStyle name="Normal 5 10 3 2 2" xfId="30621"/>
    <cellStyle name="Normal 5 10 3 2_Category Summary by LOB" xfId="30622"/>
    <cellStyle name="Normal 5 10 3 3" xfId="30623"/>
    <cellStyle name="Normal 5 10 3 3 2" xfId="30624"/>
    <cellStyle name="Normal 5 10 3 3_Category Summary by LOB" xfId="30625"/>
    <cellStyle name="Normal 5 10 3 4" xfId="30626"/>
    <cellStyle name="Normal 5 10 3 4 2" xfId="30627"/>
    <cellStyle name="Normal 5 10 3 4_Category Summary by LOB" xfId="30628"/>
    <cellStyle name="Normal 5 10 3 5" xfId="30629"/>
    <cellStyle name="Normal 5 10 3 5 2" xfId="30630"/>
    <cellStyle name="Normal 5 10 3 5_Category Summary by LOB" xfId="30631"/>
    <cellStyle name="Normal 5 10 3 6" xfId="30632"/>
    <cellStyle name="Normal 5 10 3 6 2" xfId="30633"/>
    <cellStyle name="Normal 5 10 3 6_Category Summary by LOB" xfId="30634"/>
    <cellStyle name="Normal 5 10 3 7" xfId="30635"/>
    <cellStyle name="Normal 5 10 3 7 2" xfId="30636"/>
    <cellStyle name="Normal 5 10 3 7_Category Summary by LOB" xfId="30637"/>
    <cellStyle name="Normal 5 10 3 8" xfId="30638"/>
    <cellStyle name="Normal 5 10 3 8 2" xfId="30639"/>
    <cellStyle name="Normal 5 10 3 8_Category Summary by LOB" xfId="30640"/>
    <cellStyle name="Normal 5 10 3 9" xfId="30641"/>
    <cellStyle name="Normal 5 10 3_Category Summary by LOB" xfId="30642"/>
    <cellStyle name="Normal 5 10 4" xfId="30643"/>
    <cellStyle name="Normal 5 10 4 2" xfId="30644"/>
    <cellStyle name="Normal 5 10 4_Category Summary by LOB" xfId="30645"/>
    <cellStyle name="Normal 5 10 5" xfId="30646"/>
    <cellStyle name="Normal 5 10 5 2" xfId="30647"/>
    <cellStyle name="Normal 5 10 5_Category Summary by LOB" xfId="30648"/>
    <cellStyle name="Normal 5 10 6" xfId="30649"/>
    <cellStyle name="Normal 5 10 6 2" xfId="30650"/>
    <cellStyle name="Normal 5 10 6_Category Summary by LOB" xfId="30651"/>
    <cellStyle name="Normal 5 10 7" xfId="30652"/>
    <cellStyle name="Normal 5 10 7 2" xfId="30653"/>
    <cellStyle name="Normal 5 10 7_Category Summary by LOB" xfId="30654"/>
    <cellStyle name="Normal 5 10 8" xfId="30655"/>
    <cellStyle name="Normal 5 10 8 2" xfId="30656"/>
    <cellStyle name="Normal 5 10 8_Category Summary by LOB" xfId="30657"/>
    <cellStyle name="Normal 5 10 9" xfId="30658"/>
    <cellStyle name="Normal 5 10 9 2" xfId="30659"/>
    <cellStyle name="Normal 5 10 9_Category Summary by LOB" xfId="30660"/>
    <cellStyle name="Normal 5 10_Category Summary by LOB" xfId="30661"/>
    <cellStyle name="Normal 5 11" xfId="30662"/>
    <cellStyle name="Normal 5 11 10" xfId="30663"/>
    <cellStyle name="Normal 5 11 10 2" xfId="30664"/>
    <cellStyle name="Normal 5 11 10_Category Summary by LOB" xfId="30665"/>
    <cellStyle name="Normal 5 11 11" xfId="30666"/>
    <cellStyle name="Normal 5 11 2" xfId="30667"/>
    <cellStyle name="Normal 5 11 2 2" xfId="30668"/>
    <cellStyle name="Normal 5 11 2 2 2" xfId="30669"/>
    <cellStyle name="Normal 5 11 2 2_Category Summary by LOB" xfId="30670"/>
    <cellStyle name="Normal 5 11 2 3" xfId="30671"/>
    <cellStyle name="Normal 5 11 2 3 2" xfId="30672"/>
    <cellStyle name="Normal 5 11 2 3_Category Summary by LOB" xfId="30673"/>
    <cellStyle name="Normal 5 11 2 4" xfId="30674"/>
    <cellStyle name="Normal 5 11 2 4 2" xfId="30675"/>
    <cellStyle name="Normal 5 11 2 4_Category Summary by LOB" xfId="30676"/>
    <cellStyle name="Normal 5 11 2 5" xfId="30677"/>
    <cellStyle name="Normal 5 11 2 5 2" xfId="30678"/>
    <cellStyle name="Normal 5 11 2 5_Category Summary by LOB" xfId="30679"/>
    <cellStyle name="Normal 5 11 2 6" xfId="30680"/>
    <cellStyle name="Normal 5 11 2 6 2" xfId="30681"/>
    <cellStyle name="Normal 5 11 2 6_Category Summary by LOB" xfId="30682"/>
    <cellStyle name="Normal 5 11 2 7" xfId="30683"/>
    <cellStyle name="Normal 5 11 2 7 2" xfId="30684"/>
    <cellStyle name="Normal 5 11 2 7_Category Summary by LOB" xfId="30685"/>
    <cellStyle name="Normal 5 11 2 8" xfId="30686"/>
    <cellStyle name="Normal 5 11 2 8 2" xfId="30687"/>
    <cellStyle name="Normal 5 11 2 8_Category Summary by LOB" xfId="30688"/>
    <cellStyle name="Normal 5 11 2 9" xfId="30689"/>
    <cellStyle name="Normal 5 11 2_Category Summary by LOB" xfId="30690"/>
    <cellStyle name="Normal 5 11 3" xfId="30691"/>
    <cellStyle name="Normal 5 11 3 2" xfId="30692"/>
    <cellStyle name="Normal 5 11 3 2 2" xfId="30693"/>
    <cellStyle name="Normal 5 11 3 2_Category Summary by LOB" xfId="30694"/>
    <cellStyle name="Normal 5 11 3 3" xfId="30695"/>
    <cellStyle name="Normal 5 11 3 3 2" xfId="30696"/>
    <cellStyle name="Normal 5 11 3 3_Category Summary by LOB" xfId="30697"/>
    <cellStyle name="Normal 5 11 3 4" xfId="30698"/>
    <cellStyle name="Normal 5 11 3 4 2" xfId="30699"/>
    <cellStyle name="Normal 5 11 3 4_Category Summary by LOB" xfId="30700"/>
    <cellStyle name="Normal 5 11 3 5" xfId="30701"/>
    <cellStyle name="Normal 5 11 3 5 2" xfId="30702"/>
    <cellStyle name="Normal 5 11 3 5_Category Summary by LOB" xfId="30703"/>
    <cellStyle name="Normal 5 11 3 6" xfId="30704"/>
    <cellStyle name="Normal 5 11 3 6 2" xfId="30705"/>
    <cellStyle name="Normal 5 11 3 6_Category Summary by LOB" xfId="30706"/>
    <cellStyle name="Normal 5 11 3 7" xfId="30707"/>
    <cellStyle name="Normal 5 11 3 7 2" xfId="30708"/>
    <cellStyle name="Normal 5 11 3 7_Category Summary by LOB" xfId="30709"/>
    <cellStyle name="Normal 5 11 3 8" xfId="30710"/>
    <cellStyle name="Normal 5 11 3 8 2" xfId="30711"/>
    <cellStyle name="Normal 5 11 3 8_Category Summary by LOB" xfId="30712"/>
    <cellStyle name="Normal 5 11 3 9" xfId="30713"/>
    <cellStyle name="Normal 5 11 3_Category Summary by LOB" xfId="30714"/>
    <cellStyle name="Normal 5 11 4" xfId="30715"/>
    <cellStyle name="Normal 5 11 4 2" xfId="30716"/>
    <cellStyle name="Normal 5 11 4_Category Summary by LOB" xfId="30717"/>
    <cellStyle name="Normal 5 11 5" xfId="30718"/>
    <cellStyle name="Normal 5 11 5 2" xfId="30719"/>
    <cellStyle name="Normal 5 11 5_Category Summary by LOB" xfId="30720"/>
    <cellStyle name="Normal 5 11 6" xfId="30721"/>
    <cellStyle name="Normal 5 11 6 2" xfId="30722"/>
    <cellStyle name="Normal 5 11 6_Category Summary by LOB" xfId="30723"/>
    <cellStyle name="Normal 5 11 7" xfId="30724"/>
    <cellStyle name="Normal 5 11 7 2" xfId="30725"/>
    <cellStyle name="Normal 5 11 7_Category Summary by LOB" xfId="30726"/>
    <cellStyle name="Normal 5 11 8" xfId="30727"/>
    <cellStyle name="Normal 5 11 8 2" xfId="30728"/>
    <cellStyle name="Normal 5 11 8_Category Summary by LOB" xfId="30729"/>
    <cellStyle name="Normal 5 11 9" xfId="30730"/>
    <cellStyle name="Normal 5 11 9 2" xfId="30731"/>
    <cellStyle name="Normal 5 11 9_Category Summary by LOB" xfId="30732"/>
    <cellStyle name="Normal 5 11_Category Summary by LOB" xfId="30733"/>
    <cellStyle name="Normal 5 12" xfId="30734"/>
    <cellStyle name="Normal 5 12 10" xfId="30735"/>
    <cellStyle name="Normal 5 12 10 2" xfId="30736"/>
    <cellStyle name="Normal 5 12 10_Category Summary by LOB" xfId="30737"/>
    <cellStyle name="Normal 5 12 11" xfId="30738"/>
    <cellStyle name="Normal 5 12 2" xfId="30739"/>
    <cellStyle name="Normal 5 12 2 2" xfId="30740"/>
    <cellStyle name="Normal 5 12 2 2 2" xfId="30741"/>
    <cellStyle name="Normal 5 12 2 2_Category Summary by LOB" xfId="30742"/>
    <cellStyle name="Normal 5 12 2 3" xfId="30743"/>
    <cellStyle name="Normal 5 12 2 3 2" xfId="30744"/>
    <cellStyle name="Normal 5 12 2 3_Category Summary by LOB" xfId="30745"/>
    <cellStyle name="Normal 5 12 2 4" xfId="30746"/>
    <cellStyle name="Normal 5 12 2 4 2" xfId="30747"/>
    <cellStyle name="Normal 5 12 2 4_Category Summary by LOB" xfId="30748"/>
    <cellStyle name="Normal 5 12 2 5" xfId="30749"/>
    <cellStyle name="Normal 5 12 2 5 2" xfId="30750"/>
    <cellStyle name="Normal 5 12 2 5_Category Summary by LOB" xfId="30751"/>
    <cellStyle name="Normal 5 12 2 6" xfId="30752"/>
    <cellStyle name="Normal 5 12 2 6 2" xfId="30753"/>
    <cellStyle name="Normal 5 12 2 6_Category Summary by LOB" xfId="30754"/>
    <cellStyle name="Normal 5 12 2 7" xfId="30755"/>
    <cellStyle name="Normal 5 12 2 7 2" xfId="30756"/>
    <cellStyle name="Normal 5 12 2 7_Category Summary by LOB" xfId="30757"/>
    <cellStyle name="Normal 5 12 2 8" xfId="30758"/>
    <cellStyle name="Normal 5 12 2 8 2" xfId="30759"/>
    <cellStyle name="Normal 5 12 2 8_Category Summary by LOB" xfId="30760"/>
    <cellStyle name="Normal 5 12 2 9" xfId="30761"/>
    <cellStyle name="Normal 5 12 2_Category Summary by LOB" xfId="30762"/>
    <cellStyle name="Normal 5 12 3" xfId="30763"/>
    <cellStyle name="Normal 5 12 3 2" xfId="30764"/>
    <cellStyle name="Normal 5 12 3 2 2" xfId="30765"/>
    <cellStyle name="Normal 5 12 3 2_Category Summary by LOB" xfId="30766"/>
    <cellStyle name="Normal 5 12 3 3" xfId="30767"/>
    <cellStyle name="Normal 5 12 3 3 2" xfId="30768"/>
    <cellStyle name="Normal 5 12 3 3_Category Summary by LOB" xfId="30769"/>
    <cellStyle name="Normal 5 12 3 4" xfId="30770"/>
    <cellStyle name="Normal 5 12 3 4 2" xfId="30771"/>
    <cellStyle name="Normal 5 12 3 4_Category Summary by LOB" xfId="30772"/>
    <cellStyle name="Normal 5 12 3 5" xfId="30773"/>
    <cellStyle name="Normal 5 12 3 5 2" xfId="30774"/>
    <cellStyle name="Normal 5 12 3 5_Category Summary by LOB" xfId="30775"/>
    <cellStyle name="Normal 5 12 3 6" xfId="30776"/>
    <cellStyle name="Normal 5 12 3 6 2" xfId="30777"/>
    <cellStyle name="Normal 5 12 3 6_Category Summary by LOB" xfId="30778"/>
    <cellStyle name="Normal 5 12 3 7" xfId="30779"/>
    <cellStyle name="Normal 5 12 3 7 2" xfId="30780"/>
    <cellStyle name="Normal 5 12 3 7_Category Summary by LOB" xfId="30781"/>
    <cellStyle name="Normal 5 12 3 8" xfId="30782"/>
    <cellStyle name="Normal 5 12 3 8 2" xfId="30783"/>
    <cellStyle name="Normal 5 12 3 8_Category Summary by LOB" xfId="30784"/>
    <cellStyle name="Normal 5 12 3 9" xfId="30785"/>
    <cellStyle name="Normal 5 12 3_Category Summary by LOB" xfId="30786"/>
    <cellStyle name="Normal 5 12 4" xfId="30787"/>
    <cellStyle name="Normal 5 12 4 2" xfId="30788"/>
    <cellStyle name="Normal 5 12 4_Category Summary by LOB" xfId="30789"/>
    <cellStyle name="Normal 5 12 5" xfId="30790"/>
    <cellStyle name="Normal 5 12 5 2" xfId="30791"/>
    <cellStyle name="Normal 5 12 5_Category Summary by LOB" xfId="30792"/>
    <cellStyle name="Normal 5 12 6" xfId="30793"/>
    <cellStyle name="Normal 5 12 6 2" xfId="30794"/>
    <cellStyle name="Normal 5 12 6_Category Summary by LOB" xfId="30795"/>
    <cellStyle name="Normal 5 12 7" xfId="30796"/>
    <cellStyle name="Normal 5 12 7 2" xfId="30797"/>
    <cellStyle name="Normal 5 12 7_Category Summary by LOB" xfId="30798"/>
    <cellStyle name="Normal 5 12 8" xfId="30799"/>
    <cellStyle name="Normal 5 12 8 2" xfId="30800"/>
    <cellStyle name="Normal 5 12 8_Category Summary by LOB" xfId="30801"/>
    <cellStyle name="Normal 5 12 9" xfId="30802"/>
    <cellStyle name="Normal 5 12 9 2" xfId="30803"/>
    <cellStyle name="Normal 5 12 9_Category Summary by LOB" xfId="30804"/>
    <cellStyle name="Normal 5 12_Category Summary by LOB" xfId="30805"/>
    <cellStyle name="Normal 5 13" xfId="30806"/>
    <cellStyle name="Normal 5 13 10" xfId="30807"/>
    <cellStyle name="Normal 5 13 10 2" xfId="30808"/>
    <cellStyle name="Normal 5 13 10_Category Summary by LOB" xfId="30809"/>
    <cellStyle name="Normal 5 13 11" xfId="30810"/>
    <cellStyle name="Normal 5 13 2" xfId="30811"/>
    <cellStyle name="Normal 5 13 2 2" xfId="30812"/>
    <cellStyle name="Normal 5 13 2 2 2" xfId="30813"/>
    <cellStyle name="Normal 5 13 2 2_Category Summary by LOB" xfId="30814"/>
    <cellStyle name="Normal 5 13 2 3" xfId="30815"/>
    <cellStyle name="Normal 5 13 2 3 2" xfId="30816"/>
    <cellStyle name="Normal 5 13 2 3_Category Summary by LOB" xfId="30817"/>
    <cellStyle name="Normal 5 13 2 4" xfId="30818"/>
    <cellStyle name="Normal 5 13 2 4 2" xfId="30819"/>
    <cellStyle name="Normal 5 13 2 4_Category Summary by LOB" xfId="30820"/>
    <cellStyle name="Normal 5 13 2 5" xfId="30821"/>
    <cellStyle name="Normal 5 13 2 5 2" xfId="30822"/>
    <cellStyle name="Normal 5 13 2 5_Category Summary by LOB" xfId="30823"/>
    <cellStyle name="Normal 5 13 2 6" xfId="30824"/>
    <cellStyle name="Normal 5 13 2 6 2" xfId="30825"/>
    <cellStyle name="Normal 5 13 2 6_Category Summary by LOB" xfId="30826"/>
    <cellStyle name="Normal 5 13 2 7" xfId="30827"/>
    <cellStyle name="Normal 5 13 2 7 2" xfId="30828"/>
    <cellStyle name="Normal 5 13 2 7_Category Summary by LOB" xfId="30829"/>
    <cellStyle name="Normal 5 13 2 8" xfId="30830"/>
    <cellStyle name="Normal 5 13 2 8 2" xfId="30831"/>
    <cellStyle name="Normal 5 13 2 8_Category Summary by LOB" xfId="30832"/>
    <cellStyle name="Normal 5 13 2 9" xfId="30833"/>
    <cellStyle name="Normal 5 13 2_Category Summary by LOB" xfId="30834"/>
    <cellStyle name="Normal 5 13 3" xfId="30835"/>
    <cellStyle name="Normal 5 13 3 2" xfId="30836"/>
    <cellStyle name="Normal 5 13 3 2 2" xfId="30837"/>
    <cellStyle name="Normal 5 13 3 2_Category Summary by LOB" xfId="30838"/>
    <cellStyle name="Normal 5 13 3 3" xfId="30839"/>
    <cellStyle name="Normal 5 13 3 3 2" xfId="30840"/>
    <cellStyle name="Normal 5 13 3 3_Category Summary by LOB" xfId="30841"/>
    <cellStyle name="Normal 5 13 3 4" xfId="30842"/>
    <cellStyle name="Normal 5 13 3 4 2" xfId="30843"/>
    <cellStyle name="Normal 5 13 3 4_Category Summary by LOB" xfId="30844"/>
    <cellStyle name="Normal 5 13 3 5" xfId="30845"/>
    <cellStyle name="Normal 5 13 3 5 2" xfId="30846"/>
    <cellStyle name="Normal 5 13 3 5_Category Summary by LOB" xfId="30847"/>
    <cellStyle name="Normal 5 13 3 6" xfId="30848"/>
    <cellStyle name="Normal 5 13 3 6 2" xfId="30849"/>
    <cellStyle name="Normal 5 13 3 6_Category Summary by LOB" xfId="30850"/>
    <cellStyle name="Normal 5 13 3 7" xfId="30851"/>
    <cellStyle name="Normal 5 13 3 7 2" xfId="30852"/>
    <cellStyle name="Normal 5 13 3 7_Category Summary by LOB" xfId="30853"/>
    <cellStyle name="Normal 5 13 3 8" xfId="30854"/>
    <cellStyle name="Normal 5 13 3 8 2" xfId="30855"/>
    <cellStyle name="Normal 5 13 3 8_Category Summary by LOB" xfId="30856"/>
    <cellStyle name="Normal 5 13 3 9" xfId="30857"/>
    <cellStyle name="Normal 5 13 3_Category Summary by LOB" xfId="30858"/>
    <cellStyle name="Normal 5 13 4" xfId="30859"/>
    <cellStyle name="Normal 5 13 4 2" xfId="30860"/>
    <cellStyle name="Normal 5 13 4_Category Summary by LOB" xfId="30861"/>
    <cellStyle name="Normal 5 13 5" xfId="30862"/>
    <cellStyle name="Normal 5 13 5 2" xfId="30863"/>
    <cellStyle name="Normal 5 13 5_Category Summary by LOB" xfId="30864"/>
    <cellStyle name="Normal 5 13 6" xfId="30865"/>
    <cellStyle name="Normal 5 13 6 2" xfId="30866"/>
    <cellStyle name="Normal 5 13 6_Category Summary by LOB" xfId="30867"/>
    <cellStyle name="Normal 5 13 7" xfId="30868"/>
    <cellStyle name="Normal 5 13 7 2" xfId="30869"/>
    <cellStyle name="Normal 5 13 7_Category Summary by LOB" xfId="30870"/>
    <cellStyle name="Normal 5 13 8" xfId="30871"/>
    <cellStyle name="Normal 5 13 8 2" xfId="30872"/>
    <cellStyle name="Normal 5 13 8_Category Summary by LOB" xfId="30873"/>
    <cellStyle name="Normal 5 13 9" xfId="30874"/>
    <cellStyle name="Normal 5 13 9 2" xfId="30875"/>
    <cellStyle name="Normal 5 13 9_Category Summary by LOB" xfId="30876"/>
    <cellStyle name="Normal 5 13_Category Summary by LOB" xfId="30877"/>
    <cellStyle name="Normal 5 14" xfId="30878"/>
    <cellStyle name="Normal 5 14 10" xfId="30879"/>
    <cellStyle name="Normal 5 14 10 2" xfId="30880"/>
    <cellStyle name="Normal 5 14 10_Category Summary by LOB" xfId="30881"/>
    <cellStyle name="Normal 5 14 11" xfId="30882"/>
    <cellStyle name="Normal 5 14 2" xfId="30883"/>
    <cellStyle name="Normal 5 14 2 2" xfId="30884"/>
    <cellStyle name="Normal 5 14 2 2 2" xfId="30885"/>
    <cellStyle name="Normal 5 14 2 2_Category Summary by LOB" xfId="30886"/>
    <cellStyle name="Normal 5 14 2 3" xfId="30887"/>
    <cellStyle name="Normal 5 14 2 3 2" xfId="30888"/>
    <cellStyle name="Normal 5 14 2 3_Category Summary by LOB" xfId="30889"/>
    <cellStyle name="Normal 5 14 2 4" xfId="30890"/>
    <cellStyle name="Normal 5 14 2 4 2" xfId="30891"/>
    <cellStyle name="Normal 5 14 2 4_Category Summary by LOB" xfId="30892"/>
    <cellStyle name="Normal 5 14 2 5" xfId="30893"/>
    <cellStyle name="Normal 5 14 2 5 2" xfId="30894"/>
    <cellStyle name="Normal 5 14 2 5_Category Summary by LOB" xfId="30895"/>
    <cellStyle name="Normal 5 14 2 6" xfId="30896"/>
    <cellStyle name="Normal 5 14 2 6 2" xfId="30897"/>
    <cellStyle name="Normal 5 14 2 6_Category Summary by LOB" xfId="30898"/>
    <cellStyle name="Normal 5 14 2 7" xfId="30899"/>
    <cellStyle name="Normal 5 14 2 7 2" xfId="30900"/>
    <cellStyle name="Normal 5 14 2 7_Category Summary by LOB" xfId="30901"/>
    <cellStyle name="Normal 5 14 2 8" xfId="30902"/>
    <cellStyle name="Normal 5 14 2 8 2" xfId="30903"/>
    <cellStyle name="Normal 5 14 2 8_Category Summary by LOB" xfId="30904"/>
    <cellStyle name="Normal 5 14 2 9" xfId="30905"/>
    <cellStyle name="Normal 5 14 2_Category Summary by LOB" xfId="30906"/>
    <cellStyle name="Normal 5 14 3" xfId="30907"/>
    <cellStyle name="Normal 5 14 3 2" xfId="30908"/>
    <cellStyle name="Normal 5 14 3 2 2" xfId="30909"/>
    <cellStyle name="Normal 5 14 3 2_Category Summary by LOB" xfId="30910"/>
    <cellStyle name="Normal 5 14 3 3" xfId="30911"/>
    <cellStyle name="Normal 5 14 3 3 2" xfId="30912"/>
    <cellStyle name="Normal 5 14 3 3_Category Summary by LOB" xfId="30913"/>
    <cellStyle name="Normal 5 14 3 4" xfId="30914"/>
    <cellStyle name="Normal 5 14 3 4 2" xfId="30915"/>
    <cellStyle name="Normal 5 14 3 4_Category Summary by LOB" xfId="30916"/>
    <cellStyle name="Normal 5 14 3 5" xfId="30917"/>
    <cellStyle name="Normal 5 14 3 5 2" xfId="30918"/>
    <cellStyle name="Normal 5 14 3 5_Category Summary by LOB" xfId="30919"/>
    <cellStyle name="Normal 5 14 3 6" xfId="30920"/>
    <cellStyle name="Normal 5 14 3 6 2" xfId="30921"/>
    <cellStyle name="Normal 5 14 3 6_Category Summary by LOB" xfId="30922"/>
    <cellStyle name="Normal 5 14 3 7" xfId="30923"/>
    <cellStyle name="Normal 5 14 3 7 2" xfId="30924"/>
    <cellStyle name="Normal 5 14 3 7_Category Summary by LOB" xfId="30925"/>
    <cellStyle name="Normal 5 14 3 8" xfId="30926"/>
    <cellStyle name="Normal 5 14 3 8 2" xfId="30927"/>
    <cellStyle name="Normal 5 14 3 8_Category Summary by LOB" xfId="30928"/>
    <cellStyle name="Normal 5 14 3 9" xfId="30929"/>
    <cellStyle name="Normal 5 14 3_Category Summary by LOB" xfId="30930"/>
    <cellStyle name="Normal 5 14 4" xfId="30931"/>
    <cellStyle name="Normal 5 14 4 2" xfId="30932"/>
    <cellStyle name="Normal 5 14 4_Category Summary by LOB" xfId="30933"/>
    <cellStyle name="Normal 5 14 5" xfId="30934"/>
    <cellStyle name="Normal 5 14 5 2" xfId="30935"/>
    <cellStyle name="Normal 5 14 5_Category Summary by LOB" xfId="30936"/>
    <cellStyle name="Normal 5 14 6" xfId="30937"/>
    <cellStyle name="Normal 5 14 6 2" xfId="30938"/>
    <cellStyle name="Normal 5 14 6_Category Summary by LOB" xfId="30939"/>
    <cellStyle name="Normal 5 14 7" xfId="30940"/>
    <cellStyle name="Normal 5 14 7 2" xfId="30941"/>
    <cellStyle name="Normal 5 14 7_Category Summary by LOB" xfId="30942"/>
    <cellStyle name="Normal 5 14 8" xfId="30943"/>
    <cellStyle name="Normal 5 14 8 2" xfId="30944"/>
    <cellStyle name="Normal 5 14 8_Category Summary by LOB" xfId="30945"/>
    <cellStyle name="Normal 5 14 9" xfId="30946"/>
    <cellStyle name="Normal 5 14 9 2" xfId="30947"/>
    <cellStyle name="Normal 5 14 9_Category Summary by LOB" xfId="30948"/>
    <cellStyle name="Normal 5 14_Category Summary by LOB" xfId="30949"/>
    <cellStyle name="Normal 5 15" xfId="30950"/>
    <cellStyle name="Normal 5 15 10" xfId="30951"/>
    <cellStyle name="Normal 5 15 10 2" xfId="30952"/>
    <cellStyle name="Normal 5 15 10_Category Summary by LOB" xfId="30953"/>
    <cellStyle name="Normal 5 15 11" xfId="30954"/>
    <cellStyle name="Normal 5 15 2" xfId="30955"/>
    <cellStyle name="Normal 5 15 2 2" xfId="30956"/>
    <cellStyle name="Normal 5 15 2 2 2" xfId="30957"/>
    <cellStyle name="Normal 5 15 2 2_Category Summary by LOB" xfId="30958"/>
    <cellStyle name="Normal 5 15 2 3" xfId="30959"/>
    <cellStyle name="Normal 5 15 2 3 2" xfId="30960"/>
    <cellStyle name="Normal 5 15 2 3_Category Summary by LOB" xfId="30961"/>
    <cellStyle name="Normal 5 15 2 4" xfId="30962"/>
    <cellStyle name="Normal 5 15 2 4 2" xfId="30963"/>
    <cellStyle name="Normal 5 15 2 4_Category Summary by LOB" xfId="30964"/>
    <cellStyle name="Normal 5 15 2 5" xfId="30965"/>
    <cellStyle name="Normal 5 15 2 5 2" xfId="30966"/>
    <cellStyle name="Normal 5 15 2 5_Category Summary by LOB" xfId="30967"/>
    <cellStyle name="Normal 5 15 2 6" xfId="30968"/>
    <cellStyle name="Normal 5 15 2 6 2" xfId="30969"/>
    <cellStyle name="Normal 5 15 2 6_Category Summary by LOB" xfId="30970"/>
    <cellStyle name="Normal 5 15 2 7" xfId="30971"/>
    <cellStyle name="Normal 5 15 2 7 2" xfId="30972"/>
    <cellStyle name="Normal 5 15 2 7_Category Summary by LOB" xfId="30973"/>
    <cellStyle name="Normal 5 15 2 8" xfId="30974"/>
    <cellStyle name="Normal 5 15 2 8 2" xfId="30975"/>
    <cellStyle name="Normal 5 15 2 8_Category Summary by LOB" xfId="30976"/>
    <cellStyle name="Normal 5 15 2 9" xfId="30977"/>
    <cellStyle name="Normal 5 15 2_Category Summary by LOB" xfId="30978"/>
    <cellStyle name="Normal 5 15 3" xfId="30979"/>
    <cellStyle name="Normal 5 15 3 2" xfId="30980"/>
    <cellStyle name="Normal 5 15 3 2 2" xfId="30981"/>
    <cellStyle name="Normal 5 15 3 2_Category Summary by LOB" xfId="30982"/>
    <cellStyle name="Normal 5 15 3 3" xfId="30983"/>
    <cellStyle name="Normal 5 15 3 3 2" xfId="30984"/>
    <cellStyle name="Normal 5 15 3 3_Category Summary by LOB" xfId="30985"/>
    <cellStyle name="Normal 5 15 3 4" xfId="30986"/>
    <cellStyle name="Normal 5 15 3 4 2" xfId="30987"/>
    <cellStyle name="Normal 5 15 3 4_Category Summary by LOB" xfId="30988"/>
    <cellStyle name="Normal 5 15 3 5" xfId="30989"/>
    <cellStyle name="Normal 5 15 3 5 2" xfId="30990"/>
    <cellStyle name="Normal 5 15 3 5_Category Summary by LOB" xfId="30991"/>
    <cellStyle name="Normal 5 15 3 6" xfId="30992"/>
    <cellStyle name="Normal 5 15 3 6 2" xfId="30993"/>
    <cellStyle name="Normal 5 15 3 6_Category Summary by LOB" xfId="30994"/>
    <cellStyle name="Normal 5 15 3 7" xfId="30995"/>
    <cellStyle name="Normal 5 15 3 7 2" xfId="30996"/>
    <cellStyle name="Normal 5 15 3 7_Category Summary by LOB" xfId="30997"/>
    <cellStyle name="Normal 5 15 3 8" xfId="30998"/>
    <cellStyle name="Normal 5 15 3 8 2" xfId="30999"/>
    <cellStyle name="Normal 5 15 3 8_Category Summary by LOB" xfId="31000"/>
    <cellStyle name="Normal 5 15 3 9" xfId="31001"/>
    <cellStyle name="Normal 5 15 3_Category Summary by LOB" xfId="31002"/>
    <cellStyle name="Normal 5 15 4" xfId="31003"/>
    <cellStyle name="Normal 5 15 4 2" xfId="31004"/>
    <cellStyle name="Normal 5 15 4_Category Summary by LOB" xfId="31005"/>
    <cellStyle name="Normal 5 15 5" xfId="31006"/>
    <cellStyle name="Normal 5 15 5 2" xfId="31007"/>
    <cellStyle name="Normal 5 15 5_Category Summary by LOB" xfId="31008"/>
    <cellStyle name="Normal 5 15 6" xfId="31009"/>
    <cellStyle name="Normal 5 15 6 2" xfId="31010"/>
    <cellStyle name="Normal 5 15 6_Category Summary by LOB" xfId="31011"/>
    <cellStyle name="Normal 5 15 7" xfId="31012"/>
    <cellStyle name="Normal 5 15 7 2" xfId="31013"/>
    <cellStyle name="Normal 5 15 7_Category Summary by LOB" xfId="31014"/>
    <cellStyle name="Normal 5 15 8" xfId="31015"/>
    <cellStyle name="Normal 5 15 8 2" xfId="31016"/>
    <cellStyle name="Normal 5 15 8_Category Summary by LOB" xfId="31017"/>
    <cellStyle name="Normal 5 15 9" xfId="31018"/>
    <cellStyle name="Normal 5 15 9 2" xfId="31019"/>
    <cellStyle name="Normal 5 15 9_Category Summary by LOB" xfId="31020"/>
    <cellStyle name="Normal 5 15_Category Summary by LOB" xfId="31021"/>
    <cellStyle name="Normal 5 16" xfId="31022"/>
    <cellStyle name="Normal 5 16 10" xfId="31023"/>
    <cellStyle name="Normal 5 16 10 2" xfId="31024"/>
    <cellStyle name="Normal 5 16 10_Category Summary by LOB" xfId="31025"/>
    <cellStyle name="Normal 5 16 11" xfId="31026"/>
    <cellStyle name="Normal 5 16 2" xfId="31027"/>
    <cellStyle name="Normal 5 16 2 2" xfId="31028"/>
    <cellStyle name="Normal 5 16 2 2 2" xfId="31029"/>
    <cellStyle name="Normal 5 16 2 2_Category Summary by LOB" xfId="31030"/>
    <cellStyle name="Normal 5 16 2 3" xfId="31031"/>
    <cellStyle name="Normal 5 16 2 3 2" xfId="31032"/>
    <cellStyle name="Normal 5 16 2 3_Category Summary by LOB" xfId="31033"/>
    <cellStyle name="Normal 5 16 2 4" xfId="31034"/>
    <cellStyle name="Normal 5 16 2 4 2" xfId="31035"/>
    <cellStyle name="Normal 5 16 2 4_Category Summary by LOB" xfId="31036"/>
    <cellStyle name="Normal 5 16 2 5" xfId="31037"/>
    <cellStyle name="Normal 5 16 2 5 2" xfId="31038"/>
    <cellStyle name="Normal 5 16 2 5_Category Summary by LOB" xfId="31039"/>
    <cellStyle name="Normal 5 16 2 6" xfId="31040"/>
    <cellStyle name="Normal 5 16 2 6 2" xfId="31041"/>
    <cellStyle name="Normal 5 16 2 6_Category Summary by LOB" xfId="31042"/>
    <cellStyle name="Normal 5 16 2 7" xfId="31043"/>
    <cellStyle name="Normal 5 16 2 7 2" xfId="31044"/>
    <cellStyle name="Normal 5 16 2 7_Category Summary by LOB" xfId="31045"/>
    <cellStyle name="Normal 5 16 2 8" xfId="31046"/>
    <cellStyle name="Normal 5 16 2 8 2" xfId="31047"/>
    <cellStyle name="Normal 5 16 2 8_Category Summary by LOB" xfId="31048"/>
    <cellStyle name="Normal 5 16 2 9" xfId="31049"/>
    <cellStyle name="Normal 5 16 2_Category Summary by LOB" xfId="31050"/>
    <cellStyle name="Normal 5 16 3" xfId="31051"/>
    <cellStyle name="Normal 5 16 3 2" xfId="31052"/>
    <cellStyle name="Normal 5 16 3 2 2" xfId="31053"/>
    <cellStyle name="Normal 5 16 3 2_Category Summary by LOB" xfId="31054"/>
    <cellStyle name="Normal 5 16 3 3" xfId="31055"/>
    <cellStyle name="Normal 5 16 3 3 2" xfId="31056"/>
    <cellStyle name="Normal 5 16 3 3_Category Summary by LOB" xfId="31057"/>
    <cellStyle name="Normal 5 16 3 4" xfId="31058"/>
    <cellStyle name="Normal 5 16 3 4 2" xfId="31059"/>
    <cellStyle name="Normal 5 16 3 4_Category Summary by LOB" xfId="31060"/>
    <cellStyle name="Normal 5 16 3 5" xfId="31061"/>
    <cellStyle name="Normal 5 16 3 5 2" xfId="31062"/>
    <cellStyle name="Normal 5 16 3 5_Category Summary by LOB" xfId="31063"/>
    <cellStyle name="Normal 5 16 3 6" xfId="31064"/>
    <cellStyle name="Normal 5 16 3 6 2" xfId="31065"/>
    <cellStyle name="Normal 5 16 3 6_Category Summary by LOB" xfId="31066"/>
    <cellStyle name="Normal 5 16 3 7" xfId="31067"/>
    <cellStyle name="Normal 5 16 3 7 2" xfId="31068"/>
    <cellStyle name="Normal 5 16 3 7_Category Summary by LOB" xfId="31069"/>
    <cellStyle name="Normal 5 16 3 8" xfId="31070"/>
    <cellStyle name="Normal 5 16 3 8 2" xfId="31071"/>
    <cellStyle name="Normal 5 16 3 8_Category Summary by LOB" xfId="31072"/>
    <cellStyle name="Normal 5 16 3 9" xfId="31073"/>
    <cellStyle name="Normal 5 16 3_Category Summary by LOB" xfId="31074"/>
    <cellStyle name="Normal 5 16 4" xfId="31075"/>
    <cellStyle name="Normal 5 16 4 2" xfId="31076"/>
    <cellStyle name="Normal 5 16 4_Category Summary by LOB" xfId="31077"/>
    <cellStyle name="Normal 5 16 5" xfId="31078"/>
    <cellStyle name="Normal 5 16 5 2" xfId="31079"/>
    <cellStyle name="Normal 5 16 5_Category Summary by LOB" xfId="31080"/>
    <cellStyle name="Normal 5 16 6" xfId="31081"/>
    <cellStyle name="Normal 5 16 6 2" xfId="31082"/>
    <cellStyle name="Normal 5 16 6_Category Summary by LOB" xfId="31083"/>
    <cellStyle name="Normal 5 16 7" xfId="31084"/>
    <cellStyle name="Normal 5 16 7 2" xfId="31085"/>
    <cellStyle name="Normal 5 16 7_Category Summary by LOB" xfId="31086"/>
    <cellStyle name="Normal 5 16 8" xfId="31087"/>
    <cellStyle name="Normal 5 16 8 2" xfId="31088"/>
    <cellStyle name="Normal 5 16 8_Category Summary by LOB" xfId="31089"/>
    <cellStyle name="Normal 5 16 9" xfId="31090"/>
    <cellStyle name="Normal 5 16 9 2" xfId="31091"/>
    <cellStyle name="Normal 5 16 9_Category Summary by LOB" xfId="31092"/>
    <cellStyle name="Normal 5 16_Category Summary by LOB" xfId="31093"/>
    <cellStyle name="Normal 5 17" xfId="31094"/>
    <cellStyle name="Normal 5 17 10" xfId="31095"/>
    <cellStyle name="Normal 5 17 10 2" xfId="31096"/>
    <cellStyle name="Normal 5 17 10_Category Summary by LOB" xfId="31097"/>
    <cellStyle name="Normal 5 17 11" xfId="31098"/>
    <cellStyle name="Normal 5 17 2" xfId="31099"/>
    <cellStyle name="Normal 5 17 2 2" xfId="31100"/>
    <cellStyle name="Normal 5 17 2 2 2" xfId="31101"/>
    <cellStyle name="Normal 5 17 2 2_Category Summary by LOB" xfId="31102"/>
    <cellStyle name="Normal 5 17 2 3" xfId="31103"/>
    <cellStyle name="Normal 5 17 2 3 2" xfId="31104"/>
    <cellStyle name="Normal 5 17 2 3_Category Summary by LOB" xfId="31105"/>
    <cellStyle name="Normal 5 17 2 4" xfId="31106"/>
    <cellStyle name="Normal 5 17 2 4 2" xfId="31107"/>
    <cellStyle name="Normal 5 17 2 4_Category Summary by LOB" xfId="31108"/>
    <cellStyle name="Normal 5 17 2 5" xfId="31109"/>
    <cellStyle name="Normal 5 17 2 5 2" xfId="31110"/>
    <cellStyle name="Normal 5 17 2 5_Category Summary by LOB" xfId="31111"/>
    <cellStyle name="Normal 5 17 2 6" xfId="31112"/>
    <cellStyle name="Normal 5 17 2 6 2" xfId="31113"/>
    <cellStyle name="Normal 5 17 2 6_Category Summary by LOB" xfId="31114"/>
    <cellStyle name="Normal 5 17 2 7" xfId="31115"/>
    <cellStyle name="Normal 5 17 2 7 2" xfId="31116"/>
    <cellStyle name="Normal 5 17 2 7_Category Summary by LOB" xfId="31117"/>
    <cellStyle name="Normal 5 17 2 8" xfId="31118"/>
    <cellStyle name="Normal 5 17 2 8 2" xfId="31119"/>
    <cellStyle name="Normal 5 17 2 8_Category Summary by LOB" xfId="31120"/>
    <cellStyle name="Normal 5 17 2 9" xfId="31121"/>
    <cellStyle name="Normal 5 17 2_Category Summary by LOB" xfId="31122"/>
    <cellStyle name="Normal 5 17 3" xfId="31123"/>
    <cellStyle name="Normal 5 17 3 2" xfId="31124"/>
    <cellStyle name="Normal 5 17 3 2 2" xfId="31125"/>
    <cellStyle name="Normal 5 17 3 2_Category Summary by LOB" xfId="31126"/>
    <cellStyle name="Normal 5 17 3 3" xfId="31127"/>
    <cellStyle name="Normal 5 17 3 3 2" xfId="31128"/>
    <cellStyle name="Normal 5 17 3 3_Category Summary by LOB" xfId="31129"/>
    <cellStyle name="Normal 5 17 3 4" xfId="31130"/>
    <cellStyle name="Normal 5 17 3 4 2" xfId="31131"/>
    <cellStyle name="Normal 5 17 3 4_Category Summary by LOB" xfId="31132"/>
    <cellStyle name="Normal 5 17 3 5" xfId="31133"/>
    <cellStyle name="Normal 5 17 3 5 2" xfId="31134"/>
    <cellStyle name="Normal 5 17 3 5_Category Summary by LOB" xfId="31135"/>
    <cellStyle name="Normal 5 17 3 6" xfId="31136"/>
    <cellStyle name="Normal 5 17 3 6 2" xfId="31137"/>
    <cellStyle name="Normal 5 17 3 6_Category Summary by LOB" xfId="31138"/>
    <cellStyle name="Normal 5 17 3 7" xfId="31139"/>
    <cellStyle name="Normal 5 17 3 7 2" xfId="31140"/>
    <cellStyle name="Normal 5 17 3 7_Category Summary by LOB" xfId="31141"/>
    <cellStyle name="Normal 5 17 3 8" xfId="31142"/>
    <cellStyle name="Normal 5 17 3 8 2" xfId="31143"/>
    <cellStyle name="Normal 5 17 3 8_Category Summary by LOB" xfId="31144"/>
    <cellStyle name="Normal 5 17 3 9" xfId="31145"/>
    <cellStyle name="Normal 5 17 3_Category Summary by LOB" xfId="31146"/>
    <cellStyle name="Normal 5 17 4" xfId="31147"/>
    <cellStyle name="Normal 5 17 4 2" xfId="31148"/>
    <cellStyle name="Normal 5 17 4_Category Summary by LOB" xfId="31149"/>
    <cellStyle name="Normal 5 17 5" xfId="31150"/>
    <cellStyle name="Normal 5 17 5 2" xfId="31151"/>
    <cellStyle name="Normal 5 17 5_Category Summary by LOB" xfId="31152"/>
    <cellStyle name="Normal 5 17 6" xfId="31153"/>
    <cellStyle name="Normal 5 17 6 2" xfId="31154"/>
    <cellStyle name="Normal 5 17 6_Category Summary by LOB" xfId="31155"/>
    <cellStyle name="Normal 5 17 7" xfId="31156"/>
    <cellStyle name="Normal 5 17 7 2" xfId="31157"/>
    <cellStyle name="Normal 5 17 7_Category Summary by LOB" xfId="31158"/>
    <cellStyle name="Normal 5 17 8" xfId="31159"/>
    <cellStyle name="Normal 5 17 8 2" xfId="31160"/>
    <cellStyle name="Normal 5 17 8_Category Summary by LOB" xfId="31161"/>
    <cellStyle name="Normal 5 17 9" xfId="31162"/>
    <cellStyle name="Normal 5 17 9 2" xfId="31163"/>
    <cellStyle name="Normal 5 17 9_Category Summary by LOB" xfId="31164"/>
    <cellStyle name="Normal 5 17_Category Summary by LOB" xfId="31165"/>
    <cellStyle name="Normal 5 18" xfId="31166"/>
    <cellStyle name="Normal 5 18 10" xfId="31167"/>
    <cellStyle name="Normal 5 18 10 2" xfId="31168"/>
    <cellStyle name="Normal 5 18 10_Category Summary by LOB" xfId="31169"/>
    <cellStyle name="Normal 5 18 11" xfId="31170"/>
    <cellStyle name="Normal 5 18 2" xfId="31171"/>
    <cellStyle name="Normal 5 18 2 2" xfId="31172"/>
    <cellStyle name="Normal 5 18 2 2 2" xfId="31173"/>
    <cellStyle name="Normal 5 18 2 2_Category Summary by LOB" xfId="31174"/>
    <cellStyle name="Normal 5 18 2 3" xfId="31175"/>
    <cellStyle name="Normal 5 18 2 3 2" xfId="31176"/>
    <cellStyle name="Normal 5 18 2 3_Category Summary by LOB" xfId="31177"/>
    <cellStyle name="Normal 5 18 2 4" xfId="31178"/>
    <cellStyle name="Normal 5 18 2 4 2" xfId="31179"/>
    <cellStyle name="Normal 5 18 2 4_Category Summary by LOB" xfId="31180"/>
    <cellStyle name="Normal 5 18 2 5" xfId="31181"/>
    <cellStyle name="Normal 5 18 2 5 2" xfId="31182"/>
    <cellStyle name="Normal 5 18 2 5_Category Summary by LOB" xfId="31183"/>
    <cellStyle name="Normal 5 18 2 6" xfId="31184"/>
    <cellStyle name="Normal 5 18 2 6 2" xfId="31185"/>
    <cellStyle name="Normal 5 18 2 6_Category Summary by LOB" xfId="31186"/>
    <cellStyle name="Normal 5 18 2 7" xfId="31187"/>
    <cellStyle name="Normal 5 18 2 7 2" xfId="31188"/>
    <cellStyle name="Normal 5 18 2 7_Category Summary by LOB" xfId="31189"/>
    <cellStyle name="Normal 5 18 2 8" xfId="31190"/>
    <cellStyle name="Normal 5 18 2 8 2" xfId="31191"/>
    <cellStyle name="Normal 5 18 2 8_Category Summary by LOB" xfId="31192"/>
    <cellStyle name="Normal 5 18 2 9" xfId="31193"/>
    <cellStyle name="Normal 5 18 2_Category Summary by LOB" xfId="31194"/>
    <cellStyle name="Normal 5 18 3" xfId="31195"/>
    <cellStyle name="Normal 5 18 3 2" xfId="31196"/>
    <cellStyle name="Normal 5 18 3 2 2" xfId="31197"/>
    <cellStyle name="Normal 5 18 3 2_Category Summary by LOB" xfId="31198"/>
    <cellStyle name="Normal 5 18 3 3" xfId="31199"/>
    <cellStyle name="Normal 5 18 3 3 2" xfId="31200"/>
    <cellStyle name="Normal 5 18 3 3_Category Summary by LOB" xfId="31201"/>
    <cellStyle name="Normal 5 18 3 4" xfId="31202"/>
    <cellStyle name="Normal 5 18 3 4 2" xfId="31203"/>
    <cellStyle name="Normal 5 18 3 4_Category Summary by LOB" xfId="31204"/>
    <cellStyle name="Normal 5 18 3 5" xfId="31205"/>
    <cellStyle name="Normal 5 18 3 5 2" xfId="31206"/>
    <cellStyle name="Normal 5 18 3 5_Category Summary by LOB" xfId="31207"/>
    <cellStyle name="Normal 5 18 3 6" xfId="31208"/>
    <cellStyle name="Normal 5 18 3 6 2" xfId="31209"/>
    <cellStyle name="Normal 5 18 3 6_Category Summary by LOB" xfId="31210"/>
    <cellStyle name="Normal 5 18 3 7" xfId="31211"/>
    <cellStyle name="Normal 5 18 3 7 2" xfId="31212"/>
    <cellStyle name="Normal 5 18 3 7_Category Summary by LOB" xfId="31213"/>
    <cellStyle name="Normal 5 18 3 8" xfId="31214"/>
    <cellStyle name="Normal 5 18 3 8 2" xfId="31215"/>
    <cellStyle name="Normal 5 18 3 8_Category Summary by LOB" xfId="31216"/>
    <cellStyle name="Normal 5 18 3 9" xfId="31217"/>
    <cellStyle name="Normal 5 18 3_Category Summary by LOB" xfId="31218"/>
    <cellStyle name="Normal 5 18 4" xfId="31219"/>
    <cellStyle name="Normal 5 18 4 2" xfId="31220"/>
    <cellStyle name="Normal 5 18 4_Category Summary by LOB" xfId="31221"/>
    <cellStyle name="Normal 5 18 5" xfId="31222"/>
    <cellStyle name="Normal 5 18 5 2" xfId="31223"/>
    <cellStyle name="Normal 5 18 5_Category Summary by LOB" xfId="31224"/>
    <cellStyle name="Normal 5 18 6" xfId="31225"/>
    <cellStyle name="Normal 5 18 6 2" xfId="31226"/>
    <cellStyle name="Normal 5 18 6_Category Summary by LOB" xfId="31227"/>
    <cellStyle name="Normal 5 18 7" xfId="31228"/>
    <cellStyle name="Normal 5 18 7 2" xfId="31229"/>
    <cellStyle name="Normal 5 18 7_Category Summary by LOB" xfId="31230"/>
    <cellStyle name="Normal 5 18 8" xfId="31231"/>
    <cellStyle name="Normal 5 18 8 2" xfId="31232"/>
    <cellStyle name="Normal 5 18 8_Category Summary by LOB" xfId="31233"/>
    <cellStyle name="Normal 5 18 9" xfId="31234"/>
    <cellStyle name="Normal 5 18 9 2" xfId="31235"/>
    <cellStyle name="Normal 5 18 9_Category Summary by LOB" xfId="31236"/>
    <cellStyle name="Normal 5 18_Category Summary by LOB" xfId="31237"/>
    <cellStyle name="Normal 5 19" xfId="31238"/>
    <cellStyle name="Normal 5 19 10" xfId="31239"/>
    <cellStyle name="Normal 5 19 10 2" xfId="31240"/>
    <cellStyle name="Normal 5 19 10_Category Summary by LOB" xfId="31241"/>
    <cellStyle name="Normal 5 19 11" xfId="31242"/>
    <cellStyle name="Normal 5 19 2" xfId="31243"/>
    <cellStyle name="Normal 5 19 2 2" xfId="31244"/>
    <cellStyle name="Normal 5 19 2 2 2" xfId="31245"/>
    <cellStyle name="Normal 5 19 2 2_Category Summary by LOB" xfId="31246"/>
    <cellStyle name="Normal 5 19 2 3" xfId="31247"/>
    <cellStyle name="Normal 5 19 2 3 2" xfId="31248"/>
    <cellStyle name="Normal 5 19 2 3_Category Summary by LOB" xfId="31249"/>
    <cellStyle name="Normal 5 19 2 4" xfId="31250"/>
    <cellStyle name="Normal 5 19 2 4 2" xfId="31251"/>
    <cellStyle name="Normal 5 19 2 4_Category Summary by LOB" xfId="31252"/>
    <cellStyle name="Normal 5 19 2 5" xfId="31253"/>
    <cellStyle name="Normal 5 19 2 5 2" xfId="31254"/>
    <cellStyle name="Normal 5 19 2 5_Category Summary by LOB" xfId="31255"/>
    <cellStyle name="Normal 5 19 2 6" xfId="31256"/>
    <cellStyle name="Normal 5 19 2 6 2" xfId="31257"/>
    <cellStyle name="Normal 5 19 2 6_Category Summary by LOB" xfId="31258"/>
    <cellStyle name="Normal 5 19 2 7" xfId="31259"/>
    <cellStyle name="Normal 5 19 2 7 2" xfId="31260"/>
    <cellStyle name="Normal 5 19 2 7_Category Summary by LOB" xfId="31261"/>
    <cellStyle name="Normal 5 19 2 8" xfId="31262"/>
    <cellStyle name="Normal 5 19 2 8 2" xfId="31263"/>
    <cellStyle name="Normal 5 19 2 8_Category Summary by LOB" xfId="31264"/>
    <cellStyle name="Normal 5 19 2 9" xfId="31265"/>
    <cellStyle name="Normal 5 19 2_Category Summary by LOB" xfId="31266"/>
    <cellStyle name="Normal 5 19 3" xfId="31267"/>
    <cellStyle name="Normal 5 19 3 2" xfId="31268"/>
    <cellStyle name="Normal 5 19 3 2 2" xfId="31269"/>
    <cellStyle name="Normal 5 19 3 2_Category Summary by LOB" xfId="31270"/>
    <cellStyle name="Normal 5 19 3 3" xfId="31271"/>
    <cellStyle name="Normal 5 19 3 3 2" xfId="31272"/>
    <cellStyle name="Normal 5 19 3 3_Category Summary by LOB" xfId="31273"/>
    <cellStyle name="Normal 5 19 3 4" xfId="31274"/>
    <cellStyle name="Normal 5 19 3 4 2" xfId="31275"/>
    <cellStyle name="Normal 5 19 3 4_Category Summary by LOB" xfId="31276"/>
    <cellStyle name="Normal 5 19 3 5" xfId="31277"/>
    <cellStyle name="Normal 5 19 3 5 2" xfId="31278"/>
    <cellStyle name="Normal 5 19 3 5_Category Summary by LOB" xfId="31279"/>
    <cellStyle name="Normal 5 19 3 6" xfId="31280"/>
    <cellStyle name="Normal 5 19 3 6 2" xfId="31281"/>
    <cellStyle name="Normal 5 19 3 6_Category Summary by LOB" xfId="31282"/>
    <cellStyle name="Normal 5 19 3 7" xfId="31283"/>
    <cellStyle name="Normal 5 19 3 7 2" xfId="31284"/>
    <cellStyle name="Normal 5 19 3 7_Category Summary by LOB" xfId="31285"/>
    <cellStyle name="Normal 5 19 3 8" xfId="31286"/>
    <cellStyle name="Normal 5 19 3 8 2" xfId="31287"/>
    <cellStyle name="Normal 5 19 3 8_Category Summary by LOB" xfId="31288"/>
    <cellStyle name="Normal 5 19 3 9" xfId="31289"/>
    <cellStyle name="Normal 5 19 3_Category Summary by LOB" xfId="31290"/>
    <cellStyle name="Normal 5 19 4" xfId="31291"/>
    <cellStyle name="Normal 5 19 4 2" xfId="31292"/>
    <cellStyle name="Normal 5 19 4_Category Summary by LOB" xfId="31293"/>
    <cellStyle name="Normal 5 19 5" xfId="31294"/>
    <cellStyle name="Normal 5 19 5 2" xfId="31295"/>
    <cellStyle name="Normal 5 19 5_Category Summary by LOB" xfId="31296"/>
    <cellStyle name="Normal 5 19 6" xfId="31297"/>
    <cellStyle name="Normal 5 19 6 2" xfId="31298"/>
    <cellStyle name="Normal 5 19 6_Category Summary by LOB" xfId="31299"/>
    <cellStyle name="Normal 5 19 7" xfId="31300"/>
    <cellStyle name="Normal 5 19 7 2" xfId="31301"/>
    <cellStyle name="Normal 5 19 7_Category Summary by LOB" xfId="31302"/>
    <cellStyle name="Normal 5 19 8" xfId="31303"/>
    <cellStyle name="Normal 5 19 8 2" xfId="31304"/>
    <cellStyle name="Normal 5 19 8_Category Summary by LOB" xfId="31305"/>
    <cellStyle name="Normal 5 19 9" xfId="31306"/>
    <cellStyle name="Normal 5 19 9 2" xfId="31307"/>
    <cellStyle name="Normal 5 19 9_Category Summary by LOB" xfId="31308"/>
    <cellStyle name="Normal 5 19_Category Summary by LOB" xfId="31309"/>
    <cellStyle name="Normal 5 2" xfId="31310"/>
    <cellStyle name="Normal 5 2 10" xfId="31311"/>
    <cellStyle name="Normal 5 2 10 10" xfId="31312"/>
    <cellStyle name="Normal 5 2 10 10 2" xfId="31313"/>
    <cellStyle name="Normal 5 2 10 10_Category Summary by LOB" xfId="31314"/>
    <cellStyle name="Normal 5 2 10 11" xfId="31315"/>
    <cellStyle name="Normal 5 2 10 2" xfId="31316"/>
    <cellStyle name="Normal 5 2 10 2 2" xfId="31317"/>
    <cellStyle name="Normal 5 2 10 2 2 2" xfId="31318"/>
    <cellStyle name="Normal 5 2 10 2 2_Category Summary by LOB" xfId="31319"/>
    <cellStyle name="Normal 5 2 10 2 3" xfId="31320"/>
    <cellStyle name="Normal 5 2 10 2 3 2" xfId="31321"/>
    <cellStyle name="Normal 5 2 10 2 3_Category Summary by LOB" xfId="31322"/>
    <cellStyle name="Normal 5 2 10 2 4" xfId="31323"/>
    <cellStyle name="Normal 5 2 10 2 4 2" xfId="31324"/>
    <cellStyle name="Normal 5 2 10 2 4_Category Summary by LOB" xfId="31325"/>
    <cellStyle name="Normal 5 2 10 2 5" xfId="31326"/>
    <cellStyle name="Normal 5 2 10 2 5 2" xfId="31327"/>
    <cellStyle name="Normal 5 2 10 2 5_Category Summary by LOB" xfId="31328"/>
    <cellStyle name="Normal 5 2 10 2 6" xfId="31329"/>
    <cellStyle name="Normal 5 2 10 2 6 2" xfId="31330"/>
    <cellStyle name="Normal 5 2 10 2 6_Category Summary by LOB" xfId="31331"/>
    <cellStyle name="Normal 5 2 10 2 7" xfId="31332"/>
    <cellStyle name="Normal 5 2 10 2 7 2" xfId="31333"/>
    <cellStyle name="Normal 5 2 10 2 7_Category Summary by LOB" xfId="31334"/>
    <cellStyle name="Normal 5 2 10 2 8" xfId="31335"/>
    <cellStyle name="Normal 5 2 10 2 8 2" xfId="31336"/>
    <cellStyle name="Normal 5 2 10 2 8_Category Summary by LOB" xfId="31337"/>
    <cellStyle name="Normal 5 2 10 2 9" xfId="31338"/>
    <cellStyle name="Normal 5 2 10 2_Category Summary by LOB" xfId="31339"/>
    <cellStyle name="Normal 5 2 10 3" xfId="31340"/>
    <cellStyle name="Normal 5 2 10 3 2" xfId="31341"/>
    <cellStyle name="Normal 5 2 10 3 2 2" xfId="31342"/>
    <cellStyle name="Normal 5 2 10 3 2_Category Summary by LOB" xfId="31343"/>
    <cellStyle name="Normal 5 2 10 3 3" xfId="31344"/>
    <cellStyle name="Normal 5 2 10 3 3 2" xfId="31345"/>
    <cellStyle name="Normal 5 2 10 3 3_Category Summary by LOB" xfId="31346"/>
    <cellStyle name="Normal 5 2 10 3 4" xfId="31347"/>
    <cellStyle name="Normal 5 2 10 3 4 2" xfId="31348"/>
    <cellStyle name="Normal 5 2 10 3 4_Category Summary by LOB" xfId="31349"/>
    <cellStyle name="Normal 5 2 10 3 5" xfId="31350"/>
    <cellStyle name="Normal 5 2 10 3 5 2" xfId="31351"/>
    <cellStyle name="Normal 5 2 10 3 5_Category Summary by LOB" xfId="31352"/>
    <cellStyle name="Normal 5 2 10 3 6" xfId="31353"/>
    <cellStyle name="Normal 5 2 10 3 6 2" xfId="31354"/>
    <cellStyle name="Normal 5 2 10 3 6_Category Summary by LOB" xfId="31355"/>
    <cellStyle name="Normal 5 2 10 3 7" xfId="31356"/>
    <cellStyle name="Normal 5 2 10 3 7 2" xfId="31357"/>
    <cellStyle name="Normal 5 2 10 3 7_Category Summary by LOB" xfId="31358"/>
    <cellStyle name="Normal 5 2 10 3 8" xfId="31359"/>
    <cellStyle name="Normal 5 2 10 3 8 2" xfId="31360"/>
    <cellStyle name="Normal 5 2 10 3 8_Category Summary by LOB" xfId="31361"/>
    <cellStyle name="Normal 5 2 10 3 9" xfId="31362"/>
    <cellStyle name="Normal 5 2 10 3_Category Summary by LOB" xfId="31363"/>
    <cellStyle name="Normal 5 2 10 4" xfId="31364"/>
    <cellStyle name="Normal 5 2 10 4 2" xfId="31365"/>
    <cellStyle name="Normal 5 2 10 4_Category Summary by LOB" xfId="31366"/>
    <cellStyle name="Normal 5 2 10 5" xfId="31367"/>
    <cellStyle name="Normal 5 2 10 5 2" xfId="31368"/>
    <cellStyle name="Normal 5 2 10 5_Category Summary by LOB" xfId="31369"/>
    <cellStyle name="Normal 5 2 10 6" xfId="31370"/>
    <cellStyle name="Normal 5 2 10 6 2" xfId="31371"/>
    <cellStyle name="Normal 5 2 10 6_Category Summary by LOB" xfId="31372"/>
    <cellStyle name="Normal 5 2 10 7" xfId="31373"/>
    <cellStyle name="Normal 5 2 10 7 2" xfId="31374"/>
    <cellStyle name="Normal 5 2 10 7_Category Summary by LOB" xfId="31375"/>
    <cellStyle name="Normal 5 2 10 8" xfId="31376"/>
    <cellStyle name="Normal 5 2 10 8 2" xfId="31377"/>
    <cellStyle name="Normal 5 2 10 8_Category Summary by LOB" xfId="31378"/>
    <cellStyle name="Normal 5 2 10 9" xfId="31379"/>
    <cellStyle name="Normal 5 2 10 9 2" xfId="31380"/>
    <cellStyle name="Normal 5 2 10 9_Category Summary by LOB" xfId="31381"/>
    <cellStyle name="Normal 5 2 10_Category Summary by LOB" xfId="31382"/>
    <cellStyle name="Normal 5 2 11" xfId="31383"/>
    <cellStyle name="Normal 5 2 11 10" xfId="31384"/>
    <cellStyle name="Normal 5 2 11 10 2" xfId="31385"/>
    <cellStyle name="Normal 5 2 11 10_Category Summary by LOB" xfId="31386"/>
    <cellStyle name="Normal 5 2 11 11" xfId="31387"/>
    <cellStyle name="Normal 5 2 11 2" xfId="31388"/>
    <cellStyle name="Normal 5 2 11 2 2" xfId="31389"/>
    <cellStyle name="Normal 5 2 11 2 2 2" xfId="31390"/>
    <cellStyle name="Normal 5 2 11 2 2_Category Summary by LOB" xfId="31391"/>
    <cellStyle name="Normal 5 2 11 2 3" xfId="31392"/>
    <cellStyle name="Normal 5 2 11 2 3 2" xfId="31393"/>
    <cellStyle name="Normal 5 2 11 2 3_Category Summary by LOB" xfId="31394"/>
    <cellStyle name="Normal 5 2 11 2 4" xfId="31395"/>
    <cellStyle name="Normal 5 2 11 2 4 2" xfId="31396"/>
    <cellStyle name="Normal 5 2 11 2 4_Category Summary by LOB" xfId="31397"/>
    <cellStyle name="Normal 5 2 11 2 5" xfId="31398"/>
    <cellStyle name="Normal 5 2 11 2 5 2" xfId="31399"/>
    <cellStyle name="Normal 5 2 11 2 5_Category Summary by LOB" xfId="31400"/>
    <cellStyle name="Normal 5 2 11 2 6" xfId="31401"/>
    <cellStyle name="Normal 5 2 11 2 6 2" xfId="31402"/>
    <cellStyle name="Normal 5 2 11 2 6_Category Summary by LOB" xfId="31403"/>
    <cellStyle name="Normal 5 2 11 2 7" xfId="31404"/>
    <cellStyle name="Normal 5 2 11 2 7 2" xfId="31405"/>
    <cellStyle name="Normal 5 2 11 2 7_Category Summary by LOB" xfId="31406"/>
    <cellStyle name="Normal 5 2 11 2 8" xfId="31407"/>
    <cellStyle name="Normal 5 2 11 2 8 2" xfId="31408"/>
    <cellStyle name="Normal 5 2 11 2 8_Category Summary by LOB" xfId="31409"/>
    <cellStyle name="Normal 5 2 11 2 9" xfId="31410"/>
    <cellStyle name="Normal 5 2 11 2_Category Summary by LOB" xfId="31411"/>
    <cellStyle name="Normal 5 2 11 3" xfId="31412"/>
    <cellStyle name="Normal 5 2 11 3 2" xfId="31413"/>
    <cellStyle name="Normal 5 2 11 3 2 2" xfId="31414"/>
    <cellStyle name="Normal 5 2 11 3 2_Category Summary by LOB" xfId="31415"/>
    <cellStyle name="Normal 5 2 11 3 3" xfId="31416"/>
    <cellStyle name="Normal 5 2 11 3 3 2" xfId="31417"/>
    <cellStyle name="Normal 5 2 11 3 3_Category Summary by LOB" xfId="31418"/>
    <cellStyle name="Normal 5 2 11 3 4" xfId="31419"/>
    <cellStyle name="Normal 5 2 11 3 4 2" xfId="31420"/>
    <cellStyle name="Normal 5 2 11 3 4_Category Summary by LOB" xfId="31421"/>
    <cellStyle name="Normal 5 2 11 3 5" xfId="31422"/>
    <cellStyle name="Normal 5 2 11 3 5 2" xfId="31423"/>
    <cellStyle name="Normal 5 2 11 3 5_Category Summary by LOB" xfId="31424"/>
    <cellStyle name="Normal 5 2 11 3 6" xfId="31425"/>
    <cellStyle name="Normal 5 2 11 3 6 2" xfId="31426"/>
    <cellStyle name="Normal 5 2 11 3 6_Category Summary by LOB" xfId="31427"/>
    <cellStyle name="Normal 5 2 11 3 7" xfId="31428"/>
    <cellStyle name="Normal 5 2 11 3 7 2" xfId="31429"/>
    <cellStyle name="Normal 5 2 11 3 7_Category Summary by LOB" xfId="31430"/>
    <cellStyle name="Normal 5 2 11 3 8" xfId="31431"/>
    <cellStyle name="Normal 5 2 11 3 8 2" xfId="31432"/>
    <cellStyle name="Normal 5 2 11 3 8_Category Summary by LOB" xfId="31433"/>
    <cellStyle name="Normal 5 2 11 3 9" xfId="31434"/>
    <cellStyle name="Normal 5 2 11 3_Category Summary by LOB" xfId="31435"/>
    <cellStyle name="Normal 5 2 11 4" xfId="31436"/>
    <cellStyle name="Normal 5 2 11 4 2" xfId="31437"/>
    <cellStyle name="Normal 5 2 11 4_Category Summary by LOB" xfId="31438"/>
    <cellStyle name="Normal 5 2 11 5" xfId="31439"/>
    <cellStyle name="Normal 5 2 11 5 2" xfId="31440"/>
    <cellStyle name="Normal 5 2 11 5_Category Summary by LOB" xfId="31441"/>
    <cellStyle name="Normal 5 2 11 6" xfId="31442"/>
    <cellStyle name="Normal 5 2 11 6 2" xfId="31443"/>
    <cellStyle name="Normal 5 2 11 6_Category Summary by LOB" xfId="31444"/>
    <cellStyle name="Normal 5 2 11 7" xfId="31445"/>
    <cellStyle name="Normal 5 2 11 7 2" xfId="31446"/>
    <cellStyle name="Normal 5 2 11 7_Category Summary by LOB" xfId="31447"/>
    <cellStyle name="Normal 5 2 11 8" xfId="31448"/>
    <cellStyle name="Normal 5 2 11 8 2" xfId="31449"/>
    <cellStyle name="Normal 5 2 11 8_Category Summary by LOB" xfId="31450"/>
    <cellStyle name="Normal 5 2 11 9" xfId="31451"/>
    <cellStyle name="Normal 5 2 11 9 2" xfId="31452"/>
    <cellStyle name="Normal 5 2 11 9_Category Summary by LOB" xfId="31453"/>
    <cellStyle name="Normal 5 2 11_Category Summary by LOB" xfId="31454"/>
    <cellStyle name="Normal 5 2 12" xfId="31455"/>
    <cellStyle name="Normal 5 2 12 10" xfId="31456"/>
    <cellStyle name="Normal 5 2 12 10 2" xfId="31457"/>
    <cellStyle name="Normal 5 2 12 10_Category Summary by LOB" xfId="31458"/>
    <cellStyle name="Normal 5 2 12 11" xfId="31459"/>
    <cellStyle name="Normal 5 2 12 2" xfId="31460"/>
    <cellStyle name="Normal 5 2 12 2 2" xfId="31461"/>
    <cellStyle name="Normal 5 2 12 2 2 2" xfId="31462"/>
    <cellStyle name="Normal 5 2 12 2 2_Category Summary by LOB" xfId="31463"/>
    <cellStyle name="Normal 5 2 12 2 3" xfId="31464"/>
    <cellStyle name="Normal 5 2 12 2 3 2" xfId="31465"/>
    <cellStyle name="Normal 5 2 12 2 3_Category Summary by LOB" xfId="31466"/>
    <cellStyle name="Normal 5 2 12 2 4" xfId="31467"/>
    <cellStyle name="Normal 5 2 12 2 4 2" xfId="31468"/>
    <cellStyle name="Normal 5 2 12 2 4_Category Summary by LOB" xfId="31469"/>
    <cellStyle name="Normal 5 2 12 2 5" xfId="31470"/>
    <cellStyle name="Normal 5 2 12 2 5 2" xfId="31471"/>
    <cellStyle name="Normal 5 2 12 2 5_Category Summary by LOB" xfId="31472"/>
    <cellStyle name="Normal 5 2 12 2 6" xfId="31473"/>
    <cellStyle name="Normal 5 2 12 2 6 2" xfId="31474"/>
    <cellStyle name="Normal 5 2 12 2 6_Category Summary by LOB" xfId="31475"/>
    <cellStyle name="Normal 5 2 12 2 7" xfId="31476"/>
    <cellStyle name="Normal 5 2 12 2 7 2" xfId="31477"/>
    <cellStyle name="Normal 5 2 12 2 7_Category Summary by LOB" xfId="31478"/>
    <cellStyle name="Normal 5 2 12 2 8" xfId="31479"/>
    <cellStyle name="Normal 5 2 12 2 8 2" xfId="31480"/>
    <cellStyle name="Normal 5 2 12 2 8_Category Summary by LOB" xfId="31481"/>
    <cellStyle name="Normal 5 2 12 2 9" xfId="31482"/>
    <cellStyle name="Normal 5 2 12 2_Category Summary by LOB" xfId="31483"/>
    <cellStyle name="Normal 5 2 12 3" xfId="31484"/>
    <cellStyle name="Normal 5 2 12 3 2" xfId="31485"/>
    <cellStyle name="Normal 5 2 12 3 2 2" xfId="31486"/>
    <cellStyle name="Normal 5 2 12 3 2_Category Summary by LOB" xfId="31487"/>
    <cellStyle name="Normal 5 2 12 3 3" xfId="31488"/>
    <cellStyle name="Normal 5 2 12 3 3 2" xfId="31489"/>
    <cellStyle name="Normal 5 2 12 3 3_Category Summary by LOB" xfId="31490"/>
    <cellStyle name="Normal 5 2 12 3 4" xfId="31491"/>
    <cellStyle name="Normal 5 2 12 3 4 2" xfId="31492"/>
    <cellStyle name="Normal 5 2 12 3 4_Category Summary by LOB" xfId="31493"/>
    <cellStyle name="Normal 5 2 12 3 5" xfId="31494"/>
    <cellStyle name="Normal 5 2 12 3 5 2" xfId="31495"/>
    <cellStyle name="Normal 5 2 12 3 5_Category Summary by LOB" xfId="31496"/>
    <cellStyle name="Normal 5 2 12 3 6" xfId="31497"/>
    <cellStyle name="Normal 5 2 12 3 6 2" xfId="31498"/>
    <cellStyle name="Normal 5 2 12 3 6_Category Summary by LOB" xfId="31499"/>
    <cellStyle name="Normal 5 2 12 3 7" xfId="31500"/>
    <cellStyle name="Normal 5 2 12 3 7 2" xfId="31501"/>
    <cellStyle name="Normal 5 2 12 3 7_Category Summary by LOB" xfId="31502"/>
    <cellStyle name="Normal 5 2 12 3 8" xfId="31503"/>
    <cellStyle name="Normal 5 2 12 3 8 2" xfId="31504"/>
    <cellStyle name="Normal 5 2 12 3 8_Category Summary by LOB" xfId="31505"/>
    <cellStyle name="Normal 5 2 12 3 9" xfId="31506"/>
    <cellStyle name="Normal 5 2 12 3_Category Summary by LOB" xfId="31507"/>
    <cellStyle name="Normal 5 2 12 4" xfId="31508"/>
    <cellStyle name="Normal 5 2 12 4 2" xfId="31509"/>
    <cellStyle name="Normal 5 2 12 4_Category Summary by LOB" xfId="31510"/>
    <cellStyle name="Normal 5 2 12 5" xfId="31511"/>
    <cellStyle name="Normal 5 2 12 5 2" xfId="31512"/>
    <cellStyle name="Normal 5 2 12 5_Category Summary by LOB" xfId="31513"/>
    <cellStyle name="Normal 5 2 12 6" xfId="31514"/>
    <cellStyle name="Normal 5 2 12 6 2" xfId="31515"/>
    <cellStyle name="Normal 5 2 12 6_Category Summary by LOB" xfId="31516"/>
    <cellStyle name="Normal 5 2 12 7" xfId="31517"/>
    <cellStyle name="Normal 5 2 12 7 2" xfId="31518"/>
    <cellStyle name="Normal 5 2 12 7_Category Summary by LOB" xfId="31519"/>
    <cellStyle name="Normal 5 2 12 8" xfId="31520"/>
    <cellStyle name="Normal 5 2 12 8 2" xfId="31521"/>
    <cellStyle name="Normal 5 2 12 8_Category Summary by LOB" xfId="31522"/>
    <cellStyle name="Normal 5 2 12 9" xfId="31523"/>
    <cellStyle name="Normal 5 2 12 9 2" xfId="31524"/>
    <cellStyle name="Normal 5 2 12 9_Category Summary by LOB" xfId="31525"/>
    <cellStyle name="Normal 5 2 12_Category Summary by LOB" xfId="31526"/>
    <cellStyle name="Normal 5 2 13" xfId="31527"/>
    <cellStyle name="Normal 5 2 13 10" xfId="31528"/>
    <cellStyle name="Normal 5 2 13 10 2" xfId="31529"/>
    <cellStyle name="Normal 5 2 13 10_Category Summary by LOB" xfId="31530"/>
    <cellStyle name="Normal 5 2 13 11" xfId="31531"/>
    <cellStyle name="Normal 5 2 13 2" xfId="31532"/>
    <cellStyle name="Normal 5 2 13 2 2" xfId="31533"/>
    <cellStyle name="Normal 5 2 13 2 2 2" xfId="31534"/>
    <cellStyle name="Normal 5 2 13 2 2_Category Summary by LOB" xfId="31535"/>
    <cellStyle name="Normal 5 2 13 2 3" xfId="31536"/>
    <cellStyle name="Normal 5 2 13 2 3 2" xfId="31537"/>
    <cellStyle name="Normal 5 2 13 2 3_Category Summary by LOB" xfId="31538"/>
    <cellStyle name="Normal 5 2 13 2 4" xfId="31539"/>
    <cellStyle name="Normal 5 2 13 2 4 2" xfId="31540"/>
    <cellStyle name="Normal 5 2 13 2 4_Category Summary by LOB" xfId="31541"/>
    <cellStyle name="Normal 5 2 13 2 5" xfId="31542"/>
    <cellStyle name="Normal 5 2 13 2 5 2" xfId="31543"/>
    <cellStyle name="Normal 5 2 13 2 5_Category Summary by LOB" xfId="31544"/>
    <cellStyle name="Normal 5 2 13 2 6" xfId="31545"/>
    <cellStyle name="Normal 5 2 13 2 6 2" xfId="31546"/>
    <cellStyle name="Normal 5 2 13 2 6_Category Summary by LOB" xfId="31547"/>
    <cellStyle name="Normal 5 2 13 2 7" xfId="31548"/>
    <cellStyle name="Normal 5 2 13 2 7 2" xfId="31549"/>
    <cellStyle name="Normal 5 2 13 2 7_Category Summary by LOB" xfId="31550"/>
    <cellStyle name="Normal 5 2 13 2 8" xfId="31551"/>
    <cellStyle name="Normal 5 2 13 2 8 2" xfId="31552"/>
    <cellStyle name="Normal 5 2 13 2 8_Category Summary by LOB" xfId="31553"/>
    <cellStyle name="Normal 5 2 13 2 9" xfId="31554"/>
    <cellStyle name="Normal 5 2 13 2_Category Summary by LOB" xfId="31555"/>
    <cellStyle name="Normal 5 2 13 3" xfId="31556"/>
    <cellStyle name="Normal 5 2 13 3 2" xfId="31557"/>
    <cellStyle name="Normal 5 2 13 3 2 2" xfId="31558"/>
    <cellStyle name="Normal 5 2 13 3 2_Category Summary by LOB" xfId="31559"/>
    <cellStyle name="Normal 5 2 13 3 3" xfId="31560"/>
    <cellStyle name="Normal 5 2 13 3 3 2" xfId="31561"/>
    <cellStyle name="Normal 5 2 13 3 3_Category Summary by LOB" xfId="31562"/>
    <cellStyle name="Normal 5 2 13 3 4" xfId="31563"/>
    <cellStyle name="Normal 5 2 13 3 4 2" xfId="31564"/>
    <cellStyle name="Normal 5 2 13 3 4_Category Summary by LOB" xfId="31565"/>
    <cellStyle name="Normal 5 2 13 3 5" xfId="31566"/>
    <cellStyle name="Normal 5 2 13 3 5 2" xfId="31567"/>
    <cellStyle name="Normal 5 2 13 3 5_Category Summary by LOB" xfId="31568"/>
    <cellStyle name="Normal 5 2 13 3 6" xfId="31569"/>
    <cellStyle name="Normal 5 2 13 3 6 2" xfId="31570"/>
    <cellStyle name="Normal 5 2 13 3 6_Category Summary by LOB" xfId="31571"/>
    <cellStyle name="Normal 5 2 13 3 7" xfId="31572"/>
    <cellStyle name="Normal 5 2 13 3 7 2" xfId="31573"/>
    <cellStyle name="Normal 5 2 13 3 7_Category Summary by LOB" xfId="31574"/>
    <cellStyle name="Normal 5 2 13 3 8" xfId="31575"/>
    <cellStyle name="Normal 5 2 13 3 8 2" xfId="31576"/>
    <cellStyle name="Normal 5 2 13 3 8_Category Summary by LOB" xfId="31577"/>
    <cellStyle name="Normal 5 2 13 3 9" xfId="31578"/>
    <cellStyle name="Normal 5 2 13 3_Category Summary by LOB" xfId="31579"/>
    <cellStyle name="Normal 5 2 13 4" xfId="31580"/>
    <cellStyle name="Normal 5 2 13 4 2" xfId="31581"/>
    <cellStyle name="Normal 5 2 13 4_Category Summary by LOB" xfId="31582"/>
    <cellStyle name="Normal 5 2 13 5" xfId="31583"/>
    <cellStyle name="Normal 5 2 13 5 2" xfId="31584"/>
    <cellStyle name="Normal 5 2 13 5_Category Summary by LOB" xfId="31585"/>
    <cellStyle name="Normal 5 2 13 6" xfId="31586"/>
    <cellStyle name="Normal 5 2 13 6 2" xfId="31587"/>
    <cellStyle name="Normal 5 2 13 6_Category Summary by LOB" xfId="31588"/>
    <cellStyle name="Normal 5 2 13 7" xfId="31589"/>
    <cellStyle name="Normal 5 2 13 7 2" xfId="31590"/>
    <cellStyle name="Normal 5 2 13 7_Category Summary by LOB" xfId="31591"/>
    <cellStyle name="Normal 5 2 13 8" xfId="31592"/>
    <cellStyle name="Normal 5 2 13 8 2" xfId="31593"/>
    <cellStyle name="Normal 5 2 13 8_Category Summary by LOB" xfId="31594"/>
    <cellStyle name="Normal 5 2 13 9" xfId="31595"/>
    <cellStyle name="Normal 5 2 13 9 2" xfId="31596"/>
    <cellStyle name="Normal 5 2 13 9_Category Summary by LOB" xfId="31597"/>
    <cellStyle name="Normal 5 2 13_Category Summary by LOB" xfId="31598"/>
    <cellStyle name="Normal 5 2 14" xfId="31599"/>
    <cellStyle name="Normal 5 2 14 10" xfId="31600"/>
    <cellStyle name="Normal 5 2 14 10 2" xfId="31601"/>
    <cellStyle name="Normal 5 2 14 10_Category Summary by LOB" xfId="31602"/>
    <cellStyle name="Normal 5 2 14 11" xfId="31603"/>
    <cellStyle name="Normal 5 2 14 2" xfId="31604"/>
    <cellStyle name="Normal 5 2 14 2 2" xfId="31605"/>
    <cellStyle name="Normal 5 2 14 2 2 2" xfId="31606"/>
    <cellStyle name="Normal 5 2 14 2 2_Category Summary by LOB" xfId="31607"/>
    <cellStyle name="Normal 5 2 14 2 3" xfId="31608"/>
    <cellStyle name="Normal 5 2 14 2 3 2" xfId="31609"/>
    <cellStyle name="Normal 5 2 14 2 3_Category Summary by LOB" xfId="31610"/>
    <cellStyle name="Normal 5 2 14 2 4" xfId="31611"/>
    <cellStyle name="Normal 5 2 14 2 4 2" xfId="31612"/>
    <cellStyle name="Normal 5 2 14 2 4_Category Summary by LOB" xfId="31613"/>
    <cellStyle name="Normal 5 2 14 2 5" xfId="31614"/>
    <cellStyle name="Normal 5 2 14 2 5 2" xfId="31615"/>
    <cellStyle name="Normal 5 2 14 2 5_Category Summary by LOB" xfId="31616"/>
    <cellStyle name="Normal 5 2 14 2 6" xfId="31617"/>
    <cellStyle name="Normal 5 2 14 2 6 2" xfId="31618"/>
    <cellStyle name="Normal 5 2 14 2 6_Category Summary by LOB" xfId="31619"/>
    <cellStyle name="Normal 5 2 14 2 7" xfId="31620"/>
    <cellStyle name="Normal 5 2 14 2 7 2" xfId="31621"/>
    <cellStyle name="Normal 5 2 14 2 7_Category Summary by LOB" xfId="31622"/>
    <cellStyle name="Normal 5 2 14 2 8" xfId="31623"/>
    <cellStyle name="Normal 5 2 14 2 8 2" xfId="31624"/>
    <cellStyle name="Normal 5 2 14 2 8_Category Summary by LOB" xfId="31625"/>
    <cellStyle name="Normal 5 2 14 2 9" xfId="31626"/>
    <cellStyle name="Normal 5 2 14 2_Category Summary by LOB" xfId="31627"/>
    <cellStyle name="Normal 5 2 14 3" xfId="31628"/>
    <cellStyle name="Normal 5 2 14 3 2" xfId="31629"/>
    <cellStyle name="Normal 5 2 14 3 2 2" xfId="31630"/>
    <cellStyle name="Normal 5 2 14 3 2_Category Summary by LOB" xfId="31631"/>
    <cellStyle name="Normal 5 2 14 3 3" xfId="31632"/>
    <cellStyle name="Normal 5 2 14 3 3 2" xfId="31633"/>
    <cellStyle name="Normal 5 2 14 3 3_Category Summary by LOB" xfId="31634"/>
    <cellStyle name="Normal 5 2 14 3 4" xfId="31635"/>
    <cellStyle name="Normal 5 2 14 3 4 2" xfId="31636"/>
    <cellStyle name="Normal 5 2 14 3 4_Category Summary by LOB" xfId="31637"/>
    <cellStyle name="Normal 5 2 14 3 5" xfId="31638"/>
    <cellStyle name="Normal 5 2 14 3 5 2" xfId="31639"/>
    <cellStyle name="Normal 5 2 14 3 5_Category Summary by LOB" xfId="31640"/>
    <cellStyle name="Normal 5 2 14 3 6" xfId="31641"/>
    <cellStyle name="Normal 5 2 14 3 6 2" xfId="31642"/>
    <cellStyle name="Normal 5 2 14 3 6_Category Summary by LOB" xfId="31643"/>
    <cellStyle name="Normal 5 2 14 3 7" xfId="31644"/>
    <cellStyle name="Normal 5 2 14 3 7 2" xfId="31645"/>
    <cellStyle name="Normal 5 2 14 3 7_Category Summary by LOB" xfId="31646"/>
    <cellStyle name="Normal 5 2 14 3 8" xfId="31647"/>
    <cellStyle name="Normal 5 2 14 3 8 2" xfId="31648"/>
    <cellStyle name="Normal 5 2 14 3 8_Category Summary by LOB" xfId="31649"/>
    <cellStyle name="Normal 5 2 14 3 9" xfId="31650"/>
    <cellStyle name="Normal 5 2 14 3_Category Summary by LOB" xfId="31651"/>
    <cellStyle name="Normal 5 2 14 4" xfId="31652"/>
    <cellStyle name="Normal 5 2 14 4 2" xfId="31653"/>
    <cellStyle name="Normal 5 2 14 4_Category Summary by LOB" xfId="31654"/>
    <cellStyle name="Normal 5 2 14 5" xfId="31655"/>
    <cellStyle name="Normal 5 2 14 5 2" xfId="31656"/>
    <cellStyle name="Normal 5 2 14 5_Category Summary by LOB" xfId="31657"/>
    <cellStyle name="Normal 5 2 14 6" xfId="31658"/>
    <cellStyle name="Normal 5 2 14 6 2" xfId="31659"/>
    <cellStyle name="Normal 5 2 14 6_Category Summary by LOB" xfId="31660"/>
    <cellStyle name="Normal 5 2 14 7" xfId="31661"/>
    <cellStyle name="Normal 5 2 14 7 2" xfId="31662"/>
    <cellStyle name="Normal 5 2 14 7_Category Summary by LOB" xfId="31663"/>
    <cellStyle name="Normal 5 2 14 8" xfId="31664"/>
    <cellStyle name="Normal 5 2 14 8 2" xfId="31665"/>
    <cellStyle name="Normal 5 2 14 8_Category Summary by LOB" xfId="31666"/>
    <cellStyle name="Normal 5 2 14 9" xfId="31667"/>
    <cellStyle name="Normal 5 2 14 9 2" xfId="31668"/>
    <cellStyle name="Normal 5 2 14 9_Category Summary by LOB" xfId="31669"/>
    <cellStyle name="Normal 5 2 14_Category Summary by LOB" xfId="31670"/>
    <cellStyle name="Normal 5 2 15" xfId="31671"/>
    <cellStyle name="Normal 5 2 15 10" xfId="31672"/>
    <cellStyle name="Normal 5 2 15 10 2" xfId="31673"/>
    <cellStyle name="Normal 5 2 15 10_Category Summary by LOB" xfId="31674"/>
    <cellStyle name="Normal 5 2 15 11" xfId="31675"/>
    <cellStyle name="Normal 5 2 15 2" xfId="31676"/>
    <cellStyle name="Normal 5 2 15 2 2" xfId="31677"/>
    <cellStyle name="Normal 5 2 15 2 2 2" xfId="31678"/>
    <cellStyle name="Normal 5 2 15 2 2_Category Summary by LOB" xfId="31679"/>
    <cellStyle name="Normal 5 2 15 2 3" xfId="31680"/>
    <cellStyle name="Normal 5 2 15 2 3 2" xfId="31681"/>
    <cellStyle name="Normal 5 2 15 2 3_Category Summary by LOB" xfId="31682"/>
    <cellStyle name="Normal 5 2 15 2 4" xfId="31683"/>
    <cellStyle name="Normal 5 2 15 2 4 2" xfId="31684"/>
    <cellStyle name="Normal 5 2 15 2 4_Category Summary by LOB" xfId="31685"/>
    <cellStyle name="Normal 5 2 15 2 5" xfId="31686"/>
    <cellStyle name="Normal 5 2 15 2 5 2" xfId="31687"/>
    <cellStyle name="Normal 5 2 15 2 5_Category Summary by LOB" xfId="31688"/>
    <cellStyle name="Normal 5 2 15 2 6" xfId="31689"/>
    <cellStyle name="Normal 5 2 15 2 6 2" xfId="31690"/>
    <cellStyle name="Normal 5 2 15 2 6_Category Summary by LOB" xfId="31691"/>
    <cellStyle name="Normal 5 2 15 2 7" xfId="31692"/>
    <cellStyle name="Normal 5 2 15 2 7 2" xfId="31693"/>
    <cellStyle name="Normal 5 2 15 2 7_Category Summary by LOB" xfId="31694"/>
    <cellStyle name="Normal 5 2 15 2 8" xfId="31695"/>
    <cellStyle name="Normal 5 2 15 2 8 2" xfId="31696"/>
    <cellStyle name="Normal 5 2 15 2 8_Category Summary by LOB" xfId="31697"/>
    <cellStyle name="Normal 5 2 15 2 9" xfId="31698"/>
    <cellStyle name="Normal 5 2 15 2_Category Summary by LOB" xfId="31699"/>
    <cellStyle name="Normal 5 2 15 3" xfId="31700"/>
    <cellStyle name="Normal 5 2 15 3 2" xfId="31701"/>
    <cellStyle name="Normal 5 2 15 3 2 2" xfId="31702"/>
    <cellStyle name="Normal 5 2 15 3 2_Category Summary by LOB" xfId="31703"/>
    <cellStyle name="Normal 5 2 15 3 3" xfId="31704"/>
    <cellStyle name="Normal 5 2 15 3 3 2" xfId="31705"/>
    <cellStyle name="Normal 5 2 15 3 3_Category Summary by LOB" xfId="31706"/>
    <cellStyle name="Normal 5 2 15 3 4" xfId="31707"/>
    <cellStyle name="Normal 5 2 15 3 4 2" xfId="31708"/>
    <cellStyle name="Normal 5 2 15 3 4_Category Summary by LOB" xfId="31709"/>
    <cellStyle name="Normal 5 2 15 3 5" xfId="31710"/>
    <cellStyle name="Normal 5 2 15 3 5 2" xfId="31711"/>
    <cellStyle name="Normal 5 2 15 3 5_Category Summary by LOB" xfId="31712"/>
    <cellStyle name="Normal 5 2 15 3 6" xfId="31713"/>
    <cellStyle name="Normal 5 2 15 3 6 2" xfId="31714"/>
    <cellStyle name="Normal 5 2 15 3 6_Category Summary by LOB" xfId="31715"/>
    <cellStyle name="Normal 5 2 15 3 7" xfId="31716"/>
    <cellStyle name="Normal 5 2 15 3 7 2" xfId="31717"/>
    <cellStyle name="Normal 5 2 15 3 7_Category Summary by LOB" xfId="31718"/>
    <cellStyle name="Normal 5 2 15 3 8" xfId="31719"/>
    <cellStyle name="Normal 5 2 15 3 8 2" xfId="31720"/>
    <cellStyle name="Normal 5 2 15 3 8_Category Summary by LOB" xfId="31721"/>
    <cellStyle name="Normal 5 2 15 3 9" xfId="31722"/>
    <cellStyle name="Normal 5 2 15 3_Category Summary by LOB" xfId="31723"/>
    <cellStyle name="Normal 5 2 15 4" xfId="31724"/>
    <cellStyle name="Normal 5 2 15 4 2" xfId="31725"/>
    <cellStyle name="Normal 5 2 15 4_Category Summary by LOB" xfId="31726"/>
    <cellStyle name="Normal 5 2 15 5" xfId="31727"/>
    <cellStyle name="Normal 5 2 15 5 2" xfId="31728"/>
    <cellStyle name="Normal 5 2 15 5_Category Summary by LOB" xfId="31729"/>
    <cellStyle name="Normal 5 2 15 6" xfId="31730"/>
    <cellStyle name="Normal 5 2 15 6 2" xfId="31731"/>
    <cellStyle name="Normal 5 2 15 6_Category Summary by LOB" xfId="31732"/>
    <cellStyle name="Normal 5 2 15 7" xfId="31733"/>
    <cellStyle name="Normal 5 2 15 7 2" xfId="31734"/>
    <cellStyle name="Normal 5 2 15 7_Category Summary by LOB" xfId="31735"/>
    <cellStyle name="Normal 5 2 15 8" xfId="31736"/>
    <cellStyle name="Normal 5 2 15 8 2" xfId="31737"/>
    <cellStyle name="Normal 5 2 15 8_Category Summary by LOB" xfId="31738"/>
    <cellStyle name="Normal 5 2 15 9" xfId="31739"/>
    <cellStyle name="Normal 5 2 15 9 2" xfId="31740"/>
    <cellStyle name="Normal 5 2 15 9_Category Summary by LOB" xfId="31741"/>
    <cellStyle name="Normal 5 2 15_Category Summary by LOB" xfId="31742"/>
    <cellStyle name="Normal 5 2 16" xfId="31743"/>
    <cellStyle name="Normal 5 2 16 10" xfId="31744"/>
    <cellStyle name="Normal 5 2 16 10 2" xfId="31745"/>
    <cellStyle name="Normal 5 2 16 10_Category Summary by LOB" xfId="31746"/>
    <cellStyle name="Normal 5 2 16 11" xfId="31747"/>
    <cellStyle name="Normal 5 2 16 2" xfId="31748"/>
    <cellStyle name="Normal 5 2 16 2 2" xfId="31749"/>
    <cellStyle name="Normal 5 2 16 2 2 2" xfId="31750"/>
    <cellStyle name="Normal 5 2 16 2 2_Category Summary by LOB" xfId="31751"/>
    <cellStyle name="Normal 5 2 16 2 3" xfId="31752"/>
    <cellStyle name="Normal 5 2 16 2 3 2" xfId="31753"/>
    <cellStyle name="Normal 5 2 16 2 3_Category Summary by LOB" xfId="31754"/>
    <cellStyle name="Normal 5 2 16 2 4" xfId="31755"/>
    <cellStyle name="Normal 5 2 16 2 4 2" xfId="31756"/>
    <cellStyle name="Normal 5 2 16 2 4_Category Summary by LOB" xfId="31757"/>
    <cellStyle name="Normal 5 2 16 2 5" xfId="31758"/>
    <cellStyle name="Normal 5 2 16 2 5 2" xfId="31759"/>
    <cellStyle name="Normal 5 2 16 2 5_Category Summary by LOB" xfId="31760"/>
    <cellStyle name="Normal 5 2 16 2 6" xfId="31761"/>
    <cellStyle name="Normal 5 2 16 2 6 2" xfId="31762"/>
    <cellStyle name="Normal 5 2 16 2 6_Category Summary by LOB" xfId="31763"/>
    <cellStyle name="Normal 5 2 16 2 7" xfId="31764"/>
    <cellStyle name="Normal 5 2 16 2 7 2" xfId="31765"/>
    <cellStyle name="Normal 5 2 16 2 7_Category Summary by LOB" xfId="31766"/>
    <cellStyle name="Normal 5 2 16 2 8" xfId="31767"/>
    <cellStyle name="Normal 5 2 16 2 8 2" xfId="31768"/>
    <cellStyle name="Normal 5 2 16 2 8_Category Summary by LOB" xfId="31769"/>
    <cellStyle name="Normal 5 2 16 2 9" xfId="31770"/>
    <cellStyle name="Normal 5 2 16 2_Category Summary by LOB" xfId="31771"/>
    <cellStyle name="Normal 5 2 16 3" xfId="31772"/>
    <cellStyle name="Normal 5 2 16 3 2" xfId="31773"/>
    <cellStyle name="Normal 5 2 16 3 2 2" xfId="31774"/>
    <cellStyle name="Normal 5 2 16 3 2_Category Summary by LOB" xfId="31775"/>
    <cellStyle name="Normal 5 2 16 3 3" xfId="31776"/>
    <cellStyle name="Normal 5 2 16 3 3 2" xfId="31777"/>
    <cellStyle name="Normal 5 2 16 3 3_Category Summary by LOB" xfId="31778"/>
    <cellStyle name="Normal 5 2 16 3 4" xfId="31779"/>
    <cellStyle name="Normal 5 2 16 3 4 2" xfId="31780"/>
    <cellStyle name="Normal 5 2 16 3 4_Category Summary by LOB" xfId="31781"/>
    <cellStyle name="Normal 5 2 16 3 5" xfId="31782"/>
    <cellStyle name="Normal 5 2 16 3 5 2" xfId="31783"/>
    <cellStyle name="Normal 5 2 16 3 5_Category Summary by LOB" xfId="31784"/>
    <cellStyle name="Normal 5 2 16 3 6" xfId="31785"/>
    <cellStyle name="Normal 5 2 16 3 6 2" xfId="31786"/>
    <cellStyle name="Normal 5 2 16 3 6_Category Summary by LOB" xfId="31787"/>
    <cellStyle name="Normal 5 2 16 3 7" xfId="31788"/>
    <cellStyle name="Normal 5 2 16 3 7 2" xfId="31789"/>
    <cellStyle name="Normal 5 2 16 3 7_Category Summary by LOB" xfId="31790"/>
    <cellStyle name="Normal 5 2 16 3 8" xfId="31791"/>
    <cellStyle name="Normal 5 2 16 3 8 2" xfId="31792"/>
    <cellStyle name="Normal 5 2 16 3 8_Category Summary by LOB" xfId="31793"/>
    <cellStyle name="Normal 5 2 16 3 9" xfId="31794"/>
    <cellStyle name="Normal 5 2 16 3_Category Summary by LOB" xfId="31795"/>
    <cellStyle name="Normal 5 2 16 4" xfId="31796"/>
    <cellStyle name="Normal 5 2 16 4 2" xfId="31797"/>
    <cellStyle name="Normal 5 2 16 4_Category Summary by LOB" xfId="31798"/>
    <cellStyle name="Normal 5 2 16 5" xfId="31799"/>
    <cellStyle name="Normal 5 2 16 5 2" xfId="31800"/>
    <cellStyle name="Normal 5 2 16 5_Category Summary by LOB" xfId="31801"/>
    <cellStyle name="Normal 5 2 16 6" xfId="31802"/>
    <cellStyle name="Normal 5 2 16 6 2" xfId="31803"/>
    <cellStyle name="Normal 5 2 16 6_Category Summary by LOB" xfId="31804"/>
    <cellStyle name="Normal 5 2 16 7" xfId="31805"/>
    <cellStyle name="Normal 5 2 16 7 2" xfId="31806"/>
    <cellStyle name="Normal 5 2 16 7_Category Summary by LOB" xfId="31807"/>
    <cellStyle name="Normal 5 2 16 8" xfId="31808"/>
    <cellStyle name="Normal 5 2 16 8 2" xfId="31809"/>
    <cellStyle name="Normal 5 2 16 8_Category Summary by LOB" xfId="31810"/>
    <cellStyle name="Normal 5 2 16 9" xfId="31811"/>
    <cellStyle name="Normal 5 2 16 9 2" xfId="31812"/>
    <cellStyle name="Normal 5 2 16 9_Category Summary by LOB" xfId="31813"/>
    <cellStyle name="Normal 5 2 16_Category Summary by LOB" xfId="31814"/>
    <cellStyle name="Normal 5 2 17" xfId="31815"/>
    <cellStyle name="Normal 5 2 17 10" xfId="31816"/>
    <cellStyle name="Normal 5 2 17 10 2" xfId="31817"/>
    <cellStyle name="Normal 5 2 17 10_Category Summary by LOB" xfId="31818"/>
    <cellStyle name="Normal 5 2 17 11" xfId="31819"/>
    <cellStyle name="Normal 5 2 17 2" xfId="31820"/>
    <cellStyle name="Normal 5 2 17 2 2" xfId="31821"/>
    <cellStyle name="Normal 5 2 17 2 2 2" xfId="31822"/>
    <cellStyle name="Normal 5 2 17 2 2_Category Summary by LOB" xfId="31823"/>
    <cellStyle name="Normal 5 2 17 2 3" xfId="31824"/>
    <cellStyle name="Normal 5 2 17 2 3 2" xfId="31825"/>
    <cellStyle name="Normal 5 2 17 2 3_Category Summary by LOB" xfId="31826"/>
    <cellStyle name="Normal 5 2 17 2 4" xfId="31827"/>
    <cellStyle name="Normal 5 2 17 2 4 2" xfId="31828"/>
    <cellStyle name="Normal 5 2 17 2 4_Category Summary by LOB" xfId="31829"/>
    <cellStyle name="Normal 5 2 17 2 5" xfId="31830"/>
    <cellStyle name="Normal 5 2 17 2 5 2" xfId="31831"/>
    <cellStyle name="Normal 5 2 17 2 5_Category Summary by LOB" xfId="31832"/>
    <cellStyle name="Normal 5 2 17 2 6" xfId="31833"/>
    <cellStyle name="Normal 5 2 17 2 6 2" xfId="31834"/>
    <cellStyle name="Normal 5 2 17 2 6_Category Summary by LOB" xfId="31835"/>
    <cellStyle name="Normal 5 2 17 2 7" xfId="31836"/>
    <cellStyle name="Normal 5 2 17 2 7 2" xfId="31837"/>
    <cellStyle name="Normal 5 2 17 2 7_Category Summary by LOB" xfId="31838"/>
    <cellStyle name="Normal 5 2 17 2 8" xfId="31839"/>
    <cellStyle name="Normal 5 2 17 2 8 2" xfId="31840"/>
    <cellStyle name="Normal 5 2 17 2 8_Category Summary by LOB" xfId="31841"/>
    <cellStyle name="Normal 5 2 17 2 9" xfId="31842"/>
    <cellStyle name="Normal 5 2 17 2_Category Summary by LOB" xfId="31843"/>
    <cellStyle name="Normal 5 2 17 3" xfId="31844"/>
    <cellStyle name="Normal 5 2 17 3 2" xfId="31845"/>
    <cellStyle name="Normal 5 2 17 3 2 2" xfId="31846"/>
    <cellStyle name="Normal 5 2 17 3 2_Category Summary by LOB" xfId="31847"/>
    <cellStyle name="Normal 5 2 17 3 3" xfId="31848"/>
    <cellStyle name="Normal 5 2 17 3 3 2" xfId="31849"/>
    <cellStyle name="Normal 5 2 17 3 3_Category Summary by LOB" xfId="31850"/>
    <cellStyle name="Normal 5 2 17 3 4" xfId="31851"/>
    <cellStyle name="Normal 5 2 17 3 4 2" xfId="31852"/>
    <cellStyle name="Normal 5 2 17 3 4_Category Summary by LOB" xfId="31853"/>
    <cellStyle name="Normal 5 2 17 3 5" xfId="31854"/>
    <cellStyle name="Normal 5 2 17 3 5 2" xfId="31855"/>
    <cellStyle name="Normal 5 2 17 3 5_Category Summary by LOB" xfId="31856"/>
    <cellStyle name="Normal 5 2 17 3 6" xfId="31857"/>
    <cellStyle name="Normal 5 2 17 3 6 2" xfId="31858"/>
    <cellStyle name="Normal 5 2 17 3 6_Category Summary by LOB" xfId="31859"/>
    <cellStyle name="Normal 5 2 17 3 7" xfId="31860"/>
    <cellStyle name="Normal 5 2 17 3 7 2" xfId="31861"/>
    <cellStyle name="Normal 5 2 17 3 7_Category Summary by LOB" xfId="31862"/>
    <cellStyle name="Normal 5 2 17 3 8" xfId="31863"/>
    <cellStyle name="Normal 5 2 17 3 8 2" xfId="31864"/>
    <cellStyle name="Normal 5 2 17 3 8_Category Summary by LOB" xfId="31865"/>
    <cellStyle name="Normal 5 2 17 3 9" xfId="31866"/>
    <cellStyle name="Normal 5 2 17 3_Category Summary by LOB" xfId="31867"/>
    <cellStyle name="Normal 5 2 17 4" xfId="31868"/>
    <cellStyle name="Normal 5 2 17 4 2" xfId="31869"/>
    <cellStyle name="Normal 5 2 17 4_Category Summary by LOB" xfId="31870"/>
    <cellStyle name="Normal 5 2 17 5" xfId="31871"/>
    <cellStyle name="Normal 5 2 17 5 2" xfId="31872"/>
    <cellStyle name="Normal 5 2 17 5_Category Summary by LOB" xfId="31873"/>
    <cellStyle name="Normal 5 2 17 6" xfId="31874"/>
    <cellStyle name="Normal 5 2 17 6 2" xfId="31875"/>
    <cellStyle name="Normal 5 2 17 6_Category Summary by LOB" xfId="31876"/>
    <cellStyle name="Normal 5 2 17 7" xfId="31877"/>
    <cellStyle name="Normal 5 2 17 7 2" xfId="31878"/>
    <cellStyle name="Normal 5 2 17 7_Category Summary by LOB" xfId="31879"/>
    <cellStyle name="Normal 5 2 17 8" xfId="31880"/>
    <cellStyle name="Normal 5 2 17 8 2" xfId="31881"/>
    <cellStyle name="Normal 5 2 17 8_Category Summary by LOB" xfId="31882"/>
    <cellStyle name="Normal 5 2 17 9" xfId="31883"/>
    <cellStyle name="Normal 5 2 17 9 2" xfId="31884"/>
    <cellStyle name="Normal 5 2 17 9_Category Summary by LOB" xfId="31885"/>
    <cellStyle name="Normal 5 2 17_Category Summary by LOB" xfId="31886"/>
    <cellStyle name="Normal 5 2 18" xfId="31887"/>
    <cellStyle name="Normal 5 2 18 10" xfId="31888"/>
    <cellStyle name="Normal 5 2 18 10 2" xfId="31889"/>
    <cellStyle name="Normal 5 2 18 10_Category Summary by LOB" xfId="31890"/>
    <cellStyle name="Normal 5 2 18 11" xfId="31891"/>
    <cellStyle name="Normal 5 2 18 2" xfId="31892"/>
    <cellStyle name="Normal 5 2 18 2 2" xfId="31893"/>
    <cellStyle name="Normal 5 2 18 2 2 2" xfId="31894"/>
    <cellStyle name="Normal 5 2 18 2 2_Category Summary by LOB" xfId="31895"/>
    <cellStyle name="Normal 5 2 18 2 3" xfId="31896"/>
    <cellStyle name="Normal 5 2 18 2 3 2" xfId="31897"/>
    <cellStyle name="Normal 5 2 18 2 3_Category Summary by LOB" xfId="31898"/>
    <cellStyle name="Normal 5 2 18 2 4" xfId="31899"/>
    <cellStyle name="Normal 5 2 18 2 4 2" xfId="31900"/>
    <cellStyle name="Normal 5 2 18 2 4_Category Summary by LOB" xfId="31901"/>
    <cellStyle name="Normal 5 2 18 2 5" xfId="31902"/>
    <cellStyle name="Normal 5 2 18 2 5 2" xfId="31903"/>
    <cellStyle name="Normal 5 2 18 2 5_Category Summary by LOB" xfId="31904"/>
    <cellStyle name="Normal 5 2 18 2 6" xfId="31905"/>
    <cellStyle name="Normal 5 2 18 2 6 2" xfId="31906"/>
    <cellStyle name="Normal 5 2 18 2 6_Category Summary by LOB" xfId="31907"/>
    <cellStyle name="Normal 5 2 18 2 7" xfId="31908"/>
    <cellStyle name="Normal 5 2 18 2 7 2" xfId="31909"/>
    <cellStyle name="Normal 5 2 18 2 7_Category Summary by LOB" xfId="31910"/>
    <cellStyle name="Normal 5 2 18 2 8" xfId="31911"/>
    <cellStyle name="Normal 5 2 18 2 8 2" xfId="31912"/>
    <cellStyle name="Normal 5 2 18 2 8_Category Summary by LOB" xfId="31913"/>
    <cellStyle name="Normal 5 2 18 2 9" xfId="31914"/>
    <cellStyle name="Normal 5 2 18 2_Category Summary by LOB" xfId="31915"/>
    <cellStyle name="Normal 5 2 18 3" xfId="31916"/>
    <cellStyle name="Normal 5 2 18 3 2" xfId="31917"/>
    <cellStyle name="Normal 5 2 18 3 2 2" xfId="31918"/>
    <cellStyle name="Normal 5 2 18 3 2_Category Summary by LOB" xfId="31919"/>
    <cellStyle name="Normal 5 2 18 3 3" xfId="31920"/>
    <cellStyle name="Normal 5 2 18 3 3 2" xfId="31921"/>
    <cellStyle name="Normal 5 2 18 3 3_Category Summary by LOB" xfId="31922"/>
    <cellStyle name="Normal 5 2 18 3 4" xfId="31923"/>
    <cellStyle name="Normal 5 2 18 3 4 2" xfId="31924"/>
    <cellStyle name="Normal 5 2 18 3 4_Category Summary by LOB" xfId="31925"/>
    <cellStyle name="Normal 5 2 18 3 5" xfId="31926"/>
    <cellStyle name="Normal 5 2 18 3 5 2" xfId="31927"/>
    <cellStyle name="Normal 5 2 18 3 5_Category Summary by LOB" xfId="31928"/>
    <cellStyle name="Normal 5 2 18 3 6" xfId="31929"/>
    <cellStyle name="Normal 5 2 18 3 6 2" xfId="31930"/>
    <cellStyle name="Normal 5 2 18 3 6_Category Summary by LOB" xfId="31931"/>
    <cellStyle name="Normal 5 2 18 3 7" xfId="31932"/>
    <cellStyle name="Normal 5 2 18 3 7 2" xfId="31933"/>
    <cellStyle name="Normal 5 2 18 3 7_Category Summary by LOB" xfId="31934"/>
    <cellStyle name="Normal 5 2 18 3 8" xfId="31935"/>
    <cellStyle name="Normal 5 2 18 3 8 2" xfId="31936"/>
    <cellStyle name="Normal 5 2 18 3 8_Category Summary by LOB" xfId="31937"/>
    <cellStyle name="Normal 5 2 18 3 9" xfId="31938"/>
    <cellStyle name="Normal 5 2 18 3_Category Summary by LOB" xfId="31939"/>
    <cellStyle name="Normal 5 2 18 4" xfId="31940"/>
    <cellStyle name="Normal 5 2 18 4 2" xfId="31941"/>
    <cellStyle name="Normal 5 2 18 4_Category Summary by LOB" xfId="31942"/>
    <cellStyle name="Normal 5 2 18 5" xfId="31943"/>
    <cellStyle name="Normal 5 2 18 5 2" xfId="31944"/>
    <cellStyle name="Normal 5 2 18 5_Category Summary by LOB" xfId="31945"/>
    <cellStyle name="Normal 5 2 18 6" xfId="31946"/>
    <cellStyle name="Normal 5 2 18 6 2" xfId="31947"/>
    <cellStyle name="Normal 5 2 18 6_Category Summary by LOB" xfId="31948"/>
    <cellStyle name="Normal 5 2 18 7" xfId="31949"/>
    <cellStyle name="Normal 5 2 18 7 2" xfId="31950"/>
    <cellStyle name="Normal 5 2 18 7_Category Summary by LOB" xfId="31951"/>
    <cellStyle name="Normal 5 2 18 8" xfId="31952"/>
    <cellStyle name="Normal 5 2 18 8 2" xfId="31953"/>
    <cellStyle name="Normal 5 2 18 8_Category Summary by LOB" xfId="31954"/>
    <cellStyle name="Normal 5 2 18 9" xfId="31955"/>
    <cellStyle name="Normal 5 2 18 9 2" xfId="31956"/>
    <cellStyle name="Normal 5 2 18 9_Category Summary by LOB" xfId="31957"/>
    <cellStyle name="Normal 5 2 18_Category Summary by LOB" xfId="31958"/>
    <cellStyle name="Normal 5 2 19" xfId="31959"/>
    <cellStyle name="Normal 5 2 19 10" xfId="31960"/>
    <cellStyle name="Normal 5 2 19 10 2" xfId="31961"/>
    <cellStyle name="Normal 5 2 19 10_Category Summary by LOB" xfId="31962"/>
    <cellStyle name="Normal 5 2 19 11" xfId="31963"/>
    <cellStyle name="Normal 5 2 19 2" xfId="31964"/>
    <cellStyle name="Normal 5 2 19 2 2" xfId="31965"/>
    <cellStyle name="Normal 5 2 19 2 2 2" xfId="31966"/>
    <cellStyle name="Normal 5 2 19 2 2_Category Summary by LOB" xfId="31967"/>
    <cellStyle name="Normal 5 2 19 2 3" xfId="31968"/>
    <cellStyle name="Normal 5 2 19 2 3 2" xfId="31969"/>
    <cellStyle name="Normal 5 2 19 2 3_Category Summary by LOB" xfId="31970"/>
    <cellStyle name="Normal 5 2 19 2 4" xfId="31971"/>
    <cellStyle name="Normal 5 2 19 2 4 2" xfId="31972"/>
    <cellStyle name="Normal 5 2 19 2 4_Category Summary by LOB" xfId="31973"/>
    <cellStyle name="Normal 5 2 19 2 5" xfId="31974"/>
    <cellStyle name="Normal 5 2 19 2 5 2" xfId="31975"/>
    <cellStyle name="Normal 5 2 19 2 5_Category Summary by LOB" xfId="31976"/>
    <cellStyle name="Normal 5 2 19 2 6" xfId="31977"/>
    <cellStyle name="Normal 5 2 19 2 6 2" xfId="31978"/>
    <cellStyle name="Normal 5 2 19 2 6_Category Summary by LOB" xfId="31979"/>
    <cellStyle name="Normal 5 2 19 2 7" xfId="31980"/>
    <cellStyle name="Normal 5 2 19 2 7 2" xfId="31981"/>
    <cellStyle name="Normal 5 2 19 2 7_Category Summary by LOB" xfId="31982"/>
    <cellStyle name="Normal 5 2 19 2 8" xfId="31983"/>
    <cellStyle name="Normal 5 2 19 2 8 2" xfId="31984"/>
    <cellStyle name="Normal 5 2 19 2 8_Category Summary by LOB" xfId="31985"/>
    <cellStyle name="Normal 5 2 19 2 9" xfId="31986"/>
    <cellStyle name="Normal 5 2 19 2_Category Summary by LOB" xfId="31987"/>
    <cellStyle name="Normal 5 2 19 3" xfId="31988"/>
    <cellStyle name="Normal 5 2 19 3 2" xfId="31989"/>
    <cellStyle name="Normal 5 2 19 3 2 2" xfId="31990"/>
    <cellStyle name="Normal 5 2 19 3 2_Category Summary by LOB" xfId="31991"/>
    <cellStyle name="Normal 5 2 19 3 3" xfId="31992"/>
    <cellStyle name="Normal 5 2 19 3 3 2" xfId="31993"/>
    <cellStyle name="Normal 5 2 19 3 3_Category Summary by LOB" xfId="31994"/>
    <cellStyle name="Normal 5 2 19 3 4" xfId="31995"/>
    <cellStyle name="Normal 5 2 19 3 4 2" xfId="31996"/>
    <cellStyle name="Normal 5 2 19 3 4_Category Summary by LOB" xfId="31997"/>
    <cellStyle name="Normal 5 2 19 3 5" xfId="31998"/>
    <cellStyle name="Normal 5 2 19 3 5 2" xfId="31999"/>
    <cellStyle name="Normal 5 2 19 3 5_Category Summary by LOB" xfId="32000"/>
    <cellStyle name="Normal 5 2 19 3 6" xfId="32001"/>
    <cellStyle name="Normal 5 2 19 3 6 2" xfId="32002"/>
    <cellStyle name="Normal 5 2 19 3 6_Category Summary by LOB" xfId="32003"/>
    <cellStyle name="Normal 5 2 19 3 7" xfId="32004"/>
    <cellStyle name="Normal 5 2 19 3 7 2" xfId="32005"/>
    <cellStyle name="Normal 5 2 19 3 7_Category Summary by LOB" xfId="32006"/>
    <cellStyle name="Normal 5 2 19 3 8" xfId="32007"/>
    <cellStyle name="Normal 5 2 19 3 8 2" xfId="32008"/>
    <cellStyle name="Normal 5 2 19 3 8_Category Summary by LOB" xfId="32009"/>
    <cellStyle name="Normal 5 2 19 3 9" xfId="32010"/>
    <cellStyle name="Normal 5 2 19 3_Category Summary by LOB" xfId="32011"/>
    <cellStyle name="Normal 5 2 19 4" xfId="32012"/>
    <cellStyle name="Normal 5 2 19 4 2" xfId="32013"/>
    <cellStyle name="Normal 5 2 19 4_Category Summary by LOB" xfId="32014"/>
    <cellStyle name="Normal 5 2 19 5" xfId="32015"/>
    <cellStyle name="Normal 5 2 19 5 2" xfId="32016"/>
    <cellStyle name="Normal 5 2 19 5_Category Summary by LOB" xfId="32017"/>
    <cellStyle name="Normal 5 2 19 6" xfId="32018"/>
    <cellStyle name="Normal 5 2 19 6 2" xfId="32019"/>
    <cellStyle name="Normal 5 2 19 6_Category Summary by LOB" xfId="32020"/>
    <cellStyle name="Normal 5 2 19 7" xfId="32021"/>
    <cellStyle name="Normal 5 2 19 7 2" xfId="32022"/>
    <cellStyle name="Normal 5 2 19 7_Category Summary by LOB" xfId="32023"/>
    <cellStyle name="Normal 5 2 19 8" xfId="32024"/>
    <cellStyle name="Normal 5 2 19 8 2" xfId="32025"/>
    <cellStyle name="Normal 5 2 19 8_Category Summary by LOB" xfId="32026"/>
    <cellStyle name="Normal 5 2 19 9" xfId="32027"/>
    <cellStyle name="Normal 5 2 19 9 2" xfId="32028"/>
    <cellStyle name="Normal 5 2 19 9_Category Summary by LOB" xfId="32029"/>
    <cellStyle name="Normal 5 2 19_Category Summary by LOB" xfId="32030"/>
    <cellStyle name="Normal 5 2 2" xfId="32031"/>
    <cellStyle name="Normal 5 2 2 2" xfId="32032"/>
    <cellStyle name="Normal 5 2 2 3" xfId="32033"/>
    <cellStyle name="Normal 5 2 2 3 2" xfId="32034"/>
    <cellStyle name="Normal 5 2 2 3 2 2" xfId="32035"/>
    <cellStyle name="Normal 5 2 2 3 2_Category Summary by LOB" xfId="32036"/>
    <cellStyle name="Normal 5 2 2 3 3" xfId="32037"/>
    <cellStyle name="Normal 5 2 2 3 3 2" xfId="32038"/>
    <cellStyle name="Normal 5 2 2 3 3_Category Summary by LOB" xfId="32039"/>
    <cellStyle name="Normal 5 2 2 3 4" xfId="32040"/>
    <cellStyle name="Normal 5 2 2 3 4 2" xfId="32041"/>
    <cellStyle name="Normal 5 2 2 3 4_Category Summary by LOB" xfId="32042"/>
    <cellStyle name="Normal 5 2 2 3 5" xfId="32043"/>
    <cellStyle name="Normal 5 2 2 3 5 2" xfId="32044"/>
    <cellStyle name="Normal 5 2 2 3 5_Category Summary by LOB" xfId="32045"/>
    <cellStyle name="Normal 5 2 2 3 6" xfId="32046"/>
    <cellStyle name="Normal 5 2 2 3 6 2" xfId="32047"/>
    <cellStyle name="Normal 5 2 2 3 6_Category Summary by LOB" xfId="32048"/>
    <cellStyle name="Normal 5 2 2 3 7" xfId="32049"/>
    <cellStyle name="Normal 5 2 2 3 7 2" xfId="32050"/>
    <cellStyle name="Normal 5 2 2 3 7_Category Summary by LOB" xfId="32051"/>
    <cellStyle name="Normal 5 2 2 3 8" xfId="32052"/>
    <cellStyle name="Normal 5 2 2 3 8 2" xfId="32053"/>
    <cellStyle name="Normal 5 2 2 3 8_Category Summary by LOB" xfId="32054"/>
    <cellStyle name="Normal 5 2 2 3 9" xfId="32055"/>
    <cellStyle name="Normal 5 2 2 3_Category Summary by LOB" xfId="32056"/>
    <cellStyle name="Normal 5 2 2 4" xfId="32057"/>
    <cellStyle name="Normal 5 2 2_Category Summary by LOB" xfId="32058"/>
    <cellStyle name="Normal 5 2 20" xfId="32059"/>
    <cellStyle name="Normal 5 2 20 10" xfId="32060"/>
    <cellStyle name="Normal 5 2 20 10 2" xfId="32061"/>
    <cellStyle name="Normal 5 2 20 10_Category Summary by LOB" xfId="32062"/>
    <cellStyle name="Normal 5 2 20 11" xfId="32063"/>
    <cellStyle name="Normal 5 2 20 2" xfId="32064"/>
    <cellStyle name="Normal 5 2 20 2 2" xfId="32065"/>
    <cellStyle name="Normal 5 2 20 2 2 2" xfId="32066"/>
    <cellStyle name="Normal 5 2 20 2 2_Category Summary by LOB" xfId="32067"/>
    <cellStyle name="Normal 5 2 20 2 3" xfId="32068"/>
    <cellStyle name="Normal 5 2 20 2 3 2" xfId="32069"/>
    <cellStyle name="Normal 5 2 20 2 3_Category Summary by LOB" xfId="32070"/>
    <cellStyle name="Normal 5 2 20 2 4" xfId="32071"/>
    <cellStyle name="Normal 5 2 20 2 4 2" xfId="32072"/>
    <cellStyle name="Normal 5 2 20 2 4_Category Summary by LOB" xfId="32073"/>
    <cellStyle name="Normal 5 2 20 2 5" xfId="32074"/>
    <cellStyle name="Normal 5 2 20 2 5 2" xfId="32075"/>
    <cellStyle name="Normal 5 2 20 2 5_Category Summary by LOB" xfId="32076"/>
    <cellStyle name="Normal 5 2 20 2 6" xfId="32077"/>
    <cellStyle name="Normal 5 2 20 2 6 2" xfId="32078"/>
    <cellStyle name="Normal 5 2 20 2 6_Category Summary by LOB" xfId="32079"/>
    <cellStyle name="Normal 5 2 20 2 7" xfId="32080"/>
    <cellStyle name="Normal 5 2 20 2 7 2" xfId="32081"/>
    <cellStyle name="Normal 5 2 20 2 7_Category Summary by LOB" xfId="32082"/>
    <cellStyle name="Normal 5 2 20 2 8" xfId="32083"/>
    <cellStyle name="Normal 5 2 20 2 8 2" xfId="32084"/>
    <cellStyle name="Normal 5 2 20 2 8_Category Summary by LOB" xfId="32085"/>
    <cellStyle name="Normal 5 2 20 2 9" xfId="32086"/>
    <cellStyle name="Normal 5 2 20 2_Category Summary by LOB" xfId="32087"/>
    <cellStyle name="Normal 5 2 20 3" xfId="32088"/>
    <cellStyle name="Normal 5 2 20 3 2" xfId="32089"/>
    <cellStyle name="Normal 5 2 20 3 2 2" xfId="32090"/>
    <cellStyle name="Normal 5 2 20 3 2_Category Summary by LOB" xfId="32091"/>
    <cellStyle name="Normal 5 2 20 3 3" xfId="32092"/>
    <cellStyle name="Normal 5 2 20 3 3 2" xfId="32093"/>
    <cellStyle name="Normal 5 2 20 3 3_Category Summary by LOB" xfId="32094"/>
    <cellStyle name="Normal 5 2 20 3 4" xfId="32095"/>
    <cellStyle name="Normal 5 2 20 3 4 2" xfId="32096"/>
    <cellStyle name="Normal 5 2 20 3 4_Category Summary by LOB" xfId="32097"/>
    <cellStyle name="Normal 5 2 20 3 5" xfId="32098"/>
    <cellStyle name="Normal 5 2 20 3 5 2" xfId="32099"/>
    <cellStyle name="Normal 5 2 20 3 5_Category Summary by LOB" xfId="32100"/>
    <cellStyle name="Normal 5 2 20 3 6" xfId="32101"/>
    <cellStyle name="Normal 5 2 20 3 6 2" xfId="32102"/>
    <cellStyle name="Normal 5 2 20 3 6_Category Summary by LOB" xfId="32103"/>
    <cellStyle name="Normal 5 2 20 3 7" xfId="32104"/>
    <cellStyle name="Normal 5 2 20 3 7 2" xfId="32105"/>
    <cellStyle name="Normal 5 2 20 3 7_Category Summary by LOB" xfId="32106"/>
    <cellStyle name="Normal 5 2 20 3 8" xfId="32107"/>
    <cellStyle name="Normal 5 2 20 3 8 2" xfId="32108"/>
    <cellStyle name="Normal 5 2 20 3 8_Category Summary by LOB" xfId="32109"/>
    <cellStyle name="Normal 5 2 20 3 9" xfId="32110"/>
    <cellStyle name="Normal 5 2 20 3_Category Summary by LOB" xfId="32111"/>
    <cellStyle name="Normal 5 2 20 4" xfId="32112"/>
    <cellStyle name="Normal 5 2 20 4 2" xfId="32113"/>
    <cellStyle name="Normal 5 2 20 4_Category Summary by LOB" xfId="32114"/>
    <cellStyle name="Normal 5 2 20 5" xfId="32115"/>
    <cellStyle name="Normal 5 2 20 5 2" xfId="32116"/>
    <cellStyle name="Normal 5 2 20 5_Category Summary by LOB" xfId="32117"/>
    <cellStyle name="Normal 5 2 20 6" xfId="32118"/>
    <cellStyle name="Normal 5 2 20 6 2" xfId="32119"/>
    <cellStyle name="Normal 5 2 20 6_Category Summary by LOB" xfId="32120"/>
    <cellStyle name="Normal 5 2 20 7" xfId="32121"/>
    <cellStyle name="Normal 5 2 20 7 2" xfId="32122"/>
    <cellStyle name="Normal 5 2 20 7_Category Summary by LOB" xfId="32123"/>
    <cellStyle name="Normal 5 2 20 8" xfId="32124"/>
    <cellStyle name="Normal 5 2 20 8 2" xfId="32125"/>
    <cellStyle name="Normal 5 2 20 8_Category Summary by LOB" xfId="32126"/>
    <cellStyle name="Normal 5 2 20 9" xfId="32127"/>
    <cellStyle name="Normal 5 2 20 9 2" xfId="32128"/>
    <cellStyle name="Normal 5 2 20 9_Category Summary by LOB" xfId="32129"/>
    <cellStyle name="Normal 5 2 20_Category Summary by LOB" xfId="32130"/>
    <cellStyle name="Normal 5 2 21" xfId="32131"/>
    <cellStyle name="Normal 5 2 21 10" xfId="32132"/>
    <cellStyle name="Normal 5 2 21 10 2" xfId="32133"/>
    <cellStyle name="Normal 5 2 21 10_Category Summary by LOB" xfId="32134"/>
    <cellStyle name="Normal 5 2 21 11" xfId="32135"/>
    <cellStyle name="Normal 5 2 21 2" xfId="32136"/>
    <cellStyle name="Normal 5 2 21 2 2" xfId="32137"/>
    <cellStyle name="Normal 5 2 21 2 2 2" xfId="32138"/>
    <cellStyle name="Normal 5 2 21 2 2_Category Summary by LOB" xfId="32139"/>
    <cellStyle name="Normal 5 2 21 2 3" xfId="32140"/>
    <cellStyle name="Normal 5 2 21 2 3 2" xfId="32141"/>
    <cellStyle name="Normal 5 2 21 2 3_Category Summary by LOB" xfId="32142"/>
    <cellStyle name="Normal 5 2 21 2 4" xfId="32143"/>
    <cellStyle name="Normal 5 2 21 2 4 2" xfId="32144"/>
    <cellStyle name="Normal 5 2 21 2 4_Category Summary by LOB" xfId="32145"/>
    <cellStyle name="Normal 5 2 21 2 5" xfId="32146"/>
    <cellStyle name="Normal 5 2 21 2 5 2" xfId="32147"/>
    <cellStyle name="Normal 5 2 21 2 5_Category Summary by LOB" xfId="32148"/>
    <cellStyle name="Normal 5 2 21 2 6" xfId="32149"/>
    <cellStyle name="Normal 5 2 21 2 6 2" xfId="32150"/>
    <cellStyle name="Normal 5 2 21 2 6_Category Summary by LOB" xfId="32151"/>
    <cellStyle name="Normal 5 2 21 2 7" xfId="32152"/>
    <cellStyle name="Normal 5 2 21 2 7 2" xfId="32153"/>
    <cellStyle name="Normal 5 2 21 2 7_Category Summary by LOB" xfId="32154"/>
    <cellStyle name="Normal 5 2 21 2 8" xfId="32155"/>
    <cellStyle name="Normal 5 2 21 2 8 2" xfId="32156"/>
    <cellStyle name="Normal 5 2 21 2 8_Category Summary by LOB" xfId="32157"/>
    <cellStyle name="Normal 5 2 21 2 9" xfId="32158"/>
    <cellStyle name="Normal 5 2 21 2_Category Summary by LOB" xfId="32159"/>
    <cellStyle name="Normal 5 2 21 3" xfId="32160"/>
    <cellStyle name="Normal 5 2 21 3 2" xfId="32161"/>
    <cellStyle name="Normal 5 2 21 3 2 2" xfId="32162"/>
    <cellStyle name="Normal 5 2 21 3 2_Category Summary by LOB" xfId="32163"/>
    <cellStyle name="Normal 5 2 21 3 3" xfId="32164"/>
    <cellStyle name="Normal 5 2 21 3 3 2" xfId="32165"/>
    <cellStyle name="Normal 5 2 21 3 3_Category Summary by LOB" xfId="32166"/>
    <cellStyle name="Normal 5 2 21 3 4" xfId="32167"/>
    <cellStyle name="Normal 5 2 21 3 4 2" xfId="32168"/>
    <cellStyle name="Normal 5 2 21 3 4_Category Summary by LOB" xfId="32169"/>
    <cellStyle name="Normal 5 2 21 3 5" xfId="32170"/>
    <cellStyle name="Normal 5 2 21 3 5 2" xfId="32171"/>
    <cellStyle name="Normal 5 2 21 3 5_Category Summary by LOB" xfId="32172"/>
    <cellStyle name="Normal 5 2 21 3 6" xfId="32173"/>
    <cellStyle name="Normal 5 2 21 3 6 2" xfId="32174"/>
    <cellStyle name="Normal 5 2 21 3 6_Category Summary by LOB" xfId="32175"/>
    <cellStyle name="Normal 5 2 21 3 7" xfId="32176"/>
    <cellStyle name="Normal 5 2 21 3 7 2" xfId="32177"/>
    <cellStyle name="Normal 5 2 21 3 7_Category Summary by LOB" xfId="32178"/>
    <cellStyle name="Normal 5 2 21 3 8" xfId="32179"/>
    <cellStyle name="Normal 5 2 21 3 8 2" xfId="32180"/>
    <cellStyle name="Normal 5 2 21 3 8_Category Summary by LOB" xfId="32181"/>
    <cellStyle name="Normal 5 2 21 3 9" xfId="32182"/>
    <cellStyle name="Normal 5 2 21 3_Category Summary by LOB" xfId="32183"/>
    <cellStyle name="Normal 5 2 21 4" xfId="32184"/>
    <cellStyle name="Normal 5 2 21 4 2" xfId="32185"/>
    <cellStyle name="Normal 5 2 21 4_Category Summary by LOB" xfId="32186"/>
    <cellStyle name="Normal 5 2 21 5" xfId="32187"/>
    <cellStyle name="Normal 5 2 21 5 2" xfId="32188"/>
    <cellStyle name="Normal 5 2 21 5_Category Summary by LOB" xfId="32189"/>
    <cellStyle name="Normal 5 2 21 6" xfId="32190"/>
    <cellStyle name="Normal 5 2 21 6 2" xfId="32191"/>
    <cellStyle name="Normal 5 2 21 6_Category Summary by LOB" xfId="32192"/>
    <cellStyle name="Normal 5 2 21 7" xfId="32193"/>
    <cellStyle name="Normal 5 2 21 7 2" xfId="32194"/>
    <cellStyle name="Normal 5 2 21 7_Category Summary by LOB" xfId="32195"/>
    <cellStyle name="Normal 5 2 21 8" xfId="32196"/>
    <cellStyle name="Normal 5 2 21 8 2" xfId="32197"/>
    <cellStyle name="Normal 5 2 21 8_Category Summary by LOB" xfId="32198"/>
    <cellStyle name="Normal 5 2 21 9" xfId="32199"/>
    <cellStyle name="Normal 5 2 21 9 2" xfId="32200"/>
    <cellStyle name="Normal 5 2 21 9_Category Summary by LOB" xfId="32201"/>
    <cellStyle name="Normal 5 2 21_Category Summary by LOB" xfId="32202"/>
    <cellStyle name="Normal 5 2 22" xfId="32203"/>
    <cellStyle name="Normal 5 2 22 10" xfId="32204"/>
    <cellStyle name="Normal 5 2 22 10 2" xfId="32205"/>
    <cellStyle name="Normal 5 2 22 10_Category Summary by LOB" xfId="32206"/>
    <cellStyle name="Normal 5 2 22 11" xfId="32207"/>
    <cellStyle name="Normal 5 2 22 2" xfId="32208"/>
    <cellStyle name="Normal 5 2 22 2 2" xfId="32209"/>
    <cellStyle name="Normal 5 2 22 2 2 2" xfId="32210"/>
    <cellStyle name="Normal 5 2 22 2 2_Category Summary by LOB" xfId="32211"/>
    <cellStyle name="Normal 5 2 22 2 3" xfId="32212"/>
    <cellStyle name="Normal 5 2 22 2 3 2" xfId="32213"/>
    <cellStyle name="Normal 5 2 22 2 3_Category Summary by LOB" xfId="32214"/>
    <cellStyle name="Normal 5 2 22 2 4" xfId="32215"/>
    <cellStyle name="Normal 5 2 22 2 4 2" xfId="32216"/>
    <cellStyle name="Normal 5 2 22 2 4_Category Summary by LOB" xfId="32217"/>
    <cellStyle name="Normal 5 2 22 2 5" xfId="32218"/>
    <cellStyle name="Normal 5 2 22 2 5 2" xfId="32219"/>
    <cellStyle name="Normal 5 2 22 2 5_Category Summary by LOB" xfId="32220"/>
    <cellStyle name="Normal 5 2 22 2 6" xfId="32221"/>
    <cellStyle name="Normal 5 2 22 2 6 2" xfId="32222"/>
    <cellStyle name="Normal 5 2 22 2 6_Category Summary by LOB" xfId="32223"/>
    <cellStyle name="Normal 5 2 22 2 7" xfId="32224"/>
    <cellStyle name="Normal 5 2 22 2 7 2" xfId="32225"/>
    <cellStyle name="Normal 5 2 22 2 7_Category Summary by LOB" xfId="32226"/>
    <cellStyle name="Normal 5 2 22 2 8" xfId="32227"/>
    <cellStyle name="Normal 5 2 22 2 8 2" xfId="32228"/>
    <cellStyle name="Normal 5 2 22 2 8_Category Summary by LOB" xfId="32229"/>
    <cellStyle name="Normal 5 2 22 2 9" xfId="32230"/>
    <cellStyle name="Normal 5 2 22 2_Category Summary by LOB" xfId="32231"/>
    <cellStyle name="Normal 5 2 22 3" xfId="32232"/>
    <cellStyle name="Normal 5 2 22 3 2" xfId="32233"/>
    <cellStyle name="Normal 5 2 22 3 2 2" xfId="32234"/>
    <cellStyle name="Normal 5 2 22 3 2_Category Summary by LOB" xfId="32235"/>
    <cellStyle name="Normal 5 2 22 3 3" xfId="32236"/>
    <cellStyle name="Normal 5 2 22 3 3 2" xfId="32237"/>
    <cellStyle name="Normal 5 2 22 3 3_Category Summary by LOB" xfId="32238"/>
    <cellStyle name="Normal 5 2 22 3 4" xfId="32239"/>
    <cellStyle name="Normal 5 2 22 3 4 2" xfId="32240"/>
    <cellStyle name="Normal 5 2 22 3 4_Category Summary by LOB" xfId="32241"/>
    <cellStyle name="Normal 5 2 22 3 5" xfId="32242"/>
    <cellStyle name="Normal 5 2 22 3 5 2" xfId="32243"/>
    <cellStyle name="Normal 5 2 22 3 5_Category Summary by LOB" xfId="32244"/>
    <cellStyle name="Normal 5 2 22 3 6" xfId="32245"/>
    <cellStyle name="Normal 5 2 22 3 6 2" xfId="32246"/>
    <cellStyle name="Normal 5 2 22 3 6_Category Summary by LOB" xfId="32247"/>
    <cellStyle name="Normal 5 2 22 3 7" xfId="32248"/>
    <cellStyle name="Normal 5 2 22 3 7 2" xfId="32249"/>
    <cellStyle name="Normal 5 2 22 3 7_Category Summary by LOB" xfId="32250"/>
    <cellStyle name="Normal 5 2 22 3 8" xfId="32251"/>
    <cellStyle name="Normal 5 2 22 3 8 2" xfId="32252"/>
    <cellStyle name="Normal 5 2 22 3 8_Category Summary by LOB" xfId="32253"/>
    <cellStyle name="Normal 5 2 22 3 9" xfId="32254"/>
    <cellStyle name="Normal 5 2 22 3_Category Summary by LOB" xfId="32255"/>
    <cellStyle name="Normal 5 2 22 4" xfId="32256"/>
    <cellStyle name="Normal 5 2 22 4 2" xfId="32257"/>
    <cellStyle name="Normal 5 2 22 4_Category Summary by LOB" xfId="32258"/>
    <cellStyle name="Normal 5 2 22 5" xfId="32259"/>
    <cellStyle name="Normal 5 2 22 5 2" xfId="32260"/>
    <cellStyle name="Normal 5 2 22 5_Category Summary by LOB" xfId="32261"/>
    <cellStyle name="Normal 5 2 22 6" xfId="32262"/>
    <cellStyle name="Normal 5 2 22 6 2" xfId="32263"/>
    <cellStyle name="Normal 5 2 22 6_Category Summary by LOB" xfId="32264"/>
    <cellStyle name="Normal 5 2 22 7" xfId="32265"/>
    <cellStyle name="Normal 5 2 22 7 2" xfId="32266"/>
    <cellStyle name="Normal 5 2 22 7_Category Summary by LOB" xfId="32267"/>
    <cellStyle name="Normal 5 2 22 8" xfId="32268"/>
    <cellStyle name="Normal 5 2 22 8 2" xfId="32269"/>
    <cellStyle name="Normal 5 2 22 8_Category Summary by LOB" xfId="32270"/>
    <cellStyle name="Normal 5 2 22 9" xfId="32271"/>
    <cellStyle name="Normal 5 2 22 9 2" xfId="32272"/>
    <cellStyle name="Normal 5 2 22 9_Category Summary by LOB" xfId="32273"/>
    <cellStyle name="Normal 5 2 22_Category Summary by LOB" xfId="32274"/>
    <cellStyle name="Normal 5 2 23" xfId="32275"/>
    <cellStyle name="Normal 5 2 23 10" xfId="32276"/>
    <cellStyle name="Normal 5 2 23 10 2" xfId="32277"/>
    <cellStyle name="Normal 5 2 23 10_Category Summary by LOB" xfId="32278"/>
    <cellStyle name="Normal 5 2 23 11" xfId="32279"/>
    <cellStyle name="Normal 5 2 23 2" xfId="32280"/>
    <cellStyle name="Normal 5 2 23 2 2" xfId="32281"/>
    <cellStyle name="Normal 5 2 23 2 2 2" xfId="32282"/>
    <cellStyle name="Normal 5 2 23 2 2_Category Summary by LOB" xfId="32283"/>
    <cellStyle name="Normal 5 2 23 2 3" xfId="32284"/>
    <cellStyle name="Normal 5 2 23 2 3 2" xfId="32285"/>
    <cellStyle name="Normal 5 2 23 2 3_Category Summary by LOB" xfId="32286"/>
    <cellStyle name="Normal 5 2 23 2 4" xfId="32287"/>
    <cellStyle name="Normal 5 2 23 2 4 2" xfId="32288"/>
    <cellStyle name="Normal 5 2 23 2 4_Category Summary by LOB" xfId="32289"/>
    <cellStyle name="Normal 5 2 23 2 5" xfId="32290"/>
    <cellStyle name="Normal 5 2 23 2 5 2" xfId="32291"/>
    <cellStyle name="Normal 5 2 23 2 5_Category Summary by LOB" xfId="32292"/>
    <cellStyle name="Normal 5 2 23 2 6" xfId="32293"/>
    <cellStyle name="Normal 5 2 23 2 6 2" xfId="32294"/>
    <cellStyle name="Normal 5 2 23 2 6_Category Summary by LOB" xfId="32295"/>
    <cellStyle name="Normal 5 2 23 2 7" xfId="32296"/>
    <cellStyle name="Normal 5 2 23 2 7 2" xfId="32297"/>
    <cellStyle name="Normal 5 2 23 2 7_Category Summary by LOB" xfId="32298"/>
    <cellStyle name="Normal 5 2 23 2 8" xfId="32299"/>
    <cellStyle name="Normal 5 2 23 2 8 2" xfId="32300"/>
    <cellStyle name="Normal 5 2 23 2 8_Category Summary by LOB" xfId="32301"/>
    <cellStyle name="Normal 5 2 23 2 9" xfId="32302"/>
    <cellStyle name="Normal 5 2 23 2_Category Summary by LOB" xfId="32303"/>
    <cellStyle name="Normal 5 2 23 3" xfId="32304"/>
    <cellStyle name="Normal 5 2 23 3 2" xfId="32305"/>
    <cellStyle name="Normal 5 2 23 3 2 2" xfId="32306"/>
    <cellStyle name="Normal 5 2 23 3 2_Category Summary by LOB" xfId="32307"/>
    <cellStyle name="Normal 5 2 23 3 3" xfId="32308"/>
    <cellStyle name="Normal 5 2 23 3 3 2" xfId="32309"/>
    <cellStyle name="Normal 5 2 23 3 3_Category Summary by LOB" xfId="32310"/>
    <cellStyle name="Normal 5 2 23 3 4" xfId="32311"/>
    <cellStyle name="Normal 5 2 23 3 4 2" xfId="32312"/>
    <cellStyle name="Normal 5 2 23 3 4_Category Summary by LOB" xfId="32313"/>
    <cellStyle name="Normal 5 2 23 3 5" xfId="32314"/>
    <cellStyle name="Normal 5 2 23 3 5 2" xfId="32315"/>
    <cellStyle name="Normal 5 2 23 3 5_Category Summary by LOB" xfId="32316"/>
    <cellStyle name="Normal 5 2 23 3 6" xfId="32317"/>
    <cellStyle name="Normal 5 2 23 3 6 2" xfId="32318"/>
    <cellStyle name="Normal 5 2 23 3 6_Category Summary by LOB" xfId="32319"/>
    <cellStyle name="Normal 5 2 23 3 7" xfId="32320"/>
    <cellStyle name="Normal 5 2 23 3 7 2" xfId="32321"/>
    <cellStyle name="Normal 5 2 23 3 7_Category Summary by LOB" xfId="32322"/>
    <cellStyle name="Normal 5 2 23 3 8" xfId="32323"/>
    <cellStyle name="Normal 5 2 23 3 8 2" xfId="32324"/>
    <cellStyle name="Normal 5 2 23 3 8_Category Summary by LOB" xfId="32325"/>
    <cellStyle name="Normal 5 2 23 3 9" xfId="32326"/>
    <cellStyle name="Normal 5 2 23 3_Category Summary by LOB" xfId="32327"/>
    <cellStyle name="Normal 5 2 23 4" xfId="32328"/>
    <cellStyle name="Normal 5 2 23 4 2" xfId="32329"/>
    <cellStyle name="Normal 5 2 23 4_Category Summary by LOB" xfId="32330"/>
    <cellStyle name="Normal 5 2 23 5" xfId="32331"/>
    <cellStyle name="Normal 5 2 23 5 2" xfId="32332"/>
    <cellStyle name="Normal 5 2 23 5_Category Summary by LOB" xfId="32333"/>
    <cellStyle name="Normal 5 2 23 6" xfId="32334"/>
    <cellStyle name="Normal 5 2 23 6 2" xfId="32335"/>
    <cellStyle name="Normal 5 2 23 6_Category Summary by LOB" xfId="32336"/>
    <cellStyle name="Normal 5 2 23 7" xfId="32337"/>
    <cellStyle name="Normal 5 2 23 7 2" xfId="32338"/>
    <cellStyle name="Normal 5 2 23 7_Category Summary by LOB" xfId="32339"/>
    <cellStyle name="Normal 5 2 23 8" xfId="32340"/>
    <cellStyle name="Normal 5 2 23 8 2" xfId="32341"/>
    <cellStyle name="Normal 5 2 23 8_Category Summary by LOB" xfId="32342"/>
    <cellStyle name="Normal 5 2 23 9" xfId="32343"/>
    <cellStyle name="Normal 5 2 23 9 2" xfId="32344"/>
    <cellStyle name="Normal 5 2 23 9_Category Summary by LOB" xfId="32345"/>
    <cellStyle name="Normal 5 2 23_Category Summary by LOB" xfId="32346"/>
    <cellStyle name="Normal 5 2 24" xfId="32347"/>
    <cellStyle name="Normal 5 2 24 2" xfId="32348"/>
    <cellStyle name="Normal 5 2 24 2 2" xfId="32349"/>
    <cellStyle name="Normal 5 2 24 2_Category Summary by LOB" xfId="32350"/>
    <cellStyle name="Normal 5 2 24 3" xfId="32351"/>
    <cellStyle name="Normal 5 2 24 3 2" xfId="32352"/>
    <cellStyle name="Normal 5 2 24 3_Category Summary by LOB" xfId="32353"/>
    <cellStyle name="Normal 5 2 24 4" xfId="32354"/>
    <cellStyle name="Normal 5 2 24 4 2" xfId="32355"/>
    <cellStyle name="Normal 5 2 24 4_Category Summary by LOB" xfId="32356"/>
    <cellStyle name="Normal 5 2 24 5" xfId="32357"/>
    <cellStyle name="Normal 5 2 24 5 2" xfId="32358"/>
    <cellStyle name="Normal 5 2 24 5_Category Summary by LOB" xfId="32359"/>
    <cellStyle name="Normal 5 2 24 6" xfId="32360"/>
    <cellStyle name="Normal 5 2 24 6 2" xfId="32361"/>
    <cellStyle name="Normal 5 2 24 6_Category Summary by LOB" xfId="32362"/>
    <cellStyle name="Normal 5 2 24 7" xfId="32363"/>
    <cellStyle name="Normal 5 2 24 7 2" xfId="32364"/>
    <cellStyle name="Normal 5 2 24 7_Category Summary by LOB" xfId="32365"/>
    <cellStyle name="Normal 5 2 24 8" xfId="32366"/>
    <cellStyle name="Normal 5 2 24 8 2" xfId="32367"/>
    <cellStyle name="Normal 5 2 24 8_Category Summary by LOB" xfId="32368"/>
    <cellStyle name="Normal 5 2 24 9" xfId="32369"/>
    <cellStyle name="Normal 5 2 24_Category Summary by LOB" xfId="32370"/>
    <cellStyle name="Normal 5 2 25" xfId="32371"/>
    <cellStyle name="Normal 5 2 25 2" xfId="32372"/>
    <cellStyle name="Normal 5 2 25 2 2" xfId="32373"/>
    <cellStyle name="Normal 5 2 25 2_Category Summary by LOB" xfId="32374"/>
    <cellStyle name="Normal 5 2 25 3" xfId="32375"/>
    <cellStyle name="Normal 5 2 25 3 2" xfId="32376"/>
    <cellStyle name="Normal 5 2 25 3_Category Summary by LOB" xfId="32377"/>
    <cellStyle name="Normal 5 2 25 4" xfId="32378"/>
    <cellStyle name="Normal 5 2 25 4 2" xfId="32379"/>
    <cellStyle name="Normal 5 2 25 4_Category Summary by LOB" xfId="32380"/>
    <cellStyle name="Normal 5 2 25 5" xfId="32381"/>
    <cellStyle name="Normal 5 2 25 5 2" xfId="32382"/>
    <cellStyle name="Normal 5 2 25 5_Category Summary by LOB" xfId="32383"/>
    <cellStyle name="Normal 5 2 25 6" xfId="32384"/>
    <cellStyle name="Normal 5 2 25 6 2" xfId="32385"/>
    <cellStyle name="Normal 5 2 25 6_Category Summary by LOB" xfId="32386"/>
    <cellStyle name="Normal 5 2 25 7" xfId="32387"/>
    <cellStyle name="Normal 5 2 25 7 2" xfId="32388"/>
    <cellStyle name="Normal 5 2 25 7_Category Summary by LOB" xfId="32389"/>
    <cellStyle name="Normal 5 2 25 8" xfId="32390"/>
    <cellStyle name="Normal 5 2 25 8 2" xfId="32391"/>
    <cellStyle name="Normal 5 2 25 8_Category Summary by LOB" xfId="32392"/>
    <cellStyle name="Normal 5 2 25 9" xfId="32393"/>
    <cellStyle name="Normal 5 2 25_Category Summary by LOB" xfId="32394"/>
    <cellStyle name="Normal 5 2 26" xfId="32395"/>
    <cellStyle name="Normal 5 2 26 2" xfId="32396"/>
    <cellStyle name="Normal 5 2 26_Category Summary by LOB" xfId="32397"/>
    <cellStyle name="Normal 5 2 27" xfId="32398"/>
    <cellStyle name="Normal 5 2 27 2" xfId="32399"/>
    <cellStyle name="Normal 5 2 27_Category Summary by LOB" xfId="32400"/>
    <cellStyle name="Normal 5 2 28" xfId="32401"/>
    <cellStyle name="Normal 5 2 28 2" xfId="32402"/>
    <cellStyle name="Normal 5 2 28_Category Summary by LOB" xfId="32403"/>
    <cellStyle name="Normal 5 2 29" xfId="32404"/>
    <cellStyle name="Normal 5 2 29 2" xfId="32405"/>
    <cellStyle name="Normal 5 2 29_Category Summary by LOB" xfId="32406"/>
    <cellStyle name="Normal 5 2 3" xfId="32407"/>
    <cellStyle name="Normal 5 2 3 10" xfId="32408"/>
    <cellStyle name="Normal 5 2 3 10 2" xfId="32409"/>
    <cellStyle name="Normal 5 2 3 10_Category Summary by LOB" xfId="32410"/>
    <cellStyle name="Normal 5 2 3 11" xfId="32411"/>
    <cellStyle name="Normal 5 2 3 12" xfId="32412"/>
    <cellStyle name="Normal 5 2 3 2" xfId="32413"/>
    <cellStyle name="Normal 5 2 3 2 2" xfId="32414"/>
    <cellStyle name="Normal 5 2 3 2 2 2" xfId="32415"/>
    <cellStyle name="Normal 5 2 3 2 2_Category Summary by LOB" xfId="32416"/>
    <cellStyle name="Normal 5 2 3 2 3" xfId="32417"/>
    <cellStyle name="Normal 5 2 3 2 3 2" xfId="32418"/>
    <cellStyle name="Normal 5 2 3 2 3_Category Summary by LOB" xfId="32419"/>
    <cellStyle name="Normal 5 2 3 2 4" xfId="32420"/>
    <cellStyle name="Normal 5 2 3 2 4 2" xfId="32421"/>
    <cellStyle name="Normal 5 2 3 2 4_Category Summary by LOB" xfId="32422"/>
    <cellStyle name="Normal 5 2 3 2 5" xfId="32423"/>
    <cellStyle name="Normal 5 2 3 2 5 2" xfId="32424"/>
    <cellStyle name="Normal 5 2 3 2 5_Category Summary by LOB" xfId="32425"/>
    <cellStyle name="Normal 5 2 3 2 6" xfId="32426"/>
    <cellStyle name="Normal 5 2 3 2 6 2" xfId="32427"/>
    <cellStyle name="Normal 5 2 3 2 6_Category Summary by LOB" xfId="32428"/>
    <cellStyle name="Normal 5 2 3 2 7" xfId="32429"/>
    <cellStyle name="Normal 5 2 3 2 7 2" xfId="32430"/>
    <cellStyle name="Normal 5 2 3 2 7_Category Summary by LOB" xfId="32431"/>
    <cellStyle name="Normal 5 2 3 2 8" xfId="32432"/>
    <cellStyle name="Normal 5 2 3 2 8 2" xfId="32433"/>
    <cellStyle name="Normal 5 2 3 2 8_Category Summary by LOB" xfId="32434"/>
    <cellStyle name="Normal 5 2 3 2 9" xfId="32435"/>
    <cellStyle name="Normal 5 2 3 2_Category Summary by LOB" xfId="32436"/>
    <cellStyle name="Normal 5 2 3 3" xfId="32437"/>
    <cellStyle name="Normal 5 2 3 3 2" xfId="32438"/>
    <cellStyle name="Normal 5 2 3 3 2 2" xfId="32439"/>
    <cellStyle name="Normal 5 2 3 3 2_Category Summary by LOB" xfId="32440"/>
    <cellStyle name="Normal 5 2 3 3 3" xfId="32441"/>
    <cellStyle name="Normal 5 2 3 3 3 2" xfId="32442"/>
    <cellStyle name="Normal 5 2 3 3 3_Category Summary by LOB" xfId="32443"/>
    <cellStyle name="Normal 5 2 3 3 4" xfId="32444"/>
    <cellStyle name="Normal 5 2 3 3 4 2" xfId="32445"/>
    <cellStyle name="Normal 5 2 3 3 4_Category Summary by LOB" xfId="32446"/>
    <cellStyle name="Normal 5 2 3 3 5" xfId="32447"/>
    <cellStyle name="Normal 5 2 3 3 5 2" xfId="32448"/>
    <cellStyle name="Normal 5 2 3 3 5_Category Summary by LOB" xfId="32449"/>
    <cellStyle name="Normal 5 2 3 3 6" xfId="32450"/>
    <cellStyle name="Normal 5 2 3 3 6 2" xfId="32451"/>
    <cellStyle name="Normal 5 2 3 3 6_Category Summary by LOB" xfId="32452"/>
    <cellStyle name="Normal 5 2 3 3 7" xfId="32453"/>
    <cellStyle name="Normal 5 2 3 3 7 2" xfId="32454"/>
    <cellStyle name="Normal 5 2 3 3 7_Category Summary by LOB" xfId="32455"/>
    <cellStyle name="Normal 5 2 3 3 8" xfId="32456"/>
    <cellStyle name="Normal 5 2 3 3 8 2" xfId="32457"/>
    <cellStyle name="Normal 5 2 3 3 8_Category Summary by LOB" xfId="32458"/>
    <cellStyle name="Normal 5 2 3 3 9" xfId="32459"/>
    <cellStyle name="Normal 5 2 3 3_Category Summary by LOB" xfId="32460"/>
    <cellStyle name="Normal 5 2 3 4" xfId="32461"/>
    <cellStyle name="Normal 5 2 3 4 2" xfId="32462"/>
    <cellStyle name="Normal 5 2 3 4_Category Summary by LOB" xfId="32463"/>
    <cellStyle name="Normal 5 2 3 5" xfId="32464"/>
    <cellStyle name="Normal 5 2 3 5 2" xfId="32465"/>
    <cellStyle name="Normal 5 2 3 5_Category Summary by LOB" xfId="32466"/>
    <cellStyle name="Normal 5 2 3 6" xfId="32467"/>
    <cellStyle name="Normal 5 2 3 6 2" xfId="32468"/>
    <cellStyle name="Normal 5 2 3 6_Category Summary by LOB" xfId="32469"/>
    <cellStyle name="Normal 5 2 3 7" xfId="32470"/>
    <cellStyle name="Normal 5 2 3 7 2" xfId="32471"/>
    <cellStyle name="Normal 5 2 3 7_Category Summary by LOB" xfId="32472"/>
    <cellStyle name="Normal 5 2 3 8" xfId="32473"/>
    <cellStyle name="Normal 5 2 3 8 2" xfId="32474"/>
    <cellStyle name="Normal 5 2 3 8_Category Summary by LOB" xfId="32475"/>
    <cellStyle name="Normal 5 2 3 9" xfId="32476"/>
    <cellStyle name="Normal 5 2 3 9 2" xfId="32477"/>
    <cellStyle name="Normal 5 2 3 9_Category Summary by LOB" xfId="32478"/>
    <cellStyle name="Normal 5 2 3_Category Summary by LOB" xfId="32479"/>
    <cellStyle name="Normal 5 2 30" xfId="32480"/>
    <cellStyle name="Normal 5 2 30 2" xfId="32481"/>
    <cellStyle name="Normal 5 2 30_Category Summary by LOB" xfId="32482"/>
    <cellStyle name="Normal 5 2 31" xfId="32483"/>
    <cellStyle name="Normal 5 2 31 2" xfId="32484"/>
    <cellStyle name="Normal 5 2 31_Category Summary by LOB" xfId="32485"/>
    <cellStyle name="Normal 5 2 32" xfId="32486"/>
    <cellStyle name="Normal 5 2 32 2" xfId="32487"/>
    <cellStyle name="Normal 5 2 32_Category Summary by LOB" xfId="32488"/>
    <cellStyle name="Normal 5 2 33" xfId="32489"/>
    <cellStyle name="Normal 5 2 34" xfId="32490"/>
    <cellStyle name="Normal 5 2 35" xfId="32491"/>
    <cellStyle name="Normal 5 2 36" xfId="32492"/>
    <cellStyle name="Normal 5 2 37" xfId="32493"/>
    <cellStyle name="Normal 5 2 38" xfId="32494"/>
    <cellStyle name="Normal 5 2 39" xfId="32495"/>
    <cellStyle name="Normal 5 2 4" xfId="32496"/>
    <cellStyle name="Normal 5 2 4 10" xfId="32497"/>
    <cellStyle name="Normal 5 2 4 10 2" xfId="32498"/>
    <cellStyle name="Normal 5 2 4 10_Category Summary by LOB" xfId="32499"/>
    <cellStyle name="Normal 5 2 4 11" xfId="32500"/>
    <cellStyle name="Normal 5 2 4 2" xfId="32501"/>
    <cellStyle name="Normal 5 2 4 2 2" xfId="32502"/>
    <cellStyle name="Normal 5 2 4 2 2 2" xfId="32503"/>
    <cellStyle name="Normal 5 2 4 2 2_Category Summary by LOB" xfId="32504"/>
    <cellStyle name="Normal 5 2 4 2 3" xfId="32505"/>
    <cellStyle name="Normal 5 2 4 2 3 2" xfId="32506"/>
    <cellStyle name="Normal 5 2 4 2 3_Category Summary by LOB" xfId="32507"/>
    <cellStyle name="Normal 5 2 4 2 4" xfId="32508"/>
    <cellStyle name="Normal 5 2 4 2 4 2" xfId="32509"/>
    <cellStyle name="Normal 5 2 4 2 4_Category Summary by LOB" xfId="32510"/>
    <cellStyle name="Normal 5 2 4 2 5" xfId="32511"/>
    <cellStyle name="Normal 5 2 4 2 5 2" xfId="32512"/>
    <cellStyle name="Normal 5 2 4 2 5_Category Summary by LOB" xfId="32513"/>
    <cellStyle name="Normal 5 2 4 2 6" xfId="32514"/>
    <cellStyle name="Normal 5 2 4 2 6 2" xfId="32515"/>
    <cellStyle name="Normal 5 2 4 2 6_Category Summary by LOB" xfId="32516"/>
    <cellStyle name="Normal 5 2 4 2 7" xfId="32517"/>
    <cellStyle name="Normal 5 2 4 2 7 2" xfId="32518"/>
    <cellStyle name="Normal 5 2 4 2 7_Category Summary by LOB" xfId="32519"/>
    <cellStyle name="Normal 5 2 4 2 8" xfId="32520"/>
    <cellStyle name="Normal 5 2 4 2 8 2" xfId="32521"/>
    <cellStyle name="Normal 5 2 4 2 8_Category Summary by LOB" xfId="32522"/>
    <cellStyle name="Normal 5 2 4 2 9" xfId="32523"/>
    <cellStyle name="Normal 5 2 4 2_Category Summary by LOB" xfId="32524"/>
    <cellStyle name="Normal 5 2 4 3" xfId="32525"/>
    <cellStyle name="Normal 5 2 4 3 2" xfId="32526"/>
    <cellStyle name="Normal 5 2 4 3 2 2" xfId="32527"/>
    <cellStyle name="Normal 5 2 4 3 2_Category Summary by LOB" xfId="32528"/>
    <cellStyle name="Normal 5 2 4 3 3" xfId="32529"/>
    <cellStyle name="Normal 5 2 4 3 3 2" xfId="32530"/>
    <cellStyle name="Normal 5 2 4 3 3_Category Summary by LOB" xfId="32531"/>
    <cellStyle name="Normal 5 2 4 3 4" xfId="32532"/>
    <cellStyle name="Normal 5 2 4 3 4 2" xfId="32533"/>
    <cellStyle name="Normal 5 2 4 3 4_Category Summary by LOB" xfId="32534"/>
    <cellStyle name="Normal 5 2 4 3 5" xfId="32535"/>
    <cellStyle name="Normal 5 2 4 3 5 2" xfId="32536"/>
    <cellStyle name="Normal 5 2 4 3 5_Category Summary by LOB" xfId="32537"/>
    <cellStyle name="Normal 5 2 4 3 6" xfId="32538"/>
    <cellStyle name="Normal 5 2 4 3 6 2" xfId="32539"/>
    <cellStyle name="Normal 5 2 4 3 6_Category Summary by LOB" xfId="32540"/>
    <cellStyle name="Normal 5 2 4 3 7" xfId="32541"/>
    <cellStyle name="Normal 5 2 4 3 7 2" xfId="32542"/>
    <cellStyle name="Normal 5 2 4 3 7_Category Summary by LOB" xfId="32543"/>
    <cellStyle name="Normal 5 2 4 3 8" xfId="32544"/>
    <cellStyle name="Normal 5 2 4 3 8 2" xfId="32545"/>
    <cellStyle name="Normal 5 2 4 3 8_Category Summary by LOB" xfId="32546"/>
    <cellStyle name="Normal 5 2 4 3 9" xfId="32547"/>
    <cellStyle name="Normal 5 2 4 3_Category Summary by LOB" xfId="32548"/>
    <cellStyle name="Normal 5 2 4 4" xfId="32549"/>
    <cellStyle name="Normal 5 2 4 4 2" xfId="32550"/>
    <cellStyle name="Normal 5 2 4 4_Category Summary by LOB" xfId="32551"/>
    <cellStyle name="Normal 5 2 4 5" xfId="32552"/>
    <cellStyle name="Normal 5 2 4 5 2" xfId="32553"/>
    <cellStyle name="Normal 5 2 4 5_Category Summary by LOB" xfId="32554"/>
    <cellStyle name="Normal 5 2 4 6" xfId="32555"/>
    <cellStyle name="Normal 5 2 4 6 2" xfId="32556"/>
    <cellStyle name="Normal 5 2 4 6_Category Summary by LOB" xfId="32557"/>
    <cellStyle name="Normal 5 2 4 7" xfId="32558"/>
    <cellStyle name="Normal 5 2 4 7 2" xfId="32559"/>
    <cellStyle name="Normal 5 2 4 7_Category Summary by LOB" xfId="32560"/>
    <cellStyle name="Normal 5 2 4 8" xfId="32561"/>
    <cellStyle name="Normal 5 2 4 8 2" xfId="32562"/>
    <cellStyle name="Normal 5 2 4 8_Category Summary by LOB" xfId="32563"/>
    <cellStyle name="Normal 5 2 4 9" xfId="32564"/>
    <cellStyle name="Normal 5 2 4 9 2" xfId="32565"/>
    <cellStyle name="Normal 5 2 4 9_Category Summary by LOB" xfId="32566"/>
    <cellStyle name="Normal 5 2 4_Category Summary by LOB" xfId="32567"/>
    <cellStyle name="Normal 5 2 40" xfId="32568"/>
    <cellStyle name="Normal 5 2 5" xfId="32569"/>
    <cellStyle name="Normal 5 2 5 10" xfId="32570"/>
    <cellStyle name="Normal 5 2 5 10 2" xfId="32571"/>
    <cellStyle name="Normal 5 2 5 10_Category Summary by LOB" xfId="32572"/>
    <cellStyle name="Normal 5 2 5 11" xfId="32573"/>
    <cellStyle name="Normal 5 2 5 2" xfId="32574"/>
    <cellStyle name="Normal 5 2 5 2 2" xfId="32575"/>
    <cellStyle name="Normal 5 2 5 2 2 2" xfId="32576"/>
    <cellStyle name="Normal 5 2 5 2 2_Category Summary by LOB" xfId="32577"/>
    <cellStyle name="Normal 5 2 5 2 3" xfId="32578"/>
    <cellStyle name="Normal 5 2 5 2 3 2" xfId="32579"/>
    <cellStyle name="Normal 5 2 5 2 3_Category Summary by LOB" xfId="32580"/>
    <cellStyle name="Normal 5 2 5 2 4" xfId="32581"/>
    <cellStyle name="Normal 5 2 5 2 4 2" xfId="32582"/>
    <cellStyle name="Normal 5 2 5 2 4_Category Summary by LOB" xfId="32583"/>
    <cellStyle name="Normal 5 2 5 2 5" xfId="32584"/>
    <cellStyle name="Normal 5 2 5 2 5 2" xfId="32585"/>
    <cellStyle name="Normal 5 2 5 2 5_Category Summary by LOB" xfId="32586"/>
    <cellStyle name="Normal 5 2 5 2 6" xfId="32587"/>
    <cellStyle name="Normal 5 2 5 2 6 2" xfId="32588"/>
    <cellStyle name="Normal 5 2 5 2 6_Category Summary by LOB" xfId="32589"/>
    <cellStyle name="Normal 5 2 5 2 7" xfId="32590"/>
    <cellStyle name="Normal 5 2 5 2 7 2" xfId="32591"/>
    <cellStyle name="Normal 5 2 5 2 7_Category Summary by LOB" xfId="32592"/>
    <cellStyle name="Normal 5 2 5 2 8" xfId="32593"/>
    <cellStyle name="Normal 5 2 5 2 8 2" xfId="32594"/>
    <cellStyle name="Normal 5 2 5 2 8_Category Summary by LOB" xfId="32595"/>
    <cellStyle name="Normal 5 2 5 2 9" xfId="32596"/>
    <cellStyle name="Normal 5 2 5 2_Category Summary by LOB" xfId="32597"/>
    <cellStyle name="Normal 5 2 5 3" xfId="32598"/>
    <cellStyle name="Normal 5 2 5 3 2" xfId="32599"/>
    <cellStyle name="Normal 5 2 5 3 2 2" xfId="32600"/>
    <cellStyle name="Normal 5 2 5 3 2_Category Summary by LOB" xfId="32601"/>
    <cellStyle name="Normal 5 2 5 3 3" xfId="32602"/>
    <cellStyle name="Normal 5 2 5 3 3 2" xfId="32603"/>
    <cellStyle name="Normal 5 2 5 3 3_Category Summary by LOB" xfId="32604"/>
    <cellStyle name="Normal 5 2 5 3 4" xfId="32605"/>
    <cellStyle name="Normal 5 2 5 3 4 2" xfId="32606"/>
    <cellStyle name="Normal 5 2 5 3 4_Category Summary by LOB" xfId="32607"/>
    <cellStyle name="Normal 5 2 5 3 5" xfId="32608"/>
    <cellStyle name="Normal 5 2 5 3 5 2" xfId="32609"/>
    <cellStyle name="Normal 5 2 5 3 5_Category Summary by LOB" xfId="32610"/>
    <cellStyle name="Normal 5 2 5 3 6" xfId="32611"/>
    <cellStyle name="Normal 5 2 5 3 6 2" xfId="32612"/>
    <cellStyle name="Normal 5 2 5 3 6_Category Summary by LOB" xfId="32613"/>
    <cellStyle name="Normal 5 2 5 3 7" xfId="32614"/>
    <cellStyle name="Normal 5 2 5 3 7 2" xfId="32615"/>
    <cellStyle name="Normal 5 2 5 3 7_Category Summary by LOB" xfId="32616"/>
    <cellStyle name="Normal 5 2 5 3 8" xfId="32617"/>
    <cellStyle name="Normal 5 2 5 3 8 2" xfId="32618"/>
    <cellStyle name="Normal 5 2 5 3 8_Category Summary by LOB" xfId="32619"/>
    <cellStyle name="Normal 5 2 5 3 9" xfId="32620"/>
    <cellStyle name="Normal 5 2 5 3_Category Summary by LOB" xfId="32621"/>
    <cellStyle name="Normal 5 2 5 4" xfId="32622"/>
    <cellStyle name="Normal 5 2 5 4 2" xfId="32623"/>
    <cellStyle name="Normal 5 2 5 4_Category Summary by LOB" xfId="32624"/>
    <cellStyle name="Normal 5 2 5 5" xfId="32625"/>
    <cellStyle name="Normal 5 2 5 5 2" xfId="32626"/>
    <cellStyle name="Normal 5 2 5 5_Category Summary by LOB" xfId="32627"/>
    <cellStyle name="Normal 5 2 5 6" xfId="32628"/>
    <cellStyle name="Normal 5 2 5 6 2" xfId="32629"/>
    <cellStyle name="Normal 5 2 5 6_Category Summary by LOB" xfId="32630"/>
    <cellStyle name="Normal 5 2 5 7" xfId="32631"/>
    <cellStyle name="Normal 5 2 5 7 2" xfId="32632"/>
    <cellStyle name="Normal 5 2 5 7_Category Summary by LOB" xfId="32633"/>
    <cellStyle name="Normal 5 2 5 8" xfId="32634"/>
    <cellStyle name="Normal 5 2 5 8 2" xfId="32635"/>
    <cellStyle name="Normal 5 2 5 8_Category Summary by LOB" xfId="32636"/>
    <cellStyle name="Normal 5 2 5 9" xfId="32637"/>
    <cellStyle name="Normal 5 2 5 9 2" xfId="32638"/>
    <cellStyle name="Normal 5 2 5 9_Category Summary by LOB" xfId="32639"/>
    <cellStyle name="Normal 5 2 5_Category Summary by LOB" xfId="32640"/>
    <cellStyle name="Normal 5 2 6" xfId="32641"/>
    <cellStyle name="Normal 5 2 6 10" xfId="32642"/>
    <cellStyle name="Normal 5 2 6 10 2" xfId="32643"/>
    <cellStyle name="Normal 5 2 6 10_Category Summary by LOB" xfId="32644"/>
    <cellStyle name="Normal 5 2 6 11" xfId="32645"/>
    <cellStyle name="Normal 5 2 6 2" xfId="32646"/>
    <cellStyle name="Normal 5 2 6 2 2" xfId="32647"/>
    <cellStyle name="Normal 5 2 6 2 2 2" xfId="32648"/>
    <cellStyle name="Normal 5 2 6 2 2_Category Summary by LOB" xfId="32649"/>
    <cellStyle name="Normal 5 2 6 2 3" xfId="32650"/>
    <cellStyle name="Normal 5 2 6 2 3 2" xfId="32651"/>
    <cellStyle name="Normal 5 2 6 2 3_Category Summary by LOB" xfId="32652"/>
    <cellStyle name="Normal 5 2 6 2 4" xfId="32653"/>
    <cellStyle name="Normal 5 2 6 2 4 2" xfId="32654"/>
    <cellStyle name="Normal 5 2 6 2 4_Category Summary by LOB" xfId="32655"/>
    <cellStyle name="Normal 5 2 6 2 5" xfId="32656"/>
    <cellStyle name="Normal 5 2 6 2 5 2" xfId="32657"/>
    <cellStyle name="Normal 5 2 6 2 5_Category Summary by LOB" xfId="32658"/>
    <cellStyle name="Normal 5 2 6 2 6" xfId="32659"/>
    <cellStyle name="Normal 5 2 6 2 6 2" xfId="32660"/>
    <cellStyle name="Normal 5 2 6 2 6_Category Summary by LOB" xfId="32661"/>
    <cellStyle name="Normal 5 2 6 2 7" xfId="32662"/>
    <cellStyle name="Normal 5 2 6 2 7 2" xfId="32663"/>
    <cellStyle name="Normal 5 2 6 2 7_Category Summary by LOB" xfId="32664"/>
    <cellStyle name="Normal 5 2 6 2 8" xfId="32665"/>
    <cellStyle name="Normal 5 2 6 2 8 2" xfId="32666"/>
    <cellStyle name="Normal 5 2 6 2 8_Category Summary by LOB" xfId="32667"/>
    <cellStyle name="Normal 5 2 6 2 9" xfId="32668"/>
    <cellStyle name="Normal 5 2 6 2_Category Summary by LOB" xfId="32669"/>
    <cellStyle name="Normal 5 2 6 3" xfId="32670"/>
    <cellStyle name="Normal 5 2 6 3 2" xfId="32671"/>
    <cellStyle name="Normal 5 2 6 3 2 2" xfId="32672"/>
    <cellStyle name="Normal 5 2 6 3 2_Category Summary by LOB" xfId="32673"/>
    <cellStyle name="Normal 5 2 6 3 3" xfId="32674"/>
    <cellStyle name="Normal 5 2 6 3 3 2" xfId="32675"/>
    <cellStyle name="Normal 5 2 6 3 3_Category Summary by LOB" xfId="32676"/>
    <cellStyle name="Normal 5 2 6 3 4" xfId="32677"/>
    <cellStyle name="Normal 5 2 6 3 4 2" xfId="32678"/>
    <cellStyle name="Normal 5 2 6 3 4_Category Summary by LOB" xfId="32679"/>
    <cellStyle name="Normal 5 2 6 3 5" xfId="32680"/>
    <cellStyle name="Normal 5 2 6 3 5 2" xfId="32681"/>
    <cellStyle name="Normal 5 2 6 3 5_Category Summary by LOB" xfId="32682"/>
    <cellStyle name="Normal 5 2 6 3 6" xfId="32683"/>
    <cellStyle name="Normal 5 2 6 3 6 2" xfId="32684"/>
    <cellStyle name="Normal 5 2 6 3 6_Category Summary by LOB" xfId="32685"/>
    <cellStyle name="Normal 5 2 6 3 7" xfId="32686"/>
    <cellStyle name="Normal 5 2 6 3 7 2" xfId="32687"/>
    <cellStyle name="Normal 5 2 6 3 7_Category Summary by LOB" xfId="32688"/>
    <cellStyle name="Normal 5 2 6 3 8" xfId="32689"/>
    <cellStyle name="Normal 5 2 6 3 8 2" xfId="32690"/>
    <cellStyle name="Normal 5 2 6 3 8_Category Summary by LOB" xfId="32691"/>
    <cellStyle name="Normal 5 2 6 3 9" xfId="32692"/>
    <cellStyle name="Normal 5 2 6 3_Category Summary by LOB" xfId="32693"/>
    <cellStyle name="Normal 5 2 6 4" xfId="32694"/>
    <cellStyle name="Normal 5 2 6 4 2" xfId="32695"/>
    <cellStyle name="Normal 5 2 6 4_Category Summary by LOB" xfId="32696"/>
    <cellStyle name="Normal 5 2 6 5" xfId="32697"/>
    <cellStyle name="Normal 5 2 6 5 2" xfId="32698"/>
    <cellStyle name="Normal 5 2 6 5_Category Summary by LOB" xfId="32699"/>
    <cellStyle name="Normal 5 2 6 6" xfId="32700"/>
    <cellStyle name="Normal 5 2 6 6 2" xfId="32701"/>
    <cellStyle name="Normal 5 2 6 6_Category Summary by LOB" xfId="32702"/>
    <cellStyle name="Normal 5 2 6 7" xfId="32703"/>
    <cellStyle name="Normal 5 2 6 7 2" xfId="32704"/>
    <cellStyle name="Normal 5 2 6 7_Category Summary by LOB" xfId="32705"/>
    <cellStyle name="Normal 5 2 6 8" xfId="32706"/>
    <cellStyle name="Normal 5 2 6 8 2" xfId="32707"/>
    <cellStyle name="Normal 5 2 6 8_Category Summary by LOB" xfId="32708"/>
    <cellStyle name="Normal 5 2 6 9" xfId="32709"/>
    <cellStyle name="Normal 5 2 6 9 2" xfId="32710"/>
    <cellStyle name="Normal 5 2 6 9_Category Summary by LOB" xfId="32711"/>
    <cellStyle name="Normal 5 2 6_Category Summary by LOB" xfId="32712"/>
    <cellStyle name="Normal 5 2 7" xfId="32713"/>
    <cellStyle name="Normal 5 2 7 10" xfId="32714"/>
    <cellStyle name="Normal 5 2 7 10 2" xfId="32715"/>
    <cellStyle name="Normal 5 2 7 10_Category Summary by LOB" xfId="32716"/>
    <cellStyle name="Normal 5 2 7 11" xfId="32717"/>
    <cellStyle name="Normal 5 2 7 2" xfId="32718"/>
    <cellStyle name="Normal 5 2 7 2 2" xfId="32719"/>
    <cellStyle name="Normal 5 2 7 2 2 2" xfId="32720"/>
    <cellStyle name="Normal 5 2 7 2 2_Category Summary by LOB" xfId="32721"/>
    <cellStyle name="Normal 5 2 7 2 3" xfId="32722"/>
    <cellStyle name="Normal 5 2 7 2 3 2" xfId="32723"/>
    <cellStyle name="Normal 5 2 7 2 3_Category Summary by LOB" xfId="32724"/>
    <cellStyle name="Normal 5 2 7 2 4" xfId="32725"/>
    <cellStyle name="Normal 5 2 7 2 4 2" xfId="32726"/>
    <cellStyle name="Normal 5 2 7 2 4_Category Summary by LOB" xfId="32727"/>
    <cellStyle name="Normal 5 2 7 2 5" xfId="32728"/>
    <cellStyle name="Normal 5 2 7 2 5 2" xfId="32729"/>
    <cellStyle name="Normal 5 2 7 2 5_Category Summary by LOB" xfId="32730"/>
    <cellStyle name="Normal 5 2 7 2 6" xfId="32731"/>
    <cellStyle name="Normal 5 2 7 2 6 2" xfId="32732"/>
    <cellStyle name="Normal 5 2 7 2 6_Category Summary by LOB" xfId="32733"/>
    <cellStyle name="Normal 5 2 7 2 7" xfId="32734"/>
    <cellStyle name="Normal 5 2 7 2 7 2" xfId="32735"/>
    <cellStyle name="Normal 5 2 7 2 7_Category Summary by LOB" xfId="32736"/>
    <cellStyle name="Normal 5 2 7 2 8" xfId="32737"/>
    <cellStyle name="Normal 5 2 7 2 8 2" xfId="32738"/>
    <cellStyle name="Normal 5 2 7 2 8_Category Summary by LOB" xfId="32739"/>
    <cellStyle name="Normal 5 2 7 2 9" xfId="32740"/>
    <cellStyle name="Normal 5 2 7 2_Category Summary by LOB" xfId="32741"/>
    <cellStyle name="Normal 5 2 7 3" xfId="32742"/>
    <cellStyle name="Normal 5 2 7 3 2" xfId="32743"/>
    <cellStyle name="Normal 5 2 7 3 2 2" xfId="32744"/>
    <cellStyle name="Normal 5 2 7 3 2_Category Summary by LOB" xfId="32745"/>
    <cellStyle name="Normal 5 2 7 3 3" xfId="32746"/>
    <cellStyle name="Normal 5 2 7 3 3 2" xfId="32747"/>
    <cellStyle name="Normal 5 2 7 3 3_Category Summary by LOB" xfId="32748"/>
    <cellStyle name="Normal 5 2 7 3 4" xfId="32749"/>
    <cellStyle name="Normal 5 2 7 3 4 2" xfId="32750"/>
    <cellStyle name="Normal 5 2 7 3 4_Category Summary by LOB" xfId="32751"/>
    <cellStyle name="Normal 5 2 7 3 5" xfId="32752"/>
    <cellStyle name="Normal 5 2 7 3 5 2" xfId="32753"/>
    <cellStyle name="Normal 5 2 7 3 5_Category Summary by LOB" xfId="32754"/>
    <cellStyle name="Normal 5 2 7 3 6" xfId="32755"/>
    <cellStyle name="Normal 5 2 7 3 6 2" xfId="32756"/>
    <cellStyle name="Normal 5 2 7 3 6_Category Summary by LOB" xfId="32757"/>
    <cellStyle name="Normal 5 2 7 3 7" xfId="32758"/>
    <cellStyle name="Normal 5 2 7 3 7 2" xfId="32759"/>
    <cellStyle name="Normal 5 2 7 3 7_Category Summary by LOB" xfId="32760"/>
    <cellStyle name="Normal 5 2 7 3 8" xfId="32761"/>
    <cellStyle name="Normal 5 2 7 3 8 2" xfId="32762"/>
    <cellStyle name="Normal 5 2 7 3 8_Category Summary by LOB" xfId="32763"/>
    <cellStyle name="Normal 5 2 7 3 9" xfId="32764"/>
    <cellStyle name="Normal 5 2 7 3_Category Summary by LOB" xfId="32765"/>
    <cellStyle name="Normal 5 2 7 4" xfId="32766"/>
    <cellStyle name="Normal 5 2 7 4 2" xfId="32767"/>
    <cellStyle name="Normal 5 2 7 4_Category Summary by LOB" xfId="32768"/>
    <cellStyle name="Normal 5 2 7 5" xfId="32769"/>
    <cellStyle name="Normal 5 2 7 5 2" xfId="32770"/>
    <cellStyle name="Normal 5 2 7 5_Category Summary by LOB" xfId="32771"/>
    <cellStyle name="Normal 5 2 7 6" xfId="32772"/>
    <cellStyle name="Normal 5 2 7 6 2" xfId="32773"/>
    <cellStyle name="Normal 5 2 7 6_Category Summary by LOB" xfId="32774"/>
    <cellStyle name="Normal 5 2 7 7" xfId="32775"/>
    <cellStyle name="Normal 5 2 7 7 2" xfId="32776"/>
    <cellStyle name="Normal 5 2 7 7_Category Summary by LOB" xfId="32777"/>
    <cellStyle name="Normal 5 2 7 8" xfId="32778"/>
    <cellStyle name="Normal 5 2 7 8 2" xfId="32779"/>
    <cellStyle name="Normal 5 2 7 8_Category Summary by LOB" xfId="32780"/>
    <cellStyle name="Normal 5 2 7 9" xfId="32781"/>
    <cellStyle name="Normal 5 2 7 9 2" xfId="32782"/>
    <cellStyle name="Normal 5 2 7 9_Category Summary by LOB" xfId="32783"/>
    <cellStyle name="Normal 5 2 7_Category Summary by LOB" xfId="32784"/>
    <cellStyle name="Normal 5 2 8" xfId="32785"/>
    <cellStyle name="Normal 5 2 8 10" xfId="32786"/>
    <cellStyle name="Normal 5 2 8 10 2" xfId="32787"/>
    <cellStyle name="Normal 5 2 8 10_Category Summary by LOB" xfId="32788"/>
    <cellStyle name="Normal 5 2 8 11" xfId="32789"/>
    <cellStyle name="Normal 5 2 8 2" xfId="32790"/>
    <cellStyle name="Normal 5 2 8 2 2" xfId="32791"/>
    <cellStyle name="Normal 5 2 8 2 2 2" xfId="32792"/>
    <cellStyle name="Normal 5 2 8 2 2_Category Summary by LOB" xfId="32793"/>
    <cellStyle name="Normal 5 2 8 2 3" xfId="32794"/>
    <cellStyle name="Normal 5 2 8 2 3 2" xfId="32795"/>
    <cellStyle name="Normal 5 2 8 2 3_Category Summary by LOB" xfId="32796"/>
    <cellStyle name="Normal 5 2 8 2 4" xfId="32797"/>
    <cellStyle name="Normal 5 2 8 2 4 2" xfId="32798"/>
    <cellStyle name="Normal 5 2 8 2 4_Category Summary by LOB" xfId="32799"/>
    <cellStyle name="Normal 5 2 8 2 5" xfId="32800"/>
    <cellStyle name="Normal 5 2 8 2 5 2" xfId="32801"/>
    <cellStyle name="Normal 5 2 8 2 5_Category Summary by LOB" xfId="32802"/>
    <cellStyle name="Normal 5 2 8 2 6" xfId="32803"/>
    <cellStyle name="Normal 5 2 8 2 6 2" xfId="32804"/>
    <cellStyle name="Normal 5 2 8 2 6_Category Summary by LOB" xfId="32805"/>
    <cellStyle name="Normal 5 2 8 2 7" xfId="32806"/>
    <cellStyle name="Normal 5 2 8 2 7 2" xfId="32807"/>
    <cellStyle name="Normal 5 2 8 2 7_Category Summary by LOB" xfId="32808"/>
    <cellStyle name="Normal 5 2 8 2 8" xfId="32809"/>
    <cellStyle name="Normal 5 2 8 2 8 2" xfId="32810"/>
    <cellStyle name="Normal 5 2 8 2 8_Category Summary by LOB" xfId="32811"/>
    <cellStyle name="Normal 5 2 8 2 9" xfId="32812"/>
    <cellStyle name="Normal 5 2 8 2_Category Summary by LOB" xfId="32813"/>
    <cellStyle name="Normal 5 2 8 3" xfId="32814"/>
    <cellStyle name="Normal 5 2 8 3 2" xfId="32815"/>
    <cellStyle name="Normal 5 2 8 3 2 2" xfId="32816"/>
    <cellStyle name="Normal 5 2 8 3 2_Category Summary by LOB" xfId="32817"/>
    <cellStyle name="Normal 5 2 8 3 3" xfId="32818"/>
    <cellStyle name="Normal 5 2 8 3 3 2" xfId="32819"/>
    <cellStyle name="Normal 5 2 8 3 3_Category Summary by LOB" xfId="32820"/>
    <cellStyle name="Normal 5 2 8 3 4" xfId="32821"/>
    <cellStyle name="Normal 5 2 8 3 4 2" xfId="32822"/>
    <cellStyle name="Normal 5 2 8 3 4_Category Summary by LOB" xfId="32823"/>
    <cellStyle name="Normal 5 2 8 3 5" xfId="32824"/>
    <cellStyle name="Normal 5 2 8 3 5 2" xfId="32825"/>
    <cellStyle name="Normal 5 2 8 3 5_Category Summary by LOB" xfId="32826"/>
    <cellStyle name="Normal 5 2 8 3 6" xfId="32827"/>
    <cellStyle name="Normal 5 2 8 3 6 2" xfId="32828"/>
    <cellStyle name="Normal 5 2 8 3 6_Category Summary by LOB" xfId="32829"/>
    <cellStyle name="Normal 5 2 8 3 7" xfId="32830"/>
    <cellStyle name="Normal 5 2 8 3 7 2" xfId="32831"/>
    <cellStyle name="Normal 5 2 8 3 7_Category Summary by LOB" xfId="32832"/>
    <cellStyle name="Normal 5 2 8 3 8" xfId="32833"/>
    <cellStyle name="Normal 5 2 8 3 8 2" xfId="32834"/>
    <cellStyle name="Normal 5 2 8 3 8_Category Summary by LOB" xfId="32835"/>
    <cellStyle name="Normal 5 2 8 3 9" xfId="32836"/>
    <cellStyle name="Normal 5 2 8 3_Category Summary by LOB" xfId="32837"/>
    <cellStyle name="Normal 5 2 8 4" xfId="32838"/>
    <cellStyle name="Normal 5 2 8 4 2" xfId="32839"/>
    <cellStyle name="Normal 5 2 8 4_Category Summary by LOB" xfId="32840"/>
    <cellStyle name="Normal 5 2 8 5" xfId="32841"/>
    <cellStyle name="Normal 5 2 8 5 2" xfId="32842"/>
    <cellStyle name="Normal 5 2 8 5_Category Summary by LOB" xfId="32843"/>
    <cellStyle name="Normal 5 2 8 6" xfId="32844"/>
    <cellStyle name="Normal 5 2 8 6 2" xfId="32845"/>
    <cellStyle name="Normal 5 2 8 6_Category Summary by LOB" xfId="32846"/>
    <cellStyle name="Normal 5 2 8 7" xfId="32847"/>
    <cellStyle name="Normal 5 2 8 7 2" xfId="32848"/>
    <cellStyle name="Normal 5 2 8 7_Category Summary by LOB" xfId="32849"/>
    <cellStyle name="Normal 5 2 8 8" xfId="32850"/>
    <cellStyle name="Normal 5 2 8 8 2" xfId="32851"/>
    <cellStyle name="Normal 5 2 8 8_Category Summary by LOB" xfId="32852"/>
    <cellStyle name="Normal 5 2 8 9" xfId="32853"/>
    <cellStyle name="Normal 5 2 8 9 2" xfId="32854"/>
    <cellStyle name="Normal 5 2 8 9_Category Summary by LOB" xfId="32855"/>
    <cellStyle name="Normal 5 2 8_Category Summary by LOB" xfId="32856"/>
    <cellStyle name="Normal 5 2 9" xfId="32857"/>
    <cellStyle name="Normal 5 2 9 10" xfId="32858"/>
    <cellStyle name="Normal 5 2 9 10 2" xfId="32859"/>
    <cellStyle name="Normal 5 2 9 10_Category Summary by LOB" xfId="32860"/>
    <cellStyle name="Normal 5 2 9 11" xfId="32861"/>
    <cellStyle name="Normal 5 2 9 2" xfId="32862"/>
    <cellStyle name="Normal 5 2 9 2 2" xfId="32863"/>
    <cellStyle name="Normal 5 2 9 2 2 2" xfId="32864"/>
    <cellStyle name="Normal 5 2 9 2 2_Category Summary by LOB" xfId="32865"/>
    <cellStyle name="Normal 5 2 9 2 3" xfId="32866"/>
    <cellStyle name="Normal 5 2 9 2 3 2" xfId="32867"/>
    <cellStyle name="Normal 5 2 9 2 3_Category Summary by LOB" xfId="32868"/>
    <cellStyle name="Normal 5 2 9 2 4" xfId="32869"/>
    <cellStyle name="Normal 5 2 9 2 4 2" xfId="32870"/>
    <cellStyle name="Normal 5 2 9 2 4_Category Summary by LOB" xfId="32871"/>
    <cellStyle name="Normal 5 2 9 2 5" xfId="32872"/>
    <cellStyle name="Normal 5 2 9 2 5 2" xfId="32873"/>
    <cellStyle name="Normal 5 2 9 2 5_Category Summary by LOB" xfId="32874"/>
    <cellStyle name="Normal 5 2 9 2 6" xfId="32875"/>
    <cellStyle name="Normal 5 2 9 2 6 2" xfId="32876"/>
    <cellStyle name="Normal 5 2 9 2 6_Category Summary by LOB" xfId="32877"/>
    <cellStyle name="Normal 5 2 9 2 7" xfId="32878"/>
    <cellStyle name="Normal 5 2 9 2 7 2" xfId="32879"/>
    <cellStyle name="Normal 5 2 9 2 7_Category Summary by LOB" xfId="32880"/>
    <cellStyle name="Normal 5 2 9 2 8" xfId="32881"/>
    <cellStyle name="Normal 5 2 9 2 8 2" xfId="32882"/>
    <cellStyle name="Normal 5 2 9 2 8_Category Summary by LOB" xfId="32883"/>
    <cellStyle name="Normal 5 2 9 2 9" xfId="32884"/>
    <cellStyle name="Normal 5 2 9 2_Category Summary by LOB" xfId="32885"/>
    <cellStyle name="Normal 5 2 9 3" xfId="32886"/>
    <cellStyle name="Normal 5 2 9 3 2" xfId="32887"/>
    <cellStyle name="Normal 5 2 9 3 2 2" xfId="32888"/>
    <cellStyle name="Normal 5 2 9 3 2_Category Summary by LOB" xfId="32889"/>
    <cellStyle name="Normal 5 2 9 3 3" xfId="32890"/>
    <cellStyle name="Normal 5 2 9 3 3 2" xfId="32891"/>
    <cellStyle name="Normal 5 2 9 3 3_Category Summary by LOB" xfId="32892"/>
    <cellStyle name="Normal 5 2 9 3 4" xfId="32893"/>
    <cellStyle name="Normal 5 2 9 3 4 2" xfId="32894"/>
    <cellStyle name="Normal 5 2 9 3 4_Category Summary by LOB" xfId="32895"/>
    <cellStyle name="Normal 5 2 9 3 5" xfId="32896"/>
    <cellStyle name="Normal 5 2 9 3 5 2" xfId="32897"/>
    <cellStyle name="Normal 5 2 9 3 5_Category Summary by LOB" xfId="32898"/>
    <cellStyle name="Normal 5 2 9 3 6" xfId="32899"/>
    <cellStyle name="Normal 5 2 9 3 6 2" xfId="32900"/>
    <cellStyle name="Normal 5 2 9 3 6_Category Summary by LOB" xfId="32901"/>
    <cellStyle name="Normal 5 2 9 3 7" xfId="32902"/>
    <cellStyle name="Normal 5 2 9 3 7 2" xfId="32903"/>
    <cellStyle name="Normal 5 2 9 3 7_Category Summary by LOB" xfId="32904"/>
    <cellStyle name="Normal 5 2 9 3 8" xfId="32905"/>
    <cellStyle name="Normal 5 2 9 3 8 2" xfId="32906"/>
    <cellStyle name="Normal 5 2 9 3 8_Category Summary by LOB" xfId="32907"/>
    <cellStyle name="Normal 5 2 9 3 9" xfId="32908"/>
    <cellStyle name="Normal 5 2 9 3_Category Summary by LOB" xfId="32909"/>
    <cellStyle name="Normal 5 2 9 4" xfId="32910"/>
    <cellStyle name="Normal 5 2 9 4 2" xfId="32911"/>
    <cellStyle name="Normal 5 2 9 4_Category Summary by LOB" xfId="32912"/>
    <cellStyle name="Normal 5 2 9 5" xfId="32913"/>
    <cellStyle name="Normal 5 2 9 5 2" xfId="32914"/>
    <cellStyle name="Normal 5 2 9 5_Category Summary by LOB" xfId="32915"/>
    <cellStyle name="Normal 5 2 9 6" xfId="32916"/>
    <cellStyle name="Normal 5 2 9 6 2" xfId="32917"/>
    <cellStyle name="Normal 5 2 9 6_Category Summary by LOB" xfId="32918"/>
    <cellStyle name="Normal 5 2 9 7" xfId="32919"/>
    <cellStyle name="Normal 5 2 9 7 2" xfId="32920"/>
    <cellStyle name="Normal 5 2 9 7_Category Summary by LOB" xfId="32921"/>
    <cellStyle name="Normal 5 2 9 8" xfId="32922"/>
    <cellStyle name="Normal 5 2 9 8 2" xfId="32923"/>
    <cellStyle name="Normal 5 2 9 8_Category Summary by LOB" xfId="32924"/>
    <cellStyle name="Normal 5 2 9 9" xfId="32925"/>
    <cellStyle name="Normal 5 2 9 9 2" xfId="32926"/>
    <cellStyle name="Normal 5 2 9 9_Category Summary by LOB" xfId="32927"/>
    <cellStyle name="Normal 5 2 9_Category Summary by LOB" xfId="32928"/>
    <cellStyle name="Normal 5 2_3Q2014 Data" xfId="32929"/>
    <cellStyle name="Normal 5 20" xfId="32930"/>
    <cellStyle name="Normal 5 20 10" xfId="32931"/>
    <cellStyle name="Normal 5 20 10 2" xfId="32932"/>
    <cellStyle name="Normal 5 20 10_Category Summary by LOB" xfId="32933"/>
    <cellStyle name="Normal 5 20 11" xfId="32934"/>
    <cellStyle name="Normal 5 20 2" xfId="32935"/>
    <cellStyle name="Normal 5 20 2 2" xfId="32936"/>
    <cellStyle name="Normal 5 20 2 2 2" xfId="32937"/>
    <cellStyle name="Normal 5 20 2 2_Category Summary by LOB" xfId="32938"/>
    <cellStyle name="Normal 5 20 2 3" xfId="32939"/>
    <cellStyle name="Normal 5 20 2 3 2" xfId="32940"/>
    <cellStyle name="Normal 5 20 2 3_Category Summary by LOB" xfId="32941"/>
    <cellStyle name="Normal 5 20 2 4" xfId="32942"/>
    <cellStyle name="Normal 5 20 2 4 2" xfId="32943"/>
    <cellStyle name="Normal 5 20 2 4_Category Summary by LOB" xfId="32944"/>
    <cellStyle name="Normal 5 20 2 5" xfId="32945"/>
    <cellStyle name="Normal 5 20 2 5 2" xfId="32946"/>
    <cellStyle name="Normal 5 20 2 5_Category Summary by LOB" xfId="32947"/>
    <cellStyle name="Normal 5 20 2 6" xfId="32948"/>
    <cellStyle name="Normal 5 20 2 6 2" xfId="32949"/>
    <cellStyle name="Normal 5 20 2 6_Category Summary by LOB" xfId="32950"/>
    <cellStyle name="Normal 5 20 2 7" xfId="32951"/>
    <cellStyle name="Normal 5 20 2 7 2" xfId="32952"/>
    <cellStyle name="Normal 5 20 2 7_Category Summary by LOB" xfId="32953"/>
    <cellStyle name="Normal 5 20 2 8" xfId="32954"/>
    <cellStyle name="Normal 5 20 2 8 2" xfId="32955"/>
    <cellStyle name="Normal 5 20 2 8_Category Summary by LOB" xfId="32956"/>
    <cellStyle name="Normal 5 20 2 9" xfId="32957"/>
    <cellStyle name="Normal 5 20 2_Category Summary by LOB" xfId="32958"/>
    <cellStyle name="Normal 5 20 3" xfId="32959"/>
    <cellStyle name="Normal 5 20 3 2" xfId="32960"/>
    <cellStyle name="Normal 5 20 3 2 2" xfId="32961"/>
    <cellStyle name="Normal 5 20 3 2_Category Summary by LOB" xfId="32962"/>
    <cellStyle name="Normal 5 20 3 3" xfId="32963"/>
    <cellStyle name="Normal 5 20 3 3 2" xfId="32964"/>
    <cellStyle name="Normal 5 20 3 3_Category Summary by LOB" xfId="32965"/>
    <cellStyle name="Normal 5 20 3 4" xfId="32966"/>
    <cellStyle name="Normal 5 20 3 4 2" xfId="32967"/>
    <cellStyle name="Normal 5 20 3 4_Category Summary by LOB" xfId="32968"/>
    <cellStyle name="Normal 5 20 3 5" xfId="32969"/>
    <cellStyle name="Normal 5 20 3 5 2" xfId="32970"/>
    <cellStyle name="Normal 5 20 3 5_Category Summary by LOB" xfId="32971"/>
    <cellStyle name="Normal 5 20 3 6" xfId="32972"/>
    <cellStyle name="Normal 5 20 3 6 2" xfId="32973"/>
    <cellStyle name="Normal 5 20 3 6_Category Summary by LOB" xfId="32974"/>
    <cellStyle name="Normal 5 20 3 7" xfId="32975"/>
    <cellStyle name="Normal 5 20 3 7 2" xfId="32976"/>
    <cellStyle name="Normal 5 20 3 7_Category Summary by LOB" xfId="32977"/>
    <cellStyle name="Normal 5 20 3 8" xfId="32978"/>
    <cellStyle name="Normal 5 20 3 8 2" xfId="32979"/>
    <cellStyle name="Normal 5 20 3 8_Category Summary by LOB" xfId="32980"/>
    <cellStyle name="Normal 5 20 3 9" xfId="32981"/>
    <cellStyle name="Normal 5 20 3_Category Summary by LOB" xfId="32982"/>
    <cellStyle name="Normal 5 20 4" xfId="32983"/>
    <cellStyle name="Normal 5 20 4 2" xfId="32984"/>
    <cellStyle name="Normal 5 20 4_Category Summary by LOB" xfId="32985"/>
    <cellStyle name="Normal 5 20 5" xfId="32986"/>
    <cellStyle name="Normal 5 20 5 2" xfId="32987"/>
    <cellStyle name="Normal 5 20 5_Category Summary by LOB" xfId="32988"/>
    <cellStyle name="Normal 5 20 6" xfId="32989"/>
    <cellStyle name="Normal 5 20 6 2" xfId="32990"/>
    <cellStyle name="Normal 5 20 6_Category Summary by LOB" xfId="32991"/>
    <cellStyle name="Normal 5 20 7" xfId="32992"/>
    <cellStyle name="Normal 5 20 7 2" xfId="32993"/>
    <cellStyle name="Normal 5 20 7_Category Summary by LOB" xfId="32994"/>
    <cellStyle name="Normal 5 20 8" xfId="32995"/>
    <cellStyle name="Normal 5 20 8 2" xfId="32996"/>
    <cellStyle name="Normal 5 20 8_Category Summary by LOB" xfId="32997"/>
    <cellStyle name="Normal 5 20 9" xfId="32998"/>
    <cellStyle name="Normal 5 20 9 2" xfId="32999"/>
    <cellStyle name="Normal 5 20 9_Category Summary by LOB" xfId="33000"/>
    <cellStyle name="Normal 5 20_Category Summary by LOB" xfId="33001"/>
    <cellStyle name="Normal 5 21" xfId="33002"/>
    <cellStyle name="Normal 5 21 10" xfId="33003"/>
    <cellStyle name="Normal 5 21 10 2" xfId="33004"/>
    <cellStyle name="Normal 5 21 10_Category Summary by LOB" xfId="33005"/>
    <cellStyle name="Normal 5 21 11" xfId="33006"/>
    <cellStyle name="Normal 5 21 2" xfId="33007"/>
    <cellStyle name="Normal 5 21 2 2" xfId="33008"/>
    <cellStyle name="Normal 5 21 2 2 2" xfId="33009"/>
    <cellStyle name="Normal 5 21 2 2_Category Summary by LOB" xfId="33010"/>
    <cellStyle name="Normal 5 21 2 3" xfId="33011"/>
    <cellStyle name="Normal 5 21 2 3 2" xfId="33012"/>
    <cellStyle name="Normal 5 21 2 3_Category Summary by LOB" xfId="33013"/>
    <cellStyle name="Normal 5 21 2 4" xfId="33014"/>
    <cellStyle name="Normal 5 21 2 4 2" xfId="33015"/>
    <cellStyle name="Normal 5 21 2 4_Category Summary by LOB" xfId="33016"/>
    <cellStyle name="Normal 5 21 2 5" xfId="33017"/>
    <cellStyle name="Normal 5 21 2 5 2" xfId="33018"/>
    <cellStyle name="Normal 5 21 2 5_Category Summary by LOB" xfId="33019"/>
    <cellStyle name="Normal 5 21 2 6" xfId="33020"/>
    <cellStyle name="Normal 5 21 2 6 2" xfId="33021"/>
    <cellStyle name="Normal 5 21 2 6_Category Summary by LOB" xfId="33022"/>
    <cellStyle name="Normal 5 21 2 7" xfId="33023"/>
    <cellStyle name="Normal 5 21 2 7 2" xfId="33024"/>
    <cellStyle name="Normal 5 21 2 7_Category Summary by LOB" xfId="33025"/>
    <cellStyle name="Normal 5 21 2 8" xfId="33026"/>
    <cellStyle name="Normal 5 21 2 8 2" xfId="33027"/>
    <cellStyle name="Normal 5 21 2 8_Category Summary by LOB" xfId="33028"/>
    <cellStyle name="Normal 5 21 2 9" xfId="33029"/>
    <cellStyle name="Normal 5 21 2_Category Summary by LOB" xfId="33030"/>
    <cellStyle name="Normal 5 21 3" xfId="33031"/>
    <cellStyle name="Normal 5 21 3 2" xfId="33032"/>
    <cellStyle name="Normal 5 21 3 2 2" xfId="33033"/>
    <cellStyle name="Normal 5 21 3 2_Category Summary by LOB" xfId="33034"/>
    <cellStyle name="Normal 5 21 3 3" xfId="33035"/>
    <cellStyle name="Normal 5 21 3 3 2" xfId="33036"/>
    <cellStyle name="Normal 5 21 3 3_Category Summary by LOB" xfId="33037"/>
    <cellStyle name="Normal 5 21 3 4" xfId="33038"/>
    <cellStyle name="Normal 5 21 3 4 2" xfId="33039"/>
    <cellStyle name="Normal 5 21 3 4_Category Summary by LOB" xfId="33040"/>
    <cellStyle name="Normal 5 21 3 5" xfId="33041"/>
    <cellStyle name="Normal 5 21 3 5 2" xfId="33042"/>
    <cellStyle name="Normal 5 21 3 5_Category Summary by LOB" xfId="33043"/>
    <cellStyle name="Normal 5 21 3 6" xfId="33044"/>
    <cellStyle name="Normal 5 21 3 6 2" xfId="33045"/>
    <cellStyle name="Normal 5 21 3 6_Category Summary by LOB" xfId="33046"/>
    <cellStyle name="Normal 5 21 3 7" xfId="33047"/>
    <cellStyle name="Normal 5 21 3 7 2" xfId="33048"/>
    <cellStyle name="Normal 5 21 3 7_Category Summary by LOB" xfId="33049"/>
    <cellStyle name="Normal 5 21 3 8" xfId="33050"/>
    <cellStyle name="Normal 5 21 3 8 2" xfId="33051"/>
    <cellStyle name="Normal 5 21 3 8_Category Summary by LOB" xfId="33052"/>
    <cellStyle name="Normal 5 21 3 9" xfId="33053"/>
    <cellStyle name="Normal 5 21 3_Category Summary by LOB" xfId="33054"/>
    <cellStyle name="Normal 5 21 4" xfId="33055"/>
    <cellStyle name="Normal 5 21 4 2" xfId="33056"/>
    <cellStyle name="Normal 5 21 4_Category Summary by LOB" xfId="33057"/>
    <cellStyle name="Normal 5 21 5" xfId="33058"/>
    <cellStyle name="Normal 5 21 5 2" xfId="33059"/>
    <cellStyle name="Normal 5 21 5_Category Summary by LOB" xfId="33060"/>
    <cellStyle name="Normal 5 21 6" xfId="33061"/>
    <cellStyle name="Normal 5 21 6 2" xfId="33062"/>
    <cellStyle name="Normal 5 21 6_Category Summary by LOB" xfId="33063"/>
    <cellStyle name="Normal 5 21 7" xfId="33064"/>
    <cellStyle name="Normal 5 21 7 2" xfId="33065"/>
    <cellStyle name="Normal 5 21 7_Category Summary by LOB" xfId="33066"/>
    <cellStyle name="Normal 5 21 8" xfId="33067"/>
    <cellStyle name="Normal 5 21 8 2" xfId="33068"/>
    <cellStyle name="Normal 5 21 8_Category Summary by LOB" xfId="33069"/>
    <cellStyle name="Normal 5 21 9" xfId="33070"/>
    <cellStyle name="Normal 5 21 9 2" xfId="33071"/>
    <cellStyle name="Normal 5 21 9_Category Summary by LOB" xfId="33072"/>
    <cellStyle name="Normal 5 21_Category Summary by LOB" xfId="33073"/>
    <cellStyle name="Normal 5 22" xfId="33074"/>
    <cellStyle name="Normal 5 22 10" xfId="33075"/>
    <cellStyle name="Normal 5 22 10 2" xfId="33076"/>
    <cellStyle name="Normal 5 22 10_Category Summary by LOB" xfId="33077"/>
    <cellStyle name="Normal 5 22 11" xfId="33078"/>
    <cellStyle name="Normal 5 22 2" xfId="33079"/>
    <cellStyle name="Normal 5 22 2 2" xfId="33080"/>
    <cellStyle name="Normal 5 22 2 2 2" xfId="33081"/>
    <cellStyle name="Normal 5 22 2 2_Category Summary by LOB" xfId="33082"/>
    <cellStyle name="Normal 5 22 2 3" xfId="33083"/>
    <cellStyle name="Normal 5 22 2 3 2" xfId="33084"/>
    <cellStyle name="Normal 5 22 2 3_Category Summary by LOB" xfId="33085"/>
    <cellStyle name="Normal 5 22 2 4" xfId="33086"/>
    <cellStyle name="Normal 5 22 2 4 2" xfId="33087"/>
    <cellStyle name="Normal 5 22 2 4_Category Summary by LOB" xfId="33088"/>
    <cellStyle name="Normal 5 22 2 5" xfId="33089"/>
    <cellStyle name="Normal 5 22 2 5 2" xfId="33090"/>
    <cellStyle name="Normal 5 22 2 5_Category Summary by LOB" xfId="33091"/>
    <cellStyle name="Normal 5 22 2 6" xfId="33092"/>
    <cellStyle name="Normal 5 22 2 6 2" xfId="33093"/>
    <cellStyle name="Normal 5 22 2 6_Category Summary by LOB" xfId="33094"/>
    <cellStyle name="Normal 5 22 2 7" xfId="33095"/>
    <cellStyle name="Normal 5 22 2 7 2" xfId="33096"/>
    <cellStyle name="Normal 5 22 2 7_Category Summary by LOB" xfId="33097"/>
    <cellStyle name="Normal 5 22 2 8" xfId="33098"/>
    <cellStyle name="Normal 5 22 2 8 2" xfId="33099"/>
    <cellStyle name="Normal 5 22 2 8_Category Summary by LOB" xfId="33100"/>
    <cellStyle name="Normal 5 22 2 9" xfId="33101"/>
    <cellStyle name="Normal 5 22 2_Category Summary by LOB" xfId="33102"/>
    <cellStyle name="Normal 5 22 3" xfId="33103"/>
    <cellStyle name="Normal 5 22 3 2" xfId="33104"/>
    <cellStyle name="Normal 5 22 3 2 2" xfId="33105"/>
    <cellStyle name="Normal 5 22 3 2_Category Summary by LOB" xfId="33106"/>
    <cellStyle name="Normal 5 22 3 3" xfId="33107"/>
    <cellStyle name="Normal 5 22 3 3 2" xfId="33108"/>
    <cellStyle name="Normal 5 22 3 3_Category Summary by LOB" xfId="33109"/>
    <cellStyle name="Normal 5 22 3 4" xfId="33110"/>
    <cellStyle name="Normal 5 22 3 4 2" xfId="33111"/>
    <cellStyle name="Normal 5 22 3 4_Category Summary by LOB" xfId="33112"/>
    <cellStyle name="Normal 5 22 3 5" xfId="33113"/>
    <cellStyle name="Normal 5 22 3 5 2" xfId="33114"/>
    <cellStyle name="Normal 5 22 3 5_Category Summary by LOB" xfId="33115"/>
    <cellStyle name="Normal 5 22 3 6" xfId="33116"/>
    <cellStyle name="Normal 5 22 3 6 2" xfId="33117"/>
    <cellStyle name="Normal 5 22 3 6_Category Summary by LOB" xfId="33118"/>
    <cellStyle name="Normal 5 22 3 7" xfId="33119"/>
    <cellStyle name="Normal 5 22 3 7 2" xfId="33120"/>
    <cellStyle name="Normal 5 22 3 7_Category Summary by LOB" xfId="33121"/>
    <cellStyle name="Normal 5 22 3 8" xfId="33122"/>
    <cellStyle name="Normal 5 22 3 8 2" xfId="33123"/>
    <cellStyle name="Normal 5 22 3 8_Category Summary by LOB" xfId="33124"/>
    <cellStyle name="Normal 5 22 3 9" xfId="33125"/>
    <cellStyle name="Normal 5 22 3_Category Summary by LOB" xfId="33126"/>
    <cellStyle name="Normal 5 22 4" xfId="33127"/>
    <cellStyle name="Normal 5 22 4 2" xfId="33128"/>
    <cellStyle name="Normal 5 22 4_Category Summary by LOB" xfId="33129"/>
    <cellStyle name="Normal 5 22 5" xfId="33130"/>
    <cellStyle name="Normal 5 22 5 2" xfId="33131"/>
    <cellStyle name="Normal 5 22 5_Category Summary by LOB" xfId="33132"/>
    <cellStyle name="Normal 5 22 6" xfId="33133"/>
    <cellStyle name="Normal 5 22 6 2" xfId="33134"/>
    <cellStyle name="Normal 5 22 6_Category Summary by LOB" xfId="33135"/>
    <cellStyle name="Normal 5 22 7" xfId="33136"/>
    <cellStyle name="Normal 5 22 7 2" xfId="33137"/>
    <cellStyle name="Normal 5 22 7_Category Summary by LOB" xfId="33138"/>
    <cellStyle name="Normal 5 22 8" xfId="33139"/>
    <cellStyle name="Normal 5 22 8 2" xfId="33140"/>
    <cellStyle name="Normal 5 22 8_Category Summary by LOB" xfId="33141"/>
    <cellStyle name="Normal 5 22 9" xfId="33142"/>
    <cellStyle name="Normal 5 22 9 2" xfId="33143"/>
    <cellStyle name="Normal 5 22 9_Category Summary by LOB" xfId="33144"/>
    <cellStyle name="Normal 5 22_Category Summary by LOB" xfId="33145"/>
    <cellStyle name="Normal 5 23" xfId="33146"/>
    <cellStyle name="Normal 5 23 10" xfId="33147"/>
    <cellStyle name="Normal 5 23 10 2" xfId="33148"/>
    <cellStyle name="Normal 5 23 10_Category Summary by LOB" xfId="33149"/>
    <cellStyle name="Normal 5 23 11" xfId="33150"/>
    <cellStyle name="Normal 5 23 2" xfId="33151"/>
    <cellStyle name="Normal 5 23 2 2" xfId="33152"/>
    <cellStyle name="Normal 5 23 2 2 2" xfId="33153"/>
    <cellStyle name="Normal 5 23 2 2_Category Summary by LOB" xfId="33154"/>
    <cellStyle name="Normal 5 23 2 3" xfId="33155"/>
    <cellStyle name="Normal 5 23 2 3 2" xfId="33156"/>
    <cellStyle name="Normal 5 23 2 3_Category Summary by LOB" xfId="33157"/>
    <cellStyle name="Normal 5 23 2 4" xfId="33158"/>
    <cellStyle name="Normal 5 23 2 4 2" xfId="33159"/>
    <cellStyle name="Normal 5 23 2 4_Category Summary by LOB" xfId="33160"/>
    <cellStyle name="Normal 5 23 2 5" xfId="33161"/>
    <cellStyle name="Normal 5 23 2 5 2" xfId="33162"/>
    <cellStyle name="Normal 5 23 2 5_Category Summary by LOB" xfId="33163"/>
    <cellStyle name="Normal 5 23 2 6" xfId="33164"/>
    <cellStyle name="Normal 5 23 2 6 2" xfId="33165"/>
    <cellStyle name="Normal 5 23 2 6_Category Summary by LOB" xfId="33166"/>
    <cellStyle name="Normal 5 23 2 7" xfId="33167"/>
    <cellStyle name="Normal 5 23 2 7 2" xfId="33168"/>
    <cellStyle name="Normal 5 23 2 7_Category Summary by LOB" xfId="33169"/>
    <cellStyle name="Normal 5 23 2 8" xfId="33170"/>
    <cellStyle name="Normal 5 23 2 8 2" xfId="33171"/>
    <cellStyle name="Normal 5 23 2 8_Category Summary by LOB" xfId="33172"/>
    <cellStyle name="Normal 5 23 2 9" xfId="33173"/>
    <cellStyle name="Normal 5 23 2_Category Summary by LOB" xfId="33174"/>
    <cellStyle name="Normal 5 23 3" xfId="33175"/>
    <cellStyle name="Normal 5 23 3 2" xfId="33176"/>
    <cellStyle name="Normal 5 23 3 2 2" xfId="33177"/>
    <cellStyle name="Normal 5 23 3 2_Category Summary by LOB" xfId="33178"/>
    <cellStyle name="Normal 5 23 3 3" xfId="33179"/>
    <cellStyle name="Normal 5 23 3 3 2" xfId="33180"/>
    <cellStyle name="Normal 5 23 3 3_Category Summary by LOB" xfId="33181"/>
    <cellStyle name="Normal 5 23 3 4" xfId="33182"/>
    <cellStyle name="Normal 5 23 3 4 2" xfId="33183"/>
    <cellStyle name="Normal 5 23 3 4_Category Summary by LOB" xfId="33184"/>
    <cellStyle name="Normal 5 23 3 5" xfId="33185"/>
    <cellStyle name="Normal 5 23 3 5 2" xfId="33186"/>
    <cellStyle name="Normal 5 23 3 5_Category Summary by LOB" xfId="33187"/>
    <cellStyle name="Normal 5 23 3 6" xfId="33188"/>
    <cellStyle name="Normal 5 23 3 6 2" xfId="33189"/>
    <cellStyle name="Normal 5 23 3 6_Category Summary by LOB" xfId="33190"/>
    <cellStyle name="Normal 5 23 3 7" xfId="33191"/>
    <cellStyle name="Normal 5 23 3 7 2" xfId="33192"/>
    <cellStyle name="Normal 5 23 3 7_Category Summary by LOB" xfId="33193"/>
    <cellStyle name="Normal 5 23 3 8" xfId="33194"/>
    <cellStyle name="Normal 5 23 3 8 2" xfId="33195"/>
    <cellStyle name="Normal 5 23 3 8_Category Summary by LOB" xfId="33196"/>
    <cellStyle name="Normal 5 23 3 9" xfId="33197"/>
    <cellStyle name="Normal 5 23 3_Category Summary by LOB" xfId="33198"/>
    <cellStyle name="Normal 5 23 4" xfId="33199"/>
    <cellStyle name="Normal 5 23 4 2" xfId="33200"/>
    <cellStyle name="Normal 5 23 4_Category Summary by LOB" xfId="33201"/>
    <cellStyle name="Normal 5 23 5" xfId="33202"/>
    <cellStyle name="Normal 5 23 5 2" xfId="33203"/>
    <cellStyle name="Normal 5 23 5_Category Summary by LOB" xfId="33204"/>
    <cellStyle name="Normal 5 23 6" xfId="33205"/>
    <cellStyle name="Normal 5 23 6 2" xfId="33206"/>
    <cellStyle name="Normal 5 23 6_Category Summary by LOB" xfId="33207"/>
    <cellStyle name="Normal 5 23 7" xfId="33208"/>
    <cellStyle name="Normal 5 23 7 2" xfId="33209"/>
    <cellStyle name="Normal 5 23 7_Category Summary by LOB" xfId="33210"/>
    <cellStyle name="Normal 5 23 8" xfId="33211"/>
    <cellStyle name="Normal 5 23 8 2" xfId="33212"/>
    <cellStyle name="Normal 5 23 8_Category Summary by LOB" xfId="33213"/>
    <cellStyle name="Normal 5 23 9" xfId="33214"/>
    <cellStyle name="Normal 5 23 9 2" xfId="33215"/>
    <cellStyle name="Normal 5 23 9_Category Summary by LOB" xfId="33216"/>
    <cellStyle name="Normal 5 23_Category Summary by LOB" xfId="33217"/>
    <cellStyle name="Normal 5 24" xfId="33218"/>
    <cellStyle name="Normal 5 24 10" xfId="33219"/>
    <cellStyle name="Normal 5 24 10 2" xfId="33220"/>
    <cellStyle name="Normal 5 24 10_Category Summary by LOB" xfId="33221"/>
    <cellStyle name="Normal 5 24 11" xfId="33222"/>
    <cellStyle name="Normal 5 24 2" xfId="33223"/>
    <cellStyle name="Normal 5 24 2 2" xfId="33224"/>
    <cellStyle name="Normal 5 24 2 2 2" xfId="33225"/>
    <cellStyle name="Normal 5 24 2 2_Category Summary by LOB" xfId="33226"/>
    <cellStyle name="Normal 5 24 2 3" xfId="33227"/>
    <cellStyle name="Normal 5 24 2 3 2" xfId="33228"/>
    <cellStyle name="Normal 5 24 2 3_Category Summary by LOB" xfId="33229"/>
    <cellStyle name="Normal 5 24 2 4" xfId="33230"/>
    <cellStyle name="Normal 5 24 2 4 2" xfId="33231"/>
    <cellStyle name="Normal 5 24 2 4_Category Summary by LOB" xfId="33232"/>
    <cellStyle name="Normal 5 24 2 5" xfId="33233"/>
    <cellStyle name="Normal 5 24 2 5 2" xfId="33234"/>
    <cellStyle name="Normal 5 24 2 5_Category Summary by LOB" xfId="33235"/>
    <cellStyle name="Normal 5 24 2 6" xfId="33236"/>
    <cellStyle name="Normal 5 24 2 6 2" xfId="33237"/>
    <cellStyle name="Normal 5 24 2 6_Category Summary by LOB" xfId="33238"/>
    <cellStyle name="Normal 5 24 2 7" xfId="33239"/>
    <cellStyle name="Normal 5 24 2 7 2" xfId="33240"/>
    <cellStyle name="Normal 5 24 2 7_Category Summary by LOB" xfId="33241"/>
    <cellStyle name="Normal 5 24 2 8" xfId="33242"/>
    <cellStyle name="Normal 5 24 2 8 2" xfId="33243"/>
    <cellStyle name="Normal 5 24 2 8_Category Summary by LOB" xfId="33244"/>
    <cellStyle name="Normal 5 24 2 9" xfId="33245"/>
    <cellStyle name="Normal 5 24 2_Category Summary by LOB" xfId="33246"/>
    <cellStyle name="Normal 5 24 3" xfId="33247"/>
    <cellStyle name="Normal 5 24 3 2" xfId="33248"/>
    <cellStyle name="Normal 5 24 3 2 2" xfId="33249"/>
    <cellStyle name="Normal 5 24 3 2_Category Summary by LOB" xfId="33250"/>
    <cellStyle name="Normal 5 24 3 3" xfId="33251"/>
    <cellStyle name="Normal 5 24 3 3 2" xfId="33252"/>
    <cellStyle name="Normal 5 24 3 3_Category Summary by LOB" xfId="33253"/>
    <cellStyle name="Normal 5 24 3 4" xfId="33254"/>
    <cellStyle name="Normal 5 24 3 4 2" xfId="33255"/>
    <cellStyle name="Normal 5 24 3 4_Category Summary by LOB" xfId="33256"/>
    <cellStyle name="Normal 5 24 3 5" xfId="33257"/>
    <cellStyle name="Normal 5 24 3 5 2" xfId="33258"/>
    <cellStyle name="Normal 5 24 3 5_Category Summary by LOB" xfId="33259"/>
    <cellStyle name="Normal 5 24 3 6" xfId="33260"/>
    <cellStyle name="Normal 5 24 3 6 2" xfId="33261"/>
    <cellStyle name="Normal 5 24 3 6_Category Summary by LOB" xfId="33262"/>
    <cellStyle name="Normal 5 24 3 7" xfId="33263"/>
    <cellStyle name="Normal 5 24 3 7 2" xfId="33264"/>
    <cellStyle name="Normal 5 24 3 7_Category Summary by LOB" xfId="33265"/>
    <cellStyle name="Normal 5 24 3 8" xfId="33266"/>
    <cellStyle name="Normal 5 24 3 8 2" xfId="33267"/>
    <cellStyle name="Normal 5 24 3 8_Category Summary by LOB" xfId="33268"/>
    <cellStyle name="Normal 5 24 3 9" xfId="33269"/>
    <cellStyle name="Normal 5 24 3_Category Summary by LOB" xfId="33270"/>
    <cellStyle name="Normal 5 24 4" xfId="33271"/>
    <cellStyle name="Normal 5 24 4 2" xfId="33272"/>
    <cellStyle name="Normal 5 24 4_Category Summary by LOB" xfId="33273"/>
    <cellStyle name="Normal 5 24 5" xfId="33274"/>
    <cellStyle name="Normal 5 24 5 2" xfId="33275"/>
    <cellStyle name="Normal 5 24 5_Category Summary by LOB" xfId="33276"/>
    <cellStyle name="Normal 5 24 6" xfId="33277"/>
    <cellStyle name="Normal 5 24 6 2" xfId="33278"/>
    <cellStyle name="Normal 5 24 6_Category Summary by LOB" xfId="33279"/>
    <cellStyle name="Normal 5 24 7" xfId="33280"/>
    <cellStyle name="Normal 5 24 7 2" xfId="33281"/>
    <cellStyle name="Normal 5 24 7_Category Summary by LOB" xfId="33282"/>
    <cellStyle name="Normal 5 24 8" xfId="33283"/>
    <cellStyle name="Normal 5 24 8 2" xfId="33284"/>
    <cellStyle name="Normal 5 24 8_Category Summary by LOB" xfId="33285"/>
    <cellStyle name="Normal 5 24 9" xfId="33286"/>
    <cellStyle name="Normal 5 24 9 2" xfId="33287"/>
    <cellStyle name="Normal 5 24 9_Category Summary by LOB" xfId="33288"/>
    <cellStyle name="Normal 5 24_Category Summary by LOB" xfId="33289"/>
    <cellStyle name="Normal 5 25" xfId="33290"/>
    <cellStyle name="Normal 5 25 10" xfId="33291"/>
    <cellStyle name="Normal 5 25 10 2" xfId="33292"/>
    <cellStyle name="Normal 5 25 10_Category Summary by LOB" xfId="33293"/>
    <cellStyle name="Normal 5 25 11" xfId="33294"/>
    <cellStyle name="Normal 5 25 2" xfId="33295"/>
    <cellStyle name="Normal 5 25 2 2" xfId="33296"/>
    <cellStyle name="Normal 5 25 2 2 2" xfId="33297"/>
    <cellStyle name="Normal 5 25 2 2_Category Summary by LOB" xfId="33298"/>
    <cellStyle name="Normal 5 25 2 3" xfId="33299"/>
    <cellStyle name="Normal 5 25 2 3 2" xfId="33300"/>
    <cellStyle name="Normal 5 25 2 3_Category Summary by LOB" xfId="33301"/>
    <cellStyle name="Normal 5 25 2 4" xfId="33302"/>
    <cellStyle name="Normal 5 25 2 4 2" xfId="33303"/>
    <cellStyle name="Normal 5 25 2 4_Category Summary by LOB" xfId="33304"/>
    <cellStyle name="Normal 5 25 2 5" xfId="33305"/>
    <cellStyle name="Normal 5 25 2 5 2" xfId="33306"/>
    <cellStyle name="Normal 5 25 2 5_Category Summary by LOB" xfId="33307"/>
    <cellStyle name="Normal 5 25 2 6" xfId="33308"/>
    <cellStyle name="Normal 5 25 2 6 2" xfId="33309"/>
    <cellStyle name="Normal 5 25 2 6_Category Summary by LOB" xfId="33310"/>
    <cellStyle name="Normal 5 25 2 7" xfId="33311"/>
    <cellStyle name="Normal 5 25 2 7 2" xfId="33312"/>
    <cellStyle name="Normal 5 25 2 7_Category Summary by LOB" xfId="33313"/>
    <cellStyle name="Normal 5 25 2 8" xfId="33314"/>
    <cellStyle name="Normal 5 25 2 8 2" xfId="33315"/>
    <cellStyle name="Normal 5 25 2 8_Category Summary by LOB" xfId="33316"/>
    <cellStyle name="Normal 5 25 2 9" xfId="33317"/>
    <cellStyle name="Normal 5 25 2_Category Summary by LOB" xfId="33318"/>
    <cellStyle name="Normal 5 25 3" xfId="33319"/>
    <cellStyle name="Normal 5 25 3 2" xfId="33320"/>
    <cellStyle name="Normal 5 25 3 2 2" xfId="33321"/>
    <cellStyle name="Normal 5 25 3 2_Category Summary by LOB" xfId="33322"/>
    <cellStyle name="Normal 5 25 3 3" xfId="33323"/>
    <cellStyle name="Normal 5 25 3 3 2" xfId="33324"/>
    <cellStyle name="Normal 5 25 3 3_Category Summary by LOB" xfId="33325"/>
    <cellStyle name="Normal 5 25 3 4" xfId="33326"/>
    <cellStyle name="Normal 5 25 3 4 2" xfId="33327"/>
    <cellStyle name="Normal 5 25 3 4_Category Summary by LOB" xfId="33328"/>
    <cellStyle name="Normal 5 25 3 5" xfId="33329"/>
    <cellStyle name="Normal 5 25 3 5 2" xfId="33330"/>
    <cellStyle name="Normal 5 25 3 5_Category Summary by LOB" xfId="33331"/>
    <cellStyle name="Normal 5 25 3 6" xfId="33332"/>
    <cellStyle name="Normal 5 25 3 6 2" xfId="33333"/>
    <cellStyle name="Normal 5 25 3 6_Category Summary by LOB" xfId="33334"/>
    <cellStyle name="Normal 5 25 3 7" xfId="33335"/>
    <cellStyle name="Normal 5 25 3 7 2" xfId="33336"/>
    <cellStyle name="Normal 5 25 3 7_Category Summary by LOB" xfId="33337"/>
    <cellStyle name="Normal 5 25 3 8" xfId="33338"/>
    <cellStyle name="Normal 5 25 3 8 2" xfId="33339"/>
    <cellStyle name="Normal 5 25 3 8_Category Summary by LOB" xfId="33340"/>
    <cellStyle name="Normal 5 25 3 9" xfId="33341"/>
    <cellStyle name="Normal 5 25 3_Category Summary by LOB" xfId="33342"/>
    <cellStyle name="Normal 5 25 4" xfId="33343"/>
    <cellStyle name="Normal 5 25 4 2" xfId="33344"/>
    <cellStyle name="Normal 5 25 4_Category Summary by LOB" xfId="33345"/>
    <cellStyle name="Normal 5 25 5" xfId="33346"/>
    <cellStyle name="Normal 5 25 5 2" xfId="33347"/>
    <cellStyle name="Normal 5 25 5_Category Summary by LOB" xfId="33348"/>
    <cellStyle name="Normal 5 25 6" xfId="33349"/>
    <cellStyle name="Normal 5 25 6 2" xfId="33350"/>
    <cellStyle name="Normal 5 25 6_Category Summary by LOB" xfId="33351"/>
    <cellStyle name="Normal 5 25 7" xfId="33352"/>
    <cellStyle name="Normal 5 25 7 2" xfId="33353"/>
    <cellStyle name="Normal 5 25 7_Category Summary by LOB" xfId="33354"/>
    <cellStyle name="Normal 5 25 8" xfId="33355"/>
    <cellStyle name="Normal 5 25 8 2" xfId="33356"/>
    <cellStyle name="Normal 5 25 8_Category Summary by LOB" xfId="33357"/>
    <cellStyle name="Normal 5 25 9" xfId="33358"/>
    <cellStyle name="Normal 5 25 9 2" xfId="33359"/>
    <cellStyle name="Normal 5 25 9_Category Summary by LOB" xfId="33360"/>
    <cellStyle name="Normal 5 25_Category Summary by LOB" xfId="33361"/>
    <cellStyle name="Normal 5 26" xfId="33362"/>
    <cellStyle name="Normal 5 26 2" xfId="33363"/>
    <cellStyle name="Normal 5 26 2 2" xfId="33364"/>
    <cellStyle name="Normal 5 26 2_Category Summary by LOB" xfId="33365"/>
    <cellStyle name="Normal 5 26 3" xfId="33366"/>
    <cellStyle name="Normal 5 26 3 2" xfId="33367"/>
    <cellStyle name="Normal 5 26 3_Category Summary by LOB" xfId="33368"/>
    <cellStyle name="Normal 5 26 4" xfId="33369"/>
    <cellStyle name="Normal 5 26 4 2" xfId="33370"/>
    <cellStyle name="Normal 5 26 4_Category Summary by LOB" xfId="33371"/>
    <cellStyle name="Normal 5 26 5" xfId="33372"/>
    <cellStyle name="Normal 5 26 5 2" xfId="33373"/>
    <cellStyle name="Normal 5 26 5_Category Summary by LOB" xfId="33374"/>
    <cellStyle name="Normal 5 26 6" xfId="33375"/>
    <cellStyle name="Normal 5 26 6 2" xfId="33376"/>
    <cellStyle name="Normal 5 26 6_Category Summary by LOB" xfId="33377"/>
    <cellStyle name="Normal 5 26 7" xfId="33378"/>
    <cellStyle name="Normal 5 26 7 2" xfId="33379"/>
    <cellStyle name="Normal 5 26 7_Category Summary by LOB" xfId="33380"/>
    <cellStyle name="Normal 5 26 8" xfId="33381"/>
    <cellStyle name="Normal 5 26 8 2" xfId="33382"/>
    <cellStyle name="Normal 5 26 8_Category Summary by LOB" xfId="33383"/>
    <cellStyle name="Normal 5 26 9" xfId="33384"/>
    <cellStyle name="Normal 5 26_Category Summary by LOB" xfId="33385"/>
    <cellStyle name="Normal 5 27" xfId="33386"/>
    <cellStyle name="Normal 5 27 2" xfId="33387"/>
    <cellStyle name="Normal 5 27 2 2" xfId="33388"/>
    <cellStyle name="Normal 5 27 2_Category Summary by LOB" xfId="33389"/>
    <cellStyle name="Normal 5 27 3" xfId="33390"/>
    <cellStyle name="Normal 5 27 3 2" xfId="33391"/>
    <cellStyle name="Normal 5 27 3_Category Summary by LOB" xfId="33392"/>
    <cellStyle name="Normal 5 27 4" xfId="33393"/>
    <cellStyle name="Normal 5 27 4 2" xfId="33394"/>
    <cellStyle name="Normal 5 27 4_Category Summary by LOB" xfId="33395"/>
    <cellStyle name="Normal 5 27 5" xfId="33396"/>
    <cellStyle name="Normal 5 27 5 2" xfId="33397"/>
    <cellStyle name="Normal 5 27 5_Category Summary by LOB" xfId="33398"/>
    <cellStyle name="Normal 5 27 6" xfId="33399"/>
    <cellStyle name="Normal 5 27 6 2" xfId="33400"/>
    <cellStyle name="Normal 5 27 6_Category Summary by LOB" xfId="33401"/>
    <cellStyle name="Normal 5 27 7" xfId="33402"/>
    <cellStyle name="Normal 5 27 7 2" xfId="33403"/>
    <cellStyle name="Normal 5 27 7_Category Summary by LOB" xfId="33404"/>
    <cellStyle name="Normal 5 27 8" xfId="33405"/>
    <cellStyle name="Normal 5 27 8 2" xfId="33406"/>
    <cellStyle name="Normal 5 27 8_Category Summary by LOB" xfId="33407"/>
    <cellStyle name="Normal 5 27 9" xfId="33408"/>
    <cellStyle name="Normal 5 27_Category Summary by LOB" xfId="33409"/>
    <cellStyle name="Normal 5 28" xfId="33410"/>
    <cellStyle name="Normal 5 28 2" xfId="33411"/>
    <cellStyle name="Normal 5 28 2 2" xfId="33412"/>
    <cellStyle name="Normal 5 28 2_Category Summary by LOB" xfId="33413"/>
    <cellStyle name="Normal 5 28 3" xfId="33414"/>
    <cellStyle name="Normal 5 28 3 2" xfId="33415"/>
    <cellStyle name="Normal 5 28 3_Category Summary by LOB" xfId="33416"/>
    <cellStyle name="Normal 5 28 4" xfId="33417"/>
    <cellStyle name="Normal 5 28 4 2" xfId="33418"/>
    <cellStyle name="Normal 5 28 4_Category Summary by LOB" xfId="33419"/>
    <cellStyle name="Normal 5 28 5" xfId="33420"/>
    <cellStyle name="Normal 5 28 5 2" xfId="33421"/>
    <cellStyle name="Normal 5 28 5_Category Summary by LOB" xfId="33422"/>
    <cellStyle name="Normal 5 28 6" xfId="33423"/>
    <cellStyle name="Normal 5 28 6 2" xfId="33424"/>
    <cellStyle name="Normal 5 28 6_Category Summary by LOB" xfId="33425"/>
    <cellStyle name="Normal 5 28 7" xfId="33426"/>
    <cellStyle name="Normal 5 28 7 2" xfId="33427"/>
    <cellStyle name="Normal 5 28 7_Category Summary by LOB" xfId="33428"/>
    <cellStyle name="Normal 5 28 8" xfId="33429"/>
    <cellStyle name="Normal 5 28 8 2" xfId="33430"/>
    <cellStyle name="Normal 5 28 8_Category Summary by LOB" xfId="33431"/>
    <cellStyle name="Normal 5 28 9" xfId="33432"/>
    <cellStyle name="Normal 5 28_Category Summary by LOB" xfId="33433"/>
    <cellStyle name="Normal 5 29" xfId="33434"/>
    <cellStyle name="Normal 5 29 2" xfId="33435"/>
    <cellStyle name="Normal 5 29 2 2" xfId="33436"/>
    <cellStyle name="Normal 5 29 2_Category Summary by LOB" xfId="33437"/>
    <cellStyle name="Normal 5 29 3" xfId="33438"/>
    <cellStyle name="Normal 5 29 3 2" xfId="33439"/>
    <cellStyle name="Normal 5 29 3_Category Summary by LOB" xfId="33440"/>
    <cellStyle name="Normal 5 29 4" xfId="33441"/>
    <cellStyle name="Normal 5 29 4 2" xfId="33442"/>
    <cellStyle name="Normal 5 29 4_Category Summary by LOB" xfId="33443"/>
    <cellStyle name="Normal 5 29 5" xfId="33444"/>
    <cellStyle name="Normal 5 29 5 2" xfId="33445"/>
    <cellStyle name="Normal 5 29 5_Category Summary by LOB" xfId="33446"/>
    <cellStyle name="Normal 5 29 6" xfId="33447"/>
    <cellStyle name="Normal 5 29 6 2" xfId="33448"/>
    <cellStyle name="Normal 5 29 6_Category Summary by LOB" xfId="33449"/>
    <cellStyle name="Normal 5 29 7" xfId="33450"/>
    <cellStyle name="Normal 5 29 7 2" xfId="33451"/>
    <cellStyle name="Normal 5 29 7_Category Summary by LOB" xfId="33452"/>
    <cellStyle name="Normal 5 29 8" xfId="33453"/>
    <cellStyle name="Normal 5 29 8 2" xfId="33454"/>
    <cellStyle name="Normal 5 29 8_Category Summary by LOB" xfId="33455"/>
    <cellStyle name="Normal 5 29 9" xfId="33456"/>
    <cellStyle name="Normal 5 29_Category Summary by LOB" xfId="33457"/>
    <cellStyle name="Normal 5 3" xfId="33458"/>
    <cellStyle name="Normal 5 3 10" xfId="33459"/>
    <cellStyle name="Normal 5 3 10 10" xfId="33460"/>
    <cellStyle name="Normal 5 3 10 10 2" xfId="33461"/>
    <cellStyle name="Normal 5 3 10 10_Category Summary by LOB" xfId="33462"/>
    <cellStyle name="Normal 5 3 10 11" xfId="33463"/>
    <cellStyle name="Normal 5 3 10 2" xfId="33464"/>
    <cellStyle name="Normal 5 3 10 2 2" xfId="33465"/>
    <cellStyle name="Normal 5 3 10 2 2 2" xfId="33466"/>
    <cellStyle name="Normal 5 3 10 2 2_Category Summary by LOB" xfId="33467"/>
    <cellStyle name="Normal 5 3 10 2 3" xfId="33468"/>
    <cellStyle name="Normal 5 3 10 2 3 2" xfId="33469"/>
    <cellStyle name="Normal 5 3 10 2 3_Category Summary by LOB" xfId="33470"/>
    <cellStyle name="Normal 5 3 10 2 4" xfId="33471"/>
    <cellStyle name="Normal 5 3 10 2 4 2" xfId="33472"/>
    <cellStyle name="Normal 5 3 10 2 4_Category Summary by LOB" xfId="33473"/>
    <cellStyle name="Normal 5 3 10 2 5" xfId="33474"/>
    <cellStyle name="Normal 5 3 10 2 5 2" xfId="33475"/>
    <cellStyle name="Normal 5 3 10 2 5_Category Summary by LOB" xfId="33476"/>
    <cellStyle name="Normal 5 3 10 2 6" xfId="33477"/>
    <cellStyle name="Normal 5 3 10 2 6 2" xfId="33478"/>
    <cellStyle name="Normal 5 3 10 2 6_Category Summary by LOB" xfId="33479"/>
    <cellStyle name="Normal 5 3 10 2 7" xfId="33480"/>
    <cellStyle name="Normal 5 3 10 2 7 2" xfId="33481"/>
    <cellStyle name="Normal 5 3 10 2 7_Category Summary by LOB" xfId="33482"/>
    <cellStyle name="Normal 5 3 10 2 8" xfId="33483"/>
    <cellStyle name="Normal 5 3 10 2 8 2" xfId="33484"/>
    <cellStyle name="Normal 5 3 10 2 8_Category Summary by LOB" xfId="33485"/>
    <cellStyle name="Normal 5 3 10 2 9" xfId="33486"/>
    <cellStyle name="Normal 5 3 10 2_Category Summary by LOB" xfId="33487"/>
    <cellStyle name="Normal 5 3 10 3" xfId="33488"/>
    <cellStyle name="Normal 5 3 10 3 2" xfId="33489"/>
    <cellStyle name="Normal 5 3 10 3 2 2" xfId="33490"/>
    <cellStyle name="Normal 5 3 10 3 2_Category Summary by LOB" xfId="33491"/>
    <cellStyle name="Normal 5 3 10 3 3" xfId="33492"/>
    <cellStyle name="Normal 5 3 10 3 3 2" xfId="33493"/>
    <cellStyle name="Normal 5 3 10 3 3_Category Summary by LOB" xfId="33494"/>
    <cellStyle name="Normal 5 3 10 3 4" xfId="33495"/>
    <cellStyle name="Normal 5 3 10 3 4 2" xfId="33496"/>
    <cellStyle name="Normal 5 3 10 3 4_Category Summary by LOB" xfId="33497"/>
    <cellStyle name="Normal 5 3 10 3 5" xfId="33498"/>
    <cellStyle name="Normal 5 3 10 3 5 2" xfId="33499"/>
    <cellStyle name="Normal 5 3 10 3 5_Category Summary by LOB" xfId="33500"/>
    <cellStyle name="Normal 5 3 10 3 6" xfId="33501"/>
    <cellStyle name="Normal 5 3 10 3 6 2" xfId="33502"/>
    <cellStyle name="Normal 5 3 10 3 6_Category Summary by LOB" xfId="33503"/>
    <cellStyle name="Normal 5 3 10 3 7" xfId="33504"/>
    <cellStyle name="Normal 5 3 10 3 7 2" xfId="33505"/>
    <cellStyle name="Normal 5 3 10 3 7_Category Summary by LOB" xfId="33506"/>
    <cellStyle name="Normal 5 3 10 3 8" xfId="33507"/>
    <cellStyle name="Normal 5 3 10 3 8 2" xfId="33508"/>
    <cellStyle name="Normal 5 3 10 3 8_Category Summary by LOB" xfId="33509"/>
    <cellStyle name="Normal 5 3 10 3 9" xfId="33510"/>
    <cellStyle name="Normal 5 3 10 3_Category Summary by LOB" xfId="33511"/>
    <cellStyle name="Normal 5 3 10 4" xfId="33512"/>
    <cellStyle name="Normal 5 3 10 4 2" xfId="33513"/>
    <cellStyle name="Normal 5 3 10 4_Category Summary by LOB" xfId="33514"/>
    <cellStyle name="Normal 5 3 10 5" xfId="33515"/>
    <cellStyle name="Normal 5 3 10 5 2" xfId="33516"/>
    <cellStyle name="Normal 5 3 10 5_Category Summary by LOB" xfId="33517"/>
    <cellStyle name="Normal 5 3 10 6" xfId="33518"/>
    <cellStyle name="Normal 5 3 10 6 2" xfId="33519"/>
    <cellStyle name="Normal 5 3 10 6_Category Summary by LOB" xfId="33520"/>
    <cellStyle name="Normal 5 3 10 7" xfId="33521"/>
    <cellStyle name="Normal 5 3 10 7 2" xfId="33522"/>
    <cellStyle name="Normal 5 3 10 7_Category Summary by LOB" xfId="33523"/>
    <cellStyle name="Normal 5 3 10 8" xfId="33524"/>
    <cellStyle name="Normal 5 3 10 8 2" xfId="33525"/>
    <cellStyle name="Normal 5 3 10 8_Category Summary by LOB" xfId="33526"/>
    <cellStyle name="Normal 5 3 10 9" xfId="33527"/>
    <cellStyle name="Normal 5 3 10 9 2" xfId="33528"/>
    <cellStyle name="Normal 5 3 10 9_Category Summary by LOB" xfId="33529"/>
    <cellStyle name="Normal 5 3 10_Category Summary by LOB" xfId="33530"/>
    <cellStyle name="Normal 5 3 11" xfId="33531"/>
    <cellStyle name="Normal 5 3 11 10" xfId="33532"/>
    <cellStyle name="Normal 5 3 11 10 2" xfId="33533"/>
    <cellStyle name="Normal 5 3 11 10_Category Summary by LOB" xfId="33534"/>
    <cellStyle name="Normal 5 3 11 11" xfId="33535"/>
    <cellStyle name="Normal 5 3 11 2" xfId="33536"/>
    <cellStyle name="Normal 5 3 11 2 2" xfId="33537"/>
    <cellStyle name="Normal 5 3 11 2 2 2" xfId="33538"/>
    <cellStyle name="Normal 5 3 11 2 2_Category Summary by LOB" xfId="33539"/>
    <cellStyle name="Normal 5 3 11 2 3" xfId="33540"/>
    <cellStyle name="Normal 5 3 11 2 3 2" xfId="33541"/>
    <cellStyle name="Normal 5 3 11 2 3_Category Summary by LOB" xfId="33542"/>
    <cellStyle name="Normal 5 3 11 2 4" xfId="33543"/>
    <cellStyle name="Normal 5 3 11 2 4 2" xfId="33544"/>
    <cellStyle name="Normal 5 3 11 2 4_Category Summary by LOB" xfId="33545"/>
    <cellStyle name="Normal 5 3 11 2 5" xfId="33546"/>
    <cellStyle name="Normal 5 3 11 2 5 2" xfId="33547"/>
    <cellStyle name="Normal 5 3 11 2 5_Category Summary by LOB" xfId="33548"/>
    <cellStyle name="Normal 5 3 11 2 6" xfId="33549"/>
    <cellStyle name="Normal 5 3 11 2 6 2" xfId="33550"/>
    <cellStyle name="Normal 5 3 11 2 6_Category Summary by LOB" xfId="33551"/>
    <cellStyle name="Normal 5 3 11 2 7" xfId="33552"/>
    <cellStyle name="Normal 5 3 11 2 7 2" xfId="33553"/>
    <cellStyle name="Normal 5 3 11 2 7_Category Summary by LOB" xfId="33554"/>
    <cellStyle name="Normal 5 3 11 2 8" xfId="33555"/>
    <cellStyle name="Normal 5 3 11 2 8 2" xfId="33556"/>
    <cellStyle name="Normal 5 3 11 2 8_Category Summary by LOB" xfId="33557"/>
    <cellStyle name="Normal 5 3 11 2 9" xfId="33558"/>
    <cellStyle name="Normal 5 3 11 2_Category Summary by LOB" xfId="33559"/>
    <cellStyle name="Normal 5 3 11 3" xfId="33560"/>
    <cellStyle name="Normal 5 3 11 3 2" xfId="33561"/>
    <cellStyle name="Normal 5 3 11 3 2 2" xfId="33562"/>
    <cellStyle name="Normal 5 3 11 3 2_Category Summary by LOB" xfId="33563"/>
    <cellStyle name="Normal 5 3 11 3 3" xfId="33564"/>
    <cellStyle name="Normal 5 3 11 3 3 2" xfId="33565"/>
    <cellStyle name="Normal 5 3 11 3 3_Category Summary by LOB" xfId="33566"/>
    <cellStyle name="Normal 5 3 11 3 4" xfId="33567"/>
    <cellStyle name="Normal 5 3 11 3 4 2" xfId="33568"/>
    <cellStyle name="Normal 5 3 11 3 4_Category Summary by LOB" xfId="33569"/>
    <cellStyle name="Normal 5 3 11 3 5" xfId="33570"/>
    <cellStyle name="Normal 5 3 11 3 5 2" xfId="33571"/>
    <cellStyle name="Normal 5 3 11 3 5_Category Summary by LOB" xfId="33572"/>
    <cellStyle name="Normal 5 3 11 3 6" xfId="33573"/>
    <cellStyle name="Normal 5 3 11 3 6 2" xfId="33574"/>
    <cellStyle name="Normal 5 3 11 3 6_Category Summary by LOB" xfId="33575"/>
    <cellStyle name="Normal 5 3 11 3 7" xfId="33576"/>
    <cellStyle name="Normal 5 3 11 3 7 2" xfId="33577"/>
    <cellStyle name="Normal 5 3 11 3 7_Category Summary by LOB" xfId="33578"/>
    <cellStyle name="Normal 5 3 11 3 8" xfId="33579"/>
    <cellStyle name="Normal 5 3 11 3 8 2" xfId="33580"/>
    <cellStyle name="Normal 5 3 11 3 8_Category Summary by LOB" xfId="33581"/>
    <cellStyle name="Normal 5 3 11 3 9" xfId="33582"/>
    <cellStyle name="Normal 5 3 11 3_Category Summary by LOB" xfId="33583"/>
    <cellStyle name="Normal 5 3 11 4" xfId="33584"/>
    <cellStyle name="Normal 5 3 11 4 2" xfId="33585"/>
    <cellStyle name="Normal 5 3 11 4_Category Summary by LOB" xfId="33586"/>
    <cellStyle name="Normal 5 3 11 5" xfId="33587"/>
    <cellStyle name="Normal 5 3 11 5 2" xfId="33588"/>
    <cellStyle name="Normal 5 3 11 5_Category Summary by LOB" xfId="33589"/>
    <cellStyle name="Normal 5 3 11 6" xfId="33590"/>
    <cellStyle name="Normal 5 3 11 6 2" xfId="33591"/>
    <cellStyle name="Normal 5 3 11 6_Category Summary by LOB" xfId="33592"/>
    <cellStyle name="Normal 5 3 11 7" xfId="33593"/>
    <cellStyle name="Normal 5 3 11 7 2" xfId="33594"/>
    <cellStyle name="Normal 5 3 11 7_Category Summary by LOB" xfId="33595"/>
    <cellStyle name="Normal 5 3 11 8" xfId="33596"/>
    <cellStyle name="Normal 5 3 11 8 2" xfId="33597"/>
    <cellStyle name="Normal 5 3 11 8_Category Summary by LOB" xfId="33598"/>
    <cellStyle name="Normal 5 3 11 9" xfId="33599"/>
    <cellStyle name="Normal 5 3 11 9 2" xfId="33600"/>
    <cellStyle name="Normal 5 3 11 9_Category Summary by LOB" xfId="33601"/>
    <cellStyle name="Normal 5 3 11_Category Summary by LOB" xfId="33602"/>
    <cellStyle name="Normal 5 3 12" xfId="33603"/>
    <cellStyle name="Normal 5 3 12 10" xfId="33604"/>
    <cellStyle name="Normal 5 3 12 10 2" xfId="33605"/>
    <cellStyle name="Normal 5 3 12 10_Category Summary by LOB" xfId="33606"/>
    <cellStyle name="Normal 5 3 12 11" xfId="33607"/>
    <cellStyle name="Normal 5 3 12 2" xfId="33608"/>
    <cellStyle name="Normal 5 3 12 2 2" xfId="33609"/>
    <cellStyle name="Normal 5 3 12 2 2 2" xfId="33610"/>
    <cellStyle name="Normal 5 3 12 2 2_Category Summary by LOB" xfId="33611"/>
    <cellStyle name="Normal 5 3 12 2 3" xfId="33612"/>
    <cellStyle name="Normal 5 3 12 2 3 2" xfId="33613"/>
    <cellStyle name="Normal 5 3 12 2 3_Category Summary by LOB" xfId="33614"/>
    <cellStyle name="Normal 5 3 12 2 4" xfId="33615"/>
    <cellStyle name="Normal 5 3 12 2 4 2" xfId="33616"/>
    <cellStyle name="Normal 5 3 12 2 4_Category Summary by LOB" xfId="33617"/>
    <cellStyle name="Normal 5 3 12 2 5" xfId="33618"/>
    <cellStyle name="Normal 5 3 12 2 5 2" xfId="33619"/>
    <cellStyle name="Normal 5 3 12 2 5_Category Summary by LOB" xfId="33620"/>
    <cellStyle name="Normal 5 3 12 2 6" xfId="33621"/>
    <cellStyle name="Normal 5 3 12 2 6 2" xfId="33622"/>
    <cellStyle name="Normal 5 3 12 2 6_Category Summary by LOB" xfId="33623"/>
    <cellStyle name="Normal 5 3 12 2 7" xfId="33624"/>
    <cellStyle name="Normal 5 3 12 2 7 2" xfId="33625"/>
    <cellStyle name="Normal 5 3 12 2 7_Category Summary by LOB" xfId="33626"/>
    <cellStyle name="Normal 5 3 12 2 8" xfId="33627"/>
    <cellStyle name="Normal 5 3 12 2 8 2" xfId="33628"/>
    <cellStyle name="Normal 5 3 12 2 8_Category Summary by LOB" xfId="33629"/>
    <cellStyle name="Normal 5 3 12 2 9" xfId="33630"/>
    <cellStyle name="Normal 5 3 12 2_Category Summary by LOB" xfId="33631"/>
    <cellStyle name="Normal 5 3 12 3" xfId="33632"/>
    <cellStyle name="Normal 5 3 12 3 2" xfId="33633"/>
    <cellStyle name="Normal 5 3 12 3 2 2" xfId="33634"/>
    <cellStyle name="Normal 5 3 12 3 2_Category Summary by LOB" xfId="33635"/>
    <cellStyle name="Normal 5 3 12 3 3" xfId="33636"/>
    <cellStyle name="Normal 5 3 12 3 3 2" xfId="33637"/>
    <cellStyle name="Normal 5 3 12 3 3_Category Summary by LOB" xfId="33638"/>
    <cellStyle name="Normal 5 3 12 3 4" xfId="33639"/>
    <cellStyle name="Normal 5 3 12 3 4 2" xfId="33640"/>
    <cellStyle name="Normal 5 3 12 3 4_Category Summary by LOB" xfId="33641"/>
    <cellStyle name="Normal 5 3 12 3 5" xfId="33642"/>
    <cellStyle name="Normal 5 3 12 3 5 2" xfId="33643"/>
    <cellStyle name="Normal 5 3 12 3 5_Category Summary by LOB" xfId="33644"/>
    <cellStyle name="Normal 5 3 12 3 6" xfId="33645"/>
    <cellStyle name="Normal 5 3 12 3 6 2" xfId="33646"/>
    <cellStyle name="Normal 5 3 12 3 6_Category Summary by LOB" xfId="33647"/>
    <cellStyle name="Normal 5 3 12 3 7" xfId="33648"/>
    <cellStyle name="Normal 5 3 12 3 7 2" xfId="33649"/>
    <cellStyle name="Normal 5 3 12 3 7_Category Summary by LOB" xfId="33650"/>
    <cellStyle name="Normal 5 3 12 3 8" xfId="33651"/>
    <cellStyle name="Normal 5 3 12 3 8 2" xfId="33652"/>
    <cellStyle name="Normal 5 3 12 3 8_Category Summary by LOB" xfId="33653"/>
    <cellStyle name="Normal 5 3 12 3 9" xfId="33654"/>
    <cellStyle name="Normal 5 3 12 3_Category Summary by LOB" xfId="33655"/>
    <cellStyle name="Normal 5 3 12 4" xfId="33656"/>
    <cellStyle name="Normal 5 3 12 4 2" xfId="33657"/>
    <cellStyle name="Normal 5 3 12 4_Category Summary by LOB" xfId="33658"/>
    <cellStyle name="Normal 5 3 12 5" xfId="33659"/>
    <cellStyle name="Normal 5 3 12 5 2" xfId="33660"/>
    <cellStyle name="Normal 5 3 12 5_Category Summary by LOB" xfId="33661"/>
    <cellStyle name="Normal 5 3 12 6" xfId="33662"/>
    <cellStyle name="Normal 5 3 12 6 2" xfId="33663"/>
    <cellStyle name="Normal 5 3 12 6_Category Summary by LOB" xfId="33664"/>
    <cellStyle name="Normal 5 3 12 7" xfId="33665"/>
    <cellStyle name="Normal 5 3 12 7 2" xfId="33666"/>
    <cellStyle name="Normal 5 3 12 7_Category Summary by LOB" xfId="33667"/>
    <cellStyle name="Normal 5 3 12 8" xfId="33668"/>
    <cellStyle name="Normal 5 3 12 8 2" xfId="33669"/>
    <cellStyle name="Normal 5 3 12 8_Category Summary by LOB" xfId="33670"/>
    <cellStyle name="Normal 5 3 12 9" xfId="33671"/>
    <cellStyle name="Normal 5 3 12 9 2" xfId="33672"/>
    <cellStyle name="Normal 5 3 12 9_Category Summary by LOB" xfId="33673"/>
    <cellStyle name="Normal 5 3 12_Category Summary by LOB" xfId="33674"/>
    <cellStyle name="Normal 5 3 13" xfId="33675"/>
    <cellStyle name="Normal 5 3 13 10" xfId="33676"/>
    <cellStyle name="Normal 5 3 13 10 2" xfId="33677"/>
    <cellStyle name="Normal 5 3 13 10_Category Summary by LOB" xfId="33678"/>
    <cellStyle name="Normal 5 3 13 11" xfId="33679"/>
    <cellStyle name="Normal 5 3 13 2" xfId="33680"/>
    <cellStyle name="Normal 5 3 13 2 2" xfId="33681"/>
    <cellStyle name="Normal 5 3 13 2 2 2" xfId="33682"/>
    <cellStyle name="Normal 5 3 13 2 2_Category Summary by LOB" xfId="33683"/>
    <cellStyle name="Normal 5 3 13 2 3" xfId="33684"/>
    <cellStyle name="Normal 5 3 13 2 3 2" xfId="33685"/>
    <cellStyle name="Normal 5 3 13 2 3_Category Summary by LOB" xfId="33686"/>
    <cellStyle name="Normal 5 3 13 2 4" xfId="33687"/>
    <cellStyle name="Normal 5 3 13 2 4 2" xfId="33688"/>
    <cellStyle name="Normal 5 3 13 2 4_Category Summary by LOB" xfId="33689"/>
    <cellStyle name="Normal 5 3 13 2 5" xfId="33690"/>
    <cellStyle name="Normal 5 3 13 2 5 2" xfId="33691"/>
    <cellStyle name="Normal 5 3 13 2 5_Category Summary by LOB" xfId="33692"/>
    <cellStyle name="Normal 5 3 13 2 6" xfId="33693"/>
    <cellStyle name="Normal 5 3 13 2 6 2" xfId="33694"/>
    <cellStyle name="Normal 5 3 13 2 6_Category Summary by LOB" xfId="33695"/>
    <cellStyle name="Normal 5 3 13 2 7" xfId="33696"/>
    <cellStyle name="Normal 5 3 13 2 7 2" xfId="33697"/>
    <cellStyle name="Normal 5 3 13 2 7_Category Summary by LOB" xfId="33698"/>
    <cellStyle name="Normal 5 3 13 2 8" xfId="33699"/>
    <cellStyle name="Normal 5 3 13 2 8 2" xfId="33700"/>
    <cellStyle name="Normal 5 3 13 2 8_Category Summary by LOB" xfId="33701"/>
    <cellStyle name="Normal 5 3 13 2 9" xfId="33702"/>
    <cellStyle name="Normal 5 3 13 2_Category Summary by LOB" xfId="33703"/>
    <cellStyle name="Normal 5 3 13 3" xfId="33704"/>
    <cellStyle name="Normal 5 3 13 3 2" xfId="33705"/>
    <cellStyle name="Normal 5 3 13 3 2 2" xfId="33706"/>
    <cellStyle name="Normal 5 3 13 3 2_Category Summary by LOB" xfId="33707"/>
    <cellStyle name="Normal 5 3 13 3 3" xfId="33708"/>
    <cellStyle name="Normal 5 3 13 3 3 2" xfId="33709"/>
    <cellStyle name="Normal 5 3 13 3 3_Category Summary by LOB" xfId="33710"/>
    <cellStyle name="Normal 5 3 13 3 4" xfId="33711"/>
    <cellStyle name="Normal 5 3 13 3 4 2" xfId="33712"/>
    <cellStyle name="Normal 5 3 13 3 4_Category Summary by LOB" xfId="33713"/>
    <cellStyle name="Normal 5 3 13 3 5" xfId="33714"/>
    <cellStyle name="Normal 5 3 13 3 5 2" xfId="33715"/>
    <cellStyle name="Normal 5 3 13 3 5_Category Summary by LOB" xfId="33716"/>
    <cellStyle name="Normal 5 3 13 3 6" xfId="33717"/>
    <cellStyle name="Normal 5 3 13 3 6 2" xfId="33718"/>
    <cellStyle name="Normal 5 3 13 3 6_Category Summary by LOB" xfId="33719"/>
    <cellStyle name="Normal 5 3 13 3 7" xfId="33720"/>
    <cellStyle name="Normal 5 3 13 3 7 2" xfId="33721"/>
    <cellStyle name="Normal 5 3 13 3 7_Category Summary by LOB" xfId="33722"/>
    <cellStyle name="Normal 5 3 13 3 8" xfId="33723"/>
    <cellStyle name="Normal 5 3 13 3 8 2" xfId="33724"/>
    <cellStyle name="Normal 5 3 13 3 8_Category Summary by LOB" xfId="33725"/>
    <cellStyle name="Normal 5 3 13 3 9" xfId="33726"/>
    <cellStyle name="Normal 5 3 13 3_Category Summary by LOB" xfId="33727"/>
    <cellStyle name="Normal 5 3 13 4" xfId="33728"/>
    <cellStyle name="Normal 5 3 13 4 2" xfId="33729"/>
    <cellStyle name="Normal 5 3 13 4_Category Summary by LOB" xfId="33730"/>
    <cellStyle name="Normal 5 3 13 5" xfId="33731"/>
    <cellStyle name="Normal 5 3 13 5 2" xfId="33732"/>
    <cellStyle name="Normal 5 3 13 5_Category Summary by LOB" xfId="33733"/>
    <cellStyle name="Normal 5 3 13 6" xfId="33734"/>
    <cellStyle name="Normal 5 3 13 6 2" xfId="33735"/>
    <cellStyle name="Normal 5 3 13 6_Category Summary by LOB" xfId="33736"/>
    <cellStyle name="Normal 5 3 13 7" xfId="33737"/>
    <cellStyle name="Normal 5 3 13 7 2" xfId="33738"/>
    <cellStyle name="Normal 5 3 13 7_Category Summary by LOB" xfId="33739"/>
    <cellStyle name="Normal 5 3 13 8" xfId="33740"/>
    <cellStyle name="Normal 5 3 13 8 2" xfId="33741"/>
    <cellStyle name="Normal 5 3 13 8_Category Summary by LOB" xfId="33742"/>
    <cellStyle name="Normal 5 3 13 9" xfId="33743"/>
    <cellStyle name="Normal 5 3 13 9 2" xfId="33744"/>
    <cellStyle name="Normal 5 3 13 9_Category Summary by LOB" xfId="33745"/>
    <cellStyle name="Normal 5 3 13_Category Summary by LOB" xfId="33746"/>
    <cellStyle name="Normal 5 3 14" xfId="33747"/>
    <cellStyle name="Normal 5 3 14 10" xfId="33748"/>
    <cellStyle name="Normal 5 3 14 10 2" xfId="33749"/>
    <cellStyle name="Normal 5 3 14 10_Category Summary by LOB" xfId="33750"/>
    <cellStyle name="Normal 5 3 14 11" xfId="33751"/>
    <cellStyle name="Normal 5 3 14 2" xfId="33752"/>
    <cellStyle name="Normal 5 3 14 2 2" xfId="33753"/>
    <cellStyle name="Normal 5 3 14 2 2 2" xfId="33754"/>
    <cellStyle name="Normal 5 3 14 2 2_Category Summary by LOB" xfId="33755"/>
    <cellStyle name="Normal 5 3 14 2 3" xfId="33756"/>
    <cellStyle name="Normal 5 3 14 2 3 2" xfId="33757"/>
    <cellStyle name="Normal 5 3 14 2 3_Category Summary by LOB" xfId="33758"/>
    <cellStyle name="Normal 5 3 14 2 4" xfId="33759"/>
    <cellStyle name="Normal 5 3 14 2 4 2" xfId="33760"/>
    <cellStyle name="Normal 5 3 14 2 4_Category Summary by LOB" xfId="33761"/>
    <cellStyle name="Normal 5 3 14 2 5" xfId="33762"/>
    <cellStyle name="Normal 5 3 14 2 5 2" xfId="33763"/>
    <cellStyle name="Normal 5 3 14 2 5_Category Summary by LOB" xfId="33764"/>
    <cellStyle name="Normal 5 3 14 2 6" xfId="33765"/>
    <cellStyle name="Normal 5 3 14 2 6 2" xfId="33766"/>
    <cellStyle name="Normal 5 3 14 2 6_Category Summary by LOB" xfId="33767"/>
    <cellStyle name="Normal 5 3 14 2 7" xfId="33768"/>
    <cellStyle name="Normal 5 3 14 2 7 2" xfId="33769"/>
    <cellStyle name="Normal 5 3 14 2 7_Category Summary by LOB" xfId="33770"/>
    <cellStyle name="Normal 5 3 14 2 8" xfId="33771"/>
    <cellStyle name="Normal 5 3 14 2 8 2" xfId="33772"/>
    <cellStyle name="Normal 5 3 14 2 8_Category Summary by LOB" xfId="33773"/>
    <cellStyle name="Normal 5 3 14 2 9" xfId="33774"/>
    <cellStyle name="Normal 5 3 14 2_Category Summary by LOB" xfId="33775"/>
    <cellStyle name="Normal 5 3 14 3" xfId="33776"/>
    <cellStyle name="Normal 5 3 14 3 2" xfId="33777"/>
    <cellStyle name="Normal 5 3 14 3 2 2" xfId="33778"/>
    <cellStyle name="Normal 5 3 14 3 2_Category Summary by LOB" xfId="33779"/>
    <cellStyle name="Normal 5 3 14 3 3" xfId="33780"/>
    <cellStyle name="Normal 5 3 14 3 3 2" xfId="33781"/>
    <cellStyle name="Normal 5 3 14 3 3_Category Summary by LOB" xfId="33782"/>
    <cellStyle name="Normal 5 3 14 3 4" xfId="33783"/>
    <cellStyle name="Normal 5 3 14 3 4 2" xfId="33784"/>
    <cellStyle name="Normal 5 3 14 3 4_Category Summary by LOB" xfId="33785"/>
    <cellStyle name="Normal 5 3 14 3 5" xfId="33786"/>
    <cellStyle name="Normal 5 3 14 3 5 2" xfId="33787"/>
    <cellStyle name="Normal 5 3 14 3 5_Category Summary by LOB" xfId="33788"/>
    <cellStyle name="Normal 5 3 14 3 6" xfId="33789"/>
    <cellStyle name="Normal 5 3 14 3 6 2" xfId="33790"/>
    <cellStyle name="Normal 5 3 14 3 6_Category Summary by LOB" xfId="33791"/>
    <cellStyle name="Normal 5 3 14 3 7" xfId="33792"/>
    <cellStyle name="Normal 5 3 14 3 7 2" xfId="33793"/>
    <cellStyle name="Normal 5 3 14 3 7_Category Summary by LOB" xfId="33794"/>
    <cellStyle name="Normal 5 3 14 3 8" xfId="33795"/>
    <cellStyle name="Normal 5 3 14 3 8 2" xfId="33796"/>
    <cellStyle name="Normal 5 3 14 3 8_Category Summary by LOB" xfId="33797"/>
    <cellStyle name="Normal 5 3 14 3 9" xfId="33798"/>
    <cellStyle name="Normal 5 3 14 3_Category Summary by LOB" xfId="33799"/>
    <cellStyle name="Normal 5 3 14 4" xfId="33800"/>
    <cellStyle name="Normal 5 3 14 4 2" xfId="33801"/>
    <cellStyle name="Normal 5 3 14 4_Category Summary by LOB" xfId="33802"/>
    <cellStyle name="Normal 5 3 14 5" xfId="33803"/>
    <cellStyle name="Normal 5 3 14 5 2" xfId="33804"/>
    <cellStyle name="Normal 5 3 14 5_Category Summary by LOB" xfId="33805"/>
    <cellStyle name="Normal 5 3 14 6" xfId="33806"/>
    <cellStyle name="Normal 5 3 14 6 2" xfId="33807"/>
    <cellStyle name="Normal 5 3 14 6_Category Summary by LOB" xfId="33808"/>
    <cellStyle name="Normal 5 3 14 7" xfId="33809"/>
    <cellStyle name="Normal 5 3 14 7 2" xfId="33810"/>
    <cellStyle name="Normal 5 3 14 7_Category Summary by LOB" xfId="33811"/>
    <cellStyle name="Normal 5 3 14 8" xfId="33812"/>
    <cellStyle name="Normal 5 3 14 8 2" xfId="33813"/>
    <cellStyle name="Normal 5 3 14 8_Category Summary by LOB" xfId="33814"/>
    <cellStyle name="Normal 5 3 14 9" xfId="33815"/>
    <cellStyle name="Normal 5 3 14 9 2" xfId="33816"/>
    <cellStyle name="Normal 5 3 14 9_Category Summary by LOB" xfId="33817"/>
    <cellStyle name="Normal 5 3 14_Category Summary by LOB" xfId="33818"/>
    <cellStyle name="Normal 5 3 15" xfId="33819"/>
    <cellStyle name="Normal 5 3 15 10" xfId="33820"/>
    <cellStyle name="Normal 5 3 15 10 2" xfId="33821"/>
    <cellStyle name="Normal 5 3 15 10_Category Summary by LOB" xfId="33822"/>
    <cellStyle name="Normal 5 3 15 11" xfId="33823"/>
    <cellStyle name="Normal 5 3 15 2" xfId="33824"/>
    <cellStyle name="Normal 5 3 15 2 2" xfId="33825"/>
    <cellStyle name="Normal 5 3 15 2 2 2" xfId="33826"/>
    <cellStyle name="Normal 5 3 15 2 2_Category Summary by LOB" xfId="33827"/>
    <cellStyle name="Normal 5 3 15 2 3" xfId="33828"/>
    <cellStyle name="Normal 5 3 15 2 3 2" xfId="33829"/>
    <cellStyle name="Normal 5 3 15 2 3_Category Summary by LOB" xfId="33830"/>
    <cellStyle name="Normal 5 3 15 2 4" xfId="33831"/>
    <cellStyle name="Normal 5 3 15 2 4 2" xfId="33832"/>
    <cellStyle name="Normal 5 3 15 2 4_Category Summary by LOB" xfId="33833"/>
    <cellStyle name="Normal 5 3 15 2 5" xfId="33834"/>
    <cellStyle name="Normal 5 3 15 2 5 2" xfId="33835"/>
    <cellStyle name="Normal 5 3 15 2 5_Category Summary by LOB" xfId="33836"/>
    <cellStyle name="Normal 5 3 15 2 6" xfId="33837"/>
    <cellStyle name="Normal 5 3 15 2 6 2" xfId="33838"/>
    <cellStyle name="Normal 5 3 15 2 6_Category Summary by LOB" xfId="33839"/>
    <cellStyle name="Normal 5 3 15 2 7" xfId="33840"/>
    <cellStyle name="Normal 5 3 15 2 7 2" xfId="33841"/>
    <cellStyle name="Normal 5 3 15 2 7_Category Summary by LOB" xfId="33842"/>
    <cellStyle name="Normal 5 3 15 2 8" xfId="33843"/>
    <cellStyle name="Normal 5 3 15 2 8 2" xfId="33844"/>
    <cellStyle name="Normal 5 3 15 2 8_Category Summary by LOB" xfId="33845"/>
    <cellStyle name="Normal 5 3 15 2 9" xfId="33846"/>
    <cellStyle name="Normal 5 3 15 2_Category Summary by LOB" xfId="33847"/>
    <cellStyle name="Normal 5 3 15 3" xfId="33848"/>
    <cellStyle name="Normal 5 3 15 3 2" xfId="33849"/>
    <cellStyle name="Normal 5 3 15 3 2 2" xfId="33850"/>
    <cellStyle name="Normal 5 3 15 3 2_Category Summary by LOB" xfId="33851"/>
    <cellStyle name="Normal 5 3 15 3 3" xfId="33852"/>
    <cellStyle name="Normal 5 3 15 3 3 2" xfId="33853"/>
    <cellStyle name="Normal 5 3 15 3 3_Category Summary by LOB" xfId="33854"/>
    <cellStyle name="Normal 5 3 15 3 4" xfId="33855"/>
    <cellStyle name="Normal 5 3 15 3 4 2" xfId="33856"/>
    <cellStyle name="Normal 5 3 15 3 4_Category Summary by LOB" xfId="33857"/>
    <cellStyle name="Normal 5 3 15 3 5" xfId="33858"/>
    <cellStyle name="Normal 5 3 15 3 5 2" xfId="33859"/>
    <cellStyle name="Normal 5 3 15 3 5_Category Summary by LOB" xfId="33860"/>
    <cellStyle name="Normal 5 3 15 3 6" xfId="33861"/>
    <cellStyle name="Normal 5 3 15 3 6 2" xfId="33862"/>
    <cellStyle name="Normal 5 3 15 3 6_Category Summary by LOB" xfId="33863"/>
    <cellStyle name="Normal 5 3 15 3 7" xfId="33864"/>
    <cellStyle name="Normal 5 3 15 3 7 2" xfId="33865"/>
    <cellStyle name="Normal 5 3 15 3 7_Category Summary by LOB" xfId="33866"/>
    <cellStyle name="Normal 5 3 15 3 8" xfId="33867"/>
    <cellStyle name="Normal 5 3 15 3 8 2" xfId="33868"/>
    <cellStyle name="Normal 5 3 15 3 8_Category Summary by LOB" xfId="33869"/>
    <cellStyle name="Normal 5 3 15 3 9" xfId="33870"/>
    <cellStyle name="Normal 5 3 15 3_Category Summary by LOB" xfId="33871"/>
    <cellStyle name="Normal 5 3 15 4" xfId="33872"/>
    <cellStyle name="Normal 5 3 15 4 2" xfId="33873"/>
    <cellStyle name="Normal 5 3 15 4_Category Summary by LOB" xfId="33874"/>
    <cellStyle name="Normal 5 3 15 5" xfId="33875"/>
    <cellStyle name="Normal 5 3 15 5 2" xfId="33876"/>
    <cellStyle name="Normal 5 3 15 5_Category Summary by LOB" xfId="33877"/>
    <cellStyle name="Normal 5 3 15 6" xfId="33878"/>
    <cellStyle name="Normal 5 3 15 6 2" xfId="33879"/>
    <cellStyle name="Normal 5 3 15 6_Category Summary by LOB" xfId="33880"/>
    <cellStyle name="Normal 5 3 15 7" xfId="33881"/>
    <cellStyle name="Normal 5 3 15 7 2" xfId="33882"/>
    <cellStyle name="Normal 5 3 15 7_Category Summary by LOB" xfId="33883"/>
    <cellStyle name="Normal 5 3 15 8" xfId="33884"/>
    <cellStyle name="Normal 5 3 15 8 2" xfId="33885"/>
    <cellStyle name="Normal 5 3 15 8_Category Summary by LOB" xfId="33886"/>
    <cellStyle name="Normal 5 3 15 9" xfId="33887"/>
    <cellStyle name="Normal 5 3 15 9 2" xfId="33888"/>
    <cellStyle name="Normal 5 3 15 9_Category Summary by LOB" xfId="33889"/>
    <cellStyle name="Normal 5 3 15_Category Summary by LOB" xfId="33890"/>
    <cellStyle name="Normal 5 3 16" xfId="33891"/>
    <cellStyle name="Normal 5 3 16 10" xfId="33892"/>
    <cellStyle name="Normal 5 3 16 10 2" xfId="33893"/>
    <cellStyle name="Normal 5 3 16 10_Category Summary by LOB" xfId="33894"/>
    <cellStyle name="Normal 5 3 16 11" xfId="33895"/>
    <cellStyle name="Normal 5 3 16 2" xfId="33896"/>
    <cellStyle name="Normal 5 3 16 2 2" xfId="33897"/>
    <cellStyle name="Normal 5 3 16 2 2 2" xfId="33898"/>
    <cellStyle name="Normal 5 3 16 2 2_Category Summary by LOB" xfId="33899"/>
    <cellStyle name="Normal 5 3 16 2 3" xfId="33900"/>
    <cellStyle name="Normal 5 3 16 2 3 2" xfId="33901"/>
    <cellStyle name="Normal 5 3 16 2 3_Category Summary by LOB" xfId="33902"/>
    <cellStyle name="Normal 5 3 16 2 4" xfId="33903"/>
    <cellStyle name="Normal 5 3 16 2 4 2" xfId="33904"/>
    <cellStyle name="Normal 5 3 16 2 4_Category Summary by LOB" xfId="33905"/>
    <cellStyle name="Normal 5 3 16 2 5" xfId="33906"/>
    <cellStyle name="Normal 5 3 16 2 5 2" xfId="33907"/>
    <cellStyle name="Normal 5 3 16 2 5_Category Summary by LOB" xfId="33908"/>
    <cellStyle name="Normal 5 3 16 2 6" xfId="33909"/>
    <cellStyle name="Normal 5 3 16 2 6 2" xfId="33910"/>
    <cellStyle name="Normal 5 3 16 2 6_Category Summary by LOB" xfId="33911"/>
    <cellStyle name="Normal 5 3 16 2 7" xfId="33912"/>
    <cellStyle name="Normal 5 3 16 2 7 2" xfId="33913"/>
    <cellStyle name="Normal 5 3 16 2 7_Category Summary by LOB" xfId="33914"/>
    <cellStyle name="Normal 5 3 16 2 8" xfId="33915"/>
    <cellStyle name="Normal 5 3 16 2 8 2" xfId="33916"/>
    <cellStyle name="Normal 5 3 16 2 8_Category Summary by LOB" xfId="33917"/>
    <cellStyle name="Normal 5 3 16 2 9" xfId="33918"/>
    <cellStyle name="Normal 5 3 16 2_Category Summary by LOB" xfId="33919"/>
    <cellStyle name="Normal 5 3 16 3" xfId="33920"/>
    <cellStyle name="Normal 5 3 16 3 2" xfId="33921"/>
    <cellStyle name="Normal 5 3 16 3 2 2" xfId="33922"/>
    <cellStyle name="Normal 5 3 16 3 2_Category Summary by LOB" xfId="33923"/>
    <cellStyle name="Normal 5 3 16 3 3" xfId="33924"/>
    <cellStyle name="Normal 5 3 16 3 3 2" xfId="33925"/>
    <cellStyle name="Normal 5 3 16 3 3_Category Summary by LOB" xfId="33926"/>
    <cellStyle name="Normal 5 3 16 3 4" xfId="33927"/>
    <cellStyle name="Normal 5 3 16 3 4 2" xfId="33928"/>
    <cellStyle name="Normal 5 3 16 3 4_Category Summary by LOB" xfId="33929"/>
    <cellStyle name="Normal 5 3 16 3 5" xfId="33930"/>
    <cellStyle name="Normal 5 3 16 3 5 2" xfId="33931"/>
    <cellStyle name="Normal 5 3 16 3 5_Category Summary by LOB" xfId="33932"/>
    <cellStyle name="Normal 5 3 16 3 6" xfId="33933"/>
    <cellStyle name="Normal 5 3 16 3 6 2" xfId="33934"/>
    <cellStyle name="Normal 5 3 16 3 6_Category Summary by LOB" xfId="33935"/>
    <cellStyle name="Normal 5 3 16 3 7" xfId="33936"/>
    <cellStyle name="Normal 5 3 16 3 7 2" xfId="33937"/>
    <cellStyle name="Normal 5 3 16 3 7_Category Summary by LOB" xfId="33938"/>
    <cellStyle name="Normal 5 3 16 3 8" xfId="33939"/>
    <cellStyle name="Normal 5 3 16 3 8 2" xfId="33940"/>
    <cellStyle name="Normal 5 3 16 3 8_Category Summary by LOB" xfId="33941"/>
    <cellStyle name="Normal 5 3 16 3 9" xfId="33942"/>
    <cellStyle name="Normal 5 3 16 3_Category Summary by LOB" xfId="33943"/>
    <cellStyle name="Normal 5 3 16 4" xfId="33944"/>
    <cellStyle name="Normal 5 3 16 4 2" xfId="33945"/>
    <cellStyle name="Normal 5 3 16 4_Category Summary by LOB" xfId="33946"/>
    <cellStyle name="Normal 5 3 16 5" xfId="33947"/>
    <cellStyle name="Normal 5 3 16 5 2" xfId="33948"/>
    <cellStyle name="Normal 5 3 16 5_Category Summary by LOB" xfId="33949"/>
    <cellStyle name="Normal 5 3 16 6" xfId="33950"/>
    <cellStyle name="Normal 5 3 16 6 2" xfId="33951"/>
    <cellStyle name="Normal 5 3 16 6_Category Summary by LOB" xfId="33952"/>
    <cellStyle name="Normal 5 3 16 7" xfId="33953"/>
    <cellStyle name="Normal 5 3 16 7 2" xfId="33954"/>
    <cellStyle name="Normal 5 3 16 7_Category Summary by LOB" xfId="33955"/>
    <cellStyle name="Normal 5 3 16 8" xfId="33956"/>
    <cellStyle name="Normal 5 3 16 8 2" xfId="33957"/>
    <cellStyle name="Normal 5 3 16 8_Category Summary by LOB" xfId="33958"/>
    <cellStyle name="Normal 5 3 16 9" xfId="33959"/>
    <cellStyle name="Normal 5 3 16 9 2" xfId="33960"/>
    <cellStyle name="Normal 5 3 16 9_Category Summary by LOB" xfId="33961"/>
    <cellStyle name="Normal 5 3 16_Category Summary by LOB" xfId="33962"/>
    <cellStyle name="Normal 5 3 17" xfId="33963"/>
    <cellStyle name="Normal 5 3 17 10" xfId="33964"/>
    <cellStyle name="Normal 5 3 17 10 2" xfId="33965"/>
    <cellStyle name="Normal 5 3 17 10_Category Summary by LOB" xfId="33966"/>
    <cellStyle name="Normal 5 3 17 11" xfId="33967"/>
    <cellStyle name="Normal 5 3 17 2" xfId="33968"/>
    <cellStyle name="Normal 5 3 17 2 2" xfId="33969"/>
    <cellStyle name="Normal 5 3 17 2 2 2" xfId="33970"/>
    <cellStyle name="Normal 5 3 17 2 2_Category Summary by LOB" xfId="33971"/>
    <cellStyle name="Normal 5 3 17 2 3" xfId="33972"/>
    <cellStyle name="Normal 5 3 17 2 3 2" xfId="33973"/>
    <cellStyle name="Normal 5 3 17 2 3_Category Summary by LOB" xfId="33974"/>
    <cellStyle name="Normal 5 3 17 2 4" xfId="33975"/>
    <cellStyle name="Normal 5 3 17 2 4 2" xfId="33976"/>
    <cellStyle name="Normal 5 3 17 2 4_Category Summary by LOB" xfId="33977"/>
    <cellStyle name="Normal 5 3 17 2 5" xfId="33978"/>
    <cellStyle name="Normal 5 3 17 2 5 2" xfId="33979"/>
    <cellStyle name="Normal 5 3 17 2 5_Category Summary by LOB" xfId="33980"/>
    <cellStyle name="Normal 5 3 17 2 6" xfId="33981"/>
    <cellStyle name="Normal 5 3 17 2 6 2" xfId="33982"/>
    <cellStyle name="Normal 5 3 17 2 6_Category Summary by LOB" xfId="33983"/>
    <cellStyle name="Normal 5 3 17 2 7" xfId="33984"/>
    <cellStyle name="Normal 5 3 17 2 7 2" xfId="33985"/>
    <cellStyle name="Normal 5 3 17 2 7_Category Summary by LOB" xfId="33986"/>
    <cellStyle name="Normal 5 3 17 2 8" xfId="33987"/>
    <cellStyle name="Normal 5 3 17 2 8 2" xfId="33988"/>
    <cellStyle name="Normal 5 3 17 2 8_Category Summary by LOB" xfId="33989"/>
    <cellStyle name="Normal 5 3 17 2 9" xfId="33990"/>
    <cellStyle name="Normal 5 3 17 2_Category Summary by LOB" xfId="33991"/>
    <cellStyle name="Normal 5 3 17 3" xfId="33992"/>
    <cellStyle name="Normal 5 3 17 3 2" xfId="33993"/>
    <cellStyle name="Normal 5 3 17 3 2 2" xfId="33994"/>
    <cellStyle name="Normal 5 3 17 3 2_Category Summary by LOB" xfId="33995"/>
    <cellStyle name="Normal 5 3 17 3 3" xfId="33996"/>
    <cellStyle name="Normal 5 3 17 3 3 2" xfId="33997"/>
    <cellStyle name="Normal 5 3 17 3 3_Category Summary by LOB" xfId="33998"/>
    <cellStyle name="Normal 5 3 17 3 4" xfId="33999"/>
    <cellStyle name="Normal 5 3 17 3 4 2" xfId="34000"/>
    <cellStyle name="Normal 5 3 17 3 4_Category Summary by LOB" xfId="34001"/>
    <cellStyle name="Normal 5 3 17 3 5" xfId="34002"/>
    <cellStyle name="Normal 5 3 17 3 5 2" xfId="34003"/>
    <cellStyle name="Normal 5 3 17 3 5_Category Summary by LOB" xfId="34004"/>
    <cellStyle name="Normal 5 3 17 3 6" xfId="34005"/>
    <cellStyle name="Normal 5 3 17 3 6 2" xfId="34006"/>
    <cellStyle name="Normal 5 3 17 3 6_Category Summary by LOB" xfId="34007"/>
    <cellStyle name="Normal 5 3 17 3 7" xfId="34008"/>
    <cellStyle name="Normal 5 3 17 3 7 2" xfId="34009"/>
    <cellStyle name="Normal 5 3 17 3 7_Category Summary by LOB" xfId="34010"/>
    <cellStyle name="Normal 5 3 17 3 8" xfId="34011"/>
    <cellStyle name="Normal 5 3 17 3 8 2" xfId="34012"/>
    <cellStyle name="Normal 5 3 17 3 8_Category Summary by LOB" xfId="34013"/>
    <cellStyle name="Normal 5 3 17 3 9" xfId="34014"/>
    <cellStyle name="Normal 5 3 17 3_Category Summary by LOB" xfId="34015"/>
    <cellStyle name="Normal 5 3 17 4" xfId="34016"/>
    <cellStyle name="Normal 5 3 17 4 2" xfId="34017"/>
    <cellStyle name="Normal 5 3 17 4_Category Summary by LOB" xfId="34018"/>
    <cellStyle name="Normal 5 3 17 5" xfId="34019"/>
    <cellStyle name="Normal 5 3 17 5 2" xfId="34020"/>
    <cellStyle name="Normal 5 3 17 5_Category Summary by LOB" xfId="34021"/>
    <cellStyle name="Normal 5 3 17 6" xfId="34022"/>
    <cellStyle name="Normal 5 3 17 6 2" xfId="34023"/>
    <cellStyle name="Normal 5 3 17 6_Category Summary by LOB" xfId="34024"/>
    <cellStyle name="Normal 5 3 17 7" xfId="34025"/>
    <cellStyle name="Normal 5 3 17 7 2" xfId="34026"/>
    <cellStyle name="Normal 5 3 17 7_Category Summary by LOB" xfId="34027"/>
    <cellStyle name="Normal 5 3 17 8" xfId="34028"/>
    <cellStyle name="Normal 5 3 17 8 2" xfId="34029"/>
    <cellStyle name="Normal 5 3 17 8_Category Summary by LOB" xfId="34030"/>
    <cellStyle name="Normal 5 3 17 9" xfId="34031"/>
    <cellStyle name="Normal 5 3 17 9 2" xfId="34032"/>
    <cellStyle name="Normal 5 3 17 9_Category Summary by LOB" xfId="34033"/>
    <cellStyle name="Normal 5 3 17_Category Summary by LOB" xfId="34034"/>
    <cellStyle name="Normal 5 3 18" xfId="34035"/>
    <cellStyle name="Normal 5 3 18 10" xfId="34036"/>
    <cellStyle name="Normal 5 3 18 10 2" xfId="34037"/>
    <cellStyle name="Normal 5 3 18 10_Category Summary by LOB" xfId="34038"/>
    <cellStyle name="Normal 5 3 18 11" xfId="34039"/>
    <cellStyle name="Normal 5 3 18 2" xfId="34040"/>
    <cellStyle name="Normal 5 3 18 2 2" xfId="34041"/>
    <cellStyle name="Normal 5 3 18 2 2 2" xfId="34042"/>
    <cellStyle name="Normal 5 3 18 2 2_Category Summary by LOB" xfId="34043"/>
    <cellStyle name="Normal 5 3 18 2 3" xfId="34044"/>
    <cellStyle name="Normal 5 3 18 2 3 2" xfId="34045"/>
    <cellStyle name="Normal 5 3 18 2 3_Category Summary by LOB" xfId="34046"/>
    <cellStyle name="Normal 5 3 18 2 4" xfId="34047"/>
    <cellStyle name="Normal 5 3 18 2 4 2" xfId="34048"/>
    <cellStyle name="Normal 5 3 18 2 4_Category Summary by LOB" xfId="34049"/>
    <cellStyle name="Normal 5 3 18 2 5" xfId="34050"/>
    <cellStyle name="Normal 5 3 18 2 5 2" xfId="34051"/>
    <cellStyle name="Normal 5 3 18 2 5_Category Summary by LOB" xfId="34052"/>
    <cellStyle name="Normal 5 3 18 2 6" xfId="34053"/>
    <cellStyle name="Normal 5 3 18 2 6 2" xfId="34054"/>
    <cellStyle name="Normal 5 3 18 2 6_Category Summary by LOB" xfId="34055"/>
    <cellStyle name="Normal 5 3 18 2 7" xfId="34056"/>
    <cellStyle name="Normal 5 3 18 2 7 2" xfId="34057"/>
    <cellStyle name="Normal 5 3 18 2 7_Category Summary by LOB" xfId="34058"/>
    <cellStyle name="Normal 5 3 18 2 8" xfId="34059"/>
    <cellStyle name="Normal 5 3 18 2 8 2" xfId="34060"/>
    <cellStyle name="Normal 5 3 18 2 8_Category Summary by LOB" xfId="34061"/>
    <cellStyle name="Normal 5 3 18 2 9" xfId="34062"/>
    <cellStyle name="Normal 5 3 18 2_Category Summary by LOB" xfId="34063"/>
    <cellStyle name="Normal 5 3 18 3" xfId="34064"/>
    <cellStyle name="Normal 5 3 18 3 2" xfId="34065"/>
    <cellStyle name="Normal 5 3 18 3 2 2" xfId="34066"/>
    <cellStyle name="Normal 5 3 18 3 2_Category Summary by LOB" xfId="34067"/>
    <cellStyle name="Normal 5 3 18 3 3" xfId="34068"/>
    <cellStyle name="Normal 5 3 18 3 3 2" xfId="34069"/>
    <cellStyle name="Normal 5 3 18 3 3_Category Summary by LOB" xfId="34070"/>
    <cellStyle name="Normal 5 3 18 3 4" xfId="34071"/>
    <cellStyle name="Normal 5 3 18 3 4 2" xfId="34072"/>
    <cellStyle name="Normal 5 3 18 3 4_Category Summary by LOB" xfId="34073"/>
    <cellStyle name="Normal 5 3 18 3 5" xfId="34074"/>
    <cellStyle name="Normal 5 3 18 3 5 2" xfId="34075"/>
    <cellStyle name="Normal 5 3 18 3 5_Category Summary by LOB" xfId="34076"/>
    <cellStyle name="Normal 5 3 18 3 6" xfId="34077"/>
    <cellStyle name="Normal 5 3 18 3 6 2" xfId="34078"/>
    <cellStyle name="Normal 5 3 18 3 6_Category Summary by LOB" xfId="34079"/>
    <cellStyle name="Normal 5 3 18 3 7" xfId="34080"/>
    <cellStyle name="Normal 5 3 18 3 7 2" xfId="34081"/>
    <cellStyle name="Normal 5 3 18 3 7_Category Summary by LOB" xfId="34082"/>
    <cellStyle name="Normal 5 3 18 3 8" xfId="34083"/>
    <cellStyle name="Normal 5 3 18 3 8 2" xfId="34084"/>
    <cellStyle name="Normal 5 3 18 3 8_Category Summary by LOB" xfId="34085"/>
    <cellStyle name="Normal 5 3 18 3 9" xfId="34086"/>
    <cellStyle name="Normal 5 3 18 3_Category Summary by LOB" xfId="34087"/>
    <cellStyle name="Normal 5 3 18 4" xfId="34088"/>
    <cellStyle name="Normal 5 3 18 4 2" xfId="34089"/>
    <cellStyle name="Normal 5 3 18 4_Category Summary by LOB" xfId="34090"/>
    <cellStyle name="Normal 5 3 18 5" xfId="34091"/>
    <cellStyle name="Normal 5 3 18 5 2" xfId="34092"/>
    <cellStyle name="Normal 5 3 18 5_Category Summary by LOB" xfId="34093"/>
    <cellStyle name="Normal 5 3 18 6" xfId="34094"/>
    <cellStyle name="Normal 5 3 18 6 2" xfId="34095"/>
    <cellStyle name="Normal 5 3 18 6_Category Summary by LOB" xfId="34096"/>
    <cellStyle name="Normal 5 3 18 7" xfId="34097"/>
    <cellStyle name="Normal 5 3 18 7 2" xfId="34098"/>
    <cellStyle name="Normal 5 3 18 7_Category Summary by LOB" xfId="34099"/>
    <cellStyle name="Normal 5 3 18 8" xfId="34100"/>
    <cellStyle name="Normal 5 3 18 8 2" xfId="34101"/>
    <cellStyle name="Normal 5 3 18 8_Category Summary by LOB" xfId="34102"/>
    <cellStyle name="Normal 5 3 18 9" xfId="34103"/>
    <cellStyle name="Normal 5 3 18 9 2" xfId="34104"/>
    <cellStyle name="Normal 5 3 18 9_Category Summary by LOB" xfId="34105"/>
    <cellStyle name="Normal 5 3 18_Category Summary by LOB" xfId="34106"/>
    <cellStyle name="Normal 5 3 19" xfId="34107"/>
    <cellStyle name="Normal 5 3 19 10" xfId="34108"/>
    <cellStyle name="Normal 5 3 19 10 2" xfId="34109"/>
    <cellStyle name="Normal 5 3 19 10_Category Summary by LOB" xfId="34110"/>
    <cellStyle name="Normal 5 3 19 11" xfId="34111"/>
    <cellStyle name="Normal 5 3 19 2" xfId="34112"/>
    <cellStyle name="Normal 5 3 19 2 2" xfId="34113"/>
    <cellStyle name="Normal 5 3 19 2 2 2" xfId="34114"/>
    <cellStyle name="Normal 5 3 19 2 2_Category Summary by LOB" xfId="34115"/>
    <cellStyle name="Normal 5 3 19 2 3" xfId="34116"/>
    <cellStyle name="Normal 5 3 19 2 3 2" xfId="34117"/>
    <cellStyle name="Normal 5 3 19 2 3_Category Summary by LOB" xfId="34118"/>
    <cellStyle name="Normal 5 3 19 2 4" xfId="34119"/>
    <cellStyle name="Normal 5 3 19 2 4 2" xfId="34120"/>
    <cellStyle name="Normal 5 3 19 2 4_Category Summary by LOB" xfId="34121"/>
    <cellStyle name="Normal 5 3 19 2 5" xfId="34122"/>
    <cellStyle name="Normal 5 3 19 2 5 2" xfId="34123"/>
    <cellStyle name="Normal 5 3 19 2 5_Category Summary by LOB" xfId="34124"/>
    <cellStyle name="Normal 5 3 19 2 6" xfId="34125"/>
    <cellStyle name="Normal 5 3 19 2 6 2" xfId="34126"/>
    <cellStyle name="Normal 5 3 19 2 6_Category Summary by LOB" xfId="34127"/>
    <cellStyle name="Normal 5 3 19 2 7" xfId="34128"/>
    <cellStyle name="Normal 5 3 19 2 7 2" xfId="34129"/>
    <cellStyle name="Normal 5 3 19 2 7_Category Summary by LOB" xfId="34130"/>
    <cellStyle name="Normal 5 3 19 2 8" xfId="34131"/>
    <cellStyle name="Normal 5 3 19 2 8 2" xfId="34132"/>
    <cellStyle name="Normal 5 3 19 2 8_Category Summary by LOB" xfId="34133"/>
    <cellStyle name="Normal 5 3 19 2 9" xfId="34134"/>
    <cellStyle name="Normal 5 3 19 2_Category Summary by LOB" xfId="34135"/>
    <cellStyle name="Normal 5 3 19 3" xfId="34136"/>
    <cellStyle name="Normal 5 3 19 3 2" xfId="34137"/>
    <cellStyle name="Normal 5 3 19 3 2 2" xfId="34138"/>
    <cellStyle name="Normal 5 3 19 3 2_Category Summary by LOB" xfId="34139"/>
    <cellStyle name="Normal 5 3 19 3 3" xfId="34140"/>
    <cellStyle name="Normal 5 3 19 3 3 2" xfId="34141"/>
    <cellStyle name="Normal 5 3 19 3 3_Category Summary by LOB" xfId="34142"/>
    <cellStyle name="Normal 5 3 19 3 4" xfId="34143"/>
    <cellStyle name="Normal 5 3 19 3 4 2" xfId="34144"/>
    <cellStyle name="Normal 5 3 19 3 4_Category Summary by LOB" xfId="34145"/>
    <cellStyle name="Normal 5 3 19 3 5" xfId="34146"/>
    <cellStyle name="Normal 5 3 19 3 5 2" xfId="34147"/>
    <cellStyle name="Normal 5 3 19 3 5_Category Summary by LOB" xfId="34148"/>
    <cellStyle name="Normal 5 3 19 3 6" xfId="34149"/>
    <cellStyle name="Normal 5 3 19 3 6 2" xfId="34150"/>
    <cellStyle name="Normal 5 3 19 3 6_Category Summary by LOB" xfId="34151"/>
    <cellStyle name="Normal 5 3 19 3 7" xfId="34152"/>
    <cellStyle name="Normal 5 3 19 3 7 2" xfId="34153"/>
    <cellStyle name="Normal 5 3 19 3 7_Category Summary by LOB" xfId="34154"/>
    <cellStyle name="Normal 5 3 19 3 8" xfId="34155"/>
    <cellStyle name="Normal 5 3 19 3 8 2" xfId="34156"/>
    <cellStyle name="Normal 5 3 19 3 8_Category Summary by LOB" xfId="34157"/>
    <cellStyle name="Normal 5 3 19 3 9" xfId="34158"/>
    <cellStyle name="Normal 5 3 19 3_Category Summary by LOB" xfId="34159"/>
    <cellStyle name="Normal 5 3 19 4" xfId="34160"/>
    <cellStyle name="Normal 5 3 19 4 2" xfId="34161"/>
    <cellStyle name="Normal 5 3 19 4_Category Summary by LOB" xfId="34162"/>
    <cellStyle name="Normal 5 3 19 5" xfId="34163"/>
    <cellStyle name="Normal 5 3 19 5 2" xfId="34164"/>
    <cellStyle name="Normal 5 3 19 5_Category Summary by LOB" xfId="34165"/>
    <cellStyle name="Normal 5 3 19 6" xfId="34166"/>
    <cellStyle name="Normal 5 3 19 6 2" xfId="34167"/>
    <cellStyle name="Normal 5 3 19 6_Category Summary by LOB" xfId="34168"/>
    <cellStyle name="Normal 5 3 19 7" xfId="34169"/>
    <cellStyle name="Normal 5 3 19 7 2" xfId="34170"/>
    <cellStyle name="Normal 5 3 19 7_Category Summary by LOB" xfId="34171"/>
    <cellStyle name="Normal 5 3 19 8" xfId="34172"/>
    <cellStyle name="Normal 5 3 19 8 2" xfId="34173"/>
    <cellStyle name="Normal 5 3 19 8_Category Summary by LOB" xfId="34174"/>
    <cellStyle name="Normal 5 3 19 9" xfId="34175"/>
    <cellStyle name="Normal 5 3 19 9 2" xfId="34176"/>
    <cellStyle name="Normal 5 3 19 9_Category Summary by LOB" xfId="34177"/>
    <cellStyle name="Normal 5 3 19_Category Summary by LOB" xfId="34178"/>
    <cellStyle name="Normal 5 3 2" xfId="34179"/>
    <cellStyle name="Normal 5 3 2 10" xfId="34180"/>
    <cellStyle name="Normal 5 3 2 10 2" xfId="34181"/>
    <cellStyle name="Normal 5 3 2 10_Category Summary by LOB" xfId="34182"/>
    <cellStyle name="Normal 5 3 2 11" xfId="34183"/>
    <cellStyle name="Normal 5 3 2 12" xfId="34184"/>
    <cellStyle name="Normal 5 3 2 2" xfId="34185"/>
    <cellStyle name="Normal 5 3 2 2 2" xfId="34186"/>
    <cellStyle name="Normal 5 3 2 2 2 2" xfId="34187"/>
    <cellStyle name="Normal 5 3 2 2 2_Category Summary by LOB" xfId="34188"/>
    <cellStyle name="Normal 5 3 2 2 3" xfId="34189"/>
    <cellStyle name="Normal 5 3 2 2 3 2" xfId="34190"/>
    <cellStyle name="Normal 5 3 2 2 3_Category Summary by LOB" xfId="34191"/>
    <cellStyle name="Normal 5 3 2 2 4" xfId="34192"/>
    <cellStyle name="Normal 5 3 2 2 4 2" xfId="34193"/>
    <cellStyle name="Normal 5 3 2 2 4_Category Summary by LOB" xfId="34194"/>
    <cellStyle name="Normal 5 3 2 2 5" xfId="34195"/>
    <cellStyle name="Normal 5 3 2 2 5 2" xfId="34196"/>
    <cellStyle name="Normal 5 3 2 2 5_Category Summary by LOB" xfId="34197"/>
    <cellStyle name="Normal 5 3 2 2 6" xfId="34198"/>
    <cellStyle name="Normal 5 3 2 2 6 2" xfId="34199"/>
    <cellStyle name="Normal 5 3 2 2 6_Category Summary by LOB" xfId="34200"/>
    <cellStyle name="Normal 5 3 2 2 7" xfId="34201"/>
    <cellStyle name="Normal 5 3 2 2 7 2" xfId="34202"/>
    <cellStyle name="Normal 5 3 2 2 7_Category Summary by LOB" xfId="34203"/>
    <cellStyle name="Normal 5 3 2 2 8" xfId="34204"/>
    <cellStyle name="Normal 5 3 2 2 8 2" xfId="34205"/>
    <cellStyle name="Normal 5 3 2 2 8_Category Summary by LOB" xfId="34206"/>
    <cellStyle name="Normal 5 3 2 2 9" xfId="34207"/>
    <cellStyle name="Normal 5 3 2 2_Category Summary by LOB" xfId="34208"/>
    <cellStyle name="Normal 5 3 2 3" xfId="34209"/>
    <cellStyle name="Normal 5 3 2 3 2" xfId="34210"/>
    <cellStyle name="Normal 5 3 2 3 2 2" xfId="34211"/>
    <cellStyle name="Normal 5 3 2 3 2_Category Summary by LOB" xfId="34212"/>
    <cellStyle name="Normal 5 3 2 3 3" xfId="34213"/>
    <cellStyle name="Normal 5 3 2 3 3 2" xfId="34214"/>
    <cellStyle name="Normal 5 3 2 3 3_Category Summary by LOB" xfId="34215"/>
    <cellStyle name="Normal 5 3 2 3 4" xfId="34216"/>
    <cellStyle name="Normal 5 3 2 3 4 2" xfId="34217"/>
    <cellStyle name="Normal 5 3 2 3 4_Category Summary by LOB" xfId="34218"/>
    <cellStyle name="Normal 5 3 2 3 5" xfId="34219"/>
    <cellStyle name="Normal 5 3 2 3 5 2" xfId="34220"/>
    <cellStyle name="Normal 5 3 2 3 5_Category Summary by LOB" xfId="34221"/>
    <cellStyle name="Normal 5 3 2 3 6" xfId="34222"/>
    <cellStyle name="Normal 5 3 2 3 6 2" xfId="34223"/>
    <cellStyle name="Normal 5 3 2 3 6_Category Summary by LOB" xfId="34224"/>
    <cellStyle name="Normal 5 3 2 3 7" xfId="34225"/>
    <cellStyle name="Normal 5 3 2 3 7 2" xfId="34226"/>
    <cellStyle name="Normal 5 3 2 3 7_Category Summary by LOB" xfId="34227"/>
    <cellStyle name="Normal 5 3 2 3 8" xfId="34228"/>
    <cellStyle name="Normal 5 3 2 3 8 2" xfId="34229"/>
    <cellStyle name="Normal 5 3 2 3 8_Category Summary by LOB" xfId="34230"/>
    <cellStyle name="Normal 5 3 2 3 9" xfId="34231"/>
    <cellStyle name="Normal 5 3 2 3_Category Summary by LOB" xfId="34232"/>
    <cellStyle name="Normal 5 3 2 4" xfId="34233"/>
    <cellStyle name="Normal 5 3 2 4 2" xfId="34234"/>
    <cellStyle name="Normal 5 3 2 4_Category Summary by LOB" xfId="34235"/>
    <cellStyle name="Normal 5 3 2 5" xfId="34236"/>
    <cellStyle name="Normal 5 3 2 5 2" xfId="34237"/>
    <cellStyle name="Normal 5 3 2 5_Category Summary by LOB" xfId="34238"/>
    <cellStyle name="Normal 5 3 2 6" xfId="34239"/>
    <cellStyle name="Normal 5 3 2 6 2" xfId="34240"/>
    <cellStyle name="Normal 5 3 2 6_Category Summary by LOB" xfId="34241"/>
    <cellStyle name="Normal 5 3 2 7" xfId="34242"/>
    <cellStyle name="Normal 5 3 2 7 2" xfId="34243"/>
    <cellStyle name="Normal 5 3 2 7_Category Summary by LOB" xfId="34244"/>
    <cellStyle name="Normal 5 3 2 8" xfId="34245"/>
    <cellStyle name="Normal 5 3 2 8 2" xfId="34246"/>
    <cellStyle name="Normal 5 3 2 8_Category Summary by LOB" xfId="34247"/>
    <cellStyle name="Normal 5 3 2 9" xfId="34248"/>
    <cellStyle name="Normal 5 3 2 9 2" xfId="34249"/>
    <cellStyle name="Normal 5 3 2 9_Category Summary by LOB" xfId="34250"/>
    <cellStyle name="Normal 5 3 2_Category Summary by LOB" xfId="34251"/>
    <cellStyle name="Normal 5 3 20" xfId="34252"/>
    <cellStyle name="Normal 5 3 20 10" xfId="34253"/>
    <cellStyle name="Normal 5 3 20 10 2" xfId="34254"/>
    <cellStyle name="Normal 5 3 20 10_Category Summary by LOB" xfId="34255"/>
    <cellStyle name="Normal 5 3 20 11" xfId="34256"/>
    <cellStyle name="Normal 5 3 20 2" xfId="34257"/>
    <cellStyle name="Normal 5 3 20 2 2" xfId="34258"/>
    <cellStyle name="Normal 5 3 20 2 2 2" xfId="34259"/>
    <cellStyle name="Normal 5 3 20 2 2_Category Summary by LOB" xfId="34260"/>
    <cellStyle name="Normal 5 3 20 2 3" xfId="34261"/>
    <cellStyle name="Normal 5 3 20 2 3 2" xfId="34262"/>
    <cellStyle name="Normal 5 3 20 2 3_Category Summary by LOB" xfId="34263"/>
    <cellStyle name="Normal 5 3 20 2 4" xfId="34264"/>
    <cellStyle name="Normal 5 3 20 2 4 2" xfId="34265"/>
    <cellStyle name="Normal 5 3 20 2 4_Category Summary by LOB" xfId="34266"/>
    <cellStyle name="Normal 5 3 20 2 5" xfId="34267"/>
    <cellStyle name="Normal 5 3 20 2 5 2" xfId="34268"/>
    <cellStyle name="Normal 5 3 20 2 5_Category Summary by LOB" xfId="34269"/>
    <cellStyle name="Normal 5 3 20 2 6" xfId="34270"/>
    <cellStyle name="Normal 5 3 20 2 6 2" xfId="34271"/>
    <cellStyle name="Normal 5 3 20 2 6_Category Summary by LOB" xfId="34272"/>
    <cellStyle name="Normal 5 3 20 2 7" xfId="34273"/>
    <cellStyle name="Normal 5 3 20 2 7 2" xfId="34274"/>
    <cellStyle name="Normal 5 3 20 2 7_Category Summary by LOB" xfId="34275"/>
    <cellStyle name="Normal 5 3 20 2 8" xfId="34276"/>
    <cellStyle name="Normal 5 3 20 2 8 2" xfId="34277"/>
    <cellStyle name="Normal 5 3 20 2 8_Category Summary by LOB" xfId="34278"/>
    <cellStyle name="Normal 5 3 20 2 9" xfId="34279"/>
    <cellStyle name="Normal 5 3 20 2_Category Summary by LOB" xfId="34280"/>
    <cellStyle name="Normal 5 3 20 3" xfId="34281"/>
    <cellStyle name="Normal 5 3 20 3 2" xfId="34282"/>
    <cellStyle name="Normal 5 3 20 3 2 2" xfId="34283"/>
    <cellStyle name="Normal 5 3 20 3 2_Category Summary by LOB" xfId="34284"/>
    <cellStyle name="Normal 5 3 20 3 3" xfId="34285"/>
    <cellStyle name="Normal 5 3 20 3 3 2" xfId="34286"/>
    <cellStyle name="Normal 5 3 20 3 3_Category Summary by LOB" xfId="34287"/>
    <cellStyle name="Normal 5 3 20 3 4" xfId="34288"/>
    <cellStyle name="Normal 5 3 20 3 4 2" xfId="34289"/>
    <cellStyle name="Normal 5 3 20 3 4_Category Summary by LOB" xfId="34290"/>
    <cellStyle name="Normal 5 3 20 3 5" xfId="34291"/>
    <cellStyle name="Normal 5 3 20 3 5 2" xfId="34292"/>
    <cellStyle name="Normal 5 3 20 3 5_Category Summary by LOB" xfId="34293"/>
    <cellStyle name="Normal 5 3 20 3 6" xfId="34294"/>
    <cellStyle name="Normal 5 3 20 3 6 2" xfId="34295"/>
    <cellStyle name="Normal 5 3 20 3 6_Category Summary by LOB" xfId="34296"/>
    <cellStyle name="Normal 5 3 20 3 7" xfId="34297"/>
    <cellStyle name="Normal 5 3 20 3 7 2" xfId="34298"/>
    <cellStyle name="Normal 5 3 20 3 7_Category Summary by LOB" xfId="34299"/>
    <cellStyle name="Normal 5 3 20 3 8" xfId="34300"/>
    <cellStyle name="Normal 5 3 20 3 8 2" xfId="34301"/>
    <cellStyle name="Normal 5 3 20 3 8_Category Summary by LOB" xfId="34302"/>
    <cellStyle name="Normal 5 3 20 3 9" xfId="34303"/>
    <cellStyle name="Normal 5 3 20 3_Category Summary by LOB" xfId="34304"/>
    <cellStyle name="Normal 5 3 20 4" xfId="34305"/>
    <cellStyle name="Normal 5 3 20 4 2" xfId="34306"/>
    <cellStyle name="Normal 5 3 20 4_Category Summary by LOB" xfId="34307"/>
    <cellStyle name="Normal 5 3 20 5" xfId="34308"/>
    <cellStyle name="Normal 5 3 20 5 2" xfId="34309"/>
    <cellStyle name="Normal 5 3 20 5_Category Summary by LOB" xfId="34310"/>
    <cellStyle name="Normal 5 3 20 6" xfId="34311"/>
    <cellStyle name="Normal 5 3 20 6 2" xfId="34312"/>
    <cellStyle name="Normal 5 3 20 6_Category Summary by LOB" xfId="34313"/>
    <cellStyle name="Normal 5 3 20 7" xfId="34314"/>
    <cellStyle name="Normal 5 3 20 7 2" xfId="34315"/>
    <cellStyle name="Normal 5 3 20 7_Category Summary by LOB" xfId="34316"/>
    <cellStyle name="Normal 5 3 20 8" xfId="34317"/>
    <cellStyle name="Normal 5 3 20 8 2" xfId="34318"/>
    <cellStyle name="Normal 5 3 20 8_Category Summary by LOB" xfId="34319"/>
    <cellStyle name="Normal 5 3 20 9" xfId="34320"/>
    <cellStyle name="Normal 5 3 20 9 2" xfId="34321"/>
    <cellStyle name="Normal 5 3 20 9_Category Summary by LOB" xfId="34322"/>
    <cellStyle name="Normal 5 3 20_Category Summary by LOB" xfId="34323"/>
    <cellStyle name="Normal 5 3 21" xfId="34324"/>
    <cellStyle name="Normal 5 3 21 10" xfId="34325"/>
    <cellStyle name="Normal 5 3 21 10 2" xfId="34326"/>
    <cellStyle name="Normal 5 3 21 10_Category Summary by LOB" xfId="34327"/>
    <cellStyle name="Normal 5 3 21 11" xfId="34328"/>
    <cellStyle name="Normal 5 3 21 2" xfId="34329"/>
    <cellStyle name="Normal 5 3 21 2 2" xfId="34330"/>
    <cellStyle name="Normal 5 3 21 2 2 2" xfId="34331"/>
    <cellStyle name="Normal 5 3 21 2 2_Category Summary by LOB" xfId="34332"/>
    <cellStyle name="Normal 5 3 21 2 3" xfId="34333"/>
    <cellStyle name="Normal 5 3 21 2 3 2" xfId="34334"/>
    <cellStyle name="Normal 5 3 21 2 3_Category Summary by LOB" xfId="34335"/>
    <cellStyle name="Normal 5 3 21 2 4" xfId="34336"/>
    <cellStyle name="Normal 5 3 21 2 4 2" xfId="34337"/>
    <cellStyle name="Normal 5 3 21 2 4_Category Summary by LOB" xfId="34338"/>
    <cellStyle name="Normal 5 3 21 2 5" xfId="34339"/>
    <cellStyle name="Normal 5 3 21 2 5 2" xfId="34340"/>
    <cellStyle name="Normal 5 3 21 2 5_Category Summary by LOB" xfId="34341"/>
    <cellStyle name="Normal 5 3 21 2 6" xfId="34342"/>
    <cellStyle name="Normal 5 3 21 2 6 2" xfId="34343"/>
    <cellStyle name="Normal 5 3 21 2 6_Category Summary by LOB" xfId="34344"/>
    <cellStyle name="Normal 5 3 21 2 7" xfId="34345"/>
    <cellStyle name="Normal 5 3 21 2 7 2" xfId="34346"/>
    <cellStyle name="Normal 5 3 21 2 7_Category Summary by LOB" xfId="34347"/>
    <cellStyle name="Normal 5 3 21 2 8" xfId="34348"/>
    <cellStyle name="Normal 5 3 21 2 8 2" xfId="34349"/>
    <cellStyle name="Normal 5 3 21 2 8_Category Summary by LOB" xfId="34350"/>
    <cellStyle name="Normal 5 3 21 2 9" xfId="34351"/>
    <cellStyle name="Normal 5 3 21 2_Category Summary by LOB" xfId="34352"/>
    <cellStyle name="Normal 5 3 21 3" xfId="34353"/>
    <cellStyle name="Normal 5 3 21 3 2" xfId="34354"/>
    <cellStyle name="Normal 5 3 21 3 2 2" xfId="34355"/>
    <cellStyle name="Normal 5 3 21 3 2_Category Summary by LOB" xfId="34356"/>
    <cellStyle name="Normal 5 3 21 3 3" xfId="34357"/>
    <cellStyle name="Normal 5 3 21 3 3 2" xfId="34358"/>
    <cellStyle name="Normal 5 3 21 3 3_Category Summary by LOB" xfId="34359"/>
    <cellStyle name="Normal 5 3 21 3 4" xfId="34360"/>
    <cellStyle name="Normal 5 3 21 3 4 2" xfId="34361"/>
    <cellStyle name="Normal 5 3 21 3 4_Category Summary by LOB" xfId="34362"/>
    <cellStyle name="Normal 5 3 21 3 5" xfId="34363"/>
    <cellStyle name="Normal 5 3 21 3 5 2" xfId="34364"/>
    <cellStyle name="Normal 5 3 21 3 5_Category Summary by LOB" xfId="34365"/>
    <cellStyle name="Normal 5 3 21 3 6" xfId="34366"/>
    <cellStyle name="Normal 5 3 21 3 6 2" xfId="34367"/>
    <cellStyle name="Normal 5 3 21 3 6_Category Summary by LOB" xfId="34368"/>
    <cellStyle name="Normal 5 3 21 3 7" xfId="34369"/>
    <cellStyle name="Normal 5 3 21 3 7 2" xfId="34370"/>
    <cellStyle name="Normal 5 3 21 3 7_Category Summary by LOB" xfId="34371"/>
    <cellStyle name="Normal 5 3 21 3 8" xfId="34372"/>
    <cellStyle name="Normal 5 3 21 3 8 2" xfId="34373"/>
    <cellStyle name="Normal 5 3 21 3 8_Category Summary by LOB" xfId="34374"/>
    <cellStyle name="Normal 5 3 21 3 9" xfId="34375"/>
    <cellStyle name="Normal 5 3 21 3_Category Summary by LOB" xfId="34376"/>
    <cellStyle name="Normal 5 3 21 4" xfId="34377"/>
    <cellStyle name="Normal 5 3 21 4 2" xfId="34378"/>
    <cellStyle name="Normal 5 3 21 4_Category Summary by LOB" xfId="34379"/>
    <cellStyle name="Normal 5 3 21 5" xfId="34380"/>
    <cellStyle name="Normal 5 3 21 5 2" xfId="34381"/>
    <cellStyle name="Normal 5 3 21 5_Category Summary by LOB" xfId="34382"/>
    <cellStyle name="Normal 5 3 21 6" xfId="34383"/>
    <cellStyle name="Normal 5 3 21 6 2" xfId="34384"/>
    <cellStyle name="Normal 5 3 21 6_Category Summary by LOB" xfId="34385"/>
    <cellStyle name="Normal 5 3 21 7" xfId="34386"/>
    <cellStyle name="Normal 5 3 21 7 2" xfId="34387"/>
    <cellStyle name="Normal 5 3 21 7_Category Summary by LOB" xfId="34388"/>
    <cellStyle name="Normal 5 3 21 8" xfId="34389"/>
    <cellStyle name="Normal 5 3 21 8 2" xfId="34390"/>
    <cellStyle name="Normal 5 3 21 8_Category Summary by LOB" xfId="34391"/>
    <cellStyle name="Normal 5 3 21 9" xfId="34392"/>
    <cellStyle name="Normal 5 3 21 9 2" xfId="34393"/>
    <cellStyle name="Normal 5 3 21 9_Category Summary by LOB" xfId="34394"/>
    <cellStyle name="Normal 5 3 21_Category Summary by LOB" xfId="34395"/>
    <cellStyle name="Normal 5 3 22" xfId="34396"/>
    <cellStyle name="Normal 5 3 22 10" xfId="34397"/>
    <cellStyle name="Normal 5 3 22 10 2" xfId="34398"/>
    <cellStyle name="Normal 5 3 22 10_Category Summary by LOB" xfId="34399"/>
    <cellStyle name="Normal 5 3 22 11" xfId="34400"/>
    <cellStyle name="Normal 5 3 22 2" xfId="34401"/>
    <cellStyle name="Normal 5 3 22 2 2" xfId="34402"/>
    <cellStyle name="Normal 5 3 22 2 2 2" xfId="34403"/>
    <cellStyle name="Normal 5 3 22 2 2_Category Summary by LOB" xfId="34404"/>
    <cellStyle name="Normal 5 3 22 2 3" xfId="34405"/>
    <cellStyle name="Normal 5 3 22 2 3 2" xfId="34406"/>
    <cellStyle name="Normal 5 3 22 2 3_Category Summary by LOB" xfId="34407"/>
    <cellStyle name="Normal 5 3 22 2 4" xfId="34408"/>
    <cellStyle name="Normal 5 3 22 2 4 2" xfId="34409"/>
    <cellStyle name="Normal 5 3 22 2 4_Category Summary by LOB" xfId="34410"/>
    <cellStyle name="Normal 5 3 22 2 5" xfId="34411"/>
    <cellStyle name="Normal 5 3 22 2 5 2" xfId="34412"/>
    <cellStyle name="Normal 5 3 22 2 5_Category Summary by LOB" xfId="34413"/>
    <cellStyle name="Normal 5 3 22 2 6" xfId="34414"/>
    <cellStyle name="Normal 5 3 22 2 6 2" xfId="34415"/>
    <cellStyle name="Normal 5 3 22 2 6_Category Summary by LOB" xfId="34416"/>
    <cellStyle name="Normal 5 3 22 2 7" xfId="34417"/>
    <cellStyle name="Normal 5 3 22 2 7 2" xfId="34418"/>
    <cellStyle name="Normal 5 3 22 2 7_Category Summary by LOB" xfId="34419"/>
    <cellStyle name="Normal 5 3 22 2 8" xfId="34420"/>
    <cellStyle name="Normal 5 3 22 2 8 2" xfId="34421"/>
    <cellStyle name="Normal 5 3 22 2 8_Category Summary by LOB" xfId="34422"/>
    <cellStyle name="Normal 5 3 22 2 9" xfId="34423"/>
    <cellStyle name="Normal 5 3 22 2_Category Summary by LOB" xfId="34424"/>
    <cellStyle name="Normal 5 3 22 3" xfId="34425"/>
    <cellStyle name="Normal 5 3 22 3 2" xfId="34426"/>
    <cellStyle name="Normal 5 3 22 3 2 2" xfId="34427"/>
    <cellStyle name="Normal 5 3 22 3 2_Category Summary by LOB" xfId="34428"/>
    <cellStyle name="Normal 5 3 22 3 3" xfId="34429"/>
    <cellStyle name="Normal 5 3 22 3 3 2" xfId="34430"/>
    <cellStyle name="Normal 5 3 22 3 3_Category Summary by LOB" xfId="34431"/>
    <cellStyle name="Normal 5 3 22 3 4" xfId="34432"/>
    <cellStyle name="Normal 5 3 22 3 4 2" xfId="34433"/>
    <cellStyle name="Normal 5 3 22 3 4_Category Summary by LOB" xfId="34434"/>
    <cellStyle name="Normal 5 3 22 3 5" xfId="34435"/>
    <cellStyle name="Normal 5 3 22 3 5 2" xfId="34436"/>
    <cellStyle name="Normal 5 3 22 3 5_Category Summary by LOB" xfId="34437"/>
    <cellStyle name="Normal 5 3 22 3 6" xfId="34438"/>
    <cellStyle name="Normal 5 3 22 3 6 2" xfId="34439"/>
    <cellStyle name="Normal 5 3 22 3 6_Category Summary by LOB" xfId="34440"/>
    <cellStyle name="Normal 5 3 22 3 7" xfId="34441"/>
    <cellStyle name="Normal 5 3 22 3 7 2" xfId="34442"/>
    <cellStyle name="Normal 5 3 22 3 7_Category Summary by LOB" xfId="34443"/>
    <cellStyle name="Normal 5 3 22 3 8" xfId="34444"/>
    <cellStyle name="Normal 5 3 22 3 8 2" xfId="34445"/>
    <cellStyle name="Normal 5 3 22 3 8_Category Summary by LOB" xfId="34446"/>
    <cellStyle name="Normal 5 3 22 3 9" xfId="34447"/>
    <cellStyle name="Normal 5 3 22 3_Category Summary by LOB" xfId="34448"/>
    <cellStyle name="Normal 5 3 22 4" xfId="34449"/>
    <cellStyle name="Normal 5 3 22 4 2" xfId="34450"/>
    <cellStyle name="Normal 5 3 22 4_Category Summary by LOB" xfId="34451"/>
    <cellStyle name="Normal 5 3 22 5" xfId="34452"/>
    <cellStyle name="Normal 5 3 22 5 2" xfId="34453"/>
    <cellStyle name="Normal 5 3 22 5_Category Summary by LOB" xfId="34454"/>
    <cellStyle name="Normal 5 3 22 6" xfId="34455"/>
    <cellStyle name="Normal 5 3 22 6 2" xfId="34456"/>
    <cellStyle name="Normal 5 3 22 6_Category Summary by LOB" xfId="34457"/>
    <cellStyle name="Normal 5 3 22 7" xfId="34458"/>
    <cellStyle name="Normal 5 3 22 7 2" xfId="34459"/>
    <cellStyle name="Normal 5 3 22 7_Category Summary by LOB" xfId="34460"/>
    <cellStyle name="Normal 5 3 22 8" xfId="34461"/>
    <cellStyle name="Normal 5 3 22 8 2" xfId="34462"/>
    <cellStyle name="Normal 5 3 22 8_Category Summary by LOB" xfId="34463"/>
    <cellStyle name="Normal 5 3 22 9" xfId="34464"/>
    <cellStyle name="Normal 5 3 22 9 2" xfId="34465"/>
    <cellStyle name="Normal 5 3 22 9_Category Summary by LOB" xfId="34466"/>
    <cellStyle name="Normal 5 3 22_Category Summary by LOB" xfId="34467"/>
    <cellStyle name="Normal 5 3 23" xfId="34468"/>
    <cellStyle name="Normal 5 3 23 10" xfId="34469"/>
    <cellStyle name="Normal 5 3 23 10 2" xfId="34470"/>
    <cellStyle name="Normal 5 3 23 10_Category Summary by LOB" xfId="34471"/>
    <cellStyle name="Normal 5 3 23 11" xfId="34472"/>
    <cellStyle name="Normal 5 3 23 2" xfId="34473"/>
    <cellStyle name="Normal 5 3 23 2 2" xfId="34474"/>
    <cellStyle name="Normal 5 3 23 2 2 2" xfId="34475"/>
    <cellStyle name="Normal 5 3 23 2 2_Category Summary by LOB" xfId="34476"/>
    <cellStyle name="Normal 5 3 23 2 3" xfId="34477"/>
    <cellStyle name="Normal 5 3 23 2 3 2" xfId="34478"/>
    <cellStyle name="Normal 5 3 23 2 3_Category Summary by LOB" xfId="34479"/>
    <cellStyle name="Normal 5 3 23 2 4" xfId="34480"/>
    <cellStyle name="Normal 5 3 23 2 4 2" xfId="34481"/>
    <cellStyle name="Normal 5 3 23 2 4_Category Summary by LOB" xfId="34482"/>
    <cellStyle name="Normal 5 3 23 2 5" xfId="34483"/>
    <cellStyle name="Normal 5 3 23 2 5 2" xfId="34484"/>
    <cellStyle name="Normal 5 3 23 2 5_Category Summary by LOB" xfId="34485"/>
    <cellStyle name="Normal 5 3 23 2 6" xfId="34486"/>
    <cellStyle name="Normal 5 3 23 2 6 2" xfId="34487"/>
    <cellStyle name="Normal 5 3 23 2 6_Category Summary by LOB" xfId="34488"/>
    <cellStyle name="Normal 5 3 23 2 7" xfId="34489"/>
    <cellStyle name="Normal 5 3 23 2 7 2" xfId="34490"/>
    <cellStyle name="Normal 5 3 23 2 7_Category Summary by LOB" xfId="34491"/>
    <cellStyle name="Normal 5 3 23 2 8" xfId="34492"/>
    <cellStyle name="Normal 5 3 23 2 8 2" xfId="34493"/>
    <cellStyle name="Normal 5 3 23 2 8_Category Summary by LOB" xfId="34494"/>
    <cellStyle name="Normal 5 3 23 2 9" xfId="34495"/>
    <cellStyle name="Normal 5 3 23 2_Category Summary by LOB" xfId="34496"/>
    <cellStyle name="Normal 5 3 23 3" xfId="34497"/>
    <cellStyle name="Normal 5 3 23 3 2" xfId="34498"/>
    <cellStyle name="Normal 5 3 23 3 2 2" xfId="34499"/>
    <cellStyle name="Normal 5 3 23 3 2_Category Summary by LOB" xfId="34500"/>
    <cellStyle name="Normal 5 3 23 3 3" xfId="34501"/>
    <cellStyle name="Normal 5 3 23 3 3 2" xfId="34502"/>
    <cellStyle name="Normal 5 3 23 3 3_Category Summary by LOB" xfId="34503"/>
    <cellStyle name="Normal 5 3 23 3 4" xfId="34504"/>
    <cellStyle name="Normal 5 3 23 3 4 2" xfId="34505"/>
    <cellStyle name="Normal 5 3 23 3 4_Category Summary by LOB" xfId="34506"/>
    <cellStyle name="Normal 5 3 23 3 5" xfId="34507"/>
    <cellStyle name="Normal 5 3 23 3 5 2" xfId="34508"/>
    <cellStyle name="Normal 5 3 23 3 5_Category Summary by LOB" xfId="34509"/>
    <cellStyle name="Normal 5 3 23 3 6" xfId="34510"/>
    <cellStyle name="Normal 5 3 23 3 6 2" xfId="34511"/>
    <cellStyle name="Normal 5 3 23 3 6_Category Summary by LOB" xfId="34512"/>
    <cellStyle name="Normal 5 3 23 3 7" xfId="34513"/>
    <cellStyle name="Normal 5 3 23 3 7 2" xfId="34514"/>
    <cellStyle name="Normal 5 3 23 3 7_Category Summary by LOB" xfId="34515"/>
    <cellStyle name="Normal 5 3 23 3 8" xfId="34516"/>
    <cellStyle name="Normal 5 3 23 3 8 2" xfId="34517"/>
    <cellStyle name="Normal 5 3 23 3 8_Category Summary by LOB" xfId="34518"/>
    <cellStyle name="Normal 5 3 23 3 9" xfId="34519"/>
    <cellStyle name="Normal 5 3 23 3_Category Summary by LOB" xfId="34520"/>
    <cellStyle name="Normal 5 3 23 4" xfId="34521"/>
    <cellStyle name="Normal 5 3 23 4 2" xfId="34522"/>
    <cellStyle name="Normal 5 3 23 4_Category Summary by LOB" xfId="34523"/>
    <cellStyle name="Normal 5 3 23 5" xfId="34524"/>
    <cellStyle name="Normal 5 3 23 5 2" xfId="34525"/>
    <cellStyle name="Normal 5 3 23 5_Category Summary by LOB" xfId="34526"/>
    <cellStyle name="Normal 5 3 23 6" xfId="34527"/>
    <cellStyle name="Normal 5 3 23 6 2" xfId="34528"/>
    <cellStyle name="Normal 5 3 23 6_Category Summary by LOB" xfId="34529"/>
    <cellStyle name="Normal 5 3 23 7" xfId="34530"/>
    <cellStyle name="Normal 5 3 23 7 2" xfId="34531"/>
    <cellStyle name="Normal 5 3 23 7_Category Summary by LOB" xfId="34532"/>
    <cellStyle name="Normal 5 3 23 8" xfId="34533"/>
    <cellStyle name="Normal 5 3 23 8 2" xfId="34534"/>
    <cellStyle name="Normal 5 3 23 8_Category Summary by LOB" xfId="34535"/>
    <cellStyle name="Normal 5 3 23 9" xfId="34536"/>
    <cellStyle name="Normal 5 3 23 9 2" xfId="34537"/>
    <cellStyle name="Normal 5 3 23 9_Category Summary by LOB" xfId="34538"/>
    <cellStyle name="Normal 5 3 23_Category Summary by LOB" xfId="34539"/>
    <cellStyle name="Normal 5 3 24" xfId="34540"/>
    <cellStyle name="Normal 5 3 24 2" xfId="34541"/>
    <cellStyle name="Normal 5 3 24 2 2" xfId="34542"/>
    <cellStyle name="Normal 5 3 24 2_Category Summary by LOB" xfId="34543"/>
    <cellStyle name="Normal 5 3 24 3" xfId="34544"/>
    <cellStyle name="Normal 5 3 24 3 2" xfId="34545"/>
    <cellStyle name="Normal 5 3 24 3_Category Summary by LOB" xfId="34546"/>
    <cellStyle name="Normal 5 3 24 4" xfId="34547"/>
    <cellStyle name="Normal 5 3 24 4 2" xfId="34548"/>
    <cellStyle name="Normal 5 3 24 4_Category Summary by LOB" xfId="34549"/>
    <cellStyle name="Normal 5 3 24 5" xfId="34550"/>
    <cellStyle name="Normal 5 3 24 5 2" xfId="34551"/>
    <cellStyle name="Normal 5 3 24 5_Category Summary by LOB" xfId="34552"/>
    <cellStyle name="Normal 5 3 24 6" xfId="34553"/>
    <cellStyle name="Normal 5 3 24 6 2" xfId="34554"/>
    <cellStyle name="Normal 5 3 24 6_Category Summary by LOB" xfId="34555"/>
    <cellStyle name="Normal 5 3 24 7" xfId="34556"/>
    <cellStyle name="Normal 5 3 24 7 2" xfId="34557"/>
    <cellStyle name="Normal 5 3 24 7_Category Summary by LOB" xfId="34558"/>
    <cellStyle name="Normal 5 3 24 8" xfId="34559"/>
    <cellStyle name="Normal 5 3 24 8 2" xfId="34560"/>
    <cellStyle name="Normal 5 3 24 8_Category Summary by LOB" xfId="34561"/>
    <cellStyle name="Normal 5 3 24 9" xfId="34562"/>
    <cellStyle name="Normal 5 3 24_Category Summary by LOB" xfId="34563"/>
    <cellStyle name="Normal 5 3 25" xfId="34564"/>
    <cellStyle name="Normal 5 3 25 2" xfId="34565"/>
    <cellStyle name="Normal 5 3 25 2 2" xfId="34566"/>
    <cellStyle name="Normal 5 3 25 2_Category Summary by LOB" xfId="34567"/>
    <cellStyle name="Normal 5 3 25 3" xfId="34568"/>
    <cellStyle name="Normal 5 3 25 3 2" xfId="34569"/>
    <cellStyle name="Normal 5 3 25 3_Category Summary by LOB" xfId="34570"/>
    <cellStyle name="Normal 5 3 25 4" xfId="34571"/>
    <cellStyle name="Normal 5 3 25 4 2" xfId="34572"/>
    <cellStyle name="Normal 5 3 25 4_Category Summary by LOB" xfId="34573"/>
    <cellStyle name="Normal 5 3 25 5" xfId="34574"/>
    <cellStyle name="Normal 5 3 25 5 2" xfId="34575"/>
    <cellStyle name="Normal 5 3 25 5_Category Summary by LOB" xfId="34576"/>
    <cellStyle name="Normal 5 3 25 6" xfId="34577"/>
    <cellStyle name="Normal 5 3 25 6 2" xfId="34578"/>
    <cellStyle name="Normal 5 3 25 6_Category Summary by LOB" xfId="34579"/>
    <cellStyle name="Normal 5 3 25 7" xfId="34580"/>
    <cellStyle name="Normal 5 3 25 7 2" xfId="34581"/>
    <cellStyle name="Normal 5 3 25 7_Category Summary by LOB" xfId="34582"/>
    <cellStyle name="Normal 5 3 25 8" xfId="34583"/>
    <cellStyle name="Normal 5 3 25 8 2" xfId="34584"/>
    <cellStyle name="Normal 5 3 25 8_Category Summary by LOB" xfId="34585"/>
    <cellStyle name="Normal 5 3 25 9" xfId="34586"/>
    <cellStyle name="Normal 5 3 25_Category Summary by LOB" xfId="34587"/>
    <cellStyle name="Normal 5 3 26" xfId="34588"/>
    <cellStyle name="Normal 5 3 26 2" xfId="34589"/>
    <cellStyle name="Normal 5 3 26_Category Summary by LOB" xfId="34590"/>
    <cellStyle name="Normal 5 3 27" xfId="34591"/>
    <cellStyle name="Normal 5 3 27 2" xfId="34592"/>
    <cellStyle name="Normal 5 3 27_Category Summary by LOB" xfId="34593"/>
    <cellStyle name="Normal 5 3 28" xfId="34594"/>
    <cellStyle name="Normal 5 3 28 2" xfId="34595"/>
    <cellStyle name="Normal 5 3 28_Category Summary by LOB" xfId="34596"/>
    <cellStyle name="Normal 5 3 29" xfId="34597"/>
    <cellStyle name="Normal 5 3 29 2" xfId="34598"/>
    <cellStyle name="Normal 5 3 29_Category Summary by LOB" xfId="34599"/>
    <cellStyle name="Normal 5 3 3" xfId="34600"/>
    <cellStyle name="Normal 5 3 3 10" xfId="34601"/>
    <cellStyle name="Normal 5 3 3 10 2" xfId="34602"/>
    <cellStyle name="Normal 5 3 3 10_Category Summary by LOB" xfId="34603"/>
    <cellStyle name="Normal 5 3 3 11" xfId="34604"/>
    <cellStyle name="Normal 5 3 3 12" xfId="34605"/>
    <cellStyle name="Normal 5 3 3 2" xfId="34606"/>
    <cellStyle name="Normal 5 3 3 2 2" xfId="34607"/>
    <cellStyle name="Normal 5 3 3 2 2 2" xfId="34608"/>
    <cellStyle name="Normal 5 3 3 2 2_Category Summary by LOB" xfId="34609"/>
    <cellStyle name="Normal 5 3 3 2 3" xfId="34610"/>
    <cellStyle name="Normal 5 3 3 2 3 2" xfId="34611"/>
    <cellStyle name="Normal 5 3 3 2 3_Category Summary by LOB" xfId="34612"/>
    <cellStyle name="Normal 5 3 3 2 4" xfId="34613"/>
    <cellStyle name="Normal 5 3 3 2 4 2" xfId="34614"/>
    <cellStyle name="Normal 5 3 3 2 4_Category Summary by LOB" xfId="34615"/>
    <cellStyle name="Normal 5 3 3 2 5" xfId="34616"/>
    <cellStyle name="Normal 5 3 3 2 5 2" xfId="34617"/>
    <cellStyle name="Normal 5 3 3 2 5_Category Summary by LOB" xfId="34618"/>
    <cellStyle name="Normal 5 3 3 2 6" xfId="34619"/>
    <cellStyle name="Normal 5 3 3 2 6 2" xfId="34620"/>
    <cellStyle name="Normal 5 3 3 2 6_Category Summary by LOB" xfId="34621"/>
    <cellStyle name="Normal 5 3 3 2 7" xfId="34622"/>
    <cellStyle name="Normal 5 3 3 2 7 2" xfId="34623"/>
    <cellStyle name="Normal 5 3 3 2 7_Category Summary by LOB" xfId="34624"/>
    <cellStyle name="Normal 5 3 3 2 8" xfId="34625"/>
    <cellStyle name="Normal 5 3 3 2 8 2" xfId="34626"/>
    <cellStyle name="Normal 5 3 3 2 8_Category Summary by LOB" xfId="34627"/>
    <cellStyle name="Normal 5 3 3 2 9" xfId="34628"/>
    <cellStyle name="Normal 5 3 3 2_Category Summary by LOB" xfId="34629"/>
    <cellStyle name="Normal 5 3 3 3" xfId="34630"/>
    <cellStyle name="Normal 5 3 3 3 2" xfId="34631"/>
    <cellStyle name="Normal 5 3 3 3 2 2" xfId="34632"/>
    <cellStyle name="Normal 5 3 3 3 2_Category Summary by LOB" xfId="34633"/>
    <cellStyle name="Normal 5 3 3 3 3" xfId="34634"/>
    <cellStyle name="Normal 5 3 3 3 3 2" xfId="34635"/>
    <cellStyle name="Normal 5 3 3 3 3_Category Summary by LOB" xfId="34636"/>
    <cellStyle name="Normal 5 3 3 3 4" xfId="34637"/>
    <cellStyle name="Normal 5 3 3 3 4 2" xfId="34638"/>
    <cellStyle name="Normal 5 3 3 3 4_Category Summary by LOB" xfId="34639"/>
    <cellStyle name="Normal 5 3 3 3 5" xfId="34640"/>
    <cellStyle name="Normal 5 3 3 3 5 2" xfId="34641"/>
    <cellStyle name="Normal 5 3 3 3 5_Category Summary by LOB" xfId="34642"/>
    <cellStyle name="Normal 5 3 3 3 6" xfId="34643"/>
    <cellStyle name="Normal 5 3 3 3 6 2" xfId="34644"/>
    <cellStyle name="Normal 5 3 3 3 6_Category Summary by LOB" xfId="34645"/>
    <cellStyle name="Normal 5 3 3 3 7" xfId="34646"/>
    <cellStyle name="Normal 5 3 3 3 7 2" xfId="34647"/>
    <cellStyle name="Normal 5 3 3 3 7_Category Summary by LOB" xfId="34648"/>
    <cellStyle name="Normal 5 3 3 3 8" xfId="34649"/>
    <cellStyle name="Normal 5 3 3 3 8 2" xfId="34650"/>
    <cellStyle name="Normal 5 3 3 3 8_Category Summary by LOB" xfId="34651"/>
    <cellStyle name="Normal 5 3 3 3 9" xfId="34652"/>
    <cellStyle name="Normal 5 3 3 3_Category Summary by LOB" xfId="34653"/>
    <cellStyle name="Normal 5 3 3 4" xfId="34654"/>
    <cellStyle name="Normal 5 3 3 4 2" xfId="34655"/>
    <cellStyle name="Normal 5 3 3 4_Category Summary by LOB" xfId="34656"/>
    <cellStyle name="Normal 5 3 3 5" xfId="34657"/>
    <cellStyle name="Normal 5 3 3 5 2" xfId="34658"/>
    <cellStyle name="Normal 5 3 3 5_Category Summary by LOB" xfId="34659"/>
    <cellStyle name="Normal 5 3 3 6" xfId="34660"/>
    <cellStyle name="Normal 5 3 3 6 2" xfId="34661"/>
    <cellStyle name="Normal 5 3 3 6_Category Summary by LOB" xfId="34662"/>
    <cellStyle name="Normal 5 3 3 7" xfId="34663"/>
    <cellStyle name="Normal 5 3 3 7 2" xfId="34664"/>
    <cellStyle name="Normal 5 3 3 7_Category Summary by LOB" xfId="34665"/>
    <cellStyle name="Normal 5 3 3 8" xfId="34666"/>
    <cellStyle name="Normal 5 3 3 8 2" xfId="34667"/>
    <cellStyle name="Normal 5 3 3 8_Category Summary by LOB" xfId="34668"/>
    <cellStyle name="Normal 5 3 3 9" xfId="34669"/>
    <cellStyle name="Normal 5 3 3 9 2" xfId="34670"/>
    <cellStyle name="Normal 5 3 3 9_Category Summary by LOB" xfId="34671"/>
    <cellStyle name="Normal 5 3 3_Category Summary by LOB" xfId="34672"/>
    <cellStyle name="Normal 5 3 30" xfId="34673"/>
    <cellStyle name="Normal 5 3 30 2" xfId="34674"/>
    <cellStyle name="Normal 5 3 30_Category Summary by LOB" xfId="34675"/>
    <cellStyle name="Normal 5 3 31" xfId="34676"/>
    <cellStyle name="Normal 5 3 31 2" xfId="34677"/>
    <cellStyle name="Normal 5 3 31_Category Summary by LOB" xfId="34678"/>
    <cellStyle name="Normal 5 3 32" xfId="34679"/>
    <cellStyle name="Normal 5 3 32 2" xfId="34680"/>
    <cellStyle name="Normal 5 3 32_Category Summary by LOB" xfId="34681"/>
    <cellStyle name="Normal 5 3 33" xfId="34682"/>
    <cellStyle name="Normal 5 3 34" xfId="34683"/>
    <cellStyle name="Normal 5 3 35" xfId="34684"/>
    <cellStyle name="Normal 5 3 36" xfId="34685"/>
    <cellStyle name="Normal 5 3 37" xfId="34686"/>
    <cellStyle name="Normal 5 3 38" xfId="34687"/>
    <cellStyle name="Normal 5 3 39" xfId="34688"/>
    <cellStyle name="Normal 5 3 4" xfId="34689"/>
    <cellStyle name="Normal 5 3 4 10" xfId="34690"/>
    <cellStyle name="Normal 5 3 4 10 2" xfId="34691"/>
    <cellStyle name="Normal 5 3 4 10_Category Summary by LOB" xfId="34692"/>
    <cellStyle name="Normal 5 3 4 11" xfId="34693"/>
    <cellStyle name="Normal 5 3 4 2" xfId="34694"/>
    <cellStyle name="Normal 5 3 4 2 2" xfId="34695"/>
    <cellStyle name="Normal 5 3 4 2 2 2" xfId="34696"/>
    <cellStyle name="Normal 5 3 4 2 2_Category Summary by LOB" xfId="34697"/>
    <cellStyle name="Normal 5 3 4 2 3" xfId="34698"/>
    <cellStyle name="Normal 5 3 4 2 3 2" xfId="34699"/>
    <cellStyle name="Normal 5 3 4 2 3_Category Summary by LOB" xfId="34700"/>
    <cellStyle name="Normal 5 3 4 2 4" xfId="34701"/>
    <cellStyle name="Normal 5 3 4 2 4 2" xfId="34702"/>
    <cellStyle name="Normal 5 3 4 2 4_Category Summary by LOB" xfId="34703"/>
    <cellStyle name="Normal 5 3 4 2 5" xfId="34704"/>
    <cellStyle name="Normal 5 3 4 2 5 2" xfId="34705"/>
    <cellStyle name="Normal 5 3 4 2 5_Category Summary by LOB" xfId="34706"/>
    <cellStyle name="Normal 5 3 4 2 6" xfId="34707"/>
    <cellStyle name="Normal 5 3 4 2 6 2" xfId="34708"/>
    <cellStyle name="Normal 5 3 4 2 6_Category Summary by LOB" xfId="34709"/>
    <cellStyle name="Normal 5 3 4 2 7" xfId="34710"/>
    <cellStyle name="Normal 5 3 4 2 7 2" xfId="34711"/>
    <cellStyle name="Normal 5 3 4 2 7_Category Summary by LOB" xfId="34712"/>
    <cellStyle name="Normal 5 3 4 2 8" xfId="34713"/>
    <cellStyle name="Normal 5 3 4 2 8 2" xfId="34714"/>
    <cellStyle name="Normal 5 3 4 2 8_Category Summary by LOB" xfId="34715"/>
    <cellStyle name="Normal 5 3 4 2 9" xfId="34716"/>
    <cellStyle name="Normal 5 3 4 2_Category Summary by LOB" xfId="34717"/>
    <cellStyle name="Normal 5 3 4 3" xfId="34718"/>
    <cellStyle name="Normal 5 3 4 3 2" xfId="34719"/>
    <cellStyle name="Normal 5 3 4 3 2 2" xfId="34720"/>
    <cellStyle name="Normal 5 3 4 3 2_Category Summary by LOB" xfId="34721"/>
    <cellStyle name="Normal 5 3 4 3 3" xfId="34722"/>
    <cellStyle name="Normal 5 3 4 3 3 2" xfId="34723"/>
    <cellStyle name="Normal 5 3 4 3 3_Category Summary by LOB" xfId="34724"/>
    <cellStyle name="Normal 5 3 4 3 4" xfId="34725"/>
    <cellStyle name="Normal 5 3 4 3 4 2" xfId="34726"/>
    <cellStyle name="Normal 5 3 4 3 4_Category Summary by LOB" xfId="34727"/>
    <cellStyle name="Normal 5 3 4 3 5" xfId="34728"/>
    <cellStyle name="Normal 5 3 4 3 5 2" xfId="34729"/>
    <cellStyle name="Normal 5 3 4 3 5_Category Summary by LOB" xfId="34730"/>
    <cellStyle name="Normal 5 3 4 3 6" xfId="34731"/>
    <cellStyle name="Normal 5 3 4 3 6 2" xfId="34732"/>
    <cellStyle name="Normal 5 3 4 3 6_Category Summary by LOB" xfId="34733"/>
    <cellStyle name="Normal 5 3 4 3 7" xfId="34734"/>
    <cellStyle name="Normal 5 3 4 3 7 2" xfId="34735"/>
    <cellStyle name="Normal 5 3 4 3 7_Category Summary by LOB" xfId="34736"/>
    <cellStyle name="Normal 5 3 4 3 8" xfId="34737"/>
    <cellStyle name="Normal 5 3 4 3 8 2" xfId="34738"/>
    <cellStyle name="Normal 5 3 4 3 8_Category Summary by LOB" xfId="34739"/>
    <cellStyle name="Normal 5 3 4 3 9" xfId="34740"/>
    <cellStyle name="Normal 5 3 4 3_Category Summary by LOB" xfId="34741"/>
    <cellStyle name="Normal 5 3 4 4" xfId="34742"/>
    <cellStyle name="Normal 5 3 4 4 2" xfId="34743"/>
    <cellStyle name="Normal 5 3 4 4_Category Summary by LOB" xfId="34744"/>
    <cellStyle name="Normal 5 3 4 5" xfId="34745"/>
    <cellStyle name="Normal 5 3 4 5 2" xfId="34746"/>
    <cellStyle name="Normal 5 3 4 5_Category Summary by LOB" xfId="34747"/>
    <cellStyle name="Normal 5 3 4 6" xfId="34748"/>
    <cellStyle name="Normal 5 3 4 6 2" xfId="34749"/>
    <cellStyle name="Normal 5 3 4 6_Category Summary by LOB" xfId="34750"/>
    <cellStyle name="Normal 5 3 4 7" xfId="34751"/>
    <cellStyle name="Normal 5 3 4 7 2" xfId="34752"/>
    <cellStyle name="Normal 5 3 4 7_Category Summary by LOB" xfId="34753"/>
    <cellStyle name="Normal 5 3 4 8" xfId="34754"/>
    <cellStyle name="Normal 5 3 4 8 2" xfId="34755"/>
    <cellStyle name="Normal 5 3 4 8_Category Summary by LOB" xfId="34756"/>
    <cellStyle name="Normal 5 3 4 9" xfId="34757"/>
    <cellStyle name="Normal 5 3 4 9 2" xfId="34758"/>
    <cellStyle name="Normal 5 3 4 9_Category Summary by LOB" xfId="34759"/>
    <cellStyle name="Normal 5 3 4_Category Summary by LOB" xfId="34760"/>
    <cellStyle name="Normal 5 3 40" xfId="34761"/>
    <cellStyle name="Normal 5 3 41" xfId="34762"/>
    <cellStyle name="Normal 5 3 42" xfId="34763"/>
    <cellStyle name="Normal 5 3 43" xfId="34764"/>
    <cellStyle name="Normal 5 3 44" xfId="34765"/>
    <cellStyle name="Normal 5 3 5" xfId="34766"/>
    <cellStyle name="Normal 5 3 5 10" xfId="34767"/>
    <cellStyle name="Normal 5 3 5 10 2" xfId="34768"/>
    <cellStyle name="Normal 5 3 5 10_Category Summary by LOB" xfId="34769"/>
    <cellStyle name="Normal 5 3 5 11" xfId="34770"/>
    <cellStyle name="Normal 5 3 5 2" xfId="34771"/>
    <cellStyle name="Normal 5 3 5 2 2" xfId="34772"/>
    <cellStyle name="Normal 5 3 5 2 2 2" xfId="34773"/>
    <cellStyle name="Normal 5 3 5 2 2_Category Summary by LOB" xfId="34774"/>
    <cellStyle name="Normal 5 3 5 2 3" xfId="34775"/>
    <cellStyle name="Normal 5 3 5 2 3 2" xfId="34776"/>
    <cellStyle name="Normal 5 3 5 2 3_Category Summary by LOB" xfId="34777"/>
    <cellStyle name="Normal 5 3 5 2 4" xfId="34778"/>
    <cellStyle name="Normal 5 3 5 2 4 2" xfId="34779"/>
    <cellStyle name="Normal 5 3 5 2 4_Category Summary by LOB" xfId="34780"/>
    <cellStyle name="Normal 5 3 5 2 5" xfId="34781"/>
    <cellStyle name="Normal 5 3 5 2 5 2" xfId="34782"/>
    <cellStyle name="Normal 5 3 5 2 5_Category Summary by LOB" xfId="34783"/>
    <cellStyle name="Normal 5 3 5 2 6" xfId="34784"/>
    <cellStyle name="Normal 5 3 5 2 6 2" xfId="34785"/>
    <cellStyle name="Normal 5 3 5 2 6_Category Summary by LOB" xfId="34786"/>
    <cellStyle name="Normal 5 3 5 2 7" xfId="34787"/>
    <cellStyle name="Normal 5 3 5 2 7 2" xfId="34788"/>
    <cellStyle name="Normal 5 3 5 2 7_Category Summary by LOB" xfId="34789"/>
    <cellStyle name="Normal 5 3 5 2 8" xfId="34790"/>
    <cellStyle name="Normal 5 3 5 2 8 2" xfId="34791"/>
    <cellStyle name="Normal 5 3 5 2 8_Category Summary by LOB" xfId="34792"/>
    <cellStyle name="Normal 5 3 5 2 9" xfId="34793"/>
    <cellStyle name="Normal 5 3 5 2_Category Summary by LOB" xfId="34794"/>
    <cellStyle name="Normal 5 3 5 3" xfId="34795"/>
    <cellStyle name="Normal 5 3 5 3 2" xfId="34796"/>
    <cellStyle name="Normal 5 3 5 3 2 2" xfId="34797"/>
    <cellStyle name="Normal 5 3 5 3 2_Category Summary by LOB" xfId="34798"/>
    <cellStyle name="Normal 5 3 5 3 3" xfId="34799"/>
    <cellStyle name="Normal 5 3 5 3 3 2" xfId="34800"/>
    <cellStyle name="Normal 5 3 5 3 3_Category Summary by LOB" xfId="34801"/>
    <cellStyle name="Normal 5 3 5 3 4" xfId="34802"/>
    <cellStyle name="Normal 5 3 5 3 4 2" xfId="34803"/>
    <cellStyle name="Normal 5 3 5 3 4_Category Summary by LOB" xfId="34804"/>
    <cellStyle name="Normal 5 3 5 3 5" xfId="34805"/>
    <cellStyle name="Normal 5 3 5 3 5 2" xfId="34806"/>
    <cellStyle name="Normal 5 3 5 3 5_Category Summary by LOB" xfId="34807"/>
    <cellStyle name="Normal 5 3 5 3 6" xfId="34808"/>
    <cellStyle name="Normal 5 3 5 3 6 2" xfId="34809"/>
    <cellStyle name="Normal 5 3 5 3 6_Category Summary by LOB" xfId="34810"/>
    <cellStyle name="Normal 5 3 5 3 7" xfId="34811"/>
    <cellStyle name="Normal 5 3 5 3 7 2" xfId="34812"/>
    <cellStyle name="Normal 5 3 5 3 7_Category Summary by LOB" xfId="34813"/>
    <cellStyle name="Normal 5 3 5 3 8" xfId="34814"/>
    <cellStyle name="Normal 5 3 5 3 8 2" xfId="34815"/>
    <cellStyle name="Normal 5 3 5 3 8_Category Summary by LOB" xfId="34816"/>
    <cellStyle name="Normal 5 3 5 3 9" xfId="34817"/>
    <cellStyle name="Normal 5 3 5 3_Category Summary by LOB" xfId="34818"/>
    <cellStyle name="Normal 5 3 5 4" xfId="34819"/>
    <cellStyle name="Normal 5 3 5 4 2" xfId="34820"/>
    <cellStyle name="Normal 5 3 5 4_Category Summary by LOB" xfId="34821"/>
    <cellStyle name="Normal 5 3 5 5" xfId="34822"/>
    <cellStyle name="Normal 5 3 5 5 2" xfId="34823"/>
    <cellStyle name="Normal 5 3 5 5_Category Summary by LOB" xfId="34824"/>
    <cellStyle name="Normal 5 3 5 6" xfId="34825"/>
    <cellStyle name="Normal 5 3 5 6 2" xfId="34826"/>
    <cellStyle name="Normal 5 3 5 6_Category Summary by LOB" xfId="34827"/>
    <cellStyle name="Normal 5 3 5 7" xfId="34828"/>
    <cellStyle name="Normal 5 3 5 7 2" xfId="34829"/>
    <cellStyle name="Normal 5 3 5 7_Category Summary by LOB" xfId="34830"/>
    <cellStyle name="Normal 5 3 5 8" xfId="34831"/>
    <cellStyle name="Normal 5 3 5 8 2" xfId="34832"/>
    <cellStyle name="Normal 5 3 5 8_Category Summary by LOB" xfId="34833"/>
    <cellStyle name="Normal 5 3 5 9" xfId="34834"/>
    <cellStyle name="Normal 5 3 5 9 2" xfId="34835"/>
    <cellStyle name="Normal 5 3 5 9_Category Summary by LOB" xfId="34836"/>
    <cellStyle name="Normal 5 3 5_Category Summary by LOB" xfId="34837"/>
    <cellStyle name="Normal 5 3 6" xfId="34838"/>
    <cellStyle name="Normal 5 3 6 10" xfId="34839"/>
    <cellStyle name="Normal 5 3 6 10 2" xfId="34840"/>
    <cellStyle name="Normal 5 3 6 10_Category Summary by LOB" xfId="34841"/>
    <cellStyle name="Normal 5 3 6 11" xfId="34842"/>
    <cellStyle name="Normal 5 3 6 2" xfId="34843"/>
    <cellStyle name="Normal 5 3 6 2 2" xfId="34844"/>
    <cellStyle name="Normal 5 3 6 2 2 2" xfId="34845"/>
    <cellStyle name="Normal 5 3 6 2 2_Category Summary by LOB" xfId="34846"/>
    <cellStyle name="Normal 5 3 6 2 3" xfId="34847"/>
    <cellStyle name="Normal 5 3 6 2 3 2" xfId="34848"/>
    <cellStyle name="Normal 5 3 6 2 3_Category Summary by LOB" xfId="34849"/>
    <cellStyle name="Normal 5 3 6 2 4" xfId="34850"/>
    <cellStyle name="Normal 5 3 6 2 4 2" xfId="34851"/>
    <cellStyle name="Normal 5 3 6 2 4_Category Summary by LOB" xfId="34852"/>
    <cellStyle name="Normal 5 3 6 2 5" xfId="34853"/>
    <cellStyle name="Normal 5 3 6 2 5 2" xfId="34854"/>
    <cellStyle name="Normal 5 3 6 2 5_Category Summary by LOB" xfId="34855"/>
    <cellStyle name="Normal 5 3 6 2 6" xfId="34856"/>
    <cellStyle name="Normal 5 3 6 2 6 2" xfId="34857"/>
    <cellStyle name="Normal 5 3 6 2 6_Category Summary by LOB" xfId="34858"/>
    <cellStyle name="Normal 5 3 6 2 7" xfId="34859"/>
    <cellStyle name="Normal 5 3 6 2 7 2" xfId="34860"/>
    <cellStyle name="Normal 5 3 6 2 7_Category Summary by LOB" xfId="34861"/>
    <cellStyle name="Normal 5 3 6 2 8" xfId="34862"/>
    <cellStyle name="Normal 5 3 6 2 8 2" xfId="34863"/>
    <cellStyle name="Normal 5 3 6 2 8_Category Summary by LOB" xfId="34864"/>
    <cellStyle name="Normal 5 3 6 2 9" xfId="34865"/>
    <cellStyle name="Normal 5 3 6 2_Category Summary by LOB" xfId="34866"/>
    <cellStyle name="Normal 5 3 6 3" xfId="34867"/>
    <cellStyle name="Normal 5 3 6 3 2" xfId="34868"/>
    <cellStyle name="Normal 5 3 6 3 2 2" xfId="34869"/>
    <cellStyle name="Normal 5 3 6 3 2_Category Summary by LOB" xfId="34870"/>
    <cellStyle name="Normal 5 3 6 3 3" xfId="34871"/>
    <cellStyle name="Normal 5 3 6 3 3 2" xfId="34872"/>
    <cellStyle name="Normal 5 3 6 3 3_Category Summary by LOB" xfId="34873"/>
    <cellStyle name="Normal 5 3 6 3 4" xfId="34874"/>
    <cellStyle name="Normal 5 3 6 3 4 2" xfId="34875"/>
    <cellStyle name="Normal 5 3 6 3 4_Category Summary by LOB" xfId="34876"/>
    <cellStyle name="Normal 5 3 6 3 5" xfId="34877"/>
    <cellStyle name="Normal 5 3 6 3 5 2" xfId="34878"/>
    <cellStyle name="Normal 5 3 6 3 5_Category Summary by LOB" xfId="34879"/>
    <cellStyle name="Normal 5 3 6 3 6" xfId="34880"/>
    <cellStyle name="Normal 5 3 6 3 6 2" xfId="34881"/>
    <cellStyle name="Normal 5 3 6 3 6_Category Summary by LOB" xfId="34882"/>
    <cellStyle name="Normal 5 3 6 3 7" xfId="34883"/>
    <cellStyle name="Normal 5 3 6 3 7 2" xfId="34884"/>
    <cellStyle name="Normal 5 3 6 3 7_Category Summary by LOB" xfId="34885"/>
    <cellStyle name="Normal 5 3 6 3 8" xfId="34886"/>
    <cellStyle name="Normal 5 3 6 3 8 2" xfId="34887"/>
    <cellStyle name="Normal 5 3 6 3 8_Category Summary by LOB" xfId="34888"/>
    <cellStyle name="Normal 5 3 6 3 9" xfId="34889"/>
    <cellStyle name="Normal 5 3 6 3_Category Summary by LOB" xfId="34890"/>
    <cellStyle name="Normal 5 3 6 4" xfId="34891"/>
    <cellStyle name="Normal 5 3 6 4 2" xfId="34892"/>
    <cellStyle name="Normal 5 3 6 4_Category Summary by LOB" xfId="34893"/>
    <cellStyle name="Normal 5 3 6 5" xfId="34894"/>
    <cellStyle name="Normal 5 3 6 5 2" xfId="34895"/>
    <cellStyle name="Normal 5 3 6 5_Category Summary by LOB" xfId="34896"/>
    <cellStyle name="Normal 5 3 6 6" xfId="34897"/>
    <cellStyle name="Normal 5 3 6 6 2" xfId="34898"/>
    <cellStyle name="Normal 5 3 6 6_Category Summary by LOB" xfId="34899"/>
    <cellStyle name="Normal 5 3 6 7" xfId="34900"/>
    <cellStyle name="Normal 5 3 6 7 2" xfId="34901"/>
    <cellStyle name="Normal 5 3 6 7_Category Summary by LOB" xfId="34902"/>
    <cellStyle name="Normal 5 3 6 8" xfId="34903"/>
    <cellStyle name="Normal 5 3 6 8 2" xfId="34904"/>
    <cellStyle name="Normal 5 3 6 8_Category Summary by LOB" xfId="34905"/>
    <cellStyle name="Normal 5 3 6 9" xfId="34906"/>
    <cellStyle name="Normal 5 3 6 9 2" xfId="34907"/>
    <cellStyle name="Normal 5 3 6 9_Category Summary by LOB" xfId="34908"/>
    <cellStyle name="Normal 5 3 6_Category Summary by LOB" xfId="34909"/>
    <cellStyle name="Normal 5 3 7" xfId="34910"/>
    <cellStyle name="Normal 5 3 7 10" xfId="34911"/>
    <cellStyle name="Normal 5 3 7 10 2" xfId="34912"/>
    <cellStyle name="Normal 5 3 7 10_Category Summary by LOB" xfId="34913"/>
    <cellStyle name="Normal 5 3 7 11" xfId="34914"/>
    <cellStyle name="Normal 5 3 7 2" xfId="34915"/>
    <cellStyle name="Normal 5 3 7 2 2" xfId="34916"/>
    <cellStyle name="Normal 5 3 7 2 2 2" xfId="34917"/>
    <cellStyle name="Normal 5 3 7 2 2_Category Summary by LOB" xfId="34918"/>
    <cellStyle name="Normal 5 3 7 2 3" xfId="34919"/>
    <cellStyle name="Normal 5 3 7 2 3 2" xfId="34920"/>
    <cellStyle name="Normal 5 3 7 2 3_Category Summary by LOB" xfId="34921"/>
    <cellStyle name="Normal 5 3 7 2 4" xfId="34922"/>
    <cellStyle name="Normal 5 3 7 2 4 2" xfId="34923"/>
    <cellStyle name="Normal 5 3 7 2 4_Category Summary by LOB" xfId="34924"/>
    <cellStyle name="Normal 5 3 7 2 5" xfId="34925"/>
    <cellStyle name="Normal 5 3 7 2 5 2" xfId="34926"/>
    <cellStyle name="Normal 5 3 7 2 5_Category Summary by LOB" xfId="34927"/>
    <cellStyle name="Normal 5 3 7 2 6" xfId="34928"/>
    <cellStyle name="Normal 5 3 7 2 6 2" xfId="34929"/>
    <cellStyle name="Normal 5 3 7 2 6_Category Summary by LOB" xfId="34930"/>
    <cellStyle name="Normal 5 3 7 2 7" xfId="34931"/>
    <cellStyle name="Normal 5 3 7 2 7 2" xfId="34932"/>
    <cellStyle name="Normal 5 3 7 2 7_Category Summary by LOB" xfId="34933"/>
    <cellStyle name="Normal 5 3 7 2 8" xfId="34934"/>
    <cellStyle name="Normal 5 3 7 2 8 2" xfId="34935"/>
    <cellStyle name="Normal 5 3 7 2 8_Category Summary by LOB" xfId="34936"/>
    <cellStyle name="Normal 5 3 7 2 9" xfId="34937"/>
    <cellStyle name="Normal 5 3 7 2_Category Summary by LOB" xfId="34938"/>
    <cellStyle name="Normal 5 3 7 3" xfId="34939"/>
    <cellStyle name="Normal 5 3 7 3 2" xfId="34940"/>
    <cellStyle name="Normal 5 3 7 3 2 2" xfId="34941"/>
    <cellStyle name="Normal 5 3 7 3 2_Category Summary by LOB" xfId="34942"/>
    <cellStyle name="Normal 5 3 7 3 3" xfId="34943"/>
    <cellStyle name="Normal 5 3 7 3 3 2" xfId="34944"/>
    <cellStyle name="Normal 5 3 7 3 3_Category Summary by LOB" xfId="34945"/>
    <cellStyle name="Normal 5 3 7 3 4" xfId="34946"/>
    <cellStyle name="Normal 5 3 7 3 4 2" xfId="34947"/>
    <cellStyle name="Normal 5 3 7 3 4_Category Summary by LOB" xfId="34948"/>
    <cellStyle name="Normal 5 3 7 3 5" xfId="34949"/>
    <cellStyle name="Normal 5 3 7 3 5 2" xfId="34950"/>
    <cellStyle name="Normal 5 3 7 3 5_Category Summary by LOB" xfId="34951"/>
    <cellStyle name="Normal 5 3 7 3 6" xfId="34952"/>
    <cellStyle name="Normal 5 3 7 3 6 2" xfId="34953"/>
    <cellStyle name="Normal 5 3 7 3 6_Category Summary by LOB" xfId="34954"/>
    <cellStyle name="Normal 5 3 7 3 7" xfId="34955"/>
    <cellStyle name="Normal 5 3 7 3 7 2" xfId="34956"/>
    <cellStyle name="Normal 5 3 7 3 7_Category Summary by LOB" xfId="34957"/>
    <cellStyle name="Normal 5 3 7 3 8" xfId="34958"/>
    <cellStyle name="Normal 5 3 7 3 8 2" xfId="34959"/>
    <cellStyle name="Normal 5 3 7 3 8_Category Summary by LOB" xfId="34960"/>
    <cellStyle name="Normal 5 3 7 3 9" xfId="34961"/>
    <cellStyle name="Normal 5 3 7 3_Category Summary by LOB" xfId="34962"/>
    <cellStyle name="Normal 5 3 7 4" xfId="34963"/>
    <cellStyle name="Normal 5 3 7 4 2" xfId="34964"/>
    <cellStyle name="Normal 5 3 7 4_Category Summary by LOB" xfId="34965"/>
    <cellStyle name="Normal 5 3 7 5" xfId="34966"/>
    <cellStyle name="Normal 5 3 7 5 2" xfId="34967"/>
    <cellStyle name="Normal 5 3 7 5_Category Summary by LOB" xfId="34968"/>
    <cellStyle name="Normal 5 3 7 6" xfId="34969"/>
    <cellStyle name="Normal 5 3 7 6 2" xfId="34970"/>
    <cellStyle name="Normal 5 3 7 6_Category Summary by LOB" xfId="34971"/>
    <cellStyle name="Normal 5 3 7 7" xfId="34972"/>
    <cellStyle name="Normal 5 3 7 7 2" xfId="34973"/>
    <cellStyle name="Normal 5 3 7 7_Category Summary by LOB" xfId="34974"/>
    <cellStyle name="Normal 5 3 7 8" xfId="34975"/>
    <cellStyle name="Normal 5 3 7 8 2" xfId="34976"/>
    <cellStyle name="Normal 5 3 7 8_Category Summary by LOB" xfId="34977"/>
    <cellStyle name="Normal 5 3 7 9" xfId="34978"/>
    <cellStyle name="Normal 5 3 7 9 2" xfId="34979"/>
    <cellStyle name="Normal 5 3 7 9_Category Summary by LOB" xfId="34980"/>
    <cellStyle name="Normal 5 3 7_Category Summary by LOB" xfId="34981"/>
    <cellStyle name="Normal 5 3 8" xfId="34982"/>
    <cellStyle name="Normal 5 3 8 10" xfId="34983"/>
    <cellStyle name="Normal 5 3 8 10 2" xfId="34984"/>
    <cellStyle name="Normal 5 3 8 10_Category Summary by LOB" xfId="34985"/>
    <cellStyle name="Normal 5 3 8 11" xfId="34986"/>
    <cellStyle name="Normal 5 3 8 2" xfId="34987"/>
    <cellStyle name="Normal 5 3 8 2 2" xfId="34988"/>
    <cellStyle name="Normal 5 3 8 2 2 2" xfId="34989"/>
    <cellStyle name="Normal 5 3 8 2 2_Category Summary by LOB" xfId="34990"/>
    <cellStyle name="Normal 5 3 8 2 3" xfId="34991"/>
    <cellStyle name="Normal 5 3 8 2 3 2" xfId="34992"/>
    <cellStyle name="Normal 5 3 8 2 3_Category Summary by LOB" xfId="34993"/>
    <cellStyle name="Normal 5 3 8 2 4" xfId="34994"/>
    <cellStyle name="Normal 5 3 8 2 4 2" xfId="34995"/>
    <cellStyle name="Normal 5 3 8 2 4_Category Summary by LOB" xfId="34996"/>
    <cellStyle name="Normal 5 3 8 2 5" xfId="34997"/>
    <cellStyle name="Normal 5 3 8 2 5 2" xfId="34998"/>
    <cellStyle name="Normal 5 3 8 2 5_Category Summary by LOB" xfId="34999"/>
    <cellStyle name="Normal 5 3 8 2 6" xfId="35000"/>
    <cellStyle name="Normal 5 3 8 2 6 2" xfId="35001"/>
    <cellStyle name="Normal 5 3 8 2 6_Category Summary by LOB" xfId="35002"/>
    <cellStyle name="Normal 5 3 8 2 7" xfId="35003"/>
    <cellStyle name="Normal 5 3 8 2 7 2" xfId="35004"/>
    <cellStyle name="Normal 5 3 8 2 7_Category Summary by LOB" xfId="35005"/>
    <cellStyle name="Normal 5 3 8 2 8" xfId="35006"/>
    <cellStyle name="Normal 5 3 8 2 8 2" xfId="35007"/>
    <cellStyle name="Normal 5 3 8 2 8_Category Summary by LOB" xfId="35008"/>
    <cellStyle name="Normal 5 3 8 2 9" xfId="35009"/>
    <cellStyle name="Normal 5 3 8 2_Category Summary by LOB" xfId="35010"/>
    <cellStyle name="Normal 5 3 8 3" xfId="35011"/>
    <cellStyle name="Normal 5 3 8 3 2" xfId="35012"/>
    <cellStyle name="Normal 5 3 8 3 2 2" xfId="35013"/>
    <cellStyle name="Normal 5 3 8 3 2_Category Summary by LOB" xfId="35014"/>
    <cellStyle name="Normal 5 3 8 3 3" xfId="35015"/>
    <cellStyle name="Normal 5 3 8 3 3 2" xfId="35016"/>
    <cellStyle name="Normal 5 3 8 3 3_Category Summary by LOB" xfId="35017"/>
    <cellStyle name="Normal 5 3 8 3 4" xfId="35018"/>
    <cellStyle name="Normal 5 3 8 3 4 2" xfId="35019"/>
    <cellStyle name="Normal 5 3 8 3 4_Category Summary by LOB" xfId="35020"/>
    <cellStyle name="Normal 5 3 8 3 5" xfId="35021"/>
    <cellStyle name="Normal 5 3 8 3 5 2" xfId="35022"/>
    <cellStyle name="Normal 5 3 8 3 5_Category Summary by LOB" xfId="35023"/>
    <cellStyle name="Normal 5 3 8 3 6" xfId="35024"/>
    <cellStyle name="Normal 5 3 8 3 6 2" xfId="35025"/>
    <cellStyle name="Normal 5 3 8 3 6_Category Summary by LOB" xfId="35026"/>
    <cellStyle name="Normal 5 3 8 3 7" xfId="35027"/>
    <cellStyle name="Normal 5 3 8 3 7 2" xfId="35028"/>
    <cellStyle name="Normal 5 3 8 3 7_Category Summary by LOB" xfId="35029"/>
    <cellStyle name="Normal 5 3 8 3 8" xfId="35030"/>
    <cellStyle name="Normal 5 3 8 3 8 2" xfId="35031"/>
    <cellStyle name="Normal 5 3 8 3 8_Category Summary by LOB" xfId="35032"/>
    <cellStyle name="Normal 5 3 8 3 9" xfId="35033"/>
    <cellStyle name="Normal 5 3 8 3_Category Summary by LOB" xfId="35034"/>
    <cellStyle name="Normal 5 3 8 4" xfId="35035"/>
    <cellStyle name="Normal 5 3 8 4 2" xfId="35036"/>
    <cellStyle name="Normal 5 3 8 4_Category Summary by LOB" xfId="35037"/>
    <cellStyle name="Normal 5 3 8 5" xfId="35038"/>
    <cellStyle name="Normal 5 3 8 5 2" xfId="35039"/>
    <cellStyle name="Normal 5 3 8 5_Category Summary by LOB" xfId="35040"/>
    <cellStyle name="Normal 5 3 8 6" xfId="35041"/>
    <cellStyle name="Normal 5 3 8 6 2" xfId="35042"/>
    <cellStyle name="Normal 5 3 8 6_Category Summary by LOB" xfId="35043"/>
    <cellStyle name="Normal 5 3 8 7" xfId="35044"/>
    <cellStyle name="Normal 5 3 8 7 2" xfId="35045"/>
    <cellStyle name="Normal 5 3 8 7_Category Summary by LOB" xfId="35046"/>
    <cellStyle name="Normal 5 3 8 8" xfId="35047"/>
    <cellStyle name="Normal 5 3 8 8 2" xfId="35048"/>
    <cellStyle name="Normal 5 3 8 8_Category Summary by LOB" xfId="35049"/>
    <cellStyle name="Normal 5 3 8 9" xfId="35050"/>
    <cellStyle name="Normal 5 3 8 9 2" xfId="35051"/>
    <cellStyle name="Normal 5 3 8 9_Category Summary by LOB" xfId="35052"/>
    <cellStyle name="Normal 5 3 8_Category Summary by LOB" xfId="35053"/>
    <cellStyle name="Normal 5 3 9" xfId="35054"/>
    <cellStyle name="Normal 5 3 9 10" xfId="35055"/>
    <cellStyle name="Normal 5 3 9 10 2" xfId="35056"/>
    <cellStyle name="Normal 5 3 9 10_Category Summary by LOB" xfId="35057"/>
    <cellStyle name="Normal 5 3 9 11" xfId="35058"/>
    <cellStyle name="Normal 5 3 9 2" xfId="35059"/>
    <cellStyle name="Normal 5 3 9 2 2" xfId="35060"/>
    <cellStyle name="Normal 5 3 9 2 2 2" xfId="35061"/>
    <cellStyle name="Normal 5 3 9 2 2_Category Summary by LOB" xfId="35062"/>
    <cellStyle name="Normal 5 3 9 2 3" xfId="35063"/>
    <cellStyle name="Normal 5 3 9 2 3 2" xfId="35064"/>
    <cellStyle name="Normal 5 3 9 2 3_Category Summary by LOB" xfId="35065"/>
    <cellStyle name="Normal 5 3 9 2 4" xfId="35066"/>
    <cellStyle name="Normal 5 3 9 2 4 2" xfId="35067"/>
    <cellStyle name="Normal 5 3 9 2 4_Category Summary by LOB" xfId="35068"/>
    <cellStyle name="Normal 5 3 9 2 5" xfId="35069"/>
    <cellStyle name="Normal 5 3 9 2 5 2" xfId="35070"/>
    <cellStyle name="Normal 5 3 9 2 5_Category Summary by LOB" xfId="35071"/>
    <cellStyle name="Normal 5 3 9 2 6" xfId="35072"/>
    <cellStyle name="Normal 5 3 9 2 6 2" xfId="35073"/>
    <cellStyle name="Normal 5 3 9 2 6_Category Summary by LOB" xfId="35074"/>
    <cellStyle name="Normal 5 3 9 2 7" xfId="35075"/>
    <cellStyle name="Normal 5 3 9 2 7 2" xfId="35076"/>
    <cellStyle name="Normal 5 3 9 2 7_Category Summary by LOB" xfId="35077"/>
    <cellStyle name="Normal 5 3 9 2 8" xfId="35078"/>
    <cellStyle name="Normal 5 3 9 2 8 2" xfId="35079"/>
    <cellStyle name="Normal 5 3 9 2 8_Category Summary by LOB" xfId="35080"/>
    <cellStyle name="Normal 5 3 9 2 9" xfId="35081"/>
    <cellStyle name="Normal 5 3 9 2_Category Summary by LOB" xfId="35082"/>
    <cellStyle name="Normal 5 3 9 3" xfId="35083"/>
    <cellStyle name="Normal 5 3 9 3 2" xfId="35084"/>
    <cellStyle name="Normal 5 3 9 3 2 2" xfId="35085"/>
    <cellStyle name="Normal 5 3 9 3 2_Category Summary by LOB" xfId="35086"/>
    <cellStyle name="Normal 5 3 9 3 3" xfId="35087"/>
    <cellStyle name="Normal 5 3 9 3 3 2" xfId="35088"/>
    <cellStyle name="Normal 5 3 9 3 3_Category Summary by LOB" xfId="35089"/>
    <cellStyle name="Normal 5 3 9 3 4" xfId="35090"/>
    <cellStyle name="Normal 5 3 9 3 4 2" xfId="35091"/>
    <cellStyle name="Normal 5 3 9 3 4_Category Summary by LOB" xfId="35092"/>
    <cellStyle name="Normal 5 3 9 3 5" xfId="35093"/>
    <cellStyle name="Normal 5 3 9 3 5 2" xfId="35094"/>
    <cellStyle name="Normal 5 3 9 3 5_Category Summary by LOB" xfId="35095"/>
    <cellStyle name="Normal 5 3 9 3 6" xfId="35096"/>
    <cellStyle name="Normal 5 3 9 3 6 2" xfId="35097"/>
    <cellStyle name="Normal 5 3 9 3 6_Category Summary by LOB" xfId="35098"/>
    <cellStyle name="Normal 5 3 9 3 7" xfId="35099"/>
    <cellStyle name="Normal 5 3 9 3 7 2" xfId="35100"/>
    <cellStyle name="Normal 5 3 9 3 7_Category Summary by LOB" xfId="35101"/>
    <cellStyle name="Normal 5 3 9 3 8" xfId="35102"/>
    <cellStyle name="Normal 5 3 9 3 8 2" xfId="35103"/>
    <cellStyle name="Normal 5 3 9 3 8_Category Summary by LOB" xfId="35104"/>
    <cellStyle name="Normal 5 3 9 3 9" xfId="35105"/>
    <cellStyle name="Normal 5 3 9 3_Category Summary by LOB" xfId="35106"/>
    <cellStyle name="Normal 5 3 9 4" xfId="35107"/>
    <cellStyle name="Normal 5 3 9 4 2" xfId="35108"/>
    <cellStyle name="Normal 5 3 9 4_Category Summary by LOB" xfId="35109"/>
    <cellStyle name="Normal 5 3 9 5" xfId="35110"/>
    <cellStyle name="Normal 5 3 9 5 2" xfId="35111"/>
    <cellStyle name="Normal 5 3 9 5_Category Summary by LOB" xfId="35112"/>
    <cellStyle name="Normal 5 3 9 6" xfId="35113"/>
    <cellStyle name="Normal 5 3 9 6 2" xfId="35114"/>
    <cellStyle name="Normal 5 3 9 6_Category Summary by LOB" xfId="35115"/>
    <cellStyle name="Normal 5 3 9 7" xfId="35116"/>
    <cellStyle name="Normal 5 3 9 7 2" xfId="35117"/>
    <cellStyle name="Normal 5 3 9 7_Category Summary by LOB" xfId="35118"/>
    <cellStyle name="Normal 5 3 9 8" xfId="35119"/>
    <cellStyle name="Normal 5 3 9 8 2" xfId="35120"/>
    <cellStyle name="Normal 5 3 9 8_Category Summary by LOB" xfId="35121"/>
    <cellStyle name="Normal 5 3 9 9" xfId="35122"/>
    <cellStyle name="Normal 5 3 9 9 2" xfId="35123"/>
    <cellStyle name="Normal 5 3 9 9_Category Summary by LOB" xfId="35124"/>
    <cellStyle name="Normal 5 3 9_Category Summary by LOB" xfId="35125"/>
    <cellStyle name="Normal 5 3_Category Summary by LOB" xfId="35126"/>
    <cellStyle name="Normal 5 30" xfId="35127"/>
    <cellStyle name="Normal 5 30 2" xfId="35128"/>
    <cellStyle name="Normal 5 30 2 2" xfId="35129"/>
    <cellStyle name="Normal 5 30 2_Category Summary by LOB" xfId="35130"/>
    <cellStyle name="Normal 5 30 3" xfId="35131"/>
    <cellStyle name="Normal 5 30 3 2" xfId="35132"/>
    <cellStyle name="Normal 5 30 3_Category Summary by LOB" xfId="35133"/>
    <cellStyle name="Normal 5 30 4" xfId="35134"/>
    <cellStyle name="Normal 5 30 4 2" xfId="35135"/>
    <cellStyle name="Normal 5 30 4_Category Summary by LOB" xfId="35136"/>
    <cellStyle name="Normal 5 30 5" xfId="35137"/>
    <cellStyle name="Normal 5 30 5 2" xfId="35138"/>
    <cellStyle name="Normal 5 30 5_Category Summary by LOB" xfId="35139"/>
    <cellStyle name="Normal 5 30 6" xfId="35140"/>
    <cellStyle name="Normal 5 30 6 2" xfId="35141"/>
    <cellStyle name="Normal 5 30 6_Category Summary by LOB" xfId="35142"/>
    <cellStyle name="Normal 5 30 7" xfId="35143"/>
    <cellStyle name="Normal 5 30 7 2" xfId="35144"/>
    <cellStyle name="Normal 5 30 7_Category Summary by LOB" xfId="35145"/>
    <cellStyle name="Normal 5 30 8" xfId="35146"/>
    <cellStyle name="Normal 5 30 8 2" xfId="35147"/>
    <cellStyle name="Normal 5 30 8_Category Summary by LOB" xfId="35148"/>
    <cellStyle name="Normal 5 30 9" xfId="35149"/>
    <cellStyle name="Normal 5 30_Category Summary by LOB" xfId="35150"/>
    <cellStyle name="Normal 5 31" xfId="35151"/>
    <cellStyle name="Normal 5 31 2" xfId="35152"/>
    <cellStyle name="Normal 5 31 2 2" xfId="35153"/>
    <cellStyle name="Normal 5 31 2_Category Summary by LOB" xfId="35154"/>
    <cellStyle name="Normal 5 31 3" xfId="35155"/>
    <cellStyle name="Normal 5 31 3 2" xfId="35156"/>
    <cellStyle name="Normal 5 31 3_Category Summary by LOB" xfId="35157"/>
    <cellStyle name="Normal 5 31 4" xfId="35158"/>
    <cellStyle name="Normal 5 31 4 2" xfId="35159"/>
    <cellStyle name="Normal 5 31 4_Category Summary by LOB" xfId="35160"/>
    <cellStyle name="Normal 5 31 5" xfId="35161"/>
    <cellStyle name="Normal 5 31 5 2" xfId="35162"/>
    <cellStyle name="Normal 5 31 5_Category Summary by LOB" xfId="35163"/>
    <cellStyle name="Normal 5 31 6" xfId="35164"/>
    <cellStyle name="Normal 5 31 6 2" xfId="35165"/>
    <cellStyle name="Normal 5 31 6_Category Summary by LOB" xfId="35166"/>
    <cellStyle name="Normal 5 31 7" xfId="35167"/>
    <cellStyle name="Normal 5 31 7 2" xfId="35168"/>
    <cellStyle name="Normal 5 31 7_Category Summary by LOB" xfId="35169"/>
    <cellStyle name="Normal 5 31 8" xfId="35170"/>
    <cellStyle name="Normal 5 31 8 2" xfId="35171"/>
    <cellStyle name="Normal 5 31 8_Category Summary by LOB" xfId="35172"/>
    <cellStyle name="Normal 5 31 9" xfId="35173"/>
    <cellStyle name="Normal 5 31_Category Summary by LOB" xfId="35174"/>
    <cellStyle name="Normal 5 32" xfId="35175"/>
    <cellStyle name="Normal 5 32 2" xfId="35176"/>
    <cellStyle name="Normal 5 32 2 2" xfId="35177"/>
    <cellStyle name="Normal 5 32 2_Category Summary by LOB" xfId="35178"/>
    <cellStyle name="Normal 5 32 3" xfId="35179"/>
    <cellStyle name="Normal 5 32 3 2" xfId="35180"/>
    <cellStyle name="Normal 5 32 3_Category Summary by LOB" xfId="35181"/>
    <cellStyle name="Normal 5 32 4" xfId="35182"/>
    <cellStyle name="Normal 5 32 4 2" xfId="35183"/>
    <cellStyle name="Normal 5 32 4_Category Summary by LOB" xfId="35184"/>
    <cellStyle name="Normal 5 32 5" xfId="35185"/>
    <cellStyle name="Normal 5 32 5 2" xfId="35186"/>
    <cellStyle name="Normal 5 32 5_Category Summary by LOB" xfId="35187"/>
    <cellStyle name="Normal 5 32 6" xfId="35188"/>
    <cellStyle name="Normal 5 32 6 2" xfId="35189"/>
    <cellStyle name="Normal 5 32 6_Category Summary by LOB" xfId="35190"/>
    <cellStyle name="Normal 5 32 7" xfId="35191"/>
    <cellStyle name="Normal 5 32 7 2" xfId="35192"/>
    <cellStyle name="Normal 5 32 7_Category Summary by LOB" xfId="35193"/>
    <cellStyle name="Normal 5 32 8" xfId="35194"/>
    <cellStyle name="Normal 5 32 8 2" xfId="35195"/>
    <cellStyle name="Normal 5 32 8_Category Summary by LOB" xfId="35196"/>
    <cellStyle name="Normal 5 32 9" xfId="35197"/>
    <cellStyle name="Normal 5 32_Category Summary by LOB" xfId="35198"/>
    <cellStyle name="Normal 5 33" xfId="35199"/>
    <cellStyle name="Normal 5 33 2" xfId="35200"/>
    <cellStyle name="Normal 5 33 2 2" xfId="35201"/>
    <cellStyle name="Normal 5 33 2_Category Summary by LOB" xfId="35202"/>
    <cellStyle name="Normal 5 33 3" xfId="35203"/>
    <cellStyle name="Normal 5 33 3 2" xfId="35204"/>
    <cellStyle name="Normal 5 33 3_Category Summary by LOB" xfId="35205"/>
    <cellStyle name="Normal 5 33 4" xfId="35206"/>
    <cellStyle name="Normal 5 33 4 2" xfId="35207"/>
    <cellStyle name="Normal 5 33 4_Category Summary by LOB" xfId="35208"/>
    <cellStyle name="Normal 5 33 5" xfId="35209"/>
    <cellStyle name="Normal 5 33 5 2" xfId="35210"/>
    <cellStyle name="Normal 5 33 5_Category Summary by LOB" xfId="35211"/>
    <cellStyle name="Normal 5 33 6" xfId="35212"/>
    <cellStyle name="Normal 5 33 6 2" xfId="35213"/>
    <cellStyle name="Normal 5 33 6_Category Summary by LOB" xfId="35214"/>
    <cellStyle name="Normal 5 33 7" xfId="35215"/>
    <cellStyle name="Normal 5 33 7 2" xfId="35216"/>
    <cellStyle name="Normal 5 33 7_Category Summary by LOB" xfId="35217"/>
    <cellStyle name="Normal 5 33 8" xfId="35218"/>
    <cellStyle name="Normal 5 33 8 2" xfId="35219"/>
    <cellStyle name="Normal 5 33 8_Category Summary by LOB" xfId="35220"/>
    <cellStyle name="Normal 5 33 9" xfId="35221"/>
    <cellStyle name="Normal 5 33_Category Summary by LOB" xfId="35222"/>
    <cellStyle name="Normal 5 34" xfId="35223"/>
    <cellStyle name="Normal 5 34 2" xfId="35224"/>
    <cellStyle name="Normal 5 34 2 2" xfId="35225"/>
    <cellStyle name="Normal 5 34 2_Category Summary by LOB" xfId="35226"/>
    <cellStyle name="Normal 5 34 3" xfId="35227"/>
    <cellStyle name="Normal 5 34 3 2" xfId="35228"/>
    <cellStyle name="Normal 5 34 3_Category Summary by LOB" xfId="35229"/>
    <cellStyle name="Normal 5 34 4" xfId="35230"/>
    <cellStyle name="Normal 5 34 4 2" xfId="35231"/>
    <cellStyle name="Normal 5 34 4_Category Summary by LOB" xfId="35232"/>
    <cellStyle name="Normal 5 34 5" xfId="35233"/>
    <cellStyle name="Normal 5 34 5 2" xfId="35234"/>
    <cellStyle name="Normal 5 34 5_Category Summary by LOB" xfId="35235"/>
    <cellStyle name="Normal 5 34 6" xfId="35236"/>
    <cellStyle name="Normal 5 34 6 2" xfId="35237"/>
    <cellStyle name="Normal 5 34 6_Category Summary by LOB" xfId="35238"/>
    <cellStyle name="Normal 5 34 7" xfId="35239"/>
    <cellStyle name="Normal 5 34 7 2" xfId="35240"/>
    <cellStyle name="Normal 5 34 7_Category Summary by LOB" xfId="35241"/>
    <cellStyle name="Normal 5 34 8" xfId="35242"/>
    <cellStyle name="Normal 5 34 8 2" xfId="35243"/>
    <cellStyle name="Normal 5 34 8_Category Summary by LOB" xfId="35244"/>
    <cellStyle name="Normal 5 34 9" xfId="35245"/>
    <cellStyle name="Normal 5 34_Category Summary by LOB" xfId="35246"/>
    <cellStyle name="Normal 5 35" xfId="35247"/>
    <cellStyle name="Normal 5 35 2" xfId="35248"/>
    <cellStyle name="Normal 5 35 2 2" xfId="35249"/>
    <cellStyle name="Normal 5 35 2_Category Summary by LOB" xfId="35250"/>
    <cellStyle name="Normal 5 35 3" xfId="35251"/>
    <cellStyle name="Normal 5 35 3 2" xfId="35252"/>
    <cellStyle name="Normal 5 35 3_Category Summary by LOB" xfId="35253"/>
    <cellStyle name="Normal 5 35 4" xfId="35254"/>
    <cellStyle name="Normal 5 35 4 2" xfId="35255"/>
    <cellStyle name="Normal 5 35 4_Category Summary by LOB" xfId="35256"/>
    <cellStyle name="Normal 5 35 5" xfId="35257"/>
    <cellStyle name="Normal 5 35 5 2" xfId="35258"/>
    <cellStyle name="Normal 5 35 5_Category Summary by LOB" xfId="35259"/>
    <cellStyle name="Normal 5 35 6" xfId="35260"/>
    <cellStyle name="Normal 5 35 6 2" xfId="35261"/>
    <cellStyle name="Normal 5 35 6_Category Summary by LOB" xfId="35262"/>
    <cellStyle name="Normal 5 35 7" xfId="35263"/>
    <cellStyle name="Normal 5 35 7 2" xfId="35264"/>
    <cellStyle name="Normal 5 35 7_Category Summary by LOB" xfId="35265"/>
    <cellStyle name="Normal 5 35 8" xfId="35266"/>
    <cellStyle name="Normal 5 35 8 2" xfId="35267"/>
    <cellStyle name="Normal 5 35 8_Category Summary by LOB" xfId="35268"/>
    <cellStyle name="Normal 5 35 9" xfId="35269"/>
    <cellStyle name="Normal 5 35_Category Summary by LOB" xfId="35270"/>
    <cellStyle name="Normal 5 36" xfId="35271"/>
    <cellStyle name="Normal 5 36 2" xfId="35272"/>
    <cellStyle name="Normal 5 36 2 2" xfId="35273"/>
    <cellStyle name="Normal 5 36 2_Category Summary by LOB" xfId="35274"/>
    <cellStyle name="Normal 5 36 3" xfId="35275"/>
    <cellStyle name="Normal 5 36 3 2" xfId="35276"/>
    <cellStyle name="Normal 5 36 3_Category Summary by LOB" xfId="35277"/>
    <cellStyle name="Normal 5 36 4" xfId="35278"/>
    <cellStyle name="Normal 5 36 4 2" xfId="35279"/>
    <cellStyle name="Normal 5 36 4_Category Summary by LOB" xfId="35280"/>
    <cellStyle name="Normal 5 36 5" xfId="35281"/>
    <cellStyle name="Normal 5 36 5 2" xfId="35282"/>
    <cellStyle name="Normal 5 36 5_Category Summary by LOB" xfId="35283"/>
    <cellStyle name="Normal 5 36 6" xfId="35284"/>
    <cellStyle name="Normal 5 36 6 2" xfId="35285"/>
    <cellStyle name="Normal 5 36 6_Category Summary by LOB" xfId="35286"/>
    <cellStyle name="Normal 5 36 7" xfId="35287"/>
    <cellStyle name="Normal 5 36 7 2" xfId="35288"/>
    <cellStyle name="Normal 5 36 7_Category Summary by LOB" xfId="35289"/>
    <cellStyle name="Normal 5 36 8" xfId="35290"/>
    <cellStyle name="Normal 5 36 8 2" xfId="35291"/>
    <cellStyle name="Normal 5 36 8_Category Summary by LOB" xfId="35292"/>
    <cellStyle name="Normal 5 36 9" xfId="35293"/>
    <cellStyle name="Normal 5 36_Category Summary by LOB" xfId="35294"/>
    <cellStyle name="Normal 5 37" xfId="35295"/>
    <cellStyle name="Normal 5 37 2" xfId="35296"/>
    <cellStyle name="Normal 5 37 2 2" xfId="35297"/>
    <cellStyle name="Normal 5 37 2_Category Summary by LOB" xfId="35298"/>
    <cellStyle name="Normal 5 37 3" xfId="35299"/>
    <cellStyle name="Normal 5 37 3 2" xfId="35300"/>
    <cellStyle name="Normal 5 37 3_Category Summary by LOB" xfId="35301"/>
    <cellStyle name="Normal 5 37 4" xfId="35302"/>
    <cellStyle name="Normal 5 37 4 2" xfId="35303"/>
    <cellStyle name="Normal 5 37 4_Category Summary by LOB" xfId="35304"/>
    <cellStyle name="Normal 5 37 5" xfId="35305"/>
    <cellStyle name="Normal 5 37 5 2" xfId="35306"/>
    <cellStyle name="Normal 5 37 5_Category Summary by LOB" xfId="35307"/>
    <cellStyle name="Normal 5 37 6" xfId="35308"/>
    <cellStyle name="Normal 5 37 6 2" xfId="35309"/>
    <cellStyle name="Normal 5 37 6_Category Summary by LOB" xfId="35310"/>
    <cellStyle name="Normal 5 37 7" xfId="35311"/>
    <cellStyle name="Normal 5 37 7 2" xfId="35312"/>
    <cellStyle name="Normal 5 37 7_Category Summary by LOB" xfId="35313"/>
    <cellStyle name="Normal 5 37 8" xfId="35314"/>
    <cellStyle name="Normal 5 37 8 2" xfId="35315"/>
    <cellStyle name="Normal 5 37 8_Category Summary by LOB" xfId="35316"/>
    <cellStyle name="Normal 5 37 9" xfId="35317"/>
    <cellStyle name="Normal 5 37_Category Summary by LOB" xfId="35318"/>
    <cellStyle name="Normal 5 38" xfId="35319"/>
    <cellStyle name="Normal 5 38 2" xfId="35320"/>
    <cellStyle name="Normal 5 38 2 2" xfId="35321"/>
    <cellStyle name="Normal 5 38 2_Category Summary by LOB" xfId="35322"/>
    <cellStyle name="Normal 5 38 3" xfId="35323"/>
    <cellStyle name="Normal 5 38 3 2" xfId="35324"/>
    <cellStyle name="Normal 5 38 3_Category Summary by LOB" xfId="35325"/>
    <cellStyle name="Normal 5 38 4" xfId="35326"/>
    <cellStyle name="Normal 5 38 4 2" xfId="35327"/>
    <cellStyle name="Normal 5 38 4_Category Summary by LOB" xfId="35328"/>
    <cellStyle name="Normal 5 38 5" xfId="35329"/>
    <cellStyle name="Normal 5 38 5 2" xfId="35330"/>
    <cellStyle name="Normal 5 38 5_Category Summary by LOB" xfId="35331"/>
    <cellStyle name="Normal 5 38 6" xfId="35332"/>
    <cellStyle name="Normal 5 38 6 2" xfId="35333"/>
    <cellStyle name="Normal 5 38 6_Category Summary by LOB" xfId="35334"/>
    <cellStyle name="Normal 5 38 7" xfId="35335"/>
    <cellStyle name="Normal 5 38 7 2" xfId="35336"/>
    <cellStyle name="Normal 5 38 7_Category Summary by LOB" xfId="35337"/>
    <cellStyle name="Normal 5 38 8" xfId="35338"/>
    <cellStyle name="Normal 5 38 8 2" xfId="35339"/>
    <cellStyle name="Normal 5 38 8_Category Summary by LOB" xfId="35340"/>
    <cellStyle name="Normal 5 38 9" xfId="35341"/>
    <cellStyle name="Normal 5 38_Category Summary by LOB" xfId="35342"/>
    <cellStyle name="Normal 5 39" xfId="35343"/>
    <cellStyle name="Normal 5 39 2" xfId="35344"/>
    <cellStyle name="Normal 5 39 2 2" xfId="35345"/>
    <cellStyle name="Normal 5 39 2_Category Summary by LOB" xfId="35346"/>
    <cellStyle name="Normal 5 39 3" xfId="35347"/>
    <cellStyle name="Normal 5 39 3 2" xfId="35348"/>
    <cellStyle name="Normal 5 39 3_Category Summary by LOB" xfId="35349"/>
    <cellStyle name="Normal 5 39 4" xfId="35350"/>
    <cellStyle name="Normal 5 39 4 2" xfId="35351"/>
    <cellStyle name="Normal 5 39 4_Category Summary by LOB" xfId="35352"/>
    <cellStyle name="Normal 5 39 5" xfId="35353"/>
    <cellStyle name="Normal 5 39 5 2" xfId="35354"/>
    <cellStyle name="Normal 5 39 5_Category Summary by LOB" xfId="35355"/>
    <cellStyle name="Normal 5 39 6" xfId="35356"/>
    <cellStyle name="Normal 5 39 6 2" xfId="35357"/>
    <cellStyle name="Normal 5 39 6_Category Summary by LOB" xfId="35358"/>
    <cellStyle name="Normal 5 39 7" xfId="35359"/>
    <cellStyle name="Normal 5 39 7 2" xfId="35360"/>
    <cellStyle name="Normal 5 39 7_Category Summary by LOB" xfId="35361"/>
    <cellStyle name="Normal 5 39 8" xfId="35362"/>
    <cellStyle name="Normal 5 39 8 2" xfId="35363"/>
    <cellStyle name="Normal 5 39 8_Category Summary by LOB" xfId="35364"/>
    <cellStyle name="Normal 5 39 9" xfId="35365"/>
    <cellStyle name="Normal 5 39_Category Summary by LOB" xfId="35366"/>
    <cellStyle name="Normal 5 4" xfId="35367"/>
    <cellStyle name="Normal 5 4 10" xfId="35368"/>
    <cellStyle name="Normal 5 4 10 2" xfId="35369"/>
    <cellStyle name="Normal 5 4 10_Category Summary by LOB" xfId="35370"/>
    <cellStyle name="Normal 5 4 11" xfId="35371"/>
    <cellStyle name="Normal 5 4 11 2" xfId="35372"/>
    <cellStyle name="Normal 5 4 11_Category Summary by LOB" xfId="35373"/>
    <cellStyle name="Normal 5 4 12" xfId="35374"/>
    <cellStyle name="Normal 5 4 12 2" xfId="35375"/>
    <cellStyle name="Normal 5 4 12_Category Summary by LOB" xfId="35376"/>
    <cellStyle name="Normal 5 4 13" xfId="35377"/>
    <cellStyle name="Normal 5 4 14" xfId="35378"/>
    <cellStyle name="Normal 5 4 2" xfId="35379"/>
    <cellStyle name="Normal 5 4 2 2" xfId="35380"/>
    <cellStyle name="Normal 5 4 2 2 2" xfId="35381"/>
    <cellStyle name="Normal 5 4 2 2_Category Summary by LOB" xfId="35382"/>
    <cellStyle name="Normal 5 4 2 3" xfId="35383"/>
    <cellStyle name="Normal 5 4 2 3 2" xfId="35384"/>
    <cellStyle name="Normal 5 4 2 3_Category Summary by LOB" xfId="35385"/>
    <cellStyle name="Normal 5 4 2 4" xfId="35386"/>
    <cellStyle name="Normal 5 4 2 4 2" xfId="35387"/>
    <cellStyle name="Normal 5 4 2 4_Category Summary by LOB" xfId="35388"/>
    <cellStyle name="Normal 5 4 2 5" xfId="35389"/>
    <cellStyle name="Normal 5 4 2 5 2" xfId="35390"/>
    <cellStyle name="Normal 5 4 2 5_Category Summary by LOB" xfId="35391"/>
    <cellStyle name="Normal 5 4 2 6" xfId="35392"/>
    <cellStyle name="Normal 5 4 2 6 2" xfId="35393"/>
    <cellStyle name="Normal 5 4 2 6_Category Summary by LOB" xfId="35394"/>
    <cellStyle name="Normal 5 4 2 7" xfId="35395"/>
    <cellStyle name="Normal 5 4 2 7 2" xfId="35396"/>
    <cellStyle name="Normal 5 4 2 7_Category Summary by LOB" xfId="35397"/>
    <cellStyle name="Normal 5 4 2 8" xfId="35398"/>
    <cellStyle name="Normal 5 4 2 8 2" xfId="35399"/>
    <cellStyle name="Normal 5 4 2 8_Category Summary by LOB" xfId="35400"/>
    <cellStyle name="Normal 5 4 2 9" xfId="35401"/>
    <cellStyle name="Normal 5 4 2_Category Summary by LOB" xfId="35402"/>
    <cellStyle name="Normal 5 4 3" xfId="35403"/>
    <cellStyle name="Normal 5 4 3 2" xfId="35404"/>
    <cellStyle name="Normal 5 4 3 2 2" xfId="35405"/>
    <cellStyle name="Normal 5 4 3 2_Category Summary by LOB" xfId="35406"/>
    <cellStyle name="Normal 5 4 3 3" xfId="35407"/>
    <cellStyle name="Normal 5 4 3 3 2" xfId="35408"/>
    <cellStyle name="Normal 5 4 3 3_Category Summary by LOB" xfId="35409"/>
    <cellStyle name="Normal 5 4 3 4" xfId="35410"/>
    <cellStyle name="Normal 5 4 3 4 2" xfId="35411"/>
    <cellStyle name="Normal 5 4 3 4_Category Summary by LOB" xfId="35412"/>
    <cellStyle name="Normal 5 4 3 5" xfId="35413"/>
    <cellStyle name="Normal 5 4 3 5 2" xfId="35414"/>
    <cellStyle name="Normal 5 4 3 5_Category Summary by LOB" xfId="35415"/>
    <cellStyle name="Normal 5 4 3 6" xfId="35416"/>
    <cellStyle name="Normal 5 4 3 6 2" xfId="35417"/>
    <cellStyle name="Normal 5 4 3 6_Category Summary by LOB" xfId="35418"/>
    <cellStyle name="Normal 5 4 3 7" xfId="35419"/>
    <cellStyle name="Normal 5 4 3 7 2" xfId="35420"/>
    <cellStyle name="Normal 5 4 3 7_Category Summary by LOB" xfId="35421"/>
    <cellStyle name="Normal 5 4 3 8" xfId="35422"/>
    <cellStyle name="Normal 5 4 3 8 2" xfId="35423"/>
    <cellStyle name="Normal 5 4 3 8_Category Summary by LOB" xfId="35424"/>
    <cellStyle name="Normal 5 4 3 9" xfId="35425"/>
    <cellStyle name="Normal 5 4 3_Category Summary by LOB" xfId="35426"/>
    <cellStyle name="Normal 5 4 4" xfId="35427"/>
    <cellStyle name="Normal 5 4 4 2" xfId="35428"/>
    <cellStyle name="Normal 5 4 4 2 2" xfId="35429"/>
    <cellStyle name="Normal 5 4 4 2_Category Summary by LOB" xfId="35430"/>
    <cellStyle name="Normal 5 4 4 3" xfId="35431"/>
    <cellStyle name="Normal 5 4 4 3 2" xfId="35432"/>
    <cellStyle name="Normal 5 4 4 3_Category Summary by LOB" xfId="35433"/>
    <cellStyle name="Normal 5 4 4 4" xfId="35434"/>
    <cellStyle name="Normal 5 4 4 4 2" xfId="35435"/>
    <cellStyle name="Normal 5 4 4 4_Category Summary by LOB" xfId="35436"/>
    <cellStyle name="Normal 5 4 4 5" xfId="35437"/>
    <cellStyle name="Normal 5 4 4 5 2" xfId="35438"/>
    <cellStyle name="Normal 5 4 4 5_Category Summary by LOB" xfId="35439"/>
    <cellStyle name="Normal 5 4 4 6" xfId="35440"/>
    <cellStyle name="Normal 5 4 4 6 2" xfId="35441"/>
    <cellStyle name="Normal 5 4 4 6_Category Summary by LOB" xfId="35442"/>
    <cellStyle name="Normal 5 4 4 7" xfId="35443"/>
    <cellStyle name="Normal 5 4 4 7 2" xfId="35444"/>
    <cellStyle name="Normal 5 4 4 7_Category Summary by LOB" xfId="35445"/>
    <cellStyle name="Normal 5 4 4 8" xfId="35446"/>
    <cellStyle name="Normal 5 4 4 8 2" xfId="35447"/>
    <cellStyle name="Normal 5 4 4 8_Category Summary by LOB" xfId="35448"/>
    <cellStyle name="Normal 5 4 4 9" xfId="35449"/>
    <cellStyle name="Normal 5 4 4_Category Summary by LOB" xfId="35450"/>
    <cellStyle name="Normal 5 4 5" xfId="35451"/>
    <cellStyle name="Normal 5 4 5 2" xfId="35452"/>
    <cellStyle name="Normal 5 4 5 2 2" xfId="35453"/>
    <cellStyle name="Normal 5 4 5 2_Category Summary by LOB" xfId="35454"/>
    <cellStyle name="Normal 5 4 5 3" xfId="35455"/>
    <cellStyle name="Normal 5 4 5 3 2" xfId="35456"/>
    <cellStyle name="Normal 5 4 5 3_Category Summary by LOB" xfId="35457"/>
    <cellStyle name="Normal 5 4 5 4" xfId="35458"/>
    <cellStyle name="Normal 5 4 5 4 2" xfId="35459"/>
    <cellStyle name="Normal 5 4 5 4_Category Summary by LOB" xfId="35460"/>
    <cellStyle name="Normal 5 4 5 5" xfId="35461"/>
    <cellStyle name="Normal 5 4 5 5 2" xfId="35462"/>
    <cellStyle name="Normal 5 4 5 5_Category Summary by LOB" xfId="35463"/>
    <cellStyle name="Normal 5 4 5 6" xfId="35464"/>
    <cellStyle name="Normal 5 4 5 6 2" xfId="35465"/>
    <cellStyle name="Normal 5 4 5 6_Category Summary by LOB" xfId="35466"/>
    <cellStyle name="Normal 5 4 5 7" xfId="35467"/>
    <cellStyle name="Normal 5 4 5 7 2" xfId="35468"/>
    <cellStyle name="Normal 5 4 5 7_Category Summary by LOB" xfId="35469"/>
    <cellStyle name="Normal 5 4 5 8" xfId="35470"/>
    <cellStyle name="Normal 5 4 5 8 2" xfId="35471"/>
    <cellStyle name="Normal 5 4 5 8_Category Summary by LOB" xfId="35472"/>
    <cellStyle name="Normal 5 4 5 9" xfId="35473"/>
    <cellStyle name="Normal 5 4 5_Category Summary by LOB" xfId="35474"/>
    <cellStyle name="Normal 5 4 6" xfId="35475"/>
    <cellStyle name="Normal 5 4 6 2" xfId="35476"/>
    <cellStyle name="Normal 5 4 6_Category Summary by LOB" xfId="35477"/>
    <cellStyle name="Normal 5 4 7" xfId="35478"/>
    <cellStyle name="Normal 5 4 7 2" xfId="35479"/>
    <cellStyle name="Normal 5 4 7_Category Summary by LOB" xfId="35480"/>
    <cellStyle name="Normal 5 4 8" xfId="35481"/>
    <cellStyle name="Normal 5 4 8 2" xfId="35482"/>
    <cellStyle name="Normal 5 4 8_Category Summary by LOB" xfId="35483"/>
    <cellStyle name="Normal 5 4 9" xfId="35484"/>
    <cellStyle name="Normal 5 4 9 2" xfId="35485"/>
    <cellStyle name="Normal 5 4 9_Category Summary by LOB" xfId="35486"/>
    <cellStyle name="Normal 5 4_Category Summary by LOB" xfId="35487"/>
    <cellStyle name="Normal 5 40" xfId="35488"/>
    <cellStyle name="Normal 5 40 2" xfId="35489"/>
    <cellStyle name="Normal 5 40 2 2" xfId="35490"/>
    <cellStyle name="Normal 5 40 2_Category Summary by LOB" xfId="35491"/>
    <cellStyle name="Normal 5 40 3" xfId="35492"/>
    <cellStyle name="Normal 5 40 3 2" xfId="35493"/>
    <cellStyle name="Normal 5 40 3_Category Summary by LOB" xfId="35494"/>
    <cellStyle name="Normal 5 40 4" xfId="35495"/>
    <cellStyle name="Normal 5 40 4 2" xfId="35496"/>
    <cellStyle name="Normal 5 40 4_Category Summary by LOB" xfId="35497"/>
    <cellStyle name="Normal 5 40 5" xfId="35498"/>
    <cellStyle name="Normal 5 40 5 2" xfId="35499"/>
    <cellStyle name="Normal 5 40 5_Category Summary by LOB" xfId="35500"/>
    <cellStyle name="Normal 5 40 6" xfId="35501"/>
    <cellStyle name="Normal 5 40 6 2" xfId="35502"/>
    <cellStyle name="Normal 5 40 6_Category Summary by LOB" xfId="35503"/>
    <cellStyle name="Normal 5 40 7" xfId="35504"/>
    <cellStyle name="Normal 5 40 7 2" xfId="35505"/>
    <cellStyle name="Normal 5 40 7_Category Summary by LOB" xfId="35506"/>
    <cellStyle name="Normal 5 40 8" xfId="35507"/>
    <cellStyle name="Normal 5 40 8 2" xfId="35508"/>
    <cellStyle name="Normal 5 40 8_Category Summary by LOB" xfId="35509"/>
    <cellStyle name="Normal 5 40 9" xfId="35510"/>
    <cellStyle name="Normal 5 40_Category Summary by LOB" xfId="35511"/>
    <cellStyle name="Normal 5 41" xfId="35512"/>
    <cellStyle name="Normal 5 41 2" xfId="35513"/>
    <cellStyle name="Normal 5 41_Category Summary by LOB" xfId="35514"/>
    <cellStyle name="Normal 5 42" xfId="35515"/>
    <cellStyle name="Normal 5 42 2" xfId="35516"/>
    <cellStyle name="Normal 5 42_Category Summary by LOB" xfId="35517"/>
    <cellStyle name="Normal 5 43" xfId="35518"/>
    <cellStyle name="Normal 5 43 2" xfId="35519"/>
    <cellStyle name="Normal 5 43_Category Summary by LOB" xfId="35520"/>
    <cellStyle name="Normal 5 44" xfId="35521"/>
    <cellStyle name="Normal 5 44 2" xfId="35522"/>
    <cellStyle name="Normal 5 44_Category Summary by LOB" xfId="35523"/>
    <cellStyle name="Normal 5 45" xfId="35524"/>
    <cellStyle name="Normal 5 45 2" xfId="35525"/>
    <cellStyle name="Normal 5 45_Category Summary by LOB" xfId="35526"/>
    <cellStyle name="Normal 5 46" xfId="35527"/>
    <cellStyle name="Normal 5 46 2" xfId="35528"/>
    <cellStyle name="Normal 5 46_Category Summary by LOB" xfId="35529"/>
    <cellStyle name="Normal 5 47" xfId="35530"/>
    <cellStyle name="Normal 5 47 2" xfId="35531"/>
    <cellStyle name="Normal 5 47_Category Summary by LOB" xfId="35532"/>
    <cellStyle name="Normal 5 48" xfId="35533"/>
    <cellStyle name="Normal 5 49" xfId="35534"/>
    <cellStyle name="Normal 5 5" xfId="35535"/>
    <cellStyle name="Normal 5 5 10" xfId="35536"/>
    <cellStyle name="Normal 5 5 10 2" xfId="35537"/>
    <cellStyle name="Normal 5 5 10_Category Summary by LOB" xfId="35538"/>
    <cellStyle name="Normal 5 5 11" xfId="35539"/>
    <cellStyle name="Normal 5 5 11 2" xfId="35540"/>
    <cellStyle name="Normal 5 5 11_Category Summary by LOB" xfId="35541"/>
    <cellStyle name="Normal 5 5 12" xfId="35542"/>
    <cellStyle name="Normal 5 5 12 2" xfId="35543"/>
    <cellStyle name="Normal 5 5 12_Category Summary by LOB" xfId="35544"/>
    <cellStyle name="Normal 5 5 13" xfId="35545"/>
    <cellStyle name="Normal 5 5 2" xfId="35546"/>
    <cellStyle name="Normal 5 5 2 2" xfId="35547"/>
    <cellStyle name="Normal 5 5 2 2 2" xfId="35548"/>
    <cellStyle name="Normal 5 5 2 2_Category Summary by LOB" xfId="35549"/>
    <cellStyle name="Normal 5 5 2 3" xfId="35550"/>
    <cellStyle name="Normal 5 5 2 3 2" xfId="35551"/>
    <cellStyle name="Normal 5 5 2 3_Category Summary by LOB" xfId="35552"/>
    <cellStyle name="Normal 5 5 2 4" xfId="35553"/>
    <cellStyle name="Normal 5 5 2 4 2" xfId="35554"/>
    <cellStyle name="Normal 5 5 2 4_Category Summary by LOB" xfId="35555"/>
    <cellStyle name="Normal 5 5 2 5" xfId="35556"/>
    <cellStyle name="Normal 5 5 2 5 2" xfId="35557"/>
    <cellStyle name="Normal 5 5 2 5_Category Summary by LOB" xfId="35558"/>
    <cellStyle name="Normal 5 5 2 6" xfId="35559"/>
    <cellStyle name="Normal 5 5 2 6 2" xfId="35560"/>
    <cellStyle name="Normal 5 5 2 6_Category Summary by LOB" xfId="35561"/>
    <cellStyle name="Normal 5 5 2 7" xfId="35562"/>
    <cellStyle name="Normal 5 5 2 7 2" xfId="35563"/>
    <cellStyle name="Normal 5 5 2 7_Category Summary by LOB" xfId="35564"/>
    <cellStyle name="Normal 5 5 2 8" xfId="35565"/>
    <cellStyle name="Normal 5 5 2 8 2" xfId="35566"/>
    <cellStyle name="Normal 5 5 2 8_Category Summary by LOB" xfId="35567"/>
    <cellStyle name="Normal 5 5 2 9" xfId="35568"/>
    <cellStyle name="Normal 5 5 2_Category Summary by LOB" xfId="35569"/>
    <cellStyle name="Normal 5 5 3" xfId="35570"/>
    <cellStyle name="Normal 5 5 3 2" xfId="35571"/>
    <cellStyle name="Normal 5 5 3 2 2" xfId="35572"/>
    <cellStyle name="Normal 5 5 3 2_Category Summary by LOB" xfId="35573"/>
    <cellStyle name="Normal 5 5 3 3" xfId="35574"/>
    <cellStyle name="Normal 5 5 3 3 2" xfId="35575"/>
    <cellStyle name="Normal 5 5 3 3_Category Summary by LOB" xfId="35576"/>
    <cellStyle name="Normal 5 5 3 4" xfId="35577"/>
    <cellStyle name="Normal 5 5 3 4 2" xfId="35578"/>
    <cellStyle name="Normal 5 5 3 4_Category Summary by LOB" xfId="35579"/>
    <cellStyle name="Normal 5 5 3 5" xfId="35580"/>
    <cellStyle name="Normal 5 5 3 5 2" xfId="35581"/>
    <cellStyle name="Normal 5 5 3 5_Category Summary by LOB" xfId="35582"/>
    <cellStyle name="Normal 5 5 3 6" xfId="35583"/>
    <cellStyle name="Normal 5 5 3 6 2" xfId="35584"/>
    <cellStyle name="Normal 5 5 3 6_Category Summary by LOB" xfId="35585"/>
    <cellStyle name="Normal 5 5 3 7" xfId="35586"/>
    <cellStyle name="Normal 5 5 3 7 2" xfId="35587"/>
    <cellStyle name="Normal 5 5 3 7_Category Summary by LOB" xfId="35588"/>
    <cellStyle name="Normal 5 5 3 8" xfId="35589"/>
    <cellStyle name="Normal 5 5 3 8 2" xfId="35590"/>
    <cellStyle name="Normal 5 5 3 8_Category Summary by LOB" xfId="35591"/>
    <cellStyle name="Normal 5 5 3 9" xfId="35592"/>
    <cellStyle name="Normal 5 5 3_Category Summary by LOB" xfId="35593"/>
    <cellStyle name="Normal 5 5 4" xfId="35594"/>
    <cellStyle name="Normal 5 5 4 2" xfId="35595"/>
    <cellStyle name="Normal 5 5 4 2 2" xfId="35596"/>
    <cellStyle name="Normal 5 5 4 2_Category Summary by LOB" xfId="35597"/>
    <cellStyle name="Normal 5 5 4 3" xfId="35598"/>
    <cellStyle name="Normal 5 5 4 3 2" xfId="35599"/>
    <cellStyle name="Normal 5 5 4 3_Category Summary by LOB" xfId="35600"/>
    <cellStyle name="Normal 5 5 4 4" xfId="35601"/>
    <cellStyle name="Normal 5 5 4 4 2" xfId="35602"/>
    <cellStyle name="Normal 5 5 4 4_Category Summary by LOB" xfId="35603"/>
    <cellStyle name="Normal 5 5 4 5" xfId="35604"/>
    <cellStyle name="Normal 5 5 4 5 2" xfId="35605"/>
    <cellStyle name="Normal 5 5 4 5_Category Summary by LOB" xfId="35606"/>
    <cellStyle name="Normal 5 5 4 6" xfId="35607"/>
    <cellStyle name="Normal 5 5 4 6 2" xfId="35608"/>
    <cellStyle name="Normal 5 5 4 6_Category Summary by LOB" xfId="35609"/>
    <cellStyle name="Normal 5 5 4 7" xfId="35610"/>
    <cellStyle name="Normal 5 5 4 7 2" xfId="35611"/>
    <cellStyle name="Normal 5 5 4 7_Category Summary by LOB" xfId="35612"/>
    <cellStyle name="Normal 5 5 4 8" xfId="35613"/>
    <cellStyle name="Normal 5 5 4 8 2" xfId="35614"/>
    <cellStyle name="Normal 5 5 4 8_Category Summary by LOB" xfId="35615"/>
    <cellStyle name="Normal 5 5 4 9" xfId="35616"/>
    <cellStyle name="Normal 5 5 4_Category Summary by LOB" xfId="35617"/>
    <cellStyle name="Normal 5 5 5" xfId="35618"/>
    <cellStyle name="Normal 5 5 5 2" xfId="35619"/>
    <cellStyle name="Normal 5 5 5 2 2" xfId="35620"/>
    <cellStyle name="Normal 5 5 5 2_Category Summary by LOB" xfId="35621"/>
    <cellStyle name="Normal 5 5 5 3" xfId="35622"/>
    <cellStyle name="Normal 5 5 5 3 2" xfId="35623"/>
    <cellStyle name="Normal 5 5 5 3_Category Summary by LOB" xfId="35624"/>
    <cellStyle name="Normal 5 5 5 4" xfId="35625"/>
    <cellStyle name="Normal 5 5 5 4 2" xfId="35626"/>
    <cellStyle name="Normal 5 5 5 4_Category Summary by LOB" xfId="35627"/>
    <cellStyle name="Normal 5 5 5 5" xfId="35628"/>
    <cellStyle name="Normal 5 5 5 5 2" xfId="35629"/>
    <cellStyle name="Normal 5 5 5 5_Category Summary by LOB" xfId="35630"/>
    <cellStyle name="Normal 5 5 5 6" xfId="35631"/>
    <cellStyle name="Normal 5 5 5 6 2" xfId="35632"/>
    <cellStyle name="Normal 5 5 5 6_Category Summary by LOB" xfId="35633"/>
    <cellStyle name="Normal 5 5 5 7" xfId="35634"/>
    <cellStyle name="Normal 5 5 5 7 2" xfId="35635"/>
    <cellStyle name="Normal 5 5 5 7_Category Summary by LOB" xfId="35636"/>
    <cellStyle name="Normal 5 5 5 8" xfId="35637"/>
    <cellStyle name="Normal 5 5 5 8 2" xfId="35638"/>
    <cellStyle name="Normal 5 5 5 8_Category Summary by LOB" xfId="35639"/>
    <cellStyle name="Normal 5 5 5 9" xfId="35640"/>
    <cellStyle name="Normal 5 5 5_Category Summary by LOB" xfId="35641"/>
    <cellStyle name="Normal 5 5 6" xfId="35642"/>
    <cellStyle name="Normal 5 5 6 2" xfId="35643"/>
    <cellStyle name="Normal 5 5 6_Category Summary by LOB" xfId="35644"/>
    <cellStyle name="Normal 5 5 7" xfId="35645"/>
    <cellStyle name="Normal 5 5 7 2" xfId="35646"/>
    <cellStyle name="Normal 5 5 7_Category Summary by LOB" xfId="35647"/>
    <cellStyle name="Normal 5 5 8" xfId="35648"/>
    <cellStyle name="Normal 5 5 8 2" xfId="35649"/>
    <cellStyle name="Normal 5 5 8_Category Summary by LOB" xfId="35650"/>
    <cellStyle name="Normal 5 5 9" xfId="35651"/>
    <cellStyle name="Normal 5 5 9 2" xfId="35652"/>
    <cellStyle name="Normal 5 5 9_Category Summary by LOB" xfId="35653"/>
    <cellStyle name="Normal 5 5_Category Summary by LOB" xfId="35654"/>
    <cellStyle name="Normal 5 50" xfId="35655"/>
    <cellStyle name="Normal 5 51" xfId="35656"/>
    <cellStyle name="Normal 5 52" xfId="35657"/>
    <cellStyle name="Normal 5 53" xfId="35658"/>
    <cellStyle name="Normal 5 54" xfId="35659"/>
    <cellStyle name="Normal 5 55" xfId="35660"/>
    <cellStyle name="Normal 5 56" xfId="35661"/>
    <cellStyle name="Normal 5 6" xfId="35662"/>
    <cellStyle name="Normal 5 6 10" xfId="35663"/>
    <cellStyle name="Normal 5 6 10 2" xfId="35664"/>
    <cellStyle name="Normal 5 6 10_Category Summary by LOB" xfId="35665"/>
    <cellStyle name="Normal 5 6 11" xfId="35666"/>
    <cellStyle name="Normal 5 6 11 2" xfId="35667"/>
    <cellStyle name="Normal 5 6 11_Category Summary by LOB" xfId="35668"/>
    <cellStyle name="Normal 5 6 12" xfId="35669"/>
    <cellStyle name="Normal 5 6 12 2" xfId="35670"/>
    <cellStyle name="Normal 5 6 12_Category Summary by LOB" xfId="35671"/>
    <cellStyle name="Normal 5 6 13" xfId="35672"/>
    <cellStyle name="Normal 5 6 2" xfId="35673"/>
    <cellStyle name="Normal 5 6 2 2" xfId="35674"/>
    <cellStyle name="Normal 5 6 2 2 2" xfId="35675"/>
    <cellStyle name="Normal 5 6 2 2_Category Summary by LOB" xfId="35676"/>
    <cellStyle name="Normal 5 6 2 3" xfId="35677"/>
    <cellStyle name="Normal 5 6 2 3 2" xfId="35678"/>
    <cellStyle name="Normal 5 6 2 3_Category Summary by LOB" xfId="35679"/>
    <cellStyle name="Normal 5 6 2 4" xfId="35680"/>
    <cellStyle name="Normal 5 6 2 4 2" xfId="35681"/>
    <cellStyle name="Normal 5 6 2 4_Category Summary by LOB" xfId="35682"/>
    <cellStyle name="Normal 5 6 2 5" xfId="35683"/>
    <cellStyle name="Normal 5 6 2 5 2" xfId="35684"/>
    <cellStyle name="Normal 5 6 2 5_Category Summary by LOB" xfId="35685"/>
    <cellStyle name="Normal 5 6 2 6" xfId="35686"/>
    <cellStyle name="Normal 5 6 2 6 2" xfId="35687"/>
    <cellStyle name="Normal 5 6 2 6_Category Summary by LOB" xfId="35688"/>
    <cellStyle name="Normal 5 6 2 7" xfId="35689"/>
    <cellStyle name="Normal 5 6 2 7 2" xfId="35690"/>
    <cellStyle name="Normal 5 6 2 7_Category Summary by LOB" xfId="35691"/>
    <cellStyle name="Normal 5 6 2 8" xfId="35692"/>
    <cellStyle name="Normal 5 6 2 8 2" xfId="35693"/>
    <cellStyle name="Normal 5 6 2 8_Category Summary by LOB" xfId="35694"/>
    <cellStyle name="Normal 5 6 2 9" xfId="35695"/>
    <cellStyle name="Normal 5 6 2_Category Summary by LOB" xfId="35696"/>
    <cellStyle name="Normal 5 6 3" xfId="35697"/>
    <cellStyle name="Normal 5 6 3 2" xfId="35698"/>
    <cellStyle name="Normal 5 6 3 2 2" xfId="35699"/>
    <cellStyle name="Normal 5 6 3 2_Category Summary by LOB" xfId="35700"/>
    <cellStyle name="Normal 5 6 3 3" xfId="35701"/>
    <cellStyle name="Normal 5 6 3 3 2" xfId="35702"/>
    <cellStyle name="Normal 5 6 3 3_Category Summary by LOB" xfId="35703"/>
    <cellStyle name="Normal 5 6 3 4" xfId="35704"/>
    <cellStyle name="Normal 5 6 3 4 2" xfId="35705"/>
    <cellStyle name="Normal 5 6 3 4_Category Summary by LOB" xfId="35706"/>
    <cellStyle name="Normal 5 6 3 5" xfId="35707"/>
    <cellStyle name="Normal 5 6 3 5 2" xfId="35708"/>
    <cellStyle name="Normal 5 6 3 5_Category Summary by LOB" xfId="35709"/>
    <cellStyle name="Normal 5 6 3 6" xfId="35710"/>
    <cellStyle name="Normal 5 6 3 6 2" xfId="35711"/>
    <cellStyle name="Normal 5 6 3 6_Category Summary by LOB" xfId="35712"/>
    <cellStyle name="Normal 5 6 3 7" xfId="35713"/>
    <cellStyle name="Normal 5 6 3 7 2" xfId="35714"/>
    <cellStyle name="Normal 5 6 3 7_Category Summary by LOB" xfId="35715"/>
    <cellStyle name="Normal 5 6 3 8" xfId="35716"/>
    <cellStyle name="Normal 5 6 3 8 2" xfId="35717"/>
    <cellStyle name="Normal 5 6 3 8_Category Summary by LOB" xfId="35718"/>
    <cellStyle name="Normal 5 6 3 9" xfId="35719"/>
    <cellStyle name="Normal 5 6 3_Category Summary by LOB" xfId="35720"/>
    <cellStyle name="Normal 5 6 4" xfId="35721"/>
    <cellStyle name="Normal 5 6 4 2" xfId="35722"/>
    <cellStyle name="Normal 5 6 4 2 2" xfId="35723"/>
    <cellStyle name="Normal 5 6 4 2_Category Summary by LOB" xfId="35724"/>
    <cellStyle name="Normal 5 6 4 3" xfId="35725"/>
    <cellStyle name="Normal 5 6 4 3 2" xfId="35726"/>
    <cellStyle name="Normal 5 6 4 3_Category Summary by LOB" xfId="35727"/>
    <cellStyle name="Normal 5 6 4 4" xfId="35728"/>
    <cellStyle name="Normal 5 6 4 4 2" xfId="35729"/>
    <cellStyle name="Normal 5 6 4 4_Category Summary by LOB" xfId="35730"/>
    <cellStyle name="Normal 5 6 4 5" xfId="35731"/>
    <cellStyle name="Normal 5 6 4 5 2" xfId="35732"/>
    <cellStyle name="Normal 5 6 4 5_Category Summary by LOB" xfId="35733"/>
    <cellStyle name="Normal 5 6 4 6" xfId="35734"/>
    <cellStyle name="Normal 5 6 4 6 2" xfId="35735"/>
    <cellStyle name="Normal 5 6 4 6_Category Summary by LOB" xfId="35736"/>
    <cellStyle name="Normal 5 6 4 7" xfId="35737"/>
    <cellStyle name="Normal 5 6 4 7 2" xfId="35738"/>
    <cellStyle name="Normal 5 6 4 7_Category Summary by LOB" xfId="35739"/>
    <cellStyle name="Normal 5 6 4 8" xfId="35740"/>
    <cellStyle name="Normal 5 6 4 8 2" xfId="35741"/>
    <cellStyle name="Normal 5 6 4 8_Category Summary by LOB" xfId="35742"/>
    <cellStyle name="Normal 5 6 4 9" xfId="35743"/>
    <cellStyle name="Normal 5 6 4_Category Summary by LOB" xfId="35744"/>
    <cellStyle name="Normal 5 6 5" xfId="35745"/>
    <cellStyle name="Normal 5 6 5 2" xfId="35746"/>
    <cellStyle name="Normal 5 6 5 2 2" xfId="35747"/>
    <cellStyle name="Normal 5 6 5 2_Category Summary by LOB" xfId="35748"/>
    <cellStyle name="Normal 5 6 5 3" xfId="35749"/>
    <cellStyle name="Normal 5 6 5 3 2" xfId="35750"/>
    <cellStyle name="Normal 5 6 5 3_Category Summary by LOB" xfId="35751"/>
    <cellStyle name="Normal 5 6 5 4" xfId="35752"/>
    <cellStyle name="Normal 5 6 5 4 2" xfId="35753"/>
    <cellStyle name="Normal 5 6 5 4_Category Summary by LOB" xfId="35754"/>
    <cellStyle name="Normal 5 6 5 5" xfId="35755"/>
    <cellStyle name="Normal 5 6 5 5 2" xfId="35756"/>
    <cellStyle name="Normal 5 6 5 5_Category Summary by LOB" xfId="35757"/>
    <cellStyle name="Normal 5 6 5 6" xfId="35758"/>
    <cellStyle name="Normal 5 6 5 6 2" xfId="35759"/>
    <cellStyle name="Normal 5 6 5 6_Category Summary by LOB" xfId="35760"/>
    <cellStyle name="Normal 5 6 5 7" xfId="35761"/>
    <cellStyle name="Normal 5 6 5 7 2" xfId="35762"/>
    <cellStyle name="Normal 5 6 5 7_Category Summary by LOB" xfId="35763"/>
    <cellStyle name="Normal 5 6 5 8" xfId="35764"/>
    <cellStyle name="Normal 5 6 5 8 2" xfId="35765"/>
    <cellStyle name="Normal 5 6 5 8_Category Summary by LOB" xfId="35766"/>
    <cellStyle name="Normal 5 6 5 9" xfId="35767"/>
    <cellStyle name="Normal 5 6 5_Category Summary by LOB" xfId="35768"/>
    <cellStyle name="Normal 5 6 6" xfId="35769"/>
    <cellStyle name="Normal 5 6 6 2" xfId="35770"/>
    <cellStyle name="Normal 5 6 6_Category Summary by LOB" xfId="35771"/>
    <cellStyle name="Normal 5 6 7" xfId="35772"/>
    <cellStyle name="Normal 5 6 7 2" xfId="35773"/>
    <cellStyle name="Normal 5 6 7_Category Summary by LOB" xfId="35774"/>
    <cellStyle name="Normal 5 6 8" xfId="35775"/>
    <cellStyle name="Normal 5 6 8 2" xfId="35776"/>
    <cellStyle name="Normal 5 6 8_Category Summary by LOB" xfId="35777"/>
    <cellStyle name="Normal 5 6 9" xfId="35778"/>
    <cellStyle name="Normal 5 6 9 2" xfId="35779"/>
    <cellStyle name="Normal 5 6 9_Category Summary by LOB" xfId="35780"/>
    <cellStyle name="Normal 5 6_Category Summary by LOB" xfId="35781"/>
    <cellStyle name="Normal 5 7" xfId="35782"/>
    <cellStyle name="Normal 5 7 10" xfId="35783"/>
    <cellStyle name="Normal 5 7 10 2" xfId="35784"/>
    <cellStyle name="Normal 5 7 10_Category Summary by LOB" xfId="35785"/>
    <cellStyle name="Normal 5 7 11" xfId="35786"/>
    <cellStyle name="Normal 5 7 2" xfId="35787"/>
    <cellStyle name="Normal 5 7 2 2" xfId="35788"/>
    <cellStyle name="Normal 5 7 2 2 2" xfId="35789"/>
    <cellStyle name="Normal 5 7 2 2_Category Summary by LOB" xfId="35790"/>
    <cellStyle name="Normal 5 7 2 3" xfId="35791"/>
    <cellStyle name="Normal 5 7 2 3 2" xfId="35792"/>
    <cellStyle name="Normal 5 7 2 3_Category Summary by LOB" xfId="35793"/>
    <cellStyle name="Normal 5 7 2 4" xfId="35794"/>
    <cellStyle name="Normal 5 7 2 4 2" xfId="35795"/>
    <cellStyle name="Normal 5 7 2 4_Category Summary by LOB" xfId="35796"/>
    <cellStyle name="Normal 5 7 2 5" xfId="35797"/>
    <cellStyle name="Normal 5 7 2 5 2" xfId="35798"/>
    <cellStyle name="Normal 5 7 2 5_Category Summary by LOB" xfId="35799"/>
    <cellStyle name="Normal 5 7 2 6" xfId="35800"/>
    <cellStyle name="Normal 5 7 2 6 2" xfId="35801"/>
    <cellStyle name="Normal 5 7 2 6_Category Summary by LOB" xfId="35802"/>
    <cellStyle name="Normal 5 7 2 7" xfId="35803"/>
    <cellStyle name="Normal 5 7 2 7 2" xfId="35804"/>
    <cellStyle name="Normal 5 7 2 7_Category Summary by LOB" xfId="35805"/>
    <cellStyle name="Normal 5 7 2 8" xfId="35806"/>
    <cellStyle name="Normal 5 7 2 8 2" xfId="35807"/>
    <cellStyle name="Normal 5 7 2 8_Category Summary by LOB" xfId="35808"/>
    <cellStyle name="Normal 5 7 2 9" xfId="35809"/>
    <cellStyle name="Normal 5 7 2_Category Summary by LOB" xfId="35810"/>
    <cellStyle name="Normal 5 7 3" xfId="35811"/>
    <cellStyle name="Normal 5 7 3 2" xfId="35812"/>
    <cellStyle name="Normal 5 7 3 2 2" xfId="35813"/>
    <cellStyle name="Normal 5 7 3 2_Category Summary by LOB" xfId="35814"/>
    <cellStyle name="Normal 5 7 3 3" xfId="35815"/>
    <cellStyle name="Normal 5 7 3 3 2" xfId="35816"/>
    <cellStyle name="Normal 5 7 3 3_Category Summary by LOB" xfId="35817"/>
    <cellStyle name="Normal 5 7 3 4" xfId="35818"/>
    <cellStyle name="Normal 5 7 3 4 2" xfId="35819"/>
    <cellStyle name="Normal 5 7 3 4_Category Summary by LOB" xfId="35820"/>
    <cellStyle name="Normal 5 7 3 5" xfId="35821"/>
    <cellStyle name="Normal 5 7 3 5 2" xfId="35822"/>
    <cellStyle name="Normal 5 7 3 5_Category Summary by LOB" xfId="35823"/>
    <cellStyle name="Normal 5 7 3 6" xfId="35824"/>
    <cellStyle name="Normal 5 7 3 6 2" xfId="35825"/>
    <cellStyle name="Normal 5 7 3 6_Category Summary by LOB" xfId="35826"/>
    <cellStyle name="Normal 5 7 3 7" xfId="35827"/>
    <cellStyle name="Normal 5 7 3 7 2" xfId="35828"/>
    <cellStyle name="Normal 5 7 3 7_Category Summary by LOB" xfId="35829"/>
    <cellStyle name="Normal 5 7 3 8" xfId="35830"/>
    <cellStyle name="Normal 5 7 3 8 2" xfId="35831"/>
    <cellStyle name="Normal 5 7 3 8_Category Summary by LOB" xfId="35832"/>
    <cellStyle name="Normal 5 7 3 9" xfId="35833"/>
    <cellStyle name="Normal 5 7 3_Category Summary by LOB" xfId="35834"/>
    <cellStyle name="Normal 5 7 4" xfId="35835"/>
    <cellStyle name="Normal 5 7 4 2" xfId="35836"/>
    <cellStyle name="Normal 5 7 4_Category Summary by LOB" xfId="35837"/>
    <cellStyle name="Normal 5 7 5" xfId="35838"/>
    <cellStyle name="Normal 5 7 5 2" xfId="35839"/>
    <cellStyle name="Normal 5 7 5_Category Summary by LOB" xfId="35840"/>
    <cellStyle name="Normal 5 7 6" xfId="35841"/>
    <cellStyle name="Normal 5 7 6 2" xfId="35842"/>
    <cellStyle name="Normal 5 7 6_Category Summary by LOB" xfId="35843"/>
    <cellStyle name="Normal 5 7 7" xfId="35844"/>
    <cellStyle name="Normal 5 7 7 2" xfId="35845"/>
    <cellStyle name="Normal 5 7 7_Category Summary by LOB" xfId="35846"/>
    <cellStyle name="Normal 5 7 8" xfId="35847"/>
    <cellStyle name="Normal 5 7 8 2" xfId="35848"/>
    <cellStyle name="Normal 5 7 8_Category Summary by LOB" xfId="35849"/>
    <cellStyle name="Normal 5 7 9" xfId="35850"/>
    <cellStyle name="Normal 5 7 9 2" xfId="35851"/>
    <cellStyle name="Normal 5 7 9_Category Summary by LOB" xfId="35852"/>
    <cellStyle name="Normal 5 7_Category Summary by LOB" xfId="35853"/>
    <cellStyle name="Normal 5 8" xfId="35854"/>
    <cellStyle name="Normal 5 8 10" xfId="35855"/>
    <cellStyle name="Normal 5 8 10 2" xfId="35856"/>
    <cellStyle name="Normal 5 8 10_Category Summary by LOB" xfId="35857"/>
    <cellStyle name="Normal 5 8 11" xfId="35858"/>
    <cellStyle name="Normal 5 8 2" xfId="35859"/>
    <cellStyle name="Normal 5 8 2 2" xfId="35860"/>
    <cellStyle name="Normal 5 8 2 2 2" xfId="35861"/>
    <cellStyle name="Normal 5 8 2 2_Category Summary by LOB" xfId="35862"/>
    <cellStyle name="Normal 5 8 2 3" xfId="35863"/>
    <cellStyle name="Normal 5 8 2 3 2" xfId="35864"/>
    <cellStyle name="Normal 5 8 2 3_Category Summary by LOB" xfId="35865"/>
    <cellStyle name="Normal 5 8 2 4" xfId="35866"/>
    <cellStyle name="Normal 5 8 2 4 2" xfId="35867"/>
    <cellStyle name="Normal 5 8 2 4_Category Summary by LOB" xfId="35868"/>
    <cellStyle name="Normal 5 8 2 5" xfId="35869"/>
    <cellStyle name="Normal 5 8 2 5 2" xfId="35870"/>
    <cellStyle name="Normal 5 8 2 5_Category Summary by LOB" xfId="35871"/>
    <cellStyle name="Normal 5 8 2 6" xfId="35872"/>
    <cellStyle name="Normal 5 8 2 6 2" xfId="35873"/>
    <cellStyle name="Normal 5 8 2 6_Category Summary by LOB" xfId="35874"/>
    <cellStyle name="Normal 5 8 2 7" xfId="35875"/>
    <cellStyle name="Normal 5 8 2 7 2" xfId="35876"/>
    <cellStyle name="Normal 5 8 2 7_Category Summary by LOB" xfId="35877"/>
    <cellStyle name="Normal 5 8 2 8" xfId="35878"/>
    <cellStyle name="Normal 5 8 2 8 2" xfId="35879"/>
    <cellStyle name="Normal 5 8 2 8_Category Summary by LOB" xfId="35880"/>
    <cellStyle name="Normal 5 8 2 9" xfId="35881"/>
    <cellStyle name="Normal 5 8 2_Category Summary by LOB" xfId="35882"/>
    <cellStyle name="Normal 5 8 3" xfId="35883"/>
    <cellStyle name="Normal 5 8 3 2" xfId="35884"/>
    <cellStyle name="Normal 5 8 3 2 2" xfId="35885"/>
    <cellStyle name="Normal 5 8 3 2_Category Summary by LOB" xfId="35886"/>
    <cellStyle name="Normal 5 8 3 3" xfId="35887"/>
    <cellStyle name="Normal 5 8 3 3 2" xfId="35888"/>
    <cellStyle name="Normal 5 8 3 3_Category Summary by LOB" xfId="35889"/>
    <cellStyle name="Normal 5 8 3 4" xfId="35890"/>
    <cellStyle name="Normal 5 8 3 4 2" xfId="35891"/>
    <cellStyle name="Normal 5 8 3 4_Category Summary by LOB" xfId="35892"/>
    <cellStyle name="Normal 5 8 3 5" xfId="35893"/>
    <cellStyle name="Normal 5 8 3 5 2" xfId="35894"/>
    <cellStyle name="Normal 5 8 3 5_Category Summary by LOB" xfId="35895"/>
    <cellStyle name="Normal 5 8 3 6" xfId="35896"/>
    <cellStyle name="Normal 5 8 3 6 2" xfId="35897"/>
    <cellStyle name="Normal 5 8 3 6_Category Summary by LOB" xfId="35898"/>
    <cellStyle name="Normal 5 8 3 7" xfId="35899"/>
    <cellStyle name="Normal 5 8 3 7 2" xfId="35900"/>
    <cellStyle name="Normal 5 8 3 7_Category Summary by LOB" xfId="35901"/>
    <cellStyle name="Normal 5 8 3 8" xfId="35902"/>
    <cellStyle name="Normal 5 8 3 8 2" xfId="35903"/>
    <cellStyle name="Normal 5 8 3 8_Category Summary by LOB" xfId="35904"/>
    <cellStyle name="Normal 5 8 3 9" xfId="35905"/>
    <cellStyle name="Normal 5 8 3_Category Summary by LOB" xfId="35906"/>
    <cellStyle name="Normal 5 8 4" xfId="35907"/>
    <cellStyle name="Normal 5 8 4 2" xfId="35908"/>
    <cellStyle name="Normal 5 8 4_Category Summary by LOB" xfId="35909"/>
    <cellStyle name="Normal 5 8 5" xfId="35910"/>
    <cellStyle name="Normal 5 8 5 2" xfId="35911"/>
    <cellStyle name="Normal 5 8 5_Category Summary by LOB" xfId="35912"/>
    <cellStyle name="Normal 5 8 6" xfId="35913"/>
    <cellStyle name="Normal 5 8 6 2" xfId="35914"/>
    <cellStyle name="Normal 5 8 6_Category Summary by LOB" xfId="35915"/>
    <cellStyle name="Normal 5 8 7" xfId="35916"/>
    <cellStyle name="Normal 5 8 7 2" xfId="35917"/>
    <cellStyle name="Normal 5 8 7_Category Summary by LOB" xfId="35918"/>
    <cellStyle name="Normal 5 8 8" xfId="35919"/>
    <cellStyle name="Normal 5 8 8 2" xfId="35920"/>
    <cellStyle name="Normal 5 8 8_Category Summary by LOB" xfId="35921"/>
    <cellStyle name="Normal 5 8 9" xfId="35922"/>
    <cellStyle name="Normal 5 8 9 2" xfId="35923"/>
    <cellStyle name="Normal 5 8 9_Category Summary by LOB" xfId="35924"/>
    <cellStyle name="Normal 5 8_Category Summary by LOB" xfId="35925"/>
    <cellStyle name="Normal 5 9" xfId="35926"/>
    <cellStyle name="Normal 5 9 10" xfId="35927"/>
    <cellStyle name="Normal 5 9 10 2" xfId="35928"/>
    <cellStyle name="Normal 5 9 10_Category Summary by LOB" xfId="35929"/>
    <cellStyle name="Normal 5 9 11" xfId="35930"/>
    <cellStyle name="Normal 5 9 2" xfId="35931"/>
    <cellStyle name="Normal 5 9 2 2" xfId="35932"/>
    <cellStyle name="Normal 5 9 2 2 2" xfId="35933"/>
    <cellStyle name="Normal 5 9 2 2_Category Summary by LOB" xfId="35934"/>
    <cellStyle name="Normal 5 9 2 3" xfId="35935"/>
    <cellStyle name="Normal 5 9 2 3 2" xfId="35936"/>
    <cellStyle name="Normal 5 9 2 3_Category Summary by LOB" xfId="35937"/>
    <cellStyle name="Normal 5 9 2 4" xfId="35938"/>
    <cellStyle name="Normal 5 9 2 4 2" xfId="35939"/>
    <cellStyle name="Normal 5 9 2 4_Category Summary by LOB" xfId="35940"/>
    <cellStyle name="Normal 5 9 2 5" xfId="35941"/>
    <cellStyle name="Normal 5 9 2 5 2" xfId="35942"/>
    <cellStyle name="Normal 5 9 2 5_Category Summary by LOB" xfId="35943"/>
    <cellStyle name="Normal 5 9 2 6" xfId="35944"/>
    <cellStyle name="Normal 5 9 2 6 2" xfId="35945"/>
    <cellStyle name="Normal 5 9 2 6_Category Summary by LOB" xfId="35946"/>
    <cellStyle name="Normal 5 9 2 7" xfId="35947"/>
    <cellStyle name="Normal 5 9 2 7 2" xfId="35948"/>
    <cellStyle name="Normal 5 9 2 7_Category Summary by LOB" xfId="35949"/>
    <cellStyle name="Normal 5 9 2 8" xfId="35950"/>
    <cellStyle name="Normal 5 9 2 8 2" xfId="35951"/>
    <cellStyle name="Normal 5 9 2 8_Category Summary by LOB" xfId="35952"/>
    <cellStyle name="Normal 5 9 2 9" xfId="35953"/>
    <cellStyle name="Normal 5 9 2_Category Summary by LOB" xfId="35954"/>
    <cellStyle name="Normal 5 9 3" xfId="35955"/>
    <cellStyle name="Normal 5 9 3 2" xfId="35956"/>
    <cellStyle name="Normal 5 9 3 2 2" xfId="35957"/>
    <cellStyle name="Normal 5 9 3 2_Category Summary by LOB" xfId="35958"/>
    <cellStyle name="Normal 5 9 3 3" xfId="35959"/>
    <cellStyle name="Normal 5 9 3 3 2" xfId="35960"/>
    <cellStyle name="Normal 5 9 3 3_Category Summary by LOB" xfId="35961"/>
    <cellStyle name="Normal 5 9 3 4" xfId="35962"/>
    <cellStyle name="Normal 5 9 3 4 2" xfId="35963"/>
    <cellStyle name="Normal 5 9 3 4_Category Summary by LOB" xfId="35964"/>
    <cellStyle name="Normal 5 9 3 5" xfId="35965"/>
    <cellStyle name="Normal 5 9 3 5 2" xfId="35966"/>
    <cellStyle name="Normal 5 9 3 5_Category Summary by LOB" xfId="35967"/>
    <cellStyle name="Normal 5 9 3 6" xfId="35968"/>
    <cellStyle name="Normal 5 9 3 6 2" xfId="35969"/>
    <cellStyle name="Normal 5 9 3 6_Category Summary by LOB" xfId="35970"/>
    <cellStyle name="Normal 5 9 3 7" xfId="35971"/>
    <cellStyle name="Normal 5 9 3 7 2" xfId="35972"/>
    <cellStyle name="Normal 5 9 3 7_Category Summary by LOB" xfId="35973"/>
    <cellStyle name="Normal 5 9 3 8" xfId="35974"/>
    <cellStyle name="Normal 5 9 3 8 2" xfId="35975"/>
    <cellStyle name="Normal 5 9 3 8_Category Summary by LOB" xfId="35976"/>
    <cellStyle name="Normal 5 9 3 9" xfId="35977"/>
    <cellStyle name="Normal 5 9 3_Category Summary by LOB" xfId="35978"/>
    <cellStyle name="Normal 5 9 4" xfId="35979"/>
    <cellStyle name="Normal 5 9 4 2" xfId="35980"/>
    <cellStyle name="Normal 5 9 4_Category Summary by LOB" xfId="35981"/>
    <cellStyle name="Normal 5 9 5" xfId="35982"/>
    <cellStyle name="Normal 5 9 5 2" xfId="35983"/>
    <cellStyle name="Normal 5 9 5_Category Summary by LOB" xfId="35984"/>
    <cellStyle name="Normal 5 9 6" xfId="35985"/>
    <cellStyle name="Normal 5 9 6 2" xfId="35986"/>
    <cellStyle name="Normal 5 9 6_Category Summary by LOB" xfId="35987"/>
    <cellStyle name="Normal 5 9 7" xfId="35988"/>
    <cellStyle name="Normal 5 9 7 2" xfId="35989"/>
    <cellStyle name="Normal 5 9 7_Category Summary by LOB" xfId="35990"/>
    <cellStyle name="Normal 5 9 8" xfId="35991"/>
    <cellStyle name="Normal 5 9 8 2" xfId="35992"/>
    <cellStyle name="Normal 5 9 8_Category Summary by LOB" xfId="35993"/>
    <cellStyle name="Normal 5 9 9" xfId="35994"/>
    <cellStyle name="Normal 5 9 9 2" xfId="35995"/>
    <cellStyle name="Normal 5 9 9_Category Summary by LOB" xfId="35996"/>
    <cellStyle name="Normal 5 9_Category Summary by LOB" xfId="35997"/>
    <cellStyle name="Normal 5_3Q2014 Data" xfId="35998"/>
    <cellStyle name="Normal 50" xfId="35999"/>
    <cellStyle name="Normal 50 2" xfId="36000"/>
    <cellStyle name="Normal 50 2 2" xfId="36001"/>
    <cellStyle name="Normal 50 2 3" xfId="36002"/>
    <cellStyle name="Normal 50 2 4" xfId="36003"/>
    <cellStyle name="Normal 50 2_Observations" xfId="36004"/>
    <cellStyle name="Normal 50 3" xfId="36005"/>
    <cellStyle name="Normal 50 4" xfId="36006"/>
    <cellStyle name="Normal 50 5" xfId="36007"/>
    <cellStyle name="Normal 50_Category Summary by LOB" xfId="36008"/>
    <cellStyle name="Normal 500" xfId="36009"/>
    <cellStyle name="Normal 500 2" xfId="36010"/>
    <cellStyle name="Normal 500_Observations" xfId="36011"/>
    <cellStyle name="Normal 501" xfId="36012"/>
    <cellStyle name="Normal 501 2" xfId="36013"/>
    <cellStyle name="Normal 501_Observations" xfId="36014"/>
    <cellStyle name="Normal 502" xfId="36015"/>
    <cellStyle name="Normal 502 2" xfId="36016"/>
    <cellStyle name="Normal 502_Observations" xfId="36017"/>
    <cellStyle name="Normal 503" xfId="36018"/>
    <cellStyle name="Normal 503 2" xfId="36019"/>
    <cellStyle name="Normal 503_Observations" xfId="36020"/>
    <cellStyle name="Normal 504" xfId="36021"/>
    <cellStyle name="Normal 504 2" xfId="36022"/>
    <cellStyle name="Normal 504_Observations" xfId="36023"/>
    <cellStyle name="Normal 505" xfId="36024"/>
    <cellStyle name="Normal 505 2" xfId="36025"/>
    <cellStyle name="Normal 505_Observations" xfId="36026"/>
    <cellStyle name="Normal 506" xfId="36027"/>
    <cellStyle name="Normal 506 2" xfId="36028"/>
    <cellStyle name="Normal 506_Observations" xfId="36029"/>
    <cellStyle name="Normal 507" xfId="36030"/>
    <cellStyle name="Normal 507 2" xfId="36031"/>
    <cellStyle name="Normal 507_Observations" xfId="36032"/>
    <cellStyle name="Normal 508" xfId="36033"/>
    <cellStyle name="Normal 508 2" xfId="36034"/>
    <cellStyle name="Normal 508_Observations" xfId="36035"/>
    <cellStyle name="Normal 509" xfId="36036"/>
    <cellStyle name="Normal 509 2" xfId="36037"/>
    <cellStyle name="Normal 509_Observations" xfId="36038"/>
    <cellStyle name="Normal 51" xfId="36039"/>
    <cellStyle name="Normal 51 2" xfId="36040"/>
    <cellStyle name="Normal 51 2 2" xfId="36041"/>
    <cellStyle name="Normal 51 2 3" xfId="36042"/>
    <cellStyle name="Normal 51 2_Observations" xfId="36043"/>
    <cellStyle name="Normal 51 3" xfId="36044"/>
    <cellStyle name="Normal 51 4" xfId="36045"/>
    <cellStyle name="Normal 51 5" xfId="36046"/>
    <cellStyle name="Normal 51_Observations" xfId="36047"/>
    <cellStyle name="Normal 510" xfId="36048"/>
    <cellStyle name="Normal 510 2" xfId="36049"/>
    <cellStyle name="Normal 510_Observations" xfId="36050"/>
    <cellStyle name="Normal 511" xfId="36051"/>
    <cellStyle name="Normal 511 2" xfId="36052"/>
    <cellStyle name="Normal 511_Observations" xfId="36053"/>
    <cellStyle name="Normal 512" xfId="36054"/>
    <cellStyle name="Normal 512 2" xfId="36055"/>
    <cellStyle name="Normal 512_Observations" xfId="36056"/>
    <cellStyle name="Normal 513" xfId="36057"/>
    <cellStyle name="Normal 513 2" xfId="36058"/>
    <cellStyle name="Normal 513_Observations" xfId="36059"/>
    <cellStyle name="Normal 514" xfId="36060"/>
    <cellStyle name="Normal 514 2" xfId="36061"/>
    <cellStyle name="Normal 514_Observations" xfId="36062"/>
    <cellStyle name="Normal 515" xfId="36063"/>
    <cellStyle name="Normal 515 2" xfId="36064"/>
    <cellStyle name="Normal 515_Observations" xfId="36065"/>
    <cellStyle name="Normal 516" xfId="36066"/>
    <cellStyle name="Normal 516 2" xfId="36067"/>
    <cellStyle name="Normal 516_Observations" xfId="36068"/>
    <cellStyle name="Normal 517" xfId="36069"/>
    <cellStyle name="Normal 517 2" xfId="36070"/>
    <cellStyle name="Normal 517_Observations" xfId="36071"/>
    <cellStyle name="Normal 518" xfId="36072"/>
    <cellStyle name="Normal 518 2" xfId="36073"/>
    <cellStyle name="Normal 518_Observations" xfId="36074"/>
    <cellStyle name="Normal 519" xfId="36075"/>
    <cellStyle name="Normal 519 2" xfId="36076"/>
    <cellStyle name="Normal 519_Observations" xfId="36077"/>
    <cellStyle name="Normal 52" xfId="36078"/>
    <cellStyle name="Normal 52 2" xfId="36079"/>
    <cellStyle name="Normal 52 2 2" xfId="36080"/>
    <cellStyle name="Normal 52 2 3" xfId="36081"/>
    <cellStyle name="Normal 52 2_Observations" xfId="36082"/>
    <cellStyle name="Normal 52 3" xfId="36083"/>
    <cellStyle name="Normal 52 4" xfId="36084"/>
    <cellStyle name="Normal 52 5" xfId="36085"/>
    <cellStyle name="Normal 52_Observations" xfId="36086"/>
    <cellStyle name="Normal 520" xfId="36087"/>
    <cellStyle name="Normal 520 2" xfId="36088"/>
    <cellStyle name="Normal 520_Observations" xfId="36089"/>
    <cellStyle name="Normal 521" xfId="36090"/>
    <cellStyle name="Normal 521 2" xfId="36091"/>
    <cellStyle name="Normal 521_Observations" xfId="36092"/>
    <cellStyle name="Normal 522" xfId="36093"/>
    <cellStyle name="Normal 522 2" xfId="36094"/>
    <cellStyle name="Normal 522_Observations" xfId="36095"/>
    <cellStyle name="Normal 523" xfId="36096"/>
    <cellStyle name="Normal 523 2" xfId="36097"/>
    <cellStyle name="Normal 523_Observations" xfId="36098"/>
    <cellStyle name="Normal 524" xfId="36099"/>
    <cellStyle name="Normal 524 2" xfId="36100"/>
    <cellStyle name="Normal 524_Observations" xfId="36101"/>
    <cellStyle name="Normal 525" xfId="36102"/>
    <cellStyle name="Normal 525 2" xfId="36103"/>
    <cellStyle name="Normal 525_Observations" xfId="36104"/>
    <cellStyle name="Normal 526" xfId="36105"/>
    <cellStyle name="Normal 526 2" xfId="36106"/>
    <cellStyle name="Normal 526_Observations" xfId="36107"/>
    <cellStyle name="Normal 527" xfId="36108"/>
    <cellStyle name="Normal 527 2" xfId="36109"/>
    <cellStyle name="Normal 527_Observations" xfId="36110"/>
    <cellStyle name="Normal 528" xfId="36111"/>
    <cellStyle name="Normal 528 2" xfId="36112"/>
    <cellStyle name="Normal 528_Observations" xfId="36113"/>
    <cellStyle name="Normal 529" xfId="36114"/>
    <cellStyle name="Normal 529 2" xfId="36115"/>
    <cellStyle name="Normal 529_Observations" xfId="36116"/>
    <cellStyle name="Normal 53" xfId="36117"/>
    <cellStyle name="Normal 53 2" xfId="36118"/>
    <cellStyle name="Normal 53 2 2" xfId="36119"/>
    <cellStyle name="Normal 53 2 3" xfId="36120"/>
    <cellStyle name="Normal 53 2_Observations" xfId="36121"/>
    <cellStyle name="Normal 53 3" xfId="36122"/>
    <cellStyle name="Normal 53 4" xfId="36123"/>
    <cellStyle name="Normal 53 5" xfId="36124"/>
    <cellStyle name="Normal 53_Observations" xfId="36125"/>
    <cellStyle name="Normal 530" xfId="36126"/>
    <cellStyle name="Normal 530 2" xfId="36127"/>
    <cellStyle name="Normal 530_Observations" xfId="36128"/>
    <cellStyle name="Normal 531" xfId="36129"/>
    <cellStyle name="Normal 531 2" xfId="36130"/>
    <cellStyle name="Normal 531_Observations" xfId="36131"/>
    <cellStyle name="Normal 532" xfId="36132"/>
    <cellStyle name="Normal 532 2" xfId="36133"/>
    <cellStyle name="Normal 532_Observations" xfId="36134"/>
    <cellStyle name="Normal 533" xfId="36135"/>
    <cellStyle name="Normal 533 2" xfId="36136"/>
    <cellStyle name="Normal 533_Observations" xfId="36137"/>
    <cellStyle name="Normal 534" xfId="36138"/>
    <cellStyle name="Normal 534 2" xfId="36139"/>
    <cellStyle name="Normal 534_Observations" xfId="36140"/>
    <cellStyle name="Normal 535" xfId="36141"/>
    <cellStyle name="Normal 535 2" xfId="36142"/>
    <cellStyle name="Normal 535_Observations" xfId="36143"/>
    <cellStyle name="Normal 536" xfId="36144"/>
    <cellStyle name="Normal 536 2" xfId="36145"/>
    <cellStyle name="Normal 536_Observations" xfId="36146"/>
    <cellStyle name="Normal 537" xfId="36147"/>
    <cellStyle name="Normal 537 2" xfId="36148"/>
    <cellStyle name="Normal 537_Observations" xfId="36149"/>
    <cellStyle name="Normal 538" xfId="36150"/>
    <cellStyle name="Normal 538 2" xfId="36151"/>
    <cellStyle name="Normal 538_Observations" xfId="36152"/>
    <cellStyle name="Normal 539" xfId="36153"/>
    <cellStyle name="Normal 539 2" xfId="36154"/>
    <cellStyle name="Normal 539_Observations" xfId="36155"/>
    <cellStyle name="Normal 54" xfId="36156"/>
    <cellStyle name="Normal 54 10" xfId="36157"/>
    <cellStyle name="Normal 54 2" xfId="36158"/>
    <cellStyle name="Normal 54 2 2" xfId="36159"/>
    <cellStyle name="Normal 54 2 3" xfId="36160"/>
    <cellStyle name="Normal 54 2 4" xfId="36161"/>
    <cellStyle name="Normal 54 2_Observations" xfId="36162"/>
    <cellStyle name="Normal 54 3" xfId="36163"/>
    <cellStyle name="Normal 54 3 2" xfId="36164"/>
    <cellStyle name="Normal 54 3_Observations" xfId="36165"/>
    <cellStyle name="Normal 54 4" xfId="36166"/>
    <cellStyle name="Normal 54 4 2" xfId="36167"/>
    <cellStyle name="Normal 54 4_Observations" xfId="36168"/>
    <cellStyle name="Normal 54 5" xfId="36169"/>
    <cellStyle name="Normal 54 6" xfId="36170"/>
    <cellStyle name="Normal 54 7" xfId="36171"/>
    <cellStyle name="Normal 54 7 2" xfId="36172"/>
    <cellStyle name="Normal 54 7_Category Summary by LOB" xfId="36173"/>
    <cellStyle name="Normal 54 8" xfId="36174"/>
    <cellStyle name="Normal 54 8 2" xfId="36175"/>
    <cellStyle name="Normal 54 8_Category Summary by LOB" xfId="36176"/>
    <cellStyle name="Normal 54 9" xfId="36177"/>
    <cellStyle name="Normal 54_Category Summary by LOB" xfId="36178"/>
    <cellStyle name="Normal 540" xfId="36179"/>
    <cellStyle name="Normal 540 2" xfId="36180"/>
    <cellStyle name="Normal 540_Observations" xfId="36181"/>
    <cellStyle name="Normal 541" xfId="36182"/>
    <cellStyle name="Normal 541 2" xfId="36183"/>
    <cellStyle name="Normal 541_Observations" xfId="36184"/>
    <cellStyle name="Normal 542" xfId="36185"/>
    <cellStyle name="Normal 542 2" xfId="36186"/>
    <cellStyle name="Normal 542_Observations" xfId="36187"/>
    <cellStyle name="Normal 543" xfId="36188"/>
    <cellStyle name="Normal 543 2" xfId="36189"/>
    <cellStyle name="Normal 543_Observations" xfId="36190"/>
    <cellStyle name="Normal 544" xfId="36191"/>
    <cellStyle name="Normal 544 2" xfId="36192"/>
    <cellStyle name="Normal 544_Observations" xfId="36193"/>
    <cellStyle name="Normal 545" xfId="36194"/>
    <cellStyle name="Normal 545 2" xfId="36195"/>
    <cellStyle name="Normal 545_Observations" xfId="36196"/>
    <cellStyle name="Normal 546" xfId="36197"/>
    <cellStyle name="Normal 546 2" xfId="36198"/>
    <cellStyle name="Normal 546_Observations" xfId="36199"/>
    <cellStyle name="Normal 547" xfId="36200"/>
    <cellStyle name="Normal 547 2" xfId="36201"/>
    <cellStyle name="Normal 547_Observations" xfId="36202"/>
    <cellStyle name="Normal 548" xfId="36203"/>
    <cellStyle name="Normal 548 2" xfId="36204"/>
    <cellStyle name="Normal 548_Observations" xfId="36205"/>
    <cellStyle name="Normal 549" xfId="36206"/>
    <cellStyle name="Normal 549 2" xfId="36207"/>
    <cellStyle name="Normal 549_Observations" xfId="36208"/>
    <cellStyle name="Normal 55" xfId="36209"/>
    <cellStyle name="Normal 55 2" xfId="36210"/>
    <cellStyle name="Normal 55 2 2" xfId="36211"/>
    <cellStyle name="Normal 55 2 3" xfId="36212"/>
    <cellStyle name="Normal 55 2 4" xfId="36213"/>
    <cellStyle name="Normal 55 2_Observations" xfId="36214"/>
    <cellStyle name="Normal 55 3" xfId="36215"/>
    <cellStyle name="Normal 55 4" xfId="36216"/>
    <cellStyle name="Normal 55 5" xfId="36217"/>
    <cellStyle name="Normal 55_Category Summary by LOB" xfId="36218"/>
    <cellStyle name="Normal 550" xfId="36219"/>
    <cellStyle name="Normal 550 2" xfId="36220"/>
    <cellStyle name="Normal 550_Observations" xfId="36221"/>
    <cellStyle name="Normal 551" xfId="36222"/>
    <cellStyle name="Normal 551 2" xfId="36223"/>
    <cellStyle name="Normal 551_Observations" xfId="36224"/>
    <cellStyle name="Normal 552" xfId="36225"/>
    <cellStyle name="Normal 552 2" xfId="36226"/>
    <cellStyle name="Normal 552_Observations" xfId="36227"/>
    <cellStyle name="Normal 553" xfId="36228"/>
    <cellStyle name="Normal 553 2" xfId="36229"/>
    <cellStyle name="Normal 553_Observations" xfId="36230"/>
    <cellStyle name="Normal 554" xfId="36231"/>
    <cellStyle name="Normal 554 2" xfId="36232"/>
    <cellStyle name="Normal 554_Observations" xfId="36233"/>
    <cellStyle name="Normal 555" xfId="36234"/>
    <cellStyle name="Normal 555 2" xfId="36235"/>
    <cellStyle name="Normal 555_Observations" xfId="36236"/>
    <cellStyle name="Normal 556" xfId="36237"/>
    <cellStyle name="Normal 556 2" xfId="36238"/>
    <cellStyle name="Normal 556_Observations" xfId="36239"/>
    <cellStyle name="Normal 557" xfId="36240"/>
    <cellStyle name="Normal 557 2" xfId="36241"/>
    <cellStyle name="Normal 557_Observations" xfId="36242"/>
    <cellStyle name="Normal 558" xfId="36243"/>
    <cellStyle name="Normal 558 2" xfId="36244"/>
    <cellStyle name="Normal 558_Observations" xfId="36245"/>
    <cellStyle name="Normal 559" xfId="36246"/>
    <cellStyle name="Normal 559 2" xfId="36247"/>
    <cellStyle name="Normal 559_Observations" xfId="36248"/>
    <cellStyle name="Normal 56" xfId="36249"/>
    <cellStyle name="Normal 56 2" xfId="36250"/>
    <cellStyle name="Normal 56 2 2" xfId="36251"/>
    <cellStyle name="Normal 56 2 3" xfId="36252"/>
    <cellStyle name="Normal 56 2_Observations" xfId="36253"/>
    <cellStyle name="Normal 56 3" xfId="36254"/>
    <cellStyle name="Normal 56 4" xfId="36255"/>
    <cellStyle name="Normal 56_Observations" xfId="36256"/>
    <cellStyle name="Normal 560" xfId="36257"/>
    <cellStyle name="Normal 560 2" xfId="36258"/>
    <cellStyle name="Normal 560_Observations" xfId="36259"/>
    <cellStyle name="Normal 561" xfId="36260"/>
    <cellStyle name="Normal 561 2" xfId="36261"/>
    <cellStyle name="Normal 561_Observations" xfId="36262"/>
    <cellStyle name="Normal 562" xfId="36263"/>
    <cellStyle name="Normal 562 2" xfId="36264"/>
    <cellStyle name="Normal 562_Observations" xfId="36265"/>
    <cellStyle name="Normal 563" xfId="36266"/>
    <cellStyle name="Normal 563 2" xfId="36267"/>
    <cellStyle name="Normal 563_Observations" xfId="36268"/>
    <cellStyle name="Normal 564" xfId="36269"/>
    <cellStyle name="Normal 564 2" xfId="36270"/>
    <cellStyle name="Normal 564_Observations" xfId="36271"/>
    <cellStyle name="Normal 565" xfId="36272"/>
    <cellStyle name="Normal 565 2" xfId="36273"/>
    <cellStyle name="Normal 565_Observations" xfId="36274"/>
    <cellStyle name="Normal 566" xfId="36275"/>
    <cellStyle name="Normal 566 2" xfId="36276"/>
    <cellStyle name="Normal 566_Observations" xfId="36277"/>
    <cellStyle name="Normal 567" xfId="36278"/>
    <cellStyle name="Normal 567 2" xfId="36279"/>
    <cellStyle name="Normal 567_Observations" xfId="36280"/>
    <cellStyle name="Normal 568" xfId="36281"/>
    <cellStyle name="Normal 568 2" xfId="36282"/>
    <cellStyle name="Normal 568_Observations" xfId="36283"/>
    <cellStyle name="Normal 569" xfId="36284"/>
    <cellStyle name="Normal 569 2" xfId="36285"/>
    <cellStyle name="Normal 569_Observations" xfId="36286"/>
    <cellStyle name="Normal 57" xfId="36287"/>
    <cellStyle name="Normal 57 2" xfId="36288"/>
    <cellStyle name="Normal 57 2 2" xfId="36289"/>
    <cellStyle name="Normal 57 2 3" xfId="36290"/>
    <cellStyle name="Normal 57 2_Observations" xfId="36291"/>
    <cellStyle name="Normal 57 3" xfId="36292"/>
    <cellStyle name="Normal 57 4" xfId="36293"/>
    <cellStyle name="Normal 57_Observations" xfId="36294"/>
    <cellStyle name="Normal 570" xfId="36295"/>
    <cellStyle name="Normal 570 2" xfId="36296"/>
    <cellStyle name="Normal 570_Observations" xfId="36297"/>
    <cellStyle name="Normal 571" xfId="36298"/>
    <cellStyle name="Normal 571 2" xfId="36299"/>
    <cellStyle name="Normal 571_Observations" xfId="36300"/>
    <cellStyle name="Normal 572" xfId="36301"/>
    <cellStyle name="Normal 572 2" xfId="36302"/>
    <cellStyle name="Normal 572_Observations" xfId="36303"/>
    <cellStyle name="Normal 573" xfId="36304"/>
    <cellStyle name="Normal 573 2" xfId="36305"/>
    <cellStyle name="Normal 573_Observations" xfId="36306"/>
    <cellStyle name="Normal 574" xfId="36307"/>
    <cellStyle name="Normal 574 2" xfId="36308"/>
    <cellStyle name="Normal 574_Observations" xfId="36309"/>
    <cellStyle name="Normal 575" xfId="36310"/>
    <cellStyle name="Normal 575 2" xfId="36311"/>
    <cellStyle name="Normal 575_Observations" xfId="36312"/>
    <cellStyle name="Normal 576" xfId="36313"/>
    <cellStyle name="Normal 576 2" xfId="36314"/>
    <cellStyle name="Normal 576_Observations" xfId="36315"/>
    <cellStyle name="Normal 577" xfId="36316"/>
    <cellStyle name="Normal 577 2" xfId="36317"/>
    <cellStyle name="Normal 577_Observations" xfId="36318"/>
    <cellStyle name="Normal 578" xfId="36319"/>
    <cellStyle name="Normal 578 2" xfId="36320"/>
    <cellStyle name="Normal 578_Observations" xfId="36321"/>
    <cellStyle name="Normal 579" xfId="36322"/>
    <cellStyle name="Normal 579 2" xfId="36323"/>
    <cellStyle name="Normal 579_Observations" xfId="36324"/>
    <cellStyle name="Normal 58" xfId="36325"/>
    <cellStyle name="Normal 58 2" xfId="36326"/>
    <cellStyle name="Normal 58 2 2" xfId="36327"/>
    <cellStyle name="Normal 58 2 3" xfId="36328"/>
    <cellStyle name="Normal 58 2 4" xfId="36329"/>
    <cellStyle name="Normal 58 2_Observations" xfId="36330"/>
    <cellStyle name="Normal 58 3" xfId="36331"/>
    <cellStyle name="Normal 58 4" xfId="36332"/>
    <cellStyle name="Normal 58 5" xfId="36333"/>
    <cellStyle name="Normal 58_Category Summary by LOB" xfId="36334"/>
    <cellStyle name="Normal 580" xfId="36335"/>
    <cellStyle name="Normal 580 2" xfId="36336"/>
    <cellStyle name="Normal 580_Observations" xfId="36337"/>
    <cellStyle name="Normal 581" xfId="36338"/>
    <cellStyle name="Normal 581 2" xfId="36339"/>
    <cellStyle name="Normal 581_Observations" xfId="36340"/>
    <cellStyle name="Normal 582" xfId="36341"/>
    <cellStyle name="Normal 582 2" xfId="36342"/>
    <cellStyle name="Normal 582_Observations" xfId="36343"/>
    <cellStyle name="Normal 583" xfId="36344"/>
    <cellStyle name="Normal 583 2" xfId="36345"/>
    <cellStyle name="Normal 583_Observations" xfId="36346"/>
    <cellStyle name="Normal 584" xfId="36347"/>
    <cellStyle name="Normal 584 2" xfId="36348"/>
    <cellStyle name="Normal 584_Observations" xfId="36349"/>
    <cellStyle name="Normal 585" xfId="36350"/>
    <cellStyle name="Normal 585 2" xfId="36351"/>
    <cellStyle name="Normal 585_Observations" xfId="36352"/>
    <cellStyle name="Normal 586" xfId="36353"/>
    <cellStyle name="Normal 586 2" xfId="36354"/>
    <cellStyle name="Normal 586_Observations" xfId="36355"/>
    <cellStyle name="Normal 587" xfId="36356"/>
    <cellStyle name="Normal 587 2" xfId="36357"/>
    <cellStyle name="Normal 587_Observations" xfId="36358"/>
    <cellStyle name="Normal 588" xfId="36359"/>
    <cellStyle name="Normal 588 2" xfId="36360"/>
    <cellStyle name="Normal 588_Observations" xfId="36361"/>
    <cellStyle name="Normal 589" xfId="36362"/>
    <cellStyle name="Normal 589 2" xfId="36363"/>
    <cellStyle name="Normal 589_Observations" xfId="36364"/>
    <cellStyle name="Normal 59" xfId="36365"/>
    <cellStyle name="Normal 59 2" xfId="36366"/>
    <cellStyle name="Normal 59 2 2" xfId="36367"/>
    <cellStyle name="Normal 59 2 3" xfId="36368"/>
    <cellStyle name="Normal 59 2_Observations" xfId="36369"/>
    <cellStyle name="Normal 59 3" xfId="36370"/>
    <cellStyle name="Normal 59 4" xfId="36371"/>
    <cellStyle name="Normal 59_Observations" xfId="36372"/>
    <cellStyle name="Normal 590" xfId="36373"/>
    <cellStyle name="Normal 590 2" xfId="36374"/>
    <cellStyle name="Normal 590_Observations" xfId="36375"/>
    <cellStyle name="Normal 591" xfId="36376"/>
    <cellStyle name="Normal 592" xfId="36377"/>
    <cellStyle name="Normal 593" xfId="36378"/>
    <cellStyle name="Normal 594" xfId="36379"/>
    <cellStyle name="Normal 595" xfId="36380"/>
    <cellStyle name="Normal 596" xfId="36381"/>
    <cellStyle name="Normal 597" xfId="36382"/>
    <cellStyle name="Normal 598" xfId="36383"/>
    <cellStyle name="Normal 599" xfId="36384"/>
    <cellStyle name="Normal 6" xfId="37"/>
    <cellStyle name="Normal 6 10" xfId="36385"/>
    <cellStyle name="Normal 6 11" xfId="36386"/>
    <cellStyle name="Normal 6 12" xfId="36387"/>
    <cellStyle name="Normal 6 13" xfId="36388"/>
    <cellStyle name="Normal 6 14" xfId="36389"/>
    <cellStyle name="Normal 6 15" xfId="36390"/>
    <cellStyle name="Normal 6 16" xfId="36391"/>
    <cellStyle name="Normal 6 17" xfId="36392"/>
    <cellStyle name="Normal 6 18" xfId="36393"/>
    <cellStyle name="Normal 6 19" xfId="36394"/>
    <cellStyle name="Normal 6 2" xfId="36395"/>
    <cellStyle name="Normal 6 2 2" xfId="36396"/>
    <cellStyle name="Normal 6 2 2 2" xfId="36397"/>
    <cellStyle name="Normal 6 2 2 2 2" xfId="36398"/>
    <cellStyle name="Normal 6 2 2 2 2 2" xfId="36399"/>
    <cellStyle name="Normal 6 2 2 2 3" xfId="36400"/>
    <cellStyle name="Normal 6 2 2 3" xfId="36401"/>
    <cellStyle name="Normal 6 2 3" xfId="36402"/>
    <cellStyle name="Normal 6 2 3 2" xfId="36403"/>
    <cellStyle name="Normal 6 2 4" xfId="36404"/>
    <cellStyle name="Normal 6 2 5" xfId="36405"/>
    <cellStyle name="Normal 6 2 6" xfId="36406"/>
    <cellStyle name="Normal 6 2_Observations" xfId="36407"/>
    <cellStyle name="Normal 6 3" xfId="36408"/>
    <cellStyle name="Normal 6 3 2" xfId="36409"/>
    <cellStyle name="Normal 6 3 2 2" xfId="36410"/>
    <cellStyle name="Normal 6 3 3" xfId="36411"/>
    <cellStyle name="Normal 6 3 4" xfId="36412"/>
    <cellStyle name="Normal 6 3_Observations" xfId="36413"/>
    <cellStyle name="Normal 6 4" xfId="36414"/>
    <cellStyle name="Normal 6 4 2" xfId="36415"/>
    <cellStyle name="Normal 6 4 2 2" xfId="36416"/>
    <cellStyle name="Normal 6 4 2 2 2" xfId="36417"/>
    <cellStyle name="Normal 6 4 2 3" xfId="36418"/>
    <cellStyle name="Normal 6 4 3" xfId="36419"/>
    <cellStyle name="Normal 6 4 4" xfId="36420"/>
    <cellStyle name="Normal 6 4_Observations" xfId="36421"/>
    <cellStyle name="Normal 6 5" xfId="36422"/>
    <cellStyle name="Normal 6 5 2" xfId="36423"/>
    <cellStyle name="Normal 6 5 3" xfId="36424"/>
    <cellStyle name="Normal 6 6" xfId="36425"/>
    <cellStyle name="Normal 6 7" xfId="36426"/>
    <cellStyle name="Normal 6 8" xfId="36427"/>
    <cellStyle name="Normal 6 9" xfId="36428"/>
    <cellStyle name="Normal 6_2013 Louisiana Rate Model High Scenario Shared_Feb-Jun 2013" xfId="36429"/>
    <cellStyle name="Normal 60" xfId="36430"/>
    <cellStyle name="Normal 60 2" xfId="36431"/>
    <cellStyle name="Normal 60 2 2" xfId="36432"/>
    <cellStyle name="Normal 60 2 3" xfId="36433"/>
    <cellStyle name="Normal 60 2_Observations" xfId="36434"/>
    <cellStyle name="Normal 60 3" xfId="36435"/>
    <cellStyle name="Normal 60 4" xfId="36436"/>
    <cellStyle name="Normal 60_Observations" xfId="36437"/>
    <cellStyle name="Normal 600" xfId="36438"/>
    <cellStyle name="Normal 601" xfId="36439"/>
    <cellStyle name="Normal 602" xfId="36440"/>
    <cellStyle name="Normal 603" xfId="36441"/>
    <cellStyle name="Normal 604" xfId="36442"/>
    <cellStyle name="Normal 605" xfId="36443"/>
    <cellStyle name="Normal 606" xfId="36444"/>
    <cellStyle name="Normal 607" xfId="36445"/>
    <cellStyle name="Normal 608" xfId="36446"/>
    <cellStyle name="Normal 609" xfId="36447"/>
    <cellStyle name="Normal 61" xfId="36448"/>
    <cellStyle name="Normal 61 2" xfId="36449"/>
    <cellStyle name="Normal 61 2 2" xfId="36450"/>
    <cellStyle name="Normal 61 2 3" xfId="36451"/>
    <cellStyle name="Normal 61 2_Observations" xfId="36452"/>
    <cellStyle name="Normal 61 3" xfId="36453"/>
    <cellStyle name="Normal 61 4" xfId="36454"/>
    <cellStyle name="Normal 61_Observations" xfId="36455"/>
    <cellStyle name="Normal 610" xfId="36456"/>
    <cellStyle name="Normal 611" xfId="36457"/>
    <cellStyle name="Normal 612" xfId="36458"/>
    <cellStyle name="Normal 613" xfId="36459"/>
    <cellStyle name="Normal 614" xfId="36460"/>
    <cellStyle name="Normal 615" xfId="36461"/>
    <cellStyle name="Normal 616" xfId="36462"/>
    <cellStyle name="Normal 617" xfId="36463"/>
    <cellStyle name="Normal 618" xfId="36464"/>
    <cellStyle name="Normal 619" xfId="36465"/>
    <cellStyle name="Normal 62" xfId="36466"/>
    <cellStyle name="Normal 62 2" xfId="36467"/>
    <cellStyle name="Normal 62 2 2" xfId="36468"/>
    <cellStyle name="Normal 62 2 3" xfId="36469"/>
    <cellStyle name="Normal 62 2_Observations" xfId="36470"/>
    <cellStyle name="Normal 62 3" xfId="36471"/>
    <cellStyle name="Normal 62 4" xfId="36472"/>
    <cellStyle name="Normal 62_Observations" xfId="36473"/>
    <cellStyle name="Normal 620" xfId="36474"/>
    <cellStyle name="Normal 621" xfId="36475"/>
    <cellStyle name="Normal 622" xfId="36476"/>
    <cellStyle name="Normal 623" xfId="36477"/>
    <cellStyle name="Normal 624" xfId="36478"/>
    <cellStyle name="Normal 625" xfId="36479"/>
    <cellStyle name="Normal 626" xfId="36480"/>
    <cellStyle name="Normal 627" xfId="36481"/>
    <cellStyle name="Normal 628" xfId="36482"/>
    <cellStyle name="Normal 629" xfId="36483"/>
    <cellStyle name="Normal 63" xfId="36484"/>
    <cellStyle name="Normal 63 2" xfId="36485"/>
    <cellStyle name="Normal 63 2 2" xfId="36486"/>
    <cellStyle name="Normal 63 2 3" xfId="36487"/>
    <cellStyle name="Normal 63 2_Observations" xfId="36488"/>
    <cellStyle name="Normal 63 3" xfId="36489"/>
    <cellStyle name="Normal 63 4" xfId="36490"/>
    <cellStyle name="Normal 63_Observations" xfId="36491"/>
    <cellStyle name="Normal 630" xfId="36492"/>
    <cellStyle name="Normal 631" xfId="36493"/>
    <cellStyle name="Normal 632" xfId="36494"/>
    <cellStyle name="Normal 633" xfId="36495"/>
    <cellStyle name="Normal 634" xfId="36496"/>
    <cellStyle name="Normal 635" xfId="36497"/>
    <cellStyle name="Normal 636" xfId="36498"/>
    <cellStyle name="Normal 637" xfId="36499"/>
    <cellStyle name="Normal 638" xfId="36500"/>
    <cellStyle name="Normal 639" xfId="36501"/>
    <cellStyle name="Normal 64" xfId="36502"/>
    <cellStyle name="Normal 64 2" xfId="36503"/>
    <cellStyle name="Normal 64 2 2" xfId="36504"/>
    <cellStyle name="Normal 64 2 3" xfId="36505"/>
    <cellStyle name="Normal 64 2_Observations" xfId="36506"/>
    <cellStyle name="Normal 64 3" xfId="36507"/>
    <cellStyle name="Normal 64 4" xfId="36508"/>
    <cellStyle name="Normal 64_Observations" xfId="36509"/>
    <cellStyle name="Normal 640" xfId="36510"/>
    <cellStyle name="Normal 641" xfId="36511"/>
    <cellStyle name="Normal 642" xfId="36512"/>
    <cellStyle name="Normal 643" xfId="36513"/>
    <cellStyle name="Normal 644" xfId="36514"/>
    <cellStyle name="Normal 645" xfId="36515"/>
    <cellStyle name="Normal 646" xfId="36516"/>
    <cellStyle name="Normal 647" xfId="36517"/>
    <cellStyle name="Normal 648" xfId="36518"/>
    <cellStyle name="Normal 649" xfId="36519"/>
    <cellStyle name="Normal 65" xfId="36520"/>
    <cellStyle name="Normal 65 2" xfId="36521"/>
    <cellStyle name="Normal 65 2 2" xfId="36522"/>
    <cellStyle name="Normal 65 2 3" xfId="36523"/>
    <cellStyle name="Normal 65 2 4" xfId="36524"/>
    <cellStyle name="Normal 65 2_Observations" xfId="36525"/>
    <cellStyle name="Normal 65 3" xfId="36526"/>
    <cellStyle name="Normal 65 4" xfId="36527"/>
    <cellStyle name="Normal 65 5" xfId="36528"/>
    <cellStyle name="Normal 65_Category Summary by LOB" xfId="36529"/>
    <cellStyle name="Normal 650" xfId="36530"/>
    <cellStyle name="Normal 651" xfId="36531"/>
    <cellStyle name="Normal 652" xfId="36532"/>
    <cellStyle name="Normal 653" xfId="36533"/>
    <cellStyle name="Normal 654" xfId="36534"/>
    <cellStyle name="Normal 655" xfId="36535"/>
    <cellStyle name="Normal 656" xfId="36536"/>
    <cellStyle name="Normal 657" xfId="36537"/>
    <cellStyle name="Normal 658" xfId="36538"/>
    <cellStyle name="Normal 659" xfId="36539"/>
    <cellStyle name="Normal 66" xfId="36540"/>
    <cellStyle name="Normal 66 2" xfId="36541"/>
    <cellStyle name="Normal 66 2 2" xfId="36542"/>
    <cellStyle name="Normal 66 2 3" xfId="36543"/>
    <cellStyle name="Normal 66 2_Observations" xfId="36544"/>
    <cellStyle name="Normal 66 3" xfId="36545"/>
    <cellStyle name="Normal 66 4" xfId="36546"/>
    <cellStyle name="Normal 66 5" xfId="36547"/>
    <cellStyle name="Normal 66_Observations" xfId="36548"/>
    <cellStyle name="Normal 660" xfId="36549"/>
    <cellStyle name="Normal 661" xfId="36550"/>
    <cellStyle name="Normal 662" xfId="36551"/>
    <cellStyle name="Normal 663" xfId="36552"/>
    <cellStyle name="Normal 664" xfId="36553"/>
    <cellStyle name="Normal 665" xfId="36554"/>
    <cellStyle name="Normal 666" xfId="36555"/>
    <cellStyle name="Normal 667" xfId="36556"/>
    <cellStyle name="Normal 668" xfId="36557"/>
    <cellStyle name="Normal 669" xfId="36558"/>
    <cellStyle name="Normal 67" xfId="36559"/>
    <cellStyle name="Normal 67 2" xfId="36560"/>
    <cellStyle name="Normal 67 2 2" xfId="36561"/>
    <cellStyle name="Normal 67 2 3" xfId="36562"/>
    <cellStyle name="Normal 67 2_Observations" xfId="36563"/>
    <cellStyle name="Normal 67 3" xfId="36564"/>
    <cellStyle name="Normal 67 4" xfId="36565"/>
    <cellStyle name="Normal 67_Observations" xfId="36566"/>
    <cellStyle name="Normal 670" xfId="36567"/>
    <cellStyle name="Normal 671" xfId="36568"/>
    <cellStyle name="Normal 672" xfId="36569"/>
    <cellStyle name="Normal 673" xfId="36570"/>
    <cellStyle name="Normal 674" xfId="36571"/>
    <cellStyle name="Normal 675" xfId="36572"/>
    <cellStyle name="Normal 676" xfId="36573"/>
    <cellStyle name="Normal 677" xfId="36574"/>
    <cellStyle name="Normal 678" xfId="36575"/>
    <cellStyle name="Normal 679" xfId="36576"/>
    <cellStyle name="Normal 68" xfId="36577"/>
    <cellStyle name="Normal 68 2" xfId="36578"/>
    <cellStyle name="Normal 68 2 2" xfId="36579"/>
    <cellStyle name="Normal 68 2 3" xfId="36580"/>
    <cellStyle name="Normal 68 2_Observations" xfId="36581"/>
    <cellStyle name="Normal 68 3" xfId="36582"/>
    <cellStyle name="Normal 68 4" xfId="36583"/>
    <cellStyle name="Normal 68_Observations" xfId="36584"/>
    <cellStyle name="Normal 680" xfId="36585"/>
    <cellStyle name="Normal 681" xfId="36586"/>
    <cellStyle name="Normal 682" xfId="36587"/>
    <cellStyle name="Normal 683" xfId="36588"/>
    <cellStyle name="Normal 684" xfId="36589"/>
    <cellStyle name="Normal 685" xfId="36590"/>
    <cellStyle name="Normal 686" xfId="36591"/>
    <cellStyle name="Normal 687" xfId="36592"/>
    <cellStyle name="Normal 688" xfId="36593"/>
    <cellStyle name="Normal 689" xfId="36594"/>
    <cellStyle name="Normal 69" xfId="36595"/>
    <cellStyle name="Normal 69 2" xfId="36596"/>
    <cellStyle name="Normal 69 2 2" xfId="36597"/>
    <cellStyle name="Normal 69 2 3" xfId="36598"/>
    <cellStyle name="Normal 69 2_Observations" xfId="36599"/>
    <cellStyle name="Normal 69 3" xfId="36600"/>
    <cellStyle name="Normal 69 4" xfId="36601"/>
    <cellStyle name="Normal 69_Observations" xfId="36602"/>
    <cellStyle name="Normal 690" xfId="36603"/>
    <cellStyle name="Normal 691" xfId="36604"/>
    <cellStyle name="Normal 692" xfId="36605"/>
    <cellStyle name="Normal 693" xfId="36606"/>
    <cellStyle name="Normal 694" xfId="36607"/>
    <cellStyle name="Normal 695" xfId="36608"/>
    <cellStyle name="Normal 696" xfId="36609"/>
    <cellStyle name="Normal 697" xfId="36610"/>
    <cellStyle name="Normal 698" xfId="36611"/>
    <cellStyle name="Normal 699" xfId="36612"/>
    <cellStyle name="Normal 7" xfId="36613"/>
    <cellStyle name="Normal 7 2" xfId="36614"/>
    <cellStyle name="Normal 7 2 2" xfId="36615"/>
    <cellStyle name="Normal 7 2 3" xfId="36616"/>
    <cellStyle name="Normal 7 2 4" xfId="36617"/>
    <cellStyle name="Normal 7 2 5" xfId="36618"/>
    <cellStyle name="Normal 7 2_Observations" xfId="36619"/>
    <cellStyle name="Normal 7 3" xfId="36620"/>
    <cellStyle name="Normal 7 3 2" xfId="36621"/>
    <cellStyle name="Normal 7 4" xfId="36622"/>
    <cellStyle name="Normal 7 4 2" xfId="36623"/>
    <cellStyle name="Normal 7 4_Observations" xfId="36624"/>
    <cellStyle name="Normal 7 5" xfId="36625"/>
    <cellStyle name="Normal 7 5 2" xfId="36626"/>
    <cellStyle name="Normal 7 5_Observations" xfId="36627"/>
    <cellStyle name="Normal 7 6" xfId="36628"/>
    <cellStyle name="Normal 7_2013 Louisiana Rate Model High Scenario Shared_Feb-Jun 2013" xfId="36629"/>
    <cellStyle name="Normal 70" xfId="36630"/>
    <cellStyle name="Normal 70 2" xfId="36631"/>
    <cellStyle name="Normal 70 2 2" xfId="36632"/>
    <cellStyle name="Normal 70 2 3" xfId="36633"/>
    <cellStyle name="Normal 70 2_Observations" xfId="36634"/>
    <cellStyle name="Normal 70 3" xfId="36635"/>
    <cellStyle name="Normal 70 4" xfId="36636"/>
    <cellStyle name="Normal 70_Observations" xfId="36637"/>
    <cellStyle name="Normal 700" xfId="36638"/>
    <cellStyle name="Normal 701" xfId="36639"/>
    <cellStyle name="Normal 702" xfId="36640"/>
    <cellStyle name="Normal 703" xfId="36641"/>
    <cellStyle name="Normal 704" xfId="36642"/>
    <cellStyle name="Normal 705" xfId="36643"/>
    <cellStyle name="Normal 706" xfId="36644"/>
    <cellStyle name="Normal 707" xfId="36645"/>
    <cellStyle name="Normal 708" xfId="36646"/>
    <cellStyle name="Normal 709" xfId="36647"/>
    <cellStyle name="Normal 71" xfId="36648"/>
    <cellStyle name="Normal 71 2" xfId="36649"/>
    <cellStyle name="Normal 71 2 2" xfId="36650"/>
    <cellStyle name="Normal 71 2 3" xfId="36651"/>
    <cellStyle name="Normal 71 2_Observations" xfId="36652"/>
    <cellStyle name="Normal 71 3" xfId="36653"/>
    <cellStyle name="Normal 71 4" xfId="36654"/>
    <cellStyle name="Normal 71_Observations" xfId="36655"/>
    <cellStyle name="Normal 710" xfId="36656"/>
    <cellStyle name="Normal 711" xfId="36657"/>
    <cellStyle name="Normal 712" xfId="36658"/>
    <cellStyle name="Normal 713" xfId="36659"/>
    <cellStyle name="Normal 714" xfId="36660"/>
    <cellStyle name="Normal 715" xfId="36661"/>
    <cellStyle name="Normal 716" xfId="36662"/>
    <cellStyle name="Normal 717" xfId="36663"/>
    <cellStyle name="Normal 718" xfId="36664"/>
    <cellStyle name="Normal 719" xfId="36665"/>
    <cellStyle name="Normal 72" xfId="36666"/>
    <cellStyle name="Normal 72 2" xfId="36667"/>
    <cellStyle name="Normal 72 2 2" xfId="36668"/>
    <cellStyle name="Normal 72 2 3" xfId="36669"/>
    <cellStyle name="Normal 72 2_Observations" xfId="36670"/>
    <cellStyle name="Normal 72 3" xfId="36671"/>
    <cellStyle name="Normal 72 4" xfId="36672"/>
    <cellStyle name="Normal 72_Observations" xfId="36673"/>
    <cellStyle name="Normal 720" xfId="36674"/>
    <cellStyle name="Normal 721" xfId="36675"/>
    <cellStyle name="Normal 722" xfId="36676"/>
    <cellStyle name="Normal 723" xfId="36677"/>
    <cellStyle name="Normal 724" xfId="36678"/>
    <cellStyle name="Normal 725" xfId="36679"/>
    <cellStyle name="Normal 726" xfId="36680"/>
    <cellStyle name="Normal 727" xfId="36681"/>
    <cellStyle name="Normal 728" xfId="36682"/>
    <cellStyle name="Normal 729" xfId="36683"/>
    <cellStyle name="Normal 73" xfId="36684"/>
    <cellStyle name="Normal 73 2" xfId="36685"/>
    <cellStyle name="Normal 73 2 2" xfId="36686"/>
    <cellStyle name="Normal 73 2 3" xfId="36687"/>
    <cellStyle name="Normal 73 2_Observations" xfId="36688"/>
    <cellStyle name="Normal 73 3" xfId="36689"/>
    <cellStyle name="Normal 73 4" xfId="36690"/>
    <cellStyle name="Normal 73_Observations" xfId="36691"/>
    <cellStyle name="Normal 730" xfId="36692"/>
    <cellStyle name="Normal 731" xfId="36693"/>
    <cellStyle name="Normal 732" xfId="36694"/>
    <cellStyle name="Normal 733" xfId="36695"/>
    <cellStyle name="Normal 734" xfId="36696"/>
    <cellStyle name="Normal 735" xfId="36697"/>
    <cellStyle name="Normal 736" xfId="40381"/>
    <cellStyle name="Normal 736 2" xfId="40382"/>
    <cellStyle name="Normal 74" xfId="36698"/>
    <cellStyle name="Normal 74 2" xfId="36699"/>
    <cellStyle name="Normal 74 2 2" xfId="36700"/>
    <cellStyle name="Normal 74 2 3" xfId="36701"/>
    <cellStyle name="Normal 74 2_Observations" xfId="36702"/>
    <cellStyle name="Normal 74 3" xfId="36703"/>
    <cellStyle name="Normal 74 4" xfId="36704"/>
    <cellStyle name="Normal 74_Observations" xfId="36705"/>
    <cellStyle name="Normal 75" xfId="36706"/>
    <cellStyle name="Normal 75 2" xfId="36707"/>
    <cellStyle name="Normal 75 2 2" xfId="36708"/>
    <cellStyle name="Normal 75 2 3" xfId="36709"/>
    <cellStyle name="Normal 75 2_Observations" xfId="36710"/>
    <cellStyle name="Normal 75 3" xfId="36711"/>
    <cellStyle name="Normal 75 4" xfId="36712"/>
    <cellStyle name="Normal 75_Observations" xfId="36713"/>
    <cellStyle name="Normal 76" xfId="36714"/>
    <cellStyle name="Normal 76 2" xfId="36715"/>
    <cellStyle name="Normal 76 2 2" xfId="36716"/>
    <cellStyle name="Normal 76 2 3" xfId="36717"/>
    <cellStyle name="Normal 76 2_Observations" xfId="36718"/>
    <cellStyle name="Normal 76 3" xfId="36719"/>
    <cellStyle name="Normal 76 4" xfId="36720"/>
    <cellStyle name="Normal 76_Observations" xfId="36721"/>
    <cellStyle name="Normal 77" xfId="36722"/>
    <cellStyle name="Normal 77 2" xfId="36723"/>
    <cellStyle name="Normal 77 2 2" xfId="36724"/>
    <cellStyle name="Normal 77 2 3" xfId="36725"/>
    <cellStyle name="Normal 77 2_Observations" xfId="36726"/>
    <cellStyle name="Normal 77 3" xfId="36727"/>
    <cellStyle name="Normal 77 4" xfId="36728"/>
    <cellStyle name="Normal 77_Observations" xfId="36729"/>
    <cellStyle name="Normal 78" xfId="36730"/>
    <cellStyle name="Normal 78 2" xfId="36731"/>
    <cellStyle name="Normal 78 2 2" xfId="36732"/>
    <cellStyle name="Normal 78 2 3" xfId="36733"/>
    <cellStyle name="Normal 78 2_Observations" xfId="36734"/>
    <cellStyle name="Normal 78 3" xfId="36735"/>
    <cellStyle name="Normal 78 4" xfId="36736"/>
    <cellStyle name="Normal 78_Observations" xfId="36737"/>
    <cellStyle name="Normal 79" xfId="36738"/>
    <cellStyle name="Normal 79 2" xfId="36739"/>
    <cellStyle name="Normal 79 2 2" xfId="36740"/>
    <cellStyle name="Normal 79 2 3" xfId="36741"/>
    <cellStyle name="Normal 79 2_Observations" xfId="36742"/>
    <cellStyle name="Normal 79 3" xfId="36743"/>
    <cellStyle name="Normal 79 4" xfId="36744"/>
    <cellStyle name="Normal 79_Observations" xfId="36745"/>
    <cellStyle name="Normal 8" xfId="39"/>
    <cellStyle name="Normal 8 10" xfId="36746"/>
    <cellStyle name="Normal 8 11" xfId="36747"/>
    <cellStyle name="Normal 8 12" xfId="36748"/>
    <cellStyle name="Normal 8 13" xfId="36749"/>
    <cellStyle name="Normal 8 14" xfId="36750"/>
    <cellStyle name="Normal 8 2" xfId="36751"/>
    <cellStyle name="Normal 8 2 2" xfId="36752"/>
    <cellStyle name="Normal 8 2 2 2" xfId="36753"/>
    <cellStyle name="Normal 8 2 3" xfId="36754"/>
    <cellStyle name="Normal 8 2 3 2" xfId="36755"/>
    <cellStyle name="Normal 8 2 4" xfId="36756"/>
    <cellStyle name="Normal 8 2_Observations" xfId="36757"/>
    <cellStyle name="Normal 8 3" xfId="36758"/>
    <cellStyle name="Normal 8 3 2" xfId="36759"/>
    <cellStyle name="Normal 8 3_Observations" xfId="36760"/>
    <cellStyle name="Normal 8 4" xfId="36761"/>
    <cellStyle name="Normal 8 4 2" xfId="36762"/>
    <cellStyle name="Normal 8 5" xfId="36763"/>
    <cellStyle name="Normal 8 5 2" xfId="36764"/>
    <cellStyle name="Normal 8 6" xfId="36765"/>
    <cellStyle name="Normal 8 7" xfId="36766"/>
    <cellStyle name="Normal 8 8" xfId="36767"/>
    <cellStyle name="Normal 8 9" xfId="36768"/>
    <cellStyle name="Normal 8_2013 Louisiana Rate Model High Scenario Shared_Feb-Jun 2013" xfId="36769"/>
    <cellStyle name="Normal 80" xfId="36770"/>
    <cellStyle name="Normal 80 2" xfId="36771"/>
    <cellStyle name="Normal 80 2 2" xfId="36772"/>
    <cellStyle name="Normal 80 2 3" xfId="36773"/>
    <cellStyle name="Normal 80 2_Observations" xfId="36774"/>
    <cellStyle name="Normal 80 3" xfId="36775"/>
    <cellStyle name="Normal 80 4" xfId="36776"/>
    <cellStyle name="Normal 80_Observations" xfId="36777"/>
    <cellStyle name="Normal 81" xfId="36778"/>
    <cellStyle name="Normal 81 2" xfId="36779"/>
    <cellStyle name="Normal 81 2 2" xfId="36780"/>
    <cellStyle name="Normal 81 2 3" xfId="36781"/>
    <cellStyle name="Normal 81 2_Observations" xfId="36782"/>
    <cellStyle name="Normal 81 3" xfId="36783"/>
    <cellStyle name="Normal 81 4" xfId="36784"/>
    <cellStyle name="Normal 81_Observations" xfId="36785"/>
    <cellStyle name="Normal 82" xfId="36786"/>
    <cellStyle name="Normal 82 2" xfId="36787"/>
    <cellStyle name="Normal 82 2 2" xfId="36788"/>
    <cellStyle name="Normal 82 2 3" xfId="36789"/>
    <cellStyle name="Normal 82 2_Observations" xfId="36790"/>
    <cellStyle name="Normal 82 3" xfId="36791"/>
    <cellStyle name="Normal 82 4" xfId="36792"/>
    <cellStyle name="Normal 82_Observations" xfId="36793"/>
    <cellStyle name="Normal 83" xfId="36794"/>
    <cellStyle name="Normal 83 2" xfId="36795"/>
    <cellStyle name="Normal 83 2 2" xfId="36796"/>
    <cellStyle name="Normal 83 2 3" xfId="36797"/>
    <cellStyle name="Normal 83 2_Observations" xfId="36798"/>
    <cellStyle name="Normal 83 3" xfId="36799"/>
    <cellStyle name="Normal 83 4" xfId="36800"/>
    <cellStyle name="Normal 83_Observations" xfId="36801"/>
    <cellStyle name="Normal 84" xfId="36802"/>
    <cellStyle name="Normal 84 2" xfId="36803"/>
    <cellStyle name="Normal 84 2 2" xfId="36804"/>
    <cellStyle name="Normal 84 2 3" xfId="36805"/>
    <cellStyle name="Normal 84 2_Observations" xfId="36806"/>
    <cellStyle name="Normal 84 3" xfId="36807"/>
    <cellStyle name="Normal 84 4" xfId="36808"/>
    <cellStyle name="Normal 84_Observations" xfId="36809"/>
    <cellStyle name="Normal 85" xfId="36810"/>
    <cellStyle name="Normal 85 2" xfId="36811"/>
    <cellStyle name="Normal 85 2 2" xfId="36812"/>
    <cellStyle name="Normal 85 2 3" xfId="36813"/>
    <cellStyle name="Normal 85 2_Observations" xfId="36814"/>
    <cellStyle name="Normal 85 3" xfId="36815"/>
    <cellStyle name="Normal 85 4" xfId="36816"/>
    <cellStyle name="Normal 85_Observations" xfId="36817"/>
    <cellStyle name="Normal 86" xfId="36818"/>
    <cellStyle name="Normal 86 2" xfId="36819"/>
    <cellStyle name="Normal 86 2 2" xfId="36820"/>
    <cellStyle name="Normal 86 2 3" xfId="36821"/>
    <cellStyle name="Normal 86 2_Observations" xfId="36822"/>
    <cellStyle name="Normal 86 3" xfId="36823"/>
    <cellStyle name="Normal 86 4" xfId="36824"/>
    <cellStyle name="Normal 86_Observations" xfId="36825"/>
    <cellStyle name="Normal 87" xfId="36826"/>
    <cellStyle name="Normal 87 2" xfId="36827"/>
    <cellStyle name="Normal 87 2 2" xfId="36828"/>
    <cellStyle name="Normal 87 2_Observations" xfId="36829"/>
    <cellStyle name="Normal 87 3" xfId="36830"/>
    <cellStyle name="Normal 87 3 2" xfId="36831"/>
    <cellStyle name="Normal 87 3_Observations" xfId="36832"/>
    <cellStyle name="Normal 87 4" xfId="36833"/>
    <cellStyle name="Normal 87_Observations" xfId="36834"/>
    <cellStyle name="Normal 88" xfId="36835"/>
    <cellStyle name="Normal 88 2" xfId="36836"/>
    <cellStyle name="Normal 88 2 2" xfId="36837"/>
    <cellStyle name="Normal 88 2 3" xfId="36838"/>
    <cellStyle name="Normal 88 2_Observations" xfId="36839"/>
    <cellStyle name="Normal 88 3" xfId="36840"/>
    <cellStyle name="Normal 88 4" xfId="36841"/>
    <cellStyle name="Normal 88_Observations" xfId="36842"/>
    <cellStyle name="Normal 89" xfId="36843"/>
    <cellStyle name="Normal 89 2" xfId="36844"/>
    <cellStyle name="Normal 89 2 2" xfId="36845"/>
    <cellStyle name="Normal 89 2 3" xfId="36846"/>
    <cellStyle name="Normal 89 2_Observations" xfId="36847"/>
    <cellStyle name="Normal 89 3" xfId="36848"/>
    <cellStyle name="Normal 89 4" xfId="36849"/>
    <cellStyle name="Normal 89_Observations" xfId="36850"/>
    <cellStyle name="Normal 9" xfId="36851"/>
    <cellStyle name="Normal 9 10" xfId="36852"/>
    <cellStyle name="Normal 9 2" xfId="36853"/>
    <cellStyle name="Normal 9 2 2" xfId="36854"/>
    <cellStyle name="Normal 9 2 2 2" xfId="36855"/>
    <cellStyle name="Normal 9 2 2 2 2" xfId="36856"/>
    <cellStyle name="Normal 9 2 2 2 2 2" xfId="36857"/>
    <cellStyle name="Normal 9 2 2 2 2 3" xfId="36858"/>
    <cellStyle name="Normal 9 2 2 2 2 4" xfId="36859"/>
    <cellStyle name="Normal 9 2 2 2 3" xfId="36860"/>
    <cellStyle name="Normal 9 2 2 2 3 2" xfId="36861"/>
    <cellStyle name="Normal 9 2 2 2 4" xfId="36862"/>
    <cellStyle name="Normal 9 2 2 2 4 2" xfId="36863"/>
    <cellStyle name="Normal 9 2 2 2 5" xfId="36864"/>
    <cellStyle name="Normal 9 2 2 3" xfId="36865"/>
    <cellStyle name="Normal 9 2 2 3 2" xfId="36866"/>
    <cellStyle name="Normal 9 2 2 3 2 2" xfId="36867"/>
    <cellStyle name="Normal 9 2 2 3 2 3" xfId="36868"/>
    <cellStyle name="Normal 9 2 2 3 3" xfId="36869"/>
    <cellStyle name="Normal 9 2 2 3 4" xfId="36870"/>
    <cellStyle name="Normal 9 2 2 3 5" xfId="36871"/>
    <cellStyle name="Normal 9 2 2 4" xfId="36872"/>
    <cellStyle name="Normal 9 2 2 4 2" xfId="36873"/>
    <cellStyle name="Normal 9 2 2 4 3" xfId="36874"/>
    <cellStyle name="Normal 9 2 2 4 4" xfId="36875"/>
    <cellStyle name="Normal 9 2 2 5" xfId="36876"/>
    <cellStyle name="Normal 9 2 2 5 2" xfId="36877"/>
    <cellStyle name="Normal 9 2 2 6" xfId="36878"/>
    <cellStyle name="Normal 9 2 2 7" xfId="36879"/>
    <cellStyle name="Normal 9 2 3" xfId="36880"/>
    <cellStyle name="Normal 9 2 3 2" xfId="36881"/>
    <cellStyle name="Normal 9 2 3 2 2" xfId="36882"/>
    <cellStyle name="Normal 9 2 3 2 2 2" xfId="36883"/>
    <cellStyle name="Normal 9 2 3 2 3" xfId="36884"/>
    <cellStyle name="Normal 9 2 3 2 3 2" xfId="36885"/>
    <cellStyle name="Normal 9 2 3 2 4" xfId="36886"/>
    <cellStyle name="Normal 9 2 3 2 5" xfId="36887"/>
    <cellStyle name="Normal 9 2 3 3" xfId="36888"/>
    <cellStyle name="Normal 9 2 3 3 2" xfId="36889"/>
    <cellStyle name="Normal 9 2 3 4" xfId="36890"/>
    <cellStyle name="Normal 9 2 3 4 2" xfId="36891"/>
    <cellStyle name="Normal 9 2 3 5" xfId="36892"/>
    <cellStyle name="Normal 9 2 3 6" xfId="36893"/>
    <cellStyle name="Normal 9 2 4" xfId="36894"/>
    <cellStyle name="Normal 9 2 4 2" xfId="36895"/>
    <cellStyle name="Normal 9 2 4 2 2" xfId="36896"/>
    <cellStyle name="Normal 9 2 4 2 3" xfId="36897"/>
    <cellStyle name="Normal 9 2 4 2 4" xfId="36898"/>
    <cellStyle name="Normal 9 2 4 3" xfId="36899"/>
    <cellStyle name="Normal 9 2 4 3 2" xfId="36900"/>
    <cellStyle name="Normal 9 2 4 4" xfId="36901"/>
    <cellStyle name="Normal 9 2 4 4 2" xfId="36902"/>
    <cellStyle name="Normal 9 2 4 5" xfId="36903"/>
    <cellStyle name="Normal 9 2 5" xfId="36904"/>
    <cellStyle name="Normal 9 2 5 2" xfId="36905"/>
    <cellStyle name="Normal 9 2 5 3" xfId="36906"/>
    <cellStyle name="Normal 9 2 5 4" xfId="36907"/>
    <cellStyle name="Normal 9 2 6" xfId="36908"/>
    <cellStyle name="Normal 9 2 6 2" xfId="36909"/>
    <cellStyle name="Normal 9 2 7" xfId="36910"/>
    <cellStyle name="Normal 9 2 7 2" xfId="36911"/>
    <cellStyle name="Normal 9 2 8" xfId="36912"/>
    <cellStyle name="Normal 9 2_Observations" xfId="36913"/>
    <cellStyle name="Normal 9 3" xfId="36914"/>
    <cellStyle name="Normal 9 3 2" xfId="36915"/>
    <cellStyle name="Normal 9 3 2 2" xfId="36916"/>
    <cellStyle name="Normal 9 3 2 2 2" xfId="36917"/>
    <cellStyle name="Normal 9 3 2 2 3" xfId="36918"/>
    <cellStyle name="Normal 9 3 2 2 4" xfId="36919"/>
    <cellStyle name="Normal 9 3 2 3" xfId="36920"/>
    <cellStyle name="Normal 9 3 2 4" xfId="36921"/>
    <cellStyle name="Normal 9 3 2 5" xfId="36922"/>
    <cellStyle name="Normal 9 3 3" xfId="36923"/>
    <cellStyle name="Normal 9 3 3 2" xfId="36924"/>
    <cellStyle name="Normal 9 3 3 2 2" xfId="36925"/>
    <cellStyle name="Normal 9 3 3 2 3" xfId="36926"/>
    <cellStyle name="Normal 9 3 3 2 4" xfId="36927"/>
    <cellStyle name="Normal 9 3 3 3" xfId="36928"/>
    <cellStyle name="Normal 9 3 3 4" xfId="36929"/>
    <cellStyle name="Normal 9 3 3 5" xfId="36930"/>
    <cellStyle name="Normal 9 3 4" xfId="36931"/>
    <cellStyle name="Normal 9 3 4 2" xfId="36932"/>
    <cellStyle name="Normal 9 3 4 3" xfId="36933"/>
    <cellStyle name="Normal 9 3 4 4" xfId="36934"/>
    <cellStyle name="Normal 9 3 5" xfId="36935"/>
    <cellStyle name="Normal 9 3 6" xfId="36936"/>
    <cellStyle name="Normal 9 3 7" xfId="36937"/>
    <cellStyle name="Normal 9 3 8" xfId="36938"/>
    <cellStyle name="Normal 9 4" xfId="36939"/>
    <cellStyle name="Normal 9 4 2" xfId="36940"/>
    <cellStyle name="Normal 9 4 2 2" xfId="36941"/>
    <cellStyle name="Normal 9 4 2 3" xfId="36942"/>
    <cellStyle name="Normal 9 4 2 4" xfId="36943"/>
    <cellStyle name="Normal 9 4 3" xfId="36944"/>
    <cellStyle name="Normal 9 4 4" xfId="36945"/>
    <cellStyle name="Normal 9 4 5" xfId="36946"/>
    <cellStyle name="Normal 9 4 6" xfId="36947"/>
    <cellStyle name="Normal 9 5" xfId="36948"/>
    <cellStyle name="Normal 9 5 2" xfId="36949"/>
    <cellStyle name="Normal 9 5 2 2" xfId="36950"/>
    <cellStyle name="Normal 9 5 2 3" xfId="36951"/>
    <cellStyle name="Normal 9 5 2 4" xfId="36952"/>
    <cellStyle name="Normal 9 5 3" xfId="36953"/>
    <cellStyle name="Normal 9 5 4" xfId="36954"/>
    <cellStyle name="Normal 9 5 5" xfId="36955"/>
    <cellStyle name="Normal 9 5 6" xfId="36956"/>
    <cellStyle name="Normal 9 6" xfId="36957"/>
    <cellStyle name="Normal 9 6 2" xfId="36958"/>
    <cellStyle name="Normal 9 6 3" xfId="36959"/>
    <cellStyle name="Normal 9 6 4" xfId="36960"/>
    <cellStyle name="Normal 9 7" xfId="36961"/>
    <cellStyle name="Normal 9 8" xfId="36962"/>
    <cellStyle name="Normal 9 9" xfId="36963"/>
    <cellStyle name="Normal 9_3Q2014 Data" xfId="36964"/>
    <cellStyle name="Normal 90" xfId="36965"/>
    <cellStyle name="Normal 90 2" xfId="36966"/>
    <cellStyle name="Normal 90 2 2" xfId="36967"/>
    <cellStyle name="Normal 90 2 3" xfId="36968"/>
    <cellStyle name="Normal 90 2_Observations" xfId="36969"/>
    <cellStyle name="Normal 90 3" xfId="36970"/>
    <cellStyle name="Normal 90 4" xfId="36971"/>
    <cellStyle name="Normal 90_Observations" xfId="36972"/>
    <cellStyle name="Normal 91" xfId="36973"/>
    <cellStyle name="Normal 91 2" xfId="36974"/>
    <cellStyle name="Normal 91 2 2" xfId="36975"/>
    <cellStyle name="Normal 91 2 3" xfId="36976"/>
    <cellStyle name="Normal 91 2_Observations" xfId="36977"/>
    <cellStyle name="Normal 91 3" xfId="36978"/>
    <cellStyle name="Normal 91 4" xfId="36979"/>
    <cellStyle name="Normal 91_Observations" xfId="36980"/>
    <cellStyle name="Normal 92" xfId="36981"/>
    <cellStyle name="Normal 92 2" xfId="36982"/>
    <cellStyle name="Normal 92 3" xfId="36983"/>
    <cellStyle name="Normal 92_Observations" xfId="36984"/>
    <cellStyle name="Normal 93" xfId="36985"/>
    <cellStyle name="Normal 93 2" xfId="36986"/>
    <cellStyle name="Normal 93 2 2" xfId="36987"/>
    <cellStyle name="Normal 93 2 3" xfId="36988"/>
    <cellStyle name="Normal 93 2_Observations" xfId="36989"/>
    <cellStyle name="Normal 93 3" xfId="36990"/>
    <cellStyle name="Normal 93 4" xfId="36991"/>
    <cellStyle name="Normal 93_Observations" xfId="36992"/>
    <cellStyle name="Normal 94" xfId="36993"/>
    <cellStyle name="Normal 94 2" xfId="36994"/>
    <cellStyle name="Normal 94 2 2" xfId="36995"/>
    <cellStyle name="Normal 94 2 3" xfId="36996"/>
    <cellStyle name="Normal 94 2_Observations" xfId="36997"/>
    <cellStyle name="Normal 94 3" xfId="36998"/>
    <cellStyle name="Normal 94 4" xfId="36999"/>
    <cellStyle name="Normal 94_Observations" xfId="37000"/>
    <cellStyle name="Normal 95" xfId="37001"/>
    <cellStyle name="Normal 95 2" xfId="37002"/>
    <cellStyle name="Normal 95 2 2" xfId="37003"/>
    <cellStyle name="Normal 95 2 3" xfId="37004"/>
    <cellStyle name="Normal 95 2_Observations" xfId="37005"/>
    <cellStyle name="Normal 95 3" xfId="37006"/>
    <cellStyle name="Normal 95 4" xfId="37007"/>
    <cellStyle name="Normal 95_Observations" xfId="37008"/>
    <cellStyle name="Normal 96" xfId="37009"/>
    <cellStyle name="Normal 96 2" xfId="37010"/>
    <cellStyle name="Normal 96 2 2" xfId="37011"/>
    <cellStyle name="Normal 96 2 3" xfId="37012"/>
    <cellStyle name="Normal 96 2_Observations" xfId="37013"/>
    <cellStyle name="Normal 96 3" xfId="37014"/>
    <cellStyle name="Normal 96 4" xfId="37015"/>
    <cellStyle name="Normal 96_Observations" xfId="37016"/>
    <cellStyle name="Normal 97" xfId="37017"/>
    <cellStyle name="Normal 97 2" xfId="37018"/>
    <cellStyle name="Normal 97 2 2" xfId="37019"/>
    <cellStyle name="Normal 97 2 3" xfId="37020"/>
    <cellStyle name="Normal 97 2_Observations" xfId="37021"/>
    <cellStyle name="Normal 97 3" xfId="37022"/>
    <cellStyle name="Normal 97 4" xfId="37023"/>
    <cellStyle name="Normal 97_Observations" xfId="37024"/>
    <cellStyle name="Normal 98" xfId="37025"/>
    <cellStyle name="Normal 98 2" xfId="37026"/>
    <cellStyle name="Normal 98 2 2" xfId="37027"/>
    <cellStyle name="Normal 98 2 3" xfId="37028"/>
    <cellStyle name="Normal 98 2_Observations" xfId="37029"/>
    <cellStyle name="Normal 98 3" xfId="37030"/>
    <cellStyle name="Normal 98 4" xfId="37031"/>
    <cellStyle name="Normal 98_Observations" xfId="37032"/>
    <cellStyle name="Normal 99" xfId="37033"/>
    <cellStyle name="Normal 99 2" xfId="37034"/>
    <cellStyle name="Normal 99 2 2" xfId="37035"/>
    <cellStyle name="Normal 99 2 3" xfId="37036"/>
    <cellStyle name="Normal 99 2_Observations" xfId="37037"/>
    <cellStyle name="Normal 99 3" xfId="37038"/>
    <cellStyle name="Normal 99 4" xfId="37039"/>
    <cellStyle name="Normal 99_Observations" xfId="37040"/>
    <cellStyle name="Normal Bold" xfId="37041"/>
    <cellStyle name="Normal Border" xfId="37042"/>
    <cellStyle name="Normal Border 2" xfId="37043"/>
    <cellStyle name="Normal Border 2 2" xfId="37044"/>
    <cellStyle name="Normal Pct" xfId="37045"/>
    <cellStyle name="Normal Pct 2" xfId="37046"/>
    <cellStyle name="Normal Pct_Observations" xfId="37047"/>
    <cellStyle name="Normal^UNEARNED YTD" xfId="37048"/>
    <cellStyle name="Normal_Delaware FRR Template v3 Q3 Revised" xfId="44"/>
    <cellStyle name="Normal_HPSummary" xfId="18"/>
    <cellStyle name="Normal_Sheet1" xfId="19"/>
    <cellStyle name="Normal0" xfId="37049"/>
    <cellStyle name="Normal1" xfId="37050"/>
    <cellStyle name="Normal8" xfId="37051"/>
    <cellStyle name="NormalBlue" xfId="37052"/>
    <cellStyle name="NormalBold" xfId="37053"/>
    <cellStyle name="NormalGB" xfId="37054"/>
    <cellStyle name="NormalGB 2" xfId="37055"/>
    <cellStyle name="NormalGB 3" xfId="37056"/>
    <cellStyle name="NormalGB_Observations" xfId="37057"/>
    <cellStyle name="NormalHelv" xfId="37058"/>
    <cellStyle name="NormalHelv 2" xfId="37059"/>
    <cellStyle name="NormalHelv 3" xfId="37060"/>
    <cellStyle name="NormalHelv_Observations" xfId="37061"/>
    <cellStyle name="NormalNumber%" xfId="37062"/>
    <cellStyle name="NOT" xfId="37063"/>
    <cellStyle name="Note 10" xfId="37064"/>
    <cellStyle name="Note 10 2" xfId="37065"/>
    <cellStyle name="Note 10_Observations" xfId="37066"/>
    <cellStyle name="Note 11" xfId="37067"/>
    <cellStyle name="Note 12" xfId="37068"/>
    <cellStyle name="Note 13" xfId="37069"/>
    <cellStyle name="Note 14" xfId="37070"/>
    <cellStyle name="Note 15" xfId="37071"/>
    <cellStyle name="Note 16" xfId="37072"/>
    <cellStyle name="Note 16 2" xfId="37073"/>
    <cellStyle name="Note 16_Category Summary by LOB" xfId="37074"/>
    <cellStyle name="Note 17" xfId="37075"/>
    <cellStyle name="Note 17 2" xfId="37076"/>
    <cellStyle name="Note 17_Category Summary by LOB" xfId="37077"/>
    <cellStyle name="Note 18" xfId="37078"/>
    <cellStyle name="Note 18 2" xfId="37079"/>
    <cellStyle name="Note 18_Category Summary by LOB" xfId="37080"/>
    <cellStyle name="Note 19" xfId="37081"/>
    <cellStyle name="Note 19 2" xfId="37082"/>
    <cellStyle name="Note 19_Category Summary by LOB" xfId="37083"/>
    <cellStyle name="Note 2" xfId="37084"/>
    <cellStyle name="Note 2 10" xfId="37085"/>
    <cellStyle name="Note 2 11" xfId="37086"/>
    <cellStyle name="Note 2 12" xfId="37087"/>
    <cellStyle name="Note 2 13" xfId="37088"/>
    <cellStyle name="Note 2 14" xfId="37089"/>
    <cellStyle name="Note 2 15" xfId="37090"/>
    <cellStyle name="Note 2 16" xfId="37091"/>
    <cellStyle name="Note 2 17" xfId="37092"/>
    <cellStyle name="Note 2 18" xfId="37093"/>
    <cellStyle name="Note 2 19" xfId="37094"/>
    <cellStyle name="Note 2 2" xfId="37095"/>
    <cellStyle name="Note 2 2 2" xfId="37096"/>
    <cellStyle name="Note 2 2 2 2" xfId="37097"/>
    <cellStyle name="Note 2 2 2_Observations" xfId="37098"/>
    <cellStyle name="Note 2 2 3" xfId="37099"/>
    <cellStyle name="Note 2 2 4" xfId="37100"/>
    <cellStyle name="Note 2 2_Observations" xfId="37101"/>
    <cellStyle name="Note 2 20" xfId="37102"/>
    <cellStyle name="Note 2 21" xfId="37103"/>
    <cellStyle name="Note 2 22" xfId="37104"/>
    <cellStyle name="Note 2 23" xfId="37105"/>
    <cellStyle name="Note 2 24" xfId="37106"/>
    <cellStyle name="Note 2 25" xfId="37107"/>
    <cellStyle name="Note 2 26" xfId="37108"/>
    <cellStyle name="Note 2 27" xfId="37109"/>
    <cellStyle name="Note 2 28" xfId="37110"/>
    <cellStyle name="Note 2 29" xfId="37111"/>
    <cellStyle name="Note 2 3" xfId="37112"/>
    <cellStyle name="Note 2 3 2" xfId="37113"/>
    <cellStyle name="Note 2 3 3" xfId="37114"/>
    <cellStyle name="Note 2 3 4" xfId="37115"/>
    <cellStyle name="Note 2 3_Observations" xfId="37116"/>
    <cellStyle name="Note 2 30" xfId="37117"/>
    <cellStyle name="Note 2 31" xfId="37118"/>
    <cellStyle name="Note 2 32" xfId="37119"/>
    <cellStyle name="Note 2 33" xfId="37120"/>
    <cellStyle name="Note 2 34" xfId="37121"/>
    <cellStyle name="Note 2 35" xfId="37122"/>
    <cellStyle name="Note 2 36" xfId="37123"/>
    <cellStyle name="Note 2 37" xfId="37124"/>
    <cellStyle name="Note 2 4" xfId="37125"/>
    <cellStyle name="Note 2 5" xfId="37126"/>
    <cellStyle name="Note 2 6" xfId="37127"/>
    <cellStyle name="Note 2 7" xfId="37128"/>
    <cellStyle name="Note 2 8" xfId="37129"/>
    <cellStyle name="Note 2 9" xfId="37130"/>
    <cellStyle name="Note 2_Category Summary by LOB" xfId="37131"/>
    <cellStyle name="Note 20" xfId="37132"/>
    <cellStyle name="Note 20 2" xfId="37133"/>
    <cellStyle name="Note 20_Category Summary by LOB" xfId="37134"/>
    <cellStyle name="Note 21" xfId="37135"/>
    <cellStyle name="Note 21 2" xfId="37136"/>
    <cellStyle name="Note 21_Category Summary by LOB" xfId="37137"/>
    <cellStyle name="Note 22" xfId="37138"/>
    <cellStyle name="Note 22 2" xfId="37139"/>
    <cellStyle name="Note 22_Category Summary by LOB" xfId="37140"/>
    <cellStyle name="Note 23" xfId="37141"/>
    <cellStyle name="Note 23 2" xfId="37142"/>
    <cellStyle name="Note 23_Category Summary by LOB" xfId="37143"/>
    <cellStyle name="Note 24" xfId="37144"/>
    <cellStyle name="Note 24 2" xfId="37145"/>
    <cellStyle name="Note 24_Category Summary by LOB" xfId="37146"/>
    <cellStyle name="Note 25" xfId="37147"/>
    <cellStyle name="Note 25 2" xfId="37148"/>
    <cellStyle name="Note 25_Category Summary by LOB" xfId="37149"/>
    <cellStyle name="Note 26" xfId="37150"/>
    <cellStyle name="Note 26 2" xfId="37151"/>
    <cellStyle name="Note 26_Category Summary by LOB" xfId="37152"/>
    <cellStyle name="Note 27" xfId="37153"/>
    <cellStyle name="Note 27 2" xfId="37154"/>
    <cellStyle name="Note 27_Category Summary by LOB" xfId="37155"/>
    <cellStyle name="Note 28" xfId="37156"/>
    <cellStyle name="Note 28 2" xfId="37157"/>
    <cellStyle name="Note 28_Category Summary by LOB" xfId="37158"/>
    <cellStyle name="Note 29" xfId="37159"/>
    <cellStyle name="Note 3" xfId="37160"/>
    <cellStyle name="Note 3 2" xfId="37161"/>
    <cellStyle name="Note 3 2 2" xfId="37162"/>
    <cellStyle name="Note 3 2_Observations" xfId="37163"/>
    <cellStyle name="Note 3 3" xfId="37164"/>
    <cellStyle name="Note 3 4" xfId="37165"/>
    <cellStyle name="Note 3_Observations" xfId="37166"/>
    <cellStyle name="Note 30" xfId="37167"/>
    <cellStyle name="Note 31" xfId="37168"/>
    <cellStyle name="Note 32" xfId="37169"/>
    <cellStyle name="Note 33" xfId="37170"/>
    <cellStyle name="Note 34" xfId="37171"/>
    <cellStyle name="Note 35" xfId="37172"/>
    <cellStyle name="Note 36" xfId="37173"/>
    <cellStyle name="Note 37" xfId="37174"/>
    <cellStyle name="Note 38" xfId="37175"/>
    <cellStyle name="Note 39" xfId="37176"/>
    <cellStyle name="Note 4" xfId="37177"/>
    <cellStyle name="Note 4 2" xfId="37178"/>
    <cellStyle name="Note 4 3" xfId="37179"/>
    <cellStyle name="Note 4 4" xfId="37180"/>
    <cellStyle name="Note 4_Observations" xfId="37181"/>
    <cellStyle name="Note 40" xfId="37182"/>
    <cellStyle name="Note 41" xfId="37183"/>
    <cellStyle name="Note 42" xfId="37184"/>
    <cellStyle name="Note 43" xfId="37185"/>
    <cellStyle name="Note 44" xfId="37186"/>
    <cellStyle name="Note 45" xfId="37187"/>
    <cellStyle name="Note 46" xfId="37188"/>
    <cellStyle name="Note 47" xfId="37189"/>
    <cellStyle name="Note 48" xfId="37190"/>
    <cellStyle name="Note 49" xfId="37191"/>
    <cellStyle name="Note 5" xfId="37192"/>
    <cellStyle name="Note 5 2" xfId="37193"/>
    <cellStyle name="Note 5 3" xfId="37194"/>
    <cellStyle name="Note 5 4" xfId="37195"/>
    <cellStyle name="Note 5_Observations" xfId="37196"/>
    <cellStyle name="Note 50" xfId="37197"/>
    <cellStyle name="Note 51" xfId="37198"/>
    <cellStyle name="Note 6" xfId="37199"/>
    <cellStyle name="Note 6 2" xfId="37200"/>
    <cellStyle name="Note 6 3" xfId="37201"/>
    <cellStyle name="Note 6 4" xfId="37202"/>
    <cellStyle name="Note 6_Observations" xfId="37203"/>
    <cellStyle name="Note 7" xfId="37204"/>
    <cellStyle name="Note 7 2" xfId="37205"/>
    <cellStyle name="Note 7_Observations" xfId="37206"/>
    <cellStyle name="Note 8" xfId="37207"/>
    <cellStyle name="Note 8 2" xfId="37208"/>
    <cellStyle name="Note 8_Observations" xfId="37209"/>
    <cellStyle name="Note 9" xfId="37210"/>
    <cellStyle name="Note 9 2" xfId="37211"/>
    <cellStyle name="Note 9_Observations" xfId="37212"/>
    <cellStyle name="Notes" xfId="37213"/>
    <cellStyle name="Notes 2" xfId="37214"/>
    <cellStyle name="Notes 3" xfId="37215"/>
    <cellStyle name="Notes_Observations" xfId="37216"/>
    <cellStyle name="Num0Un" xfId="37217"/>
    <cellStyle name="Num1" xfId="37218"/>
    <cellStyle name="Num1Blue" xfId="37219"/>
    <cellStyle name="Num2" xfId="37220"/>
    <cellStyle name="Num2Un" xfId="37221"/>
    <cellStyle name="Number" xfId="37222"/>
    <cellStyle name="number 1" xfId="37223"/>
    <cellStyle name="number 1 2" xfId="37224"/>
    <cellStyle name="number 1 3" xfId="37225"/>
    <cellStyle name="number 1 4" xfId="37226"/>
    <cellStyle name="number 1 5" xfId="37227"/>
    <cellStyle name="number 1_Observations" xfId="37228"/>
    <cellStyle name="Number 2" xfId="37229"/>
    <cellStyle name="number percent" xfId="37230"/>
    <cellStyle name="number percent 2" xfId="37231"/>
    <cellStyle name="number percent 3" xfId="37232"/>
    <cellStyle name="number percent 4" xfId="37233"/>
    <cellStyle name="number percent 5" xfId="37234"/>
    <cellStyle name="number percent_Observations" xfId="37235"/>
    <cellStyle name="Number_MHD_Pierce County Revised Budgets 9-24-09_jat" xfId="37236"/>
    <cellStyle name="Numbers" xfId="37237"/>
    <cellStyle name="Numbers - Bold" xfId="37238"/>
    <cellStyle name="Numbers - Bold - Italic" xfId="37239"/>
    <cellStyle name="Numbers - Bold - Italic 2" xfId="37240"/>
    <cellStyle name="Numbers - Bold - Italic 3" xfId="37241"/>
    <cellStyle name="Numbers - Bold - Italic 4" xfId="37242"/>
    <cellStyle name="Numbers - Bold - Italic_Observations" xfId="37243"/>
    <cellStyle name="Numbers - Bold 10" xfId="37244"/>
    <cellStyle name="Numbers - Bold 11" xfId="37245"/>
    <cellStyle name="Numbers - Bold 12" xfId="37246"/>
    <cellStyle name="Numbers - Bold 13" xfId="37247"/>
    <cellStyle name="Numbers - Bold 14" xfId="37248"/>
    <cellStyle name="Numbers - Bold 15" xfId="37249"/>
    <cellStyle name="Numbers - Bold 16" xfId="37250"/>
    <cellStyle name="Numbers - Bold 17" xfId="37251"/>
    <cellStyle name="Numbers - Bold 18" xfId="37252"/>
    <cellStyle name="Numbers - Bold 19" xfId="37253"/>
    <cellStyle name="Numbers - Bold 2" xfId="37254"/>
    <cellStyle name="Numbers - Bold 20" xfId="37255"/>
    <cellStyle name="Numbers - Bold 21" xfId="37256"/>
    <cellStyle name="Numbers - Bold 22" xfId="37257"/>
    <cellStyle name="Numbers - Bold 23" xfId="37258"/>
    <cellStyle name="Numbers - Bold 24" xfId="37259"/>
    <cellStyle name="Numbers - Bold 25" xfId="37260"/>
    <cellStyle name="Numbers - Bold 26" xfId="37261"/>
    <cellStyle name="Numbers - Bold 27" xfId="37262"/>
    <cellStyle name="Numbers - Bold 28" xfId="37263"/>
    <cellStyle name="Numbers - Bold 29" xfId="37264"/>
    <cellStyle name="Numbers - Bold 3" xfId="37265"/>
    <cellStyle name="Numbers - Bold 30" xfId="37266"/>
    <cellStyle name="Numbers - Bold 31" xfId="37267"/>
    <cellStyle name="Numbers - Bold 32" xfId="37268"/>
    <cellStyle name="Numbers - Bold 33" xfId="37269"/>
    <cellStyle name="Numbers - Bold 34" xfId="37270"/>
    <cellStyle name="Numbers - Bold 35" xfId="37271"/>
    <cellStyle name="Numbers - Bold 36" xfId="37272"/>
    <cellStyle name="Numbers - Bold 37" xfId="37273"/>
    <cellStyle name="Numbers - Bold 38" xfId="37274"/>
    <cellStyle name="Numbers - Bold 39" xfId="37275"/>
    <cellStyle name="Numbers - Bold 4" xfId="37276"/>
    <cellStyle name="Numbers - Bold 40" xfId="37277"/>
    <cellStyle name="Numbers - Bold 41" xfId="37278"/>
    <cellStyle name="Numbers - Bold 42" xfId="37279"/>
    <cellStyle name="Numbers - Bold 43" xfId="37280"/>
    <cellStyle name="Numbers - Bold 44" xfId="37281"/>
    <cellStyle name="Numbers - Bold 45" xfId="37282"/>
    <cellStyle name="Numbers - Bold 46" xfId="37283"/>
    <cellStyle name="Numbers - Bold 47" xfId="37284"/>
    <cellStyle name="Numbers - Bold 48" xfId="37285"/>
    <cellStyle name="Numbers - Bold 49" xfId="37286"/>
    <cellStyle name="Numbers - Bold 5" xfId="37287"/>
    <cellStyle name="Numbers - Bold 50" xfId="37288"/>
    <cellStyle name="Numbers - Bold 51" xfId="37289"/>
    <cellStyle name="Numbers - Bold 52" xfId="37290"/>
    <cellStyle name="Numbers - Bold 53" xfId="37291"/>
    <cellStyle name="Numbers - Bold 6" xfId="37292"/>
    <cellStyle name="Numbers - Bold 7" xfId="37293"/>
    <cellStyle name="Numbers - Bold 8" xfId="37294"/>
    <cellStyle name="Numbers - Bold 9" xfId="37295"/>
    <cellStyle name="Numbers - Bold_6079BX" xfId="37296"/>
    <cellStyle name="Numbers - Large" xfId="37297"/>
    <cellStyle name="Numbers - Large 2" xfId="37298"/>
    <cellStyle name="Numbers - Large 3" xfId="37299"/>
    <cellStyle name="Numbers - Large 4" xfId="37300"/>
    <cellStyle name="Numbers - Large_Observations" xfId="37301"/>
    <cellStyle name="Numbers 10" xfId="37302"/>
    <cellStyle name="Numbers 11" xfId="37303"/>
    <cellStyle name="Numbers 12" xfId="37304"/>
    <cellStyle name="Numbers 13" xfId="37305"/>
    <cellStyle name="Numbers 14" xfId="37306"/>
    <cellStyle name="Numbers 15" xfId="37307"/>
    <cellStyle name="Numbers 16" xfId="37308"/>
    <cellStyle name="Numbers 17" xfId="37309"/>
    <cellStyle name="Numbers 18" xfId="37310"/>
    <cellStyle name="Numbers 19" xfId="37311"/>
    <cellStyle name="Numbers 2" xfId="37312"/>
    <cellStyle name="Numbers 2 2" xfId="37313"/>
    <cellStyle name="Numbers 2_Observations" xfId="37314"/>
    <cellStyle name="Numbers 20" xfId="37315"/>
    <cellStyle name="Numbers 21" xfId="37316"/>
    <cellStyle name="Numbers 22" xfId="37317"/>
    <cellStyle name="Numbers 23" xfId="37318"/>
    <cellStyle name="Numbers 24" xfId="37319"/>
    <cellStyle name="Numbers 25" xfId="37320"/>
    <cellStyle name="Numbers 26" xfId="37321"/>
    <cellStyle name="Numbers 27" xfId="37322"/>
    <cellStyle name="Numbers 28" xfId="37323"/>
    <cellStyle name="Numbers 29" xfId="37324"/>
    <cellStyle name="Numbers 3" xfId="37325"/>
    <cellStyle name="Numbers 3 2" xfId="37326"/>
    <cellStyle name="Numbers 3_Observations" xfId="37327"/>
    <cellStyle name="Numbers 30" xfId="37328"/>
    <cellStyle name="Numbers 31" xfId="37329"/>
    <cellStyle name="Numbers 32" xfId="37330"/>
    <cellStyle name="Numbers 33" xfId="37331"/>
    <cellStyle name="Numbers 34" xfId="37332"/>
    <cellStyle name="Numbers 35" xfId="37333"/>
    <cellStyle name="Numbers 36" xfId="37334"/>
    <cellStyle name="Numbers 37" xfId="37335"/>
    <cellStyle name="Numbers 38" xfId="37336"/>
    <cellStyle name="Numbers 39" xfId="37337"/>
    <cellStyle name="Numbers 4" xfId="37338"/>
    <cellStyle name="Numbers 40" xfId="37339"/>
    <cellStyle name="Numbers 41" xfId="37340"/>
    <cellStyle name="Numbers 42" xfId="37341"/>
    <cellStyle name="Numbers 43" xfId="37342"/>
    <cellStyle name="Numbers 44" xfId="37343"/>
    <cellStyle name="Numbers 45" xfId="37344"/>
    <cellStyle name="Numbers 46" xfId="37345"/>
    <cellStyle name="Numbers 47" xfId="37346"/>
    <cellStyle name="Numbers 48" xfId="37347"/>
    <cellStyle name="Numbers 49" xfId="37348"/>
    <cellStyle name="Numbers 5" xfId="37349"/>
    <cellStyle name="Numbers 50" xfId="37350"/>
    <cellStyle name="Numbers 51" xfId="37351"/>
    <cellStyle name="Numbers 52" xfId="37352"/>
    <cellStyle name="Numbers 53" xfId="37353"/>
    <cellStyle name="Numbers 6" xfId="37354"/>
    <cellStyle name="Numbers 7" xfId="37355"/>
    <cellStyle name="Numbers 8" xfId="37356"/>
    <cellStyle name="Numbers 8 2" xfId="37357"/>
    <cellStyle name="Numbers 8_Observations" xfId="37358"/>
    <cellStyle name="Numbers 9" xfId="37359"/>
    <cellStyle name="Numbers_0+12 Care Solutions WD7 1.10.08 v3 - to SCS" xfId="37360"/>
    <cellStyle name="Œ…‹æØ‚è [0.00]_Area" xfId="37361"/>
    <cellStyle name="Œ…‹æØ‚è_Area" xfId="37362"/>
    <cellStyle name="oftware" xfId="37363"/>
    <cellStyle name="onedec" xfId="37364"/>
    <cellStyle name="OSW_ColumnLabels" xfId="37365"/>
    <cellStyle name="Outline" xfId="37366"/>
    <cellStyle name="Output 10" xfId="37367"/>
    <cellStyle name="Output 11" xfId="37368"/>
    <cellStyle name="Output 12" xfId="37369"/>
    <cellStyle name="Output 13" xfId="37370"/>
    <cellStyle name="Output 14" xfId="37371"/>
    <cellStyle name="Output 15" xfId="37372"/>
    <cellStyle name="Output 16" xfId="37373"/>
    <cellStyle name="Output 16 2" xfId="37374"/>
    <cellStyle name="Output 16_Category Summary by LOB" xfId="37375"/>
    <cellStyle name="Output 17" xfId="37376"/>
    <cellStyle name="Output 17 2" xfId="37377"/>
    <cellStyle name="Output 17_Category Summary by LOB" xfId="37378"/>
    <cellStyle name="Output 18" xfId="37379"/>
    <cellStyle name="Output 18 2" xfId="37380"/>
    <cellStyle name="Output 18_Category Summary by LOB" xfId="37381"/>
    <cellStyle name="Output 19" xfId="37382"/>
    <cellStyle name="Output 19 2" xfId="37383"/>
    <cellStyle name="Output 19_Category Summary by LOB" xfId="37384"/>
    <cellStyle name="Output 2" xfId="37385"/>
    <cellStyle name="Output 2 10" xfId="37386"/>
    <cellStyle name="Output 2 11" xfId="37387"/>
    <cellStyle name="Output 2 12" xfId="37388"/>
    <cellStyle name="Output 2 13" xfId="37389"/>
    <cellStyle name="Output 2 14" xfId="37390"/>
    <cellStyle name="Output 2 15" xfId="37391"/>
    <cellStyle name="Output 2 16" xfId="37392"/>
    <cellStyle name="Output 2 17" xfId="37393"/>
    <cellStyle name="Output 2 18" xfId="37394"/>
    <cellStyle name="Output 2 19" xfId="37395"/>
    <cellStyle name="Output 2 2" xfId="37396"/>
    <cellStyle name="Output 2 2 2" xfId="37397"/>
    <cellStyle name="Output 2 2 3" xfId="37398"/>
    <cellStyle name="Output 2 2_Observations" xfId="37399"/>
    <cellStyle name="Output 2 20" xfId="37400"/>
    <cellStyle name="Output 2 21" xfId="37401"/>
    <cellStyle name="Output 2 22" xfId="37402"/>
    <cellStyle name="Output 2 23" xfId="37403"/>
    <cellStyle name="Output 2 24" xfId="37404"/>
    <cellStyle name="Output 2 25" xfId="37405"/>
    <cellStyle name="Output 2 26" xfId="37406"/>
    <cellStyle name="Output 2 27" xfId="37407"/>
    <cellStyle name="Output 2 28" xfId="37408"/>
    <cellStyle name="Output 2 29" xfId="37409"/>
    <cellStyle name="Output 2 3" xfId="37410"/>
    <cellStyle name="Output 2 3 2" xfId="37411"/>
    <cellStyle name="Output 2 3 3" xfId="37412"/>
    <cellStyle name="Output 2 3_Observations" xfId="37413"/>
    <cellStyle name="Output 2 30" xfId="37414"/>
    <cellStyle name="Output 2 31" xfId="37415"/>
    <cellStyle name="Output 2 32" xfId="37416"/>
    <cellStyle name="Output 2 33" xfId="37417"/>
    <cellStyle name="Output 2 34" xfId="37418"/>
    <cellStyle name="Output 2 35" xfId="37419"/>
    <cellStyle name="Output 2 36" xfId="37420"/>
    <cellStyle name="Output 2 37" xfId="37421"/>
    <cellStyle name="Output 2 4" xfId="37422"/>
    <cellStyle name="Output 2 5" xfId="37423"/>
    <cellStyle name="Output 2 6" xfId="37424"/>
    <cellStyle name="Output 2 7" xfId="37425"/>
    <cellStyle name="Output 2 8" xfId="37426"/>
    <cellStyle name="Output 2 9" xfId="37427"/>
    <cellStyle name="Output 2_Category Summary by LOB" xfId="37428"/>
    <cellStyle name="Output 20" xfId="37429"/>
    <cellStyle name="Output 20 2" xfId="37430"/>
    <cellStyle name="Output 20_Category Summary by LOB" xfId="37431"/>
    <cellStyle name="Output 21" xfId="37432"/>
    <cellStyle name="Output 21 2" xfId="37433"/>
    <cellStyle name="Output 21_Category Summary by LOB" xfId="37434"/>
    <cellStyle name="Output 22" xfId="37435"/>
    <cellStyle name="Output 22 2" xfId="37436"/>
    <cellStyle name="Output 22_Category Summary by LOB" xfId="37437"/>
    <cellStyle name="Output 23" xfId="37438"/>
    <cellStyle name="Output 23 2" xfId="37439"/>
    <cellStyle name="Output 23_Category Summary by LOB" xfId="37440"/>
    <cellStyle name="Output 24" xfId="37441"/>
    <cellStyle name="Output 24 2" xfId="37442"/>
    <cellStyle name="Output 24_Category Summary by LOB" xfId="37443"/>
    <cellStyle name="Output 25" xfId="37444"/>
    <cellStyle name="Output 25 2" xfId="37445"/>
    <cellStyle name="Output 25_Category Summary by LOB" xfId="37446"/>
    <cellStyle name="Output 26" xfId="37447"/>
    <cellStyle name="Output 26 2" xfId="37448"/>
    <cellStyle name="Output 26_Category Summary by LOB" xfId="37449"/>
    <cellStyle name="Output 27" xfId="37450"/>
    <cellStyle name="Output 27 2" xfId="37451"/>
    <cellStyle name="Output 27_Category Summary by LOB" xfId="37452"/>
    <cellStyle name="Output 28" xfId="37453"/>
    <cellStyle name="Output 28 2" xfId="37454"/>
    <cellStyle name="Output 28_Category Summary by LOB" xfId="37455"/>
    <cellStyle name="Output 29" xfId="37456"/>
    <cellStyle name="Output 3" xfId="37457"/>
    <cellStyle name="Output 3 2" xfId="37458"/>
    <cellStyle name="Output 3 2 2" xfId="37459"/>
    <cellStyle name="Output 3 2_Observations" xfId="37460"/>
    <cellStyle name="Output 3 3" xfId="37461"/>
    <cellStyle name="Output 3_Observations" xfId="37462"/>
    <cellStyle name="Output 30" xfId="37463"/>
    <cellStyle name="Output 31" xfId="37464"/>
    <cellStyle name="Output 32" xfId="37465"/>
    <cellStyle name="Output 33" xfId="37466"/>
    <cellStyle name="Output 34" xfId="37467"/>
    <cellStyle name="Output 35" xfId="37468"/>
    <cellStyle name="Output 36" xfId="37469"/>
    <cellStyle name="Output 37" xfId="37470"/>
    <cellStyle name="Output 38" xfId="37471"/>
    <cellStyle name="Output 39" xfId="37472"/>
    <cellStyle name="Output 4" xfId="37473"/>
    <cellStyle name="Output 4 2" xfId="37474"/>
    <cellStyle name="Output 4_Observations" xfId="37475"/>
    <cellStyle name="Output 40" xfId="37476"/>
    <cellStyle name="Output 41" xfId="37477"/>
    <cellStyle name="Output 42" xfId="37478"/>
    <cellStyle name="Output 43" xfId="37479"/>
    <cellStyle name="Output 44" xfId="37480"/>
    <cellStyle name="Output 45" xfId="37481"/>
    <cellStyle name="Output 46" xfId="37482"/>
    <cellStyle name="Output 47" xfId="37483"/>
    <cellStyle name="Output 48" xfId="37484"/>
    <cellStyle name="Output 49" xfId="37485"/>
    <cellStyle name="Output 5" xfId="37486"/>
    <cellStyle name="Output 5 2" xfId="37487"/>
    <cellStyle name="Output 5_Observations" xfId="37488"/>
    <cellStyle name="Output 50" xfId="37489"/>
    <cellStyle name="Output 51" xfId="37490"/>
    <cellStyle name="Output 52" xfId="37491"/>
    <cellStyle name="Output 6" xfId="37492"/>
    <cellStyle name="Output 6 2" xfId="37493"/>
    <cellStyle name="Output 6_Observations" xfId="37494"/>
    <cellStyle name="Output 7" xfId="37495"/>
    <cellStyle name="Output 8" xfId="37496"/>
    <cellStyle name="Output 9" xfId="37497"/>
    <cellStyle name="Output Amounts" xfId="37498"/>
    <cellStyle name="Output Amounts 2" xfId="37499"/>
    <cellStyle name="OUTPUT AMOUNTS 3" xfId="37500"/>
    <cellStyle name="Output Amounts_Observations" xfId="37501"/>
    <cellStyle name="Output Column Headings" xfId="37502"/>
    <cellStyle name="Output Column Headings 2" xfId="37503"/>
    <cellStyle name="Output Column Headings 3" xfId="37504"/>
    <cellStyle name="Output Column Headings 4" xfId="37505"/>
    <cellStyle name="OUTPUT COLUMN HEADINGS 5" xfId="37506"/>
    <cellStyle name="Output Column Headings_Observations" xfId="37507"/>
    <cellStyle name="Output Line Items" xfId="37508"/>
    <cellStyle name="Output Line Items 2" xfId="37509"/>
    <cellStyle name="Output Line Items 3" xfId="37510"/>
    <cellStyle name="Output Line Items 4" xfId="37511"/>
    <cellStyle name="OUTPUT LINE ITEMS 5" xfId="37512"/>
    <cellStyle name="Output Line Items_Observations" xfId="37513"/>
    <cellStyle name="Output Report Heading" xfId="37514"/>
    <cellStyle name="Output Report Heading 2" xfId="37515"/>
    <cellStyle name="Output Report Heading 3" xfId="37516"/>
    <cellStyle name="Output Report Heading 4" xfId="37517"/>
    <cellStyle name="OUTPUT REPORT HEADING 5" xfId="37518"/>
    <cellStyle name="Output Report Heading_Observations" xfId="37519"/>
    <cellStyle name="Output Report Title" xfId="37520"/>
    <cellStyle name="Output Report Title 2" xfId="37521"/>
    <cellStyle name="Output Report Title 3" xfId="37522"/>
    <cellStyle name="Output Report Title 4" xfId="37523"/>
    <cellStyle name="OUTPUT REPORT TITLE 5" xfId="37524"/>
    <cellStyle name="Output Report Title_Observations" xfId="37525"/>
    <cellStyle name="Outputtitle" xfId="37526"/>
    <cellStyle name="Outputtitle 2" xfId="37527"/>
    <cellStyle name="Outputtitle 3" xfId="37528"/>
    <cellStyle name="Outputtitle_Observations" xfId="37529"/>
    <cellStyle name="Page Heading" xfId="37530"/>
    <cellStyle name="Page Heading 2" xfId="37531"/>
    <cellStyle name="Page Heading 3" xfId="37532"/>
    <cellStyle name="Page Heading 4" xfId="37533"/>
    <cellStyle name="Page Heading Large" xfId="37534"/>
    <cellStyle name="Page Heading Large 2" xfId="37535"/>
    <cellStyle name="Page Heading Large 3" xfId="37536"/>
    <cellStyle name="Page Heading Large_Observations" xfId="37537"/>
    <cellStyle name="Page Heading Small" xfId="37538"/>
    <cellStyle name="Page Heading Small 2" xfId="37539"/>
    <cellStyle name="Page Heading Small 3" xfId="37540"/>
    <cellStyle name="Page Heading Small_Observations" xfId="37541"/>
    <cellStyle name="Page Heading_Observations" xfId="37542"/>
    <cellStyle name="Page Number" xfId="37543"/>
    <cellStyle name="page_title" xfId="37544"/>
    <cellStyle name="PageSubtitle" xfId="37545"/>
    <cellStyle name="PageTitle" xfId="37546"/>
    <cellStyle name="Palatino" xfId="37547"/>
    <cellStyle name="PB Table Heading" xfId="37548"/>
    <cellStyle name="PB Table Heading 2" xfId="37549"/>
    <cellStyle name="PB Table Heading 3" xfId="37550"/>
    <cellStyle name="PB Table Heading 4" xfId="37551"/>
    <cellStyle name="PB Table Heading_Observations" xfId="37552"/>
    <cellStyle name="PB Table Highlight1" xfId="37553"/>
    <cellStyle name="PB Table Highlight1 2" xfId="37554"/>
    <cellStyle name="PB Table Highlight1 3" xfId="37555"/>
    <cellStyle name="PB Table Highlight1 4" xfId="37556"/>
    <cellStyle name="PB Table Highlight1_Observations" xfId="37557"/>
    <cellStyle name="PB Table Highlight2" xfId="37558"/>
    <cellStyle name="PB Table Highlight2 2" xfId="37559"/>
    <cellStyle name="PB Table Highlight2 2 2" xfId="37560"/>
    <cellStyle name="PB Table Highlight2 2_Observations" xfId="37561"/>
    <cellStyle name="PB Table Highlight2 3" xfId="37562"/>
    <cellStyle name="PB Table Highlight2 3 2" xfId="37563"/>
    <cellStyle name="PB Table Highlight2 3_Observations" xfId="37564"/>
    <cellStyle name="PB Table Highlight2_Observations" xfId="37565"/>
    <cellStyle name="PB Table Highlight3" xfId="37566"/>
    <cellStyle name="PB Table Highlight3 2" xfId="37567"/>
    <cellStyle name="PB Table Highlight3 2 2" xfId="37568"/>
    <cellStyle name="PB Table Highlight3 2_Observations" xfId="37569"/>
    <cellStyle name="PB Table Highlight3 3" xfId="37570"/>
    <cellStyle name="PB Table Highlight3 3 2" xfId="37571"/>
    <cellStyle name="PB Table Highlight3 3_Observations" xfId="37572"/>
    <cellStyle name="PB Table Highlight3_Observations" xfId="37573"/>
    <cellStyle name="PB Table Standard Row" xfId="37574"/>
    <cellStyle name="PB Table Standard Row 2" xfId="37575"/>
    <cellStyle name="PB Table Standard Row 3" xfId="37576"/>
    <cellStyle name="PB Table Standard Row 4" xfId="37577"/>
    <cellStyle name="PB Table Standard Row_Observations" xfId="37578"/>
    <cellStyle name="PB Table Subtotal Row" xfId="37579"/>
    <cellStyle name="PB Table Subtotal Row 2" xfId="37580"/>
    <cellStyle name="PB Table Subtotal Row 3" xfId="37581"/>
    <cellStyle name="PB Table Subtotal Row 4" xfId="37582"/>
    <cellStyle name="PB Table Subtotal Row_Observations" xfId="37583"/>
    <cellStyle name="PB Table Total Row" xfId="37584"/>
    <cellStyle name="PB Table Total Row 2" xfId="37585"/>
    <cellStyle name="PB Table Total Row 3" xfId="37586"/>
    <cellStyle name="PB Table Total Row 4" xfId="37587"/>
    <cellStyle name="PB Table Total Row_Observations" xfId="37588"/>
    <cellStyle name="pe" xfId="37589"/>
    <cellStyle name="PEG" xfId="37590"/>
    <cellStyle name="Pence" xfId="37591"/>
    <cellStyle name="per 1000" xfId="37592"/>
    <cellStyle name="per.style" xfId="37593"/>
    <cellStyle name="per.style 2" xfId="37594"/>
    <cellStyle name="per.style_Observations" xfId="37595"/>
    <cellStyle name="per0" xfId="37596"/>
    <cellStyle name="per1" xfId="37597"/>
    <cellStyle name="Per1rgt" xfId="37598"/>
    <cellStyle name="Per1rgt 2" xfId="37599"/>
    <cellStyle name="Per1rgt 2 2" xfId="37600"/>
    <cellStyle name="Per1rgt 3" xfId="37601"/>
    <cellStyle name="per2" xfId="37602"/>
    <cellStyle name="Perc1" xfId="37603"/>
    <cellStyle name="Perc1 2" xfId="37604"/>
    <cellStyle name="Perc1_Observations" xfId="37605"/>
    <cellStyle name="Percen - Style4" xfId="37606"/>
    <cellStyle name="Percen - Style4 2" xfId="37607"/>
    <cellStyle name="Percen - Style4 3" xfId="37608"/>
    <cellStyle name="Percen - Style4_Observations" xfId="37609"/>
    <cellStyle name="Percen_Main" xfId="37610"/>
    <cellStyle name="Percent" xfId="20" builtinId="5"/>
    <cellStyle name="Percent (0)" xfId="37611"/>
    <cellStyle name="Percent (0) 2" xfId="37612"/>
    <cellStyle name="Percent (0) 2 10" xfId="37613"/>
    <cellStyle name="Percent (0) 2 11" xfId="37614"/>
    <cellStyle name="Percent (0) 2 12" xfId="37615"/>
    <cellStyle name="Percent (0) 2 13" xfId="37616"/>
    <cellStyle name="Percent (0) 2 2" xfId="37617"/>
    <cellStyle name="Percent (0) 2 3" xfId="37618"/>
    <cellStyle name="Percent (0) 2 4" xfId="37619"/>
    <cellStyle name="Percent (0) 2 5" xfId="37620"/>
    <cellStyle name="Percent (0) 2 6" xfId="37621"/>
    <cellStyle name="Percent (0) 2 7" xfId="37622"/>
    <cellStyle name="Percent (0) 2 8" xfId="37623"/>
    <cellStyle name="Percent (0) 2 9" xfId="37624"/>
    <cellStyle name="Percent (0) 2_Observations" xfId="37625"/>
    <cellStyle name="Percent (0) 3" xfId="37626"/>
    <cellStyle name="Percent (0) 3 10" xfId="37627"/>
    <cellStyle name="Percent (0) 3 11" xfId="37628"/>
    <cellStyle name="Percent (0) 3 12" xfId="37629"/>
    <cellStyle name="Percent (0) 3 13" xfId="37630"/>
    <cellStyle name="Percent (0) 3 2" xfId="37631"/>
    <cellStyle name="Percent (0) 3 3" xfId="37632"/>
    <cellStyle name="Percent (0) 3 4" xfId="37633"/>
    <cellStyle name="Percent (0) 3 5" xfId="37634"/>
    <cellStyle name="Percent (0) 3 6" xfId="37635"/>
    <cellStyle name="Percent (0) 3 7" xfId="37636"/>
    <cellStyle name="Percent (0) 3 8" xfId="37637"/>
    <cellStyle name="Percent (0) 3 9" xfId="37638"/>
    <cellStyle name="Percent (0) 3_Observations" xfId="37639"/>
    <cellStyle name="Percent (0) 4" xfId="37640"/>
    <cellStyle name="Percent (0) 4 10" xfId="37641"/>
    <cellStyle name="Percent (0) 4 11" xfId="37642"/>
    <cellStyle name="Percent (0) 4 12" xfId="37643"/>
    <cellStyle name="Percent (0) 4 13" xfId="37644"/>
    <cellStyle name="Percent (0) 4 2" xfId="37645"/>
    <cellStyle name="Percent (0) 4 3" xfId="37646"/>
    <cellStyle name="Percent (0) 4 4" xfId="37647"/>
    <cellStyle name="Percent (0) 4 5" xfId="37648"/>
    <cellStyle name="Percent (0) 4 6" xfId="37649"/>
    <cellStyle name="Percent (0) 4 7" xfId="37650"/>
    <cellStyle name="Percent (0) 4 8" xfId="37651"/>
    <cellStyle name="Percent (0) 4 9" xfId="37652"/>
    <cellStyle name="Percent (0) 4_Observations" xfId="37653"/>
    <cellStyle name="Percent (0)_Observations" xfId="37654"/>
    <cellStyle name="Percent (1)" xfId="37655"/>
    <cellStyle name="Percent (2)" xfId="37656"/>
    <cellStyle name="Percent [0]" xfId="37657"/>
    <cellStyle name="Percent [0] 2" xfId="37658"/>
    <cellStyle name="Percent [1]" xfId="37659"/>
    <cellStyle name="Percent [1] 2" xfId="37660"/>
    <cellStyle name="Percent [1] 3" xfId="37661"/>
    <cellStyle name="Percent [1]_Observations" xfId="37662"/>
    <cellStyle name="Percent [2]" xfId="37663"/>
    <cellStyle name="Percent [2] 2" xfId="37664"/>
    <cellStyle name="Percent [2]_Observations" xfId="37665"/>
    <cellStyle name="Percent 10" xfId="37666"/>
    <cellStyle name="Percent 10 2" xfId="37667"/>
    <cellStyle name="Percent 10 2 2" xfId="37668"/>
    <cellStyle name="Percent 10 2 2 2" xfId="37669"/>
    <cellStyle name="Percent 10 2 2 3" xfId="37670"/>
    <cellStyle name="Percent 10 2 3" xfId="37671"/>
    <cellStyle name="Percent 10 2 4" xfId="37672"/>
    <cellStyle name="Percent 10 2 5" xfId="37673"/>
    <cellStyle name="Percent 10 3" xfId="37674"/>
    <cellStyle name="Percent 10 3 2" xfId="37675"/>
    <cellStyle name="Percent 10 3 2 2" xfId="37676"/>
    <cellStyle name="Percent 10 3 2 3" xfId="37677"/>
    <cellStyle name="Percent 10 3 3" xfId="37678"/>
    <cellStyle name="Percent 10 3 4" xfId="37679"/>
    <cellStyle name="Percent 10 4" xfId="37680"/>
    <cellStyle name="Percent 10 4 2" xfId="37681"/>
    <cellStyle name="Percent 10 4 3" xfId="37682"/>
    <cellStyle name="Percent 10 5" xfId="37683"/>
    <cellStyle name="Percent 10 6" xfId="37684"/>
    <cellStyle name="Percent 10_Observations" xfId="37685"/>
    <cellStyle name="Percent 11" xfId="37686"/>
    <cellStyle name="Percent 11 2" xfId="37687"/>
    <cellStyle name="Percent 11 2 2" xfId="37688"/>
    <cellStyle name="Percent 11 2 2 2" xfId="37689"/>
    <cellStyle name="Percent 11 2 2 3" xfId="37690"/>
    <cellStyle name="Percent 11 2 2 4" xfId="37691"/>
    <cellStyle name="Percent 11 2 3" xfId="37692"/>
    <cellStyle name="Percent 11 2 4" xfId="37693"/>
    <cellStyle name="Percent 11 2 5" xfId="37694"/>
    <cellStyle name="Percent 11 2 6" xfId="37695"/>
    <cellStyle name="Percent 11 3" xfId="37696"/>
    <cellStyle name="Percent 11 3 2" xfId="37697"/>
    <cellStyle name="Percent 11 3 2 2" xfId="37698"/>
    <cellStyle name="Percent 11 3 2 3" xfId="37699"/>
    <cellStyle name="Percent 11 3 2 4" xfId="37700"/>
    <cellStyle name="Percent 11 3 3" xfId="37701"/>
    <cellStyle name="Percent 11 3 4" xfId="37702"/>
    <cellStyle name="Percent 11 3 5" xfId="37703"/>
    <cellStyle name="Percent 11 4" xfId="37704"/>
    <cellStyle name="Percent 11 4 2" xfId="37705"/>
    <cellStyle name="Percent 11 4 3" xfId="37706"/>
    <cellStyle name="Percent 11 4 4" xfId="37707"/>
    <cellStyle name="Percent 11 5" xfId="37708"/>
    <cellStyle name="Percent 11 6" xfId="37709"/>
    <cellStyle name="Percent 11 7" xfId="37710"/>
    <cellStyle name="Percent 11 8" xfId="37711"/>
    <cellStyle name="Percent 11_Observations" xfId="37712"/>
    <cellStyle name="Percent 12" xfId="37713"/>
    <cellStyle name="Percent 12 2" xfId="37714"/>
    <cellStyle name="Percent 12 2 2" xfId="37715"/>
    <cellStyle name="Percent 12 2_Observations" xfId="37716"/>
    <cellStyle name="Percent 12 3" xfId="37717"/>
    <cellStyle name="Percent 12_Category Summary by LOB" xfId="37718"/>
    <cellStyle name="Percent 13" xfId="37719"/>
    <cellStyle name="Percent 13 2" xfId="37720"/>
    <cellStyle name="Percent 13 2 2" xfId="37721"/>
    <cellStyle name="Percent 13 2 3" xfId="37722"/>
    <cellStyle name="Percent 13 2_Observations" xfId="37723"/>
    <cellStyle name="Percent 13 3" xfId="37724"/>
    <cellStyle name="Percent 13 4" xfId="37725"/>
    <cellStyle name="Percent 13_Category Summary by LOB" xfId="37726"/>
    <cellStyle name="Percent 14" xfId="37727"/>
    <cellStyle name="Percent 14 2" xfId="37728"/>
    <cellStyle name="Percent 14 2 2" xfId="37729"/>
    <cellStyle name="Percent 14 2 2 2" xfId="37730"/>
    <cellStyle name="Percent 14 2 2 2 2" xfId="37731"/>
    <cellStyle name="Percent 14 2 2 2 3" xfId="37732"/>
    <cellStyle name="Percent 14 2 2 2 4" xfId="37733"/>
    <cellStyle name="Percent 14 2 2 3" xfId="37734"/>
    <cellStyle name="Percent 14 2 2 4" xfId="37735"/>
    <cellStyle name="Percent 14 2 2 5" xfId="37736"/>
    <cellStyle name="Percent 14 2 3" xfId="37737"/>
    <cellStyle name="Percent 14 2 3 2" xfId="37738"/>
    <cellStyle name="Percent 14 2 3 2 2" xfId="37739"/>
    <cellStyle name="Percent 14 2 3 2 3" xfId="37740"/>
    <cellStyle name="Percent 14 2 3 2 4" xfId="37741"/>
    <cellStyle name="Percent 14 2 3 3" xfId="37742"/>
    <cellStyle name="Percent 14 2 3 4" xfId="37743"/>
    <cellStyle name="Percent 14 2 3 5" xfId="37744"/>
    <cellStyle name="Percent 14 2 4" xfId="37745"/>
    <cellStyle name="Percent 14 2 4 2" xfId="37746"/>
    <cellStyle name="Percent 14 2 4 3" xfId="37747"/>
    <cellStyle name="Percent 14 2 4 4" xfId="37748"/>
    <cellStyle name="Percent 14 2 5" xfId="37749"/>
    <cellStyle name="Percent 14 2 6" xfId="37750"/>
    <cellStyle name="Percent 14 2 7" xfId="37751"/>
    <cellStyle name="Percent 14 2 8" xfId="37752"/>
    <cellStyle name="Percent 14 3" xfId="37753"/>
    <cellStyle name="Percent 14 3 2" xfId="37754"/>
    <cellStyle name="Percent 14 3 2 2" xfId="37755"/>
    <cellStyle name="Percent 14 3 2 3" xfId="37756"/>
    <cellStyle name="Percent 14 3 2 4" xfId="37757"/>
    <cellStyle name="Percent 14 3 3" xfId="37758"/>
    <cellStyle name="Percent 14 3 4" xfId="37759"/>
    <cellStyle name="Percent 14 3 5" xfId="37760"/>
    <cellStyle name="Percent 14 3 6" xfId="37761"/>
    <cellStyle name="Percent 14 4" xfId="37762"/>
    <cellStyle name="Percent 14 4 2" xfId="37763"/>
    <cellStyle name="Percent 14 4 2 2" xfId="37764"/>
    <cellStyle name="Percent 14 4 2 3" xfId="37765"/>
    <cellStyle name="Percent 14 4 2 4" xfId="37766"/>
    <cellStyle name="Percent 14 4 3" xfId="37767"/>
    <cellStyle name="Percent 14 4 4" xfId="37768"/>
    <cellStyle name="Percent 14 4 5" xfId="37769"/>
    <cellStyle name="Percent 14 4 6" xfId="37770"/>
    <cellStyle name="Percent 14 5" xfId="37771"/>
    <cellStyle name="Percent 14 5 2" xfId="37772"/>
    <cellStyle name="Percent 14 5 3" xfId="37773"/>
    <cellStyle name="Percent 14 5 4" xfId="37774"/>
    <cellStyle name="Percent 14 5 5" xfId="37775"/>
    <cellStyle name="Percent 14 6" xfId="37776"/>
    <cellStyle name="Percent 14 7" xfId="37777"/>
    <cellStyle name="Percent 14 8" xfId="37778"/>
    <cellStyle name="Percent 14 9" xfId="37779"/>
    <cellStyle name="Percent 14_Observations" xfId="37780"/>
    <cellStyle name="Percent 15" xfId="37781"/>
    <cellStyle name="Percent 15 2" xfId="37782"/>
    <cellStyle name="Percent 15 3" xfId="37783"/>
    <cellStyle name="Percent 15 4" xfId="37784"/>
    <cellStyle name="Percent 15 5" xfId="37785"/>
    <cellStyle name="Percent 15_Observations" xfId="37786"/>
    <cellStyle name="Percent 16" xfId="37787"/>
    <cellStyle name="Percent 16 2" xfId="37788"/>
    <cellStyle name="Percent 16 3" xfId="37789"/>
    <cellStyle name="Percent 16 4" xfId="37790"/>
    <cellStyle name="Percent 16 5" xfId="37791"/>
    <cellStyle name="Percent 16_Observations" xfId="37792"/>
    <cellStyle name="Percent 17" xfId="37793"/>
    <cellStyle name="Percent 17 2" xfId="37794"/>
    <cellStyle name="Percent 17 3" xfId="37795"/>
    <cellStyle name="Percent 17 4" xfId="37796"/>
    <cellStyle name="Percent 17_Observations" xfId="37797"/>
    <cellStyle name="Percent 18" xfId="37798"/>
    <cellStyle name="Percent 18 2" xfId="37799"/>
    <cellStyle name="Percent 18 3" xfId="37800"/>
    <cellStyle name="Percent 18 4" xfId="37801"/>
    <cellStyle name="Percent 18 5" xfId="37802"/>
    <cellStyle name="Percent 18_Observations" xfId="37803"/>
    <cellStyle name="Percent 19" xfId="37804"/>
    <cellStyle name="Percent 19 2" xfId="37805"/>
    <cellStyle name="Percent 19_Observations" xfId="37806"/>
    <cellStyle name="Percent 2" xfId="38"/>
    <cellStyle name="Percent 2 10" xfId="37807"/>
    <cellStyle name="Percent 2 10 2" xfId="37808"/>
    <cellStyle name="Percent 2 11" xfId="37809"/>
    <cellStyle name="Percent 2 11 2" xfId="37810"/>
    <cellStyle name="Percent 2 12" xfId="37811"/>
    <cellStyle name="Percent 2 13" xfId="37812"/>
    <cellStyle name="Percent 2 2" xfId="37813"/>
    <cellStyle name="Percent 2 2 2" xfId="37814"/>
    <cellStyle name="Percent 2 2 2 2" xfId="37815"/>
    <cellStyle name="Percent 2 2 2 2 2" xfId="37816"/>
    <cellStyle name="Percent 2 2 2 2_Observations" xfId="37817"/>
    <cellStyle name="Percent 2 2 2 3" xfId="37818"/>
    <cellStyle name="Percent 2 2 2_Observations" xfId="37819"/>
    <cellStyle name="Percent 2 2 3" xfId="37820"/>
    <cellStyle name="Percent 2 2 3 2" xfId="37821"/>
    <cellStyle name="Percent 2 2 4" xfId="37822"/>
    <cellStyle name="Percent 2 2_Category Summary by LOB" xfId="37823"/>
    <cellStyle name="Percent 2 3" xfId="37824"/>
    <cellStyle name="Percent 2 3 2" xfId="37825"/>
    <cellStyle name="Percent 2 3 3" xfId="37826"/>
    <cellStyle name="Percent 2 3 4" xfId="37827"/>
    <cellStyle name="Percent 2 4" xfId="37828"/>
    <cellStyle name="Percent 2 4 10" xfId="37829"/>
    <cellStyle name="Percent 2 4 2" xfId="37830"/>
    <cellStyle name="Percent 2 4 2 2" xfId="37831"/>
    <cellStyle name="Percent 2 4 2 3" xfId="37832"/>
    <cellStyle name="Percent 2 4 2 4" xfId="37833"/>
    <cellStyle name="Percent 2 4 2_Observations" xfId="37834"/>
    <cellStyle name="Percent 2 4 3" xfId="37835"/>
    <cellStyle name="Percent 2 4 3 2" xfId="37836"/>
    <cellStyle name="Percent 2 4 4" xfId="37837"/>
    <cellStyle name="Percent 2 4 5" xfId="37838"/>
    <cellStyle name="Percent 2 4 6" xfId="37839"/>
    <cellStyle name="Percent 2 4 7" xfId="37840"/>
    <cellStyle name="Percent 2 4 8" xfId="37841"/>
    <cellStyle name="Percent 2 4 9" xfId="37842"/>
    <cellStyle name="Percent 2 4_Observations" xfId="37843"/>
    <cellStyle name="Percent 2 5" xfId="37844"/>
    <cellStyle name="Percent 2 5 2" xfId="37845"/>
    <cellStyle name="Percent 2 6" xfId="37846"/>
    <cellStyle name="Percent 2 6 2" xfId="37847"/>
    <cellStyle name="Percent 2 6 2 2" xfId="37848"/>
    <cellStyle name="Percent 2 6 2 3" xfId="37849"/>
    <cellStyle name="Percent 2 6 2 4" xfId="37850"/>
    <cellStyle name="Percent 2 6 3" xfId="37851"/>
    <cellStyle name="Percent 2 6 4" xfId="37852"/>
    <cellStyle name="Percent 2 6 5" xfId="37853"/>
    <cellStyle name="Percent 2 6 6" xfId="37854"/>
    <cellStyle name="Percent 2 7" xfId="37855"/>
    <cellStyle name="Percent 2 7 2" xfId="37856"/>
    <cellStyle name="Percent 2 7 2 2" xfId="37857"/>
    <cellStyle name="Percent 2 7 2 3" xfId="37858"/>
    <cellStyle name="Percent 2 7 2 4" xfId="37859"/>
    <cellStyle name="Percent 2 7 3" xfId="37860"/>
    <cellStyle name="Percent 2 7 4" xfId="37861"/>
    <cellStyle name="Percent 2 7 5" xfId="37862"/>
    <cellStyle name="Percent 2 7 6" xfId="37863"/>
    <cellStyle name="Percent 2 8" xfId="37864"/>
    <cellStyle name="Percent 2 8 2" xfId="37865"/>
    <cellStyle name="Percent 2 8 3" xfId="37866"/>
    <cellStyle name="Percent 2 8 4" xfId="37867"/>
    <cellStyle name="Percent 2 8 5" xfId="37868"/>
    <cellStyle name="Percent 2 9" xfId="37869"/>
    <cellStyle name="Percent 2 9 2" xfId="37870"/>
    <cellStyle name="Percent 2_Category Summary by LOB" xfId="37871"/>
    <cellStyle name="Percent 20" xfId="37872"/>
    <cellStyle name="Percent 21" xfId="37873"/>
    <cellStyle name="Percent 21 2" xfId="37874"/>
    <cellStyle name="Percent 21_Observations" xfId="37875"/>
    <cellStyle name="Percent 22" xfId="37876"/>
    <cellStyle name="Percent 23" xfId="37877"/>
    <cellStyle name="Percent 23 2" xfId="37878"/>
    <cellStyle name="Percent 23_Observations" xfId="37879"/>
    <cellStyle name="Percent 24" xfId="37880"/>
    <cellStyle name="Percent 24 2" xfId="37881"/>
    <cellStyle name="Percent 24_Observations" xfId="37882"/>
    <cellStyle name="Percent 25" xfId="37883"/>
    <cellStyle name="Percent 25 2" xfId="37884"/>
    <cellStyle name="Percent 25_Observations" xfId="37885"/>
    <cellStyle name="Percent 26" xfId="37886"/>
    <cellStyle name="Percent 26 2" xfId="37887"/>
    <cellStyle name="Percent 26_Observations" xfId="37888"/>
    <cellStyle name="Percent 27" xfId="37889"/>
    <cellStyle name="Percent 27 2" xfId="37890"/>
    <cellStyle name="Percent 27_Observations" xfId="37891"/>
    <cellStyle name="Percent 28" xfId="37892"/>
    <cellStyle name="Percent 28 2" xfId="37893"/>
    <cellStyle name="Percent 29" xfId="37894"/>
    <cellStyle name="Percent 29 2" xfId="37895"/>
    <cellStyle name="Percent 29_Observations" xfId="37896"/>
    <cellStyle name="Percent 3" xfId="37897"/>
    <cellStyle name="Percent 3 2" xfId="37898"/>
    <cellStyle name="Percent 3 2 2" xfId="37899"/>
    <cellStyle name="Percent 3 2 2 2" xfId="37900"/>
    <cellStyle name="Percent 3 2 3" xfId="37901"/>
    <cellStyle name="Percent 3 2_Observations" xfId="37902"/>
    <cellStyle name="Percent 3 3" xfId="37903"/>
    <cellStyle name="Percent 3 3 2" xfId="37904"/>
    <cellStyle name="Percent 3 4" xfId="37905"/>
    <cellStyle name="Percent 3_Category Summary by LOB" xfId="37906"/>
    <cellStyle name="Percent 30" xfId="37907"/>
    <cellStyle name="Percent 31" xfId="37908"/>
    <cellStyle name="Percent 32" xfId="37909"/>
    <cellStyle name="Percent 33" xfId="37910"/>
    <cellStyle name="Percent 34" xfId="37911"/>
    <cellStyle name="Percent 35" xfId="37912"/>
    <cellStyle name="Percent 36" xfId="37913"/>
    <cellStyle name="Percent 37" xfId="37914"/>
    <cellStyle name="Percent 38" xfId="37915"/>
    <cellStyle name="Percent 39" xfId="37916"/>
    <cellStyle name="Percent 4" xfId="37917"/>
    <cellStyle name="Percent 4 2" xfId="37918"/>
    <cellStyle name="Percent 4 2 2" xfId="37919"/>
    <cellStyle name="Percent 4 2 3" xfId="37920"/>
    <cellStyle name="Percent 4 3" xfId="37921"/>
    <cellStyle name="Percent 4 3 2" xfId="37922"/>
    <cellStyle name="Percent 4 4" xfId="37923"/>
    <cellStyle name="Percent 4 5" xfId="37924"/>
    <cellStyle name="Percent 4_Observations" xfId="37925"/>
    <cellStyle name="Percent 40" xfId="37926"/>
    <cellStyle name="Percent 41" xfId="37927"/>
    <cellStyle name="Percent 42" xfId="37928"/>
    <cellStyle name="Percent 43" xfId="37929"/>
    <cellStyle name="Percent 44" xfId="37930"/>
    <cellStyle name="Percent 45" xfId="37931"/>
    <cellStyle name="Percent 46" xfId="37932"/>
    <cellStyle name="Percent 47" xfId="37933"/>
    <cellStyle name="Percent 48" xfId="37934"/>
    <cellStyle name="Percent 49" xfId="37935"/>
    <cellStyle name="Percent 5" xfId="37936"/>
    <cellStyle name="Percent 5 2" xfId="37937"/>
    <cellStyle name="Percent 5 2 2" xfId="37938"/>
    <cellStyle name="Percent 5 3" xfId="37939"/>
    <cellStyle name="Percent 5 3 2" xfId="37940"/>
    <cellStyle name="Percent 5_Category Summary by LOB" xfId="37941"/>
    <cellStyle name="Percent 50" xfId="37942"/>
    <cellStyle name="Percent 51" xfId="37943"/>
    <cellStyle name="Percent 52" xfId="37944"/>
    <cellStyle name="Percent 53" xfId="37945"/>
    <cellStyle name="Percent 54" xfId="37946"/>
    <cellStyle name="Percent 55" xfId="37947"/>
    <cellStyle name="Percent 56" xfId="37948"/>
    <cellStyle name="Percent 57" xfId="37949"/>
    <cellStyle name="Percent 58" xfId="37950"/>
    <cellStyle name="Percent 59" xfId="37951"/>
    <cellStyle name="Percent 6" xfId="37952"/>
    <cellStyle name="Percent 6 2" xfId="37953"/>
    <cellStyle name="Percent 6 2 2" xfId="37954"/>
    <cellStyle name="Percent 6 3" xfId="37955"/>
    <cellStyle name="Percent 6_Observations" xfId="37956"/>
    <cellStyle name="Percent 60" xfId="37957"/>
    <cellStyle name="Percent 61" xfId="37958"/>
    <cellStyle name="Percent 62" xfId="37959"/>
    <cellStyle name="Percent 63" xfId="37960"/>
    <cellStyle name="Percent 64" xfId="37961"/>
    <cellStyle name="Percent 65" xfId="37962"/>
    <cellStyle name="Percent 66" xfId="37963"/>
    <cellStyle name="Percent 67" xfId="37964"/>
    <cellStyle name="Percent 68" xfId="37965"/>
    <cellStyle name="Percent 69" xfId="37966"/>
    <cellStyle name="Percent 7" xfId="37967"/>
    <cellStyle name="Percent 7 2" xfId="37968"/>
    <cellStyle name="Percent 7 2 2" xfId="37969"/>
    <cellStyle name="Percent 7 2 3" xfId="37970"/>
    <cellStyle name="Percent 7 2 4" xfId="37971"/>
    <cellStyle name="Percent 7 3" xfId="37972"/>
    <cellStyle name="Percent 7 4" xfId="37973"/>
    <cellStyle name="Percent 7 5" xfId="37974"/>
    <cellStyle name="Percent 7_Observations" xfId="37975"/>
    <cellStyle name="Percent 70" xfId="37976"/>
    <cellStyle name="Percent 71" xfId="37977"/>
    <cellStyle name="Percent 72" xfId="37978"/>
    <cellStyle name="Percent 8" xfId="37979"/>
    <cellStyle name="Percent 8 2" xfId="37980"/>
    <cellStyle name="Percent 8 2 2" xfId="37981"/>
    <cellStyle name="Percent 8 3" xfId="37982"/>
    <cellStyle name="Percent 8 4" xfId="37983"/>
    <cellStyle name="Percent 8_Observations" xfId="37984"/>
    <cellStyle name="Percent 9" xfId="37985"/>
    <cellStyle name="Percent 9 2" xfId="37986"/>
    <cellStyle name="Percent 9 2 2" xfId="37987"/>
    <cellStyle name="Percent 9 2 2 2" xfId="37988"/>
    <cellStyle name="Percent 9 2 2 3" xfId="37989"/>
    <cellStyle name="Percent 9 2 3" xfId="37990"/>
    <cellStyle name="Percent 9 2 4" xfId="37991"/>
    <cellStyle name="Percent 9 2 5" xfId="37992"/>
    <cellStyle name="Percent 9 3" xfId="37993"/>
    <cellStyle name="Percent 9 3 2" xfId="37994"/>
    <cellStyle name="Percent 9 3 2 2" xfId="37995"/>
    <cellStyle name="Percent 9 3 2 3" xfId="37996"/>
    <cellStyle name="Percent 9 3 3" xfId="37997"/>
    <cellStyle name="Percent 9 3 4" xfId="37998"/>
    <cellStyle name="Percent 9 4" xfId="37999"/>
    <cellStyle name="Percent 9 4 2" xfId="38000"/>
    <cellStyle name="Percent 9 4 3" xfId="38001"/>
    <cellStyle name="Percent 9 5" xfId="38002"/>
    <cellStyle name="Percent 9 6" xfId="38003"/>
    <cellStyle name="Percent 9 7" xfId="38004"/>
    <cellStyle name="Percent 9_Observations" xfId="38005"/>
    <cellStyle name="percent har" xfId="38006"/>
    <cellStyle name="Percent Hard" xfId="38007"/>
    <cellStyle name="Percent Hard 2" xfId="38008"/>
    <cellStyle name="Percent Hard 3" xfId="38009"/>
    <cellStyle name="Percent Hard_Observations" xfId="38010"/>
    <cellStyle name="Percent*" xfId="38011"/>
    <cellStyle name="Percent* 2" xfId="38012"/>
    <cellStyle name="Percent* 3" xfId="38013"/>
    <cellStyle name="Percent*_Observations" xfId="38014"/>
    <cellStyle name="Percent[2]" xfId="38015"/>
    <cellStyle name="Percent[3]" xfId="38016"/>
    <cellStyle name="Percent0" xfId="38017"/>
    <cellStyle name="Percent1" xfId="38018"/>
    <cellStyle name="Percent1 2" xfId="38019"/>
    <cellStyle name="Percent1_Observations" xfId="38020"/>
    <cellStyle name="Percent1Blue" xfId="38021"/>
    <cellStyle name="Percent1ormal" xfId="38022"/>
    <cellStyle name="Percent1ormal 2" xfId="38023"/>
    <cellStyle name="Percent1ormal 2 2" xfId="38024"/>
    <cellStyle name="Percent1ormal 3" xfId="38025"/>
    <cellStyle name="Percent2" xfId="38026"/>
    <cellStyle name="Percent2 2" xfId="38027"/>
    <cellStyle name="Percent2_Observations" xfId="38028"/>
    <cellStyle name="Percent2Blue" xfId="38029"/>
    <cellStyle name="percentage" xfId="38030"/>
    <cellStyle name="Percentage [0]" xfId="38031"/>
    <cellStyle name="Percentage [1]" xfId="38032"/>
    <cellStyle name="Percentage [2]" xfId="38033"/>
    <cellStyle name="Percentage 2" xfId="38034"/>
    <cellStyle name="Percentage 3" xfId="38035"/>
    <cellStyle name="Percentage 4" xfId="38036"/>
    <cellStyle name="Percentage 5" xfId="38037"/>
    <cellStyle name="Percentage_AccentCare - HHP  Model_v26" xfId="38038"/>
    <cellStyle name="PercentSales" xfId="38039"/>
    <cellStyle name="PercentSales 2" xfId="38040"/>
    <cellStyle name="PercentSales_Observations" xfId="38041"/>
    <cellStyle name="perecent" xfId="38042"/>
    <cellStyle name="Perlong" xfId="38043"/>
    <cellStyle name="Pounds" xfId="38044"/>
    <cellStyle name="Pounds1" xfId="38045"/>
    <cellStyle name="Price" xfId="38046"/>
    <cellStyle name="Price 2" xfId="38047"/>
    <cellStyle name="PriceUn" xfId="38048"/>
    <cellStyle name="prin" xfId="38049"/>
    <cellStyle name="Private" xfId="38050"/>
    <cellStyle name="Private 2" xfId="38051"/>
    <cellStyle name="Private 2 2" xfId="38052"/>
    <cellStyle name="Private 2_Observations" xfId="38053"/>
    <cellStyle name="Private 3" xfId="38054"/>
    <cellStyle name="Private 3 2" xfId="38055"/>
    <cellStyle name="Private 3_Observations" xfId="38056"/>
    <cellStyle name="Private 4" xfId="38057"/>
    <cellStyle name="Private 5" xfId="38058"/>
    <cellStyle name="Private 6" xfId="38059"/>
    <cellStyle name="Private_Observations" xfId="38060"/>
    <cellStyle name="Private1" xfId="38061"/>
    <cellStyle name="Private1 2" xfId="38062"/>
    <cellStyle name="Private1_Observations" xfId="38063"/>
    <cellStyle name="Product Name" xfId="38064"/>
    <cellStyle name="Product Name 2" xfId="38065"/>
    <cellStyle name="Product Name 3" xfId="38066"/>
    <cellStyle name="Product Name_Observations" xfId="38067"/>
    <cellStyle name="ProjectionInput" xfId="38068"/>
    <cellStyle name="ProjectionInput 2" xfId="38069"/>
    <cellStyle name="ProjectionInput 3" xfId="38070"/>
    <cellStyle name="ProjectionInput 4" xfId="38071"/>
    <cellStyle name="ProjectionInput 5" xfId="38072"/>
    <cellStyle name="ProjectionInput_Observations" xfId="38073"/>
    <cellStyle name="PS_Deptls" xfId="38074"/>
    <cellStyle name="PSChar" xfId="38075"/>
    <cellStyle name="PSChar 2" xfId="38076"/>
    <cellStyle name="PSChar 3" xfId="38077"/>
    <cellStyle name="PSChar 4" xfId="38078"/>
    <cellStyle name="PSChar_Observations" xfId="38079"/>
    <cellStyle name="PSDate" xfId="38080"/>
    <cellStyle name="PSDec" xfId="38081"/>
    <cellStyle name="PSHeading" xfId="38082"/>
    <cellStyle name="PSHeading 2" xfId="38083"/>
    <cellStyle name="PSHeading 3" xfId="38084"/>
    <cellStyle name="PSHeading 4" xfId="38085"/>
    <cellStyle name="PSHeading_Observations" xfId="38086"/>
    <cellStyle name="PSInt" xfId="38087"/>
    <cellStyle name="PSSpacer" xfId="38088"/>
    <cellStyle name="PSSpacer 2" xfId="38089"/>
    <cellStyle name="PSSpacer 3" xfId="38090"/>
    <cellStyle name="PSSpacer 4" xfId="38091"/>
    <cellStyle name="PSSpacer_Observations" xfId="38092"/>
    <cellStyle name="pt" xfId="38093"/>
    <cellStyle name="pt 2" xfId="38094"/>
    <cellStyle name="pt 3" xfId="38095"/>
    <cellStyle name="pt_Observations" xfId="38096"/>
    <cellStyle name="purple" xfId="38097"/>
    <cellStyle name="purple 2" xfId="38098"/>
    <cellStyle name="purple 2 2" xfId="38099"/>
    <cellStyle name="purple 3" xfId="38100"/>
    <cellStyle name="q" xfId="38101"/>
    <cellStyle name="q_AVP" xfId="38102"/>
    <cellStyle name="q_AVP_Comps 2" xfId="38103"/>
    <cellStyle name="q_AVP_Graphic Depiction - NO DEV" xfId="38104"/>
    <cellStyle name="q_AVP_Graphic Depiction - NO DEV_Comps 2" xfId="38105"/>
    <cellStyle name="q_AVP_Graphic Depiction - NO DEV_MASTER M&amp;A TRANSACTION DATABASE" xfId="38106"/>
    <cellStyle name="q_AVP_Graphic Depiction - NO DEV_Sheet1" xfId="38107"/>
    <cellStyle name="q_AVP_MASTER M&amp;A TRANSACTION DATABASE" xfId="38108"/>
    <cellStyle name="q_AVP_Sheet1" xfId="38109"/>
    <cellStyle name="q_AVP_THEsumPage (2)" xfId="38110"/>
    <cellStyle name="q_AVP_THEsumPage (2)_Comps 2" xfId="38111"/>
    <cellStyle name="q_AVP_THEsumPage (2)_MASTER M&amp;A TRANSACTION DATABASE" xfId="38112"/>
    <cellStyle name="q_AVP_THEsumPage (2)_Sheet1" xfId="38113"/>
    <cellStyle name="q_AVP_Valuation Summary Graphics" xfId="38114"/>
    <cellStyle name="q_AVP_Valuation Summary Graphics_Comps 2" xfId="38115"/>
    <cellStyle name="q_AVP_Valuation Summary Graphics_MASTER M&amp;A TRANSACTION DATABASE" xfId="38116"/>
    <cellStyle name="q_AVP_Valuation Summary Graphics_Sheet1" xfId="38117"/>
    <cellStyle name="q_Comps 2" xfId="38118"/>
    <cellStyle name="q_CompSheet" xfId="38119"/>
    <cellStyle name="q_Disc Analysis" xfId="38120"/>
    <cellStyle name="q_Disc Analysis_Comps 2" xfId="38121"/>
    <cellStyle name="q_Disc Analysis_CompSheet" xfId="38122"/>
    <cellStyle name="q_Disc Analysis_CompSheet_Comps 2" xfId="38123"/>
    <cellStyle name="q_Disc Analysis_CompSheet_MASTER M&amp;A TRANSACTION DATABASE" xfId="38124"/>
    <cellStyle name="q_Disc Analysis_CompSheet_Sheet1" xfId="38125"/>
    <cellStyle name="q_Disc Analysis_Fairness Opinion Valuation 4-23a.xls Chart 1" xfId="38126"/>
    <cellStyle name="q_Disc Analysis_Fairness Opinion Valuation 4-23a.xls Chart 1_Comps 2" xfId="38127"/>
    <cellStyle name="q_Disc Analysis_Fairness Opinion Valuation 4-23a.xls Chart 1_MASTER M&amp;A TRANSACTION DATABASE" xfId="38128"/>
    <cellStyle name="q_Disc Analysis_Fairness Opinion Valuation 4-23a.xls Chart 1_Sheet1" xfId="38129"/>
    <cellStyle name="q_Disc Analysis_MASTER M&amp;A TRANSACTION DATABASE" xfId="38130"/>
    <cellStyle name="q_Disc Analysis_PowerValuation.xls Chart 21" xfId="38131"/>
    <cellStyle name="q_Disc Analysis_PowerValuation.xls Chart 21_Comps 2" xfId="38132"/>
    <cellStyle name="q_Disc Analysis_PowerValuation.xls Chart 21_MASTER M&amp;A TRANSACTION DATABASE" xfId="38133"/>
    <cellStyle name="q_Disc Analysis_PowerValuation.xls Chart 21_Sheet1" xfId="38134"/>
    <cellStyle name="q_Disc Analysis_PowerValuation.xls Chart 28" xfId="38135"/>
    <cellStyle name="q_Disc Analysis_PowerValuation.xls Chart 28_Comps 2" xfId="38136"/>
    <cellStyle name="q_Disc Analysis_PowerValuation.xls Chart 28_MASTER M&amp;A TRANSACTION DATABASE" xfId="38137"/>
    <cellStyle name="q_Disc Analysis_PowerValuation.xls Chart 28_Sheet1" xfId="38138"/>
    <cellStyle name="q_Disc Analysis_Sheet1" xfId="38139"/>
    <cellStyle name="q_Disc Analysis_THEsumPage (2)" xfId="38140"/>
    <cellStyle name="q_Disc Analysis_THEsumPage (2)_Comps 2" xfId="38141"/>
    <cellStyle name="q_Disc Analysis_THEsumPage (2)_MASTER M&amp;A TRANSACTION DATABASE" xfId="38142"/>
    <cellStyle name="q_Disc Analysis_THEsumPage (2)_Sheet1" xfId="38143"/>
    <cellStyle name="q_Disc Analysis_Valuation summaries" xfId="38144"/>
    <cellStyle name="q_Disc Analysis_Valuation summaries_Comps 2" xfId="38145"/>
    <cellStyle name="q_Disc Analysis_Valuation summaries_MASTER M&amp;A TRANSACTION DATABASE" xfId="38146"/>
    <cellStyle name="q_Disc Analysis_Valuation summaries_Sheet1" xfId="38147"/>
    <cellStyle name="q_Fairness Opinion Valuation 4-23a.xls Chart 1" xfId="38148"/>
    <cellStyle name="q_MASTER M&amp;A TRANSACTION DATABASE" xfId="38149"/>
    <cellStyle name="q_Merg Cons" xfId="38150"/>
    <cellStyle name="q_Merg Cons_Comps 2" xfId="38151"/>
    <cellStyle name="q_Merg Cons_CompSheet" xfId="38152"/>
    <cellStyle name="q_Merg Cons_CompSheet_Comps 2" xfId="38153"/>
    <cellStyle name="q_Merg Cons_CompSheet_MASTER M&amp;A TRANSACTION DATABASE" xfId="38154"/>
    <cellStyle name="q_Merg Cons_CompSheet_Sheet1" xfId="38155"/>
    <cellStyle name="q_Merg Cons_Fairness Opinion Valuation 4-23a.xls Chart 1" xfId="38156"/>
    <cellStyle name="q_Merg Cons_Fairness Opinion Valuation 4-23a.xls Chart 1_Comps 2" xfId="38157"/>
    <cellStyle name="q_Merg Cons_Fairness Opinion Valuation 4-23a.xls Chart 1_MASTER M&amp;A TRANSACTION DATABASE" xfId="38158"/>
    <cellStyle name="q_Merg Cons_Fairness Opinion Valuation 4-23a.xls Chart 1_Sheet1" xfId="38159"/>
    <cellStyle name="q_Merg Cons_MASTER M&amp;A TRANSACTION DATABASE" xfId="38160"/>
    <cellStyle name="q_Merg Cons_PowerValuation.xls Chart 21" xfId="38161"/>
    <cellStyle name="q_Merg Cons_PowerValuation.xls Chart 21_Comps 2" xfId="38162"/>
    <cellStyle name="q_Merg Cons_PowerValuation.xls Chart 21_MASTER M&amp;A TRANSACTION DATABASE" xfId="38163"/>
    <cellStyle name="q_Merg Cons_PowerValuation.xls Chart 21_Sheet1" xfId="38164"/>
    <cellStyle name="q_Merg Cons_PowerValuation.xls Chart 28" xfId="38165"/>
    <cellStyle name="q_Merg Cons_PowerValuation.xls Chart 28_Comps 2" xfId="38166"/>
    <cellStyle name="q_Merg Cons_PowerValuation.xls Chart 28_MASTER M&amp;A TRANSACTION DATABASE" xfId="38167"/>
    <cellStyle name="q_Merg Cons_PowerValuation.xls Chart 28_Sheet1" xfId="38168"/>
    <cellStyle name="q_Merg Cons_Sheet1" xfId="38169"/>
    <cellStyle name="q_Merg Cons_THEsumPage (2)" xfId="38170"/>
    <cellStyle name="q_Merg Cons_THEsumPage (2)_Comps 2" xfId="38171"/>
    <cellStyle name="q_Merg Cons_THEsumPage (2)_MASTER M&amp;A TRANSACTION DATABASE" xfId="38172"/>
    <cellStyle name="q_Merg Cons_THEsumPage (2)_Sheet1" xfId="38173"/>
    <cellStyle name="q_Merg Cons_Valuation summaries" xfId="38174"/>
    <cellStyle name="q_Merg Cons_Valuation summaries_Comps 2" xfId="38175"/>
    <cellStyle name="q_Merg Cons_Valuation summaries_MASTER M&amp;A TRANSACTION DATABASE" xfId="38176"/>
    <cellStyle name="q_Merg Cons_Valuation summaries_Sheet1" xfId="38177"/>
    <cellStyle name="q_PowerValuation.xls Chart 21" xfId="38178"/>
    <cellStyle name="q_PowerValuation.xls Chart 28" xfId="38179"/>
    <cellStyle name="q_Proj10" xfId="38180"/>
    <cellStyle name="q_Proj10_AVP" xfId="38181"/>
    <cellStyle name="q_Proj10_AVP_Comps 2" xfId="38182"/>
    <cellStyle name="q_Proj10_AVP_Graphic Depiction - NO DEV" xfId="38183"/>
    <cellStyle name="q_Proj10_AVP_Graphic Depiction - NO DEV_Comps 2" xfId="38184"/>
    <cellStyle name="q_Proj10_AVP_Graphic Depiction - NO DEV_MASTER M&amp;A TRANSACTION DATABASE" xfId="38185"/>
    <cellStyle name="q_Proj10_AVP_Graphic Depiction - NO DEV_Sheet1" xfId="38186"/>
    <cellStyle name="q_Proj10_AVP_MASTER M&amp;A TRANSACTION DATABASE" xfId="38187"/>
    <cellStyle name="q_Proj10_AVP_Sheet1" xfId="38188"/>
    <cellStyle name="q_Proj10_AVP_THEsumPage (2)" xfId="38189"/>
    <cellStyle name="q_Proj10_AVP_THEsumPage (2)_Comps 2" xfId="38190"/>
    <cellStyle name="q_Proj10_AVP_THEsumPage (2)_MASTER M&amp;A TRANSACTION DATABASE" xfId="38191"/>
    <cellStyle name="q_Proj10_AVP_THEsumPage (2)_Sheet1" xfId="38192"/>
    <cellStyle name="q_Proj10_AVP_Valuation Summary Graphics" xfId="38193"/>
    <cellStyle name="q_Proj10_AVP_Valuation Summary Graphics_Comps 2" xfId="38194"/>
    <cellStyle name="q_Proj10_AVP_Valuation Summary Graphics_MASTER M&amp;A TRANSACTION DATABASE" xfId="38195"/>
    <cellStyle name="q_Proj10_AVP_Valuation Summary Graphics_Sheet1" xfId="38196"/>
    <cellStyle name="q_Proj10_Comps 2" xfId="38197"/>
    <cellStyle name="q_Proj10_CompSheet" xfId="38198"/>
    <cellStyle name="q_Proj10_Disc Analysis" xfId="38199"/>
    <cellStyle name="q_Proj10_Disc Analysis_Comps 2" xfId="38200"/>
    <cellStyle name="q_Proj10_Disc Analysis_CompSheet" xfId="38201"/>
    <cellStyle name="q_Proj10_Disc Analysis_CompSheet_Comps 2" xfId="38202"/>
    <cellStyle name="q_Proj10_Disc Analysis_CompSheet_MASTER M&amp;A TRANSACTION DATABASE" xfId="38203"/>
    <cellStyle name="q_Proj10_Disc Analysis_CompSheet_Sheet1" xfId="38204"/>
    <cellStyle name="q_Proj10_Disc Analysis_Fairness Opinion Valuation 4-23a.xls Chart 1" xfId="38205"/>
    <cellStyle name="q_Proj10_Disc Analysis_Fairness Opinion Valuation 4-23a.xls Chart 1_Comps 2" xfId="38206"/>
    <cellStyle name="q_Proj10_Disc Analysis_Fairness Opinion Valuation 4-23a.xls Chart 1_MASTER M&amp;A TRANSACTION DATABASE" xfId="38207"/>
    <cellStyle name="q_Proj10_Disc Analysis_Fairness Opinion Valuation 4-23a.xls Chart 1_Sheet1" xfId="38208"/>
    <cellStyle name="q_Proj10_Disc Analysis_MASTER M&amp;A TRANSACTION DATABASE" xfId="38209"/>
    <cellStyle name="q_Proj10_Disc Analysis_PowerValuation.xls Chart 21" xfId="38210"/>
    <cellStyle name="q_Proj10_Disc Analysis_PowerValuation.xls Chart 21_Comps 2" xfId="38211"/>
    <cellStyle name="q_Proj10_Disc Analysis_PowerValuation.xls Chart 21_MASTER M&amp;A TRANSACTION DATABASE" xfId="38212"/>
    <cellStyle name="q_Proj10_Disc Analysis_PowerValuation.xls Chart 21_Sheet1" xfId="38213"/>
    <cellStyle name="q_Proj10_Disc Analysis_PowerValuation.xls Chart 28" xfId="38214"/>
    <cellStyle name="q_Proj10_Disc Analysis_PowerValuation.xls Chart 28_Comps 2" xfId="38215"/>
    <cellStyle name="q_Proj10_Disc Analysis_PowerValuation.xls Chart 28_MASTER M&amp;A TRANSACTION DATABASE" xfId="38216"/>
    <cellStyle name="q_Proj10_Disc Analysis_PowerValuation.xls Chart 28_Sheet1" xfId="38217"/>
    <cellStyle name="q_Proj10_Disc Analysis_Sheet1" xfId="38218"/>
    <cellStyle name="q_Proj10_Disc Analysis_THEsumPage (2)" xfId="38219"/>
    <cellStyle name="q_Proj10_Disc Analysis_THEsumPage (2)_Comps 2" xfId="38220"/>
    <cellStyle name="q_Proj10_Disc Analysis_THEsumPage (2)_MASTER M&amp;A TRANSACTION DATABASE" xfId="38221"/>
    <cellStyle name="q_Proj10_Disc Analysis_THEsumPage (2)_Sheet1" xfId="38222"/>
    <cellStyle name="q_Proj10_Disc Analysis_Valuation summaries" xfId="38223"/>
    <cellStyle name="q_Proj10_Disc Analysis_Valuation summaries_Comps 2" xfId="38224"/>
    <cellStyle name="q_Proj10_Disc Analysis_Valuation summaries_MASTER M&amp;A TRANSACTION DATABASE" xfId="38225"/>
    <cellStyle name="q_Proj10_Disc Analysis_Valuation summaries_Sheet1" xfId="38226"/>
    <cellStyle name="q_Proj10_Fairness Opinion Valuation 4-23a.xls Chart 1" xfId="38227"/>
    <cellStyle name="q_Proj10_MASTER M&amp;A TRANSACTION DATABASE" xfId="38228"/>
    <cellStyle name="q_Proj10_Merg Cons" xfId="38229"/>
    <cellStyle name="q_Proj10_Merg Cons_Comps 2" xfId="38230"/>
    <cellStyle name="q_Proj10_Merg Cons_CompSheet" xfId="38231"/>
    <cellStyle name="q_Proj10_Merg Cons_CompSheet_Comps 2" xfId="38232"/>
    <cellStyle name="q_Proj10_Merg Cons_CompSheet_MASTER M&amp;A TRANSACTION DATABASE" xfId="38233"/>
    <cellStyle name="q_Proj10_Merg Cons_CompSheet_Sheet1" xfId="38234"/>
    <cellStyle name="q_Proj10_Merg Cons_Fairness Opinion Valuation 4-23a.xls Chart 1" xfId="38235"/>
    <cellStyle name="q_Proj10_Merg Cons_Fairness Opinion Valuation 4-23a.xls Chart 1_Comps 2" xfId="38236"/>
    <cellStyle name="q_Proj10_Merg Cons_Fairness Opinion Valuation 4-23a.xls Chart 1_MASTER M&amp;A TRANSACTION DATABASE" xfId="38237"/>
    <cellStyle name="q_Proj10_Merg Cons_Fairness Opinion Valuation 4-23a.xls Chart 1_Sheet1" xfId="38238"/>
    <cellStyle name="q_Proj10_Merg Cons_MASTER M&amp;A TRANSACTION DATABASE" xfId="38239"/>
    <cellStyle name="q_Proj10_Merg Cons_PowerValuation.xls Chart 21" xfId="38240"/>
    <cellStyle name="q_Proj10_Merg Cons_PowerValuation.xls Chart 21_Comps 2" xfId="38241"/>
    <cellStyle name="q_Proj10_Merg Cons_PowerValuation.xls Chart 21_MASTER M&amp;A TRANSACTION DATABASE" xfId="38242"/>
    <cellStyle name="q_Proj10_Merg Cons_PowerValuation.xls Chart 21_Sheet1" xfId="38243"/>
    <cellStyle name="q_Proj10_Merg Cons_PowerValuation.xls Chart 28" xfId="38244"/>
    <cellStyle name="q_Proj10_Merg Cons_PowerValuation.xls Chart 28_Comps 2" xfId="38245"/>
    <cellStyle name="q_Proj10_Merg Cons_PowerValuation.xls Chart 28_MASTER M&amp;A TRANSACTION DATABASE" xfId="38246"/>
    <cellStyle name="q_Proj10_Merg Cons_PowerValuation.xls Chart 28_Sheet1" xfId="38247"/>
    <cellStyle name="q_Proj10_Merg Cons_Sheet1" xfId="38248"/>
    <cellStyle name="q_Proj10_Merg Cons_THEsumPage (2)" xfId="38249"/>
    <cellStyle name="q_Proj10_Merg Cons_THEsumPage (2)_Comps 2" xfId="38250"/>
    <cellStyle name="q_Proj10_Merg Cons_THEsumPage (2)_MASTER M&amp;A TRANSACTION DATABASE" xfId="38251"/>
    <cellStyle name="q_Proj10_Merg Cons_THEsumPage (2)_Sheet1" xfId="38252"/>
    <cellStyle name="q_Proj10_Merg Cons_Valuation summaries" xfId="38253"/>
    <cellStyle name="q_Proj10_Merg Cons_Valuation summaries_Comps 2" xfId="38254"/>
    <cellStyle name="q_Proj10_Merg Cons_Valuation summaries_MASTER M&amp;A TRANSACTION DATABASE" xfId="38255"/>
    <cellStyle name="q_Proj10_Merg Cons_Valuation summaries_Sheet1" xfId="38256"/>
    <cellStyle name="q_Proj10_PowerValuation.xls Chart 21" xfId="38257"/>
    <cellStyle name="q_Proj10_PowerValuation.xls Chart 28" xfId="38258"/>
    <cellStyle name="q_Proj10_Sensitivity" xfId="38259"/>
    <cellStyle name="q_Proj10_Sensitivity_Comps 2" xfId="38260"/>
    <cellStyle name="q_Proj10_Sensitivity_CompSheet" xfId="38261"/>
    <cellStyle name="q_Proj10_Sensitivity_CompSheet_Comps 2" xfId="38262"/>
    <cellStyle name="q_Proj10_Sensitivity_CompSheet_MASTER M&amp;A TRANSACTION DATABASE" xfId="38263"/>
    <cellStyle name="q_Proj10_Sensitivity_CompSheet_Sheet1" xfId="38264"/>
    <cellStyle name="q_Proj10_Sensitivity_Fairness Opinion Valuation 4-23a.xls Chart 1" xfId="38265"/>
    <cellStyle name="q_Proj10_Sensitivity_Fairness Opinion Valuation 4-23a.xls Chart 1_Comps 2" xfId="38266"/>
    <cellStyle name="q_Proj10_Sensitivity_Fairness Opinion Valuation 4-23a.xls Chart 1_MASTER M&amp;A TRANSACTION DATABASE" xfId="38267"/>
    <cellStyle name="q_Proj10_Sensitivity_Fairness Opinion Valuation 4-23a.xls Chart 1_Sheet1" xfId="38268"/>
    <cellStyle name="q_Proj10_Sensitivity_MASTER M&amp;A TRANSACTION DATABASE" xfId="38269"/>
    <cellStyle name="q_Proj10_Sensitivity_PowerValuation.xls Chart 21" xfId="38270"/>
    <cellStyle name="q_Proj10_Sensitivity_PowerValuation.xls Chart 21_Comps 2" xfId="38271"/>
    <cellStyle name="q_Proj10_Sensitivity_PowerValuation.xls Chart 21_MASTER M&amp;A TRANSACTION DATABASE" xfId="38272"/>
    <cellStyle name="q_Proj10_Sensitivity_PowerValuation.xls Chart 21_Sheet1" xfId="38273"/>
    <cellStyle name="q_Proj10_Sensitivity_PowerValuation.xls Chart 28" xfId="38274"/>
    <cellStyle name="q_Proj10_Sensitivity_PowerValuation.xls Chart 28_Comps 2" xfId="38275"/>
    <cellStyle name="q_Proj10_Sensitivity_PowerValuation.xls Chart 28_MASTER M&amp;A TRANSACTION DATABASE" xfId="38276"/>
    <cellStyle name="q_Proj10_Sensitivity_PowerValuation.xls Chart 28_Sheet1" xfId="38277"/>
    <cellStyle name="q_Proj10_Sensitivity_Sheet1" xfId="38278"/>
    <cellStyle name="q_Proj10_Sensitivity_THEsumPage (2)" xfId="38279"/>
    <cellStyle name="q_Proj10_Sensitivity_THEsumPage (2)_Comps 2" xfId="38280"/>
    <cellStyle name="q_Proj10_Sensitivity_THEsumPage (2)_MASTER M&amp;A TRANSACTION DATABASE" xfId="38281"/>
    <cellStyle name="q_Proj10_Sensitivity_THEsumPage (2)_Sheet1" xfId="38282"/>
    <cellStyle name="q_Proj10_Sensitivity_Valuation summaries" xfId="38283"/>
    <cellStyle name="q_Proj10_Sensitivity_Valuation summaries_Comps 2" xfId="38284"/>
    <cellStyle name="q_Proj10_Sensitivity_Valuation summaries_MASTER M&amp;A TRANSACTION DATABASE" xfId="38285"/>
    <cellStyle name="q_Proj10_Sensitivity_Valuation summaries_Sheet1" xfId="38286"/>
    <cellStyle name="q_Proj10_Sheet1" xfId="38287"/>
    <cellStyle name="q_Proj10_show-hold" xfId="38288"/>
    <cellStyle name="q_Proj10_show-hold_Comps 2" xfId="38289"/>
    <cellStyle name="q_Proj10_show-hold_Graphic Depiction - NO DEV" xfId="38290"/>
    <cellStyle name="q_Proj10_show-hold_Graphic Depiction - NO DEV_Comps 2" xfId="38291"/>
    <cellStyle name="q_Proj10_show-hold_Graphic Depiction - NO DEV_MASTER M&amp;A TRANSACTION DATABASE" xfId="38292"/>
    <cellStyle name="q_Proj10_show-hold_Graphic Depiction - NO DEV_Sheet1" xfId="38293"/>
    <cellStyle name="q_Proj10_show-hold_MASTER M&amp;A TRANSACTION DATABASE" xfId="38294"/>
    <cellStyle name="q_Proj10_show-hold_Sheet1" xfId="38295"/>
    <cellStyle name="q_Proj10_show-hold_THEsumPage (2)" xfId="38296"/>
    <cellStyle name="q_Proj10_show-hold_THEsumPage (2)_Comps 2" xfId="38297"/>
    <cellStyle name="q_Proj10_show-hold_THEsumPage (2)_MASTER M&amp;A TRANSACTION DATABASE" xfId="38298"/>
    <cellStyle name="q_Proj10_show-hold_THEsumPage (2)_Sheet1" xfId="38299"/>
    <cellStyle name="q_Proj10_show-hold_Valuation Summary Graphics" xfId="38300"/>
    <cellStyle name="q_Proj10_show-hold_Valuation Summary Graphics_Comps 2" xfId="38301"/>
    <cellStyle name="q_Proj10_show-hold_Valuation Summary Graphics_MASTER M&amp;A TRANSACTION DATABASE" xfId="38302"/>
    <cellStyle name="q_Proj10_show-hold_Valuation Summary Graphics_Sheet1" xfId="38303"/>
    <cellStyle name="q_Proj10_THEsumPage (2)" xfId="38304"/>
    <cellStyle name="q_Proj10_Valuation summaries" xfId="38305"/>
    <cellStyle name="q_Proj10_WACC-CableCar" xfId="38306"/>
    <cellStyle name="q_Proj10_WACC-CableCar_THEsumPage (2)" xfId="38307"/>
    <cellStyle name="q_Sensitivity" xfId="38308"/>
    <cellStyle name="q_Sensitivity_Comps 2" xfId="38309"/>
    <cellStyle name="q_Sensitivity_CompSheet" xfId="38310"/>
    <cellStyle name="q_Sensitivity_CompSheet_Comps 2" xfId="38311"/>
    <cellStyle name="q_Sensitivity_CompSheet_MASTER M&amp;A TRANSACTION DATABASE" xfId="38312"/>
    <cellStyle name="q_Sensitivity_CompSheet_Sheet1" xfId="38313"/>
    <cellStyle name="q_Sensitivity_Fairness Opinion Valuation 4-23a.xls Chart 1" xfId="38314"/>
    <cellStyle name="q_Sensitivity_Fairness Opinion Valuation 4-23a.xls Chart 1_Comps 2" xfId="38315"/>
    <cellStyle name="q_Sensitivity_Fairness Opinion Valuation 4-23a.xls Chart 1_MASTER M&amp;A TRANSACTION DATABASE" xfId="38316"/>
    <cellStyle name="q_Sensitivity_Fairness Opinion Valuation 4-23a.xls Chart 1_Sheet1" xfId="38317"/>
    <cellStyle name="q_Sensitivity_MASTER M&amp;A TRANSACTION DATABASE" xfId="38318"/>
    <cellStyle name="q_Sensitivity_PowerValuation.xls Chart 21" xfId="38319"/>
    <cellStyle name="q_Sensitivity_PowerValuation.xls Chart 21_Comps 2" xfId="38320"/>
    <cellStyle name="q_Sensitivity_PowerValuation.xls Chart 21_MASTER M&amp;A TRANSACTION DATABASE" xfId="38321"/>
    <cellStyle name="q_Sensitivity_PowerValuation.xls Chart 21_Sheet1" xfId="38322"/>
    <cellStyle name="q_Sensitivity_PowerValuation.xls Chart 28" xfId="38323"/>
    <cellStyle name="q_Sensitivity_PowerValuation.xls Chart 28_Comps 2" xfId="38324"/>
    <cellStyle name="q_Sensitivity_PowerValuation.xls Chart 28_MASTER M&amp;A TRANSACTION DATABASE" xfId="38325"/>
    <cellStyle name="q_Sensitivity_PowerValuation.xls Chart 28_Sheet1" xfId="38326"/>
    <cellStyle name="q_Sensitivity_Sheet1" xfId="38327"/>
    <cellStyle name="q_Sensitivity_THEsumPage (2)" xfId="38328"/>
    <cellStyle name="q_Sensitivity_THEsumPage (2)_Comps 2" xfId="38329"/>
    <cellStyle name="q_Sensitivity_THEsumPage (2)_MASTER M&amp;A TRANSACTION DATABASE" xfId="38330"/>
    <cellStyle name="q_Sensitivity_THEsumPage (2)_Sheet1" xfId="38331"/>
    <cellStyle name="q_Sensitivity_Valuation summaries" xfId="38332"/>
    <cellStyle name="q_Sensitivity_Valuation summaries_Comps 2" xfId="38333"/>
    <cellStyle name="q_Sensitivity_Valuation summaries_MASTER M&amp;A TRANSACTION DATABASE" xfId="38334"/>
    <cellStyle name="q_Sensitivity_Valuation summaries_Sheet1" xfId="38335"/>
    <cellStyle name="q_Sheet1" xfId="38336"/>
    <cellStyle name="q_show-hold" xfId="38337"/>
    <cellStyle name="q_show-hold_Comps 2" xfId="38338"/>
    <cellStyle name="q_show-hold_CompSheet" xfId="38339"/>
    <cellStyle name="q_show-hold_CompSheet_Comps 2" xfId="38340"/>
    <cellStyle name="q_show-hold_CompSheet_MASTER M&amp;A TRANSACTION DATABASE" xfId="38341"/>
    <cellStyle name="q_show-hold_CompSheet_Sheet1" xfId="38342"/>
    <cellStyle name="q_show-hold_Fairness Opinion Valuation 4-23a.xls Chart 1" xfId="38343"/>
    <cellStyle name="q_show-hold_Fairness Opinion Valuation 4-23a.xls Chart 1_Comps 2" xfId="38344"/>
    <cellStyle name="q_show-hold_Fairness Opinion Valuation 4-23a.xls Chart 1_MASTER M&amp;A TRANSACTION DATABASE" xfId="38345"/>
    <cellStyle name="q_show-hold_Fairness Opinion Valuation 4-23a.xls Chart 1_Sheet1" xfId="38346"/>
    <cellStyle name="q_show-hold_MASTER M&amp;A TRANSACTION DATABASE" xfId="38347"/>
    <cellStyle name="q_show-hold_PowerValuation.xls Chart 21" xfId="38348"/>
    <cellStyle name="q_show-hold_PowerValuation.xls Chart 21_Comps 2" xfId="38349"/>
    <cellStyle name="q_show-hold_PowerValuation.xls Chart 21_MASTER M&amp;A TRANSACTION DATABASE" xfId="38350"/>
    <cellStyle name="q_show-hold_PowerValuation.xls Chart 21_Sheet1" xfId="38351"/>
    <cellStyle name="q_show-hold_PowerValuation.xls Chart 28" xfId="38352"/>
    <cellStyle name="q_show-hold_PowerValuation.xls Chart 28_Comps 2" xfId="38353"/>
    <cellStyle name="q_show-hold_PowerValuation.xls Chart 28_MASTER M&amp;A TRANSACTION DATABASE" xfId="38354"/>
    <cellStyle name="q_show-hold_PowerValuation.xls Chart 28_Sheet1" xfId="38355"/>
    <cellStyle name="q_show-hold_Sheet1" xfId="38356"/>
    <cellStyle name="q_show-hold_THEsumPage (2)" xfId="38357"/>
    <cellStyle name="q_show-hold_THEsumPage (2)_Comps 2" xfId="38358"/>
    <cellStyle name="q_show-hold_THEsumPage (2)_MASTER M&amp;A TRANSACTION DATABASE" xfId="38359"/>
    <cellStyle name="q_show-hold_THEsumPage (2)_Sheet1" xfId="38360"/>
    <cellStyle name="q_show-hold_Valuation summaries" xfId="38361"/>
    <cellStyle name="q_show-hold_Valuation summaries_Comps 2" xfId="38362"/>
    <cellStyle name="q_show-hold_Valuation summaries_MASTER M&amp;A TRANSACTION DATABASE" xfId="38363"/>
    <cellStyle name="q_show-hold_Valuation summaries_Sheet1" xfId="38364"/>
    <cellStyle name="q_THEsumPage (2)" xfId="38365"/>
    <cellStyle name="q_Valuation summaries" xfId="38366"/>
    <cellStyle name="q_WACC-CableCar" xfId="38367"/>
    <cellStyle name="q_WACC-CableCar_THEsumPage (2)" xfId="38368"/>
    <cellStyle name="QEPS-h" xfId="38369"/>
    <cellStyle name="QEPS-H1" xfId="38370"/>
    <cellStyle name="qRange" xfId="38371"/>
    <cellStyle name="r" xfId="38372"/>
    <cellStyle name="r 2" xfId="38373"/>
    <cellStyle name="r_020800Comps" xfId="38374"/>
    <cellStyle name="r_020800Comps_Cogent Model 4" xfId="38375"/>
    <cellStyle name="r_020800Comps_Comps 2" xfId="38376"/>
    <cellStyle name="r_020800Comps_CSC Model 2" xfId="38377"/>
    <cellStyle name="r_020800Comps_MASTER M&amp;A TRANSACTION DATABASE" xfId="38378"/>
    <cellStyle name="r_020800Comps_Sheet1" xfId="38379"/>
    <cellStyle name="r_AccentCare - HHP  Model_v26" xfId="38380"/>
    <cellStyle name="r_Accretion Dilution 2" xfId="38381"/>
    <cellStyle name="r_Accretion Dilution 2_Comps 2" xfId="38382"/>
    <cellStyle name="r_Accretion Dilution 2_MASTER M&amp;A TRANSACTION DATABASE" xfId="38383"/>
    <cellStyle name="r_Accretion Dilution 2_Sheet1" xfId="38384"/>
    <cellStyle name="r_Alere Valuation 11.03.06" xfId="38385"/>
    <cellStyle name="r_All Services Deals" xfId="38386"/>
    <cellStyle name="r_b" xfId="38387"/>
    <cellStyle name="r_Backup 1.31.07" xfId="38388"/>
    <cellStyle name="r_Backup 1.31.07_Cogent Model 4" xfId="38389"/>
    <cellStyle name="r_Backup 1.31.07_CSC Model 2" xfId="38390"/>
    <cellStyle name="r_Balance" xfId="38391"/>
    <cellStyle name="r_Balance_Cogent Model 4" xfId="38392"/>
    <cellStyle name="r_Balance_CSC Model 2" xfId="38393"/>
    <cellStyle name="r_BCF Model 2002.12.09 v.11" xfId="38394"/>
    <cellStyle name="r_BCF Model 2002.12.09 v.11_Cogent Model 4" xfId="38395"/>
    <cellStyle name="r_BCF Model 2002.12.09 v.11_Comps 2" xfId="38396"/>
    <cellStyle name="r_BCF Model 2002.12.09 v.11_CSC Model 2" xfId="38397"/>
    <cellStyle name="r_BCF Model 2002.12.09 v.11_MASTER M&amp;A TRANSACTION DATABASE" xfId="38398"/>
    <cellStyle name="r_BCF Model 2002.12.09 v.11_Sheet1" xfId="38399"/>
    <cellStyle name="r_BIRDIE model 06.19.07_v20a" xfId="38400"/>
    <cellStyle name="r_Book1" xfId="38401"/>
    <cellStyle name="r_Book1_Cogent Model 4" xfId="38402"/>
    <cellStyle name="r_Book1_Comps 2" xfId="38403"/>
    <cellStyle name="r_Book1_CSC Model 2" xfId="38404"/>
    <cellStyle name="r_Book1_MASTER M&amp;A TRANSACTION DATABASE" xfId="38405"/>
    <cellStyle name="r_Book1_Sheet1" xfId="38406"/>
    <cellStyle name="r_Cadent Model 10" xfId="38407"/>
    <cellStyle name="r_Cadent Model 10_Cogent Model 4" xfId="38408"/>
    <cellStyle name="r_Cadent Model 10_CSC Model 2" xfId="38409"/>
    <cellStyle name="r_Cadent Public Trading Comps" xfId="38410"/>
    <cellStyle name="r_Cadent Public Trading Comps_Cogent Model 4" xfId="38411"/>
    <cellStyle name="r_Cadent Public Trading Comps_CSC Model 2" xfId="38412"/>
    <cellStyle name="r_Cadent Trading Comps" xfId="38413"/>
    <cellStyle name="r_Cadent Trading Comps_Cogent Model 4" xfId="38414"/>
    <cellStyle name="r_Cadent Trading Comps_CSC Model 2" xfId="38415"/>
    <cellStyle name="r_Cap Table" xfId="38416"/>
    <cellStyle name="r_Capitalization" xfId="38417"/>
    <cellStyle name="r_Capitalization_Cogent Model 4" xfId="38418"/>
    <cellStyle name="r_Capitalization_CSC Model 2" xfId="38419"/>
    <cellStyle name="r_CDIC Valuation Matrix" xfId="38420"/>
    <cellStyle name="r_CDIC Valuation Matrix_Cogent Model 4" xfId="38421"/>
    <cellStyle name="r_CDIC Valuation Matrix_Comps 2" xfId="38422"/>
    <cellStyle name="r_CDIC Valuation Matrix_CSC Model 2" xfId="38423"/>
    <cellStyle name="r_CDIC Valuation Matrix_MASTER M&amp;A TRANSACTION DATABASE" xfId="38424"/>
    <cellStyle name="r_CDIC Valuation Matrix_Sheet1" xfId="38425"/>
    <cellStyle name="r_CEDAR-HICKORY MODEL_v21" xfId="38426"/>
    <cellStyle name="r_CEDAR-HICKORY MODEL_v21_Cogent Model 4" xfId="38427"/>
    <cellStyle name="r_CEDAR-HICKORY MODEL_v21_Comps 2" xfId="38428"/>
    <cellStyle name="r_CEDAR-HICKORY MODEL_v21_CSC Model 2" xfId="38429"/>
    <cellStyle name="r_CEDAR-HICKORY MODEL_v21_MASTER M&amp;A TRANSACTION DATABASE" xfId="38430"/>
    <cellStyle name="r_CEDAR-HICKORY MODEL_v21_Sheet1" xfId="38431"/>
    <cellStyle name="r_Chariot_Model_Update16" xfId="38432"/>
    <cellStyle name="r_Chariot_Model_Update16_Cogent Model 4" xfId="38433"/>
    <cellStyle name="r_Chariot_Model_Update16_Comps 2" xfId="38434"/>
    <cellStyle name="r_Chariot_Model_Update16_CSC Model 2" xfId="38435"/>
    <cellStyle name="r_Chariot_Model_Update16_MASTER M&amp;A TRANSACTION DATABASE" xfId="38436"/>
    <cellStyle name="r_Chariot_Model_Update16_Sheet1" xfId="38437"/>
    <cellStyle name="r_Cogent Model 4" xfId="38438"/>
    <cellStyle name="r_Comps 2" xfId="38439"/>
    <cellStyle name="r_CSC Model 2" xfId="38440"/>
    <cellStyle name="r_Depreciation Capex Schedule1" xfId="38441"/>
    <cellStyle name="r_Depreciation Capex Schedule1_Cogent Model 4" xfId="38442"/>
    <cellStyle name="r_Depreciation Capex Schedule1_Comps 2" xfId="38443"/>
    <cellStyle name="r_Depreciation Capex Schedule1_CSC Model 2" xfId="38444"/>
    <cellStyle name="r_Depreciation Capex Schedule1_MASTER M&amp;A TRANSACTION DATABASE" xfId="38445"/>
    <cellStyle name="r_Depreciation Capex Schedule1_Sheet1" xfId="38446"/>
    <cellStyle name="r_DIRIGO Financials 00" xfId="38447"/>
    <cellStyle name="r_DIRIGO Financials 00_Cogent Model 4" xfId="38448"/>
    <cellStyle name="r_DIRIGO Financials 00_CSC Model 2" xfId="38449"/>
    <cellStyle name="r_Dirigo Model 07" xfId="38450"/>
    <cellStyle name="r_Dirigo Model 07_Cogent Model 4" xfId="38451"/>
    <cellStyle name="r_Dirigo Model 07_CSC Model 2" xfId="38452"/>
    <cellStyle name="r_Disease Management M&amp;A" xfId="38453"/>
    <cellStyle name="r_Fairness Opinion Financials" xfId="38454"/>
    <cellStyle name="r_Fairness Opinion Financials_Cogent Model 4" xfId="38455"/>
    <cellStyle name="r_Fairness Opinion Financials_Comps 2" xfId="38456"/>
    <cellStyle name="r_Fairness Opinion Financials_CSC Model 2" xfId="38457"/>
    <cellStyle name="r_Fairness Opinion Financials_MASTER M&amp;A TRANSACTION DATABASE" xfId="38458"/>
    <cellStyle name="r_Fairness Opinion Financials_Sheet1" xfId="38459"/>
    <cellStyle name="r_Food Comps 2003.06.04v.126" xfId="38460"/>
    <cellStyle name="r_Food Comps 2003.06.04v.126_Cogent Model 4" xfId="38461"/>
    <cellStyle name="r_Food Comps 2003.06.04v.126_Comps 2" xfId="38462"/>
    <cellStyle name="r_Food Comps 2003.06.04v.126_CSC Model 2" xfId="38463"/>
    <cellStyle name="r_Food Comps 2003.06.04v.126_MASTER M&amp;A TRANSACTION DATABASE" xfId="38464"/>
    <cellStyle name="r_Food Comps 2003.06.04v.126_Sheet1" xfId="38465"/>
    <cellStyle name="r_HCIT" xfId="38466"/>
    <cellStyle name="r_Home Health - Hospice Comps" xfId="38467"/>
    <cellStyle name="r_Home Health - Hospice Comps_Cogent Model 4" xfId="38468"/>
    <cellStyle name="r_Home Health - Hospice Comps_CSC Model 2" xfId="38469"/>
    <cellStyle name="r_Home Health &amp; Hospice Trading Comps (2)" xfId="38470"/>
    <cellStyle name="r_Home Health &amp; Hospice Trading Comps (2)_Cogent Model 4" xfId="38471"/>
    <cellStyle name="r_Home Health &amp; Hospice Trading Comps (2)_CSC Model 2" xfId="38472"/>
    <cellStyle name="r_IBC - LBO Model v.47.xls Chart 1" xfId="38473"/>
    <cellStyle name="r_IBC - LBO Model v.47.xls Chart 1_Cogent Model 4" xfId="38474"/>
    <cellStyle name="r_IBC - LBO Model v.47.xls Chart 1_Comps 2" xfId="38475"/>
    <cellStyle name="r_IBC - LBO Model v.47.xls Chart 1_CSC Model 2" xfId="38476"/>
    <cellStyle name="r_IBC - LBO Model v.47.xls Chart 1_MASTER M&amp;A TRANSACTION DATABASE" xfId="38477"/>
    <cellStyle name="r_IBC - LBO Model v.47.xls Chart 1_Sheet1" xfId="38478"/>
    <cellStyle name="r_IRONWOOD Valuation  Financials_v7" xfId="38479"/>
    <cellStyle name="r_IRONWOOD Valuation  Financials_v7_Cogent Model 4" xfId="38480"/>
    <cellStyle name="r_IRONWOOD Valuation  Financials_v7_Comps 2" xfId="38481"/>
    <cellStyle name="r_IRONWOOD Valuation  Financials_v7_CSC Model 2" xfId="38482"/>
    <cellStyle name="r_IRONWOOD Valuation  Financials_v7_MASTER M&amp;A TRANSACTION DATABASE" xfId="38483"/>
    <cellStyle name="r_IRONWOOD Valuation  Financials_v7_Sheet1" xfId="38484"/>
    <cellStyle name="r_LBO Model 2" xfId="38485"/>
    <cellStyle name="r_LBO Model 2_Cogent Model 4" xfId="38486"/>
    <cellStyle name="r_LBO Model 2_Comps 2" xfId="38487"/>
    <cellStyle name="r_LBO Model 2_CSC Model 2" xfId="38488"/>
    <cellStyle name="r_LBO Model 2_MASTER M&amp;A TRANSACTION DATABASE" xfId="38489"/>
    <cellStyle name="r_LBO Model 2_Sheet1" xfId="38490"/>
    <cellStyle name="r_Lifelink CCRC Valuation_v0" xfId="38491"/>
    <cellStyle name="r_Lifelink CCRC Valuation_v0_Cogent Model 4" xfId="38492"/>
    <cellStyle name="r_Lifelink CCRC Valuation_v0_CSC Model 2" xfId="38493"/>
    <cellStyle name="r_Lifelink CCRC Valuation_v1 (Consolidated)" xfId="38494"/>
    <cellStyle name="r_Lifelink CCRC Valuation_v1 (Consolidated)_Cogent Model 4" xfId="38495"/>
    <cellStyle name="r_Lifelink CCRC Valuation_v1 (Consolidated)_CSC Model 2" xfId="38496"/>
    <cellStyle name="r_LNCE - LBO Model 2003.01.24 v.19" xfId="38497"/>
    <cellStyle name="r_LNCE - LBO Model 2003.01.24 v.19_Cogent Model 4" xfId="38498"/>
    <cellStyle name="r_LNCE - LBO Model 2003.01.24 v.19_Comps 2" xfId="38499"/>
    <cellStyle name="r_LNCE - LBO Model 2003.01.24 v.19_CSC Model 2" xfId="38500"/>
    <cellStyle name="r_LNCE - LBO Model 2003.01.24 v.19_MASTER M&amp;A TRANSACTION DATABASE" xfId="38501"/>
    <cellStyle name="r_LNCE - LBO Model 2003.01.24 v.19_Sheet1" xfId="38502"/>
    <cellStyle name="r_LNCE - Model 2003.06.21 v.02" xfId="38503"/>
    <cellStyle name="r_LNCE - Model 2003.06.21 v.02_Cogent Model 4" xfId="38504"/>
    <cellStyle name="r_LNCE - Model 2003.06.21 v.02_Comps 2" xfId="38505"/>
    <cellStyle name="r_LNCE - Model 2003.06.21 v.02_CSC Model 2" xfId="38506"/>
    <cellStyle name="r_LNCE - Model 2003.06.21 v.02_MASTER M&amp;A TRANSACTION DATABASE" xfId="38507"/>
    <cellStyle name="r_LNCE - Model 2003.06.21 v.02_Sheet1" xfId="38508"/>
    <cellStyle name="r_Lowe's Debt &amp; Lyons" xfId="38509"/>
    <cellStyle name="r_Lowe's Debt &amp; Lyons_Cogent Model 4" xfId="38510"/>
    <cellStyle name="r_Lowe's Debt &amp; Lyons_CSC Model 2" xfId="38511"/>
    <cellStyle name="r_M&amp;A 4" xfId="38512"/>
    <cellStyle name="r_M&amp;A 4_All Services Deals" xfId="38513"/>
    <cellStyle name="r_M&amp;A 4_b" xfId="38514"/>
    <cellStyle name="r_M&amp;A 4_Cogent Model 4" xfId="38515"/>
    <cellStyle name="r_M&amp;A 4_Comps 2" xfId="38516"/>
    <cellStyle name="r_M&amp;A 4_CSC Model 2" xfId="38517"/>
    <cellStyle name="r_M&amp;A 4_MASTER M&amp;A TRANSACTION DATABASE" xfId="38518"/>
    <cellStyle name="r_M&amp;A 4_Model 10 11.14.07" xfId="38519"/>
    <cellStyle name="r_M&amp;A 4_RAM Model v20" xfId="38520"/>
    <cellStyle name="r_M&amp;A 4_Sheet1" xfId="38521"/>
    <cellStyle name="r_M&amp;A 4_WC Trans" xfId="38522"/>
    <cellStyle name="r_M&amp;A Comps" xfId="38523"/>
    <cellStyle name="r_M&amp;A Comps " xfId="38524"/>
    <cellStyle name="r_M&amp;A Comps _Cogent Model 4" xfId="38525"/>
    <cellStyle name="r_M&amp;A Comps _CSC Model 2" xfId="38526"/>
    <cellStyle name="r_M&amp;A Comps_Cogent Model 4" xfId="38527"/>
    <cellStyle name="r_M&amp;A Comps_Comps 2" xfId="38528"/>
    <cellStyle name="r_M&amp;A Comps_CSC Model 2" xfId="38529"/>
    <cellStyle name="r_M&amp;A Comps_MASTER M&amp;A TRANSACTION DATABASE" xfId="38530"/>
    <cellStyle name="r_M&amp;A Comps_Sheet1" xfId="38531"/>
    <cellStyle name="r_M&amp;A HEALTHCARE SERVICES" xfId="38532"/>
    <cellStyle name="r_M&amp;A HEALTHCARE SERVICES_Cogent Model 4" xfId="38533"/>
    <cellStyle name="r_M&amp;A HEALTHCARE SERVICES_CSC Model 2" xfId="38534"/>
    <cellStyle name="r_MASTER M&amp;A TRANSACTION DATABASE" xfId="38535"/>
    <cellStyle name="r_Model 10 11.14.07" xfId="38536"/>
    <cellStyle name="r_Model 8.30.06" xfId="38537"/>
    <cellStyle name="r_Model v07" xfId="38538"/>
    <cellStyle name="r_Model v07_Cogent Model 4" xfId="38539"/>
    <cellStyle name="r_Model v07_CSC Model 2" xfId="38540"/>
    <cellStyle name="r_NHRX Valuation Model V4" xfId="38541"/>
    <cellStyle name="r_NHRX Valuation Model V4_Cogent Model 4" xfId="38542"/>
    <cellStyle name="r_NHRX Valuation Model V4_CSC Model 2" xfId="38543"/>
    <cellStyle name="r_Observations" xfId="38544"/>
    <cellStyle name="r_Paragon-Diamond Model 4" xfId="38545"/>
    <cellStyle name="r_Paragon-Diamond Model 4_Cogent Model 4" xfId="38546"/>
    <cellStyle name="r_Paragon-Diamond Model 4_Comps 2" xfId="38547"/>
    <cellStyle name="r_Paragon-Diamond Model 4_CSC Model 2" xfId="38548"/>
    <cellStyle name="r_Paragon-Diamond Model 4_MASTER M&amp;A TRANSACTION DATABASE" xfId="38549"/>
    <cellStyle name="r_Paragon-Diamond Model 4_Sheet1" xfId="38550"/>
    <cellStyle name="r_pldt" xfId="38551"/>
    <cellStyle name="r_pldt_Cogent Model 4" xfId="38552"/>
    <cellStyle name="r_pldt_Comps 2" xfId="38553"/>
    <cellStyle name="r_pldt_CSC Model 2" xfId="38554"/>
    <cellStyle name="r_pldt_MASTER M&amp;A TRANSACTION DATABASE" xfId="38555"/>
    <cellStyle name="r_pldt_Sheet1" xfId="38556"/>
    <cellStyle name="r_Qwest Wireless Financials" xfId="38557"/>
    <cellStyle name="r_Qwest Wireless Financials_Cogent Model 4" xfId="38558"/>
    <cellStyle name="r_Qwest Wireless Financials_Comps 2" xfId="38559"/>
    <cellStyle name="r_Qwest Wireless Financials_CSC Model 2" xfId="38560"/>
    <cellStyle name="r_Qwest Wireless Financials_MASTER M&amp;A TRANSACTION DATABASE" xfId="38561"/>
    <cellStyle name="r_Qwest Wireless Financials_Sheet1" xfId="38562"/>
    <cellStyle name="r_RAM Model v20" xfId="38563"/>
    <cellStyle name="r_Reformattted Trading Compsv2" xfId="38564"/>
    <cellStyle name="r_Reformattted Trading Compsv2_Cogent Model 4" xfId="38565"/>
    <cellStyle name="r_Reformattted Trading Compsv2_Comps 2" xfId="38566"/>
    <cellStyle name="r_Reformattted Trading Compsv2_CSC Model 2" xfId="38567"/>
    <cellStyle name="r_Reformattted Trading Compsv2_MASTER M&amp;A TRANSACTION DATABASE" xfId="38568"/>
    <cellStyle name="r_Reformattted Trading Compsv2_Sheet1" xfId="38569"/>
    <cellStyle name="r_Segmented Trading Comps" xfId="38570"/>
    <cellStyle name="r_Segmented Trading Comps_Cogent Model 4" xfId="38571"/>
    <cellStyle name="r_Segmented Trading Comps_CSC Model 2" xfId="38572"/>
    <cellStyle name="r_Senior Care Services Trading Comps" xfId="38573"/>
    <cellStyle name="r_Senior Care Services Trading Comps_Cogent Model 4" xfId="38574"/>
    <cellStyle name="r_Senior Care Services Trading Comps_CSC Model 2" xfId="38575"/>
    <cellStyle name="r_Sheet1" xfId="38576"/>
    <cellStyle name="r_Summary Football Field" xfId="38577"/>
    <cellStyle name="r_Summary Football Field_Cogent Model 4" xfId="38578"/>
    <cellStyle name="r_Summary Football Field_Comps 2" xfId="38579"/>
    <cellStyle name="r_Summary Football Field_CSC Model 2" xfId="38580"/>
    <cellStyle name="r_Summary Football Field_MASTER M&amp;A TRANSACTION DATABASE" xfId="38581"/>
    <cellStyle name="r_Summary Football Field_Sheet1" xfId="38582"/>
    <cellStyle name="r_Trading Comps" xfId="38583"/>
    <cellStyle name="r_Trading Comps with WACC" xfId="38584"/>
    <cellStyle name="r_Trading Comps_1" xfId="38585"/>
    <cellStyle name="r_Trading Comps_1_Cogent Model 4" xfId="38586"/>
    <cellStyle name="r_Trading Comps_1_CSC Model 2" xfId="38587"/>
    <cellStyle name="r_Trading Comps_Cogent Model 4" xfId="38588"/>
    <cellStyle name="r_Trading Comps_Comps 2" xfId="38589"/>
    <cellStyle name="r_Trading Comps_CSC Model 2" xfId="38590"/>
    <cellStyle name="r_Trading Comps_MASTER M&amp;A TRANSACTION DATABASE" xfId="38591"/>
    <cellStyle name="r_Trading Comps_Sheet1" xfId="38592"/>
    <cellStyle name="r_TVHP Model_11.09.05 (12% Tax rate)" xfId="38593"/>
    <cellStyle name="r_TVHP Model_11.09.05 (12% Tax rate)_Cogent Model 4" xfId="38594"/>
    <cellStyle name="r_TVHP Model_11.09.05 (12% Tax rate)_Comps 2" xfId="38595"/>
    <cellStyle name="r_TVHP Model_11.09.05 (12% Tax rate)_CSC Model 2" xfId="38596"/>
    <cellStyle name="r_TVHP Model_11.09.05 (12% Tax rate)_MASTER M&amp;A TRANSACTION DATABASE" xfId="38597"/>
    <cellStyle name="r_TVHP Model_11.09.05 (12% Tax rate)_Sheet1" xfId="38598"/>
    <cellStyle name="r_TVHP Valuation_12.06.05" xfId="38599"/>
    <cellStyle name="r_TVHP Valuation_12.06.05_Cogent Model 4" xfId="38600"/>
    <cellStyle name="r_TVHP Valuation_12.06.05_CSC Model 2" xfId="38601"/>
    <cellStyle name="r_USA Merger Model Feb 01 - v3" xfId="38602"/>
    <cellStyle name="r_USA Merger Model Feb 01 - v3_All Services Deals" xfId="38603"/>
    <cellStyle name="r_USA Merger Model Feb 01 - v3_b" xfId="38604"/>
    <cellStyle name="r_USA Merger Model Feb 01 - v3_Cogent Model 4" xfId="38605"/>
    <cellStyle name="r_USA Merger Model Feb 01 - v3_Comps 2" xfId="38606"/>
    <cellStyle name="r_USA Merger Model Feb 01 - v3_CSC Model 2" xfId="38607"/>
    <cellStyle name="r_USA Merger Model Feb 01 - v3_MASTER M&amp;A TRANSACTION DATABASE" xfId="38608"/>
    <cellStyle name="r_USA Merger Model Feb 01 - v3_Model 10 11.14.07" xfId="38609"/>
    <cellStyle name="r_USA Merger Model Feb 01 - v3_RAM Model v20" xfId="38610"/>
    <cellStyle name="r_USA Merger Model Feb 01 - v3_Sheet1" xfId="38611"/>
    <cellStyle name="r_USA Merger Model Feb 01 - v3_WC Trans" xfId="38612"/>
    <cellStyle name="r_Valuation 02" xfId="38613"/>
    <cellStyle name="r_Valuation 02_Cogent Model 4" xfId="38614"/>
    <cellStyle name="r_Valuation 02_Comps 2" xfId="38615"/>
    <cellStyle name="r_Valuation 02_CSC Model 2" xfId="38616"/>
    <cellStyle name="r_Valuation 02_MASTER M&amp;A TRANSACTION DATABASE" xfId="38617"/>
    <cellStyle name="r_Valuation 02_Sheet1" xfId="38618"/>
    <cellStyle name="r_Vanguard Capital M Model (2)" xfId="38619"/>
    <cellStyle name="r_Vanguard Capital M Model (2)_Cogent Model 4" xfId="38620"/>
    <cellStyle name="r_Vanguard Capital M Model (2)_Comps 2" xfId="38621"/>
    <cellStyle name="r_Vanguard Capital M Model (2)_CSC Model 2" xfId="38622"/>
    <cellStyle name="r_Vanguard Capital M Model (2)_MASTER M&amp;A TRANSACTION DATABASE" xfId="38623"/>
    <cellStyle name="r_Vanguard Capital M Model (2)_Sheet1" xfId="38624"/>
    <cellStyle name="r_WACC" xfId="38625"/>
    <cellStyle name="r_WC Trans" xfId="38626"/>
    <cellStyle name="range" xfId="38627"/>
    <cellStyle name="red" xfId="38628"/>
    <cellStyle name="Red 2" xfId="38629"/>
    <cellStyle name="red 2 2" xfId="38630"/>
    <cellStyle name="Red 3" xfId="38631"/>
    <cellStyle name="Red font" xfId="38632"/>
    <cellStyle name="Red font 2" xfId="38633"/>
    <cellStyle name="Red font_Observations" xfId="38634"/>
    <cellStyle name="Red_Observations" xfId="38635"/>
    <cellStyle name="redl" xfId="38636"/>
    <cellStyle name="redlet" xfId="38637"/>
    <cellStyle name="redr" xfId="38638"/>
    <cellStyle name="redr 2" xfId="38639"/>
    <cellStyle name="redr 2 2" xfId="38640"/>
    <cellStyle name="redr 3" xfId="38641"/>
    <cellStyle name="redshade" xfId="38642"/>
    <cellStyle name="redshade 2" xfId="38643"/>
    <cellStyle name="redshade 2 2" xfId="38644"/>
    <cellStyle name="redshade 3" xfId="38645"/>
    <cellStyle name="regstoresfromspecstores" xfId="38646"/>
    <cellStyle name="regstoresfromspecstores 2" xfId="38647"/>
    <cellStyle name="regstoresfromspecstores 3" xfId="38648"/>
    <cellStyle name="regstoresfromspecstores_Observations" xfId="38649"/>
    <cellStyle name="ReportShaded" xfId="38650"/>
    <cellStyle name="ReportShaded 2" xfId="38651"/>
    <cellStyle name="ReportShaded 3" xfId="38652"/>
    <cellStyle name="ReportShaded 4" xfId="38653"/>
    <cellStyle name="ReportShaded_Observations" xfId="38654"/>
    <cellStyle name="ReportTitleRows" xfId="38655"/>
    <cellStyle name="ReportTitleRows 2" xfId="38656"/>
    <cellStyle name="ReportTitleRows 3" xfId="38657"/>
    <cellStyle name="ReportTitleRows_Observations" xfId="38658"/>
    <cellStyle name="RevList" xfId="21"/>
    <cellStyle name="revstyle" xfId="38659"/>
    <cellStyle name="revstyle 2" xfId="38660"/>
    <cellStyle name="revstyle 3" xfId="38661"/>
    <cellStyle name="revstyle_Observations" xfId="38662"/>
    <cellStyle name="Right" xfId="38663"/>
    <cellStyle name="Right 2" xfId="38664"/>
    <cellStyle name="Right 2 2" xfId="38665"/>
    <cellStyle name="Right 3" xfId="38666"/>
    <cellStyle name="s" xfId="38667"/>
    <cellStyle name="s 2" xfId="38668"/>
    <cellStyle name="s 3" xfId="38669"/>
    <cellStyle name="s_Bi weekly rollforward 11 29 08 w DV updates" xfId="38670"/>
    <cellStyle name="s_Bi weekly rollforward 11 29 08 w DV updates 2" xfId="38671"/>
    <cellStyle name="s_Bi weekly rollforward 11 29 08 w DV updates 2_Observations" xfId="38672"/>
    <cellStyle name="s_Bi weekly rollforward 11 29 08 w DV updates 3" xfId="38673"/>
    <cellStyle name="s_Bi weekly rollforward 11 29 08 w DV updates 3_Observations" xfId="38674"/>
    <cellStyle name="s_Bi weekly rollforward 11 29 08 w DV updates_Observations" xfId="38675"/>
    <cellStyle name="s_Bi weekly rollforward 11 29 08 w DV updates_Report 3" xfId="38676"/>
    <cellStyle name="s_Bi weekly rollforward 11 29 08 w DV updates_Report 3_Observations" xfId="38677"/>
    <cellStyle name="s_Bi weekly rollforward 11 29 08 w DV updates_Sheet2" xfId="38678"/>
    <cellStyle name="s_Bi weekly rollforward 11 29 08 w DV updates_Sheet2_Observations" xfId="38679"/>
    <cellStyle name="s_Bi weekly rollforward 11 29 08 w DV updates_Sheet3" xfId="38680"/>
    <cellStyle name="s_Bi weekly rollforward 11 29 08 w DV updates_Sheet3_Observations" xfId="38681"/>
    <cellStyle name="s_Bi weekly rollforward 12-13-07" xfId="38682"/>
    <cellStyle name="s_Bi weekly rollforward 12-13-07 2" xfId="38683"/>
    <cellStyle name="s_Bi weekly rollforward 12-13-07 2_Observations" xfId="38684"/>
    <cellStyle name="s_Bi weekly rollforward 12-13-07 3" xfId="38685"/>
    <cellStyle name="s_Bi weekly rollforward 12-13-07 3_Observations" xfId="38686"/>
    <cellStyle name="s_Bi weekly rollforward 12-13-07_Observations" xfId="38687"/>
    <cellStyle name="s_Bi weekly rollforward 12-13-07_Report 3" xfId="38688"/>
    <cellStyle name="s_Bi weekly rollforward 12-13-07_Report 3_Observations" xfId="38689"/>
    <cellStyle name="s_Bi weekly rollforward 12-13-07_Sheet2" xfId="38690"/>
    <cellStyle name="s_Bi weekly rollforward 12-13-07_Sheet2_Observations" xfId="38691"/>
    <cellStyle name="s_Bi weekly rollforward 12-13-07_Sheet3" xfId="38692"/>
    <cellStyle name="s_Bi weekly rollforward 12-13-07_Sheet3_Observations" xfId="38693"/>
    <cellStyle name="s_Bi weekly rollforward 1-24-08" xfId="38694"/>
    <cellStyle name="s_Bi weekly rollforward 1-24-08 2" xfId="38695"/>
    <cellStyle name="s_Bi weekly rollforward 1-24-08 2_Observations" xfId="38696"/>
    <cellStyle name="s_Bi weekly rollforward 1-24-08 3" xfId="38697"/>
    <cellStyle name="s_Bi weekly rollforward 1-24-08 3_Observations" xfId="38698"/>
    <cellStyle name="s_Bi weekly rollforward 1-24-08_Observations" xfId="38699"/>
    <cellStyle name="s_Bi weekly rollforward 1-24-08_Report 3" xfId="38700"/>
    <cellStyle name="s_Bi weekly rollforward 1-24-08_Report 3_Observations" xfId="38701"/>
    <cellStyle name="s_Bi weekly rollforward 1-24-08_Sheet2" xfId="38702"/>
    <cellStyle name="s_Bi weekly rollforward 1-24-08_Sheet2_Observations" xfId="38703"/>
    <cellStyle name="s_Bi weekly rollforward 1-24-08_Sheet3" xfId="38704"/>
    <cellStyle name="s_Bi weekly rollforward 1-24-08_Sheet3_Observations" xfId="38705"/>
    <cellStyle name="s_Bi weekly rollforward 1-9-08" xfId="38706"/>
    <cellStyle name="s_Bi weekly rollforward 1-9-08 2" xfId="38707"/>
    <cellStyle name="s_Bi weekly rollforward 1-9-08 2_Observations" xfId="38708"/>
    <cellStyle name="s_Bi weekly rollforward 1-9-08 3" xfId="38709"/>
    <cellStyle name="s_Bi weekly rollforward 1-9-08 3_Observations" xfId="38710"/>
    <cellStyle name="s_Bi weekly rollforward 1-9-08_Observations" xfId="38711"/>
    <cellStyle name="s_Bi weekly rollforward 1-9-08_Report 3" xfId="38712"/>
    <cellStyle name="s_Bi weekly rollforward 1-9-08_Report 3_Observations" xfId="38713"/>
    <cellStyle name="s_Bi weekly rollforward 1-9-08_Sheet2" xfId="38714"/>
    <cellStyle name="s_Bi weekly rollforward 1-9-08_Sheet2_Observations" xfId="38715"/>
    <cellStyle name="s_Bi weekly rollforward 1-9-08_Sheet3" xfId="38716"/>
    <cellStyle name="s_Bi weekly rollforward 1-9-08_Sheet3_Observations" xfId="38717"/>
    <cellStyle name="s_Observations" xfId="38718"/>
    <cellStyle name="s_OptumHealth ACR Targets_110607v2" xfId="38719"/>
    <cellStyle name="s_OptumHealth ACR Targets_110607v2 2" xfId="38720"/>
    <cellStyle name="s_OptumHealth ACR Targets_110607v2 2_Observations" xfId="38721"/>
    <cellStyle name="s_OptumHealth ACR Targets_110607v2 3" xfId="38722"/>
    <cellStyle name="s_OptumHealth ACR Targets_110607v2 3_Observations" xfId="38723"/>
    <cellStyle name="s_OptumHealth ACR Targets_110607v2_Observations" xfId="38724"/>
    <cellStyle name="s_OptumHealth ACR Targets_110607v2_Report 3" xfId="38725"/>
    <cellStyle name="s_OptumHealth ACR Targets_110607v2_Report 3_Observations" xfId="38726"/>
    <cellStyle name="s_OptumHealth ACR Targets_110607v2_Sheet2" xfId="38727"/>
    <cellStyle name="s_OptumHealth ACR Targets_110607v2_Sheet2_Observations" xfId="38728"/>
    <cellStyle name="s_OptumHealth ACR Targets_110607v2_Sheet3" xfId="38729"/>
    <cellStyle name="s_OptumHealth ACR Targets_110607v2_Sheet3_Observations" xfId="38730"/>
    <cellStyle name="s_Report 3" xfId="38731"/>
    <cellStyle name="s_Report 3_Observations" xfId="38732"/>
    <cellStyle name="s_Sheet2" xfId="38733"/>
    <cellStyle name="s_Sheet2_Observations" xfId="38734"/>
    <cellStyle name="s_Sheet3" xfId="38735"/>
    <cellStyle name="s_Sheet3_Observations" xfId="38736"/>
    <cellStyle name="Salomon Logo" xfId="38737"/>
    <cellStyle name="Salomon Logo 2" xfId="38738"/>
    <cellStyle name="Salomon Logo 3" xfId="38739"/>
    <cellStyle name="Salomon Logo_Observations" xfId="38740"/>
    <cellStyle name="SAPBEXaggData" xfId="38741"/>
    <cellStyle name="SAPBEXaggData 2" xfId="38742"/>
    <cellStyle name="SAPBEXaggData 3" xfId="38743"/>
    <cellStyle name="SAPBEXaggData 4" xfId="38744"/>
    <cellStyle name="SAPBEXaggData 5" xfId="38745"/>
    <cellStyle name="SAPBEXaggDataEmph" xfId="38746"/>
    <cellStyle name="SAPBEXaggDataEmph 2" xfId="38747"/>
    <cellStyle name="SAPBEXaggDataEmph 3" xfId="38748"/>
    <cellStyle name="SAPBEXaggDataEmph 4" xfId="38749"/>
    <cellStyle name="SAPBEXaggItem" xfId="38750"/>
    <cellStyle name="SAPBEXaggItem 2" xfId="38751"/>
    <cellStyle name="SAPBEXaggItem 3" xfId="38752"/>
    <cellStyle name="SAPBEXaggItem 4" xfId="38753"/>
    <cellStyle name="SAPBEXaggItem 5" xfId="38754"/>
    <cellStyle name="SAPBEXaggItemX" xfId="38755"/>
    <cellStyle name="SAPBEXaggItemX 2" xfId="38756"/>
    <cellStyle name="SAPBEXaggItemX 3" xfId="38757"/>
    <cellStyle name="SAPBEXaggItemX 4" xfId="38758"/>
    <cellStyle name="SAPBEXaggItemX 5" xfId="38759"/>
    <cellStyle name="SAPBEXchaText" xfId="38760"/>
    <cellStyle name="SAPBEXchaText 2" xfId="38761"/>
    <cellStyle name="SAPBEXexcBad7" xfId="38762"/>
    <cellStyle name="SAPBEXexcBad7 2" xfId="38763"/>
    <cellStyle name="SAPBEXexcBad7 3" xfId="38764"/>
    <cellStyle name="SAPBEXexcBad7 4" xfId="38765"/>
    <cellStyle name="SAPBEXexcBad8" xfId="38766"/>
    <cellStyle name="SAPBEXexcBad8 2" xfId="38767"/>
    <cellStyle name="SAPBEXexcBad8 3" xfId="38768"/>
    <cellStyle name="SAPBEXexcBad8 4" xfId="38769"/>
    <cellStyle name="SAPBEXexcBad9" xfId="38770"/>
    <cellStyle name="SAPBEXexcBad9 2" xfId="38771"/>
    <cellStyle name="SAPBEXexcBad9 3" xfId="38772"/>
    <cellStyle name="SAPBEXexcBad9 4" xfId="38773"/>
    <cellStyle name="SAPBEXexcCritical4" xfId="38774"/>
    <cellStyle name="SAPBEXexcCritical4 2" xfId="38775"/>
    <cellStyle name="SAPBEXexcCritical4 3" xfId="38776"/>
    <cellStyle name="SAPBEXexcCritical4 4" xfId="38777"/>
    <cellStyle name="SAPBEXexcCritical5" xfId="38778"/>
    <cellStyle name="SAPBEXexcCritical5 2" xfId="38779"/>
    <cellStyle name="SAPBEXexcCritical5 3" xfId="38780"/>
    <cellStyle name="SAPBEXexcCritical5 4" xfId="38781"/>
    <cellStyle name="SAPBEXexcCritical6" xfId="38782"/>
    <cellStyle name="SAPBEXexcCritical6 2" xfId="38783"/>
    <cellStyle name="SAPBEXexcCritical6 3" xfId="38784"/>
    <cellStyle name="SAPBEXexcCritical6 4" xfId="38785"/>
    <cellStyle name="SAPBEXexcGood1" xfId="38786"/>
    <cellStyle name="SAPBEXexcGood1 2" xfId="38787"/>
    <cellStyle name="SAPBEXexcGood1 3" xfId="38788"/>
    <cellStyle name="SAPBEXexcGood1 4" xfId="38789"/>
    <cellStyle name="SAPBEXexcGood2" xfId="38790"/>
    <cellStyle name="SAPBEXexcGood2 2" xfId="38791"/>
    <cellStyle name="SAPBEXexcGood2 3" xfId="38792"/>
    <cellStyle name="SAPBEXexcGood2 4" xfId="38793"/>
    <cellStyle name="SAPBEXexcGood3" xfId="38794"/>
    <cellStyle name="SAPBEXexcGood3 2" xfId="38795"/>
    <cellStyle name="SAPBEXexcGood3 3" xfId="38796"/>
    <cellStyle name="SAPBEXexcGood3 4" xfId="38797"/>
    <cellStyle name="SAPBEXfilterDrill" xfId="38798"/>
    <cellStyle name="SAPBEXfilterDrill 2" xfId="38799"/>
    <cellStyle name="SAPBEXfilterItem" xfId="38800"/>
    <cellStyle name="SAPBEXfilterText" xfId="38801"/>
    <cellStyle name="SAPBEXformats" xfId="38802"/>
    <cellStyle name="SAPBEXformats 2" xfId="38803"/>
    <cellStyle name="SAPBEXformats 3" xfId="38804"/>
    <cellStyle name="SAPBEXformats 4" xfId="38805"/>
    <cellStyle name="SAPBEXheaderItem" xfId="38806"/>
    <cellStyle name="SAPBEXheaderItem 2" xfId="38807"/>
    <cellStyle name="SAPBEXheaderText" xfId="38808"/>
    <cellStyle name="SAPBEXheaderText 2" xfId="38809"/>
    <cellStyle name="SAPBEXHLevel0" xfId="38810"/>
    <cellStyle name="SAPBEXHLevel0 2" xfId="38811"/>
    <cellStyle name="SAPBEXHLevel0 2 2" xfId="38812"/>
    <cellStyle name="SAPBEXHLevel0 2 2 2" xfId="38813"/>
    <cellStyle name="SAPBEXHLevel0 2 2 3" xfId="38814"/>
    <cellStyle name="SAPBEXHLevel0 2 2 4" xfId="38815"/>
    <cellStyle name="SAPBEXHLevel0 2 2 5" xfId="38816"/>
    <cellStyle name="SAPBEXHLevel0 2 3" xfId="38817"/>
    <cellStyle name="SAPBEXHLevel0 2 4" xfId="38818"/>
    <cellStyle name="SAPBEXHLevel0 2 5" xfId="38819"/>
    <cellStyle name="SAPBEXHLevel0 3" xfId="38820"/>
    <cellStyle name="SAPBEXHLevel0 3 2" xfId="38821"/>
    <cellStyle name="SAPBEXHLevel0 3 3" xfId="38822"/>
    <cellStyle name="SAPBEXHLevel0 3 4" xfId="38823"/>
    <cellStyle name="SAPBEXHLevel0 3 5" xfId="38824"/>
    <cellStyle name="SAPBEXHLevel0 4" xfId="38825"/>
    <cellStyle name="SAPBEXHLevel0 5" xfId="38826"/>
    <cellStyle name="SAPBEXHLevel0 6" xfId="38827"/>
    <cellStyle name="SAPBEXHLevel0_2013 Louisiana Rate Model High Scenario Shared_Feb-Jun 2013" xfId="38828"/>
    <cellStyle name="SAPBEXHLevel0X" xfId="38829"/>
    <cellStyle name="SAPBEXHLevel0X 2" xfId="38830"/>
    <cellStyle name="SAPBEXHLevel0X 2 2" xfId="38831"/>
    <cellStyle name="SAPBEXHLevel0X 2 2 2" xfId="38832"/>
    <cellStyle name="SAPBEXHLevel0X 2 2 3" xfId="38833"/>
    <cellStyle name="SAPBEXHLevel0X 2 2 4" xfId="38834"/>
    <cellStyle name="SAPBEXHLevel0X 2 2 5" xfId="38835"/>
    <cellStyle name="SAPBEXHLevel0X 2 3" xfId="38836"/>
    <cellStyle name="SAPBEXHLevel0X 2 4" xfId="38837"/>
    <cellStyle name="SAPBEXHLevel0X 2 5" xfId="38838"/>
    <cellStyle name="SAPBEXHLevel0X 3" xfId="38839"/>
    <cellStyle name="SAPBEXHLevel0X 3 2" xfId="38840"/>
    <cellStyle name="SAPBEXHLevel0X 3 3" xfId="38841"/>
    <cellStyle name="SAPBEXHLevel0X 3 4" xfId="38842"/>
    <cellStyle name="SAPBEXHLevel0X 3 5" xfId="38843"/>
    <cellStyle name="SAPBEXHLevel0X 4" xfId="38844"/>
    <cellStyle name="SAPBEXHLevel0X 5" xfId="38845"/>
    <cellStyle name="SAPBEXHLevel0X 6" xfId="38846"/>
    <cellStyle name="SAPBEXHLevel0X_2013 Louisiana Rate Model High Scenario Shared_Feb-Jun 2013" xfId="38847"/>
    <cellStyle name="SAPBEXHLevel1" xfId="38848"/>
    <cellStyle name="SAPBEXHLevel1 2" xfId="38849"/>
    <cellStyle name="SAPBEXHLevel1 2 2" xfId="38850"/>
    <cellStyle name="SAPBEXHLevel1 2 2 2" xfId="38851"/>
    <cellStyle name="SAPBEXHLevel1 2 2 3" xfId="38852"/>
    <cellStyle name="SAPBEXHLevel1 2 2 4" xfId="38853"/>
    <cellStyle name="SAPBEXHLevel1 2 2 5" xfId="38854"/>
    <cellStyle name="SAPBEXHLevel1 2 3" xfId="38855"/>
    <cellStyle name="SAPBEXHLevel1 2 4" xfId="38856"/>
    <cellStyle name="SAPBEXHLevel1 2 5" xfId="38857"/>
    <cellStyle name="SAPBEXHLevel1 3" xfId="38858"/>
    <cellStyle name="SAPBEXHLevel1 3 2" xfId="38859"/>
    <cellStyle name="SAPBEXHLevel1 3 3" xfId="38860"/>
    <cellStyle name="SAPBEXHLevel1 3 4" xfId="38861"/>
    <cellStyle name="SAPBEXHLevel1 3 5" xfId="38862"/>
    <cellStyle name="SAPBEXHLevel1 4" xfId="38863"/>
    <cellStyle name="SAPBEXHLevel1 5" xfId="38864"/>
    <cellStyle name="SAPBEXHLevel1 6" xfId="38865"/>
    <cellStyle name="SAPBEXHLevel1_2013 Louisiana Rate Model High Scenario Shared_Feb-Jun 2013" xfId="38866"/>
    <cellStyle name="SAPBEXHLevel1X" xfId="38867"/>
    <cellStyle name="SAPBEXHLevel1X 2" xfId="38868"/>
    <cellStyle name="SAPBEXHLevel1X 2 2" xfId="38869"/>
    <cellStyle name="SAPBEXHLevel1X 2 2 2" xfId="38870"/>
    <cellStyle name="SAPBEXHLevel1X 2 2 3" xfId="38871"/>
    <cellStyle name="SAPBEXHLevel1X 2 2 4" xfId="38872"/>
    <cellStyle name="SAPBEXHLevel1X 2 2 5" xfId="38873"/>
    <cellStyle name="SAPBEXHLevel1X 2 3" xfId="38874"/>
    <cellStyle name="SAPBEXHLevel1X 2 4" xfId="38875"/>
    <cellStyle name="SAPBEXHLevel1X 2 5" xfId="38876"/>
    <cellStyle name="SAPBEXHLevel1X 3" xfId="38877"/>
    <cellStyle name="SAPBEXHLevel1X 3 2" xfId="38878"/>
    <cellStyle name="SAPBEXHLevel1X 3 3" xfId="38879"/>
    <cellStyle name="SAPBEXHLevel1X 3 4" xfId="38880"/>
    <cellStyle name="SAPBEXHLevel1X 3 5" xfId="38881"/>
    <cellStyle name="SAPBEXHLevel1X 4" xfId="38882"/>
    <cellStyle name="SAPBEXHLevel1X 5" xfId="38883"/>
    <cellStyle name="SAPBEXHLevel1X 6" xfId="38884"/>
    <cellStyle name="SAPBEXHLevel1X_2013 Louisiana Rate Model High Scenario Shared_Feb-Jun 2013" xfId="38885"/>
    <cellStyle name="SAPBEXHLevel2" xfId="38886"/>
    <cellStyle name="SAPBEXHLevel2 2" xfId="38887"/>
    <cellStyle name="SAPBEXHLevel2 2 2" xfId="38888"/>
    <cellStyle name="SAPBEXHLevel2 2 2 2" xfId="38889"/>
    <cellStyle name="SAPBEXHLevel2 2 2 3" xfId="38890"/>
    <cellStyle name="SAPBEXHLevel2 2 2 4" xfId="38891"/>
    <cellStyle name="SAPBEXHLevel2 2 2 5" xfId="38892"/>
    <cellStyle name="SAPBEXHLevel2 2 3" xfId="38893"/>
    <cellStyle name="SAPBEXHLevel2 2 4" xfId="38894"/>
    <cellStyle name="SAPBEXHLevel2 2 5" xfId="38895"/>
    <cellStyle name="SAPBEXHLevel2 3" xfId="38896"/>
    <cellStyle name="SAPBEXHLevel2 3 2" xfId="38897"/>
    <cellStyle name="SAPBEXHLevel2 3 3" xfId="38898"/>
    <cellStyle name="SAPBEXHLevel2 3 4" xfId="38899"/>
    <cellStyle name="SAPBEXHLevel2 3 5" xfId="38900"/>
    <cellStyle name="SAPBEXHLevel2 4" xfId="38901"/>
    <cellStyle name="SAPBEXHLevel2 5" xfId="38902"/>
    <cellStyle name="SAPBEXHLevel2 6" xfId="38903"/>
    <cellStyle name="SAPBEXHLevel2_2013 Louisiana Rate Model High Scenario Shared_Feb-Jun 2013" xfId="38904"/>
    <cellStyle name="SAPBEXHLevel2X" xfId="38905"/>
    <cellStyle name="SAPBEXHLevel2X 2" xfId="38906"/>
    <cellStyle name="SAPBEXHLevel2X 2 2" xfId="38907"/>
    <cellStyle name="SAPBEXHLevel2X 2 2 2" xfId="38908"/>
    <cellStyle name="SAPBEXHLevel2X 2 2 3" xfId="38909"/>
    <cellStyle name="SAPBEXHLevel2X 2 2 4" xfId="38910"/>
    <cellStyle name="SAPBEXHLevel2X 2 2 5" xfId="38911"/>
    <cellStyle name="SAPBEXHLevel2X 2 3" xfId="38912"/>
    <cellStyle name="SAPBEXHLevel2X 2 4" xfId="38913"/>
    <cellStyle name="SAPBEXHLevel2X 2 5" xfId="38914"/>
    <cellStyle name="SAPBEXHLevel2X 3" xfId="38915"/>
    <cellStyle name="SAPBEXHLevel2X 3 2" xfId="38916"/>
    <cellStyle name="SAPBEXHLevel2X 3 3" xfId="38917"/>
    <cellStyle name="SAPBEXHLevel2X 3 4" xfId="38918"/>
    <cellStyle name="SAPBEXHLevel2X 3 5" xfId="38919"/>
    <cellStyle name="SAPBEXHLevel2X 4" xfId="38920"/>
    <cellStyle name="SAPBEXHLevel2X 5" xfId="38921"/>
    <cellStyle name="SAPBEXHLevel2X 6" xfId="38922"/>
    <cellStyle name="SAPBEXHLevel2X_2013 Louisiana Rate Model High Scenario Shared_Feb-Jun 2013" xfId="38923"/>
    <cellStyle name="SAPBEXHLevel3" xfId="38924"/>
    <cellStyle name="SAPBEXHLevel3 2" xfId="38925"/>
    <cellStyle name="SAPBEXHLevel3 2 2" xfId="38926"/>
    <cellStyle name="SAPBEXHLevel3 2 2 2" xfId="38927"/>
    <cellStyle name="SAPBEXHLevel3 2 2 3" xfId="38928"/>
    <cellStyle name="SAPBEXHLevel3 2 2 4" xfId="38929"/>
    <cellStyle name="SAPBEXHLevel3 2 2 5" xfId="38930"/>
    <cellStyle name="SAPBEXHLevel3 2 3" xfId="38931"/>
    <cellStyle name="SAPBEXHLevel3 2 4" xfId="38932"/>
    <cellStyle name="SAPBEXHLevel3 2 5" xfId="38933"/>
    <cellStyle name="SAPBEXHLevel3 3" xfId="38934"/>
    <cellStyle name="SAPBEXHLevel3 3 2" xfId="38935"/>
    <cellStyle name="SAPBEXHLevel3 3 3" xfId="38936"/>
    <cellStyle name="SAPBEXHLevel3 3 4" xfId="38937"/>
    <cellStyle name="SAPBEXHLevel3 3 5" xfId="38938"/>
    <cellStyle name="SAPBEXHLevel3 4" xfId="38939"/>
    <cellStyle name="SAPBEXHLevel3 5" xfId="38940"/>
    <cellStyle name="SAPBEXHLevel3 6" xfId="38941"/>
    <cellStyle name="SAPBEXHLevel3_2013 Louisiana Rate Model High Scenario Shared_Feb-Jun 2013" xfId="38942"/>
    <cellStyle name="SAPBEXHLevel3X" xfId="38943"/>
    <cellStyle name="SAPBEXHLevel3X 2" xfId="38944"/>
    <cellStyle name="SAPBEXHLevel3X 2 2" xfId="38945"/>
    <cellStyle name="SAPBEXHLevel3X 2 2 2" xfId="38946"/>
    <cellStyle name="SAPBEXHLevel3X 2 2 3" xfId="38947"/>
    <cellStyle name="SAPBEXHLevel3X 2 2 4" xfId="38948"/>
    <cellStyle name="SAPBEXHLevel3X 2 2 5" xfId="38949"/>
    <cellStyle name="SAPBEXHLevel3X 2 3" xfId="38950"/>
    <cellStyle name="SAPBEXHLevel3X 2 4" xfId="38951"/>
    <cellStyle name="SAPBEXHLevel3X 2 5" xfId="38952"/>
    <cellStyle name="SAPBEXHLevel3X 3" xfId="38953"/>
    <cellStyle name="SAPBEXHLevel3X 3 2" xfId="38954"/>
    <cellStyle name="SAPBEXHLevel3X 3 3" xfId="38955"/>
    <cellStyle name="SAPBEXHLevel3X 3 4" xfId="38956"/>
    <cellStyle name="SAPBEXHLevel3X 3 5" xfId="38957"/>
    <cellStyle name="SAPBEXHLevel3X 4" xfId="38958"/>
    <cellStyle name="SAPBEXHLevel3X 5" xfId="38959"/>
    <cellStyle name="SAPBEXHLevel3X 6" xfId="38960"/>
    <cellStyle name="SAPBEXHLevel3X_2013 Louisiana Rate Model High Scenario Shared_Feb-Jun 2013" xfId="38961"/>
    <cellStyle name="SAPBEXresData" xfId="38962"/>
    <cellStyle name="SAPBEXresData 2" xfId="38963"/>
    <cellStyle name="SAPBEXresData 3" xfId="38964"/>
    <cellStyle name="SAPBEXresData 4" xfId="38965"/>
    <cellStyle name="SAPBEXresDataEmph" xfId="38966"/>
    <cellStyle name="SAPBEXresDataEmph 2" xfId="38967"/>
    <cellStyle name="SAPBEXresDataEmph 3" xfId="38968"/>
    <cellStyle name="SAPBEXresDataEmph 4" xfId="38969"/>
    <cellStyle name="SAPBEXresItem" xfId="38970"/>
    <cellStyle name="SAPBEXresItem 2" xfId="38971"/>
    <cellStyle name="SAPBEXresItem 3" xfId="38972"/>
    <cellStyle name="SAPBEXresItem 4" xfId="38973"/>
    <cellStyle name="SAPBEXresItemX" xfId="38974"/>
    <cellStyle name="SAPBEXresItemX 2" xfId="38975"/>
    <cellStyle name="SAPBEXresItemX 3" xfId="38976"/>
    <cellStyle name="SAPBEXresItemX 4" xfId="38977"/>
    <cellStyle name="SAPBEXstdData" xfId="38978"/>
    <cellStyle name="SAPBEXstdData 2" xfId="38979"/>
    <cellStyle name="SAPBEXstdData 3" xfId="38980"/>
    <cellStyle name="SAPBEXstdData 4" xfId="38981"/>
    <cellStyle name="SAPBEXstdDataEmph" xfId="38982"/>
    <cellStyle name="SAPBEXstdDataEmph 2" xfId="38983"/>
    <cellStyle name="SAPBEXstdDataEmph 3" xfId="38984"/>
    <cellStyle name="SAPBEXstdDataEmph 4" xfId="38985"/>
    <cellStyle name="SAPBEXstdItem" xfId="38986"/>
    <cellStyle name="SAPBEXstdItem 10" xfId="38987"/>
    <cellStyle name="SAPBEXstdItem 10 2" xfId="38988"/>
    <cellStyle name="SAPBEXstdItem 10 3" xfId="38989"/>
    <cellStyle name="SAPBEXstdItem 10 4" xfId="38990"/>
    <cellStyle name="SAPBEXstdItem 10 5" xfId="38991"/>
    <cellStyle name="SAPBEXstdItem 11" xfId="38992"/>
    <cellStyle name="SAPBEXstdItem 11 2" xfId="38993"/>
    <cellStyle name="SAPBEXstdItem 11 3" xfId="38994"/>
    <cellStyle name="SAPBEXstdItem 11 4" xfId="38995"/>
    <cellStyle name="SAPBEXstdItem 11 5" xfId="38996"/>
    <cellStyle name="SAPBEXstdItem 12" xfId="38997"/>
    <cellStyle name="SAPBEXstdItem 12 2" xfId="38998"/>
    <cellStyle name="SAPBEXstdItem 12 3" xfId="38999"/>
    <cellStyle name="SAPBEXstdItem 12 4" xfId="39000"/>
    <cellStyle name="SAPBEXstdItem 12 5" xfId="39001"/>
    <cellStyle name="SAPBEXstdItem 13" xfId="39002"/>
    <cellStyle name="SAPBEXstdItem 13 2" xfId="39003"/>
    <cellStyle name="SAPBEXstdItem 13 3" xfId="39004"/>
    <cellStyle name="SAPBEXstdItem 13 4" xfId="39005"/>
    <cellStyle name="SAPBEXstdItem 13 5" xfId="39006"/>
    <cellStyle name="SAPBEXstdItem 14" xfId="39007"/>
    <cellStyle name="SAPBEXstdItem 14 2" xfId="39008"/>
    <cellStyle name="SAPBEXstdItem 14 3" xfId="39009"/>
    <cellStyle name="SAPBEXstdItem 14 4" xfId="39010"/>
    <cellStyle name="SAPBEXstdItem 14 5" xfId="39011"/>
    <cellStyle name="SAPBEXstdItem 15" xfId="39012"/>
    <cellStyle name="SAPBEXstdItem 15 2" xfId="39013"/>
    <cellStyle name="SAPBEXstdItem 15 3" xfId="39014"/>
    <cellStyle name="SAPBEXstdItem 15 4" xfId="39015"/>
    <cellStyle name="SAPBEXstdItem 15 5" xfId="39016"/>
    <cellStyle name="SAPBEXstdItem 16" xfId="39017"/>
    <cellStyle name="SAPBEXstdItem 16 2" xfId="39018"/>
    <cellStyle name="SAPBEXstdItem 16 3" xfId="39019"/>
    <cellStyle name="SAPBEXstdItem 16 4" xfId="39020"/>
    <cellStyle name="SAPBEXstdItem 16 5" xfId="39021"/>
    <cellStyle name="SAPBEXstdItem 17" xfId="39022"/>
    <cellStyle name="SAPBEXstdItem 17 2" xfId="39023"/>
    <cellStyle name="SAPBEXstdItem 17 3" xfId="39024"/>
    <cellStyle name="SAPBEXstdItem 17 4" xfId="39025"/>
    <cellStyle name="SAPBEXstdItem 17 5" xfId="39026"/>
    <cellStyle name="SAPBEXstdItem 18" xfId="39027"/>
    <cellStyle name="SAPBEXstdItem 18 2" xfId="39028"/>
    <cellStyle name="SAPBEXstdItem 18 3" xfId="39029"/>
    <cellStyle name="SAPBEXstdItem 18 4" xfId="39030"/>
    <cellStyle name="SAPBEXstdItem 18 5" xfId="39031"/>
    <cellStyle name="SAPBEXstdItem 19" xfId="39032"/>
    <cellStyle name="SAPBEXstdItem 19 2" xfId="39033"/>
    <cellStyle name="SAPBEXstdItem 19 3" xfId="39034"/>
    <cellStyle name="SAPBEXstdItem 19 4" xfId="39035"/>
    <cellStyle name="SAPBEXstdItem 19 5" xfId="39036"/>
    <cellStyle name="SAPBEXstdItem 2" xfId="39037"/>
    <cellStyle name="SAPBEXstdItem 2 2" xfId="39038"/>
    <cellStyle name="SAPBEXstdItem 2 2 2" xfId="39039"/>
    <cellStyle name="SAPBEXstdItem 2 2 3" xfId="39040"/>
    <cellStyle name="SAPBEXstdItem 2 2 4" xfId="39041"/>
    <cellStyle name="SAPBEXstdItem 2 2 5" xfId="39042"/>
    <cellStyle name="SAPBEXstdItem 2 3" xfId="39043"/>
    <cellStyle name="SAPBEXstdItem 2 4" xfId="39044"/>
    <cellStyle name="SAPBEXstdItem 2 5" xfId="39045"/>
    <cellStyle name="SAPBEXstdItem 2_2012 Louisiana Rate Model High Scenario Prepaid_November 2012_no rx cut_Rates by COS" xfId="39046"/>
    <cellStyle name="SAPBEXstdItem 20" xfId="39047"/>
    <cellStyle name="SAPBEXstdItem 20 2" xfId="39048"/>
    <cellStyle name="SAPBEXstdItem 20 3" xfId="39049"/>
    <cellStyle name="SAPBEXstdItem 20 4" xfId="39050"/>
    <cellStyle name="SAPBEXstdItem 20 5" xfId="39051"/>
    <cellStyle name="SAPBEXstdItem 21" xfId="39052"/>
    <cellStyle name="SAPBEXstdItem 22" xfId="39053"/>
    <cellStyle name="SAPBEXstdItem 23" xfId="39054"/>
    <cellStyle name="SAPBEXstdItem 3" xfId="39055"/>
    <cellStyle name="SAPBEXstdItem 3 2" xfId="39056"/>
    <cellStyle name="SAPBEXstdItem 3 3" xfId="39057"/>
    <cellStyle name="SAPBEXstdItem 3 4" xfId="39058"/>
    <cellStyle name="SAPBEXstdItem 3 5" xfId="39059"/>
    <cellStyle name="SAPBEXstdItem 4" xfId="39060"/>
    <cellStyle name="SAPBEXstdItem 4 2" xfId="39061"/>
    <cellStyle name="SAPBEXstdItem 4 3" xfId="39062"/>
    <cellStyle name="SAPBEXstdItem 4 4" xfId="39063"/>
    <cellStyle name="SAPBEXstdItem 4 5" xfId="39064"/>
    <cellStyle name="SAPBEXstdItem 5" xfId="39065"/>
    <cellStyle name="SAPBEXstdItem 5 2" xfId="39066"/>
    <cellStyle name="SAPBEXstdItem 5 3" xfId="39067"/>
    <cellStyle name="SAPBEXstdItem 5 4" xfId="39068"/>
    <cellStyle name="SAPBEXstdItem 5 5" xfId="39069"/>
    <cellStyle name="SAPBEXstdItem 6" xfId="39070"/>
    <cellStyle name="SAPBEXstdItem 6 2" xfId="39071"/>
    <cellStyle name="SAPBEXstdItem 6 3" xfId="39072"/>
    <cellStyle name="SAPBEXstdItem 6 4" xfId="39073"/>
    <cellStyle name="SAPBEXstdItem 6 5" xfId="39074"/>
    <cellStyle name="SAPBEXstdItem 7" xfId="39075"/>
    <cellStyle name="SAPBEXstdItem 7 2" xfId="39076"/>
    <cellStyle name="SAPBEXstdItem 7 3" xfId="39077"/>
    <cellStyle name="SAPBEXstdItem 7 4" xfId="39078"/>
    <cellStyle name="SAPBEXstdItem 7 5" xfId="39079"/>
    <cellStyle name="SAPBEXstdItem 8" xfId="39080"/>
    <cellStyle name="SAPBEXstdItem 8 2" xfId="39081"/>
    <cellStyle name="SAPBEXstdItem 8 3" xfId="39082"/>
    <cellStyle name="SAPBEXstdItem 8 4" xfId="39083"/>
    <cellStyle name="SAPBEXstdItem 8 5" xfId="39084"/>
    <cellStyle name="SAPBEXstdItem 9" xfId="39085"/>
    <cellStyle name="SAPBEXstdItem 9 2" xfId="39086"/>
    <cellStyle name="SAPBEXstdItem 9 3" xfId="39087"/>
    <cellStyle name="SAPBEXstdItem 9 4" xfId="39088"/>
    <cellStyle name="SAPBEXstdItem 9 5" xfId="39089"/>
    <cellStyle name="SAPBEXstdItem_2012 Louisiana Rate Model High Scenario Prepaid_November 2012_no rx cut_Rates by COS" xfId="39090"/>
    <cellStyle name="SAPBEXstdItemX" xfId="39091"/>
    <cellStyle name="SAPBEXstdItemX 2" xfId="39092"/>
    <cellStyle name="SAPBEXstdItemX 3" xfId="39093"/>
    <cellStyle name="SAPBEXstdItemX 4" xfId="39094"/>
    <cellStyle name="SAPBEXtitle" xfId="39095"/>
    <cellStyle name="SAPBEXundefined" xfId="39096"/>
    <cellStyle name="SAPBEXundefined 2" xfId="39097"/>
    <cellStyle name="SAPBEXundefined 2 2" xfId="39098"/>
    <cellStyle name="SAPBEXundefined 2 3" xfId="39099"/>
    <cellStyle name="SAPBEXundefined 2 4" xfId="39100"/>
    <cellStyle name="SAPBEXundefined 3" xfId="39101"/>
    <cellStyle name="SAPBEXundefined 4" xfId="39102"/>
    <cellStyle name="SAPBEXundefined 5" xfId="39103"/>
    <cellStyle name="ScotchRule" xfId="39104"/>
    <cellStyle name="ScotchRule 2" xfId="39105"/>
    <cellStyle name="ScotchRule 3" xfId="39106"/>
    <cellStyle name="ScotchRule 4" xfId="39107"/>
    <cellStyle name="ScotchRule_Observations" xfId="39108"/>
    <cellStyle name="SectionHeaderNormal" xfId="39109"/>
    <cellStyle name="Separator" xfId="39110"/>
    <cellStyle name="Separator 2" xfId="39111"/>
    <cellStyle name="Separator 3" xfId="39112"/>
    <cellStyle name="Separator_Observations" xfId="39113"/>
    <cellStyle name="Shade" xfId="39114"/>
    <cellStyle name="Shaded" xfId="39115"/>
    <cellStyle name="Shaded 2" xfId="39116"/>
    <cellStyle name="Shaded 3" xfId="39117"/>
    <cellStyle name="Shaded_Observations" xfId="39118"/>
    <cellStyle name="SHADEDSTORES" xfId="39119"/>
    <cellStyle name="SHADEDSTORES 2" xfId="39120"/>
    <cellStyle name="SHADEDSTORES 2 2" xfId="39121"/>
    <cellStyle name="SHADEDSTORES 2_Observations" xfId="39122"/>
    <cellStyle name="SHADEDSTORES 3" xfId="39123"/>
    <cellStyle name="SHADEDSTORES 3 2" xfId="39124"/>
    <cellStyle name="SHADEDSTORES 3_Observations" xfId="39125"/>
    <cellStyle name="SHADEDSTORES 4" xfId="39126"/>
    <cellStyle name="SHADEDSTORES_Observations" xfId="39127"/>
    <cellStyle name="ShadeLight" xfId="39128"/>
    <cellStyle name="Shd Pe" xfId="39129"/>
    <cellStyle name="SheetHeading" xfId="39130"/>
    <cellStyle name="SheetHeading 2" xfId="39131"/>
    <cellStyle name="SheetHeading 3" xfId="39132"/>
    <cellStyle name="SheetHeading_Observations" xfId="39133"/>
    <cellStyle name="ShOut" xfId="39134"/>
    <cellStyle name="Single Accounting" xfId="39135"/>
    <cellStyle name="Single Border" xfId="39136"/>
    <cellStyle name="slug" xfId="39137"/>
    <cellStyle name="Small" xfId="39138"/>
    <cellStyle name="Small 2" xfId="39139"/>
    <cellStyle name="Small 3" xfId="39140"/>
    <cellStyle name="Small_Observations" xfId="39141"/>
    <cellStyle name="special" xfId="39142"/>
    <cellStyle name="special 2" xfId="39143"/>
    <cellStyle name="special 2 2" xfId="39144"/>
    <cellStyle name="special 3" xfId="39145"/>
    <cellStyle name="specstores" xfId="39146"/>
    <cellStyle name="specstores 2" xfId="39147"/>
    <cellStyle name="specstores 3" xfId="39148"/>
    <cellStyle name="specstores_Observations" xfId="39149"/>
    <cellStyle name="ssp " xfId="39150"/>
    <cellStyle name="Standard__Utopia Index Index und Guidance (Deutsch)" xfId="39151"/>
    <cellStyle name="StandardDollar" xfId="39152"/>
    <cellStyle name="StandardPMPM" xfId="39153"/>
    <cellStyle name="Stock Price" xfId="39154"/>
    <cellStyle name="Stock Price 2" xfId="39155"/>
    <cellStyle name="Stock Price 3" xfId="39156"/>
    <cellStyle name="Stock Price_Observations" xfId="39157"/>
    <cellStyle name="Style 1" xfId="39158"/>
    <cellStyle name="Style 1 2" xfId="39159"/>
    <cellStyle name="Style 1 2 2" xfId="39160"/>
    <cellStyle name="Style 1 2 3" xfId="39161"/>
    <cellStyle name="Style 1 2_Observations" xfId="39162"/>
    <cellStyle name="Style 1 3" xfId="39163"/>
    <cellStyle name="Style 1 4" xfId="39164"/>
    <cellStyle name="Style 1 5" xfId="39165"/>
    <cellStyle name="Style 1_Observations" xfId="39166"/>
    <cellStyle name="Style 2" xfId="39167"/>
    <cellStyle name="Style 2 2" xfId="39168"/>
    <cellStyle name="Style 2 3" xfId="39169"/>
    <cellStyle name="Style 2_Observations" xfId="39170"/>
    <cellStyle name="Style 21" xfId="39171"/>
    <cellStyle name="Style 21 2" xfId="39172"/>
    <cellStyle name="Style 21 2 2" xfId="39173"/>
    <cellStyle name="Style 21 2_Observations" xfId="39174"/>
    <cellStyle name="Style 21 3" xfId="39175"/>
    <cellStyle name="Style 21 3 2" xfId="39176"/>
    <cellStyle name="Style 21 3_Observations" xfId="39177"/>
    <cellStyle name="Style 21 4" xfId="39178"/>
    <cellStyle name="Style 21 5" xfId="39179"/>
    <cellStyle name="Style 21_Observations" xfId="39180"/>
    <cellStyle name="Style 22" xfId="39181"/>
    <cellStyle name="Style 22 2" xfId="39182"/>
    <cellStyle name="Style 22 2 2" xfId="39183"/>
    <cellStyle name="Style 22 2_Observations" xfId="39184"/>
    <cellStyle name="Style 22 3" xfId="39185"/>
    <cellStyle name="Style 22 3 2" xfId="39186"/>
    <cellStyle name="Style 22 3_Observations" xfId="39187"/>
    <cellStyle name="Style 22 4" xfId="39188"/>
    <cellStyle name="Style 22 5" xfId="39189"/>
    <cellStyle name="Style 22_Observations" xfId="39190"/>
    <cellStyle name="Style 23" xfId="39191"/>
    <cellStyle name="Style 23 2" xfId="39192"/>
    <cellStyle name="Style 23 2 2" xfId="39193"/>
    <cellStyle name="Style 23 2_Observations" xfId="39194"/>
    <cellStyle name="Style 23 3" xfId="39195"/>
    <cellStyle name="Style 23 3 2" xfId="39196"/>
    <cellStyle name="Style 23 3_Observations" xfId="39197"/>
    <cellStyle name="Style 23 4" xfId="39198"/>
    <cellStyle name="Style 23 5" xfId="39199"/>
    <cellStyle name="Style 23_Observations" xfId="39200"/>
    <cellStyle name="Style 24" xfId="39201"/>
    <cellStyle name="Style 24 2" xfId="39202"/>
    <cellStyle name="Style 24 3" xfId="39203"/>
    <cellStyle name="Style 24 4" xfId="39204"/>
    <cellStyle name="Style 24_Observations" xfId="39205"/>
    <cellStyle name="Style 25" xfId="39206"/>
    <cellStyle name="Style 25 2" xfId="39207"/>
    <cellStyle name="Style 25 3" xfId="39208"/>
    <cellStyle name="Style 25 4" xfId="39209"/>
    <cellStyle name="Style 25_Observations" xfId="39210"/>
    <cellStyle name="Style 26" xfId="39211"/>
    <cellStyle name="Style 26 2" xfId="39212"/>
    <cellStyle name="Style 26 3" xfId="39213"/>
    <cellStyle name="Style 26 4" xfId="39214"/>
    <cellStyle name="Style 26_Observations" xfId="39215"/>
    <cellStyle name="Style 27" xfId="39216"/>
    <cellStyle name="Style 28" xfId="39217"/>
    <cellStyle name="Style 29" xfId="39218"/>
    <cellStyle name="Style 3" xfId="39219"/>
    <cellStyle name="Style 3 2" xfId="39220"/>
    <cellStyle name="Style 3 3" xfId="39221"/>
    <cellStyle name="Style 3_Observations" xfId="39222"/>
    <cellStyle name="Style 30" xfId="39223"/>
    <cellStyle name="Style 31" xfId="39224"/>
    <cellStyle name="Style 32" xfId="39225"/>
    <cellStyle name="Style 33" xfId="39226"/>
    <cellStyle name="Style 34" xfId="39227"/>
    <cellStyle name="Style 35" xfId="39228"/>
    <cellStyle name="Style 36" xfId="39229"/>
    <cellStyle name="Style 37" xfId="39230"/>
    <cellStyle name="Style 4" xfId="39231"/>
    <cellStyle name="Style 4 2" xfId="39232"/>
    <cellStyle name="Style 4 3" xfId="39233"/>
    <cellStyle name="Style 4_Observations" xfId="39234"/>
    <cellStyle name="Style 41" xfId="39235"/>
    <cellStyle name="Style 43" xfId="39236"/>
    <cellStyle name="Style 5" xfId="39237"/>
    <cellStyle name="Style 5 2" xfId="39238"/>
    <cellStyle name="Style 5 3" xfId="39239"/>
    <cellStyle name="Style 5_Observations" xfId="39240"/>
    <cellStyle name="Style 6" xfId="39241"/>
    <cellStyle name="Style 6 2" xfId="39242"/>
    <cellStyle name="Style 6 3" xfId="39243"/>
    <cellStyle name="Style 6_Observations" xfId="39244"/>
    <cellStyle name="Style 7" xfId="39245"/>
    <cellStyle name="Style 7 2" xfId="39246"/>
    <cellStyle name="Style 7 3" xfId="39247"/>
    <cellStyle name="Style 7_Observations" xfId="39248"/>
    <cellStyle name="Style 8" xfId="39249"/>
    <cellStyle name="Style 8 2" xfId="39250"/>
    <cellStyle name="Style 8 3" xfId="39251"/>
    <cellStyle name="Style 8_Observations" xfId="39252"/>
    <cellStyle name="Style 9" xfId="39253"/>
    <cellStyle name="Style 9 2" xfId="39254"/>
    <cellStyle name="Style 9 3" xfId="39255"/>
    <cellStyle name="Style 9_Observations" xfId="39256"/>
    <cellStyle name="Style_2C" xfId="39257"/>
    <cellStyle name="STYLE1" xfId="39258"/>
    <cellStyle name="STYLE1 2" xfId="39259"/>
    <cellStyle name="STYLE1 2 2" xfId="39260"/>
    <cellStyle name="STYLE1 3" xfId="39261"/>
    <cellStyle name="STYLE1 4" xfId="39262"/>
    <cellStyle name="STYLE1_Observations" xfId="39263"/>
    <cellStyle name="STYLE2" xfId="39264"/>
    <cellStyle name="STYLE2 2" xfId="39265"/>
    <cellStyle name="STYLE2 2 2" xfId="39266"/>
    <cellStyle name="STYLE2 3" xfId="39267"/>
    <cellStyle name="STYLE2 4" xfId="39268"/>
    <cellStyle name="STYLE2_Observations" xfId="39269"/>
    <cellStyle name="STYLE3" xfId="39270"/>
    <cellStyle name="STYLE3 2" xfId="39271"/>
    <cellStyle name="STYLE3 2 2" xfId="39272"/>
    <cellStyle name="STYLE3 3" xfId="39273"/>
    <cellStyle name="STYLE3 4" xfId="39274"/>
    <cellStyle name="STYLE3_Observations" xfId="39275"/>
    <cellStyle name="STYLE4" xfId="39276"/>
    <cellStyle name="STYLE4 2" xfId="39277"/>
    <cellStyle name="STYLE4 2 2" xfId="39278"/>
    <cellStyle name="STYLE4 3" xfId="39279"/>
    <cellStyle name="STYLE4 4" xfId="39280"/>
    <cellStyle name="STYLE4_Observations" xfId="39281"/>
    <cellStyle name="STYLE5" xfId="39282"/>
    <cellStyle name="STYLE5 2" xfId="39283"/>
    <cellStyle name="STYLE5 2 2" xfId="39284"/>
    <cellStyle name="STYLE5 3" xfId="39285"/>
    <cellStyle name="STYLE5 4" xfId="39286"/>
    <cellStyle name="STYLE5_Observations" xfId="39287"/>
    <cellStyle name="STYLE6" xfId="39288"/>
    <cellStyle name="STYLE6 2" xfId="39289"/>
    <cellStyle name="STYLE6 2 2" xfId="39290"/>
    <cellStyle name="STYLE6 3" xfId="39291"/>
    <cellStyle name="STYLE6 4" xfId="39292"/>
    <cellStyle name="STYLE6_Observations" xfId="39293"/>
    <cellStyle name="STYLE7" xfId="39294"/>
    <cellStyle name="STYLE7 2" xfId="39295"/>
    <cellStyle name="STYLE8" xfId="39296"/>
    <cellStyle name="StyleName1" xfId="39297"/>
    <cellStyle name="StyleName2" xfId="39298"/>
    <cellStyle name="StyleName3" xfId="39299"/>
    <cellStyle name="StyleName4" xfId="39300"/>
    <cellStyle name="StyleName5" xfId="39301"/>
    <cellStyle name="StyleName6" xfId="39302"/>
    <cellStyle name="StyleName7" xfId="39303"/>
    <cellStyle name="StyleName8" xfId="39304"/>
    <cellStyle name="subhead" xfId="39305"/>
    <cellStyle name="subhead 2" xfId="39306"/>
    <cellStyle name="subhead 3" xfId="39307"/>
    <cellStyle name="subhead_Observations" xfId="39308"/>
    <cellStyle name="SubHeading1" xfId="39309"/>
    <cellStyle name="SubHeading1 2" xfId="39310"/>
    <cellStyle name="SubHeading1 3" xfId="39311"/>
    <cellStyle name="SubHeading1_Observations" xfId="39312"/>
    <cellStyle name="SubScript" xfId="39313"/>
    <cellStyle name="SubTitle" xfId="39314"/>
    <cellStyle name="SubTitle 2" xfId="39315"/>
    <cellStyle name="SubTitle 2 2" xfId="39316"/>
    <cellStyle name="SubTitle 3" xfId="39317"/>
    <cellStyle name="Subtitle 4" xfId="39318"/>
    <cellStyle name="Subtitle_Cogent Accretion Dilution 1" xfId="39319"/>
    <cellStyle name="Subtotal" xfId="22"/>
    <cellStyle name="Subtotal ," xfId="39320"/>
    <cellStyle name="Subtotal .00" xfId="39321"/>
    <cellStyle name="subtotal1" xfId="39322"/>
    <cellStyle name="Sum" xfId="39323"/>
    <cellStyle name="Sum 2" xfId="39324"/>
    <cellStyle name="Sum 3" xfId="39325"/>
    <cellStyle name="Sum_Observations" xfId="39326"/>
    <cellStyle name="Summary" xfId="39327"/>
    <cellStyle name="Summary 2" xfId="39328"/>
    <cellStyle name="Summary 3" xfId="39329"/>
    <cellStyle name="Summary_Observations" xfId="39330"/>
    <cellStyle name="SuperScript" xfId="39331"/>
    <cellStyle name="System Consultants" xfId="39332"/>
    <cellStyle name="t" xfId="39333"/>
    <cellStyle name="t 2" xfId="39334"/>
    <cellStyle name="t 3" xfId="39335"/>
    <cellStyle name="t_CHARTERHOUSE OPERATING MODEL- Revised July 25" xfId="39336"/>
    <cellStyle name="t_CHARTERHOUSE OPERATING MODEL- Revised July 25 2" xfId="39337"/>
    <cellStyle name="t_CHARTERHOUSE OPERATING MODEL- Revised July 25 2_Observations" xfId="39338"/>
    <cellStyle name="t_CHARTERHOUSE OPERATING MODEL- Revised July 25 3" xfId="39339"/>
    <cellStyle name="t_CHARTERHOUSE OPERATING MODEL- Revised July 25 3_Observations" xfId="39340"/>
    <cellStyle name="t_CHARTERHOUSE OPERATING MODEL- Revised July 25_Bi weekly rollforward 11 29 08 w DV updates" xfId="39341"/>
    <cellStyle name="t_CHARTERHOUSE OPERATING MODEL- Revised July 25_Bi weekly rollforward 11 29 08 w DV updates 2" xfId="39342"/>
    <cellStyle name="t_CHARTERHOUSE OPERATING MODEL- Revised July 25_Bi weekly rollforward 11 29 08 w DV updates 2_Observations" xfId="39343"/>
    <cellStyle name="t_CHARTERHOUSE OPERATING MODEL- Revised July 25_Bi weekly rollforward 11 29 08 w DV updates 3" xfId="39344"/>
    <cellStyle name="t_CHARTERHOUSE OPERATING MODEL- Revised July 25_Bi weekly rollforward 11 29 08 w DV updates 3_Observations" xfId="39345"/>
    <cellStyle name="t_CHARTERHOUSE OPERATING MODEL- Revised July 25_Bi weekly rollforward 11 29 08 w DV updates_Observations" xfId="39346"/>
    <cellStyle name="t_CHARTERHOUSE OPERATING MODEL- Revised July 25_Bi weekly rollforward 11 29 08 w DV updates_Report 3" xfId="39347"/>
    <cellStyle name="t_CHARTERHOUSE OPERATING MODEL- Revised July 25_Bi weekly rollforward 11 29 08 w DV updates_Report 3_Observations" xfId="39348"/>
    <cellStyle name="t_CHARTERHOUSE OPERATING MODEL- Revised July 25_Bi weekly rollforward 11 29 08 w DV updates_Sheet2" xfId="39349"/>
    <cellStyle name="t_CHARTERHOUSE OPERATING MODEL- Revised July 25_Bi weekly rollforward 11 29 08 w DV updates_Sheet2_Observations" xfId="39350"/>
    <cellStyle name="t_CHARTERHOUSE OPERATING MODEL- Revised July 25_Bi weekly rollforward 11 29 08 w DV updates_Sheet3" xfId="39351"/>
    <cellStyle name="t_CHARTERHOUSE OPERATING MODEL- Revised July 25_Bi weekly rollforward 11 29 08 w DV updates_Sheet3_Observations" xfId="39352"/>
    <cellStyle name="t_CHARTERHOUSE OPERATING MODEL- Revised July 25_Bi weekly rollforward 12-13-07" xfId="39353"/>
    <cellStyle name="t_CHARTERHOUSE OPERATING MODEL- Revised July 25_Bi weekly rollforward 12-13-07 2" xfId="39354"/>
    <cellStyle name="t_CHARTERHOUSE OPERATING MODEL- Revised July 25_Bi weekly rollforward 12-13-07 2_Observations" xfId="39355"/>
    <cellStyle name="t_CHARTERHOUSE OPERATING MODEL- Revised July 25_Bi weekly rollforward 12-13-07 3" xfId="39356"/>
    <cellStyle name="t_CHARTERHOUSE OPERATING MODEL- Revised July 25_Bi weekly rollforward 12-13-07 3_Observations" xfId="39357"/>
    <cellStyle name="t_CHARTERHOUSE OPERATING MODEL- Revised July 25_Bi weekly rollforward 12-13-07_Observations" xfId="39358"/>
    <cellStyle name="t_CHARTERHOUSE OPERATING MODEL- Revised July 25_Bi weekly rollforward 12-13-07_Report 3" xfId="39359"/>
    <cellStyle name="t_CHARTERHOUSE OPERATING MODEL- Revised July 25_Bi weekly rollforward 12-13-07_Report 3_Observations" xfId="39360"/>
    <cellStyle name="t_CHARTERHOUSE OPERATING MODEL- Revised July 25_Bi weekly rollforward 12-13-07_Sheet2" xfId="39361"/>
    <cellStyle name="t_CHARTERHOUSE OPERATING MODEL- Revised July 25_Bi weekly rollforward 12-13-07_Sheet2_Observations" xfId="39362"/>
    <cellStyle name="t_CHARTERHOUSE OPERATING MODEL- Revised July 25_Bi weekly rollforward 12-13-07_Sheet3" xfId="39363"/>
    <cellStyle name="t_CHARTERHOUSE OPERATING MODEL- Revised July 25_Bi weekly rollforward 12-13-07_Sheet3_Observations" xfId="39364"/>
    <cellStyle name="t_CHARTERHOUSE OPERATING MODEL- Revised July 25_Bi weekly rollforward 1-24-08" xfId="39365"/>
    <cellStyle name="t_CHARTERHOUSE OPERATING MODEL- Revised July 25_Bi weekly rollforward 1-24-08 2" xfId="39366"/>
    <cellStyle name="t_CHARTERHOUSE OPERATING MODEL- Revised July 25_Bi weekly rollforward 1-24-08 2_Observations" xfId="39367"/>
    <cellStyle name="t_CHARTERHOUSE OPERATING MODEL- Revised July 25_Bi weekly rollforward 1-24-08 3" xfId="39368"/>
    <cellStyle name="t_CHARTERHOUSE OPERATING MODEL- Revised July 25_Bi weekly rollforward 1-24-08 3_Observations" xfId="39369"/>
    <cellStyle name="t_CHARTERHOUSE OPERATING MODEL- Revised July 25_Bi weekly rollforward 1-24-08_Observations" xfId="39370"/>
    <cellStyle name="t_CHARTERHOUSE OPERATING MODEL- Revised July 25_Bi weekly rollforward 1-24-08_Report 3" xfId="39371"/>
    <cellStyle name="t_CHARTERHOUSE OPERATING MODEL- Revised July 25_Bi weekly rollforward 1-24-08_Report 3_Observations" xfId="39372"/>
    <cellStyle name="t_CHARTERHOUSE OPERATING MODEL- Revised July 25_Bi weekly rollforward 1-24-08_Sheet2" xfId="39373"/>
    <cellStyle name="t_CHARTERHOUSE OPERATING MODEL- Revised July 25_Bi weekly rollforward 1-24-08_Sheet2_Observations" xfId="39374"/>
    <cellStyle name="t_CHARTERHOUSE OPERATING MODEL- Revised July 25_Bi weekly rollforward 1-24-08_Sheet3" xfId="39375"/>
    <cellStyle name="t_CHARTERHOUSE OPERATING MODEL- Revised July 25_Bi weekly rollforward 1-24-08_Sheet3_Observations" xfId="39376"/>
    <cellStyle name="t_CHARTERHOUSE OPERATING MODEL- Revised July 25_Bi weekly rollforward 1-9-08" xfId="39377"/>
    <cellStyle name="t_CHARTERHOUSE OPERATING MODEL- Revised July 25_Bi weekly rollforward 1-9-08 2" xfId="39378"/>
    <cellStyle name="t_CHARTERHOUSE OPERATING MODEL- Revised July 25_Bi weekly rollforward 1-9-08 2_Observations" xfId="39379"/>
    <cellStyle name="t_CHARTERHOUSE OPERATING MODEL- Revised July 25_Bi weekly rollforward 1-9-08 3" xfId="39380"/>
    <cellStyle name="t_CHARTERHOUSE OPERATING MODEL- Revised July 25_Bi weekly rollforward 1-9-08 3_Observations" xfId="39381"/>
    <cellStyle name="t_CHARTERHOUSE OPERATING MODEL- Revised July 25_Bi weekly rollforward 1-9-08_Observations" xfId="39382"/>
    <cellStyle name="t_CHARTERHOUSE OPERATING MODEL- Revised July 25_Bi weekly rollforward 1-9-08_Report 3" xfId="39383"/>
    <cellStyle name="t_CHARTERHOUSE OPERATING MODEL- Revised July 25_Bi weekly rollforward 1-9-08_Report 3_Observations" xfId="39384"/>
    <cellStyle name="t_CHARTERHOUSE OPERATING MODEL- Revised July 25_Bi weekly rollforward 1-9-08_Sheet2" xfId="39385"/>
    <cellStyle name="t_CHARTERHOUSE OPERATING MODEL- Revised July 25_Bi weekly rollforward 1-9-08_Sheet2_Observations" xfId="39386"/>
    <cellStyle name="t_CHARTERHOUSE OPERATING MODEL- Revised July 25_Bi weekly rollforward 1-9-08_Sheet3" xfId="39387"/>
    <cellStyle name="t_CHARTERHOUSE OPERATING MODEL- Revised July 25_Bi weekly rollforward 1-9-08_Sheet3_Observations" xfId="39388"/>
    <cellStyle name="t_CHARTERHOUSE OPERATING MODEL- Revised July 25_Observations" xfId="39389"/>
    <cellStyle name="t_CHARTERHOUSE OPERATING MODEL- Revised July 25_OptumHealth ACR Targets_110607v2" xfId="39390"/>
    <cellStyle name="t_CHARTERHOUSE OPERATING MODEL- Revised July 25_OptumHealth ACR Targets_110607v2 2" xfId="39391"/>
    <cellStyle name="t_CHARTERHOUSE OPERATING MODEL- Revised July 25_OptumHealth ACR Targets_110607v2 2_Observations" xfId="39392"/>
    <cellStyle name="t_CHARTERHOUSE OPERATING MODEL- Revised July 25_OptumHealth ACR Targets_110607v2 3" xfId="39393"/>
    <cellStyle name="t_CHARTERHOUSE OPERATING MODEL- Revised July 25_OptumHealth ACR Targets_110607v2 3_Observations" xfId="39394"/>
    <cellStyle name="t_CHARTERHOUSE OPERATING MODEL- Revised July 25_OptumHealth ACR Targets_110607v2_Observations" xfId="39395"/>
    <cellStyle name="t_CHARTERHOUSE OPERATING MODEL- Revised July 25_OptumHealth ACR Targets_110607v2_Report 3" xfId="39396"/>
    <cellStyle name="t_CHARTERHOUSE OPERATING MODEL- Revised July 25_OptumHealth ACR Targets_110607v2_Report 3_Observations" xfId="39397"/>
    <cellStyle name="t_CHARTERHOUSE OPERATING MODEL- Revised July 25_OptumHealth ACR Targets_110607v2_Sheet2" xfId="39398"/>
    <cellStyle name="t_CHARTERHOUSE OPERATING MODEL- Revised July 25_OptumHealth ACR Targets_110607v2_Sheet2_Observations" xfId="39399"/>
    <cellStyle name="t_CHARTERHOUSE OPERATING MODEL- Revised July 25_OptumHealth ACR Targets_110607v2_Sheet3" xfId="39400"/>
    <cellStyle name="t_CHARTERHOUSE OPERATING MODEL- Revised July 25_OptumHealth ACR Targets_110607v2_Sheet3_Observations" xfId="39401"/>
    <cellStyle name="t_CHARTERHOUSE OPERATING MODEL- Revised July 25_Report 3" xfId="39402"/>
    <cellStyle name="t_CHARTERHOUSE OPERATING MODEL- Revised July 25_Report 3_Observations" xfId="39403"/>
    <cellStyle name="t_CHARTERHOUSE OPERATING MODEL- Revised July 25_Sheet2" xfId="39404"/>
    <cellStyle name="t_CHARTERHOUSE OPERATING MODEL- Revised July 25_Sheet2_Observations" xfId="39405"/>
    <cellStyle name="t_CHARTERHOUSE OPERATING MODEL- Revised July 25_Sheet3" xfId="39406"/>
    <cellStyle name="t_CHARTERHOUSE OPERATING MODEL- Revised July 25_Sheet3_Observations" xfId="39407"/>
    <cellStyle name="t_Laurel" xfId="39408"/>
    <cellStyle name="t_Laurel_Observations" xfId="39409"/>
    <cellStyle name="t_Laurel_Refi_027" xfId="39410"/>
    <cellStyle name="t_Laurel_Refi_027_Observations" xfId="39411"/>
    <cellStyle name="t_LEHMAN CHARTERHOUSE MODEL_27" xfId="39412"/>
    <cellStyle name="t_LEHMAN CHARTERHOUSE MODEL_27_Observations" xfId="39413"/>
    <cellStyle name="t_model for lehman 19jul02" xfId="39414"/>
    <cellStyle name="t_model for lehman 19jul02 2" xfId="39415"/>
    <cellStyle name="t_model for lehman 19jul02 2_Observations" xfId="39416"/>
    <cellStyle name="t_model for lehman 19jul02 3" xfId="39417"/>
    <cellStyle name="t_model for lehman 19jul02 3_Observations" xfId="39418"/>
    <cellStyle name="t_model for lehman 19jul02_Bi weekly rollforward 11 29 08 w DV updates" xfId="39419"/>
    <cellStyle name="t_model for lehman 19jul02_Bi weekly rollforward 11 29 08 w DV updates 2" xfId="39420"/>
    <cellStyle name="t_model for lehman 19jul02_Bi weekly rollforward 11 29 08 w DV updates 2_Observations" xfId="39421"/>
    <cellStyle name="t_model for lehman 19jul02_Bi weekly rollforward 11 29 08 w DV updates 3" xfId="39422"/>
    <cellStyle name="t_model for lehman 19jul02_Bi weekly rollforward 11 29 08 w DV updates 3_Observations" xfId="39423"/>
    <cellStyle name="t_model for lehman 19jul02_Bi weekly rollforward 11 29 08 w DV updates_Observations" xfId="39424"/>
    <cellStyle name="t_model for lehman 19jul02_Bi weekly rollforward 11 29 08 w DV updates_Report 3" xfId="39425"/>
    <cellStyle name="t_model for lehman 19jul02_Bi weekly rollforward 11 29 08 w DV updates_Report 3_Observations" xfId="39426"/>
    <cellStyle name="t_model for lehman 19jul02_Bi weekly rollforward 11 29 08 w DV updates_Sheet2" xfId="39427"/>
    <cellStyle name="t_model for lehman 19jul02_Bi weekly rollforward 11 29 08 w DV updates_Sheet2_Observations" xfId="39428"/>
    <cellStyle name="t_model for lehman 19jul02_Bi weekly rollforward 11 29 08 w DV updates_Sheet3" xfId="39429"/>
    <cellStyle name="t_model for lehman 19jul02_Bi weekly rollforward 11 29 08 w DV updates_Sheet3_Observations" xfId="39430"/>
    <cellStyle name="t_model for lehman 19jul02_Bi weekly rollforward 12-13-07" xfId="39431"/>
    <cellStyle name="t_model for lehman 19jul02_Bi weekly rollforward 12-13-07 2" xfId="39432"/>
    <cellStyle name="t_model for lehman 19jul02_Bi weekly rollforward 12-13-07 2_Observations" xfId="39433"/>
    <cellStyle name="t_model for lehman 19jul02_Bi weekly rollforward 12-13-07 3" xfId="39434"/>
    <cellStyle name="t_model for lehman 19jul02_Bi weekly rollforward 12-13-07 3_Observations" xfId="39435"/>
    <cellStyle name="t_model for lehman 19jul02_Bi weekly rollforward 12-13-07_Observations" xfId="39436"/>
    <cellStyle name="t_model for lehman 19jul02_Bi weekly rollforward 12-13-07_Report 3" xfId="39437"/>
    <cellStyle name="t_model for lehman 19jul02_Bi weekly rollforward 12-13-07_Report 3_Observations" xfId="39438"/>
    <cellStyle name="t_model for lehman 19jul02_Bi weekly rollforward 12-13-07_Sheet2" xfId="39439"/>
    <cellStyle name="t_model for lehman 19jul02_Bi weekly rollforward 12-13-07_Sheet2_Observations" xfId="39440"/>
    <cellStyle name="t_model for lehman 19jul02_Bi weekly rollforward 12-13-07_Sheet3" xfId="39441"/>
    <cellStyle name="t_model for lehman 19jul02_Bi weekly rollforward 12-13-07_Sheet3_Observations" xfId="39442"/>
    <cellStyle name="t_model for lehman 19jul02_Bi weekly rollforward 1-24-08" xfId="39443"/>
    <cellStyle name="t_model for lehman 19jul02_Bi weekly rollforward 1-24-08 2" xfId="39444"/>
    <cellStyle name="t_model for lehman 19jul02_Bi weekly rollforward 1-24-08 2_Observations" xfId="39445"/>
    <cellStyle name="t_model for lehman 19jul02_Bi weekly rollforward 1-24-08 3" xfId="39446"/>
    <cellStyle name="t_model for lehman 19jul02_Bi weekly rollforward 1-24-08 3_Observations" xfId="39447"/>
    <cellStyle name="t_model for lehman 19jul02_Bi weekly rollforward 1-24-08_Observations" xfId="39448"/>
    <cellStyle name="t_model for lehman 19jul02_Bi weekly rollforward 1-24-08_Report 3" xfId="39449"/>
    <cellStyle name="t_model for lehman 19jul02_Bi weekly rollforward 1-24-08_Report 3_Observations" xfId="39450"/>
    <cellStyle name="t_model for lehman 19jul02_Bi weekly rollforward 1-24-08_Sheet2" xfId="39451"/>
    <cellStyle name="t_model for lehman 19jul02_Bi weekly rollforward 1-24-08_Sheet2_Observations" xfId="39452"/>
    <cellStyle name="t_model for lehman 19jul02_Bi weekly rollforward 1-24-08_Sheet3" xfId="39453"/>
    <cellStyle name="t_model for lehman 19jul02_Bi weekly rollforward 1-24-08_Sheet3_Observations" xfId="39454"/>
    <cellStyle name="t_model for lehman 19jul02_Bi weekly rollforward 1-9-08" xfId="39455"/>
    <cellStyle name="t_model for lehman 19jul02_Bi weekly rollforward 1-9-08 2" xfId="39456"/>
    <cellStyle name="t_model for lehman 19jul02_Bi weekly rollforward 1-9-08 2_Observations" xfId="39457"/>
    <cellStyle name="t_model for lehman 19jul02_Bi weekly rollforward 1-9-08 3" xfId="39458"/>
    <cellStyle name="t_model for lehman 19jul02_Bi weekly rollforward 1-9-08 3_Observations" xfId="39459"/>
    <cellStyle name="t_model for lehman 19jul02_Bi weekly rollforward 1-9-08_Observations" xfId="39460"/>
    <cellStyle name="t_model for lehman 19jul02_Bi weekly rollforward 1-9-08_Report 3" xfId="39461"/>
    <cellStyle name="t_model for lehman 19jul02_Bi weekly rollforward 1-9-08_Report 3_Observations" xfId="39462"/>
    <cellStyle name="t_model for lehman 19jul02_Bi weekly rollforward 1-9-08_Sheet2" xfId="39463"/>
    <cellStyle name="t_model for lehman 19jul02_Bi weekly rollforward 1-9-08_Sheet2_Observations" xfId="39464"/>
    <cellStyle name="t_model for lehman 19jul02_Bi weekly rollforward 1-9-08_Sheet3" xfId="39465"/>
    <cellStyle name="t_model for lehman 19jul02_Bi weekly rollforward 1-9-08_Sheet3_Observations" xfId="39466"/>
    <cellStyle name="t_model for lehman 19jul02_Observations" xfId="39467"/>
    <cellStyle name="t_model for lehman 19jul02_OptumHealth ACR Targets_110607v2" xfId="39468"/>
    <cellStyle name="t_model for lehman 19jul02_OptumHealth ACR Targets_110607v2 2" xfId="39469"/>
    <cellStyle name="t_model for lehman 19jul02_OptumHealth ACR Targets_110607v2 2_Observations" xfId="39470"/>
    <cellStyle name="t_model for lehman 19jul02_OptumHealth ACR Targets_110607v2 3" xfId="39471"/>
    <cellStyle name="t_model for lehman 19jul02_OptumHealth ACR Targets_110607v2 3_Observations" xfId="39472"/>
    <cellStyle name="t_model for lehman 19jul02_OptumHealth ACR Targets_110607v2_Observations" xfId="39473"/>
    <cellStyle name="t_model for lehman 19jul02_OptumHealth ACR Targets_110607v2_Report 3" xfId="39474"/>
    <cellStyle name="t_model for lehman 19jul02_OptumHealth ACR Targets_110607v2_Report 3_Observations" xfId="39475"/>
    <cellStyle name="t_model for lehman 19jul02_OptumHealth ACR Targets_110607v2_Sheet2" xfId="39476"/>
    <cellStyle name="t_model for lehman 19jul02_OptumHealth ACR Targets_110607v2_Sheet2_Observations" xfId="39477"/>
    <cellStyle name="t_model for lehman 19jul02_OptumHealth ACR Targets_110607v2_Sheet3" xfId="39478"/>
    <cellStyle name="t_model for lehman 19jul02_OptumHealth ACR Targets_110607v2_Sheet3_Observations" xfId="39479"/>
    <cellStyle name="t_model for lehman 19jul02_Report 3" xfId="39480"/>
    <cellStyle name="t_model for lehman 19jul02_Report 3_Observations" xfId="39481"/>
    <cellStyle name="t_model for lehman 19jul02_Sheet2" xfId="39482"/>
    <cellStyle name="t_model for lehman 19jul02_Sheet2_Observations" xfId="39483"/>
    <cellStyle name="t_model for lehman 19jul02_Sheet3" xfId="39484"/>
    <cellStyle name="t_model for lehman 19jul02_Sheet3_Observations" xfId="39485"/>
    <cellStyle name="t_Observations" xfId="39486"/>
    <cellStyle name="t_Report 3" xfId="39487"/>
    <cellStyle name="t_Report 3_Observations" xfId="39488"/>
    <cellStyle name="t_Revised Downside Case 25 July" xfId="39489"/>
    <cellStyle name="t_Revised Downside Case 25 July 2" xfId="39490"/>
    <cellStyle name="t_Revised Downside Case 25 July 2_Observations" xfId="39491"/>
    <cellStyle name="t_Revised Downside Case 25 July 3" xfId="39492"/>
    <cellStyle name="t_Revised Downside Case 25 July 3_Observations" xfId="39493"/>
    <cellStyle name="t_Revised Downside Case 25 July_Bi weekly rollforward 11 29 08 w DV updates" xfId="39494"/>
    <cellStyle name="t_Revised Downside Case 25 July_Bi weekly rollforward 11 29 08 w DV updates 2" xfId="39495"/>
    <cellStyle name="t_Revised Downside Case 25 July_Bi weekly rollforward 11 29 08 w DV updates 2_Observations" xfId="39496"/>
    <cellStyle name="t_Revised Downside Case 25 July_Bi weekly rollforward 11 29 08 w DV updates 3" xfId="39497"/>
    <cellStyle name="t_Revised Downside Case 25 July_Bi weekly rollforward 11 29 08 w DV updates 3_Observations" xfId="39498"/>
    <cellStyle name="t_Revised Downside Case 25 July_Bi weekly rollforward 11 29 08 w DV updates_Observations" xfId="39499"/>
    <cellStyle name="t_Revised Downside Case 25 July_Bi weekly rollforward 11 29 08 w DV updates_Report 3" xfId="39500"/>
    <cellStyle name="t_Revised Downside Case 25 July_Bi weekly rollforward 11 29 08 w DV updates_Report 3_Observations" xfId="39501"/>
    <cellStyle name="t_Revised Downside Case 25 July_Bi weekly rollforward 11 29 08 w DV updates_Sheet2" xfId="39502"/>
    <cellStyle name="t_Revised Downside Case 25 July_Bi weekly rollforward 11 29 08 w DV updates_Sheet2_Observations" xfId="39503"/>
    <cellStyle name="t_Revised Downside Case 25 July_Bi weekly rollforward 11 29 08 w DV updates_Sheet3" xfId="39504"/>
    <cellStyle name="t_Revised Downside Case 25 July_Bi weekly rollforward 11 29 08 w DV updates_Sheet3_Observations" xfId="39505"/>
    <cellStyle name="t_Revised Downside Case 25 July_Bi weekly rollforward 12-13-07" xfId="39506"/>
    <cellStyle name="t_Revised Downside Case 25 July_Bi weekly rollforward 12-13-07 2" xfId="39507"/>
    <cellStyle name="t_Revised Downside Case 25 July_Bi weekly rollforward 12-13-07 2_Observations" xfId="39508"/>
    <cellStyle name="t_Revised Downside Case 25 July_Bi weekly rollforward 12-13-07 3" xfId="39509"/>
    <cellStyle name="t_Revised Downside Case 25 July_Bi weekly rollforward 12-13-07 3_Observations" xfId="39510"/>
    <cellStyle name="t_Revised Downside Case 25 July_Bi weekly rollforward 12-13-07_Observations" xfId="39511"/>
    <cellStyle name="t_Revised Downside Case 25 July_Bi weekly rollforward 12-13-07_Report 3" xfId="39512"/>
    <cellStyle name="t_Revised Downside Case 25 July_Bi weekly rollforward 12-13-07_Report 3_Observations" xfId="39513"/>
    <cellStyle name="t_Revised Downside Case 25 July_Bi weekly rollforward 12-13-07_Sheet2" xfId="39514"/>
    <cellStyle name="t_Revised Downside Case 25 July_Bi weekly rollforward 12-13-07_Sheet2_Observations" xfId="39515"/>
    <cellStyle name="t_Revised Downside Case 25 July_Bi weekly rollforward 12-13-07_Sheet3" xfId="39516"/>
    <cellStyle name="t_Revised Downside Case 25 July_Bi weekly rollforward 12-13-07_Sheet3_Observations" xfId="39517"/>
    <cellStyle name="t_Revised Downside Case 25 July_Bi weekly rollforward 1-24-08" xfId="39518"/>
    <cellStyle name="t_Revised Downside Case 25 July_Bi weekly rollforward 1-24-08 2" xfId="39519"/>
    <cellStyle name="t_Revised Downside Case 25 July_Bi weekly rollforward 1-24-08 2_Observations" xfId="39520"/>
    <cellStyle name="t_Revised Downside Case 25 July_Bi weekly rollforward 1-24-08 3" xfId="39521"/>
    <cellStyle name="t_Revised Downside Case 25 July_Bi weekly rollforward 1-24-08 3_Observations" xfId="39522"/>
    <cellStyle name="t_Revised Downside Case 25 July_Bi weekly rollforward 1-24-08_Observations" xfId="39523"/>
    <cellStyle name="t_Revised Downside Case 25 July_Bi weekly rollforward 1-24-08_Report 3" xfId="39524"/>
    <cellStyle name="t_Revised Downside Case 25 July_Bi weekly rollforward 1-24-08_Report 3_Observations" xfId="39525"/>
    <cellStyle name="t_Revised Downside Case 25 July_Bi weekly rollforward 1-24-08_Sheet2" xfId="39526"/>
    <cellStyle name="t_Revised Downside Case 25 July_Bi weekly rollforward 1-24-08_Sheet2_Observations" xfId="39527"/>
    <cellStyle name="t_Revised Downside Case 25 July_Bi weekly rollforward 1-24-08_Sheet3" xfId="39528"/>
    <cellStyle name="t_Revised Downside Case 25 July_Bi weekly rollforward 1-24-08_Sheet3_Observations" xfId="39529"/>
    <cellStyle name="t_Revised Downside Case 25 July_Bi weekly rollforward 1-9-08" xfId="39530"/>
    <cellStyle name="t_Revised Downside Case 25 July_Bi weekly rollforward 1-9-08 2" xfId="39531"/>
    <cellStyle name="t_Revised Downside Case 25 July_Bi weekly rollforward 1-9-08 2_Observations" xfId="39532"/>
    <cellStyle name="t_Revised Downside Case 25 July_Bi weekly rollforward 1-9-08 3" xfId="39533"/>
    <cellStyle name="t_Revised Downside Case 25 July_Bi weekly rollforward 1-9-08 3_Observations" xfId="39534"/>
    <cellStyle name="t_Revised Downside Case 25 July_Bi weekly rollforward 1-9-08_Observations" xfId="39535"/>
    <cellStyle name="t_Revised Downside Case 25 July_Bi weekly rollforward 1-9-08_Report 3" xfId="39536"/>
    <cellStyle name="t_Revised Downside Case 25 July_Bi weekly rollforward 1-9-08_Report 3_Observations" xfId="39537"/>
    <cellStyle name="t_Revised Downside Case 25 July_Bi weekly rollforward 1-9-08_Sheet2" xfId="39538"/>
    <cellStyle name="t_Revised Downside Case 25 July_Bi weekly rollforward 1-9-08_Sheet2_Observations" xfId="39539"/>
    <cellStyle name="t_Revised Downside Case 25 July_Bi weekly rollforward 1-9-08_Sheet3" xfId="39540"/>
    <cellStyle name="t_Revised Downside Case 25 July_Bi weekly rollforward 1-9-08_Sheet3_Observations" xfId="39541"/>
    <cellStyle name="t_Revised Downside Case 25 July_Observations" xfId="39542"/>
    <cellStyle name="t_Revised Downside Case 25 July_OptumHealth ACR Targets_110607v2" xfId="39543"/>
    <cellStyle name="t_Revised Downside Case 25 July_OptumHealth ACR Targets_110607v2 2" xfId="39544"/>
    <cellStyle name="t_Revised Downside Case 25 July_OptumHealth ACR Targets_110607v2 2_Observations" xfId="39545"/>
    <cellStyle name="t_Revised Downside Case 25 July_OptumHealth ACR Targets_110607v2 3" xfId="39546"/>
    <cellStyle name="t_Revised Downside Case 25 July_OptumHealth ACR Targets_110607v2 3_Observations" xfId="39547"/>
    <cellStyle name="t_Revised Downside Case 25 July_OptumHealth ACR Targets_110607v2_Observations" xfId="39548"/>
    <cellStyle name="t_Revised Downside Case 25 July_OptumHealth ACR Targets_110607v2_Report 3" xfId="39549"/>
    <cellStyle name="t_Revised Downside Case 25 July_OptumHealth ACR Targets_110607v2_Report 3_Observations" xfId="39550"/>
    <cellStyle name="t_Revised Downside Case 25 July_OptumHealth ACR Targets_110607v2_Sheet2" xfId="39551"/>
    <cellStyle name="t_Revised Downside Case 25 July_OptumHealth ACR Targets_110607v2_Sheet2_Observations" xfId="39552"/>
    <cellStyle name="t_Revised Downside Case 25 July_OptumHealth ACR Targets_110607v2_Sheet3" xfId="39553"/>
    <cellStyle name="t_Revised Downside Case 25 July_OptumHealth ACR Targets_110607v2_Sheet3_Observations" xfId="39554"/>
    <cellStyle name="t_Revised Downside Case 25 July_Report 3" xfId="39555"/>
    <cellStyle name="t_Revised Downside Case 25 July_Report 3_Observations" xfId="39556"/>
    <cellStyle name="t_Revised Downside Case 25 July_Sheet2" xfId="39557"/>
    <cellStyle name="t_Revised Downside Case 25 July_Sheet2_Observations" xfId="39558"/>
    <cellStyle name="t_Revised Downside Case 25 July_Sheet3" xfId="39559"/>
    <cellStyle name="t_Revised Downside Case 25 July_Sheet3_Observations" xfId="39560"/>
    <cellStyle name="t_Sheet2" xfId="39561"/>
    <cellStyle name="t_Sheet2_Observations" xfId="39562"/>
    <cellStyle name="t_Sheet3" xfId="39563"/>
    <cellStyle name="t_Sheet3_Observations" xfId="39564"/>
    <cellStyle name="t_Valuation" xfId="39565"/>
    <cellStyle name="t_Valuation 2" xfId="39566"/>
    <cellStyle name="t_Valuation 2_Observations" xfId="39567"/>
    <cellStyle name="t_Valuation 3" xfId="39568"/>
    <cellStyle name="t_Valuation 3_Observations" xfId="39569"/>
    <cellStyle name="t_Valuation_Bi weekly rollforward 11 29 08 w DV updates" xfId="39570"/>
    <cellStyle name="t_Valuation_Bi weekly rollforward 11 29 08 w DV updates 2" xfId="39571"/>
    <cellStyle name="t_Valuation_Bi weekly rollforward 11 29 08 w DV updates 2_Observations" xfId="39572"/>
    <cellStyle name="t_Valuation_Bi weekly rollforward 11 29 08 w DV updates 3" xfId="39573"/>
    <cellStyle name="t_Valuation_Bi weekly rollforward 11 29 08 w DV updates 3_Observations" xfId="39574"/>
    <cellStyle name="t_Valuation_Bi weekly rollforward 11 29 08 w DV updates_Observations" xfId="39575"/>
    <cellStyle name="t_Valuation_Bi weekly rollforward 11 29 08 w DV updates_Report 3" xfId="39576"/>
    <cellStyle name="t_Valuation_Bi weekly rollforward 11 29 08 w DV updates_Report 3_Observations" xfId="39577"/>
    <cellStyle name="t_Valuation_Bi weekly rollforward 11 29 08 w DV updates_Sheet2" xfId="39578"/>
    <cellStyle name="t_Valuation_Bi weekly rollforward 11 29 08 w DV updates_Sheet2_Observations" xfId="39579"/>
    <cellStyle name="t_Valuation_Bi weekly rollforward 11 29 08 w DV updates_Sheet3" xfId="39580"/>
    <cellStyle name="t_Valuation_Bi weekly rollforward 11 29 08 w DV updates_Sheet3_Observations" xfId="39581"/>
    <cellStyle name="t_Valuation_Bi weekly rollforward 12-13-07" xfId="39582"/>
    <cellStyle name="t_Valuation_Bi weekly rollforward 12-13-07 2" xfId="39583"/>
    <cellStyle name="t_Valuation_Bi weekly rollforward 12-13-07 2_Observations" xfId="39584"/>
    <cellStyle name="t_Valuation_Bi weekly rollforward 12-13-07 3" xfId="39585"/>
    <cellStyle name="t_Valuation_Bi weekly rollforward 12-13-07 3_Observations" xfId="39586"/>
    <cellStyle name="t_Valuation_Bi weekly rollforward 12-13-07_Observations" xfId="39587"/>
    <cellStyle name="t_Valuation_Bi weekly rollforward 12-13-07_Report 3" xfId="39588"/>
    <cellStyle name="t_Valuation_Bi weekly rollforward 12-13-07_Report 3_Observations" xfId="39589"/>
    <cellStyle name="t_Valuation_Bi weekly rollforward 12-13-07_Sheet2" xfId="39590"/>
    <cellStyle name="t_Valuation_Bi weekly rollforward 12-13-07_Sheet2_Observations" xfId="39591"/>
    <cellStyle name="t_Valuation_Bi weekly rollforward 12-13-07_Sheet3" xfId="39592"/>
    <cellStyle name="t_Valuation_Bi weekly rollforward 12-13-07_Sheet3_Observations" xfId="39593"/>
    <cellStyle name="t_Valuation_Bi weekly rollforward 1-24-08" xfId="39594"/>
    <cellStyle name="t_Valuation_Bi weekly rollforward 1-24-08 2" xfId="39595"/>
    <cellStyle name="t_Valuation_Bi weekly rollforward 1-24-08 2_Observations" xfId="39596"/>
    <cellStyle name="t_Valuation_Bi weekly rollforward 1-24-08 3" xfId="39597"/>
    <cellStyle name="t_Valuation_Bi weekly rollforward 1-24-08 3_Observations" xfId="39598"/>
    <cellStyle name="t_Valuation_Bi weekly rollforward 1-24-08_Observations" xfId="39599"/>
    <cellStyle name="t_Valuation_Bi weekly rollforward 1-24-08_Report 3" xfId="39600"/>
    <cellStyle name="t_Valuation_Bi weekly rollforward 1-24-08_Report 3_Observations" xfId="39601"/>
    <cellStyle name="t_Valuation_Bi weekly rollforward 1-24-08_Sheet2" xfId="39602"/>
    <cellStyle name="t_Valuation_Bi weekly rollforward 1-24-08_Sheet2_Observations" xfId="39603"/>
    <cellStyle name="t_Valuation_Bi weekly rollforward 1-24-08_Sheet3" xfId="39604"/>
    <cellStyle name="t_Valuation_Bi weekly rollforward 1-24-08_Sheet3_Observations" xfId="39605"/>
    <cellStyle name="t_Valuation_Bi weekly rollforward 1-9-08" xfId="39606"/>
    <cellStyle name="t_Valuation_Bi weekly rollforward 1-9-08 2" xfId="39607"/>
    <cellStyle name="t_Valuation_Bi weekly rollforward 1-9-08 2_Observations" xfId="39608"/>
    <cellStyle name="t_Valuation_Bi weekly rollforward 1-9-08 3" xfId="39609"/>
    <cellStyle name="t_Valuation_Bi weekly rollforward 1-9-08 3_Observations" xfId="39610"/>
    <cellStyle name="t_Valuation_Bi weekly rollforward 1-9-08_Observations" xfId="39611"/>
    <cellStyle name="t_Valuation_Bi weekly rollforward 1-9-08_Report 3" xfId="39612"/>
    <cellStyle name="t_Valuation_Bi weekly rollforward 1-9-08_Report 3_Observations" xfId="39613"/>
    <cellStyle name="t_Valuation_Bi weekly rollforward 1-9-08_Sheet2" xfId="39614"/>
    <cellStyle name="t_Valuation_Bi weekly rollforward 1-9-08_Sheet2_Observations" xfId="39615"/>
    <cellStyle name="t_Valuation_Bi weekly rollforward 1-9-08_Sheet3" xfId="39616"/>
    <cellStyle name="t_Valuation_Bi weekly rollforward 1-9-08_Sheet3_Observations" xfId="39617"/>
    <cellStyle name="t_Valuation_Observations" xfId="39618"/>
    <cellStyle name="t_Valuation_OptumHealth ACR Targets_110607v2" xfId="39619"/>
    <cellStyle name="t_Valuation_OptumHealth ACR Targets_110607v2 2" xfId="39620"/>
    <cellStyle name="t_Valuation_OptumHealth ACR Targets_110607v2 2_Observations" xfId="39621"/>
    <cellStyle name="t_Valuation_OptumHealth ACR Targets_110607v2 3" xfId="39622"/>
    <cellStyle name="t_Valuation_OptumHealth ACR Targets_110607v2 3_Observations" xfId="39623"/>
    <cellStyle name="t_Valuation_OptumHealth ACR Targets_110607v2_Observations" xfId="39624"/>
    <cellStyle name="t_Valuation_OptumHealth ACR Targets_110607v2_Report 3" xfId="39625"/>
    <cellStyle name="t_Valuation_OptumHealth ACR Targets_110607v2_Report 3_Observations" xfId="39626"/>
    <cellStyle name="t_Valuation_OptumHealth ACR Targets_110607v2_Sheet2" xfId="39627"/>
    <cellStyle name="t_Valuation_OptumHealth ACR Targets_110607v2_Sheet2_Observations" xfId="39628"/>
    <cellStyle name="t_Valuation_OptumHealth ACR Targets_110607v2_Sheet3" xfId="39629"/>
    <cellStyle name="t_Valuation_OptumHealth ACR Targets_110607v2_Sheet3_Observations" xfId="39630"/>
    <cellStyle name="t_Valuation_Report 3" xfId="39631"/>
    <cellStyle name="t_Valuation_Report 3_Observations" xfId="39632"/>
    <cellStyle name="t_Valuation_Sheet2" xfId="39633"/>
    <cellStyle name="t_Valuation_Sheet2_Observations" xfId="39634"/>
    <cellStyle name="t_Valuation_Sheet3" xfId="39635"/>
    <cellStyle name="t_Valuation_Sheet3_Observations" xfId="39636"/>
    <cellStyle name="t_Viterra LBO model - Dec02 - v20" xfId="39637"/>
    <cellStyle name="t_Viterra LBO model - Dec02 - v20_Observations" xfId="39638"/>
    <cellStyle name="t3" xfId="39639"/>
    <cellStyle name="Table Col Head" xfId="39640"/>
    <cellStyle name="Table Col Head 2" xfId="39641"/>
    <cellStyle name="Table Col Head 3" xfId="39642"/>
    <cellStyle name="Table Col Head 4" xfId="39643"/>
    <cellStyle name="Table Col Head_Observations" xfId="39644"/>
    <cellStyle name="table column heading" xfId="39645"/>
    <cellStyle name="Table Head" xfId="39646"/>
    <cellStyle name="Table Head 2" xfId="39647"/>
    <cellStyle name="Table Head 3" xfId="39648"/>
    <cellStyle name="Table Head 4" xfId="39649"/>
    <cellStyle name="Table Head Aligned" xfId="39650"/>
    <cellStyle name="Table Head Aligned 2" xfId="39651"/>
    <cellStyle name="Table Head Blue" xfId="39652"/>
    <cellStyle name="Table Head Blue 2" xfId="39653"/>
    <cellStyle name="Table Head Blue 3" xfId="39654"/>
    <cellStyle name="Table Head Blue 4" xfId="39655"/>
    <cellStyle name="Table Head Blue_Observations" xfId="39656"/>
    <cellStyle name="Table Head Green" xfId="39657"/>
    <cellStyle name="Table Head Green 2" xfId="39658"/>
    <cellStyle name="Table Head Green 3" xfId="39659"/>
    <cellStyle name="Table Head Green 4" xfId="39660"/>
    <cellStyle name="Table Head Green_Observations" xfId="39661"/>
    <cellStyle name="Table Head_1g conso3" xfId="39662"/>
    <cellStyle name="Table Sub Head" xfId="39663"/>
    <cellStyle name="Table Sub Head 2" xfId="39664"/>
    <cellStyle name="Table Sub Head 3" xfId="39665"/>
    <cellStyle name="Table Sub Head 4" xfId="39666"/>
    <cellStyle name="Table Sub Head_Observations" xfId="39667"/>
    <cellStyle name="Table Text" xfId="39668"/>
    <cellStyle name="Table Text 2" xfId="39669"/>
    <cellStyle name="Table Text 3" xfId="39670"/>
    <cellStyle name="Table Text_Observations" xfId="39671"/>
    <cellStyle name="Table Title" xfId="39672"/>
    <cellStyle name="Table Title 2" xfId="39673"/>
    <cellStyle name="Table Title 3" xfId="39674"/>
    <cellStyle name="Table Title 4" xfId="39675"/>
    <cellStyle name="Table Title_Observations" xfId="39676"/>
    <cellStyle name="Table Units" xfId="39677"/>
    <cellStyle name="Table Units 2" xfId="39678"/>
    <cellStyle name="Table Units 3" xfId="39679"/>
    <cellStyle name="Table Units 4" xfId="39680"/>
    <cellStyle name="Table Units_Observations" xfId="39681"/>
    <cellStyle name="Table_Header" xfId="39682"/>
    <cellStyle name="TableBase" xfId="39683"/>
    <cellStyle name="TableBase 2" xfId="39684"/>
    <cellStyle name="TableBase 2 2" xfId="39685"/>
    <cellStyle name="TableBase 2_Observations" xfId="39686"/>
    <cellStyle name="TableBase 3" xfId="39687"/>
    <cellStyle name="TableBase 3 2" xfId="39688"/>
    <cellStyle name="TableBase 3_Observations" xfId="39689"/>
    <cellStyle name="TableBase 4" xfId="39690"/>
    <cellStyle name="TableBase_Observations" xfId="39691"/>
    <cellStyle name="Table-Body" xfId="39692"/>
    <cellStyle name="TableColumnHeading" xfId="39693"/>
    <cellStyle name="TableColumnHeading 2" xfId="39694"/>
    <cellStyle name="TableColumnHeading 3" xfId="39695"/>
    <cellStyle name="TableColumnHeading_Observations" xfId="39696"/>
    <cellStyle name="TableHead" xfId="39697"/>
    <cellStyle name="TableHead 2" xfId="39698"/>
    <cellStyle name="TableHead 3" xfId="39699"/>
    <cellStyle name="TableHead_Observations" xfId="39700"/>
    <cellStyle name="Table-Headings_ENE" xfId="39701"/>
    <cellStyle name="TableSubTitleItalic" xfId="39702"/>
    <cellStyle name="TableSubTitleItalic 2" xfId="39703"/>
    <cellStyle name="TableSubTitleItalic 3" xfId="39704"/>
    <cellStyle name="TableSubTitleItalic_Observations" xfId="39705"/>
    <cellStyle name="TableText" xfId="39706"/>
    <cellStyle name="TableText 2" xfId="39707"/>
    <cellStyle name="TableText 3" xfId="39708"/>
    <cellStyle name="TableText_Observations" xfId="39709"/>
    <cellStyle name="TableTitle" xfId="39710"/>
    <cellStyle name="TableTitle 2" xfId="39711"/>
    <cellStyle name="TableTitle 3" xfId="39712"/>
    <cellStyle name="TableTitle_Observations" xfId="39713"/>
    <cellStyle name="tcn" xfId="39714"/>
    <cellStyle name="text" xfId="39715"/>
    <cellStyle name="Text [3]" xfId="39716"/>
    <cellStyle name="Text [5]" xfId="39717"/>
    <cellStyle name="Text 1" xfId="39718"/>
    <cellStyle name="Text 1 2" xfId="39719"/>
    <cellStyle name="Text 1 3" xfId="39720"/>
    <cellStyle name="Text 1_Observations" xfId="39721"/>
    <cellStyle name="text 10" xfId="39722"/>
    <cellStyle name="text 11" xfId="39723"/>
    <cellStyle name="text 12" xfId="39724"/>
    <cellStyle name="text 13" xfId="39725"/>
    <cellStyle name="text 14" xfId="39726"/>
    <cellStyle name="text 15" xfId="39727"/>
    <cellStyle name="text 16" xfId="39728"/>
    <cellStyle name="text 17" xfId="39729"/>
    <cellStyle name="text 18" xfId="39730"/>
    <cellStyle name="text 19" xfId="39731"/>
    <cellStyle name="text 2" xfId="39732"/>
    <cellStyle name="text 20" xfId="39733"/>
    <cellStyle name="text 21" xfId="39734"/>
    <cellStyle name="text 22" xfId="39735"/>
    <cellStyle name="text 23" xfId="39736"/>
    <cellStyle name="text 24" xfId="39737"/>
    <cellStyle name="text 25" xfId="39738"/>
    <cellStyle name="text 26" xfId="39739"/>
    <cellStyle name="text 27" xfId="39740"/>
    <cellStyle name="text 28" xfId="39741"/>
    <cellStyle name="text 29" xfId="39742"/>
    <cellStyle name="text 3" xfId="39743"/>
    <cellStyle name="text 30" xfId="39744"/>
    <cellStyle name="text 31" xfId="39745"/>
    <cellStyle name="text 32" xfId="39746"/>
    <cellStyle name="text 33" xfId="39747"/>
    <cellStyle name="text 34" xfId="39748"/>
    <cellStyle name="text 35" xfId="39749"/>
    <cellStyle name="text 36" xfId="39750"/>
    <cellStyle name="text 37" xfId="39751"/>
    <cellStyle name="text 38" xfId="39752"/>
    <cellStyle name="text 39" xfId="39753"/>
    <cellStyle name="text 4" xfId="39754"/>
    <cellStyle name="text 40" xfId="39755"/>
    <cellStyle name="text 41" xfId="39756"/>
    <cellStyle name="text 42" xfId="39757"/>
    <cellStyle name="text 43" xfId="39758"/>
    <cellStyle name="text 44" xfId="39759"/>
    <cellStyle name="text 45" xfId="39760"/>
    <cellStyle name="text 46" xfId="39761"/>
    <cellStyle name="text 47" xfId="39762"/>
    <cellStyle name="text 48" xfId="39763"/>
    <cellStyle name="text 49" xfId="39764"/>
    <cellStyle name="text 5" xfId="39765"/>
    <cellStyle name="text 50" xfId="39766"/>
    <cellStyle name="text 51" xfId="39767"/>
    <cellStyle name="text 52" xfId="39768"/>
    <cellStyle name="text 53" xfId="39769"/>
    <cellStyle name="Text 54" xfId="39770"/>
    <cellStyle name="text 6" xfId="39771"/>
    <cellStyle name="text 7" xfId="39772"/>
    <cellStyle name="Text 8" xfId="39773"/>
    <cellStyle name="text 9" xfId="39774"/>
    <cellStyle name="text center" xfId="39775"/>
    <cellStyle name="text center 2" xfId="39776"/>
    <cellStyle name="text center 2 2" xfId="39777"/>
    <cellStyle name="text center 2_Observations" xfId="39778"/>
    <cellStyle name="text center 3" xfId="39779"/>
    <cellStyle name="text center 3 2" xfId="39780"/>
    <cellStyle name="text center 3_Observations" xfId="39781"/>
    <cellStyle name="text center 4" xfId="39782"/>
    <cellStyle name="text center 5" xfId="39783"/>
    <cellStyle name="text center 6" xfId="39784"/>
    <cellStyle name="text center_Observations" xfId="39785"/>
    <cellStyle name="Text Head 1" xfId="39786"/>
    <cellStyle name="Text Head 1 2" xfId="39787"/>
    <cellStyle name="Text Head 1 3" xfId="39788"/>
    <cellStyle name="Text Head 1_Observations" xfId="39789"/>
    <cellStyle name="Text Wrap" xfId="39790"/>
    <cellStyle name="Text Wrap 2" xfId="39791"/>
    <cellStyle name="Text Wrap 3" xfId="39792"/>
    <cellStyle name="Text Wrap_Observations" xfId="39793"/>
    <cellStyle name="Text_0+12 Care Solutions WD7 1.10.08 v3 - to SCS" xfId="39794"/>
    <cellStyle name="text2" xfId="39795"/>
    <cellStyle name="text2 2" xfId="39796"/>
    <cellStyle name="text2 3" xfId="39797"/>
    <cellStyle name="text2 4" xfId="39798"/>
    <cellStyle name="text2_Observations" xfId="39799"/>
    <cellStyle name="TextBold" xfId="39800"/>
    <cellStyle name="TextItalic" xfId="39801"/>
    <cellStyle name="TextNormal" xfId="39802"/>
    <cellStyle name="Thom's Models" xfId="39803"/>
    <cellStyle name="ThousandDollar" xfId="39804"/>
    <cellStyle name="Tickmark" xfId="39805"/>
    <cellStyle name="Time" xfId="39806"/>
    <cellStyle name="Times 10" xfId="39807"/>
    <cellStyle name="Times 10 2" xfId="39808"/>
    <cellStyle name="Times 10 3" xfId="39809"/>
    <cellStyle name="Times 10 4" xfId="39810"/>
    <cellStyle name="Times 10_Observations" xfId="39811"/>
    <cellStyle name="Times 12" xfId="39812"/>
    <cellStyle name="Times 12 2" xfId="39813"/>
    <cellStyle name="Times 12 3" xfId="39814"/>
    <cellStyle name="Times 12 4" xfId="39815"/>
    <cellStyle name="Times 12_Observations" xfId="39816"/>
    <cellStyle name="times roman" xfId="39817"/>
    <cellStyle name="times roman 2" xfId="39818"/>
    <cellStyle name="times roman 3" xfId="39819"/>
    <cellStyle name="times roman_Observations" xfId="39820"/>
    <cellStyle name="Title - bold dutch8" xfId="39821"/>
    <cellStyle name="Title - PROJECT" xfId="39822"/>
    <cellStyle name="Title - PROJECT 2" xfId="39823"/>
    <cellStyle name="Title - PROJECT 3" xfId="39824"/>
    <cellStyle name="Title - PROJECT 4" xfId="39825"/>
    <cellStyle name="Title - PROJECT_Observations" xfId="39826"/>
    <cellStyle name="Title - Underline" xfId="39827"/>
    <cellStyle name="Title - Underline 2" xfId="39828"/>
    <cellStyle name="Title - Underline 3" xfId="39829"/>
    <cellStyle name="Title - Underline 4" xfId="39830"/>
    <cellStyle name="Title - Underline_Observations" xfId="39831"/>
    <cellStyle name="Title 10" xfId="39832"/>
    <cellStyle name="Title 11" xfId="39833"/>
    <cellStyle name="Title 12" xfId="39834"/>
    <cellStyle name="Title 13" xfId="39835"/>
    <cellStyle name="Title 14" xfId="39836"/>
    <cellStyle name="Title 15" xfId="39837"/>
    <cellStyle name="Title 16" xfId="39838"/>
    <cellStyle name="Title 17" xfId="39839"/>
    <cellStyle name="Title 18" xfId="39840"/>
    <cellStyle name="Title 19" xfId="39841"/>
    <cellStyle name="Title 2" xfId="39842"/>
    <cellStyle name="Title 2 10" xfId="39843"/>
    <cellStyle name="Title 2 11" xfId="39844"/>
    <cellStyle name="Title 2 12" xfId="39845"/>
    <cellStyle name="Title 2 13" xfId="39846"/>
    <cellStyle name="Title 2 14" xfId="39847"/>
    <cellStyle name="Title 2 15" xfId="39848"/>
    <cellStyle name="Title 2 16" xfId="39849"/>
    <cellStyle name="Title 2 17" xfId="39850"/>
    <cellStyle name="Title 2 18" xfId="39851"/>
    <cellStyle name="Title 2 19" xfId="39852"/>
    <cellStyle name="Title 2 2" xfId="39853"/>
    <cellStyle name="Title 2 2 2" xfId="39854"/>
    <cellStyle name="Title 2 2 3" xfId="39855"/>
    <cellStyle name="Title 2 2 4" xfId="39856"/>
    <cellStyle name="Title 2 2 5" xfId="39857"/>
    <cellStyle name="Title 2 20" xfId="39858"/>
    <cellStyle name="Title 2 21" xfId="39859"/>
    <cellStyle name="Title 2 22" xfId="39860"/>
    <cellStyle name="Title 2 23" xfId="39861"/>
    <cellStyle name="Title 2 24" xfId="39862"/>
    <cellStyle name="Title 2 25" xfId="39863"/>
    <cellStyle name="Title 2 26" xfId="39864"/>
    <cellStyle name="Title 2 27" xfId="39865"/>
    <cellStyle name="Title 2 28" xfId="39866"/>
    <cellStyle name="Title 2 29" xfId="39867"/>
    <cellStyle name="Title 2 3" xfId="39868"/>
    <cellStyle name="Title 2 3 2" xfId="39869"/>
    <cellStyle name="Title 2 30" xfId="39870"/>
    <cellStyle name="Title 2 31" xfId="39871"/>
    <cellStyle name="Title 2 32" xfId="39872"/>
    <cellStyle name="Title 2 33" xfId="39873"/>
    <cellStyle name="Title 2 34" xfId="39874"/>
    <cellStyle name="Title 2 35" xfId="39875"/>
    <cellStyle name="Title 2 36" xfId="39876"/>
    <cellStyle name="Title 2 37" xfId="39877"/>
    <cellStyle name="Title 2 38" xfId="39878"/>
    <cellStyle name="Title 2 4" xfId="39879"/>
    <cellStyle name="Title 2 5" xfId="39880"/>
    <cellStyle name="Title 2 6" xfId="39881"/>
    <cellStyle name="Title 2 7" xfId="39882"/>
    <cellStyle name="Title 2 8" xfId="39883"/>
    <cellStyle name="Title 2 9" xfId="39884"/>
    <cellStyle name="Title 2_Category Summary by LOB" xfId="39885"/>
    <cellStyle name="Title 20" xfId="39886"/>
    <cellStyle name="Title 21" xfId="39887"/>
    <cellStyle name="Title 22" xfId="39888"/>
    <cellStyle name="Title 23" xfId="39889"/>
    <cellStyle name="Title 24" xfId="39890"/>
    <cellStyle name="Title 24 2" xfId="39891"/>
    <cellStyle name="Title 24_Category Summary by LOB" xfId="39892"/>
    <cellStyle name="Title 25" xfId="39893"/>
    <cellStyle name="Title 25 2" xfId="39894"/>
    <cellStyle name="Title 25_Category Summary by LOB" xfId="39895"/>
    <cellStyle name="Title 26" xfId="39896"/>
    <cellStyle name="Title 26 2" xfId="39897"/>
    <cellStyle name="Title 26_Category Summary by LOB" xfId="39898"/>
    <cellStyle name="Title 27" xfId="39899"/>
    <cellStyle name="Title 27 2" xfId="39900"/>
    <cellStyle name="Title 27_Category Summary by LOB" xfId="39901"/>
    <cellStyle name="Title 28" xfId="39902"/>
    <cellStyle name="Title 28 2" xfId="39903"/>
    <cellStyle name="Title 28_Category Summary by LOB" xfId="39904"/>
    <cellStyle name="Title 29" xfId="39905"/>
    <cellStyle name="Title 29 2" xfId="39906"/>
    <cellStyle name="Title 29_Category Summary by LOB" xfId="39907"/>
    <cellStyle name="Title 3" xfId="39908"/>
    <cellStyle name="Title 3 10" xfId="39909"/>
    <cellStyle name="Title 3 11" xfId="39910"/>
    <cellStyle name="Title 3 12" xfId="39911"/>
    <cellStyle name="Title 3 13" xfId="39912"/>
    <cellStyle name="Title 3 14" xfId="39913"/>
    <cellStyle name="Title 3 15" xfId="39914"/>
    <cellStyle name="Title 3 16" xfId="39915"/>
    <cellStyle name="Title 3 17" xfId="39916"/>
    <cellStyle name="Title 3 2" xfId="39917"/>
    <cellStyle name="Title 3 2 2" xfId="39918"/>
    <cellStyle name="Title 3 2 3" xfId="39919"/>
    <cellStyle name="Title 3 2_Category Summary by LOB" xfId="39920"/>
    <cellStyle name="Title 3 3" xfId="39921"/>
    <cellStyle name="Title 3 4" xfId="39922"/>
    <cellStyle name="Title 3 5" xfId="39923"/>
    <cellStyle name="Title 3 6" xfId="39924"/>
    <cellStyle name="Title 3 7" xfId="39925"/>
    <cellStyle name="Title 3 8" xfId="39926"/>
    <cellStyle name="Title 3 9" xfId="39927"/>
    <cellStyle name="Title 3_Category Summary by LOB" xfId="39928"/>
    <cellStyle name="Title 30" xfId="39929"/>
    <cellStyle name="Title 30 2" xfId="39930"/>
    <cellStyle name="Title 30_Category Summary by LOB" xfId="39931"/>
    <cellStyle name="Title 31" xfId="39932"/>
    <cellStyle name="Title 31 2" xfId="39933"/>
    <cellStyle name="Title 31_Category Summary by LOB" xfId="39934"/>
    <cellStyle name="Title 32" xfId="39935"/>
    <cellStyle name="Title 32 2" xfId="39936"/>
    <cellStyle name="Title 32_Category Summary by LOB" xfId="39937"/>
    <cellStyle name="Title 33" xfId="39938"/>
    <cellStyle name="Title 33 2" xfId="39939"/>
    <cellStyle name="Title 33_Category Summary by LOB" xfId="39940"/>
    <cellStyle name="Title 34" xfId="39941"/>
    <cellStyle name="Title 34 2" xfId="39942"/>
    <cellStyle name="Title 34_Category Summary by LOB" xfId="39943"/>
    <cellStyle name="Title 35" xfId="39944"/>
    <cellStyle name="Title 35 2" xfId="39945"/>
    <cellStyle name="Title 35_Category Summary by LOB" xfId="39946"/>
    <cellStyle name="Title 36" xfId="39947"/>
    <cellStyle name="Title 36 2" xfId="39948"/>
    <cellStyle name="Title 36_Category Summary by LOB" xfId="39949"/>
    <cellStyle name="Title 37" xfId="39950"/>
    <cellStyle name="Title 38" xfId="39951"/>
    <cellStyle name="Title 39" xfId="39952"/>
    <cellStyle name="Title 4" xfId="39953"/>
    <cellStyle name="Title 4 2" xfId="39954"/>
    <cellStyle name="Title 4 3" xfId="39955"/>
    <cellStyle name="Title 40" xfId="39956"/>
    <cellStyle name="Title 41" xfId="39957"/>
    <cellStyle name="Title 42" xfId="39958"/>
    <cellStyle name="Title 43" xfId="39959"/>
    <cellStyle name="Title 44" xfId="39960"/>
    <cellStyle name="Title 45" xfId="39961"/>
    <cellStyle name="Title 46" xfId="39962"/>
    <cellStyle name="Title 47" xfId="39963"/>
    <cellStyle name="Title 48" xfId="39964"/>
    <cellStyle name="Title 49" xfId="39965"/>
    <cellStyle name="Title 5" xfId="39966"/>
    <cellStyle name="Title 5 2" xfId="39967"/>
    <cellStyle name="Title 5 3" xfId="39968"/>
    <cellStyle name="Title 50" xfId="39969"/>
    <cellStyle name="Title 51" xfId="39970"/>
    <cellStyle name="Title 52" xfId="39971"/>
    <cellStyle name="Title 53" xfId="39972"/>
    <cellStyle name="Title 54" xfId="39973"/>
    <cellStyle name="Title 55" xfId="39974"/>
    <cellStyle name="Title 56" xfId="39975"/>
    <cellStyle name="Title 57" xfId="39976"/>
    <cellStyle name="Title 58" xfId="39977"/>
    <cellStyle name="Title 6" xfId="39978"/>
    <cellStyle name="Title 6 2" xfId="39979"/>
    <cellStyle name="Title 6 3" xfId="39980"/>
    <cellStyle name="Title 7" xfId="39981"/>
    <cellStyle name="Title 7 2" xfId="39982"/>
    <cellStyle name="Title 8" xfId="39983"/>
    <cellStyle name="Title 8 2" xfId="39984"/>
    <cellStyle name="Title 9" xfId="39985"/>
    <cellStyle name="Title 9 2" xfId="39986"/>
    <cellStyle name="Title top" xfId="39987"/>
    <cellStyle name="Title top 2" xfId="39988"/>
    <cellStyle name="Title top 3" xfId="39989"/>
    <cellStyle name="title1" xfId="39990"/>
    <cellStyle name="title1 2" xfId="39991"/>
    <cellStyle name="Title10" xfId="39992"/>
    <cellStyle name="Title2" xfId="39993"/>
    <cellStyle name="Title2 2" xfId="39994"/>
    <cellStyle name="Title2 3" xfId="39995"/>
    <cellStyle name="title2 4" xfId="39996"/>
    <cellStyle name="Title3" xfId="39997"/>
    <cellStyle name="Title3 2" xfId="39998"/>
    <cellStyle name="Title3 2 2" xfId="39999"/>
    <cellStyle name="Title3 3" xfId="40000"/>
    <cellStyle name="Title3 3 2" xfId="40001"/>
    <cellStyle name="Title8" xfId="40002"/>
    <cellStyle name="Title8Left" xfId="40003"/>
    <cellStyle name="TitleCenter" xfId="40004"/>
    <cellStyle name="TitleLeft" xfId="40005"/>
    <cellStyle name="TitleNormal" xfId="40006"/>
    <cellStyle name="Titles" xfId="40007"/>
    <cellStyle name="Titles - Col. Headings" xfId="40008"/>
    <cellStyle name="Titles - Col. Headings 2" xfId="40009"/>
    <cellStyle name="Titles - Col. Headings 3" xfId="40010"/>
    <cellStyle name="Titles - Col. Headings 4" xfId="40011"/>
    <cellStyle name="Titles - Other" xfId="40012"/>
    <cellStyle name="Titles - Other 2" xfId="40013"/>
    <cellStyle name="Titles - Other 3" xfId="40014"/>
    <cellStyle name="Titles - Other 4" xfId="40015"/>
    <cellStyle name="tn" xfId="40016"/>
    <cellStyle name="Top_$" xfId="40017"/>
    <cellStyle name="topline" xfId="40018"/>
    <cellStyle name="topline 2" xfId="40019"/>
    <cellStyle name="topline 3" xfId="40020"/>
    <cellStyle name="TopMinorSeparator" xfId="40021"/>
    <cellStyle name="TopMinorSeparator 2" xfId="40022"/>
    <cellStyle name="TopMinorSeparator 3" xfId="40023"/>
    <cellStyle name="Tot_UL" xfId="40024"/>
    <cellStyle name="Total" xfId="23" builtinId="25" customBuiltin="1"/>
    <cellStyle name="Total ," xfId="40025"/>
    <cellStyle name="Total 10" xfId="40026"/>
    <cellStyle name="Total 11" xfId="40027"/>
    <cellStyle name="Total 12" xfId="40028"/>
    <cellStyle name="Total 13" xfId="40029"/>
    <cellStyle name="Total 14" xfId="40030"/>
    <cellStyle name="Total 15" xfId="40031"/>
    <cellStyle name="Total 16" xfId="40032"/>
    <cellStyle name="Total 16 2" xfId="40033"/>
    <cellStyle name="Total 16_Category Summary by LOB" xfId="40034"/>
    <cellStyle name="Total 17" xfId="40035"/>
    <cellStyle name="Total 17 2" xfId="40036"/>
    <cellStyle name="Total 17_Category Summary by LOB" xfId="40037"/>
    <cellStyle name="Total 18" xfId="40038"/>
    <cellStyle name="Total 18 2" xfId="40039"/>
    <cellStyle name="Total 18_Category Summary by LOB" xfId="40040"/>
    <cellStyle name="Total 19" xfId="40041"/>
    <cellStyle name="Total 19 2" xfId="40042"/>
    <cellStyle name="Total 19_Category Summary by LOB" xfId="40043"/>
    <cellStyle name="Total 2" xfId="40044"/>
    <cellStyle name="Total 2 10" xfId="40045"/>
    <cellStyle name="Total 2 11" xfId="40046"/>
    <cellStyle name="Total 2 12" xfId="40047"/>
    <cellStyle name="Total 2 13" xfId="40048"/>
    <cellStyle name="Total 2 14" xfId="40049"/>
    <cellStyle name="Total 2 15" xfId="40050"/>
    <cellStyle name="Total 2 16" xfId="40051"/>
    <cellStyle name="Total 2 17" xfId="40052"/>
    <cellStyle name="Total 2 18" xfId="40053"/>
    <cellStyle name="Total 2 19" xfId="40054"/>
    <cellStyle name="Total 2 2" xfId="40055"/>
    <cellStyle name="Total 2 2 2" xfId="40056"/>
    <cellStyle name="Total 2 2 3" xfId="40057"/>
    <cellStyle name="Total 2 20" xfId="40058"/>
    <cellStyle name="Total 2 21" xfId="40059"/>
    <cellStyle name="Total 2 22" xfId="40060"/>
    <cellStyle name="Total 2 23" xfId="40061"/>
    <cellStyle name="Total 2 24" xfId="40062"/>
    <cellStyle name="Total 2 25" xfId="40063"/>
    <cellStyle name="Total 2 26" xfId="40064"/>
    <cellStyle name="Total 2 27" xfId="40065"/>
    <cellStyle name="Total 2 28" xfId="40066"/>
    <cellStyle name="Total 2 29" xfId="40067"/>
    <cellStyle name="Total 2 3" xfId="40068"/>
    <cellStyle name="Total 2 3 2" xfId="40069"/>
    <cellStyle name="Total 2 3 3" xfId="40070"/>
    <cellStyle name="Total 2 30" xfId="40071"/>
    <cellStyle name="Total 2 31" xfId="40072"/>
    <cellStyle name="Total 2 32" xfId="40073"/>
    <cellStyle name="Total 2 33" xfId="40074"/>
    <cellStyle name="Total 2 34" xfId="40075"/>
    <cellStyle name="Total 2 35" xfId="40076"/>
    <cellStyle name="Total 2 36" xfId="40077"/>
    <cellStyle name="Total 2 37" xfId="40078"/>
    <cellStyle name="Total 2 4" xfId="40079"/>
    <cellStyle name="Total 2 5" xfId="40080"/>
    <cellStyle name="Total 2 6" xfId="40081"/>
    <cellStyle name="Total 2 7" xfId="40082"/>
    <cellStyle name="Total 2 8" xfId="40083"/>
    <cellStyle name="Total 2 9" xfId="40084"/>
    <cellStyle name="Total 2_Category Summary by LOB" xfId="40085"/>
    <cellStyle name="Total 20" xfId="40086"/>
    <cellStyle name="Total 20 2" xfId="40087"/>
    <cellStyle name="Total 20_Category Summary by LOB" xfId="40088"/>
    <cellStyle name="Total 21" xfId="40089"/>
    <cellStyle name="Total 21 2" xfId="40090"/>
    <cellStyle name="Total 21_Category Summary by LOB" xfId="40091"/>
    <cellStyle name="Total 22" xfId="40092"/>
    <cellStyle name="Total 22 2" xfId="40093"/>
    <cellStyle name="Total 22_Category Summary by LOB" xfId="40094"/>
    <cellStyle name="Total 23" xfId="40095"/>
    <cellStyle name="Total 23 2" xfId="40096"/>
    <cellStyle name="Total 23_Category Summary by LOB" xfId="40097"/>
    <cellStyle name="Total 24" xfId="40098"/>
    <cellStyle name="Total 24 2" xfId="40099"/>
    <cellStyle name="Total 24_Category Summary by LOB" xfId="40100"/>
    <cellStyle name="Total 25" xfId="40101"/>
    <cellStyle name="Total 25 2" xfId="40102"/>
    <cellStyle name="Total 25_Category Summary by LOB" xfId="40103"/>
    <cellStyle name="Total 26" xfId="40104"/>
    <cellStyle name="Total 26 2" xfId="40105"/>
    <cellStyle name="Total 26_Category Summary by LOB" xfId="40106"/>
    <cellStyle name="Total 27" xfId="40107"/>
    <cellStyle name="Total 27 2" xfId="40108"/>
    <cellStyle name="Total 27_Category Summary by LOB" xfId="40109"/>
    <cellStyle name="Total 28" xfId="40110"/>
    <cellStyle name="Total 28 2" xfId="40111"/>
    <cellStyle name="Total 28_Category Summary by LOB" xfId="40112"/>
    <cellStyle name="Total 29" xfId="40113"/>
    <cellStyle name="Total 3" xfId="40114"/>
    <cellStyle name="Total 3 2" xfId="40115"/>
    <cellStyle name="Total 3 2 2" xfId="40116"/>
    <cellStyle name="Total 3 3" xfId="40117"/>
    <cellStyle name="Total 30" xfId="40118"/>
    <cellStyle name="Total 31" xfId="40119"/>
    <cellStyle name="Total 32" xfId="40120"/>
    <cellStyle name="Total 33" xfId="40121"/>
    <cellStyle name="Total 34" xfId="40122"/>
    <cellStyle name="Total 35" xfId="40123"/>
    <cellStyle name="Total 36" xfId="40124"/>
    <cellStyle name="Total 37" xfId="40125"/>
    <cellStyle name="Total 38" xfId="40126"/>
    <cellStyle name="Total 39" xfId="40127"/>
    <cellStyle name="Total 4" xfId="40128"/>
    <cellStyle name="Total 4 2" xfId="40129"/>
    <cellStyle name="Total 40" xfId="40130"/>
    <cellStyle name="Total 41" xfId="40131"/>
    <cellStyle name="Total 42" xfId="40132"/>
    <cellStyle name="Total 43" xfId="40133"/>
    <cellStyle name="Total 44" xfId="40134"/>
    <cellStyle name="Total 45" xfId="40135"/>
    <cellStyle name="Total 46" xfId="40136"/>
    <cellStyle name="Total 47" xfId="40137"/>
    <cellStyle name="Total 48" xfId="40138"/>
    <cellStyle name="Total 49" xfId="40139"/>
    <cellStyle name="Total 5" xfId="40140"/>
    <cellStyle name="Total 5 2" xfId="40141"/>
    <cellStyle name="Total 50" xfId="40142"/>
    <cellStyle name="Total 51" xfId="40143"/>
    <cellStyle name="Total 52" xfId="40144"/>
    <cellStyle name="Total 6" xfId="40145"/>
    <cellStyle name="Total 6 2" xfId="40146"/>
    <cellStyle name="Total 7" xfId="40147"/>
    <cellStyle name="Total 8" xfId="40148"/>
    <cellStyle name="Total 9" xfId="40149"/>
    <cellStyle name="Total Bold" xfId="40150"/>
    <cellStyle name="Total2 - Style2" xfId="40151"/>
    <cellStyle name="TransVal" xfId="40152"/>
    <cellStyle name="TransVal 2" xfId="40153"/>
    <cellStyle name="Tusental (0)_pldt" xfId="40154"/>
    <cellStyle name="Tusental_pldt" xfId="40155"/>
    <cellStyle name="ubordinated Debt" xfId="40156"/>
    <cellStyle name="Underline" xfId="40157"/>
    <cellStyle name="UNLocked" xfId="40158"/>
    <cellStyle name="up" xfId="40159"/>
    <cellStyle name="up 2" xfId="40160"/>
    <cellStyle name="up 2 2" xfId="40161"/>
    <cellStyle name="up 3" xfId="40162"/>
    <cellStyle name="Update" xfId="40163"/>
    <cellStyle name="Update 2" xfId="40164"/>
    <cellStyle name="Update 3" xfId="40165"/>
    <cellStyle name="UserOptional" xfId="40166"/>
    <cellStyle name="UserOptional 2" xfId="40167"/>
    <cellStyle name="UserOptional 3" xfId="40168"/>
    <cellStyle name="v" xfId="40169"/>
    <cellStyle name="v 2" xfId="40170"/>
    <cellStyle name="v_Bi weekly rollforward 11 29 08 w DV updates" xfId="40171"/>
    <cellStyle name="v_Bi weekly rollforward 11 29 08 w DV updates 2" xfId="40172"/>
    <cellStyle name="v_Bi weekly rollforward 12-13-07" xfId="40173"/>
    <cellStyle name="v_Bi weekly rollforward 12-13-07 2" xfId="40174"/>
    <cellStyle name="v_Bi weekly rollforward 1-24-08" xfId="40175"/>
    <cellStyle name="v_Bi weekly rollforward 1-24-08 2" xfId="40176"/>
    <cellStyle name="v_Bi weekly rollforward 1-9-08" xfId="40177"/>
    <cellStyle name="v_Bi weekly rollforward 1-9-08 2" xfId="40178"/>
    <cellStyle name="v_GBS Bi_Weekly 02-06-08" xfId="40179"/>
    <cellStyle name="v_GBS Bi_Weekly 02-06-08 2" xfId="40180"/>
    <cellStyle name="v_OptumHealth ACR Targets_110607v2" xfId="40181"/>
    <cellStyle name="v_OptumHealth ACR Targets_110607v2 2" xfId="40182"/>
    <cellStyle name="Validation" xfId="40183"/>
    <cellStyle name="Validation 2" xfId="40184"/>
    <cellStyle name="Validation 3" xfId="40185"/>
    <cellStyle name="Valuta (0)_pldt" xfId="40186"/>
    <cellStyle name="Valuta_pldt" xfId="40187"/>
    <cellStyle name="VersionHeader" xfId="40188"/>
    <cellStyle name="VersionHeader 2" xfId="40189"/>
    <cellStyle name="VersionHeader 3" xfId="40190"/>
    <cellStyle name="Währung [0]_Compiling Utility Macros" xfId="40191"/>
    <cellStyle name="Währung_Compiling Utility Macros" xfId="40192"/>
    <cellStyle name="Warning Text 10" xfId="40193"/>
    <cellStyle name="Warning Text 11" xfId="40194"/>
    <cellStyle name="Warning Text 12" xfId="40195"/>
    <cellStyle name="Warning Text 13" xfId="40196"/>
    <cellStyle name="Warning Text 14" xfId="40197"/>
    <cellStyle name="Warning Text 15" xfId="40198"/>
    <cellStyle name="Warning Text 16" xfId="40199"/>
    <cellStyle name="Warning Text 16 2" xfId="40200"/>
    <cellStyle name="Warning Text 16_Category Summary by LOB" xfId="40201"/>
    <cellStyle name="Warning Text 17" xfId="40202"/>
    <cellStyle name="Warning Text 17 2" xfId="40203"/>
    <cellStyle name="Warning Text 17_Category Summary by LOB" xfId="40204"/>
    <cellStyle name="Warning Text 18" xfId="40205"/>
    <cellStyle name="Warning Text 18 2" xfId="40206"/>
    <cellStyle name="Warning Text 18_Category Summary by LOB" xfId="40207"/>
    <cellStyle name="Warning Text 19" xfId="40208"/>
    <cellStyle name="Warning Text 19 2" xfId="40209"/>
    <cellStyle name="Warning Text 19_Category Summary by LOB" xfId="40210"/>
    <cellStyle name="Warning Text 2" xfId="40211"/>
    <cellStyle name="Warning Text 2 10" xfId="40212"/>
    <cellStyle name="Warning Text 2 11" xfId="40213"/>
    <cellStyle name="Warning Text 2 12" xfId="40214"/>
    <cellStyle name="Warning Text 2 13" xfId="40215"/>
    <cellStyle name="Warning Text 2 14" xfId="40216"/>
    <cellStyle name="Warning Text 2 15" xfId="40217"/>
    <cellStyle name="Warning Text 2 16" xfId="40218"/>
    <cellStyle name="Warning Text 2 17" xfId="40219"/>
    <cellStyle name="Warning Text 2 18" xfId="40220"/>
    <cellStyle name="Warning Text 2 19" xfId="40221"/>
    <cellStyle name="Warning Text 2 2" xfId="40222"/>
    <cellStyle name="Warning Text 2 2 2" xfId="40223"/>
    <cellStyle name="Warning Text 2 20" xfId="40224"/>
    <cellStyle name="Warning Text 2 21" xfId="40225"/>
    <cellStyle name="Warning Text 2 22" xfId="40226"/>
    <cellStyle name="Warning Text 2 23" xfId="40227"/>
    <cellStyle name="Warning Text 2 24" xfId="40228"/>
    <cellStyle name="Warning Text 2 25" xfId="40229"/>
    <cellStyle name="Warning Text 2 26" xfId="40230"/>
    <cellStyle name="Warning Text 2 27" xfId="40231"/>
    <cellStyle name="Warning Text 2 28" xfId="40232"/>
    <cellStyle name="Warning Text 2 29" xfId="40233"/>
    <cellStyle name="Warning Text 2 3" xfId="40234"/>
    <cellStyle name="Warning Text 2 3 2" xfId="40235"/>
    <cellStyle name="Warning Text 2 30" xfId="40236"/>
    <cellStyle name="Warning Text 2 31" xfId="40237"/>
    <cellStyle name="Warning Text 2 32" xfId="40238"/>
    <cellStyle name="Warning Text 2 33" xfId="40239"/>
    <cellStyle name="Warning Text 2 34" xfId="40240"/>
    <cellStyle name="Warning Text 2 35" xfId="40241"/>
    <cellStyle name="Warning Text 2 36" xfId="40242"/>
    <cellStyle name="Warning Text 2 4" xfId="40243"/>
    <cellStyle name="Warning Text 2 5" xfId="40244"/>
    <cellStyle name="Warning Text 2 6" xfId="40245"/>
    <cellStyle name="Warning Text 2 7" xfId="40246"/>
    <cellStyle name="Warning Text 2 8" xfId="40247"/>
    <cellStyle name="Warning Text 2 9" xfId="40248"/>
    <cellStyle name="Warning Text 2_Category Summary by LOB" xfId="40249"/>
    <cellStyle name="Warning Text 20" xfId="40250"/>
    <cellStyle name="Warning Text 20 2" xfId="40251"/>
    <cellStyle name="Warning Text 20_Category Summary by LOB" xfId="40252"/>
    <cellStyle name="Warning Text 21" xfId="40253"/>
    <cellStyle name="Warning Text 21 2" xfId="40254"/>
    <cellStyle name="Warning Text 21_Category Summary by LOB" xfId="40255"/>
    <cellStyle name="Warning Text 22" xfId="40256"/>
    <cellStyle name="Warning Text 22 2" xfId="40257"/>
    <cellStyle name="Warning Text 22_Category Summary by LOB" xfId="40258"/>
    <cellStyle name="Warning Text 23" xfId="40259"/>
    <cellStyle name="Warning Text 23 2" xfId="40260"/>
    <cellStyle name="Warning Text 23_Category Summary by LOB" xfId="40261"/>
    <cellStyle name="Warning Text 24" xfId="40262"/>
    <cellStyle name="Warning Text 24 2" xfId="40263"/>
    <cellStyle name="Warning Text 24_Category Summary by LOB" xfId="40264"/>
    <cellStyle name="Warning Text 25" xfId="40265"/>
    <cellStyle name="Warning Text 25 2" xfId="40266"/>
    <cellStyle name="Warning Text 25_Category Summary by LOB" xfId="40267"/>
    <cellStyle name="Warning Text 26" xfId="40268"/>
    <cellStyle name="Warning Text 26 2" xfId="40269"/>
    <cellStyle name="Warning Text 26_Category Summary by LOB" xfId="40270"/>
    <cellStyle name="Warning Text 27" xfId="40271"/>
    <cellStyle name="Warning Text 27 2" xfId="40272"/>
    <cellStyle name="Warning Text 27_Category Summary by LOB" xfId="40273"/>
    <cellStyle name="Warning Text 28" xfId="40274"/>
    <cellStyle name="Warning Text 28 2" xfId="40275"/>
    <cellStyle name="Warning Text 28_Category Summary by LOB" xfId="40276"/>
    <cellStyle name="Warning Text 29" xfId="40277"/>
    <cellStyle name="Warning Text 3" xfId="40278"/>
    <cellStyle name="Warning Text 3 2" xfId="40279"/>
    <cellStyle name="Warning Text 30" xfId="40280"/>
    <cellStyle name="Warning Text 31" xfId="40281"/>
    <cellStyle name="Warning Text 32" xfId="40282"/>
    <cellStyle name="Warning Text 33" xfId="40283"/>
    <cellStyle name="Warning Text 34" xfId="40284"/>
    <cellStyle name="Warning Text 35" xfId="40285"/>
    <cellStyle name="Warning Text 36" xfId="40286"/>
    <cellStyle name="Warning Text 37" xfId="40287"/>
    <cellStyle name="Warning Text 38" xfId="40288"/>
    <cellStyle name="Warning Text 39" xfId="40289"/>
    <cellStyle name="Warning Text 4" xfId="40290"/>
    <cellStyle name="Warning Text 4 2" xfId="40291"/>
    <cellStyle name="Warning Text 40" xfId="40292"/>
    <cellStyle name="Warning Text 41" xfId="40293"/>
    <cellStyle name="Warning Text 42" xfId="40294"/>
    <cellStyle name="Warning Text 43" xfId="40295"/>
    <cellStyle name="Warning Text 44" xfId="40296"/>
    <cellStyle name="Warning Text 45" xfId="40297"/>
    <cellStyle name="Warning Text 46" xfId="40298"/>
    <cellStyle name="Warning Text 47" xfId="40299"/>
    <cellStyle name="Warning Text 48" xfId="40300"/>
    <cellStyle name="Warning Text 49" xfId="40301"/>
    <cellStyle name="Warning Text 5" xfId="40302"/>
    <cellStyle name="Warning Text 5 2" xfId="40303"/>
    <cellStyle name="Warning Text 50" xfId="40304"/>
    <cellStyle name="Warning Text 51" xfId="40305"/>
    <cellStyle name="Warning Text 52" xfId="40306"/>
    <cellStyle name="Warning Text 6" xfId="40307"/>
    <cellStyle name="Warning Text 6 2" xfId="40308"/>
    <cellStyle name="Warning Text 7" xfId="40309"/>
    <cellStyle name="Warning Text 8" xfId="40310"/>
    <cellStyle name="Warning Text 9" xfId="40311"/>
    <cellStyle name="White" xfId="40312"/>
    <cellStyle name="WhiteCells" xfId="40313"/>
    <cellStyle name="WhitePattern" xfId="40314"/>
    <cellStyle name="WhitePattern 2" xfId="40315"/>
    <cellStyle name="WhitePattern 3" xfId="40316"/>
    <cellStyle name="WhitePattern1" xfId="40317"/>
    <cellStyle name="WhitePattern1 2" xfId="40318"/>
    <cellStyle name="WhitePattern1 2 2" xfId="40319"/>
    <cellStyle name="WhitePattern1 3" xfId="40320"/>
    <cellStyle name="WhitePattern1 3 2" xfId="40321"/>
    <cellStyle name="WhitePattern1 4" xfId="40322"/>
    <cellStyle name="WhiteText" xfId="40323"/>
    <cellStyle name="WhiteText 2" xfId="40324"/>
    <cellStyle name="WhiteText 3" xfId="40325"/>
    <cellStyle name="WingDing" xfId="40326"/>
    <cellStyle name="xstyle" xfId="40327"/>
    <cellStyle name="xstyle 2" xfId="40328"/>
    <cellStyle name="xstyle 3" xfId="40329"/>
    <cellStyle name="y" xfId="40330"/>
    <cellStyle name="y_Citrix_2pgr2" xfId="40331"/>
    <cellStyle name="y_financial summary" xfId="40332"/>
    <cellStyle name="y_financial summary 2" xfId="40333"/>
    <cellStyle name="y_financial summary 3" xfId="40334"/>
    <cellStyle name="y_financial summary_Report 3" xfId="40335"/>
    <cellStyle name="y_financial summary_Sheet2" xfId="40336"/>
    <cellStyle name="y_financial summary_Sheet3" xfId="40337"/>
    <cellStyle name="y_Lightning 4-pager_v1_orb" xfId="40338"/>
    <cellStyle name="y_Lightning 4-pager_v1_orb 2" xfId="40339"/>
    <cellStyle name="y_Lightning 4-pager_v1_orb 3" xfId="40340"/>
    <cellStyle name="y_Lightning 4-pager_v1_orb_Report 3" xfId="40341"/>
    <cellStyle name="y_Lightning 4-pager_v1_orb_Sheet2" xfId="40342"/>
    <cellStyle name="y_Lightning 4-pager_v1_orb_Sheet3" xfId="40343"/>
    <cellStyle name="Year" xfId="40344"/>
    <cellStyle name="Year 2" xfId="40345"/>
    <cellStyle name="YearInput" xfId="40346"/>
    <cellStyle name="YearInput 2" xfId="40347"/>
    <cellStyle name="YearInput 3" xfId="40348"/>
    <cellStyle name="YearInputBk" xfId="40349"/>
    <cellStyle name="YearInputBk 2" xfId="40350"/>
    <cellStyle name="YearInputBk 3" xfId="40351"/>
    <cellStyle name="YearInputBk 4" xfId="40352"/>
    <cellStyle name="YearInputBk 5" xfId="40353"/>
    <cellStyle name="YearInputBu" xfId="40354"/>
    <cellStyle name="YearInputBu 2" xfId="40355"/>
    <cellStyle name="YearInputBu 3" xfId="40356"/>
    <cellStyle name="YearInputBu 4" xfId="40357"/>
    <cellStyle name="YearInputBu 5" xfId="40358"/>
    <cellStyle name="Yellow" xfId="40359"/>
    <cellStyle name="yellow 2" xfId="40360"/>
    <cellStyle name="yellow 3" xfId="40361"/>
    <cellStyle name="yellow 4" xfId="40362"/>
    <cellStyle name="Yellow2" xfId="40363"/>
    <cellStyle name="YellowL" xfId="40364"/>
    <cellStyle name="YellowL 2" xfId="40365"/>
    <cellStyle name="YellowL 2 2" xfId="40366"/>
    <cellStyle name="YellowL 3" xfId="40367"/>
    <cellStyle name="yellowr" xfId="40368"/>
    <cellStyle name="Yen" xfId="40369"/>
    <cellStyle name="Yes/No" xfId="40370"/>
    <cellStyle name="Yes/No 2" xfId="40371"/>
    <cellStyle name="Yes/No 3" xfId="40372"/>
    <cellStyle name="Yes_No" xfId="40373"/>
    <cellStyle name="ハイパーリンク_BOOK1" xfId="40374"/>
    <cellStyle name="桁区切り [0.00]_~0032429" xfId="40375"/>
    <cellStyle name="桁区切り_~0032429" xfId="40376"/>
    <cellStyle name="標準_~0032429" xfId="40377"/>
    <cellStyle name="表示済みのハイパーリンク_BOOK1" xfId="40378"/>
    <cellStyle name="通貨 [0.00]_~0032429" xfId="40379"/>
    <cellStyle name="通貨_~0032429" xfId="40380"/>
  </cellStyles>
  <dxfs count="6">
    <dxf>
      <font>
        <color rgb="FF00B050"/>
      </font>
    </dxf>
    <dxf>
      <font>
        <color rgb="FFC00000"/>
      </font>
    </dxf>
    <dxf>
      <font>
        <color rgb="FF00B050"/>
      </font>
    </dxf>
    <dxf>
      <font>
        <color rgb="FFC00000"/>
      </font>
    </dxf>
    <dxf>
      <font>
        <color rgb="FF00B050"/>
      </font>
    </dxf>
    <dxf>
      <font>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Xwpfs01\data1\Finance\MLTC\Finance1\Cost%20Report,%202002,%203rd%20quarter\Broadlawn%202002%203rd%20quarter%20Cost%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ANCE\Buddy\Corp%20FP&amp;A\1999\LEs\08-99%20LE\LE-08-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kddd&amp;x-fact(working%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WORK\SONPHX\Project\FY2011\FHPlus\Rate%20Dev\GHI%20Excluded%20Versions\FY%202011%20FHPlus%20CRCS%20v6_NO%20GHI_w%20Efficienc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amp;B\Government\LOULAX\2013\July%20Prepaid%20Rate%20Setting\Workpapers\2013%20Louisiana%20Rate%20Model%20Prepaid_July%202013%20Eff_Target_Using%20Dec2012%20Enrollm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hared\PHX\Data1\WORK\CALOMC\Project\Two%20Plan%20Rates\12-13%20Rates\Rate%20Dev\2012.08.27%20-%20RAR,%20ADHC%20&amp;%20May%20Est%20Rates\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rsandhu\Desktop\PROJECTS\BERLEX\ASP\ASPDocsFrDielanda\20062Q\ASP%2020062_Rewor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ance\sammy\Revenue%20Group\NESP&#174;\LRP%20and%20Forecasting\New%20LRP%20(under%20construc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ndy-rulis\Desktop\CRCS%20recon\2013%20Louisiana%20Rate%20Model%20Prepaid_July%202013%20Eff_Low%20Scenari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RAT\Buddy\August%2097%20LE\LE-19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ance\sammy\Revenue%20Group\NEUPOGEN&#174;\Wkddd&amp;x-fa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HXwpfs01\data1\WORK\SONPHX\Project\YR2008\Mainstream\Analysis\Trend\Trend%20Stuff\Other%20States%20Tre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at\sammy\Revenue%20Group\EPOGEN\New%20Team%20Epo\Monthly%20Close%20and%20LE\Jan-98%20LE\Pre-LE\E_%20LE%20PRES-1-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HXwpfs01\data1\WORK\SONPHX\Project\YR2008\FHPlus\Rate%20Dev\FY%202009%20FHPlus%20CRC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amp;B\Government\LOULAX\2013\Shared%20Savings%20Benchmark_Effective%20Jul%20-%20Dec\Workpapers\September%20Re-Work\Copy%20Of%202013%20Louisiana%20Rate%20Model_Shared_July%202013%20Eff_HIGH%20Scenario_0923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amp;B\Government\LOULAX\2013\July%20Prepaid%20Rate%20Setting\Workpapers\2013%20Louisiana%20Rate%20Model%20Prepaid_July%202013%20Eff_Low%20Scenari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ORK\MASPHX\Project\HIPF\CY13\Templates\MA%202014%20HIPF%20Calculation%20Variable%20Templates%20(revised%202014%2012%2010).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H&amp;B\Government\LOULAX\2013\Prepaid\Models\Blended%20Rates%20Using%20Dec2012%20Enrollment_06202013%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my%20documents\data\chip%20enrollment\chip%20enrollment\chip%20enrollment\chip%20enrollment\Executive%20Summar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nancent\s&amp;m\WINDOWS\TEMP\KINERET%20Mfg%20Sched\2000%20LRP%20SALES%20MODEL%2011-3-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60899_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H&amp;B\Government\LOULAX\2015\Model%20Construction\Feb%202015%20Models_for%20JD\Prepaid\LA%20Prepaid%20Encounter%20CRCS%20Model_15%20rates_J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am-ds2\sales-admin\COMPENSATION\TrueComp\Validation\2002\April%202002%20Attain_Incentive_Validation%206_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m-ds2\Sales-Admin\Documents%20and%20Settings\wadet\Local%20Settings\Temporary%20Internet%20Files\OLK10D\June%202002%20Attain_Incentive_Valid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nancent\s&amp;m\Revenue%20Group\NEUPOGEN&#174;\NEUPOGEN&#174;%20LEs\2002\02_02%20LE\Neupogen%20v2%20(Feb%20Pre-L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New%20Jersey%20-%20Groups%20A\MEDICAID\_GOVT%20REPORTING\1%20PRICE%20CALCULATIONS%20and%20REPORTING\2007\2Q07\2Q07%20ASP\2Q07%20Imaging%20ASP%20Cal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New%20Jersey%20-%20Groups%20A\MEDICAID\_GOVT%20REPORTING\1%20PRICE%20CALCULATIONS%20and%20REPORTING\2007\2Q07\2Q07%20ASP\2Q07%20Pharma%20ASP%20Cal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amp;B\Government\LOULAX\2013\July%20Prepaid%20Rate%20Setting\Workpapers\2013%20Louisiana%20Rate%20Model%20Prepaid_July%202013%20Eff_Target_Using%20April2013%20Enroll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RAT\Buddy\EXCEL\LE-1997."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RAT\Buddy\EXCEL\VARIANCE%20ANALYSI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Options"/>
      <sheetName val="RDO_Non-Expansion_PH COAs"/>
      <sheetName val="Dropdown_Ctrls"/>
      <sheetName val="#19A-R2, 3 Mos w 0 (Acute)"/>
      <sheetName val="Key"/>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List of Schedules"/>
      <sheetName val="Schedule A"/>
      <sheetName val="Schedule B - Total Plan"/>
      <sheetName val="Schedule C"/>
      <sheetName val="Schedule D"/>
      <sheetName val="Schedule D1"/>
      <sheetName val="Schedule E"/>
      <sheetName val="Schedule E1"/>
      <sheetName val="Schedule F"/>
      <sheetName val="Schedule G &amp; H"/>
      <sheetName val="Schedule I"/>
      <sheetName val="Schedule J"/>
      <sheetName val="Supplemental Sheet"/>
      <sheetName val="Schedule B-1 - Total Medicaid"/>
      <sheetName val="Sch B-2"/>
      <sheetName val="Schedule B-3"/>
      <sheetName val="Schedule B-4"/>
      <sheetName val="Schedule B-5"/>
      <sheetName val="Schedule B-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1999 Sales Model"/>
      <sheetName val="LE Sales COS Roy Variance"/>
      <sheetName val="R and D"/>
      <sheetName val="M and S"/>
      <sheetName val="G and A"/>
      <sheetName val="Other Inc(Exp)"/>
      <sheetName val="Assumptions &amp; Calculations"/>
      <sheetName val="Flash_Mgt_Ctr_LE_Rounding"/>
      <sheetName val="Monthly Mgt. Center Cut"/>
      <sheetName val="Plan 1999"/>
      <sheetName val="Rounding File"/>
      <sheetName val="P&amp;L Monthly-Thousands"/>
      <sheetName val="Flash- Summary"/>
      <sheetName val="P&amp;L Monthly - Millions"/>
      <sheetName val="Flash-Top Level P&amp;L"/>
      <sheetName val="Flash-COS &amp; R&amp;D"/>
      <sheetName val="Flash-R&amp;D"/>
      <sheetName val="Flash-M&amp;S &amp; G&amp;A"/>
      <sheetName val="Flash-E_in_A-Roche_Min_Intrest"/>
      <sheetName val="Flash-Common Size P&amp;L"/>
      <sheetName val="Flash- Gross Margin"/>
      <sheetName val="flash mgt ctr FY"/>
      <sheetName val="Flash_Mgt_Ctr_Qtr"/>
      <sheetName val="Flash Recap"/>
      <sheetName val="LE YTD"/>
      <sheetName val="Macro Buttons"/>
      <sheetName val="Initialize and Update Macro"/>
      <sheetName val="Initial Setup Macro"/>
      <sheetName val="Check Fig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 DDD &amp; Ex-Fac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Tracking"/>
      <sheetName val="Reference"/>
      <sheetName val="Settings"/>
      <sheetName val="2009 MMs"/>
      <sheetName val="Base Data"/>
      <sheetName val="Copays"/>
      <sheetName val="Trend"/>
      <sheetName val="Program Changes"/>
      <sheetName val="Risk Scores"/>
      <sheetName val="Placeholder Selection"/>
      <sheetName val="Other Adjustments"/>
      <sheetName val="Fixed &amp; Variable Admin"/>
      <sheetName val="Provider Incentives"/>
      <sheetName val="FY10 Rate Dev"/>
      <sheetName val="Rate Change Analysis"/>
      <sheetName val="Rate Increase"/>
      <sheetName val="HalfWidth Grid"/>
      <sheetName val="Trend Range"/>
      <sheetName val="Rate Development"/>
      <sheetName val="PMPM Summary by Benefit Package"/>
      <sheetName val="Maternity Kick Summary"/>
      <sheetName val="Risk Adj Rate Range Summarry"/>
      <sheetName val="Risk Adj Rate Range GHI FL UA "/>
      <sheetName val="Trad. Rate Range Summary"/>
      <sheetName val="Trad. Rate Range sum GHI FL UA"/>
      <sheetName val="Maternity Rate Range Summary"/>
      <sheetName val="Rate Summary"/>
      <sheetName val="Lookups"/>
    </sheetNames>
    <sheetDataSet>
      <sheetData sheetId="0"/>
      <sheetData sheetId="1"/>
      <sheetData sheetId="2" refreshError="1">
        <row r="16">
          <cell r="A16" t="str">
            <v xml:space="preserve">with </v>
          </cell>
        </row>
        <row r="17">
          <cell r="A17" t="str">
            <v xml:space="preserve">without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Crdblty Weighting w SW_LO_w_GME"/>
      <sheetName val="Crdblty Weighting w SW_HI_w_GME"/>
      <sheetName val="Summary_Weighted_Low_with_GME"/>
      <sheetName val="Summary_Weighted_High_with_GME"/>
      <sheetName val="Nov-Dec 2012 rates"/>
      <sheetName val="2013 Prepaid Rate Summary_Jan_J"/>
      <sheetName val="Enrollment Trend"/>
      <sheetName val="Dist of enrollees_July"/>
      <sheetName val="MMs&amp;Deliv For Composite Rates"/>
      <sheetName val="Dec-2012 Restricted Enrollment"/>
      <sheetName val="Dec-2012 Deliveries"/>
      <sheetName val="Trend Exhibit"/>
      <sheetName val="Fee Schedule Change Exhbit"/>
      <sheetName val="Managed Care Savings Exhibit"/>
      <sheetName val="Rate Cert Values Summary"/>
      <sheetName val="Prepaid Development to FY12"/>
      <sheetName val="July 2013 Final Prepaid Rates"/>
    </sheetNames>
    <sheetDataSet>
      <sheetData sheetId="0"/>
      <sheetData sheetId="1">
        <row r="25">
          <cell r="M25" t="str">
            <v>Admin Assumption by COA</v>
          </cell>
          <cell r="N25">
            <v>0</v>
          </cell>
          <cell r="O25" t="str">
            <v>Admin %</v>
          </cell>
        </row>
        <row r="26">
          <cell r="M26" t="str">
            <v>01</v>
          </cell>
          <cell r="N26" t="str">
            <v>SSI</v>
          </cell>
          <cell r="O26">
            <v>0.12904749999999998</v>
          </cell>
        </row>
        <row r="27">
          <cell r="M27" t="str">
            <v>02</v>
          </cell>
          <cell r="N27" t="str">
            <v>Family and Children</v>
          </cell>
          <cell r="O27">
            <v>0.12904749999999998</v>
          </cell>
        </row>
        <row r="28">
          <cell r="M28" t="str">
            <v>03</v>
          </cell>
          <cell r="N28" t="str">
            <v>Foster Care Children</v>
          </cell>
          <cell r="O28">
            <v>0.12904749999999998</v>
          </cell>
        </row>
        <row r="29">
          <cell r="M29" t="str">
            <v>04</v>
          </cell>
          <cell r="N29" t="str">
            <v>Breast and Cervical Cancer</v>
          </cell>
          <cell r="O29">
            <v>0.12904749999999998</v>
          </cell>
        </row>
        <row r="30">
          <cell r="M30" t="str">
            <v>05</v>
          </cell>
          <cell r="N30" t="str">
            <v>Place Holder</v>
          </cell>
          <cell r="O30">
            <v>0.12904749999999998</v>
          </cell>
        </row>
        <row r="31">
          <cell r="M31" t="str">
            <v>KI</v>
          </cell>
          <cell r="N31" t="str">
            <v>Maternity Kickpayment</v>
          </cell>
          <cell r="O31">
            <v>7.5773749999999973E-2</v>
          </cell>
        </row>
      </sheetData>
      <sheetData sheetId="2">
        <row r="4">
          <cell r="I4">
            <v>408</v>
          </cell>
        </row>
      </sheetData>
      <sheetData sheetId="3">
        <row r="1">
          <cell r="D1">
            <v>0.79832711698460113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010101C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sheetName val="Documentation"/>
      <sheetName val="Coversheet"/>
      <sheetName val="Fax to Lisa"/>
      <sheetName val="Sub package"/>
      <sheetName val="Trending"/>
      <sheetName val="Management Summary"/>
      <sheetName val="All Products"/>
      <sheetName val="Sheet1"/>
      <sheetName val="Sub Unit"/>
      <sheetName val="Not reported"/>
      <sheetName val="Calc paid"/>
      <sheetName val="Calc"/>
      <sheetName val="Rebate 12 mth"/>
      <sheetName val="Cal Method"/>
      <sheetName val="Imaging Comparison"/>
      <sheetName val="Mgnt Summ Img"/>
      <sheetName val="Cover Imaging"/>
      <sheetName val="Calc Img"/>
      <sheetName val="Calc Img rolling"/>
      <sheetName val="Sub package Imaging"/>
      <sheetName val="Calc Img rolling 3qtrs "/>
      <sheetName val="Calc Img rolling Combine"/>
      <sheetName val="Pharma DB rebates"/>
      <sheetName val="Comp"/>
      <sheetName val="Wholesaler rebate"/>
      <sheetName val="Imaging Combined"/>
      <sheetName val="Berlex Img Reb"/>
      <sheetName val="BLXIMG"/>
      <sheetName val="McKesson"/>
      <sheetName val="Hospira"/>
      <sheetName val="MSD Img Reb"/>
      <sheetName val="Com Img Reb"/>
      <sheetName val="Img Ana"/>
      <sheetName val="Img CB Roll"/>
      <sheetName val="Img CB Roll 2qtrs"/>
      <sheetName val="Img CB Roll 4qtrs"/>
      <sheetName val="Img com CB Roll"/>
      <sheetName val="MC kesson Add data"/>
      <sheetName val="2Q06 BW"/>
      <sheetName val="1Q06 BW"/>
      <sheetName val="4Q05 BW"/>
      <sheetName val="3Q05 BW"/>
      <sheetName val="MK Rebate Product Settlements"/>
      <sheetName val="MSD Rbt"/>
      <sheetName val="Berlex sales"/>
      <sheetName val="TTL Berlex Paid 2Q06"/>
      <sheetName val="Img BW 3Q"/>
      <sheetName val="Img BW 2Q"/>
      <sheetName val="Img BW 1Q"/>
      <sheetName val="Img Bw 4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
          <cell r="B10" t="str">
            <v>50419018801</v>
          </cell>
          <cell r="D10" t="str">
            <v>50419-0188-01</v>
          </cell>
          <cell r="E10" t="str">
            <v>MAGNEVIST INJ (GADOPENTETATE DIMEGLUMINE)10ML VIAL</v>
          </cell>
        </row>
        <row r="11">
          <cell r="B11" t="str">
            <v>50419018802</v>
          </cell>
          <cell r="D11" t="str">
            <v>50419-0188-02</v>
          </cell>
          <cell r="E11" t="str">
            <v>MAGNEVIST INJ (GADOPENTETATE DIMEGLUMINE)20ML VIAL</v>
          </cell>
        </row>
        <row r="12">
          <cell r="B12" t="str">
            <v>50419018805</v>
          </cell>
          <cell r="D12" t="str">
            <v>50419-0188-05</v>
          </cell>
          <cell r="E12" t="str">
            <v>MAGNEVIST 5ML</v>
          </cell>
        </row>
        <row r="13">
          <cell r="B13" t="str">
            <v>50419018810</v>
          </cell>
          <cell r="D13" t="str">
            <v>50419-0188-10</v>
          </cell>
          <cell r="E13" t="str">
            <v>MAGNVIS 100ML VL</v>
          </cell>
        </row>
        <row r="14">
          <cell r="B14" t="str">
            <v>50419018811</v>
          </cell>
          <cell r="D14" t="str">
            <v>50419-0188-11</v>
          </cell>
          <cell r="E14" t="str">
            <v>MAGNEVIST INJ (GADOPENTETATE DIMEGLUMINE)100ML PBP</v>
          </cell>
        </row>
        <row r="15">
          <cell r="B15" t="str">
            <v>50419018815</v>
          </cell>
          <cell r="D15" t="str">
            <v>50419-0188-15</v>
          </cell>
          <cell r="E15" t="str">
            <v>MAGNEVIST INJ (GADOPENTETATE DIMEGLUMINE)15ML VIAL</v>
          </cell>
        </row>
        <row r="16">
          <cell r="B16" t="str">
            <v>50419018836</v>
          </cell>
          <cell r="D16" t="str">
            <v>50419-0188-36</v>
          </cell>
          <cell r="E16" t="str">
            <v>MAGNVIST 10MLSYR</v>
          </cell>
        </row>
        <row r="17">
          <cell r="B17" t="str">
            <v>50419018837</v>
          </cell>
          <cell r="D17" t="str">
            <v>50419-0188-37</v>
          </cell>
          <cell r="E17" t="str">
            <v>MAGNVIST 15MLSYR</v>
          </cell>
        </row>
        <row r="18">
          <cell r="B18" t="str">
            <v>50419018838</v>
          </cell>
          <cell r="D18" t="str">
            <v>50419-0188-38</v>
          </cell>
          <cell r="E18" t="str">
            <v>MAGNVIST 20MLSYR</v>
          </cell>
        </row>
        <row r="19">
          <cell r="B19" t="str">
            <v>50419018858</v>
          </cell>
          <cell r="D19" t="str">
            <v>50419-0188-58</v>
          </cell>
          <cell r="E19" t="str">
            <v>MAGNVIST 50ML PBP</v>
          </cell>
        </row>
        <row r="20">
          <cell r="B20" t="str">
            <v>50419034005</v>
          </cell>
          <cell r="D20" t="str">
            <v>50419-0340-05</v>
          </cell>
          <cell r="E20" t="str">
            <v>ULTRAVIST INJ (IOPROMIDE) 150MGI/ML, 50ML VIAL</v>
          </cell>
        </row>
        <row r="21">
          <cell r="B21" t="str">
            <v>50419034205</v>
          </cell>
          <cell r="D21" t="str">
            <v>50419-0342-05</v>
          </cell>
          <cell r="E21" t="str">
            <v>ULTRAVIST INJ (IOPROMIDE) 240MGI/ML, 50ML VIAL</v>
          </cell>
        </row>
        <row r="22">
          <cell r="B22" t="str">
            <v>50419034210</v>
          </cell>
          <cell r="D22" t="str">
            <v>50419-0342-10</v>
          </cell>
          <cell r="E22" t="str">
            <v>ULTRAVIST INJ (IOPROMIDE) 240MGI/ML, 100ML VIAL</v>
          </cell>
        </row>
        <row r="23">
          <cell r="B23" t="str">
            <v>50419034215</v>
          </cell>
          <cell r="D23" t="str">
            <v>50419-0342-15</v>
          </cell>
          <cell r="E23" t="str">
            <v>ULTRAVIST INJ (IOPROMIDE) 240MGI/ML, 150ML VIAL</v>
          </cell>
        </row>
        <row r="24">
          <cell r="B24" t="str">
            <v>50419034220</v>
          </cell>
          <cell r="D24" t="str">
            <v>50419-0342-20</v>
          </cell>
          <cell r="E24" t="str">
            <v>ULTRAVIST INJ (IOPROMIDE) 240MGI/ML, 200ML VLS</v>
          </cell>
        </row>
        <row r="25">
          <cell r="B25" t="str">
            <v>50419034221</v>
          </cell>
          <cell r="D25" t="str">
            <v>50419-0342-21</v>
          </cell>
          <cell r="E25" t="str">
            <v>ULTRAVIST INJ (IOPROMIDE) 240MGI/ML 200ML PHARM BP</v>
          </cell>
        </row>
        <row r="26">
          <cell r="B26" t="str">
            <v>50419034405</v>
          </cell>
          <cell r="D26" t="str">
            <v>50419-0344-05</v>
          </cell>
          <cell r="E26" t="str">
            <v>ULTRAVIST INJ (IOPROMIDE) 300MGI/ML, 50ML VIAL</v>
          </cell>
        </row>
        <row r="27">
          <cell r="B27" t="str">
            <v>50419034407</v>
          </cell>
          <cell r="D27" t="str">
            <v>50419-0344-07</v>
          </cell>
          <cell r="E27" t="str">
            <v xml:space="preserve">ULTRAVIST INJ (IOPROMIDE) 300MGI/ML, 75ML VIAL    </v>
          </cell>
        </row>
        <row r="28">
          <cell r="B28" t="str">
            <v>50419034410</v>
          </cell>
          <cell r="D28" t="str">
            <v>50419-0344-10</v>
          </cell>
          <cell r="E28" t="str">
            <v>ULTRAVIST INJ (IOPROMIDE) 300MGI/ML, 100ML VIAL</v>
          </cell>
        </row>
        <row r="29">
          <cell r="B29" t="str">
            <v>50419034412</v>
          </cell>
          <cell r="D29" t="str">
            <v>50419-0344-12</v>
          </cell>
          <cell r="E29" t="str">
            <v xml:space="preserve">ULTRAVIST INJ (IOPROMIDE) 300MGI/ML, 125ML VIAL   </v>
          </cell>
        </row>
        <row r="30">
          <cell r="B30" t="str">
            <v>50419034415</v>
          </cell>
          <cell r="D30" t="str">
            <v>50419-0344-15</v>
          </cell>
          <cell r="E30" t="str">
            <v>ULTRAVIST INJ (IOPROMIDE) 300MGI/ML, 150ML VIAL</v>
          </cell>
        </row>
        <row r="31">
          <cell r="B31" t="str">
            <v>50419034421</v>
          </cell>
          <cell r="D31" t="str">
            <v>50419-0344-21</v>
          </cell>
          <cell r="E31" t="str">
            <v>ULTRAVIST INJ (IOPROMIDE) 300MGI/ML 200ML PHARM BP</v>
          </cell>
        </row>
        <row r="32">
          <cell r="B32" t="str">
            <v>50419034450</v>
          </cell>
          <cell r="D32" t="str">
            <v>50419-0344-50</v>
          </cell>
          <cell r="E32" t="str">
            <v xml:space="preserve">ULTRAV 300MG/500                                  </v>
          </cell>
        </row>
        <row r="33">
          <cell r="B33" t="str">
            <v>50419034458</v>
          </cell>
          <cell r="D33" t="str">
            <v>50419-0344-58</v>
          </cell>
          <cell r="E33" t="str">
            <v xml:space="preserve">ULTRAV 300MG/500                                  </v>
          </cell>
        </row>
        <row r="34">
          <cell r="B34" t="str">
            <v>50419034605</v>
          </cell>
          <cell r="D34" t="str">
            <v>50419-0346-05</v>
          </cell>
          <cell r="E34" t="str">
            <v>ULTRAVIST INJ (IOPROMIDE) 370MGI/ML, 50ML VIAL</v>
          </cell>
        </row>
        <row r="35">
          <cell r="B35" t="str">
            <v>50419034607</v>
          </cell>
          <cell r="D35" t="str">
            <v>50419-0346-07</v>
          </cell>
          <cell r="E35" t="str">
            <v xml:space="preserve">ULTRAV 370MG/75                                   </v>
          </cell>
        </row>
        <row r="36">
          <cell r="B36" t="str">
            <v>50419034610</v>
          </cell>
          <cell r="D36" t="str">
            <v>50419-0346-10</v>
          </cell>
          <cell r="E36" t="str">
            <v>ULTRAVIST INJ (IOPROMIDE) 370MGI/ML, 100ML VIAL</v>
          </cell>
        </row>
        <row r="37">
          <cell r="B37" t="str">
            <v>50419034612</v>
          </cell>
          <cell r="D37" t="str">
            <v>50419-0346-12</v>
          </cell>
          <cell r="E37" t="str">
            <v xml:space="preserve">ULTRAV 370MG/125                                  </v>
          </cell>
        </row>
        <row r="38">
          <cell r="B38" t="str">
            <v>50419034615</v>
          </cell>
          <cell r="D38" t="str">
            <v>50419-0346-15</v>
          </cell>
          <cell r="E38" t="str">
            <v>ULTRAVIST INJ (IOPROMIDE) 370MGI/ML, 150ML VIAL</v>
          </cell>
        </row>
        <row r="39">
          <cell r="B39" t="str">
            <v>50419034620</v>
          </cell>
          <cell r="D39" t="str">
            <v>50419-0346-20</v>
          </cell>
          <cell r="E39" t="str">
            <v>ULTRAVIST INJ (IOPROMIDE) 370MGI/ML, 200ML VLS</v>
          </cell>
        </row>
        <row r="40">
          <cell r="B40" t="str">
            <v>50419034625</v>
          </cell>
          <cell r="D40" t="str">
            <v>50419-0346-25</v>
          </cell>
          <cell r="E40" t="str">
            <v xml:space="preserve">ULTRAV 370MG/250                                  </v>
          </cell>
        </row>
        <row r="41">
          <cell r="B41" t="str">
            <v>50419034650</v>
          </cell>
          <cell r="D41" t="str">
            <v>50419-0346-50</v>
          </cell>
          <cell r="E41" t="str">
            <v xml:space="preserve">ULTRAV 370MG/500                                  </v>
          </cell>
        </row>
        <row r="42">
          <cell r="B42" t="str">
            <v>50419034658</v>
          </cell>
          <cell r="D42" t="str">
            <v>50419-0346-58</v>
          </cell>
          <cell r="E42" t="str">
            <v xml:space="preserve">ULTRAV 370MG/500                                  </v>
          </cell>
        </row>
      </sheetData>
      <sheetData sheetId="18" refreshError="1"/>
      <sheetData sheetId="19" refreshError="1"/>
      <sheetData sheetId="20" refreshError="1"/>
      <sheetData sheetId="21" refreshError="1"/>
      <sheetData sheetId="22" refreshError="1">
        <row r="6">
          <cell r="B6" t="str">
            <v>NDC</v>
          </cell>
          <cell r="C6" t="str">
            <v>Material</v>
          </cell>
          <cell r="D6" t="str">
            <v>ASP Dollars Before C/Bs</v>
          </cell>
          <cell r="E6" t="str">
            <v>Rolling 12mth Chargebacks</v>
          </cell>
          <cell r="F6" t="str">
            <v>Total McKesson Allocated Rebate based on 12mth Rolling Avg</v>
          </cell>
          <cell r="G6" t="str">
            <v>McKesson unit</v>
          </cell>
          <cell r="H6" t="str">
            <v>Berlex Amount</v>
          </cell>
          <cell r="I6" t="str">
            <v>Berlex Unit</v>
          </cell>
          <cell r="J6" t="str">
            <v>Berlex Rebate - Rolling 12mth</v>
          </cell>
          <cell r="K6" t="str">
            <v>Hospira Amount</v>
          </cell>
          <cell r="L6" t="str">
            <v>Hospira Unit</v>
          </cell>
          <cell r="M6" t="str">
            <v>ASP Units</v>
          </cell>
          <cell r="O6" t="str">
            <v>Net ASP Dollars</v>
          </cell>
          <cell r="P6" t="str">
            <v>ASP</v>
          </cell>
          <cell r="Q6" t="str">
            <v>Units per package</v>
          </cell>
          <cell r="R6" t="str">
            <v>ASP per package</v>
          </cell>
          <cell r="S6" t="str">
            <v>WAC</v>
          </cell>
          <cell r="T6" t="str">
            <v>% ASP / WAC</v>
          </cell>
        </row>
        <row r="7">
          <cell r="A7" t="str">
            <v>50419018801</v>
          </cell>
          <cell r="B7" t="str">
            <v>50419-0188-01</v>
          </cell>
          <cell r="C7">
            <v>18801</v>
          </cell>
          <cell r="D7">
            <v>3329058.86</v>
          </cell>
          <cell r="E7">
            <v>-967217.35434803797</v>
          </cell>
          <cell r="F7">
            <v>70684.441357440825</v>
          </cell>
          <cell r="G7">
            <v>88780</v>
          </cell>
          <cell r="H7">
            <v>21160</v>
          </cell>
          <cell r="I7">
            <v>800</v>
          </cell>
          <cell r="J7">
            <v>1537.4699999999998</v>
          </cell>
          <cell r="M7">
            <v>89580</v>
          </cell>
          <cell r="O7">
            <v>2310779.594294521</v>
          </cell>
          <cell r="P7">
            <v>25.795708799894186</v>
          </cell>
          <cell r="Q7">
            <v>4479</v>
          </cell>
          <cell r="R7">
            <v>515.91417599788372</v>
          </cell>
          <cell r="S7">
            <v>860</v>
          </cell>
          <cell r="T7">
            <v>0.59990020464870197</v>
          </cell>
        </row>
        <row r="8">
          <cell r="A8" t="str">
            <v>50419018802</v>
          </cell>
          <cell r="B8" t="str">
            <v>50419-0188-02</v>
          </cell>
          <cell r="C8">
            <v>18802</v>
          </cell>
          <cell r="D8">
            <v>29966667.590000004</v>
          </cell>
          <cell r="E8">
            <v>-7484871.2985759089</v>
          </cell>
          <cell r="F8">
            <v>649740.35887835803</v>
          </cell>
          <cell r="G8">
            <v>414100</v>
          </cell>
          <cell r="H8">
            <v>95220</v>
          </cell>
          <cell r="I8">
            <v>1800</v>
          </cell>
          <cell r="J8">
            <v>46160.56</v>
          </cell>
          <cell r="M8">
            <v>415900</v>
          </cell>
          <cell r="O8">
            <v>21881115.372545738</v>
          </cell>
          <cell r="P8">
            <v>52.611482021028465</v>
          </cell>
          <cell r="Q8">
            <v>20795</v>
          </cell>
          <cell r="R8">
            <v>1052.2296404205692</v>
          </cell>
          <cell r="S8">
            <v>1660</v>
          </cell>
          <cell r="T8">
            <v>0.63387327736178867</v>
          </cell>
        </row>
        <row r="9">
          <cell r="A9" t="str">
            <v>50419018805</v>
          </cell>
          <cell r="B9" t="str">
            <v>50419-0188-05</v>
          </cell>
          <cell r="C9">
            <v>18805</v>
          </cell>
          <cell r="D9">
            <v>456712.39</v>
          </cell>
          <cell r="E9">
            <v>-136511.653854273</v>
          </cell>
          <cell r="F9">
            <v>8438.8734679278259</v>
          </cell>
          <cell r="G9">
            <v>23080</v>
          </cell>
          <cell r="H9">
            <v>264.60000000000002</v>
          </cell>
          <cell r="I9">
            <v>20</v>
          </cell>
          <cell r="J9">
            <v>601.84249999999997</v>
          </cell>
          <cell r="M9">
            <v>23100</v>
          </cell>
          <cell r="O9">
            <v>311424.62017779914</v>
          </cell>
          <cell r="P9">
            <v>13.481585289082213</v>
          </cell>
          <cell r="Q9">
            <v>1155</v>
          </cell>
          <cell r="R9">
            <v>269.63170578164426</v>
          </cell>
          <cell r="S9">
            <v>462</v>
          </cell>
          <cell r="T9">
            <v>0.58361841078277976</v>
          </cell>
        </row>
        <row r="10">
          <cell r="A10" t="str">
            <v>50419018810</v>
          </cell>
          <cell r="B10" t="str">
            <v>50419-0188-10</v>
          </cell>
          <cell r="C10">
            <v>18810</v>
          </cell>
          <cell r="D10">
            <v>4959299.78</v>
          </cell>
          <cell r="E10">
            <v>-1722931.749209496</v>
          </cell>
          <cell r="F10">
            <v>102052.16947653599</v>
          </cell>
          <cell r="G10">
            <v>12792</v>
          </cell>
          <cell r="H10">
            <v>0</v>
          </cell>
          <cell r="I10">
            <v>0</v>
          </cell>
          <cell r="J10">
            <v>0</v>
          </cell>
          <cell r="M10">
            <v>12792</v>
          </cell>
          <cell r="O10">
            <v>3134315.861313968</v>
          </cell>
          <cell r="P10">
            <v>245.02156514336835</v>
          </cell>
          <cell r="Q10">
            <v>12792</v>
          </cell>
          <cell r="R10">
            <v>245.02156514336835</v>
          </cell>
          <cell r="S10">
            <v>415</v>
          </cell>
          <cell r="T10">
            <v>0.59041340998402014</v>
          </cell>
        </row>
        <row r="11">
          <cell r="A11" t="str">
            <v>50419018811</v>
          </cell>
          <cell r="B11" t="str">
            <v>50419-0188-11</v>
          </cell>
          <cell r="C11">
            <v>18811</v>
          </cell>
          <cell r="D11">
            <v>7676679.2799999993</v>
          </cell>
          <cell r="E11">
            <v>-1861029.2777557103</v>
          </cell>
          <cell r="F11">
            <v>195766.66738273308</v>
          </cell>
          <cell r="G11">
            <v>21850</v>
          </cell>
          <cell r="H11">
            <v>78715.199999999997</v>
          </cell>
          <cell r="I11">
            <v>310</v>
          </cell>
          <cell r="J11">
            <v>0</v>
          </cell>
          <cell r="M11">
            <v>22160</v>
          </cell>
          <cell r="O11">
            <v>5698598.5348615563</v>
          </cell>
          <cell r="P11">
            <v>257.15697359483556</v>
          </cell>
          <cell r="Q11">
            <v>2216</v>
          </cell>
          <cell r="R11">
            <v>2571.5697359483556</v>
          </cell>
          <cell r="S11">
            <v>4150</v>
          </cell>
          <cell r="T11">
            <v>0.61965535805984473</v>
          </cell>
        </row>
        <row r="12">
          <cell r="A12" t="str">
            <v>50419018815</v>
          </cell>
          <cell r="B12" t="str">
            <v>50419-0188-15</v>
          </cell>
          <cell r="C12">
            <v>18815</v>
          </cell>
          <cell r="D12">
            <v>13279069.76</v>
          </cell>
          <cell r="E12">
            <v>-3328009.7252089777</v>
          </cell>
          <cell r="F12">
            <v>292266.50845784211</v>
          </cell>
          <cell r="G12">
            <v>241340</v>
          </cell>
          <cell r="H12">
            <v>63488</v>
          </cell>
          <cell r="I12">
            <v>1600</v>
          </cell>
          <cell r="J12">
            <v>4705.97</v>
          </cell>
          <cell r="M12">
            <v>242940</v>
          </cell>
          <cell r="O12">
            <v>9717575.5563331805</v>
          </cell>
          <cell r="P12">
            <v>39.999899383935045</v>
          </cell>
          <cell r="Q12">
            <v>12147</v>
          </cell>
          <cell r="R12">
            <v>799.99798767870084</v>
          </cell>
          <cell r="S12">
            <v>1260</v>
          </cell>
          <cell r="T12">
            <v>0.63491903784023873</v>
          </cell>
        </row>
        <row r="13">
          <cell r="A13" t="str">
            <v>50419018836</v>
          </cell>
          <cell r="B13" t="str">
            <v>50419-0188-36</v>
          </cell>
          <cell r="C13">
            <v>18836</v>
          </cell>
          <cell r="D13">
            <v>563855.51</v>
          </cell>
          <cell r="E13">
            <v>-170347.21101338361</v>
          </cell>
          <cell r="F13">
            <v>10714.906888799969</v>
          </cell>
          <cell r="G13">
            <v>13325</v>
          </cell>
          <cell r="H13">
            <v>0</v>
          </cell>
          <cell r="I13">
            <v>0</v>
          </cell>
          <cell r="J13">
            <v>10906.386</v>
          </cell>
          <cell r="M13">
            <v>13325</v>
          </cell>
          <cell r="O13">
            <v>371887.00609781645</v>
          </cell>
          <cell r="P13">
            <v>27.908968562687914</v>
          </cell>
          <cell r="Q13">
            <v>2665</v>
          </cell>
          <cell r="R13">
            <v>139.54484281343957</v>
          </cell>
          <cell r="S13">
            <v>240</v>
          </cell>
          <cell r="T13">
            <v>0.58143684505599824</v>
          </cell>
        </row>
        <row r="14">
          <cell r="A14" t="str">
            <v>50419018837</v>
          </cell>
          <cell r="B14" t="str">
            <v>50419-0188-37</v>
          </cell>
          <cell r="C14">
            <v>18837</v>
          </cell>
          <cell r="D14">
            <v>2871287.56</v>
          </cell>
          <cell r="E14">
            <v>-747507.52371927968</v>
          </cell>
          <cell r="F14">
            <v>71695.168718044762</v>
          </cell>
          <cell r="G14">
            <v>48795</v>
          </cell>
          <cell r="H14">
            <v>0</v>
          </cell>
          <cell r="I14">
            <v>0</v>
          </cell>
          <cell r="J14">
            <v>40347.083699999996</v>
          </cell>
          <cell r="M14">
            <v>48795</v>
          </cell>
          <cell r="O14">
            <v>2011737.7838626758</v>
          </cell>
          <cell r="P14">
            <v>41.22835913234298</v>
          </cell>
          <cell r="Q14">
            <v>9759</v>
          </cell>
          <cell r="R14">
            <v>206.14179566171489</v>
          </cell>
          <cell r="S14">
            <v>345</v>
          </cell>
          <cell r="T14">
            <v>0.59751245119337648</v>
          </cell>
        </row>
        <row r="15">
          <cell r="A15" t="str">
            <v>50419018838</v>
          </cell>
          <cell r="B15" t="str">
            <v>50419-0188-38</v>
          </cell>
          <cell r="C15">
            <v>18838</v>
          </cell>
          <cell r="D15">
            <v>4385320.18</v>
          </cell>
          <cell r="E15">
            <v>-1154074.0958776709</v>
          </cell>
          <cell r="F15">
            <v>98572.693611880357</v>
          </cell>
          <cell r="G15">
            <v>56570</v>
          </cell>
          <cell r="H15">
            <v>0</v>
          </cell>
          <cell r="I15">
            <v>0</v>
          </cell>
          <cell r="J15">
            <v>58158.379499999995</v>
          </cell>
          <cell r="M15">
            <v>56570</v>
          </cell>
          <cell r="O15">
            <v>3074515.0110104489</v>
          </cell>
          <cell r="P15">
            <v>54.348860014326476</v>
          </cell>
          <cell r="Q15">
            <v>11314</v>
          </cell>
          <cell r="R15">
            <v>271.74430007163238</v>
          </cell>
          <cell r="S15">
            <v>450</v>
          </cell>
          <cell r="T15">
            <v>0.60387622238140526</v>
          </cell>
        </row>
        <row r="16">
          <cell r="A16" t="str">
            <v>50419018858</v>
          </cell>
          <cell r="B16" t="str">
            <v>50419-0188-58</v>
          </cell>
          <cell r="C16">
            <v>18858</v>
          </cell>
          <cell r="D16">
            <v>3478929.8</v>
          </cell>
          <cell r="E16">
            <v>-800070.17619055405</v>
          </cell>
          <cell r="F16">
            <v>63929.297555961944</v>
          </cell>
          <cell r="G16">
            <v>19630</v>
          </cell>
          <cell r="H16">
            <v>13965.6</v>
          </cell>
          <cell r="I16">
            <v>110</v>
          </cell>
          <cell r="J16">
            <v>0</v>
          </cell>
          <cell r="M16">
            <v>19740</v>
          </cell>
          <cell r="O16">
            <v>2628895.9262534836</v>
          </cell>
          <cell r="P16">
            <v>133.17608542317546</v>
          </cell>
          <cell r="Q16">
            <v>1974</v>
          </cell>
          <cell r="R16">
            <v>1331.7608542317546</v>
          </cell>
          <cell r="S16">
            <v>2075</v>
          </cell>
          <cell r="T16">
            <v>0.6418124598707251</v>
          </cell>
        </row>
        <row r="17">
          <cell r="A17" t="str">
            <v>50419034005</v>
          </cell>
          <cell r="B17" t="str">
            <v>50419-0340-05</v>
          </cell>
          <cell r="C17">
            <v>34005</v>
          </cell>
          <cell r="D17">
            <v>1796.74</v>
          </cell>
          <cell r="E17">
            <v>-426.76609321515366</v>
          </cell>
          <cell r="F17">
            <v>26.803007960826381</v>
          </cell>
          <cell r="G17">
            <v>130</v>
          </cell>
          <cell r="M17">
            <v>130</v>
          </cell>
          <cell r="O17">
            <v>1343.17089882402</v>
          </cell>
          <cell r="P17">
            <v>10.332083837107847</v>
          </cell>
          <cell r="Q17">
            <v>13</v>
          </cell>
          <cell r="R17">
            <v>103.32083837107847</v>
          </cell>
          <cell r="S17">
            <v>165</v>
          </cell>
          <cell r="T17">
            <v>0.62618689921865733</v>
          </cell>
        </row>
        <row r="18">
          <cell r="A18" t="str">
            <v>50419034205</v>
          </cell>
          <cell r="B18" t="str">
            <v>50419-0342-05</v>
          </cell>
          <cell r="C18">
            <v>34205</v>
          </cell>
          <cell r="D18">
            <v>89454.45</v>
          </cell>
          <cell r="E18">
            <v>-42195.474841308183</v>
          </cell>
          <cell r="F18">
            <v>4364.8246235995821</v>
          </cell>
          <cell r="G18">
            <v>6230</v>
          </cell>
          <cell r="M18">
            <v>6230</v>
          </cell>
          <cell r="O18">
            <v>42894.150535092231</v>
          </cell>
          <cell r="P18">
            <v>6.8850963940757994</v>
          </cell>
          <cell r="Q18">
            <v>623</v>
          </cell>
          <cell r="R18">
            <v>68.850963940757993</v>
          </cell>
          <cell r="S18">
            <v>190</v>
          </cell>
          <cell r="T18">
            <v>0.36237349442504208</v>
          </cell>
        </row>
        <row r="19">
          <cell r="A19" t="str">
            <v>50419034210</v>
          </cell>
          <cell r="B19" t="str">
            <v>50419-0342-10</v>
          </cell>
          <cell r="C19">
            <v>34210</v>
          </cell>
          <cell r="D19">
            <v>126547.45</v>
          </cell>
          <cell r="E19">
            <v>-39047.268769895396</v>
          </cell>
          <cell r="F19">
            <v>942.4670561302853</v>
          </cell>
          <cell r="G19">
            <v>4670</v>
          </cell>
          <cell r="M19">
            <v>4670</v>
          </cell>
          <cell r="O19">
            <v>86557.714173974309</v>
          </cell>
          <cell r="P19">
            <v>18.534842435540536</v>
          </cell>
          <cell r="Q19">
            <v>467</v>
          </cell>
          <cell r="R19">
            <v>185.34842435540537</v>
          </cell>
          <cell r="S19">
            <v>380</v>
          </cell>
          <cell r="T19">
            <v>0.48775901146159306</v>
          </cell>
        </row>
        <row r="20">
          <cell r="A20" t="str">
            <v>50419034215</v>
          </cell>
          <cell r="B20" t="str">
            <v>50419-0342-15</v>
          </cell>
          <cell r="C20">
            <v>34215</v>
          </cell>
          <cell r="D20">
            <v>0</v>
          </cell>
          <cell r="E20" t="e">
            <v>#N/A</v>
          </cell>
          <cell r="F20" t="e">
            <v>#N/A</v>
          </cell>
          <cell r="G20">
            <v>0</v>
          </cell>
          <cell r="M20">
            <v>0</v>
          </cell>
          <cell r="O20" t="e">
            <v>#N/A</v>
          </cell>
          <cell r="P20">
            <v>57</v>
          </cell>
          <cell r="Q20">
            <v>0</v>
          </cell>
          <cell r="R20">
            <v>570</v>
          </cell>
          <cell r="S20">
            <v>570</v>
          </cell>
          <cell r="T20">
            <v>1</v>
          </cell>
        </row>
        <row r="21">
          <cell r="A21" t="str">
            <v>50419034220</v>
          </cell>
          <cell r="B21" t="str">
            <v>50419-0342-20</v>
          </cell>
          <cell r="C21">
            <v>34220</v>
          </cell>
          <cell r="D21">
            <v>37235.5</v>
          </cell>
          <cell r="E21">
            <v>-18736.916453909638</v>
          </cell>
          <cell r="F21">
            <v>2560.136526524826</v>
          </cell>
          <cell r="G21">
            <v>620</v>
          </cell>
          <cell r="M21">
            <v>620</v>
          </cell>
          <cell r="O21">
            <v>15938.447019565536</v>
          </cell>
          <cell r="P21">
            <v>25.707172612202477</v>
          </cell>
          <cell r="Q21">
            <v>62</v>
          </cell>
          <cell r="R21">
            <v>257.07172612202476</v>
          </cell>
          <cell r="S21">
            <v>760</v>
          </cell>
          <cell r="T21">
            <v>0.33825227121319046</v>
          </cell>
        </row>
        <row r="22">
          <cell r="A22" t="str">
            <v>50419034221</v>
          </cell>
          <cell r="B22" t="str">
            <v>50419-0342-21</v>
          </cell>
          <cell r="C22">
            <v>34221</v>
          </cell>
          <cell r="D22">
            <v>7528.36</v>
          </cell>
          <cell r="E22">
            <v>-947.2795724912055</v>
          </cell>
          <cell r="F22">
            <v>336.12020713767822</v>
          </cell>
          <cell r="G22">
            <v>230</v>
          </cell>
          <cell r="M22">
            <v>230</v>
          </cell>
          <cell r="O22">
            <v>6244.9602203711156</v>
          </cell>
          <cell r="P22">
            <v>27.152000958135286</v>
          </cell>
          <cell r="Q22">
            <v>23</v>
          </cell>
          <cell r="R22">
            <v>271.52000958135284</v>
          </cell>
          <cell r="S22">
            <v>760</v>
          </cell>
          <cell r="T22">
            <v>0.35726317050178003</v>
          </cell>
        </row>
        <row r="23">
          <cell r="A23" t="str">
            <v>50419034405</v>
          </cell>
          <cell r="B23" t="str">
            <v>50419-0344-05</v>
          </cell>
          <cell r="C23">
            <v>34405</v>
          </cell>
          <cell r="D23">
            <v>736694.89</v>
          </cell>
          <cell r="E23">
            <v>-331769.98416394327</v>
          </cell>
          <cell r="F23">
            <v>21151.924876412533</v>
          </cell>
          <cell r="G23">
            <v>42800</v>
          </cell>
          <cell r="M23">
            <v>42800</v>
          </cell>
          <cell r="O23">
            <v>383772.98095964419</v>
          </cell>
          <cell r="P23">
            <v>8.966658433636546</v>
          </cell>
          <cell r="Q23">
            <v>4280</v>
          </cell>
          <cell r="R23">
            <v>89.66658433636546</v>
          </cell>
          <cell r="S23">
            <v>210</v>
          </cell>
          <cell r="T23">
            <v>0.42698373493507363</v>
          </cell>
        </row>
        <row r="24">
          <cell r="A24" t="str">
            <v>50419034407</v>
          </cell>
          <cell r="B24" t="str">
            <v>50419-0344-07</v>
          </cell>
          <cell r="C24">
            <v>34407</v>
          </cell>
          <cell r="D24">
            <v>34714.050000000003</v>
          </cell>
          <cell r="E24">
            <v>-12416.895232777792</v>
          </cell>
          <cell r="F24">
            <v>21.709611896831365</v>
          </cell>
          <cell r="G24">
            <v>1300</v>
          </cell>
          <cell r="M24">
            <v>1300</v>
          </cell>
          <cell r="O24">
            <v>22275.445155325378</v>
          </cell>
          <cell r="P24">
            <v>17.134957811788752</v>
          </cell>
          <cell r="Q24">
            <v>130</v>
          </cell>
          <cell r="R24">
            <v>171.34957811788752</v>
          </cell>
          <cell r="S24">
            <v>300</v>
          </cell>
          <cell r="T24">
            <v>0.57116526039295834</v>
          </cell>
        </row>
        <row r="25">
          <cell r="A25" t="str">
            <v>50419034410</v>
          </cell>
          <cell r="B25" t="str">
            <v>50419-0344-10</v>
          </cell>
          <cell r="C25">
            <v>34410</v>
          </cell>
          <cell r="D25">
            <v>3856105.15</v>
          </cell>
          <cell r="E25">
            <v>-1358154.662971244</v>
          </cell>
          <cell r="F25">
            <v>88099.679262414502</v>
          </cell>
          <cell r="G25">
            <v>127340</v>
          </cell>
          <cell r="M25">
            <v>127340</v>
          </cell>
          <cell r="O25">
            <v>2409850.8077663416</v>
          </cell>
          <cell r="P25">
            <v>18.924539090359207</v>
          </cell>
          <cell r="Q25">
            <v>12734</v>
          </cell>
          <cell r="R25">
            <v>189.24539090359207</v>
          </cell>
          <cell r="S25">
            <v>400</v>
          </cell>
          <cell r="T25">
            <v>0.47311347725898018</v>
          </cell>
        </row>
        <row r="26">
          <cell r="A26" t="str">
            <v>50419034412</v>
          </cell>
          <cell r="B26" t="str">
            <v>50419-0344-12</v>
          </cell>
          <cell r="C26">
            <v>34412</v>
          </cell>
          <cell r="D26">
            <v>269873.42</v>
          </cell>
          <cell r="E26">
            <v>-82289.853638428365</v>
          </cell>
          <cell r="F26">
            <v>2049.553529733601</v>
          </cell>
          <cell r="G26">
            <v>6730</v>
          </cell>
          <cell r="M26">
            <v>6730</v>
          </cell>
          <cell r="O26">
            <v>185534.01283183802</v>
          </cell>
          <cell r="P26">
            <v>27.568203986900151</v>
          </cell>
          <cell r="Q26">
            <v>673</v>
          </cell>
          <cell r="R26">
            <v>275.68203986900153</v>
          </cell>
          <cell r="S26">
            <v>500</v>
          </cell>
          <cell r="T26">
            <v>0.55136407973800305</v>
          </cell>
        </row>
        <row r="27">
          <cell r="A27" t="str">
            <v>50419034415</v>
          </cell>
          <cell r="B27" t="str">
            <v>50419-0344-15</v>
          </cell>
          <cell r="C27">
            <v>34415</v>
          </cell>
          <cell r="D27">
            <v>2350587.79</v>
          </cell>
          <cell r="E27">
            <v>-869423.97786299209</v>
          </cell>
          <cell r="F27">
            <v>82501.326458752941</v>
          </cell>
          <cell r="G27">
            <v>50210</v>
          </cell>
          <cell r="M27">
            <v>50210</v>
          </cell>
          <cell r="O27">
            <v>1398662.4856782551</v>
          </cell>
          <cell r="P27">
            <v>27.85625344907897</v>
          </cell>
          <cell r="Q27">
            <v>5021</v>
          </cell>
          <cell r="R27">
            <v>278.56253449078969</v>
          </cell>
          <cell r="S27">
            <v>590</v>
          </cell>
          <cell r="T27">
            <v>0.47213988896744014</v>
          </cell>
        </row>
        <row r="28">
          <cell r="A28" t="str">
            <v>50419034421</v>
          </cell>
          <cell r="B28" t="str">
            <v>50419-0344-21</v>
          </cell>
          <cell r="C28">
            <v>34421</v>
          </cell>
          <cell r="D28">
            <v>68480.81</v>
          </cell>
          <cell r="E28">
            <v>-37798.915281498681</v>
          </cell>
          <cell r="F28">
            <v>583.19265110176968</v>
          </cell>
          <cell r="G28">
            <v>1000</v>
          </cell>
          <cell r="M28">
            <v>1000</v>
          </cell>
          <cell r="O28">
            <v>30098.702067399547</v>
          </cell>
          <cell r="P28">
            <v>30.098702067399547</v>
          </cell>
          <cell r="Q28">
            <v>100</v>
          </cell>
          <cell r="R28">
            <v>300.98702067399546</v>
          </cell>
          <cell r="S28">
            <v>800</v>
          </cell>
          <cell r="T28">
            <v>0.37623377584249434</v>
          </cell>
        </row>
        <row r="29">
          <cell r="A29" t="str">
            <v>50419034450</v>
          </cell>
          <cell r="B29" t="str">
            <v>50419-0344-50</v>
          </cell>
          <cell r="C29">
            <v>34450</v>
          </cell>
          <cell r="D29">
            <v>0</v>
          </cell>
          <cell r="E29">
            <v>0</v>
          </cell>
          <cell r="F29">
            <v>0</v>
          </cell>
          <cell r="G29">
            <v>0</v>
          </cell>
          <cell r="M29">
            <v>0</v>
          </cell>
          <cell r="O29">
            <v>0</v>
          </cell>
          <cell r="P29">
            <v>210</v>
          </cell>
          <cell r="Q29">
            <v>0</v>
          </cell>
          <cell r="R29">
            <v>210</v>
          </cell>
          <cell r="S29">
            <v>210</v>
          </cell>
          <cell r="T29">
            <v>1</v>
          </cell>
        </row>
        <row r="30">
          <cell r="A30" t="str">
            <v>50419034458</v>
          </cell>
          <cell r="B30" t="str">
            <v>50419-0344-58</v>
          </cell>
          <cell r="C30">
            <v>34458</v>
          </cell>
          <cell r="D30">
            <v>2438839.98</v>
          </cell>
          <cell r="E30">
            <v>-718594.19967776246</v>
          </cell>
          <cell r="F30">
            <v>38083.446820773781</v>
          </cell>
          <cell r="G30">
            <v>16352</v>
          </cell>
          <cell r="M30">
            <v>16352</v>
          </cell>
          <cell r="O30">
            <v>1682162.3335014635</v>
          </cell>
          <cell r="P30">
            <v>102.87196266520692</v>
          </cell>
          <cell r="Q30">
            <v>2044</v>
          </cell>
          <cell r="R30">
            <v>822.97570132165538</v>
          </cell>
          <cell r="S30">
            <v>1680</v>
          </cell>
          <cell r="T30">
            <v>0.48986648888193773</v>
          </cell>
        </row>
        <row r="31">
          <cell r="A31" t="str">
            <v>50419034605</v>
          </cell>
          <cell r="B31" t="str">
            <v>50419-0346-05</v>
          </cell>
          <cell r="C31">
            <v>34605</v>
          </cell>
          <cell r="D31">
            <v>243464.21</v>
          </cell>
          <cell r="E31">
            <v>-113197.54572079917</v>
          </cell>
          <cell r="F31">
            <v>8032.8979027809082</v>
          </cell>
          <cell r="G31">
            <v>14040</v>
          </cell>
          <cell r="M31">
            <v>14040</v>
          </cell>
          <cell r="O31">
            <v>122233.76637641991</v>
          </cell>
          <cell r="P31">
            <v>8.7061087162692239</v>
          </cell>
          <cell r="Q31">
            <v>1404</v>
          </cell>
          <cell r="R31">
            <v>87.061087162692246</v>
          </cell>
          <cell r="S31">
            <v>240</v>
          </cell>
          <cell r="T31">
            <v>0.36275452984455103</v>
          </cell>
        </row>
        <row r="32">
          <cell r="A32" t="str">
            <v>50419034607</v>
          </cell>
          <cell r="B32" t="str">
            <v>50419-0346-07</v>
          </cell>
          <cell r="C32">
            <v>34607</v>
          </cell>
          <cell r="D32">
            <v>41916.050000000003</v>
          </cell>
          <cell r="E32">
            <v>-13468.329186321826</v>
          </cell>
          <cell r="F32">
            <v>233.60342298277178</v>
          </cell>
          <cell r="G32">
            <v>1940</v>
          </cell>
          <cell r="M32">
            <v>1940</v>
          </cell>
          <cell r="O32">
            <v>28214.117390695406</v>
          </cell>
          <cell r="P32">
            <v>14.5433594797399</v>
          </cell>
          <cell r="Q32">
            <v>194</v>
          </cell>
          <cell r="R32">
            <v>145.433594797399</v>
          </cell>
          <cell r="S32">
            <v>352.40000000000003</v>
          </cell>
          <cell r="T32">
            <v>0.41269465038989495</v>
          </cell>
        </row>
        <row r="33">
          <cell r="A33" t="str">
            <v>50419034610</v>
          </cell>
          <cell r="B33" t="str">
            <v>50419-0346-10</v>
          </cell>
          <cell r="C33">
            <v>34610</v>
          </cell>
          <cell r="D33">
            <v>1019357.11</v>
          </cell>
          <cell r="E33">
            <v>-336700.50980050408</v>
          </cell>
          <cell r="F33">
            <v>27717.960889596572</v>
          </cell>
          <cell r="G33">
            <v>32740</v>
          </cell>
          <cell r="M33">
            <v>32740</v>
          </cell>
          <cell r="O33">
            <v>654938.6393098993</v>
          </cell>
          <cell r="P33">
            <v>20.004234554364672</v>
          </cell>
          <cell r="Q33">
            <v>3274</v>
          </cell>
          <cell r="R33">
            <v>200.04234554364672</v>
          </cell>
          <cell r="S33">
            <v>469.79999999999995</v>
          </cell>
          <cell r="T33">
            <v>0.42580320464803478</v>
          </cell>
        </row>
        <row r="34">
          <cell r="A34" t="str">
            <v>50419034612</v>
          </cell>
          <cell r="B34" t="str">
            <v>50419-0346-12</v>
          </cell>
          <cell r="C34">
            <v>34612</v>
          </cell>
          <cell r="D34">
            <v>92861.67</v>
          </cell>
          <cell r="E34">
            <v>-48609.924545151371</v>
          </cell>
          <cell r="F34">
            <v>153.4814716074234</v>
          </cell>
          <cell r="G34">
            <v>1850</v>
          </cell>
          <cell r="M34">
            <v>1850</v>
          </cell>
          <cell r="O34">
            <v>44098.263983241202</v>
          </cell>
          <cell r="P34">
            <v>23.836899450400651</v>
          </cell>
          <cell r="Q34">
            <v>185</v>
          </cell>
          <cell r="R34">
            <v>238.36899450400651</v>
          </cell>
          <cell r="S34">
            <v>587.29999999999995</v>
          </cell>
          <cell r="T34">
            <v>0.40587262813554659</v>
          </cell>
        </row>
        <row r="35">
          <cell r="A35" t="str">
            <v>50419034615</v>
          </cell>
          <cell r="B35" t="str">
            <v>50419-0346-15</v>
          </cell>
          <cell r="C35">
            <v>34615</v>
          </cell>
          <cell r="D35">
            <v>752143.94</v>
          </cell>
          <cell r="E35">
            <v>-289687.39667703473</v>
          </cell>
          <cell r="F35">
            <v>21383.343927561331</v>
          </cell>
          <cell r="G35">
            <v>15970</v>
          </cell>
          <cell r="M35">
            <v>15970</v>
          </cell>
          <cell r="O35">
            <v>441073.19939540391</v>
          </cell>
          <cell r="P35">
            <v>27.618860325322725</v>
          </cell>
          <cell r="Q35">
            <v>1597</v>
          </cell>
          <cell r="R35">
            <v>276.18860325322726</v>
          </cell>
          <cell r="S35">
            <v>700</v>
          </cell>
          <cell r="T35">
            <v>0.39455514750461035</v>
          </cell>
        </row>
        <row r="36">
          <cell r="A36" t="str">
            <v>50419034620</v>
          </cell>
          <cell r="B36" t="str">
            <v>50419-0346-20</v>
          </cell>
          <cell r="C36">
            <v>34620</v>
          </cell>
          <cell r="D36">
            <v>532913.32999999996</v>
          </cell>
          <cell r="E36">
            <v>-212572.80711109724</v>
          </cell>
          <cell r="F36">
            <v>8669.6507009495963</v>
          </cell>
          <cell r="G36">
            <v>7150</v>
          </cell>
          <cell r="M36">
            <v>7150</v>
          </cell>
          <cell r="O36">
            <v>311670.87218795309</v>
          </cell>
          <cell r="P36">
            <v>43.590331774538896</v>
          </cell>
          <cell r="Q36">
            <v>715</v>
          </cell>
          <cell r="R36">
            <v>435.90331774538896</v>
          </cell>
          <cell r="S36">
            <v>920</v>
          </cell>
          <cell r="T36">
            <v>0.47380795407107495</v>
          </cell>
        </row>
        <row r="37">
          <cell r="A37" t="str">
            <v>50419034625</v>
          </cell>
          <cell r="B37" t="str">
            <v>50419-0346-25</v>
          </cell>
          <cell r="C37">
            <v>34625</v>
          </cell>
          <cell r="D37">
            <v>43187.32</v>
          </cell>
          <cell r="E37">
            <v>-10228.799336990318</v>
          </cell>
          <cell r="F37">
            <v>11696.801785054568</v>
          </cell>
          <cell r="G37">
            <v>700</v>
          </cell>
          <cell r="M37">
            <v>700</v>
          </cell>
          <cell r="O37">
            <v>21261.718877955114</v>
          </cell>
          <cell r="P37">
            <v>30.37388411136445</v>
          </cell>
          <cell r="Q37">
            <v>70</v>
          </cell>
          <cell r="R37">
            <v>303.73884111364453</v>
          </cell>
          <cell r="S37">
            <v>1174.5</v>
          </cell>
          <cell r="T37">
            <v>0.25861118868764965</v>
          </cell>
        </row>
        <row r="38">
          <cell r="A38" t="str">
            <v>50419034650</v>
          </cell>
          <cell r="B38" t="str">
            <v>50419-0346-50</v>
          </cell>
          <cell r="C38">
            <v>34650</v>
          </cell>
          <cell r="D38" t="e">
            <v>#N/A</v>
          </cell>
          <cell r="E38" t="e">
            <v>#N/A</v>
          </cell>
          <cell r="F38" t="e">
            <v>#N/A</v>
          </cell>
          <cell r="G38">
            <v>0</v>
          </cell>
          <cell r="M38">
            <v>0</v>
          </cell>
          <cell r="O38" t="e">
            <v>#N/A</v>
          </cell>
          <cell r="P38">
            <v>240</v>
          </cell>
          <cell r="Q38">
            <v>0</v>
          </cell>
          <cell r="R38">
            <v>240</v>
          </cell>
          <cell r="S38">
            <v>240</v>
          </cell>
          <cell r="T38">
            <v>1</v>
          </cell>
        </row>
        <row r="39">
          <cell r="A39" t="str">
            <v>50419034658</v>
          </cell>
          <cell r="B39" t="str">
            <v>50419-0346-58</v>
          </cell>
          <cell r="C39">
            <v>34658</v>
          </cell>
          <cell r="D39">
            <v>1016327.84</v>
          </cell>
          <cell r="E39">
            <v>-326939.61226170993</v>
          </cell>
          <cell r="F39">
            <v>8979.7647127746004</v>
          </cell>
          <cell r="G39">
            <v>5912</v>
          </cell>
          <cell r="M39">
            <v>5912</v>
          </cell>
          <cell r="O39">
            <v>680408.46302551555</v>
          </cell>
          <cell r="P39">
            <v>115.08938819782063</v>
          </cell>
          <cell r="Q39">
            <v>739</v>
          </cell>
          <cell r="R39">
            <v>920.715105582565</v>
          </cell>
          <cell r="S39">
            <v>1920</v>
          </cell>
          <cell r="T39">
            <v>0.47953911749091926</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Scenarios"/>
      <sheetName val="SD01"/>
      <sheetName val="Roll-up "/>
      <sheetName val="Lookups"/>
      <sheetName val=""/>
    </sheetNames>
    <sheetDataSet>
      <sheetData sheetId="0" refreshError="1"/>
      <sheetData sheetId="1" refreshError="1">
        <row r="41">
          <cell r="D41">
            <v>0.09</v>
          </cell>
          <cell r="E41">
            <v>0.1</v>
          </cell>
          <cell r="F41">
            <v>0.25</v>
          </cell>
          <cell r="G41">
            <v>0.35</v>
          </cell>
          <cell r="H41">
            <v>0.4</v>
          </cell>
          <cell r="I41">
            <v>0.45</v>
          </cell>
          <cell r="J41">
            <v>0.5</v>
          </cell>
          <cell r="K41">
            <v>0.5</v>
          </cell>
          <cell r="L41">
            <v>0.5</v>
          </cell>
          <cell r="M41">
            <v>0.5</v>
          </cell>
          <cell r="N41">
            <v>0.5</v>
          </cell>
        </row>
        <row r="43">
          <cell r="D43">
            <v>0.09</v>
          </cell>
          <cell r="E43">
            <v>0.1</v>
          </cell>
          <cell r="F43">
            <v>0.1</v>
          </cell>
          <cell r="G43">
            <v>0.13</v>
          </cell>
          <cell r="H43">
            <v>0.16</v>
          </cell>
          <cell r="I43">
            <v>0.2</v>
          </cell>
          <cell r="J43">
            <v>0.25</v>
          </cell>
          <cell r="K43">
            <v>0.3</v>
          </cell>
          <cell r="L43">
            <v>0.35</v>
          </cell>
          <cell r="M43">
            <v>0.37</v>
          </cell>
          <cell r="N43">
            <v>0.4</v>
          </cell>
        </row>
        <row r="45">
          <cell r="D45">
            <v>0.09</v>
          </cell>
          <cell r="E45">
            <v>0.1</v>
          </cell>
          <cell r="F45">
            <v>0.1</v>
          </cell>
          <cell r="G45">
            <v>0.15</v>
          </cell>
          <cell r="H45">
            <v>0.16</v>
          </cell>
          <cell r="I45">
            <v>0.2</v>
          </cell>
          <cell r="J45">
            <v>0.25</v>
          </cell>
          <cell r="K45">
            <v>0.3</v>
          </cell>
          <cell r="L45">
            <v>0.35</v>
          </cell>
          <cell r="M45">
            <v>0.35</v>
          </cell>
          <cell r="N45">
            <v>0.4</v>
          </cell>
        </row>
        <row r="47">
          <cell r="D47">
            <v>0.09</v>
          </cell>
          <cell r="E47">
            <v>0.1</v>
          </cell>
          <cell r="F47">
            <v>0.1</v>
          </cell>
          <cell r="G47">
            <v>0.17</v>
          </cell>
          <cell r="H47">
            <v>0.2</v>
          </cell>
          <cell r="I47">
            <v>0.2</v>
          </cell>
          <cell r="J47">
            <v>0.25</v>
          </cell>
          <cell r="K47">
            <v>0.3</v>
          </cell>
          <cell r="L47">
            <v>0.35</v>
          </cell>
          <cell r="M47">
            <v>0.35</v>
          </cell>
          <cell r="N47">
            <v>0.4</v>
          </cell>
        </row>
        <row r="49">
          <cell r="D49">
            <v>0.09</v>
          </cell>
          <cell r="E49">
            <v>0.1</v>
          </cell>
          <cell r="F49">
            <v>0.1</v>
          </cell>
          <cell r="G49">
            <v>0.2</v>
          </cell>
          <cell r="H49">
            <v>0.2</v>
          </cell>
          <cell r="I49">
            <v>0.2</v>
          </cell>
          <cell r="J49">
            <v>0.25</v>
          </cell>
          <cell r="K49">
            <v>0.3</v>
          </cell>
          <cell r="L49">
            <v>0.35</v>
          </cell>
          <cell r="M49">
            <v>0.35</v>
          </cell>
          <cell r="N49">
            <v>0.4</v>
          </cell>
        </row>
        <row r="51">
          <cell r="D51">
            <v>0.09</v>
          </cell>
          <cell r="E51">
            <v>0.1</v>
          </cell>
          <cell r="F51">
            <v>0.1</v>
          </cell>
          <cell r="G51">
            <v>0.25</v>
          </cell>
          <cell r="H51">
            <v>0.3</v>
          </cell>
          <cell r="I51">
            <v>0.3</v>
          </cell>
          <cell r="J51">
            <v>0.3</v>
          </cell>
          <cell r="K51">
            <v>0.3</v>
          </cell>
          <cell r="L51">
            <v>0.35</v>
          </cell>
          <cell r="M51">
            <v>0.35</v>
          </cell>
          <cell r="N51">
            <v>0.4</v>
          </cell>
        </row>
        <row r="53">
          <cell r="D53">
            <v>0.09</v>
          </cell>
          <cell r="E53">
            <v>0.1</v>
          </cell>
          <cell r="F53">
            <v>0.1</v>
          </cell>
          <cell r="G53">
            <v>0.3</v>
          </cell>
          <cell r="H53">
            <v>0.35</v>
          </cell>
          <cell r="I53">
            <v>0.35</v>
          </cell>
          <cell r="J53">
            <v>0.35</v>
          </cell>
          <cell r="K53">
            <v>0.35</v>
          </cell>
          <cell r="L53">
            <v>0.35</v>
          </cell>
          <cell r="M53">
            <v>0.35</v>
          </cell>
          <cell r="N53">
            <v>0.4</v>
          </cell>
        </row>
        <row r="55">
          <cell r="D55">
            <v>0.09</v>
          </cell>
          <cell r="E55">
            <v>0.1</v>
          </cell>
          <cell r="F55">
            <v>0.1</v>
          </cell>
          <cell r="G55">
            <v>0.35</v>
          </cell>
          <cell r="H55">
            <v>0.4</v>
          </cell>
          <cell r="I55">
            <v>0.4</v>
          </cell>
          <cell r="J55">
            <v>0.45</v>
          </cell>
          <cell r="K55">
            <v>0.45</v>
          </cell>
          <cell r="L55">
            <v>0.45</v>
          </cell>
          <cell r="M55">
            <v>0.45</v>
          </cell>
          <cell r="N55">
            <v>0.45</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2">
          <cell r="J2" t="str">
            <v>01</v>
          </cell>
        </row>
      </sheetData>
      <sheetData sheetId="2">
        <row r="2">
          <cell r="A2" t="str">
            <v>FY110101</v>
          </cell>
        </row>
      </sheetData>
      <sheetData sheetId="3">
        <row r="2">
          <cell r="A2" t="str">
            <v>FY11010101C01</v>
          </cell>
        </row>
      </sheetData>
      <sheetData sheetId="4">
        <row r="2">
          <cell r="A2" t="str">
            <v>FY110101</v>
          </cell>
        </row>
      </sheetData>
      <sheetData sheetId="5"/>
      <sheetData sheetId="6">
        <row r="4">
          <cell r="J4">
            <v>0.88972759378038802</v>
          </cell>
        </row>
      </sheetData>
      <sheetData sheetId="7">
        <row r="2">
          <cell r="A2" t="str">
            <v>FY110101</v>
          </cell>
        </row>
      </sheetData>
      <sheetData sheetId="8">
        <row r="2">
          <cell r="A2" t="str">
            <v>FY11010101C</v>
          </cell>
        </row>
      </sheetData>
      <sheetData sheetId="9">
        <row r="52">
          <cell r="E52" t="str">
            <v>0101C</v>
          </cell>
        </row>
      </sheetData>
      <sheetData sheetId="10">
        <row r="52">
          <cell r="E52" t="str">
            <v>0101C</v>
          </cell>
        </row>
      </sheetData>
      <sheetData sheetId="11">
        <row r="52">
          <cell r="E52" t="str">
            <v>0101C</v>
          </cell>
        </row>
      </sheetData>
      <sheetData sheetId="12"/>
      <sheetData sheetId="13"/>
      <sheetData sheetId="14"/>
      <sheetData sheetId="15">
        <row r="201">
          <cell r="C201" t="str">
            <v>01</v>
          </cell>
        </row>
      </sheetData>
      <sheetData sheetId="16">
        <row r="4">
          <cell r="DL4" t="str">
            <v>010101C01</v>
          </cell>
          <cell r="DN4" t="str">
            <v>0101</v>
          </cell>
          <cell r="DO4" t="str">
            <v>01</v>
          </cell>
        </row>
        <row r="5">
          <cell r="DN5" t="str">
            <v>0102</v>
          </cell>
          <cell r="DO5" t="str">
            <v>01</v>
          </cell>
        </row>
        <row r="6">
          <cell r="DN6" t="str">
            <v>0103</v>
          </cell>
          <cell r="DO6" t="str">
            <v>01</v>
          </cell>
        </row>
        <row r="7">
          <cell r="DN7" t="str">
            <v>0104</v>
          </cell>
          <cell r="DO7" t="str">
            <v>01</v>
          </cell>
        </row>
        <row r="8">
          <cell r="DN8" t="str">
            <v>0105</v>
          </cell>
          <cell r="DO8" t="str">
            <v>01</v>
          </cell>
        </row>
        <row r="9">
          <cell r="DN9" t="str">
            <v>0106</v>
          </cell>
          <cell r="DO9" t="str">
            <v>01</v>
          </cell>
        </row>
        <row r="10">
          <cell r="DN10" t="str">
            <v>0107</v>
          </cell>
          <cell r="DO10" t="str">
            <v>01</v>
          </cell>
        </row>
        <row r="11">
          <cell r="DN11" t="str">
            <v>0108</v>
          </cell>
          <cell r="DO11" t="str">
            <v>01</v>
          </cell>
        </row>
        <row r="12">
          <cell r="DN12" t="str">
            <v>0109</v>
          </cell>
          <cell r="DO12" t="str">
            <v>01</v>
          </cell>
        </row>
        <row r="13">
          <cell r="DN13" t="str">
            <v>0110</v>
          </cell>
          <cell r="DO13" t="str">
            <v>01</v>
          </cell>
        </row>
        <row r="14">
          <cell r="DN14" t="str">
            <v>0111</v>
          </cell>
          <cell r="DO14" t="str">
            <v>01</v>
          </cell>
        </row>
        <row r="15">
          <cell r="DN15" t="str">
            <v>0112</v>
          </cell>
          <cell r="DO15" t="str">
            <v>01</v>
          </cell>
        </row>
        <row r="16">
          <cell r="DN16" t="str">
            <v>0113</v>
          </cell>
          <cell r="DO16" t="str">
            <v>01</v>
          </cell>
        </row>
        <row r="17">
          <cell r="DN17" t="str">
            <v>0114</v>
          </cell>
          <cell r="DO17" t="str">
            <v>01</v>
          </cell>
        </row>
        <row r="18">
          <cell r="DN18" t="str">
            <v>0115</v>
          </cell>
          <cell r="DO18" t="str">
            <v>01</v>
          </cell>
        </row>
        <row r="19">
          <cell r="DN19" t="str">
            <v>0116</v>
          </cell>
          <cell r="DO19" t="str">
            <v>01</v>
          </cell>
        </row>
        <row r="20">
          <cell r="DN20" t="str">
            <v>0117</v>
          </cell>
          <cell r="DO20" t="str">
            <v>01</v>
          </cell>
        </row>
        <row r="21">
          <cell r="DN21" t="str">
            <v>0118</v>
          </cell>
          <cell r="DO21" t="str">
            <v>01</v>
          </cell>
        </row>
        <row r="22">
          <cell r="DN22" t="str">
            <v>0119</v>
          </cell>
          <cell r="DO22" t="str">
            <v>01</v>
          </cell>
        </row>
        <row r="23">
          <cell r="DN23" t="str">
            <v>0101</v>
          </cell>
          <cell r="DO23" t="str">
            <v>01</v>
          </cell>
        </row>
        <row r="24">
          <cell r="DN24" t="str">
            <v>0102</v>
          </cell>
          <cell r="DO24" t="str">
            <v>01</v>
          </cell>
        </row>
        <row r="25">
          <cell r="DN25" t="str">
            <v>0103</v>
          </cell>
          <cell r="DO25" t="str">
            <v>01</v>
          </cell>
        </row>
        <row r="26">
          <cell r="DN26" t="str">
            <v>0104</v>
          </cell>
          <cell r="DO26" t="str">
            <v>01</v>
          </cell>
        </row>
        <row r="27">
          <cell r="DN27" t="str">
            <v>0105</v>
          </cell>
          <cell r="DO27" t="str">
            <v>01</v>
          </cell>
        </row>
        <row r="28">
          <cell r="DN28" t="str">
            <v>0106</v>
          </cell>
          <cell r="DO28" t="str">
            <v>01</v>
          </cell>
        </row>
        <row r="29">
          <cell r="DN29" t="str">
            <v>0107</v>
          </cell>
          <cell r="DO29" t="str">
            <v>01</v>
          </cell>
        </row>
        <row r="30">
          <cell r="DN30" t="str">
            <v>0108</v>
          </cell>
          <cell r="DO30" t="str">
            <v>01</v>
          </cell>
        </row>
        <row r="31">
          <cell r="DN31" t="str">
            <v>0109</v>
          </cell>
          <cell r="DO31" t="str">
            <v>01</v>
          </cell>
        </row>
        <row r="32">
          <cell r="DN32" t="str">
            <v>0110</v>
          </cell>
          <cell r="DO32" t="str">
            <v>01</v>
          </cell>
        </row>
        <row r="33">
          <cell r="DN33" t="str">
            <v>0111</v>
          </cell>
          <cell r="DO33" t="str">
            <v>01</v>
          </cell>
        </row>
        <row r="34">
          <cell r="DN34" t="str">
            <v>0112</v>
          </cell>
          <cell r="DO34" t="str">
            <v>01</v>
          </cell>
        </row>
        <row r="35">
          <cell r="DN35" t="str">
            <v>0113</v>
          </cell>
          <cell r="DO35" t="str">
            <v>01</v>
          </cell>
        </row>
        <row r="36">
          <cell r="DN36" t="str">
            <v>0114</v>
          </cell>
          <cell r="DO36" t="str">
            <v>01</v>
          </cell>
        </row>
        <row r="37">
          <cell r="DN37" t="str">
            <v>0115</v>
          </cell>
          <cell r="DO37" t="str">
            <v>01</v>
          </cell>
        </row>
        <row r="38">
          <cell r="DN38" t="str">
            <v>0116</v>
          </cell>
          <cell r="DO38" t="str">
            <v>01</v>
          </cell>
        </row>
        <row r="39">
          <cell r="DN39" t="str">
            <v>0117</v>
          </cell>
          <cell r="DO39" t="str">
            <v>01</v>
          </cell>
        </row>
        <row r="40">
          <cell r="DN40" t="str">
            <v>0118</v>
          </cell>
          <cell r="DO40" t="str">
            <v>01</v>
          </cell>
        </row>
        <row r="41">
          <cell r="DN41" t="str">
            <v>0119</v>
          </cell>
          <cell r="DO41" t="str">
            <v>01</v>
          </cell>
        </row>
        <row r="42">
          <cell r="DN42" t="str">
            <v>0101</v>
          </cell>
          <cell r="DO42" t="str">
            <v>01</v>
          </cell>
        </row>
        <row r="43">
          <cell r="DN43" t="str">
            <v>0102</v>
          </cell>
          <cell r="DO43" t="str">
            <v>01</v>
          </cell>
        </row>
        <row r="44">
          <cell r="DN44" t="str">
            <v>0103</v>
          </cell>
          <cell r="DO44" t="str">
            <v>01</v>
          </cell>
        </row>
        <row r="45">
          <cell r="DN45" t="str">
            <v>0104</v>
          </cell>
          <cell r="DO45" t="str">
            <v>01</v>
          </cell>
        </row>
        <row r="46">
          <cell r="DN46" t="str">
            <v>0105</v>
          </cell>
          <cell r="DO46" t="str">
            <v>01</v>
          </cell>
        </row>
        <row r="47">
          <cell r="DN47" t="str">
            <v>0106</v>
          </cell>
          <cell r="DO47" t="str">
            <v>01</v>
          </cell>
        </row>
        <row r="48">
          <cell r="DN48" t="str">
            <v>0107</v>
          </cell>
          <cell r="DO48" t="str">
            <v>01</v>
          </cell>
        </row>
        <row r="49">
          <cell r="DN49" t="str">
            <v>0108</v>
          </cell>
          <cell r="DO49" t="str">
            <v>01</v>
          </cell>
        </row>
        <row r="50">
          <cell r="DN50" t="str">
            <v>0109</v>
          </cell>
          <cell r="DO50" t="str">
            <v>01</v>
          </cell>
        </row>
        <row r="51">
          <cell r="DN51" t="str">
            <v>0110</v>
          </cell>
          <cell r="DO51" t="str">
            <v>01</v>
          </cell>
        </row>
        <row r="52">
          <cell r="DN52" t="str">
            <v>0111</v>
          </cell>
          <cell r="DO52" t="str">
            <v>01</v>
          </cell>
        </row>
        <row r="53">
          <cell r="DN53" t="str">
            <v>0112</v>
          </cell>
          <cell r="DO53" t="str">
            <v>01</v>
          </cell>
        </row>
        <row r="54">
          <cell r="DN54" t="str">
            <v>0113</v>
          </cell>
          <cell r="DO54" t="str">
            <v>01</v>
          </cell>
        </row>
        <row r="55">
          <cell r="DN55" t="str">
            <v>0114</v>
          </cell>
          <cell r="DO55" t="str">
            <v>01</v>
          </cell>
        </row>
        <row r="56">
          <cell r="DN56" t="str">
            <v>0115</v>
          </cell>
          <cell r="DO56" t="str">
            <v>01</v>
          </cell>
        </row>
        <row r="57">
          <cell r="DN57" t="str">
            <v>0116</v>
          </cell>
          <cell r="DO57" t="str">
            <v>01</v>
          </cell>
        </row>
        <row r="58">
          <cell r="DN58" t="str">
            <v>0117</v>
          </cell>
          <cell r="DO58" t="str">
            <v>01</v>
          </cell>
        </row>
        <row r="59">
          <cell r="DN59" t="str">
            <v>0118</v>
          </cell>
          <cell r="DO59" t="str">
            <v>01</v>
          </cell>
        </row>
        <row r="60">
          <cell r="DN60" t="str">
            <v>0119</v>
          </cell>
          <cell r="DO60" t="str">
            <v>01</v>
          </cell>
        </row>
        <row r="61">
          <cell r="DN61" t="str">
            <v>0101</v>
          </cell>
          <cell r="DO61" t="str">
            <v>01</v>
          </cell>
        </row>
        <row r="62">
          <cell r="DN62" t="str">
            <v>0102</v>
          </cell>
          <cell r="DO62" t="str">
            <v>01</v>
          </cell>
        </row>
        <row r="63">
          <cell r="DN63" t="str">
            <v>0103</v>
          </cell>
          <cell r="DO63" t="str">
            <v>01</v>
          </cell>
        </row>
        <row r="64">
          <cell r="DN64" t="str">
            <v>0104</v>
          </cell>
          <cell r="DO64" t="str">
            <v>01</v>
          </cell>
        </row>
        <row r="65">
          <cell r="DN65" t="str">
            <v>0105</v>
          </cell>
          <cell r="DO65" t="str">
            <v>01</v>
          </cell>
        </row>
        <row r="66">
          <cell r="DN66" t="str">
            <v>0106</v>
          </cell>
          <cell r="DO66" t="str">
            <v>01</v>
          </cell>
        </row>
        <row r="67">
          <cell r="DN67" t="str">
            <v>0107</v>
          </cell>
          <cell r="DO67" t="str">
            <v>01</v>
          </cell>
        </row>
        <row r="68">
          <cell r="DN68" t="str">
            <v>0108</v>
          </cell>
          <cell r="DO68" t="str">
            <v>01</v>
          </cell>
        </row>
        <row r="69">
          <cell r="DN69" t="str">
            <v>0109</v>
          </cell>
          <cell r="DO69" t="str">
            <v>01</v>
          </cell>
        </row>
        <row r="70">
          <cell r="DN70" t="str">
            <v>0110</v>
          </cell>
          <cell r="DO70" t="str">
            <v>01</v>
          </cell>
        </row>
        <row r="71">
          <cell r="DN71" t="str">
            <v>0111</v>
          </cell>
          <cell r="DO71" t="str">
            <v>01</v>
          </cell>
        </row>
        <row r="72">
          <cell r="DN72" t="str">
            <v>0112</v>
          </cell>
          <cell r="DO72" t="str">
            <v>01</v>
          </cell>
        </row>
        <row r="73">
          <cell r="DN73" t="str">
            <v>0113</v>
          </cell>
          <cell r="DO73" t="str">
            <v>01</v>
          </cell>
        </row>
        <row r="74">
          <cell r="DN74" t="str">
            <v>0114</v>
          </cell>
          <cell r="DO74" t="str">
            <v>01</v>
          </cell>
        </row>
        <row r="75">
          <cell r="DN75" t="str">
            <v>0115</v>
          </cell>
          <cell r="DO75" t="str">
            <v>01</v>
          </cell>
        </row>
        <row r="76">
          <cell r="DN76" t="str">
            <v>0116</v>
          </cell>
          <cell r="DO76" t="str">
            <v>01</v>
          </cell>
        </row>
        <row r="77">
          <cell r="DN77" t="str">
            <v>0117</v>
          </cell>
          <cell r="DO77" t="str">
            <v>01</v>
          </cell>
        </row>
        <row r="78">
          <cell r="DN78" t="str">
            <v>0118</v>
          </cell>
          <cell r="DO78" t="str">
            <v>01</v>
          </cell>
        </row>
        <row r="79">
          <cell r="DN79" t="str">
            <v>0119</v>
          </cell>
          <cell r="DO79" t="str">
            <v>01</v>
          </cell>
        </row>
        <row r="80">
          <cell r="DN80" t="str">
            <v>0101</v>
          </cell>
          <cell r="DO80" t="str">
            <v>01</v>
          </cell>
        </row>
        <row r="81">
          <cell r="DN81" t="str">
            <v>0102</v>
          </cell>
          <cell r="DO81" t="str">
            <v>01</v>
          </cell>
        </row>
        <row r="82">
          <cell r="DN82" t="str">
            <v>0103</v>
          </cell>
          <cell r="DO82" t="str">
            <v>01</v>
          </cell>
        </row>
        <row r="83">
          <cell r="DN83" t="str">
            <v>0104</v>
          </cell>
          <cell r="DO83" t="str">
            <v>01</v>
          </cell>
        </row>
        <row r="84">
          <cell r="DN84" t="str">
            <v>0105</v>
          </cell>
          <cell r="DO84" t="str">
            <v>01</v>
          </cell>
        </row>
        <row r="85">
          <cell r="DN85" t="str">
            <v>0106</v>
          </cell>
          <cell r="DO85" t="str">
            <v>01</v>
          </cell>
        </row>
        <row r="86">
          <cell r="DN86" t="str">
            <v>0107</v>
          </cell>
          <cell r="DO86" t="str">
            <v>01</v>
          </cell>
        </row>
        <row r="87">
          <cell r="DN87" t="str">
            <v>0108</v>
          </cell>
          <cell r="DO87" t="str">
            <v>01</v>
          </cell>
        </row>
        <row r="88">
          <cell r="DN88" t="str">
            <v>0109</v>
          </cell>
          <cell r="DO88" t="str">
            <v>01</v>
          </cell>
        </row>
        <row r="89">
          <cell r="DN89" t="str">
            <v>0110</v>
          </cell>
          <cell r="DO89" t="str">
            <v>01</v>
          </cell>
        </row>
        <row r="90">
          <cell r="DN90" t="str">
            <v>0111</v>
          </cell>
          <cell r="DO90" t="str">
            <v>01</v>
          </cell>
        </row>
        <row r="91">
          <cell r="DN91" t="str">
            <v>0112</v>
          </cell>
          <cell r="DO91" t="str">
            <v>01</v>
          </cell>
        </row>
        <row r="92">
          <cell r="DN92" t="str">
            <v>0113</v>
          </cell>
          <cell r="DO92" t="str">
            <v>01</v>
          </cell>
        </row>
        <row r="93">
          <cell r="DN93" t="str">
            <v>0114</v>
          </cell>
          <cell r="DO93" t="str">
            <v>01</v>
          </cell>
        </row>
        <row r="94">
          <cell r="DN94" t="str">
            <v>0115</v>
          </cell>
          <cell r="DO94" t="str">
            <v>01</v>
          </cell>
        </row>
        <row r="95">
          <cell r="DN95" t="str">
            <v>0116</v>
          </cell>
          <cell r="DO95" t="str">
            <v>01</v>
          </cell>
        </row>
        <row r="96">
          <cell r="DN96" t="str">
            <v>0117</v>
          </cell>
          <cell r="DO96" t="str">
            <v>01</v>
          </cell>
        </row>
        <row r="97">
          <cell r="DN97" t="str">
            <v>0118</v>
          </cell>
          <cell r="DO97" t="str">
            <v>01</v>
          </cell>
        </row>
        <row r="98">
          <cell r="DN98" t="str">
            <v>0119</v>
          </cell>
          <cell r="DO98" t="str">
            <v>01</v>
          </cell>
        </row>
        <row r="99">
          <cell r="DN99" t="str">
            <v>0101</v>
          </cell>
          <cell r="DO99" t="str">
            <v>01</v>
          </cell>
        </row>
        <row r="100">
          <cell r="DN100" t="str">
            <v>0102</v>
          </cell>
          <cell r="DO100" t="str">
            <v>01</v>
          </cell>
        </row>
        <row r="101">
          <cell r="DN101" t="str">
            <v>0103</v>
          </cell>
          <cell r="DO101" t="str">
            <v>01</v>
          </cell>
        </row>
        <row r="102">
          <cell r="DN102" t="str">
            <v>0104</v>
          </cell>
          <cell r="DO102" t="str">
            <v>01</v>
          </cell>
        </row>
        <row r="103">
          <cell r="DN103" t="str">
            <v>0105</v>
          </cell>
          <cell r="DO103" t="str">
            <v>01</v>
          </cell>
        </row>
        <row r="104">
          <cell r="DN104" t="str">
            <v>0106</v>
          </cell>
          <cell r="DO104" t="str">
            <v>01</v>
          </cell>
        </row>
        <row r="105">
          <cell r="DN105" t="str">
            <v>0107</v>
          </cell>
          <cell r="DO105" t="str">
            <v>01</v>
          </cell>
        </row>
        <row r="106">
          <cell r="DN106" t="str">
            <v>0108</v>
          </cell>
          <cell r="DO106" t="str">
            <v>01</v>
          </cell>
        </row>
        <row r="107">
          <cell r="DN107" t="str">
            <v>0109</v>
          </cell>
          <cell r="DO107" t="str">
            <v>01</v>
          </cell>
        </row>
        <row r="108">
          <cell r="DN108" t="str">
            <v>0110</v>
          </cell>
          <cell r="DO108" t="str">
            <v>01</v>
          </cell>
        </row>
        <row r="109">
          <cell r="DN109" t="str">
            <v>0111</v>
          </cell>
          <cell r="DO109" t="str">
            <v>01</v>
          </cell>
        </row>
        <row r="110">
          <cell r="DN110" t="str">
            <v>0112</v>
          </cell>
          <cell r="DO110" t="str">
            <v>01</v>
          </cell>
        </row>
        <row r="111">
          <cell r="DN111" t="str">
            <v>0113</v>
          </cell>
          <cell r="DO111" t="str">
            <v>01</v>
          </cell>
        </row>
        <row r="112">
          <cell r="DN112" t="str">
            <v>0114</v>
          </cell>
          <cell r="DO112" t="str">
            <v>01</v>
          </cell>
        </row>
        <row r="113">
          <cell r="DN113" t="str">
            <v>0115</v>
          </cell>
          <cell r="DO113" t="str">
            <v>01</v>
          </cell>
        </row>
        <row r="114">
          <cell r="DN114" t="str">
            <v>0116</v>
          </cell>
          <cell r="DO114" t="str">
            <v>01</v>
          </cell>
        </row>
        <row r="115">
          <cell r="DN115" t="str">
            <v>0117</v>
          </cell>
          <cell r="DO115" t="str">
            <v>01</v>
          </cell>
        </row>
        <row r="116">
          <cell r="DN116" t="str">
            <v>0118</v>
          </cell>
          <cell r="DO116" t="str">
            <v>01</v>
          </cell>
        </row>
        <row r="117">
          <cell r="DN117" t="str">
            <v>0119</v>
          </cell>
          <cell r="DO117" t="str">
            <v>01</v>
          </cell>
        </row>
        <row r="118">
          <cell r="DN118" t="str">
            <v>0101</v>
          </cell>
          <cell r="DO118" t="str">
            <v>01</v>
          </cell>
        </row>
        <row r="119">
          <cell r="DN119" t="str">
            <v>0102</v>
          </cell>
          <cell r="DO119" t="str">
            <v>01</v>
          </cell>
        </row>
        <row r="120">
          <cell r="DN120" t="str">
            <v>0103</v>
          </cell>
          <cell r="DO120" t="str">
            <v>01</v>
          </cell>
        </row>
        <row r="121">
          <cell r="DN121" t="str">
            <v>0104</v>
          </cell>
          <cell r="DO121" t="str">
            <v>01</v>
          </cell>
        </row>
        <row r="122">
          <cell r="DN122" t="str">
            <v>0105</v>
          </cell>
          <cell r="DO122" t="str">
            <v>01</v>
          </cell>
        </row>
        <row r="123">
          <cell r="DN123" t="str">
            <v>0106</v>
          </cell>
          <cell r="DO123" t="str">
            <v>01</v>
          </cell>
        </row>
        <row r="124">
          <cell r="DN124" t="str">
            <v>0107</v>
          </cell>
          <cell r="DO124" t="str">
            <v>01</v>
          </cell>
        </row>
        <row r="125">
          <cell r="DN125" t="str">
            <v>0108</v>
          </cell>
          <cell r="DO125" t="str">
            <v>01</v>
          </cell>
        </row>
        <row r="126">
          <cell r="DN126" t="str">
            <v>0109</v>
          </cell>
          <cell r="DO126" t="str">
            <v>01</v>
          </cell>
        </row>
        <row r="127">
          <cell r="DN127" t="str">
            <v>0110</v>
          </cell>
          <cell r="DO127" t="str">
            <v>01</v>
          </cell>
        </row>
        <row r="128">
          <cell r="DN128" t="str">
            <v>0111</v>
          </cell>
          <cell r="DO128" t="str">
            <v>01</v>
          </cell>
        </row>
        <row r="129">
          <cell r="DN129" t="str">
            <v>0112</v>
          </cell>
          <cell r="DO129" t="str">
            <v>01</v>
          </cell>
        </row>
        <row r="130">
          <cell r="DN130" t="str">
            <v>0113</v>
          </cell>
          <cell r="DO130" t="str">
            <v>01</v>
          </cell>
        </row>
        <row r="131">
          <cell r="DN131" t="str">
            <v>0114</v>
          </cell>
          <cell r="DO131" t="str">
            <v>01</v>
          </cell>
        </row>
        <row r="132">
          <cell r="DN132" t="str">
            <v>0115</v>
          </cell>
          <cell r="DO132" t="str">
            <v>01</v>
          </cell>
        </row>
        <row r="133">
          <cell r="DN133" t="str">
            <v>0116</v>
          </cell>
          <cell r="DO133" t="str">
            <v>01</v>
          </cell>
        </row>
        <row r="134">
          <cell r="DN134" t="str">
            <v>0117</v>
          </cell>
          <cell r="DO134" t="str">
            <v>01</v>
          </cell>
        </row>
        <row r="135">
          <cell r="DN135" t="str">
            <v>0118</v>
          </cell>
          <cell r="DO135" t="str">
            <v>01</v>
          </cell>
        </row>
        <row r="136">
          <cell r="DN136" t="str">
            <v>0119</v>
          </cell>
          <cell r="DO136" t="str">
            <v>01</v>
          </cell>
        </row>
        <row r="137">
          <cell r="DN137" t="str">
            <v>0201</v>
          </cell>
          <cell r="DO137" t="str">
            <v>02</v>
          </cell>
        </row>
        <row r="138">
          <cell r="DN138" t="str">
            <v>0202</v>
          </cell>
          <cell r="DO138" t="str">
            <v>02</v>
          </cell>
        </row>
        <row r="139">
          <cell r="DN139" t="str">
            <v>0203</v>
          </cell>
          <cell r="DO139" t="str">
            <v>02</v>
          </cell>
        </row>
        <row r="140">
          <cell r="DN140" t="str">
            <v>0204</v>
          </cell>
          <cell r="DO140" t="str">
            <v>02</v>
          </cell>
        </row>
        <row r="141">
          <cell r="DN141" t="str">
            <v>0205</v>
          </cell>
          <cell r="DO141" t="str">
            <v>02</v>
          </cell>
        </row>
        <row r="142">
          <cell r="DN142" t="str">
            <v>0206</v>
          </cell>
          <cell r="DO142" t="str">
            <v>02</v>
          </cell>
        </row>
        <row r="143">
          <cell r="DN143" t="str">
            <v>0207</v>
          </cell>
          <cell r="DO143" t="str">
            <v>02</v>
          </cell>
        </row>
        <row r="144">
          <cell r="DN144" t="str">
            <v>0208</v>
          </cell>
          <cell r="DO144" t="str">
            <v>02</v>
          </cell>
        </row>
        <row r="145">
          <cell r="DN145" t="str">
            <v>0209</v>
          </cell>
          <cell r="DO145" t="str">
            <v>02</v>
          </cell>
        </row>
        <row r="146">
          <cell r="DN146" t="str">
            <v>0210</v>
          </cell>
          <cell r="DO146" t="str">
            <v>02</v>
          </cell>
        </row>
        <row r="147">
          <cell r="DN147" t="str">
            <v>0211</v>
          </cell>
          <cell r="DO147" t="str">
            <v>02</v>
          </cell>
        </row>
        <row r="148">
          <cell r="DN148" t="str">
            <v>0212</v>
          </cell>
          <cell r="DO148" t="str">
            <v>02</v>
          </cell>
        </row>
        <row r="149">
          <cell r="DN149" t="str">
            <v>0213</v>
          </cell>
          <cell r="DO149" t="str">
            <v>02</v>
          </cell>
        </row>
        <row r="150">
          <cell r="DN150" t="str">
            <v>0214</v>
          </cell>
          <cell r="DO150" t="str">
            <v>02</v>
          </cell>
        </row>
        <row r="151">
          <cell r="DN151" t="str">
            <v>0215</v>
          </cell>
          <cell r="DO151" t="str">
            <v>02</v>
          </cell>
        </row>
        <row r="152">
          <cell r="DN152" t="str">
            <v>0216</v>
          </cell>
          <cell r="DO152" t="str">
            <v>02</v>
          </cell>
        </row>
        <row r="153">
          <cell r="DN153" t="str">
            <v>0217</v>
          </cell>
          <cell r="DO153" t="str">
            <v>02</v>
          </cell>
        </row>
        <row r="154">
          <cell r="DN154" t="str">
            <v>0218</v>
          </cell>
          <cell r="DO154" t="str">
            <v>02</v>
          </cell>
        </row>
        <row r="155">
          <cell r="DN155" t="str">
            <v>0219</v>
          </cell>
          <cell r="DO155" t="str">
            <v>02</v>
          </cell>
        </row>
        <row r="156">
          <cell r="DN156" t="str">
            <v>0201</v>
          </cell>
          <cell r="DO156" t="str">
            <v>02</v>
          </cell>
        </row>
        <row r="157">
          <cell r="DN157" t="str">
            <v>0202</v>
          </cell>
          <cell r="DO157" t="str">
            <v>02</v>
          </cell>
        </row>
        <row r="158">
          <cell r="DN158" t="str">
            <v>0203</v>
          </cell>
          <cell r="DO158" t="str">
            <v>02</v>
          </cell>
        </row>
        <row r="159">
          <cell r="DN159" t="str">
            <v>0204</v>
          </cell>
          <cell r="DO159" t="str">
            <v>02</v>
          </cell>
        </row>
        <row r="160">
          <cell r="DN160" t="str">
            <v>0205</v>
          </cell>
          <cell r="DO160" t="str">
            <v>02</v>
          </cell>
        </row>
        <row r="161">
          <cell r="DN161" t="str">
            <v>0206</v>
          </cell>
          <cell r="DO161" t="str">
            <v>02</v>
          </cell>
        </row>
        <row r="162">
          <cell r="DN162" t="str">
            <v>0207</v>
          </cell>
          <cell r="DO162" t="str">
            <v>02</v>
          </cell>
        </row>
        <row r="163">
          <cell r="DN163" t="str">
            <v>0208</v>
          </cell>
          <cell r="DO163" t="str">
            <v>02</v>
          </cell>
        </row>
        <row r="164">
          <cell r="DN164" t="str">
            <v>0209</v>
          </cell>
          <cell r="DO164" t="str">
            <v>02</v>
          </cell>
        </row>
        <row r="165">
          <cell r="DN165" t="str">
            <v>0210</v>
          </cell>
          <cell r="DO165" t="str">
            <v>02</v>
          </cell>
        </row>
        <row r="166">
          <cell r="DN166" t="str">
            <v>0211</v>
          </cell>
          <cell r="DO166" t="str">
            <v>02</v>
          </cell>
        </row>
        <row r="167">
          <cell r="DN167" t="str">
            <v>0212</v>
          </cell>
          <cell r="DO167" t="str">
            <v>02</v>
          </cell>
        </row>
        <row r="168">
          <cell r="DN168" t="str">
            <v>0213</v>
          </cell>
          <cell r="DO168" t="str">
            <v>02</v>
          </cell>
        </row>
        <row r="169">
          <cell r="DN169" t="str">
            <v>0214</v>
          </cell>
          <cell r="DO169" t="str">
            <v>02</v>
          </cell>
        </row>
        <row r="170">
          <cell r="DN170" t="str">
            <v>0215</v>
          </cell>
          <cell r="DO170" t="str">
            <v>02</v>
          </cell>
        </row>
        <row r="171">
          <cell r="DN171" t="str">
            <v>0216</v>
          </cell>
          <cell r="DO171" t="str">
            <v>02</v>
          </cell>
        </row>
        <row r="172">
          <cell r="DN172" t="str">
            <v>0217</v>
          </cell>
          <cell r="DO172" t="str">
            <v>02</v>
          </cell>
        </row>
        <row r="173">
          <cell r="DN173" t="str">
            <v>0218</v>
          </cell>
          <cell r="DO173" t="str">
            <v>02</v>
          </cell>
        </row>
        <row r="174">
          <cell r="DN174" t="str">
            <v>0219</v>
          </cell>
          <cell r="DO174" t="str">
            <v>02</v>
          </cell>
        </row>
        <row r="175">
          <cell r="DN175" t="str">
            <v>0201</v>
          </cell>
          <cell r="DO175" t="str">
            <v>02</v>
          </cell>
        </row>
        <row r="176">
          <cell r="DN176" t="str">
            <v>0202</v>
          </cell>
          <cell r="DO176" t="str">
            <v>02</v>
          </cell>
        </row>
        <row r="177">
          <cell r="DN177" t="str">
            <v>0203</v>
          </cell>
          <cell r="DO177" t="str">
            <v>02</v>
          </cell>
        </row>
        <row r="178">
          <cell r="DN178" t="str">
            <v>0204</v>
          </cell>
          <cell r="DO178" t="str">
            <v>02</v>
          </cell>
        </row>
        <row r="179">
          <cell r="DN179" t="str">
            <v>0205</v>
          </cell>
          <cell r="DO179" t="str">
            <v>02</v>
          </cell>
        </row>
        <row r="180">
          <cell r="DN180" t="str">
            <v>0206</v>
          </cell>
          <cell r="DO180" t="str">
            <v>02</v>
          </cell>
        </row>
        <row r="181">
          <cell r="DN181" t="str">
            <v>0207</v>
          </cell>
          <cell r="DO181" t="str">
            <v>02</v>
          </cell>
        </row>
        <row r="182">
          <cell r="DN182" t="str">
            <v>0208</v>
          </cell>
          <cell r="DO182" t="str">
            <v>02</v>
          </cell>
        </row>
        <row r="183">
          <cell r="DN183" t="str">
            <v>0209</v>
          </cell>
          <cell r="DO183" t="str">
            <v>02</v>
          </cell>
        </row>
        <row r="184">
          <cell r="DN184" t="str">
            <v>0210</v>
          </cell>
          <cell r="DO184" t="str">
            <v>02</v>
          </cell>
        </row>
        <row r="185">
          <cell r="DN185" t="str">
            <v>0211</v>
          </cell>
          <cell r="DO185" t="str">
            <v>02</v>
          </cell>
        </row>
        <row r="186">
          <cell r="DN186" t="str">
            <v>0212</v>
          </cell>
          <cell r="DO186" t="str">
            <v>02</v>
          </cell>
        </row>
        <row r="187">
          <cell r="DN187" t="str">
            <v>0213</v>
          </cell>
          <cell r="DO187" t="str">
            <v>02</v>
          </cell>
        </row>
        <row r="188">
          <cell r="DN188" t="str">
            <v>0214</v>
          </cell>
          <cell r="DO188" t="str">
            <v>02</v>
          </cell>
        </row>
        <row r="189">
          <cell r="DN189" t="str">
            <v>0215</v>
          </cell>
          <cell r="DO189" t="str">
            <v>02</v>
          </cell>
        </row>
        <row r="190">
          <cell r="DN190" t="str">
            <v>0216</v>
          </cell>
          <cell r="DO190" t="str">
            <v>02</v>
          </cell>
        </row>
        <row r="191">
          <cell r="DN191" t="str">
            <v>0217</v>
          </cell>
          <cell r="DO191" t="str">
            <v>02</v>
          </cell>
        </row>
        <row r="192">
          <cell r="DN192" t="str">
            <v>0218</v>
          </cell>
          <cell r="DO192" t="str">
            <v>02</v>
          </cell>
        </row>
        <row r="193">
          <cell r="DN193" t="str">
            <v>0219</v>
          </cell>
          <cell r="DO193" t="str">
            <v>02</v>
          </cell>
        </row>
        <row r="194">
          <cell r="DN194" t="str">
            <v>0201</v>
          </cell>
          <cell r="DO194" t="str">
            <v>02</v>
          </cell>
        </row>
        <row r="195">
          <cell r="DN195" t="str">
            <v>0202</v>
          </cell>
          <cell r="DO195" t="str">
            <v>02</v>
          </cell>
        </row>
        <row r="196">
          <cell r="DN196" t="str">
            <v>0203</v>
          </cell>
          <cell r="DO196" t="str">
            <v>02</v>
          </cell>
        </row>
        <row r="197">
          <cell r="DN197" t="str">
            <v>0204</v>
          </cell>
          <cell r="DO197" t="str">
            <v>02</v>
          </cell>
        </row>
        <row r="198">
          <cell r="DN198" t="str">
            <v>0205</v>
          </cell>
          <cell r="DO198" t="str">
            <v>02</v>
          </cell>
        </row>
        <row r="199">
          <cell r="DN199" t="str">
            <v>0206</v>
          </cell>
          <cell r="DO199" t="str">
            <v>02</v>
          </cell>
        </row>
        <row r="200">
          <cell r="DN200" t="str">
            <v>0207</v>
          </cell>
          <cell r="DO200" t="str">
            <v>02</v>
          </cell>
        </row>
        <row r="201">
          <cell r="DN201" t="str">
            <v>0208</v>
          </cell>
          <cell r="DO201" t="str">
            <v>02</v>
          </cell>
        </row>
        <row r="202">
          <cell r="DN202" t="str">
            <v>0209</v>
          </cell>
          <cell r="DO202" t="str">
            <v>02</v>
          </cell>
        </row>
        <row r="203">
          <cell r="DN203" t="str">
            <v>0210</v>
          </cell>
          <cell r="DO203" t="str">
            <v>02</v>
          </cell>
        </row>
        <row r="204">
          <cell r="DN204" t="str">
            <v>0211</v>
          </cell>
          <cell r="DO204" t="str">
            <v>02</v>
          </cell>
        </row>
        <row r="205">
          <cell r="DN205" t="str">
            <v>0212</v>
          </cell>
          <cell r="DO205" t="str">
            <v>02</v>
          </cell>
        </row>
        <row r="206">
          <cell r="DN206" t="str">
            <v>0213</v>
          </cell>
          <cell r="DO206" t="str">
            <v>02</v>
          </cell>
        </row>
        <row r="207">
          <cell r="DN207" t="str">
            <v>0214</v>
          </cell>
          <cell r="DO207" t="str">
            <v>02</v>
          </cell>
        </row>
        <row r="208">
          <cell r="DN208" t="str">
            <v>0215</v>
          </cell>
          <cell r="DO208" t="str">
            <v>02</v>
          </cell>
        </row>
        <row r="209">
          <cell r="DN209" t="str">
            <v>0216</v>
          </cell>
          <cell r="DO209" t="str">
            <v>02</v>
          </cell>
        </row>
        <row r="210">
          <cell r="DN210" t="str">
            <v>0217</v>
          </cell>
          <cell r="DO210" t="str">
            <v>02</v>
          </cell>
        </row>
        <row r="211">
          <cell r="DN211" t="str">
            <v>0218</v>
          </cell>
          <cell r="DO211" t="str">
            <v>02</v>
          </cell>
        </row>
        <row r="212">
          <cell r="DN212" t="str">
            <v>0219</v>
          </cell>
          <cell r="DO212" t="str">
            <v>02</v>
          </cell>
        </row>
        <row r="213">
          <cell r="DN213" t="str">
            <v>0201</v>
          </cell>
          <cell r="DO213" t="str">
            <v>02</v>
          </cell>
        </row>
        <row r="214">
          <cell r="DN214" t="str">
            <v>0202</v>
          </cell>
          <cell r="DO214" t="str">
            <v>02</v>
          </cell>
        </row>
        <row r="215">
          <cell r="DN215" t="str">
            <v>0203</v>
          </cell>
          <cell r="DO215" t="str">
            <v>02</v>
          </cell>
        </row>
        <row r="216">
          <cell r="DN216" t="str">
            <v>0204</v>
          </cell>
          <cell r="DO216" t="str">
            <v>02</v>
          </cell>
        </row>
        <row r="217">
          <cell r="DN217" t="str">
            <v>0205</v>
          </cell>
          <cell r="DO217" t="str">
            <v>02</v>
          </cell>
        </row>
        <row r="218">
          <cell r="DN218" t="str">
            <v>0206</v>
          </cell>
          <cell r="DO218" t="str">
            <v>02</v>
          </cell>
        </row>
        <row r="219">
          <cell r="DN219" t="str">
            <v>0207</v>
          </cell>
          <cell r="DO219" t="str">
            <v>02</v>
          </cell>
        </row>
        <row r="220">
          <cell r="DN220" t="str">
            <v>0208</v>
          </cell>
          <cell r="DO220" t="str">
            <v>02</v>
          </cell>
        </row>
        <row r="221">
          <cell r="DN221" t="str">
            <v>0209</v>
          </cell>
          <cell r="DO221" t="str">
            <v>02</v>
          </cell>
        </row>
        <row r="222">
          <cell r="DN222" t="str">
            <v>0210</v>
          </cell>
          <cell r="DO222" t="str">
            <v>02</v>
          </cell>
        </row>
        <row r="223">
          <cell r="DN223" t="str">
            <v>0211</v>
          </cell>
          <cell r="DO223" t="str">
            <v>02</v>
          </cell>
        </row>
        <row r="224">
          <cell r="DN224" t="str">
            <v>0212</v>
          </cell>
          <cell r="DO224" t="str">
            <v>02</v>
          </cell>
        </row>
        <row r="225">
          <cell r="DN225" t="str">
            <v>0213</v>
          </cell>
          <cell r="DO225" t="str">
            <v>02</v>
          </cell>
        </row>
        <row r="226">
          <cell r="DN226" t="str">
            <v>0214</v>
          </cell>
          <cell r="DO226" t="str">
            <v>02</v>
          </cell>
        </row>
        <row r="227">
          <cell r="DN227" t="str">
            <v>0215</v>
          </cell>
          <cell r="DO227" t="str">
            <v>02</v>
          </cell>
        </row>
        <row r="228">
          <cell r="DN228" t="str">
            <v>0216</v>
          </cell>
          <cell r="DO228" t="str">
            <v>02</v>
          </cell>
        </row>
        <row r="229">
          <cell r="DN229" t="str">
            <v>0217</v>
          </cell>
          <cell r="DO229" t="str">
            <v>02</v>
          </cell>
        </row>
        <row r="230">
          <cell r="DN230" t="str">
            <v>0218</v>
          </cell>
          <cell r="DO230" t="str">
            <v>02</v>
          </cell>
        </row>
        <row r="231">
          <cell r="DN231" t="str">
            <v>0219</v>
          </cell>
          <cell r="DO231" t="str">
            <v>02</v>
          </cell>
        </row>
        <row r="232">
          <cell r="DN232" t="str">
            <v>0201</v>
          </cell>
          <cell r="DO232" t="str">
            <v>02</v>
          </cell>
        </row>
        <row r="233">
          <cell r="DN233" t="str">
            <v>0202</v>
          </cell>
          <cell r="DO233" t="str">
            <v>02</v>
          </cell>
        </row>
        <row r="234">
          <cell r="DN234" t="str">
            <v>0203</v>
          </cell>
          <cell r="DO234" t="str">
            <v>02</v>
          </cell>
        </row>
        <row r="235">
          <cell r="DN235" t="str">
            <v>0204</v>
          </cell>
          <cell r="DO235" t="str">
            <v>02</v>
          </cell>
        </row>
        <row r="236">
          <cell r="DN236" t="str">
            <v>0205</v>
          </cell>
          <cell r="DO236" t="str">
            <v>02</v>
          </cell>
        </row>
        <row r="237">
          <cell r="DN237" t="str">
            <v>0206</v>
          </cell>
          <cell r="DO237" t="str">
            <v>02</v>
          </cell>
        </row>
        <row r="238">
          <cell r="DN238" t="str">
            <v>0207</v>
          </cell>
          <cell r="DO238" t="str">
            <v>02</v>
          </cell>
        </row>
        <row r="239">
          <cell r="DN239" t="str">
            <v>0208</v>
          </cell>
          <cell r="DO239" t="str">
            <v>02</v>
          </cell>
        </row>
        <row r="240">
          <cell r="DN240" t="str">
            <v>0209</v>
          </cell>
          <cell r="DO240" t="str">
            <v>02</v>
          </cell>
        </row>
        <row r="241">
          <cell r="DN241" t="str">
            <v>0210</v>
          </cell>
          <cell r="DO241" t="str">
            <v>02</v>
          </cell>
        </row>
        <row r="242">
          <cell r="DN242" t="str">
            <v>0211</v>
          </cell>
          <cell r="DO242" t="str">
            <v>02</v>
          </cell>
        </row>
        <row r="243">
          <cell r="DN243" t="str">
            <v>0212</v>
          </cell>
          <cell r="DO243" t="str">
            <v>02</v>
          </cell>
        </row>
        <row r="244">
          <cell r="DN244" t="str">
            <v>0213</v>
          </cell>
          <cell r="DO244" t="str">
            <v>02</v>
          </cell>
        </row>
        <row r="245">
          <cell r="DN245" t="str">
            <v>0214</v>
          </cell>
          <cell r="DO245" t="str">
            <v>02</v>
          </cell>
        </row>
        <row r="246">
          <cell r="DN246" t="str">
            <v>0215</v>
          </cell>
          <cell r="DO246" t="str">
            <v>02</v>
          </cell>
        </row>
        <row r="247">
          <cell r="DN247" t="str">
            <v>0216</v>
          </cell>
          <cell r="DO247" t="str">
            <v>02</v>
          </cell>
        </row>
        <row r="248">
          <cell r="DN248" t="str">
            <v>0217</v>
          </cell>
          <cell r="DO248" t="str">
            <v>02</v>
          </cell>
        </row>
        <row r="249">
          <cell r="DN249" t="str">
            <v>0218</v>
          </cell>
          <cell r="DO249" t="str">
            <v>02</v>
          </cell>
        </row>
        <row r="250">
          <cell r="DN250" t="str">
            <v>0219</v>
          </cell>
          <cell r="DO250" t="str">
            <v>02</v>
          </cell>
        </row>
        <row r="251">
          <cell r="DN251" t="str">
            <v>0201</v>
          </cell>
          <cell r="DO251" t="str">
            <v>02</v>
          </cell>
        </row>
        <row r="252">
          <cell r="DN252" t="str">
            <v>0202</v>
          </cell>
          <cell r="DO252" t="str">
            <v>02</v>
          </cell>
        </row>
        <row r="253">
          <cell r="DN253" t="str">
            <v>0203</v>
          </cell>
          <cell r="DO253" t="str">
            <v>02</v>
          </cell>
        </row>
        <row r="254">
          <cell r="DN254" t="str">
            <v>0204</v>
          </cell>
          <cell r="DO254" t="str">
            <v>02</v>
          </cell>
        </row>
        <row r="255">
          <cell r="DN255" t="str">
            <v>0205</v>
          </cell>
          <cell r="DO255" t="str">
            <v>02</v>
          </cell>
        </row>
        <row r="256">
          <cell r="DN256" t="str">
            <v>0206</v>
          </cell>
          <cell r="DO256" t="str">
            <v>02</v>
          </cell>
        </row>
        <row r="257">
          <cell r="DN257" t="str">
            <v>0207</v>
          </cell>
          <cell r="DO257" t="str">
            <v>02</v>
          </cell>
        </row>
        <row r="258">
          <cell r="DN258" t="str">
            <v>0208</v>
          </cell>
          <cell r="DO258" t="str">
            <v>02</v>
          </cell>
        </row>
        <row r="259">
          <cell r="DN259" t="str">
            <v>0209</v>
          </cell>
          <cell r="DO259" t="str">
            <v>02</v>
          </cell>
        </row>
        <row r="260">
          <cell r="DN260" t="str">
            <v>0210</v>
          </cell>
          <cell r="DO260" t="str">
            <v>02</v>
          </cell>
        </row>
        <row r="261">
          <cell r="DN261" t="str">
            <v>0211</v>
          </cell>
          <cell r="DO261" t="str">
            <v>02</v>
          </cell>
        </row>
        <row r="262">
          <cell r="DN262" t="str">
            <v>0212</v>
          </cell>
          <cell r="DO262" t="str">
            <v>02</v>
          </cell>
        </row>
        <row r="263">
          <cell r="DN263" t="str">
            <v>0213</v>
          </cell>
          <cell r="DO263" t="str">
            <v>02</v>
          </cell>
        </row>
        <row r="264">
          <cell r="DN264" t="str">
            <v>0214</v>
          </cell>
          <cell r="DO264" t="str">
            <v>02</v>
          </cell>
        </row>
        <row r="265">
          <cell r="DN265" t="str">
            <v>0215</v>
          </cell>
          <cell r="DO265" t="str">
            <v>02</v>
          </cell>
        </row>
        <row r="266">
          <cell r="DN266" t="str">
            <v>0216</v>
          </cell>
          <cell r="DO266" t="str">
            <v>02</v>
          </cell>
        </row>
        <row r="267">
          <cell r="DN267" t="str">
            <v>0217</v>
          </cell>
          <cell r="DO267" t="str">
            <v>02</v>
          </cell>
        </row>
        <row r="268">
          <cell r="DN268" t="str">
            <v>0218</v>
          </cell>
          <cell r="DO268" t="str">
            <v>02</v>
          </cell>
        </row>
        <row r="269">
          <cell r="DN269" t="str">
            <v>0219</v>
          </cell>
          <cell r="DO269" t="str">
            <v>02</v>
          </cell>
        </row>
        <row r="270">
          <cell r="DN270" t="str">
            <v>0201</v>
          </cell>
          <cell r="DO270" t="str">
            <v>02</v>
          </cell>
        </row>
        <row r="271">
          <cell r="DN271" t="str">
            <v>0202</v>
          </cell>
          <cell r="DO271" t="str">
            <v>02</v>
          </cell>
        </row>
        <row r="272">
          <cell r="DN272" t="str">
            <v>0203</v>
          </cell>
          <cell r="DO272" t="str">
            <v>02</v>
          </cell>
        </row>
        <row r="273">
          <cell r="DN273" t="str">
            <v>0204</v>
          </cell>
          <cell r="DO273" t="str">
            <v>02</v>
          </cell>
        </row>
        <row r="274">
          <cell r="DN274" t="str">
            <v>0205</v>
          </cell>
          <cell r="DO274" t="str">
            <v>02</v>
          </cell>
        </row>
        <row r="275">
          <cell r="DN275" t="str">
            <v>0206</v>
          </cell>
          <cell r="DO275" t="str">
            <v>02</v>
          </cell>
        </row>
        <row r="276">
          <cell r="DN276" t="str">
            <v>0207</v>
          </cell>
          <cell r="DO276" t="str">
            <v>02</v>
          </cell>
        </row>
        <row r="277">
          <cell r="DN277" t="str">
            <v>0208</v>
          </cell>
          <cell r="DO277" t="str">
            <v>02</v>
          </cell>
        </row>
        <row r="278">
          <cell r="DN278" t="str">
            <v>0209</v>
          </cell>
          <cell r="DO278" t="str">
            <v>02</v>
          </cell>
        </row>
        <row r="279">
          <cell r="DN279" t="str">
            <v>0210</v>
          </cell>
          <cell r="DO279" t="str">
            <v>02</v>
          </cell>
        </row>
        <row r="280">
          <cell r="DN280" t="str">
            <v>0211</v>
          </cell>
          <cell r="DO280" t="str">
            <v>02</v>
          </cell>
        </row>
        <row r="281">
          <cell r="DN281" t="str">
            <v>0212</v>
          </cell>
          <cell r="DO281" t="str">
            <v>02</v>
          </cell>
        </row>
        <row r="282">
          <cell r="DN282" t="str">
            <v>0213</v>
          </cell>
          <cell r="DO282" t="str">
            <v>02</v>
          </cell>
        </row>
        <row r="283">
          <cell r="DN283" t="str">
            <v>0214</v>
          </cell>
          <cell r="DO283" t="str">
            <v>02</v>
          </cell>
        </row>
        <row r="284">
          <cell r="DN284" t="str">
            <v>0215</v>
          </cell>
          <cell r="DO284" t="str">
            <v>02</v>
          </cell>
        </row>
        <row r="285">
          <cell r="DN285" t="str">
            <v>0216</v>
          </cell>
          <cell r="DO285" t="str">
            <v>02</v>
          </cell>
        </row>
        <row r="286">
          <cell r="DN286" t="str">
            <v>0217</v>
          </cell>
          <cell r="DO286" t="str">
            <v>02</v>
          </cell>
        </row>
        <row r="287">
          <cell r="DN287" t="str">
            <v>0218</v>
          </cell>
          <cell r="DO287" t="str">
            <v>02</v>
          </cell>
        </row>
        <row r="288">
          <cell r="DN288" t="str">
            <v>0219</v>
          </cell>
          <cell r="DO288" t="str">
            <v>02</v>
          </cell>
        </row>
        <row r="289">
          <cell r="DN289" t="str">
            <v>0201</v>
          </cell>
          <cell r="DO289" t="str">
            <v>02</v>
          </cell>
        </row>
        <row r="290">
          <cell r="DN290" t="str">
            <v>0202</v>
          </cell>
          <cell r="DO290" t="str">
            <v>02</v>
          </cell>
        </row>
        <row r="291">
          <cell r="DN291" t="str">
            <v>0203</v>
          </cell>
          <cell r="DO291" t="str">
            <v>02</v>
          </cell>
        </row>
        <row r="292">
          <cell r="DN292" t="str">
            <v>0204</v>
          </cell>
          <cell r="DO292" t="str">
            <v>02</v>
          </cell>
        </row>
        <row r="293">
          <cell r="DN293" t="str">
            <v>0205</v>
          </cell>
          <cell r="DO293" t="str">
            <v>02</v>
          </cell>
        </row>
        <row r="294">
          <cell r="DN294" t="str">
            <v>0206</v>
          </cell>
          <cell r="DO294" t="str">
            <v>02</v>
          </cell>
        </row>
        <row r="295">
          <cell r="DN295" t="str">
            <v>0207</v>
          </cell>
          <cell r="DO295" t="str">
            <v>02</v>
          </cell>
        </row>
        <row r="296">
          <cell r="DN296" t="str">
            <v>0208</v>
          </cell>
          <cell r="DO296" t="str">
            <v>02</v>
          </cell>
        </row>
        <row r="297">
          <cell r="DN297" t="str">
            <v>0209</v>
          </cell>
          <cell r="DO297" t="str">
            <v>02</v>
          </cell>
        </row>
        <row r="298">
          <cell r="DN298" t="str">
            <v>0210</v>
          </cell>
          <cell r="DO298" t="str">
            <v>02</v>
          </cell>
        </row>
        <row r="299">
          <cell r="DN299" t="str">
            <v>0211</v>
          </cell>
          <cell r="DO299" t="str">
            <v>02</v>
          </cell>
        </row>
        <row r="300">
          <cell r="DN300" t="str">
            <v>0212</v>
          </cell>
          <cell r="DO300" t="str">
            <v>02</v>
          </cell>
        </row>
        <row r="301">
          <cell r="DN301" t="str">
            <v>0213</v>
          </cell>
          <cell r="DO301" t="str">
            <v>02</v>
          </cell>
        </row>
        <row r="302">
          <cell r="DN302" t="str">
            <v>0214</v>
          </cell>
          <cell r="DO302" t="str">
            <v>02</v>
          </cell>
        </row>
        <row r="303">
          <cell r="DN303" t="str">
            <v>0215</v>
          </cell>
          <cell r="DO303" t="str">
            <v>02</v>
          </cell>
        </row>
        <row r="304">
          <cell r="DN304" t="str">
            <v>0216</v>
          </cell>
          <cell r="DO304" t="str">
            <v>02</v>
          </cell>
        </row>
        <row r="305">
          <cell r="DN305" t="str">
            <v>0217</v>
          </cell>
          <cell r="DO305" t="str">
            <v>02</v>
          </cell>
        </row>
        <row r="306">
          <cell r="DN306" t="str">
            <v>0218</v>
          </cell>
          <cell r="DO306" t="str">
            <v>02</v>
          </cell>
        </row>
        <row r="307">
          <cell r="DN307" t="str">
            <v>0219</v>
          </cell>
          <cell r="DO307" t="str">
            <v>02</v>
          </cell>
        </row>
        <row r="308">
          <cell r="DN308" t="str">
            <v>0201</v>
          </cell>
          <cell r="DO308" t="str">
            <v>02</v>
          </cell>
        </row>
        <row r="309">
          <cell r="DN309" t="str">
            <v>0202</v>
          </cell>
          <cell r="DO309" t="str">
            <v>02</v>
          </cell>
        </row>
        <row r="310">
          <cell r="DN310" t="str">
            <v>0203</v>
          </cell>
          <cell r="DO310" t="str">
            <v>02</v>
          </cell>
        </row>
        <row r="311">
          <cell r="DN311" t="str">
            <v>0204</v>
          </cell>
          <cell r="DO311" t="str">
            <v>02</v>
          </cell>
        </row>
        <row r="312">
          <cell r="DN312" t="str">
            <v>0205</v>
          </cell>
          <cell r="DO312" t="str">
            <v>02</v>
          </cell>
        </row>
        <row r="313">
          <cell r="DN313" t="str">
            <v>0206</v>
          </cell>
          <cell r="DO313" t="str">
            <v>02</v>
          </cell>
        </row>
        <row r="314">
          <cell r="DN314" t="str">
            <v>0207</v>
          </cell>
          <cell r="DO314" t="str">
            <v>02</v>
          </cell>
        </row>
        <row r="315">
          <cell r="DN315" t="str">
            <v>0208</v>
          </cell>
          <cell r="DO315" t="str">
            <v>02</v>
          </cell>
        </row>
        <row r="316">
          <cell r="DN316" t="str">
            <v>0209</v>
          </cell>
          <cell r="DO316" t="str">
            <v>02</v>
          </cell>
        </row>
        <row r="317">
          <cell r="DN317" t="str">
            <v>0210</v>
          </cell>
          <cell r="DO317" t="str">
            <v>02</v>
          </cell>
        </row>
        <row r="318">
          <cell r="DN318" t="str">
            <v>0211</v>
          </cell>
          <cell r="DO318" t="str">
            <v>02</v>
          </cell>
        </row>
        <row r="319">
          <cell r="DN319" t="str">
            <v>0212</v>
          </cell>
          <cell r="DO319" t="str">
            <v>02</v>
          </cell>
        </row>
        <row r="320">
          <cell r="DN320" t="str">
            <v>0213</v>
          </cell>
          <cell r="DO320" t="str">
            <v>02</v>
          </cell>
        </row>
        <row r="321">
          <cell r="DN321" t="str">
            <v>0214</v>
          </cell>
          <cell r="DO321" t="str">
            <v>02</v>
          </cell>
        </row>
        <row r="322">
          <cell r="DN322" t="str">
            <v>0215</v>
          </cell>
          <cell r="DO322" t="str">
            <v>02</v>
          </cell>
        </row>
        <row r="323">
          <cell r="DN323" t="str">
            <v>0216</v>
          </cell>
          <cell r="DO323" t="str">
            <v>02</v>
          </cell>
        </row>
        <row r="324">
          <cell r="DN324" t="str">
            <v>0217</v>
          </cell>
          <cell r="DO324" t="str">
            <v>02</v>
          </cell>
        </row>
        <row r="325">
          <cell r="DN325" t="str">
            <v>0218</v>
          </cell>
          <cell r="DO325" t="str">
            <v>02</v>
          </cell>
        </row>
        <row r="326">
          <cell r="DN326" t="str">
            <v>0219</v>
          </cell>
          <cell r="DO326" t="str">
            <v>02</v>
          </cell>
        </row>
        <row r="327">
          <cell r="DN327" t="str">
            <v>0301</v>
          </cell>
          <cell r="DO327" t="str">
            <v>03</v>
          </cell>
        </row>
        <row r="328">
          <cell r="DN328" t="str">
            <v>0302</v>
          </cell>
          <cell r="DO328" t="str">
            <v>03</v>
          </cell>
        </row>
        <row r="329">
          <cell r="DN329" t="str">
            <v>0303</v>
          </cell>
          <cell r="DO329" t="str">
            <v>03</v>
          </cell>
        </row>
        <row r="330">
          <cell r="DN330" t="str">
            <v>0304</v>
          </cell>
          <cell r="DO330" t="str">
            <v>03</v>
          </cell>
        </row>
        <row r="331">
          <cell r="DN331" t="str">
            <v>0305</v>
          </cell>
          <cell r="DO331" t="str">
            <v>03</v>
          </cell>
        </row>
        <row r="332">
          <cell r="DN332" t="str">
            <v>0306</v>
          </cell>
          <cell r="DO332" t="str">
            <v>03</v>
          </cell>
        </row>
        <row r="333">
          <cell r="DN333" t="str">
            <v>0307</v>
          </cell>
          <cell r="DO333" t="str">
            <v>03</v>
          </cell>
        </row>
        <row r="334">
          <cell r="DN334" t="str">
            <v>0308</v>
          </cell>
          <cell r="DO334" t="str">
            <v>03</v>
          </cell>
        </row>
        <row r="335">
          <cell r="DN335" t="str">
            <v>0309</v>
          </cell>
          <cell r="DO335" t="str">
            <v>03</v>
          </cell>
        </row>
        <row r="336">
          <cell r="DN336" t="str">
            <v>0310</v>
          </cell>
          <cell r="DO336" t="str">
            <v>03</v>
          </cell>
        </row>
        <row r="337">
          <cell r="DN337" t="str">
            <v>0311</v>
          </cell>
          <cell r="DO337" t="str">
            <v>03</v>
          </cell>
        </row>
        <row r="338">
          <cell r="DN338" t="str">
            <v>0312</v>
          </cell>
          <cell r="DO338" t="str">
            <v>03</v>
          </cell>
        </row>
        <row r="339">
          <cell r="DN339" t="str">
            <v>0313</v>
          </cell>
          <cell r="DO339" t="str">
            <v>03</v>
          </cell>
        </row>
        <row r="340">
          <cell r="DN340" t="str">
            <v>0314</v>
          </cell>
          <cell r="DO340" t="str">
            <v>03</v>
          </cell>
        </row>
        <row r="341">
          <cell r="DN341" t="str">
            <v>0315</v>
          </cell>
          <cell r="DO341" t="str">
            <v>03</v>
          </cell>
        </row>
        <row r="342">
          <cell r="DN342" t="str">
            <v>0316</v>
          </cell>
          <cell r="DO342" t="str">
            <v>03</v>
          </cell>
        </row>
        <row r="343">
          <cell r="DN343" t="str">
            <v>0317</v>
          </cell>
          <cell r="DO343" t="str">
            <v>03</v>
          </cell>
        </row>
        <row r="344">
          <cell r="DN344" t="str">
            <v>0318</v>
          </cell>
          <cell r="DO344" t="str">
            <v>03</v>
          </cell>
        </row>
        <row r="345">
          <cell r="DN345" t="str">
            <v>0319</v>
          </cell>
          <cell r="DO345" t="str">
            <v>03</v>
          </cell>
        </row>
        <row r="346">
          <cell r="DN346" t="str">
            <v>0401</v>
          </cell>
          <cell r="DO346" t="str">
            <v>04</v>
          </cell>
        </row>
        <row r="347">
          <cell r="DN347" t="str">
            <v>0402</v>
          </cell>
          <cell r="DO347" t="str">
            <v>04</v>
          </cell>
        </row>
        <row r="348">
          <cell r="DN348" t="str">
            <v>0403</v>
          </cell>
          <cell r="DO348" t="str">
            <v>04</v>
          </cell>
        </row>
        <row r="349">
          <cell r="DN349" t="str">
            <v>0404</v>
          </cell>
          <cell r="DO349" t="str">
            <v>04</v>
          </cell>
        </row>
        <row r="350">
          <cell r="DN350" t="str">
            <v>0405</v>
          </cell>
          <cell r="DO350" t="str">
            <v>04</v>
          </cell>
        </row>
        <row r="351">
          <cell r="DN351" t="str">
            <v>0406</v>
          </cell>
          <cell r="DO351" t="str">
            <v>04</v>
          </cell>
        </row>
        <row r="352">
          <cell r="DN352" t="str">
            <v>0407</v>
          </cell>
          <cell r="DO352" t="str">
            <v>04</v>
          </cell>
        </row>
        <row r="353">
          <cell r="DN353" t="str">
            <v>0408</v>
          </cell>
          <cell r="DO353" t="str">
            <v>04</v>
          </cell>
        </row>
        <row r="354">
          <cell r="DN354" t="str">
            <v>0409</v>
          </cell>
          <cell r="DO354" t="str">
            <v>04</v>
          </cell>
        </row>
        <row r="355">
          <cell r="DN355" t="str">
            <v>0410</v>
          </cell>
          <cell r="DO355" t="str">
            <v>04</v>
          </cell>
        </row>
        <row r="356">
          <cell r="DN356" t="str">
            <v>0411</v>
          </cell>
          <cell r="DO356" t="str">
            <v>04</v>
          </cell>
        </row>
        <row r="357">
          <cell r="DN357" t="str">
            <v>0412</v>
          </cell>
          <cell r="DO357" t="str">
            <v>04</v>
          </cell>
        </row>
        <row r="358">
          <cell r="DN358" t="str">
            <v>0413</v>
          </cell>
          <cell r="DO358" t="str">
            <v>04</v>
          </cell>
        </row>
        <row r="359">
          <cell r="DN359" t="str">
            <v>0414</v>
          </cell>
          <cell r="DO359" t="str">
            <v>04</v>
          </cell>
        </row>
        <row r="360">
          <cell r="DN360" t="str">
            <v>0415</v>
          </cell>
          <cell r="DO360" t="str">
            <v>04</v>
          </cell>
        </row>
        <row r="361">
          <cell r="DN361" t="str">
            <v>0416</v>
          </cell>
          <cell r="DO361" t="str">
            <v>04</v>
          </cell>
        </row>
        <row r="362">
          <cell r="DN362" t="str">
            <v>0417</v>
          </cell>
          <cell r="DO362" t="str">
            <v>04</v>
          </cell>
        </row>
        <row r="363">
          <cell r="DN363" t="str">
            <v>0418</v>
          </cell>
          <cell r="DO363" t="str">
            <v>04</v>
          </cell>
        </row>
        <row r="364">
          <cell r="DN364" t="str">
            <v>0419</v>
          </cell>
          <cell r="DO364" t="str">
            <v>04</v>
          </cell>
        </row>
        <row r="365">
          <cell r="DN365" t="str">
            <v>0501</v>
          </cell>
          <cell r="DO365" t="str">
            <v>05</v>
          </cell>
        </row>
        <row r="366">
          <cell r="DN366" t="str">
            <v>0502</v>
          </cell>
          <cell r="DO366" t="str">
            <v>05</v>
          </cell>
        </row>
        <row r="367">
          <cell r="DN367" t="str">
            <v>0503</v>
          </cell>
          <cell r="DO367" t="str">
            <v>05</v>
          </cell>
        </row>
        <row r="368">
          <cell r="DN368" t="str">
            <v>0504</v>
          </cell>
          <cell r="DO368" t="str">
            <v>05</v>
          </cell>
        </row>
        <row r="369">
          <cell r="DN369" t="str">
            <v>0505</v>
          </cell>
          <cell r="DO369" t="str">
            <v>05</v>
          </cell>
        </row>
        <row r="370">
          <cell r="DN370" t="str">
            <v>0506</v>
          </cell>
          <cell r="DO370" t="str">
            <v>05</v>
          </cell>
        </row>
        <row r="371">
          <cell r="DN371" t="str">
            <v>0507</v>
          </cell>
          <cell r="DO371" t="str">
            <v>05</v>
          </cell>
        </row>
        <row r="372">
          <cell r="DN372" t="str">
            <v>0508</v>
          </cell>
          <cell r="DO372" t="str">
            <v>05</v>
          </cell>
        </row>
        <row r="373">
          <cell r="DN373" t="str">
            <v>0509</v>
          </cell>
          <cell r="DO373" t="str">
            <v>05</v>
          </cell>
        </row>
        <row r="374">
          <cell r="DN374" t="str">
            <v>0510</v>
          </cell>
          <cell r="DO374" t="str">
            <v>05</v>
          </cell>
        </row>
        <row r="375">
          <cell r="DN375" t="str">
            <v>0511</v>
          </cell>
          <cell r="DO375" t="str">
            <v>05</v>
          </cell>
        </row>
        <row r="376">
          <cell r="DN376" t="str">
            <v>0512</v>
          </cell>
          <cell r="DO376" t="str">
            <v>05</v>
          </cell>
        </row>
        <row r="377">
          <cell r="DN377" t="str">
            <v>0513</v>
          </cell>
          <cell r="DO377" t="str">
            <v>05</v>
          </cell>
        </row>
        <row r="378">
          <cell r="DN378" t="str">
            <v>0514</v>
          </cell>
          <cell r="DO378" t="str">
            <v>05</v>
          </cell>
        </row>
        <row r="379">
          <cell r="DN379" t="str">
            <v>0515</v>
          </cell>
          <cell r="DO379" t="str">
            <v>05</v>
          </cell>
        </row>
        <row r="380">
          <cell r="DN380" t="str">
            <v>0516</v>
          </cell>
          <cell r="DO380" t="str">
            <v>05</v>
          </cell>
        </row>
        <row r="381">
          <cell r="DN381" t="str">
            <v>0517</v>
          </cell>
          <cell r="DO381" t="str">
            <v>05</v>
          </cell>
        </row>
        <row r="382">
          <cell r="DN382" t="str">
            <v>0518</v>
          </cell>
          <cell r="DO382" t="str">
            <v>05</v>
          </cell>
        </row>
        <row r="383">
          <cell r="DN383" t="str">
            <v>0519</v>
          </cell>
          <cell r="DO383" t="str">
            <v>05</v>
          </cell>
        </row>
        <row r="384">
          <cell r="DN384" t="str">
            <v>0501</v>
          </cell>
          <cell r="DO384" t="str">
            <v>05</v>
          </cell>
        </row>
        <row r="385">
          <cell r="DN385" t="str">
            <v>0502</v>
          </cell>
          <cell r="DO385" t="str">
            <v>05</v>
          </cell>
        </row>
        <row r="386">
          <cell r="DN386" t="str">
            <v>0503</v>
          </cell>
          <cell r="DO386" t="str">
            <v>05</v>
          </cell>
        </row>
        <row r="387">
          <cell r="DN387" t="str">
            <v>0504</v>
          </cell>
          <cell r="DO387" t="str">
            <v>05</v>
          </cell>
        </row>
        <row r="388">
          <cell r="DN388" t="str">
            <v>0505</v>
          </cell>
          <cell r="DO388" t="str">
            <v>05</v>
          </cell>
        </row>
        <row r="389">
          <cell r="DN389" t="str">
            <v>0506</v>
          </cell>
          <cell r="DO389" t="str">
            <v>05</v>
          </cell>
        </row>
        <row r="390">
          <cell r="DN390" t="str">
            <v>0507</v>
          </cell>
          <cell r="DO390" t="str">
            <v>05</v>
          </cell>
        </row>
        <row r="391">
          <cell r="DN391" t="str">
            <v>0508</v>
          </cell>
          <cell r="DO391" t="str">
            <v>05</v>
          </cell>
        </row>
        <row r="392">
          <cell r="DN392" t="str">
            <v>0509</v>
          </cell>
          <cell r="DO392" t="str">
            <v>05</v>
          </cell>
        </row>
        <row r="393">
          <cell r="DN393" t="str">
            <v>0510</v>
          </cell>
          <cell r="DO393" t="str">
            <v>05</v>
          </cell>
        </row>
        <row r="394">
          <cell r="DN394" t="str">
            <v>0511</v>
          </cell>
          <cell r="DO394" t="str">
            <v>05</v>
          </cell>
        </row>
        <row r="395">
          <cell r="DN395" t="str">
            <v>0512</v>
          </cell>
          <cell r="DO395" t="str">
            <v>05</v>
          </cell>
        </row>
        <row r="396">
          <cell r="DN396" t="str">
            <v>0513</v>
          </cell>
          <cell r="DO396" t="str">
            <v>05</v>
          </cell>
        </row>
        <row r="397">
          <cell r="DN397" t="str">
            <v>0514</v>
          </cell>
          <cell r="DO397" t="str">
            <v>05</v>
          </cell>
        </row>
        <row r="398">
          <cell r="DN398" t="str">
            <v>0515</v>
          </cell>
          <cell r="DO398" t="str">
            <v>05</v>
          </cell>
        </row>
        <row r="399">
          <cell r="DN399" t="str">
            <v>0516</v>
          </cell>
          <cell r="DO399" t="str">
            <v>05</v>
          </cell>
        </row>
        <row r="400">
          <cell r="DN400" t="str">
            <v>0517</v>
          </cell>
          <cell r="DO400" t="str">
            <v>05</v>
          </cell>
        </row>
        <row r="401">
          <cell r="DN401" t="str">
            <v>0518</v>
          </cell>
          <cell r="DO401" t="str">
            <v>05</v>
          </cell>
        </row>
        <row r="402">
          <cell r="DN402" t="str">
            <v>0519</v>
          </cell>
          <cell r="DO402" t="str">
            <v>05</v>
          </cell>
        </row>
        <row r="403">
          <cell r="DN403" t="str">
            <v>KIKI</v>
          </cell>
          <cell r="DO403" t="str">
            <v>KI</v>
          </cell>
        </row>
        <row r="404">
          <cell r="DN404" t="str">
            <v>0101</v>
          </cell>
          <cell r="DO404" t="str">
            <v>01</v>
          </cell>
        </row>
        <row r="405">
          <cell r="DN405" t="str">
            <v>0102</v>
          </cell>
          <cell r="DO405" t="str">
            <v>01</v>
          </cell>
        </row>
        <row r="406">
          <cell r="DN406" t="str">
            <v>0103</v>
          </cell>
          <cell r="DO406" t="str">
            <v>01</v>
          </cell>
        </row>
        <row r="407">
          <cell r="DN407" t="str">
            <v>0104</v>
          </cell>
          <cell r="DO407" t="str">
            <v>01</v>
          </cell>
        </row>
        <row r="408">
          <cell r="DN408" t="str">
            <v>0105</v>
          </cell>
          <cell r="DO408" t="str">
            <v>01</v>
          </cell>
        </row>
        <row r="409">
          <cell r="DN409" t="str">
            <v>0106</v>
          </cell>
          <cell r="DO409" t="str">
            <v>01</v>
          </cell>
        </row>
        <row r="410">
          <cell r="DN410" t="str">
            <v>0107</v>
          </cell>
          <cell r="DO410" t="str">
            <v>01</v>
          </cell>
        </row>
        <row r="411">
          <cell r="DN411" t="str">
            <v>0108</v>
          </cell>
          <cell r="DO411" t="str">
            <v>01</v>
          </cell>
        </row>
        <row r="412">
          <cell r="DN412" t="str">
            <v>0109</v>
          </cell>
          <cell r="DO412" t="str">
            <v>01</v>
          </cell>
        </row>
        <row r="413">
          <cell r="DN413" t="str">
            <v>0110</v>
          </cell>
          <cell r="DO413" t="str">
            <v>01</v>
          </cell>
        </row>
        <row r="414">
          <cell r="DN414" t="str">
            <v>0111</v>
          </cell>
          <cell r="DO414" t="str">
            <v>01</v>
          </cell>
        </row>
        <row r="415">
          <cell r="DN415" t="str">
            <v>0112</v>
          </cell>
          <cell r="DO415" t="str">
            <v>01</v>
          </cell>
        </row>
        <row r="416">
          <cell r="DN416" t="str">
            <v>0113</v>
          </cell>
          <cell r="DO416" t="str">
            <v>01</v>
          </cell>
        </row>
        <row r="417">
          <cell r="DN417" t="str">
            <v>0114</v>
          </cell>
          <cell r="DO417" t="str">
            <v>01</v>
          </cell>
        </row>
        <row r="418">
          <cell r="DN418" t="str">
            <v>0115</v>
          </cell>
          <cell r="DO418" t="str">
            <v>01</v>
          </cell>
        </row>
        <row r="419">
          <cell r="DN419" t="str">
            <v>0116</v>
          </cell>
          <cell r="DO419" t="str">
            <v>01</v>
          </cell>
        </row>
        <row r="420">
          <cell r="DN420" t="str">
            <v>0117</v>
          </cell>
          <cell r="DO420" t="str">
            <v>01</v>
          </cell>
        </row>
        <row r="421">
          <cell r="DN421" t="str">
            <v>0118</v>
          </cell>
          <cell r="DO421" t="str">
            <v>01</v>
          </cell>
        </row>
        <row r="422">
          <cell r="DN422" t="str">
            <v>0119</v>
          </cell>
          <cell r="DO422" t="str">
            <v>01</v>
          </cell>
        </row>
        <row r="423">
          <cell r="DN423" t="str">
            <v>0101</v>
          </cell>
          <cell r="DO423" t="str">
            <v>01</v>
          </cell>
        </row>
        <row r="424">
          <cell r="DN424" t="str">
            <v>0102</v>
          </cell>
          <cell r="DO424" t="str">
            <v>01</v>
          </cell>
        </row>
        <row r="425">
          <cell r="DN425" t="str">
            <v>0103</v>
          </cell>
          <cell r="DO425" t="str">
            <v>01</v>
          </cell>
        </row>
        <row r="426">
          <cell r="DN426" t="str">
            <v>0104</v>
          </cell>
          <cell r="DO426" t="str">
            <v>01</v>
          </cell>
        </row>
        <row r="427">
          <cell r="DN427" t="str">
            <v>0105</v>
          </cell>
          <cell r="DO427" t="str">
            <v>01</v>
          </cell>
        </row>
        <row r="428">
          <cell r="DN428" t="str">
            <v>0106</v>
          </cell>
          <cell r="DO428" t="str">
            <v>01</v>
          </cell>
        </row>
        <row r="429">
          <cell r="DN429" t="str">
            <v>0107</v>
          </cell>
          <cell r="DO429" t="str">
            <v>01</v>
          </cell>
        </row>
        <row r="430">
          <cell r="DN430" t="str">
            <v>0108</v>
          </cell>
          <cell r="DO430" t="str">
            <v>01</v>
          </cell>
        </row>
        <row r="431">
          <cell r="DN431" t="str">
            <v>0109</v>
          </cell>
          <cell r="DO431" t="str">
            <v>01</v>
          </cell>
        </row>
        <row r="432">
          <cell r="DN432" t="str">
            <v>0110</v>
          </cell>
          <cell r="DO432" t="str">
            <v>01</v>
          </cell>
        </row>
        <row r="433">
          <cell r="DN433" t="str">
            <v>0111</v>
          </cell>
          <cell r="DO433" t="str">
            <v>01</v>
          </cell>
        </row>
        <row r="434">
          <cell r="DN434" t="str">
            <v>0112</v>
          </cell>
          <cell r="DO434" t="str">
            <v>01</v>
          </cell>
        </row>
        <row r="435">
          <cell r="DN435" t="str">
            <v>0113</v>
          </cell>
          <cell r="DO435" t="str">
            <v>01</v>
          </cell>
        </row>
        <row r="436">
          <cell r="DN436" t="str">
            <v>0114</v>
          </cell>
          <cell r="DO436" t="str">
            <v>01</v>
          </cell>
        </row>
        <row r="437">
          <cell r="DN437" t="str">
            <v>0115</v>
          </cell>
          <cell r="DO437" t="str">
            <v>01</v>
          </cell>
        </row>
        <row r="438">
          <cell r="DN438" t="str">
            <v>0116</v>
          </cell>
          <cell r="DO438" t="str">
            <v>01</v>
          </cell>
        </row>
        <row r="439">
          <cell r="DN439" t="str">
            <v>0117</v>
          </cell>
          <cell r="DO439" t="str">
            <v>01</v>
          </cell>
        </row>
        <row r="440">
          <cell r="DN440" t="str">
            <v>0118</v>
          </cell>
          <cell r="DO440" t="str">
            <v>01</v>
          </cell>
        </row>
        <row r="441">
          <cell r="DN441" t="str">
            <v>0119</v>
          </cell>
          <cell r="DO441" t="str">
            <v>01</v>
          </cell>
        </row>
        <row r="442">
          <cell r="DN442" t="str">
            <v>0101</v>
          </cell>
          <cell r="DO442" t="str">
            <v>01</v>
          </cell>
        </row>
        <row r="443">
          <cell r="DN443" t="str">
            <v>0102</v>
          </cell>
          <cell r="DO443" t="str">
            <v>01</v>
          </cell>
        </row>
        <row r="444">
          <cell r="DN444" t="str">
            <v>0103</v>
          </cell>
          <cell r="DO444" t="str">
            <v>01</v>
          </cell>
        </row>
        <row r="445">
          <cell r="DN445" t="str">
            <v>0104</v>
          </cell>
          <cell r="DO445" t="str">
            <v>01</v>
          </cell>
        </row>
        <row r="446">
          <cell r="DN446" t="str">
            <v>0105</v>
          </cell>
          <cell r="DO446" t="str">
            <v>01</v>
          </cell>
        </row>
        <row r="447">
          <cell r="DN447" t="str">
            <v>0106</v>
          </cell>
          <cell r="DO447" t="str">
            <v>01</v>
          </cell>
        </row>
        <row r="448">
          <cell r="DN448" t="str">
            <v>0107</v>
          </cell>
          <cell r="DO448" t="str">
            <v>01</v>
          </cell>
        </row>
        <row r="449">
          <cell r="DN449" t="str">
            <v>0108</v>
          </cell>
          <cell r="DO449" t="str">
            <v>01</v>
          </cell>
        </row>
        <row r="450">
          <cell r="DN450" t="str">
            <v>0109</v>
          </cell>
          <cell r="DO450" t="str">
            <v>01</v>
          </cell>
        </row>
        <row r="451">
          <cell r="DN451" t="str">
            <v>0110</v>
          </cell>
          <cell r="DO451" t="str">
            <v>01</v>
          </cell>
        </row>
        <row r="452">
          <cell r="DN452" t="str">
            <v>0111</v>
          </cell>
          <cell r="DO452" t="str">
            <v>01</v>
          </cell>
        </row>
        <row r="453">
          <cell r="DN453" t="str">
            <v>0112</v>
          </cell>
          <cell r="DO453" t="str">
            <v>01</v>
          </cell>
        </row>
        <row r="454">
          <cell r="DN454" t="str">
            <v>0113</v>
          </cell>
          <cell r="DO454" t="str">
            <v>01</v>
          </cell>
        </row>
        <row r="455">
          <cell r="DN455" t="str">
            <v>0114</v>
          </cell>
          <cell r="DO455" t="str">
            <v>01</v>
          </cell>
        </row>
        <row r="456">
          <cell r="DN456" t="str">
            <v>0115</v>
          </cell>
          <cell r="DO456" t="str">
            <v>01</v>
          </cell>
        </row>
        <row r="457">
          <cell r="DN457" t="str">
            <v>0116</v>
          </cell>
          <cell r="DO457" t="str">
            <v>01</v>
          </cell>
        </row>
        <row r="458">
          <cell r="DN458" t="str">
            <v>0117</v>
          </cell>
          <cell r="DO458" t="str">
            <v>01</v>
          </cell>
        </row>
        <row r="459">
          <cell r="DN459" t="str">
            <v>0118</v>
          </cell>
          <cell r="DO459" t="str">
            <v>01</v>
          </cell>
        </row>
        <row r="460">
          <cell r="DN460" t="str">
            <v>0119</v>
          </cell>
          <cell r="DO460" t="str">
            <v>01</v>
          </cell>
        </row>
        <row r="461">
          <cell r="DN461" t="str">
            <v>0101</v>
          </cell>
          <cell r="DO461" t="str">
            <v>01</v>
          </cell>
        </row>
        <row r="462">
          <cell r="DN462" t="str">
            <v>0102</v>
          </cell>
          <cell r="DO462" t="str">
            <v>01</v>
          </cell>
        </row>
        <row r="463">
          <cell r="DN463" t="str">
            <v>0103</v>
          </cell>
          <cell r="DO463" t="str">
            <v>01</v>
          </cell>
        </row>
        <row r="464">
          <cell r="DN464" t="str">
            <v>0104</v>
          </cell>
          <cell r="DO464" t="str">
            <v>01</v>
          </cell>
        </row>
        <row r="465">
          <cell r="DN465" t="str">
            <v>0105</v>
          </cell>
          <cell r="DO465" t="str">
            <v>01</v>
          </cell>
        </row>
        <row r="466">
          <cell r="DN466" t="str">
            <v>0106</v>
          </cell>
          <cell r="DO466" t="str">
            <v>01</v>
          </cell>
        </row>
        <row r="467">
          <cell r="DN467" t="str">
            <v>0107</v>
          </cell>
          <cell r="DO467" t="str">
            <v>01</v>
          </cell>
        </row>
        <row r="468">
          <cell r="DN468" t="str">
            <v>0108</v>
          </cell>
          <cell r="DO468" t="str">
            <v>01</v>
          </cell>
        </row>
        <row r="469">
          <cell r="DN469" t="str">
            <v>0109</v>
          </cell>
          <cell r="DO469" t="str">
            <v>01</v>
          </cell>
        </row>
        <row r="470">
          <cell r="DN470" t="str">
            <v>0110</v>
          </cell>
          <cell r="DO470" t="str">
            <v>01</v>
          </cell>
        </row>
        <row r="471">
          <cell r="DN471" t="str">
            <v>0111</v>
          </cell>
          <cell r="DO471" t="str">
            <v>01</v>
          </cell>
        </row>
        <row r="472">
          <cell r="DN472" t="str">
            <v>0112</v>
          </cell>
          <cell r="DO472" t="str">
            <v>01</v>
          </cell>
        </row>
        <row r="473">
          <cell r="DN473" t="str">
            <v>0113</v>
          </cell>
          <cell r="DO473" t="str">
            <v>01</v>
          </cell>
        </row>
        <row r="474">
          <cell r="DN474" t="str">
            <v>0114</v>
          </cell>
          <cell r="DO474" t="str">
            <v>01</v>
          </cell>
        </row>
        <row r="475">
          <cell r="DN475" t="str">
            <v>0115</v>
          </cell>
          <cell r="DO475" t="str">
            <v>01</v>
          </cell>
        </row>
        <row r="476">
          <cell r="DN476" t="str">
            <v>0116</v>
          </cell>
          <cell r="DO476" t="str">
            <v>01</v>
          </cell>
        </row>
        <row r="477">
          <cell r="DN477" t="str">
            <v>0117</v>
          </cell>
          <cell r="DO477" t="str">
            <v>01</v>
          </cell>
        </row>
        <row r="478">
          <cell r="DN478" t="str">
            <v>0118</v>
          </cell>
          <cell r="DO478" t="str">
            <v>01</v>
          </cell>
        </row>
        <row r="479">
          <cell r="DN479" t="str">
            <v>0119</v>
          </cell>
          <cell r="DO479" t="str">
            <v>01</v>
          </cell>
        </row>
        <row r="480">
          <cell r="DN480" t="str">
            <v>0101</v>
          </cell>
          <cell r="DO480" t="str">
            <v>01</v>
          </cell>
        </row>
        <row r="481">
          <cell r="DN481" t="str">
            <v>0102</v>
          </cell>
          <cell r="DO481" t="str">
            <v>01</v>
          </cell>
        </row>
        <row r="482">
          <cell r="DN482" t="str">
            <v>0103</v>
          </cell>
          <cell r="DO482" t="str">
            <v>01</v>
          </cell>
        </row>
        <row r="483">
          <cell r="DN483" t="str">
            <v>0104</v>
          </cell>
          <cell r="DO483" t="str">
            <v>01</v>
          </cell>
        </row>
        <row r="484">
          <cell r="DN484" t="str">
            <v>0105</v>
          </cell>
          <cell r="DO484" t="str">
            <v>01</v>
          </cell>
        </row>
        <row r="485">
          <cell r="DN485" t="str">
            <v>0106</v>
          </cell>
          <cell r="DO485" t="str">
            <v>01</v>
          </cell>
        </row>
        <row r="486">
          <cell r="DN486" t="str">
            <v>0107</v>
          </cell>
          <cell r="DO486" t="str">
            <v>01</v>
          </cell>
        </row>
        <row r="487">
          <cell r="DN487" t="str">
            <v>0108</v>
          </cell>
          <cell r="DO487" t="str">
            <v>01</v>
          </cell>
        </row>
        <row r="488">
          <cell r="DN488" t="str">
            <v>0109</v>
          </cell>
          <cell r="DO488" t="str">
            <v>01</v>
          </cell>
        </row>
        <row r="489">
          <cell r="DN489" t="str">
            <v>0110</v>
          </cell>
          <cell r="DO489" t="str">
            <v>01</v>
          </cell>
        </row>
        <row r="490">
          <cell r="DN490" t="str">
            <v>0111</v>
          </cell>
          <cell r="DO490" t="str">
            <v>01</v>
          </cell>
        </row>
        <row r="491">
          <cell r="DN491" t="str">
            <v>0112</v>
          </cell>
          <cell r="DO491" t="str">
            <v>01</v>
          </cell>
        </row>
        <row r="492">
          <cell r="DN492" t="str">
            <v>0113</v>
          </cell>
          <cell r="DO492" t="str">
            <v>01</v>
          </cell>
        </row>
        <row r="493">
          <cell r="DN493" t="str">
            <v>0114</v>
          </cell>
          <cell r="DO493" t="str">
            <v>01</v>
          </cell>
        </row>
        <row r="494">
          <cell r="DN494" t="str">
            <v>0115</v>
          </cell>
          <cell r="DO494" t="str">
            <v>01</v>
          </cell>
        </row>
        <row r="495">
          <cell r="DN495" t="str">
            <v>0116</v>
          </cell>
          <cell r="DO495" t="str">
            <v>01</v>
          </cell>
        </row>
        <row r="496">
          <cell r="DN496" t="str">
            <v>0117</v>
          </cell>
          <cell r="DO496" t="str">
            <v>01</v>
          </cell>
        </row>
        <row r="497">
          <cell r="DN497" t="str">
            <v>0118</v>
          </cell>
          <cell r="DO497" t="str">
            <v>01</v>
          </cell>
        </row>
        <row r="498">
          <cell r="DN498" t="str">
            <v>0119</v>
          </cell>
          <cell r="DO498" t="str">
            <v>01</v>
          </cell>
        </row>
        <row r="499">
          <cell r="DN499" t="str">
            <v>0101</v>
          </cell>
          <cell r="DO499" t="str">
            <v>01</v>
          </cell>
        </row>
        <row r="500">
          <cell r="DN500" t="str">
            <v>0102</v>
          </cell>
          <cell r="DO500" t="str">
            <v>01</v>
          </cell>
        </row>
        <row r="501">
          <cell r="DN501" t="str">
            <v>0103</v>
          </cell>
          <cell r="DO501" t="str">
            <v>01</v>
          </cell>
        </row>
        <row r="502">
          <cell r="DN502" t="str">
            <v>0104</v>
          </cell>
          <cell r="DO502" t="str">
            <v>01</v>
          </cell>
        </row>
        <row r="503">
          <cell r="DN503" t="str">
            <v>0105</v>
          </cell>
          <cell r="DO503" t="str">
            <v>01</v>
          </cell>
        </row>
        <row r="504">
          <cell r="DN504" t="str">
            <v>0106</v>
          </cell>
          <cell r="DO504" t="str">
            <v>01</v>
          </cell>
        </row>
        <row r="505">
          <cell r="DN505" t="str">
            <v>0107</v>
          </cell>
          <cell r="DO505" t="str">
            <v>01</v>
          </cell>
        </row>
        <row r="506">
          <cell r="DN506" t="str">
            <v>0108</v>
          </cell>
          <cell r="DO506" t="str">
            <v>01</v>
          </cell>
        </row>
        <row r="507">
          <cell r="DN507" t="str">
            <v>0109</v>
          </cell>
          <cell r="DO507" t="str">
            <v>01</v>
          </cell>
        </row>
        <row r="508">
          <cell r="DN508" t="str">
            <v>0110</v>
          </cell>
          <cell r="DO508" t="str">
            <v>01</v>
          </cell>
        </row>
        <row r="509">
          <cell r="DN509" t="str">
            <v>0111</v>
          </cell>
          <cell r="DO509" t="str">
            <v>01</v>
          </cell>
        </row>
        <row r="510">
          <cell r="DN510" t="str">
            <v>0112</v>
          </cell>
          <cell r="DO510" t="str">
            <v>01</v>
          </cell>
        </row>
        <row r="511">
          <cell r="DN511" t="str">
            <v>0113</v>
          </cell>
          <cell r="DO511" t="str">
            <v>01</v>
          </cell>
        </row>
        <row r="512">
          <cell r="DN512" t="str">
            <v>0114</v>
          </cell>
          <cell r="DO512" t="str">
            <v>01</v>
          </cell>
        </row>
        <row r="513">
          <cell r="DN513" t="str">
            <v>0115</v>
          </cell>
          <cell r="DO513" t="str">
            <v>01</v>
          </cell>
        </row>
        <row r="514">
          <cell r="DN514" t="str">
            <v>0116</v>
          </cell>
          <cell r="DO514" t="str">
            <v>01</v>
          </cell>
        </row>
        <row r="515">
          <cell r="DN515" t="str">
            <v>0117</v>
          </cell>
          <cell r="DO515" t="str">
            <v>01</v>
          </cell>
        </row>
        <row r="516">
          <cell r="DN516" t="str">
            <v>0118</v>
          </cell>
          <cell r="DO516" t="str">
            <v>01</v>
          </cell>
        </row>
        <row r="517">
          <cell r="DN517" t="str">
            <v>0119</v>
          </cell>
          <cell r="DO517" t="str">
            <v>01</v>
          </cell>
        </row>
        <row r="518">
          <cell r="DN518" t="str">
            <v>0101</v>
          </cell>
          <cell r="DO518" t="str">
            <v>01</v>
          </cell>
        </row>
        <row r="519">
          <cell r="DN519" t="str">
            <v>0102</v>
          </cell>
          <cell r="DO519" t="str">
            <v>01</v>
          </cell>
        </row>
        <row r="520">
          <cell r="DN520" t="str">
            <v>0103</v>
          </cell>
          <cell r="DO520" t="str">
            <v>01</v>
          </cell>
        </row>
        <row r="521">
          <cell r="DN521" t="str">
            <v>0104</v>
          </cell>
          <cell r="DO521" t="str">
            <v>01</v>
          </cell>
        </row>
        <row r="522">
          <cell r="DN522" t="str">
            <v>0105</v>
          </cell>
          <cell r="DO522" t="str">
            <v>01</v>
          </cell>
        </row>
        <row r="523">
          <cell r="DN523" t="str">
            <v>0106</v>
          </cell>
          <cell r="DO523" t="str">
            <v>01</v>
          </cell>
        </row>
        <row r="524">
          <cell r="DN524" t="str">
            <v>0107</v>
          </cell>
          <cell r="DO524" t="str">
            <v>01</v>
          </cell>
        </row>
        <row r="525">
          <cell r="DN525" t="str">
            <v>0108</v>
          </cell>
          <cell r="DO525" t="str">
            <v>01</v>
          </cell>
        </row>
        <row r="526">
          <cell r="DN526" t="str">
            <v>0109</v>
          </cell>
          <cell r="DO526" t="str">
            <v>01</v>
          </cell>
        </row>
        <row r="527">
          <cell r="DN527" t="str">
            <v>0110</v>
          </cell>
          <cell r="DO527" t="str">
            <v>01</v>
          </cell>
        </row>
        <row r="528">
          <cell r="DN528" t="str">
            <v>0111</v>
          </cell>
          <cell r="DO528" t="str">
            <v>01</v>
          </cell>
        </row>
        <row r="529">
          <cell r="DN529" t="str">
            <v>0112</v>
          </cell>
          <cell r="DO529" t="str">
            <v>01</v>
          </cell>
        </row>
        <row r="530">
          <cell r="DN530" t="str">
            <v>0113</v>
          </cell>
          <cell r="DO530" t="str">
            <v>01</v>
          </cell>
        </row>
        <row r="531">
          <cell r="DN531" t="str">
            <v>0114</v>
          </cell>
          <cell r="DO531" t="str">
            <v>01</v>
          </cell>
        </row>
        <row r="532">
          <cell r="DN532" t="str">
            <v>0115</v>
          </cell>
          <cell r="DO532" t="str">
            <v>01</v>
          </cell>
        </row>
        <row r="533">
          <cell r="DN533" t="str">
            <v>0116</v>
          </cell>
          <cell r="DO533" t="str">
            <v>01</v>
          </cell>
        </row>
        <row r="534">
          <cell r="DN534" t="str">
            <v>0117</v>
          </cell>
          <cell r="DO534" t="str">
            <v>01</v>
          </cell>
        </row>
        <row r="535">
          <cell r="DN535" t="str">
            <v>0118</v>
          </cell>
          <cell r="DO535" t="str">
            <v>01</v>
          </cell>
        </row>
        <row r="536">
          <cell r="DN536" t="str">
            <v>0119</v>
          </cell>
          <cell r="DO536" t="str">
            <v>01</v>
          </cell>
        </row>
        <row r="537">
          <cell r="DN537" t="str">
            <v>0201</v>
          </cell>
          <cell r="DO537" t="str">
            <v>02</v>
          </cell>
        </row>
        <row r="538">
          <cell r="DN538" t="str">
            <v>0202</v>
          </cell>
          <cell r="DO538" t="str">
            <v>02</v>
          </cell>
        </row>
        <row r="539">
          <cell r="DN539" t="str">
            <v>0203</v>
          </cell>
          <cell r="DO539" t="str">
            <v>02</v>
          </cell>
        </row>
        <row r="540">
          <cell r="DN540" t="str">
            <v>0204</v>
          </cell>
          <cell r="DO540" t="str">
            <v>02</v>
          </cell>
        </row>
        <row r="541">
          <cell r="DN541" t="str">
            <v>0205</v>
          </cell>
          <cell r="DO541" t="str">
            <v>02</v>
          </cell>
        </row>
        <row r="542">
          <cell r="DN542" t="str">
            <v>0206</v>
          </cell>
          <cell r="DO542" t="str">
            <v>02</v>
          </cell>
        </row>
        <row r="543">
          <cell r="DN543" t="str">
            <v>0207</v>
          </cell>
          <cell r="DO543" t="str">
            <v>02</v>
          </cell>
        </row>
        <row r="544">
          <cell r="DN544" t="str">
            <v>0208</v>
          </cell>
          <cell r="DO544" t="str">
            <v>02</v>
          </cell>
        </row>
        <row r="545">
          <cell r="DN545" t="str">
            <v>0209</v>
          </cell>
          <cell r="DO545" t="str">
            <v>02</v>
          </cell>
        </row>
        <row r="546">
          <cell r="DN546" t="str">
            <v>0210</v>
          </cell>
          <cell r="DO546" t="str">
            <v>02</v>
          </cell>
        </row>
        <row r="547">
          <cell r="DN547" t="str">
            <v>0211</v>
          </cell>
          <cell r="DO547" t="str">
            <v>02</v>
          </cell>
        </row>
        <row r="548">
          <cell r="DN548" t="str">
            <v>0212</v>
          </cell>
          <cell r="DO548" t="str">
            <v>02</v>
          </cell>
        </row>
        <row r="549">
          <cell r="DN549" t="str">
            <v>0213</v>
          </cell>
          <cell r="DO549" t="str">
            <v>02</v>
          </cell>
        </row>
        <row r="550">
          <cell r="DN550" t="str">
            <v>0214</v>
          </cell>
          <cell r="DO550" t="str">
            <v>02</v>
          </cell>
        </row>
        <row r="551">
          <cell r="DN551" t="str">
            <v>0215</v>
          </cell>
          <cell r="DO551" t="str">
            <v>02</v>
          </cell>
        </row>
        <row r="552">
          <cell r="DN552" t="str">
            <v>0216</v>
          </cell>
          <cell r="DO552" t="str">
            <v>02</v>
          </cell>
        </row>
        <row r="553">
          <cell r="DN553" t="str">
            <v>0217</v>
          </cell>
          <cell r="DO553" t="str">
            <v>02</v>
          </cell>
        </row>
        <row r="554">
          <cell r="DN554" t="str">
            <v>0218</v>
          </cell>
          <cell r="DO554" t="str">
            <v>02</v>
          </cell>
        </row>
        <row r="555">
          <cell r="DN555" t="str">
            <v>0219</v>
          </cell>
          <cell r="DO555" t="str">
            <v>02</v>
          </cell>
        </row>
        <row r="556">
          <cell r="DN556" t="str">
            <v>0201</v>
          </cell>
          <cell r="DO556" t="str">
            <v>02</v>
          </cell>
        </row>
        <row r="557">
          <cell r="DN557" t="str">
            <v>0202</v>
          </cell>
          <cell r="DO557" t="str">
            <v>02</v>
          </cell>
        </row>
        <row r="558">
          <cell r="DN558" t="str">
            <v>0203</v>
          </cell>
          <cell r="DO558" t="str">
            <v>02</v>
          </cell>
        </row>
        <row r="559">
          <cell r="DN559" t="str">
            <v>0204</v>
          </cell>
          <cell r="DO559" t="str">
            <v>02</v>
          </cell>
        </row>
        <row r="560">
          <cell r="DN560" t="str">
            <v>0205</v>
          </cell>
          <cell r="DO560" t="str">
            <v>02</v>
          </cell>
        </row>
        <row r="561">
          <cell r="DN561" t="str">
            <v>0206</v>
          </cell>
          <cell r="DO561" t="str">
            <v>02</v>
          </cell>
        </row>
        <row r="562">
          <cell r="DN562" t="str">
            <v>0207</v>
          </cell>
          <cell r="DO562" t="str">
            <v>02</v>
          </cell>
        </row>
        <row r="563">
          <cell r="DN563" t="str">
            <v>0208</v>
          </cell>
          <cell r="DO563" t="str">
            <v>02</v>
          </cell>
        </row>
        <row r="564">
          <cell r="DN564" t="str">
            <v>0209</v>
          </cell>
          <cell r="DO564" t="str">
            <v>02</v>
          </cell>
        </row>
        <row r="565">
          <cell r="DN565" t="str">
            <v>0210</v>
          </cell>
          <cell r="DO565" t="str">
            <v>02</v>
          </cell>
        </row>
        <row r="566">
          <cell r="DN566" t="str">
            <v>0211</v>
          </cell>
          <cell r="DO566" t="str">
            <v>02</v>
          </cell>
        </row>
        <row r="567">
          <cell r="DN567" t="str">
            <v>0212</v>
          </cell>
          <cell r="DO567" t="str">
            <v>02</v>
          </cell>
        </row>
        <row r="568">
          <cell r="DN568" t="str">
            <v>0213</v>
          </cell>
          <cell r="DO568" t="str">
            <v>02</v>
          </cell>
        </row>
        <row r="569">
          <cell r="DN569" t="str">
            <v>0214</v>
          </cell>
          <cell r="DO569" t="str">
            <v>02</v>
          </cell>
        </row>
        <row r="570">
          <cell r="DN570" t="str">
            <v>0215</v>
          </cell>
          <cell r="DO570" t="str">
            <v>02</v>
          </cell>
        </row>
        <row r="571">
          <cell r="DN571" t="str">
            <v>0216</v>
          </cell>
          <cell r="DO571" t="str">
            <v>02</v>
          </cell>
        </row>
        <row r="572">
          <cell r="DN572" t="str">
            <v>0217</v>
          </cell>
          <cell r="DO572" t="str">
            <v>02</v>
          </cell>
        </row>
        <row r="573">
          <cell r="DN573" t="str">
            <v>0218</v>
          </cell>
          <cell r="DO573" t="str">
            <v>02</v>
          </cell>
        </row>
        <row r="574">
          <cell r="DN574" t="str">
            <v>0219</v>
          </cell>
          <cell r="DO574" t="str">
            <v>02</v>
          </cell>
        </row>
        <row r="575">
          <cell r="DN575" t="str">
            <v>0201</v>
          </cell>
          <cell r="DO575" t="str">
            <v>02</v>
          </cell>
        </row>
        <row r="576">
          <cell r="DN576" t="str">
            <v>0202</v>
          </cell>
          <cell r="DO576" t="str">
            <v>02</v>
          </cell>
        </row>
        <row r="577">
          <cell r="DN577" t="str">
            <v>0203</v>
          </cell>
          <cell r="DO577" t="str">
            <v>02</v>
          </cell>
        </row>
        <row r="578">
          <cell r="DN578" t="str">
            <v>0204</v>
          </cell>
          <cell r="DO578" t="str">
            <v>02</v>
          </cell>
        </row>
        <row r="579">
          <cell r="DN579" t="str">
            <v>0205</v>
          </cell>
          <cell r="DO579" t="str">
            <v>02</v>
          </cell>
        </row>
        <row r="580">
          <cell r="DN580" t="str">
            <v>0206</v>
          </cell>
          <cell r="DO580" t="str">
            <v>02</v>
          </cell>
        </row>
        <row r="581">
          <cell r="DN581" t="str">
            <v>0207</v>
          </cell>
          <cell r="DO581" t="str">
            <v>02</v>
          </cell>
        </row>
        <row r="582">
          <cell r="DN582" t="str">
            <v>0208</v>
          </cell>
          <cell r="DO582" t="str">
            <v>02</v>
          </cell>
        </row>
        <row r="583">
          <cell r="DN583" t="str">
            <v>0209</v>
          </cell>
          <cell r="DO583" t="str">
            <v>02</v>
          </cell>
        </row>
        <row r="584">
          <cell r="DN584" t="str">
            <v>0210</v>
          </cell>
          <cell r="DO584" t="str">
            <v>02</v>
          </cell>
        </row>
        <row r="585">
          <cell r="DN585" t="str">
            <v>0211</v>
          </cell>
          <cell r="DO585" t="str">
            <v>02</v>
          </cell>
        </row>
        <row r="586">
          <cell r="DN586" t="str">
            <v>0212</v>
          </cell>
          <cell r="DO586" t="str">
            <v>02</v>
          </cell>
        </row>
        <row r="587">
          <cell r="DN587" t="str">
            <v>0213</v>
          </cell>
          <cell r="DO587" t="str">
            <v>02</v>
          </cell>
        </row>
        <row r="588">
          <cell r="DN588" t="str">
            <v>0214</v>
          </cell>
          <cell r="DO588" t="str">
            <v>02</v>
          </cell>
        </row>
        <row r="589">
          <cell r="DN589" t="str">
            <v>0215</v>
          </cell>
          <cell r="DO589" t="str">
            <v>02</v>
          </cell>
        </row>
        <row r="590">
          <cell r="DN590" t="str">
            <v>0216</v>
          </cell>
          <cell r="DO590" t="str">
            <v>02</v>
          </cell>
        </row>
        <row r="591">
          <cell r="DN591" t="str">
            <v>0217</v>
          </cell>
          <cell r="DO591" t="str">
            <v>02</v>
          </cell>
        </row>
        <row r="592">
          <cell r="DN592" t="str">
            <v>0218</v>
          </cell>
          <cell r="DO592" t="str">
            <v>02</v>
          </cell>
        </row>
        <row r="593">
          <cell r="DN593" t="str">
            <v>0219</v>
          </cell>
          <cell r="DO593" t="str">
            <v>02</v>
          </cell>
        </row>
        <row r="594">
          <cell r="DN594" t="str">
            <v>0201</v>
          </cell>
          <cell r="DO594" t="str">
            <v>02</v>
          </cell>
        </row>
        <row r="595">
          <cell r="DN595" t="str">
            <v>0202</v>
          </cell>
          <cell r="DO595" t="str">
            <v>02</v>
          </cell>
        </row>
        <row r="596">
          <cell r="DN596" t="str">
            <v>0203</v>
          </cell>
          <cell r="DO596" t="str">
            <v>02</v>
          </cell>
        </row>
        <row r="597">
          <cell r="DN597" t="str">
            <v>0204</v>
          </cell>
          <cell r="DO597" t="str">
            <v>02</v>
          </cell>
        </row>
        <row r="598">
          <cell r="DN598" t="str">
            <v>0205</v>
          </cell>
          <cell r="DO598" t="str">
            <v>02</v>
          </cell>
        </row>
        <row r="599">
          <cell r="DN599" t="str">
            <v>0206</v>
          </cell>
          <cell r="DO599" t="str">
            <v>02</v>
          </cell>
        </row>
        <row r="600">
          <cell r="DN600" t="str">
            <v>0207</v>
          </cell>
          <cell r="DO600" t="str">
            <v>02</v>
          </cell>
        </row>
        <row r="601">
          <cell r="DN601" t="str">
            <v>0208</v>
          </cell>
          <cell r="DO601" t="str">
            <v>02</v>
          </cell>
        </row>
        <row r="602">
          <cell r="DN602" t="str">
            <v>0209</v>
          </cell>
          <cell r="DO602" t="str">
            <v>02</v>
          </cell>
        </row>
        <row r="603">
          <cell r="DN603" t="str">
            <v>0210</v>
          </cell>
          <cell r="DO603" t="str">
            <v>02</v>
          </cell>
        </row>
        <row r="604">
          <cell r="DN604" t="str">
            <v>0211</v>
          </cell>
          <cell r="DO604" t="str">
            <v>02</v>
          </cell>
        </row>
        <row r="605">
          <cell r="DN605" t="str">
            <v>0212</v>
          </cell>
          <cell r="DO605" t="str">
            <v>02</v>
          </cell>
        </row>
        <row r="606">
          <cell r="DN606" t="str">
            <v>0213</v>
          </cell>
          <cell r="DO606" t="str">
            <v>02</v>
          </cell>
        </row>
        <row r="607">
          <cell r="DN607" t="str">
            <v>0214</v>
          </cell>
          <cell r="DO607" t="str">
            <v>02</v>
          </cell>
        </row>
        <row r="608">
          <cell r="DN608" t="str">
            <v>0215</v>
          </cell>
          <cell r="DO608" t="str">
            <v>02</v>
          </cell>
        </row>
        <row r="609">
          <cell r="DN609" t="str">
            <v>0216</v>
          </cell>
          <cell r="DO609" t="str">
            <v>02</v>
          </cell>
        </row>
        <row r="610">
          <cell r="DN610" t="str">
            <v>0217</v>
          </cell>
          <cell r="DO610" t="str">
            <v>02</v>
          </cell>
        </row>
        <row r="611">
          <cell r="DN611" t="str">
            <v>0218</v>
          </cell>
          <cell r="DO611" t="str">
            <v>02</v>
          </cell>
        </row>
        <row r="612">
          <cell r="DN612" t="str">
            <v>0219</v>
          </cell>
          <cell r="DO612" t="str">
            <v>02</v>
          </cell>
        </row>
        <row r="613">
          <cell r="DN613" t="str">
            <v>0201</v>
          </cell>
          <cell r="DO613" t="str">
            <v>02</v>
          </cell>
        </row>
        <row r="614">
          <cell r="DN614" t="str">
            <v>0202</v>
          </cell>
          <cell r="DO614" t="str">
            <v>02</v>
          </cell>
        </row>
        <row r="615">
          <cell r="DN615" t="str">
            <v>0203</v>
          </cell>
          <cell r="DO615" t="str">
            <v>02</v>
          </cell>
        </row>
        <row r="616">
          <cell r="DN616" t="str">
            <v>0204</v>
          </cell>
          <cell r="DO616" t="str">
            <v>02</v>
          </cell>
        </row>
        <row r="617">
          <cell r="DN617" t="str">
            <v>0205</v>
          </cell>
          <cell r="DO617" t="str">
            <v>02</v>
          </cell>
        </row>
        <row r="618">
          <cell r="DN618" t="str">
            <v>0206</v>
          </cell>
          <cell r="DO618" t="str">
            <v>02</v>
          </cell>
        </row>
        <row r="619">
          <cell r="DN619" t="str">
            <v>0207</v>
          </cell>
          <cell r="DO619" t="str">
            <v>02</v>
          </cell>
        </row>
        <row r="620">
          <cell r="DN620" t="str">
            <v>0208</v>
          </cell>
          <cell r="DO620" t="str">
            <v>02</v>
          </cell>
        </row>
        <row r="621">
          <cell r="DN621" t="str">
            <v>0209</v>
          </cell>
          <cell r="DO621" t="str">
            <v>02</v>
          </cell>
        </row>
        <row r="622">
          <cell r="DN622" t="str">
            <v>0210</v>
          </cell>
          <cell r="DO622" t="str">
            <v>02</v>
          </cell>
        </row>
        <row r="623">
          <cell r="DN623" t="str">
            <v>0211</v>
          </cell>
          <cell r="DO623" t="str">
            <v>02</v>
          </cell>
        </row>
        <row r="624">
          <cell r="DN624" t="str">
            <v>0212</v>
          </cell>
          <cell r="DO624" t="str">
            <v>02</v>
          </cell>
        </row>
        <row r="625">
          <cell r="DN625" t="str">
            <v>0213</v>
          </cell>
          <cell r="DO625" t="str">
            <v>02</v>
          </cell>
        </row>
        <row r="626">
          <cell r="DN626" t="str">
            <v>0214</v>
          </cell>
          <cell r="DO626" t="str">
            <v>02</v>
          </cell>
        </row>
        <row r="627">
          <cell r="DN627" t="str">
            <v>0215</v>
          </cell>
          <cell r="DO627" t="str">
            <v>02</v>
          </cell>
        </row>
        <row r="628">
          <cell r="DN628" t="str">
            <v>0216</v>
          </cell>
          <cell r="DO628" t="str">
            <v>02</v>
          </cell>
        </row>
        <row r="629">
          <cell r="DN629" t="str">
            <v>0217</v>
          </cell>
          <cell r="DO629" t="str">
            <v>02</v>
          </cell>
        </row>
        <row r="630">
          <cell r="DN630" t="str">
            <v>0218</v>
          </cell>
          <cell r="DO630" t="str">
            <v>02</v>
          </cell>
        </row>
        <row r="631">
          <cell r="DN631" t="str">
            <v>0219</v>
          </cell>
          <cell r="DO631" t="str">
            <v>02</v>
          </cell>
        </row>
        <row r="632">
          <cell r="DN632" t="str">
            <v>0201</v>
          </cell>
          <cell r="DO632" t="str">
            <v>02</v>
          </cell>
        </row>
        <row r="633">
          <cell r="DN633" t="str">
            <v>0202</v>
          </cell>
          <cell r="DO633" t="str">
            <v>02</v>
          </cell>
        </row>
        <row r="634">
          <cell r="DN634" t="str">
            <v>0203</v>
          </cell>
          <cell r="DO634" t="str">
            <v>02</v>
          </cell>
        </row>
        <row r="635">
          <cell r="DN635" t="str">
            <v>0204</v>
          </cell>
          <cell r="DO635" t="str">
            <v>02</v>
          </cell>
        </row>
        <row r="636">
          <cell r="DN636" t="str">
            <v>0205</v>
          </cell>
          <cell r="DO636" t="str">
            <v>02</v>
          </cell>
        </row>
        <row r="637">
          <cell r="DN637" t="str">
            <v>0206</v>
          </cell>
          <cell r="DO637" t="str">
            <v>02</v>
          </cell>
        </row>
        <row r="638">
          <cell r="DN638" t="str">
            <v>0207</v>
          </cell>
          <cell r="DO638" t="str">
            <v>02</v>
          </cell>
        </row>
        <row r="639">
          <cell r="DN639" t="str">
            <v>0208</v>
          </cell>
          <cell r="DO639" t="str">
            <v>02</v>
          </cell>
        </row>
        <row r="640">
          <cell r="DN640" t="str">
            <v>0209</v>
          </cell>
          <cell r="DO640" t="str">
            <v>02</v>
          </cell>
        </row>
        <row r="641">
          <cell r="DN641" t="str">
            <v>0210</v>
          </cell>
          <cell r="DO641" t="str">
            <v>02</v>
          </cell>
        </row>
        <row r="642">
          <cell r="DN642" t="str">
            <v>0211</v>
          </cell>
          <cell r="DO642" t="str">
            <v>02</v>
          </cell>
        </row>
        <row r="643">
          <cell r="DN643" t="str">
            <v>0212</v>
          </cell>
          <cell r="DO643" t="str">
            <v>02</v>
          </cell>
        </row>
        <row r="644">
          <cell r="DN644" t="str">
            <v>0213</v>
          </cell>
          <cell r="DO644" t="str">
            <v>02</v>
          </cell>
        </row>
        <row r="645">
          <cell r="DN645" t="str">
            <v>0214</v>
          </cell>
          <cell r="DO645" t="str">
            <v>02</v>
          </cell>
        </row>
        <row r="646">
          <cell r="DN646" t="str">
            <v>0215</v>
          </cell>
          <cell r="DO646" t="str">
            <v>02</v>
          </cell>
        </row>
        <row r="647">
          <cell r="DN647" t="str">
            <v>0216</v>
          </cell>
          <cell r="DO647" t="str">
            <v>02</v>
          </cell>
        </row>
        <row r="648">
          <cell r="DN648" t="str">
            <v>0217</v>
          </cell>
          <cell r="DO648" t="str">
            <v>02</v>
          </cell>
        </row>
        <row r="649">
          <cell r="DN649" t="str">
            <v>0218</v>
          </cell>
          <cell r="DO649" t="str">
            <v>02</v>
          </cell>
        </row>
        <row r="650">
          <cell r="DN650" t="str">
            <v>0219</v>
          </cell>
          <cell r="DO650" t="str">
            <v>02</v>
          </cell>
        </row>
        <row r="651">
          <cell r="DN651" t="str">
            <v>0201</v>
          </cell>
          <cell r="DO651" t="str">
            <v>02</v>
          </cell>
        </row>
        <row r="652">
          <cell r="DN652" t="str">
            <v>0202</v>
          </cell>
          <cell r="DO652" t="str">
            <v>02</v>
          </cell>
        </row>
        <row r="653">
          <cell r="DN653" t="str">
            <v>0203</v>
          </cell>
          <cell r="DO653" t="str">
            <v>02</v>
          </cell>
        </row>
        <row r="654">
          <cell r="DN654" t="str">
            <v>0204</v>
          </cell>
          <cell r="DO654" t="str">
            <v>02</v>
          </cell>
        </row>
        <row r="655">
          <cell r="DN655" t="str">
            <v>0205</v>
          </cell>
          <cell r="DO655" t="str">
            <v>02</v>
          </cell>
        </row>
        <row r="656">
          <cell r="DN656" t="str">
            <v>0206</v>
          </cell>
          <cell r="DO656" t="str">
            <v>02</v>
          </cell>
        </row>
        <row r="657">
          <cell r="DN657" t="str">
            <v>0207</v>
          </cell>
          <cell r="DO657" t="str">
            <v>02</v>
          </cell>
        </row>
        <row r="658">
          <cell r="DN658" t="str">
            <v>0208</v>
          </cell>
          <cell r="DO658" t="str">
            <v>02</v>
          </cell>
        </row>
        <row r="659">
          <cell r="DN659" t="str">
            <v>0209</v>
          </cell>
          <cell r="DO659" t="str">
            <v>02</v>
          </cell>
        </row>
        <row r="660">
          <cell r="DN660" t="str">
            <v>0210</v>
          </cell>
          <cell r="DO660" t="str">
            <v>02</v>
          </cell>
        </row>
        <row r="661">
          <cell r="DN661" t="str">
            <v>0211</v>
          </cell>
          <cell r="DO661" t="str">
            <v>02</v>
          </cell>
        </row>
        <row r="662">
          <cell r="DN662" t="str">
            <v>0212</v>
          </cell>
          <cell r="DO662" t="str">
            <v>02</v>
          </cell>
        </row>
        <row r="663">
          <cell r="DN663" t="str">
            <v>0213</v>
          </cell>
          <cell r="DO663" t="str">
            <v>02</v>
          </cell>
        </row>
        <row r="664">
          <cell r="DN664" t="str">
            <v>0214</v>
          </cell>
          <cell r="DO664" t="str">
            <v>02</v>
          </cell>
        </row>
        <row r="665">
          <cell r="DN665" t="str">
            <v>0215</v>
          </cell>
          <cell r="DO665" t="str">
            <v>02</v>
          </cell>
        </row>
        <row r="666">
          <cell r="DN666" t="str">
            <v>0216</v>
          </cell>
          <cell r="DO666" t="str">
            <v>02</v>
          </cell>
        </row>
        <row r="667">
          <cell r="DN667" t="str">
            <v>0217</v>
          </cell>
          <cell r="DO667" t="str">
            <v>02</v>
          </cell>
        </row>
        <row r="668">
          <cell r="DN668" t="str">
            <v>0218</v>
          </cell>
          <cell r="DO668" t="str">
            <v>02</v>
          </cell>
        </row>
        <row r="669">
          <cell r="DN669" t="str">
            <v>0219</v>
          </cell>
          <cell r="DO669" t="str">
            <v>02</v>
          </cell>
        </row>
        <row r="670">
          <cell r="DN670" t="str">
            <v>0201</v>
          </cell>
          <cell r="DO670" t="str">
            <v>02</v>
          </cell>
        </row>
        <row r="671">
          <cell r="DN671" t="str">
            <v>0202</v>
          </cell>
          <cell r="DO671" t="str">
            <v>02</v>
          </cell>
        </row>
        <row r="672">
          <cell r="DN672" t="str">
            <v>0203</v>
          </cell>
          <cell r="DO672" t="str">
            <v>02</v>
          </cell>
        </row>
        <row r="673">
          <cell r="DN673" t="str">
            <v>0204</v>
          </cell>
          <cell r="DO673" t="str">
            <v>02</v>
          </cell>
        </row>
        <row r="674">
          <cell r="DN674" t="str">
            <v>0205</v>
          </cell>
          <cell r="DO674" t="str">
            <v>02</v>
          </cell>
        </row>
        <row r="675">
          <cell r="DN675" t="str">
            <v>0206</v>
          </cell>
          <cell r="DO675" t="str">
            <v>02</v>
          </cell>
        </row>
        <row r="676">
          <cell r="DN676" t="str">
            <v>0207</v>
          </cell>
          <cell r="DO676" t="str">
            <v>02</v>
          </cell>
        </row>
        <row r="677">
          <cell r="DN677" t="str">
            <v>0208</v>
          </cell>
          <cell r="DO677" t="str">
            <v>02</v>
          </cell>
        </row>
        <row r="678">
          <cell r="DN678" t="str">
            <v>0209</v>
          </cell>
          <cell r="DO678" t="str">
            <v>02</v>
          </cell>
        </row>
        <row r="679">
          <cell r="DN679" t="str">
            <v>0210</v>
          </cell>
          <cell r="DO679" t="str">
            <v>02</v>
          </cell>
        </row>
        <row r="680">
          <cell r="DN680" t="str">
            <v>0211</v>
          </cell>
          <cell r="DO680" t="str">
            <v>02</v>
          </cell>
        </row>
        <row r="681">
          <cell r="DN681" t="str">
            <v>0212</v>
          </cell>
          <cell r="DO681" t="str">
            <v>02</v>
          </cell>
        </row>
        <row r="682">
          <cell r="DN682" t="str">
            <v>0213</v>
          </cell>
          <cell r="DO682" t="str">
            <v>02</v>
          </cell>
        </row>
        <row r="683">
          <cell r="DN683" t="str">
            <v>0214</v>
          </cell>
          <cell r="DO683" t="str">
            <v>02</v>
          </cell>
        </row>
        <row r="684">
          <cell r="DN684" t="str">
            <v>0215</v>
          </cell>
          <cell r="DO684" t="str">
            <v>02</v>
          </cell>
        </row>
        <row r="685">
          <cell r="DN685" t="str">
            <v>0216</v>
          </cell>
          <cell r="DO685" t="str">
            <v>02</v>
          </cell>
        </row>
        <row r="686">
          <cell r="DN686" t="str">
            <v>0217</v>
          </cell>
          <cell r="DO686" t="str">
            <v>02</v>
          </cell>
        </row>
        <row r="687">
          <cell r="DN687" t="str">
            <v>0218</v>
          </cell>
          <cell r="DO687" t="str">
            <v>02</v>
          </cell>
        </row>
        <row r="688">
          <cell r="DN688" t="str">
            <v>0219</v>
          </cell>
          <cell r="DO688" t="str">
            <v>02</v>
          </cell>
        </row>
        <row r="689">
          <cell r="DN689" t="str">
            <v>0201</v>
          </cell>
          <cell r="DO689" t="str">
            <v>02</v>
          </cell>
        </row>
        <row r="690">
          <cell r="DN690" t="str">
            <v>0202</v>
          </cell>
          <cell r="DO690" t="str">
            <v>02</v>
          </cell>
        </row>
        <row r="691">
          <cell r="DN691" t="str">
            <v>0203</v>
          </cell>
          <cell r="DO691" t="str">
            <v>02</v>
          </cell>
        </row>
        <row r="692">
          <cell r="DN692" t="str">
            <v>0204</v>
          </cell>
          <cell r="DO692" t="str">
            <v>02</v>
          </cell>
        </row>
        <row r="693">
          <cell r="DN693" t="str">
            <v>0205</v>
          </cell>
          <cell r="DO693" t="str">
            <v>02</v>
          </cell>
        </row>
        <row r="694">
          <cell r="DN694" t="str">
            <v>0206</v>
          </cell>
          <cell r="DO694" t="str">
            <v>02</v>
          </cell>
        </row>
        <row r="695">
          <cell r="DN695" t="str">
            <v>0207</v>
          </cell>
          <cell r="DO695" t="str">
            <v>02</v>
          </cell>
        </row>
        <row r="696">
          <cell r="DN696" t="str">
            <v>0208</v>
          </cell>
          <cell r="DO696" t="str">
            <v>02</v>
          </cell>
        </row>
        <row r="697">
          <cell r="DN697" t="str">
            <v>0209</v>
          </cell>
          <cell r="DO697" t="str">
            <v>02</v>
          </cell>
        </row>
        <row r="698">
          <cell r="DN698" t="str">
            <v>0210</v>
          </cell>
          <cell r="DO698" t="str">
            <v>02</v>
          </cell>
        </row>
        <row r="699">
          <cell r="DN699" t="str">
            <v>0211</v>
          </cell>
          <cell r="DO699" t="str">
            <v>02</v>
          </cell>
        </row>
        <row r="700">
          <cell r="DN700" t="str">
            <v>0212</v>
          </cell>
          <cell r="DO700" t="str">
            <v>02</v>
          </cell>
        </row>
        <row r="701">
          <cell r="DN701" t="str">
            <v>0213</v>
          </cell>
          <cell r="DO701" t="str">
            <v>02</v>
          </cell>
        </row>
        <row r="702">
          <cell r="DN702" t="str">
            <v>0214</v>
          </cell>
          <cell r="DO702" t="str">
            <v>02</v>
          </cell>
        </row>
        <row r="703">
          <cell r="DN703" t="str">
            <v>0215</v>
          </cell>
          <cell r="DO703" t="str">
            <v>02</v>
          </cell>
        </row>
        <row r="704">
          <cell r="DN704" t="str">
            <v>0216</v>
          </cell>
          <cell r="DO704" t="str">
            <v>02</v>
          </cell>
        </row>
        <row r="705">
          <cell r="DN705" t="str">
            <v>0217</v>
          </cell>
          <cell r="DO705" t="str">
            <v>02</v>
          </cell>
        </row>
        <row r="706">
          <cell r="DN706" t="str">
            <v>0218</v>
          </cell>
          <cell r="DO706" t="str">
            <v>02</v>
          </cell>
        </row>
        <row r="707">
          <cell r="DN707" t="str">
            <v>0219</v>
          </cell>
          <cell r="DO707" t="str">
            <v>02</v>
          </cell>
        </row>
        <row r="708">
          <cell r="DN708" t="str">
            <v>0201</v>
          </cell>
          <cell r="DO708" t="str">
            <v>02</v>
          </cell>
        </row>
        <row r="709">
          <cell r="DN709" t="str">
            <v>0202</v>
          </cell>
          <cell r="DO709" t="str">
            <v>02</v>
          </cell>
        </row>
        <row r="710">
          <cell r="DN710" t="str">
            <v>0203</v>
          </cell>
          <cell r="DO710" t="str">
            <v>02</v>
          </cell>
        </row>
        <row r="711">
          <cell r="DN711" t="str">
            <v>0204</v>
          </cell>
          <cell r="DO711" t="str">
            <v>02</v>
          </cell>
        </row>
        <row r="712">
          <cell r="DN712" t="str">
            <v>0205</v>
          </cell>
          <cell r="DO712" t="str">
            <v>02</v>
          </cell>
        </row>
        <row r="713">
          <cell r="DN713" t="str">
            <v>0206</v>
          </cell>
          <cell r="DO713" t="str">
            <v>02</v>
          </cell>
        </row>
        <row r="714">
          <cell r="DN714" t="str">
            <v>0207</v>
          </cell>
          <cell r="DO714" t="str">
            <v>02</v>
          </cell>
        </row>
        <row r="715">
          <cell r="DN715" t="str">
            <v>0208</v>
          </cell>
          <cell r="DO715" t="str">
            <v>02</v>
          </cell>
        </row>
        <row r="716">
          <cell r="DN716" t="str">
            <v>0209</v>
          </cell>
          <cell r="DO716" t="str">
            <v>02</v>
          </cell>
        </row>
        <row r="717">
          <cell r="DN717" t="str">
            <v>0210</v>
          </cell>
          <cell r="DO717" t="str">
            <v>02</v>
          </cell>
        </row>
        <row r="718">
          <cell r="DN718" t="str">
            <v>0211</v>
          </cell>
          <cell r="DO718" t="str">
            <v>02</v>
          </cell>
        </row>
        <row r="719">
          <cell r="DN719" t="str">
            <v>0212</v>
          </cell>
          <cell r="DO719" t="str">
            <v>02</v>
          </cell>
        </row>
        <row r="720">
          <cell r="DN720" t="str">
            <v>0213</v>
          </cell>
          <cell r="DO720" t="str">
            <v>02</v>
          </cell>
        </row>
        <row r="721">
          <cell r="DN721" t="str">
            <v>0214</v>
          </cell>
          <cell r="DO721" t="str">
            <v>02</v>
          </cell>
        </row>
        <row r="722">
          <cell r="DN722" t="str">
            <v>0215</v>
          </cell>
          <cell r="DO722" t="str">
            <v>02</v>
          </cell>
        </row>
        <row r="723">
          <cell r="DN723" t="str">
            <v>0216</v>
          </cell>
          <cell r="DO723" t="str">
            <v>02</v>
          </cell>
        </row>
        <row r="724">
          <cell r="DN724" t="str">
            <v>0217</v>
          </cell>
          <cell r="DO724" t="str">
            <v>02</v>
          </cell>
        </row>
        <row r="725">
          <cell r="DN725" t="str">
            <v>0218</v>
          </cell>
          <cell r="DO725" t="str">
            <v>02</v>
          </cell>
        </row>
        <row r="726">
          <cell r="DN726" t="str">
            <v>0219</v>
          </cell>
          <cell r="DO726" t="str">
            <v>02</v>
          </cell>
        </row>
        <row r="727">
          <cell r="DN727" t="str">
            <v>0301</v>
          </cell>
          <cell r="DO727" t="str">
            <v>03</v>
          </cell>
        </row>
        <row r="728">
          <cell r="DN728" t="str">
            <v>0302</v>
          </cell>
          <cell r="DO728" t="str">
            <v>03</v>
          </cell>
        </row>
        <row r="729">
          <cell r="DN729" t="str">
            <v>0303</v>
          </cell>
          <cell r="DO729" t="str">
            <v>03</v>
          </cell>
        </row>
        <row r="730">
          <cell r="DN730" t="str">
            <v>0304</v>
          </cell>
          <cell r="DO730" t="str">
            <v>03</v>
          </cell>
        </row>
        <row r="731">
          <cell r="DN731" t="str">
            <v>0305</v>
          </cell>
          <cell r="DO731" t="str">
            <v>03</v>
          </cell>
        </row>
        <row r="732">
          <cell r="DN732" t="str">
            <v>0306</v>
          </cell>
          <cell r="DO732" t="str">
            <v>03</v>
          </cell>
        </row>
        <row r="733">
          <cell r="DN733" t="str">
            <v>0307</v>
          </cell>
          <cell r="DO733" t="str">
            <v>03</v>
          </cell>
        </row>
        <row r="734">
          <cell r="DN734" t="str">
            <v>0308</v>
          </cell>
          <cell r="DO734" t="str">
            <v>03</v>
          </cell>
        </row>
        <row r="735">
          <cell r="DN735" t="str">
            <v>0309</v>
          </cell>
          <cell r="DO735" t="str">
            <v>03</v>
          </cell>
        </row>
        <row r="736">
          <cell r="DN736" t="str">
            <v>0310</v>
          </cell>
          <cell r="DO736" t="str">
            <v>03</v>
          </cell>
        </row>
        <row r="737">
          <cell r="DN737" t="str">
            <v>0311</v>
          </cell>
          <cell r="DO737" t="str">
            <v>03</v>
          </cell>
        </row>
        <row r="738">
          <cell r="DN738" t="str">
            <v>0312</v>
          </cell>
          <cell r="DO738" t="str">
            <v>03</v>
          </cell>
        </row>
        <row r="739">
          <cell r="DN739" t="str">
            <v>0313</v>
          </cell>
          <cell r="DO739" t="str">
            <v>03</v>
          </cell>
        </row>
        <row r="740">
          <cell r="DN740" t="str">
            <v>0314</v>
          </cell>
          <cell r="DO740" t="str">
            <v>03</v>
          </cell>
        </row>
        <row r="741">
          <cell r="DN741" t="str">
            <v>0315</v>
          </cell>
          <cell r="DO741" t="str">
            <v>03</v>
          </cell>
        </row>
        <row r="742">
          <cell r="DN742" t="str">
            <v>0316</v>
          </cell>
          <cell r="DO742" t="str">
            <v>03</v>
          </cell>
        </row>
        <row r="743">
          <cell r="DN743" t="str">
            <v>0317</v>
          </cell>
          <cell r="DO743" t="str">
            <v>03</v>
          </cell>
        </row>
        <row r="744">
          <cell r="DN744" t="str">
            <v>0318</v>
          </cell>
          <cell r="DO744" t="str">
            <v>03</v>
          </cell>
        </row>
        <row r="745">
          <cell r="DN745" t="str">
            <v>0319</v>
          </cell>
          <cell r="DO745" t="str">
            <v>03</v>
          </cell>
        </row>
        <row r="746">
          <cell r="DN746" t="str">
            <v>0401</v>
          </cell>
          <cell r="DO746" t="str">
            <v>04</v>
          </cell>
        </row>
        <row r="747">
          <cell r="DN747" t="str">
            <v>0402</v>
          </cell>
          <cell r="DO747" t="str">
            <v>04</v>
          </cell>
        </row>
        <row r="748">
          <cell r="DN748" t="str">
            <v>0403</v>
          </cell>
          <cell r="DO748" t="str">
            <v>04</v>
          </cell>
        </row>
        <row r="749">
          <cell r="DN749" t="str">
            <v>0404</v>
          </cell>
          <cell r="DO749" t="str">
            <v>04</v>
          </cell>
        </row>
        <row r="750">
          <cell r="DN750" t="str">
            <v>0405</v>
          </cell>
          <cell r="DO750" t="str">
            <v>04</v>
          </cell>
        </row>
        <row r="751">
          <cell r="DN751" t="str">
            <v>0406</v>
          </cell>
          <cell r="DO751" t="str">
            <v>04</v>
          </cell>
        </row>
        <row r="752">
          <cell r="DN752" t="str">
            <v>0407</v>
          </cell>
          <cell r="DO752" t="str">
            <v>04</v>
          </cell>
        </row>
        <row r="753">
          <cell r="DN753" t="str">
            <v>0408</v>
          </cell>
          <cell r="DO753" t="str">
            <v>04</v>
          </cell>
        </row>
        <row r="754">
          <cell r="DN754" t="str">
            <v>0409</v>
          </cell>
          <cell r="DO754" t="str">
            <v>04</v>
          </cell>
        </row>
        <row r="755">
          <cell r="DN755" t="str">
            <v>0410</v>
          </cell>
          <cell r="DO755" t="str">
            <v>04</v>
          </cell>
        </row>
        <row r="756">
          <cell r="DN756" t="str">
            <v>0411</v>
          </cell>
          <cell r="DO756" t="str">
            <v>04</v>
          </cell>
        </row>
        <row r="757">
          <cell r="DN757" t="str">
            <v>0412</v>
          </cell>
          <cell r="DO757" t="str">
            <v>04</v>
          </cell>
        </row>
        <row r="758">
          <cell r="DN758" t="str">
            <v>0413</v>
          </cell>
          <cell r="DO758" t="str">
            <v>04</v>
          </cell>
        </row>
        <row r="759">
          <cell r="DN759" t="str">
            <v>0414</v>
          </cell>
          <cell r="DO759" t="str">
            <v>04</v>
          </cell>
        </row>
        <row r="760">
          <cell r="DN760" t="str">
            <v>0415</v>
          </cell>
          <cell r="DO760" t="str">
            <v>04</v>
          </cell>
        </row>
        <row r="761">
          <cell r="DN761" t="str">
            <v>0416</v>
          </cell>
          <cell r="DO761" t="str">
            <v>04</v>
          </cell>
        </row>
        <row r="762">
          <cell r="DN762" t="str">
            <v>0417</v>
          </cell>
          <cell r="DO762" t="str">
            <v>04</v>
          </cell>
        </row>
        <row r="763">
          <cell r="DN763" t="str">
            <v>0418</v>
          </cell>
          <cell r="DO763" t="str">
            <v>04</v>
          </cell>
        </row>
        <row r="764">
          <cell r="DN764" t="str">
            <v>0419</v>
          </cell>
          <cell r="DO764" t="str">
            <v>04</v>
          </cell>
        </row>
        <row r="765">
          <cell r="DN765" t="str">
            <v>0501</v>
          </cell>
          <cell r="DO765" t="str">
            <v>05</v>
          </cell>
        </row>
        <row r="766">
          <cell r="DN766" t="str">
            <v>0502</v>
          </cell>
          <cell r="DO766" t="str">
            <v>05</v>
          </cell>
        </row>
        <row r="767">
          <cell r="DN767" t="str">
            <v>0503</v>
          </cell>
          <cell r="DO767" t="str">
            <v>05</v>
          </cell>
        </row>
        <row r="768">
          <cell r="DN768" t="str">
            <v>0504</v>
          </cell>
          <cell r="DO768" t="str">
            <v>05</v>
          </cell>
        </row>
        <row r="769">
          <cell r="DN769" t="str">
            <v>0505</v>
          </cell>
          <cell r="DO769" t="str">
            <v>05</v>
          </cell>
        </row>
        <row r="770">
          <cell r="DN770" t="str">
            <v>0506</v>
          </cell>
          <cell r="DO770" t="str">
            <v>05</v>
          </cell>
        </row>
        <row r="771">
          <cell r="DN771" t="str">
            <v>0507</v>
          </cell>
          <cell r="DO771" t="str">
            <v>05</v>
          </cell>
        </row>
        <row r="772">
          <cell r="DN772" t="str">
            <v>0508</v>
          </cell>
          <cell r="DO772" t="str">
            <v>05</v>
          </cell>
        </row>
        <row r="773">
          <cell r="DN773" t="str">
            <v>0509</v>
          </cell>
          <cell r="DO773" t="str">
            <v>05</v>
          </cell>
        </row>
        <row r="774">
          <cell r="DN774" t="str">
            <v>0510</v>
          </cell>
          <cell r="DO774" t="str">
            <v>05</v>
          </cell>
        </row>
        <row r="775">
          <cell r="DN775" t="str">
            <v>0511</v>
          </cell>
          <cell r="DO775" t="str">
            <v>05</v>
          </cell>
        </row>
        <row r="776">
          <cell r="DN776" t="str">
            <v>0512</v>
          </cell>
          <cell r="DO776" t="str">
            <v>05</v>
          </cell>
        </row>
        <row r="777">
          <cell r="DN777" t="str">
            <v>0513</v>
          </cell>
          <cell r="DO777" t="str">
            <v>05</v>
          </cell>
        </row>
        <row r="778">
          <cell r="DN778" t="str">
            <v>0514</v>
          </cell>
          <cell r="DO778" t="str">
            <v>05</v>
          </cell>
        </row>
        <row r="779">
          <cell r="DN779" t="str">
            <v>0515</v>
          </cell>
          <cell r="DO779" t="str">
            <v>05</v>
          </cell>
        </row>
        <row r="780">
          <cell r="DN780" t="str">
            <v>0516</v>
          </cell>
          <cell r="DO780" t="str">
            <v>05</v>
          </cell>
        </row>
        <row r="781">
          <cell r="DN781" t="str">
            <v>0517</v>
          </cell>
          <cell r="DO781" t="str">
            <v>05</v>
          </cell>
        </row>
        <row r="782">
          <cell r="DN782" t="str">
            <v>0518</v>
          </cell>
          <cell r="DO782" t="str">
            <v>05</v>
          </cell>
        </row>
        <row r="783">
          <cell r="DN783" t="str">
            <v>0519</v>
          </cell>
          <cell r="DO783" t="str">
            <v>05</v>
          </cell>
        </row>
        <row r="784">
          <cell r="DN784" t="str">
            <v>0501</v>
          </cell>
          <cell r="DO784" t="str">
            <v>05</v>
          </cell>
        </row>
        <row r="785">
          <cell r="DN785" t="str">
            <v>0502</v>
          </cell>
          <cell r="DO785" t="str">
            <v>05</v>
          </cell>
        </row>
        <row r="786">
          <cell r="DN786" t="str">
            <v>0503</v>
          </cell>
          <cell r="DO786" t="str">
            <v>05</v>
          </cell>
        </row>
        <row r="787">
          <cell r="DN787" t="str">
            <v>0504</v>
          </cell>
          <cell r="DO787" t="str">
            <v>05</v>
          </cell>
        </row>
        <row r="788">
          <cell r="DN788" t="str">
            <v>0505</v>
          </cell>
          <cell r="DO788" t="str">
            <v>05</v>
          </cell>
        </row>
        <row r="789">
          <cell r="DN789" t="str">
            <v>0506</v>
          </cell>
          <cell r="DO789" t="str">
            <v>05</v>
          </cell>
        </row>
        <row r="790">
          <cell r="DN790" t="str">
            <v>0507</v>
          </cell>
          <cell r="DO790" t="str">
            <v>05</v>
          </cell>
        </row>
        <row r="791">
          <cell r="DN791" t="str">
            <v>0508</v>
          </cell>
          <cell r="DO791" t="str">
            <v>05</v>
          </cell>
        </row>
        <row r="792">
          <cell r="DN792" t="str">
            <v>0509</v>
          </cell>
          <cell r="DO792" t="str">
            <v>05</v>
          </cell>
        </row>
        <row r="793">
          <cell r="DN793" t="str">
            <v>0510</v>
          </cell>
          <cell r="DO793" t="str">
            <v>05</v>
          </cell>
        </row>
        <row r="794">
          <cell r="DN794" t="str">
            <v>0511</v>
          </cell>
          <cell r="DO794" t="str">
            <v>05</v>
          </cell>
        </row>
        <row r="795">
          <cell r="DN795" t="str">
            <v>0512</v>
          </cell>
          <cell r="DO795" t="str">
            <v>05</v>
          </cell>
        </row>
        <row r="796">
          <cell r="DN796" t="str">
            <v>0513</v>
          </cell>
          <cell r="DO796" t="str">
            <v>05</v>
          </cell>
        </row>
        <row r="797">
          <cell r="DN797" t="str">
            <v>0514</v>
          </cell>
          <cell r="DO797" t="str">
            <v>05</v>
          </cell>
        </row>
        <row r="798">
          <cell r="DN798" t="str">
            <v>0515</v>
          </cell>
          <cell r="DO798" t="str">
            <v>05</v>
          </cell>
        </row>
        <row r="799">
          <cell r="DN799" t="str">
            <v>0516</v>
          </cell>
          <cell r="DO799" t="str">
            <v>05</v>
          </cell>
        </row>
        <row r="800">
          <cell r="DN800" t="str">
            <v>0517</v>
          </cell>
          <cell r="DO800" t="str">
            <v>05</v>
          </cell>
        </row>
        <row r="801">
          <cell r="DN801" t="str">
            <v>0518</v>
          </cell>
          <cell r="DO801" t="str">
            <v>05</v>
          </cell>
        </row>
        <row r="802">
          <cell r="DN802" t="str">
            <v>0519</v>
          </cell>
          <cell r="DO802" t="str">
            <v>05</v>
          </cell>
        </row>
        <row r="803">
          <cell r="DN803" t="str">
            <v>KIKI</v>
          </cell>
          <cell r="DO803" t="str">
            <v>KI</v>
          </cell>
        </row>
        <row r="804">
          <cell r="DN804" t="str">
            <v>0101</v>
          </cell>
          <cell r="DO804" t="str">
            <v>01</v>
          </cell>
        </row>
        <row r="805">
          <cell r="DN805" t="str">
            <v>0102</v>
          </cell>
          <cell r="DO805" t="str">
            <v>01</v>
          </cell>
        </row>
        <row r="806">
          <cell r="DN806" t="str">
            <v>0103</v>
          </cell>
          <cell r="DO806" t="str">
            <v>01</v>
          </cell>
        </row>
        <row r="807">
          <cell r="DN807" t="str">
            <v>0104</v>
          </cell>
          <cell r="DO807" t="str">
            <v>01</v>
          </cell>
        </row>
        <row r="808">
          <cell r="DN808" t="str">
            <v>0105</v>
          </cell>
          <cell r="DO808" t="str">
            <v>01</v>
          </cell>
        </row>
        <row r="809">
          <cell r="DN809" t="str">
            <v>0106</v>
          </cell>
          <cell r="DO809" t="str">
            <v>01</v>
          </cell>
        </row>
        <row r="810">
          <cell r="DN810" t="str">
            <v>0107</v>
          </cell>
          <cell r="DO810" t="str">
            <v>01</v>
          </cell>
        </row>
        <row r="811">
          <cell r="DN811" t="str">
            <v>0108</v>
          </cell>
          <cell r="DO811" t="str">
            <v>01</v>
          </cell>
        </row>
        <row r="812">
          <cell r="DN812" t="str">
            <v>0109</v>
          </cell>
          <cell r="DO812" t="str">
            <v>01</v>
          </cell>
        </row>
        <row r="813">
          <cell r="DN813" t="str">
            <v>0110</v>
          </cell>
          <cell r="DO813" t="str">
            <v>01</v>
          </cell>
        </row>
        <row r="814">
          <cell r="DN814" t="str">
            <v>0111</v>
          </cell>
          <cell r="DO814" t="str">
            <v>01</v>
          </cell>
        </row>
        <row r="815">
          <cell r="DN815" t="str">
            <v>0112</v>
          </cell>
          <cell r="DO815" t="str">
            <v>01</v>
          </cell>
        </row>
        <row r="816">
          <cell r="DN816" t="str">
            <v>0113</v>
          </cell>
          <cell r="DO816" t="str">
            <v>01</v>
          </cell>
        </row>
        <row r="817">
          <cell r="DN817" t="str">
            <v>0114</v>
          </cell>
          <cell r="DO817" t="str">
            <v>01</v>
          </cell>
        </row>
        <row r="818">
          <cell r="DN818" t="str">
            <v>0115</v>
          </cell>
          <cell r="DO818" t="str">
            <v>01</v>
          </cell>
        </row>
        <row r="819">
          <cell r="DN819" t="str">
            <v>0116</v>
          </cell>
          <cell r="DO819" t="str">
            <v>01</v>
          </cell>
        </row>
        <row r="820">
          <cell r="DN820" t="str">
            <v>0117</v>
          </cell>
          <cell r="DO820" t="str">
            <v>01</v>
          </cell>
        </row>
        <row r="821">
          <cell r="DN821" t="str">
            <v>0118</v>
          </cell>
          <cell r="DO821" t="str">
            <v>01</v>
          </cell>
        </row>
        <row r="822">
          <cell r="DN822" t="str">
            <v>0119</v>
          </cell>
          <cell r="DO822" t="str">
            <v>01</v>
          </cell>
        </row>
        <row r="823">
          <cell r="DN823" t="str">
            <v>0101</v>
          </cell>
          <cell r="DO823" t="str">
            <v>01</v>
          </cell>
        </row>
        <row r="824">
          <cell r="DN824" t="str">
            <v>0102</v>
          </cell>
          <cell r="DO824" t="str">
            <v>01</v>
          </cell>
        </row>
        <row r="825">
          <cell r="DN825" t="str">
            <v>0103</v>
          </cell>
          <cell r="DO825" t="str">
            <v>01</v>
          </cell>
        </row>
        <row r="826">
          <cell r="DN826" t="str">
            <v>0104</v>
          </cell>
          <cell r="DO826" t="str">
            <v>01</v>
          </cell>
        </row>
        <row r="827">
          <cell r="DN827" t="str">
            <v>0105</v>
          </cell>
          <cell r="DO827" t="str">
            <v>01</v>
          </cell>
        </row>
        <row r="828">
          <cell r="DN828" t="str">
            <v>0106</v>
          </cell>
          <cell r="DO828" t="str">
            <v>01</v>
          </cell>
        </row>
        <row r="829">
          <cell r="DN829" t="str">
            <v>0107</v>
          </cell>
          <cell r="DO829" t="str">
            <v>01</v>
          </cell>
        </row>
        <row r="830">
          <cell r="DN830" t="str">
            <v>0108</v>
          </cell>
          <cell r="DO830" t="str">
            <v>01</v>
          </cell>
        </row>
        <row r="831">
          <cell r="DN831" t="str">
            <v>0109</v>
          </cell>
          <cell r="DO831" t="str">
            <v>01</v>
          </cell>
        </row>
        <row r="832">
          <cell r="DN832" t="str">
            <v>0110</v>
          </cell>
          <cell r="DO832" t="str">
            <v>01</v>
          </cell>
        </row>
        <row r="833">
          <cell r="DN833" t="str">
            <v>0111</v>
          </cell>
          <cell r="DO833" t="str">
            <v>01</v>
          </cell>
        </row>
        <row r="834">
          <cell r="DN834" t="str">
            <v>0112</v>
          </cell>
          <cell r="DO834" t="str">
            <v>01</v>
          </cell>
        </row>
        <row r="835">
          <cell r="DN835" t="str">
            <v>0113</v>
          </cell>
          <cell r="DO835" t="str">
            <v>01</v>
          </cell>
        </row>
        <row r="836">
          <cell r="DN836" t="str">
            <v>0114</v>
          </cell>
          <cell r="DO836" t="str">
            <v>01</v>
          </cell>
        </row>
        <row r="837">
          <cell r="DN837" t="str">
            <v>0115</v>
          </cell>
          <cell r="DO837" t="str">
            <v>01</v>
          </cell>
        </row>
        <row r="838">
          <cell r="DN838" t="str">
            <v>0116</v>
          </cell>
          <cell r="DO838" t="str">
            <v>01</v>
          </cell>
        </row>
        <row r="839">
          <cell r="DN839" t="str">
            <v>0117</v>
          </cell>
          <cell r="DO839" t="str">
            <v>01</v>
          </cell>
        </row>
        <row r="840">
          <cell r="DN840" t="str">
            <v>0118</v>
          </cell>
          <cell r="DO840" t="str">
            <v>01</v>
          </cell>
        </row>
        <row r="841">
          <cell r="DN841" t="str">
            <v>0119</v>
          </cell>
          <cell r="DO841" t="str">
            <v>01</v>
          </cell>
        </row>
        <row r="842">
          <cell r="DN842" t="str">
            <v>0101</v>
          </cell>
          <cell r="DO842" t="str">
            <v>01</v>
          </cell>
        </row>
        <row r="843">
          <cell r="DN843" t="str">
            <v>0102</v>
          </cell>
          <cell r="DO843" t="str">
            <v>01</v>
          </cell>
        </row>
        <row r="844">
          <cell r="DN844" t="str">
            <v>0103</v>
          </cell>
          <cell r="DO844" t="str">
            <v>01</v>
          </cell>
        </row>
        <row r="845">
          <cell r="DN845" t="str">
            <v>0104</v>
          </cell>
          <cell r="DO845" t="str">
            <v>01</v>
          </cell>
        </row>
        <row r="846">
          <cell r="DN846" t="str">
            <v>0105</v>
          </cell>
          <cell r="DO846" t="str">
            <v>01</v>
          </cell>
        </row>
        <row r="847">
          <cell r="DN847" t="str">
            <v>0106</v>
          </cell>
          <cell r="DO847" t="str">
            <v>01</v>
          </cell>
        </row>
        <row r="848">
          <cell r="DN848" t="str">
            <v>0107</v>
          </cell>
          <cell r="DO848" t="str">
            <v>01</v>
          </cell>
        </row>
        <row r="849">
          <cell r="DN849" t="str">
            <v>0108</v>
          </cell>
          <cell r="DO849" t="str">
            <v>01</v>
          </cell>
        </row>
        <row r="850">
          <cell r="DN850" t="str">
            <v>0109</v>
          </cell>
          <cell r="DO850" t="str">
            <v>01</v>
          </cell>
        </row>
        <row r="851">
          <cell r="DN851" t="str">
            <v>0110</v>
          </cell>
          <cell r="DO851" t="str">
            <v>01</v>
          </cell>
        </row>
        <row r="852">
          <cell r="DN852" t="str">
            <v>0111</v>
          </cell>
          <cell r="DO852" t="str">
            <v>01</v>
          </cell>
        </row>
        <row r="853">
          <cell r="DN853" t="str">
            <v>0112</v>
          </cell>
          <cell r="DO853" t="str">
            <v>01</v>
          </cell>
        </row>
        <row r="854">
          <cell r="DN854" t="str">
            <v>0113</v>
          </cell>
          <cell r="DO854" t="str">
            <v>01</v>
          </cell>
        </row>
        <row r="855">
          <cell r="DN855" t="str">
            <v>0114</v>
          </cell>
          <cell r="DO855" t="str">
            <v>01</v>
          </cell>
        </row>
        <row r="856">
          <cell r="DN856" t="str">
            <v>0115</v>
          </cell>
          <cell r="DO856" t="str">
            <v>01</v>
          </cell>
        </row>
        <row r="857">
          <cell r="DN857" t="str">
            <v>0116</v>
          </cell>
          <cell r="DO857" t="str">
            <v>01</v>
          </cell>
        </row>
        <row r="858">
          <cell r="DN858" t="str">
            <v>0117</v>
          </cell>
          <cell r="DO858" t="str">
            <v>01</v>
          </cell>
        </row>
        <row r="859">
          <cell r="DN859" t="str">
            <v>0118</v>
          </cell>
          <cell r="DO859" t="str">
            <v>01</v>
          </cell>
        </row>
        <row r="860">
          <cell r="DN860" t="str">
            <v>0119</v>
          </cell>
          <cell r="DO860" t="str">
            <v>01</v>
          </cell>
        </row>
        <row r="861">
          <cell r="DN861" t="str">
            <v>0101</v>
          </cell>
          <cell r="DO861" t="str">
            <v>01</v>
          </cell>
        </row>
        <row r="862">
          <cell r="DN862" t="str">
            <v>0102</v>
          </cell>
          <cell r="DO862" t="str">
            <v>01</v>
          </cell>
        </row>
        <row r="863">
          <cell r="DN863" t="str">
            <v>0103</v>
          </cell>
          <cell r="DO863" t="str">
            <v>01</v>
          </cell>
        </row>
        <row r="864">
          <cell r="DN864" t="str">
            <v>0104</v>
          </cell>
          <cell r="DO864" t="str">
            <v>01</v>
          </cell>
        </row>
        <row r="865">
          <cell r="DN865" t="str">
            <v>0105</v>
          </cell>
          <cell r="DO865" t="str">
            <v>01</v>
          </cell>
        </row>
        <row r="866">
          <cell r="DN866" t="str">
            <v>0106</v>
          </cell>
          <cell r="DO866" t="str">
            <v>01</v>
          </cell>
        </row>
        <row r="867">
          <cell r="DN867" t="str">
            <v>0107</v>
          </cell>
          <cell r="DO867" t="str">
            <v>01</v>
          </cell>
        </row>
        <row r="868">
          <cell r="DN868" t="str">
            <v>0108</v>
          </cell>
          <cell r="DO868" t="str">
            <v>01</v>
          </cell>
        </row>
        <row r="869">
          <cell r="DN869" t="str">
            <v>0109</v>
          </cell>
          <cell r="DO869" t="str">
            <v>01</v>
          </cell>
        </row>
        <row r="870">
          <cell r="DN870" t="str">
            <v>0110</v>
          </cell>
          <cell r="DO870" t="str">
            <v>01</v>
          </cell>
        </row>
        <row r="871">
          <cell r="DN871" t="str">
            <v>0111</v>
          </cell>
          <cell r="DO871" t="str">
            <v>01</v>
          </cell>
        </row>
        <row r="872">
          <cell r="DN872" t="str">
            <v>0112</v>
          </cell>
          <cell r="DO872" t="str">
            <v>01</v>
          </cell>
        </row>
        <row r="873">
          <cell r="DN873" t="str">
            <v>0113</v>
          </cell>
          <cell r="DO873" t="str">
            <v>01</v>
          </cell>
        </row>
        <row r="874">
          <cell r="DN874" t="str">
            <v>0114</v>
          </cell>
          <cell r="DO874" t="str">
            <v>01</v>
          </cell>
        </row>
        <row r="875">
          <cell r="DN875" t="str">
            <v>0115</v>
          </cell>
          <cell r="DO875" t="str">
            <v>01</v>
          </cell>
        </row>
        <row r="876">
          <cell r="DN876" t="str">
            <v>0116</v>
          </cell>
          <cell r="DO876" t="str">
            <v>01</v>
          </cell>
        </row>
        <row r="877">
          <cell r="DN877" t="str">
            <v>0117</v>
          </cell>
          <cell r="DO877" t="str">
            <v>01</v>
          </cell>
        </row>
        <row r="878">
          <cell r="DN878" t="str">
            <v>0118</v>
          </cell>
          <cell r="DO878" t="str">
            <v>01</v>
          </cell>
        </row>
        <row r="879">
          <cell r="DN879" t="str">
            <v>0119</v>
          </cell>
          <cell r="DO879" t="str">
            <v>01</v>
          </cell>
        </row>
        <row r="880">
          <cell r="DN880" t="str">
            <v>0101</v>
          </cell>
          <cell r="DO880" t="str">
            <v>01</v>
          </cell>
        </row>
        <row r="881">
          <cell r="DN881" t="str">
            <v>0102</v>
          </cell>
          <cell r="DO881" t="str">
            <v>01</v>
          </cell>
        </row>
        <row r="882">
          <cell r="DN882" t="str">
            <v>0103</v>
          </cell>
          <cell r="DO882" t="str">
            <v>01</v>
          </cell>
        </row>
        <row r="883">
          <cell r="DN883" t="str">
            <v>0104</v>
          </cell>
          <cell r="DO883" t="str">
            <v>01</v>
          </cell>
        </row>
        <row r="884">
          <cell r="DN884" t="str">
            <v>0105</v>
          </cell>
          <cell r="DO884" t="str">
            <v>01</v>
          </cell>
        </row>
        <row r="885">
          <cell r="DN885" t="str">
            <v>0106</v>
          </cell>
          <cell r="DO885" t="str">
            <v>01</v>
          </cell>
        </row>
        <row r="886">
          <cell r="DN886" t="str">
            <v>0107</v>
          </cell>
          <cell r="DO886" t="str">
            <v>01</v>
          </cell>
        </row>
        <row r="887">
          <cell r="DN887" t="str">
            <v>0108</v>
          </cell>
          <cell r="DO887" t="str">
            <v>01</v>
          </cell>
        </row>
        <row r="888">
          <cell r="DN888" t="str">
            <v>0109</v>
          </cell>
          <cell r="DO888" t="str">
            <v>01</v>
          </cell>
        </row>
        <row r="889">
          <cell r="DN889" t="str">
            <v>0110</v>
          </cell>
          <cell r="DO889" t="str">
            <v>01</v>
          </cell>
        </row>
        <row r="890">
          <cell r="DN890" t="str">
            <v>0111</v>
          </cell>
          <cell r="DO890" t="str">
            <v>01</v>
          </cell>
        </row>
        <row r="891">
          <cell r="DN891" t="str">
            <v>0112</v>
          </cell>
          <cell r="DO891" t="str">
            <v>01</v>
          </cell>
        </row>
        <row r="892">
          <cell r="DN892" t="str">
            <v>0113</v>
          </cell>
          <cell r="DO892" t="str">
            <v>01</v>
          </cell>
        </row>
        <row r="893">
          <cell r="DN893" t="str">
            <v>0114</v>
          </cell>
          <cell r="DO893" t="str">
            <v>01</v>
          </cell>
        </row>
        <row r="894">
          <cell r="DN894" t="str">
            <v>0115</v>
          </cell>
          <cell r="DO894" t="str">
            <v>01</v>
          </cell>
        </row>
        <row r="895">
          <cell r="DN895" t="str">
            <v>0116</v>
          </cell>
          <cell r="DO895" t="str">
            <v>01</v>
          </cell>
        </row>
        <row r="896">
          <cell r="DN896" t="str">
            <v>0117</v>
          </cell>
          <cell r="DO896" t="str">
            <v>01</v>
          </cell>
        </row>
        <row r="897">
          <cell r="DN897" t="str">
            <v>0118</v>
          </cell>
          <cell r="DO897" t="str">
            <v>01</v>
          </cell>
        </row>
        <row r="898">
          <cell r="DN898" t="str">
            <v>0119</v>
          </cell>
          <cell r="DO898" t="str">
            <v>01</v>
          </cell>
        </row>
        <row r="899">
          <cell r="DN899" t="str">
            <v>0101</v>
          </cell>
          <cell r="DO899" t="str">
            <v>01</v>
          </cell>
        </row>
        <row r="900">
          <cell r="DN900" t="str">
            <v>0102</v>
          </cell>
          <cell r="DO900" t="str">
            <v>01</v>
          </cell>
        </row>
        <row r="901">
          <cell r="DN901" t="str">
            <v>0103</v>
          </cell>
          <cell r="DO901" t="str">
            <v>01</v>
          </cell>
        </row>
        <row r="902">
          <cell r="DN902" t="str">
            <v>0104</v>
          </cell>
          <cell r="DO902" t="str">
            <v>01</v>
          </cell>
        </row>
        <row r="903">
          <cell r="DN903" t="str">
            <v>0105</v>
          </cell>
          <cell r="DO903" t="str">
            <v>01</v>
          </cell>
        </row>
        <row r="904">
          <cell r="DN904" t="str">
            <v>0106</v>
          </cell>
          <cell r="DO904" t="str">
            <v>01</v>
          </cell>
        </row>
        <row r="905">
          <cell r="DN905" t="str">
            <v>0107</v>
          </cell>
          <cell r="DO905" t="str">
            <v>01</v>
          </cell>
        </row>
        <row r="906">
          <cell r="DN906" t="str">
            <v>0108</v>
          </cell>
          <cell r="DO906" t="str">
            <v>01</v>
          </cell>
        </row>
        <row r="907">
          <cell r="DN907" t="str">
            <v>0109</v>
          </cell>
          <cell r="DO907" t="str">
            <v>01</v>
          </cell>
        </row>
        <row r="908">
          <cell r="DN908" t="str">
            <v>0110</v>
          </cell>
          <cell r="DO908" t="str">
            <v>01</v>
          </cell>
        </row>
        <row r="909">
          <cell r="DN909" t="str">
            <v>0111</v>
          </cell>
          <cell r="DO909" t="str">
            <v>01</v>
          </cell>
        </row>
        <row r="910">
          <cell r="DN910" t="str">
            <v>0112</v>
          </cell>
          <cell r="DO910" t="str">
            <v>01</v>
          </cell>
        </row>
        <row r="911">
          <cell r="DN911" t="str">
            <v>0113</v>
          </cell>
          <cell r="DO911" t="str">
            <v>01</v>
          </cell>
        </row>
        <row r="912">
          <cell r="DN912" t="str">
            <v>0114</v>
          </cell>
          <cell r="DO912" t="str">
            <v>01</v>
          </cell>
        </row>
        <row r="913">
          <cell r="DN913" t="str">
            <v>0115</v>
          </cell>
          <cell r="DO913" t="str">
            <v>01</v>
          </cell>
        </row>
        <row r="914">
          <cell r="DN914" t="str">
            <v>0116</v>
          </cell>
          <cell r="DO914" t="str">
            <v>01</v>
          </cell>
        </row>
        <row r="915">
          <cell r="DN915" t="str">
            <v>0117</v>
          </cell>
          <cell r="DO915" t="str">
            <v>01</v>
          </cell>
        </row>
        <row r="916">
          <cell r="DN916" t="str">
            <v>0118</v>
          </cell>
          <cell r="DO916" t="str">
            <v>01</v>
          </cell>
        </row>
        <row r="917">
          <cell r="DN917" t="str">
            <v>0119</v>
          </cell>
          <cell r="DO917" t="str">
            <v>01</v>
          </cell>
        </row>
        <row r="918">
          <cell r="DN918" t="str">
            <v>0101</v>
          </cell>
          <cell r="DO918" t="str">
            <v>01</v>
          </cell>
        </row>
        <row r="919">
          <cell r="DN919" t="str">
            <v>0102</v>
          </cell>
          <cell r="DO919" t="str">
            <v>01</v>
          </cell>
        </row>
        <row r="920">
          <cell r="DN920" t="str">
            <v>0103</v>
          </cell>
          <cell r="DO920" t="str">
            <v>01</v>
          </cell>
        </row>
        <row r="921">
          <cell r="DN921" t="str">
            <v>0104</v>
          </cell>
          <cell r="DO921" t="str">
            <v>01</v>
          </cell>
        </row>
        <row r="922">
          <cell r="DN922" t="str">
            <v>0105</v>
          </cell>
          <cell r="DO922" t="str">
            <v>01</v>
          </cell>
        </row>
        <row r="923">
          <cell r="DN923" t="str">
            <v>0106</v>
          </cell>
          <cell r="DO923" t="str">
            <v>01</v>
          </cell>
        </row>
        <row r="924">
          <cell r="DN924" t="str">
            <v>0107</v>
          </cell>
          <cell r="DO924" t="str">
            <v>01</v>
          </cell>
        </row>
        <row r="925">
          <cell r="DN925" t="str">
            <v>0108</v>
          </cell>
          <cell r="DO925" t="str">
            <v>01</v>
          </cell>
        </row>
        <row r="926">
          <cell r="DN926" t="str">
            <v>0109</v>
          </cell>
          <cell r="DO926" t="str">
            <v>01</v>
          </cell>
        </row>
        <row r="927">
          <cell r="DN927" t="str">
            <v>0110</v>
          </cell>
          <cell r="DO927" t="str">
            <v>01</v>
          </cell>
        </row>
        <row r="928">
          <cell r="DN928" t="str">
            <v>0111</v>
          </cell>
          <cell r="DO928" t="str">
            <v>01</v>
          </cell>
        </row>
        <row r="929">
          <cell r="DN929" t="str">
            <v>0112</v>
          </cell>
          <cell r="DO929" t="str">
            <v>01</v>
          </cell>
        </row>
        <row r="930">
          <cell r="DN930" t="str">
            <v>0113</v>
          </cell>
          <cell r="DO930" t="str">
            <v>01</v>
          </cell>
        </row>
        <row r="931">
          <cell r="DN931" t="str">
            <v>0114</v>
          </cell>
          <cell r="DO931" t="str">
            <v>01</v>
          </cell>
        </row>
        <row r="932">
          <cell r="DN932" t="str">
            <v>0115</v>
          </cell>
          <cell r="DO932" t="str">
            <v>01</v>
          </cell>
        </row>
        <row r="933">
          <cell r="DN933" t="str">
            <v>0116</v>
          </cell>
          <cell r="DO933" t="str">
            <v>01</v>
          </cell>
        </row>
        <row r="934">
          <cell r="DN934" t="str">
            <v>0117</v>
          </cell>
          <cell r="DO934" t="str">
            <v>01</v>
          </cell>
        </row>
        <row r="935">
          <cell r="DN935" t="str">
            <v>0118</v>
          </cell>
          <cell r="DO935" t="str">
            <v>01</v>
          </cell>
        </row>
        <row r="936">
          <cell r="DN936" t="str">
            <v>0119</v>
          </cell>
          <cell r="DO936" t="str">
            <v>01</v>
          </cell>
        </row>
        <row r="937">
          <cell r="DN937" t="str">
            <v>0201</v>
          </cell>
          <cell r="DO937" t="str">
            <v>02</v>
          </cell>
        </row>
        <row r="938">
          <cell r="DN938" t="str">
            <v>0202</v>
          </cell>
          <cell r="DO938" t="str">
            <v>02</v>
          </cell>
        </row>
        <row r="939">
          <cell r="DN939" t="str">
            <v>0203</v>
          </cell>
          <cell r="DO939" t="str">
            <v>02</v>
          </cell>
        </row>
        <row r="940">
          <cell r="DN940" t="str">
            <v>0204</v>
          </cell>
          <cell r="DO940" t="str">
            <v>02</v>
          </cell>
        </row>
        <row r="941">
          <cell r="DN941" t="str">
            <v>0205</v>
          </cell>
          <cell r="DO941" t="str">
            <v>02</v>
          </cell>
        </row>
        <row r="942">
          <cell r="DN942" t="str">
            <v>0206</v>
          </cell>
          <cell r="DO942" t="str">
            <v>02</v>
          </cell>
        </row>
        <row r="943">
          <cell r="DN943" t="str">
            <v>0207</v>
          </cell>
          <cell r="DO943" t="str">
            <v>02</v>
          </cell>
        </row>
        <row r="944">
          <cell r="DN944" t="str">
            <v>0208</v>
          </cell>
          <cell r="DO944" t="str">
            <v>02</v>
          </cell>
        </row>
        <row r="945">
          <cell r="DN945" t="str">
            <v>0209</v>
          </cell>
          <cell r="DO945" t="str">
            <v>02</v>
          </cell>
        </row>
        <row r="946">
          <cell r="DN946" t="str">
            <v>0210</v>
          </cell>
          <cell r="DO946" t="str">
            <v>02</v>
          </cell>
        </row>
        <row r="947">
          <cell r="DN947" t="str">
            <v>0211</v>
          </cell>
          <cell r="DO947" t="str">
            <v>02</v>
          </cell>
        </row>
        <row r="948">
          <cell r="DN948" t="str">
            <v>0212</v>
          </cell>
          <cell r="DO948" t="str">
            <v>02</v>
          </cell>
        </row>
        <row r="949">
          <cell r="DN949" t="str">
            <v>0213</v>
          </cell>
          <cell r="DO949" t="str">
            <v>02</v>
          </cell>
        </row>
        <row r="950">
          <cell r="DN950" t="str">
            <v>0214</v>
          </cell>
          <cell r="DO950" t="str">
            <v>02</v>
          </cell>
        </row>
        <row r="951">
          <cell r="DN951" t="str">
            <v>0215</v>
          </cell>
          <cell r="DO951" t="str">
            <v>02</v>
          </cell>
        </row>
        <row r="952">
          <cell r="DN952" t="str">
            <v>0216</v>
          </cell>
          <cell r="DO952" t="str">
            <v>02</v>
          </cell>
        </row>
        <row r="953">
          <cell r="DN953" t="str">
            <v>0217</v>
          </cell>
          <cell r="DO953" t="str">
            <v>02</v>
          </cell>
        </row>
        <row r="954">
          <cell r="DN954" t="str">
            <v>0218</v>
          </cell>
          <cell r="DO954" t="str">
            <v>02</v>
          </cell>
        </row>
        <row r="955">
          <cell r="DN955" t="str">
            <v>0219</v>
          </cell>
          <cell r="DO955" t="str">
            <v>02</v>
          </cell>
        </row>
        <row r="956">
          <cell r="DN956" t="str">
            <v>0201</v>
          </cell>
          <cell r="DO956" t="str">
            <v>02</v>
          </cell>
        </row>
        <row r="957">
          <cell r="DN957" t="str">
            <v>0202</v>
          </cell>
          <cell r="DO957" t="str">
            <v>02</v>
          </cell>
        </row>
        <row r="958">
          <cell r="DN958" t="str">
            <v>0203</v>
          </cell>
          <cell r="DO958" t="str">
            <v>02</v>
          </cell>
        </row>
        <row r="959">
          <cell r="DN959" t="str">
            <v>0204</v>
          </cell>
          <cell r="DO959" t="str">
            <v>02</v>
          </cell>
        </row>
        <row r="960">
          <cell r="DN960" t="str">
            <v>0205</v>
          </cell>
          <cell r="DO960" t="str">
            <v>02</v>
          </cell>
        </row>
        <row r="961">
          <cell r="DN961" t="str">
            <v>0206</v>
          </cell>
          <cell r="DO961" t="str">
            <v>02</v>
          </cell>
        </row>
        <row r="962">
          <cell r="DN962" t="str">
            <v>0207</v>
          </cell>
          <cell r="DO962" t="str">
            <v>02</v>
          </cell>
        </row>
        <row r="963">
          <cell r="DN963" t="str">
            <v>0208</v>
          </cell>
          <cell r="DO963" t="str">
            <v>02</v>
          </cell>
        </row>
        <row r="964">
          <cell r="DN964" t="str">
            <v>0209</v>
          </cell>
          <cell r="DO964" t="str">
            <v>02</v>
          </cell>
        </row>
        <row r="965">
          <cell r="DN965" t="str">
            <v>0210</v>
          </cell>
          <cell r="DO965" t="str">
            <v>02</v>
          </cell>
        </row>
        <row r="966">
          <cell r="DN966" t="str">
            <v>0211</v>
          </cell>
          <cell r="DO966" t="str">
            <v>02</v>
          </cell>
        </row>
        <row r="967">
          <cell r="DN967" t="str">
            <v>0212</v>
          </cell>
          <cell r="DO967" t="str">
            <v>02</v>
          </cell>
        </row>
        <row r="968">
          <cell r="DN968" t="str">
            <v>0213</v>
          </cell>
          <cell r="DO968" t="str">
            <v>02</v>
          </cell>
        </row>
        <row r="969">
          <cell r="DN969" t="str">
            <v>0214</v>
          </cell>
          <cell r="DO969" t="str">
            <v>02</v>
          </cell>
        </row>
        <row r="970">
          <cell r="DN970" t="str">
            <v>0215</v>
          </cell>
          <cell r="DO970" t="str">
            <v>02</v>
          </cell>
        </row>
        <row r="971">
          <cell r="DN971" t="str">
            <v>0216</v>
          </cell>
          <cell r="DO971" t="str">
            <v>02</v>
          </cell>
        </row>
        <row r="972">
          <cell r="DN972" t="str">
            <v>0217</v>
          </cell>
          <cell r="DO972" t="str">
            <v>02</v>
          </cell>
        </row>
        <row r="973">
          <cell r="DN973" t="str">
            <v>0218</v>
          </cell>
          <cell r="DO973" t="str">
            <v>02</v>
          </cell>
        </row>
        <row r="974">
          <cell r="DN974" t="str">
            <v>0219</v>
          </cell>
          <cell r="DO974" t="str">
            <v>02</v>
          </cell>
        </row>
        <row r="975">
          <cell r="DN975" t="str">
            <v>0201</v>
          </cell>
          <cell r="DO975" t="str">
            <v>02</v>
          </cell>
        </row>
        <row r="976">
          <cell r="DN976" t="str">
            <v>0202</v>
          </cell>
          <cell r="DO976" t="str">
            <v>02</v>
          </cell>
        </row>
        <row r="977">
          <cell r="DN977" t="str">
            <v>0203</v>
          </cell>
          <cell r="DO977" t="str">
            <v>02</v>
          </cell>
        </row>
        <row r="978">
          <cell r="DN978" t="str">
            <v>0204</v>
          </cell>
          <cell r="DO978" t="str">
            <v>02</v>
          </cell>
        </row>
        <row r="979">
          <cell r="DN979" t="str">
            <v>0205</v>
          </cell>
          <cell r="DO979" t="str">
            <v>02</v>
          </cell>
        </row>
        <row r="980">
          <cell r="DN980" t="str">
            <v>0206</v>
          </cell>
          <cell r="DO980" t="str">
            <v>02</v>
          </cell>
        </row>
        <row r="981">
          <cell r="DN981" t="str">
            <v>0207</v>
          </cell>
          <cell r="DO981" t="str">
            <v>02</v>
          </cell>
        </row>
        <row r="982">
          <cell r="DN982" t="str">
            <v>0208</v>
          </cell>
          <cell r="DO982" t="str">
            <v>02</v>
          </cell>
        </row>
        <row r="983">
          <cell r="DN983" t="str">
            <v>0209</v>
          </cell>
          <cell r="DO983" t="str">
            <v>02</v>
          </cell>
        </row>
        <row r="984">
          <cell r="DN984" t="str">
            <v>0210</v>
          </cell>
          <cell r="DO984" t="str">
            <v>02</v>
          </cell>
        </row>
        <row r="985">
          <cell r="DN985" t="str">
            <v>0211</v>
          </cell>
          <cell r="DO985" t="str">
            <v>02</v>
          </cell>
        </row>
        <row r="986">
          <cell r="DN986" t="str">
            <v>0212</v>
          </cell>
          <cell r="DO986" t="str">
            <v>02</v>
          </cell>
        </row>
        <row r="987">
          <cell r="DN987" t="str">
            <v>0213</v>
          </cell>
          <cell r="DO987" t="str">
            <v>02</v>
          </cell>
        </row>
        <row r="988">
          <cell r="DN988" t="str">
            <v>0214</v>
          </cell>
          <cell r="DO988" t="str">
            <v>02</v>
          </cell>
        </row>
        <row r="989">
          <cell r="DN989" t="str">
            <v>0215</v>
          </cell>
          <cell r="DO989" t="str">
            <v>02</v>
          </cell>
        </row>
        <row r="990">
          <cell r="DN990" t="str">
            <v>0216</v>
          </cell>
          <cell r="DO990" t="str">
            <v>02</v>
          </cell>
        </row>
        <row r="991">
          <cell r="DN991" t="str">
            <v>0217</v>
          </cell>
          <cell r="DO991" t="str">
            <v>02</v>
          </cell>
        </row>
        <row r="992">
          <cell r="DN992" t="str">
            <v>0218</v>
          </cell>
          <cell r="DO992" t="str">
            <v>02</v>
          </cell>
        </row>
        <row r="993">
          <cell r="DN993" t="str">
            <v>0219</v>
          </cell>
          <cell r="DO993" t="str">
            <v>02</v>
          </cell>
        </row>
        <row r="994">
          <cell r="DN994" t="str">
            <v>0201</v>
          </cell>
          <cell r="DO994" t="str">
            <v>02</v>
          </cell>
        </row>
        <row r="995">
          <cell r="DN995" t="str">
            <v>0202</v>
          </cell>
          <cell r="DO995" t="str">
            <v>02</v>
          </cell>
        </row>
        <row r="996">
          <cell r="DN996" t="str">
            <v>0203</v>
          </cell>
          <cell r="DO996" t="str">
            <v>02</v>
          </cell>
        </row>
        <row r="997">
          <cell r="DN997" t="str">
            <v>0204</v>
          </cell>
          <cell r="DO997" t="str">
            <v>02</v>
          </cell>
        </row>
        <row r="998">
          <cell r="DN998" t="str">
            <v>0205</v>
          </cell>
          <cell r="DO998" t="str">
            <v>02</v>
          </cell>
        </row>
        <row r="999">
          <cell r="DN999" t="str">
            <v>0206</v>
          </cell>
          <cell r="DO999" t="str">
            <v>02</v>
          </cell>
        </row>
        <row r="1000">
          <cell r="DN1000" t="str">
            <v>0207</v>
          </cell>
          <cell r="DO1000" t="str">
            <v>02</v>
          </cell>
        </row>
        <row r="1001">
          <cell r="DN1001" t="str">
            <v>0208</v>
          </cell>
          <cell r="DO1001" t="str">
            <v>02</v>
          </cell>
        </row>
        <row r="1002">
          <cell r="DN1002" t="str">
            <v>0209</v>
          </cell>
          <cell r="DO1002" t="str">
            <v>02</v>
          </cell>
        </row>
        <row r="1003">
          <cell r="DN1003" t="str">
            <v>0210</v>
          </cell>
          <cell r="DO1003" t="str">
            <v>02</v>
          </cell>
        </row>
        <row r="1004">
          <cell r="DN1004" t="str">
            <v>0211</v>
          </cell>
          <cell r="DO1004" t="str">
            <v>02</v>
          </cell>
        </row>
        <row r="1005">
          <cell r="DN1005" t="str">
            <v>0212</v>
          </cell>
          <cell r="DO1005" t="str">
            <v>02</v>
          </cell>
        </row>
        <row r="1006">
          <cell r="DN1006" t="str">
            <v>0213</v>
          </cell>
          <cell r="DO1006" t="str">
            <v>02</v>
          </cell>
        </row>
        <row r="1007">
          <cell r="DN1007" t="str">
            <v>0214</v>
          </cell>
          <cell r="DO1007" t="str">
            <v>02</v>
          </cell>
        </row>
        <row r="1008">
          <cell r="DN1008" t="str">
            <v>0215</v>
          </cell>
          <cell r="DO1008" t="str">
            <v>02</v>
          </cell>
        </row>
        <row r="1009">
          <cell r="DN1009" t="str">
            <v>0216</v>
          </cell>
          <cell r="DO1009" t="str">
            <v>02</v>
          </cell>
        </row>
        <row r="1010">
          <cell r="DN1010" t="str">
            <v>0217</v>
          </cell>
          <cell r="DO1010" t="str">
            <v>02</v>
          </cell>
        </row>
        <row r="1011">
          <cell r="DN1011" t="str">
            <v>0218</v>
          </cell>
          <cell r="DO1011" t="str">
            <v>02</v>
          </cell>
        </row>
        <row r="1012">
          <cell r="DN1012" t="str">
            <v>0219</v>
          </cell>
          <cell r="DO1012" t="str">
            <v>02</v>
          </cell>
        </row>
        <row r="1013">
          <cell r="DN1013" t="str">
            <v>0201</v>
          </cell>
          <cell r="DO1013" t="str">
            <v>02</v>
          </cell>
        </row>
        <row r="1014">
          <cell r="DN1014" t="str">
            <v>0202</v>
          </cell>
          <cell r="DO1014" t="str">
            <v>02</v>
          </cell>
        </row>
        <row r="1015">
          <cell r="DN1015" t="str">
            <v>0203</v>
          </cell>
          <cell r="DO1015" t="str">
            <v>02</v>
          </cell>
        </row>
        <row r="1016">
          <cell r="DN1016" t="str">
            <v>0204</v>
          </cell>
          <cell r="DO1016" t="str">
            <v>02</v>
          </cell>
        </row>
        <row r="1017">
          <cell r="DN1017" t="str">
            <v>0205</v>
          </cell>
          <cell r="DO1017" t="str">
            <v>02</v>
          </cell>
        </row>
        <row r="1018">
          <cell r="DN1018" t="str">
            <v>0206</v>
          </cell>
          <cell r="DO1018" t="str">
            <v>02</v>
          </cell>
        </row>
        <row r="1019">
          <cell r="DN1019" t="str">
            <v>0207</v>
          </cell>
          <cell r="DO1019" t="str">
            <v>02</v>
          </cell>
        </row>
        <row r="1020">
          <cell r="DN1020" t="str">
            <v>0208</v>
          </cell>
          <cell r="DO1020" t="str">
            <v>02</v>
          </cell>
        </row>
        <row r="1021">
          <cell r="DN1021" t="str">
            <v>0209</v>
          </cell>
          <cell r="DO1021" t="str">
            <v>02</v>
          </cell>
        </row>
        <row r="1022">
          <cell r="DN1022" t="str">
            <v>0210</v>
          </cell>
          <cell r="DO1022" t="str">
            <v>02</v>
          </cell>
        </row>
        <row r="1023">
          <cell r="DN1023" t="str">
            <v>0211</v>
          </cell>
          <cell r="DO1023" t="str">
            <v>02</v>
          </cell>
        </row>
        <row r="1024">
          <cell r="DN1024" t="str">
            <v>0212</v>
          </cell>
          <cell r="DO1024" t="str">
            <v>02</v>
          </cell>
        </row>
        <row r="1025">
          <cell r="DN1025" t="str">
            <v>0213</v>
          </cell>
          <cell r="DO1025" t="str">
            <v>02</v>
          </cell>
        </row>
        <row r="1026">
          <cell r="DN1026" t="str">
            <v>0214</v>
          </cell>
          <cell r="DO1026" t="str">
            <v>02</v>
          </cell>
        </row>
        <row r="1027">
          <cell r="DN1027" t="str">
            <v>0215</v>
          </cell>
          <cell r="DO1027" t="str">
            <v>02</v>
          </cell>
        </row>
        <row r="1028">
          <cell r="DN1028" t="str">
            <v>0216</v>
          </cell>
          <cell r="DO1028" t="str">
            <v>02</v>
          </cell>
        </row>
        <row r="1029">
          <cell r="DN1029" t="str">
            <v>0217</v>
          </cell>
          <cell r="DO1029" t="str">
            <v>02</v>
          </cell>
        </row>
        <row r="1030">
          <cell r="DN1030" t="str">
            <v>0218</v>
          </cell>
          <cell r="DO1030" t="str">
            <v>02</v>
          </cell>
        </row>
        <row r="1031">
          <cell r="DN1031" t="str">
            <v>0219</v>
          </cell>
          <cell r="DO1031" t="str">
            <v>02</v>
          </cell>
        </row>
        <row r="1032">
          <cell r="DN1032" t="str">
            <v>0201</v>
          </cell>
          <cell r="DO1032" t="str">
            <v>02</v>
          </cell>
        </row>
        <row r="1033">
          <cell r="DN1033" t="str">
            <v>0202</v>
          </cell>
          <cell r="DO1033" t="str">
            <v>02</v>
          </cell>
        </row>
        <row r="1034">
          <cell r="DN1034" t="str">
            <v>0203</v>
          </cell>
          <cell r="DO1034" t="str">
            <v>02</v>
          </cell>
        </row>
        <row r="1035">
          <cell r="DN1035" t="str">
            <v>0204</v>
          </cell>
          <cell r="DO1035" t="str">
            <v>02</v>
          </cell>
        </row>
        <row r="1036">
          <cell r="DN1036" t="str">
            <v>0205</v>
          </cell>
          <cell r="DO1036" t="str">
            <v>02</v>
          </cell>
        </row>
        <row r="1037">
          <cell r="DN1037" t="str">
            <v>0206</v>
          </cell>
          <cell r="DO1037" t="str">
            <v>02</v>
          </cell>
        </row>
        <row r="1038">
          <cell r="DN1038" t="str">
            <v>0207</v>
          </cell>
          <cell r="DO1038" t="str">
            <v>02</v>
          </cell>
        </row>
        <row r="1039">
          <cell r="DN1039" t="str">
            <v>0208</v>
          </cell>
          <cell r="DO1039" t="str">
            <v>02</v>
          </cell>
        </row>
        <row r="1040">
          <cell r="DN1040" t="str">
            <v>0209</v>
          </cell>
          <cell r="DO1040" t="str">
            <v>02</v>
          </cell>
        </row>
        <row r="1041">
          <cell r="DN1041" t="str">
            <v>0210</v>
          </cell>
          <cell r="DO1041" t="str">
            <v>02</v>
          </cell>
        </row>
        <row r="1042">
          <cell r="DN1042" t="str">
            <v>0211</v>
          </cell>
          <cell r="DO1042" t="str">
            <v>02</v>
          </cell>
        </row>
        <row r="1043">
          <cell r="DN1043" t="str">
            <v>0212</v>
          </cell>
          <cell r="DO1043" t="str">
            <v>02</v>
          </cell>
        </row>
        <row r="1044">
          <cell r="DN1044" t="str">
            <v>0213</v>
          </cell>
          <cell r="DO1044" t="str">
            <v>02</v>
          </cell>
        </row>
        <row r="1045">
          <cell r="DN1045" t="str">
            <v>0214</v>
          </cell>
          <cell r="DO1045" t="str">
            <v>02</v>
          </cell>
        </row>
        <row r="1046">
          <cell r="DN1046" t="str">
            <v>0215</v>
          </cell>
          <cell r="DO1046" t="str">
            <v>02</v>
          </cell>
        </row>
        <row r="1047">
          <cell r="DN1047" t="str">
            <v>0216</v>
          </cell>
          <cell r="DO1047" t="str">
            <v>02</v>
          </cell>
        </row>
        <row r="1048">
          <cell r="DN1048" t="str">
            <v>0217</v>
          </cell>
          <cell r="DO1048" t="str">
            <v>02</v>
          </cell>
        </row>
        <row r="1049">
          <cell r="DN1049" t="str">
            <v>0218</v>
          </cell>
          <cell r="DO1049" t="str">
            <v>02</v>
          </cell>
        </row>
        <row r="1050">
          <cell r="DN1050" t="str">
            <v>0219</v>
          </cell>
          <cell r="DO1050" t="str">
            <v>02</v>
          </cell>
        </row>
        <row r="1051">
          <cell r="DN1051" t="str">
            <v>0201</v>
          </cell>
          <cell r="DO1051" t="str">
            <v>02</v>
          </cell>
        </row>
        <row r="1052">
          <cell r="DN1052" t="str">
            <v>0202</v>
          </cell>
          <cell r="DO1052" t="str">
            <v>02</v>
          </cell>
        </row>
        <row r="1053">
          <cell r="DN1053" t="str">
            <v>0203</v>
          </cell>
          <cell r="DO1053" t="str">
            <v>02</v>
          </cell>
        </row>
        <row r="1054">
          <cell r="DN1054" t="str">
            <v>0204</v>
          </cell>
          <cell r="DO1054" t="str">
            <v>02</v>
          </cell>
        </row>
        <row r="1055">
          <cell r="DN1055" t="str">
            <v>0205</v>
          </cell>
          <cell r="DO1055" t="str">
            <v>02</v>
          </cell>
        </row>
        <row r="1056">
          <cell r="DN1056" t="str">
            <v>0206</v>
          </cell>
          <cell r="DO1056" t="str">
            <v>02</v>
          </cell>
        </row>
        <row r="1057">
          <cell r="DN1057" t="str">
            <v>0207</v>
          </cell>
          <cell r="DO1057" t="str">
            <v>02</v>
          </cell>
        </row>
        <row r="1058">
          <cell r="DN1058" t="str">
            <v>0208</v>
          </cell>
          <cell r="DO1058" t="str">
            <v>02</v>
          </cell>
        </row>
        <row r="1059">
          <cell r="DN1059" t="str">
            <v>0209</v>
          </cell>
          <cell r="DO1059" t="str">
            <v>02</v>
          </cell>
        </row>
        <row r="1060">
          <cell r="DN1060" t="str">
            <v>0210</v>
          </cell>
          <cell r="DO1060" t="str">
            <v>02</v>
          </cell>
        </row>
        <row r="1061">
          <cell r="DN1061" t="str">
            <v>0211</v>
          </cell>
          <cell r="DO1061" t="str">
            <v>02</v>
          </cell>
        </row>
        <row r="1062">
          <cell r="DN1062" t="str">
            <v>0212</v>
          </cell>
          <cell r="DO1062" t="str">
            <v>02</v>
          </cell>
        </row>
        <row r="1063">
          <cell r="DN1063" t="str">
            <v>0213</v>
          </cell>
          <cell r="DO1063" t="str">
            <v>02</v>
          </cell>
        </row>
        <row r="1064">
          <cell r="DN1064" t="str">
            <v>0214</v>
          </cell>
          <cell r="DO1064" t="str">
            <v>02</v>
          </cell>
        </row>
        <row r="1065">
          <cell r="DN1065" t="str">
            <v>0215</v>
          </cell>
          <cell r="DO1065" t="str">
            <v>02</v>
          </cell>
        </row>
        <row r="1066">
          <cell r="DN1066" t="str">
            <v>0216</v>
          </cell>
          <cell r="DO1066" t="str">
            <v>02</v>
          </cell>
        </row>
        <row r="1067">
          <cell r="DN1067" t="str">
            <v>0217</v>
          </cell>
          <cell r="DO1067" t="str">
            <v>02</v>
          </cell>
        </row>
        <row r="1068">
          <cell r="DN1068" t="str">
            <v>0218</v>
          </cell>
          <cell r="DO1068" t="str">
            <v>02</v>
          </cell>
        </row>
        <row r="1069">
          <cell r="DN1069" t="str">
            <v>0219</v>
          </cell>
          <cell r="DO1069" t="str">
            <v>02</v>
          </cell>
        </row>
        <row r="1070">
          <cell r="DN1070" t="str">
            <v>0201</v>
          </cell>
          <cell r="DO1070" t="str">
            <v>02</v>
          </cell>
        </row>
        <row r="1071">
          <cell r="DN1071" t="str">
            <v>0202</v>
          </cell>
          <cell r="DO1071" t="str">
            <v>02</v>
          </cell>
        </row>
        <row r="1072">
          <cell r="DN1072" t="str">
            <v>0203</v>
          </cell>
          <cell r="DO1072" t="str">
            <v>02</v>
          </cell>
        </row>
        <row r="1073">
          <cell r="DN1073" t="str">
            <v>0204</v>
          </cell>
          <cell r="DO1073" t="str">
            <v>02</v>
          </cell>
        </row>
        <row r="1074">
          <cell r="DN1074" t="str">
            <v>0205</v>
          </cell>
          <cell r="DO1074" t="str">
            <v>02</v>
          </cell>
        </row>
        <row r="1075">
          <cell r="DN1075" t="str">
            <v>0206</v>
          </cell>
          <cell r="DO1075" t="str">
            <v>02</v>
          </cell>
        </row>
        <row r="1076">
          <cell r="DN1076" t="str">
            <v>0207</v>
          </cell>
          <cell r="DO1076" t="str">
            <v>02</v>
          </cell>
        </row>
        <row r="1077">
          <cell r="DN1077" t="str">
            <v>0208</v>
          </cell>
          <cell r="DO1077" t="str">
            <v>02</v>
          </cell>
        </row>
        <row r="1078">
          <cell r="DN1078" t="str">
            <v>0209</v>
          </cell>
          <cell r="DO1078" t="str">
            <v>02</v>
          </cell>
        </row>
        <row r="1079">
          <cell r="DN1079" t="str">
            <v>0210</v>
          </cell>
          <cell r="DO1079" t="str">
            <v>02</v>
          </cell>
        </row>
        <row r="1080">
          <cell r="DN1080" t="str">
            <v>0211</v>
          </cell>
          <cell r="DO1080" t="str">
            <v>02</v>
          </cell>
        </row>
        <row r="1081">
          <cell r="DN1081" t="str">
            <v>0212</v>
          </cell>
          <cell r="DO1081" t="str">
            <v>02</v>
          </cell>
        </row>
        <row r="1082">
          <cell r="DN1082" t="str">
            <v>0213</v>
          </cell>
          <cell r="DO1082" t="str">
            <v>02</v>
          </cell>
        </row>
        <row r="1083">
          <cell r="DN1083" t="str">
            <v>0214</v>
          </cell>
          <cell r="DO1083" t="str">
            <v>02</v>
          </cell>
        </row>
        <row r="1084">
          <cell r="DN1084" t="str">
            <v>0215</v>
          </cell>
          <cell r="DO1084" t="str">
            <v>02</v>
          </cell>
        </row>
        <row r="1085">
          <cell r="DN1085" t="str">
            <v>0216</v>
          </cell>
          <cell r="DO1085" t="str">
            <v>02</v>
          </cell>
        </row>
        <row r="1086">
          <cell r="DN1086" t="str">
            <v>0217</v>
          </cell>
          <cell r="DO1086" t="str">
            <v>02</v>
          </cell>
        </row>
        <row r="1087">
          <cell r="DN1087" t="str">
            <v>0218</v>
          </cell>
          <cell r="DO1087" t="str">
            <v>02</v>
          </cell>
        </row>
        <row r="1088">
          <cell r="DN1088" t="str">
            <v>0219</v>
          </cell>
          <cell r="DO1088" t="str">
            <v>02</v>
          </cell>
        </row>
        <row r="1089">
          <cell r="DN1089" t="str">
            <v>0201</v>
          </cell>
          <cell r="DO1089" t="str">
            <v>02</v>
          </cell>
        </row>
        <row r="1090">
          <cell r="DN1090" t="str">
            <v>0202</v>
          </cell>
          <cell r="DO1090" t="str">
            <v>02</v>
          </cell>
        </row>
        <row r="1091">
          <cell r="DN1091" t="str">
            <v>0203</v>
          </cell>
          <cell r="DO1091" t="str">
            <v>02</v>
          </cell>
        </row>
        <row r="1092">
          <cell r="DN1092" t="str">
            <v>0204</v>
          </cell>
          <cell r="DO1092" t="str">
            <v>02</v>
          </cell>
        </row>
        <row r="1093">
          <cell r="DN1093" t="str">
            <v>0205</v>
          </cell>
          <cell r="DO1093" t="str">
            <v>02</v>
          </cell>
        </row>
        <row r="1094">
          <cell r="DN1094" t="str">
            <v>0206</v>
          </cell>
          <cell r="DO1094" t="str">
            <v>02</v>
          </cell>
        </row>
        <row r="1095">
          <cell r="DN1095" t="str">
            <v>0207</v>
          </cell>
          <cell r="DO1095" t="str">
            <v>02</v>
          </cell>
        </row>
        <row r="1096">
          <cell r="DN1096" t="str">
            <v>0208</v>
          </cell>
          <cell r="DO1096" t="str">
            <v>02</v>
          </cell>
        </row>
        <row r="1097">
          <cell r="DN1097" t="str">
            <v>0209</v>
          </cell>
          <cell r="DO1097" t="str">
            <v>02</v>
          </cell>
        </row>
        <row r="1098">
          <cell r="DN1098" t="str">
            <v>0210</v>
          </cell>
          <cell r="DO1098" t="str">
            <v>02</v>
          </cell>
        </row>
        <row r="1099">
          <cell r="DN1099" t="str">
            <v>0211</v>
          </cell>
          <cell r="DO1099" t="str">
            <v>02</v>
          </cell>
        </row>
        <row r="1100">
          <cell r="DN1100" t="str">
            <v>0212</v>
          </cell>
          <cell r="DO1100" t="str">
            <v>02</v>
          </cell>
        </row>
        <row r="1101">
          <cell r="DN1101" t="str">
            <v>0213</v>
          </cell>
          <cell r="DO1101" t="str">
            <v>02</v>
          </cell>
        </row>
        <row r="1102">
          <cell r="DN1102" t="str">
            <v>0214</v>
          </cell>
          <cell r="DO1102" t="str">
            <v>02</v>
          </cell>
        </row>
        <row r="1103">
          <cell r="DN1103" t="str">
            <v>0215</v>
          </cell>
          <cell r="DO1103" t="str">
            <v>02</v>
          </cell>
        </row>
        <row r="1104">
          <cell r="DN1104" t="str">
            <v>0216</v>
          </cell>
          <cell r="DO1104" t="str">
            <v>02</v>
          </cell>
        </row>
        <row r="1105">
          <cell r="DN1105" t="str">
            <v>0217</v>
          </cell>
          <cell r="DO1105" t="str">
            <v>02</v>
          </cell>
        </row>
        <row r="1106">
          <cell r="DN1106" t="str">
            <v>0218</v>
          </cell>
          <cell r="DO1106" t="str">
            <v>02</v>
          </cell>
        </row>
        <row r="1107">
          <cell r="DN1107" t="str">
            <v>0219</v>
          </cell>
          <cell r="DO1107" t="str">
            <v>02</v>
          </cell>
        </row>
        <row r="1108">
          <cell r="DN1108" t="str">
            <v>0201</v>
          </cell>
          <cell r="DO1108" t="str">
            <v>02</v>
          </cell>
        </row>
        <row r="1109">
          <cell r="DN1109" t="str">
            <v>0202</v>
          </cell>
          <cell r="DO1109" t="str">
            <v>02</v>
          </cell>
        </row>
        <row r="1110">
          <cell r="DN1110" t="str">
            <v>0203</v>
          </cell>
          <cell r="DO1110" t="str">
            <v>02</v>
          </cell>
        </row>
        <row r="1111">
          <cell r="DN1111" t="str">
            <v>0204</v>
          </cell>
          <cell r="DO1111" t="str">
            <v>02</v>
          </cell>
        </row>
        <row r="1112">
          <cell r="DN1112" t="str">
            <v>0205</v>
          </cell>
          <cell r="DO1112" t="str">
            <v>02</v>
          </cell>
        </row>
        <row r="1113">
          <cell r="DN1113" t="str">
            <v>0206</v>
          </cell>
          <cell r="DO1113" t="str">
            <v>02</v>
          </cell>
        </row>
        <row r="1114">
          <cell r="DN1114" t="str">
            <v>0207</v>
          </cell>
          <cell r="DO1114" t="str">
            <v>02</v>
          </cell>
        </row>
        <row r="1115">
          <cell r="DN1115" t="str">
            <v>0208</v>
          </cell>
          <cell r="DO1115" t="str">
            <v>02</v>
          </cell>
        </row>
        <row r="1116">
          <cell r="DN1116" t="str">
            <v>0209</v>
          </cell>
          <cell r="DO1116" t="str">
            <v>02</v>
          </cell>
        </row>
        <row r="1117">
          <cell r="DN1117" t="str">
            <v>0210</v>
          </cell>
          <cell r="DO1117" t="str">
            <v>02</v>
          </cell>
        </row>
        <row r="1118">
          <cell r="DN1118" t="str">
            <v>0211</v>
          </cell>
          <cell r="DO1118" t="str">
            <v>02</v>
          </cell>
        </row>
        <row r="1119">
          <cell r="DN1119" t="str">
            <v>0212</v>
          </cell>
          <cell r="DO1119" t="str">
            <v>02</v>
          </cell>
        </row>
        <row r="1120">
          <cell r="DN1120" t="str">
            <v>0213</v>
          </cell>
          <cell r="DO1120" t="str">
            <v>02</v>
          </cell>
        </row>
        <row r="1121">
          <cell r="DN1121" t="str">
            <v>0214</v>
          </cell>
          <cell r="DO1121" t="str">
            <v>02</v>
          </cell>
        </row>
        <row r="1122">
          <cell r="DN1122" t="str">
            <v>0215</v>
          </cell>
          <cell r="DO1122" t="str">
            <v>02</v>
          </cell>
        </row>
        <row r="1123">
          <cell r="DN1123" t="str">
            <v>0216</v>
          </cell>
          <cell r="DO1123" t="str">
            <v>02</v>
          </cell>
        </row>
        <row r="1124">
          <cell r="DN1124" t="str">
            <v>0217</v>
          </cell>
          <cell r="DO1124" t="str">
            <v>02</v>
          </cell>
        </row>
        <row r="1125">
          <cell r="DN1125" t="str">
            <v>0218</v>
          </cell>
          <cell r="DO1125" t="str">
            <v>02</v>
          </cell>
        </row>
        <row r="1126">
          <cell r="DN1126" t="str">
            <v>0219</v>
          </cell>
          <cell r="DO1126" t="str">
            <v>02</v>
          </cell>
        </row>
        <row r="1127">
          <cell r="DN1127" t="str">
            <v>0301</v>
          </cell>
          <cell r="DO1127" t="str">
            <v>03</v>
          </cell>
        </row>
        <row r="1128">
          <cell r="DN1128" t="str">
            <v>0302</v>
          </cell>
          <cell r="DO1128" t="str">
            <v>03</v>
          </cell>
        </row>
        <row r="1129">
          <cell r="DN1129" t="str">
            <v>0303</v>
          </cell>
          <cell r="DO1129" t="str">
            <v>03</v>
          </cell>
        </row>
        <row r="1130">
          <cell r="DN1130" t="str">
            <v>0304</v>
          </cell>
          <cell r="DO1130" t="str">
            <v>03</v>
          </cell>
        </row>
        <row r="1131">
          <cell r="DN1131" t="str">
            <v>0305</v>
          </cell>
          <cell r="DO1131" t="str">
            <v>03</v>
          </cell>
        </row>
        <row r="1132">
          <cell r="DN1132" t="str">
            <v>0306</v>
          </cell>
          <cell r="DO1132" t="str">
            <v>03</v>
          </cell>
        </row>
        <row r="1133">
          <cell r="DN1133" t="str">
            <v>0307</v>
          </cell>
          <cell r="DO1133" t="str">
            <v>03</v>
          </cell>
        </row>
        <row r="1134">
          <cell r="DN1134" t="str">
            <v>0308</v>
          </cell>
          <cell r="DO1134" t="str">
            <v>03</v>
          </cell>
        </row>
        <row r="1135">
          <cell r="DN1135" t="str">
            <v>0309</v>
          </cell>
          <cell r="DO1135" t="str">
            <v>03</v>
          </cell>
        </row>
        <row r="1136">
          <cell r="DN1136" t="str">
            <v>0310</v>
          </cell>
          <cell r="DO1136" t="str">
            <v>03</v>
          </cell>
        </row>
        <row r="1137">
          <cell r="DN1137" t="str">
            <v>0311</v>
          </cell>
          <cell r="DO1137" t="str">
            <v>03</v>
          </cell>
        </row>
        <row r="1138">
          <cell r="DN1138" t="str">
            <v>0312</v>
          </cell>
          <cell r="DO1138" t="str">
            <v>03</v>
          </cell>
        </row>
        <row r="1139">
          <cell r="DN1139" t="str">
            <v>0313</v>
          </cell>
          <cell r="DO1139" t="str">
            <v>03</v>
          </cell>
        </row>
        <row r="1140">
          <cell r="DN1140" t="str">
            <v>0314</v>
          </cell>
          <cell r="DO1140" t="str">
            <v>03</v>
          </cell>
        </row>
        <row r="1141">
          <cell r="DN1141" t="str">
            <v>0315</v>
          </cell>
          <cell r="DO1141" t="str">
            <v>03</v>
          </cell>
        </row>
        <row r="1142">
          <cell r="DN1142" t="str">
            <v>0316</v>
          </cell>
          <cell r="DO1142" t="str">
            <v>03</v>
          </cell>
        </row>
        <row r="1143">
          <cell r="DN1143" t="str">
            <v>0317</v>
          </cell>
          <cell r="DO1143" t="str">
            <v>03</v>
          </cell>
        </row>
        <row r="1144">
          <cell r="DN1144" t="str">
            <v>0318</v>
          </cell>
          <cell r="DO1144" t="str">
            <v>03</v>
          </cell>
        </row>
        <row r="1145">
          <cell r="DN1145" t="str">
            <v>0319</v>
          </cell>
          <cell r="DO1145" t="str">
            <v>03</v>
          </cell>
        </row>
        <row r="1146">
          <cell r="DN1146" t="str">
            <v>0401</v>
          </cell>
          <cell r="DO1146" t="str">
            <v>04</v>
          </cell>
        </row>
        <row r="1147">
          <cell r="DN1147" t="str">
            <v>0402</v>
          </cell>
          <cell r="DO1147" t="str">
            <v>04</v>
          </cell>
        </row>
        <row r="1148">
          <cell r="DN1148" t="str">
            <v>0403</v>
          </cell>
          <cell r="DO1148" t="str">
            <v>04</v>
          </cell>
        </row>
        <row r="1149">
          <cell r="DN1149" t="str">
            <v>0404</v>
          </cell>
          <cell r="DO1149" t="str">
            <v>04</v>
          </cell>
        </row>
        <row r="1150">
          <cell r="DN1150" t="str">
            <v>0405</v>
          </cell>
          <cell r="DO1150" t="str">
            <v>04</v>
          </cell>
        </row>
        <row r="1151">
          <cell r="DN1151" t="str">
            <v>0406</v>
          </cell>
          <cell r="DO1151" t="str">
            <v>04</v>
          </cell>
        </row>
        <row r="1152">
          <cell r="DN1152" t="str">
            <v>0407</v>
          </cell>
          <cell r="DO1152" t="str">
            <v>04</v>
          </cell>
        </row>
        <row r="1153">
          <cell r="DN1153" t="str">
            <v>0408</v>
          </cell>
          <cell r="DO1153" t="str">
            <v>04</v>
          </cell>
        </row>
        <row r="1154">
          <cell r="DN1154" t="str">
            <v>0409</v>
          </cell>
          <cell r="DO1154" t="str">
            <v>04</v>
          </cell>
        </row>
        <row r="1155">
          <cell r="DN1155" t="str">
            <v>0410</v>
          </cell>
          <cell r="DO1155" t="str">
            <v>04</v>
          </cell>
        </row>
        <row r="1156">
          <cell r="DN1156" t="str">
            <v>0411</v>
          </cell>
          <cell r="DO1156" t="str">
            <v>04</v>
          </cell>
        </row>
        <row r="1157">
          <cell r="DN1157" t="str">
            <v>0412</v>
          </cell>
          <cell r="DO1157" t="str">
            <v>04</v>
          </cell>
        </row>
        <row r="1158">
          <cell r="DN1158" t="str">
            <v>0413</v>
          </cell>
          <cell r="DO1158" t="str">
            <v>04</v>
          </cell>
        </row>
        <row r="1159">
          <cell r="DN1159" t="str">
            <v>0414</v>
          </cell>
          <cell r="DO1159" t="str">
            <v>04</v>
          </cell>
        </row>
        <row r="1160">
          <cell r="DN1160" t="str">
            <v>0415</v>
          </cell>
          <cell r="DO1160" t="str">
            <v>04</v>
          </cell>
        </row>
        <row r="1161">
          <cell r="DN1161" t="str">
            <v>0416</v>
          </cell>
          <cell r="DO1161" t="str">
            <v>04</v>
          </cell>
        </row>
        <row r="1162">
          <cell r="DN1162" t="str">
            <v>0417</v>
          </cell>
          <cell r="DO1162" t="str">
            <v>04</v>
          </cell>
        </row>
        <row r="1163">
          <cell r="DN1163" t="str">
            <v>0418</v>
          </cell>
          <cell r="DO1163" t="str">
            <v>04</v>
          </cell>
        </row>
        <row r="1164">
          <cell r="DN1164" t="str">
            <v>0419</v>
          </cell>
          <cell r="DO1164" t="str">
            <v>04</v>
          </cell>
        </row>
        <row r="1165">
          <cell r="DN1165" t="str">
            <v>0501</v>
          </cell>
          <cell r="DO1165" t="str">
            <v>05</v>
          </cell>
        </row>
        <row r="1166">
          <cell r="DN1166" t="str">
            <v>0502</v>
          </cell>
          <cell r="DO1166" t="str">
            <v>05</v>
          </cell>
        </row>
        <row r="1167">
          <cell r="DN1167" t="str">
            <v>0503</v>
          </cell>
          <cell r="DO1167" t="str">
            <v>05</v>
          </cell>
        </row>
        <row r="1168">
          <cell r="DN1168" t="str">
            <v>0504</v>
          </cell>
          <cell r="DO1168" t="str">
            <v>05</v>
          </cell>
        </row>
        <row r="1169">
          <cell r="DN1169" t="str">
            <v>0505</v>
          </cell>
          <cell r="DO1169" t="str">
            <v>05</v>
          </cell>
        </row>
        <row r="1170">
          <cell r="DN1170" t="str">
            <v>0506</v>
          </cell>
          <cell r="DO1170" t="str">
            <v>05</v>
          </cell>
        </row>
        <row r="1171">
          <cell r="DN1171" t="str">
            <v>0507</v>
          </cell>
          <cell r="DO1171" t="str">
            <v>05</v>
          </cell>
        </row>
        <row r="1172">
          <cell r="DN1172" t="str">
            <v>0508</v>
          </cell>
          <cell r="DO1172" t="str">
            <v>05</v>
          </cell>
        </row>
        <row r="1173">
          <cell r="DN1173" t="str">
            <v>0509</v>
          </cell>
          <cell r="DO1173" t="str">
            <v>05</v>
          </cell>
        </row>
        <row r="1174">
          <cell r="DN1174" t="str">
            <v>0510</v>
          </cell>
          <cell r="DO1174" t="str">
            <v>05</v>
          </cell>
        </row>
        <row r="1175">
          <cell r="DN1175" t="str">
            <v>0511</v>
          </cell>
          <cell r="DO1175" t="str">
            <v>05</v>
          </cell>
        </row>
        <row r="1176">
          <cell r="DN1176" t="str">
            <v>0512</v>
          </cell>
          <cell r="DO1176" t="str">
            <v>05</v>
          </cell>
        </row>
        <row r="1177">
          <cell r="DN1177" t="str">
            <v>0513</v>
          </cell>
          <cell r="DO1177" t="str">
            <v>05</v>
          </cell>
        </row>
        <row r="1178">
          <cell r="DN1178" t="str">
            <v>0514</v>
          </cell>
          <cell r="DO1178" t="str">
            <v>05</v>
          </cell>
        </row>
        <row r="1179">
          <cell r="DN1179" t="str">
            <v>0515</v>
          </cell>
          <cell r="DO1179" t="str">
            <v>05</v>
          </cell>
        </row>
        <row r="1180">
          <cell r="DN1180" t="str">
            <v>0516</v>
          </cell>
          <cell r="DO1180" t="str">
            <v>05</v>
          </cell>
        </row>
        <row r="1181">
          <cell r="DN1181" t="str">
            <v>0517</v>
          </cell>
          <cell r="DO1181" t="str">
            <v>05</v>
          </cell>
        </row>
        <row r="1182">
          <cell r="DN1182" t="str">
            <v>0518</v>
          </cell>
          <cell r="DO1182" t="str">
            <v>05</v>
          </cell>
        </row>
        <row r="1183">
          <cell r="DN1183" t="str">
            <v>0519</v>
          </cell>
          <cell r="DO1183" t="str">
            <v>05</v>
          </cell>
        </row>
        <row r="1184">
          <cell r="DN1184" t="str">
            <v>0501</v>
          </cell>
          <cell r="DO1184" t="str">
            <v>05</v>
          </cell>
        </row>
        <row r="1185">
          <cell r="DN1185" t="str">
            <v>0502</v>
          </cell>
          <cell r="DO1185" t="str">
            <v>05</v>
          </cell>
        </row>
        <row r="1186">
          <cell r="DN1186" t="str">
            <v>0503</v>
          </cell>
          <cell r="DO1186" t="str">
            <v>05</v>
          </cell>
        </row>
        <row r="1187">
          <cell r="DN1187" t="str">
            <v>0504</v>
          </cell>
          <cell r="DO1187" t="str">
            <v>05</v>
          </cell>
        </row>
        <row r="1188">
          <cell r="DN1188" t="str">
            <v>0505</v>
          </cell>
          <cell r="DO1188" t="str">
            <v>05</v>
          </cell>
        </row>
        <row r="1189">
          <cell r="DN1189" t="str">
            <v>0506</v>
          </cell>
          <cell r="DO1189" t="str">
            <v>05</v>
          </cell>
        </row>
        <row r="1190">
          <cell r="DN1190" t="str">
            <v>0507</v>
          </cell>
          <cell r="DO1190" t="str">
            <v>05</v>
          </cell>
        </row>
        <row r="1191">
          <cell r="DN1191" t="str">
            <v>0508</v>
          </cell>
          <cell r="DO1191" t="str">
            <v>05</v>
          </cell>
        </row>
        <row r="1192">
          <cell r="DN1192" t="str">
            <v>0509</v>
          </cell>
          <cell r="DO1192" t="str">
            <v>05</v>
          </cell>
        </row>
        <row r="1193">
          <cell r="DN1193" t="str">
            <v>0510</v>
          </cell>
          <cell r="DO1193" t="str">
            <v>05</v>
          </cell>
        </row>
        <row r="1194">
          <cell r="DN1194" t="str">
            <v>0511</v>
          </cell>
          <cell r="DO1194" t="str">
            <v>05</v>
          </cell>
        </row>
        <row r="1195">
          <cell r="DN1195" t="str">
            <v>0512</v>
          </cell>
          <cell r="DO1195" t="str">
            <v>05</v>
          </cell>
        </row>
        <row r="1196">
          <cell r="DN1196" t="str">
            <v>0513</v>
          </cell>
          <cell r="DO1196" t="str">
            <v>05</v>
          </cell>
        </row>
        <row r="1197">
          <cell r="DN1197" t="str">
            <v>0514</v>
          </cell>
          <cell r="DO1197" t="str">
            <v>05</v>
          </cell>
        </row>
        <row r="1198">
          <cell r="DN1198" t="str">
            <v>0515</v>
          </cell>
          <cell r="DO1198" t="str">
            <v>05</v>
          </cell>
        </row>
        <row r="1199">
          <cell r="DN1199" t="str">
            <v>0516</v>
          </cell>
          <cell r="DO1199" t="str">
            <v>05</v>
          </cell>
        </row>
        <row r="1200">
          <cell r="DN1200" t="str">
            <v>0517</v>
          </cell>
          <cell r="DO1200" t="str">
            <v>05</v>
          </cell>
        </row>
        <row r="1201">
          <cell r="DN1201" t="str">
            <v>0518</v>
          </cell>
          <cell r="DO1201" t="str">
            <v>05</v>
          </cell>
        </row>
        <row r="1202">
          <cell r="DN1202" t="str">
            <v>0519</v>
          </cell>
          <cell r="DO1202" t="str">
            <v>05</v>
          </cell>
        </row>
        <row r="1203">
          <cell r="DN1203" t="str">
            <v>KIKI</v>
          </cell>
          <cell r="DO1203" t="str">
            <v>KI</v>
          </cell>
        </row>
        <row r="1204">
          <cell r="DN1204" t="str">
            <v>0101</v>
          </cell>
          <cell r="DO1204" t="str">
            <v>01</v>
          </cell>
        </row>
        <row r="1205">
          <cell r="DN1205" t="str">
            <v>0102</v>
          </cell>
          <cell r="DO1205" t="str">
            <v>01</v>
          </cell>
        </row>
        <row r="1206">
          <cell r="DN1206" t="str">
            <v>0103</v>
          </cell>
          <cell r="DO1206" t="str">
            <v>01</v>
          </cell>
        </row>
        <row r="1207">
          <cell r="DN1207" t="str">
            <v>0104</v>
          </cell>
          <cell r="DO1207" t="str">
            <v>01</v>
          </cell>
        </row>
        <row r="1208">
          <cell r="DN1208" t="str">
            <v>0105</v>
          </cell>
          <cell r="DO1208" t="str">
            <v>01</v>
          </cell>
        </row>
        <row r="1209">
          <cell r="DN1209" t="str">
            <v>0106</v>
          </cell>
          <cell r="DO1209" t="str">
            <v>01</v>
          </cell>
        </row>
        <row r="1210">
          <cell r="DN1210" t="str">
            <v>0107</v>
          </cell>
          <cell r="DO1210" t="str">
            <v>01</v>
          </cell>
        </row>
        <row r="1211">
          <cell r="DN1211" t="str">
            <v>0108</v>
          </cell>
          <cell r="DO1211" t="str">
            <v>01</v>
          </cell>
        </row>
        <row r="1212">
          <cell r="DN1212" t="str">
            <v>0109</v>
          </cell>
          <cell r="DO1212" t="str">
            <v>01</v>
          </cell>
        </row>
        <row r="1213">
          <cell r="DN1213" t="str">
            <v>0110</v>
          </cell>
          <cell r="DO1213" t="str">
            <v>01</v>
          </cell>
        </row>
        <row r="1214">
          <cell r="DN1214" t="str">
            <v>0111</v>
          </cell>
          <cell r="DO1214" t="str">
            <v>01</v>
          </cell>
        </row>
        <row r="1215">
          <cell r="DN1215" t="str">
            <v>0112</v>
          </cell>
          <cell r="DO1215" t="str">
            <v>01</v>
          </cell>
        </row>
        <row r="1216">
          <cell r="DN1216" t="str">
            <v>0113</v>
          </cell>
          <cell r="DO1216" t="str">
            <v>01</v>
          </cell>
        </row>
        <row r="1217">
          <cell r="DN1217" t="str">
            <v>0114</v>
          </cell>
          <cell r="DO1217" t="str">
            <v>01</v>
          </cell>
        </row>
        <row r="1218">
          <cell r="DN1218" t="str">
            <v>0115</v>
          </cell>
          <cell r="DO1218" t="str">
            <v>01</v>
          </cell>
        </row>
        <row r="1219">
          <cell r="DN1219" t="str">
            <v>0116</v>
          </cell>
          <cell r="DO1219" t="str">
            <v>01</v>
          </cell>
        </row>
        <row r="1220">
          <cell r="DN1220" t="str">
            <v>0117</v>
          </cell>
          <cell r="DO1220" t="str">
            <v>01</v>
          </cell>
        </row>
        <row r="1221">
          <cell r="DN1221" t="str">
            <v>0118</v>
          </cell>
          <cell r="DO1221" t="str">
            <v>01</v>
          </cell>
        </row>
        <row r="1222">
          <cell r="DN1222" t="str">
            <v>0119</v>
          </cell>
          <cell r="DO1222" t="str">
            <v>01</v>
          </cell>
        </row>
        <row r="1223">
          <cell r="DN1223" t="str">
            <v>0101</v>
          </cell>
          <cell r="DO1223" t="str">
            <v>01</v>
          </cell>
        </row>
        <row r="1224">
          <cell r="DN1224" t="str">
            <v>0102</v>
          </cell>
          <cell r="DO1224" t="str">
            <v>01</v>
          </cell>
        </row>
        <row r="1225">
          <cell r="DN1225" t="str">
            <v>0103</v>
          </cell>
          <cell r="DO1225" t="str">
            <v>01</v>
          </cell>
        </row>
        <row r="1226">
          <cell r="DN1226" t="str">
            <v>0104</v>
          </cell>
          <cell r="DO1226" t="str">
            <v>01</v>
          </cell>
        </row>
        <row r="1227">
          <cell r="DN1227" t="str">
            <v>0105</v>
          </cell>
          <cell r="DO1227" t="str">
            <v>01</v>
          </cell>
        </row>
        <row r="1228">
          <cell r="DN1228" t="str">
            <v>0106</v>
          </cell>
          <cell r="DO1228" t="str">
            <v>01</v>
          </cell>
        </row>
        <row r="1229">
          <cell r="DN1229" t="str">
            <v>0107</v>
          </cell>
          <cell r="DO1229" t="str">
            <v>01</v>
          </cell>
        </row>
        <row r="1230">
          <cell r="DN1230" t="str">
            <v>0108</v>
          </cell>
          <cell r="DO1230" t="str">
            <v>01</v>
          </cell>
        </row>
        <row r="1231">
          <cell r="DN1231" t="str">
            <v>0109</v>
          </cell>
          <cell r="DO1231" t="str">
            <v>01</v>
          </cell>
        </row>
        <row r="1232">
          <cell r="DN1232" t="str">
            <v>0110</v>
          </cell>
          <cell r="DO1232" t="str">
            <v>01</v>
          </cell>
        </row>
        <row r="1233">
          <cell r="DN1233" t="str">
            <v>0111</v>
          </cell>
          <cell r="DO1233" t="str">
            <v>01</v>
          </cell>
        </row>
        <row r="1234">
          <cell r="DN1234" t="str">
            <v>0112</v>
          </cell>
          <cell r="DO1234" t="str">
            <v>01</v>
          </cell>
        </row>
        <row r="1235">
          <cell r="DN1235" t="str">
            <v>0113</v>
          </cell>
          <cell r="DO1235" t="str">
            <v>01</v>
          </cell>
        </row>
        <row r="1236">
          <cell r="DN1236" t="str">
            <v>0114</v>
          </cell>
          <cell r="DO1236" t="str">
            <v>01</v>
          </cell>
        </row>
        <row r="1237">
          <cell r="DN1237" t="str">
            <v>0115</v>
          </cell>
          <cell r="DO1237" t="str">
            <v>01</v>
          </cell>
        </row>
        <row r="1238">
          <cell r="DN1238" t="str">
            <v>0116</v>
          </cell>
          <cell r="DO1238" t="str">
            <v>01</v>
          </cell>
        </row>
        <row r="1239">
          <cell r="DN1239" t="str">
            <v>0117</v>
          </cell>
          <cell r="DO1239" t="str">
            <v>01</v>
          </cell>
        </row>
        <row r="1240">
          <cell r="DN1240" t="str">
            <v>0118</v>
          </cell>
          <cell r="DO1240" t="str">
            <v>01</v>
          </cell>
        </row>
        <row r="1241">
          <cell r="DN1241" t="str">
            <v>0119</v>
          </cell>
          <cell r="DO1241" t="str">
            <v>01</v>
          </cell>
        </row>
        <row r="1242">
          <cell r="DN1242" t="str">
            <v>0101</v>
          </cell>
          <cell r="DO1242" t="str">
            <v>01</v>
          </cell>
        </row>
        <row r="1243">
          <cell r="DN1243" t="str">
            <v>0102</v>
          </cell>
          <cell r="DO1243" t="str">
            <v>01</v>
          </cell>
        </row>
        <row r="1244">
          <cell r="DN1244" t="str">
            <v>0103</v>
          </cell>
          <cell r="DO1244" t="str">
            <v>01</v>
          </cell>
        </row>
        <row r="1245">
          <cell r="DN1245" t="str">
            <v>0104</v>
          </cell>
          <cell r="DO1245" t="str">
            <v>01</v>
          </cell>
        </row>
        <row r="1246">
          <cell r="DN1246" t="str">
            <v>0105</v>
          </cell>
          <cell r="DO1246" t="str">
            <v>01</v>
          </cell>
        </row>
        <row r="1247">
          <cell r="DN1247" t="str">
            <v>0106</v>
          </cell>
          <cell r="DO1247" t="str">
            <v>01</v>
          </cell>
        </row>
        <row r="1248">
          <cell r="DN1248" t="str">
            <v>0107</v>
          </cell>
          <cell r="DO1248" t="str">
            <v>01</v>
          </cell>
        </row>
        <row r="1249">
          <cell r="DN1249" t="str">
            <v>0108</v>
          </cell>
          <cell r="DO1249" t="str">
            <v>01</v>
          </cell>
        </row>
        <row r="1250">
          <cell r="DN1250" t="str">
            <v>0109</v>
          </cell>
          <cell r="DO1250" t="str">
            <v>01</v>
          </cell>
        </row>
        <row r="1251">
          <cell r="DN1251" t="str">
            <v>0110</v>
          </cell>
          <cell r="DO1251" t="str">
            <v>01</v>
          </cell>
        </row>
        <row r="1252">
          <cell r="DN1252" t="str">
            <v>0111</v>
          </cell>
          <cell r="DO1252" t="str">
            <v>01</v>
          </cell>
        </row>
        <row r="1253">
          <cell r="DN1253" t="str">
            <v>0112</v>
          </cell>
          <cell r="DO1253" t="str">
            <v>01</v>
          </cell>
        </row>
        <row r="1254">
          <cell r="DN1254" t="str">
            <v>0113</v>
          </cell>
          <cell r="DO1254" t="str">
            <v>01</v>
          </cell>
        </row>
        <row r="1255">
          <cell r="DN1255" t="str">
            <v>0114</v>
          </cell>
          <cell r="DO1255" t="str">
            <v>01</v>
          </cell>
        </row>
        <row r="1256">
          <cell r="DN1256" t="str">
            <v>0115</v>
          </cell>
          <cell r="DO1256" t="str">
            <v>01</v>
          </cell>
        </row>
        <row r="1257">
          <cell r="DN1257" t="str">
            <v>0116</v>
          </cell>
          <cell r="DO1257" t="str">
            <v>01</v>
          </cell>
        </row>
        <row r="1258">
          <cell r="DN1258" t="str">
            <v>0117</v>
          </cell>
          <cell r="DO1258" t="str">
            <v>01</v>
          </cell>
        </row>
        <row r="1259">
          <cell r="DN1259" t="str">
            <v>0118</v>
          </cell>
          <cell r="DO1259" t="str">
            <v>01</v>
          </cell>
        </row>
        <row r="1260">
          <cell r="DN1260" t="str">
            <v>0119</v>
          </cell>
          <cell r="DO1260" t="str">
            <v>01</v>
          </cell>
        </row>
        <row r="1261">
          <cell r="DN1261" t="str">
            <v>0101</v>
          </cell>
          <cell r="DO1261" t="str">
            <v>01</v>
          </cell>
        </row>
        <row r="1262">
          <cell r="DN1262" t="str">
            <v>0102</v>
          </cell>
          <cell r="DO1262" t="str">
            <v>01</v>
          </cell>
        </row>
        <row r="1263">
          <cell r="DN1263" t="str">
            <v>0103</v>
          </cell>
          <cell r="DO1263" t="str">
            <v>01</v>
          </cell>
        </row>
        <row r="1264">
          <cell r="DN1264" t="str">
            <v>0104</v>
          </cell>
          <cell r="DO1264" t="str">
            <v>01</v>
          </cell>
        </row>
        <row r="1265">
          <cell r="DN1265" t="str">
            <v>0105</v>
          </cell>
          <cell r="DO1265" t="str">
            <v>01</v>
          </cell>
        </row>
        <row r="1266">
          <cell r="DN1266" t="str">
            <v>0106</v>
          </cell>
          <cell r="DO1266" t="str">
            <v>01</v>
          </cell>
        </row>
        <row r="1267">
          <cell r="DN1267" t="str">
            <v>0107</v>
          </cell>
          <cell r="DO1267" t="str">
            <v>01</v>
          </cell>
        </row>
        <row r="1268">
          <cell r="DN1268" t="str">
            <v>0108</v>
          </cell>
          <cell r="DO1268" t="str">
            <v>01</v>
          </cell>
        </row>
        <row r="1269">
          <cell r="DN1269" t="str">
            <v>0109</v>
          </cell>
          <cell r="DO1269" t="str">
            <v>01</v>
          </cell>
        </row>
        <row r="1270">
          <cell r="DN1270" t="str">
            <v>0110</v>
          </cell>
          <cell r="DO1270" t="str">
            <v>01</v>
          </cell>
        </row>
        <row r="1271">
          <cell r="DN1271" t="str">
            <v>0111</v>
          </cell>
          <cell r="DO1271" t="str">
            <v>01</v>
          </cell>
        </row>
        <row r="1272">
          <cell r="DN1272" t="str">
            <v>0112</v>
          </cell>
          <cell r="DO1272" t="str">
            <v>01</v>
          </cell>
        </row>
        <row r="1273">
          <cell r="DN1273" t="str">
            <v>0113</v>
          </cell>
          <cell r="DO1273" t="str">
            <v>01</v>
          </cell>
        </row>
        <row r="1274">
          <cell r="DN1274" t="str">
            <v>0114</v>
          </cell>
          <cell r="DO1274" t="str">
            <v>01</v>
          </cell>
        </row>
        <row r="1275">
          <cell r="DN1275" t="str">
            <v>0115</v>
          </cell>
          <cell r="DO1275" t="str">
            <v>01</v>
          </cell>
        </row>
        <row r="1276">
          <cell r="DN1276" t="str">
            <v>0116</v>
          </cell>
          <cell r="DO1276" t="str">
            <v>01</v>
          </cell>
        </row>
        <row r="1277">
          <cell r="DN1277" t="str">
            <v>0117</v>
          </cell>
          <cell r="DO1277" t="str">
            <v>01</v>
          </cell>
        </row>
        <row r="1278">
          <cell r="DN1278" t="str">
            <v>0118</v>
          </cell>
          <cell r="DO1278" t="str">
            <v>01</v>
          </cell>
        </row>
        <row r="1279">
          <cell r="DN1279" t="str">
            <v>0119</v>
          </cell>
          <cell r="DO1279" t="str">
            <v>01</v>
          </cell>
        </row>
        <row r="1280">
          <cell r="DN1280" t="str">
            <v>0101</v>
          </cell>
          <cell r="DO1280" t="str">
            <v>01</v>
          </cell>
        </row>
        <row r="1281">
          <cell r="DN1281" t="str">
            <v>0102</v>
          </cell>
          <cell r="DO1281" t="str">
            <v>01</v>
          </cell>
        </row>
        <row r="1282">
          <cell r="DN1282" t="str">
            <v>0103</v>
          </cell>
          <cell r="DO1282" t="str">
            <v>01</v>
          </cell>
        </row>
        <row r="1283">
          <cell r="DN1283" t="str">
            <v>0104</v>
          </cell>
          <cell r="DO1283" t="str">
            <v>01</v>
          </cell>
        </row>
        <row r="1284">
          <cell r="DN1284" t="str">
            <v>0105</v>
          </cell>
          <cell r="DO1284" t="str">
            <v>01</v>
          </cell>
        </row>
        <row r="1285">
          <cell r="DN1285" t="str">
            <v>0106</v>
          </cell>
          <cell r="DO1285" t="str">
            <v>01</v>
          </cell>
        </row>
        <row r="1286">
          <cell r="DN1286" t="str">
            <v>0107</v>
          </cell>
          <cell r="DO1286" t="str">
            <v>01</v>
          </cell>
        </row>
        <row r="1287">
          <cell r="DN1287" t="str">
            <v>0108</v>
          </cell>
          <cell r="DO1287" t="str">
            <v>01</v>
          </cell>
        </row>
        <row r="1288">
          <cell r="DN1288" t="str">
            <v>0109</v>
          </cell>
          <cell r="DO1288" t="str">
            <v>01</v>
          </cell>
        </row>
        <row r="1289">
          <cell r="DN1289" t="str">
            <v>0110</v>
          </cell>
          <cell r="DO1289" t="str">
            <v>01</v>
          </cell>
        </row>
        <row r="1290">
          <cell r="DN1290" t="str">
            <v>0111</v>
          </cell>
          <cell r="DO1290" t="str">
            <v>01</v>
          </cell>
        </row>
        <row r="1291">
          <cell r="DN1291" t="str">
            <v>0112</v>
          </cell>
          <cell r="DO1291" t="str">
            <v>01</v>
          </cell>
        </row>
        <row r="1292">
          <cell r="DN1292" t="str">
            <v>0113</v>
          </cell>
          <cell r="DO1292" t="str">
            <v>01</v>
          </cell>
        </row>
        <row r="1293">
          <cell r="DN1293" t="str">
            <v>0114</v>
          </cell>
          <cell r="DO1293" t="str">
            <v>01</v>
          </cell>
        </row>
        <row r="1294">
          <cell r="DN1294" t="str">
            <v>0115</v>
          </cell>
          <cell r="DO1294" t="str">
            <v>01</v>
          </cell>
        </row>
        <row r="1295">
          <cell r="DN1295" t="str">
            <v>0116</v>
          </cell>
          <cell r="DO1295" t="str">
            <v>01</v>
          </cell>
        </row>
        <row r="1296">
          <cell r="DN1296" t="str">
            <v>0117</v>
          </cell>
          <cell r="DO1296" t="str">
            <v>01</v>
          </cell>
        </row>
        <row r="1297">
          <cell r="DN1297" t="str">
            <v>0118</v>
          </cell>
          <cell r="DO1297" t="str">
            <v>01</v>
          </cell>
        </row>
        <row r="1298">
          <cell r="DN1298" t="str">
            <v>0119</v>
          </cell>
          <cell r="DO1298" t="str">
            <v>01</v>
          </cell>
        </row>
        <row r="1299">
          <cell r="DN1299" t="str">
            <v>0101</v>
          </cell>
          <cell r="DO1299" t="str">
            <v>01</v>
          </cell>
        </row>
        <row r="1300">
          <cell r="DN1300" t="str">
            <v>0102</v>
          </cell>
          <cell r="DO1300" t="str">
            <v>01</v>
          </cell>
        </row>
        <row r="1301">
          <cell r="DN1301" t="str">
            <v>0103</v>
          </cell>
          <cell r="DO1301" t="str">
            <v>01</v>
          </cell>
        </row>
        <row r="1302">
          <cell r="DN1302" t="str">
            <v>0104</v>
          </cell>
          <cell r="DO1302" t="str">
            <v>01</v>
          </cell>
        </row>
        <row r="1303">
          <cell r="DN1303" t="str">
            <v>0105</v>
          </cell>
          <cell r="DO1303" t="str">
            <v>01</v>
          </cell>
        </row>
        <row r="1304">
          <cell r="DN1304" t="str">
            <v>0106</v>
          </cell>
          <cell r="DO1304" t="str">
            <v>01</v>
          </cell>
        </row>
        <row r="1305">
          <cell r="DN1305" t="str">
            <v>0107</v>
          </cell>
          <cell r="DO1305" t="str">
            <v>01</v>
          </cell>
        </row>
        <row r="1306">
          <cell r="DN1306" t="str">
            <v>0108</v>
          </cell>
          <cell r="DO1306" t="str">
            <v>01</v>
          </cell>
        </row>
        <row r="1307">
          <cell r="DN1307" t="str">
            <v>0109</v>
          </cell>
          <cell r="DO1307" t="str">
            <v>01</v>
          </cell>
        </row>
        <row r="1308">
          <cell r="DN1308" t="str">
            <v>0110</v>
          </cell>
          <cell r="DO1308" t="str">
            <v>01</v>
          </cell>
        </row>
        <row r="1309">
          <cell r="DN1309" t="str">
            <v>0111</v>
          </cell>
          <cell r="DO1309" t="str">
            <v>01</v>
          </cell>
        </row>
        <row r="1310">
          <cell r="DN1310" t="str">
            <v>0112</v>
          </cell>
          <cell r="DO1310" t="str">
            <v>01</v>
          </cell>
        </row>
        <row r="1311">
          <cell r="DN1311" t="str">
            <v>0113</v>
          </cell>
          <cell r="DO1311" t="str">
            <v>01</v>
          </cell>
        </row>
        <row r="1312">
          <cell r="DN1312" t="str">
            <v>0114</v>
          </cell>
          <cell r="DO1312" t="str">
            <v>01</v>
          </cell>
        </row>
        <row r="1313">
          <cell r="DN1313" t="str">
            <v>0115</v>
          </cell>
          <cell r="DO1313" t="str">
            <v>01</v>
          </cell>
        </row>
        <row r="1314">
          <cell r="DN1314" t="str">
            <v>0116</v>
          </cell>
          <cell r="DO1314" t="str">
            <v>01</v>
          </cell>
        </row>
        <row r="1315">
          <cell r="DN1315" t="str">
            <v>0117</v>
          </cell>
          <cell r="DO1315" t="str">
            <v>01</v>
          </cell>
        </row>
        <row r="1316">
          <cell r="DN1316" t="str">
            <v>0118</v>
          </cell>
          <cell r="DO1316" t="str">
            <v>01</v>
          </cell>
        </row>
        <row r="1317">
          <cell r="DN1317" t="str">
            <v>0119</v>
          </cell>
          <cell r="DO1317" t="str">
            <v>01</v>
          </cell>
        </row>
        <row r="1318">
          <cell r="DN1318" t="str">
            <v>0101</v>
          </cell>
          <cell r="DO1318" t="str">
            <v>01</v>
          </cell>
        </row>
        <row r="1319">
          <cell r="DN1319" t="str">
            <v>0102</v>
          </cell>
          <cell r="DO1319" t="str">
            <v>01</v>
          </cell>
        </row>
        <row r="1320">
          <cell r="DN1320" t="str">
            <v>0103</v>
          </cell>
          <cell r="DO1320" t="str">
            <v>01</v>
          </cell>
        </row>
        <row r="1321">
          <cell r="DN1321" t="str">
            <v>0104</v>
          </cell>
          <cell r="DO1321" t="str">
            <v>01</v>
          </cell>
        </row>
        <row r="1322">
          <cell r="DN1322" t="str">
            <v>0105</v>
          </cell>
          <cell r="DO1322" t="str">
            <v>01</v>
          </cell>
        </row>
        <row r="1323">
          <cell r="DN1323" t="str">
            <v>0106</v>
          </cell>
          <cell r="DO1323" t="str">
            <v>01</v>
          </cell>
        </row>
        <row r="1324">
          <cell r="DN1324" t="str">
            <v>0107</v>
          </cell>
          <cell r="DO1324" t="str">
            <v>01</v>
          </cell>
        </row>
        <row r="1325">
          <cell r="DN1325" t="str">
            <v>0108</v>
          </cell>
          <cell r="DO1325" t="str">
            <v>01</v>
          </cell>
        </row>
        <row r="1326">
          <cell r="DN1326" t="str">
            <v>0109</v>
          </cell>
          <cell r="DO1326" t="str">
            <v>01</v>
          </cell>
        </row>
        <row r="1327">
          <cell r="DN1327" t="str">
            <v>0110</v>
          </cell>
          <cell r="DO1327" t="str">
            <v>01</v>
          </cell>
        </row>
        <row r="1328">
          <cell r="DN1328" t="str">
            <v>0111</v>
          </cell>
          <cell r="DO1328" t="str">
            <v>01</v>
          </cell>
        </row>
        <row r="1329">
          <cell r="DN1329" t="str">
            <v>0112</v>
          </cell>
          <cell r="DO1329" t="str">
            <v>01</v>
          </cell>
        </row>
        <row r="1330">
          <cell r="DN1330" t="str">
            <v>0113</v>
          </cell>
          <cell r="DO1330" t="str">
            <v>01</v>
          </cell>
        </row>
        <row r="1331">
          <cell r="DN1331" t="str">
            <v>0114</v>
          </cell>
          <cell r="DO1331" t="str">
            <v>01</v>
          </cell>
        </row>
        <row r="1332">
          <cell r="DN1332" t="str">
            <v>0115</v>
          </cell>
          <cell r="DO1332" t="str">
            <v>01</v>
          </cell>
        </row>
        <row r="1333">
          <cell r="DN1333" t="str">
            <v>0116</v>
          </cell>
          <cell r="DO1333" t="str">
            <v>01</v>
          </cell>
        </row>
        <row r="1334">
          <cell r="DN1334" t="str">
            <v>0117</v>
          </cell>
          <cell r="DO1334" t="str">
            <v>01</v>
          </cell>
        </row>
        <row r="1335">
          <cell r="DN1335" t="str">
            <v>0118</v>
          </cell>
          <cell r="DO1335" t="str">
            <v>01</v>
          </cell>
        </row>
        <row r="1336">
          <cell r="DN1336" t="str">
            <v>0119</v>
          </cell>
          <cell r="DO1336" t="str">
            <v>01</v>
          </cell>
        </row>
        <row r="1337">
          <cell r="DN1337" t="str">
            <v>0201</v>
          </cell>
          <cell r="DO1337" t="str">
            <v>02</v>
          </cell>
        </row>
        <row r="1338">
          <cell r="DN1338" t="str">
            <v>0202</v>
          </cell>
          <cell r="DO1338" t="str">
            <v>02</v>
          </cell>
        </row>
        <row r="1339">
          <cell r="DN1339" t="str">
            <v>0203</v>
          </cell>
          <cell r="DO1339" t="str">
            <v>02</v>
          </cell>
        </row>
        <row r="1340">
          <cell r="DN1340" t="str">
            <v>0204</v>
          </cell>
          <cell r="DO1340" t="str">
            <v>02</v>
          </cell>
        </row>
        <row r="1341">
          <cell r="DN1341" t="str">
            <v>0205</v>
          </cell>
          <cell r="DO1341" t="str">
            <v>02</v>
          </cell>
        </row>
        <row r="1342">
          <cell r="DN1342" t="str">
            <v>0206</v>
          </cell>
          <cell r="DO1342" t="str">
            <v>02</v>
          </cell>
        </row>
        <row r="1343">
          <cell r="DN1343" t="str">
            <v>0207</v>
          </cell>
          <cell r="DO1343" t="str">
            <v>02</v>
          </cell>
        </row>
        <row r="1344">
          <cell r="DN1344" t="str">
            <v>0208</v>
          </cell>
          <cell r="DO1344" t="str">
            <v>02</v>
          </cell>
        </row>
        <row r="1345">
          <cell r="DN1345" t="str">
            <v>0209</v>
          </cell>
          <cell r="DO1345" t="str">
            <v>02</v>
          </cell>
        </row>
        <row r="1346">
          <cell r="DN1346" t="str">
            <v>0210</v>
          </cell>
          <cell r="DO1346" t="str">
            <v>02</v>
          </cell>
        </row>
        <row r="1347">
          <cell r="DN1347" t="str">
            <v>0211</v>
          </cell>
          <cell r="DO1347" t="str">
            <v>02</v>
          </cell>
        </row>
        <row r="1348">
          <cell r="DN1348" t="str">
            <v>0212</v>
          </cell>
          <cell r="DO1348" t="str">
            <v>02</v>
          </cell>
        </row>
        <row r="1349">
          <cell r="DN1349" t="str">
            <v>0213</v>
          </cell>
          <cell r="DO1349" t="str">
            <v>02</v>
          </cell>
        </row>
        <row r="1350">
          <cell r="DN1350" t="str">
            <v>0214</v>
          </cell>
          <cell r="DO1350" t="str">
            <v>02</v>
          </cell>
        </row>
        <row r="1351">
          <cell r="DN1351" t="str">
            <v>0215</v>
          </cell>
          <cell r="DO1351" t="str">
            <v>02</v>
          </cell>
        </row>
        <row r="1352">
          <cell r="DN1352" t="str">
            <v>0216</v>
          </cell>
          <cell r="DO1352" t="str">
            <v>02</v>
          </cell>
        </row>
        <row r="1353">
          <cell r="DN1353" t="str">
            <v>0217</v>
          </cell>
          <cell r="DO1353" t="str">
            <v>02</v>
          </cell>
        </row>
        <row r="1354">
          <cell r="DN1354" t="str">
            <v>0218</v>
          </cell>
          <cell r="DO1354" t="str">
            <v>02</v>
          </cell>
        </row>
        <row r="1355">
          <cell r="DN1355" t="str">
            <v>0219</v>
          </cell>
          <cell r="DO1355" t="str">
            <v>02</v>
          </cell>
        </row>
        <row r="1356">
          <cell r="DN1356" t="str">
            <v>0201</v>
          </cell>
          <cell r="DO1356" t="str">
            <v>02</v>
          </cell>
        </row>
        <row r="1357">
          <cell r="DN1357" t="str">
            <v>0202</v>
          </cell>
          <cell r="DO1357" t="str">
            <v>02</v>
          </cell>
        </row>
        <row r="1358">
          <cell r="DN1358" t="str">
            <v>0203</v>
          </cell>
          <cell r="DO1358" t="str">
            <v>02</v>
          </cell>
        </row>
        <row r="1359">
          <cell r="DN1359" t="str">
            <v>0204</v>
          </cell>
          <cell r="DO1359" t="str">
            <v>02</v>
          </cell>
        </row>
        <row r="1360">
          <cell r="DN1360" t="str">
            <v>0205</v>
          </cell>
          <cell r="DO1360" t="str">
            <v>02</v>
          </cell>
        </row>
        <row r="1361">
          <cell r="DN1361" t="str">
            <v>0206</v>
          </cell>
          <cell r="DO1361" t="str">
            <v>02</v>
          </cell>
        </row>
        <row r="1362">
          <cell r="DN1362" t="str">
            <v>0207</v>
          </cell>
          <cell r="DO1362" t="str">
            <v>02</v>
          </cell>
        </row>
        <row r="1363">
          <cell r="DN1363" t="str">
            <v>0208</v>
          </cell>
          <cell r="DO1363" t="str">
            <v>02</v>
          </cell>
        </row>
        <row r="1364">
          <cell r="DN1364" t="str">
            <v>0209</v>
          </cell>
          <cell r="DO1364" t="str">
            <v>02</v>
          </cell>
        </row>
        <row r="1365">
          <cell r="DN1365" t="str">
            <v>0210</v>
          </cell>
          <cell r="DO1365" t="str">
            <v>02</v>
          </cell>
        </row>
        <row r="1366">
          <cell r="DN1366" t="str">
            <v>0211</v>
          </cell>
          <cell r="DO1366" t="str">
            <v>02</v>
          </cell>
        </row>
        <row r="1367">
          <cell r="DN1367" t="str">
            <v>0212</v>
          </cell>
          <cell r="DO1367" t="str">
            <v>02</v>
          </cell>
        </row>
        <row r="1368">
          <cell r="DN1368" t="str">
            <v>0213</v>
          </cell>
          <cell r="DO1368" t="str">
            <v>02</v>
          </cell>
        </row>
        <row r="1369">
          <cell r="DN1369" t="str">
            <v>0214</v>
          </cell>
          <cell r="DO1369" t="str">
            <v>02</v>
          </cell>
        </row>
        <row r="1370">
          <cell r="DN1370" t="str">
            <v>0215</v>
          </cell>
          <cell r="DO1370" t="str">
            <v>02</v>
          </cell>
        </row>
        <row r="1371">
          <cell r="DN1371" t="str">
            <v>0216</v>
          </cell>
          <cell r="DO1371" t="str">
            <v>02</v>
          </cell>
        </row>
        <row r="1372">
          <cell r="DN1372" t="str">
            <v>0217</v>
          </cell>
          <cell r="DO1372" t="str">
            <v>02</v>
          </cell>
        </row>
        <row r="1373">
          <cell r="DN1373" t="str">
            <v>0218</v>
          </cell>
          <cell r="DO1373" t="str">
            <v>02</v>
          </cell>
        </row>
        <row r="1374">
          <cell r="DN1374" t="str">
            <v>0219</v>
          </cell>
          <cell r="DO1374" t="str">
            <v>02</v>
          </cell>
        </row>
        <row r="1375">
          <cell r="DN1375" t="str">
            <v>0201</v>
          </cell>
          <cell r="DO1375" t="str">
            <v>02</v>
          </cell>
        </row>
        <row r="1376">
          <cell r="DN1376" t="str">
            <v>0202</v>
          </cell>
          <cell r="DO1376" t="str">
            <v>02</v>
          </cell>
        </row>
        <row r="1377">
          <cell r="DN1377" t="str">
            <v>0203</v>
          </cell>
          <cell r="DO1377" t="str">
            <v>02</v>
          </cell>
        </row>
        <row r="1378">
          <cell r="DN1378" t="str">
            <v>0204</v>
          </cell>
          <cell r="DO1378" t="str">
            <v>02</v>
          </cell>
        </row>
        <row r="1379">
          <cell r="DN1379" t="str">
            <v>0205</v>
          </cell>
          <cell r="DO1379" t="str">
            <v>02</v>
          </cell>
        </row>
        <row r="1380">
          <cell r="DN1380" t="str">
            <v>0206</v>
          </cell>
          <cell r="DO1380" t="str">
            <v>02</v>
          </cell>
        </row>
        <row r="1381">
          <cell r="DN1381" t="str">
            <v>0207</v>
          </cell>
          <cell r="DO1381" t="str">
            <v>02</v>
          </cell>
        </row>
        <row r="1382">
          <cell r="DN1382" t="str">
            <v>0208</v>
          </cell>
          <cell r="DO1382" t="str">
            <v>02</v>
          </cell>
        </row>
        <row r="1383">
          <cell r="DN1383" t="str">
            <v>0209</v>
          </cell>
          <cell r="DO1383" t="str">
            <v>02</v>
          </cell>
        </row>
        <row r="1384">
          <cell r="DN1384" t="str">
            <v>0210</v>
          </cell>
          <cell r="DO1384" t="str">
            <v>02</v>
          </cell>
        </row>
        <row r="1385">
          <cell r="DN1385" t="str">
            <v>0211</v>
          </cell>
          <cell r="DO1385" t="str">
            <v>02</v>
          </cell>
        </row>
        <row r="1386">
          <cell r="DN1386" t="str">
            <v>0212</v>
          </cell>
          <cell r="DO1386" t="str">
            <v>02</v>
          </cell>
        </row>
        <row r="1387">
          <cell r="DN1387" t="str">
            <v>0213</v>
          </cell>
          <cell r="DO1387" t="str">
            <v>02</v>
          </cell>
        </row>
        <row r="1388">
          <cell r="DN1388" t="str">
            <v>0214</v>
          </cell>
          <cell r="DO1388" t="str">
            <v>02</v>
          </cell>
        </row>
        <row r="1389">
          <cell r="DN1389" t="str">
            <v>0215</v>
          </cell>
          <cell r="DO1389" t="str">
            <v>02</v>
          </cell>
        </row>
        <row r="1390">
          <cell r="DN1390" t="str">
            <v>0216</v>
          </cell>
          <cell r="DO1390" t="str">
            <v>02</v>
          </cell>
        </row>
        <row r="1391">
          <cell r="DN1391" t="str">
            <v>0217</v>
          </cell>
          <cell r="DO1391" t="str">
            <v>02</v>
          </cell>
        </row>
        <row r="1392">
          <cell r="DN1392" t="str">
            <v>0218</v>
          </cell>
          <cell r="DO1392" t="str">
            <v>02</v>
          </cell>
        </row>
        <row r="1393">
          <cell r="DN1393" t="str">
            <v>0219</v>
          </cell>
          <cell r="DO1393" t="str">
            <v>02</v>
          </cell>
        </row>
        <row r="1394">
          <cell r="DN1394" t="str">
            <v>0201</v>
          </cell>
          <cell r="DO1394" t="str">
            <v>02</v>
          </cell>
        </row>
        <row r="1395">
          <cell r="DN1395" t="str">
            <v>0202</v>
          </cell>
          <cell r="DO1395" t="str">
            <v>02</v>
          </cell>
        </row>
        <row r="1396">
          <cell r="DN1396" t="str">
            <v>0203</v>
          </cell>
          <cell r="DO1396" t="str">
            <v>02</v>
          </cell>
        </row>
        <row r="1397">
          <cell r="DN1397" t="str">
            <v>0204</v>
          </cell>
          <cell r="DO1397" t="str">
            <v>02</v>
          </cell>
        </row>
        <row r="1398">
          <cell r="DN1398" t="str">
            <v>0205</v>
          </cell>
          <cell r="DO1398" t="str">
            <v>02</v>
          </cell>
        </row>
        <row r="1399">
          <cell r="DN1399" t="str">
            <v>0206</v>
          </cell>
          <cell r="DO1399" t="str">
            <v>02</v>
          </cell>
        </row>
        <row r="1400">
          <cell r="DN1400" t="str">
            <v>0207</v>
          </cell>
          <cell r="DO1400" t="str">
            <v>02</v>
          </cell>
        </row>
        <row r="1401">
          <cell r="DN1401" t="str">
            <v>0208</v>
          </cell>
          <cell r="DO1401" t="str">
            <v>02</v>
          </cell>
        </row>
        <row r="1402">
          <cell r="DN1402" t="str">
            <v>0209</v>
          </cell>
          <cell r="DO1402" t="str">
            <v>02</v>
          </cell>
        </row>
        <row r="1403">
          <cell r="DN1403" t="str">
            <v>0210</v>
          </cell>
          <cell r="DO1403" t="str">
            <v>02</v>
          </cell>
        </row>
        <row r="1404">
          <cell r="DN1404" t="str">
            <v>0211</v>
          </cell>
          <cell r="DO1404" t="str">
            <v>02</v>
          </cell>
        </row>
        <row r="1405">
          <cell r="DN1405" t="str">
            <v>0212</v>
          </cell>
          <cell r="DO1405" t="str">
            <v>02</v>
          </cell>
        </row>
        <row r="1406">
          <cell r="DN1406" t="str">
            <v>0213</v>
          </cell>
          <cell r="DO1406" t="str">
            <v>02</v>
          </cell>
        </row>
        <row r="1407">
          <cell r="DN1407" t="str">
            <v>0214</v>
          </cell>
          <cell r="DO1407" t="str">
            <v>02</v>
          </cell>
        </row>
        <row r="1408">
          <cell r="DN1408" t="str">
            <v>0215</v>
          </cell>
          <cell r="DO1408" t="str">
            <v>02</v>
          </cell>
        </row>
        <row r="1409">
          <cell r="DN1409" t="str">
            <v>0216</v>
          </cell>
          <cell r="DO1409" t="str">
            <v>02</v>
          </cell>
        </row>
        <row r="1410">
          <cell r="DN1410" t="str">
            <v>0217</v>
          </cell>
          <cell r="DO1410" t="str">
            <v>02</v>
          </cell>
        </row>
        <row r="1411">
          <cell r="DN1411" t="str">
            <v>0218</v>
          </cell>
          <cell r="DO1411" t="str">
            <v>02</v>
          </cell>
        </row>
        <row r="1412">
          <cell r="DN1412" t="str">
            <v>0219</v>
          </cell>
          <cell r="DO1412" t="str">
            <v>02</v>
          </cell>
        </row>
        <row r="1413">
          <cell r="DN1413" t="str">
            <v>0201</v>
          </cell>
          <cell r="DO1413" t="str">
            <v>02</v>
          </cell>
        </row>
        <row r="1414">
          <cell r="DN1414" t="str">
            <v>0202</v>
          </cell>
          <cell r="DO1414" t="str">
            <v>02</v>
          </cell>
        </row>
        <row r="1415">
          <cell r="DN1415" t="str">
            <v>0203</v>
          </cell>
          <cell r="DO1415" t="str">
            <v>02</v>
          </cell>
        </row>
        <row r="1416">
          <cell r="DN1416" t="str">
            <v>0204</v>
          </cell>
          <cell r="DO1416" t="str">
            <v>02</v>
          </cell>
        </row>
        <row r="1417">
          <cell r="DN1417" t="str">
            <v>0205</v>
          </cell>
          <cell r="DO1417" t="str">
            <v>02</v>
          </cell>
        </row>
        <row r="1418">
          <cell r="DN1418" t="str">
            <v>0206</v>
          </cell>
          <cell r="DO1418" t="str">
            <v>02</v>
          </cell>
        </row>
        <row r="1419">
          <cell r="DN1419" t="str">
            <v>0207</v>
          </cell>
          <cell r="DO1419" t="str">
            <v>02</v>
          </cell>
        </row>
        <row r="1420">
          <cell r="DN1420" t="str">
            <v>0208</v>
          </cell>
          <cell r="DO1420" t="str">
            <v>02</v>
          </cell>
        </row>
        <row r="1421">
          <cell r="DN1421" t="str">
            <v>0209</v>
          </cell>
          <cell r="DO1421" t="str">
            <v>02</v>
          </cell>
        </row>
        <row r="1422">
          <cell r="DN1422" t="str">
            <v>0210</v>
          </cell>
          <cell r="DO1422" t="str">
            <v>02</v>
          </cell>
        </row>
        <row r="1423">
          <cell r="DN1423" t="str">
            <v>0211</v>
          </cell>
          <cell r="DO1423" t="str">
            <v>02</v>
          </cell>
        </row>
        <row r="1424">
          <cell r="DN1424" t="str">
            <v>0212</v>
          </cell>
          <cell r="DO1424" t="str">
            <v>02</v>
          </cell>
        </row>
        <row r="1425">
          <cell r="DN1425" t="str">
            <v>0213</v>
          </cell>
          <cell r="DO1425" t="str">
            <v>02</v>
          </cell>
        </row>
        <row r="1426">
          <cell r="DN1426" t="str">
            <v>0214</v>
          </cell>
          <cell r="DO1426" t="str">
            <v>02</v>
          </cell>
        </row>
        <row r="1427">
          <cell r="DN1427" t="str">
            <v>0215</v>
          </cell>
          <cell r="DO1427" t="str">
            <v>02</v>
          </cell>
        </row>
        <row r="1428">
          <cell r="DN1428" t="str">
            <v>0216</v>
          </cell>
          <cell r="DO1428" t="str">
            <v>02</v>
          </cell>
        </row>
        <row r="1429">
          <cell r="DN1429" t="str">
            <v>0217</v>
          </cell>
          <cell r="DO1429" t="str">
            <v>02</v>
          </cell>
        </row>
        <row r="1430">
          <cell r="DN1430" t="str">
            <v>0218</v>
          </cell>
          <cell r="DO1430" t="str">
            <v>02</v>
          </cell>
        </row>
        <row r="1431">
          <cell r="DN1431" t="str">
            <v>0219</v>
          </cell>
          <cell r="DO1431" t="str">
            <v>02</v>
          </cell>
        </row>
        <row r="1432">
          <cell r="DN1432" t="str">
            <v>0201</v>
          </cell>
          <cell r="DO1432" t="str">
            <v>02</v>
          </cell>
        </row>
        <row r="1433">
          <cell r="DN1433" t="str">
            <v>0202</v>
          </cell>
          <cell r="DO1433" t="str">
            <v>02</v>
          </cell>
        </row>
        <row r="1434">
          <cell r="DN1434" t="str">
            <v>0203</v>
          </cell>
          <cell r="DO1434" t="str">
            <v>02</v>
          </cell>
        </row>
        <row r="1435">
          <cell r="DN1435" t="str">
            <v>0204</v>
          </cell>
          <cell r="DO1435" t="str">
            <v>02</v>
          </cell>
        </row>
        <row r="1436">
          <cell r="DN1436" t="str">
            <v>0205</v>
          </cell>
          <cell r="DO1436" t="str">
            <v>02</v>
          </cell>
        </row>
        <row r="1437">
          <cell r="DN1437" t="str">
            <v>0206</v>
          </cell>
          <cell r="DO1437" t="str">
            <v>02</v>
          </cell>
        </row>
        <row r="1438">
          <cell r="DN1438" t="str">
            <v>0207</v>
          </cell>
          <cell r="DO1438" t="str">
            <v>02</v>
          </cell>
        </row>
        <row r="1439">
          <cell r="DN1439" t="str">
            <v>0208</v>
          </cell>
          <cell r="DO1439" t="str">
            <v>02</v>
          </cell>
        </row>
        <row r="1440">
          <cell r="DN1440" t="str">
            <v>0209</v>
          </cell>
          <cell r="DO1440" t="str">
            <v>02</v>
          </cell>
        </row>
        <row r="1441">
          <cell r="DN1441" t="str">
            <v>0210</v>
          </cell>
          <cell r="DO1441" t="str">
            <v>02</v>
          </cell>
        </row>
        <row r="1442">
          <cell r="DN1442" t="str">
            <v>0211</v>
          </cell>
          <cell r="DO1442" t="str">
            <v>02</v>
          </cell>
        </row>
        <row r="1443">
          <cell r="DN1443" t="str">
            <v>0212</v>
          </cell>
          <cell r="DO1443" t="str">
            <v>02</v>
          </cell>
        </row>
        <row r="1444">
          <cell r="DN1444" t="str">
            <v>0213</v>
          </cell>
          <cell r="DO1444" t="str">
            <v>02</v>
          </cell>
        </row>
        <row r="1445">
          <cell r="DN1445" t="str">
            <v>0214</v>
          </cell>
          <cell r="DO1445" t="str">
            <v>02</v>
          </cell>
        </row>
        <row r="1446">
          <cell r="DN1446" t="str">
            <v>0215</v>
          </cell>
          <cell r="DO1446" t="str">
            <v>02</v>
          </cell>
        </row>
        <row r="1447">
          <cell r="DN1447" t="str">
            <v>0216</v>
          </cell>
          <cell r="DO1447" t="str">
            <v>02</v>
          </cell>
        </row>
        <row r="1448">
          <cell r="DN1448" t="str">
            <v>0217</v>
          </cell>
          <cell r="DO1448" t="str">
            <v>02</v>
          </cell>
        </row>
        <row r="1449">
          <cell r="DN1449" t="str">
            <v>0218</v>
          </cell>
          <cell r="DO1449" t="str">
            <v>02</v>
          </cell>
        </row>
        <row r="1450">
          <cell r="DN1450" t="str">
            <v>0219</v>
          </cell>
          <cell r="DO1450" t="str">
            <v>02</v>
          </cell>
        </row>
        <row r="1451">
          <cell r="DN1451" t="str">
            <v>0201</v>
          </cell>
          <cell r="DO1451" t="str">
            <v>02</v>
          </cell>
        </row>
        <row r="1452">
          <cell r="DN1452" t="str">
            <v>0202</v>
          </cell>
          <cell r="DO1452" t="str">
            <v>02</v>
          </cell>
        </row>
        <row r="1453">
          <cell r="DN1453" t="str">
            <v>0203</v>
          </cell>
          <cell r="DO1453" t="str">
            <v>02</v>
          </cell>
        </row>
        <row r="1454">
          <cell r="DN1454" t="str">
            <v>0204</v>
          </cell>
          <cell r="DO1454" t="str">
            <v>02</v>
          </cell>
        </row>
        <row r="1455">
          <cell r="DN1455" t="str">
            <v>0205</v>
          </cell>
          <cell r="DO1455" t="str">
            <v>02</v>
          </cell>
        </row>
        <row r="1456">
          <cell r="DN1456" t="str">
            <v>0206</v>
          </cell>
          <cell r="DO1456" t="str">
            <v>02</v>
          </cell>
        </row>
        <row r="1457">
          <cell r="DN1457" t="str">
            <v>0207</v>
          </cell>
          <cell r="DO1457" t="str">
            <v>02</v>
          </cell>
        </row>
        <row r="1458">
          <cell r="DN1458" t="str">
            <v>0208</v>
          </cell>
          <cell r="DO1458" t="str">
            <v>02</v>
          </cell>
        </row>
        <row r="1459">
          <cell r="DN1459" t="str">
            <v>0209</v>
          </cell>
          <cell r="DO1459" t="str">
            <v>02</v>
          </cell>
        </row>
        <row r="1460">
          <cell r="DN1460" t="str">
            <v>0210</v>
          </cell>
          <cell r="DO1460" t="str">
            <v>02</v>
          </cell>
        </row>
        <row r="1461">
          <cell r="DN1461" t="str">
            <v>0211</v>
          </cell>
          <cell r="DO1461" t="str">
            <v>02</v>
          </cell>
        </row>
        <row r="1462">
          <cell r="DN1462" t="str">
            <v>0212</v>
          </cell>
          <cell r="DO1462" t="str">
            <v>02</v>
          </cell>
        </row>
        <row r="1463">
          <cell r="DN1463" t="str">
            <v>0213</v>
          </cell>
          <cell r="DO1463" t="str">
            <v>02</v>
          </cell>
        </row>
        <row r="1464">
          <cell r="DN1464" t="str">
            <v>0214</v>
          </cell>
          <cell r="DO1464" t="str">
            <v>02</v>
          </cell>
        </row>
        <row r="1465">
          <cell r="DN1465" t="str">
            <v>0215</v>
          </cell>
          <cell r="DO1465" t="str">
            <v>02</v>
          </cell>
        </row>
        <row r="1466">
          <cell r="DN1466" t="str">
            <v>0216</v>
          </cell>
          <cell r="DO1466" t="str">
            <v>02</v>
          </cell>
        </row>
        <row r="1467">
          <cell r="DN1467" t="str">
            <v>0217</v>
          </cell>
          <cell r="DO1467" t="str">
            <v>02</v>
          </cell>
        </row>
        <row r="1468">
          <cell r="DN1468" t="str">
            <v>0218</v>
          </cell>
          <cell r="DO1468" t="str">
            <v>02</v>
          </cell>
        </row>
        <row r="1469">
          <cell r="DN1469" t="str">
            <v>0219</v>
          </cell>
          <cell r="DO1469" t="str">
            <v>02</v>
          </cell>
        </row>
        <row r="1470">
          <cell r="DN1470" t="str">
            <v>0201</v>
          </cell>
          <cell r="DO1470" t="str">
            <v>02</v>
          </cell>
        </row>
        <row r="1471">
          <cell r="DN1471" t="str">
            <v>0202</v>
          </cell>
          <cell r="DO1471" t="str">
            <v>02</v>
          </cell>
        </row>
        <row r="1472">
          <cell r="DN1472" t="str">
            <v>0203</v>
          </cell>
          <cell r="DO1472" t="str">
            <v>02</v>
          </cell>
        </row>
        <row r="1473">
          <cell r="DN1473" t="str">
            <v>0204</v>
          </cell>
          <cell r="DO1473" t="str">
            <v>02</v>
          </cell>
        </row>
        <row r="1474">
          <cell r="DN1474" t="str">
            <v>0205</v>
          </cell>
          <cell r="DO1474" t="str">
            <v>02</v>
          </cell>
        </row>
        <row r="1475">
          <cell r="DN1475" t="str">
            <v>0206</v>
          </cell>
          <cell r="DO1475" t="str">
            <v>02</v>
          </cell>
        </row>
        <row r="1476">
          <cell r="DN1476" t="str">
            <v>0207</v>
          </cell>
          <cell r="DO1476" t="str">
            <v>02</v>
          </cell>
        </row>
        <row r="1477">
          <cell r="DN1477" t="str">
            <v>0208</v>
          </cell>
          <cell r="DO1477" t="str">
            <v>02</v>
          </cell>
        </row>
        <row r="1478">
          <cell r="DN1478" t="str">
            <v>0209</v>
          </cell>
          <cell r="DO1478" t="str">
            <v>02</v>
          </cell>
        </row>
        <row r="1479">
          <cell r="DN1479" t="str">
            <v>0210</v>
          </cell>
          <cell r="DO1479" t="str">
            <v>02</v>
          </cell>
        </row>
        <row r="1480">
          <cell r="DN1480" t="str">
            <v>0211</v>
          </cell>
          <cell r="DO1480" t="str">
            <v>02</v>
          </cell>
        </row>
        <row r="1481">
          <cell r="DN1481" t="str">
            <v>0212</v>
          </cell>
          <cell r="DO1481" t="str">
            <v>02</v>
          </cell>
        </row>
        <row r="1482">
          <cell r="DN1482" t="str">
            <v>0213</v>
          </cell>
          <cell r="DO1482" t="str">
            <v>02</v>
          </cell>
        </row>
        <row r="1483">
          <cell r="DN1483" t="str">
            <v>0214</v>
          </cell>
          <cell r="DO1483" t="str">
            <v>02</v>
          </cell>
        </row>
        <row r="1484">
          <cell r="DN1484" t="str">
            <v>0215</v>
          </cell>
          <cell r="DO1484" t="str">
            <v>02</v>
          </cell>
        </row>
        <row r="1485">
          <cell r="DN1485" t="str">
            <v>0216</v>
          </cell>
          <cell r="DO1485" t="str">
            <v>02</v>
          </cell>
        </row>
        <row r="1486">
          <cell r="DN1486" t="str">
            <v>0217</v>
          </cell>
          <cell r="DO1486" t="str">
            <v>02</v>
          </cell>
        </row>
        <row r="1487">
          <cell r="DN1487" t="str">
            <v>0218</v>
          </cell>
          <cell r="DO1487" t="str">
            <v>02</v>
          </cell>
        </row>
        <row r="1488">
          <cell r="DN1488" t="str">
            <v>0219</v>
          </cell>
          <cell r="DO1488" t="str">
            <v>02</v>
          </cell>
        </row>
        <row r="1489">
          <cell r="DN1489" t="str">
            <v>0201</v>
          </cell>
          <cell r="DO1489" t="str">
            <v>02</v>
          </cell>
        </row>
        <row r="1490">
          <cell r="DN1490" t="str">
            <v>0202</v>
          </cell>
          <cell r="DO1490" t="str">
            <v>02</v>
          </cell>
        </row>
        <row r="1491">
          <cell r="DN1491" t="str">
            <v>0203</v>
          </cell>
          <cell r="DO1491" t="str">
            <v>02</v>
          </cell>
        </row>
        <row r="1492">
          <cell r="DN1492" t="str">
            <v>0204</v>
          </cell>
          <cell r="DO1492" t="str">
            <v>02</v>
          </cell>
        </row>
        <row r="1493">
          <cell r="DN1493" t="str">
            <v>0205</v>
          </cell>
          <cell r="DO1493" t="str">
            <v>02</v>
          </cell>
        </row>
        <row r="1494">
          <cell r="DN1494" t="str">
            <v>0206</v>
          </cell>
          <cell r="DO1494" t="str">
            <v>02</v>
          </cell>
        </row>
        <row r="1495">
          <cell r="DN1495" t="str">
            <v>0207</v>
          </cell>
          <cell r="DO1495" t="str">
            <v>02</v>
          </cell>
        </row>
        <row r="1496">
          <cell r="DN1496" t="str">
            <v>0208</v>
          </cell>
          <cell r="DO1496" t="str">
            <v>02</v>
          </cell>
        </row>
        <row r="1497">
          <cell r="DN1497" t="str">
            <v>0209</v>
          </cell>
          <cell r="DO1497" t="str">
            <v>02</v>
          </cell>
        </row>
        <row r="1498">
          <cell r="DN1498" t="str">
            <v>0210</v>
          </cell>
          <cell r="DO1498" t="str">
            <v>02</v>
          </cell>
        </row>
        <row r="1499">
          <cell r="DN1499" t="str">
            <v>0211</v>
          </cell>
          <cell r="DO1499" t="str">
            <v>02</v>
          </cell>
        </row>
        <row r="1500">
          <cell r="DN1500" t="str">
            <v>0212</v>
          </cell>
          <cell r="DO1500" t="str">
            <v>02</v>
          </cell>
        </row>
        <row r="1501">
          <cell r="DN1501" t="str">
            <v>0213</v>
          </cell>
          <cell r="DO1501" t="str">
            <v>02</v>
          </cell>
        </row>
        <row r="1502">
          <cell r="DN1502" t="str">
            <v>0214</v>
          </cell>
          <cell r="DO1502" t="str">
            <v>02</v>
          </cell>
        </row>
        <row r="1503">
          <cell r="DN1503" t="str">
            <v>0215</v>
          </cell>
          <cell r="DO1503" t="str">
            <v>02</v>
          </cell>
        </row>
        <row r="1504">
          <cell r="DN1504" t="str">
            <v>0216</v>
          </cell>
          <cell r="DO1504" t="str">
            <v>02</v>
          </cell>
        </row>
        <row r="1505">
          <cell r="DN1505" t="str">
            <v>0217</v>
          </cell>
          <cell r="DO1505" t="str">
            <v>02</v>
          </cell>
        </row>
        <row r="1506">
          <cell r="DN1506" t="str">
            <v>0218</v>
          </cell>
          <cell r="DO1506" t="str">
            <v>02</v>
          </cell>
        </row>
        <row r="1507">
          <cell r="DN1507" t="str">
            <v>0219</v>
          </cell>
          <cell r="DO1507" t="str">
            <v>02</v>
          </cell>
        </row>
        <row r="1508">
          <cell r="DN1508" t="str">
            <v>0201</v>
          </cell>
          <cell r="DO1508" t="str">
            <v>02</v>
          </cell>
        </row>
        <row r="1509">
          <cell r="DN1509" t="str">
            <v>0202</v>
          </cell>
          <cell r="DO1509" t="str">
            <v>02</v>
          </cell>
        </row>
        <row r="1510">
          <cell r="DN1510" t="str">
            <v>0203</v>
          </cell>
          <cell r="DO1510" t="str">
            <v>02</v>
          </cell>
        </row>
        <row r="1511">
          <cell r="DN1511" t="str">
            <v>0204</v>
          </cell>
          <cell r="DO1511" t="str">
            <v>02</v>
          </cell>
        </row>
        <row r="1512">
          <cell r="DN1512" t="str">
            <v>0205</v>
          </cell>
          <cell r="DO1512" t="str">
            <v>02</v>
          </cell>
        </row>
        <row r="1513">
          <cell r="DN1513" t="str">
            <v>0206</v>
          </cell>
          <cell r="DO1513" t="str">
            <v>02</v>
          </cell>
        </row>
        <row r="1514">
          <cell r="DN1514" t="str">
            <v>0207</v>
          </cell>
          <cell r="DO1514" t="str">
            <v>02</v>
          </cell>
        </row>
        <row r="1515">
          <cell r="DN1515" t="str">
            <v>0208</v>
          </cell>
          <cell r="DO1515" t="str">
            <v>02</v>
          </cell>
        </row>
        <row r="1516">
          <cell r="DN1516" t="str">
            <v>0209</v>
          </cell>
          <cell r="DO1516" t="str">
            <v>02</v>
          </cell>
        </row>
        <row r="1517">
          <cell r="DN1517" t="str">
            <v>0210</v>
          </cell>
          <cell r="DO1517" t="str">
            <v>02</v>
          </cell>
        </row>
        <row r="1518">
          <cell r="DN1518" t="str">
            <v>0211</v>
          </cell>
          <cell r="DO1518" t="str">
            <v>02</v>
          </cell>
        </row>
        <row r="1519">
          <cell r="DN1519" t="str">
            <v>0212</v>
          </cell>
          <cell r="DO1519" t="str">
            <v>02</v>
          </cell>
        </row>
        <row r="1520">
          <cell r="DN1520" t="str">
            <v>0213</v>
          </cell>
          <cell r="DO1520" t="str">
            <v>02</v>
          </cell>
        </row>
        <row r="1521">
          <cell r="DN1521" t="str">
            <v>0214</v>
          </cell>
          <cell r="DO1521" t="str">
            <v>02</v>
          </cell>
        </row>
        <row r="1522">
          <cell r="DN1522" t="str">
            <v>0215</v>
          </cell>
          <cell r="DO1522" t="str">
            <v>02</v>
          </cell>
        </row>
        <row r="1523">
          <cell r="DN1523" t="str">
            <v>0216</v>
          </cell>
          <cell r="DO1523" t="str">
            <v>02</v>
          </cell>
        </row>
        <row r="1524">
          <cell r="DN1524" t="str">
            <v>0217</v>
          </cell>
          <cell r="DO1524" t="str">
            <v>02</v>
          </cell>
        </row>
        <row r="1525">
          <cell r="DN1525" t="str">
            <v>0218</v>
          </cell>
          <cell r="DO1525" t="str">
            <v>02</v>
          </cell>
        </row>
        <row r="1526">
          <cell r="DN1526" t="str">
            <v>0219</v>
          </cell>
          <cell r="DO1526" t="str">
            <v>02</v>
          </cell>
        </row>
        <row r="1527">
          <cell r="DN1527" t="str">
            <v>0301</v>
          </cell>
          <cell r="DO1527" t="str">
            <v>03</v>
          </cell>
        </row>
        <row r="1528">
          <cell r="DN1528" t="str">
            <v>0302</v>
          </cell>
          <cell r="DO1528" t="str">
            <v>03</v>
          </cell>
        </row>
        <row r="1529">
          <cell r="DN1529" t="str">
            <v>0303</v>
          </cell>
          <cell r="DO1529" t="str">
            <v>03</v>
          </cell>
        </row>
        <row r="1530">
          <cell r="DN1530" t="str">
            <v>0304</v>
          </cell>
          <cell r="DO1530" t="str">
            <v>03</v>
          </cell>
        </row>
        <row r="1531">
          <cell r="DN1531" t="str">
            <v>0305</v>
          </cell>
          <cell r="DO1531" t="str">
            <v>03</v>
          </cell>
        </row>
        <row r="1532">
          <cell r="DN1532" t="str">
            <v>0306</v>
          </cell>
          <cell r="DO1532" t="str">
            <v>03</v>
          </cell>
        </row>
        <row r="1533">
          <cell r="DN1533" t="str">
            <v>0307</v>
          </cell>
          <cell r="DO1533" t="str">
            <v>03</v>
          </cell>
        </row>
        <row r="1534">
          <cell r="DN1534" t="str">
            <v>0308</v>
          </cell>
          <cell r="DO1534" t="str">
            <v>03</v>
          </cell>
        </row>
        <row r="1535">
          <cell r="DN1535" t="str">
            <v>0309</v>
          </cell>
          <cell r="DO1535" t="str">
            <v>03</v>
          </cell>
        </row>
        <row r="1536">
          <cell r="DN1536" t="str">
            <v>0310</v>
          </cell>
          <cell r="DO1536" t="str">
            <v>03</v>
          </cell>
        </row>
        <row r="1537">
          <cell r="DN1537" t="str">
            <v>0311</v>
          </cell>
          <cell r="DO1537" t="str">
            <v>03</v>
          </cell>
        </row>
        <row r="1538">
          <cell r="DN1538" t="str">
            <v>0312</v>
          </cell>
          <cell r="DO1538" t="str">
            <v>03</v>
          </cell>
        </row>
        <row r="1539">
          <cell r="DN1539" t="str">
            <v>0313</v>
          </cell>
          <cell r="DO1539" t="str">
            <v>03</v>
          </cell>
        </row>
        <row r="1540">
          <cell r="DN1540" t="str">
            <v>0314</v>
          </cell>
          <cell r="DO1540" t="str">
            <v>03</v>
          </cell>
        </row>
        <row r="1541">
          <cell r="DN1541" t="str">
            <v>0315</v>
          </cell>
          <cell r="DO1541" t="str">
            <v>03</v>
          </cell>
        </row>
        <row r="1542">
          <cell r="DN1542" t="str">
            <v>0316</v>
          </cell>
          <cell r="DO1542" t="str">
            <v>03</v>
          </cell>
        </row>
        <row r="1543">
          <cell r="DN1543" t="str">
            <v>0317</v>
          </cell>
          <cell r="DO1543" t="str">
            <v>03</v>
          </cell>
        </row>
        <row r="1544">
          <cell r="DN1544" t="str">
            <v>0318</v>
          </cell>
          <cell r="DO1544" t="str">
            <v>03</v>
          </cell>
        </row>
        <row r="1545">
          <cell r="DN1545" t="str">
            <v>0319</v>
          </cell>
          <cell r="DO1545" t="str">
            <v>03</v>
          </cell>
        </row>
        <row r="1546">
          <cell r="DN1546" t="str">
            <v>0401</v>
          </cell>
          <cell r="DO1546" t="str">
            <v>04</v>
          </cell>
        </row>
        <row r="1547">
          <cell r="DN1547" t="str">
            <v>0402</v>
          </cell>
          <cell r="DO1547" t="str">
            <v>04</v>
          </cell>
        </row>
        <row r="1548">
          <cell r="DN1548" t="str">
            <v>0403</v>
          </cell>
          <cell r="DO1548" t="str">
            <v>04</v>
          </cell>
        </row>
        <row r="1549">
          <cell r="DN1549" t="str">
            <v>0404</v>
          </cell>
          <cell r="DO1549" t="str">
            <v>04</v>
          </cell>
        </row>
        <row r="1550">
          <cell r="DN1550" t="str">
            <v>0405</v>
          </cell>
          <cell r="DO1550" t="str">
            <v>04</v>
          </cell>
        </row>
        <row r="1551">
          <cell r="DN1551" t="str">
            <v>0406</v>
          </cell>
          <cell r="DO1551" t="str">
            <v>04</v>
          </cell>
        </row>
        <row r="1552">
          <cell r="DN1552" t="str">
            <v>0407</v>
          </cell>
          <cell r="DO1552" t="str">
            <v>04</v>
          </cell>
        </row>
        <row r="1553">
          <cell r="DN1553" t="str">
            <v>0408</v>
          </cell>
          <cell r="DO1553" t="str">
            <v>04</v>
          </cell>
        </row>
        <row r="1554">
          <cell r="DN1554" t="str">
            <v>0409</v>
          </cell>
          <cell r="DO1554" t="str">
            <v>04</v>
          </cell>
        </row>
        <row r="1555">
          <cell r="DN1555" t="str">
            <v>0410</v>
          </cell>
          <cell r="DO1555" t="str">
            <v>04</v>
          </cell>
        </row>
        <row r="1556">
          <cell r="DN1556" t="str">
            <v>0411</v>
          </cell>
          <cell r="DO1556" t="str">
            <v>04</v>
          </cell>
        </row>
        <row r="1557">
          <cell r="DN1557" t="str">
            <v>0412</v>
          </cell>
          <cell r="DO1557" t="str">
            <v>04</v>
          </cell>
        </row>
        <row r="1558">
          <cell r="DN1558" t="str">
            <v>0413</v>
          </cell>
          <cell r="DO1558" t="str">
            <v>04</v>
          </cell>
        </row>
        <row r="1559">
          <cell r="DN1559" t="str">
            <v>0414</v>
          </cell>
          <cell r="DO1559" t="str">
            <v>04</v>
          </cell>
        </row>
        <row r="1560">
          <cell r="DN1560" t="str">
            <v>0415</v>
          </cell>
          <cell r="DO1560" t="str">
            <v>04</v>
          </cell>
        </row>
        <row r="1561">
          <cell r="DN1561" t="str">
            <v>0416</v>
          </cell>
          <cell r="DO1561" t="str">
            <v>04</v>
          </cell>
        </row>
        <row r="1562">
          <cell r="DN1562" t="str">
            <v>0417</v>
          </cell>
          <cell r="DO1562" t="str">
            <v>04</v>
          </cell>
        </row>
        <row r="1563">
          <cell r="DN1563" t="str">
            <v>0418</v>
          </cell>
          <cell r="DO1563" t="str">
            <v>04</v>
          </cell>
        </row>
        <row r="1564">
          <cell r="DN1564" t="str">
            <v>0419</v>
          </cell>
          <cell r="DO1564" t="str">
            <v>04</v>
          </cell>
        </row>
        <row r="1565">
          <cell r="DN1565" t="str">
            <v>0501</v>
          </cell>
          <cell r="DO1565" t="str">
            <v>05</v>
          </cell>
        </row>
        <row r="1566">
          <cell r="DN1566" t="str">
            <v>0502</v>
          </cell>
          <cell r="DO1566" t="str">
            <v>05</v>
          </cell>
        </row>
        <row r="1567">
          <cell r="DN1567" t="str">
            <v>0503</v>
          </cell>
          <cell r="DO1567" t="str">
            <v>05</v>
          </cell>
        </row>
        <row r="1568">
          <cell r="DN1568" t="str">
            <v>0504</v>
          </cell>
          <cell r="DO1568" t="str">
            <v>05</v>
          </cell>
        </row>
        <row r="1569">
          <cell r="DN1569" t="str">
            <v>0505</v>
          </cell>
          <cell r="DO1569" t="str">
            <v>05</v>
          </cell>
        </row>
        <row r="1570">
          <cell r="DN1570" t="str">
            <v>0506</v>
          </cell>
          <cell r="DO1570" t="str">
            <v>05</v>
          </cell>
        </row>
        <row r="1571">
          <cell r="DN1571" t="str">
            <v>0507</v>
          </cell>
          <cell r="DO1571" t="str">
            <v>05</v>
          </cell>
        </row>
        <row r="1572">
          <cell r="DN1572" t="str">
            <v>0508</v>
          </cell>
          <cell r="DO1572" t="str">
            <v>05</v>
          </cell>
        </row>
        <row r="1573">
          <cell r="DN1573" t="str">
            <v>0509</v>
          </cell>
          <cell r="DO1573" t="str">
            <v>05</v>
          </cell>
        </row>
        <row r="1574">
          <cell r="DN1574" t="str">
            <v>0510</v>
          </cell>
          <cell r="DO1574" t="str">
            <v>05</v>
          </cell>
        </row>
        <row r="1575">
          <cell r="DN1575" t="str">
            <v>0511</v>
          </cell>
          <cell r="DO1575" t="str">
            <v>05</v>
          </cell>
        </row>
        <row r="1576">
          <cell r="DN1576" t="str">
            <v>0512</v>
          </cell>
          <cell r="DO1576" t="str">
            <v>05</v>
          </cell>
        </row>
        <row r="1577">
          <cell r="DN1577" t="str">
            <v>0513</v>
          </cell>
          <cell r="DO1577" t="str">
            <v>05</v>
          </cell>
        </row>
        <row r="1578">
          <cell r="DN1578" t="str">
            <v>0514</v>
          </cell>
          <cell r="DO1578" t="str">
            <v>05</v>
          </cell>
        </row>
        <row r="1579">
          <cell r="DN1579" t="str">
            <v>0515</v>
          </cell>
          <cell r="DO1579" t="str">
            <v>05</v>
          </cell>
        </row>
        <row r="1580">
          <cell r="DN1580" t="str">
            <v>0516</v>
          </cell>
          <cell r="DO1580" t="str">
            <v>05</v>
          </cell>
        </row>
        <row r="1581">
          <cell r="DN1581" t="str">
            <v>0517</v>
          </cell>
          <cell r="DO1581" t="str">
            <v>05</v>
          </cell>
        </row>
        <row r="1582">
          <cell r="DN1582" t="str">
            <v>0518</v>
          </cell>
          <cell r="DO1582" t="str">
            <v>05</v>
          </cell>
        </row>
        <row r="1583">
          <cell r="DN1583" t="str">
            <v>0519</v>
          </cell>
          <cell r="DO1583" t="str">
            <v>05</v>
          </cell>
        </row>
        <row r="1584">
          <cell r="DN1584" t="str">
            <v>0501</v>
          </cell>
          <cell r="DO1584" t="str">
            <v>05</v>
          </cell>
        </row>
        <row r="1585">
          <cell r="DN1585" t="str">
            <v>0502</v>
          </cell>
          <cell r="DO1585" t="str">
            <v>05</v>
          </cell>
        </row>
        <row r="1586">
          <cell r="DN1586" t="str">
            <v>0503</v>
          </cell>
          <cell r="DO1586" t="str">
            <v>05</v>
          </cell>
        </row>
        <row r="1587">
          <cell r="DN1587" t="str">
            <v>0504</v>
          </cell>
          <cell r="DO1587" t="str">
            <v>05</v>
          </cell>
        </row>
        <row r="1588">
          <cell r="DN1588" t="str">
            <v>0505</v>
          </cell>
          <cell r="DO1588" t="str">
            <v>05</v>
          </cell>
        </row>
        <row r="1589">
          <cell r="DN1589" t="str">
            <v>0506</v>
          </cell>
          <cell r="DO1589" t="str">
            <v>05</v>
          </cell>
        </row>
        <row r="1590">
          <cell r="DN1590" t="str">
            <v>0507</v>
          </cell>
          <cell r="DO1590" t="str">
            <v>05</v>
          </cell>
        </row>
        <row r="1591">
          <cell r="DN1591" t="str">
            <v>0508</v>
          </cell>
          <cell r="DO1591" t="str">
            <v>05</v>
          </cell>
        </row>
        <row r="1592">
          <cell r="DN1592" t="str">
            <v>0509</v>
          </cell>
          <cell r="DO1592" t="str">
            <v>05</v>
          </cell>
        </row>
        <row r="1593">
          <cell r="DN1593" t="str">
            <v>0510</v>
          </cell>
          <cell r="DO1593" t="str">
            <v>05</v>
          </cell>
        </row>
        <row r="1594">
          <cell r="DN1594" t="str">
            <v>0511</v>
          </cell>
          <cell r="DO1594" t="str">
            <v>05</v>
          </cell>
        </row>
        <row r="1595">
          <cell r="DN1595" t="str">
            <v>0512</v>
          </cell>
          <cell r="DO1595" t="str">
            <v>05</v>
          </cell>
        </row>
        <row r="1596">
          <cell r="DN1596" t="str">
            <v>0513</v>
          </cell>
          <cell r="DO1596" t="str">
            <v>05</v>
          </cell>
        </row>
        <row r="1597">
          <cell r="DN1597" t="str">
            <v>0514</v>
          </cell>
          <cell r="DO1597" t="str">
            <v>05</v>
          </cell>
        </row>
        <row r="1598">
          <cell r="DN1598" t="str">
            <v>0515</v>
          </cell>
          <cell r="DO1598" t="str">
            <v>05</v>
          </cell>
        </row>
        <row r="1599">
          <cell r="DN1599" t="str">
            <v>0516</v>
          </cell>
          <cell r="DO1599" t="str">
            <v>05</v>
          </cell>
        </row>
        <row r="1600">
          <cell r="DN1600" t="str">
            <v>0517</v>
          </cell>
          <cell r="DO1600" t="str">
            <v>05</v>
          </cell>
        </row>
        <row r="1601">
          <cell r="DN1601" t="str">
            <v>0518</v>
          </cell>
          <cell r="DO1601" t="str">
            <v>05</v>
          </cell>
        </row>
        <row r="1602">
          <cell r="DN1602" t="str">
            <v>0519</v>
          </cell>
          <cell r="DO1602" t="str">
            <v>05</v>
          </cell>
        </row>
        <row r="1603">
          <cell r="DN1603" t="str">
            <v>KIKI</v>
          </cell>
          <cell r="DO1603" t="str">
            <v>KI</v>
          </cell>
        </row>
        <row r="1604">
          <cell r="DN1604" t="str">
            <v>0101</v>
          </cell>
          <cell r="DO1604" t="str">
            <v>01</v>
          </cell>
        </row>
        <row r="1605">
          <cell r="DN1605" t="str">
            <v>0102</v>
          </cell>
          <cell r="DO1605" t="str">
            <v>01</v>
          </cell>
        </row>
        <row r="1606">
          <cell r="DN1606" t="str">
            <v>0103</v>
          </cell>
          <cell r="DO1606" t="str">
            <v>01</v>
          </cell>
        </row>
        <row r="1607">
          <cell r="DN1607" t="str">
            <v>0104</v>
          </cell>
          <cell r="DO1607" t="str">
            <v>01</v>
          </cell>
        </row>
        <row r="1608">
          <cell r="DN1608" t="str">
            <v>0105</v>
          </cell>
          <cell r="DO1608" t="str">
            <v>01</v>
          </cell>
        </row>
        <row r="1609">
          <cell r="DN1609" t="str">
            <v>0106</v>
          </cell>
          <cell r="DO1609" t="str">
            <v>01</v>
          </cell>
        </row>
        <row r="1610">
          <cell r="DN1610" t="str">
            <v>0107</v>
          </cell>
          <cell r="DO1610" t="str">
            <v>01</v>
          </cell>
        </row>
        <row r="1611">
          <cell r="DN1611" t="str">
            <v>0108</v>
          </cell>
          <cell r="DO1611" t="str">
            <v>01</v>
          </cell>
        </row>
        <row r="1612">
          <cell r="DN1612" t="str">
            <v>0109</v>
          </cell>
          <cell r="DO1612" t="str">
            <v>01</v>
          </cell>
        </row>
        <row r="1613">
          <cell r="DN1613" t="str">
            <v>0110</v>
          </cell>
          <cell r="DO1613" t="str">
            <v>01</v>
          </cell>
        </row>
        <row r="1614">
          <cell r="DN1614" t="str">
            <v>0111</v>
          </cell>
          <cell r="DO1614" t="str">
            <v>01</v>
          </cell>
        </row>
        <row r="1615">
          <cell r="DN1615" t="str">
            <v>0112</v>
          </cell>
          <cell r="DO1615" t="str">
            <v>01</v>
          </cell>
        </row>
        <row r="1616">
          <cell r="DN1616" t="str">
            <v>0113</v>
          </cell>
          <cell r="DO1616" t="str">
            <v>01</v>
          </cell>
        </row>
        <row r="1617">
          <cell r="DN1617" t="str">
            <v>0114</v>
          </cell>
          <cell r="DO1617" t="str">
            <v>01</v>
          </cell>
        </row>
        <row r="1618">
          <cell r="DN1618" t="str">
            <v>0115</v>
          </cell>
          <cell r="DO1618" t="str">
            <v>01</v>
          </cell>
        </row>
        <row r="1619">
          <cell r="DN1619" t="str">
            <v>0116</v>
          </cell>
          <cell r="DO1619" t="str">
            <v>01</v>
          </cell>
        </row>
        <row r="1620">
          <cell r="DN1620" t="str">
            <v>0117</v>
          </cell>
          <cell r="DO1620" t="str">
            <v>01</v>
          </cell>
        </row>
        <row r="1621">
          <cell r="DN1621" t="str">
            <v>0118</v>
          </cell>
          <cell r="DO1621" t="str">
            <v>01</v>
          </cell>
        </row>
        <row r="1622">
          <cell r="DN1622" t="str">
            <v>0119</v>
          </cell>
          <cell r="DO1622" t="str">
            <v>01</v>
          </cell>
        </row>
        <row r="1623">
          <cell r="DN1623" t="str">
            <v>0101</v>
          </cell>
          <cell r="DO1623" t="str">
            <v>01</v>
          </cell>
        </row>
        <row r="1624">
          <cell r="DN1624" t="str">
            <v>0102</v>
          </cell>
          <cell r="DO1624" t="str">
            <v>01</v>
          </cell>
        </row>
        <row r="1625">
          <cell r="DN1625" t="str">
            <v>0103</v>
          </cell>
          <cell r="DO1625" t="str">
            <v>01</v>
          </cell>
        </row>
        <row r="1626">
          <cell r="DN1626" t="str">
            <v>0104</v>
          </cell>
          <cell r="DO1626" t="str">
            <v>01</v>
          </cell>
        </row>
        <row r="1627">
          <cell r="DN1627" t="str">
            <v>0105</v>
          </cell>
          <cell r="DO1627" t="str">
            <v>01</v>
          </cell>
        </row>
        <row r="1628">
          <cell r="DN1628" t="str">
            <v>0106</v>
          </cell>
          <cell r="DO1628" t="str">
            <v>01</v>
          </cell>
        </row>
        <row r="1629">
          <cell r="DN1629" t="str">
            <v>0107</v>
          </cell>
          <cell r="DO1629" t="str">
            <v>01</v>
          </cell>
        </row>
        <row r="1630">
          <cell r="DN1630" t="str">
            <v>0108</v>
          </cell>
          <cell r="DO1630" t="str">
            <v>01</v>
          </cell>
        </row>
        <row r="1631">
          <cell r="DN1631" t="str">
            <v>0109</v>
          </cell>
          <cell r="DO1631" t="str">
            <v>01</v>
          </cell>
        </row>
        <row r="1632">
          <cell r="DN1632" t="str">
            <v>0110</v>
          </cell>
          <cell r="DO1632" t="str">
            <v>01</v>
          </cell>
        </row>
        <row r="1633">
          <cell r="DN1633" t="str">
            <v>0111</v>
          </cell>
          <cell r="DO1633" t="str">
            <v>01</v>
          </cell>
        </row>
        <row r="1634">
          <cell r="DN1634" t="str">
            <v>0112</v>
          </cell>
          <cell r="DO1634" t="str">
            <v>01</v>
          </cell>
        </row>
        <row r="1635">
          <cell r="DN1635" t="str">
            <v>0113</v>
          </cell>
          <cell r="DO1635" t="str">
            <v>01</v>
          </cell>
        </row>
        <row r="1636">
          <cell r="DN1636" t="str">
            <v>0114</v>
          </cell>
          <cell r="DO1636" t="str">
            <v>01</v>
          </cell>
        </row>
        <row r="1637">
          <cell r="DN1637" t="str">
            <v>0115</v>
          </cell>
          <cell r="DO1637" t="str">
            <v>01</v>
          </cell>
        </row>
        <row r="1638">
          <cell r="DN1638" t="str">
            <v>0116</v>
          </cell>
          <cell r="DO1638" t="str">
            <v>01</v>
          </cell>
        </row>
        <row r="1639">
          <cell r="DN1639" t="str">
            <v>0117</v>
          </cell>
          <cell r="DO1639" t="str">
            <v>01</v>
          </cell>
        </row>
        <row r="1640">
          <cell r="DN1640" t="str">
            <v>0118</v>
          </cell>
          <cell r="DO1640" t="str">
            <v>01</v>
          </cell>
        </row>
        <row r="1641">
          <cell r="DN1641" t="str">
            <v>0119</v>
          </cell>
          <cell r="DO1641" t="str">
            <v>01</v>
          </cell>
        </row>
        <row r="1642">
          <cell r="DN1642" t="str">
            <v>0101</v>
          </cell>
          <cell r="DO1642" t="str">
            <v>01</v>
          </cell>
        </row>
        <row r="1643">
          <cell r="DN1643" t="str">
            <v>0102</v>
          </cell>
          <cell r="DO1643" t="str">
            <v>01</v>
          </cell>
        </row>
        <row r="1644">
          <cell r="DN1644" t="str">
            <v>0103</v>
          </cell>
          <cell r="DO1644" t="str">
            <v>01</v>
          </cell>
        </row>
        <row r="1645">
          <cell r="DN1645" t="str">
            <v>0104</v>
          </cell>
          <cell r="DO1645" t="str">
            <v>01</v>
          </cell>
        </row>
        <row r="1646">
          <cell r="DN1646" t="str">
            <v>0105</v>
          </cell>
          <cell r="DO1646" t="str">
            <v>01</v>
          </cell>
        </row>
        <row r="1647">
          <cell r="DN1647" t="str">
            <v>0106</v>
          </cell>
          <cell r="DO1647" t="str">
            <v>01</v>
          </cell>
        </row>
        <row r="1648">
          <cell r="DN1648" t="str">
            <v>0107</v>
          </cell>
          <cell r="DO1648" t="str">
            <v>01</v>
          </cell>
        </row>
        <row r="1649">
          <cell r="DN1649" t="str">
            <v>0108</v>
          </cell>
          <cell r="DO1649" t="str">
            <v>01</v>
          </cell>
        </row>
        <row r="1650">
          <cell r="DN1650" t="str">
            <v>0109</v>
          </cell>
          <cell r="DO1650" t="str">
            <v>01</v>
          </cell>
        </row>
        <row r="1651">
          <cell r="DN1651" t="str">
            <v>0110</v>
          </cell>
          <cell r="DO1651" t="str">
            <v>01</v>
          </cell>
        </row>
        <row r="1652">
          <cell r="DN1652" t="str">
            <v>0111</v>
          </cell>
          <cell r="DO1652" t="str">
            <v>01</v>
          </cell>
        </row>
        <row r="1653">
          <cell r="DN1653" t="str">
            <v>0112</v>
          </cell>
          <cell r="DO1653" t="str">
            <v>01</v>
          </cell>
        </row>
        <row r="1654">
          <cell r="DN1654" t="str">
            <v>0113</v>
          </cell>
          <cell r="DO1654" t="str">
            <v>01</v>
          </cell>
        </row>
        <row r="1655">
          <cell r="DN1655" t="str">
            <v>0114</v>
          </cell>
          <cell r="DO1655" t="str">
            <v>01</v>
          </cell>
        </row>
        <row r="1656">
          <cell r="DN1656" t="str">
            <v>0115</v>
          </cell>
          <cell r="DO1656" t="str">
            <v>01</v>
          </cell>
        </row>
        <row r="1657">
          <cell r="DN1657" t="str">
            <v>0116</v>
          </cell>
          <cell r="DO1657" t="str">
            <v>01</v>
          </cell>
        </row>
        <row r="1658">
          <cell r="DN1658" t="str">
            <v>0117</v>
          </cell>
          <cell r="DO1658" t="str">
            <v>01</v>
          </cell>
        </row>
        <row r="1659">
          <cell r="DN1659" t="str">
            <v>0118</v>
          </cell>
          <cell r="DO1659" t="str">
            <v>01</v>
          </cell>
        </row>
        <row r="1660">
          <cell r="DN1660" t="str">
            <v>0119</v>
          </cell>
          <cell r="DO1660" t="str">
            <v>01</v>
          </cell>
        </row>
        <row r="1661">
          <cell r="DN1661" t="str">
            <v>0101</v>
          </cell>
          <cell r="DO1661" t="str">
            <v>01</v>
          </cell>
        </row>
        <row r="1662">
          <cell r="DN1662" t="str">
            <v>0102</v>
          </cell>
          <cell r="DO1662" t="str">
            <v>01</v>
          </cell>
        </row>
        <row r="1663">
          <cell r="DN1663" t="str">
            <v>0103</v>
          </cell>
          <cell r="DO1663" t="str">
            <v>01</v>
          </cell>
        </row>
        <row r="1664">
          <cell r="DN1664" t="str">
            <v>0104</v>
          </cell>
          <cell r="DO1664" t="str">
            <v>01</v>
          </cell>
        </row>
        <row r="1665">
          <cell r="DN1665" t="str">
            <v>0105</v>
          </cell>
          <cell r="DO1665" t="str">
            <v>01</v>
          </cell>
        </row>
        <row r="1666">
          <cell r="DN1666" t="str">
            <v>0106</v>
          </cell>
          <cell r="DO1666" t="str">
            <v>01</v>
          </cell>
        </row>
        <row r="1667">
          <cell r="DN1667" t="str">
            <v>0107</v>
          </cell>
          <cell r="DO1667" t="str">
            <v>01</v>
          </cell>
        </row>
        <row r="1668">
          <cell r="DN1668" t="str">
            <v>0108</v>
          </cell>
          <cell r="DO1668" t="str">
            <v>01</v>
          </cell>
        </row>
        <row r="1669">
          <cell r="DN1669" t="str">
            <v>0109</v>
          </cell>
          <cell r="DO1669" t="str">
            <v>01</v>
          </cell>
        </row>
        <row r="1670">
          <cell r="DN1670" t="str">
            <v>0110</v>
          </cell>
          <cell r="DO1670" t="str">
            <v>01</v>
          </cell>
        </row>
        <row r="1671">
          <cell r="DN1671" t="str">
            <v>0111</v>
          </cell>
          <cell r="DO1671" t="str">
            <v>01</v>
          </cell>
        </row>
        <row r="1672">
          <cell r="DN1672" t="str">
            <v>0112</v>
          </cell>
          <cell r="DO1672" t="str">
            <v>01</v>
          </cell>
        </row>
        <row r="1673">
          <cell r="DN1673" t="str">
            <v>0113</v>
          </cell>
          <cell r="DO1673" t="str">
            <v>01</v>
          </cell>
        </row>
        <row r="1674">
          <cell r="DN1674" t="str">
            <v>0114</v>
          </cell>
          <cell r="DO1674" t="str">
            <v>01</v>
          </cell>
        </row>
        <row r="1675">
          <cell r="DN1675" t="str">
            <v>0115</v>
          </cell>
          <cell r="DO1675" t="str">
            <v>01</v>
          </cell>
        </row>
        <row r="1676">
          <cell r="DN1676" t="str">
            <v>0116</v>
          </cell>
          <cell r="DO1676" t="str">
            <v>01</v>
          </cell>
        </row>
        <row r="1677">
          <cell r="DN1677" t="str">
            <v>0117</v>
          </cell>
          <cell r="DO1677" t="str">
            <v>01</v>
          </cell>
        </row>
        <row r="1678">
          <cell r="DN1678" t="str">
            <v>0118</v>
          </cell>
          <cell r="DO1678" t="str">
            <v>01</v>
          </cell>
        </row>
        <row r="1679">
          <cell r="DN1679" t="str">
            <v>0119</v>
          </cell>
          <cell r="DO1679" t="str">
            <v>01</v>
          </cell>
        </row>
        <row r="1680">
          <cell r="DN1680" t="str">
            <v>0101</v>
          </cell>
          <cell r="DO1680" t="str">
            <v>01</v>
          </cell>
        </row>
        <row r="1681">
          <cell r="DN1681" t="str">
            <v>0102</v>
          </cell>
          <cell r="DO1681" t="str">
            <v>01</v>
          </cell>
        </row>
        <row r="1682">
          <cell r="DN1682" t="str">
            <v>0103</v>
          </cell>
          <cell r="DO1682" t="str">
            <v>01</v>
          </cell>
        </row>
        <row r="1683">
          <cell r="DN1683" t="str">
            <v>0104</v>
          </cell>
          <cell r="DO1683" t="str">
            <v>01</v>
          </cell>
        </row>
        <row r="1684">
          <cell r="DN1684" t="str">
            <v>0105</v>
          </cell>
          <cell r="DO1684" t="str">
            <v>01</v>
          </cell>
        </row>
        <row r="1685">
          <cell r="DN1685" t="str">
            <v>0106</v>
          </cell>
          <cell r="DO1685" t="str">
            <v>01</v>
          </cell>
        </row>
        <row r="1686">
          <cell r="DN1686" t="str">
            <v>0107</v>
          </cell>
          <cell r="DO1686" t="str">
            <v>01</v>
          </cell>
        </row>
        <row r="1687">
          <cell r="DN1687" t="str">
            <v>0108</v>
          </cell>
          <cell r="DO1687" t="str">
            <v>01</v>
          </cell>
        </row>
        <row r="1688">
          <cell r="DN1688" t="str">
            <v>0109</v>
          </cell>
          <cell r="DO1688" t="str">
            <v>01</v>
          </cell>
        </row>
        <row r="1689">
          <cell r="DN1689" t="str">
            <v>0110</v>
          </cell>
          <cell r="DO1689" t="str">
            <v>01</v>
          </cell>
        </row>
        <row r="1690">
          <cell r="DN1690" t="str">
            <v>0111</v>
          </cell>
          <cell r="DO1690" t="str">
            <v>01</v>
          </cell>
        </row>
        <row r="1691">
          <cell r="DN1691" t="str">
            <v>0112</v>
          </cell>
          <cell r="DO1691" t="str">
            <v>01</v>
          </cell>
        </row>
        <row r="1692">
          <cell r="DN1692" t="str">
            <v>0113</v>
          </cell>
          <cell r="DO1692" t="str">
            <v>01</v>
          </cell>
        </row>
        <row r="1693">
          <cell r="DN1693" t="str">
            <v>0114</v>
          </cell>
          <cell r="DO1693" t="str">
            <v>01</v>
          </cell>
        </row>
        <row r="1694">
          <cell r="DN1694" t="str">
            <v>0115</v>
          </cell>
          <cell r="DO1694" t="str">
            <v>01</v>
          </cell>
        </row>
        <row r="1695">
          <cell r="DN1695" t="str">
            <v>0116</v>
          </cell>
          <cell r="DO1695" t="str">
            <v>01</v>
          </cell>
        </row>
        <row r="1696">
          <cell r="DN1696" t="str">
            <v>0117</v>
          </cell>
          <cell r="DO1696" t="str">
            <v>01</v>
          </cell>
        </row>
        <row r="1697">
          <cell r="DN1697" t="str">
            <v>0118</v>
          </cell>
          <cell r="DO1697" t="str">
            <v>01</v>
          </cell>
        </row>
        <row r="1698">
          <cell r="DN1698" t="str">
            <v>0119</v>
          </cell>
          <cell r="DO1698" t="str">
            <v>01</v>
          </cell>
        </row>
        <row r="1699">
          <cell r="DN1699" t="str">
            <v>0101</v>
          </cell>
          <cell r="DO1699" t="str">
            <v>01</v>
          </cell>
        </row>
        <row r="1700">
          <cell r="DN1700" t="str">
            <v>0102</v>
          </cell>
          <cell r="DO1700" t="str">
            <v>01</v>
          </cell>
        </row>
        <row r="1701">
          <cell r="DN1701" t="str">
            <v>0103</v>
          </cell>
          <cell r="DO1701" t="str">
            <v>01</v>
          </cell>
        </row>
        <row r="1702">
          <cell r="DN1702" t="str">
            <v>0104</v>
          </cell>
          <cell r="DO1702" t="str">
            <v>01</v>
          </cell>
        </row>
        <row r="1703">
          <cell r="DN1703" t="str">
            <v>0105</v>
          </cell>
          <cell r="DO1703" t="str">
            <v>01</v>
          </cell>
        </row>
        <row r="1704">
          <cell r="DN1704" t="str">
            <v>0106</v>
          </cell>
          <cell r="DO1704" t="str">
            <v>01</v>
          </cell>
        </row>
        <row r="1705">
          <cell r="DN1705" t="str">
            <v>0107</v>
          </cell>
          <cell r="DO1705" t="str">
            <v>01</v>
          </cell>
        </row>
        <row r="1706">
          <cell r="DN1706" t="str">
            <v>0108</v>
          </cell>
          <cell r="DO1706" t="str">
            <v>01</v>
          </cell>
        </row>
        <row r="1707">
          <cell r="DN1707" t="str">
            <v>0109</v>
          </cell>
          <cell r="DO1707" t="str">
            <v>01</v>
          </cell>
        </row>
        <row r="1708">
          <cell r="DN1708" t="str">
            <v>0110</v>
          </cell>
          <cell r="DO1708" t="str">
            <v>01</v>
          </cell>
        </row>
        <row r="1709">
          <cell r="DN1709" t="str">
            <v>0111</v>
          </cell>
          <cell r="DO1709" t="str">
            <v>01</v>
          </cell>
        </row>
        <row r="1710">
          <cell r="DN1710" t="str">
            <v>0112</v>
          </cell>
          <cell r="DO1710" t="str">
            <v>01</v>
          </cell>
        </row>
        <row r="1711">
          <cell r="DN1711" t="str">
            <v>0113</v>
          </cell>
          <cell r="DO1711" t="str">
            <v>01</v>
          </cell>
        </row>
        <row r="1712">
          <cell r="DN1712" t="str">
            <v>0114</v>
          </cell>
          <cell r="DO1712" t="str">
            <v>01</v>
          </cell>
        </row>
        <row r="1713">
          <cell r="DN1713" t="str">
            <v>0115</v>
          </cell>
          <cell r="DO1713" t="str">
            <v>01</v>
          </cell>
        </row>
        <row r="1714">
          <cell r="DN1714" t="str">
            <v>0116</v>
          </cell>
          <cell r="DO1714" t="str">
            <v>01</v>
          </cell>
        </row>
        <row r="1715">
          <cell r="DN1715" t="str">
            <v>0117</v>
          </cell>
          <cell r="DO1715" t="str">
            <v>01</v>
          </cell>
        </row>
        <row r="1716">
          <cell r="DN1716" t="str">
            <v>0118</v>
          </cell>
          <cell r="DO1716" t="str">
            <v>01</v>
          </cell>
        </row>
        <row r="1717">
          <cell r="DN1717" t="str">
            <v>0119</v>
          </cell>
          <cell r="DO1717" t="str">
            <v>01</v>
          </cell>
        </row>
        <row r="1718">
          <cell r="DN1718" t="str">
            <v>0101</v>
          </cell>
          <cell r="DO1718" t="str">
            <v>01</v>
          </cell>
        </row>
        <row r="1719">
          <cell r="DN1719" t="str">
            <v>0102</v>
          </cell>
          <cell r="DO1719" t="str">
            <v>01</v>
          </cell>
        </row>
        <row r="1720">
          <cell r="DN1720" t="str">
            <v>0103</v>
          </cell>
          <cell r="DO1720" t="str">
            <v>01</v>
          </cell>
        </row>
        <row r="1721">
          <cell r="DN1721" t="str">
            <v>0104</v>
          </cell>
          <cell r="DO1721" t="str">
            <v>01</v>
          </cell>
        </row>
        <row r="1722">
          <cell r="DN1722" t="str">
            <v>0105</v>
          </cell>
          <cell r="DO1722" t="str">
            <v>01</v>
          </cell>
        </row>
        <row r="1723">
          <cell r="DN1723" t="str">
            <v>0106</v>
          </cell>
          <cell r="DO1723" t="str">
            <v>01</v>
          </cell>
        </row>
        <row r="1724">
          <cell r="DN1724" t="str">
            <v>0107</v>
          </cell>
          <cell r="DO1724" t="str">
            <v>01</v>
          </cell>
        </row>
        <row r="1725">
          <cell r="DN1725" t="str">
            <v>0108</v>
          </cell>
          <cell r="DO1725" t="str">
            <v>01</v>
          </cell>
        </row>
        <row r="1726">
          <cell r="DN1726" t="str">
            <v>0109</v>
          </cell>
          <cell r="DO1726" t="str">
            <v>01</v>
          </cell>
        </row>
        <row r="1727">
          <cell r="DN1727" t="str">
            <v>0110</v>
          </cell>
          <cell r="DO1727" t="str">
            <v>01</v>
          </cell>
        </row>
        <row r="1728">
          <cell r="DN1728" t="str">
            <v>0111</v>
          </cell>
          <cell r="DO1728" t="str">
            <v>01</v>
          </cell>
        </row>
        <row r="1729">
          <cell r="DN1729" t="str">
            <v>0112</v>
          </cell>
          <cell r="DO1729" t="str">
            <v>01</v>
          </cell>
        </row>
        <row r="1730">
          <cell r="DN1730" t="str">
            <v>0113</v>
          </cell>
          <cell r="DO1730" t="str">
            <v>01</v>
          </cell>
        </row>
        <row r="1731">
          <cell r="DN1731" t="str">
            <v>0114</v>
          </cell>
          <cell r="DO1731" t="str">
            <v>01</v>
          </cell>
        </row>
        <row r="1732">
          <cell r="DN1732" t="str">
            <v>0115</v>
          </cell>
          <cell r="DO1732" t="str">
            <v>01</v>
          </cell>
        </row>
        <row r="1733">
          <cell r="DN1733" t="str">
            <v>0116</v>
          </cell>
          <cell r="DO1733" t="str">
            <v>01</v>
          </cell>
        </row>
        <row r="1734">
          <cell r="DN1734" t="str">
            <v>0117</v>
          </cell>
          <cell r="DO1734" t="str">
            <v>01</v>
          </cell>
        </row>
        <row r="1735">
          <cell r="DN1735" t="str">
            <v>0118</v>
          </cell>
          <cell r="DO1735" t="str">
            <v>01</v>
          </cell>
        </row>
        <row r="1736">
          <cell r="DN1736" t="str">
            <v>0119</v>
          </cell>
          <cell r="DO1736" t="str">
            <v>01</v>
          </cell>
        </row>
        <row r="1737">
          <cell r="DN1737" t="str">
            <v>0201</v>
          </cell>
          <cell r="DO1737" t="str">
            <v>02</v>
          </cell>
        </row>
        <row r="1738">
          <cell r="DN1738" t="str">
            <v>0202</v>
          </cell>
          <cell r="DO1738" t="str">
            <v>02</v>
          </cell>
        </row>
        <row r="1739">
          <cell r="DN1739" t="str">
            <v>0203</v>
          </cell>
          <cell r="DO1739" t="str">
            <v>02</v>
          </cell>
        </row>
        <row r="1740">
          <cell r="DN1740" t="str">
            <v>0204</v>
          </cell>
          <cell r="DO1740" t="str">
            <v>02</v>
          </cell>
        </row>
        <row r="1741">
          <cell r="DN1741" t="str">
            <v>0205</v>
          </cell>
          <cell r="DO1741" t="str">
            <v>02</v>
          </cell>
        </row>
        <row r="1742">
          <cell r="DN1742" t="str">
            <v>0206</v>
          </cell>
          <cell r="DO1742" t="str">
            <v>02</v>
          </cell>
        </row>
        <row r="1743">
          <cell r="DN1743" t="str">
            <v>0207</v>
          </cell>
          <cell r="DO1743" t="str">
            <v>02</v>
          </cell>
        </row>
        <row r="1744">
          <cell r="DN1744" t="str">
            <v>0208</v>
          </cell>
          <cell r="DO1744" t="str">
            <v>02</v>
          </cell>
        </row>
        <row r="1745">
          <cell r="DN1745" t="str">
            <v>0209</v>
          </cell>
          <cell r="DO1745" t="str">
            <v>02</v>
          </cell>
        </row>
        <row r="1746">
          <cell r="DN1746" t="str">
            <v>0210</v>
          </cell>
          <cell r="DO1746" t="str">
            <v>02</v>
          </cell>
        </row>
        <row r="1747">
          <cell r="DN1747" t="str">
            <v>0211</v>
          </cell>
          <cell r="DO1747" t="str">
            <v>02</v>
          </cell>
        </row>
        <row r="1748">
          <cell r="DN1748" t="str">
            <v>0212</v>
          </cell>
          <cell r="DO1748" t="str">
            <v>02</v>
          </cell>
        </row>
        <row r="1749">
          <cell r="DN1749" t="str">
            <v>0213</v>
          </cell>
          <cell r="DO1749" t="str">
            <v>02</v>
          </cell>
        </row>
        <row r="1750">
          <cell r="DN1750" t="str">
            <v>0214</v>
          </cell>
          <cell r="DO1750" t="str">
            <v>02</v>
          </cell>
        </row>
        <row r="1751">
          <cell r="DN1751" t="str">
            <v>0215</v>
          </cell>
          <cell r="DO1751" t="str">
            <v>02</v>
          </cell>
        </row>
        <row r="1752">
          <cell r="DN1752" t="str">
            <v>0216</v>
          </cell>
          <cell r="DO1752" t="str">
            <v>02</v>
          </cell>
        </row>
        <row r="1753">
          <cell r="DN1753" t="str">
            <v>0217</v>
          </cell>
          <cell r="DO1753" t="str">
            <v>02</v>
          </cell>
        </row>
        <row r="1754">
          <cell r="DN1754" t="str">
            <v>0218</v>
          </cell>
          <cell r="DO1754" t="str">
            <v>02</v>
          </cell>
        </row>
        <row r="1755">
          <cell r="DN1755" t="str">
            <v>0219</v>
          </cell>
          <cell r="DO1755" t="str">
            <v>02</v>
          </cell>
        </row>
        <row r="1756">
          <cell r="DN1756" t="str">
            <v>0201</v>
          </cell>
          <cell r="DO1756" t="str">
            <v>02</v>
          </cell>
        </row>
        <row r="1757">
          <cell r="DN1757" t="str">
            <v>0202</v>
          </cell>
          <cell r="DO1757" t="str">
            <v>02</v>
          </cell>
        </row>
        <row r="1758">
          <cell r="DN1758" t="str">
            <v>0203</v>
          </cell>
          <cell r="DO1758" t="str">
            <v>02</v>
          </cell>
        </row>
        <row r="1759">
          <cell r="DN1759" t="str">
            <v>0204</v>
          </cell>
          <cell r="DO1759" t="str">
            <v>02</v>
          </cell>
        </row>
        <row r="1760">
          <cell r="DN1760" t="str">
            <v>0205</v>
          </cell>
          <cell r="DO1760" t="str">
            <v>02</v>
          </cell>
        </row>
        <row r="1761">
          <cell r="DN1761" t="str">
            <v>0206</v>
          </cell>
          <cell r="DO1761" t="str">
            <v>02</v>
          </cell>
        </row>
        <row r="1762">
          <cell r="DN1762" t="str">
            <v>0207</v>
          </cell>
          <cell r="DO1762" t="str">
            <v>02</v>
          </cell>
        </row>
        <row r="1763">
          <cell r="DN1763" t="str">
            <v>0208</v>
          </cell>
          <cell r="DO1763" t="str">
            <v>02</v>
          </cell>
        </row>
        <row r="1764">
          <cell r="DN1764" t="str">
            <v>0209</v>
          </cell>
          <cell r="DO1764" t="str">
            <v>02</v>
          </cell>
        </row>
        <row r="1765">
          <cell r="DN1765" t="str">
            <v>0210</v>
          </cell>
          <cell r="DO1765" t="str">
            <v>02</v>
          </cell>
        </row>
        <row r="1766">
          <cell r="DN1766" t="str">
            <v>0211</v>
          </cell>
          <cell r="DO1766" t="str">
            <v>02</v>
          </cell>
        </row>
        <row r="1767">
          <cell r="DN1767" t="str">
            <v>0212</v>
          </cell>
          <cell r="DO1767" t="str">
            <v>02</v>
          </cell>
        </row>
        <row r="1768">
          <cell r="DN1768" t="str">
            <v>0213</v>
          </cell>
          <cell r="DO1768" t="str">
            <v>02</v>
          </cell>
        </row>
        <row r="1769">
          <cell r="DN1769" t="str">
            <v>0214</v>
          </cell>
          <cell r="DO1769" t="str">
            <v>02</v>
          </cell>
        </row>
        <row r="1770">
          <cell r="DN1770" t="str">
            <v>0215</v>
          </cell>
          <cell r="DO1770" t="str">
            <v>02</v>
          </cell>
        </row>
        <row r="1771">
          <cell r="DN1771" t="str">
            <v>0216</v>
          </cell>
          <cell r="DO1771" t="str">
            <v>02</v>
          </cell>
        </row>
        <row r="1772">
          <cell r="DN1772" t="str">
            <v>0217</v>
          </cell>
          <cell r="DO1772" t="str">
            <v>02</v>
          </cell>
        </row>
        <row r="1773">
          <cell r="DN1773" t="str">
            <v>0218</v>
          </cell>
          <cell r="DO1773" t="str">
            <v>02</v>
          </cell>
        </row>
        <row r="1774">
          <cell r="DN1774" t="str">
            <v>0219</v>
          </cell>
          <cell r="DO1774" t="str">
            <v>02</v>
          </cell>
        </row>
        <row r="1775">
          <cell r="DN1775" t="str">
            <v>0201</v>
          </cell>
          <cell r="DO1775" t="str">
            <v>02</v>
          </cell>
        </row>
        <row r="1776">
          <cell r="DN1776" t="str">
            <v>0202</v>
          </cell>
          <cell r="DO1776" t="str">
            <v>02</v>
          </cell>
        </row>
        <row r="1777">
          <cell r="DN1777" t="str">
            <v>0203</v>
          </cell>
          <cell r="DO1777" t="str">
            <v>02</v>
          </cell>
        </row>
        <row r="1778">
          <cell r="DN1778" t="str">
            <v>0204</v>
          </cell>
          <cell r="DO1778" t="str">
            <v>02</v>
          </cell>
        </row>
        <row r="1779">
          <cell r="DN1779" t="str">
            <v>0205</v>
          </cell>
          <cell r="DO1779" t="str">
            <v>02</v>
          </cell>
        </row>
        <row r="1780">
          <cell r="DN1780" t="str">
            <v>0206</v>
          </cell>
          <cell r="DO1780" t="str">
            <v>02</v>
          </cell>
        </row>
        <row r="1781">
          <cell r="DN1781" t="str">
            <v>0207</v>
          </cell>
          <cell r="DO1781" t="str">
            <v>02</v>
          </cell>
        </row>
        <row r="1782">
          <cell r="DN1782" t="str">
            <v>0208</v>
          </cell>
          <cell r="DO1782" t="str">
            <v>02</v>
          </cell>
        </row>
        <row r="1783">
          <cell r="DN1783" t="str">
            <v>0209</v>
          </cell>
          <cell r="DO1783" t="str">
            <v>02</v>
          </cell>
        </row>
        <row r="1784">
          <cell r="DN1784" t="str">
            <v>0210</v>
          </cell>
          <cell r="DO1784" t="str">
            <v>02</v>
          </cell>
        </row>
        <row r="1785">
          <cell r="DN1785" t="str">
            <v>0211</v>
          </cell>
          <cell r="DO1785" t="str">
            <v>02</v>
          </cell>
        </row>
        <row r="1786">
          <cell r="DN1786" t="str">
            <v>0212</v>
          </cell>
          <cell r="DO1786" t="str">
            <v>02</v>
          </cell>
        </row>
        <row r="1787">
          <cell r="DN1787" t="str">
            <v>0213</v>
          </cell>
          <cell r="DO1787" t="str">
            <v>02</v>
          </cell>
        </row>
        <row r="1788">
          <cell r="DN1788" t="str">
            <v>0214</v>
          </cell>
          <cell r="DO1788" t="str">
            <v>02</v>
          </cell>
        </row>
        <row r="1789">
          <cell r="DN1789" t="str">
            <v>0215</v>
          </cell>
          <cell r="DO1789" t="str">
            <v>02</v>
          </cell>
        </row>
        <row r="1790">
          <cell r="DN1790" t="str">
            <v>0216</v>
          </cell>
          <cell r="DO1790" t="str">
            <v>02</v>
          </cell>
        </row>
        <row r="1791">
          <cell r="DN1791" t="str">
            <v>0217</v>
          </cell>
          <cell r="DO1791" t="str">
            <v>02</v>
          </cell>
        </row>
        <row r="1792">
          <cell r="DN1792" t="str">
            <v>0218</v>
          </cell>
          <cell r="DO1792" t="str">
            <v>02</v>
          </cell>
        </row>
        <row r="1793">
          <cell r="DN1793" t="str">
            <v>0219</v>
          </cell>
          <cell r="DO1793" t="str">
            <v>02</v>
          </cell>
        </row>
        <row r="1794">
          <cell r="DN1794" t="str">
            <v>0201</v>
          </cell>
          <cell r="DO1794" t="str">
            <v>02</v>
          </cell>
        </row>
        <row r="1795">
          <cell r="DN1795" t="str">
            <v>0202</v>
          </cell>
          <cell r="DO1795" t="str">
            <v>02</v>
          </cell>
        </row>
        <row r="1796">
          <cell r="DN1796" t="str">
            <v>0203</v>
          </cell>
          <cell r="DO1796" t="str">
            <v>02</v>
          </cell>
        </row>
        <row r="1797">
          <cell r="DN1797" t="str">
            <v>0204</v>
          </cell>
          <cell r="DO1797" t="str">
            <v>02</v>
          </cell>
        </row>
        <row r="1798">
          <cell r="DN1798" t="str">
            <v>0205</v>
          </cell>
          <cell r="DO1798" t="str">
            <v>02</v>
          </cell>
        </row>
        <row r="1799">
          <cell r="DN1799" t="str">
            <v>0206</v>
          </cell>
          <cell r="DO1799" t="str">
            <v>02</v>
          </cell>
        </row>
        <row r="1800">
          <cell r="DN1800" t="str">
            <v>0207</v>
          </cell>
          <cell r="DO1800" t="str">
            <v>02</v>
          </cell>
        </row>
        <row r="1801">
          <cell r="DN1801" t="str">
            <v>0208</v>
          </cell>
          <cell r="DO1801" t="str">
            <v>02</v>
          </cell>
        </row>
        <row r="1802">
          <cell r="DN1802" t="str">
            <v>0209</v>
          </cell>
          <cell r="DO1802" t="str">
            <v>02</v>
          </cell>
        </row>
        <row r="1803">
          <cell r="DN1803" t="str">
            <v>0210</v>
          </cell>
          <cell r="DO1803" t="str">
            <v>02</v>
          </cell>
        </row>
        <row r="1804">
          <cell r="DN1804" t="str">
            <v>0211</v>
          </cell>
          <cell r="DO1804" t="str">
            <v>02</v>
          </cell>
        </row>
        <row r="1805">
          <cell r="DN1805" t="str">
            <v>0212</v>
          </cell>
          <cell r="DO1805" t="str">
            <v>02</v>
          </cell>
        </row>
        <row r="1806">
          <cell r="DN1806" t="str">
            <v>0213</v>
          </cell>
          <cell r="DO1806" t="str">
            <v>02</v>
          </cell>
        </row>
        <row r="1807">
          <cell r="DN1807" t="str">
            <v>0214</v>
          </cell>
          <cell r="DO1807" t="str">
            <v>02</v>
          </cell>
        </row>
        <row r="1808">
          <cell r="DN1808" t="str">
            <v>0215</v>
          </cell>
          <cell r="DO1808" t="str">
            <v>02</v>
          </cell>
        </row>
        <row r="1809">
          <cell r="DN1809" t="str">
            <v>0216</v>
          </cell>
          <cell r="DO1809" t="str">
            <v>02</v>
          </cell>
        </row>
        <row r="1810">
          <cell r="DN1810" t="str">
            <v>0217</v>
          </cell>
          <cell r="DO1810" t="str">
            <v>02</v>
          </cell>
        </row>
        <row r="1811">
          <cell r="DN1811" t="str">
            <v>0218</v>
          </cell>
          <cell r="DO1811" t="str">
            <v>02</v>
          </cell>
        </row>
        <row r="1812">
          <cell r="DN1812" t="str">
            <v>0219</v>
          </cell>
          <cell r="DO1812" t="str">
            <v>02</v>
          </cell>
        </row>
        <row r="1813">
          <cell r="DN1813" t="str">
            <v>0201</v>
          </cell>
          <cell r="DO1813" t="str">
            <v>02</v>
          </cell>
        </row>
        <row r="1814">
          <cell r="DN1814" t="str">
            <v>0202</v>
          </cell>
          <cell r="DO1814" t="str">
            <v>02</v>
          </cell>
        </row>
        <row r="1815">
          <cell r="DN1815" t="str">
            <v>0203</v>
          </cell>
          <cell r="DO1815" t="str">
            <v>02</v>
          </cell>
        </row>
        <row r="1816">
          <cell r="DN1816" t="str">
            <v>0204</v>
          </cell>
          <cell r="DO1816" t="str">
            <v>02</v>
          </cell>
        </row>
        <row r="1817">
          <cell r="DN1817" t="str">
            <v>0205</v>
          </cell>
          <cell r="DO1817" t="str">
            <v>02</v>
          </cell>
        </row>
        <row r="1818">
          <cell r="DN1818" t="str">
            <v>0206</v>
          </cell>
          <cell r="DO1818" t="str">
            <v>02</v>
          </cell>
        </row>
        <row r="1819">
          <cell r="DN1819" t="str">
            <v>0207</v>
          </cell>
          <cell r="DO1819" t="str">
            <v>02</v>
          </cell>
        </row>
        <row r="1820">
          <cell r="DN1820" t="str">
            <v>0208</v>
          </cell>
          <cell r="DO1820" t="str">
            <v>02</v>
          </cell>
        </row>
        <row r="1821">
          <cell r="DN1821" t="str">
            <v>0209</v>
          </cell>
          <cell r="DO1821" t="str">
            <v>02</v>
          </cell>
        </row>
        <row r="1822">
          <cell r="DN1822" t="str">
            <v>0210</v>
          </cell>
          <cell r="DO1822" t="str">
            <v>02</v>
          </cell>
        </row>
        <row r="1823">
          <cell r="DN1823" t="str">
            <v>0211</v>
          </cell>
          <cell r="DO1823" t="str">
            <v>02</v>
          </cell>
        </row>
        <row r="1824">
          <cell r="DN1824" t="str">
            <v>0212</v>
          </cell>
          <cell r="DO1824" t="str">
            <v>02</v>
          </cell>
        </row>
        <row r="1825">
          <cell r="DN1825" t="str">
            <v>0213</v>
          </cell>
          <cell r="DO1825" t="str">
            <v>02</v>
          </cell>
        </row>
        <row r="1826">
          <cell r="DN1826" t="str">
            <v>0214</v>
          </cell>
          <cell r="DO1826" t="str">
            <v>02</v>
          </cell>
        </row>
        <row r="1827">
          <cell r="DN1827" t="str">
            <v>0215</v>
          </cell>
          <cell r="DO1827" t="str">
            <v>02</v>
          </cell>
        </row>
        <row r="1828">
          <cell r="DN1828" t="str">
            <v>0216</v>
          </cell>
          <cell r="DO1828" t="str">
            <v>02</v>
          </cell>
        </row>
        <row r="1829">
          <cell r="DN1829" t="str">
            <v>0217</v>
          </cell>
          <cell r="DO1829" t="str">
            <v>02</v>
          </cell>
        </row>
        <row r="1830">
          <cell r="DN1830" t="str">
            <v>0218</v>
          </cell>
          <cell r="DO1830" t="str">
            <v>02</v>
          </cell>
        </row>
        <row r="1831">
          <cell r="DN1831" t="str">
            <v>0219</v>
          </cell>
          <cell r="DO1831" t="str">
            <v>02</v>
          </cell>
        </row>
        <row r="1832">
          <cell r="DN1832" t="str">
            <v>0201</v>
          </cell>
          <cell r="DO1832" t="str">
            <v>02</v>
          </cell>
        </row>
        <row r="1833">
          <cell r="DN1833" t="str">
            <v>0202</v>
          </cell>
          <cell r="DO1833" t="str">
            <v>02</v>
          </cell>
        </row>
        <row r="1834">
          <cell r="DN1834" t="str">
            <v>0203</v>
          </cell>
          <cell r="DO1834" t="str">
            <v>02</v>
          </cell>
        </row>
        <row r="1835">
          <cell r="DN1835" t="str">
            <v>0204</v>
          </cell>
          <cell r="DO1835" t="str">
            <v>02</v>
          </cell>
        </row>
        <row r="1836">
          <cell r="DN1836" t="str">
            <v>0205</v>
          </cell>
          <cell r="DO1836" t="str">
            <v>02</v>
          </cell>
        </row>
        <row r="1837">
          <cell r="DN1837" t="str">
            <v>0206</v>
          </cell>
          <cell r="DO1837" t="str">
            <v>02</v>
          </cell>
        </row>
        <row r="1838">
          <cell r="DN1838" t="str">
            <v>0207</v>
          </cell>
          <cell r="DO1838" t="str">
            <v>02</v>
          </cell>
        </row>
        <row r="1839">
          <cell r="DN1839" t="str">
            <v>0208</v>
          </cell>
          <cell r="DO1839" t="str">
            <v>02</v>
          </cell>
        </row>
        <row r="1840">
          <cell r="DN1840" t="str">
            <v>0209</v>
          </cell>
          <cell r="DO1840" t="str">
            <v>02</v>
          </cell>
        </row>
        <row r="1841">
          <cell r="DN1841" t="str">
            <v>0210</v>
          </cell>
          <cell r="DO1841" t="str">
            <v>02</v>
          </cell>
        </row>
        <row r="1842">
          <cell r="DN1842" t="str">
            <v>0211</v>
          </cell>
          <cell r="DO1842" t="str">
            <v>02</v>
          </cell>
        </row>
        <row r="1843">
          <cell r="DN1843" t="str">
            <v>0212</v>
          </cell>
          <cell r="DO1843" t="str">
            <v>02</v>
          </cell>
        </row>
        <row r="1844">
          <cell r="DN1844" t="str">
            <v>0213</v>
          </cell>
          <cell r="DO1844" t="str">
            <v>02</v>
          </cell>
        </row>
        <row r="1845">
          <cell r="DN1845" t="str">
            <v>0214</v>
          </cell>
          <cell r="DO1845" t="str">
            <v>02</v>
          </cell>
        </row>
        <row r="1846">
          <cell r="DN1846" t="str">
            <v>0215</v>
          </cell>
          <cell r="DO1846" t="str">
            <v>02</v>
          </cell>
        </row>
        <row r="1847">
          <cell r="DN1847" t="str">
            <v>0216</v>
          </cell>
          <cell r="DO1847" t="str">
            <v>02</v>
          </cell>
        </row>
        <row r="1848">
          <cell r="DN1848" t="str">
            <v>0217</v>
          </cell>
          <cell r="DO1848" t="str">
            <v>02</v>
          </cell>
        </row>
        <row r="1849">
          <cell r="DN1849" t="str">
            <v>0218</v>
          </cell>
          <cell r="DO1849" t="str">
            <v>02</v>
          </cell>
        </row>
        <row r="1850">
          <cell r="DN1850" t="str">
            <v>0219</v>
          </cell>
          <cell r="DO1850" t="str">
            <v>02</v>
          </cell>
        </row>
        <row r="1851">
          <cell r="DN1851" t="str">
            <v>0201</v>
          </cell>
          <cell r="DO1851" t="str">
            <v>02</v>
          </cell>
        </row>
        <row r="1852">
          <cell r="DN1852" t="str">
            <v>0202</v>
          </cell>
          <cell r="DO1852" t="str">
            <v>02</v>
          </cell>
        </row>
        <row r="1853">
          <cell r="DN1853" t="str">
            <v>0203</v>
          </cell>
          <cell r="DO1853" t="str">
            <v>02</v>
          </cell>
        </row>
        <row r="1854">
          <cell r="DN1854" t="str">
            <v>0204</v>
          </cell>
          <cell r="DO1854" t="str">
            <v>02</v>
          </cell>
        </row>
        <row r="1855">
          <cell r="DN1855" t="str">
            <v>0205</v>
          </cell>
          <cell r="DO1855" t="str">
            <v>02</v>
          </cell>
        </row>
        <row r="1856">
          <cell r="DN1856" t="str">
            <v>0206</v>
          </cell>
          <cell r="DO1856" t="str">
            <v>02</v>
          </cell>
        </row>
        <row r="1857">
          <cell r="DN1857" t="str">
            <v>0207</v>
          </cell>
          <cell r="DO1857" t="str">
            <v>02</v>
          </cell>
        </row>
        <row r="1858">
          <cell r="DN1858" t="str">
            <v>0208</v>
          </cell>
          <cell r="DO1858" t="str">
            <v>02</v>
          </cell>
        </row>
        <row r="1859">
          <cell r="DN1859" t="str">
            <v>0209</v>
          </cell>
          <cell r="DO1859" t="str">
            <v>02</v>
          </cell>
        </row>
        <row r="1860">
          <cell r="DN1860" t="str">
            <v>0210</v>
          </cell>
          <cell r="DO1860" t="str">
            <v>02</v>
          </cell>
        </row>
        <row r="1861">
          <cell r="DN1861" t="str">
            <v>0211</v>
          </cell>
          <cell r="DO1861" t="str">
            <v>02</v>
          </cell>
        </row>
        <row r="1862">
          <cell r="DN1862" t="str">
            <v>0212</v>
          </cell>
          <cell r="DO1862" t="str">
            <v>02</v>
          </cell>
        </row>
        <row r="1863">
          <cell r="DN1863" t="str">
            <v>0213</v>
          </cell>
          <cell r="DO1863" t="str">
            <v>02</v>
          </cell>
        </row>
        <row r="1864">
          <cell r="DN1864" t="str">
            <v>0214</v>
          </cell>
          <cell r="DO1864" t="str">
            <v>02</v>
          </cell>
        </row>
        <row r="1865">
          <cell r="DN1865" t="str">
            <v>0215</v>
          </cell>
          <cell r="DO1865" t="str">
            <v>02</v>
          </cell>
        </row>
        <row r="1866">
          <cell r="DN1866" t="str">
            <v>0216</v>
          </cell>
          <cell r="DO1866" t="str">
            <v>02</v>
          </cell>
        </row>
        <row r="1867">
          <cell r="DN1867" t="str">
            <v>0217</v>
          </cell>
          <cell r="DO1867" t="str">
            <v>02</v>
          </cell>
        </row>
        <row r="1868">
          <cell r="DN1868" t="str">
            <v>0218</v>
          </cell>
          <cell r="DO1868" t="str">
            <v>02</v>
          </cell>
        </row>
        <row r="1869">
          <cell r="DN1869" t="str">
            <v>0219</v>
          </cell>
          <cell r="DO1869" t="str">
            <v>02</v>
          </cell>
        </row>
        <row r="1870">
          <cell r="DN1870" t="str">
            <v>0201</v>
          </cell>
          <cell r="DO1870" t="str">
            <v>02</v>
          </cell>
        </row>
        <row r="1871">
          <cell r="DN1871" t="str">
            <v>0202</v>
          </cell>
          <cell r="DO1871" t="str">
            <v>02</v>
          </cell>
        </row>
        <row r="1872">
          <cell r="DN1872" t="str">
            <v>0203</v>
          </cell>
          <cell r="DO1872" t="str">
            <v>02</v>
          </cell>
        </row>
        <row r="1873">
          <cell r="DN1873" t="str">
            <v>0204</v>
          </cell>
          <cell r="DO1873" t="str">
            <v>02</v>
          </cell>
        </row>
        <row r="1874">
          <cell r="DN1874" t="str">
            <v>0205</v>
          </cell>
          <cell r="DO1874" t="str">
            <v>02</v>
          </cell>
        </row>
        <row r="1875">
          <cell r="DN1875" t="str">
            <v>0206</v>
          </cell>
          <cell r="DO1875" t="str">
            <v>02</v>
          </cell>
        </row>
        <row r="1876">
          <cell r="DN1876" t="str">
            <v>0207</v>
          </cell>
          <cell r="DO1876" t="str">
            <v>02</v>
          </cell>
        </row>
        <row r="1877">
          <cell r="DN1877" t="str">
            <v>0208</v>
          </cell>
          <cell r="DO1877" t="str">
            <v>02</v>
          </cell>
        </row>
        <row r="1878">
          <cell r="DN1878" t="str">
            <v>0209</v>
          </cell>
          <cell r="DO1878" t="str">
            <v>02</v>
          </cell>
        </row>
        <row r="1879">
          <cell r="DN1879" t="str">
            <v>0210</v>
          </cell>
          <cell r="DO1879" t="str">
            <v>02</v>
          </cell>
        </row>
        <row r="1880">
          <cell r="DN1880" t="str">
            <v>0211</v>
          </cell>
          <cell r="DO1880" t="str">
            <v>02</v>
          </cell>
        </row>
        <row r="1881">
          <cell r="DN1881" t="str">
            <v>0212</v>
          </cell>
          <cell r="DO1881" t="str">
            <v>02</v>
          </cell>
        </row>
        <row r="1882">
          <cell r="DN1882" t="str">
            <v>0213</v>
          </cell>
          <cell r="DO1882" t="str">
            <v>02</v>
          </cell>
        </row>
        <row r="1883">
          <cell r="DN1883" t="str">
            <v>0214</v>
          </cell>
          <cell r="DO1883" t="str">
            <v>02</v>
          </cell>
        </row>
        <row r="1884">
          <cell r="DN1884" t="str">
            <v>0215</v>
          </cell>
          <cell r="DO1884" t="str">
            <v>02</v>
          </cell>
        </row>
        <row r="1885">
          <cell r="DN1885" t="str">
            <v>0216</v>
          </cell>
          <cell r="DO1885" t="str">
            <v>02</v>
          </cell>
        </row>
        <row r="1886">
          <cell r="DN1886" t="str">
            <v>0217</v>
          </cell>
          <cell r="DO1886" t="str">
            <v>02</v>
          </cell>
        </row>
        <row r="1887">
          <cell r="DN1887" t="str">
            <v>0218</v>
          </cell>
          <cell r="DO1887" t="str">
            <v>02</v>
          </cell>
        </row>
        <row r="1888">
          <cell r="DN1888" t="str">
            <v>0219</v>
          </cell>
          <cell r="DO1888" t="str">
            <v>02</v>
          </cell>
        </row>
        <row r="1889">
          <cell r="DN1889" t="str">
            <v>0201</v>
          </cell>
          <cell r="DO1889" t="str">
            <v>02</v>
          </cell>
        </row>
        <row r="1890">
          <cell r="DN1890" t="str">
            <v>0202</v>
          </cell>
          <cell r="DO1890" t="str">
            <v>02</v>
          </cell>
        </row>
        <row r="1891">
          <cell r="DN1891" t="str">
            <v>0203</v>
          </cell>
          <cell r="DO1891" t="str">
            <v>02</v>
          </cell>
        </row>
        <row r="1892">
          <cell r="DN1892" t="str">
            <v>0204</v>
          </cell>
          <cell r="DO1892" t="str">
            <v>02</v>
          </cell>
        </row>
        <row r="1893">
          <cell r="DN1893" t="str">
            <v>0205</v>
          </cell>
          <cell r="DO1893" t="str">
            <v>02</v>
          </cell>
        </row>
        <row r="1894">
          <cell r="DN1894" t="str">
            <v>0206</v>
          </cell>
          <cell r="DO1894" t="str">
            <v>02</v>
          </cell>
        </row>
        <row r="1895">
          <cell r="DN1895" t="str">
            <v>0207</v>
          </cell>
          <cell r="DO1895" t="str">
            <v>02</v>
          </cell>
        </row>
        <row r="1896">
          <cell r="DN1896" t="str">
            <v>0208</v>
          </cell>
          <cell r="DO1896" t="str">
            <v>02</v>
          </cell>
        </row>
        <row r="1897">
          <cell r="DN1897" t="str">
            <v>0209</v>
          </cell>
          <cell r="DO1897" t="str">
            <v>02</v>
          </cell>
        </row>
        <row r="1898">
          <cell r="DN1898" t="str">
            <v>0210</v>
          </cell>
          <cell r="DO1898" t="str">
            <v>02</v>
          </cell>
        </row>
        <row r="1899">
          <cell r="DN1899" t="str">
            <v>0211</v>
          </cell>
          <cell r="DO1899" t="str">
            <v>02</v>
          </cell>
        </row>
        <row r="1900">
          <cell r="DN1900" t="str">
            <v>0212</v>
          </cell>
          <cell r="DO1900" t="str">
            <v>02</v>
          </cell>
        </row>
        <row r="1901">
          <cell r="DN1901" t="str">
            <v>0213</v>
          </cell>
          <cell r="DO1901" t="str">
            <v>02</v>
          </cell>
        </row>
        <row r="1902">
          <cell r="DN1902" t="str">
            <v>0214</v>
          </cell>
          <cell r="DO1902" t="str">
            <v>02</v>
          </cell>
        </row>
        <row r="1903">
          <cell r="DN1903" t="str">
            <v>0215</v>
          </cell>
          <cell r="DO1903" t="str">
            <v>02</v>
          </cell>
        </row>
        <row r="1904">
          <cell r="DN1904" t="str">
            <v>0216</v>
          </cell>
          <cell r="DO1904" t="str">
            <v>02</v>
          </cell>
        </row>
        <row r="1905">
          <cell r="DN1905" t="str">
            <v>0217</v>
          </cell>
          <cell r="DO1905" t="str">
            <v>02</v>
          </cell>
        </row>
        <row r="1906">
          <cell r="DN1906" t="str">
            <v>0218</v>
          </cell>
          <cell r="DO1906" t="str">
            <v>02</v>
          </cell>
        </row>
        <row r="1907">
          <cell r="DN1907" t="str">
            <v>0219</v>
          </cell>
          <cell r="DO1907" t="str">
            <v>02</v>
          </cell>
        </row>
        <row r="1908">
          <cell r="DN1908" t="str">
            <v>0201</v>
          </cell>
          <cell r="DO1908" t="str">
            <v>02</v>
          </cell>
        </row>
        <row r="1909">
          <cell r="DN1909" t="str">
            <v>0202</v>
          </cell>
          <cell r="DO1909" t="str">
            <v>02</v>
          </cell>
        </row>
        <row r="1910">
          <cell r="DN1910" t="str">
            <v>0203</v>
          </cell>
          <cell r="DO1910" t="str">
            <v>02</v>
          </cell>
        </row>
        <row r="1911">
          <cell r="DN1911" t="str">
            <v>0204</v>
          </cell>
          <cell r="DO1911" t="str">
            <v>02</v>
          </cell>
        </row>
        <row r="1912">
          <cell r="DN1912" t="str">
            <v>0205</v>
          </cell>
          <cell r="DO1912" t="str">
            <v>02</v>
          </cell>
        </row>
        <row r="1913">
          <cell r="DN1913" t="str">
            <v>0206</v>
          </cell>
          <cell r="DO1913" t="str">
            <v>02</v>
          </cell>
        </row>
        <row r="1914">
          <cell r="DN1914" t="str">
            <v>0207</v>
          </cell>
          <cell r="DO1914" t="str">
            <v>02</v>
          </cell>
        </row>
        <row r="1915">
          <cell r="DN1915" t="str">
            <v>0208</v>
          </cell>
          <cell r="DO1915" t="str">
            <v>02</v>
          </cell>
        </row>
        <row r="1916">
          <cell r="DN1916" t="str">
            <v>0209</v>
          </cell>
          <cell r="DO1916" t="str">
            <v>02</v>
          </cell>
        </row>
        <row r="1917">
          <cell r="DN1917" t="str">
            <v>0210</v>
          </cell>
          <cell r="DO1917" t="str">
            <v>02</v>
          </cell>
        </row>
        <row r="1918">
          <cell r="DN1918" t="str">
            <v>0211</v>
          </cell>
          <cell r="DO1918" t="str">
            <v>02</v>
          </cell>
        </row>
        <row r="1919">
          <cell r="DN1919" t="str">
            <v>0212</v>
          </cell>
          <cell r="DO1919" t="str">
            <v>02</v>
          </cell>
        </row>
        <row r="1920">
          <cell r="DN1920" t="str">
            <v>0213</v>
          </cell>
          <cell r="DO1920" t="str">
            <v>02</v>
          </cell>
        </row>
        <row r="1921">
          <cell r="DN1921" t="str">
            <v>0214</v>
          </cell>
          <cell r="DO1921" t="str">
            <v>02</v>
          </cell>
        </row>
        <row r="1922">
          <cell r="DN1922" t="str">
            <v>0215</v>
          </cell>
          <cell r="DO1922" t="str">
            <v>02</v>
          </cell>
        </row>
        <row r="1923">
          <cell r="DN1923" t="str">
            <v>0216</v>
          </cell>
          <cell r="DO1923" t="str">
            <v>02</v>
          </cell>
        </row>
        <row r="1924">
          <cell r="DN1924" t="str">
            <v>0217</v>
          </cell>
          <cell r="DO1924" t="str">
            <v>02</v>
          </cell>
        </row>
        <row r="1925">
          <cell r="DN1925" t="str">
            <v>0218</v>
          </cell>
          <cell r="DO1925" t="str">
            <v>02</v>
          </cell>
        </row>
        <row r="1926">
          <cell r="DN1926" t="str">
            <v>0219</v>
          </cell>
          <cell r="DO1926" t="str">
            <v>02</v>
          </cell>
        </row>
        <row r="1927">
          <cell r="DN1927" t="str">
            <v>0301</v>
          </cell>
          <cell r="DO1927" t="str">
            <v>03</v>
          </cell>
        </row>
        <row r="1928">
          <cell r="DN1928" t="str">
            <v>0302</v>
          </cell>
          <cell r="DO1928" t="str">
            <v>03</v>
          </cell>
        </row>
        <row r="1929">
          <cell r="DN1929" t="str">
            <v>0303</v>
          </cell>
          <cell r="DO1929" t="str">
            <v>03</v>
          </cell>
        </row>
        <row r="1930">
          <cell r="DN1930" t="str">
            <v>0304</v>
          </cell>
          <cell r="DO1930" t="str">
            <v>03</v>
          </cell>
        </row>
        <row r="1931">
          <cell r="DN1931" t="str">
            <v>0305</v>
          </cell>
          <cell r="DO1931" t="str">
            <v>03</v>
          </cell>
        </row>
        <row r="1932">
          <cell r="DN1932" t="str">
            <v>0306</v>
          </cell>
          <cell r="DO1932" t="str">
            <v>03</v>
          </cell>
        </row>
        <row r="1933">
          <cell r="DN1933" t="str">
            <v>0307</v>
          </cell>
          <cell r="DO1933" t="str">
            <v>03</v>
          </cell>
        </row>
        <row r="1934">
          <cell r="DN1934" t="str">
            <v>0308</v>
          </cell>
          <cell r="DO1934" t="str">
            <v>03</v>
          </cell>
        </row>
        <row r="1935">
          <cell r="DN1935" t="str">
            <v>0309</v>
          </cell>
          <cell r="DO1935" t="str">
            <v>03</v>
          </cell>
        </row>
        <row r="1936">
          <cell r="DN1936" t="str">
            <v>0310</v>
          </cell>
          <cell r="DO1936" t="str">
            <v>03</v>
          </cell>
        </row>
        <row r="1937">
          <cell r="DN1937" t="str">
            <v>0311</v>
          </cell>
          <cell r="DO1937" t="str">
            <v>03</v>
          </cell>
        </row>
        <row r="1938">
          <cell r="DN1938" t="str">
            <v>0312</v>
          </cell>
          <cell r="DO1938" t="str">
            <v>03</v>
          </cell>
        </row>
        <row r="1939">
          <cell r="DN1939" t="str">
            <v>0313</v>
          </cell>
          <cell r="DO1939" t="str">
            <v>03</v>
          </cell>
        </row>
        <row r="1940">
          <cell r="DN1940" t="str">
            <v>0314</v>
          </cell>
          <cell r="DO1940" t="str">
            <v>03</v>
          </cell>
        </row>
        <row r="1941">
          <cell r="DN1941" t="str">
            <v>0315</v>
          </cell>
          <cell r="DO1941" t="str">
            <v>03</v>
          </cell>
        </row>
        <row r="1942">
          <cell r="DN1942" t="str">
            <v>0316</v>
          </cell>
          <cell r="DO1942" t="str">
            <v>03</v>
          </cell>
        </row>
        <row r="1943">
          <cell r="DN1943" t="str">
            <v>0317</v>
          </cell>
          <cell r="DO1943" t="str">
            <v>03</v>
          </cell>
        </row>
        <row r="1944">
          <cell r="DN1944" t="str">
            <v>0318</v>
          </cell>
          <cell r="DO1944" t="str">
            <v>03</v>
          </cell>
        </row>
        <row r="1945">
          <cell r="DN1945" t="str">
            <v>0319</v>
          </cell>
          <cell r="DO1945" t="str">
            <v>03</v>
          </cell>
        </row>
        <row r="1946">
          <cell r="DN1946" t="str">
            <v>0401</v>
          </cell>
          <cell r="DO1946" t="str">
            <v>04</v>
          </cell>
        </row>
        <row r="1947">
          <cell r="DN1947" t="str">
            <v>0402</v>
          </cell>
          <cell r="DO1947" t="str">
            <v>04</v>
          </cell>
        </row>
        <row r="1948">
          <cell r="DN1948" t="str">
            <v>0403</v>
          </cell>
          <cell r="DO1948" t="str">
            <v>04</v>
          </cell>
        </row>
        <row r="1949">
          <cell r="DN1949" t="str">
            <v>0404</v>
          </cell>
          <cell r="DO1949" t="str">
            <v>04</v>
          </cell>
        </row>
        <row r="1950">
          <cell r="DN1950" t="str">
            <v>0405</v>
          </cell>
          <cell r="DO1950" t="str">
            <v>04</v>
          </cell>
        </row>
        <row r="1951">
          <cell r="DN1951" t="str">
            <v>0406</v>
          </cell>
          <cell r="DO1951" t="str">
            <v>04</v>
          </cell>
        </row>
        <row r="1952">
          <cell r="DN1952" t="str">
            <v>0407</v>
          </cell>
          <cell r="DO1952" t="str">
            <v>04</v>
          </cell>
        </row>
        <row r="1953">
          <cell r="DN1953" t="str">
            <v>0408</v>
          </cell>
          <cell r="DO1953" t="str">
            <v>04</v>
          </cell>
        </row>
        <row r="1954">
          <cell r="DN1954" t="str">
            <v>0409</v>
          </cell>
          <cell r="DO1954" t="str">
            <v>04</v>
          </cell>
        </row>
        <row r="1955">
          <cell r="DN1955" t="str">
            <v>0410</v>
          </cell>
          <cell r="DO1955" t="str">
            <v>04</v>
          </cell>
        </row>
        <row r="1956">
          <cell r="DN1956" t="str">
            <v>0411</v>
          </cell>
          <cell r="DO1956" t="str">
            <v>04</v>
          </cell>
        </row>
        <row r="1957">
          <cell r="DN1957" t="str">
            <v>0412</v>
          </cell>
          <cell r="DO1957" t="str">
            <v>04</v>
          </cell>
        </row>
        <row r="1958">
          <cell r="DN1958" t="str">
            <v>0413</v>
          </cell>
          <cell r="DO1958" t="str">
            <v>04</v>
          </cell>
        </row>
        <row r="1959">
          <cell r="DN1959" t="str">
            <v>0414</v>
          </cell>
          <cell r="DO1959" t="str">
            <v>04</v>
          </cell>
        </row>
        <row r="1960">
          <cell r="DN1960" t="str">
            <v>0415</v>
          </cell>
          <cell r="DO1960" t="str">
            <v>04</v>
          </cell>
        </row>
        <row r="1961">
          <cell r="DN1961" t="str">
            <v>0416</v>
          </cell>
          <cell r="DO1961" t="str">
            <v>04</v>
          </cell>
        </row>
        <row r="1962">
          <cell r="DN1962" t="str">
            <v>0417</v>
          </cell>
          <cell r="DO1962" t="str">
            <v>04</v>
          </cell>
        </row>
        <row r="1963">
          <cell r="DN1963" t="str">
            <v>0418</v>
          </cell>
          <cell r="DO1963" t="str">
            <v>04</v>
          </cell>
        </row>
        <row r="1964">
          <cell r="DN1964" t="str">
            <v>0419</v>
          </cell>
          <cell r="DO1964" t="str">
            <v>04</v>
          </cell>
        </row>
        <row r="1965">
          <cell r="DN1965" t="str">
            <v>0501</v>
          </cell>
          <cell r="DO1965" t="str">
            <v>05</v>
          </cell>
        </row>
        <row r="1966">
          <cell r="DN1966" t="str">
            <v>0502</v>
          </cell>
          <cell r="DO1966" t="str">
            <v>05</v>
          </cell>
        </row>
        <row r="1967">
          <cell r="DN1967" t="str">
            <v>0503</v>
          </cell>
          <cell r="DO1967" t="str">
            <v>05</v>
          </cell>
        </row>
        <row r="1968">
          <cell r="DN1968" t="str">
            <v>0504</v>
          </cell>
          <cell r="DO1968" t="str">
            <v>05</v>
          </cell>
        </row>
        <row r="1969">
          <cell r="DN1969" t="str">
            <v>0505</v>
          </cell>
          <cell r="DO1969" t="str">
            <v>05</v>
          </cell>
        </row>
        <row r="1970">
          <cell r="DN1970" t="str">
            <v>0506</v>
          </cell>
          <cell r="DO1970" t="str">
            <v>05</v>
          </cell>
        </row>
        <row r="1971">
          <cell r="DN1971" t="str">
            <v>0507</v>
          </cell>
          <cell r="DO1971" t="str">
            <v>05</v>
          </cell>
        </row>
        <row r="1972">
          <cell r="DN1972" t="str">
            <v>0508</v>
          </cell>
          <cell r="DO1972" t="str">
            <v>05</v>
          </cell>
        </row>
        <row r="1973">
          <cell r="DN1973" t="str">
            <v>0509</v>
          </cell>
          <cell r="DO1973" t="str">
            <v>05</v>
          </cell>
        </row>
        <row r="1974">
          <cell r="DN1974" t="str">
            <v>0510</v>
          </cell>
          <cell r="DO1974" t="str">
            <v>05</v>
          </cell>
        </row>
        <row r="1975">
          <cell r="DN1975" t="str">
            <v>0511</v>
          </cell>
          <cell r="DO1975" t="str">
            <v>05</v>
          </cell>
        </row>
        <row r="1976">
          <cell r="DN1976" t="str">
            <v>0512</v>
          </cell>
          <cell r="DO1976" t="str">
            <v>05</v>
          </cell>
        </row>
        <row r="1977">
          <cell r="DN1977" t="str">
            <v>0513</v>
          </cell>
          <cell r="DO1977" t="str">
            <v>05</v>
          </cell>
        </row>
        <row r="1978">
          <cell r="DN1978" t="str">
            <v>0514</v>
          </cell>
          <cell r="DO1978" t="str">
            <v>05</v>
          </cell>
        </row>
        <row r="1979">
          <cell r="DN1979" t="str">
            <v>0515</v>
          </cell>
          <cell r="DO1979" t="str">
            <v>05</v>
          </cell>
        </row>
        <row r="1980">
          <cell r="DN1980" t="str">
            <v>0516</v>
          </cell>
          <cell r="DO1980" t="str">
            <v>05</v>
          </cell>
        </row>
        <row r="1981">
          <cell r="DN1981" t="str">
            <v>0517</v>
          </cell>
          <cell r="DO1981" t="str">
            <v>05</v>
          </cell>
        </row>
        <row r="1982">
          <cell r="DN1982" t="str">
            <v>0518</v>
          </cell>
          <cell r="DO1982" t="str">
            <v>05</v>
          </cell>
        </row>
        <row r="1983">
          <cell r="DN1983" t="str">
            <v>0519</v>
          </cell>
          <cell r="DO1983" t="str">
            <v>05</v>
          </cell>
        </row>
        <row r="1984">
          <cell r="DN1984" t="str">
            <v>0501</v>
          </cell>
          <cell r="DO1984" t="str">
            <v>05</v>
          </cell>
        </row>
        <row r="1985">
          <cell r="DN1985" t="str">
            <v>0502</v>
          </cell>
          <cell r="DO1985" t="str">
            <v>05</v>
          </cell>
        </row>
        <row r="1986">
          <cell r="DN1986" t="str">
            <v>0503</v>
          </cell>
          <cell r="DO1986" t="str">
            <v>05</v>
          </cell>
        </row>
        <row r="1987">
          <cell r="DN1987" t="str">
            <v>0504</v>
          </cell>
          <cell r="DO1987" t="str">
            <v>05</v>
          </cell>
        </row>
        <row r="1988">
          <cell r="DN1988" t="str">
            <v>0505</v>
          </cell>
          <cell r="DO1988" t="str">
            <v>05</v>
          </cell>
        </row>
        <row r="1989">
          <cell r="DN1989" t="str">
            <v>0506</v>
          </cell>
          <cell r="DO1989" t="str">
            <v>05</v>
          </cell>
        </row>
        <row r="1990">
          <cell r="DN1990" t="str">
            <v>0507</v>
          </cell>
          <cell r="DO1990" t="str">
            <v>05</v>
          </cell>
        </row>
        <row r="1991">
          <cell r="DN1991" t="str">
            <v>0508</v>
          </cell>
          <cell r="DO1991" t="str">
            <v>05</v>
          </cell>
        </row>
        <row r="1992">
          <cell r="DN1992" t="str">
            <v>0509</v>
          </cell>
          <cell r="DO1992" t="str">
            <v>05</v>
          </cell>
        </row>
        <row r="1993">
          <cell r="DN1993" t="str">
            <v>0510</v>
          </cell>
          <cell r="DO1993" t="str">
            <v>05</v>
          </cell>
        </row>
        <row r="1994">
          <cell r="DN1994" t="str">
            <v>0511</v>
          </cell>
          <cell r="DO1994" t="str">
            <v>05</v>
          </cell>
        </row>
        <row r="1995">
          <cell r="DN1995" t="str">
            <v>0512</v>
          </cell>
          <cell r="DO1995" t="str">
            <v>05</v>
          </cell>
        </row>
        <row r="1996">
          <cell r="DN1996" t="str">
            <v>0513</v>
          </cell>
          <cell r="DO1996" t="str">
            <v>05</v>
          </cell>
        </row>
        <row r="1997">
          <cell r="DN1997" t="str">
            <v>0514</v>
          </cell>
          <cell r="DO1997" t="str">
            <v>05</v>
          </cell>
        </row>
        <row r="1998">
          <cell r="DN1998" t="str">
            <v>0515</v>
          </cell>
          <cell r="DO1998" t="str">
            <v>05</v>
          </cell>
        </row>
        <row r="1999">
          <cell r="DN1999" t="str">
            <v>0516</v>
          </cell>
          <cell r="DO1999" t="str">
            <v>05</v>
          </cell>
        </row>
        <row r="2000">
          <cell r="DN2000" t="str">
            <v>0517</v>
          </cell>
          <cell r="DO2000" t="str">
            <v>05</v>
          </cell>
        </row>
        <row r="2001">
          <cell r="DN2001" t="str">
            <v>0518</v>
          </cell>
          <cell r="DO2001" t="str">
            <v>05</v>
          </cell>
        </row>
        <row r="2002">
          <cell r="DN2002" t="str">
            <v>0519</v>
          </cell>
          <cell r="DO2002" t="str">
            <v>05</v>
          </cell>
        </row>
        <row r="2003">
          <cell r="DN2003" t="str">
            <v>KIKI</v>
          </cell>
          <cell r="DO2003" t="str">
            <v>KI</v>
          </cell>
        </row>
        <row r="2004">
          <cell r="DN2004" t="str">
            <v>0101</v>
          </cell>
          <cell r="DO2004" t="str">
            <v>01</v>
          </cell>
        </row>
        <row r="2005">
          <cell r="DN2005" t="str">
            <v>0102</v>
          </cell>
          <cell r="DO2005" t="str">
            <v>01</v>
          </cell>
        </row>
        <row r="2006">
          <cell r="DN2006" t="str">
            <v>0103</v>
          </cell>
          <cell r="DO2006" t="str">
            <v>01</v>
          </cell>
        </row>
        <row r="2007">
          <cell r="DN2007" t="str">
            <v>0104</v>
          </cell>
          <cell r="DO2007" t="str">
            <v>01</v>
          </cell>
        </row>
        <row r="2008">
          <cell r="DN2008" t="str">
            <v>0105</v>
          </cell>
          <cell r="DO2008" t="str">
            <v>01</v>
          </cell>
        </row>
        <row r="2009">
          <cell r="DN2009" t="str">
            <v>0106</v>
          </cell>
          <cell r="DO2009" t="str">
            <v>01</v>
          </cell>
        </row>
        <row r="2010">
          <cell r="DN2010" t="str">
            <v>0107</v>
          </cell>
          <cell r="DO2010" t="str">
            <v>01</v>
          </cell>
        </row>
        <row r="2011">
          <cell r="DN2011" t="str">
            <v>0108</v>
          </cell>
          <cell r="DO2011" t="str">
            <v>01</v>
          </cell>
        </row>
        <row r="2012">
          <cell r="DN2012" t="str">
            <v>0109</v>
          </cell>
          <cell r="DO2012" t="str">
            <v>01</v>
          </cell>
        </row>
        <row r="2013">
          <cell r="DN2013" t="str">
            <v>0110</v>
          </cell>
          <cell r="DO2013" t="str">
            <v>01</v>
          </cell>
        </row>
        <row r="2014">
          <cell r="DN2014" t="str">
            <v>0111</v>
          </cell>
          <cell r="DO2014" t="str">
            <v>01</v>
          </cell>
        </row>
        <row r="2015">
          <cell r="DN2015" t="str">
            <v>0112</v>
          </cell>
          <cell r="DO2015" t="str">
            <v>01</v>
          </cell>
        </row>
        <row r="2016">
          <cell r="DN2016" t="str">
            <v>0113</v>
          </cell>
          <cell r="DO2016" t="str">
            <v>01</v>
          </cell>
        </row>
        <row r="2017">
          <cell r="DN2017" t="str">
            <v>0114</v>
          </cell>
          <cell r="DO2017" t="str">
            <v>01</v>
          </cell>
        </row>
        <row r="2018">
          <cell r="DN2018" t="str">
            <v>0115</v>
          </cell>
          <cell r="DO2018" t="str">
            <v>01</v>
          </cell>
        </row>
        <row r="2019">
          <cell r="DN2019" t="str">
            <v>0116</v>
          </cell>
          <cell r="DO2019" t="str">
            <v>01</v>
          </cell>
        </row>
        <row r="2020">
          <cell r="DN2020" t="str">
            <v>0117</v>
          </cell>
          <cell r="DO2020" t="str">
            <v>01</v>
          </cell>
        </row>
        <row r="2021">
          <cell r="DN2021" t="str">
            <v>0118</v>
          </cell>
          <cell r="DO2021" t="str">
            <v>01</v>
          </cell>
        </row>
        <row r="2022">
          <cell r="DN2022" t="str">
            <v>0119</v>
          </cell>
          <cell r="DO2022" t="str">
            <v>01</v>
          </cell>
        </row>
        <row r="2023">
          <cell r="DN2023" t="str">
            <v>0101</v>
          </cell>
          <cell r="DO2023" t="str">
            <v>01</v>
          </cell>
        </row>
        <row r="2024">
          <cell r="DN2024" t="str">
            <v>0102</v>
          </cell>
          <cell r="DO2024" t="str">
            <v>01</v>
          </cell>
        </row>
        <row r="2025">
          <cell r="DN2025" t="str">
            <v>0103</v>
          </cell>
          <cell r="DO2025" t="str">
            <v>01</v>
          </cell>
        </row>
        <row r="2026">
          <cell r="DN2026" t="str">
            <v>0104</v>
          </cell>
          <cell r="DO2026" t="str">
            <v>01</v>
          </cell>
        </row>
        <row r="2027">
          <cell r="DN2027" t="str">
            <v>0105</v>
          </cell>
          <cell r="DO2027" t="str">
            <v>01</v>
          </cell>
        </row>
        <row r="2028">
          <cell r="DN2028" t="str">
            <v>0106</v>
          </cell>
          <cell r="DO2028" t="str">
            <v>01</v>
          </cell>
        </row>
        <row r="2029">
          <cell r="DN2029" t="str">
            <v>0107</v>
          </cell>
          <cell r="DO2029" t="str">
            <v>01</v>
          </cell>
        </row>
        <row r="2030">
          <cell r="DN2030" t="str">
            <v>0108</v>
          </cell>
          <cell r="DO2030" t="str">
            <v>01</v>
          </cell>
        </row>
        <row r="2031">
          <cell r="DN2031" t="str">
            <v>0109</v>
          </cell>
          <cell r="DO2031" t="str">
            <v>01</v>
          </cell>
        </row>
        <row r="2032">
          <cell r="DN2032" t="str">
            <v>0110</v>
          </cell>
          <cell r="DO2032" t="str">
            <v>01</v>
          </cell>
        </row>
        <row r="2033">
          <cell r="DN2033" t="str">
            <v>0111</v>
          </cell>
          <cell r="DO2033" t="str">
            <v>01</v>
          </cell>
        </row>
        <row r="2034">
          <cell r="DN2034" t="str">
            <v>0112</v>
          </cell>
          <cell r="DO2034" t="str">
            <v>01</v>
          </cell>
        </row>
        <row r="2035">
          <cell r="DN2035" t="str">
            <v>0113</v>
          </cell>
          <cell r="DO2035" t="str">
            <v>01</v>
          </cell>
        </row>
        <row r="2036">
          <cell r="DN2036" t="str">
            <v>0114</v>
          </cell>
          <cell r="DO2036" t="str">
            <v>01</v>
          </cell>
        </row>
        <row r="2037">
          <cell r="DN2037" t="str">
            <v>0115</v>
          </cell>
          <cell r="DO2037" t="str">
            <v>01</v>
          </cell>
        </row>
        <row r="2038">
          <cell r="DN2038" t="str">
            <v>0116</v>
          </cell>
          <cell r="DO2038" t="str">
            <v>01</v>
          </cell>
        </row>
        <row r="2039">
          <cell r="DN2039" t="str">
            <v>0117</v>
          </cell>
          <cell r="DO2039" t="str">
            <v>01</v>
          </cell>
        </row>
        <row r="2040">
          <cell r="DN2040" t="str">
            <v>0118</v>
          </cell>
          <cell r="DO2040" t="str">
            <v>01</v>
          </cell>
        </row>
        <row r="2041">
          <cell r="DN2041" t="str">
            <v>0119</v>
          </cell>
          <cell r="DO2041" t="str">
            <v>01</v>
          </cell>
        </row>
        <row r="2042">
          <cell r="DN2042" t="str">
            <v>0101</v>
          </cell>
          <cell r="DO2042" t="str">
            <v>01</v>
          </cell>
        </row>
        <row r="2043">
          <cell r="DN2043" t="str">
            <v>0102</v>
          </cell>
          <cell r="DO2043" t="str">
            <v>01</v>
          </cell>
        </row>
        <row r="2044">
          <cell r="DN2044" t="str">
            <v>0103</v>
          </cell>
          <cell r="DO2044" t="str">
            <v>01</v>
          </cell>
        </row>
        <row r="2045">
          <cell r="DN2045" t="str">
            <v>0104</v>
          </cell>
          <cell r="DO2045" t="str">
            <v>01</v>
          </cell>
        </row>
        <row r="2046">
          <cell r="DN2046" t="str">
            <v>0105</v>
          </cell>
          <cell r="DO2046" t="str">
            <v>01</v>
          </cell>
        </row>
        <row r="2047">
          <cell r="DN2047" t="str">
            <v>0106</v>
          </cell>
          <cell r="DO2047" t="str">
            <v>01</v>
          </cell>
        </row>
        <row r="2048">
          <cell r="DN2048" t="str">
            <v>0107</v>
          </cell>
          <cell r="DO2048" t="str">
            <v>01</v>
          </cell>
        </row>
        <row r="2049">
          <cell r="DN2049" t="str">
            <v>0108</v>
          </cell>
          <cell r="DO2049" t="str">
            <v>01</v>
          </cell>
        </row>
        <row r="2050">
          <cell r="DN2050" t="str">
            <v>0109</v>
          </cell>
          <cell r="DO2050" t="str">
            <v>01</v>
          </cell>
        </row>
        <row r="2051">
          <cell r="DN2051" t="str">
            <v>0110</v>
          </cell>
          <cell r="DO2051" t="str">
            <v>01</v>
          </cell>
        </row>
        <row r="2052">
          <cell r="DN2052" t="str">
            <v>0111</v>
          </cell>
          <cell r="DO2052" t="str">
            <v>01</v>
          </cell>
        </row>
        <row r="2053">
          <cell r="DN2053" t="str">
            <v>0112</v>
          </cell>
          <cell r="DO2053" t="str">
            <v>01</v>
          </cell>
        </row>
        <row r="2054">
          <cell r="DN2054" t="str">
            <v>0113</v>
          </cell>
          <cell r="DO2054" t="str">
            <v>01</v>
          </cell>
        </row>
        <row r="2055">
          <cell r="DN2055" t="str">
            <v>0114</v>
          </cell>
          <cell r="DO2055" t="str">
            <v>01</v>
          </cell>
        </row>
        <row r="2056">
          <cell r="DN2056" t="str">
            <v>0115</v>
          </cell>
          <cell r="DO2056" t="str">
            <v>01</v>
          </cell>
        </row>
        <row r="2057">
          <cell r="DN2057" t="str">
            <v>0116</v>
          </cell>
          <cell r="DO2057" t="str">
            <v>01</v>
          </cell>
        </row>
        <row r="2058">
          <cell r="DN2058" t="str">
            <v>0117</v>
          </cell>
          <cell r="DO2058" t="str">
            <v>01</v>
          </cell>
        </row>
        <row r="2059">
          <cell r="DN2059" t="str">
            <v>0118</v>
          </cell>
          <cell r="DO2059" t="str">
            <v>01</v>
          </cell>
        </row>
        <row r="2060">
          <cell r="DN2060" t="str">
            <v>0119</v>
          </cell>
          <cell r="DO2060" t="str">
            <v>01</v>
          </cell>
        </row>
        <row r="2061">
          <cell r="DN2061" t="str">
            <v>0101</v>
          </cell>
          <cell r="DO2061" t="str">
            <v>01</v>
          </cell>
        </row>
        <row r="2062">
          <cell r="DN2062" t="str">
            <v>0102</v>
          </cell>
          <cell r="DO2062" t="str">
            <v>01</v>
          </cell>
        </row>
        <row r="2063">
          <cell r="DN2063" t="str">
            <v>0103</v>
          </cell>
          <cell r="DO2063" t="str">
            <v>01</v>
          </cell>
        </row>
        <row r="2064">
          <cell r="DN2064" t="str">
            <v>0104</v>
          </cell>
          <cell r="DO2064" t="str">
            <v>01</v>
          </cell>
        </row>
        <row r="2065">
          <cell r="DN2065" t="str">
            <v>0105</v>
          </cell>
          <cell r="DO2065" t="str">
            <v>01</v>
          </cell>
        </row>
        <row r="2066">
          <cell r="DN2066" t="str">
            <v>0106</v>
          </cell>
          <cell r="DO2066" t="str">
            <v>01</v>
          </cell>
        </row>
        <row r="2067">
          <cell r="DN2067" t="str">
            <v>0107</v>
          </cell>
          <cell r="DO2067" t="str">
            <v>01</v>
          </cell>
        </row>
        <row r="2068">
          <cell r="DN2068" t="str">
            <v>0108</v>
          </cell>
          <cell r="DO2068" t="str">
            <v>01</v>
          </cell>
        </row>
        <row r="2069">
          <cell r="DN2069" t="str">
            <v>0109</v>
          </cell>
          <cell r="DO2069" t="str">
            <v>01</v>
          </cell>
        </row>
        <row r="2070">
          <cell r="DN2070" t="str">
            <v>0110</v>
          </cell>
          <cell r="DO2070" t="str">
            <v>01</v>
          </cell>
        </row>
        <row r="2071">
          <cell r="DN2071" t="str">
            <v>0111</v>
          </cell>
          <cell r="DO2071" t="str">
            <v>01</v>
          </cell>
        </row>
        <row r="2072">
          <cell r="DN2072" t="str">
            <v>0112</v>
          </cell>
          <cell r="DO2072" t="str">
            <v>01</v>
          </cell>
        </row>
        <row r="2073">
          <cell r="DN2073" t="str">
            <v>0113</v>
          </cell>
          <cell r="DO2073" t="str">
            <v>01</v>
          </cell>
        </row>
        <row r="2074">
          <cell r="DN2074" t="str">
            <v>0114</v>
          </cell>
          <cell r="DO2074" t="str">
            <v>01</v>
          </cell>
        </row>
        <row r="2075">
          <cell r="DN2075" t="str">
            <v>0115</v>
          </cell>
          <cell r="DO2075" t="str">
            <v>01</v>
          </cell>
        </row>
        <row r="2076">
          <cell r="DN2076" t="str">
            <v>0116</v>
          </cell>
          <cell r="DO2076" t="str">
            <v>01</v>
          </cell>
        </row>
        <row r="2077">
          <cell r="DN2077" t="str">
            <v>0117</v>
          </cell>
          <cell r="DO2077" t="str">
            <v>01</v>
          </cell>
        </row>
        <row r="2078">
          <cell r="DN2078" t="str">
            <v>0118</v>
          </cell>
          <cell r="DO2078" t="str">
            <v>01</v>
          </cell>
        </row>
        <row r="2079">
          <cell r="DN2079" t="str">
            <v>0119</v>
          </cell>
          <cell r="DO2079" t="str">
            <v>01</v>
          </cell>
        </row>
        <row r="2080">
          <cell r="DN2080" t="str">
            <v>0101</v>
          </cell>
          <cell r="DO2080" t="str">
            <v>01</v>
          </cell>
        </row>
        <row r="2081">
          <cell r="DN2081" t="str">
            <v>0102</v>
          </cell>
          <cell r="DO2081" t="str">
            <v>01</v>
          </cell>
        </row>
        <row r="2082">
          <cell r="DN2082" t="str">
            <v>0103</v>
          </cell>
          <cell r="DO2082" t="str">
            <v>01</v>
          </cell>
        </row>
        <row r="2083">
          <cell r="DN2083" t="str">
            <v>0104</v>
          </cell>
          <cell r="DO2083" t="str">
            <v>01</v>
          </cell>
        </row>
        <row r="2084">
          <cell r="DN2084" t="str">
            <v>0105</v>
          </cell>
          <cell r="DO2084" t="str">
            <v>01</v>
          </cell>
        </row>
        <row r="2085">
          <cell r="DN2085" t="str">
            <v>0106</v>
          </cell>
          <cell r="DO2085" t="str">
            <v>01</v>
          </cell>
        </row>
        <row r="2086">
          <cell r="DN2086" t="str">
            <v>0107</v>
          </cell>
          <cell r="DO2086" t="str">
            <v>01</v>
          </cell>
        </row>
        <row r="2087">
          <cell r="DN2087" t="str">
            <v>0108</v>
          </cell>
          <cell r="DO2087" t="str">
            <v>01</v>
          </cell>
        </row>
        <row r="2088">
          <cell r="DN2088" t="str">
            <v>0109</v>
          </cell>
          <cell r="DO2088" t="str">
            <v>01</v>
          </cell>
        </row>
        <row r="2089">
          <cell r="DN2089" t="str">
            <v>0110</v>
          </cell>
          <cell r="DO2089" t="str">
            <v>01</v>
          </cell>
        </row>
        <row r="2090">
          <cell r="DN2090" t="str">
            <v>0111</v>
          </cell>
          <cell r="DO2090" t="str">
            <v>01</v>
          </cell>
        </row>
        <row r="2091">
          <cell r="DN2091" t="str">
            <v>0112</v>
          </cell>
          <cell r="DO2091" t="str">
            <v>01</v>
          </cell>
        </row>
        <row r="2092">
          <cell r="DN2092" t="str">
            <v>0113</v>
          </cell>
          <cell r="DO2092" t="str">
            <v>01</v>
          </cell>
        </row>
        <row r="2093">
          <cell r="DN2093" t="str">
            <v>0114</v>
          </cell>
          <cell r="DO2093" t="str">
            <v>01</v>
          </cell>
        </row>
        <row r="2094">
          <cell r="DN2094" t="str">
            <v>0115</v>
          </cell>
          <cell r="DO2094" t="str">
            <v>01</v>
          </cell>
        </row>
        <row r="2095">
          <cell r="DN2095" t="str">
            <v>0116</v>
          </cell>
          <cell r="DO2095" t="str">
            <v>01</v>
          </cell>
        </row>
        <row r="2096">
          <cell r="DN2096" t="str">
            <v>0117</v>
          </cell>
          <cell r="DO2096" t="str">
            <v>01</v>
          </cell>
        </row>
        <row r="2097">
          <cell r="DN2097" t="str">
            <v>0118</v>
          </cell>
          <cell r="DO2097" t="str">
            <v>01</v>
          </cell>
        </row>
        <row r="2098">
          <cell r="DN2098" t="str">
            <v>0119</v>
          </cell>
          <cell r="DO2098" t="str">
            <v>01</v>
          </cell>
        </row>
        <row r="2099">
          <cell r="DN2099" t="str">
            <v>0101</v>
          </cell>
          <cell r="DO2099" t="str">
            <v>01</v>
          </cell>
        </row>
        <row r="2100">
          <cell r="DN2100" t="str">
            <v>0102</v>
          </cell>
          <cell r="DO2100" t="str">
            <v>01</v>
          </cell>
        </row>
        <row r="2101">
          <cell r="DN2101" t="str">
            <v>0103</v>
          </cell>
          <cell r="DO2101" t="str">
            <v>01</v>
          </cell>
        </row>
        <row r="2102">
          <cell r="DN2102" t="str">
            <v>0104</v>
          </cell>
          <cell r="DO2102" t="str">
            <v>01</v>
          </cell>
        </row>
        <row r="2103">
          <cell r="DN2103" t="str">
            <v>0105</v>
          </cell>
          <cell r="DO2103" t="str">
            <v>01</v>
          </cell>
        </row>
        <row r="2104">
          <cell r="DN2104" t="str">
            <v>0106</v>
          </cell>
          <cell r="DO2104" t="str">
            <v>01</v>
          </cell>
        </row>
        <row r="2105">
          <cell r="DN2105" t="str">
            <v>0107</v>
          </cell>
          <cell r="DO2105" t="str">
            <v>01</v>
          </cell>
        </row>
        <row r="2106">
          <cell r="DN2106" t="str">
            <v>0108</v>
          </cell>
          <cell r="DO2106" t="str">
            <v>01</v>
          </cell>
        </row>
        <row r="2107">
          <cell r="DN2107" t="str">
            <v>0109</v>
          </cell>
          <cell r="DO2107" t="str">
            <v>01</v>
          </cell>
        </row>
        <row r="2108">
          <cell r="DN2108" t="str">
            <v>0110</v>
          </cell>
          <cell r="DO2108" t="str">
            <v>01</v>
          </cell>
        </row>
        <row r="2109">
          <cell r="DN2109" t="str">
            <v>0111</v>
          </cell>
          <cell r="DO2109" t="str">
            <v>01</v>
          </cell>
        </row>
        <row r="2110">
          <cell r="DN2110" t="str">
            <v>0112</v>
          </cell>
          <cell r="DO2110" t="str">
            <v>01</v>
          </cell>
        </row>
        <row r="2111">
          <cell r="DN2111" t="str">
            <v>0113</v>
          </cell>
          <cell r="DO2111" t="str">
            <v>01</v>
          </cell>
        </row>
        <row r="2112">
          <cell r="DN2112" t="str">
            <v>0114</v>
          </cell>
          <cell r="DO2112" t="str">
            <v>01</v>
          </cell>
        </row>
        <row r="2113">
          <cell r="DN2113" t="str">
            <v>0115</v>
          </cell>
          <cell r="DO2113" t="str">
            <v>01</v>
          </cell>
        </row>
        <row r="2114">
          <cell r="DN2114" t="str">
            <v>0116</v>
          </cell>
          <cell r="DO2114" t="str">
            <v>01</v>
          </cell>
        </row>
        <row r="2115">
          <cell r="DN2115" t="str">
            <v>0117</v>
          </cell>
          <cell r="DO2115" t="str">
            <v>01</v>
          </cell>
        </row>
        <row r="2116">
          <cell r="DN2116" t="str">
            <v>0118</v>
          </cell>
          <cell r="DO2116" t="str">
            <v>01</v>
          </cell>
        </row>
        <row r="2117">
          <cell r="DN2117" t="str">
            <v>0119</v>
          </cell>
          <cell r="DO2117" t="str">
            <v>01</v>
          </cell>
        </row>
        <row r="2118">
          <cell r="DN2118" t="str">
            <v>0101</v>
          </cell>
          <cell r="DO2118" t="str">
            <v>01</v>
          </cell>
        </row>
        <row r="2119">
          <cell r="DN2119" t="str">
            <v>0102</v>
          </cell>
          <cell r="DO2119" t="str">
            <v>01</v>
          </cell>
        </row>
        <row r="2120">
          <cell r="DN2120" t="str">
            <v>0103</v>
          </cell>
          <cell r="DO2120" t="str">
            <v>01</v>
          </cell>
        </row>
        <row r="2121">
          <cell r="DN2121" t="str">
            <v>0104</v>
          </cell>
          <cell r="DO2121" t="str">
            <v>01</v>
          </cell>
        </row>
        <row r="2122">
          <cell r="DN2122" t="str">
            <v>0105</v>
          </cell>
          <cell r="DO2122" t="str">
            <v>01</v>
          </cell>
        </row>
        <row r="2123">
          <cell r="DN2123" t="str">
            <v>0106</v>
          </cell>
          <cell r="DO2123" t="str">
            <v>01</v>
          </cell>
        </row>
        <row r="2124">
          <cell r="DN2124" t="str">
            <v>0107</v>
          </cell>
          <cell r="DO2124" t="str">
            <v>01</v>
          </cell>
        </row>
        <row r="2125">
          <cell r="DN2125" t="str">
            <v>0108</v>
          </cell>
          <cell r="DO2125" t="str">
            <v>01</v>
          </cell>
        </row>
        <row r="2126">
          <cell r="DN2126" t="str">
            <v>0109</v>
          </cell>
          <cell r="DO2126" t="str">
            <v>01</v>
          </cell>
        </row>
        <row r="2127">
          <cell r="DN2127" t="str">
            <v>0110</v>
          </cell>
          <cell r="DO2127" t="str">
            <v>01</v>
          </cell>
        </row>
        <row r="2128">
          <cell r="DN2128" t="str">
            <v>0111</v>
          </cell>
          <cell r="DO2128" t="str">
            <v>01</v>
          </cell>
        </row>
        <row r="2129">
          <cell r="DN2129" t="str">
            <v>0112</v>
          </cell>
          <cell r="DO2129" t="str">
            <v>01</v>
          </cell>
        </row>
        <row r="2130">
          <cell r="DN2130" t="str">
            <v>0113</v>
          </cell>
          <cell r="DO2130" t="str">
            <v>01</v>
          </cell>
        </row>
        <row r="2131">
          <cell r="DN2131" t="str">
            <v>0114</v>
          </cell>
          <cell r="DO2131" t="str">
            <v>01</v>
          </cell>
        </row>
        <row r="2132">
          <cell r="DN2132" t="str">
            <v>0115</v>
          </cell>
          <cell r="DO2132" t="str">
            <v>01</v>
          </cell>
        </row>
        <row r="2133">
          <cell r="DN2133" t="str">
            <v>0116</v>
          </cell>
          <cell r="DO2133" t="str">
            <v>01</v>
          </cell>
        </row>
        <row r="2134">
          <cell r="DN2134" t="str">
            <v>0117</v>
          </cell>
          <cell r="DO2134" t="str">
            <v>01</v>
          </cell>
        </row>
        <row r="2135">
          <cell r="DN2135" t="str">
            <v>0118</v>
          </cell>
          <cell r="DO2135" t="str">
            <v>01</v>
          </cell>
        </row>
        <row r="2136">
          <cell r="DN2136" t="str">
            <v>0119</v>
          </cell>
          <cell r="DO2136" t="str">
            <v>01</v>
          </cell>
        </row>
        <row r="2137">
          <cell r="DN2137" t="str">
            <v>0201</v>
          </cell>
          <cell r="DO2137" t="str">
            <v>02</v>
          </cell>
        </row>
        <row r="2138">
          <cell r="DN2138" t="str">
            <v>0202</v>
          </cell>
          <cell r="DO2138" t="str">
            <v>02</v>
          </cell>
        </row>
        <row r="2139">
          <cell r="DN2139" t="str">
            <v>0203</v>
          </cell>
          <cell r="DO2139" t="str">
            <v>02</v>
          </cell>
        </row>
        <row r="2140">
          <cell r="DN2140" t="str">
            <v>0204</v>
          </cell>
          <cell r="DO2140" t="str">
            <v>02</v>
          </cell>
        </row>
        <row r="2141">
          <cell r="DN2141" t="str">
            <v>0205</v>
          </cell>
          <cell r="DO2141" t="str">
            <v>02</v>
          </cell>
        </row>
        <row r="2142">
          <cell r="DN2142" t="str">
            <v>0206</v>
          </cell>
          <cell r="DO2142" t="str">
            <v>02</v>
          </cell>
        </row>
        <row r="2143">
          <cell r="DN2143" t="str">
            <v>0207</v>
          </cell>
          <cell r="DO2143" t="str">
            <v>02</v>
          </cell>
        </row>
        <row r="2144">
          <cell r="DN2144" t="str">
            <v>0208</v>
          </cell>
          <cell r="DO2144" t="str">
            <v>02</v>
          </cell>
        </row>
        <row r="2145">
          <cell r="DN2145" t="str">
            <v>0209</v>
          </cell>
          <cell r="DO2145" t="str">
            <v>02</v>
          </cell>
        </row>
        <row r="2146">
          <cell r="DN2146" t="str">
            <v>0210</v>
          </cell>
          <cell r="DO2146" t="str">
            <v>02</v>
          </cell>
        </row>
        <row r="2147">
          <cell r="DN2147" t="str">
            <v>0211</v>
          </cell>
          <cell r="DO2147" t="str">
            <v>02</v>
          </cell>
        </row>
        <row r="2148">
          <cell r="DN2148" t="str">
            <v>0212</v>
          </cell>
          <cell r="DO2148" t="str">
            <v>02</v>
          </cell>
        </row>
        <row r="2149">
          <cell r="DN2149" t="str">
            <v>0213</v>
          </cell>
          <cell r="DO2149" t="str">
            <v>02</v>
          </cell>
        </row>
        <row r="2150">
          <cell r="DN2150" t="str">
            <v>0214</v>
          </cell>
          <cell r="DO2150" t="str">
            <v>02</v>
          </cell>
        </row>
        <row r="2151">
          <cell r="DN2151" t="str">
            <v>0215</v>
          </cell>
          <cell r="DO2151" t="str">
            <v>02</v>
          </cell>
        </row>
        <row r="2152">
          <cell r="DN2152" t="str">
            <v>0216</v>
          </cell>
          <cell r="DO2152" t="str">
            <v>02</v>
          </cell>
        </row>
        <row r="2153">
          <cell r="DN2153" t="str">
            <v>0217</v>
          </cell>
          <cell r="DO2153" t="str">
            <v>02</v>
          </cell>
        </row>
        <row r="2154">
          <cell r="DN2154" t="str">
            <v>0218</v>
          </cell>
          <cell r="DO2154" t="str">
            <v>02</v>
          </cell>
        </row>
        <row r="2155">
          <cell r="DN2155" t="str">
            <v>0219</v>
          </cell>
          <cell r="DO2155" t="str">
            <v>02</v>
          </cell>
        </row>
        <row r="2156">
          <cell r="DN2156" t="str">
            <v>0201</v>
          </cell>
          <cell r="DO2156" t="str">
            <v>02</v>
          </cell>
        </row>
        <row r="2157">
          <cell r="DN2157" t="str">
            <v>0202</v>
          </cell>
          <cell r="DO2157" t="str">
            <v>02</v>
          </cell>
        </row>
        <row r="2158">
          <cell r="DN2158" t="str">
            <v>0203</v>
          </cell>
          <cell r="DO2158" t="str">
            <v>02</v>
          </cell>
        </row>
        <row r="2159">
          <cell r="DN2159" t="str">
            <v>0204</v>
          </cell>
          <cell r="DO2159" t="str">
            <v>02</v>
          </cell>
        </row>
        <row r="2160">
          <cell r="DN2160" t="str">
            <v>0205</v>
          </cell>
          <cell r="DO2160" t="str">
            <v>02</v>
          </cell>
        </row>
        <row r="2161">
          <cell r="DN2161" t="str">
            <v>0206</v>
          </cell>
          <cell r="DO2161" t="str">
            <v>02</v>
          </cell>
        </row>
        <row r="2162">
          <cell r="DN2162" t="str">
            <v>0207</v>
          </cell>
          <cell r="DO2162" t="str">
            <v>02</v>
          </cell>
        </row>
        <row r="2163">
          <cell r="DN2163" t="str">
            <v>0208</v>
          </cell>
          <cell r="DO2163" t="str">
            <v>02</v>
          </cell>
        </row>
        <row r="2164">
          <cell r="DN2164" t="str">
            <v>0209</v>
          </cell>
          <cell r="DO2164" t="str">
            <v>02</v>
          </cell>
        </row>
        <row r="2165">
          <cell r="DN2165" t="str">
            <v>0210</v>
          </cell>
          <cell r="DO2165" t="str">
            <v>02</v>
          </cell>
        </row>
        <row r="2166">
          <cell r="DN2166" t="str">
            <v>0211</v>
          </cell>
          <cell r="DO2166" t="str">
            <v>02</v>
          </cell>
        </row>
        <row r="2167">
          <cell r="DN2167" t="str">
            <v>0212</v>
          </cell>
          <cell r="DO2167" t="str">
            <v>02</v>
          </cell>
        </row>
        <row r="2168">
          <cell r="DN2168" t="str">
            <v>0213</v>
          </cell>
          <cell r="DO2168" t="str">
            <v>02</v>
          </cell>
        </row>
        <row r="2169">
          <cell r="DN2169" t="str">
            <v>0214</v>
          </cell>
          <cell r="DO2169" t="str">
            <v>02</v>
          </cell>
        </row>
        <row r="2170">
          <cell r="DN2170" t="str">
            <v>0215</v>
          </cell>
          <cell r="DO2170" t="str">
            <v>02</v>
          </cell>
        </row>
        <row r="2171">
          <cell r="DN2171" t="str">
            <v>0216</v>
          </cell>
          <cell r="DO2171" t="str">
            <v>02</v>
          </cell>
        </row>
        <row r="2172">
          <cell r="DN2172" t="str">
            <v>0217</v>
          </cell>
          <cell r="DO2172" t="str">
            <v>02</v>
          </cell>
        </row>
        <row r="2173">
          <cell r="DN2173" t="str">
            <v>0218</v>
          </cell>
          <cell r="DO2173" t="str">
            <v>02</v>
          </cell>
        </row>
        <row r="2174">
          <cell r="DN2174" t="str">
            <v>0219</v>
          </cell>
          <cell r="DO2174" t="str">
            <v>02</v>
          </cell>
        </row>
        <row r="2175">
          <cell r="DN2175" t="str">
            <v>0201</v>
          </cell>
          <cell r="DO2175" t="str">
            <v>02</v>
          </cell>
        </row>
        <row r="2176">
          <cell r="DN2176" t="str">
            <v>0202</v>
          </cell>
          <cell r="DO2176" t="str">
            <v>02</v>
          </cell>
        </row>
        <row r="2177">
          <cell r="DN2177" t="str">
            <v>0203</v>
          </cell>
          <cell r="DO2177" t="str">
            <v>02</v>
          </cell>
        </row>
        <row r="2178">
          <cell r="DN2178" t="str">
            <v>0204</v>
          </cell>
          <cell r="DO2178" t="str">
            <v>02</v>
          </cell>
        </row>
        <row r="2179">
          <cell r="DN2179" t="str">
            <v>0205</v>
          </cell>
          <cell r="DO2179" t="str">
            <v>02</v>
          </cell>
        </row>
        <row r="2180">
          <cell r="DN2180" t="str">
            <v>0206</v>
          </cell>
          <cell r="DO2180" t="str">
            <v>02</v>
          </cell>
        </row>
        <row r="2181">
          <cell r="DN2181" t="str">
            <v>0207</v>
          </cell>
          <cell r="DO2181" t="str">
            <v>02</v>
          </cell>
        </row>
        <row r="2182">
          <cell r="DN2182" t="str">
            <v>0208</v>
          </cell>
          <cell r="DO2182" t="str">
            <v>02</v>
          </cell>
        </row>
        <row r="2183">
          <cell r="DN2183" t="str">
            <v>0209</v>
          </cell>
          <cell r="DO2183" t="str">
            <v>02</v>
          </cell>
        </row>
        <row r="2184">
          <cell r="DN2184" t="str">
            <v>0210</v>
          </cell>
          <cell r="DO2184" t="str">
            <v>02</v>
          </cell>
        </row>
        <row r="2185">
          <cell r="DN2185" t="str">
            <v>0211</v>
          </cell>
          <cell r="DO2185" t="str">
            <v>02</v>
          </cell>
        </row>
        <row r="2186">
          <cell r="DN2186" t="str">
            <v>0212</v>
          </cell>
          <cell r="DO2186" t="str">
            <v>02</v>
          </cell>
        </row>
        <row r="2187">
          <cell r="DN2187" t="str">
            <v>0213</v>
          </cell>
          <cell r="DO2187" t="str">
            <v>02</v>
          </cell>
        </row>
        <row r="2188">
          <cell r="DN2188" t="str">
            <v>0214</v>
          </cell>
          <cell r="DO2188" t="str">
            <v>02</v>
          </cell>
        </row>
        <row r="2189">
          <cell r="DN2189" t="str">
            <v>0215</v>
          </cell>
          <cell r="DO2189" t="str">
            <v>02</v>
          </cell>
        </row>
        <row r="2190">
          <cell r="DN2190" t="str">
            <v>0216</v>
          </cell>
          <cell r="DO2190" t="str">
            <v>02</v>
          </cell>
        </row>
        <row r="2191">
          <cell r="DN2191" t="str">
            <v>0217</v>
          </cell>
          <cell r="DO2191" t="str">
            <v>02</v>
          </cell>
        </row>
        <row r="2192">
          <cell r="DN2192" t="str">
            <v>0218</v>
          </cell>
          <cell r="DO2192" t="str">
            <v>02</v>
          </cell>
        </row>
        <row r="2193">
          <cell r="DN2193" t="str">
            <v>0219</v>
          </cell>
          <cell r="DO2193" t="str">
            <v>02</v>
          </cell>
        </row>
        <row r="2194">
          <cell r="DN2194" t="str">
            <v>0201</v>
          </cell>
          <cell r="DO2194" t="str">
            <v>02</v>
          </cell>
        </row>
        <row r="2195">
          <cell r="DN2195" t="str">
            <v>0202</v>
          </cell>
          <cell r="DO2195" t="str">
            <v>02</v>
          </cell>
        </row>
        <row r="2196">
          <cell r="DN2196" t="str">
            <v>0203</v>
          </cell>
          <cell r="DO2196" t="str">
            <v>02</v>
          </cell>
        </row>
        <row r="2197">
          <cell r="DN2197" t="str">
            <v>0204</v>
          </cell>
          <cell r="DO2197" t="str">
            <v>02</v>
          </cell>
        </row>
        <row r="2198">
          <cell r="DN2198" t="str">
            <v>0205</v>
          </cell>
          <cell r="DO2198" t="str">
            <v>02</v>
          </cell>
        </row>
        <row r="2199">
          <cell r="DN2199" t="str">
            <v>0206</v>
          </cell>
          <cell r="DO2199" t="str">
            <v>02</v>
          </cell>
        </row>
        <row r="2200">
          <cell r="DN2200" t="str">
            <v>0207</v>
          </cell>
          <cell r="DO2200" t="str">
            <v>02</v>
          </cell>
        </row>
        <row r="2201">
          <cell r="DN2201" t="str">
            <v>0208</v>
          </cell>
          <cell r="DO2201" t="str">
            <v>02</v>
          </cell>
        </row>
        <row r="2202">
          <cell r="DN2202" t="str">
            <v>0209</v>
          </cell>
          <cell r="DO2202" t="str">
            <v>02</v>
          </cell>
        </row>
        <row r="2203">
          <cell r="DN2203" t="str">
            <v>0210</v>
          </cell>
          <cell r="DO2203" t="str">
            <v>02</v>
          </cell>
        </row>
        <row r="2204">
          <cell r="DN2204" t="str">
            <v>0211</v>
          </cell>
          <cell r="DO2204" t="str">
            <v>02</v>
          </cell>
        </row>
        <row r="2205">
          <cell r="DN2205" t="str">
            <v>0212</v>
          </cell>
          <cell r="DO2205" t="str">
            <v>02</v>
          </cell>
        </row>
        <row r="2206">
          <cell r="DN2206" t="str">
            <v>0213</v>
          </cell>
          <cell r="DO2206" t="str">
            <v>02</v>
          </cell>
        </row>
        <row r="2207">
          <cell r="DN2207" t="str">
            <v>0214</v>
          </cell>
          <cell r="DO2207" t="str">
            <v>02</v>
          </cell>
        </row>
        <row r="2208">
          <cell r="DN2208" t="str">
            <v>0215</v>
          </cell>
          <cell r="DO2208" t="str">
            <v>02</v>
          </cell>
        </row>
        <row r="2209">
          <cell r="DN2209" t="str">
            <v>0216</v>
          </cell>
          <cell r="DO2209" t="str">
            <v>02</v>
          </cell>
        </row>
        <row r="2210">
          <cell r="DN2210" t="str">
            <v>0217</v>
          </cell>
          <cell r="DO2210" t="str">
            <v>02</v>
          </cell>
        </row>
        <row r="2211">
          <cell r="DN2211" t="str">
            <v>0218</v>
          </cell>
          <cell r="DO2211" t="str">
            <v>02</v>
          </cell>
        </row>
        <row r="2212">
          <cell r="DN2212" t="str">
            <v>0219</v>
          </cell>
          <cell r="DO2212" t="str">
            <v>02</v>
          </cell>
        </row>
        <row r="2213">
          <cell r="DN2213" t="str">
            <v>0201</v>
          </cell>
          <cell r="DO2213" t="str">
            <v>02</v>
          </cell>
        </row>
        <row r="2214">
          <cell r="DN2214" t="str">
            <v>0202</v>
          </cell>
          <cell r="DO2214" t="str">
            <v>02</v>
          </cell>
        </row>
        <row r="2215">
          <cell r="DN2215" t="str">
            <v>0203</v>
          </cell>
          <cell r="DO2215" t="str">
            <v>02</v>
          </cell>
        </row>
        <row r="2216">
          <cell r="DN2216" t="str">
            <v>0204</v>
          </cell>
          <cell r="DO2216" t="str">
            <v>02</v>
          </cell>
        </row>
        <row r="2217">
          <cell r="DN2217" t="str">
            <v>0205</v>
          </cell>
          <cell r="DO2217" t="str">
            <v>02</v>
          </cell>
        </row>
        <row r="2218">
          <cell r="DN2218" t="str">
            <v>0206</v>
          </cell>
          <cell r="DO2218" t="str">
            <v>02</v>
          </cell>
        </row>
        <row r="2219">
          <cell r="DN2219" t="str">
            <v>0207</v>
          </cell>
          <cell r="DO2219" t="str">
            <v>02</v>
          </cell>
        </row>
        <row r="2220">
          <cell r="DN2220" t="str">
            <v>0208</v>
          </cell>
          <cell r="DO2220" t="str">
            <v>02</v>
          </cell>
        </row>
        <row r="2221">
          <cell r="DN2221" t="str">
            <v>0209</v>
          </cell>
          <cell r="DO2221" t="str">
            <v>02</v>
          </cell>
        </row>
        <row r="2222">
          <cell r="DN2222" t="str">
            <v>0210</v>
          </cell>
          <cell r="DO2222" t="str">
            <v>02</v>
          </cell>
        </row>
        <row r="2223">
          <cell r="DN2223" t="str">
            <v>0211</v>
          </cell>
          <cell r="DO2223" t="str">
            <v>02</v>
          </cell>
        </row>
        <row r="2224">
          <cell r="DN2224" t="str">
            <v>0212</v>
          </cell>
          <cell r="DO2224" t="str">
            <v>02</v>
          </cell>
        </row>
        <row r="2225">
          <cell r="DN2225" t="str">
            <v>0213</v>
          </cell>
          <cell r="DO2225" t="str">
            <v>02</v>
          </cell>
        </row>
        <row r="2226">
          <cell r="DN2226" t="str">
            <v>0214</v>
          </cell>
          <cell r="DO2226" t="str">
            <v>02</v>
          </cell>
        </row>
        <row r="2227">
          <cell r="DN2227" t="str">
            <v>0215</v>
          </cell>
          <cell r="DO2227" t="str">
            <v>02</v>
          </cell>
        </row>
        <row r="2228">
          <cell r="DN2228" t="str">
            <v>0216</v>
          </cell>
          <cell r="DO2228" t="str">
            <v>02</v>
          </cell>
        </row>
        <row r="2229">
          <cell r="DN2229" t="str">
            <v>0217</v>
          </cell>
          <cell r="DO2229" t="str">
            <v>02</v>
          </cell>
        </row>
        <row r="2230">
          <cell r="DN2230" t="str">
            <v>0218</v>
          </cell>
          <cell r="DO2230" t="str">
            <v>02</v>
          </cell>
        </row>
        <row r="2231">
          <cell r="DN2231" t="str">
            <v>0219</v>
          </cell>
          <cell r="DO2231" t="str">
            <v>02</v>
          </cell>
        </row>
        <row r="2232">
          <cell r="DN2232" t="str">
            <v>0201</v>
          </cell>
          <cell r="DO2232" t="str">
            <v>02</v>
          </cell>
        </row>
        <row r="2233">
          <cell r="DN2233" t="str">
            <v>0202</v>
          </cell>
          <cell r="DO2233" t="str">
            <v>02</v>
          </cell>
        </row>
        <row r="2234">
          <cell r="DN2234" t="str">
            <v>0203</v>
          </cell>
          <cell r="DO2234" t="str">
            <v>02</v>
          </cell>
        </row>
        <row r="2235">
          <cell r="DN2235" t="str">
            <v>0204</v>
          </cell>
          <cell r="DO2235" t="str">
            <v>02</v>
          </cell>
        </row>
        <row r="2236">
          <cell r="DN2236" t="str">
            <v>0205</v>
          </cell>
          <cell r="DO2236" t="str">
            <v>02</v>
          </cell>
        </row>
        <row r="2237">
          <cell r="DN2237" t="str">
            <v>0206</v>
          </cell>
          <cell r="DO2237" t="str">
            <v>02</v>
          </cell>
        </row>
        <row r="2238">
          <cell r="DN2238" t="str">
            <v>0207</v>
          </cell>
          <cell r="DO2238" t="str">
            <v>02</v>
          </cell>
        </row>
        <row r="2239">
          <cell r="DN2239" t="str">
            <v>0208</v>
          </cell>
          <cell r="DO2239" t="str">
            <v>02</v>
          </cell>
        </row>
        <row r="2240">
          <cell r="DN2240" t="str">
            <v>0209</v>
          </cell>
          <cell r="DO2240" t="str">
            <v>02</v>
          </cell>
        </row>
        <row r="2241">
          <cell r="DN2241" t="str">
            <v>0210</v>
          </cell>
          <cell r="DO2241" t="str">
            <v>02</v>
          </cell>
        </row>
        <row r="2242">
          <cell r="DN2242" t="str">
            <v>0211</v>
          </cell>
          <cell r="DO2242" t="str">
            <v>02</v>
          </cell>
        </row>
        <row r="2243">
          <cell r="DN2243" t="str">
            <v>0212</v>
          </cell>
          <cell r="DO2243" t="str">
            <v>02</v>
          </cell>
        </row>
        <row r="2244">
          <cell r="DN2244" t="str">
            <v>0213</v>
          </cell>
          <cell r="DO2244" t="str">
            <v>02</v>
          </cell>
        </row>
        <row r="2245">
          <cell r="DN2245" t="str">
            <v>0214</v>
          </cell>
          <cell r="DO2245" t="str">
            <v>02</v>
          </cell>
        </row>
        <row r="2246">
          <cell r="DN2246" t="str">
            <v>0215</v>
          </cell>
          <cell r="DO2246" t="str">
            <v>02</v>
          </cell>
        </row>
        <row r="2247">
          <cell r="DN2247" t="str">
            <v>0216</v>
          </cell>
          <cell r="DO2247" t="str">
            <v>02</v>
          </cell>
        </row>
        <row r="2248">
          <cell r="DN2248" t="str">
            <v>0217</v>
          </cell>
          <cell r="DO2248" t="str">
            <v>02</v>
          </cell>
        </row>
        <row r="2249">
          <cell r="DN2249" t="str">
            <v>0218</v>
          </cell>
          <cell r="DO2249" t="str">
            <v>02</v>
          </cell>
        </row>
        <row r="2250">
          <cell r="DN2250" t="str">
            <v>0219</v>
          </cell>
          <cell r="DO2250" t="str">
            <v>02</v>
          </cell>
        </row>
        <row r="2251">
          <cell r="DN2251" t="str">
            <v>0201</v>
          </cell>
          <cell r="DO2251" t="str">
            <v>02</v>
          </cell>
        </row>
        <row r="2252">
          <cell r="DN2252" t="str">
            <v>0202</v>
          </cell>
          <cell r="DO2252" t="str">
            <v>02</v>
          </cell>
        </row>
        <row r="2253">
          <cell r="DN2253" t="str">
            <v>0203</v>
          </cell>
          <cell r="DO2253" t="str">
            <v>02</v>
          </cell>
        </row>
        <row r="2254">
          <cell r="DN2254" t="str">
            <v>0204</v>
          </cell>
          <cell r="DO2254" t="str">
            <v>02</v>
          </cell>
        </row>
        <row r="2255">
          <cell r="DN2255" t="str">
            <v>0205</v>
          </cell>
          <cell r="DO2255" t="str">
            <v>02</v>
          </cell>
        </row>
        <row r="2256">
          <cell r="DN2256" t="str">
            <v>0206</v>
          </cell>
          <cell r="DO2256" t="str">
            <v>02</v>
          </cell>
        </row>
        <row r="2257">
          <cell r="DN2257" t="str">
            <v>0207</v>
          </cell>
          <cell r="DO2257" t="str">
            <v>02</v>
          </cell>
        </row>
        <row r="2258">
          <cell r="DN2258" t="str">
            <v>0208</v>
          </cell>
          <cell r="DO2258" t="str">
            <v>02</v>
          </cell>
        </row>
        <row r="2259">
          <cell r="DN2259" t="str">
            <v>0209</v>
          </cell>
          <cell r="DO2259" t="str">
            <v>02</v>
          </cell>
        </row>
        <row r="2260">
          <cell r="DN2260" t="str">
            <v>0210</v>
          </cell>
          <cell r="DO2260" t="str">
            <v>02</v>
          </cell>
        </row>
        <row r="2261">
          <cell r="DN2261" t="str">
            <v>0211</v>
          </cell>
          <cell r="DO2261" t="str">
            <v>02</v>
          </cell>
        </row>
        <row r="2262">
          <cell r="DN2262" t="str">
            <v>0212</v>
          </cell>
          <cell r="DO2262" t="str">
            <v>02</v>
          </cell>
        </row>
        <row r="2263">
          <cell r="DN2263" t="str">
            <v>0213</v>
          </cell>
          <cell r="DO2263" t="str">
            <v>02</v>
          </cell>
        </row>
        <row r="2264">
          <cell r="DN2264" t="str">
            <v>0214</v>
          </cell>
          <cell r="DO2264" t="str">
            <v>02</v>
          </cell>
        </row>
        <row r="2265">
          <cell r="DN2265" t="str">
            <v>0215</v>
          </cell>
          <cell r="DO2265" t="str">
            <v>02</v>
          </cell>
        </row>
        <row r="2266">
          <cell r="DN2266" t="str">
            <v>0216</v>
          </cell>
          <cell r="DO2266" t="str">
            <v>02</v>
          </cell>
        </row>
        <row r="2267">
          <cell r="DN2267" t="str">
            <v>0217</v>
          </cell>
          <cell r="DO2267" t="str">
            <v>02</v>
          </cell>
        </row>
        <row r="2268">
          <cell r="DN2268" t="str">
            <v>0218</v>
          </cell>
          <cell r="DO2268" t="str">
            <v>02</v>
          </cell>
        </row>
        <row r="2269">
          <cell r="DN2269" t="str">
            <v>0219</v>
          </cell>
          <cell r="DO2269" t="str">
            <v>02</v>
          </cell>
        </row>
        <row r="2270">
          <cell r="DN2270" t="str">
            <v>0201</v>
          </cell>
          <cell r="DO2270" t="str">
            <v>02</v>
          </cell>
        </row>
        <row r="2271">
          <cell r="DN2271" t="str">
            <v>0202</v>
          </cell>
          <cell r="DO2271" t="str">
            <v>02</v>
          </cell>
        </row>
        <row r="2272">
          <cell r="DN2272" t="str">
            <v>0203</v>
          </cell>
          <cell r="DO2272" t="str">
            <v>02</v>
          </cell>
        </row>
        <row r="2273">
          <cell r="DN2273" t="str">
            <v>0204</v>
          </cell>
          <cell r="DO2273" t="str">
            <v>02</v>
          </cell>
        </row>
        <row r="2274">
          <cell r="DN2274" t="str">
            <v>0205</v>
          </cell>
          <cell r="DO2274" t="str">
            <v>02</v>
          </cell>
        </row>
        <row r="2275">
          <cell r="DN2275" t="str">
            <v>0206</v>
          </cell>
          <cell r="DO2275" t="str">
            <v>02</v>
          </cell>
        </row>
        <row r="2276">
          <cell r="DN2276" t="str">
            <v>0207</v>
          </cell>
          <cell r="DO2276" t="str">
            <v>02</v>
          </cell>
        </row>
        <row r="2277">
          <cell r="DN2277" t="str">
            <v>0208</v>
          </cell>
          <cell r="DO2277" t="str">
            <v>02</v>
          </cell>
        </row>
        <row r="2278">
          <cell r="DN2278" t="str">
            <v>0209</v>
          </cell>
          <cell r="DO2278" t="str">
            <v>02</v>
          </cell>
        </row>
        <row r="2279">
          <cell r="DN2279" t="str">
            <v>0210</v>
          </cell>
          <cell r="DO2279" t="str">
            <v>02</v>
          </cell>
        </row>
        <row r="2280">
          <cell r="DN2280" t="str">
            <v>0211</v>
          </cell>
          <cell r="DO2280" t="str">
            <v>02</v>
          </cell>
        </row>
        <row r="2281">
          <cell r="DN2281" t="str">
            <v>0212</v>
          </cell>
          <cell r="DO2281" t="str">
            <v>02</v>
          </cell>
        </row>
        <row r="2282">
          <cell r="DN2282" t="str">
            <v>0213</v>
          </cell>
          <cell r="DO2282" t="str">
            <v>02</v>
          </cell>
        </row>
        <row r="2283">
          <cell r="DN2283" t="str">
            <v>0214</v>
          </cell>
          <cell r="DO2283" t="str">
            <v>02</v>
          </cell>
        </row>
        <row r="2284">
          <cell r="DN2284" t="str">
            <v>0215</v>
          </cell>
          <cell r="DO2284" t="str">
            <v>02</v>
          </cell>
        </row>
        <row r="2285">
          <cell r="DN2285" t="str">
            <v>0216</v>
          </cell>
          <cell r="DO2285" t="str">
            <v>02</v>
          </cell>
        </row>
        <row r="2286">
          <cell r="DN2286" t="str">
            <v>0217</v>
          </cell>
          <cell r="DO2286" t="str">
            <v>02</v>
          </cell>
        </row>
        <row r="2287">
          <cell r="DN2287" t="str">
            <v>0218</v>
          </cell>
          <cell r="DO2287" t="str">
            <v>02</v>
          </cell>
        </row>
        <row r="2288">
          <cell r="DN2288" t="str">
            <v>0219</v>
          </cell>
          <cell r="DO2288" t="str">
            <v>02</v>
          </cell>
        </row>
        <row r="2289">
          <cell r="DN2289" t="str">
            <v>0201</v>
          </cell>
          <cell r="DO2289" t="str">
            <v>02</v>
          </cell>
        </row>
        <row r="2290">
          <cell r="DN2290" t="str">
            <v>0202</v>
          </cell>
          <cell r="DO2290" t="str">
            <v>02</v>
          </cell>
        </row>
        <row r="2291">
          <cell r="DN2291" t="str">
            <v>0203</v>
          </cell>
          <cell r="DO2291" t="str">
            <v>02</v>
          </cell>
        </row>
        <row r="2292">
          <cell r="DN2292" t="str">
            <v>0204</v>
          </cell>
          <cell r="DO2292" t="str">
            <v>02</v>
          </cell>
        </row>
        <row r="2293">
          <cell r="DN2293" t="str">
            <v>0205</v>
          </cell>
          <cell r="DO2293" t="str">
            <v>02</v>
          </cell>
        </row>
        <row r="2294">
          <cell r="DN2294" t="str">
            <v>0206</v>
          </cell>
          <cell r="DO2294" t="str">
            <v>02</v>
          </cell>
        </row>
        <row r="2295">
          <cell r="DN2295" t="str">
            <v>0207</v>
          </cell>
          <cell r="DO2295" t="str">
            <v>02</v>
          </cell>
        </row>
        <row r="2296">
          <cell r="DN2296" t="str">
            <v>0208</v>
          </cell>
          <cell r="DO2296" t="str">
            <v>02</v>
          </cell>
        </row>
        <row r="2297">
          <cell r="DN2297" t="str">
            <v>0209</v>
          </cell>
          <cell r="DO2297" t="str">
            <v>02</v>
          </cell>
        </row>
        <row r="2298">
          <cell r="DN2298" t="str">
            <v>0210</v>
          </cell>
          <cell r="DO2298" t="str">
            <v>02</v>
          </cell>
        </row>
        <row r="2299">
          <cell r="DN2299" t="str">
            <v>0211</v>
          </cell>
          <cell r="DO2299" t="str">
            <v>02</v>
          </cell>
        </row>
        <row r="2300">
          <cell r="DN2300" t="str">
            <v>0212</v>
          </cell>
          <cell r="DO2300" t="str">
            <v>02</v>
          </cell>
        </row>
        <row r="2301">
          <cell r="DN2301" t="str">
            <v>0213</v>
          </cell>
          <cell r="DO2301" t="str">
            <v>02</v>
          </cell>
        </row>
        <row r="2302">
          <cell r="DN2302" t="str">
            <v>0214</v>
          </cell>
          <cell r="DO2302" t="str">
            <v>02</v>
          </cell>
        </row>
        <row r="2303">
          <cell r="DN2303" t="str">
            <v>0215</v>
          </cell>
          <cell r="DO2303" t="str">
            <v>02</v>
          </cell>
        </row>
        <row r="2304">
          <cell r="DN2304" t="str">
            <v>0216</v>
          </cell>
          <cell r="DO2304" t="str">
            <v>02</v>
          </cell>
        </row>
        <row r="2305">
          <cell r="DN2305" t="str">
            <v>0217</v>
          </cell>
          <cell r="DO2305" t="str">
            <v>02</v>
          </cell>
        </row>
        <row r="2306">
          <cell r="DN2306" t="str">
            <v>0218</v>
          </cell>
          <cell r="DO2306" t="str">
            <v>02</v>
          </cell>
        </row>
        <row r="2307">
          <cell r="DN2307" t="str">
            <v>0219</v>
          </cell>
          <cell r="DO2307" t="str">
            <v>02</v>
          </cell>
        </row>
        <row r="2308">
          <cell r="DN2308" t="str">
            <v>0201</v>
          </cell>
          <cell r="DO2308" t="str">
            <v>02</v>
          </cell>
        </row>
        <row r="2309">
          <cell r="DN2309" t="str">
            <v>0202</v>
          </cell>
          <cell r="DO2309" t="str">
            <v>02</v>
          </cell>
        </row>
        <row r="2310">
          <cell r="DN2310" t="str">
            <v>0203</v>
          </cell>
          <cell r="DO2310" t="str">
            <v>02</v>
          </cell>
        </row>
        <row r="2311">
          <cell r="DN2311" t="str">
            <v>0204</v>
          </cell>
          <cell r="DO2311" t="str">
            <v>02</v>
          </cell>
        </row>
        <row r="2312">
          <cell r="DN2312" t="str">
            <v>0205</v>
          </cell>
          <cell r="DO2312" t="str">
            <v>02</v>
          </cell>
        </row>
        <row r="2313">
          <cell r="DN2313" t="str">
            <v>0206</v>
          </cell>
          <cell r="DO2313" t="str">
            <v>02</v>
          </cell>
        </row>
        <row r="2314">
          <cell r="DN2314" t="str">
            <v>0207</v>
          </cell>
          <cell r="DO2314" t="str">
            <v>02</v>
          </cell>
        </row>
        <row r="2315">
          <cell r="DN2315" t="str">
            <v>0208</v>
          </cell>
          <cell r="DO2315" t="str">
            <v>02</v>
          </cell>
        </row>
        <row r="2316">
          <cell r="DN2316" t="str">
            <v>0209</v>
          </cell>
          <cell r="DO2316" t="str">
            <v>02</v>
          </cell>
        </row>
        <row r="2317">
          <cell r="DN2317" t="str">
            <v>0210</v>
          </cell>
          <cell r="DO2317" t="str">
            <v>02</v>
          </cell>
        </row>
        <row r="2318">
          <cell r="DN2318" t="str">
            <v>0211</v>
          </cell>
          <cell r="DO2318" t="str">
            <v>02</v>
          </cell>
        </row>
        <row r="2319">
          <cell r="DN2319" t="str">
            <v>0212</v>
          </cell>
          <cell r="DO2319" t="str">
            <v>02</v>
          </cell>
        </row>
        <row r="2320">
          <cell r="DN2320" t="str">
            <v>0213</v>
          </cell>
          <cell r="DO2320" t="str">
            <v>02</v>
          </cell>
        </row>
        <row r="2321">
          <cell r="DN2321" t="str">
            <v>0214</v>
          </cell>
          <cell r="DO2321" t="str">
            <v>02</v>
          </cell>
        </row>
        <row r="2322">
          <cell r="DN2322" t="str">
            <v>0215</v>
          </cell>
          <cell r="DO2322" t="str">
            <v>02</v>
          </cell>
        </row>
        <row r="2323">
          <cell r="DN2323" t="str">
            <v>0216</v>
          </cell>
          <cell r="DO2323" t="str">
            <v>02</v>
          </cell>
        </row>
        <row r="2324">
          <cell r="DN2324" t="str">
            <v>0217</v>
          </cell>
          <cell r="DO2324" t="str">
            <v>02</v>
          </cell>
        </row>
        <row r="2325">
          <cell r="DN2325" t="str">
            <v>0218</v>
          </cell>
          <cell r="DO2325" t="str">
            <v>02</v>
          </cell>
        </row>
        <row r="2326">
          <cell r="DN2326" t="str">
            <v>0219</v>
          </cell>
          <cell r="DO2326" t="str">
            <v>02</v>
          </cell>
        </row>
        <row r="2327">
          <cell r="DN2327" t="str">
            <v>0301</v>
          </cell>
          <cell r="DO2327" t="str">
            <v>03</v>
          </cell>
        </row>
        <row r="2328">
          <cell r="DN2328" t="str">
            <v>0302</v>
          </cell>
          <cell r="DO2328" t="str">
            <v>03</v>
          </cell>
        </row>
        <row r="2329">
          <cell r="DN2329" t="str">
            <v>0303</v>
          </cell>
          <cell r="DO2329" t="str">
            <v>03</v>
          </cell>
        </row>
        <row r="2330">
          <cell r="DN2330" t="str">
            <v>0304</v>
          </cell>
          <cell r="DO2330" t="str">
            <v>03</v>
          </cell>
        </row>
        <row r="2331">
          <cell r="DN2331" t="str">
            <v>0305</v>
          </cell>
          <cell r="DO2331" t="str">
            <v>03</v>
          </cell>
        </row>
        <row r="2332">
          <cell r="DN2332" t="str">
            <v>0306</v>
          </cell>
          <cell r="DO2332" t="str">
            <v>03</v>
          </cell>
        </row>
        <row r="2333">
          <cell r="DN2333" t="str">
            <v>0307</v>
          </cell>
          <cell r="DO2333" t="str">
            <v>03</v>
          </cell>
        </row>
        <row r="2334">
          <cell r="DN2334" t="str">
            <v>0308</v>
          </cell>
          <cell r="DO2334" t="str">
            <v>03</v>
          </cell>
        </row>
        <row r="2335">
          <cell r="DN2335" t="str">
            <v>0309</v>
          </cell>
          <cell r="DO2335" t="str">
            <v>03</v>
          </cell>
        </row>
        <row r="2336">
          <cell r="DN2336" t="str">
            <v>0310</v>
          </cell>
          <cell r="DO2336" t="str">
            <v>03</v>
          </cell>
        </row>
        <row r="2337">
          <cell r="DN2337" t="str">
            <v>0311</v>
          </cell>
          <cell r="DO2337" t="str">
            <v>03</v>
          </cell>
        </row>
        <row r="2338">
          <cell r="DN2338" t="str">
            <v>0312</v>
          </cell>
          <cell r="DO2338" t="str">
            <v>03</v>
          </cell>
        </row>
        <row r="2339">
          <cell r="DN2339" t="str">
            <v>0313</v>
          </cell>
          <cell r="DO2339" t="str">
            <v>03</v>
          </cell>
        </row>
        <row r="2340">
          <cell r="DN2340" t="str">
            <v>0314</v>
          </cell>
          <cell r="DO2340" t="str">
            <v>03</v>
          </cell>
        </row>
        <row r="2341">
          <cell r="DN2341" t="str">
            <v>0315</v>
          </cell>
          <cell r="DO2341" t="str">
            <v>03</v>
          </cell>
        </row>
        <row r="2342">
          <cell r="DN2342" t="str">
            <v>0316</v>
          </cell>
          <cell r="DO2342" t="str">
            <v>03</v>
          </cell>
        </row>
        <row r="2343">
          <cell r="DN2343" t="str">
            <v>0317</v>
          </cell>
          <cell r="DO2343" t="str">
            <v>03</v>
          </cell>
        </row>
        <row r="2344">
          <cell r="DN2344" t="str">
            <v>0318</v>
          </cell>
          <cell r="DO2344" t="str">
            <v>03</v>
          </cell>
        </row>
        <row r="2345">
          <cell r="DN2345" t="str">
            <v>0319</v>
          </cell>
          <cell r="DO2345" t="str">
            <v>03</v>
          </cell>
        </row>
        <row r="2346">
          <cell r="DN2346" t="str">
            <v>0401</v>
          </cell>
          <cell r="DO2346" t="str">
            <v>04</v>
          </cell>
        </row>
        <row r="2347">
          <cell r="DN2347" t="str">
            <v>0402</v>
          </cell>
          <cell r="DO2347" t="str">
            <v>04</v>
          </cell>
        </row>
        <row r="2348">
          <cell r="DN2348" t="str">
            <v>0403</v>
          </cell>
          <cell r="DO2348" t="str">
            <v>04</v>
          </cell>
        </row>
        <row r="2349">
          <cell r="DN2349" t="str">
            <v>0404</v>
          </cell>
          <cell r="DO2349" t="str">
            <v>04</v>
          </cell>
        </row>
        <row r="2350">
          <cell r="DN2350" t="str">
            <v>0405</v>
          </cell>
          <cell r="DO2350" t="str">
            <v>04</v>
          </cell>
        </row>
        <row r="2351">
          <cell r="DN2351" t="str">
            <v>0406</v>
          </cell>
          <cell r="DO2351" t="str">
            <v>04</v>
          </cell>
        </row>
        <row r="2352">
          <cell r="DN2352" t="str">
            <v>0407</v>
          </cell>
          <cell r="DO2352" t="str">
            <v>04</v>
          </cell>
        </row>
        <row r="2353">
          <cell r="DN2353" t="str">
            <v>0408</v>
          </cell>
          <cell r="DO2353" t="str">
            <v>04</v>
          </cell>
        </row>
        <row r="2354">
          <cell r="DN2354" t="str">
            <v>0409</v>
          </cell>
          <cell r="DO2354" t="str">
            <v>04</v>
          </cell>
        </row>
        <row r="2355">
          <cell r="DN2355" t="str">
            <v>0410</v>
          </cell>
          <cell r="DO2355" t="str">
            <v>04</v>
          </cell>
        </row>
        <row r="2356">
          <cell r="DN2356" t="str">
            <v>0411</v>
          </cell>
          <cell r="DO2356" t="str">
            <v>04</v>
          </cell>
        </row>
        <row r="2357">
          <cell r="DN2357" t="str">
            <v>0412</v>
          </cell>
          <cell r="DO2357" t="str">
            <v>04</v>
          </cell>
        </row>
        <row r="2358">
          <cell r="DN2358" t="str">
            <v>0413</v>
          </cell>
          <cell r="DO2358" t="str">
            <v>04</v>
          </cell>
        </row>
        <row r="2359">
          <cell r="DN2359" t="str">
            <v>0414</v>
          </cell>
          <cell r="DO2359" t="str">
            <v>04</v>
          </cell>
        </row>
        <row r="2360">
          <cell r="DN2360" t="str">
            <v>0415</v>
          </cell>
          <cell r="DO2360" t="str">
            <v>04</v>
          </cell>
        </row>
        <row r="2361">
          <cell r="DN2361" t="str">
            <v>0416</v>
          </cell>
          <cell r="DO2361" t="str">
            <v>04</v>
          </cell>
        </row>
        <row r="2362">
          <cell r="DN2362" t="str">
            <v>0417</v>
          </cell>
          <cell r="DO2362" t="str">
            <v>04</v>
          </cell>
        </row>
        <row r="2363">
          <cell r="DN2363" t="str">
            <v>0418</v>
          </cell>
          <cell r="DO2363" t="str">
            <v>04</v>
          </cell>
        </row>
        <row r="2364">
          <cell r="DN2364" t="str">
            <v>0419</v>
          </cell>
          <cell r="DO2364" t="str">
            <v>04</v>
          </cell>
        </row>
        <row r="2365">
          <cell r="DN2365" t="str">
            <v>0501</v>
          </cell>
          <cell r="DO2365" t="str">
            <v>05</v>
          </cell>
        </row>
        <row r="2366">
          <cell r="DN2366" t="str">
            <v>0502</v>
          </cell>
          <cell r="DO2366" t="str">
            <v>05</v>
          </cell>
        </row>
        <row r="2367">
          <cell r="DN2367" t="str">
            <v>0503</v>
          </cell>
          <cell r="DO2367" t="str">
            <v>05</v>
          </cell>
        </row>
        <row r="2368">
          <cell r="DN2368" t="str">
            <v>0504</v>
          </cell>
          <cell r="DO2368" t="str">
            <v>05</v>
          </cell>
        </row>
        <row r="2369">
          <cell r="DN2369" t="str">
            <v>0505</v>
          </cell>
          <cell r="DO2369" t="str">
            <v>05</v>
          </cell>
        </row>
        <row r="2370">
          <cell r="DN2370" t="str">
            <v>0506</v>
          </cell>
          <cell r="DO2370" t="str">
            <v>05</v>
          </cell>
        </row>
        <row r="2371">
          <cell r="DN2371" t="str">
            <v>0507</v>
          </cell>
          <cell r="DO2371" t="str">
            <v>05</v>
          </cell>
        </row>
        <row r="2372">
          <cell r="DN2372" t="str">
            <v>0508</v>
          </cell>
          <cell r="DO2372" t="str">
            <v>05</v>
          </cell>
        </row>
        <row r="2373">
          <cell r="DN2373" t="str">
            <v>0509</v>
          </cell>
          <cell r="DO2373" t="str">
            <v>05</v>
          </cell>
        </row>
        <row r="2374">
          <cell r="DN2374" t="str">
            <v>0510</v>
          </cell>
          <cell r="DO2374" t="str">
            <v>05</v>
          </cell>
        </row>
        <row r="2375">
          <cell r="DN2375" t="str">
            <v>0511</v>
          </cell>
          <cell r="DO2375" t="str">
            <v>05</v>
          </cell>
        </row>
        <row r="2376">
          <cell r="DN2376" t="str">
            <v>0512</v>
          </cell>
          <cell r="DO2376" t="str">
            <v>05</v>
          </cell>
        </row>
        <row r="2377">
          <cell r="DN2377" t="str">
            <v>0513</v>
          </cell>
          <cell r="DO2377" t="str">
            <v>05</v>
          </cell>
        </row>
        <row r="2378">
          <cell r="DN2378" t="str">
            <v>0514</v>
          </cell>
          <cell r="DO2378" t="str">
            <v>05</v>
          </cell>
        </row>
        <row r="2379">
          <cell r="DN2379" t="str">
            <v>0515</v>
          </cell>
          <cell r="DO2379" t="str">
            <v>05</v>
          </cell>
        </row>
        <row r="2380">
          <cell r="DN2380" t="str">
            <v>0516</v>
          </cell>
          <cell r="DO2380" t="str">
            <v>05</v>
          </cell>
        </row>
        <row r="2381">
          <cell r="DN2381" t="str">
            <v>0517</v>
          </cell>
          <cell r="DO2381" t="str">
            <v>05</v>
          </cell>
        </row>
        <row r="2382">
          <cell r="DN2382" t="str">
            <v>0518</v>
          </cell>
          <cell r="DO2382" t="str">
            <v>05</v>
          </cell>
        </row>
        <row r="2383">
          <cell r="DN2383" t="str">
            <v>0519</v>
          </cell>
          <cell r="DO2383" t="str">
            <v>05</v>
          </cell>
        </row>
        <row r="2384">
          <cell r="DN2384" t="str">
            <v>0501</v>
          </cell>
          <cell r="DO2384" t="str">
            <v>05</v>
          </cell>
        </row>
        <row r="2385">
          <cell r="DN2385" t="str">
            <v>0502</v>
          </cell>
          <cell r="DO2385" t="str">
            <v>05</v>
          </cell>
        </row>
        <row r="2386">
          <cell r="DN2386" t="str">
            <v>0503</v>
          </cell>
          <cell r="DO2386" t="str">
            <v>05</v>
          </cell>
        </row>
        <row r="2387">
          <cell r="DN2387" t="str">
            <v>0504</v>
          </cell>
          <cell r="DO2387" t="str">
            <v>05</v>
          </cell>
        </row>
        <row r="2388">
          <cell r="DN2388" t="str">
            <v>0505</v>
          </cell>
          <cell r="DO2388" t="str">
            <v>05</v>
          </cell>
        </row>
        <row r="2389">
          <cell r="DN2389" t="str">
            <v>0506</v>
          </cell>
          <cell r="DO2389" t="str">
            <v>05</v>
          </cell>
        </row>
        <row r="2390">
          <cell r="DN2390" t="str">
            <v>0507</v>
          </cell>
          <cell r="DO2390" t="str">
            <v>05</v>
          </cell>
        </row>
        <row r="2391">
          <cell r="DN2391" t="str">
            <v>0508</v>
          </cell>
          <cell r="DO2391" t="str">
            <v>05</v>
          </cell>
        </row>
        <row r="2392">
          <cell r="DN2392" t="str">
            <v>0509</v>
          </cell>
          <cell r="DO2392" t="str">
            <v>05</v>
          </cell>
        </row>
        <row r="2393">
          <cell r="DN2393" t="str">
            <v>0510</v>
          </cell>
          <cell r="DO2393" t="str">
            <v>05</v>
          </cell>
        </row>
        <row r="2394">
          <cell r="DN2394" t="str">
            <v>0511</v>
          </cell>
          <cell r="DO2394" t="str">
            <v>05</v>
          </cell>
        </row>
        <row r="2395">
          <cell r="DN2395" t="str">
            <v>0512</v>
          </cell>
          <cell r="DO2395" t="str">
            <v>05</v>
          </cell>
        </row>
        <row r="2396">
          <cell r="DN2396" t="str">
            <v>0513</v>
          </cell>
          <cell r="DO2396" t="str">
            <v>05</v>
          </cell>
        </row>
        <row r="2397">
          <cell r="DN2397" t="str">
            <v>0514</v>
          </cell>
          <cell r="DO2397" t="str">
            <v>05</v>
          </cell>
        </row>
        <row r="2398">
          <cell r="DN2398" t="str">
            <v>0515</v>
          </cell>
          <cell r="DO2398" t="str">
            <v>05</v>
          </cell>
        </row>
        <row r="2399">
          <cell r="DN2399" t="str">
            <v>0516</v>
          </cell>
          <cell r="DO2399" t="str">
            <v>05</v>
          </cell>
        </row>
        <row r="2400">
          <cell r="DN2400" t="str">
            <v>0517</v>
          </cell>
          <cell r="DO2400" t="str">
            <v>05</v>
          </cell>
        </row>
        <row r="2401">
          <cell r="DN2401" t="str">
            <v>0518</v>
          </cell>
          <cell r="DO2401" t="str">
            <v>05</v>
          </cell>
        </row>
        <row r="2402">
          <cell r="DN2402" t="str">
            <v>0519</v>
          </cell>
          <cell r="DO2402" t="str">
            <v>05</v>
          </cell>
        </row>
        <row r="2403">
          <cell r="DN2403" t="str">
            <v>KIKI</v>
          </cell>
          <cell r="DO2403" t="str">
            <v>KI</v>
          </cell>
        </row>
        <row r="2404">
          <cell r="DN2404" t="str">
            <v>0101</v>
          </cell>
          <cell r="DO2404" t="str">
            <v>01</v>
          </cell>
        </row>
        <row r="2405">
          <cell r="DN2405" t="str">
            <v>0102</v>
          </cell>
          <cell r="DO2405" t="str">
            <v>01</v>
          </cell>
        </row>
        <row r="2406">
          <cell r="DN2406" t="str">
            <v>0103</v>
          </cell>
          <cell r="DO2406" t="str">
            <v>01</v>
          </cell>
        </row>
        <row r="2407">
          <cell r="DN2407" t="str">
            <v>0104</v>
          </cell>
          <cell r="DO2407" t="str">
            <v>01</v>
          </cell>
        </row>
        <row r="2408">
          <cell r="DN2408" t="str">
            <v>0105</v>
          </cell>
          <cell r="DO2408" t="str">
            <v>01</v>
          </cell>
        </row>
        <row r="2409">
          <cell r="DN2409" t="str">
            <v>0106</v>
          </cell>
          <cell r="DO2409" t="str">
            <v>01</v>
          </cell>
        </row>
        <row r="2410">
          <cell r="DN2410" t="str">
            <v>0107</v>
          </cell>
          <cell r="DO2410" t="str">
            <v>01</v>
          </cell>
        </row>
        <row r="2411">
          <cell r="DN2411" t="str">
            <v>0108</v>
          </cell>
          <cell r="DO2411" t="str">
            <v>01</v>
          </cell>
        </row>
        <row r="2412">
          <cell r="DN2412" t="str">
            <v>0109</v>
          </cell>
          <cell r="DO2412" t="str">
            <v>01</v>
          </cell>
        </row>
        <row r="2413">
          <cell r="DN2413" t="str">
            <v>0110</v>
          </cell>
          <cell r="DO2413" t="str">
            <v>01</v>
          </cell>
        </row>
        <row r="2414">
          <cell r="DN2414" t="str">
            <v>0111</v>
          </cell>
          <cell r="DO2414" t="str">
            <v>01</v>
          </cell>
        </row>
        <row r="2415">
          <cell r="DN2415" t="str">
            <v>0112</v>
          </cell>
          <cell r="DO2415" t="str">
            <v>01</v>
          </cell>
        </row>
        <row r="2416">
          <cell r="DN2416" t="str">
            <v>0113</v>
          </cell>
          <cell r="DO2416" t="str">
            <v>01</v>
          </cell>
        </row>
        <row r="2417">
          <cell r="DN2417" t="str">
            <v>0114</v>
          </cell>
          <cell r="DO2417" t="str">
            <v>01</v>
          </cell>
        </row>
        <row r="2418">
          <cell r="DN2418" t="str">
            <v>0115</v>
          </cell>
          <cell r="DO2418" t="str">
            <v>01</v>
          </cell>
        </row>
        <row r="2419">
          <cell r="DN2419" t="str">
            <v>0116</v>
          </cell>
          <cell r="DO2419" t="str">
            <v>01</v>
          </cell>
        </row>
        <row r="2420">
          <cell r="DN2420" t="str">
            <v>0117</v>
          </cell>
          <cell r="DO2420" t="str">
            <v>01</v>
          </cell>
        </row>
        <row r="2421">
          <cell r="DN2421" t="str">
            <v>0118</v>
          </cell>
          <cell r="DO2421" t="str">
            <v>01</v>
          </cell>
        </row>
        <row r="2422">
          <cell r="DN2422" t="str">
            <v>0119</v>
          </cell>
          <cell r="DO2422" t="str">
            <v>01</v>
          </cell>
        </row>
        <row r="2423">
          <cell r="DN2423" t="str">
            <v>0101</v>
          </cell>
          <cell r="DO2423" t="str">
            <v>01</v>
          </cell>
        </row>
        <row r="2424">
          <cell r="DN2424" t="str">
            <v>0102</v>
          </cell>
          <cell r="DO2424" t="str">
            <v>01</v>
          </cell>
        </row>
        <row r="2425">
          <cell r="DN2425" t="str">
            <v>0103</v>
          </cell>
          <cell r="DO2425" t="str">
            <v>01</v>
          </cell>
        </row>
        <row r="2426">
          <cell r="DN2426" t="str">
            <v>0104</v>
          </cell>
          <cell r="DO2426" t="str">
            <v>01</v>
          </cell>
        </row>
        <row r="2427">
          <cell r="DN2427" t="str">
            <v>0105</v>
          </cell>
          <cell r="DO2427" t="str">
            <v>01</v>
          </cell>
        </row>
        <row r="2428">
          <cell r="DN2428" t="str">
            <v>0106</v>
          </cell>
          <cell r="DO2428" t="str">
            <v>01</v>
          </cell>
        </row>
        <row r="2429">
          <cell r="DN2429" t="str">
            <v>0107</v>
          </cell>
          <cell r="DO2429" t="str">
            <v>01</v>
          </cell>
        </row>
        <row r="2430">
          <cell r="DN2430" t="str">
            <v>0108</v>
          </cell>
          <cell r="DO2430" t="str">
            <v>01</v>
          </cell>
        </row>
        <row r="2431">
          <cell r="DN2431" t="str">
            <v>0109</v>
          </cell>
          <cell r="DO2431" t="str">
            <v>01</v>
          </cell>
        </row>
        <row r="2432">
          <cell r="DN2432" t="str">
            <v>0110</v>
          </cell>
          <cell r="DO2432" t="str">
            <v>01</v>
          </cell>
        </row>
        <row r="2433">
          <cell r="DN2433" t="str">
            <v>0111</v>
          </cell>
          <cell r="DO2433" t="str">
            <v>01</v>
          </cell>
        </row>
        <row r="2434">
          <cell r="DN2434" t="str">
            <v>0112</v>
          </cell>
          <cell r="DO2434" t="str">
            <v>01</v>
          </cell>
        </row>
        <row r="2435">
          <cell r="DN2435" t="str">
            <v>0113</v>
          </cell>
          <cell r="DO2435" t="str">
            <v>01</v>
          </cell>
        </row>
        <row r="2436">
          <cell r="DN2436" t="str">
            <v>0114</v>
          </cell>
          <cell r="DO2436" t="str">
            <v>01</v>
          </cell>
        </row>
        <row r="2437">
          <cell r="DN2437" t="str">
            <v>0115</v>
          </cell>
          <cell r="DO2437" t="str">
            <v>01</v>
          </cell>
        </row>
        <row r="2438">
          <cell r="DN2438" t="str">
            <v>0116</v>
          </cell>
          <cell r="DO2438" t="str">
            <v>01</v>
          </cell>
        </row>
        <row r="2439">
          <cell r="DN2439" t="str">
            <v>0117</v>
          </cell>
          <cell r="DO2439" t="str">
            <v>01</v>
          </cell>
        </row>
        <row r="2440">
          <cell r="DN2440" t="str">
            <v>0118</v>
          </cell>
          <cell r="DO2440" t="str">
            <v>01</v>
          </cell>
        </row>
        <row r="2441">
          <cell r="DN2441" t="str">
            <v>0119</v>
          </cell>
          <cell r="DO2441" t="str">
            <v>01</v>
          </cell>
        </row>
        <row r="2442">
          <cell r="DN2442" t="str">
            <v>0101</v>
          </cell>
          <cell r="DO2442" t="str">
            <v>01</v>
          </cell>
        </row>
        <row r="2443">
          <cell r="DN2443" t="str">
            <v>0102</v>
          </cell>
          <cell r="DO2443" t="str">
            <v>01</v>
          </cell>
        </row>
        <row r="2444">
          <cell r="DN2444" t="str">
            <v>0103</v>
          </cell>
          <cell r="DO2444" t="str">
            <v>01</v>
          </cell>
        </row>
        <row r="2445">
          <cell r="DN2445" t="str">
            <v>0104</v>
          </cell>
          <cell r="DO2445" t="str">
            <v>01</v>
          </cell>
        </row>
        <row r="2446">
          <cell r="DN2446" t="str">
            <v>0105</v>
          </cell>
          <cell r="DO2446" t="str">
            <v>01</v>
          </cell>
        </row>
        <row r="2447">
          <cell r="DN2447" t="str">
            <v>0106</v>
          </cell>
          <cell r="DO2447" t="str">
            <v>01</v>
          </cell>
        </row>
        <row r="2448">
          <cell r="DN2448" t="str">
            <v>0107</v>
          </cell>
          <cell r="DO2448" t="str">
            <v>01</v>
          </cell>
        </row>
        <row r="2449">
          <cell r="DN2449" t="str">
            <v>0108</v>
          </cell>
          <cell r="DO2449" t="str">
            <v>01</v>
          </cell>
        </row>
        <row r="2450">
          <cell r="DN2450" t="str">
            <v>0109</v>
          </cell>
          <cell r="DO2450" t="str">
            <v>01</v>
          </cell>
        </row>
        <row r="2451">
          <cell r="DN2451" t="str">
            <v>0110</v>
          </cell>
          <cell r="DO2451" t="str">
            <v>01</v>
          </cell>
        </row>
        <row r="2452">
          <cell r="DN2452" t="str">
            <v>0111</v>
          </cell>
          <cell r="DO2452" t="str">
            <v>01</v>
          </cell>
        </row>
        <row r="2453">
          <cell r="DN2453" t="str">
            <v>0112</v>
          </cell>
          <cell r="DO2453" t="str">
            <v>01</v>
          </cell>
        </row>
        <row r="2454">
          <cell r="DN2454" t="str">
            <v>0113</v>
          </cell>
          <cell r="DO2454" t="str">
            <v>01</v>
          </cell>
        </row>
        <row r="2455">
          <cell r="DN2455" t="str">
            <v>0114</v>
          </cell>
          <cell r="DO2455" t="str">
            <v>01</v>
          </cell>
        </row>
        <row r="2456">
          <cell r="DN2456" t="str">
            <v>0115</v>
          </cell>
          <cell r="DO2456" t="str">
            <v>01</v>
          </cell>
        </row>
        <row r="2457">
          <cell r="DN2457" t="str">
            <v>0116</v>
          </cell>
          <cell r="DO2457" t="str">
            <v>01</v>
          </cell>
        </row>
        <row r="2458">
          <cell r="DN2458" t="str">
            <v>0117</v>
          </cell>
          <cell r="DO2458" t="str">
            <v>01</v>
          </cell>
        </row>
        <row r="2459">
          <cell r="DN2459" t="str">
            <v>0118</v>
          </cell>
          <cell r="DO2459" t="str">
            <v>01</v>
          </cell>
        </row>
        <row r="2460">
          <cell r="DN2460" t="str">
            <v>0119</v>
          </cell>
          <cell r="DO2460" t="str">
            <v>01</v>
          </cell>
        </row>
        <row r="2461">
          <cell r="DN2461" t="str">
            <v>0101</v>
          </cell>
          <cell r="DO2461" t="str">
            <v>01</v>
          </cell>
        </row>
        <row r="2462">
          <cell r="DN2462" t="str">
            <v>0102</v>
          </cell>
          <cell r="DO2462" t="str">
            <v>01</v>
          </cell>
        </row>
        <row r="2463">
          <cell r="DN2463" t="str">
            <v>0103</v>
          </cell>
          <cell r="DO2463" t="str">
            <v>01</v>
          </cell>
        </row>
        <row r="2464">
          <cell r="DN2464" t="str">
            <v>0104</v>
          </cell>
          <cell r="DO2464" t="str">
            <v>01</v>
          </cell>
        </row>
        <row r="2465">
          <cell r="DN2465" t="str">
            <v>0105</v>
          </cell>
          <cell r="DO2465" t="str">
            <v>01</v>
          </cell>
        </row>
        <row r="2466">
          <cell r="DN2466" t="str">
            <v>0106</v>
          </cell>
          <cell r="DO2466" t="str">
            <v>01</v>
          </cell>
        </row>
        <row r="2467">
          <cell r="DN2467" t="str">
            <v>0107</v>
          </cell>
          <cell r="DO2467" t="str">
            <v>01</v>
          </cell>
        </row>
        <row r="2468">
          <cell r="DN2468" t="str">
            <v>0108</v>
          </cell>
          <cell r="DO2468" t="str">
            <v>01</v>
          </cell>
        </row>
        <row r="2469">
          <cell r="DN2469" t="str">
            <v>0109</v>
          </cell>
          <cell r="DO2469" t="str">
            <v>01</v>
          </cell>
        </row>
        <row r="2470">
          <cell r="DN2470" t="str">
            <v>0110</v>
          </cell>
          <cell r="DO2470" t="str">
            <v>01</v>
          </cell>
        </row>
        <row r="2471">
          <cell r="DN2471" t="str">
            <v>0111</v>
          </cell>
          <cell r="DO2471" t="str">
            <v>01</v>
          </cell>
        </row>
        <row r="2472">
          <cell r="DN2472" t="str">
            <v>0112</v>
          </cell>
          <cell r="DO2472" t="str">
            <v>01</v>
          </cell>
        </row>
        <row r="2473">
          <cell r="DN2473" t="str">
            <v>0113</v>
          </cell>
          <cell r="DO2473" t="str">
            <v>01</v>
          </cell>
        </row>
        <row r="2474">
          <cell r="DN2474" t="str">
            <v>0114</v>
          </cell>
          <cell r="DO2474" t="str">
            <v>01</v>
          </cell>
        </row>
        <row r="2475">
          <cell r="DN2475" t="str">
            <v>0115</v>
          </cell>
          <cell r="DO2475" t="str">
            <v>01</v>
          </cell>
        </row>
        <row r="2476">
          <cell r="DN2476" t="str">
            <v>0116</v>
          </cell>
          <cell r="DO2476" t="str">
            <v>01</v>
          </cell>
        </row>
        <row r="2477">
          <cell r="DN2477" t="str">
            <v>0117</v>
          </cell>
          <cell r="DO2477" t="str">
            <v>01</v>
          </cell>
        </row>
        <row r="2478">
          <cell r="DN2478" t="str">
            <v>0118</v>
          </cell>
          <cell r="DO2478" t="str">
            <v>01</v>
          </cell>
        </row>
        <row r="2479">
          <cell r="DN2479" t="str">
            <v>0119</v>
          </cell>
          <cell r="DO2479" t="str">
            <v>01</v>
          </cell>
        </row>
        <row r="2480">
          <cell r="DN2480" t="str">
            <v>0101</v>
          </cell>
          <cell r="DO2480" t="str">
            <v>01</v>
          </cell>
        </row>
        <row r="2481">
          <cell r="DN2481" t="str">
            <v>0102</v>
          </cell>
          <cell r="DO2481" t="str">
            <v>01</v>
          </cell>
        </row>
        <row r="2482">
          <cell r="DN2482" t="str">
            <v>0103</v>
          </cell>
          <cell r="DO2482" t="str">
            <v>01</v>
          </cell>
        </row>
        <row r="2483">
          <cell r="DN2483" t="str">
            <v>0104</v>
          </cell>
          <cell r="DO2483" t="str">
            <v>01</v>
          </cell>
        </row>
        <row r="2484">
          <cell r="DN2484" t="str">
            <v>0105</v>
          </cell>
          <cell r="DO2484" t="str">
            <v>01</v>
          </cell>
        </row>
        <row r="2485">
          <cell r="DN2485" t="str">
            <v>0106</v>
          </cell>
          <cell r="DO2485" t="str">
            <v>01</v>
          </cell>
        </row>
        <row r="2486">
          <cell r="DN2486" t="str">
            <v>0107</v>
          </cell>
          <cell r="DO2486" t="str">
            <v>01</v>
          </cell>
        </row>
        <row r="2487">
          <cell r="DN2487" t="str">
            <v>0108</v>
          </cell>
          <cell r="DO2487" t="str">
            <v>01</v>
          </cell>
        </row>
        <row r="2488">
          <cell r="DN2488" t="str">
            <v>0109</v>
          </cell>
          <cell r="DO2488" t="str">
            <v>01</v>
          </cell>
        </row>
        <row r="2489">
          <cell r="DN2489" t="str">
            <v>0110</v>
          </cell>
          <cell r="DO2489" t="str">
            <v>01</v>
          </cell>
        </row>
        <row r="2490">
          <cell r="DN2490" t="str">
            <v>0111</v>
          </cell>
          <cell r="DO2490" t="str">
            <v>01</v>
          </cell>
        </row>
        <row r="2491">
          <cell r="DN2491" t="str">
            <v>0112</v>
          </cell>
          <cell r="DO2491" t="str">
            <v>01</v>
          </cell>
        </row>
        <row r="2492">
          <cell r="DN2492" t="str">
            <v>0113</v>
          </cell>
          <cell r="DO2492" t="str">
            <v>01</v>
          </cell>
        </row>
        <row r="2493">
          <cell r="DN2493" t="str">
            <v>0114</v>
          </cell>
          <cell r="DO2493" t="str">
            <v>01</v>
          </cell>
        </row>
        <row r="2494">
          <cell r="DN2494" t="str">
            <v>0115</v>
          </cell>
          <cell r="DO2494" t="str">
            <v>01</v>
          </cell>
        </row>
        <row r="2495">
          <cell r="DN2495" t="str">
            <v>0116</v>
          </cell>
          <cell r="DO2495" t="str">
            <v>01</v>
          </cell>
        </row>
        <row r="2496">
          <cell r="DN2496" t="str">
            <v>0117</v>
          </cell>
          <cell r="DO2496" t="str">
            <v>01</v>
          </cell>
        </row>
        <row r="2497">
          <cell r="DN2497" t="str">
            <v>0118</v>
          </cell>
          <cell r="DO2497" t="str">
            <v>01</v>
          </cell>
        </row>
        <row r="2498">
          <cell r="DN2498" t="str">
            <v>0119</v>
          </cell>
          <cell r="DO2498" t="str">
            <v>01</v>
          </cell>
        </row>
        <row r="2499">
          <cell r="DN2499" t="str">
            <v>0101</v>
          </cell>
          <cell r="DO2499" t="str">
            <v>01</v>
          </cell>
        </row>
        <row r="2500">
          <cell r="DN2500" t="str">
            <v>0102</v>
          </cell>
          <cell r="DO2500" t="str">
            <v>01</v>
          </cell>
        </row>
        <row r="2501">
          <cell r="DN2501" t="str">
            <v>0103</v>
          </cell>
          <cell r="DO2501" t="str">
            <v>01</v>
          </cell>
        </row>
        <row r="2502">
          <cell r="DN2502" t="str">
            <v>0104</v>
          </cell>
          <cell r="DO2502" t="str">
            <v>01</v>
          </cell>
        </row>
        <row r="2503">
          <cell r="DN2503" t="str">
            <v>0105</v>
          </cell>
          <cell r="DO2503" t="str">
            <v>01</v>
          </cell>
        </row>
        <row r="2504">
          <cell r="DN2504" t="str">
            <v>0106</v>
          </cell>
          <cell r="DO2504" t="str">
            <v>01</v>
          </cell>
        </row>
        <row r="2505">
          <cell r="DN2505" t="str">
            <v>0107</v>
          </cell>
          <cell r="DO2505" t="str">
            <v>01</v>
          </cell>
        </row>
        <row r="2506">
          <cell r="DN2506" t="str">
            <v>0108</v>
          </cell>
          <cell r="DO2506" t="str">
            <v>01</v>
          </cell>
        </row>
        <row r="2507">
          <cell r="DN2507" t="str">
            <v>0109</v>
          </cell>
          <cell r="DO2507" t="str">
            <v>01</v>
          </cell>
        </row>
        <row r="2508">
          <cell r="DN2508" t="str">
            <v>0110</v>
          </cell>
          <cell r="DO2508" t="str">
            <v>01</v>
          </cell>
        </row>
        <row r="2509">
          <cell r="DN2509" t="str">
            <v>0111</v>
          </cell>
          <cell r="DO2509" t="str">
            <v>01</v>
          </cell>
        </row>
        <row r="2510">
          <cell r="DN2510" t="str">
            <v>0112</v>
          </cell>
          <cell r="DO2510" t="str">
            <v>01</v>
          </cell>
        </row>
        <row r="2511">
          <cell r="DN2511" t="str">
            <v>0113</v>
          </cell>
          <cell r="DO2511" t="str">
            <v>01</v>
          </cell>
        </row>
        <row r="2512">
          <cell r="DN2512" t="str">
            <v>0114</v>
          </cell>
          <cell r="DO2512" t="str">
            <v>01</v>
          </cell>
        </row>
        <row r="2513">
          <cell r="DN2513" t="str">
            <v>0115</v>
          </cell>
          <cell r="DO2513" t="str">
            <v>01</v>
          </cell>
        </row>
        <row r="2514">
          <cell r="DN2514" t="str">
            <v>0116</v>
          </cell>
          <cell r="DO2514" t="str">
            <v>01</v>
          </cell>
        </row>
        <row r="2515">
          <cell r="DN2515" t="str">
            <v>0117</v>
          </cell>
          <cell r="DO2515" t="str">
            <v>01</v>
          </cell>
        </row>
        <row r="2516">
          <cell r="DN2516" t="str">
            <v>0118</v>
          </cell>
          <cell r="DO2516" t="str">
            <v>01</v>
          </cell>
        </row>
        <row r="2517">
          <cell r="DN2517" t="str">
            <v>0119</v>
          </cell>
          <cell r="DO2517" t="str">
            <v>01</v>
          </cell>
        </row>
        <row r="2518">
          <cell r="DN2518" t="str">
            <v>0101</v>
          </cell>
          <cell r="DO2518" t="str">
            <v>01</v>
          </cell>
        </row>
        <row r="2519">
          <cell r="DN2519" t="str">
            <v>0102</v>
          </cell>
          <cell r="DO2519" t="str">
            <v>01</v>
          </cell>
        </row>
        <row r="2520">
          <cell r="DN2520" t="str">
            <v>0103</v>
          </cell>
          <cell r="DO2520" t="str">
            <v>01</v>
          </cell>
        </row>
        <row r="2521">
          <cell r="DN2521" t="str">
            <v>0104</v>
          </cell>
          <cell r="DO2521" t="str">
            <v>01</v>
          </cell>
        </row>
        <row r="2522">
          <cell r="DN2522" t="str">
            <v>0105</v>
          </cell>
          <cell r="DO2522" t="str">
            <v>01</v>
          </cell>
        </row>
        <row r="2523">
          <cell r="DN2523" t="str">
            <v>0106</v>
          </cell>
          <cell r="DO2523" t="str">
            <v>01</v>
          </cell>
        </row>
        <row r="2524">
          <cell r="DN2524" t="str">
            <v>0107</v>
          </cell>
          <cell r="DO2524" t="str">
            <v>01</v>
          </cell>
        </row>
        <row r="2525">
          <cell r="DN2525" t="str">
            <v>0108</v>
          </cell>
          <cell r="DO2525" t="str">
            <v>01</v>
          </cell>
        </row>
        <row r="2526">
          <cell r="DN2526" t="str">
            <v>0109</v>
          </cell>
          <cell r="DO2526" t="str">
            <v>01</v>
          </cell>
        </row>
        <row r="2527">
          <cell r="DN2527" t="str">
            <v>0110</v>
          </cell>
          <cell r="DO2527" t="str">
            <v>01</v>
          </cell>
        </row>
        <row r="2528">
          <cell r="DN2528" t="str">
            <v>0111</v>
          </cell>
          <cell r="DO2528" t="str">
            <v>01</v>
          </cell>
        </row>
        <row r="2529">
          <cell r="DN2529" t="str">
            <v>0112</v>
          </cell>
          <cell r="DO2529" t="str">
            <v>01</v>
          </cell>
        </row>
        <row r="2530">
          <cell r="DN2530" t="str">
            <v>0113</v>
          </cell>
          <cell r="DO2530" t="str">
            <v>01</v>
          </cell>
        </row>
        <row r="2531">
          <cell r="DN2531" t="str">
            <v>0114</v>
          </cell>
          <cell r="DO2531" t="str">
            <v>01</v>
          </cell>
        </row>
        <row r="2532">
          <cell r="DN2532" t="str">
            <v>0115</v>
          </cell>
          <cell r="DO2532" t="str">
            <v>01</v>
          </cell>
        </row>
        <row r="2533">
          <cell r="DN2533" t="str">
            <v>0116</v>
          </cell>
          <cell r="DO2533" t="str">
            <v>01</v>
          </cell>
        </row>
        <row r="2534">
          <cell r="DN2534" t="str">
            <v>0117</v>
          </cell>
          <cell r="DO2534" t="str">
            <v>01</v>
          </cell>
        </row>
        <row r="2535">
          <cell r="DN2535" t="str">
            <v>0118</v>
          </cell>
          <cell r="DO2535" t="str">
            <v>01</v>
          </cell>
        </row>
        <row r="2536">
          <cell r="DN2536" t="str">
            <v>0119</v>
          </cell>
          <cell r="DO2536" t="str">
            <v>01</v>
          </cell>
        </row>
        <row r="2537">
          <cell r="DN2537" t="str">
            <v>0201</v>
          </cell>
          <cell r="DO2537" t="str">
            <v>02</v>
          </cell>
        </row>
        <row r="2538">
          <cell r="DN2538" t="str">
            <v>0202</v>
          </cell>
          <cell r="DO2538" t="str">
            <v>02</v>
          </cell>
        </row>
        <row r="2539">
          <cell r="DN2539" t="str">
            <v>0203</v>
          </cell>
          <cell r="DO2539" t="str">
            <v>02</v>
          </cell>
        </row>
        <row r="2540">
          <cell r="DN2540" t="str">
            <v>0204</v>
          </cell>
          <cell r="DO2540" t="str">
            <v>02</v>
          </cell>
        </row>
        <row r="2541">
          <cell r="DN2541" t="str">
            <v>0205</v>
          </cell>
          <cell r="DO2541" t="str">
            <v>02</v>
          </cell>
        </row>
        <row r="2542">
          <cell r="DN2542" t="str">
            <v>0206</v>
          </cell>
          <cell r="DO2542" t="str">
            <v>02</v>
          </cell>
        </row>
        <row r="2543">
          <cell r="DN2543" t="str">
            <v>0207</v>
          </cell>
          <cell r="DO2543" t="str">
            <v>02</v>
          </cell>
        </row>
        <row r="2544">
          <cell r="DN2544" t="str">
            <v>0208</v>
          </cell>
          <cell r="DO2544" t="str">
            <v>02</v>
          </cell>
        </row>
        <row r="2545">
          <cell r="DN2545" t="str">
            <v>0209</v>
          </cell>
          <cell r="DO2545" t="str">
            <v>02</v>
          </cell>
        </row>
        <row r="2546">
          <cell r="DN2546" t="str">
            <v>0210</v>
          </cell>
          <cell r="DO2546" t="str">
            <v>02</v>
          </cell>
        </row>
        <row r="2547">
          <cell r="DN2547" t="str">
            <v>0211</v>
          </cell>
          <cell r="DO2547" t="str">
            <v>02</v>
          </cell>
        </row>
        <row r="2548">
          <cell r="DN2548" t="str">
            <v>0212</v>
          </cell>
          <cell r="DO2548" t="str">
            <v>02</v>
          </cell>
        </row>
        <row r="2549">
          <cell r="DN2549" t="str">
            <v>0213</v>
          </cell>
          <cell r="DO2549" t="str">
            <v>02</v>
          </cell>
        </row>
        <row r="2550">
          <cell r="DN2550" t="str">
            <v>0214</v>
          </cell>
          <cell r="DO2550" t="str">
            <v>02</v>
          </cell>
        </row>
        <row r="2551">
          <cell r="DN2551" t="str">
            <v>0215</v>
          </cell>
          <cell r="DO2551" t="str">
            <v>02</v>
          </cell>
        </row>
        <row r="2552">
          <cell r="DN2552" t="str">
            <v>0216</v>
          </cell>
          <cell r="DO2552" t="str">
            <v>02</v>
          </cell>
        </row>
        <row r="2553">
          <cell r="DN2553" t="str">
            <v>0217</v>
          </cell>
          <cell r="DO2553" t="str">
            <v>02</v>
          </cell>
        </row>
        <row r="2554">
          <cell r="DN2554" t="str">
            <v>0218</v>
          </cell>
          <cell r="DO2554" t="str">
            <v>02</v>
          </cell>
        </row>
        <row r="2555">
          <cell r="DN2555" t="str">
            <v>0219</v>
          </cell>
          <cell r="DO2555" t="str">
            <v>02</v>
          </cell>
        </row>
        <row r="2556">
          <cell r="DN2556" t="str">
            <v>0201</v>
          </cell>
          <cell r="DO2556" t="str">
            <v>02</v>
          </cell>
        </row>
        <row r="2557">
          <cell r="DN2557" t="str">
            <v>0202</v>
          </cell>
          <cell r="DO2557" t="str">
            <v>02</v>
          </cell>
        </row>
        <row r="2558">
          <cell r="DN2558" t="str">
            <v>0203</v>
          </cell>
          <cell r="DO2558" t="str">
            <v>02</v>
          </cell>
        </row>
        <row r="2559">
          <cell r="DN2559" t="str">
            <v>0204</v>
          </cell>
          <cell r="DO2559" t="str">
            <v>02</v>
          </cell>
        </row>
        <row r="2560">
          <cell r="DN2560" t="str">
            <v>0205</v>
          </cell>
          <cell r="DO2560" t="str">
            <v>02</v>
          </cell>
        </row>
        <row r="2561">
          <cell r="DN2561" t="str">
            <v>0206</v>
          </cell>
          <cell r="DO2561" t="str">
            <v>02</v>
          </cell>
        </row>
        <row r="2562">
          <cell r="DN2562" t="str">
            <v>0207</v>
          </cell>
          <cell r="DO2562" t="str">
            <v>02</v>
          </cell>
        </row>
        <row r="2563">
          <cell r="DN2563" t="str">
            <v>0208</v>
          </cell>
          <cell r="DO2563" t="str">
            <v>02</v>
          </cell>
        </row>
        <row r="2564">
          <cell r="DN2564" t="str">
            <v>0209</v>
          </cell>
          <cell r="DO2564" t="str">
            <v>02</v>
          </cell>
        </row>
        <row r="2565">
          <cell r="DN2565" t="str">
            <v>0210</v>
          </cell>
          <cell r="DO2565" t="str">
            <v>02</v>
          </cell>
        </row>
        <row r="2566">
          <cell r="DN2566" t="str">
            <v>0211</v>
          </cell>
          <cell r="DO2566" t="str">
            <v>02</v>
          </cell>
        </row>
        <row r="2567">
          <cell r="DN2567" t="str">
            <v>0212</v>
          </cell>
          <cell r="DO2567" t="str">
            <v>02</v>
          </cell>
        </row>
        <row r="2568">
          <cell r="DN2568" t="str">
            <v>0213</v>
          </cell>
          <cell r="DO2568" t="str">
            <v>02</v>
          </cell>
        </row>
        <row r="2569">
          <cell r="DN2569" t="str">
            <v>0214</v>
          </cell>
          <cell r="DO2569" t="str">
            <v>02</v>
          </cell>
        </row>
        <row r="2570">
          <cell r="DN2570" t="str">
            <v>0215</v>
          </cell>
          <cell r="DO2570" t="str">
            <v>02</v>
          </cell>
        </row>
        <row r="2571">
          <cell r="DN2571" t="str">
            <v>0216</v>
          </cell>
          <cell r="DO2571" t="str">
            <v>02</v>
          </cell>
        </row>
        <row r="2572">
          <cell r="DN2572" t="str">
            <v>0217</v>
          </cell>
          <cell r="DO2572" t="str">
            <v>02</v>
          </cell>
        </row>
        <row r="2573">
          <cell r="DN2573" t="str">
            <v>0218</v>
          </cell>
          <cell r="DO2573" t="str">
            <v>02</v>
          </cell>
        </row>
        <row r="2574">
          <cell r="DN2574" t="str">
            <v>0219</v>
          </cell>
          <cell r="DO2574" t="str">
            <v>02</v>
          </cell>
        </row>
        <row r="2575">
          <cell r="DN2575" t="str">
            <v>0201</v>
          </cell>
          <cell r="DO2575" t="str">
            <v>02</v>
          </cell>
        </row>
        <row r="2576">
          <cell r="DN2576" t="str">
            <v>0202</v>
          </cell>
          <cell r="DO2576" t="str">
            <v>02</v>
          </cell>
        </row>
        <row r="2577">
          <cell r="DN2577" t="str">
            <v>0203</v>
          </cell>
          <cell r="DO2577" t="str">
            <v>02</v>
          </cell>
        </row>
        <row r="2578">
          <cell r="DN2578" t="str">
            <v>0204</v>
          </cell>
          <cell r="DO2578" t="str">
            <v>02</v>
          </cell>
        </row>
        <row r="2579">
          <cell r="DN2579" t="str">
            <v>0205</v>
          </cell>
          <cell r="DO2579" t="str">
            <v>02</v>
          </cell>
        </row>
        <row r="2580">
          <cell r="DN2580" t="str">
            <v>0206</v>
          </cell>
          <cell r="DO2580" t="str">
            <v>02</v>
          </cell>
        </row>
        <row r="2581">
          <cell r="DN2581" t="str">
            <v>0207</v>
          </cell>
          <cell r="DO2581" t="str">
            <v>02</v>
          </cell>
        </row>
        <row r="2582">
          <cell r="DN2582" t="str">
            <v>0208</v>
          </cell>
          <cell r="DO2582" t="str">
            <v>02</v>
          </cell>
        </row>
        <row r="2583">
          <cell r="DN2583" t="str">
            <v>0209</v>
          </cell>
          <cell r="DO2583" t="str">
            <v>02</v>
          </cell>
        </row>
        <row r="2584">
          <cell r="DN2584" t="str">
            <v>0210</v>
          </cell>
          <cell r="DO2584" t="str">
            <v>02</v>
          </cell>
        </row>
        <row r="2585">
          <cell r="DN2585" t="str">
            <v>0211</v>
          </cell>
          <cell r="DO2585" t="str">
            <v>02</v>
          </cell>
        </row>
        <row r="2586">
          <cell r="DN2586" t="str">
            <v>0212</v>
          </cell>
          <cell r="DO2586" t="str">
            <v>02</v>
          </cell>
        </row>
        <row r="2587">
          <cell r="DN2587" t="str">
            <v>0213</v>
          </cell>
          <cell r="DO2587" t="str">
            <v>02</v>
          </cell>
        </row>
        <row r="2588">
          <cell r="DN2588" t="str">
            <v>0214</v>
          </cell>
          <cell r="DO2588" t="str">
            <v>02</v>
          </cell>
        </row>
        <row r="2589">
          <cell r="DN2589" t="str">
            <v>0215</v>
          </cell>
          <cell r="DO2589" t="str">
            <v>02</v>
          </cell>
        </row>
        <row r="2590">
          <cell r="DN2590" t="str">
            <v>0216</v>
          </cell>
          <cell r="DO2590" t="str">
            <v>02</v>
          </cell>
        </row>
        <row r="2591">
          <cell r="DN2591" t="str">
            <v>0217</v>
          </cell>
          <cell r="DO2591" t="str">
            <v>02</v>
          </cell>
        </row>
        <row r="2592">
          <cell r="DN2592" t="str">
            <v>0218</v>
          </cell>
          <cell r="DO2592" t="str">
            <v>02</v>
          </cell>
        </row>
        <row r="2593">
          <cell r="DN2593" t="str">
            <v>0219</v>
          </cell>
          <cell r="DO2593" t="str">
            <v>02</v>
          </cell>
        </row>
        <row r="2594">
          <cell r="DN2594" t="str">
            <v>0201</v>
          </cell>
          <cell r="DO2594" t="str">
            <v>02</v>
          </cell>
        </row>
        <row r="2595">
          <cell r="DN2595" t="str">
            <v>0202</v>
          </cell>
          <cell r="DO2595" t="str">
            <v>02</v>
          </cell>
        </row>
        <row r="2596">
          <cell r="DN2596" t="str">
            <v>0203</v>
          </cell>
          <cell r="DO2596" t="str">
            <v>02</v>
          </cell>
        </row>
        <row r="2597">
          <cell r="DN2597" t="str">
            <v>0204</v>
          </cell>
          <cell r="DO2597" t="str">
            <v>02</v>
          </cell>
        </row>
        <row r="2598">
          <cell r="DN2598" t="str">
            <v>0205</v>
          </cell>
          <cell r="DO2598" t="str">
            <v>02</v>
          </cell>
        </row>
        <row r="2599">
          <cell r="DN2599" t="str">
            <v>0206</v>
          </cell>
          <cell r="DO2599" t="str">
            <v>02</v>
          </cell>
        </row>
        <row r="2600">
          <cell r="DN2600" t="str">
            <v>0207</v>
          </cell>
          <cell r="DO2600" t="str">
            <v>02</v>
          </cell>
        </row>
        <row r="2601">
          <cell r="DN2601" t="str">
            <v>0208</v>
          </cell>
          <cell r="DO2601" t="str">
            <v>02</v>
          </cell>
        </row>
        <row r="2602">
          <cell r="DN2602" t="str">
            <v>0209</v>
          </cell>
          <cell r="DO2602" t="str">
            <v>02</v>
          </cell>
        </row>
        <row r="2603">
          <cell r="DN2603" t="str">
            <v>0210</v>
          </cell>
          <cell r="DO2603" t="str">
            <v>02</v>
          </cell>
        </row>
        <row r="2604">
          <cell r="DN2604" t="str">
            <v>0211</v>
          </cell>
          <cell r="DO2604" t="str">
            <v>02</v>
          </cell>
        </row>
        <row r="2605">
          <cell r="DN2605" t="str">
            <v>0212</v>
          </cell>
          <cell r="DO2605" t="str">
            <v>02</v>
          </cell>
        </row>
        <row r="2606">
          <cell r="DN2606" t="str">
            <v>0213</v>
          </cell>
          <cell r="DO2606" t="str">
            <v>02</v>
          </cell>
        </row>
        <row r="2607">
          <cell r="DN2607" t="str">
            <v>0214</v>
          </cell>
          <cell r="DO2607" t="str">
            <v>02</v>
          </cell>
        </row>
        <row r="2608">
          <cell r="DN2608" t="str">
            <v>0215</v>
          </cell>
          <cell r="DO2608" t="str">
            <v>02</v>
          </cell>
        </row>
        <row r="2609">
          <cell r="DN2609" t="str">
            <v>0216</v>
          </cell>
          <cell r="DO2609" t="str">
            <v>02</v>
          </cell>
        </row>
        <row r="2610">
          <cell r="DN2610" t="str">
            <v>0217</v>
          </cell>
          <cell r="DO2610" t="str">
            <v>02</v>
          </cell>
        </row>
        <row r="2611">
          <cell r="DN2611" t="str">
            <v>0218</v>
          </cell>
          <cell r="DO2611" t="str">
            <v>02</v>
          </cell>
        </row>
        <row r="2612">
          <cell r="DN2612" t="str">
            <v>0219</v>
          </cell>
          <cell r="DO2612" t="str">
            <v>02</v>
          </cell>
        </row>
        <row r="2613">
          <cell r="DN2613" t="str">
            <v>0201</v>
          </cell>
          <cell r="DO2613" t="str">
            <v>02</v>
          </cell>
        </row>
        <row r="2614">
          <cell r="DN2614" t="str">
            <v>0202</v>
          </cell>
          <cell r="DO2614" t="str">
            <v>02</v>
          </cell>
        </row>
        <row r="2615">
          <cell r="DN2615" t="str">
            <v>0203</v>
          </cell>
          <cell r="DO2615" t="str">
            <v>02</v>
          </cell>
        </row>
        <row r="2616">
          <cell r="DN2616" t="str">
            <v>0204</v>
          </cell>
          <cell r="DO2616" t="str">
            <v>02</v>
          </cell>
        </row>
        <row r="2617">
          <cell r="DN2617" t="str">
            <v>0205</v>
          </cell>
          <cell r="DO2617" t="str">
            <v>02</v>
          </cell>
        </row>
        <row r="2618">
          <cell r="DN2618" t="str">
            <v>0206</v>
          </cell>
          <cell r="DO2618" t="str">
            <v>02</v>
          </cell>
        </row>
        <row r="2619">
          <cell r="DN2619" t="str">
            <v>0207</v>
          </cell>
          <cell r="DO2619" t="str">
            <v>02</v>
          </cell>
        </row>
        <row r="2620">
          <cell r="DN2620" t="str">
            <v>0208</v>
          </cell>
          <cell r="DO2620" t="str">
            <v>02</v>
          </cell>
        </row>
        <row r="2621">
          <cell r="DN2621" t="str">
            <v>0209</v>
          </cell>
          <cell r="DO2621" t="str">
            <v>02</v>
          </cell>
        </row>
        <row r="2622">
          <cell r="DN2622" t="str">
            <v>0210</v>
          </cell>
          <cell r="DO2622" t="str">
            <v>02</v>
          </cell>
        </row>
        <row r="2623">
          <cell r="DN2623" t="str">
            <v>0211</v>
          </cell>
          <cell r="DO2623" t="str">
            <v>02</v>
          </cell>
        </row>
        <row r="2624">
          <cell r="DN2624" t="str">
            <v>0212</v>
          </cell>
          <cell r="DO2624" t="str">
            <v>02</v>
          </cell>
        </row>
        <row r="2625">
          <cell r="DN2625" t="str">
            <v>0213</v>
          </cell>
          <cell r="DO2625" t="str">
            <v>02</v>
          </cell>
        </row>
        <row r="2626">
          <cell r="DN2626" t="str">
            <v>0214</v>
          </cell>
          <cell r="DO2626" t="str">
            <v>02</v>
          </cell>
        </row>
        <row r="2627">
          <cell r="DN2627" t="str">
            <v>0215</v>
          </cell>
          <cell r="DO2627" t="str">
            <v>02</v>
          </cell>
        </row>
        <row r="2628">
          <cell r="DN2628" t="str">
            <v>0216</v>
          </cell>
          <cell r="DO2628" t="str">
            <v>02</v>
          </cell>
        </row>
        <row r="2629">
          <cell r="DN2629" t="str">
            <v>0217</v>
          </cell>
          <cell r="DO2629" t="str">
            <v>02</v>
          </cell>
        </row>
        <row r="2630">
          <cell r="DN2630" t="str">
            <v>0218</v>
          </cell>
          <cell r="DO2630" t="str">
            <v>02</v>
          </cell>
        </row>
        <row r="2631">
          <cell r="DN2631" t="str">
            <v>0219</v>
          </cell>
          <cell r="DO2631" t="str">
            <v>02</v>
          </cell>
        </row>
        <row r="2632">
          <cell r="DN2632" t="str">
            <v>0201</v>
          </cell>
          <cell r="DO2632" t="str">
            <v>02</v>
          </cell>
        </row>
        <row r="2633">
          <cell r="DN2633" t="str">
            <v>0202</v>
          </cell>
          <cell r="DO2633" t="str">
            <v>02</v>
          </cell>
        </row>
        <row r="2634">
          <cell r="DN2634" t="str">
            <v>0203</v>
          </cell>
          <cell r="DO2634" t="str">
            <v>02</v>
          </cell>
        </row>
        <row r="2635">
          <cell r="DN2635" t="str">
            <v>0204</v>
          </cell>
          <cell r="DO2635" t="str">
            <v>02</v>
          </cell>
        </row>
        <row r="2636">
          <cell r="DN2636" t="str">
            <v>0205</v>
          </cell>
          <cell r="DO2636" t="str">
            <v>02</v>
          </cell>
        </row>
        <row r="2637">
          <cell r="DN2637" t="str">
            <v>0206</v>
          </cell>
          <cell r="DO2637" t="str">
            <v>02</v>
          </cell>
        </row>
        <row r="2638">
          <cell r="DN2638" t="str">
            <v>0207</v>
          </cell>
          <cell r="DO2638" t="str">
            <v>02</v>
          </cell>
        </row>
        <row r="2639">
          <cell r="DN2639" t="str">
            <v>0208</v>
          </cell>
          <cell r="DO2639" t="str">
            <v>02</v>
          </cell>
        </row>
        <row r="2640">
          <cell r="DN2640" t="str">
            <v>0209</v>
          </cell>
          <cell r="DO2640" t="str">
            <v>02</v>
          </cell>
        </row>
        <row r="2641">
          <cell r="DN2641" t="str">
            <v>0210</v>
          </cell>
          <cell r="DO2641" t="str">
            <v>02</v>
          </cell>
        </row>
        <row r="2642">
          <cell r="DN2642" t="str">
            <v>0211</v>
          </cell>
          <cell r="DO2642" t="str">
            <v>02</v>
          </cell>
        </row>
        <row r="2643">
          <cell r="DN2643" t="str">
            <v>0212</v>
          </cell>
          <cell r="DO2643" t="str">
            <v>02</v>
          </cell>
        </row>
        <row r="2644">
          <cell r="DN2644" t="str">
            <v>0213</v>
          </cell>
          <cell r="DO2644" t="str">
            <v>02</v>
          </cell>
        </row>
        <row r="2645">
          <cell r="DN2645" t="str">
            <v>0214</v>
          </cell>
          <cell r="DO2645" t="str">
            <v>02</v>
          </cell>
        </row>
        <row r="2646">
          <cell r="DN2646" t="str">
            <v>0215</v>
          </cell>
          <cell r="DO2646" t="str">
            <v>02</v>
          </cell>
        </row>
        <row r="2647">
          <cell r="DN2647" t="str">
            <v>0216</v>
          </cell>
          <cell r="DO2647" t="str">
            <v>02</v>
          </cell>
        </row>
        <row r="2648">
          <cell r="DN2648" t="str">
            <v>0217</v>
          </cell>
          <cell r="DO2648" t="str">
            <v>02</v>
          </cell>
        </row>
        <row r="2649">
          <cell r="DN2649" t="str">
            <v>0218</v>
          </cell>
          <cell r="DO2649" t="str">
            <v>02</v>
          </cell>
        </row>
        <row r="2650">
          <cell r="DN2650" t="str">
            <v>0219</v>
          </cell>
          <cell r="DO2650" t="str">
            <v>02</v>
          </cell>
        </row>
        <row r="2651">
          <cell r="DN2651" t="str">
            <v>0201</v>
          </cell>
          <cell r="DO2651" t="str">
            <v>02</v>
          </cell>
        </row>
        <row r="2652">
          <cell r="DN2652" t="str">
            <v>0202</v>
          </cell>
          <cell r="DO2652" t="str">
            <v>02</v>
          </cell>
        </row>
        <row r="2653">
          <cell r="DN2653" t="str">
            <v>0203</v>
          </cell>
          <cell r="DO2653" t="str">
            <v>02</v>
          </cell>
        </row>
        <row r="2654">
          <cell r="DN2654" t="str">
            <v>0204</v>
          </cell>
          <cell r="DO2654" t="str">
            <v>02</v>
          </cell>
        </row>
        <row r="2655">
          <cell r="DN2655" t="str">
            <v>0205</v>
          </cell>
          <cell r="DO2655" t="str">
            <v>02</v>
          </cell>
        </row>
        <row r="2656">
          <cell r="DN2656" t="str">
            <v>0206</v>
          </cell>
          <cell r="DO2656" t="str">
            <v>02</v>
          </cell>
        </row>
        <row r="2657">
          <cell r="DN2657" t="str">
            <v>0207</v>
          </cell>
          <cell r="DO2657" t="str">
            <v>02</v>
          </cell>
        </row>
        <row r="2658">
          <cell r="DN2658" t="str">
            <v>0208</v>
          </cell>
          <cell r="DO2658" t="str">
            <v>02</v>
          </cell>
        </row>
        <row r="2659">
          <cell r="DN2659" t="str">
            <v>0209</v>
          </cell>
          <cell r="DO2659" t="str">
            <v>02</v>
          </cell>
        </row>
        <row r="2660">
          <cell r="DN2660" t="str">
            <v>0210</v>
          </cell>
          <cell r="DO2660" t="str">
            <v>02</v>
          </cell>
        </row>
        <row r="2661">
          <cell r="DN2661" t="str">
            <v>0211</v>
          </cell>
          <cell r="DO2661" t="str">
            <v>02</v>
          </cell>
        </row>
        <row r="2662">
          <cell r="DN2662" t="str">
            <v>0212</v>
          </cell>
          <cell r="DO2662" t="str">
            <v>02</v>
          </cell>
        </row>
        <row r="2663">
          <cell r="DN2663" t="str">
            <v>0213</v>
          </cell>
          <cell r="DO2663" t="str">
            <v>02</v>
          </cell>
        </row>
        <row r="2664">
          <cell r="DN2664" t="str">
            <v>0214</v>
          </cell>
          <cell r="DO2664" t="str">
            <v>02</v>
          </cell>
        </row>
        <row r="2665">
          <cell r="DN2665" t="str">
            <v>0215</v>
          </cell>
          <cell r="DO2665" t="str">
            <v>02</v>
          </cell>
        </row>
        <row r="2666">
          <cell r="DN2666" t="str">
            <v>0216</v>
          </cell>
          <cell r="DO2666" t="str">
            <v>02</v>
          </cell>
        </row>
        <row r="2667">
          <cell r="DN2667" t="str">
            <v>0217</v>
          </cell>
          <cell r="DO2667" t="str">
            <v>02</v>
          </cell>
        </row>
        <row r="2668">
          <cell r="DN2668" t="str">
            <v>0218</v>
          </cell>
          <cell r="DO2668" t="str">
            <v>02</v>
          </cell>
        </row>
        <row r="2669">
          <cell r="DN2669" t="str">
            <v>0219</v>
          </cell>
          <cell r="DO2669" t="str">
            <v>02</v>
          </cell>
        </row>
        <row r="2670">
          <cell r="DN2670" t="str">
            <v>0201</v>
          </cell>
          <cell r="DO2670" t="str">
            <v>02</v>
          </cell>
        </row>
        <row r="2671">
          <cell r="DN2671" t="str">
            <v>0202</v>
          </cell>
          <cell r="DO2671" t="str">
            <v>02</v>
          </cell>
        </row>
        <row r="2672">
          <cell r="DN2672" t="str">
            <v>0203</v>
          </cell>
          <cell r="DO2672" t="str">
            <v>02</v>
          </cell>
        </row>
        <row r="2673">
          <cell r="DN2673" t="str">
            <v>0204</v>
          </cell>
          <cell r="DO2673" t="str">
            <v>02</v>
          </cell>
        </row>
        <row r="2674">
          <cell r="DN2674" t="str">
            <v>0205</v>
          </cell>
          <cell r="DO2674" t="str">
            <v>02</v>
          </cell>
        </row>
        <row r="2675">
          <cell r="DN2675" t="str">
            <v>0206</v>
          </cell>
          <cell r="DO2675" t="str">
            <v>02</v>
          </cell>
        </row>
        <row r="2676">
          <cell r="DN2676" t="str">
            <v>0207</v>
          </cell>
          <cell r="DO2676" t="str">
            <v>02</v>
          </cell>
        </row>
        <row r="2677">
          <cell r="DN2677" t="str">
            <v>0208</v>
          </cell>
          <cell r="DO2677" t="str">
            <v>02</v>
          </cell>
        </row>
        <row r="2678">
          <cell r="DN2678" t="str">
            <v>0209</v>
          </cell>
          <cell r="DO2678" t="str">
            <v>02</v>
          </cell>
        </row>
        <row r="2679">
          <cell r="DN2679" t="str">
            <v>0210</v>
          </cell>
          <cell r="DO2679" t="str">
            <v>02</v>
          </cell>
        </row>
        <row r="2680">
          <cell r="DN2680" t="str">
            <v>0211</v>
          </cell>
          <cell r="DO2680" t="str">
            <v>02</v>
          </cell>
        </row>
        <row r="2681">
          <cell r="DN2681" t="str">
            <v>0212</v>
          </cell>
          <cell r="DO2681" t="str">
            <v>02</v>
          </cell>
        </row>
        <row r="2682">
          <cell r="DN2682" t="str">
            <v>0213</v>
          </cell>
          <cell r="DO2682" t="str">
            <v>02</v>
          </cell>
        </row>
        <row r="2683">
          <cell r="DN2683" t="str">
            <v>0214</v>
          </cell>
          <cell r="DO2683" t="str">
            <v>02</v>
          </cell>
        </row>
        <row r="2684">
          <cell r="DN2684" t="str">
            <v>0215</v>
          </cell>
          <cell r="DO2684" t="str">
            <v>02</v>
          </cell>
        </row>
        <row r="2685">
          <cell r="DN2685" t="str">
            <v>0216</v>
          </cell>
          <cell r="DO2685" t="str">
            <v>02</v>
          </cell>
        </row>
        <row r="2686">
          <cell r="DN2686" t="str">
            <v>0217</v>
          </cell>
          <cell r="DO2686" t="str">
            <v>02</v>
          </cell>
        </row>
        <row r="2687">
          <cell r="DN2687" t="str">
            <v>0218</v>
          </cell>
          <cell r="DO2687" t="str">
            <v>02</v>
          </cell>
        </row>
        <row r="2688">
          <cell r="DN2688" t="str">
            <v>0219</v>
          </cell>
          <cell r="DO2688" t="str">
            <v>02</v>
          </cell>
        </row>
        <row r="2689">
          <cell r="DN2689" t="str">
            <v>0201</v>
          </cell>
          <cell r="DO2689" t="str">
            <v>02</v>
          </cell>
        </row>
        <row r="2690">
          <cell r="DN2690" t="str">
            <v>0202</v>
          </cell>
          <cell r="DO2690" t="str">
            <v>02</v>
          </cell>
        </row>
        <row r="2691">
          <cell r="DN2691" t="str">
            <v>0203</v>
          </cell>
          <cell r="DO2691" t="str">
            <v>02</v>
          </cell>
        </row>
        <row r="2692">
          <cell r="DN2692" t="str">
            <v>0204</v>
          </cell>
          <cell r="DO2692" t="str">
            <v>02</v>
          </cell>
        </row>
        <row r="2693">
          <cell r="DN2693" t="str">
            <v>0205</v>
          </cell>
          <cell r="DO2693" t="str">
            <v>02</v>
          </cell>
        </row>
        <row r="2694">
          <cell r="DN2694" t="str">
            <v>0206</v>
          </cell>
          <cell r="DO2694" t="str">
            <v>02</v>
          </cell>
        </row>
        <row r="2695">
          <cell r="DN2695" t="str">
            <v>0207</v>
          </cell>
          <cell r="DO2695" t="str">
            <v>02</v>
          </cell>
        </row>
        <row r="2696">
          <cell r="DN2696" t="str">
            <v>0208</v>
          </cell>
          <cell r="DO2696" t="str">
            <v>02</v>
          </cell>
        </row>
        <row r="2697">
          <cell r="DN2697" t="str">
            <v>0209</v>
          </cell>
          <cell r="DO2697" t="str">
            <v>02</v>
          </cell>
        </row>
        <row r="2698">
          <cell r="DN2698" t="str">
            <v>0210</v>
          </cell>
          <cell r="DO2698" t="str">
            <v>02</v>
          </cell>
        </row>
        <row r="2699">
          <cell r="DN2699" t="str">
            <v>0211</v>
          </cell>
          <cell r="DO2699" t="str">
            <v>02</v>
          </cell>
        </row>
        <row r="2700">
          <cell r="DN2700" t="str">
            <v>0212</v>
          </cell>
          <cell r="DO2700" t="str">
            <v>02</v>
          </cell>
        </row>
        <row r="2701">
          <cell r="DN2701" t="str">
            <v>0213</v>
          </cell>
          <cell r="DO2701" t="str">
            <v>02</v>
          </cell>
        </row>
        <row r="2702">
          <cell r="DN2702" t="str">
            <v>0214</v>
          </cell>
          <cell r="DO2702" t="str">
            <v>02</v>
          </cell>
        </row>
        <row r="2703">
          <cell r="DN2703" t="str">
            <v>0215</v>
          </cell>
          <cell r="DO2703" t="str">
            <v>02</v>
          </cell>
        </row>
        <row r="2704">
          <cell r="DN2704" t="str">
            <v>0216</v>
          </cell>
          <cell r="DO2704" t="str">
            <v>02</v>
          </cell>
        </row>
        <row r="2705">
          <cell r="DN2705" t="str">
            <v>0217</v>
          </cell>
          <cell r="DO2705" t="str">
            <v>02</v>
          </cell>
        </row>
        <row r="2706">
          <cell r="DN2706" t="str">
            <v>0218</v>
          </cell>
          <cell r="DO2706" t="str">
            <v>02</v>
          </cell>
        </row>
        <row r="2707">
          <cell r="DN2707" t="str">
            <v>0219</v>
          </cell>
          <cell r="DO2707" t="str">
            <v>02</v>
          </cell>
        </row>
        <row r="2708">
          <cell r="DN2708" t="str">
            <v>0201</v>
          </cell>
          <cell r="DO2708" t="str">
            <v>02</v>
          </cell>
        </row>
        <row r="2709">
          <cell r="DN2709" t="str">
            <v>0202</v>
          </cell>
          <cell r="DO2709" t="str">
            <v>02</v>
          </cell>
        </row>
        <row r="2710">
          <cell r="DN2710" t="str">
            <v>0203</v>
          </cell>
          <cell r="DO2710" t="str">
            <v>02</v>
          </cell>
        </row>
        <row r="2711">
          <cell r="DN2711" t="str">
            <v>0204</v>
          </cell>
          <cell r="DO2711" t="str">
            <v>02</v>
          </cell>
        </row>
        <row r="2712">
          <cell r="DN2712" t="str">
            <v>0205</v>
          </cell>
          <cell r="DO2712" t="str">
            <v>02</v>
          </cell>
        </row>
        <row r="2713">
          <cell r="DN2713" t="str">
            <v>0206</v>
          </cell>
          <cell r="DO2713" t="str">
            <v>02</v>
          </cell>
        </row>
        <row r="2714">
          <cell r="DN2714" t="str">
            <v>0207</v>
          </cell>
          <cell r="DO2714" t="str">
            <v>02</v>
          </cell>
        </row>
        <row r="2715">
          <cell r="DN2715" t="str">
            <v>0208</v>
          </cell>
          <cell r="DO2715" t="str">
            <v>02</v>
          </cell>
        </row>
        <row r="2716">
          <cell r="DN2716" t="str">
            <v>0209</v>
          </cell>
          <cell r="DO2716" t="str">
            <v>02</v>
          </cell>
        </row>
        <row r="2717">
          <cell r="DN2717" t="str">
            <v>0210</v>
          </cell>
          <cell r="DO2717" t="str">
            <v>02</v>
          </cell>
        </row>
        <row r="2718">
          <cell r="DN2718" t="str">
            <v>0211</v>
          </cell>
          <cell r="DO2718" t="str">
            <v>02</v>
          </cell>
        </row>
        <row r="2719">
          <cell r="DN2719" t="str">
            <v>0212</v>
          </cell>
          <cell r="DO2719" t="str">
            <v>02</v>
          </cell>
        </row>
        <row r="2720">
          <cell r="DN2720" t="str">
            <v>0213</v>
          </cell>
          <cell r="DO2720" t="str">
            <v>02</v>
          </cell>
        </row>
        <row r="2721">
          <cell r="DN2721" t="str">
            <v>0214</v>
          </cell>
          <cell r="DO2721" t="str">
            <v>02</v>
          </cell>
        </row>
        <row r="2722">
          <cell r="DN2722" t="str">
            <v>0215</v>
          </cell>
          <cell r="DO2722" t="str">
            <v>02</v>
          </cell>
        </row>
        <row r="2723">
          <cell r="DN2723" t="str">
            <v>0216</v>
          </cell>
          <cell r="DO2723" t="str">
            <v>02</v>
          </cell>
        </row>
        <row r="2724">
          <cell r="DN2724" t="str">
            <v>0217</v>
          </cell>
          <cell r="DO2724" t="str">
            <v>02</v>
          </cell>
        </row>
        <row r="2725">
          <cell r="DN2725" t="str">
            <v>0218</v>
          </cell>
          <cell r="DO2725" t="str">
            <v>02</v>
          </cell>
        </row>
        <row r="2726">
          <cell r="DN2726" t="str">
            <v>0219</v>
          </cell>
          <cell r="DO2726" t="str">
            <v>02</v>
          </cell>
        </row>
        <row r="2727">
          <cell r="DN2727" t="str">
            <v>0301</v>
          </cell>
          <cell r="DO2727" t="str">
            <v>03</v>
          </cell>
        </row>
        <row r="2728">
          <cell r="DN2728" t="str">
            <v>0302</v>
          </cell>
          <cell r="DO2728" t="str">
            <v>03</v>
          </cell>
        </row>
        <row r="2729">
          <cell r="DN2729" t="str">
            <v>0303</v>
          </cell>
          <cell r="DO2729" t="str">
            <v>03</v>
          </cell>
        </row>
        <row r="2730">
          <cell r="DN2730" t="str">
            <v>0304</v>
          </cell>
          <cell r="DO2730" t="str">
            <v>03</v>
          </cell>
        </row>
        <row r="2731">
          <cell r="DN2731" t="str">
            <v>0305</v>
          </cell>
          <cell r="DO2731" t="str">
            <v>03</v>
          </cell>
        </row>
        <row r="2732">
          <cell r="DN2732" t="str">
            <v>0306</v>
          </cell>
          <cell r="DO2732" t="str">
            <v>03</v>
          </cell>
        </row>
        <row r="2733">
          <cell r="DN2733" t="str">
            <v>0307</v>
          </cell>
          <cell r="DO2733" t="str">
            <v>03</v>
          </cell>
        </row>
        <row r="2734">
          <cell r="DN2734" t="str">
            <v>0308</v>
          </cell>
          <cell r="DO2734" t="str">
            <v>03</v>
          </cell>
        </row>
        <row r="2735">
          <cell r="DN2735" t="str">
            <v>0309</v>
          </cell>
          <cell r="DO2735" t="str">
            <v>03</v>
          </cell>
        </row>
        <row r="2736">
          <cell r="DN2736" t="str">
            <v>0310</v>
          </cell>
          <cell r="DO2736" t="str">
            <v>03</v>
          </cell>
        </row>
        <row r="2737">
          <cell r="DN2737" t="str">
            <v>0311</v>
          </cell>
          <cell r="DO2737" t="str">
            <v>03</v>
          </cell>
        </row>
        <row r="2738">
          <cell r="DN2738" t="str">
            <v>0312</v>
          </cell>
          <cell r="DO2738" t="str">
            <v>03</v>
          </cell>
        </row>
        <row r="2739">
          <cell r="DN2739" t="str">
            <v>0313</v>
          </cell>
          <cell r="DO2739" t="str">
            <v>03</v>
          </cell>
        </row>
        <row r="2740">
          <cell r="DN2740" t="str">
            <v>0314</v>
          </cell>
          <cell r="DO2740" t="str">
            <v>03</v>
          </cell>
        </row>
        <row r="2741">
          <cell r="DN2741" t="str">
            <v>0315</v>
          </cell>
          <cell r="DO2741" t="str">
            <v>03</v>
          </cell>
        </row>
        <row r="2742">
          <cell r="DN2742" t="str">
            <v>0316</v>
          </cell>
          <cell r="DO2742" t="str">
            <v>03</v>
          </cell>
        </row>
        <row r="2743">
          <cell r="DN2743" t="str">
            <v>0317</v>
          </cell>
          <cell r="DO2743" t="str">
            <v>03</v>
          </cell>
        </row>
        <row r="2744">
          <cell r="DN2744" t="str">
            <v>0318</v>
          </cell>
          <cell r="DO2744" t="str">
            <v>03</v>
          </cell>
        </row>
        <row r="2745">
          <cell r="DN2745" t="str">
            <v>0319</v>
          </cell>
          <cell r="DO2745" t="str">
            <v>03</v>
          </cell>
        </row>
        <row r="2746">
          <cell r="DN2746" t="str">
            <v>0401</v>
          </cell>
          <cell r="DO2746" t="str">
            <v>04</v>
          </cell>
        </row>
        <row r="2747">
          <cell r="DN2747" t="str">
            <v>0402</v>
          </cell>
          <cell r="DO2747" t="str">
            <v>04</v>
          </cell>
        </row>
        <row r="2748">
          <cell r="DN2748" t="str">
            <v>0403</v>
          </cell>
          <cell r="DO2748" t="str">
            <v>04</v>
          </cell>
        </row>
        <row r="2749">
          <cell r="DN2749" t="str">
            <v>0404</v>
          </cell>
          <cell r="DO2749" t="str">
            <v>04</v>
          </cell>
        </row>
        <row r="2750">
          <cell r="DN2750" t="str">
            <v>0405</v>
          </cell>
          <cell r="DO2750" t="str">
            <v>04</v>
          </cell>
        </row>
        <row r="2751">
          <cell r="DN2751" t="str">
            <v>0406</v>
          </cell>
          <cell r="DO2751" t="str">
            <v>04</v>
          </cell>
        </row>
        <row r="2752">
          <cell r="DN2752" t="str">
            <v>0407</v>
          </cell>
          <cell r="DO2752" t="str">
            <v>04</v>
          </cell>
        </row>
        <row r="2753">
          <cell r="DN2753" t="str">
            <v>0408</v>
          </cell>
          <cell r="DO2753" t="str">
            <v>04</v>
          </cell>
        </row>
        <row r="2754">
          <cell r="DN2754" t="str">
            <v>0409</v>
          </cell>
          <cell r="DO2754" t="str">
            <v>04</v>
          </cell>
        </row>
        <row r="2755">
          <cell r="DN2755" t="str">
            <v>0410</v>
          </cell>
          <cell r="DO2755" t="str">
            <v>04</v>
          </cell>
        </row>
        <row r="2756">
          <cell r="DN2756" t="str">
            <v>0411</v>
          </cell>
          <cell r="DO2756" t="str">
            <v>04</v>
          </cell>
        </row>
        <row r="2757">
          <cell r="DN2757" t="str">
            <v>0412</v>
          </cell>
          <cell r="DO2757" t="str">
            <v>04</v>
          </cell>
        </row>
        <row r="2758">
          <cell r="DN2758" t="str">
            <v>0413</v>
          </cell>
          <cell r="DO2758" t="str">
            <v>04</v>
          </cell>
        </row>
        <row r="2759">
          <cell r="DN2759" t="str">
            <v>0414</v>
          </cell>
          <cell r="DO2759" t="str">
            <v>04</v>
          </cell>
        </row>
        <row r="2760">
          <cell r="DN2760" t="str">
            <v>0415</v>
          </cell>
          <cell r="DO2760" t="str">
            <v>04</v>
          </cell>
        </row>
        <row r="2761">
          <cell r="DN2761" t="str">
            <v>0416</v>
          </cell>
          <cell r="DO2761" t="str">
            <v>04</v>
          </cell>
        </row>
        <row r="2762">
          <cell r="DN2762" t="str">
            <v>0417</v>
          </cell>
          <cell r="DO2762" t="str">
            <v>04</v>
          </cell>
        </row>
        <row r="2763">
          <cell r="DN2763" t="str">
            <v>0418</v>
          </cell>
          <cell r="DO2763" t="str">
            <v>04</v>
          </cell>
        </row>
        <row r="2764">
          <cell r="DN2764" t="str">
            <v>0419</v>
          </cell>
          <cell r="DO2764" t="str">
            <v>04</v>
          </cell>
        </row>
        <row r="2765">
          <cell r="DN2765" t="str">
            <v>0501</v>
          </cell>
          <cell r="DO2765" t="str">
            <v>05</v>
          </cell>
        </row>
        <row r="2766">
          <cell r="DN2766" t="str">
            <v>0502</v>
          </cell>
          <cell r="DO2766" t="str">
            <v>05</v>
          </cell>
        </row>
        <row r="2767">
          <cell r="DN2767" t="str">
            <v>0503</v>
          </cell>
          <cell r="DO2767" t="str">
            <v>05</v>
          </cell>
        </row>
        <row r="2768">
          <cell r="DN2768" t="str">
            <v>0504</v>
          </cell>
          <cell r="DO2768" t="str">
            <v>05</v>
          </cell>
        </row>
        <row r="2769">
          <cell r="DN2769" t="str">
            <v>0505</v>
          </cell>
          <cell r="DO2769" t="str">
            <v>05</v>
          </cell>
        </row>
        <row r="2770">
          <cell r="DN2770" t="str">
            <v>0506</v>
          </cell>
          <cell r="DO2770" t="str">
            <v>05</v>
          </cell>
        </row>
        <row r="2771">
          <cell r="DN2771" t="str">
            <v>0507</v>
          </cell>
          <cell r="DO2771" t="str">
            <v>05</v>
          </cell>
        </row>
        <row r="2772">
          <cell r="DN2772" t="str">
            <v>0508</v>
          </cell>
          <cell r="DO2772" t="str">
            <v>05</v>
          </cell>
        </row>
        <row r="2773">
          <cell r="DN2773" t="str">
            <v>0509</v>
          </cell>
          <cell r="DO2773" t="str">
            <v>05</v>
          </cell>
        </row>
        <row r="2774">
          <cell r="DN2774" t="str">
            <v>0510</v>
          </cell>
          <cell r="DO2774" t="str">
            <v>05</v>
          </cell>
        </row>
        <row r="2775">
          <cell r="DN2775" t="str">
            <v>0511</v>
          </cell>
          <cell r="DO2775" t="str">
            <v>05</v>
          </cell>
        </row>
        <row r="2776">
          <cell r="DN2776" t="str">
            <v>0512</v>
          </cell>
          <cell r="DO2776" t="str">
            <v>05</v>
          </cell>
        </row>
        <row r="2777">
          <cell r="DN2777" t="str">
            <v>0513</v>
          </cell>
          <cell r="DO2777" t="str">
            <v>05</v>
          </cell>
        </row>
        <row r="2778">
          <cell r="DN2778" t="str">
            <v>0514</v>
          </cell>
          <cell r="DO2778" t="str">
            <v>05</v>
          </cell>
        </row>
        <row r="2779">
          <cell r="DN2779" t="str">
            <v>0515</v>
          </cell>
          <cell r="DO2779" t="str">
            <v>05</v>
          </cell>
        </row>
        <row r="2780">
          <cell r="DN2780" t="str">
            <v>0516</v>
          </cell>
          <cell r="DO2780" t="str">
            <v>05</v>
          </cell>
        </row>
        <row r="2781">
          <cell r="DN2781" t="str">
            <v>0517</v>
          </cell>
          <cell r="DO2781" t="str">
            <v>05</v>
          </cell>
        </row>
        <row r="2782">
          <cell r="DN2782" t="str">
            <v>0518</v>
          </cell>
          <cell r="DO2782" t="str">
            <v>05</v>
          </cell>
        </row>
        <row r="2783">
          <cell r="DN2783" t="str">
            <v>0519</v>
          </cell>
          <cell r="DO2783" t="str">
            <v>05</v>
          </cell>
        </row>
        <row r="2784">
          <cell r="DN2784" t="str">
            <v>0501</v>
          </cell>
          <cell r="DO2784" t="str">
            <v>05</v>
          </cell>
        </row>
        <row r="2785">
          <cell r="DN2785" t="str">
            <v>0502</v>
          </cell>
          <cell r="DO2785" t="str">
            <v>05</v>
          </cell>
        </row>
        <row r="2786">
          <cell r="DN2786" t="str">
            <v>0503</v>
          </cell>
          <cell r="DO2786" t="str">
            <v>05</v>
          </cell>
        </row>
        <row r="2787">
          <cell r="DN2787" t="str">
            <v>0504</v>
          </cell>
          <cell r="DO2787" t="str">
            <v>05</v>
          </cell>
        </row>
        <row r="2788">
          <cell r="DN2788" t="str">
            <v>0505</v>
          </cell>
          <cell r="DO2788" t="str">
            <v>05</v>
          </cell>
        </row>
        <row r="2789">
          <cell r="DN2789" t="str">
            <v>0506</v>
          </cell>
          <cell r="DO2789" t="str">
            <v>05</v>
          </cell>
        </row>
        <row r="2790">
          <cell r="DN2790" t="str">
            <v>0507</v>
          </cell>
          <cell r="DO2790" t="str">
            <v>05</v>
          </cell>
        </row>
        <row r="2791">
          <cell r="DN2791" t="str">
            <v>0508</v>
          </cell>
          <cell r="DO2791" t="str">
            <v>05</v>
          </cell>
        </row>
        <row r="2792">
          <cell r="DN2792" t="str">
            <v>0509</v>
          </cell>
          <cell r="DO2792" t="str">
            <v>05</v>
          </cell>
        </row>
        <row r="2793">
          <cell r="DN2793" t="str">
            <v>0510</v>
          </cell>
          <cell r="DO2793" t="str">
            <v>05</v>
          </cell>
        </row>
        <row r="2794">
          <cell r="DN2794" t="str">
            <v>0511</v>
          </cell>
          <cell r="DO2794" t="str">
            <v>05</v>
          </cell>
        </row>
        <row r="2795">
          <cell r="DN2795" t="str">
            <v>0512</v>
          </cell>
          <cell r="DO2795" t="str">
            <v>05</v>
          </cell>
        </row>
        <row r="2796">
          <cell r="DN2796" t="str">
            <v>0513</v>
          </cell>
          <cell r="DO2796" t="str">
            <v>05</v>
          </cell>
        </row>
        <row r="2797">
          <cell r="DN2797" t="str">
            <v>0514</v>
          </cell>
          <cell r="DO2797" t="str">
            <v>05</v>
          </cell>
        </row>
        <row r="2798">
          <cell r="DN2798" t="str">
            <v>0515</v>
          </cell>
          <cell r="DO2798" t="str">
            <v>05</v>
          </cell>
        </row>
        <row r="2799">
          <cell r="DN2799" t="str">
            <v>0516</v>
          </cell>
          <cell r="DO2799" t="str">
            <v>05</v>
          </cell>
        </row>
        <row r="2800">
          <cell r="DN2800" t="str">
            <v>0517</v>
          </cell>
          <cell r="DO2800" t="str">
            <v>05</v>
          </cell>
        </row>
        <row r="2801">
          <cell r="DN2801" t="str">
            <v>0518</v>
          </cell>
          <cell r="DO2801" t="str">
            <v>05</v>
          </cell>
        </row>
        <row r="2802">
          <cell r="DN2802" t="str">
            <v>0519</v>
          </cell>
          <cell r="DO2802" t="str">
            <v>05</v>
          </cell>
        </row>
        <row r="2803">
          <cell r="DN2803" t="str">
            <v>KIKI</v>
          </cell>
          <cell r="DO2803" t="str">
            <v>KI</v>
          </cell>
        </row>
        <row r="2804">
          <cell r="DN2804" t="str">
            <v>0101</v>
          </cell>
          <cell r="DO2804" t="str">
            <v>01</v>
          </cell>
        </row>
        <row r="2805">
          <cell r="DN2805" t="str">
            <v>0102</v>
          </cell>
          <cell r="DO2805" t="str">
            <v>01</v>
          </cell>
        </row>
        <row r="2806">
          <cell r="DN2806" t="str">
            <v>0103</v>
          </cell>
          <cell r="DO2806" t="str">
            <v>01</v>
          </cell>
        </row>
        <row r="2807">
          <cell r="DN2807" t="str">
            <v>0104</v>
          </cell>
          <cell r="DO2807" t="str">
            <v>01</v>
          </cell>
        </row>
        <row r="2808">
          <cell r="DN2808" t="str">
            <v>0105</v>
          </cell>
          <cell r="DO2808" t="str">
            <v>01</v>
          </cell>
        </row>
        <row r="2809">
          <cell r="DN2809" t="str">
            <v>0106</v>
          </cell>
          <cell r="DO2809" t="str">
            <v>01</v>
          </cell>
        </row>
        <row r="2810">
          <cell r="DN2810" t="str">
            <v>0107</v>
          </cell>
          <cell r="DO2810" t="str">
            <v>01</v>
          </cell>
        </row>
        <row r="2811">
          <cell r="DN2811" t="str">
            <v>0108</v>
          </cell>
          <cell r="DO2811" t="str">
            <v>01</v>
          </cell>
        </row>
        <row r="2812">
          <cell r="DN2812" t="str">
            <v>0109</v>
          </cell>
          <cell r="DO2812" t="str">
            <v>01</v>
          </cell>
        </row>
        <row r="2813">
          <cell r="DN2813" t="str">
            <v>0110</v>
          </cell>
          <cell r="DO2813" t="str">
            <v>01</v>
          </cell>
        </row>
        <row r="2814">
          <cell r="DN2814" t="str">
            <v>0111</v>
          </cell>
          <cell r="DO2814" t="str">
            <v>01</v>
          </cell>
        </row>
        <row r="2815">
          <cell r="DN2815" t="str">
            <v>0112</v>
          </cell>
          <cell r="DO2815" t="str">
            <v>01</v>
          </cell>
        </row>
        <row r="2816">
          <cell r="DN2816" t="str">
            <v>0113</v>
          </cell>
          <cell r="DO2816" t="str">
            <v>01</v>
          </cell>
        </row>
        <row r="2817">
          <cell r="DN2817" t="str">
            <v>0114</v>
          </cell>
          <cell r="DO2817" t="str">
            <v>01</v>
          </cell>
        </row>
        <row r="2818">
          <cell r="DN2818" t="str">
            <v>0115</v>
          </cell>
          <cell r="DO2818" t="str">
            <v>01</v>
          </cell>
        </row>
        <row r="2819">
          <cell r="DN2819" t="str">
            <v>0116</v>
          </cell>
          <cell r="DO2819" t="str">
            <v>01</v>
          </cell>
        </row>
        <row r="2820">
          <cell r="DN2820" t="str">
            <v>0117</v>
          </cell>
          <cell r="DO2820" t="str">
            <v>01</v>
          </cell>
        </row>
        <row r="2821">
          <cell r="DN2821" t="str">
            <v>0118</v>
          </cell>
          <cell r="DO2821" t="str">
            <v>01</v>
          </cell>
        </row>
        <row r="2822">
          <cell r="DN2822" t="str">
            <v>0119</v>
          </cell>
          <cell r="DO2822" t="str">
            <v>01</v>
          </cell>
        </row>
        <row r="2823">
          <cell r="DN2823" t="str">
            <v>0101</v>
          </cell>
          <cell r="DO2823" t="str">
            <v>01</v>
          </cell>
        </row>
        <row r="2824">
          <cell r="DN2824" t="str">
            <v>0102</v>
          </cell>
          <cell r="DO2824" t="str">
            <v>01</v>
          </cell>
        </row>
        <row r="2825">
          <cell r="DN2825" t="str">
            <v>0103</v>
          </cell>
          <cell r="DO2825" t="str">
            <v>01</v>
          </cell>
        </row>
        <row r="2826">
          <cell r="DN2826" t="str">
            <v>0104</v>
          </cell>
          <cell r="DO2826" t="str">
            <v>01</v>
          </cell>
        </row>
        <row r="2827">
          <cell r="DN2827" t="str">
            <v>0105</v>
          </cell>
          <cell r="DO2827" t="str">
            <v>01</v>
          </cell>
        </row>
        <row r="2828">
          <cell r="DN2828" t="str">
            <v>0106</v>
          </cell>
          <cell r="DO2828" t="str">
            <v>01</v>
          </cell>
        </row>
        <row r="2829">
          <cell r="DN2829" t="str">
            <v>0107</v>
          </cell>
          <cell r="DO2829" t="str">
            <v>01</v>
          </cell>
        </row>
        <row r="2830">
          <cell r="DN2830" t="str">
            <v>0108</v>
          </cell>
          <cell r="DO2830" t="str">
            <v>01</v>
          </cell>
        </row>
        <row r="2831">
          <cell r="DN2831" t="str">
            <v>0109</v>
          </cell>
          <cell r="DO2831" t="str">
            <v>01</v>
          </cell>
        </row>
        <row r="2832">
          <cell r="DN2832" t="str">
            <v>0110</v>
          </cell>
          <cell r="DO2832" t="str">
            <v>01</v>
          </cell>
        </row>
        <row r="2833">
          <cell r="DN2833" t="str">
            <v>0111</v>
          </cell>
          <cell r="DO2833" t="str">
            <v>01</v>
          </cell>
        </row>
        <row r="2834">
          <cell r="DN2834" t="str">
            <v>0112</v>
          </cell>
          <cell r="DO2834" t="str">
            <v>01</v>
          </cell>
        </row>
        <row r="2835">
          <cell r="DN2835" t="str">
            <v>0113</v>
          </cell>
          <cell r="DO2835" t="str">
            <v>01</v>
          </cell>
        </row>
        <row r="2836">
          <cell r="DN2836" t="str">
            <v>0114</v>
          </cell>
          <cell r="DO2836" t="str">
            <v>01</v>
          </cell>
        </row>
        <row r="2837">
          <cell r="DN2837" t="str">
            <v>0115</v>
          </cell>
          <cell r="DO2837" t="str">
            <v>01</v>
          </cell>
        </row>
        <row r="2838">
          <cell r="DN2838" t="str">
            <v>0116</v>
          </cell>
          <cell r="DO2838" t="str">
            <v>01</v>
          </cell>
        </row>
        <row r="2839">
          <cell r="DN2839" t="str">
            <v>0117</v>
          </cell>
          <cell r="DO2839" t="str">
            <v>01</v>
          </cell>
        </row>
        <row r="2840">
          <cell r="DN2840" t="str">
            <v>0118</v>
          </cell>
          <cell r="DO2840" t="str">
            <v>01</v>
          </cell>
        </row>
        <row r="2841">
          <cell r="DN2841" t="str">
            <v>0119</v>
          </cell>
          <cell r="DO2841" t="str">
            <v>01</v>
          </cell>
        </row>
        <row r="2842">
          <cell r="DN2842" t="str">
            <v>0101</v>
          </cell>
          <cell r="DO2842" t="str">
            <v>01</v>
          </cell>
        </row>
        <row r="2843">
          <cell r="DN2843" t="str">
            <v>0102</v>
          </cell>
          <cell r="DO2843" t="str">
            <v>01</v>
          </cell>
        </row>
        <row r="2844">
          <cell r="DN2844" t="str">
            <v>0103</v>
          </cell>
          <cell r="DO2844" t="str">
            <v>01</v>
          </cell>
        </row>
        <row r="2845">
          <cell r="DN2845" t="str">
            <v>0104</v>
          </cell>
          <cell r="DO2845" t="str">
            <v>01</v>
          </cell>
        </row>
        <row r="2846">
          <cell r="DN2846" t="str">
            <v>0105</v>
          </cell>
          <cell r="DO2846" t="str">
            <v>01</v>
          </cell>
        </row>
        <row r="2847">
          <cell r="DN2847" t="str">
            <v>0106</v>
          </cell>
          <cell r="DO2847" t="str">
            <v>01</v>
          </cell>
        </row>
        <row r="2848">
          <cell r="DN2848" t="str">
            <v>0107</v>
          </cell>
          <cell r="DO2848" t="str">
            <v>01</v>
          </cell>
        </row>
        <row r="2849">
          <cell r="DN2849" t="str">
            <v>0108</v>
          </cell>
          <cell r="DO2849" t="str">
            <v>01</v>
          </cell>
        </row>
        <row r="2850">
          <cell r="DN2850" t="str">
            <v>0109</v>
          </cell>
          <cell r="DO2850" t="str">
            <v>01</v>
          </cell>
        </row>
        <row r="2851">
          <cell r="DN2851" t="str">
            <v>0110</v>
          </cell>
          <cell r="DO2851" t="str">
            <v>01</v>
          </cell>
        </row>
        <row r="2852">
          <cell r="DN2852" t="str">
            <v>0111</v>
          </cell>
          <cell r="DO2852" t="str">
            <v>01</v>
          </cell>
        </row>
        <row r="2853">
          <cell r="DN2853" t="str">
            <v>0112</v>
          </cell>
          <cell r="DO2853" t="str">
            <v>01</v>
          </cell>
        </row>
        <row r="2854">
          <cell r="DN2854" t="str">
            <v>0113</v>
          </cell>
          <cell r="DO2854" t="str">
            <v>01</v>
          </cell>
        </row>
        <row r="2855">
          <cell r="DN2855" t="str">
            <v>0114</v>
          </cell>
          <cell r="DO2855" t="str">
            <v>01</v>
          </cell>
        </row>
        <row r="2856">
          <cell r="DN2856" t="str">
            <v>0115</v>
          </cell>
          <cell r="DO2856" t="str">
            <v>01</v>
          </cell>
        </row>
        <row r="2857">
          <cell r="DN2857" t="str">
            <v>0116</v>
          </cell>
          <cell r="DO2857" t="str">
            <v>01</v>
          </cell>
        </row>
        <row r="2858">
          <cell r="DN2858" t="str">
            <v>0117</v>
          </cell>
          <cell r="DO2858" t="str">
            <v>01</v>
          </cell>
        </row>
        <row r="2859">
          <cell r="DN2859" t="str">
            <v>0118</v>
          </cell>
          <cell r="DO2859" t="str">
            <v>01</v>
          </cell>
        </row>
        <row r="2860">
          <cell r="DN2860" t="str">
            <v>0119</v>
          </cell>
          <cell r="DO2860" t="str">
            <v>01</v>
          </cell>
        </row>
        <row r="2861">
          <cell r="DN2861" t="str">
            <v>0101</v>
          </cell>
          <cell r="DO2861" t="str">
            <v>01</v>
          </cell>
        </row>
        <row r="2862">
          <cell r="DN2862" t="str">
            <v>0102</v>
          </cell>
          <cell r="DO2862" t="str">
            <v>01</v>
          </cell>
        </row>
        <row r="2863">
          <cell r="DN2863" t="str">
            <v>0103</v>
          </cell>
          <cell r="DO2863" t="str">
            <v>01</v>
          </cell>
        </row>
        <row r="2864">
          <cell r="DN2864" t="str">
            <v>0104</v>
          </cell>
          <cell r="DO2864" t="str">
            <v>01</v>
          </cell>
        </row>
        <row r="2865">
          <cell r="DN2865" t="str">
            <v>0105</v>
          </cell>
          <cell r="DO2865" t="str">
            <v>01</v>
          </cell>
        </row>
        <row r="2866">
          <cell r="DN2866" t="str">
            <v>0106</v>
          </cell>
          <cell r="DO2866" t="str">
            <v>01</v>
          </cell>
        </row>
        <row r="2867">
          <cell r="DN2867" t="str">
            <v>0107</v>
          </cell>
          <cell r="DO2867" t="str">
            <v>01</v>
          </cell>
        </row>
        <row r="2868">
          <cell r="DN2868" t="str">
            <v>0108</v>
          </cell>
          <cell r="DO2868" t="str">
            <v>01</v>
          </cell>
        </row>
        <row r="2869">
          <cell r="DN2869" t="str">
            <v>0109</v>
          </cell>
          <cell r="DO2869" t="str">
            <v>01</v>
          </cell>
        </row>
        <row r="2870">
          <cell r="DN2870" t="str">
            <v>0110</v>
          </cell>
          <cell r="DO2870" t="str">
            <v>01</v>
          </cell>
        </row>
        <row r="2871">
          <cell r="DN2871" t="str">
            <v>0111</v>
          </cell>
          <cell r="DO2871" t="str">
            <v>01</v>
          </cell>
        </row>
        <row r="2872">
          <cell r="DN2872" t="str">
            <v>0112</v>
          </cell>
          <cell r="DO2872" t="str">
            <v>01</v>
          </cell>
        </row>
        <row r="2873">
          <cell r="DN2873" t="str">
            <v>0113</v>
          </cell>
          <cell r="DO2873" t="str">
            <v>01</v>
          </cell>
        </row>
        <row r="2874">
          <cell r="DN2874" t="str">
            <v>0114</v>
          </cell>
          <cell r="DO2874" t="str">
            <v>01</v>
          </cell>
        </row>
        <row r="2875">
          <cell r="DN2875" t="str">
            <v>0115</v>
          </cell>
          <cell r="DO2875" t="str">
            <v>01</v>
          </cell>
        </row>
        <row r="2876">
          <cell r="DN2876" t="str">
            <v>0116</v>
          </cell>
          <cell r="DO2876" t="str">
            <v>01</v>
          </cell>
        </row>
        <row r="2877">
          <cell r="DN2877" t="str">
            <v>0117</v>
          </cell>
          <cell r="DO2877" t="str">
            <v>01</v>
          </cell>
        </row>
        <row r="2878">
          <cell r="DN2878" t="str">
            <v>0118</v>
          </cell>
          <cell r="DO2878" t="str">
            <v>01</v>
          </cell>
        </row>
        <row r="2879">
          <cell r="DN2879" t="str">
            <v>0119</v>
          </cell>
          <cell r="DO2879" t="str">
            <v>01</v>
          </cell>
        </row>
        <row r="2880">
          <cell r="DN2880" t="str">
            <v>0101</v>
          </cell>
          <cell r="DO2880" t="str">
            <v>01</v>
          </cell>
        </row>
        <row r="2881">
          <cell r="DN2881" t="str">
            <v>0102</v>
          </cell>
          <cell r="DO2881" t="str">
            <v>01</v>
          </cell>
        </row>
        <row r="2882">
          <cell r="DN2882" t="str">
            <v>0103</v>
          </cell>
          <cell r="DO2882" t="str">
            <v>01</v>
          </cell>
        </row>
        <row r="2883">
          <cell r="DN2883" t="str">
            <v>0104</v>
          </cell>
          <cell r="DO2883" t="str">
            <v>01</v>
          </cell>
        </row>
        <row r="2884">
          <cell r="DN2884" t="str">
            <v>0105</v>
          </cell>
          <cell r="DO2884" t="str">
            <v>01</v>
          </cell>
        </row>
        <row r="2885">
          <cell r="DN2885" t="str">
            <v>0106</v>
          </cell>
          <cell r="DO2885" t="str">
            <v>01</v>
          </cell>
        </row>
        <row r="2886">
          <cell r="DN2886" t="str">
            <v>0107</v>
          </cell>
          <cell r="DO2886" t="str">
            <v>01</v>
          </cell>
        </row>
        <row r="2887">
          <cell r="DN2887" t="str">
            <v>0108</v>
          </cell>
          <cell r="DO2887" t="str">
            <v>01</v>
          </cell>
        </row>
        <row r="2888">
          <cell r="DN2888" t="str">
            <v>0109</v>
          </cell>
          <cell r="DO2888" t="str">
            <v>01</v>
          </cell>
        </row>
        <row r="2889">
          <cell r="DN2889" t="str">
            <v>0110</v>
          </cell>
          <cell r="DO2889" t="str">
            <v>01</v>
          </cell>
        </row>
        <row r="2890">
          <cell r="DN2890" t="str">
            <v>0111</v>
          </cell>
          <cell r="DO2890" t="str">
            <v>01</v>
          </cell>
        </row>
        <row r="2891">
          <cell r="DN2891" t="str">
            <v>0112</v>
          </cell>
          <cell r="DO2891" t="str">
            <v>01</v>
          </cell>
        </row>
        <row r="2892">
          <cell r="DN2892" t="str">
            <v>0113</v>
          </cell>
          <cell r="DO2892" t="str">
            <v>01</v>
          </cell>
        </row>
        <row r="2893">
          <cell r="DN2893" t="str">
            <v>0114</v>
          </cell>
          <cell r="DO2893" t="str">
            <v>01</v>
          </cell>
        </row>
        <row r="2894">
          <cell r="DN2894" t="str">
            <v>0115</v>
          </cell>
          <cell r="DO2894" t="str">
            <v>01</v>
          </cell>
        </row>
        <row r="2895">
          <cell r="DN2895" t="str">
            <v>0116</v>
          </cell>
          <cell r="DO2895" t="str">
            <v>01</v>
          </cell>
        </row>
        <row r="2896">
          <cell r="DN2896" t="str">
            <v>0117</v>
          </cell>
          <cell r="DO2896" t="str">
            <v>01</v>
          </cell>
        </row>
        <row r="2897">
          <cell r="DN2897" t="str">
            <v>0118</v>
          </cell>
          <cell r="DO2897" t="str">
            <v>01</v>
          </cell>
        </row>
        <row r="2898">
          <cell r="DN2898" t="str">
            <v>0119</v>
          </cell>
          <cell r="DO2898" t="str">
            <v>01</v>
          </cell>
        </row>
        <row r="2899">
          <cell r="DN2899" t="str">
            <v>0101</v>
          </cell>
          <cell r="DO2899" t="str">
            <v>01</v>
          </cell>
        </row>
        <row r="2900">
          <cell r="DN2900" t="str">
            <v>0102</v>
          </cell>
          <cell r="DO2900" t="str">
            <v>01</v>
          </cell>
        </row>
        <row r="2901">
          <cell r="DN2901" t="str">
            <v>0103</v>
          </cell>
          <cell r="DO2901" t="str">
            <v>01</v>
          </cell>
        </row>
        <row r="2902">
          <cell r="DN2902" t="str">
            <v>0104</v>
          </cell>
          <cell r="DO2902" t="str">
            <v>01</v>
          </cell>
        </row>
        <row r="2903">
          <cell r="DN2903" t="str">
            <v>0105</v>
          </cell>
          <cell r="DO2903" t="str">
            <v>01</v>
          </cell>
        </row>
        <row r="2904">
          <cell r="DN2904" t="str">
            <v>0106</v>
          </cell>
          <cell r="DO2904" t="str">
            <v>01</v>
          </cell>
        </row>
        <row r="2905">
          <cell r="DN2905" t="str">
            <v>0107</v>
          </cell>
          <cell r="DO2905" t="str">
            <v>01</v>
          </cell>
        </row>
        <row r="2906">
          <cell r="DN2906" t="str">
            <v>0108</v>
          </cell>
          <cell r="DO2906" t="str">
            <v>01</v>
          </cell>
        </row>
        <row r="2907">
          <cell r="DN2907" t="str">
            <v>0109</v>
          </cell>
          <cell r="DO2907" t="str">
            <v>01</v>
          </cell>
        </row>
        <row r="2908">
          <cell r="DN2908" t="str">
            <v>0110</v>
          </cell>
          <cell r="DO2908" t="str">
            <v>01</v>
          </cell>
        </row>
        <row r="2909">
          <cell r="DN2909" t="str">
            <v>0111</v>
          </cell>
          <cell r="DO2909" t="str">
            <v>01</v>
          </cell>
        </row>
        <row r="2910">
          <cell r="DN2910" t="str">
            <v>0112</v>
          </cell>
          <cell r="DO2910" t="str">
            <v>01</v>
          </cell>
        </row>
        <row r="2911">
          <cell r="DN2911" t="str">
            <v>0113</v>
          </cell>
          <cell r="DO2911" t="str">
            <v>01</v>
          </cell>
        </row>
        <row r="2912">
          <cell r="DN2912" t="str">
            <v>0114</v>
          </cell>
          <cell r="DO2912" t="str">
            <v>01</v>
          </cell>
        </row>
        <row r="2913">
          <cell r="DN2913" t="str">
            <v>0115</v>
          </cell>
          <cell r="DO2913" t="str">
            <v>01</v>
          </cell>
        </row>
        <row r="2914">
          <cell r="DN2914" t="str">
            <v>0116</v>
          </cell>
          <cell r="DO2914" t="str">
            <v>01</v>
          </cell>
        </row>
        <row r="2915">
          <cell r="DN2915" t="str">
            <v>0117</v>
          </cell>
          <cell r="DO2915" t="str">
            <v>01</v>
          </cell>
        </row>
        <row r="2916">
          <cell r="DN2916" t="str">
            <v>0118</v>
          </cell>
          <cell r="DO2916" t="str">
            <v>01</v>
          </cell>
        </row>
        <row r="2917">
          <cell r="DN2917" t="str">
            <v>0119</v>
          </cell>
          <cell r="DO2917" t="str">
            <v>01</v>
          </cell>
        </row>
        <row r="2918">
          <cell r="DN2918" t="str">
            <v>0101</v>
          </cell>
          <cell r="DO2918" t="str">
            <v>01</v>
          </cell>
        </row>
        <row r="2919">
          <cell r="DN2919" t="str">
            <v>0102</v>
          </cell>
          <cell r="DO2919" t="str">
            <v>01</v>
          </cell>
        </row>
        <row r="2920">
          <cell r="DN2920" t="str">
            <v>0103</v>
          </cell>
          <cell r="DO2920" t="str">
            <v>01</v>
          </cell>
        </row>
        <row r="2921">
          <cell r="DN2921" t="str">
            <v>0104</v>
          </cell>
          <cell r="DO2921" t="str">
            <v>01</v>
          </cell>
        </row>
        <row r="2922">
          <cell r="DN2922" t="str">
            <v>0105</v>
          </cell>
          <cell r="DO2922" t="str">
            <v>01</v>
          </cell>
        </row>
        <row r="2923">
          <cell r="DN2923" t="str">
            <v>0106</v>
          </cell>
          <cell r="DO2923" t="str">
            <v>01</v>
          </cell>
        </row>
        <row r="2924">
          <cell r="DN2924" t="str">
            <v>0107</v>
          </cell>
          <cell r="DO2924" t="str">
            <v>01</v>
          </cell>
        </row>
        <row r="2925">
          <cell r="DN2925" t="str">
            <v>0108</v>
          </cell>
          <cell r="DO2925" t="str">
            <v>01</v>
          </cell>
        </row>
        <row r="2926">
          <cell r="DN2926" t="str">
            <v>0109</v>
          </cell>
          <cell r="DO2926" t="str">
            <v>01</v>
          </cell>
        </row>
        <row r="2927">
          <cell r="DN2927" t="str">
            <v>0110</v>
          </cell>
          <cell r="DO2927" t="str">
            <v>01</v>
          </cell>
        </row>
        <row r="2928">
          <cell r="DN2928" t="str">
            <v>0111</v>
          </cell>
          <cell r="DO2928" t="str">
            <v>01</v>
          </cell>
        </row>
        <row r="2929">
          <cell r="DN2929" t="str">
            <v>0112</v>
          </cell>
          <cell r="DO2929" t="str">
            <v>01</v>
          </cell>
        </row>
        <row r="2930">
          <cell r="DN2930" t="str">
            <v>0113</v>
          </cell>
          <cell r="DO2930" t="str">
            <v>01</v>
          </cell>
        </row>
        <row r="2931">
          <cell r="DN2931" t="str">
            <v>0114</v>
          </cell>
          <cell r="DO2931" t="str">
            <v>01</v>
          </cell>
        </row>
        <row r="2932">
          <cell r="DN2932" t="str">
            <v>0115</v>
          </cell>
          <cell r="DO2932" t="str">
            <v>01</v>
          </cell>
        </row>
        <row r="2933">
          <cell r="DN2933" t="str">
            <v>0116</v>
          </cell>
          <cell r="DO2933" t="str">
            <v>01</v>
          </cell>
        </row>
        <row r="2934">
          <cell r="DN2934" t="str">
            <v>0117</v>
          </cell>
          <cell r="DO2934" t="str">
            <v>01</v>
          </cell>
        </row>
        <row r="2935">
          <cell r="DN2935" t="str">
            <v>0118</v>
          </cell>
          <cell r="DO2935" t="str">
            <v>01</v>
          </cell>
        </row>
        <row r="2936">
          <cell r="DN2936" t="str">
            <v>0119</v>
          </cell>
          <cell r="DO2936" t="str">
            <v>01</v>
          </cell>
        </row>
        <row r="2937">
          <cell r="DN2937" t="str">
            <v>0201</v>
          </cell>
          <cell r="DO2937" t="str">
            <v>02</v>
          </cell>
        </row>
        <row r="2938">
          <cell r="DN2938" t="str">
            <v>0202</v>
          </cell>
          <cell r="DO2938" t="str">
            <v>02</v>
          </cell>
        </row>
        <row r="2939">
          <cell r="DN2939" t="str">
            <v>0203</v>
          </cell>
          <cell r="DO2939" t="str">
            <v>02</v>
          </cell>
        </row>
        <row r="2940">
          <cell r="DN2940" t="str">
            <v>0204</v>
          </cell>
          <cell r="DO2940" t="str">
            <v>02</v>
          </cell>
        </row>
        <row r="2941">
          <cell r="DN2941" t="str">
            <v>0205</v>
          </cell>
          <cell r="DO2941" t="str">
            <v>02</v>
          </cell>
        </row>
        <row r="2942">
          <cell r="DN2942" t="str">
            <v>0206</v>
          </cell>
          <cell r="DO2942" t="str">
            <v>02</v>
          </cell>
        </row>
        <row r="2943">
          <cell r="DN2943" t="str">
            <v>0207</v>
          </cell>
          <cell r="DO2943" t="str">
            <v>02</v>
          </cell>
        </row>
        <row r="2944">
          <cell r="DN2944" t="str">
            <v>0208</v>
          </cell>
          <cell r="DO2944" t="str">
            <v>02</v>
          </cell>
        </row>
        <row r="2945">
          <cell r="DN2945" t="str">
            <v>0209</v>
          </cell>
          <cell r="DO2945" t="str">
            <v>02</v>
          </cell>
        </row>
        <row r="2946">
          <cell r="DN2946" t="str">
            <v>0210</v>
          </cell>
          <cell r="DO2946" t="str">
            <v>02</v>
          </cell>
        </row>
        <row r="2947">
          <cell r="DN2947" t="str">
            <v>0211</v>
          </cell>
          <cell r="DO2947" t="str">
            <v>02</v>
          </cell>
        </row>
        <row r="2948">
          <cell r="DN2948" t="str">
            <v>0212</v>
          </cell>
          <cell r="DO2948" t="str">
            <v>02</v>
          </cell>
        </row>
        <row r="2949">
          <cell r="DN2949" t="str">
            <v>0213</v>
          </cell>
          <cell r="DO2949" t="str">
            <v>02</v>
          </cell>
        </row>
        <row r="2950">
          <cell r="DN2950" t="str">
            <v>0214</v>
          </cell>
          <cell r="DO2950" t="str">
            <v>02</v>
          </cell>
        </row>
        <row r="2951">
          <cell r="DN2951" t="str">
            <v>0215</v>
          </cell>
          <cell r="DO2951" t="str">
            <v>02</v>
          </cell>
        </row>
        <row r="2952">
          <cell r="DN2952" t="str">
            <v>0216</v>
          </cell>
          <cell r="DO2952" t="str">
            <v>02</v>
          </cell>
        </row>
        <row r="2953">
          <cell r="DN2953" t="str">
            <v>0217</v>
          </cell>
          <cell r="DO2953" t="str">
            <v>02</v>
          </cell>
        </row>
        <row r="2954">
          <cell r="DN2954" t="str">
            <v>0218</v>
          </cell>
          <cell r="DO2954" t="str">
            <v>02</v>
          </cell>
        </row>
        <row r="2955">
          <cell r="DN2955" t="str">
            <v>0219</v>
          </cell>
          <cell r="DO2955" t="str">
            <v>02</v>
          </cell>
        </row>
        <row r="2956">
          <cell r="DN2956" t="str">
            <v>0201</v>
          </cell>
          <cell r="DO2956" t="str">
            <v>02</v>
          </cell>
        </row>
        <row r="2957">
          <cell r="DN2957" t="str">
            <v>0202</v>
          </cell>
          <cell r="DO2957" t="str">
            <v>02</v>
          </cell>
        </row>
        <row r="2958">
          <cell r="DN2958" t="str">
            <v>0203</v>
          </cell>
          <cell r="DO2958" t="str">
            <v>02</v>
          </cell>
        </row>
        <row r="2959">
          <cell r="DN2959" t="str">
            <v>0204</v>
          </cell>
          <cell r="DO2959" t="str">
            <v>02</v>
          </cell>
        </row>
        <row r="2960">
          <cell r="DN2960" t="str">
            <v>0205</v>
          </cell>
          <cell r="DO2960" t="str">
            <v>02</v>
          </cell>
        </row>
        <row r="2961">
          <cell r="DN2961" t="str">
            <v>0206</v>
          </cell>
          <cell r="DO2961" t="str">
            <v>02</v>
          </cell>
        </row>
        <row r="2962">
          <cell r="DN2962" t="str">
            <v>0207</v>
          </cell>
          <cell r="DO2962" t="str">
            <v>02</v>
          </cell>
        </row>
        <row r="2963">
          <cell r="DN2963" t="str">
            <v>0208</v>
          </cell>
          <cell r="DO2963" t="str">
            <v>02</v>
          </cell>
        </row>
        <row r="2964">
          <cell r="DN2964" t="str">
            <v>0209</v>
          </cell>
          <cell r="DO2964" t="str">
            <v>02</v>
          </cell>
        </row>
        <row r="2965">
          <cell r="DN2965" t="str">
            <v>0210</v>
          </cell>
          <cell r="DO2965" t="str">
            <v>02</v>
          </cell>
        </row>
        <row r="2966">
          <cell r="DN2966" t="str">
            <v>0211</v>
          </cell>
          <cell r="DO2966" t="str">
            <v>02</v>
          </cell>
        </row>
        <row r="2967">
          <cell r="DN2967" t="str">
            <v>0212</v>
          </cell>
          <cell r="DO2967" t="str">
            <v>02</v>
          </cell>
        </row>
        <row r="2968">
          <cell r="DN2968" t="str">
            <v>0213</v>
          </cell>
          <cell r="DO2968" t="str">
            <v>02</v>
          </cell>
        </row>
        <row r="2969">
          <cell r="DN2969" t="str">
            <v>0214</v>
          </cell>
          <cell r="DO2969" t="str">
            <v>02</v>
          </cell>
        </row>
        <row r="2970">
          <cell r="DN2970" t="str">
            <v>0215</v>
          </cell>
          <cell r="DO2970" t="str">
            <v>02</v>
          </cell>
        </row>
        <row r="2971">
          <cell r="DN2971" t="str">
            <v>0216</v>
          </cell>
          <cell r="DO2971" t="str">
            <v>02</v>
          </cell>
        </row>
        <row r="2972">
          <cell r="DN2972" t="str">
            <v>0217</v>
          </cell>
          <cell r="DO2972" t="str">
            <v>02</v>
          </cell>
        </row>
        <row r="2973">
          <cell r="DN2973" t="str">
            <v>0218</v>
          </cell>
          <cell r="DO2973" t="str">
            <v>02</v>
          </cell>
        </row>
        <row r="2974">
          <cell r="DN2974" t="str">
            <v>0219</v>
          </cell>
          <cell r="DO2974" t="str">
            <v>02</v>
          </cell>
        </row>
        <row r="2975">
          <cell r="DN2975" t="str">
            <v>0201</v>
          </cell>
          <cell r="DO2975" t="str">
            <v>02</v>
          </cell>
        </row>
        <row r="2976">
          <cell r="DN2976" t="str">
            <v>0202</v>
          </cell>
          <cell r="DO2976" t="str">
            <v>02</v>
          </cell>
        </row>
        <row r="2977">
          <cell r="DN2977" t="str">
            <v>0203</v>
          </cell>
          <cell r="DO2977" t="str">
            <v>02</v>
          </cell>
        </row>
        <row r="2978">
          <cell r="DN2978" t="str">
            <v>0204</v>
          </cell>
          <cell r="DO2978" t="str">
            <v>02</v>
          </cell>
        </row>
        <row r="2979">
          <cell r="DN2979" t="str">
            <v>0205</v>
          </cell>
          <cell r="DO2979" t="str">
            <v>02</v>
          </cell>
        </row>
        <row r="2980">
          <cell r="DN2980" t="str">
            <v>0206</v>
          </cell>
          <cell r="DO2980" t="str">
            <v>02</v>
          </cell>
        </row>
        <row r="2981">
          <cell r="DN2981" t="str">
            <v>0207</v>
          </cell>
          <cell r="DO2981" t="str">
            <v>02</v>
          </cell>
        </row>
        <row r="2982">
          <cell r="DN2982" t="str">
            <v>0208</v>
          </cell>
          <cell r="DO2982" t="str">
            <v>02</v>
          </cell>
        </row>
        <row r="2983">
          <cell r="DN2983" t="str">
            <v>0209</v>
          </cell>
          <cell r="DO2983" t="str">
            <v>02</v>
          </cell>
        </row>
        <row r="2984">
          <cell r="DN2984" t="str">
            <v>0210</v>
          </cell>
          <cell r="DO2984" t="str">
            <v>02</v>
          </cell>
        </row>
        <row r="2985">
          <cell r="DN2985" t="str">
            <v>0211</v>
          </cell>
          <cell r="DO2985" t="str">
            <v>02</v>
          </cell>
        </row>
        <row r="2986">
          <cell r="DN2986" t="str">
            <v>0212</v>
          </cell>
          <cell r="DO2986" t="str">
            <v>02</v>
          </cell>
        </row>
        <row r="2987">
          <cell r="DN2987" t="str">
            <v>0213</v>
          </cell>
          <cell r="DO2987" t="str">
            <v>02</v>
          </cell>
        </row>
        <row r="2988">
          <cell r="DN2988" t="str">
            <v>0214</v>
          </cell>
          <cell r="DO2988" t="str">
            <v>02</v>
          </cell>
        </row>
        <row r="2989">
          <cell r="DN2989" t="str">
            <v>0215</v>
          </cell>
          <cell r="DO2989" t="str">
            <v>02</v>
          </cell>
        </row>
        <row r="2990">
          <cell r="DN2990" t="str">
            <v>0216</v>
          </cell>
          <cell r="DO2990" t="str">
            <v>02</v>
          </cell>
        </row>
        <row r="2991">
          <cell r="DN2991" t="str">
            <v>0217</v>
          </cell>
          <cell r="DO2991" t="str">
            <v>02</v>
          </cell>
        </row>
        <row r="2992">
          <cell r="DN2992" t="str">
            <v>0218</v>
          </cell>
          <cell r="DO2992" t="str">
            <v>02</v>
          </cell>
        </row>
        <row r="2993">
          <cell r="DN2993" t="str">
            <v>0219</v>
          </cell>
          <cell r="DO2993" t="str">
            <v>02</v>
          </cell>
        </row>
        <row r="2994">
          <cell r="DN2994" t="str">
            <v>0201</v>
          </cell>
          <cell r="DO2994" t="str">
            <v>02</v>
          </cell>
        </row>
        <row r="2995">
          <cell r="DN2995" t="str">
            <v>0202</v>
          </cell>
          <cell r="DO2995" t="str">
            <v>02</v>
          </cell>
        </row>
        <row r="2996">
          <cell r="DN2996" t="str">
            <v>0203</v>
          </cell>
          <cell r="DO2996" t="str">
            <v>02</v>
          </cell>
        </row>
        <row r="2997">
          <cell r="DN2997" t="str">
            <v>0204</v>
          </cell>
          <cell r="DO2997" t="str">
            <v>02</v>
          </cell>
        </row>
        <row r="2998">
          <cell r="DN2998" t="str">
            <v>0205</v>
          </cell>
          <cell r="DO2998" t="str">
            <v>02</v>
          </cell>
        </row>
        <row r="2999">
          <cell r="DN2999" t="str">
            <v>0206</v>
          </cell>
          <cell r="DO2999" t="str">
            <v>02</v>
          </cell>
        </row>
        <row r="3000">
          <cell r="DN3000" t="str">
            <v>0207</v>
          </cell>
          <cell r="DO3000" t="str">
            <v>02</v>
          </cell>
        </row>
        <row r="3001">
          <cell r="DN3001" t="str">
            <v>0208</v>
          </cell>
          <cell r="DO3001" t="str">
            <v>02</v>
          </cell>
        </row>
        <row r="3002">
          <cell r="DN3002" t="str">
            <v>0209</v>
          </cell>
          <cell r="DO3002" t="str">
            <v>02</v>
          </cell>
        </row>
        <row r="3003">
          <cell r="DN3003" t="str">
            <v>0210</v>
          </cell>
          <cell r="DO3003" t="str">
            <v>02</v>
          </cell>
        </row>
        <row r="3004">
          <cell r="DN3004" t="str">
            <v>0211</v>
          </cell>
          <cell r="DO3004" t="str">
            <v>02</v>
          </cell>
        </row>
        <row r="3005">
          <cell r="DN3005" t="str">
            <v>0212</v>
          </cell>
          <cell r="DO3005" t="str">
            <v>02</v>
          </cell>
        </row>
        <row r="3006">
          <cell r="DN3006" t="str">
            <v>0213</v>
          </cell>
          <cell r="DO3006" t="str">
            <v>02</v>
          </cell>
        </row>
        <row r="3007">
          <cell r="DN3007" t="str">
            <v>0214</v>
          </cell>
          <cell r="DO3007" t="str">
            <v>02</v>
          </cell>
        </row>
        <row r="3008">
          <cell r="DN3008" t="str">
            <v>0215</v>
          </cell>
          <cell r="DO3008" t="str">
            <v>02</v>
          </cell>
        </row>
        <row r="3009">
          <cell r="DN3009" t="str">
            <v>0216</v>
          </cell>
          <cell r="DO3009" t="str">
            <v>02</v>
          </cell>
        </row>
        <row r="3010">
          <cell r="DN3010" t="str">
            <v>0217</v>
          </cell>
          <cell r="DO3010" t="str">
            <v>02</v>
          </cell>
        </row>
        <row r="3011">
          <cell r="DN3011" t="str">
            <v>0218</v>
          </cell>
          <cell r="DO3011" t="str">
            <v>02</v>
          </cell>
        </row>
        <row r="3012">
          <cell r="DN3012" t="str">
            <v>0219</v>
          </cell>
          <cell r="DO3012" t="str">
            <v>02</v>
          </cell>
        </row>
        <row r="3013">
          <cell r="DN3013" t="str">
            <v>0201</v>
          </cell>
          <cell r="DO3013" t="str">
            <v>02</v>
          </cell>
        </row>
        <row r="3014">
          <cell r="DN3014" t="str">
            <v>0202</v>
          </cell>
          <cell r="DO3014" t="str">
            <v>02</v>
          </cell>
        </row>
        <row r="3015">
          <cell r="DN3015" t="str">
            <v>0203</v>
          </cell>
          <cell r="DO3015" t="str">
            <v>02</v>
          </cell>
        </row>
        <row r="3016">
          <cell r="DN3016" t="str">
            <v>0204</v>
          </cell>
          <cell r="DO3016" t="str">
            <v>02</v>
          </cell>
        </row>
        <row r="3017">
          <cell r="DN3017" t="str">
            <v>0205</v>
          </cell>
          <cell r="DO3017" t="str">
            <v>02</v>
          </cell>
        </row>
        <row r="3018">
          <cell r="DN3018" t="str">
            <v>0206</v>
          </cell>
          <cell r="DO3018" t="str">
            <v>02</v>
          </cell>
        </row>
        <row r="3019">
          <cell r="DN3019" t="str">
            <v>0207</v>
          </cell>
          <cell r="DO3019" t="str">
            <v>02</v>
          </cell>
        </row>
        <row r="3020">
          <cell r="DN3020" t="str">
            <v>0208</v>
          </cell>
          <cell r="DO3020" t="str">
            <v>02</v>
          </cell>
        </row>
        <row r="3021">
          <cell r="DN3021" t="str">
            <v>0209</v>
          </cell>
          <cell r="DO3021" t="str">
            <v>02</v>
          </cell>
        </row>
        <row r="3022">
          <cell r="DN3022" t="str">
            <v>0210</v>
          </cell>
          <cell r="DO3022" t="str">
            <v>02</v>
          </cell>
        </row>
        <row r="3023">
          <cell r="DN3023" t="str">
            <v>0211</v>
          </cell>
          <cell r="DO3023" t="str">
            <v>02</v>
          </cell>
        </row>
        <row r="3024">
          <cell r="DN3024" t="str">
            <v>0212</v>
          </cell>
          <cell r="DO3024" t="str">
            <v>02</v>
          </cell>
        </row>
        <row r="3025">
          <cell r="DN3025" t="str">
            <v>0213</v>
          </cell>
          <cell r="DO3025" t="str">
            <v>02</v>
          </cell>
        </row>
        <row r="3026">
          <cell r="DN3026" t="str">
            <v>0214</v>
          </cell>
          <cell r="DO3026" t="str">
            <v>02</v>
          </cell>
        </row>
        <row r="3027">
          <cell r="DN3027" t="str">
            <v>0215</v>
          </cell>
          <cell r="DO3027" t="str">
            <v>02</v>
          </cell>
        </row>
        <row r="3028">
          <cell r="DN3028" t="str">
            <v>0216</v>
          </cell>
          <cell r="DO3028" t="str">
            <v>02</v>
          </cell>
        </row>
        <row r="3029">
          <cell r="DN3029" t="str">
            <v>0217</v>
          </cell>
          <cell r="DO3029" t="str">
            <v>02</v>
          </cell>
        </row>
        <row r="3030">
          <cell r="DN3030" t="str">
            <v>0218</v>
          </cell>
          <cell r="DO3030" t="str">
            <v>02</v>
          </cell>
        </row>
        <row r="3031">
          <cell r="DN3031" t="str">
            <v>0219</v>
          </cell>
          <cell r="DO3031" t="str">
            <v>02</v>
          </cell>
        </row>
        <row r="3032">
          <cell r="DN3032" t="str">
            <v>0201</v>
          </cell>
          <cell r="DO3032" t="str">
            <v>02</v>
          </cell>
        </row>
        <row r="3033">
          <cell r="DN3033" t="str">
            <v>0202</v>
          </cell>
          <cell r="DO3033" t="str">
            <v>02</v>
          </cell>
        </row>
        <row r="3034">
          <cell r="DN3034" t="str">
            <v>0203</v>
          </cell>
          <cell r="DO3034" t="str">
            <v>02</v>
          </cell>
        </row>
        <row r="3035">
          <cell r="DN3035" t="str">
            <v>0204</v>
          </cell>
          <cell r="DO3035" t="str">
            <v>02</v>
          </cell>
        </row>
        <row r="3036">
          <cell r="DN3036" t="str">
            <v>0205</v>
          </cell>
          <cell r="DO3036" t="str">
            <v>02</v>
          </cell>
        </row>
        <row r="3037">
          <cell r="DN3037" t="str">
            <v>0206</v>
          </cell>
          <cell r="DO3037" t="str">
            <v>02</v>
          </cell>
        </row>
        <row r="3038">
          <cell r="DN3038" t="str">
            <v>0207</v>
          </cell>
          <cell r="DO3038" t="str">
            <v>02</v>
          </cell>
        </row>
        <row r="3039">
          <cell r="DN3039" t="str">
            <v>0208</v>
          </cell>
          <cell r="DO3039" t="str">
            <v>02</v>
          </cell>
        </row>
        <row r="3040">
          <cell r="DN3040" t="str">
            <v>0209</v>
          </cell>
          <cell r="DO3040" t="str">
            <v>02</v>
          </cell>
        </row>
        <row r="3041">
          <cell r="DN3041" t="str">
            <v>0210</v>
          </cell>
          <cell r="DO3041" t="str">
            <v>02</v>
          </cell>
        </row>
        <row r="3042">
          <cell r="DN3042" t="str">
            <v>0211</v>
          </cell>
          <cell r="DO3042" t="str">
            <v>02</v>
          </cell>
        </row>
        <row r="3043">
          <cell r="DN3043" t="str">
            <v>0212</v>
          </cell>
          <cell r="DO3043" t="str">
            <v>02</v>
          </cell>
        </row>
        <row r="3044">
          <cell r="DN3044" t="str">
            <v>0213</v>
          </cell>
          <cell r="DO3044" t="str">
            <v>02</v>
          </cell>
        </row>
        <row r="3045">
          <cell r="DN3045" t="str">
            <v>0214</v>
          </cell>
          <cell r="DO3045" t="str">
            <v>02</v>
          </cell>
        </row>
        <row r="3046">
          <cell r="DN3046" t="str">
            <v>0215</v>
          </cell>
          <cell r="DO3046" t="str">
            <v>02</v>
          </cell>
        </row>
        <row r="3047">
          <cell r="DN3047" t="str">
            <v>0216</v>
          </cell>
          <cell r="DO3047" t="str">
            <v>02</v>
          </cell>
        </row>
        <row r="3048">
          <cell r="DN3048" t="str">
            <v>0217</v>
          </cell>
          <cell r="DO3048" t="str">
            <v>02</v>
          </cell>
        </row>
        <row r="3049">
          <cell r="DN3049" t="str">
            <v>0218</v>
          </cell>
          <cell r="DO3049" t="str">
            <v>02</v>
          </cell>
        </row>
        <row r="3050">
          <cell r="DN3050" t="str">
            <v>0219</v>
          </cell>
          <cell r="DO3050" t="str">
            <v>02</v>
          </cell>
        </row>
        <row r="3051">
          <cell r="DN3051" t="str">
            <v>0201</v>
          </cell>
          <cell r="DO3051" t="str">
            <v>02</v>
          </cell>
        </row>
        <row r="3052">
          <cell r="DN3052" t="str">
            <v>0202</v>
          </cell>
          <cell r="DO3052" t="str">
            <v>02</v>
          </cell>
        </row>
        <row r="3053">
          <cell r="DN3053" t="str">
            <v>0203</v>
          </cell>
          <cell r="DO3053" t="str">
            <v>02</v>
          </cell>
        </row>
        <row r="3054">
          <cell r="DN3054" t="str">
            <v>0204</v>
          </cell>
          <cell r="DO3054" t="str">
            <v>02</v>
          </cell>
        </row>
        <row r="3055">
          <cell r="DN3055" t="str">
            <v>0205</v>
          </cell>
          <cell r="DO3055" t="str">
            <v>02</v>
          </cell>
        </row>
        <row r="3056">
          <cell r="DN3056" t="str">
            <v>0206</v>
          </cell>
          <cell r="DO3056" t="str">
            <v>02</v>
          </cell>
        </row>
        <row r="3057">
          <cell r="DN3057" t="str">
            <v>0207</v>
          </cell>
          <cell r="DO3057" t="str">
            <v>02</v>
          </cell>
        </row>
        <row r="3058">
          <cell r="DN3058" t="str">
            <v>0208</v>
          </cell>
          <cell r="DO3058" t="str">
            <v>02</v>
          </cell>
        </row>
        <row r="3059">
          <cell r="DN3059" t="str">
            <v>0209</v>
          </cell>
          <cell r="DO3059" t="str">
            <v>02</v>
          </cell>
        </row>
        <row r="3060">
          <cell r="DN3060" t="str">
            <v>0210</v>
          </cell>
          <cell r="DO3060" t="str">
            <v>02</v>
          </cell>
        </row>
        <row r="3061">
          <cell r="DN3061" t="str">
            <v>0211</v>
          </cell>
          <cell r="DO3061" t="str">
            <v>02</v>
          </cell>
        </row>
        <row r="3062">
          <cell r="DN3062" t="str">
            <v>0212</v>
          </cell>
          <cell r="DO3062" t="str">
            <v>02</v>
          </cell>
        </row>
        <row r="3063">
          <cell r="DN3063" t="str">
            <v>0213</v>
          </cell>
          <cell r="DO3063" t="str">
            <v>02</v>
          </cell>
        </row>
        <row r="3064">
          <cell r="DN3064" t="str">
            <v>0214</v>
          </cell>
          <cell r="DO3064" t="str">
            <v>02</v>
          </cell>
        </row>
        <row r="3065">
          <cell r="DN3065" t="str">
            <v>0215</v>
          </cell>
          <cell r="DO3065" t="str">
            <v>02</v>
          </cell>
        </row>
        <row r="3066">
          <cell r="DN3066" t="str">
            <v>0216</v>
          </cell>
          <cell r="DO3066" t="str">
            <v>02</v>
          </cell>
        </row>
        <row r="3067">
          <cell r="DN3067" t="str">
            <v>0217</v>
          </cell>
          <cell r="DO3067" t="str">
            <v>02</v>
          </cell>
        </row>
        <row r="3068">
          <cell r="DN3068" t="str">
            <v>0218</v>
          </cell>
          <cell r="DO3068" t="str">
            <v>02</v>
          </cell>
        </row>
        <row r="3069">
          <cell r="DN3069" t="str">
            <v>0219</v>
          </cell>
          <cell r="DO3069" t="str">
            <v>02</v>
          </cell>
        </row>
        <row r="3070">
          <cell r="DN3070" t="str">
            <v>0201</v>
          </cell>
          <cell r="DO3070" t="str">
            <v>02</v>
          </cell>
        </row>
        <row r="3071">
          <cell r="DN3071" t="str">
            <v>0202</v>
          </cell>
          <cell r="DO3071" t="str">
            <v>02</v>
          </cell>
        </row>
        <row r="3072">
          <cell r="DN3072" t="str">
            <v>0203</v>
          </cell>
          <cell r="DO3072" t="str">
            <v>02</v>
          </cell>
        </row>
        <row r="3073">
          <cell r="DN3073" t="str">
            <v>0204</v>
          </cell>
          <cell r="DO3073" t="str">
            <v>02</v>
          </cell>
        </row>
        <row r="3074">
          <cell r="DN3074" t="str">
            <v>0205</v>
          </cell>
          <cell r="DO3074" t="str">
            <v>02</v>
          </cell>
        </row>
        <row r="3075">
          <cell r="DN3075" t="str">
            <v>0206</v>
          </cell>
          <cell r="DO3075" t="str">
            <v>02</v>
          </cell>
        </row>
        <row r="3076">
          <cell r="DN3076" t="str">
            <v>0207</v>
          </cell>
          <cell r="DO3076" t="str">
            <v>02</v>
          </cell>
        </row>
        <row r="3077">
          <cell r="DN3077" t="str">
            <v>0208</v>
          </cell>
          <cell r="DO3077" t="str">
            <v>02</v>
          </cell>
        </row>
        <row r="3078">
          <cell r="DN3078" t="str">
            <v>0209</v>
          </cell>
          <cell r="DO3078" t="str">
            <v>02</v>
          </cell>
        </row>
        <row r="3079">
          <cell r="DN3079" t="str">
            <v>0210</v>
          </cell>
          <cell r="DO3079" t="str">
            <v>02</v>
          </cell>
        </row>
        <row r="3080">
          <cell r="DN3080" t="str">
            <v>0211</v>
          </cell>
          <cell r="DO3080" t="str">
            <v>02</v>
          </cell>
        </row>
        <row r="3081">
          <cell r="DN3081" t="str">
            <v>0212</v>
          </cell>
          <cell r="DO3081" t="str">
            <v>02</v>
          </cell>
        </row>
        <row r="3082">
          <cell r="DN3082" t="str">
            <v>0213</v>
          </cell>
          <cell r="DO3082" t="str">
            <v>02</v>
          </cell>
        </row>
        <row r="3083">
          <cell r="DN3083" t="str">
            <v>0214</v>
          </cell>
          <cell r="DO3083" t="str">
            <v>02</v>
          </cell>
        </row>
        <row r="3084">
          <cell r="DN3084" t="str">
            <v>0215</v>
          </cell>
          <cell r="DO3084" t="str">
            <v>02</v>
          </cell>
        </row>
        <row r="3085">
          <cell r="DN3085" t="str">
            <v>0216</v>
          </cell>
          <cell r="DO3085" t="str">
            <v>02</v>
          </cell>
        </row>
        <row r="3086">
          <cell r="DN3086" t="str">
            <v>0217</v>
          </cell>
          <cell r="DO3086" t="str">
            <v>02</v>
          </cell>
        </row>
        <row r="3087">
          <cell r="DN3087" t="str">
            <v>0218</v>
          </cell>
          <cell r="DO3087" t="str">
            <v>02</v>
          </cell>
        </row>
        <row r="3088">
          <cell r="DN3088" t="str">
            <v>0219</v>
          </cell>
          <cell r="DO3088" t="str">
            <v>02</v>
          </cell>
        </row>
        <row r="3089">
          <cell r="DN3089" t="str">
            <v>0201</v>
          </cell>
          <cell r="DO3089" t="str">
            <v>02</v>
          </cell>
        </row>
        <row r="3090">
          <cell r="DN3090" t="str">
            <v>0202</v>
          </cell>
          <cell r="DO3090" t="str">
            <v>02</v>
          </cell>
        </row>
        <row r="3091">
          <cell r="DN3091" t="str">
            <v>0203</v>
          </cell>
          <cell r="DO3091" t="str">
            <v>02</v>
          </cell>
        </row>
        <row r="3092">
          <cell r="DN3092" t="str">
            <v>0204</v>
          </cell>
          <cell r="DO3092" t="str">
            <v>02</v>
          </cell>
        </row>
        <row r="3093">
          <cell r="DN3093" t="str">
            <v>0205</v>
          </cell>
          <cell r="DO3093" t="str">
            <v>02</v>
          </cell>
        </row>
        <row r="3094">
          <cell r="DN3094" t="str">
            <v>0206</v>
          </cell>
          <cell r="DO3094" t="str">
            <v>02</v>
          </cell>
        </row>
        <row r="3095">
          <cell r="DN3095" t="str">
            <v>0207</v>
          </cell>
          <cell r="DO3095" t="str">
            <v>02</v>
          </cell>
        </row>
        <row r="3096">
          <cell r="DN3096" t="str">
            <v>0208</v>
          </cell>
          <cell r="DO3096" t="str">
            <v>02</v>
          </cell>
        </row>
        <row r="3097">
          <cell r="DN3097" t="str">
            <v>0209</v>
          </cell>
          <cell r="DO3097" t="str">
            <v>02</v>
          </cell>
        </row>
        <row r="3098">
          <cell r="DN3098" t="str">
            <v>0210</v>
          </cell>
          <cell r="DO3098" t="str">
            <v>02</v>
          </cell>
        </row>
        <row r="3099">
          <cell r="DN3099" t="str">
            <v>0211</v>
          </cell>
          <cell r="DO3099" t="str">
            <v>02</v>
          </cell>
        </row>
        <row r="3100">
          <cell r="DN3100" t="str">
            <v>0212</v>
          </cell>
          <cell r="DO3100" t="str">
            <v>02</v>
          </cell>
        </row>
        <row r="3101">
          <cell r="DN3101" t="str">
            <v>0213</v>
          </cell>
          <cell r="DO3101" t="str">
            <v>02</v>
          </cell>
        </row>
        <row r="3102">
          <cell r="DN3102" t="str">
            <v>0214</v>
          </cell>
          <cell r="DO3102" t="str">
            <v>02</v>
          </cell>
        </row>
        <row r="3103">
          <cell r="DN3103" t="str">
            <v>0215</v>
          </cell>
          <cell r="DO3103" t="str">
            <v>02</v>
          </cell>
        </row>
        <row r="3104">
          <cell r="DN3104" t="str">
            <v>0216</v>
          </cell>
          <cell r="DO3104" t="str">
            <v>02</v>
          </cell>
        </row>
        <row r="3105">
          <cell r="DN3105" t="str">
            <v>0217</v>
          </cell>
          <cell r="DO3105" t="str">
            <v>02</v>
          </cell>
        </row>
        <row r="3106">
          <cell r="DN3106" t="str">
            <v>0218</v>
          </cell>
          <cell r="DO3106" t="str">
            <v>02</v>
          </cell>
        </row>
        <row r="3107">
          <cell r="DN3107" t="str">
            <v>0219</v>
          </cell>
          <cell r="DO3107" t="str">
            <v>02</v>
          </cell>
        </row>
        <row r="3108">
          <cell r="DN3108" t="str">
            <v>0201</v>
          </cell>
          <cell r="DO3108" t="str">
            <v>02</v>
          </cell>
        </row>
        <row r="3109">
          <cell r="DN3109" t="str">
            <v>0202</v>
          </cell>
          <cell r="DO3109" t="str">
            <v>02</v>
          </cell>
        </row>
        <row r="3110">
          <cell r="DN3110" t="str">
            <v>0203</v>
          </cell>
          <cell r="DO3110" t="str">
            <v>02</v>
          </cell>
        </row>
        <row r="3111">
          <cell r="DN3111" t="str">
            <v>0204</v>
          </cell>
          <cell r="DO3111" t="str">
            <v>02</v>
          </cell>
        </row>
        <row r="3112">
          <cell r="DN3112" t="str">
            <v>0205</v>
          </cell>
          <cell r="DO3112" t="str">
            <v>02</v>
          </cell>
        </row>
        <row r="3113">
          <cell r="DN3113" t="str">
            <v>0206</v>
          </cell>
          <cell r="DO3113" t="str">
            <v>02</v>
          </cell>
        </row>
        <row r="3114">
          <cell r="DN3114" t="str">
            <v>0207</v>
          </cell>
          <cell r="DO3114" t="str">
            <v>02</v>
          </cell>
        </row>
        <row r="3115">
          <cell r="DN3115" t="str">
            <v>0208</v>
          </cell>
          <cell r="DO3115" t="str">
            <v>02</v>
          </cell>
        </row>
        <row r="3116">
          <cell r="DN3116" t="str">
            <v>0209</v>
          </cell>
          <cell r="DO3116" t="str">
            <v>02</v>
          </cell>
        </row>
        <row r="3117">
          <cell r="DN3117" t="str">
            <v>0210</v>
          </cell>
          <cell r="DO3117" t="str">
            <v>02</v>
          </cell>
        </row>
        <row r="3118">
          <cell r="DN3118" t="str">
            <v>0211</v>
          </cell>
          <cell r="DO3118" t="str">
            <v>02</v>
          </cell>
        </row>
        <row r="3119">
          <cell r="DN3119" t="str">
            <v>0212</v>
          </cell>
          <cell r="DO3119" t="str">
            <v>02</v>
          </cell>
        </row>
        <row r="3120">
          <cell r="DN3120" t="str">
            <v>0213</v>
          </cell>
          <cell r="DO3120" t="str">
            <v>02</v>
          </cell>
        </row>
        <row r="3121">
          <cell r="DN3121" t="str">
            <v>0214</v>
          </cell>
          <cell r="DO3121" t="str">
            <v>02</v>
          </cell>
        </row>
        <row r="3122">
          <cell r="DN3122" t="str">
            <v>0215</v>
          </cell>
          <cell r="DO3122" t="str">
            <v>02</v>
          </cell>
        </row>
        <row r="3123">
          <cell r="DN3123" t="str">
            <v>0216</v>
          </cell>
          <cell r="DO3123" t="str">
            <v>02</v>
          </cell>
        </row>
        <row r="3124">
          <cell r="DN3124" t="str">
            <v>0217</v>
          </cell>
          <cell r="DO3124" t="str">
            <v>02</v>
          </cell>
        </row>
        <row r="3125">
          <cell r="DN3125" t="str">
            <v>0218</v>
          </cell>
          <cell r="DO3125" t="str">
            <v>02</v>
          </cell>
        </row>
        <row r="3126">
          <cell r="DN3126" t="str">
            <v>0219</v>
          </cell>
          <cell r="DO3126" t="str">
            <v>02</v>
          </cell>
        </row>
        <row r="3127">
          <cell r="DN3127" t="str">
            <v>0301</v>
          </cell>
          <cell r="DO3127" t="str">
            <v>03</v>
          </cell>
        </row>
        <row r="3128">
          <cell r="DN3128" t="str">
            <v>0302</v>
          </cell>
          <cell r="DO3128" t="str">
            <v>03</v>
          </cell>
        </row>
        <row r="3129">
          <cell r="DN3129" t="str">
            <v>0303</v>
          </cell>
          <cell r="DO3129" t="str">
            <v>03</v>
          </cell>
        </row>
        <row r="3130">
          <cell r="DN3130" t="str">
            <v>0304</v>
          </cell>
          <cell r="DO3130" t="str">
            <v>03</v>
          </cell>
        </row>
        <row r="3131">
          <cell r="DN3131" t="str">
            <v>0305</v>
          </cell>
          <cell r="DO3131" t="str">
            <v>03</v>
          </cell>
        </row>
        <row r="3132">
          <cell r="DN3132" t="str">
            <v>0306</v>
          </cell>
          <cell r="DO3132" t="str">
            <v>03</v>
          </cell>
        </row>
        <row r="3133">
          <cell r="DN3133" t="str">
            <v>0307</v>
          </cell>
          <cell r="DO3133" t="str">
            <v>03</v>
          </cell>
        </row>
        <row r="3134">
          <cell r="DN3134" t="str">
            <v>0308</v>
          </cell>
          <cell r="DO3134" t="str">
            <v>03</v>
          </cell>
        </row>
        <row r="3135">
          <cell r="DN3135" t="str">
            <v>0309</v>
          </cell>
          <cell r="DO3135" t="str">
            <v>03</v>
          </cell>
        </row>
        <row r="3136">
          <cell r="DN3136" t="str">
            <v>0310</v>
          </cell>
          <cell r="DO3136" t="str">
            <v>03</v>
          </cell>
        </row>
        <row r="3137">
          <cell r="DN3137" t="str">
            <v>0311</v>
          </cell>
          <cell r="DO3137" t="str">
            <v>03</v>
          </cell>
        </row>
        <row r="3138">
          <cell r="DN3138" t="str">
            <v>0312</v>
          </cell>
          <cell r="DO3138" t="str">
            <v>03</v>
          </cell>
        </row>
        <row r="3139">
          <cell r="DN3139" t="str">
            <v>0313</v>
          </cell>
          <cell r="DO3139" t="str">
            <v>03</v>
          </cell>
        </row>
        <row r="3140">
          <cell r="DN3140" t="str">
            <v>0314</v>
          </cell>
          <cell r="DO3140" t="str">
            <v>03</v>
          </cell>
        </row>
        <row r="3141">
          <cell r="DN3141" t="str">
            <v>0315</v>
          </cell>
          <cell r="DO3141" t="str">
            <v>03</v>
          </cell>
        </row>
        <row r="3142">
          <cell r="DN3142" t="str">
            <v>0316</v>
          </cell>
          <cell r="DO3142" t="str">
            <v>03</v>
          </cell>
        </row>
        <row r="3143">
          <cell r="DN3143" t="str">
            <v>0317</v>
          </cell>
          <cell r="DO3143" t="str">
            <v>03</v>
          </cell>
        </row>
        <row r="3144">
          <cell r="DN3144" t="str">
            <v>0318</v>
          </cell>
          <cell r="DO3144" t="str">
            <v>03</v>
          </cell>
        </row>
        <row r="3145">
          <cell r="DN3145" t="str">
            <v>0319</v>
          </cell>
          <cell r="DO3145" t="str">
            <v>03</v>
          </cell>
        </row>
        <row r="3146">
          <cell r="DN3146" t="str">
            <v>0401</v>
          </cell>
          <cell r="DO3146" t="str">
            <v>04</v>
          </cell>
        </row>
        <row r="3147">
          <cell r="DN3147" t="str">
            <v>0402</v>
          </cell>
          <cell r="DO3147" t="str">
            <v>04</v>
          </cell>
        </row>
        <row r="3148">
          <cell r="DN3148" t="str">
            <v>0403</v>
          </cell>
          <cell r="DO3148" t="str">
            <v>04</v>
          </cell>
        </row>
        <row r="3149">
          <cell r="DN3149" t="str">
            <v>0404</v>
          </cell>
          <cell r="DO3149" t="str">
            <v>04</v>
          </cell>
        </row>
        <row r="3150">
          <cell r="DN3150" t="str">
            <v>0405</v>
          </cell>
          <cell r="DO3150" t="str">
            <v>04</v>
          </cell>
        </row>
        <row r="3151">
          <cell r="DN3151" t="str">
            <v>0406</v>
          </cell>
          <cell r="DO3151" t="str">
            <v>04</v>
          </cell>
        </row>
        <row r="3152">
          <cell r="DN3152" t="str">
            <v>0407</v>
          </cell>
          <cell r="DO3152" t="str">
            <v>04</v>
          </cell>
        </row>
        <row r="3153">
          <cell r="DN3153" t="str">
            <v>0408</v>
          </cell>
          <cell r="DO3153" t="str">
            <v>04</v>
          </cell>
        </row>
        <row r="3154">
          <cell r="DN3154" t="str">
            <v>0409</v>
          </cell>
          <cell r="DO3154" t="str">
            <v>04</v>
          </cell>
        </row>
        <row r="3155">
          <cell r="DN3155" t="str">
            <v>0410</v>
          </cell>
          <cell r="DO3155" t="str">
            <v>04</v>
          </cell>
        </row>
        <row r="3156">
          <cell r="DN3156" t="str">
            <v>0411</v>
          </cell>
          <cell r="DO3156" t="str">
            <v>04</v>
          </cell>
        </row>
        <row r="3157">
          <cell r="DN3157" t="str">
            <v>0412</v>
          </cell>
          <cell r="DO3157" t="str">
            <v>04</v>
          </cell>
        </row>
        <row r="3158">
          <cell r="DN3158" t="str">
            <v>0413</v>
          </cell>
          <cell r="DO3158" t="str">
            <v>04</v>
          </cell>
        </row>
        <row r="3159">
          <cell r="DN3159" t="str">
            <v>0414</v>
          </cell>
          <cell r="DO3159" t="str">
            <v>04</v>
          </cell>
        </row>
        <row r="3160">
          <cell r="DN3160" t="str">
            <v>0415</v>
          </cell>
          <cell r="DO3160" t="str">
            <v>04</v>
          </cell>
        </row>
        <row r="3161">
          <cell r="DN3161" t="str">
            <v>0416</v>
          </cell>
          <cell r="DO3161" t="str">
            <v>04</v>
          </cell>
        </row>
        <row r="3162">
          <cell r="DN3162" t="str">
            <v>0417</v>
          </cell>
          <cell r="DO3162" t="str">
            <v>04</v>
          </cell>
        </row>
        <row r="3163">
          <cell r="DN3163" t="str">
            <v>0418</v>
          </cell>
          <cell r="DO3163" t="str">
            <v>04</v>
          </cell>
        </row>
        <row r="3164">
          <cell r="DN3164" t="str">
            <v>0419</v>
          </cell>
          <cell r="DO3164" t="str">
            <v>04</v>
          </cell>
        </row>
        <row r="3165">
          <cell r="DN3165" t="str">
            <v>0501</v>
          </cell>
          <cell r="DO3165" t="str">
            <v>05</v>
          </cell>
        </row>
        <row r="3166">
          <cell r="DN3166" t="str">
            <v>0502</v>
          </cell>
          <cell r="DO3166" t="str">
            <v>05</v>
          </cell>
        </row>
        <row r="3167">
          <cell r="DN3167" t="str">
            <v>0503</v>
          </cell>
          <cell r="DO3167" t="str">
            <v>05</v>
          </cell>
        </row>
        <row r="3168">
          <cell r="DN3168" t="str">
            <v>0504</v>
          </cell>
          <cell r="DO3168" t="str">
            <v>05</v>
          </cell>
        </row>
        <row r="3169">
          <cell r="DN3169" t="str">
            <v>0505</v>
          </cell>
          <cell r="DO3169" t="str">
            <v>05</v>
          </cell>
        </row>
        <row r="3170">
          <cell r="DN3170" t="str">
            <v>0506</v>
          </cell>
          <cell r="DO3170" t="str">
            <v>05</v>
          </cell>
        </row>
        <row r="3171">
          <cell r="DN3171" t="str">
            <v>0507</v>
          </cell>
          <cell r="DO3171" t="str">
            <v>05</v>
          </cell>
        </row>
        <row r="3172">
          <cell r="DN3172" t="str">
            <v>0508</v>
          </cell>
          <cell r="DO3172" t="str">
            <v>05</v>
          </cell>
        </row>
        <row r="3173">
          <cell r="DN3173" t="str">
            <v>0509</v>
          </cell>
          <cell r="DO3173" t="str">
            <v>05</v>
          </cell>
        </row>
        <row r="3174">
          <cell r="DN3174" t="str">
            <v>0510</v>
          </cell>
          <cell r="DO3174" t="str">
            <v>05</v>
          </cell>
        </row>
        <row r="3175">
          <cell r="DN3175" t="str">
            <v>0511</v>
          </cell>
          <cell r="DO3175" t="str">
            <v>05</v>
          </cell>
        </row>
        <row r="3176">
          <cell r="DN3176" t="str">
            <v>0512</v>
          </cell>
          <cell r="DO3176" t="str">
            <v>05</v>
          </cell>
        </row>
        <row r="3177">
          <cell r="DN3177" t="str">
            <v>0513</v>
          </cell>
          <cell r="DO3177" t="str">
            <v>05</v>
          </cell>
        </row>
        <row r="3178">
          <cell r="DN3178" t="str">
            <v>0514</v>
          </cell>
          <cell r="DO3178" t="str">
            <v>05</v>
          </cell>
        </row>
        <row r="3179">
          <cell r="DN3179" t="str">
            <v>0515</v>
          </cell>
          <cell r="DO3179" t="str">
            <v>05</v>
          </cell>
        </row>
        <row r="3180">
          <cell r="DN3180" t="str">
            <v>0516</v>
          </cell>
          <cell r="DO3180" t="str">
            <v>05</v>
          </cell>
        </row>
        <row r="3181">
          <cell r="DN3181" t="str">
            <v>0517</v>
          </cell>
          <cell r="DO3181" t="str">
            <v>05</v>
          </cell>
        </row>
        <row r="3182">
          <cell r="DN3182" t="str">
            <v>0518</v>
          </cell>
          <cell r="DO3182" t="str">
            <v>05</v>
          </cell>
        </row>
        <row r="3183">
          <cell r="DN3183" t="str">
            <v>0519</v>
          </cell>
          <cell r="DO3183" t="str">
            <v>05</v>
          </cell>
        </row>
        <row r="3184">
          <cell r="DN3184" t="str">
            <v>0501</v>
          </cell>
          <cell r="DO3184" t="str">
            <v>05</v>
          </cell>
        </row>
        <row r="3185">
          <cell r="DN3185" t="str">
            <v>0502</v>
          </cell>
          <cell r="DO3185" t="str">
            <v>05</v>
          </cell>
        </row>
        <row r="3186">
          <cell r="DN3186" t="str">
            <v>0503</v>
          </cell>
          <cell r="DO3186" t="str">
            <v>05</v>
          </cell>
        </row>
        <row r="3187">
          <cell r="DN3187" t="str">
            <v>0504</v>
          </cell>
          <cell r="DO3187" t="str">
            <v>05</v>
          </cell>
        </row>
        <row r="3188">
          <cell r="DN3188" t="str">
            <v>0505</v>
          </cell>
          <cell r="DO3188" t="str">
            <v>05</v>
          </cell>
        </row>
        <row r="3189">
          <cell r="DN3189" t="str">
            <v>0506</v>
          </cell>
          <cell r="DO3189" t="str">
            <v>05</v>
          </cell>
        </row>
        <row r="3190">
          <cell r="DN3190" t="str">
            <v>0507</v>
          </cell>
          <cell r="DO3190" t="str">
            <v>05</v>
          </cell>
        </row>
        <row r="3191">
          <cell r="DN3191" t="str">
            <v>0508</v>
          </cell>
          <cell r="DO3191" t="str">
            <v>05</v>
          </cell>
        </row>
        <row r="3192">
          <cell r="DN3192" t="str">
            <v>0509</v>
          </cell>
          <cell r="DO3192" t="str">
            <v>05</v>
          </cell>
        </row>
        <row r="3193">
          <cell r="DN3193" t="str">
            <v>0510</v>
          </cell>
          <cell r="DO3193" t="str">
            <v>05</v>
          </cell>
        </row>
        <row r="3194">
          <cell r="DN3194" t="str">
            <v>0511</v>
          </cell>
          <cell r="DO3194" t="str">
            <v>05</v>
          </cell>
        </row>
        <row r="3195">
          <cell r="DN3195" t="str">
            <v>0512</v>
          </cell>
          <cell r="DO3195" t="str">
            <v>05</v>
          </cell>
        </row>
        <row r="3196">
          <cell r="DN3196" t="str">
            <v>0513</v>
          </cell>
          <cell r="DO3196" t="str">
            <v>05</v>
          </cell>
        </row>
        <row r="3197">
          <cell r="DN3197" t="str">
            <v>0514</v>
          </cell>
          <cell r="DO3197" t="str">
            <v>05</v>
          </cell>
        </row>
        <row r="3198">
          <cell r="DN3198" t="str">
            <v>0515</v>
          </cell>
          <cell r="DO3198" t="str">
            <v>05</v>
          </cell>
        </row>
        <row r="3199">
          <cell r="DN3199" t="str">
            <v>0516</v>
          </cell>
          <cell r="DO3199" t="str">
            <v>05</v>
          </cell>
        </row>
        <row r="3200">
          <cell r="DN3200" t="str">
            <v>0517</v>
          </cell>
          <cell r="DO3200" t="str">
            <v>05</v>
          </cell>
        </row>
        <row r="3201">
          <cell r="DN3201" t="str">
            <v>0518</v>
          </cell>
          <cell r="DO3201" t="str">
            <v>05</v>
          </cell>
        </row>
        <row r="3202">
          <cell r="DN3202" t="str">
            <v>0519</v>
          </cell>
          <cell r="DO3202" t="str">
            <v>05</v>
          </cell>
        </row>
        <row r="3203">
          <cell r="DN3203" t="str">
            <v>KIKI</v>
          </cell>
          <cell r="DO3203" t="str">
            <v>KI</v>
          </cell>
        </row>
        <row r="3204">
          <cell r="DN3204" t="str">
            <v>0101</v>
          </cell>
          <cell r="DO3204" t="str">
            <v>01</v>
          </cell>
        </row>
        <row r="3205">
          <cell r="DN3205" t="str">
            <v>0102</v>
          </cell>
          <cell r="DO3205" t="str">
            <v>01</v>
          </cell>
        </row>
        <row r="3206">
          <cell r="DN3206" t="str">
            <v>0103</v>
          </cell>
          <cell r="DO3206" t="str">
            <v>01</v>
          </cell>
        </row>
        <row r="3207">
          <cell r="DN3207" t="str">
            <v>0104</v>
          </cell>
          <cell r="DO3207" t="str">
            <v>01</v>
          </cell>
        </row>
        <row r="3208">
          <cell r="DN3208" t="str">
            <v>0105</v>
          </cell>
          <cell r="DO3208" t="str">
            <v>01</v>
          </cell>
        </row>
        <row r="3209">
          <cell r="DN3209" t="str">
            <v>0106</v>
          </cell>
          <cell r="DO3209" t="str">
            <v>01</v>
          </cell>
        </row>
        <row r="3210">
          <cell r="DN3210" t="str">
            <v>0107</v>
          </cell>
          <cell r="DO3210" t="str">
            <v>01</v>
          </cell>
        </row>
        <row r="3211">
          <cell r="DN3211" t="str">
            <v>0108</v>
          </cell>
          <cell r="DO3211" t="str">
            <v>01</v>
          </cell>
        </row>
        <row r="3212">
          <cell r="DN3212" t="str">
            <v>0109</v>
          </cell>
          <cell r="DO3212" t="str">
            <v>01</v>
          </cell>
        </row>
        <row r="3213">
          <cell r="DN3213" t="str">
            <v>0110</v>
          </cell>
          <cell r="DO3213" t="str">
            <v>01</v>
          </cell>
        </row>
        <row r="3214">
          <cell r="DN3214" t="str">
            <v>0111</v>
          </cell>
          <cell r="DO3214" t="str">
            <v>01</v>
          </cell>
        </row>
        <row r="3215">
          <cell r="DN3215" t="str">
            <v>0112</v>
          </cell>
          <cell r="DO3215" t="str">
            <v>01</v>
          </cell>
        </row>
        <row r="3216">
          <cell r="DN3216" t="str">
            <v>0113</v>
          </cell>
          <cell r="DO3216" t="str">
            <v>01</v>
          </cell>
        </row>
        <row r="3217">
          <cell r="DN3217" t="str">
            <v>0114</v>
          </cell>
          <cell r="DO3217" t="str">
            <v>01</v>
          </cell>
        </row>
        <row r="3218">
          <cell r="DN3218" t="str">
            <v>0115</v>
          </cell>
          <cell r="DO3218" t="str">
            <v>01</v>
          </cell>
        </row>
        <row r="3219">
          <cell r="DN3219" t="str">
            <v>0116</v>
          </cell>
          <cell r="DO3219" t="str">
            <v>01</v>
          </cell>
        </row>
        <row r="3220">
          <cell r="DN3220" t="str">
            <v>0117</v>
          </cell>
          <cell r="DO3220" t="str">
            <v>01</v>
          </cell>
        </row>
        <row r="3221">
          <cell r="DN3221" t="str">
            <v>0118</v>
          </cell>
          <cell r="DO3221" t="str">
            <v>01</v>
          </cell>
        </row>
        <row r="3222">
          <cell r="DN3222" t="str">
            <v>0119</v>
          </cell>
          <cell r="DO3222" t="str">
            <v>01</v>
          </cell>
        </row>
        <row r="3223">
          <cell r="DN3223" t="str">
            <v>0101</v>
          </cell>
          <cell r="DO3223" t="str">
            <v>01</v>
          </cell>
        </row>
        <row r="3224">
          <cell r="DN3224" t="str">
            <v>0102</v>
          </cell>
          <cell r="DO3224" t="str">
            <v>01</v>
          </cell>
        </row>
        <row r="3225">
          <cell r="DN3225" t="str">
            <v>0103</v>
          </cell>
          <cell r="DO3225" t="str">
            <v>01</v>
          </cell>
        </row>
        <row r="3226">
          <cell r="DN3226" t="str">
            <v>0104</v>
          </cell>
          <cell r="DO3226" t="str">
            <v>01</v>
          </cell>
        </row>
        <row r="3227">
          <cell r="DN3227" t="str">
            <v>0105</v>
          </cell>
          <cell r="DO3227" t="str">
            <v>01</v>
          </cell>
        </row>
        <row r="3228">
          <cell r="DN3228" t="str">
            <v>0106</v>
          </cell>
          <cell r="DO3228" t="str">
            <v>01</v>
          </cell>
        </row>
        <row r="3229">
          <cell r="DN3229" t="str">
            <v>0107</v>
          </cell>
          <cell r="DO3229" t="str">
            <v>01</v>
          </cell>
        </row>
        <row r="3230">
          <cell r="DN3230" t="str">
            <v>0108</v>
          </cell>
          <cell r="DO3230" t="str">
            <v>01</v>
          </cell>
        </row>
        <row r="3231">
          <cell r="DN3231" t="str">
            <v>0109</v>
          </cell>
          <cell r="DO3231" t="str">
            <v>01</v>
          </cell>
        </row>
        <row r="3232">
          <cell r="DN3232" t="str">
            <v>0110</v>
          </cell>
          <cell r="DO3232" t="str">
            <v>01</v>
          </cell>
        </row>
        <row r="3233">
          <cell r="DN3233" t="str">
            <v>0111</v>
          </cell>
          <cell r="DO3233" t="str">
            <v>01</v>
          </cell>
        </row>
        <row r="3234">
          <cell r="DN3234" t="str">
            <v>0112</v>
          </cell>
          <cell r="DO3234" t="str">
            <v>01</v>
          </cell>
        </row>
        <row r="3235">
          <cell r="DN3235" t="str">
            <v>0113</v>
          </cell>
          <cell r="DO3235" t="str">
            <v>01</v>
          </cell>
        </row>
        <row r="3236">
          <cell r="DN3236" t="str">
            <v>0114</v>
          </cell>
          <cell r="DO3236" t="str">
            <v>01</v>
          </cell>
        </row>
        <row r="3237">
          <cell r="DN3237" t="str">
            <v>0115</v>
          </cell>
          <cell r="DO3237" t="str">
            <v>01</v>
          </cell>
        </row>
        <row r="3238">
          <cell r="DN3238" t="str">
            <v>0116</v>
          </cell>
          <cell r="DO3238" t="str">
            <v>01</v>
          </cell>
        </row>
        <row r="3239">
          <cell r="DN3239" t="str">
            <v>0117</v>
          </cell>
          <cell r="DO3239" t="str">
            <v>01</v>
          </cell>
        </row>
        <row r="3240">
          <cell r="DN3240" t="str">
            <v>0118</v>
          </cell>
          <cell r="DO3240" t="str">
            <v>01</v>
          </cell>
        </row>
        <row r="3241">
          <cell r="DN3241" t="str">
            <v>0119</v>
          </cell>
          <cell r="DO3241" t="str">
            <v>01</v>
          </cell>
        </row>
        <row r="3242">
          <cell r="DN3242" t="str">
            <v>0101</v>
          </cell>
          <cell r="DO3242" t="str">
            <v>01</v>
          </cell>
        </row>
        <row r="3243">
          <cell r="DN3243" t="str">
            <v>0102</v>
          </cell>
          <cell r="DO3243" t="str">
            <v>01</v>
          </cell>
        </row>
        <row r="3244">
          <cell r="DN3244" t="str">
            <v>0103</v>
          </cell>
          <cell r="DO3244" t="str">
            <v>01</v>
          </cell>
        </row>
        <row r="3245">
          <cell r="DN3245" t="str">
            <v>0104</v>
          </cell>
          <cell r="DO3245" t="str">
            <v>01</v>
          </cell>
        </row>
        <row r="3246">
          <cell r="DN3246" t="str">
            <v>0105</v>
          </cell>
          <cell r="DO3246" t="str">
            <v>01</v>
          </cell>
        </row>
        <row r="3247">
          <cell r="DN3247" t="str">
            <v>0106</v>
          </cell>
          <cell r="DO3247" t="str">
            <v>01</v>
          </cell>
        </row>
        <row r="3248">
          <cell r="DN3248" t="str">
            <v>0107</v>
          </cell>
          <cell r="DO3248" t="str">
            <v>01</v>
          </cell>
        </row>
        <row r="3249">
          <cell r="DN3249" t="str">
            <v>0108</v>
          </cell>
          <cell r="DO3249" t="str">
            <v>01</v>
          </cell>
        </row>
        <row r="3250">
          <cell r="DN3250" t="str">
            <v>0109</v>
          </cell>
          <cell r="DO3250" t="str">
            <v>01</v>
          </cell>
        </row>
        <row r="3251">
          <cell r="DN3251" t="str">
            <v>0110</v>
          </cell>
          <cell r="DO3251" t="str">
            <v>01</v>
          </cell>
        </row>
        <row r="3252">
          <cell r="DN3252" t="str">
            <v>0111</v>
          </cell>
          <cell r="DO3252" t="str">
            <v>01</v>
          </cell>
        </row>
        <row r="3253">
          <cell r="DN3253" t="str">
            <v>0112</v>
          </cell>
          <cell r="DO3253" t="str">
            <v>01</v>
          </cell>
        </row>
        <row r="3254">
          <cell r="DN3254" t="str">
            <v>0113</v>
          </cell>
          <cell r="DO3254" t="str">
            <v>01</v>
          </cell>
        </row>
        <row r="3255">
          <cell r="DN3255" t="str">
            <v>0114</v>
          </cell>
          <cell r="DO3255" t="str">
            <v>01</v>
          </cell>
        </row>
        <row r="3256">
          <cell r="DN3256" t="str">
            <v>0115</v>
          </cell>
          <cell r="DO3256" t="str">
            <v>01</v>
          </cell>
        </row>
        <row r="3257">
          <cell r="DN3257" t="str">
            <v>0116</v>
          </cell>
          <cell r="DO3257" t="str">
            <v>01</v>
          </cell>
        </row>
        <row r="3258">
          <cell r="DN3258" t="str">
            <v>0117</v>
          </cell>
          <cell r="DO3258" t="str">
            <v>01</v>
          </cell>
        </row>
        <row r="3259">
          <cell r="DN3259" t="str">
            <v>0118</v>
          </cell>
          <cell r="DO3259" t="str">
            <v>01</v>
          </cell>
        </row>
        <row r="3260">
          <cell r="DN3260" t="str">
            <v>0119</v>
          </cell>
          <cell r="DO3260" t="str">
            <v>01</v>
          </cell>
        </row>
        <row r="3261">
          <cell r="DN3261" t="str">
            <v>0101</v>
          </cell>
          <cell r="DO3261" t="str">
            <v>01</v>
          </cell>
        </row>
        <row r="3262">
          <cell r="DN3262" t="str">
            <v>0102</v>
          </cell>
          <cell r="DO3262" t="str">
            <v>01</v>
          </cell>
        </row>
        <row r="3263">
          <cell r="DN3263" t="str">
            <v>0103</v>
          </cell>
          <cell r="DO3263" t="str">
            <v>01</v>
          </cell>
        </row>
        <row r="3264">
          <cell r="DN3264" t="str">
            <v>0104</v>
          </cell>
          <cell r="DO3264" t="str">
            <v>01</v>
          </cell>
        </row>
        <row r="3265">
          <cell r="DN3265" t="str">
            <v>0105</v>
          </cell>
          <cell r="DO3265" t="str">
            <v>01</v>
          </cell>
        </row>
        <row r="3266">
          <cell r="DN3266" t="str">
            <v>0106</v>
          </cell>
          <cell r="DO3266" t="str">
            <v>01</v>
          </cell>
        </row>
        <row r="3267">
          <cell r="DN3267" t="str">
            <v>0107</v>
          </cell>
          <cell r="DO3267" t="str">
            <v>01</v>
          </cell>
        </row>
        <row r="3268">
          <cell r="DN3268" t="str">
            <v>0108</v>
          </cell>
          <cell r="DO3268" t="str">
            <v>01</v>
          </cell>
        </row>
        <row r="3269">
          <cell r="DN3269" t="str">
            <v>0109</v>
          </cell>
          <cell r="DO3269" t="str">
            <v>01</v>
          </cell>
        </row>
        <row r="3270">
          <cell r="DN3270" t="str">
            <v>0110</v>
          </cell>
          <cell r="DO3270" t="str">
            <v>01</v>
          </cell>
        </row>
        <row r="3271">
          <cell r="DN3271" t="str">
            <v>0111</v>
          </cell>
          <cell r="DO3271" t="str">
            <v>01</v>
          </cell>
        </row>
        <row r="3272">
          <cell r="DN3272" t="str">
            <v>0112</v>
          </cell>
          <cell r="DO3272" t="str">
            <v>01</v>
          </cell>
        </row>
        <row r="3273">
          <cell r="DN3273" t="str">
            <v>0113</v>
          </cell>
          <cell r="DO3273" t="str">
            <v>01</v>
          </cell>
        </row>
        <row r="3274">
          <cell r="DN3274" t="str">
            <v>0114</v>
          </cell>
          <cell r="DO3274" t="str">
            <v>01</v>
          </cell>
        </row>
        <row r="3275">
          <cell r="DN3275" t="str">
            <v>0115</v>
          </cell>
          <cell r="DO3275" t="str">
            <v>01</v>
          </cell>
        </row>
        <row r="3276">
          <cell r="DN3276" t="str">
            <v>0116</v>
          </cell>
          <cell r="DO3276" t="str">
            <v>01</v>
          </cell>
        </row>
        <row r="3277">
          <cell r="DN3277" t="str">
            <v>0117</v>
          </cell>
          <cell r="DO3277" t="str">
            <v>01</v>
          </cell>
        </row>
        <row r="3278">
          <cell r="DN3278" t="str">
            <v>0118</v>
          </cell>
          <cell r="DO3278" t="str">
            <v>01</v>
          </cell>
        </row>
        <row r="3279">
          <cell r="DN3279" t="str">
            <v>0119</v>
          </cell>
          <cell r="DO3279" t="str">
            <v>01</v>
          </cell>
        </row>
        <row r="3280">
          <cell r="DN3280" t="str">
            <v>0101</v>
          </cell>
          <cell r="DO3280" t="str">
            <v>01</v>
          </cell>
        </row>
        <row r="3281">
          <cell r="DN3281" t="str">
            <v>0102</v>
          </cell>
          <cell r="DO3281" t="str">
            <v>01</v>
          </cell>
        </row>
        <row r="3282">
          <cell r="DN3282" t="str">
            <v>0103</v>
          </cell>
          <cell r="DO3282" t="str">
            <v>01</v>
          </cell>
        </row>
        <row r="3283">
          <cell r="DN3283" t="str">
            <v>0104</v>
          </cell>
          <cell r="DO3283" t="str">
            <v>01</v>
          </cell>
        </row>
        <row r="3284">
          <cell r="DN3284" t="str">
            <v>0105</v>
          </cell>
          <cell r="DO3284" t="str">
            <v>01</v>
          </cell>
        </row>
        <row r="3285">
          <cell r="DN3285" t="str">
            <v>0106</v>
          </cell>
          <cell r="DO3285" t="str">
            <v>01</v>
          </cell>
        </row>
        <row r="3286">
          <cell r="DN3286" t="str">
            <v>0107</v>
          </cell>
          <cell r="DO3286" t="str">
            <v>01</v>
          </cell>
        </row>
        <row r="3287">
          <cell r="DN3287" t="str">
            <v>0108</v>
          </cell>
          <cell r="DO3287" t="str">
            <v>01</v>
          </cell>
        </row>
        <row r="3288">
          <cell r="DN3288" t="str">
            <v>0109</v>
          </cell>
          <cell r="DO3288" t="str">
            <v>01</v>
          </cell>
        </row>
        <row r="3289">
          <cell r="DN3289" t="str">
            <v>0110</v>
          </cell>
          <cell r="DO3289" t="str">
            <v>01</v>
          </cell>
        </row>
        <row r="3290">
          <cell r="DN3290" t="str">
            <v>0111</v>
          </cell>
          <cell r="DO3290" t="str">
            <v>01</v>
          </cell>
        </row>
        <row r="3291">
          <cell r="DN3291" t="str">
            <v>0112</v>
          </cell>
          <cell r="DO3291" t="str">
            <v>01</v>
          </cell>
        </row>
        <row r="3292">
          <cell r="DN3292" t="str">
            <v>0113</v>
          </cell>
          <cell r="DO3292" t="str">
            <v>01</v>
          </cell>
        </row>
        <row r="3293">
          <cell r="DN3293" t="str">
            <v>0114</v>
          </cell>
          <cell r="DO3293" t="str">
            <v>01</v>
          </cell>
        </row>
        <row r="3294">
          <cell r="DN3294" t="str">
            <v>0115</v>
          </cell>
          <cell r="DO3294" t="str">
            <v>01</v>
          </cell>
        </row>
        <row r="3295">
          <cell r="DN3295" t="str">
            <v>0116</v>
          </cell>
          <cell r="DO3295" t="str">
            <v>01</v>
          </cell>
        </row>
        <row r="3296">
          <cell r="DN3296" t="str">
            <v>0117</v>
          </cell>
          <cell r="DO3296" t="str">
            <v>01</v>
          </cell>
        </row>
        <row r="3297">
          <cell r="DN3297" t="str">
            <v>0118</v>
          </cell>
          <cell r="DO3297" t="str">
            <v>01</v>
          </cell>
        </row>
        <row r="3298">
          <cell r="DN3298" t="str">
            <v>0119</v>
          </cell>
          <cell r="DO3298" t="str">
            <v>01</v>
          </cell>
        </row>
        <row r="3299">
          <cell r="DN3299" t="str">
            <v>0101</v>
          </cell>
          <cell r="DO3299" t="str">
            <v>01</v>
          </cell>
        </row>
        <row r="3300">
          <cell r="DN3300" t="str">
            <v>0102</v>
          </cell>
          <cell r="DO3300" t="str">
            <v>01</v>
          </cell>
        </row>
        <row r="3301">
          <cell r="DN3301" t="str">
            <v>0103</v>
          </cell>
          <cell r="DO3301" t="str">
            <v>01</v>
          </cell>
        </row>
        <row r="3302">
          <cell r="DN3302" t="str">
            <v>0104</v>
          </cell>
          <cell r="DO3302" t="str">
            <v>01</v>
          </cell>
        </row>
        <row r="3303">
          <cell r="DN3303" t="str">
            <v>0105</v>
          </cell>
          <cell r="DO3303" t="str">
            <v>01</v>
          </cell>
        </row>
        <row r="3304">
          <cell r="DN3304" t="str">
            <v>0106</v>
          </cell>
          <cell r="DO3304" t="str">
            <v>01</v>
          </cell>
        </row>
        <row r="3305">
          <cell r="DN3305" t="str">
            <v>0107</v>
          </cell>
          <cell r="DO3305" t="str">
            <v>01</v>
          </cell>
        </row>
        <row r="3306">
          <cell r="DN3306" t="str">
            <v>0108</v>
          </cell>
          <cell r="DO3306" t="str">
            <v>01</v>
          </cell>
        </row>
        <row r="3307">
          <cell r="DN3307" t="str">
            <v>0109</v>
          </cell>
          <cell r="DO3307" t="str">
            <v>01</v>
          </cell>
        </row>
        <row r="3308">
          <cell r="DN3308" t="str">
            <v>0110</v>
          </cell>
          <cell r="DO3308" t="str">
            <v>01</v>
          </cell>
        </row>
        <row r="3309">
          <cell r="DN3309" t="str">
            <v>0111</v>
          </cell>
          <cell r="DO3309" t="str">
            <v>01</v>
          </cell>
        </row>
        <row r="3310">
          <cell r="DN3310" t="str">
            <v>0112</v>
          </cell>
          <cell r="DO3310" t="str">
            <v>01</v>
          </cell>
        </row>
        <row r="3311">
          <cell r="DN3311" t="str">
            <v>0113</v>
          </cell>
          <cell r="DO3311" t="str">
            <v>01</v>
          </cell>
        </row>
        <row r="3312">
          <cell r="DN3312" t="str">
            <v>0114</v>
          </cell>
          <cell r="DO3312" t="str">
            <v>01</v>
          </cell>
        </row>
        <row r="3313">
          <cell r="DN3313" t="str">
            <v>0115</v>
          </cell>
          <cell r="DO3313" t="str">
            <v>01</v>
          </cell>
        </row>
        <row r="3314">
          <cell r="DN3314" t="str">
            <v>0116</v>
          </cell>
          <cell r="DO3314" t="str">
            <v>01</v>
          </cell>
        </row>
        <row r="3315">
          <cell r="DN3315" t="str">
            <v>0117</v>
          </cell>
          <cell r="DO3315" t="str">
            <v>01</v>
          </cell>
        </row>
        <row r="3316">
          <cell r="DN3316" t="str">
            <v>0118</v>
          </cell>
          <cell r="DO3316" t="str">
            <v>01</v>
          </cell>
        </row>
        <row r="3317">
          <cell r="DN3317" t="str">
            <v>0119</v>
          </cell>
          <cell r="DO3317" t="str">
            <v>01</v>
          </cell>
        </row>
        <row r="3318">
          <cell r="DN3318" t="str">
            <v>0101</v>
          </cell>
          <cell r="DO3318" t="str">
            <v>01</v>
          </cell>
        </row>
        <row r="3319">
          <cell r="DN3319" t="str">
            <v>0102</v>
          </cell>
          <cell r="DO3319" t="str">
            <v>01</v>
          </cell>
        </row>
        <row r="3320">
          <cell r="DN3320" t="str">
            <v>0103</v>
          </cell>
          <cell r="DO3320" t="str">
            <v>01</v>
          </cell>
        </row>
        <row r="3321">
          <cell r="DN3321" t="str">
            <v>0104</v>
          </cell>
          <cell r="DO3321" t="str">
            <v>01</v>
          </cell>
        </row>
        <row r="3322">
          <cell r="DN3322" t="str">
            <v>0105</v>
          </cell>
          <cell r="DO3322" t="str">
            <v>01</v>
          </cell>
        </row>
        <row r="3323">
          <cell r="DN3323" t="str">
            <v>0106</v>
          </cell>
          <cell r="DO3323" t="str">
            <v>01</v>
          </cell>
        </row>
        <row r="3324">
          <cell r="DN3324" t="str">
            <v>0107</v>
          </cell>
          <cell r="DO3324" t="str">
            <v>01</v>
          </cell>
        </row>
        <row r="3325">
          <cell r="DN3325" t="str">
            <v>0108</v>
          </cell>
          <cell r="DO3325" t="str">
            <v>01</v>
          </cell>
        </row>
        <row r="3326">
          <cell r="DN3326" t="str">
            <v>0109</v>
          </cell>
          <cell r="DO3326" t="str">
            <v>01</v>
          </cell>
        </row>
        <row r="3327">
          <cell r="DN3327" t="str">
            <v>0110</v>
          </cell>
          <cell r="DO3327" t="str">
            <v>01</v>
          </cell>
        </row>
        <row r="3328">
          <cell r="DN3328" t="str">
            <v>0111</v>
          </cell>
          <cell r="DO3328" t="str">
            <v>01</v>
          </cell>
        </row>
        <row r="3329">
          <cell r="DN3329" t="str">
            <v>0112</v>
          </cell>
          <cell r="DO3329" t="str">
            <v>01</v>
          </cell>
        </row>
        <row r="3330">
          <cell r="DN3330" t="str">
            <v>0113</v>
          </cell>
          <cell r="DO3330" t="str">
            <v>01</v>
          </cell>
        </row>
        <row r="3331">
          <cell r="DN3331" t="str">
            <v>0114</v>
          </cell>
          <cell r="DO3331" t="str">
            <v>01</v>
          </cell>
        </row>
        <row r="3332">
          <cell r="DN3332" t="str">
            <v>0115</v>
          </cell>
          <cell r="DO3332" t="str">
            <v>01</v>
          </cell>
        </row>
        <row r="3333">
          <cell r="DN3333" t="str">
            <v>0116</v>
          </cell>
          <cell r="DO3333" t="str">
            <v>01</v>
          </cell>
        </row>
        <row r="3334">
          <cell r="DN3334" t="str">
            <v>0117</v>
          </cell>
          <cell r="DO3334" t="str">
            <v>01</v>
          </cell>
        </row>
        <row r="3335">
          <cell r="DN3335" t="str">
            <v>0118</v>
          </cell>
          <cell r="DO3335" t="str">
            <v>01</v>
          </cell>
        </row>
        <row r="3336">
          <cell r="DN3336" t="str">
            <v>0119</v>
          </cell>
          <cell r="DO3336" t="str">
            <v>01</v>
          </cell>
        </row>
        <row r="3337">
          <cell r="DN3337" t="str">
            <v>0201</v>
          </cell>
          <cell r="DO3337" t="str">
            <v>02</v>
          </cell>
        </row>
        <row r="3338">
          <cell r="DN3338" t="str">
            <v>0202</v>
          </cell>
          <cell r="DO3338" t="str">
            <v>02</v>
          </cell>
        </row>
        <row r="3339">
          <cell r="DN3339" t="str">
            <v>0203</v>
          </cell>
          <cell r="DO3339" t="str">
            <v>02</v>
          </cell>
        </row>
        <row r="3340">
          <cell r="DN3340" t="str">
            <v>0204</v>
          </cell>
          <cell r="DO3340" t="str">
            <v>02</v>
          </cell>
        </row>
        <row r="3341">
          <cell r="DN3341" t="str">
            <v>0205</v>
          </cell>
          <cell r="DO3341" t="str">
            <v>02</v>
          </cell>
        </row>
        <row r="3342">
          <cell r="DN3342" t="str">
            <v>0206</v>
          </cell>
          <cell r="DO3342" t="str">
            <v>02</v>
          </cell>
        </row>
        <row r="3343">
          <cell r="DN3343" t="str">
            <v>0207</v>
          </cell>
          <cell r="DO3343" t="str">
            <v>02</v>
          </cell>
        </row>
        <row r="3344">
          <cell r="DN3344" t="str">
            <v>0208</v>
          </cell>
          <cell r="DO3344" t="str">
            <v>02</v>
          </cell>
        </row>
        <row r="3345">
          <cell r="DN3345" t="str">
            <v>0209</v>
          </cell>
          <cell r="DO3345" t="str">
            <v>02</v>
          </cell>
        </row>
        <row r="3346">
          <cell r="DN3346" t="str">
            <v>0210</v>
          </cell>
          <cell r="DO3346" t="str">
            <v>02</v>
          </cell>
        </row>
        <row r="3347">
          <cell r="DN3347" t="str">
            <v>0211</v>
          </cell>
          <cell r="DO3347" t="str">
            <v>02</v>
          </cell>
        </row>
        <row r="3348">
          <cell r="DN3348" t="str">
            <v>0212</v>
          </cell>
          <cell r="DO3348" t="str">
            <v>02</v>
          </cell>
        </row>
        <row r="3349">
          <cell r="DN3349" t="str">
            <v>0213</v>
          </cell>
          <cell r="DO3349" t="str">
            <v>02</v>
          </cell>
        </row>
        <row r="3350">
          <cell r="DN3350" t="str">
            <v>0214</v>
          </cell>
          <cell r="DO3350" t="str">
            <v>02</v>
          </cell>
        </row>
        <row r="3351">
          <cell r="DN3351" t="str">
            <v>0215</v>
          </cell>
          <cell r="DO3351" t="str">
            <v>02</v>
          </cell>
        </row>
        <row r="3352">
          <cell r="DN3352" t="str">
            <v>0216</v>
          </cell>
          <cell r="DO3352" t="str">
            <v>02</v>
          </cell>
        </row>
        <row r="3353">
          <cell r="DN3353" t="str">
            <v>0217</v>
          </cell>
          <cell r="DO3353" t="str">
            <v>02</v>
          </cell>
        </row>
        <row r="3354">
          <cell r="DN3354" t="str">
            <v>0218</v>
          </cell>
          <cell r="DO3354" t="str">
            <v>02</v>
          </cell>
        </row>
        <row r="3355">
          <cell r="DN3355" t="str">
            <v>0219</v>
          </cell>
          <cell r="DO3355" t="str">
            <v>02</v>
          </cell>
        </row>
        <row r="3356">
          <cell r="DN3356" t="str">
            <v>0201</v>
          </cell>
          <cell r="DO3356" t="str">
            <v>02</v>
          </cell>
        </row>
        <row r="3357">
          <cell r="DN3357" t="str">
            <v>0202</v>
          </cell>
          <cell r="DO3357" t="str">
            <v>02</v>
          </cell>
        </row>
        <row r="3358">
          <cell r="DN3358" t="str">
            <v>0203</v>
          </cell>
          <cell r="DO3358" t="str">
            <v>02</v>
          </cell>
        </row>
        <row r="3359">
          <cell r="DN3359" t="str">
            <v>0204</v>
          </cell>
          <cell r="DO3359" t="str">
            <v>02</v>
          </cell>
        </row>
        <row r="3360">
          <cell r="DN3360" t="str">
            <v>0205</v>
          </cell>
          <cell r="DO3360" t="str">
            <v>02</v>
          </cell>
        </row>
        <row r="3361">
          <cell r="DN3361" t="str">
            <v>0206</v>
          </cell>
          <cell r="DO3361" t="str">
            <v>02</v>
          </cell>
        </row>
        <row r="3362">
          <cell r="DN3362" t="str">
            <v>0207</v>
          </cell>
          <cell r="DO3362" t="str">
            <v>02</v>
          </cell>
        </row>
        <row r="3363">
          <cell r="DN3363" t="str">
            <v>0208</v>
          </cell>
          <cell r="DO3363" t="str">
            <v>02</v>
          </cell>
        </row>
        <row r="3364">
          <cell r="DN3364" t="str">
            <v>0209</v>
          </cell>
          <cell r="DO3364" t="str">
            <v>02</v>
          </cell>
        </row>
        <row r="3365">
          <cell r="DN3365" t="str">
            <v>0210</v>
          </cell>
          <cell r="DO3365" t="str">
            <v>02</v>
          </cell>
        </row>
        <row r="3366">
          <cell r="DN3366" t="str">
            <v>0211</v>
          </cell>
          <cell r="DO3366" t="str">
            <v>02</v>
          </cell>
        </row>
        <row r="3367">
          <cell r="DN3367" t="str">
            <v>0212</v>
          </cell>
          <cell r="DO3367" t="str">
            <v>02</v>
          </cell>
        </row>
        <row r="3368">
          <cell r="DN3368" t="str">
            <v>0213</v>
          </cell>
          <cell r="DO3368" t="str">
            <v>02</v>
          </cell>
        </row>
        <row r="3369">
          <cell r="DN3369" t="str">
            <v>0214</v>
          </cell>
          <cell r="DO3369" t="str">
            <v>02</v>
          </cell>
        </row>
        <row r="3370">
          <cell r="DN3370" t="str">
            <v>0215</v>
          </cell>
          <cell r="DO3370" t="str">
            <v>02</v>
          </cell>
        </row>
        <row r="3371">
          <cell r="DN3371" t="str">
            <v>0216</v>
          </cell>
          <cell r="DO3371" t="str">
            <v>02</v>
          </cell>
        </row>
        <row r="3372">
          <cell r="DN3372" t="str">
            <v>0217</v>
          </cell>
          <cell r="DO3372" t="str">
            <v>02</v>
          </cell>
        </row>
        <row r="3373">
          <cell r="DN3373" t="str">
            <v>0218</v>
          </cell>
          <cell r="DO3373" t="str">
            <v>02</v>
          </cell>
        </row>
        <row r="3374">
          <cell r="DN3374" t="str">
            <v>0219</v>
          </cell>
          <cell r="DO3374" t="str">
            <v>02</v>
          </cell>
        </row>
        <row r="3375">
          <cell r="DN3375" t="str">
            <v>0201</v>
          </cell>
          <cell r="DO3375" t="str">
            <v>02</v>
          </cell>
        </row>
        <row r="3376">
          <cell r="DN3376" t="str">
            <v>0202</v>
          </cell>
          <cell r="DO3376" t="str">
            <v>02</v>
          </cell>
        </row>
        <row r="3377">
          <cell r="DN3377" t="str">
            <v>0203</v>
          </cell>
          <cell r="DO3377" t="str">
            <v>02</v>
          </cell>
        </row>
        <row r="3378">
          <cell r="DN3378" t="str">
            <v>0204</v>
          </cell>
          <cell r="DO3378" t="str">
            <v>02</v>
          </cell>
        </row>
        <row r="3379">
          <cell r="DN3379" t="str">
            <v>0205</v>
          </cell>
          <cell r="DO3379" t="str">
            <v>02</v>
          </cell>
        </row>
        <row r="3380">
          <cell r="DN3380" t="str">
            <v>0206</v>
          </cell>
          <cell r="DO3380" t="str">
            <v>02</v>
          </cell>
        </row>
        <row r="3381">
          <cell r="DN3381" t="str">
            <v>0207</v>
          </cell>
          <cell r="DO3381" t="str">
            <v>02</v>
          </cell>
        </row>
        <row r="3382">
          <cell r="DN3382" t="str">
            <v>0208</v>
          </cell>
          <cell r="DO3382" t="str">
            <v>02</v>
          </cell>
        </row>
        <row r="3383">
          <cell r="DN3383" t="str">
            <v>0209</v>
          </cell>
          <cell r="DO3383" t="str">
            <v>02</v>
          </cell>
        </row>
        <row r="3384">
          <cell r="DN3384" t="str">
            <v>0210</v>
          </cell>
          <cell r="DO3384" t="str">
            <v>02</v>
          </cell>
        </row>
        <row r="3385">
          <cell r="DN3385" t="str">
            <v>0211</v>
          </cell>
          <cell r="DO3385" t="str">
            <v>02</v>
          </cell>
        </row>
        <row r="3386">
          <cell r="DN3386" t="str">
            <v>0212</v>
          </cell>
          <cell r="DO3386" t="str">
            <v>02</v>
          </cell>
        </row>
        <row r="3387">
          <cell r="DN3387" t="str">
            <v>0213</v>
          </cell>
          <cell r="DO3387" t="str">
            <v>02</v>
          </cell>
        </row>
        <row r="3388">
          <cell r="DN3388" t="str">
            <v>0214</v>
          </cell>
          <cell r="DO3388" t="str">
            <v>02</v>
          </cell>
        </row>
        <row r="3389">
          <cell r="DN3389" t="str">
            <v>0215</v>
          </cell>
          <cell r="DO3389" t="str">
            <v>02</v>
          </cell>
        </row>
        <row r="3390">
          <cell r="DN3390" t="str">
            <v>0216</v>
          </cell>
          <cell r="DO3390" t="str">
            <v>02</v>
          </cell>
        </row>
        <row r="3391">
          <cell r="DN3391" t="str">
            <v>0217</v>
          </cell>
          <cell r="DO3391" t="str">
            <v>02</v>
          </cell>
        </row>
        <row r="3392">
          <cell r="DN3392" t="str">
            <v>0218</v>
          </cell>
          <cell r="DO3392" t="str">
            <v>02</v>
          </cell>
        </row>
        <row r="3393">
          <cell r="DN3393" t="str">
            <v>0219</v>
          </cell>
          <cell r="DO3393" t="str">
            <v>02</v>
          </cell>
        </row>
        <row r="3394">
          <cell r="DN3394" t="str">
            <v>0201</v>
          </cell>
          <cell r="DO3394" t="str">
            <v>02</v>
          </cell>
        </row>
        <row r="3395">
          <cell r="DN3395" t="str">
            <v>0202</v>
          </cell>
          <cell r="DO3395" t="str">
            <v>02</v>
          </cell>
        </row>
        <row r="3396">
          <cell r="DN3396" t="str">
            <v>0203</v>
          </cell>
          <cell r="DO3396" t="str">
            <v>02</v>
          </cell>
        </row>
        <row r="3397">
          <cell r="DN3397" t="str">
            <v>0204</v>
          </cell>
          <cell r="DO3397" t="str">
            <v>02</v>
          </cell>
        </row>
        <row r="3398">
          <cell r="DN3398" t="str">
            <v>0205</v>
          </cell>
          <cell r="DO3398" t="str">
            <v>02</v>
          </cell>
        </row>
        <row r="3399">
          <cell r="DN3399" t="str">
            <v>0206</v>
          </cell>
          <cell r="DO3399" t="str">
            <v>02</v>
          </cell>
        </row>
        <row r="3400">
          <cell r="DN3400" t="str">
            <v>0207</v>
          </cell>
          <cell r="DO3400" t="str">
            <v>02</v>
          </cell>
        </row>
        <row r="3401">
          <cell r="DN3401" t="str">
            <v>0208</v>
          </cell>
          <cell r="DO3401" t="str">
            <v>02</v>
          </cell>
        </row>
        <row r="3402">
          <cell r="DN3402" t="str">
            <v>0209</v>
          </cell>
          <cell r="DO3402" t="str">
            <v>02</v>
          </cell>
        </row>
        <row r="3403">
          <cell r="DN3403" t="str">
            <v>0210</v>
          </cell>
          <cell r="DO3403" t="str">
            <v>02</v>
          </cell>
        </row>
        <row r="3404">
          <cell r="DN3404" t="str">
            <v>0211</v>
          </cell>
          <cell r="DO3404" t="str">
            <v>02</v>
          </cell>
        </row>
        <row r="3405">
          <cell r="DN3405" t="str">
            <v>0212</v>
          </cell>
          <cell r="DO3405" t="str">
            <v>02</v>
          </cell>
        </row>
        <row r="3406">
          <cell r="DN3406" t="str">
            <v>0213</v>
          </cell>
          <cell r="DO3406" t="str">
            <v>02</v>
          </cell>
        </row>
        <row r="3407">
          <cell r="DN3407" t="str">
            <v>0214</v>
          </cell>
          <cell r="DO3407" t="str">
            <v>02</v>
          </cell>
        </row>
        <row r="3408">
          <cell r="DN3408" t="str">
            <v>0215</v>
          </cell>
          <cell r="DO3408" t="str">
            <v>02</v>
          </cell>
        </row>
        <row r="3409">
          <cell r="DN3409" t="str">
            <v>0216</v>
          </cell>
          <cell r="DO3409" t="str">
            <v>02</v>
          </cell>
        </row>
        <row r="3410">
          <cell r="DN3410" t="str">
            <v>0217</v>
          </cell>
          <cell r="DO3410" t="str">
            <v>02</v>
          </cell>
        </row>
        <row r="3411">
          <cell r="DN3411" t="str">
            <v>0218</v>
          </cell>
          <cell r="DO3411" t="str">
            <v>02</v>
          </cell>
        </row>
        <row r="3412">
          <cell r="DN3412" t="str">
            <v>0219</v>
          </cell>
          <cell r="DO3412" t="str">
            <v>02</v>
          </cell>
        </row>
        <row r="3413">
          <cell r="DN3413" t="str">
            <v>0201</v>
          </cell>
          <cell r="DO3413" t="str">
            <v>02</v>
          </cell>
        </row>
        <row r="3414">
          <cell r="DN3414" t="str">
            <v>0202</v>
          </cell>
          <cell r="DO3414" t="str">
            <v>02</v>
          </cell>
        </row>
        <row r="3415">
          <cell r="DN3415" t="str">
            <v>0203</v>
          </cell>
          <cell r="DO3415" t="str">
            <v>02</v>
          </cell>
        </row>
        <row r="3416">
          <cell r="DN3416" t="str">
            <v>0204</v>
          </cell>
          <cell r="DO3416" t="str">
            <v>02</v>
          </cell>
        </row>
        <row r="3417">
          <cell r="DN3417" t="str">
            <v>0205</v>
          </cell>
          <cell r="DO3417" t="str">
            <v>02</v>
          </cell>
        </row>
        <row r="3418">
          <cell r="DN3418" t="str">
            <v>0206</v>
          </cell>
          <cell r="DO3418" t="str">
            <v>02</v>
          </cell>
        </row>
        <row r="3419">
          <cell r="DN3419" t="str">
            <v>0207</v>
          </cell>
          <cell r="DO3419" t="str">
            <v>02</v>
          </cell>
        </row>
        <row r="3420">
          <cell r="DN3420" t="str">
            <v>0208</v>
          </cell>
          <cell r="DO3420" t="str">
            <v>02</v>
          </cell>
        </row>
        <row r="3421">
          <cell r="DN3421" t="str">
            <v>0209</v>
          </cell>
          <cell r="DO3421" t="str">
            <v>02</v>
          </cell>
        </row>
        <row r="3422">
          <cell r="DN3422" t="str">
            <v>0210</v>
          </cell>
          <cell r="DO3422" t="str">
            <v>02</v>
          </cell>
        </row>
        <row r="3423">
          <cell r="DN3423" t="str">
            <v>0211</v>
          </cell>
          <cell r="DO3423" t="str">
            <v>02</v>
          </cell>
        </row>
        <row r="3424">
          <cell r="DN3424" t="str">
            <v>0212</v>
          </cell>
          <cell r="DO3424" t="str">
            <v>02</v>
          </cell>
        </row>
        <row r="3425">
          <cell r="DN3425" t="str">
            <v>0213</v>
          </cell>
          <cell r="DO3425" t="str">
            <v>02</v>
          </cell>
        </row>
        <row r="3426">
          <cell r="DN3426" t="str">
            <v>0214</v>
          </cell>
          <cell r="DO3426" t="str">
            <v>02</v>
          </cell>
        </row>
        <row r="3427">
          <cell r="DN3427" t="str">
            <v>0215</v>
          </cell>
          <cell r="DO3427" t="str">
            <v>02</v>
          </cell>
        </row>
        <row r="3428">
          <cell r="DN3428" t="str">
            <v>0216</v>
          </cell>
          <cell r="DO3428" t="str">
            <v>02</v>
          </cell>
        </row>
        <row r="3429">
          <cell r="DN3429" t="str">
            <v>0217</v>
          </cell>
          <cell r="DO3429" t="str">
            <v>02</v>
          </cell>
        </row>
        <row r="3430">
          <cell r="DN3430" t="str">
            <v>0218</v>
          </cell>
          <cell r="DO3430" t="str">
            <v>02</v>
          </cell>
        </row>
        <row r="3431">
          <cell r="DN3431" t="str">
            <v>0219</v>
          </cell>
          <cell r="DO3431" t="str">
            <v>02</v>
          </cell>
        </row>
        <row r="3432">
          <cell r="DN3432" t="str">
            <v>0201</v>
          </cell>
          <cell r="DO3432" t="str">
            <v>02</v>
          </cell>
        </row>
        <row r="3433">
          <cell r="DN3433" t="str">
            <v>0202</v>
          </cell>
          <cell r="DO3433" t="str">
            <v>02</v>
          </cell>
        </row>
        <row r="3434">
          <cell r="DN3434" t="str">
            <v>0203</v>
          </cell>
          <cell r="DO3434" t="str">
            <v>02</v>
          </cell>
        </row>
        <row r="3435">
          <cell r="DN3435" t="str">
            <v>0204</v>
          </cell>
          <cell r="DO3435" t="str">
            <v>02</v>
          </cell>
        </row>
        <row r="3436">
          <cell r="DN3436" t="str">
            <v>0205</v>
          </cell>
          <cell r="DO3436" t="str">
            <v>02</v>
          </cell>
        </row>
        <row r="3437">
          <cell r="DN3437" t="str">
            <v>0206</v>
          </cell>
          <cell r="DO3437" t="str">
            <v>02</v>
          </cell>
        </row>
        <row r="3438">
          <cell r="DN3438" t="str">
            <v>0207</v>
          </cell>
          <cell r="DO3438" t="str">
            <v>02</v>
          </cell>
        </row>
        <row r="3439">
          <cell r="DN3439" t="str">
            <v>0208</v>
          </cell>
          <cell r="DO3439" t="str">
            <v>02</v>
          </cell>
        </row>
        <row r="3440">
          <cell r="DN3440" t="str">
            <v>0209</v>
          </cell>
          <cell r="DO3440" t="str">
            <v>02</v>
          </cell>
        </row>
        <row r="3441">
          <cell r="DN3441" t="str">
            <v>0210</v>
          </cell>
          <cell r="DO3441" t="str">
            <v>02</v>
          </cell>
        </row>
        <row r="3442">
          <cell r="DN3442" t="str">
            <v>0211</v>
          </cell>
          <cell r="DO3442" t="str">
            <v>02</v>
          </cell>
        </row>
        <row r="3443">
          <cell r="DN3443" t="str">
            <v>0212</v>
          </cell>
          <cell r="DO3443" t="str">
            <v>02</v>
          </cell>
        </row>
        <row r="3444">
          <cell r="DN3444" t="str">
            <v>0213</v>
          </cell>
          <cell r="DO3444" t="str">
            <v>02</v>
          </cell>
        </row>
        <row r="3445">
          <cell r="DN3445" t="str">
            <v>0214</v>
          </cell>
          <cell r="DO3445" t="str">
            <v>02</v>
          </cell>
        </row>
        <row r="3446">
          <cell r="DN3446" t="str">
            <v>0215</v>
          </cell>
          <cell r="DO3446" t="str">
            <v>02</v>
          </cell>
        </row>
        <row r="3447">
          <cell r="DN3447" t="str">
            <v>0216</v>
          </cell>
          <cell r="DO3447" t="str">
            <v>02</v>
          </cell>
        </row>
        <row r="3448">
          <cell r="DN3448" t="str">
            <v>0217</v>
          </cell>
          <cell r="DO3448" t="str">
            <v>02</v>
          </cell>
        </row>
        <row r="3449">
          <cell r="DN3449" t="str">
            <v>0218</v>
          </cell>
          <cell r="DO3449" t="str">
            <v>02</v>
          </cell>
        </row>
        <row r="3450">
          <cell r="DN3450" t="str">
            <v>0219</v>
          </cell>
          <cell r="DO3450" t="str">
            <v>02</v>
          </cell>
        </row>
        <row r="3451">
          <cell r="DN3451" t="str">
            <v>0201</v>
          </cell>
          <cell r="DO3451" t="str">
            <v>02</v>
          </cell>
        </row>
        <row r="3452">
          <cell r="DN3452" t="str">
            <v>0202</v>
          </cell>
          <cell r="DO3452" t="str">
            <v>02</v>
          </cell>
        </row>
        <row r="3453">
          <cell r="DN3453" t="str">
            <v>0203</v>
          </cell>
          <cell r="DO3453" t="str">
            <v>02</v>
          </cell>
        </row>
        <row r="3454">
          <cell r="DN3454" t="str">
            <v>0204</v>
          </cell>
          <cell r="DO3454" t="str">
            <v>02</v>
          </cell>
        </row>
        <row r="3455">
          <cell r="DN3455" t="str">
            <v>0205</v>
          </cell>
          <cell r="DO3455" t="str">
            <v>02</v>
          </cell>
        </row>
        <row r="3456">
          <cell r="DN3456" t="str">
            <v>0206</v>
          </cell>
          <cell r="DO3456" t="str">
            <v>02</v>
          </cell>
        </row>
        <row r="3457">
          <cell r="DN3457" t="str">
            <v>0207</v>
          </cell>
          <cell r="DO3457" t="str">
            <v>02</v>
          </cell>
        </row>
        <row r="3458">
          <cell r="DN3458" t="str">
            <v>0208</v>
          </cell>
          <cell r="DO3458" t="str">
            <v>02</v>
          </cell>
        </row>
        <row r="3459">
          <cell r="DN3459" t="str">
            <v>0209</v>
          </cell>
          <cell r="DO3459" t="str">
            <v>02</v>
          </cell>
        </row>
        <row r="3460">
          <cell r="DN3460" t="str">
            <v>0210</v>
          </cell>
          <cell r="DO3460" t="str">
            <v>02</v>
          </cell>
        </row>
        <row r="3461">
          <cell r="DN3461" t="str">
            <v>0211</v>
          </cell>
          <cell r="DO3461" t="str">
            <v>02</v>
          </cell>
        </row>
        <row r="3462">
          <cell r="DN3462" t="str">
            <v>0212</v>
          </cell>
          <cell r="DO3462" t="str">
            <v>02</v>
          </cell>
        </row>
        <row r="3463">
          <cell r="DN3463" t="str">
            <v>0213</v>
          </cell>
          <cell r="DO3463" t="str">
            <v>02</v>
          </cell>
        </row>
        <row r="3464">
          <cell r="DN3464" t="str">
            <v>0214</v>
          </cell>
          <cell r="DO3464" t="str">
            <v>02</v>
          </cell>
        </row>
        <row r="3465">
          <cell r="DN3465" t="str">
            <v>0215</v>
          </cell>
          <cell r="DO3465" t="str">
            <v>02</v>
          </cell>
        </row>
        <row r="3466">
          <cell r="DN3466" t="str">
            <v>0216</v>
          </cell>
          <cell r="DO3466" t="str">
            <v>02</v>
          </cell>
        </row>
        <row r="3467">
          <cell r="DN3467" t="str">
            <v>0217</v>
          </cell>
          <cell r="DO3467" t="str">
            <v>02</v>
          </cell>
        </row>
        <row r="3468">
          <cell r="DN3468" t="str">
            <v>0218</v>
          </cell>
          <cell r="DO3468" t="str">
            <v>02</v>
          </cell>
        </row>
        <row r="3469">
          <cell r="DN3469" t="str">
            <v>0219</v>
          </cell>
          <cell r="DO3469" t="str">
            <v>02</v>
          </cell>
        </row>
        <row r="3470">
          <cell r="DN3470" t="str">
            <v>0201</v>
          </cell>
          <cell r="DO3470" t="str">
            <v>02</v>
          </cell>
        </row>
        <row r="3471">
          <cell r="DN3471" t="str">
            <v>0202</v>
          </cell>
          <cell r="DO3471" t="str">
            <v>02</v>
          </cell>
        </row>
        <row r="3472">
          <cell r="DN3472" t="str">
            <v>0203</v>
          </cell>
          <cell r="DO3472" t="str">
            <v>02</v>
          </cell>
        </row>
        <row r="3473">
          <cell r="DN3473" t="str">
            <v>0204</v>
          </cell>
          <cell r="DO3473" t="str">
            <v>02</v>
          </cell>
        </row>
        <row r="3474">
          <cell r="DN3474" t="str">
            <v>0205</v>
          </cell>
          <cell r="DO3474" t="str">
            <v>02</v>
          </cell>
        </row>
        <row r="3475">
          <cell r="DN3475" t="str">
            <v>0206</v>
          </cell>
          <cell r="DO3475" t="str">
            <v>02</v>
          </cell>
        </row>
        <row r="3476">
          <cell r="DN3476" t="str">
            <v>0207</v>
          </cell>
          <cell r="DO3476" t="str">
            <v>02</v>
          </cell>
        </row>
        <row r="3477">
          <cell r="DN3477" t="str">
            <v>0208</v>
          </cell>
          <cell r="DO3477" t="str">
            <v>02</v>
          </cell>
        </row>
        <row r="3478">
          <cell r="DN3478" t="str">
            <v>0209</v>
          </cell>
          <cell r="DO3478" t="str">
            <v>02</v>
          </cell>
        </row>
        <row r="3479">
          <cell r="DN3479" t="str">
            <v>0210</v>
          </cell>
          <cell r="DO3479" t="str">
            <v>02</v>
          </cell>
        </row>
        <row r="3480">
          <cell r="DN3480" t="str">
            <v>0211</v>
          </cell>
          <cell r="DO3480" t="str">
            <v>02</v>
          </cell>
        </row>
        <row r="3481">
          <cell r="DN3481" t="str">
            <v>0212</v>
          </cell>
          <cell r="DO3481" t="str">
            <v>02</v>
          </cell>
        </row>
        <row r="3482">
          <cell r="DN3482" t="str">
            <v>0213</v>
          </cell>
          <cell r="DO3482" t="str">
            <v>02</v>
          </cell>
        </row>
        <row r="3483">
          <cell r="DN3483" t="str">
            <v>0214</v>
          </cell>
          <cell r="DO3483" t="str">
            <v>02</v>
          </cell>
        </row>
        <row r="3484">
          <cell r="DN3484" t="str">
            <v>0215</v>
          </cell>
          <cell r="DO3484" t="str">
            <v>02</v>
          </cell>
        </row>
        <row r="3485">
          <cell r="DN3485" t="str">
            <v>0216</v>
          </cell>
          <cell r="DO3485" t="str">
            <v>02</v>
          </cell>
        </row>
        <row r="3486">
          <cell r="DN3486" t="str">
            <v>0217</v>
          </cell>
          <cell r="DO3486" t="str">
            <v>02</v>
          </cell>
        </row>
        <row r="3487">
          <cell r="DN3487" t="str">
            <v>0218</v>
          </cell>
          <cell r="DO3487" t="str">
            <v>02</v>
          </cell>
        </row>
        <row r="3488">
          <cell r="DN3488" t="str">
            <v>0219</v>
          </cell>
          <cell r="DO3488" t="str">
            <v>02</v>
          </cell>
        </row>
        <row r="3489">
          <cell r="DN3489" t="str">
            <v>0201</v>
          </cell>
          <cell r="DO3489" t="str">
            <v>02</v>
          </cell>
        </row>
        <row r="3490">
          <cell r="DN3490" t="str">
            <v>0202</v>
          </cell>
          <cell r="DO3490" t="str">
            <v>02</v>
          </cell>
        </row>
        <row r="3491">
          <cell r="DN3491" t="str">
            <v>0203</v>
          </cell>
          <cell r="DO3491" t="str">
            <v>02</v>
          </cell>
        </row>
        <row r="3492">
          <cell r="DN3492" t="str">
            <v>0204</v>
          </cell>
          <cell r="DO3492" t="str">
            <v>02</v>
          </cell>
        </row>
        <row r="3493">
          <cell r="DN3493" t="str">
            <v>0205</v>
          </cell>
          <cell r="DO3493" t="str">
            <v>02</v>
          </cell>
        </row>
        <row r="3494">
          <cell r="DN3494" t="str">
            <v>0206</v>
          </cell>
          <cell r="DO3494" t="str">
            <v>02</v>
          </cell>
        </row>
        <row r="3495">
          <cell r="DN3495" t="str">
            <v>0207</v>
          </cell>
          <cell r="DO3495" t="str">
            <v>02</v>
          </cell>
        </row>
        <row r="3496">
          <cell r="DN3496" t="str">
            <v>0208</v>
          </cell>
          <cell r="DO3496" t="str">
            <v>02</v>
          </cell>
        </row>
        <row r="3497">
          <cell r="DN3497" t="str">
            <v>0209</v>
          </cell>
          <cell r="DO3497" t="str">
            <v>02</v>
          </cell>
        </row>
        <row r="3498">
          <cell r="DN3498" t="str">
            <v>0210</v>
          </cell>
          <cell r="DO3498" t="str">
            <v>02</v>
          </cell>
        </row>
        <row r="3499">
          <cell r="DN3499" t="str">
            <v>0211</v>
          </cell>
          <cell r="DO3499" t="str">
            <v>02</v>
          </cell>
        </row>
        <row r="3500">
          <cell r="DN3500" t="str">
            <v>0212</v>
          </cell>
          <cell r="DO3500" t="str">
            <v>02</v>
          </cell>
        </row>
        <row r="3501">
          <cell r="DN3501" t="str">
            <v>0213</v>
          </cell>
          <cell r="DO3501" t="str">
            <v>02</v>
          </cell>
        </row>
        <row r="3502">
          <cell r="DN3502" t="str">
            <v>0214</v>
          </cell>
          <cell r="DO3502" t="str">
            <v>02</v>
          </cell>
        </row>
        <row r="3503">
          <cell r="DN3503" t="str">
            <v>0215</v>
          </cell>
          <cell r="DO3503" t="str">
            <v>02</v>
          </cell>
        </row>
        <row r="3504">
          <cell r="DN3504" t="str">
            <v>0216</v>
          </cell>
          <cell r="DO3504" t="str">
            <v>02</v>
          </cell>
        </row>
        <row r="3505">
          <cell r="DN3505" t="str">
            <v>0217</v>
          </cell>
          <cell r="DO3505" t="str">
            <v>02</v>
          </cell>
        </row>
        <row r="3506">
          <cell r="DN3506" t="str">
            <v>0218</v>
          </cell>
          <cell r="DO3506" t="str">
            <v>02</v>
          </cell>
        </row>
        <row r="3507">
          <cell r="DN3507" t="str">
            <v>0219</v>
          </cell>
          <cell r="DO3507" t="str">
            <v>02</v>
          </cell>
        </row>
        <row r="3508">
          <cell r="DN3508" t="str">
            <v>0201</v>
          </cell>
          <cell r="DO3508" t="str">
            <v>02</v>
          </cell>
        </row>
        <row r="3509">
          <cell r="DN3509" t="str">
            <v>0202</v>
          </cell>
          <cell r="DO3509" t="str">
            <v>02</v>
          </cell>
        </row>
        <row r="3510">
          <cell r="DN3510" t="str">
            <v>0203</v>
          </cell>
          <cell r="DO3510" t="str">
            <v>02</v>
          </cell>
        </row>
        <row r="3511">
          <cell r="DN3511" t="str">
            <v>0204</v>
          </cell>
          <cell r="DO3511" t="str">
            <v>02</v>
          </cell>
        </row>
        <row r="3512">
          <cell r="DN3512" t="str">
            <v>0205</v>
          </cell>
          <cell r="DO3512" t="str">
            <v>02</v>
          </cell>
        </row>
        <row r="3513">
          <cell r="DN3513" t="str">
            <v>0206</v>
          </cell>
          <cell r="DO3513" t="str">
            <v>02</v>
          </cell>
        </row>
        <row r="3514">
          <cell r="DN3514" t="str">
            <v>0207</v>
          </cell>
          <cell r="DO3514" t="str">
            <v>02</v>
          </cell>
        </row>
        <row r="3515">
          <cell r="DN3515" t="str">
            <v>0208</v>
          </cell>
          <cell r="DO3515" t="str">
            <v>02</v>
          </cell>
        </row>
        <row r="3516">
          <cell r="DN3516" t="str">
            <v>0209</v>
          </cell>
          <cell r="DO3516" t="str">
            <v>02</v>
          </cell>
        </row>
        <row r="3517">
          <cell r="DN3517" t="str">
            <v>0210</v>
          </cell>
          <cell r="DO3517" t="str">
            <v>02</v>
          </cell>
        </row>
        <row r="3518">
          <cell r="DN3518" t="str">
            <v>0211</v>
          </cell>
          <cell r="DO3518" t="str">
            <v>02</v>
          </cell>
        </row>
        <row r="3519">
          <cell r="DN3519" t="str">
            <v>0212</v>
          </cell>
          <cell r="DO3519" t="str">
            <v>02</v>
          </cell>
        </row>
        <row r="3520">
          <cell r="DN3520" t="str">
            <v>0213</v>
          </cell>
          <cell r="DO3520" t="str">
            <v>02</v>
          </cell>
        </row>
        <row r="3521">
          <cell r="DN3521" t="str">
            <v>0214</v>
          </cell>
          <cell r="DO3521" t="str">
            <v>02</v>
          </cell>
        </row>
        <row r="3522">
          <cell r="DN3522" t="str">
            <v>0215</v>
          </cell>
          <cell r="DO3522" t="str">
            <v>02</v>
          </cell>
        </row>
        <row r="3523">
          <cell r="DN3523" t="str">
            <v>0216</v>
          </cell>
          <cell r="DO3523" t="str">
            <v>02</v>
          </cell>
        </row>
        <row r="3524">
          <cell r="DN3524" t="str">
            <v>0217</v>
          </cell>
          <cell r="DO3524" t="str">
            <v>02</v>
          </cell>
        </row>
        <row r="3525">
          <cell r="DN3525" t="str">
            <v>0218</v>
          </cell>
          <cell r="DO3525" t="str">
            <v>02</v>
          </cell>
        </row>
        <row r="3526">
          <cell r="DN3526" t="str">
            <v>0219</v>
          </cell>
          <cell r="DO3526" t="str">
            <v>02</v>
          </cell>
        </row>
        <row r="3527">
          <cell r="DN3527" t="str">
            <v>0301</v>
          </cell>
          <cell r="DO3527" t="str">
            <v>03</v>
          </cell>
        </row>
        <row r="3528">
          <cell r="DN3528" t="str">
            <v>0302</v>
          </cell>
          <cell r="DO3528" t="str">
            <v>03</v>
          </cell>
        </row>
        <row r="3529">
          <cell r="DN3529" t="str">
            <v>0303</v>
          </cell>
          <cell r="DO3529" t="str">
            <v>03</v>
          </cell>
        </row>
        <row r="3530">
          <cell r="DN3530" t="str">
            <v>0304</v>
          </cell>
          <cell r="DO3530" t="str">
            <v>03</v>
          </cell>
        </row>
        <row r="3531">
          <cell r="DN3531" t="str">
            <v>0305</v>
          </cell>
          <cell r="DO3531" t="str">
            <v>03</v>
          </cell>
        </row>
        <row r="3532">
          <cell r="DN3532" t="str">
            <v>0306</v>
          </cell>
          <cell r="DO3532" t="str">
            <v>03</v>
          </cell>
        </row>
        <row r="3533">
          <cell r="DN3533" t="str">
            <v>0307</v>
          </cell>
          <cell r="DO3533" t="str">
            <v>03</v>
          </cell>
        </row>
        <row r="3534">
          <cell r="DN3534" t="str">
            <v>0308</v>
          </cell>
          <cell r="DO3534" t="str">
            <v>03</v>
          </cell>
        </row>
        <row r="3535">
          <cell r="DN3535" t="str">
            <v>0309</v>
          </cell>
          <cell r="DO3535" t="str">
            <v>03</v>
          </cell>
        </row>
        <row r="3536">
          <cell r="DN3536" t="str">
            <v>0310</v>
          </cell>
          <cell r="DO3536" t="str">
            <v>03</v>
          </cell>
        </row>
        <row r="3537">
          <cell r="DN3537" t="str">
            <v>0311</v>
          </cell>
          <cell r="DO3537" t="str">
            <v>03</v>
          </cell>
        </row>
        <row r="3538">
          <cell r="DN3538" t="str">
            <v>0312</v>
          </cell>
          <cell r="DO3538" t="str">
            <v>03</v>
          </cell>
        </row>
        <row r="3539">
          <cell r="DN3539" t="str">
            <v>0313</v>
          </cell>
          <cell r="DO3539" t="str">
            <v>03</v>
          </cell>
        </row>
        <row r="3540">
          <cell r="DN3540" t="str">
            <v>0314</v>
          </cell>
          <cell r="DO3540" t="str">
            <v>03</v>
          </cell>
        </row>
        <row r="3541">
          <cell r="DN3541" t="str">
            <v>0315</v>
          </cell>
          <cell r="DO3541" t="str">
            <v>03</v>
          </cell>
        </row>
        <row r="3542">
          <cell r="DN3542" t="str">
            <v>0316</v>
          </cell>
          <cell r="DO3542" t="str">
            <v>03</v>
          </cell>
        </row>
        <row r="3543">
          <cell r="DN3543" t="str">
            <v>0317</v>
          </cell>
          <cell r="DO3543" t="str">
            <v>03</v>
          </cell>
        </row>
        <row r="3544">
          <cell r="DN3544" t="str">
            <v>0318</v>
          </cell>
          <cell r="DO3544" t="str">
            <v>03</v>
          </cell>
        </row>
        <row r="3545">
          <cell r="DN3545" t="str">
            <v>0319</v>
          </cell>
          <cell r="DO3545" t="str">
            <v>03</v>
          </cell>
        </row>
        <row r="3546">
          <cell r="DN3546" t="str">
            <v>0401</v>
          </cell>
          <cell r="DO3546" t="str">
            <v>04</v>
          </cell>
        </row>
        <row r="3547">
          <cell r="DN3547" t="str">
            <v>0402</v>
          </cell>
          <cell r="DO3547" t="str">
            <v>04</v>
          </cell>
        </row>
        <row r="3548">
          <cell r="DN3548" t="str">
            <v>0403</v>
          </cell>
          <cell r="DO3548" t="str">
            <v>04</v>
          </cell>
        </row>
        <row r="3549">
          <cell r="DN3549" t="str">
            <v>0404</v>
          </cell>
          <cell r="DO3549" t="str">
            <v>04</v>
          </cell>
        </row>
        <row r="3550">
          <cell r="DN3550" t="str">
            <v>0405</v>
          </cell>
          <cell r="DO3550" t="str">
            <v>04</v>
          </cell>
        </row>
        <row r="3551">
          <cell r="DN3551" t="str">
            <v>0406</v>
          </cell>
          <cell r="DO3551" t="str">
            <v>04</v>
          </cell>
        </row>
        <row r="3552">
          <cell r="DN3552" t="str">
            <v>0407</v>
          </cell>
          <cell r="DO3552" t="str">
            <v>04</v>
          </cell>
        </row>
        <row r="3553">
          <cell r="DN3553" t="str">
            <v>0408</v>
          </cell>
          <cell r="DO3553" t="str">
            <v>04</v>
          </cell>
        </row>
        <row r="3554">
          <cell r="DN3554" t="str">
            <v>0409</v>
          </cell>
          <cell r="DO3554" t="str">
            <v>04</v>
          </cell>
        </row>
        <row r="3555">
          <cell r="DN3555" t="str">
            <v>0410</v>
          </cell>
          <cell r="DO3555" t="str">
            <v>04</v>
          </cell>
        </row>
        <row r="3556">
          <cell r="DN3556" t="str">
            <v>0411</v>
          </cell>
          <cell r="DO3556" t="str">
            <v>04</v>
          </cell>
        </row>
        <row r="3557">
          <cell r="DN3557" t="str">
            <v>0412</v>
          </cell>
          <cell r="DO3557" t="str">
            <v>04</v>
          </cell>
        </row>
        <row r="3558">
          <cell r="DN3558" t="str">
            <v>0413</v>
          </cell>
          <cell r="DO3558" t="str">
            <v>04</v>
          </cell>
        </row>
        <row r="3559">
          <cell r="DN3559" t="str">
            <v>0414</v>
          </cell>
          <cell r="DO3559" t="str">
            <v>04</v>
          </cell>
        </row>
        <row r="3560">
          <cell r="DN3560" t="str">
            <v>0415</v>
          </cell>
          <cell r="DO3560" t="str">
            <v>04</v>
          </cell>
        </row>
        <row r="3561">
          <cell r="DN3561" t="str">
            <v>0416</v>
          </cell>
          <cell r="DO3561" t="str">
            <v>04</v>
          </cell>
        </row>
        <row r="3562">
          <cell r="DN3562" t="str">
            <v>0417</v>
          </cell>
          <cell r="DO3562" t="str">
            <v>04</v>
          </cell>
        </row>
        <row r="3563">
          <cell r="DN3563" t="str">
            <v>0418</v>
          </cell>
          <cell r="DO3563" t="str">
            <v>04</v>
          </cell>
        </row>
        <row r="3564">
          <cell r="DN3564" t="str">
            <v>0419</v>
          </cell>
          <cell r="DO3564" t="str">
            <v>04</v>
          </cell>
        </row>
        <row r="3565">
          <cell r="DN3565" t="str">
            <v>0501</v>
          </cell>
          <cell r="DO3565" t="str">
            <v>05</v>
          </cell>
        </row>
        <row r="3566">
          <cell r="DN3566" t="str">
            <v>0502</v>
          </cell>
          <cell r="DO3566" t="str">
            <v>05</v>
          </cell>
        </row>
        <row r="3567">
          <cell r="DN3567" t="str">
            <v>0503</v>
          </cell>
          <cell r="DO3567" t="str">
            <v>05</v>
          </cell>
        </row>
        <row r="3568">
          <cell r="DN3568" t="str">
            <v>0504</v>
          </cell>
          <cell r="DO3568" t="str">
            <v>05</v>
          </cell>
        </row>
        <row r="3569">
          <cell r="DN3569" t="str">
            <v>0505</v>
          </cell>
          <cell r="DO3569" t="str">
            <v>05</v>
          </cell>
        </row>
        <row r="3570">
          <cell r="DN3570" t="str">
            <v>0506</v>
          </cell>
          <cell r="DO3570" t="str">
            <v>05</v>
          </cell>
        </row>
        <row r="3571">
          <cell r="DN3571" t="str">
            <v>0507</v>
          </cell>
          <cell r="DO3571" t="str">
            <v>05</v>
          </cell>
        </row>
        <row r="3572">
          <cell r="DN3572" t="str">
            <v>0508</v>
          </cell>
          <cell r="DO3572" t="str">
            <v>05</v>
          </cell>
        </row>
        <row r="3573">
          <cell r="DN3573" t="str">
            <v>0509</v>
          </cell>
          <cell r="DO3573" t="str">
            <v>05</v>
          </cell>
        </row>
        <row r="3574">
          <cell r="DN3574" t="str">
            <v>0510</v>
          </cell>
          <cell r="DO3574" t="str">
            <v>05</v>
          </cell>
        </row>
        <row r="3575">
          <cell r="DN3575" t="str">
            <v>0511</v>
          </cell>
          <cell r="DO3575" t="str">
            <v>05</v>
          </cell>
        </row>
        <row r="3576">
          <cell r="DN3576" t="str">
            <v>0512</v>
          </cell>
          <cell r="DO3576" t="str">
            <v>05</v>
          </cell>
        </row>
        <row r="3577">
          <cell r="DN3577" t="str">
            <v>0513</v>
          </cell>
          <cell r="DO3577" t="str">
            <v>05</v>
          </cell>
        </row>
        <row r="3578">
          <cell r="DN3578" t="str">
            <v>0514</v>
          </cell>
          <cell r="DO3578" t="str">
            <v>05</v>
          </cell>
        </row>
        <row r="3579">
          <cell r="DN3579" t="str">
            <v>0515</v>
          </cell>
          <cell r="DO3579" t="str">
            <v>05</v>
          </cell>
        </row>
        <row r="3580">
          <cell r="DN3580" t="str">
            <v>0516</v>
          </cell>
          <cell r="DO3580" t="str">
            <v>05</v>
          </cell>
        </row>
        <row r="3581">
          <cell r="DN3581" t="str">
            <v>0517</v>
          </cell>
          <cell r="DO3581" t="str">
            <v>05</v>
          </cell>
        </row>
        <row r="3582">
          <cell r="DN3582" t="str">
            <v>0518</v>
          </cell>
          <cell r="DO3582" t="str">
            <v>05</v>
          </cell>
        </row>
        <row r="3583">
          <cell r="DN3583" t="str">
            <v>0519</v>
          </cell>
          <cell r="DO3583" t="str">
            <v>05</v>
          </cell>
        </row>
        <row r="3584">
          <cell r="DN3584" t="str">
            <v>0501</v>
          </cell>
          <cell r="DO3584" t="str">
            <v>05</v>
          </cell>
        </row>
        <row r="3585">
          <cell r="DN3585" t="str">
            <v>0502</v>
          </cell>
          <cell r="DO3585" t="str">
            <v>05</v>
          </cell>
        </row>
        <row r="3586">
          <cell r="DN3586" t="str">
            <v>0503</v>
          </cell>
          <cell r="DO3586" t="str">
            <v>05</v>
          </cell>
        </row>
        <row r="3587">
          <cell r="DN3587" t="str">
            <v>0504</v>
          </cell>
          <cell r="DO3587" t="str">
            <v>05</v>
          </cell>
        </row>
        <row r="3588">
          <cell r="DN3588" t="str">
            <v>0505</v>
          </cell>
          <cell r="DO3588" t="str">
            <v>05</v>
          </cell>
        </row>
        <row r="3589">
          <cell r="DN3589" t="str">
            <v>0506</v>
          </cell>
          <cell r="DO3589" t="str">
            <v>05</v>
          </cell>
        </row>
        <row r="3590">
          <cell r="DN3590" t="str">
            <v>0507</v>
          </cell>
          <cell r="DO3590" t="str">
            <v>05</v>
          </cell>
        </row>
        <row r="3591">
          <cell r="DN3591" t="str">
            <v>0508</v>
          </cell>
          <cell r="DO3591" t="str">
            <v>05</v>
          </cell>
        </row>
        <row r="3592">
          <cell r="DN3592" t="str">
            <v>0509</v>
          </cell>
          <cell r="DO3592" t="str">
            <v>05</v>
          </cell>
        </row>
        <row r="3593">
          <cell r="DN3593" t="str">
            <v>0510</v>
          </cell>
          <cell r="DO3593" t="str">
            <v>05</v>
          </cell>
        </row>
        <row r="3594">
          <cell r="DN3594" t="str">
            <v>0511</v>
          </cell>
          <cell r="DO3594" t="str">
            <v>05</v>
          </cell>
        </row>
        <row r="3595">
          <cell r="DN3595" t="str">
            <v>0512</v>
          </cell>
          <cell r="DO3595" t="str">
            <v>05</v>
          </cell>
        </row>
        <row r="3596">
          <cell r="DN3596" t="str">
            <v>0513</v>
          </cell>
          <cell r="DO3596" t="str">
            <v>05</v>
          </cell>
        </row>
        <row r="3597">
          <cell r="DN3597" t="str">
            <v>0514</v>
          </cell>
          <cell r="DO3597" t="str">
            <v>05</v>
          </cell>
        </row>
        <row r="3598">
          <cell r="DN3598" t="str">
            <v>0515</v>
          </cell>
          <cell r="DO3598" t="str">
            <v>05</v>
          </cell>
        </row>
        <row r="3599">
          <cell r="DN3599" t="str">
            <v>0516</v>
          </cell>
          <cell r="DO3599" t="str">
            <v>05</v>
          </cell>
        </row>
        <row r="3600">
          <cell r="DN3600" t="str">
            <v>0517</v>
          </cell>
          <cell r="DO3600" t="str">
            <v>05</v>
          </cell>
        </row>
        <row r="3601">
          <cell r="DN3601" t="str">
            <v>0518</v>
          </cell>
          <cell r="DO3601" t="str">
            <v>05</v>
          </cell>
        </row>
        <row r="3602">
          <cell r="DN3602" t="str">
            <v>0519</v>
          </cell>
          <cell r="DO3602" t="str">
            <v>05</v>
          </cell>
        </row>
        <row r="3603">
          <cell r="DN3603" t="str">
            <v>KIKI</v>
          </cell>
          <cell r="DO3603" t="str">
            <v>KI</v>
          </cell>
        </row>
        <row r="3604">
          <cell r="DN3604">
            <v>0</v>
          </cell>
          <cell r="DO3604">
            <v>0</v>
          </cell>
        </row>
        <row r="3605">
          <cell r="DN3605">
            <v>0</v>
          </cell>
          <cell r="DO3605">
            <v>0</v>
          </cell>
        </row>
        <row r="3606">
          <cell r="DN3606">
            <v>0</v>
          </cell>
          <cell r="DO3606">
            <v>0</v>
          </cell>
        </row>
        <row r="3607">
          <cell r="DN3607">
            <v>0</v>
          </cell>
          <cell r="DO3607">
            <v>0</v>
          </cell>
        </row>
        <row r="3608">
          <cell r="DN3608">
            <v>0</v>
          </cell>
          <cell r="DO3608">
            <v>0</v>
          </cell>
        </row>
        <row r="3609">
          <cell r="DN3609">
            <v>0</v>
          </cell>
          <cell r="DO3609">
            <v>0</v>
          </cell>
        </row>
        <row r="3610">
          <cell r="DN3610">
            <v>0</v>
          </cell>
          <cell r="DO3610">
            <v>0</v>
          </cell>
        </row>
        <row r="3611">
          <cell r="DN3611">
            <v>0</v>
          </cell>
          <cell r="DO3611">
            <v>0</v>
          </cell>
        </row>
        <row r="3612">
          <cell r="DN3612">
            <v>0</v>
          </cell>
          <cell r="DO3612">
            <v>0</v>
          </cell>
        </row>
        <row r="3613">
          <cell r="DN3613">
            <v>0</v>
          </cell>
          <cell r="DO3613">
            <v>0</v>
          </cell>
        </row>
        <row r="3614">
          <cell r="DN3614">
            <v>0</v>
          </cell>
          <cell r="DO3614">
            <v>0</v>
          </cell>
        </row>
        <row r="3615">
          <cell r="DN3615">
            <v>0</v>
          </cell>
          <cell r="DO3615">
            <v>0</v>
          </cell>
        </row>
        <row r="3616">
          <cell r="DN3616">
            <v>0</v>
          </cell>
          <cell r="DO3616">
            <v>0</v>
          </cell>
        </row>
        <row r="3617">
          <cell r="DN3617">
            <v>0</v>
          </cell>
          <cell r="DO3617">
            <v>0</v>
          </cell>
        </row>
        <row r="3618">
          <cell r="DN3618">
            <v>0</v>
          </cell>
          <cell r="DO3618">
            <v>0</v>
          </cell>
        </row>
        <row r="3619">
          <cell r="DN3619">
            <v>0</v>
          </cell>
          <cell r="DO3619">
            <v>0</v>
          </cell>
        </row>
        <row r="3620">
          <cell r="DN3620">
            <v>0</v>
          </cell>
          <cell r="DO3620">
            <v>0</v>
          </cell>
        </row>
        <row r="3621">
          <cell r="DN3621">
            <v>0</v>
          </cell>
          <cell r="DO3621">
            <v>0</v>
          </cell>
        </row>
        <row r="3622">
          <cell r="DN3622">
            <v>0</v>
          </cell>
          <cell r="DO3622">
            <v>0</v>
          </cell>
        </row>
        <row r="3623">
          <cell r="DN3623">
            <v>0</v>
          </cell>
          <cell r="DO3623">
            <v>0</v>
          </cell>
        </row>
        <row r="3624">
          <cell r="DN3624">
            <v>0</v>
          </cell>
          <cell r="DO3624">
            <v>0</v>
          </cell>
        </row>
        <row r="3625">
          <cell r="DN3625">
            <v>0</v>
          </cell>
          <cell r="DO3625">
            <v>0</v>
          </cell>
        </row>
        <row r="3626">
          <cell r="DN3626">
            <v>0</v>
          </cell>
          <cell r="DO3626">
            <v>0</v>
          </cell>
        </row>
        <row r="3627">
          <cell r="DN3627">
            <v>0</v>
          </cell>
          <cell r="DO3627">
            <v>0</v>
          </cell>
        </row>
        <row r="3628">
          <cell r="DN3628">
            <v>0</v>
          </cell>
          <cell r="DO3628">
            <v>0</v>
          </cell>
        </row>
        <row r="3629">
          <cell r="DN3629">
            <v>0</v>
          </cell>
          <cell r="DO3629">
            <v>0</v>
          </cell>
        </row>
        <row r="3630">
          <cell r="DN3630">
            <v>0</v>
          </cell>
          <cell r="DO3630">
            <v>0</v>
          </cell>
        </row>
        <row r="3631">
          <cell r="DN3631">
            <v>0</v>
          </cell>
          <cell r="DO3631">
            <v>0</v>
          </cell>
        </row>
        <row r="3632">
          <cell r="DN3632">
            <v>0</v>
          </cell>
          <cell r="DO3632">
            <v>0</v>
          </cell>
        </row>
        <row r="3633">
          <cell r="DN3633">
            <v>0</v>
          </cell>
          <cell r="DO3633">
            <v>0</v>
          </cell>
        </row>
        <row r="3634">
          <cell r="DN3634">
            <v>0</v>
          </cell>
          <cell r="DO3634">
            <v>0</v>
          </cell>
        </row>
        <row r="3635">
          <cell r="DN3635">
            <v>0</v>
          </cell>
          <cell r="DO3635">
            <v>0</v>
          </cell>
        </row>
        <row r="3636">
          <cell r="DN3636">
            <v>0</v>
          </cell>
          <cell r="DO3636">
            <v>0</v>
          </cell>
        </row>
        <row r="3637">
          <cell r="DN3637">
            <v>0</v>
          </cell>
          <cell r="DO3637">
            <v>0</v>
          </cell>
        </row>
        <row r="3638">
          <cell r="DN3638">
            <v>0</v>
          </cell>
          <cell r="DO3638">
            <v>0</v>
          </cell>
        </row>
        <row r="3639">
          <cell r="DN3639">
            <v>0</v>
          </cell>
          <cell r="DO3639">
            <v>0</v>
          </cell>
        </row>
        <row r="3640">
          <cell r="DN3640">
            <v>0</v>
          </cell>
          <cell r="DO3640">
            <v>0</v>
          </cell>
        </row>
        <row r="3641">
          <cell r="DN3641">
            <v>0</v>
          </cell>
          <cell r="DO3641">
            <v>0</v>
          </cell>
        </row>
        <row r="3642">
          <cell r="DN3642">
            <v>0</v>
          </cell>
          <cell r="DO3642">
            <v>0</v>
          </cell>
        </row>
        <row r="3643">
          <cell r="DN3643">
            <v>0</v>
          </cell>
          <cell r="DO3643">
            <v>0</v>
          </cell>
        </row>
        <row r="3644">
          <cell r="DN3644">
            <v>0</v>
          </cell>
          <cell r="DO3644">
            <v>0</v>
          </cell>
        </row>
        <row r="3645">
          <cell r="DN3645">
            <v>0</v>
          </cell>
          <cell r="DO3645">
            <v>0</v>
          </cell>
        </row>
        <row r="3646">
          <cell r="DN3646">
            <v>0</v>
          </cell>
          <cell r="DO3646">
            <v>0</v>
          </cell>
        </row>
        <row r="3647">
          <cell r="DN3647">
            <v>0</v>
          </cell>
          <cell r="DO3647">
            <v>0</v>
          </cell>
        </row>
        <row r="3648">
          <cell r="DN3648">
            <v>0</v>
          </cell>
          <cell r="DO3648">
            <v>0</v>
          </cell>
        </row>
        <row r="3649">
          <cell r="DN3649">
            <v>0</v>
          </cell>
          <cell r="DO3649">
            <v>0</v>
          </cell>
        </row>
        <row r="3650">
          <cell r="DN3650">
            <v>0</v>
          </cell>
          <cell r="DO3650">
            <v>0</v>
          </cell>
        </row>
        <row r="3651">
          <cell r="DN3651">
            <v>0</v>
          </cell>
          <cell r="DO3651">
            <v>0</v>
          </cell>
        </row>
        <row r="3652">
          <cell r="DN3652">
            <v>0</v>
          </cell>
          <cell r="DO3652">
            <v>0</v>
          </cell>
        </row>
        <row r="3653">
          <cell r="DN3653">
            <v>0</v>
          </cell>
          <cell r="DO3653">
            <v>0</v>
          </cell>
        </row>
        <row r="3654">
          <cell r="DN3654">
            <v>0</v>
          </cell>
          <cell r="DO3654">
            <v>0</v>
          </cell>
        </row>
        <row r="3655">
          <cell r="DN3655">
            <v>0</v>
          </cell>
          <cell r="DO3655">
            <v>0</v>
          </cell>
        </row>
        <row r="3656">
          <cell r="DN3656">
            <v>0</v>
          </cell>
          <cell r="DO3656">
            <v>0</v>
          </cell>
        </row>
        <row r="3657">
          <cell r="DN3657">
            <v>0</v>
          </cell>
          <cell r="DO3657">
            <v>0</v>
          </cell>
        </row>
        <row r="3658">
          <cell r="DN3658">
            <v>0</v>
          </cell>
          <cell r="DO3658">
            <v>0</v>
          </cell>
        </row>
        <row r="3659">
          <cell r="DN3659">
            <v>0</v>
          </cell>
          <cell r="DO3659">
            <v>0</v>
          </cell>
        </row>
        <row r="3660">
          <cell r="DN3660">
            <v>0</v>
          </cell>
          <cell r="DO3660">
            <v>0</v>
          </cell>
        </row>
        <row r="3661">
          <cell r="DN3661">
            <v>0</v>
          </cell>
          <cell r="DO3661">
            <v>0</v>
          </cell>
        </row>
        <row r="3662">
          <cell r="DN3662">
            <v>0</v>
          </cell>
          <cell r="DO3662">
            <v>0</v>
          </cell>
        </row>
        <row r="3663">
          <cell r="DN3663">
            <v>0</v>
          </cell>
          <cell r="DO3663">
            <v>0</v>
          </cell>
        </row>
        <row r="3664">
          <cell r="DN3664">
            <v>0</v>
          </cell>
          <cell r="DO3664">
            <v>0</v>
          </cell>
        </row>
        <row r="3665">
          <cell r="DN3665">
            <v>0</v>
          </cell>
          <cell r="DO3665">
            <v>0</v>
          </cell>
        </row>
        <row r="3666">
          <cell r="DN3666">
            <v>0</v>
          </cell>
          <cell r="DO3666">
            <v>0</v>
          </cell>
        </row>
        <row r="3667">
          <cell r="DN3667">
            <v>0</v>
          </cell>
          <cell r="DO3667">
            <v>0</v>
          </cell>
        </row>
        <row r="3668">
          <cell r="DN3668">
            <v>0</v>
          </cell>
          <cell r="DO3668">
            <v>0</v>
          </cell>
        </row>
        <row r="3669">
          <cell r="DN3669">
            <v>0</v>
          </cell>
          <cell r="DO3669">
            <v>0</v>
          </cell>
        </row>
        <row r="3670">
          <cell r="DN3670">
            <v>0</v>
          </cell>
          <cell r="DO3670">
            <v>0</v>
          </cell>
        </row>
        <row r="3671">
          <cell r="DN3671">
            <v>0</v>
          </cell>
          <cell r="DO3671">
            <v>0</v>
          </cell>
        </row>
        <row r="3672">
          <cell r="DN3672">
            <v>0</v>
          </cell>
          <cell r="DO3672">
            <v>0</v>
          </cell>
        </row>
        <row r="3673">
          <cell r="DN3673">
            <v>0</v>
          </cell>
          <cell r="DO3673">
            <v>0</v>
          </cell>
        </row>
        <row r="3674">
          <cell r="DN3674">
            <v>0</v>
          </cell>
          <cell r="DO3674">
            <v>0</v>
          </cell>
        </row>
        <row r="3675">
          <cell r="DN3675">
            <v>0</v>
          </cell>
          <cell r="DO3675">
            <v>0</v>
          </cell>
        </row>
        <row r="3676">
          <cell r="DN3676">
            <v>0</v>
          </cell>
          <cell r="DO3676">
            <v>0</v>
          </cell>
        </row>
        <row r="3677">
          <cell r="DN3677">
            <v>0</v>
          </cell>
          <cell r="DO3677">
            <v>0</v>
          </cell>
        </row>
        <row r="3678">
          <cell r="DN3678">
            <v>0</v>
          </cell>
          <cell r="DO3678">
            <v>0</v>
          </cell>
        </row>
        <row r="3679">
          <cell r="DN3679">
            <v>0</v>
          </cell>
          <cell r="DO3679">
            <v>0</v>
          </cell>
        </row>
        <row r="3680">
          <cell r="DN3680">
            <v>0</v>
          </cell>
          <cell r="DO3680">
            <v>0</v>
          </cell>
        </row>
        <row r="3681">
          <cell r="DN3681">
            <v>0</v>
          </cell>
          <cell r="DO3681">
            <v>0</v>
          </cell>
        </row>
        <row r="3682">
          <cell r="DN3682">
            <v>0</v>
          </cell>
          <cell r="DO3682">
            <v>0</v>
          </cell>
        </row>
        <row r="3683">
          <cell r="DN3683">
            <v>0</v>
          </cell>
          <cell r="DO3683">
            <v>0</v>
          </cell>
        </row>
        <row r="3684">
          <cell r="DN3684">
            <v>0</v>
          </cell>
          <cell r="DO3684">
            <v>0</v>
          </cell>
        </row>
        <row r="3685">
          <cell r="DN3685">
            <v>0</v>
          </cell>
          <cell r="DO3685">
            <v>0</v>
          </cell>
        </row>
        <row r="3686">
          <cell r="DN3686">
            <v>0</v>
          </cell>
          <cell r="DO3686">
            <v>0</v>
          </cell>
        </row>
        <row r="3687">
          <cell r="DN3687">
            <v>0</v>
          </cell>
          <cell r="DO3687">
            <v>0</v>
          </cell>
        </row>
        <row r="3688">
          <cell r="DN3688">
            <v>0</v>
          </cell>
          <cell r="DO3688">
            <v>0</v>
          </cell>
        </row>
        <row r="3689">
          <cell r="DN3689">
            <v>0</v>
          </cell>
          <cell r="DO3689">
            <v>0</v>
          </cell>
        </row>
        <row r="3690">
          <cell r="DN3690">
            <v>0</v>
          </cell>
          <cell r="DO3690">
            <v>0</v>
          </cell>
        </row>
        <row r="3691">
          <cell r="DN3691">
            <v>0</v>
          </cell>
          <cell r="DO3691">
            <v>0</v>
          </cell>
        </row>
        <row r="3692">
          <cell r="DN3692">
            <v>0</v>
          </cell>
          <cell r="DO3692">
            <v>0</v>
          </cell>
        </row>
        <row r="3693">
          <cell r="DN3693">
            <v>0</v>
          </cell>
          <cell r="DO3693">
            <v>0</v>
          </cell>
        </row>
        <row r="3694">
          <cell r="DN3694">
            <v>0</v>
          </cell>
          <cell r="DO3694">
            <v>0</v>
          </cell>
        </row>
        <row r="3695">
          <cell r="DN3695">
            <v>0</v>
          </cell>
          <cell r="DO3695">
            <v>0</v>
          </cell>
        </row>
        <row r="3696">
          <cell r="DN3696">
            <v>0</v>
          </cell>
          <cell r="DO3696">
            <v>0</v>
          </cell>
        </row>
        <row r="3697">
          <cell r="DN3697">
            <v>0</v>
          </cell>
          <cell r="DO3697">
            <v>0</v>
          </cell>
        </row>
        <row r="3698">
          <cell r="DN3698">
            <v>0</v>
          </cell>
          <cell r="DO3698">
            <v>0</v>
          </cell>
        </row>
        <row r="3699">
          <cell r="DN3699">
            <v>0</v>
          </cell>
          <cell r="DO3699">
            <v>0</v>
          </cell>
        </row>
        <row r="3700">
          <cell r="DN3700">
            <v>0</v>
          </cell>
          <cell r="DO3700">
            <v>0</v>
          </cell>
        </row>
        <row r="3701">
          <cell r="DN3701">
            <v>0</v>
          </cell>
          <cell r="DO3701">
            <v>0</v>
          </cell>
        </row>
        <row r="3702">
          <cell r="DN3702">
            <v>0</v>
          </cell>
          <cell r="DO3702">
            <v>0</v>
          </cell>
        </row>
        <row r="3703">
          <cell r="DN3703">
            <v>0</v>
          </cell>
          <cell r="DO3703">
            <v>0</v>
          </cell>
        </row>
        <row r="3704">
          <cell r="DN3704">
            <v>0</v>
          </cell>
          <cell r="DO3704">
            <v>0</v>
          </cell>
        </row>
        <row r="3705">
          <cell r="DN3705">
            <v>0</v>
          </cell>
          <cell r="DO3705">
            <v>0</v>
          </cell>
        </row>
        <row r="3706">
          <cell r="DN3706">
            <v>0</v>
          </cell>
          <cell r="DO3706">
            <v>0</v>
          </cell>
        </row>
        <row r="3707">
          <cell r="DN3707">
            <v>0</v>
          </cell>
          <cell r="DO3707">
            <v>0</v>
          </cell>
        </row>
        <row r="3708">
          <cell r="DN3708">
            <v>0</v>
          </cell>
          <cell r="DO3708">
            <v>0</v>
          </cell>
        </row>
        <row r="3709">
          <cell r="DN3709">
            <v>0</v>
          </cell>
          <cell r="DO3709">
            <v>0</v>
          </cell>
        </row>
        <row r="3710">
          <cell r="DN3710">
            <v>0</v>
          </cell>
          <cell r="DO3710">
            <v>0</v>
          </cell>
        </row>
        <row r="3711">
          <cell r="DN3711">
            <v>0</v>
          </cell>
          <cell r="DO3711">
            <v>0</v>
          </cell>
        </row>
        <row r="3712">
          <cell r="DN3712">
            <v>0</v>
          </cell>
          <cell r="DO3712">
            <v>0</v>
          </cell>
        </row>
        <row r="3713">
          <cell r="DN3713">
            <v>0</v>
          </cell>
          <cell r="DO3713">
            <v>0</v>
          </cell>
        </row>
        <row r="3714">
          <cell r="DN3714">
            <v>0</v>
          </cell>
          <cell r="DO3714">
            <v>0</v>
          </cell>
        </row>
        <row r="3715">
          <cell r="DN3715">
            <v>0</v>
          </cell>
          <cell r="DO3715">
            <v>0</v>
          </cell>
        </row>
        <row r="3716">
          <cell r="DN3716">
            <v>0</v>
          </cell>
          <cell r="DO3716">
            <v>0</v>
          </cell>
        </row>
        <row r="3717">
          <cell r="DN3717">
            <v>0</v>
          </cell>
          <cell r="DO3717">
            <v>0</v>
          </cell>
        </row>
        <row r="3718">
          <cell r="DN3718">
            <v>0</v>
          </cell>
          <cell r="DO3718">
            <v>0</v>
          </cell>
        </row>
        <row r="3719">
          <cell r="DN3719">
            <v>0</v>
          </cell>
          <cell r="DO3719">
            <v>0</v>
          </cell>
        </row>
        <row r="3720">
          <cell r="DN3720">
            <v>0</v>
          </cell>
          <cell r="DO3720">
            <v>0</v>
          </cell>
        </row>
        <row r="3721">
          <cell r="DN3721">
            <v>0</v>
          </cell>
          <cell r="DO3721">
            <v>0</v>
          </cell>
        </row>
        <row r="3722">
          <cell r="DN3722">
            <v>0</v>
          </cell>
          <cell r="DO3722">
            <v>0</v>
          </cell>
        </row>
        <row r="3723">
          <cell r="DN3723">
            <v>0</v>
          </cell>
          <cell r="DO3723">
            <v>0</v>
          </cell>
        </row>
        <row r="3724">
          <cell r="DN3724">
            <v>0</v>
          </cell>
          <cell r="DO3724">
            <v>0</v>
          </cell>
        </row>
        <row r="3725">
          <cell r="DN3725">
            <v>0</v>
          </cell>
          <cell r="DO3725">
            <v>0</v>
          </cell>
        </row>
        <row r="3726">
          <cell r="DN3726">
            <v>0</v>
          </cell>
          <cell r="DO3726">
            <v>0</v>
          </cell>
        </row>
        <row r="3727">
          <cell r="DN3727">
            <v>0</v>
          </cell>
          <cell r="DO3727">
            <v>0</v>
          </cell>
        </row>
        <row r="3728">
          <cell r="DN3728">
            <v>0</v>
          </cell>
          <cell r="DO3728">
            <v>0</v>
          </cell>
        </row>
        <row r="3729">
          <cell r="DN3729">
            <v>0</v>
          </cell>
          <cell r="DO3729">
            <v>0</v>
          </cell>
        </row>
        <row r="3730">
          <cell r="DN3730">
            <v>0</v>
          </cell>
          <cell r="DO3730">
            <v>0</v>
          </cell>
        </row>
        <row r="3731">
          <cell r="DN3731">
            <v>0</v>
          </cell>
          <cell r="DO3731">
            <v>0</v>
          </cell>
        </row>
        <row r="3732">
          <cell r="DN3732">
            <v>0</v>
          </cell>
          <cell r="DO3732">
            <v>0</v>
          </cell>
        </row>
        <row r="3733">
          <cell r="DN3733">
            <v>0</v>
          </cell>
          <cell r="DO3733">
            <v>0</v>
          </cell>
        </row>
        <row r="3734">
          <cell r="DN3734">
            <v>0</v>
          </cell>
          <cell r="DO3734">
            <v>0</v>
          </cell>
        </row>
        <row r="3735">
          <cell r="DN3735">
            <v>0</v>
          </cell>
          <cell r="DO3735">
            <v>0</v>
          </cell>
        </row>
        <row r="3736">
          <cell r="DN3736">
            <v>0</v>
          </cell>
          <cell r="DO3736">
            <v>0</v>
          </cell>
        </row>
        <row r="3737">
          <cell r="DN3737">
            <v>0</v>
          </cell>
          <cell r="DO3737">
            <v>0</v>
          </cell>
        </row>
        <row r="3738">
          <cell r="DN3738">
            <v>0</v>
          </cell>
          <cell r="DO3738">
            <v>0</v>
          </cell>
        </row>
        <row r="3739">
          <cell r="DN3739">
            <v>0</v>
          </cell>
          <cell r="DO3739">
            <v>0</v>
          </cell>
        </row>
        <row r="3740">
          <cell r="DN3740">
            <v>0</v>
          </cell>
          <cell r="DO3740">
            <v>0</v>
          </cell>
        </row>
        <row r="3741">
          <cell r="DN3741">
            <v>0</v>
          </cell>
          <cell r="DO3741">
            <v>0</v>
          </cell>
        </row>
        <row r="3742">
          <cell r="DN3742">
            <v>0</v>
          </cell>
          <cell r="DO3742">
            <v>0</v>
          </cell>
        </row>
        <row r="3743">
          <cell r="DN3743">
            <v>0</v>
          </cell>
          <cell r="DO3743">
            <v>0</v>
          </cell>
        </row>
        <row r="3744">
          <cell r="DN3744">
            <v>0</v>
          </cell>
          <cell r="DO3744">
            <v>0</v>
          </cell>
        </row>
        <row r="3745">
          <cell r="DN3745">
            <v>0</v>
          </cell>
          <cell r="DO3745">
            <v>0</v>
          </cell>
        </row>
        <row r="3746">
          <cell r="DN3746">
            <v>0</v>
          </cell>
          <cell r="DO3746">
            <v>0</v>
          </cell>
        </row>
        <row r="3747">
          <cell r="DN3747">
            <v>0</v>
          </cell>
          <cell r="DO3747">
            <v>0</v>
          </cell>
        </row>
        <row r="3748">
          <cell r="DN3748">
            <v>0</v>
          </cell>
          <cell r="DO3748">
            <v>0</v>
          </cell>
        </row>
        <row r="3749">
          <cell r="DN3749">
            <v>0</v>
          </cell>
          <cell r="DO3749">
            <v>0</v>
          </cell>
        </row>
        <row r="3750">
          <cell r="DN3750">
            <v>0</v>
          </cell>
          <cell r="DO3750">
            <v>0</v>
          </cell>
        </row>
        <row r="3751">
          <cell r="DN3751">
            <v>0</v>
          </cell>
          <cell r="DO3751">
            <v>0</v>
          </cell>
        </row>
        <row r="3752">
          <cell r="DN3752">
            <v>0</v>
          </cell>
          <cell r="DO3752">
            <v>0</v>
          </cell>
        </row>
        <row r="3753">
          <cell r="DN3753">
            <v>0</v>
          </cell>
          <cell r="DO3753">
            <v>0</v>
          </cell>
        </row>
        <row r="3754">
          <cell r="DN3754">
            <v>0</v>
          </cell>
          <cell r="DO3754">
            <v>0</v>
          </cell>
        </row>
        <row r="3755">
          <cell r="DN3755">
            <v>0</v>
          </cell>
          <cell r="DO3755">
            <v>0</v>
          </cell>
        </row>
        <row r="3756">
          <cell r="DN3756">
            <v>0</v>
          </cell>
          <cell r="DO3756">
            <v>0</v>
          </cell>
        </row>
        <row r="3757">
          <cell r="DN3757">
            <v>0</v>
          </cell>
          <cell r="DO3757">
            <v>0</v>
          </cell>
        </row>
        <row r="3758">
          <cell r="DN3758">
            <v>0</v>
          </cell>
          <cell r="DO3758">
            <v>0</v>
          </cell>
        </row>
        <row r="3759">
          <cell r="DN3759">
            <v>0</v>
          </cell>
          <cell r="DO3759">
            <v>0</v>
          </cell>
        </row>
        <row r="3760">
          <cell r="DN3760">
            <v>0</v>
          </cell>
          <cell r="DO3760">
            <v>0</v>
          </cell>
        </row>
        <row r="3761">
          <cell r="DN3761">
            <v>0</v>
          </cell>
          <cell r="DO3761">
            <v>0</v>
          </cell>
        </row>
        <row r="3762">
          <cell r="DN3762">
            <v>0</v>
          </cell>
          <cell r="DO3762">
            <v>0</v>
          </cell>
        </row>
        <row r="3763">
          <cell r="DN3763">
            <v>0</v>
          </cell>
          <cell r="DO3763">
            <v>0</v>
          </cell>
        </row>
        <row r="3764">
          <cell r="DN3764">
            <v>0</v>
          </cell>
          <cell r="DO3764">
            <v>0</v>
          </cell>
        </row>
        <row r="3765">
          <cell r="DN3765">
            <v>0</v>
          </cell>
          <cell r="DO3765">
            <v>0</v>
          </cell>
        </row>
        <row r="3766">
          <cell r="DN3766">
            <v>0</v>
          </cell>
          <cell r="DO3766">
            <v>0</v>
          </cell>
        </row>
        <row r="3767">
          <cell r="DN3767">
            <v>0</v>
          </cell>
          <cell r="DO3767">
            <v>0</v>
          </cell>
        </row>
        <row r="3768">
          <cell r="DN3768">
            <v>0</v>
          </cell>
          <cell r="DO3768">
            <v>0</v>
          </cell>
        </row>
        <row r="3769">
          <cell r="DN3769">
            <v>0</v>
          </cell>
          <cell r="DO3769">
            <v>0</v>
          </cell>
        </row>
        <row r="3770">
          <cell r="DN3770">
            <v>0</v>
          </cell>
          <cell r="DO3770">
            <v>0</v>
          </cell>
        </row>
        <row r="3771">
          <cell r="DN3771">
            <v>0</v>
          </cell>
          <cell r="DO3771">
            <v>0</v>
          </cell>
        </row>
        <row r="3772">
          <cell r="DN3772">
            <v>0</v>
          </cell>
          <cell r="DO3772">
            <v>0</v>
          </cell>
        </row>
        <row r="3773">
          <cell r="DN3773">
            <v>0</v>
          </cell>
          <cell r="DO3773">
            <v>0</v>
          </cell>
        </row>
        <row r="3774">
          <cell r="DN3774">
            <v>0</v>
          </cell>
          <cell r="DO3774">
            <v>0</v>
          </cell>
        </row>
        <row r="3775">
          <cell r="DN3775">
            <v>0</v>
          </cell>
          <cell r="DO3775">
            <v>0</v>
          </cell>
        </row>
        <row r="3776">
          <cell r="DN3776">
            <v>0</v>
          </cell>
          <cell r="DO3776">
            <v>0</v>
          </cell>
        </row>
        <row r="3777">
          <cell r="DN3777">
            <v>0</v>
          </cell>
          <cell r="DO3777">
            <v>0</v>
          </cell>
        </row>
        <row r="3778">
          <cell r="DN3778">
            <v>0</v>
          </cell>
          <cell r="DO3778">
            <v>0</v>
          </cell>
        </row>
        <row r="3779">
          <cell r="DN3779">
            <v>0</v>
          </cell>
          <cell r="DO3779">
            <v>0</v>
          </cell>
        </row>
        <row r="3780">
          <cell r="DN3780">
            <v>0</v>
          </cell>
          <cell r="DO3780">
            <v>0</v>
          </cell>
        </row>
        <row r="3781">
          <cell r="DN3781">
            <v>0</v>
          </cell>
          <cell r="DO3781">
            <v>0</v>
          </cell>
        </row>
        <row r="3782">
          <cell r="DN3782">
            <v>0</v>
          </cell>
          <cell r="DO3782">
            <v>0</v>
          </cell>
        </row>
        <row r="3783">
          <cell r="DN3783">
            <v>0</v>
          </cell>
          <cell r="DO3783">
            <v>0</v>
          </cell>
        </row>
        <row r="3784">
          <cell r="DN3784">
            <v>0</v>
          </cell>
          <cell r="DO3784">
            <v>0</v>
          </cell>
        </row>
        <row r="3785">
          <cell r="DN3785">
            <v>0</v>
          </cell>
          <cell r="DO3785">
            <v>0</v>
          </cell>
        </row>
        <row r="3786">
          <cell r="DN3786">
            <v>0</v>
          </cell>
          <cell r="DO3786">
            <v>0</v>
          </cell>
        </row>
        <row r="3787">
          <cell r="DN3787">
            <v>0</v>
          </cell>
          <cell r="DO3787">
            <v>0</v>
          </cell>
        </row>
        <row r="3788">
          <cell r="DN3788">
            <v>0</v>
          </cell>
          <cell r="DO3788">
            <v>0</v>
          </cell>
        </row>
        <row r="3789">
          <cell r="DN3789">
            <v>0</v>
          </cell>
          <cell r="DO3789">
            <v>0</v>
          </cell>
        </row>
        <row r="3790">
          <cell r="DN3790">
            <v>0</v>
          </cell>
          <cell r="DO3790">
            <v>0</v>
          </cell>
        </row>
        <row r="3791">
          <cell r="DN3791">
            <v>0</v>
          </cell>
          <cell r="DO3791">
            <v>0</v>
          </cell>
        </row>
        <row r="3792">
          <cell r="DN3792">
            <v>0</v>
          </cell>
          <cell r="DO3792">
            <v>0</v>
          </cell>
        </row>
        <row r="3793">
          <cell r="DN3793">
            <v>0</v>
          </cell>
          <cell r="DO3793">
            <v>0</v>
          </cell>
        </row>
        <row r="3794">
          <cell r="DN3794">
            <v>0</v>
          </cell>
          <cell r="DO3794">
            <v>0</v>
          </cell>
        </row>
        <row r="3795">
          <cell r="DN3795">
            <v>0</v>
          </cell>
          <cell r="DO3795">
            <v>0</v>
          </cell>
        </row>
        <row r="3796">
          <cell r="DN3796">
            <v>0</v>
          </cell>
          <cell r="DO3796">
            <v>0</v>
          </cell>
        </row>
        <row r="3797">
          <cell r="DN3797">
            <v>0</v>
          </cell>
          <cell r="DO3797">
            <v>0</v>
          </cell>
        </row>
        <row r="3798">
          <cell r="DN3798">
            <v>0</v>
          </cell>
          <cell r="DO3798">
            <v>0</v>
          </cell>
        </row>
        <row r="3799">
          <cell r="DN3799">
            <v>0</v>
          </cell>
          <cell r="DO3799">
            <v>0</v>
          </cell>
        </row>
        <row r="3800">
          <cell r="DN3800">
            <v>0</v>
          </cell>
          <cell r="DO3800">
            <v>0</v>
          </cell>
        </row>
        <row r="3801">
          <cell r="DN3801">
            <v>0</v>
          </cell>
          <cell r="DO3801">
            <v>0</v>
          </cell>
        </row>
        <row r="3802">
          <cell r="DN3802">
            <v>0</v>
          </cell>
          <cell r="DO3802">
            <v>0</v>
          </cell>
        </row>
        <row r="3803">
          <cell r="DN3803">
            <v>0</v>
          </cell>
          <cell r="DO3803">
            <v>0</v>
          </cell>
        </row>
        <row r="3804">
          <cell r="DN3804">
            <v>0</v>
          </cell>
          <cell r="DO3804">
            <v>0</v>
          </cell>
        </row>
        <row r="3805">
          <cell r="DN3805">
            <v>0</v>
          </cell>
          <cell r="DO3805">
            <v>0</v>
          </cell>
        </row>
        <row r="3806">
          <cell r="DN3806">
            <v>0</v>
          </cell>
          <cell r="DO3806">
            <v>0</v>
          </cell>
        </row>
        <row r="3807">
          <cell r="DN3807">
            <v>0</v>
          </cell>
          <cell r="DO3807">
            <v>0</v>
          </cell>
        </row>
        <row r="3808">
          <cell r="DN3808">
            <v>0</v>
          </cell>
          <cell r="DO3808">
            <v>0</v>
          </cell>
        </row>
        <row r="3809">
          <cell r="DN3809">
            <v>0</v>
          </cell>
          <cell r="DO3809">
            <v>0</v>
          </cell>
        </row>
        <row r="3810">
          <cell r="DN3810">
            <v>0</v>
          </cell>
          <cell r="DO3810">
            <v>0</v>
          </cell>
        </row>
        <row r="3811">
          <cell r="DN3811">
            <v>0</v>
          </cell>
          <cell r="DO3811">
            <v>0</v>
          </cell>
        </row>
        <row r="3812">
          <cell r="DN3812">
            <v>0</v>
          </cell>
          <cell r="DO3812">
            <v>0</v>
          </cell>
        </row>
        <row r="3813">
          <cell r="DN3813">
            <v>0</v>
          </cell>
          <cell r="DO3813">
            <v>0</v>
          </cell>
        </row>
        <row r="3814">
          <cell r="DN3814">
            <v>0</v>
          </cell>
          <cell r="DO3814">
            <v>0</v>
          </cell>
        </row>
        <row r="3815">
          <cell r="DN3815">
            <v>0</v>
          </cell>
          <cell r="DO3815">
            <v>0</v>
          </cell>
        </row>
        <row r="3816">
          <cell r="DN3816">
            <v>0</v>
          </cell>
          <cell r="DO3816">
            <v>0</v>
          </cell>
        </row>
        <row r="3817">
          <cell r="DN3817">
            <v>0</v>
          </cell>
          <cell r="DO3817">
            <v>0</v>
          </cell>
        </row>
        <row r="3818">
          <cell r="DN3818">
            <v>0</v>
          </cell>
          <cell r="DO3818">
            <v>0</v>
          </cell>
        </row>
        <row r="3819">
          <cell r="DN3819">
            <v>0</v>
          </cell>
          <cell r="DO3819">
            <v>0</v>
          </cell>
        </row>
        <row r="3820">
          <cell r="DN3820">
            <v>0</v>
          </cell>
          <cell r="DO3820">
            <v>0</v>
          </cell>
        </row>
        <row r="3821">
          <cell r="DN3821">
            <v>0</v>
          </cell>
          <cell r="DO3821">
            <v>0</v>
          </cell>
        </row>
        <row r="3822">
          <cell r="DN3822">
            <v>0</v>
          </cell>
          <cell r="DO3822">
            <v>0</v>
          </cell>
        </row>
        <row r="3823">
          <cell r="DN3823">
            <v>0</v>
          </cell>
          <cell r="DO3823">
            <v>0</v>
          </cell>
        </row>
        <row r="3824">
          <cell r="DN3824">
            <v>0</v>
          </cell>
          <cell r="DO3824">
            <v>0</v>
          </cell>
        </row>
        <row r="3825">
          <cell r="DN3825">
            <v>0</v>
          </cell>
          <cell r="DO3825">
            <v>0</v>
          </cell>
        </row>
        <row r="3826">
          <cell r="DN3826">
            <v>0</v>
          </cell>
          <cell r="DO3826">
            <v>0</v>
          </cell>
        </row>
        <row r="3827">
          <cell r="DN3827">
            <v>0</v>
          </cell>
          <cell r="DO3827">
            <v>0</v>
          </cell>
        </row>
        <row r="3828">
          <cell r="DN3828">
            <v>0</v>
          </cell>
          <cell r="DO3828">
            <v>0</v>
          </cell>
        </row>
        <row r="3829">
          <cell r="DN3829">
            <v>0</v>
          </cell>
          <cell r="DO3829">
            <v>0</v>
          </cell>
        </row>
        <row r="3830">
          <cell r="DN3830">
            <v>0</v>
          </cell>
          <cell r="DO3830">
            <v>0</v>
          </cell>
        </row>
        <row r="3831">
          <cell r="DN3831">
            <v>0</v>
          </cell>
          <cell r="DO3831">
            <v>0</v>
          </cell>
        </row>
        <row r="3832">
          <cell r="DN3832">
            <v>0</v>
          </cell>
          <cell r="DO3832">
            <v>0</v>
          </cell>
        </row>
        <row r="3833">
          <cell r="DN3833">
            <v>0</v>
          </cell>
          <cell r="DO3833">
            <v>0</v>
          </cell>
        </row>
        <row r="3834">
          <cell r="DN3834">
            <v>0</v>
          </cell>
          <cell r="DO3834">
            <v>0</v>
          </cell>
        </row>
        <row r="3835">
          <cell r="DN3835">
            <v>0</v>
          </cell>
          <cell r="DO3835">
            <v>0</v>
          </cell>
        </row>
        <row r="3836">
          <cell r="DN3836">
            <v>0</v>
          </cell>
          <cell r="DO3836">
            <v>0</v>
          </cell>
        </row>
        <row r="3837">
          <cell r="DN3837">
            <v>0</v>
          </cell>
          <cell r="DO3837">
            <v>0</v>
          </cell>
        </row>
        <row r="3838">
          <cell r="DN3838">
            <v>0</v>
          </cell>
          <cell r="DO3838">
            <v>0</v>
          </cell>
        </row>
        <row r="3839">
          <cell r="DN3839">
            <v>0</v>
          </cell>
          <cell r="DO3839">
            <v>0</v>
          </cell>
        </row>
        <row r="3840">
          <cell r="DN3840">
            <v>0</v>
          </cell>
          <cell r="DO3840">
            <v>0</v>
          </cell>
        </row>
        <row r="3841">
          <cell r="DN3841">
            <v>0</v>
          </cell>
          <cell r="DO3841">
            <v>0</v>
          </cell>
        </row>
        <row r="3842">
          <cell r="DN3842">
            <v>0</v>
          </cell>
          <cell r="DO3842">
            <v>0</v>
          </cell>
        </row>
        <row r="3843">
          <cell r="DN3843">
            <v>0</v>
          </cell>
          <cell r="DO3843">
            <v>0</v>
          </cell>
        </row>
        <row r="3844">
          <cell r="DN3844">
            <v>0</v>
          </cell>
          <cell r="DO3844">
            <v>0</v>
          </cell>
        </row>
        <row r="3845">
          <cell r="DN3845">
            <v>0</v>
          </cell>
          <cell r="DO3845">
            <v>0</v>
          </cell>
        </row>
        <row r="3846">
          <cell r="DN3846">
            <v>0</v>
          </cell>
          <cell r="DO3846">
            <v>0</v>
          </cell>
        </row>
        <row r="3847">
          <cell r="DN3847">
            <v>0</v>
          </cell>
          <cell r="DO3847">
            <v>0</v>
          </cell>
        </row>
        <row r="3848">
          <cell r="DN3848">
            <v>0</v>
          </cell>
          <cell r="DO3848">
            <v>0</v>
          </cell>
        </row>
        <row r="3849">
          <cell r="DN3849">
            <v>0</v>
          </cell>
          <cell r="DO3849">
            <v>0</v>
          </cell>
        </row>
        <row r="3850">
          <cell r="DN3850">
            <v>0</v>
          </cell>
          <cell r="DO3850">
            <v>0</v>
          </cell>
        </row>
        <row r="3851">
          <cell r="DN3851">
            <v>0</v>
          </cell>
          <cell r="DO3851">
            <v>0</v>
          </cell>
        </row>
        <row r="3852">
          <cell r="DN3852">
            <v>0</v>
          </cell>
          <cell r="DO3852">
            <v>0</v>
          </cell>
        </row>
        <row r="3853">
          <cell r="DN3853">
            <v>0</v>
          </cell>
          <cell r="DO3853">
            <v>0</v>
          </cell>
        </row>
        <row r="3854">
          <cell r="DN3854">
            <v>0</v>
          </cell>
          <cell r="DO3854">
            <v>0</v>
          </cell>
        </row>
        <row r="3855">
          <cell r="DN3855">
            <v>0</v>
          </cell>
          <cell r="DO3855">
            <v>0</v>
          </cell>
        </row>
        <row r="3856">
          <cell r="DN3856">
            <v>0</v>
          </cell>
          <cell r="DO3856">
            <v>0</v>
          </cell>
        </row>
        <row r="3857">
          <cell r="DN3857">
            <v>0</v>
          </cell>
          <cell r="DO3857">
            <v>0</v>
          </cell>
        </row>
        <row r="3858">
          <cell r="DN3858">
            <v>0</v>
          </cell>
          <cell r="DO3858">
            <v>0</v>
          </cell>
        </row>
        <row r="3859">
          <cell r="DN3859">
            <v>0</v>
          </cell>
          <cell r="DO3859">
            <v>0</v>
          </cell>
        </row>
        <row r="3860">
          <cell r="DN3860">
            <v>0</v>
          </cell>
          <cell r="DO3860">
            <v>0</v>
          </cell>
        </row>
        <row r="3861">
          <cell r="DN3861">
            <v>0</v>
          </cell>
          <cell r="DO3861">
            <v>0</v>
          </cell>
        </row>
        <row r="3862">
          <cell r="DN3862">
            <v>0</v>
          </cell>
          <cell r="DO3862">
            <v>0</v>
          </cell>
        </row>
        <row r="3863">
          <cell r="DN3863">
            <v>0</v>
          </cell>
          <cell r="DO3863">
            <v>0</v>
          </cell>
        </row>
        <row r="3864">
          <cell r="DN3864">
            <v>0</v>
          </cell>
          <cell r="DO3864">
            <v>0</v>
          </cell>
        </row>
        <row r="3865">
          <cell r="DN3865">
            <v>0</v>
          </cell>
          <cell r="DO3865">
            <v>0</v>
          </cell>
        </row>
        <row r="3866">
          <cell r="DN3866">
            <v>0</v>
          </cell>
          <cell r="DO3866">
            <v>0</v>
          </cell>
        </row>
        <row r="3867">
          <cell r="DN3867">
            <v>0</v>
          </cell>
          <cell r="DO3867">
            <v>0</v>
          </cell>
        </row>
        <row r="3868">
          <cell r="DN3868">
            <v>0</v>
          </cell>
          <cell r="DO3868">
            <v>0</v>
          </cell>
        </row>
        <row r="3869">
          <cell r="DN3869">
            <v>0</v>
          </cell>
          <cell r="DO3869">
            <v>0</v>
          </cell>
        </row>
        <row r="3870">
          <cell r="DN3870">
            <v>0</v>
          </cell>
          <cell r="DO3870">
            <v>0</v>
          </cell>
        </row>
        <row r="3871">
          <cell r="DN3871">
            <v>0</v>
          </cell>
          <cell r="DO3871">
            <v>0</v>
          </cell>
        </row>
        <row r="3872">
          <cell r="DN3872">
            <v>0</v>
          </cell>
          <cell r="DO3872">
            <v>0</v>
          </cell>
        </row>
        <row r="3873">
          <cell r="DN3873">
            <v>0</v>
          </cell>
          <cell r="DO3873">
            <v>0</v>
          </cell>
        </row>
        <row r="3874">
          <cell r="DN3874">
            <v>0</v>
          </cell>
          <cell r="DO3874">
            <v>0</v>
          </cell>
        </row>
        <row r="3875">
          <cell r="DN3875">
            <v>0</v>
          </cell>
          <cell r="DO3875">
            <v>0</v>
          </cell>
        </row>
        <row r="3876">
          <cell r="DN3876">
            <v>0</v>
          </cell>
          <cell r="DO3876">
            <v>0</v>
          </cell>
        </row>
        <row r="3877">
          <cell r="DN3877">
            <v>0</v>
          </cell>
          <cell r="DO3877">
            <v>0</v>
          </cell>
        </row>
        <row r="3878">
          <cell r="DN3878">
            <v>0</v>
          </cell>
          <cell r="DO3878">
            <v>0</v>
          </cell>
        </row>
        <row r="3879">
          <cell r="DN3879">
            <v>0</v>
          </cell>
          <cell r="DO3879">
            <v>0</v>
          </cell>
        </row>
        <row r="3880">
          <cell r="DN3880">
            <v>0</v>
          </cell>
          <cell r="DO3880">
            <v>0</v>
          </cell>
        </row>
        <row r="3881">
          <cell r="DN3881">
            <v>0</v>
          </cell>
          <cell r="DO3881">
            <v>0</v>
          </cell>
        </row>
        <row r="3882">
          <cell r="DN3882">
            <v>0</v>
          </cell>
          <cell r="DO3882">
            <v>0</v>
          </cell>
        </row>
        <row r="3883">
          <cell r="DN3883">
            <v>0</v>
          </cell>
          <cell r="DO3883">
            <v>0</v>
          </cell>
        </row>
        <row r="3884">
          <cell r="DN3884">
            <v>0</v>
          </cell>
          <cell r="DO3884">
            <v>0</v>
          </cell>
        </row>
        <row r="3885">
          <cell r="DN3885">
            <v>0</v>
          </cell>
          <cell r="DO3885">
            <v>0</v>
          </cell>
        </row>
        <row r="3886">
          <cell r="DN3886">
            <v>0</v>
          </cell>
          <cell r="DO3886">
            <v>0</v>
          </cell>
        </row>
        <row r="3887">
          <cell r="DN3887">
            <v>0</v>
          </cell>
          <cell r="DO3887">
            <v>0</v>
          </cell>
        </row>
        <row r="3888">
          <cell r="DN3888">
            <v>0</v>
          </cell>
          <cell r="DO3888">
            <v>0</v>
          </cell>
        </row>
        <row r="3889">
          <cell r="DN3889">
            <v>0</v>
          </cell>
          <cell r="DO3889">
            <v>0</v>
          </cell>
        </row>
        <row r="3890">
          <cell r="DN3890">
            <v>0</v>
          </cell>
          <cell r="DO3890">
            <v>0</v>
          </cell>
        </row>
        <row r="3891">
          <cell r="DN3891">
            <v>0</v>
          </cell>
          <cell r="DO3891">
            <v>0</v>
          </cell>
        </row>
        <row r="3892">
          <cell r="DN3892">
            <v>0</v>
          </cell>
          <cell r="DO3892">
            <v>0</v>
          </cell>
        </row>
        <row r="3893">
          <cell r="DN3893">
            <v>0</v>
          </cell>
          <cell r="DO3893">
            <v>0</v>
          </cell>
        </row>
        <row r="3894">
          <cell r="DN3894">
            <v>0</v>
          </cell>
          <cell r="DO3894">
            <v>0</v>
          </cell>
        </row>
        <row r="3895">
          <cell r="DN3895">
            <v>0</v>
          </cell>
          <cell r="DO3895">
            <v>0</v>
          </cell>
        </row>
        <row r="3896">
          <cell r="DN3896">
            <v>0</v>
          </cell>
          <cell r="DO3896">
            <v>0</v>
          </cell>
        </row>
        <row r="3897">
          <cell r="DN3897">
            <v>0</v>
          </cell>
          <cell r="DO3897">
            <v>0</v>
          </cell>
        </row>
        <row r="3898">
          <cell r="DN3898">
            <v>0</v>
          </cell>
          <cell r="DO3898">
            <v>0</v>
          </cell>
        </row>
        <row r="3899">
          <cell r="DN3899">
            <v>0</v>
          </cell>
          <cell r="DO3899">
            <v>0</v>
          </cell>
        </row>
        <row r="3900">
          <cell r="DN3900">
            <v>0</v>
          </cell>
          <cell r="DO3900">
            <v>0</v>
          </cell>
        </row>
        <row r="3901">
          <cell r="DN3901">
            <v>0</v>
          </cell>
          <cell r="DO3901">
            <v>0</v>
          </cell>
        </row>
        <row r="3902">
          <cell r="DN3902">
            <v>0</v>
          </cell>
          <cell r="DO3902">
            <v>0</v>
          </cell>
        </row>
        <row r="3903">
          <cell r="DN3903">
            <v>0</v>
          </cell>
          <cell r="DO3903">
            <v>0</v>
          </cell>
        </row>
        <row r="3904">
          <cell r="DN3904">
            <v>0</v>
          </cell>
          <cell r="DO3904">
            <v>0</v>
          </cell>
        </row>
        <row r="3905">
          <cell r="DN3905">
            <v>0</v>
          </cell>
          <cell r="DO3905">
            <v>0</v>
          </cell>
        </row>
        <row r="3906">
          <cell r="DN3906">
            <v>0</v>
          </cell>
          <cell r="DO3906">
            <v>0</v>
          </cell>
        </row>
        <row r="3907">
          <cell r="DN3907">
            <v>0</v>
          </cell>
          <cell r="DO3907">
            <v>0</v>
          </cell>
        </row>
        <row r="3908">
          <cell r="DN3908">
            <v>0</v>
          </cell>
          <cell r="DO3908">
            <v>0</v>
          </cell>
        </row>
        <row r="3909">
          <cell r="DN3909">
            <v>0</v>
          </cell>
          <cell r="DO3909">
            <v>0</v>
          </cell>
        </row>
        <row r="3910">
          <cell r="DN3910">
            <v>0</v>
          </cell>
          <cell r="DO3910">
            <v>0</v>
          </cell>
        </row>
        <row r="3911">
          <cell r="DN3911">
            <v>0</v>
          </cell>
          <cell r="DO3911">
            <v>0</v>
          </cell>
        </row>
        <row r="3912">
          <cell r="DN3912">
            <v>0</v>
          </cell>
          <cell r="DO3912">
            <v>0</v>
          </cell>
        </row>
        <row r="3913">
          <cell r="DN3913">
            <v>0</v>
          </cell>
          <cell r="DO3913">
            <v>0</v>
          </cell>
        </row>
        <row r="3914">
          <cell r="DN3914">
            <v>0</v>
          </cell>
          <cell r="DO3914">
            <v>0</v>
          </cell>
        </row>
        <row r="3915">
          <cell r="DN3915">
            <v>0</v>
          </cell>
          <cell r="DO3915">
            <v>0</v>
          </cell>
        </row>
        <row r="3916">
          <cell r="DN3916">
            <v>0</v>
          </cell>
          <cell r="DO3916">
            <v>0</v>
          </cell>
        </row>
        <row r="3917">
          <cell r="DN3917">
            <v>0</v>
          </cell>
          <cell r="DO3917">
            <v>0</v>
          </cell>
        </row>
        <row r="3918">
          <cell r="DN3918">
            <v>0</v>
          </cell>
          <cell r="DO3918">
            <v>0</v>
          </cell>
        </row>
        <row r="3919">
          <cell r="DN3919">
            <v>0</v>
          </cell>
          <cell r="DO3919">
            <v>0</v>
          </cell>
        </row>
        <row r="3920">
          <cell r="DN3920">
            <v>0</v>
          </cell>
          <cell r="DO3920">
            <v>0</v>
          </cell>
        </row>
        <row r="3921">
          <cell r="DN3921">
            <v>0</v>
          </cell>
          <cell r="DO3921">
            <v>0</v>
          </cell>
        </row>
        <row r="3922">
          <cell r="DN3922">
            <v>0</v>
          </cell>
          <cell r="DO3922">
            <v>0</v>
          </cell>
        </row>
        <row r="3923">
          <cell r="DN3923">
            <v>0</v>
          </cell>
          <cell r="DO3923">
            <v>0</v>
          </cell>
        </row>
        <row r="3924">
          <cell r="DN3924">
            <v>0</v>
          </cell>
          <cell r="DO3924">
            <v>0</v>
          </cell>
        </row>
        <row r="3925">
          <cell r="DN3925">
            <v>0</v>
          </cell>
          <cell r="DO3925">
            <v>0</v>
          </cell>
        </row>
        <row r="3926">
          <cell r="DN3926">
            <v>0</v>
          </cell>
          <cell r="DO3926">
            <v>0</v>
          </cell>
        </row>
        <row r="3927">
          <cell r="DN3927">
            <v>0</v>
          </cell>
          <cell r="DO3927">
            <v>0</v>
          </cell>
        </row>
        <row r="3928">
          <cell r="DN3928">
            <v>0</v>
          </cell>
          <cell r="DO3928">
            <v>0</v>
          </cell>
        </row>
        <row r="3929">
          <cell r="DN3929">
            <v>0</v>
          </cell>
          <cell r="DO3929">
            <v>0</v>
          </cell>
        </row>
        <row r="3930">
          <cell r="DN3930">
            <v>0</v>
          </cell>
          <cell r="DO3930">
            <v>0</v>
          </cell>
        </row>
        <row r="3931">
          <cell r="DN3931">
            <v>0</v>
          </cell>
          <cell r="DO3931">
            <v>0</v>
          </cell>
        </row>
        <row r="3932">
          <cell r="DN3932">
            <v>0</v>
          </cell>
          <cell r="DO3932">
            <v>0</v>
          </cell>
        </row>
        <row r="3933">
          <cell r="DN3933">
            <v>0</v>
          </cell>
          <cell r="DO3933">
            <v>0</v>
          </cell>
        </row>
        <row r="3934">
          <cell r="DN3934">
            <v>0</v>
          </cell>
          <cell r="DO3934">
            <v>0</v>
          </cell>
        </row>
        <row r="3935">
          <cell r="DN3935">
            <v>0</v>
          </cell>
          <cell r="DO3935">
            <v>0</v>
          </cell>
        </row>
        <row r="3936">
          <cell r="DN3936">
            <v>0</v>
          </cell>
          <cell r="DO3936">
            <v>0</v>
          </cell>
        </row>
        <row r="3937">
          <cell r="DN3937">
            <v>0</v>
          </cell>
          <cell r="DO3937">
            <v>0</v>
          </cell>
        </row>
        <row r="3938">
          <cell r="DN3938">
            <v>0</v>
          </cell>
          <cell r="DO3938">
            <v>0</v>
          </cell>
        </row>
        <row r="3939">
          <cell r="DN3939">
            <v>0</v>
          </cell>
          <cell r="DO3939">
            <v>0</v>
          </cell>
        </row>
        <row r="3940">
          <cell r="DN3940">
            <v>0</v>
          </cell>
          <cell r="DO3940">
            <v>0</v>
          </cell>
        </row>
        <row r="3941">
          <cell r="DN3941">
            <v>0</v>
          </cell>
          <cell r="DO3941">
            <v>0</v>
          </cell>
        </row>
        <row r="3942">
          <cell r="DN3942">
            <v>0</v>
          </cell>
          <cell r="DO3942">
            <v>0</v>
          </cell>
        </row>
        <row r="3943">
          <cell r="DN3943">
            <v>0</v>
          </cell>
          <cell r="DO3943">
            <v>0</v>
          </cell>
        </row>
        <row r="3944">
          <cell r="DN3944">
            <v>0</v>
          </cell>
          <cell r="DO3944">
            <v>0</v>
          </cell>
        </row>
        <row r="3945">
          <cell r="DN3945">
            <v>0</v>
          </cell>
          <cell r="DO3945">
            <v>0</v>
          </cell>
        </row>
        <row r="3946">
          <cell r="DN3946">
            <v>0</v>
          </cell>
          <cell r="DO3946">
            <v>0</v>
          </cell>
        </row>
        <row r="3947">
          <cell r="DN3947">
            <v>0</v>
          </cell>
          <cell r="DO3947">
            <v>0</v>
          </cell>
        </row>
        <row r="3948">
          <cell r="DN3948">
            <v>0</v>
          </cell>
          <cell r="DO3948">
            <v>0</v>
          </cell>
        </row>
        <row r="3949">
          <cell r="DN3949">
            <v>0</v>
          </cell>
          <cell r="DO3949">
            <v>0</v>
          </cell>
        </row>
        <row r="3950">
          <cell r="DN3950">
            <v>0</v>
          </cell>
          <cell r="DO3950">
            <v>0</v>
          </cell>
        </row>
        <row r="3951">
          <cell r="DN3951">
            <v>0</v>
          </cell>
          <cell r="DO3951">
            <v>0</v>
          </cell>
        </row>
        <row r="3952">
          <cell r="DN3952">
            <v>0</v>
          </cell>
          <cell r="DO3952">
            <v>0</v>
          </cell>
        </row>
        <row r="3953">
          <cell r="DN3953">
            <v>0</v>
          </cell>
          <cell r="DO3953">
            <v>0</v>
          </cell>
        </row>
        <row r="3954">
          <cell r="DN3954">
            <v>0</v>
          </cell>
          <cell r="DO3954">
            <v>0</v>
          </cell>
        </row>
        <row r="3955">
          <cell r="DN3955">
            <v>0</v>
          </cell>
          <cell r="DO3955">
            <v>0</v>
          </cell>
        </row>
        <row r="3956">
          <cell r="DN3956">
            <v>0</v>
          </cell>
          <cell r="DO3956">
            <v>0</v>
          </cell>
        </row>
        <row r="3957">
          <cell r="DN3957">
            <v>0</v>
          </cell>
          <cell r="DO3957">
            <v>0</v>
          </cell>
        </row>
        <row r="3958">
          <cell r="DN3958">
            <v>0</v>
          </cell>
          <cell r="DO3958">
            <v>0</v>
          </cell>
        </row>
        <row r="3959">
          <cell r="DN3959">
            <v>0</v>
          </cell>
          <cell r="DO3959">
            <v>0</v>
          </cell>
        </row>
        <row r="3960">
          <cell r="DN3960">
            <v>0</v>
          </cell>
          <cell r="DO3960">
            <v>0</v>
          </cell>
        </row>
        <row r="3961">
          <cell r="DN3961">
            <v>0</v>
          </cell>
          <cell r="DO3961">
            <v>0</v>
          </cell>
        </row>
        <row r="3962">
          <cell r="DN3962">
            <v>0</v>
          </cell>
          <cell r="DO3962">
            <v>0</v>
          </cell>
        </row>
        <row r="3963">
          <cell r="DN3963">
            <v>0</v>
          </cell>
          <cell r="DO3963">
            <v>0</v>
          </cell>
        </row>
        <row r="3964">
          <cell r="DN3964">
            <v>0</v>
          </cell>
          <cell r="DO3964">
            <v>0</v>
          </cell>
        </row>
        <row r="3965">
          <cell r="DN3965">
            <v>0</v>
          </cell>
          <cell r="DO3965">
            <v>0</v>
          </cell>
        </row>
        <row r="3966">
          <cell r="DN3966">
            <v>0</v>
          </cell>
          <cell r="DO3966">
            <v>0</v>
          </cell>
        </row>
        <row r="3967">
          <cell r="DN3967">
            <v>0</v>
          </cell>
          <cell r="DO3967">
            <v>0</v>
          </cell>
        </row>
        <row r="3968">
          <cell r="DN3968">
            <v>0</v>
          </cell>
          <cell r="DO3968">
            <v>0</v>
          </cell>
        </row>
        <row r="3969">
          <cell r="DN3969">
            <v>0</v>
          </cell>
          <cell r="DO3969">
            <v>0</v>
          </cell>
        </row>
        <row r="3970">
          <cell r="DN3970">
            <v>0</v>
          </cell>
          <cell r="DO3970">
            <v>0</v>
          </cell>
        </row>
        <row r="3971">
          <cell r="DN3971">
            <v>0</v>
          </cell>
          <cell r="DO3971">
            <v>0</v>
          </cell>
        </row>
        <row r="3972">
          <cell r="DN3972">
            <v>0</v>
          </cell>
          <cell r="DO3972">
            <v>0</v>
          </cell>
        </row>
        <row r="3973">
          <cell r="DN3973">
            <v>0</v>
          </cell>
          <cell r="DO3973">
            <v>0</v>
          </cell>
        </row>
        <row r="3974">
          <cell r="DN3974">
            <v>0</v>
          </cell>
          <cell r="DO3974">
            <v>0</v>
          </cell>
        </row>
        <row r="3975">
          <cell r="DN3975">
            <v>0</v>
          </cell>
          <cell r="DO3975">
            <v>0</v>
          </cell>
        </row>
        <row r="3976">
          <cell r="DN3976">
            <v>0</v>
          </cell>
          <cell r="DO3976">
            <v>0</v>
          </cell>
        </row>
        <row r="3977">
          <cell r="DN3977">
            <v>0</v>
          </cell>
          <cell r="DO3977">
            <v>0</v>
          </cell>
        </row>
        <row r="3978">
          <cell r="DN3978">
            <v>0</v>
          </cell>
          <cell r="DO3978">
            <v>0</v>
          </cell>
        </row>
        <row r="3979">
          <cell r="DN3979">
            <v>0</v>
          </cell>
          <cell r="DO3979">
            <v>0</v>
          </cell>
        </row>
        <row r="3980">
          <cell r="DN3980">
            <v>0</v>
          </cell>
          <cell r="DO3980">
            <v>0</v>
          </cell>
        </row>
        <row r="3981">
          <cell r="DN3981">
            <v>0</v>
          </cell>
          <cell r="DO3981">
            <v>0</v>
          </cell>
        </row>
        <row r="3982">
          <cell r="DN3982">
            <v>0</v>
          </cell>
          <cell r="DO3982">
            <v>0</v>
          </cell>
        </row>
        <row r="3983">
          <cell r="DN3983">
            <v>0</v>
          </cell>
          <cell r="DO3983">
            <v>0</v>
          </cell>
        </row>
        <row r="3984">
          <cell r="DN3984">
            <v>0</v>
          </cell>
          <cell r="DO3984">
            <v>0</v>
          </cell>
        </row>
        <row r="3985">
          <cell r="DN3985">
            <v>0</v>
          </cell>
          <cell r="DO3985">
            <v>0</v>
          </cell>
        </row>
        <row r="3986">
          <cell r="DN3986">
            <v>0</v>
          </cell>
          <cell r="DO3986">
            <v>0</v>
          </cell>
        </row>
        <row r="3987">
          <cell r="DN3987">
            <v>0</v>
          </cell>
          <cell r="DO3987">
            <v>0</v>
          </cell>
        </row>
        <row r="3988">
          <cell r="DN3988">
            <v>0</v>
          </cell>
          <cell r="DO3988">
            <v>0</v>
          </cell>
        </row>
        <row r="3989">
          <cell r="DN3989">
            <v>0</v>
          </cell>
          <cell r="DO3989">
            <v>0</v>
          </cell>
        </row>
        <row r="3990">
          <cell r="DN3990">
            <v>0</v>
          </cell>
          <cell r="DO3990">
            <v>0</v>
          </cell>
        </row>
        <row r="3991">
          <cell r="DN3991">
            <v>0</v>
          </cell>
          <cell r="DO3991">
            <v>0</v>
          </cell>
        </row>
        <row r="3992">
          <cell r="DN3992">
            <v>0</v>
          </cell>
          <cell r="DO3992">
            <v>0</v>
          </cell>
        </row>
        <row r="3993">
          <cell r="DN3993">
            <v>0</v>
          </cell>
          <cell r="DO3993">
            <v>0</v>
          </cell>
        </row>
        <row r="3994">
          <cell r="DN3994">
            <v>0</v>
          </cell>
          <cell r="DO3994">
            <v>0</v>
          </cell>
        </row>
        <row r="3995">
          <cell r="DN3995">
            <v>0</v>
          </cell>
          <cell r="DO3995">
            <v>0</v>
          </cell>
        </row>
        <row r="3996">
          <cell r="DN3996">
            <v>0</v>
          </cell>
          <cell r="DO3996">
            <v>0</v>
          </cell>
        </row>
        <row r="3997">
          <cell r="DN3997">
            <v>0</v>
          </cell>
          <cell r="DO3997">
            <v>0</v>
          </cell>
        </row>
        <row r="3998">
          <cell r="DN3998">
            <v>0</v>
          </cell>
          <cell r="DO3998">
            <v>0</v>
          </cell>
        </row>
        <row r="3999">
          <cell r="DN3999">
            <v>0</v>
          </cell>
          <cell r="DO3999">
            <v>0</v>
          </cell>
        </row>
        <row r="4000">
          <cell r="DN4000">
            <v>0</v>
          </cell>
          <cell r="DO4000">
            <v>0</v>
          </cell>
        </row>
        <row r="4001">
          <cell r="DN4001">
            <v>0</v>
          </cell>
          <cell r="DO4001">
            <v>0</v>
          </cell>
        </row>
        <row r="4002">
          <cell r="DN4002">
            <v>0</v>
          </cell>
          <cell r="DO4002">
            <v>0</v>
          </cell>
        </row>
        <row r="4003">
          <cell r="DN4003">
            <v>0</v>
          </cell>
          <cell r="DO4003">
            <v>0</v>
          </cell>
        </row>
        <row r="4004">
          <cell r="DN4004">
            <v>0</v>
          </cell>
          <cell r="DO4004">
            <v>0</v>
          </cell>
        </row>
        <row r="4005">
          <cell r="DN4005" t="str">
            <v>0501</v>
          </cell>
          <cell r="DO4005" t="str">
            <v>05</v>
          </cell>
        </row>
        <row r="4006">
          <cell r="DN4006" t="str">
            <v>0502</v>
          </cell>
          <cell r="DO4006" t="str">
            <v>05</v>
          </cell>
        </row>
        <row r="4007">
          <cell r="DN4007" t="str">
            <v>0503</v>
          </cell>
          <cell r="DO4007" t="str">
            <v>05</v>
          </cell>
        </row>
        <row r="4008">
          <cell r="DN4008" t="str">
            <v>0504</v>
          </cell>
          <cell r="DO4008" t="str">
            <v>05</v>
          </cell>
        </row>
        <row r="4009">
          <cell r="DN4009" t="str">
            <v>0505</v>
          </cell>
          <cell r="DO4009" t="str">
            <v>05</v>
          </cell>
        </row>
        <row r="4010">
          <cell r="DN4010" t="str">
            <v>0506</v>
          </cell>
          <cell r="DO4010" t="str">
            <v>05</v>
          </cell>
        </row>
        <row r="4011">
          <cell r="DN4011" t="str">
            <v>0507</v>
          </cell>
          <cell r="DO4011" t="str">
            <v>05</v>
          </cell>
        </row>
        <row r="4012">
          <cell r="DN4012" t="str">
            <v>0508</v>
          </cell>
          <cell r="DO4012" t="str">
            <v>05</v>
          </cell>
        </row>
        <row r="4013">
          <cell r="DN4013" t="str">
            <v>0509</v>
          </cell>
          <cell r="DO4013" t="str">
            <v>05</v>
          </cell>
        </row>
        <row r="4014">
          <cell r="DN4014" t="str">
            <v>0510</v>
          </cell>
          <cell r="DO4014" t="str">
            <v>05</v>
          </cell>
        </row>
        <row r="4015">
          <cell r="DN4015" t="str">
            <v>0511</v>
          </cell>
          <cell r="DO4015" t="str">
            <v>05</v>
          </cell>
        </row>
        <row r="4016">
          <cell r="DN4016" t="str">
            <v>0512</v>
          </cell>
          <cell r="DO4016" t="str">
            <v>05</v>
          </cell>
        </row>
        <row r="4017">
          <cell r="DN4017" t="str">
            <v>0513</v>
          </cell>
          <cell r="DO4017" t="str">
            <v>05</v>
          </cell>
        </row>
        <row r="4018">
          <cell r="DN4018" t="str">
            <v>0514</v>
          </cell>
          <cell r="DO4018" t="str">
            <v>05</v>
          </cell>
        </row>
        <row r="4019">
          <cell r="DN4019" t="str">
            <v>0515</v>
          </cell>
          <cell r="DO4019" t="str">
            <v>05</v>
          </cell>
        </row>
        <row r="4020">
          <cell r="DN4020" t="str">
            <v>0516</v>
          </cell>
          <cell r="DO4020" t="str">
            <v>05</v>
          </cell>
        </row>
        <row r="4021">
          <cell r="DN4021" t="str">
            <v>0517</v>
          </cell>
          <cell r="DO4021" t="str">
            <v>05</v>
          </cell>
        </row>
        <row r="4022">
          <cell r="DN4022" t="str">
            <v>0518</v>
          </cell>
          <cell r="DO4022" t="str">
            <v>05</v>
          </cell>
        </row>
        <row r="4023">
          <cell r="DN4023" t="str">
            <v>0519</v>
          </cell>
          <cell r="DO4023" t="str">
            <v>05</v>
          </cell>
        </row>
        <row r="4024">
          <cell r="DN4024" t="str">
            <v>0501</v>
          </cell>
          <cell r="DO4024" t="str">
            <v>05</v>
          </cell>
        </row>
        <row r="4025">
          <cell r="DN4025" t="str">
            <v>0502</v>
          </cell>
          <cell r="DO4025" t="str">
            <v>05</v>
          </cell>
        </row>
        <row r="4026">
          <cell r="DN4026" t="str">
            <v>0503</v>
          </cell>
          <cell r="DO4026" t="str">
            <v>05</v>
          </cell>
        </row>
        <row r="4027">
          <cell r="DN4027" t="str">
            <v>0504</v>
          </cell>
          <cell r="DO4027" t="str">
            <v>05</v>
          </cell>
        </row>
        <row r="4028">
          <cell r="DN4028" t="str">
            <v>0505</v>
          </cell>
          <cell r="DO4028" t="str">
            <v>05</v>
          </cell>
        </row>
        <row r="4029">
          <cell r="DN4029" t="str">
            <v>0506</v>
          </cell>
          <cell r="DO4029" t="str">
            <v>05</v>
          </cell>
        </row>
        <row r="4030">
          <cell r="DN4030" t="str">
            <v>0507</v>
          </cell>
          <cell r="DO4030" t="str">
            <v>05</v>
          </cell>
        </row>
        <row r="4031">
          <cell r="DN4031" t="str">
            <v>0508</v>
          </cell>
          <cell r="DO4031" t="str">
            <v>05</v>
          </cell>
        </row>
        <row r="4032">
          <cell r="DN4032" t="str">
            <v>0509</v>
          </cell>
          <cell r="DO4032" t="str">
            <v>05</v>
          </cell>
        </row>
        <row r="4033">
          <cell r="DN4033" t="str">
            <v>0510</v>
          </cell>
          <cell r="DO4033" t="str">
            <v>05</v>
          </cell>
        </row>
        <row r="4034">
          <cell r="DN4034" t="str">
            <v>0511</v>
          </cell>
          <cell r="DO4034" t="str">
            <v>05</v>
          </cell>
        </row>
        <row r="4035">
          <cell r="DN4035" t="str">
            <v>0512</v>
          </cell>
          <cell r="DO4035" t="str">
            <v>05</v>
          </cell>
        </row>
        <row r="4036">
          <cell r="DN4036" t="str">
            <v>0513</v>
          </cell>
          <cell r="DO4036" t="str">
            <v>05</v>
          </cell>
        </row>
        <row r="4037">
          <cell r="DN4037" t="str">
            <v>0514</v>
          </cell>
          <cell r="DO4037" t="str">
            <v>05</v>
          </cell>
        </row>
        <row r="4038">
          <cell r="DN4038" t="str">
            <v>0515</v>
          </cell>
          <cell r="DO4038" t="str">
            <v>05</v>
          </cell>
        </row>
        <row r="4039">
          <cell r="DN4039" t="str">
            <v>0516</v>
          </cell>
          <cell r="DO4039" t="str">
            <v>05</v>
          </cell>
        </row>
        <row r="4040">
          <cell r="DN4040" t="str">
            <v>0517</v>
          </cell>
          <cell r="DO4040" t="str">
            <v>05</v>
          </cell>
        </row>
        <row r="4041">
          <cell r="DN4041" t="str">
            <v>0518</v>
          </cell>
          <cell r="DO4041" t="str">
            <v>05</v>
          </cell>
        </row>
        <row r="4042">
          <cell r="DN4042" t="str">
            <v>0519</v>
          </cell>
          <cell r="DO4042" t="str">
            <v>05</v>
          </cell>
        </row>
        <row r="4043">
          <cell r="DN4043" t="str">
            <v>0501</v>
          </cell>
          <cell r="DO4043" t="str">
            <v>05</v>
          </cell>
        </row>
        <row r="4044">
          <cell r="DN4044" t="str">
            <v>0502</v>
          </cell>
          <cell r="DO4044" t="str">
            <v>05</v>
          </cell>
        </row>
        <row r="4045">
          <cell r="DN4045" t="str">
            <v>0503</v>
          </cell>
          <cell r="DO4045" t="str">
            <v>05</v>
          </cell>
        </row>
        <row r="4046">
          <cell r="DN4046" t="str">
            <v>0504</v>
          </cell>
          <cell r="DO4046" t="str">
            <v>05</v>
          </cell>
        </row>
        <row r="4047">
          <cell r="DN4047" t="str">
            <v>0505</v>
          </cell>
          <cell r="DO4047" t="str">
            <v>05</v>
          </cell>
        </row>
        <row r="4048">
          <cell r="DN4048" t="str">
            <v>0506</v>
          </cell>
          <cell r="DO4048" t="str">
            <v>05</v>
          </cell>
        </row>
        <row r="4049">
          <cell r="DN4049" t="str">
            <v>0507</v>
          </cell>
          <cell r="DO4049" t="str">
            <v>05</v>
          </cell>
        </row>
        <row r="4050">
          <cell r="DN4050" t="str">
            <v>0508</v>
          </cell>
          <cell r="DO4050" t="str">
            <v>05</v>
          </cell>
        </row>
        <row r="4051">
          <cell r="DN4051" t="str">
            <v>0509</v>
          </cell>
          <cell r="DO4051" t="str">
            <v>05</v>
          </cell>
        </row>
        <row r="4052">
          <cell r="DN4052" t="str">
            <v>0510</v>
          </cell>
          <cell r="DO4052" t="str">
            <v>05</v>
          </cell>
        </row>
        <row r="4053">
          <cell r="DN4053" t="str">
            <v>0511</v>
          </cell>
          <cell r="DO4053" t="str">
            <v>05</v>
          </cell>
        </row>
        <row r="4054">
          <cell r="DN4054" t="str">
            <v>0512</v>
          </cell>
          <cell r="DO4054" t="str">
            <v>05</v>
          </cell>
        </row>
        <row r="4055">
          <cell r="DN4055" t="str">
            <v>0513</v>
          </cell>
          <cell r="DO4055" t="str">
            <v>05</v>
          </cell>
        </row>
        <row r="4056">
          <cell r="DN4056" t="str">
            <v>0514</v>
          </cell>
          <cell r="DO4056" t="str">
            <v>05</v>
          </cell>
        </row>
        <row r="4057">
          <cell r="DN4057" t="str">
            <v>0515</v>
          </cell>
          <cell r="DO4057" t="str">
            <v>05</v>
          </cell>
        </row>
        <row r="4058">
          <cell r="DN4058" t="str">
            <v>0516</v>
          </cell>
          <cell r="DO4058" t="str">
            <v>05</v>
          </cell>
        </row>
        <row r="4059">
          <cell r="DN4059" t="str">
            <v>0517</v>
          </cell>
          <cell r="DO4059" t="str">
            <v>05</v>
          </cell>
        </row>
        <row r="4060">
          <cell r="DN4060" t="str">
            <v>0518</v>
          </cell>
          <cell r="DO4060" t="str">
            <v>05</v>
          </cell>
        </row>
        <row r="4061">
          <cell r="DN4061" t="str">
            <v>0519</v>
          </cell>
          <cell r="DO4061" t="str">
            <v>05</v>
          </cell>
        </row>
        <row r="4062">
          <cell r="DN4062" t="str">
            <v>0501</v>
          </cell>
          <cell r="DO4062" t="str">
            <v>05</v>
          </cell>
        </row>
        <row r="4063">
          <cell r="DN4063" t="str">
            <v>0502</v>
          </cell>
          <cell r="DO4063" t="str">
            <v>05</v>
          </cell>
        </row>
        <row r="4064">
          <cell r="DN4064" t="str">
            <v>0503</v>
          </cell>
          <cell r="DO4064" t="str">
            <v>05</v>
          </cell>
        </row>
        <row r="4065">
          <cell r="DN4065" t="str">
            <v>0504</v>
          </cell>
          <cell r="DO4065" t="str">
            <v>05</v>
          </cell>
        </row>
        <row r="4066">
          <cell r="DN4066" t="str">
            <v>0505</v>
          </cell>
          <cell r="DO4066" t="str">
            <v>05</v>
          </cell>
        </row>
        <row r="4067">
          <cell r="DN4067" t="str">
            <v>0506</v>
          </cell>
          <cell r="DO4067" t="str">
            <v>05</v>
          </cell>
        </row>
        <row r="4068">
          <cell r="DN4068" t="str">
            <v>0507</v>
          </cell>
          <cell r="DO4068" t="str">
            <v>05</v>
          </cell>
        </row>
        <row r="4069">
          <cell r="DN4069" t="str">
            <v>0508</v>
          </cell>
          <cell r="DO4069" t="str">
            <v>05</v>
          </cell>
        </row>
        <row r="4070">
          <cell r="DN4070" t="str">
            <v>0509</v>
          </cell>
          <cell r="DO4070" t="str">
            <v>05</v>
          </cell>
        </row>
        <row r="4071">
          <cell r="DN4071" t="str">
            <v>0510</v>
          </cell>
          <cell r="DO4071" t="str">
            <v>05</v>
          </cell>
        </row>
        <row r="4072">
          <cell r="DN4072" t="str">
            <v>0511</v>
          </cell>
          <cell r="DO4072" t="str">
            <v>05</v>
          </cell>
        </row>
        <row r="4073">
          <cell r="DN4073" t="str">
            <v>0512</v>
          </cell>
          <cell r="DO4073" t="str">
            <v>05</v>
          </cell>
        </row>
        <row r="4074">
          <cell r="DN4074" t="str">
            <v>0513</v>
          </cell>
          <cell r="DO4074" t="str">
            <v>05</v>
          </cell>
        </row>
        <row r="4075">
          <cell r="DN4075" t="str">
            <v>0514</v>
          </cell>
          <cell r="DO4075" t="str">
            <v>05</v>
          </cell>
        </row>
        <row r="4076">
          <cell r="DN4076" t="str">
            <v>0515</v>
          </cell>
          <cell r="DO4076" t="str">
            <v>05</v>
          </cell>
        </row>
        <row r="4077">
          <cell r="DN4077" t="str">
            <v>0516</v>
          </cell>
          <cell r="DO4077" t="str">
            <v>05</v>
          </cell>
        </row>
        <row r="4078">
          <cell r="DN4078" t="str">
            <v>0517</v>
          </cell>
          <cell r="DO4078" t="str">
            <v>05</v>
          </cell>
        </row>
        <row r="4079">
          <cell r="DN4079" t="str">
            <v>0518</v>
          </cell>
          <cell r="DO4079" t="str">
            <v>05</v>
          </cell>
        </row>
        <row r="4080">
          <cell r="DN4080" t="str">
            <v>0519</v>
          </cell>
          <cell r="DO4080" t="str">
            <v>05</v>
          </cell>
        </row>
        <row r="4081">
          <cell r="DN4081" t="str">
            <v>0501</v>
          </cell>
          <cell r="DO4081" t="str">
            <v>05</v>
          </cell>
        </row>
        <row r="4082">
          <cell r="DN4082" t="str">
            <v>0502</v>
          </cell>
          <cell r="DO4082" t="str">
            <v>05</v>
          </cell>
        </row>
        <row r="4083">
          <cell r="DN4083" t="str">
            <v>0503</v>
          </cell>
          <cell r="DO4083" t="str">
            <v>05</v>
          </cell>
        </row>
        <row r="4084">
          <cell r="DN4084" t="str">
            <v>0504</v>
          </cell>
          <cell r="DO4084" t="str">
            <v>05</v>
          </cell>
        </row>
        <row r="4085">
          <cell r="DN4085" t="str">
            <v>0505</v>
          </cell>
          <cell r="DO4085" t="str">
            <v>05</v>
          </cell>
        </row>
        <row r="4086">
          <cell r="DN4086" t="str">
            <v>0506</v>
          </cell>
          <cell r="DO4086" t="str">
            <v>05</v>
          </cell>
        </row>
        <row r="4087">
          <cell r="DN4087" t="str">
            <v>0507</v>
          </cell>
          <cell r="DO4087" t="str">
            <v>05</v>
          </cell>
        </row>
        <row r="4088">
          <cell r="DN4088" t="str">
            <v>0508</v>
          </cell>
          <cell r="DO4088" t="str">
            <v>05</v>
          </cell>
        </row>
        <row r="4089">
          <cell r="DN4089" t="str">
            <v>0509</v>
          </cell>
          <cell r="DO4089" t="str">
            <v>05</v>
          </cell>
        </row>
        <row r="4090">
          <cell r="DN4090" t="str">
            <v>0510</v>
          </cell>
          <cell r="DO4090" t="str">
            <v>05</v>
          </cell>
        </row>
        <row r="4091">
          <cell r="DN4091" t="str">
            <v>0511</v>
          </cell>
          <cell r="DO4091" t="str">
            <v>05</v>
          </cell>
        </row>
        <row r="4092">
          <cell r="DN4092" t="str">
            <v>0512</v>
          </cell>
          <cell r="DO4092" t="str">
            <v>05</v>
          </cell>
        </row>
        <row r="4093">
          <cell r="DN4093" t="str">
            <v>0513</v>
          </cell>
          <cell r="DO4093" t="str">
            <v>05</v>
          </cell>
        </row>
        <row r="4094">
          <cell r="DN4094" t="str">
            <v>0514</v>
          </cell>
          <cell r="DO4094" t="str">
            <v>05</v>
          </cell>
        </row>
        <row r="4095">
          <cell r="DN4095" t="str">
            <v>0515</v>
          </cell>
          <cell r="DO4095" t="str">
            <v>05</v>
          </cell>
        </row>
        <row r="4096">
          <cell r="DN4096" t="str">
            <v>0516</v>
          </cell>
          <cell r="DO4096" t="str">
            <v>05</v>
          </cell>
        </row>
        <row r="4097">
          <cell r="DN4097" t="str">
            <v>0517</v>
          </cell>
          <cell r="DO4097" t="str">
            <v>05</v>
          </cell>
        </row>
        <row r="4098">
          <cell r="DN4098" t="str">
            <v>0518</v>
          </cell>
          <cell r="DO4098" t="str">
            <v>05</v>
          </cell>
        </row>
        <row r="4099">
          <cell r="DN4099" t="str">
            <v>0519</v>
          </cell>
          <cell r="DO4099" t="str">
            <v>05</v>
          </cell>
        </row>
        <row r="4100">
          <cell r="DN4100" t="str">
            <v>0501</v>
          </cell>
          <cell r="DO4100" t="str">
            <v>05</v>
          </cell>
        </row>
        <row r="4101">
          <cell r="DN4101" t="str">
            <v>0502</v>
          </cell>
          <cell r="DO4101" t="str">
            <v>05</v>
          </cell>
        </row>
        <row r="4102">
          <cell r="DN4102" t="str">
            <v>0503</v>
          </cell>
          <cell r="DO4102" t="str">
            <v>05</v>
          </cell>
        </row>
        <row r="4103">
          <cell r="DN4103" t="str">
            <v>0504</v>
          </cell>
          <cell r="DO4103" t="str">
            <v>05</v>
          </cell>
        </row>
        <row r="4104">
          <cell r="DN4104" t="str">
            <v>0505</v>
          </cell>
          <cell r="DO4104" t="str">
            <v>05</v>
          </cell>
        </row>
        <row r="4105">
          <cell r="DN4105" t="str">
            <v>0506</v>
          </cell>
          <cell r="DO4105" t="str">
            <v>05</v>
          </cell>
        </row>
        <row r="4106">
          <cell r="DN4106" t="str">
            <v>0507</v>
          </cell>
          <cell r="DO4106" t="str">
            <v>05</v>
          </cell>
        </row>
        <row r="4107">
          <cell r="DN4107" t="str">
            <v>0508</v>
          </cell>
          <cell r="DO4107" t="str">
            <v>05</v>
          </cell>
        </row>
        <row r="4108">
          <cell r="DN4108" t="str">
            <v>0509</v>
          </cell>
          <cell r="DO4108" t="str">
            <v>05</v>
          </cell>
        </row>
        <row r="4109">
          <cell r="DN4109" t="str">
            <v>0510</v>
          </cell>
          <cell r="DO4109" t="str">
            <v>05</v>
          </cell>
        </row>
        <row r="4110">
          <cell r="DN4110" t="str">
            <v>0511</v>
          </cell>
          <cell r="DO4110" t="str">
            <v>05</v>
          </cell>
        </row>
        <row r="4111">
          <cell r="DN4111" t="str">
            <v>0512</v>
          </cell>
          <cell r="DO4111" t="str">
            <v>05</v>
          </cell>
        </row>
        <row r="4112">
          <cell r="DN4112" t="str">
            <v>0513</v>
          </cell>
          <cell r="DO4112" t="str">
            <v>05</v>
          </cell>
        </row>
        <row r="4113">
          <cell r="DN4113" t="str">
            <v>0514</v>
          </cell>
          <cell r="DO4113" t="str">
            <v>05</v>
          </cell>
        </row>
        <row r="4114">
          <cell r="DN4114" t="str">
            <v>0515</v>
          </cell>
          <cell r="DO4114" t="str">
            <v>05</v>
          </cell>
        </row>
        <row r="4115">
          <cell r="DN4115" t="str">
            <v>0516</v>
          </cell>
          <cell r="DO4115" t="str">
            <v>05</v>
          </cell>
        </row>
        <row r="4116">
          <cell r="DN4116" t="str">
            <v>0517</v>
          </cell>
          <cell r="DO4116" t="str">
            <v>05</v>
          </cell>
        </row>
        <row r="4117">
          <cell r="DN4117" t="str">
            <v>0518</v>
          </cell>
          <cell r="DO4117" t="str">
            <v>05</v>
          </cell>
        </row>
        <row r="4118">
          <cell r="DN4118" t="str">
            <v>0519</v>
          </cell>
          <cell r="DO4118" t="str">
            <v>05</v>
          </cell>
        </row>
        <row r="4119">
          <cell r="DN4119" t="str">
            <v>0501</v>
          </cell>
          <cell r="DO4119" t="str">
            <v>05</v>
          </cell>
        </row>
        <row r="4120">
          <cell r="DN4120" t="str">
            <v>0502</v>
          </cell>
          <cell r="DO4120" t="str">
            <v>05</v>
          </cell>
        </row>
        <row r="4121">
          <cell r="DN4121" t="str">
            <v>0503</v>
          </cell>
          <cell r="DO4121" t="str">
            <v>05</v>
          </cell>
        </row>
        <row r="4122">
          <cell r="DN4122" t="str">
            <v>0504</v>
          </cell>
          <cell r="DO4122" t="str">
            <v>05</v>
          </cell>
        </row>
        <row r="4123">
          <cell r="DN4123" t="str">
            <v>0505</v>
          </cell>
          <cell r="DO4123" t="str">
            <v>05</v>
          </cell>
        </row>
        <row r="4124">
          <cell r="DN4124" t="str">
            <v>0506</v>
          </cell>
          <cell r="DO4124" t="str">
            <v>05</v>
          </cell>
        </row>
        <row r="4125">
          <cell r="DN4125" t="str">
            <v>0507</v>
          </cell>
          <cell r="DO4125" t="str">
            <v>05</v>
          </cell>
        </row>
        <row r="4126">
          <cell r="DN4126" t="str">
            <v>0508</v>
          </cell>
          <cell r="DO4126" t="str">
            <v>05</v>
          </cell>
        </row>
        <row r="4127">
          <cell r="DN4127" t="str">
            <v>0509</v>
          </cell>
          <cell r="DO4127" t="str">
            <v>05</v>
          </cell>
        </row>
        <row r="4128">
          <cell r="DN4128" t="str">
            <v>0510</v>
          </cell>
          <cell r="DO4128" t="str">
            <v>05</v>
          </cell>
        </row>
        <row r="4129">
          <cell r="DN4129" t="str">
            <v>0511</v>
          </cell>
          <cell r="DO4129" t="str">
            <v>05</v>
          </cell>
        </row>
        <row r="4130">
          <cell r="DN4130" t="str">
            <v>0512</v>
          </cell>
          <cell r="DO4130" t="str">
            <v>05</v>
          </cell>
        </row>
        <row r="4131">
          <cell r="DN4131" t="str">
            <v>0513</v>
          </cell>
          <cell r="DO4131" t="str">
            <v>05</v>
          </cell>
        </row>
        <row r="4132">
          <cell r="DN4132" t="str">
            <v>0514</v>
          </cell>
          <cell r="DO4132" t="str">
            <v>05</v>
          </cell>
        </row>
        <row r="4133">
          <cell r="DN4133" t="str">
            <v>0515</v>
          </cell>
          <cell r="DO4133" t="str">
            <v>05</v>
          </cell>
        </row>
        <row r="4134">
          <cell r="DN4134" t="str">
            <v>0516</v>
          </cell>
          <cell r="DO4134" t="str">
            <v>05</v>
          </cell>
        </row>
        <row r="4135">
          <cell r="DN4135" t="str">
            <v>0517</v>
          </cell>
          <cell r="DO4135" t="str">
            <v>05</v>
          </cell>
        </row>
        <row r="4136">
          <cell r="DN4136" t="str">
            <v>0518</v>
          </cell>
          <cell r="DO4136" t="str">
            <v>05</v>
          </cell>
        </row>
        <row r="4137">
          <cell r="DN4137" t="str">
            <v>0519</v>
          </cell>
          <cell r="DO4137" t="str">
            <v>05</v>
          </cell>
        </row>
        <row r="4138">
          <cell r="DN4138" t="str">
            <v>0501</v>
          </cell>
          <cell r="DO4138" t="str">
            <v>05</v>
          </cell>
        </row>
        <row r="4139">
          <cell r="DN4139" t="str">
            <v>0502</v>
          </cell>
          <cell r="DO4139" t="str">
            <v>05</v>
          </cell>
        </row>
        <row r="4140">
          <cell r="DN4140" t="str">
            <v>0503</v>
          </cell>
          <cell r="DO4140" t="str">
            <v>05</v>
          </cell>
        </row>
        <row r="4141">
          <cell r="DN4141" t="str">
            <v>0504</v>
          </cell>
          <cell r="DO4141" t="str">
            <v>05</v>
          </cell>
        </row>
        <row r="4142">
          <cell r="DN4142" t="str">
            <v>0505</v>
          </cell>
          <cell r="DO4142" t="str">
            <v>05</v>
          </cell>
        </row>
        <row r="4143">
          <cell r="DN4143" t="str">
            <v>0506</v>
          </cell>
          <cell r="DO4143" t="str">
            <v>05</v>
          </cell>
        </row>
        <row r="4144">
          <cell r="DN4144" t="str">
            <v>0507</v>
          </cell>
          <cell r="DO4144" t="str">
            <v>05</v>
          </cell>
        </row>
        <row r="4145">
          <cell r="DN4145" t="str">
            <v>0508</v>
          </cell>
          <cell r="DO4145" t="str">
            <v>05</v>
          </cell>
        </row>
        <row r="4146">
          <cell r="DN4146" t="str">
            <v>0509</v>
          </cell>
          <cell r="DO4146" t="str">
            <v>05</v>
          </cell>
        </row>
        <row r="4147">
          <cell r="DN4147" t="str">
            <v>0510</v>
          </cell>
          <cell r="DO4147" t="str">
            <v>05</v>
          </cell>
        </row>
        <row r="4148">
          <cell r="DN4148" t="str">
            <v>0511</v>
          </cell>
          <cell r="DO4148" t="str">
            <v>05</v>
          </cell>
        </row>
        <row r="4149">
          <cell r="DN4149" t="str">
            <v>0512</v>
          </cell>
          <cell r="DO4149" t="str">
            <v>05</v>
          </cell>
        </row>
        <row r="4150">
          <cell r="DN4150" t="str">
            <v>0513</v>
          </cell>
          <cell r="DO4150" t="str">
            <v>05</v>
          </cell>
        </row>
        <row r="4151">
          <cell r="DN4151" t="str">
            <v>0514</v>
          </cell>
          <cell r="DO4151" t="str">
            <v>05</v>
          </cell>
        </row>
        <row r="4152">
          <cell r="DN4152" t="str">
            <v>0515</v>
          </cell>
          <cell r="DO4152" t="str">
            <v>05</v>
          </cell>
        </row>
        <row r="4153">
          <cell r="DN4153" t="str">
            <v>0516</v>
          </cell>
          <cell r="DO4153" t="str">
            <v>05</v>
          </cell>
        </row>
        <row r="4154">
          <cell r="DN4154" t="str">
            <v>0517</v>
          </cell>
          <cell r="DO4154" t="str">
            <v>05</v>
          </cell>
        </row>
        <row r="4155">
          <cell r="DN4155" t="str">
            <v>0518</v>
          </cell>
          <cell r="DO4155" t="str">
            <v>05</v>
          </cell>
        </row>
        <row r="4156">
          <cell r="DN4156" t="str">
            <v>0519</v>
          </cell>
          <cell r="DO4156" t="str">
            <v>05</v>
          </cell>
        </row>
        <row r="4157">
          <cell r="DN4157" t="str">
            <v>0501</v>
          </cell>
          <cell r="DO4157" t="str">
            <v>05</v>
          </cell>
        </row>
        <row r="4158">
          <cell r="DN4158" t="str">
            <v>0502</v>
          </cell>
          <cell r="DO4158" t="str">
            <v>05</v>
          </cell>
        </row>
        <row r="4159">
          <cell r="DN4159" t="str">
            <v>0503</v>
          </cell>
          <cell r="DO4159" t="str">
            <v>05</v>
          </cell>
        </row>
        <row r="4160">
          <cell r="DN4160" t="str">
            <v>0504</v>
          </cell>
          <cell r="DO4160" t="str">
            <v>05</v>
          </cell>
        </row>
        <row r="4161">
          <cell r="DN4161" t="str">
            <v>0505</v>
          </cell>
          <cell r="DO4161" t="str">
            <v>05</v>
          </cell>
        </row>
        <row r="4162">
          <cell r="DN4162" t="str">
            <v>0506</v>
          </cell>
          <cell r="DO4162" t="str">
            <v>05</v>
          </cell>
        </row>
        <row r="4163">
          <cell r="DN4163" t="str">
            <v>0507</v>
          </cell>
          <cell r="DO4163" t="str">
            <v>05</v>
          </cell>
        </row>
        <row r="4164">
          <cell r="DN4164" t="str">
            <v>0508</v>
          </cell>
          <cell r="DO4164" t="str">
            <v>05</v>
          </cell>
        </row>
        <row r="4165">
          <cell r="DN4165" t="str">
            <v>0509</v>
          </cell>
          <cell r="DO4165" t="str">
            <v>05</v>
          </cell>
        </row>
        <row r="4166">
          <cell r="DN4166" t="str">
            <v>0510</v>
          </cell>
          <cell r="DO4166" t="str">
            <v>05</v>
          </cell>
        </row>
        <row r="4167">
          <cell r="DN4167" t="str">
            <v>0511</v>
          </cell>
          <cell r="DO4167" t="str">
            <v>05</v>
          </cell>
        </row>
        <row r="4168">
          <cell r="DN4168" t="str">
            <v>0512</v>
          </cell>
          <cell r="DO4168" t="str">
            <v>05</v>
          </cell>
        </row>
        <row r="4169">
          <cell r="DN4169" t="str">
            <v>0513</v>
          </cell>
          <cell r="DO4169" t="str">
            <v>05</v>
          </cell>
        </row>
        <row r="4170">
          <cell r="DN4170" t="str">
            <v>0514</v>
          </cell>
          <cell r="DO4170" t="str">
            <v>05</v>
          </cell>
        </row>
        <row r="4171">
          <cell r="DN4171" t="str">
            <v>0515</v>
          </cell>
          <cell r="DO4171" t="str">
            <v>05</v>
          </cell>
        </row>
        <row r="4172">
          <cell r="DN4172" t="str">
            <v>0516</v>
          </cell>
          <cell r="DO4172" t="str">
            <v>05</v>
          </cell>
        </row>
        <row r="4173">
          <cell r="DN4173" t="str">
            <v>0517</v>
          </cell>
          <cell r="DO4173" t="str">
            <v>05</v>
          </cell>
        </row>
        <row r="4174">
          <cell r="DN4174" t="str">
            <v>0518</v>
          </cell>
          <cell r="DO4174" t="str">
            <v>05</v>
          </cell>
        </row>
        <row r="4175">
          <cell r="DN4175" t="str">
            <v>0519</v>
          </cell>
          <cell r="DO4175" t="str">
            <v>05</v>
          </cell>
        </row>
      </sheetData>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Sales COS Roy Variance"/>
      <sheetName val="R and D"/>
      <sheetName val="G and A"/>
      <sheetName val="M and S"/>
      <sheetName val="Other Inc(Exp)"/>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Wk DDD &amp; Ex-Fact"/>
      <sheetName val="Uplift"/>
      <sheetName val="MS DATA FILE"/>
      <sheetName val="Segment graphs"/>
      <sheetName val="N® % Growth"/>
      <sheetName val="Demand Charts"/>
      <sheetName val="Pipeline Charts"/>
      <sheetName val="Vial Shift"/>
      <sheetName val="Weekly L® Data"/>
      <sheetName val="Chart1"/>
      <sheetName val="Weekly Mkt Share"/>
      <sheetName val="Monthly Mkt share calc"/>
      <sheetName val="N® Q197"/>
    </sheetNames>
    <sheetDataSet>
      <sheetData sheetId="0" refreshError="1"/>
      <sheetData sheetId="1" refreshError="1">
        <row r="256">
          <cell r="A256">
            <v>33607</v>
          </cell>
          <cell r="AA256">
            <v>39844734.03942851</v>
          </cell>
          <cell r="AB256">
            <v>19.636829526823117</v>
          </cell>
        </row>
        <row r="257">
          <cell r="A257">
            <v>33614</v>
          </cell>
          <cell r="AA257">
            <v>35216281.800198369</v>
          </cell>
          <cell r="AB257">
            <v>17.68853239887434</v>
          </cell>
        </row>
        <row r="258">
          <cell r="A258">
            <v>33621</v>
          </cell>
          <cell r="AA258">
            <v>33980644.273695067</v>
          </cell>
          <cell r="AB258">
            <v>17.837101843174072</v>
          </cell>
        </row>
        <row r="259">
          <cell r="A259">
            <v>33628</v>
          </cell>
          <cell r="AA259">
            <v>33010283.052293785</v>
          </cell>
          <cell r="AB259">
            <v>17.282412420320011</v>
          </cell>
        </row>
        <row r="260">
          <cell r="A260">
            <v>33635</v>
          </cell>
          <cell r="AA260">
            <v>31899372.812288426</v>
          </cell>
          <cell r="AB260">
            <v>16.162438209766076</v>
          </cell>
        </row>
        <row r="261">
          <cell r="A261">
            <v>33642</v>
          </cell>
          <cell r="AA261">
            <v>32632285.85633003</v>
          </cell>
          <cell r="AB261">
            <v>16.187145758672298</v>
          </cell>
        </row>
        <row r="262">
          <cell r="A262">
            <v>33649</v>
          </cell>
          <cell r="AA262">
            <v>31851256.003795564</v>
          </cell>
          <cell r="AB262">
            <v>15.506537773092548</v>
          </cell>
        </row>
        <row r="263">
          <cell r="A263">
            <v>33656</v>
          </cell>
          <cell r="AA263">
            <v>29832745.53965475</v>
          </cell>
          <cell r="AB263">
            <v>14.472706035762561</v>
          </cell>
        </row>
        <row r="264">
          <cell r="A264">
            <v>33663</v>
          </cell>
          <cell r="AA264">
            <v>28839983.385804266</v>
          </cell>
          <cell r="AB264">
            <v>13.900121100252829</v>
          </cell>
        </row>
        <row r="265">
          <cell r="A265">
            <v>33670</v>
          </cell>
          <cell r="AA265">
            <v>28771212.945991479</v>
          </cell>
          <cell r="AB265">
            <v>13.595960226780704</v>
          </cell>
        </row>
        <row r="266">
          <cell r="A266">
            <v>33677</v>
          </cell>
          <cell r="AA266">
            <v>38064995.580642425</v>
          </cell>
          <cell r="AB266">
            <v>18.078570839281852</v>
          </cell>
        </row>
        <row r="267">
          <cell r="A267">
            <v>33684</v>
          </cell>
          <cell r="AA267">
            <v>36615295.221354865</v>
          </cell>
          <cell r="AB267">
            <v>17.282700747214843</v>
          </cell>
        </row>
        <row r="268">
          <cell r="A268">
            <v>33691</v>
          </cell>
          <cell r="AA268">
            <v>29184606.61144444</v>
          </cell>
          <cell r="AB268">
            <v>13.811210853159068</v>
          </cell>
        </row>
        <row r="269">
          <cell r="A269">
            <v>33698</v>
          </cell>
          <cell r="AA269">
            <v>27828587.756384037</v>
          </cell>
          <cell r="AB269">
            <v>13.018324447307936</v>
          </cell>
        </row>
        <row r="270">
          <cell r="A270">
            <v>33705</v>
          </cell>
          <cell r="AA270">
            <v>29500613.074555535</v>
          </cell>
          <cell r="AB270">
            <v>13.883440894258321</v>
          </cell>
        </row>
        <row r="271">
          <cell r="A271">
            <v>33712</v>
          </cell>
          <cell r="AA271">
            <v>27353480.845319934</v>
          </cell>
          <cell r="AB271">
            <v>12.867734119305997</v>
          </cell>
        </row>
        <row r="272">
          <cell r="A272">
            <v>33719</v>
          </cell>
          <cell r="AA272">
            <v>27403657.153848208</v>
          </cell>
          <cell r="AB272">
            <v>12.943405463306615</v>
          </cell>
        </row>
        <row r="273">
          <cell r="A273">
            <v>33726</v>
          </cell>
          <cell r="AA273">
            <v>26774360.790167071</v>
          </cell>
          <cell r="AB273">
            <v>12.651568494631183</v>
          </cell>
        </row>
        <row r="274">
          <cell r="A274">
            <v>33733</v>
          </cell>
          <cell r="AA274">
            <v>26196929.828560248</v>
          </cell>
          <cell r="AB274">
            <v>12.294985916621814</v>
          </cell>
        </row>
        <row r="275">
          <cell r="A275">
            <v>33740</v>
          </cell>
          <cell r="AA275">
            <v>28961072.126661707</v>
          </cell>
          <cell r="AB275">
            <v>13.424867270958487</v>
          </cell>
        </row>
        <row r="276">
          <cell r="A276">
            <v>33747</v>
          </cell>
          <cell r="AA276">
            <v>30187664.939490259</v>
          </cell>
          <cell r="AB276">
            <v>13.581814328072291</v>
          </cell>
        </row>
        <row r="277">
          <cell r="A277">
            <v>33754</v>
          </cell>
          <cell r="AA277">
            <v>24833086.138782769</v>
          </cell>
          <cell r="AB277">
            <v>11.249749074817949</v>
          </cell>
        </row>
        <row r="278">
          <cell r="A278">
            <v>33761</v>
          </cell>
          <cell r="AA278">
            <v>31444021.217445724</v>
          </cell>
          <cell r="AB278">
            <v>14.178936145702046</v>
          </cell>
        </row>
        <row r="279">
          <cell r="A279">
            <v>33768</v>
          </cell>
          <cell r="AA279">
            <v>31293338.097530738</v>
          </cell>
          <cell r="AB279">
            <v>14.113188070436925</v>
          </cell>
        </row>
        <row r="280">
          <cell r="A280">
            <v>33775</v>
          </cell>
          <cell r="AA280">
            <v>31485583.937761858</v>
          </cell>
          <cell r="AB280">
            <v>14.288273494614096</v>
          </cell>
        </row>
        <row r="281">
          <cell r="A281">
            <v>33782</v>
          </cell>
          <cell r="AA281">
            <v>31371911.653342623</v>
          </cell>
          <cell r="AB281">
            <v>14.258800252193261</v>
          </cell>
        </row>
        <row r="282">
          <cell r="A282">
            <v>33789</v>
          </cell>
          <cell r="AA282">
            <v>30849469.142776351</v>
          </cell>
          <cell r="AB282">
            <v>14.069189918613633</v>
          </cell>
        </row>
        <row r="283">
          <cell r="A283">
            <v>33796</v>
          </cell>
          <cell r="AA283">
            <v>31267791.624213375</v>
          </cell>
          <cell r="AB283">
            <v>14.120186515816281</v>
          </cell>
        </row>
        <row r="284">
          <cell r="A284">
            <v>33803</v>
          </cell>
          <cell r="AA284">
            <v>30252159.171264358</v>
          </cell>
          <cell r="AB284">
            <v>13.668348099733935</v>
          </cell>
        </row>
        <row r="285">
          <cell r="A285">
            <v>33810</v>
          </cell>
          <cell r="AA285">
            <v>30742250.138673048</v>
          </cell>
          <cell r="AB285">
            <v>13.898944481745762</v>
          </cell>
        </row>
        <row r="286">
          <cell r="A286">
            <v>33817</v>
          </cell>
          <cell r="AA286">
            <v>30520585.764287248</v>
          </cell>
          <cell r="AB286">
            <v>13.662189217071006</v>
          </cell>
        </row>
        <row r="287">
          <cell r="A287">
            <v>33824</v>
          </cell>
          <cell r="AA287">
            <v>31006367.419232741</v>
          </cell>
          <cell r="AB287">
            <v>13.976769098675909</v>
          </cell>
        </row>
        <row r="288">
          <cell r="A288">
            <v>33831</v>
          </cell>
          <cell r="AA288">
            <v>29457570.499346659</v>
          </cell>
          <cell r="AB288">
            <v>13.293300881866703</v>
          </cell>
        </row>
        <row r="289">
          <cell r="A289">
            <v>33838</v>
          </cell>
          <cell r="AA289">
            <v>30907211.84080071</v>
          </cell>
          <cell r="AB289">
            <v>13.989452426121188</v>
          </cell>
        </row>
        <row r="290">
          <cell r="A290">
            <v>33845</v>
          </cell>
          <cell r="AA290">
            <v>30197023.688735843</v>
          </cell>
          <cell r="AB290">
            <v>13.555155663184697</v>
          </cell>
        </row>
        <row r="291">
          <cell r="A291">
            <v>33852</v>
          </cell>
          <cell r="AA291">
            <v>27294822.94161886</v>
          </cell>
          <cell r="AB291">
            <v>12.299776128039936</v>
          </cell>
        </row>
        <row r="292">
          <cell r="A292">
            <v>33859</v>
          </cell>
          <cell r="AA292">
            <v>31793267.992705248</v>
          </cell>
          <cell r="AB292">
            <v>14.427752204010824</v>
          </cell>
        </row>
        <row r="293">
          <cell r="A293">
            <v>33866</v>
          </cell>
          <cell r="AA293">
            <v>30579871.776602335</v>
          </cell>
          <cell r="AB293">
            <v>13.813753740747575</v>
          </cell>
        </row>
        <row r="294">
          <cell r="A294">
            <v>33873</v>
          </cell>
          <cell r="AA294">
            <v>30101866.75468114</v>
          </cell>
          <cell r="AB294">
            <v>13.553995549600588</v>
          </cell>
        </row>
        <row r="295">
          <cell r="A295">
            <v>33880</v>
          </cell>
          <cell r="AA295">
            <v>31903357.147961468</v>
          </cell>
          <cell r="AB295">
            <v>14.286961919677266</v>
          </cell>
        </row>
        <row r="296">
          <cell r="A296">
            <v>33887</v>
          </cell>
          <cell r="AA296">
            <v>33593452.77173125</v>
          </cell>
          <cell r="AB296">
            <v>14.975460720355501</v>
          </cell>
        </row>
        <row r="297">
          <cell r="A297">
            <v>33894</v>
          </cell>
          <cell r="AA297">
            <v>33092876.165010437</v>
          </cell>
          <cell r="AB297">
            <v>14.67024547039958</v>
          </cell>
        </row>
        <row r="298">
          <cell r="A298">
            <v>33901</v>
          </cell>
          <cell r="AA298">
            <v>30721952.295631584</v>
          </cell>
          <cell r="AB298">
            <v>13.622264485681773</v>
          </cell>
        </row>
        <row r="299">
          <cell r="A299">
            <v>33908</v>
          </cell>
          <cell r="AA299">
            <v>33978394.187622972</v>
          </cell>
          <cell r="AB299">
            <v>15.11401782286211</v>
          </cell>
        </row>
        <row r="300">
          <cell r="A300">
            <v>33915</v>
          </cell>
          <cell r="AA300">
            <v>34358964.293679185</v>
          </cell>
          <cell r="AB300">
            <v>15.184390724702801</v>
          </cell>
        </row>
        <row r="301">
          <cell r="A301">
            <v>33922</v>
          </cell>
          <cell r="AA301">
            <v>38086443.324546441</v>
          </cell>
          <cell r="AB301">
            <v>16.834210791321336</v>
          </cell>
        </row>
        <row r="302">
          <cell r="A302">
            <v>33929</v>
          </cell>
          <cell r="AA302">
            <v>36011549.287970498</v>
          </cell>
          <cell r="AB302">
            <v>15.810246711430047</v>
          </cell>
        </row>
        <row r="303">
          <cell r="A303">
            <v>33936</v>
          </cell>
          <cell r="AA303">
            <v>40519705.682891443</v>
          </cell>
          <cell r="AB303">
            <v>17.824298716155305</v>
          </cell>
        </row>
        <row r="304">
          <cell r="A304">
            <v>33943</v>
          </cell>
          <cell r="AA304">
            <v>38261002.347068459</v>
          </cell>
          <cell r="AB304">
            <v>16.672968934526644</v>
          </cell>
        </row>
        <row r="305">
          <cell r="A305">
            <v>33950</v>
          </cell>
          <cell r="AA305">
            <v>40530375.384499088</v>
          </cell>
          <cell r="AB305">
            <v>17.554083809802954</v>
          </cell>
        </row>
        <row r="306">
          <cell r="A306">
            <v>33957</v>
          </cell>
          <cell r="AA306">
            <v>43272436.961177722</v>
          </cell>
          <cell r="AB306">
            <v>18.429467485266645</v>
          </cell>
        </row>
        <row r="307">
          <cell r="A307">
            <v>33964</v>
          </cell>
          <cell r="AA307">
            <v>43816781.240936235</v>
          </cell>
          <cell r="AB307">
            <v>19.431460520217232</v>
          </cell>
        </row>
        <row r="308">
          <cell r="A308">
            <v>33971</v>
          </cell>
          <cell r="AA308">
            <v>41949386.876015805</v>
          </cell>
          <cell r="AB308">
            <v>19.67499089340366</v>
          </cell>
        </row>
        <row r="309">
          <cell r="A309">
            <v>33978</v>
          </cell>
        </row>
        <row r="310">
          <cell r="A310">
            <v>33985</v>
          </cell>
        </row>
        <row r="311">
          <cell r="A311">
            <v>33992</v>
          </cell>
        </row>
        <row r="312">
          <cell r="A312">
            <v>33999</v>
          </cell>
        </row>
        <row r="313">
          <cell r="A313">
            <v>34006</v>
          </cell>
        </row>
        <row r="314">
          <cell r="A314">
            <v>34013</v>
          </cell>
        </row>
        <row r="315">
          <cell r="A315">
            <v>34020</v>
          </cell>
        </row>
        <row r="316">
          <cell r="A316">
            <v>34027</v>
          </cell>
        </row>
        <row r="317">
          <cell r="A317">
            <v>34034</v>
          </cell>
        </row>
        <row r="318">
          <cell r="A318">
            <v>34041</v>
          </cell>
        </row>
        <row r="319">
          <cell r="A319">
            <v>34048</v>
          </cell>
        </row>
        <row r="320">
          <cell r="A320">
            <v>34055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tate Rate Increase"/>
      <sheetName val="CT"/>
      <sheetName val="DC"/>
      <sheetName val="MA"/>
      <sheetName val="NJ"/>
      <sheetName val="NY"/>
      <sheetName val="PA Trend"/>
      <sheetName val="SE Trend Summary"/>
      <sheetName val="SW Trend Summary"/>
      <sheetName val="LC Trend Summary"/>
      <sheetName val="Other State Trend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Summary (1998)"/>
      <sheetName val="Quarterly Growth"/>
      <sheetName val="E® Net Sales"/>
      <sheetName val="8 QTR SUM 1997"/>
      <sheetName val="1997 Dial Model"/>
      <sheetName val="History (PH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Settings"/>
      <sheetName val="Base Data"/>
      <sheetName val="Copays"/>
      <sheetName val="Trend"/>
      <sheetName val="Program Changes"/>
      <sheetName val="Risk Scores"/>
      <sheetName val="Risk Selection"/>
      <sheetName val="Other Adjustments"/>
      <sheetName val="Admin"/>
      <sheetName val="FY08 Rate Dev"/>
      <sheetName val="Rate Change Analysis"/>
      <sheetName val="HalfWidth Grid"/>
      <sheetName val="Trend Range"/>
      <sheetName val="Rate Development"/>
      <sheetName val="25% Rate Range Summary"/>
      <sheetName val="Maternity Rate Range Summary"/>
      <sheetName val="Rate Summary"/>
      <sheetName val="25% Rate Range Summar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Rx Rebates"/>
      <sheetName val="GME Adjustment"/>
      <sheetName val="Fee Schedule Adjustment"/>
      <sheetName val="Credibility"/>
      <sheetName val="Trend FY11 to FY12"/>
      <sheetName val="Trend FY12 to Effective Period"/>
      <sheetName val="MC Savings"/>
      <sheetName val="Cat Limit Adjustment"/>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 val="Impact of Fee Schedule Changes"/>
    </sheetNames>
    <sheetDataSet>
      <sheetData sheetId="0"/>
      <sheetData sheetId="1">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1">
          <cell r="C201" t="str">
            <v>01</v>
          </cell>
        </row>
      </sheetData>
      <sheetData sheetId="18">
        <row r="4">
          <cell r="DP4" t="str">
            <v>010101C01</v>
          </cell>
        </row>
      </sheetData>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5">
          <cell r="P5">
            <v>9.5</v>
          </cell>
        </row>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row r="4007">
          <cell r="T4007">
            <v>1684.366189264827</v>
          </cell>
        </row>
      </sheetData>
      <sheetData sheetId="13">
        <row r="4007">
          <cell r="L4007" t="str">
            <v>01</v>
          </cell>
        </row>
      </sheetData>
      <sheetData sheetId="14">
        <row r="3">
          <cell r="N3">
            <v>18920.989397047812</v>
          </cell>
        </row>
      </sheetData>
      <sheetData sheetId="15">
        <row r="201">
          <cell r="C201" t="str">
            <v>01</v>
          </cell>
          <cell r="D201" t="str">
            <v>New Orleans</v>
          </cell>
          <cell r="E201" t="str">
            <v>05</v>
          </cell>
          <cell r="F201" t="str">
            <v>LaCHIP Affordable Plan</v>
          </cell>
          <cell r="G201" t="str">
            <v>LLL</v>
          </cell>
          <cell r="H201" t="str">
            <v>LAP, All Ages Male &amp; Female</v>
          </cell>
          <cell r="I201">
            <v>1466979.4285714286</v>
          </cell>
          <cell r="J201">
            <v>0</v>
          </cell>
          <cell r="K201">
            <v>167958234.62123352</v>
          </cell>
          <cell r="L201">
            <v>0</v>
          </cell>
          <cell r="M201">
            <v>0</v>
          </cell>
          <cell r="N201">
            <v>114.49256298351391</v>
          </cell>
          <cell r="P201">
            <v>0.99950330497862527</v>
          </cell>
          <cell r="R201">
            <v>1466979.4285714286</v>
          </cell>
          <cell r="S201">
            <v>0</v>
          </cell>
          <cell r="T201">
            <v>167874810.60229826</v>
          </cell>
          <cell r="U201">
            <v>0</v>
          </cell>
          <cell r="V201">
            <v>0</v>
          </cell>
          <cell r="W201">
            <v>114.43569509749555</v>
          </cell>
          <cell r="Y201">
            <v>0.99846829209986365</v>
          </cell>
          <cell r="AA201">
            <v>1466979.4285714286</v>
          </cell>
          <cell r="AB201">
            <v>0</v>
          </cell>
          <cell r="AC201">
            <v>167617675.42866483</v>
          </cell>
          <cell r="AD201">
            <v>0</v>
          </cell>
          <cell r="AE201">
            <v>0</v>
          </cell>
          <cell r="AF201">
            <v>114.26041303925713</v>
          </cell>
          <cell r="AH201">
            <v>0.95364729934923254</v>
          </cell>
          <cell r="AJ201">
            <v>1466979.4285714286</v>
          </cell>
          <cell r="AK201">
            <v>0</v>
          </cell>
          <cell r="AL201">
            <v>159848143.49574244</v>
          </cell>
          <cell r="AM201">
            <v>0</v>
          </cell>
          <cell r="AN201">
            <v>0</v>
          </cell>
          <cell r="AO201">
            <v>108.9641343174154</v>
          </cell>
          <cell r="AQ201">
            <v>1.0104316681917904</v>
          </cell>
          <cell r="AS201">
            <v>1466979.4285714286</v>
          </cell>
          <cell r="AT201">
            <v>0</v>
          </cell>
          <cell r="AU201">
            <v>161515626.28976372</v>
          </cell>
          <cell r="AV201">
            <v>0</v>
          </cell>
          <cell r="AW201">
            <v>0</v>
          </cell>
          <cell r="AX201">
            <v>110.10081201142036</v>
          </cell>
          <cell r="AZ201">
            <v>0.939488634122153</v>
          </cell>
          <cell r="BB201">
            <v>1466979.4285714286</v>
          </cell>
          <cell r="BC201">
            <v>0</v>
          </cell>
          <cell r="BD201">
            <v>151742095.13235423</v>
          </cell>
          <cell r="BE201">
            <v>0</v>
          </cell>
          <cell r="BF201">
            <v>0</v>
          </cell>
          <cell r="BG201">
            <v>103.43846149234925</v>
          </cell>
          <cell r="BI201">
            <v>0</v>
          </cell>
          <cell r="BJ201">
            <v>5.5252666900020841E-3</v>
          </cell>
          <cell r="BL201">
            <v>1466979.4285714286</v>
          </cell>
          <cell r="BM201">
            <v>0</v>
          </cell>
          <cell r="BN201">
            <v>152405459.60081857</v>
          </cell>
          <cell r="BO201">
            <v>0</v>
          </cell>
          <cell r="BP201">
            <v>0</v>
          </cell>
          <cell r="BQ201">
            <v>103.89065901846612</v>
          </cell>
          <cell r="BS201">
            <v>0</v>
          </cell>
          <cell r="BT201">
            <v>9.2919351317246601E-3</v>
          </cell>
          <cell r="BV201">
            <v>1466979.4285714286</v>
          </cell>
          <cell r="BW201">
            <v>0</v>
          </cell>
          <cell r="BX201">
            <v>155191083.09820503</v>
          </cell>
          <cell r="BY201">
            <v>0</v>
          </cell>
          <cell r="BZ201">
            <v>0</v>
          </cell>
          <cell r="CA201">
            <v>105.78954283587531</v>
          </cell>
          <cell r="CC201">
            <v>0</v>
          </cell>
          <cell r="CD201">
            <v>-0.11103391157563758</v>
          </cell>
          <cell r="CF201">
            <v>1466979.4285714286</v>
          </cell>
          <cell r="CG201">
            <v>0</v>
          </cell>
          <cell r="CH201">
            <v>137959610.10015151</v>
          </cell>
          <cell r="CI201">
            <v>0</v>
          </cell>
          <cell r="CJ201">
            <v>0</v>
          </cell>
          <cell r="CK201">
            <v>94.043316091009601</v>
          </cell>
          <cell r="CM201">
            <v>0</v>
          </cell>
          <cell r="CO201">
            <v>4675922</v>
          </cell>
          <cell r="CP201">
            <v>0</v>
          </cell>
          <cell r="CQ201">
            <v>509588974.57874024</v>
          </cell>
          <cell r="CR201">
            <v>0</v>
          </cell>
          <cell r="CS201">
            <v>0</v>
          </cell>
          <cell r="CT201">
            <v>108.98149596565987</v>
          </cell>
          <cell r="CV201">
            <v>5524</v>
          </cell>
        </row>
        <row r="202">
          <cell r="C202" t="str">
            <v>02</v>
          </cell>
          <cell r="D202" t="str">
            <v>Baton Rouge</v>
          </cell>
          <cell r="E202" t="str">
            <v>05</v>
          </cell>
          <cell r="F202" t="str">
            <v>LaCHIP Affordable Plan</v>
          </cell>
          <cell r="G202" t="str">
            <v>LLL</v>
          </cell>
          <cell r="H202" t="str">
            <v>LAP, All Ages Male &amp; Female</v>
          </cell>
          <cell r="I202">
            <v>1098627.4285714284</v>
          </cell>
          <cell r="J202">
            <v>0</v>
          </cell>
          <cell r="K202">
            <v>127245156.28265548</v>
          </cell>
          <cell r="L202">
            <v>0</v>
          </cell>
          <cell r="M202">
            <v>0</v>
          </cell>
          <cell r="N202">
            <v>115.82193651228552</v>
          </cell>
          <cell r="P202">
            <v>0.99950241517099314</v>
          </cell>
          <cell r="R202">
            <v>1098627.4285714284</v>
          </cell>
          <cell r="S202">
            <v>0</v>
          </cell>
          <cell r="T202">
            <v>127181841.02332462</v>
          </cell>
          <cell r="U202">
            <v>0</v>
          </cell>
          <cell r="V202">
            <v>0</v>
          </cell>
          <cell r="W202">
            <v>115.76430527381082</v>
          </cell>
          <cell r="Y202">
            <v>0.99856258697261058</v>
          </cell>
          <cell r="AA202">
            <v>1098627.4285714284</v>
          </cell>
          <cell r="AB202">
            <v>0</v>
          </cell>
          <cell r="AC202">
            <v>126999028.18819033</v>
          </cell>
          <cell r="AD202">
            <v>0</v>
          </cell>
          <cell r="AE202">
            <v>0</v>
          </cell>
          <cell r="AF202">
            <v>115.59790415330356</v>
          </cell>
          <cell r="AH202">
            <v>0.99095268421657423</v>
          </cell>
          <cell r="AJ202">
            <v>1098627.4285714284</v>
          </cell>
          <cell r="AK202">
            <v>0</v>
          </cell>
          <cell r="AL202">
            <v>125850027.87598358</v>
          </cell>
          <cell r="AM202">
            <v>0</v>
          </cell>
          <cell r="AN202">
            <v>0</v>
          </cell>
          <cell r="AO202">
            <v>114.55205341052644</v>
          </cell>
          <cell r="AQ202">
            <v>0.99958202908340466</v>
          </cell>
          <cell r="AS202">
            <v>1098627.4285714284</v>
          </cell>
          <cell r="AT202">
            <v>0</v>
          </cell>
          <cell r="AU202">
            <v>125797426.22447871</v>
          </cell>
          <cell r="AV202">
            <v>0</v>
          </cell>
          <cell r="AW202">
            <v>0</v>
          </cell>
          <cell r="AX202">
            <v>114.50417398376456</v>
          </cell>
          <cell r="AZ202">
            <v>0.93844798123308115</v>
          </cell>
          <cell r="BB202">
            <v>1098627.4285714284</v>
          </cell>
          <cell r="BC202">
            <v>0</v>
          </cell>
          <cell r="BD202">
            <v>118054340.68467951</v>
          </cell>
          <cell r="BE202">
            <v>0</v>
          </cell>
          <cell r="BF202">
            <v>0</v>
          </cell>
          <cell r="BG202">
            <v>107.45621091782535</v>
          </cell>
          <cell r="BI202">
            <v>0</v>
          </cell>
          <cell r="BJ202">
            <v>5.1454795087078065E-3</v>
          </cell>
          <cell r="BL202">
            <v>1098627.4285714284</v>
          </cell>
          <cell r="BM202">
            <v>0</v>
          </cell>
          <cell r="BN202">
            <v>118534978.36486101</v>
          </cell>
          <cell r="BO202">
            <v>0</v>
          </cell>
          <cell r="BP202">
            <v>0</v>
          </cell>
          <cell r="BQ202">
            <v>107.89370015911116</v>
          </cell>
          <cell r="BS202">
            <v>0</v>
          </cell>
          <cell r="BT202">
            <v>8.7778885142464347E-3</v>
          </cell>
          <cell r="BV202">
            <v>1098627.4285714284</v>
          </cell>
          <cell r="BW202">
            <v>0</v>
          </cell>
          <cell r="BX202">
            <v>120581167.73062891</v>
          </cell>
          <cell r="BY202">
            <v>0</v>
          </cell>
          <cell r="BZ202">
            <v>0</v>
          </cell>
          <cell r="CA202">
            <v>109.75619631800336</v>
          </cell>
          <cell r="CC202">
            <v>0</v>
          </cell>
          <cell r="CD202">
            <v>-0.10524030750095315</v>
          </cell>
          <cell r="CF202">
            <v>1098627.4285714284</v>
          </cell>
          <cell r="CG202">
            <v>0</v>
          </cell>
          <cell r="CH202">
            <v>107891168.55983351</v>
          </cell>
          <cell r="CI202">
            <v>0</v>
          </cell>
          <cell r="CJ202">
            <v>0</v>
          </cell>
          <cell r="CK202">
            <v>98.205420467361705</v>
          </cell>
          <cell r="CM202">
            <v>0</v>
          </cell>
          <cell r="CO202">
            <v>4675922</v>
          </cell>
          <cell r="CP202">
            <v>0</v>
          </cell>
          <cell r="CQ202">
            <v>509588974.57874024</v>
          </cell>
          <cell r="CR202">
            <v>0</v>
          </cell>
          <cell r="CS202">
            <v>0</v>
          </cell>
          <cell r="CT202">
            <v>108.98149596565987</v>
          </cell>
          <cell r="CV202">
            <v>4139</v>
          </cell>
        </row>
        <row r="203">
          <cell r="C203" t="str">
            <v>03</v>
          </cell>
          <cell r="D203" t="str">
            <v>Thibodaux</v>
          </cell>
          <cell r="E203" t="str">
            <v>05</v>
          </cell>
          <cell r="F203" t="str">
            <v>LaCHIP Affordable Plan</v>
          </cell>
          <cell r="G203" t="str">
            <v>LLL</v>
          </cell>
          <cell r="H203" t="str">
            <v>LAP, All Ages Male &amp; Female</v>
          </cell>
          <cell r="I203">
            <v>701096.57142857136</v>
          </cell>
          <cell r="J203">
            <v>0</v>
          </cell>
          <cell r="K203">
            <v>91964083.926074237</v>
          </cell>
          <cell r="L203">
            <v>0</v>
          </cell>
          <cell r="M203">
            <v>0</v>
          </cell>
          <cell r="N203">
            <v>131.17177814560694</v>
          </cell>
          <cell r="P203">
            <v>0.99928562987900238</v>
          </cell>
          <cell r="R203">
            <v>701096.57142857136</v>
          </cell>
          <cell r="S203">
            <v>0</v>
          </cell>
          <cell r="T203">
            <v>91898387.532312527</v>
          </cell>
          <cell r="U203">
            <v>0</v>
          </cell>
          <cell r="V203">
            <v>0</v>
          </cell>
          <cell r="W203">
            <v>131.07807294658159</v>
          </cell>
          <cell r="Y203">
            <v>0.99882485052423375</v>
          </cell>
          <cell r="AA203">
            <v>701096.57142857136</v>
          </cell>
          <cell r="AB203">
            <v>0</v>
          </cell>
          <cell r="AC203">
            <v>91790393.190380171</v>
          </cell>
          <cell r="AD203">
            <v>0</v>
          </cell>
          <cell r="AE203">
            <v>0</v>
          </cell>
          <cell r="AF203">
            <v>130.92403661787398</v>
          </cell>
          <cell r="AH203">
            <v>0.98929332748172716</v>
          </cell>
          <cell r="AJ203">
            <v>701096.57142857136</v>
          </cell>
          <cell r="AK203">
            <v>0</v>
          </cell>
          <cell r="AL203">
            <v>90807623.510167271</v>
          </cell>
          <cell r="AM203">
            <v>0</v>
          </cell>
          <cell r="AN203">
            <v>0</v>
          </cell>
          <cell r="AO203">
            <v>129.52227583303605</v>
          </cell>
          <cell r="AQ203">
            <v>0.9937950843359693</v>
          </cell>
          <cell r="AS203">
            <v>701096.57142857136</v>
          </cell>
          <cell r="AT203">
            <v>0</v>
          </cell>
          <cell r="AU203">
            <v>90244169.864635631</v>
          </cell>
          <cell r="AV203">
            <v>0</v>
          </cell>
          <cell r="AW203">
            <v>0</v>
          </cell>
          <cell r="AX203">
            <v>128.71860103487873</v>
          </cell>
          <cell r="AZ203">
            <v>0.9379200631726301</v>
          </cell>
          <cell r="BB203">
            <v>701096.57142857136</v>
          </cell>
          <cell r="BC203">
            <v>0</v>
          </cell>
          <cell r="BD203">
            <v>84641817.500400618</v>
          </cell>
          <cell r="BE203">
            <v>0</v>
          </cell>
          <cell r="BF203">
            <v>0</v>
          </cell>
          <cell r="BG203">
            <v>120.72775841412603</v>
          </cell>
          <cell r="BI203">
            <v>0</v>
          </cell>
          <cell r="BJ203">
            <v>6.535466200889184E-3</v>
          </cell>
          <cell r="BL203">
            <v>701096.57142857136</v>
          </cell>
          <cell r="BM203">
            <v>0</v>
          </cell>
          <cell r="BN203">
            <v>85079449.358733729</v>
          </cell>
          <cell r="BO203">
            <v>0</v>
          </cell>
          <cell r="BP203">
            <v>0</v>
          </cell>
          <cell r="BQ203">
            <v>121.35196893827876</v>
          </cell>
          <cell r="BS203">
            <v>0</v>
          </cell>
          <cell r="BT203">
            <v>1.1112552273401688E-2</v>
          </cell>
          <cell r="BV203">
            <v>701096.57142857136</v>
          </cell>
          <cell r="BW203">
            <v>0</v>
          </cell>
          <cell r="BX203">
            <v>86940812.588632345</v>
          </cell>
          <cell r="BY203">
            <v>0</v>
          </cell>
          <cell r="BZ203">
            <v>0</v>
          </cell>
          <cell r="CA203">
            <v>124.00690023555477</v>
          </cell>
          <cell r="CC203">
            <v>0</v>
          </cell>
          <cell r="CD203">
            <v>-8.5778628406581459E-2</v>
          </cell>
          <cell r="CF203">
            <v>701096.57142857136</v>
          </cell>
          <cell r="CG203">
            <v>0</v>
          </cell>
          <cell r="CH203">
            <v>79483148.932225809</v>
          </cell>
          <cell r="CI203">
            <v>0</v>
          </cell>
          <cell r="CJ203">
            <v>0</v>
          </cell>
          <cell r="CK203">
            <v>113.36975842039709</v>
          </cell>
          <cell r="CM203">
            <v>0</v>
          </cell>
          <cell r="CO203">
            <v>4675922</v>
          </cell>
          <cell r="CP203">
            <v>0</v>
          </cell>
          <cell r="CQ203">
            <v>509588974.57874024</v>
          </cell>
          <cell r="CR203">
            <v>0</v>
          </cell>
          <cell r="CS203">
            <v>0</v>
          </cell>
          <cell r="CT203">
            <v>108.98149596565987</v>
          </cell>
          <cell r="CV203">
            <v>4387</v>
          </cell>
        </row>
        <row r="204">
          <cell r="C204" t="str">
            <v>04</v>
          </cell>
          <cell r="D204" t="str">
            <v>LaFayette</v>
          </cell>
          <cell r="E204" t="str">
            <v>05</v>
          </cell>
          <cell r="F204" t="str">
            <v>LaCHIP Affordable Plan</v>
          </cell>
          <cell r="G204" t="str">
            <v>LLL</v>
          </cell>
          <cell r="H204" t="str">
            <v>LAP, All Ages Male &amp; Female</v>
          </cell>
          <cell r="I204">
            <v>1095677.1428571427</v>
          </cell>
          <cell r="J204">
            <v>0</v>
          </cell>
          <cell r="K204">
            <v>142379450.11572039</v>
          </cell>
          <cell r="L204">
            <v>0</v>
          </cell>
          <cell r="M204">
            <v>0</v>
          </cell>
          <cell r="N204">
            <v>129.9465367548369</v>
          </cell>
          <cell r="P204">
            <v>0.99934010107752258</v>
          </cell>
          <cell r="R204">
            <v>1095677.1428571427</v>
          </cell>
          <cell r="S204">
            <v>0</v>
          </cell>
          <cell r="T204">
            <v>142285494.0700061</v>
          </cell>
          <cell r="U204">
            <v>0</v>
          </cell>
          <cell r="V204">
            <v>0</v>
          </cell>
          <cell r="W204">
            <v>129.86078517525272</v>
          </cell>
          <cell r="Y204">
            <v>0.99876181085466975</v>
          </cell>
          <cell r="AA204">
            <v>1095677.1428571427</v>
          </cell>
          <cell r="AB204">
            <v>0</v>
          </cell>
          <cell r="AC204">
            <v>142109317.71571067</v>
          </cell>
          <cell r="AD204">
            <v>0</v>
          </cell>
          <cell r="AE204">
            <v>0</v>
          </cell>
          <cell r="AF204">
            <v>129.69999296064466</v>
          </cell>
          <cell r="AH204">
            <v>0.99403007803536203</v>
          </cell>
          <cell r="AJ204">
            <v>1095677.1428571427</v>
          </cell>
          <cell r="AK204">
            <v>0</v>
          </cell>
          <cell r="AL204">
            <v>141260936.17849994</v>
          </cell>
          <cell r="AM204">
            <v>0</v>
          </cell>
          <cell r="AN204">
            <v>0</v>
          </cell>
          <cell r="AO204">
            <v>128.92569412385552</v>
          </cell>
          <cell r="AQ204">
            <v>0.99789377517948119</v>
          </cell>
          <cell r="AS204">
            <v>1095677.1428571427</v>
          </cell>
          <cell r="AT204">
            <v>0</v>
          </cell>
          <cell r="AU204">
            <v>140963408.88855106</v>
          </cell>
          <cell r="AV204">
            <v>0</v>
          </cell>
          <cell r="AW204">
            <v>0</v>
          </cell>
          <cell r="AX204">
            <v>128.65414762688926</v>
          </cell>
          <cell r="AZ204">
            <v>0.93421480518131639</v>
          </cell>
          <cell r="BB204">
            <v>1095677.1428571427</v>
          </cell>
          <cell r="BC204">
            <v>0</v>
          </cell>
          <cell r="BD204">
            <v>131690103.57251197</v>
          </cell>
          <cell r="BE204">
            <v>0</v>
          </cell>
          <cell r="BF204">
            <v>0</v>
          </cell>
          <cell r="BG204">
            <v>120.19060946102266</v>
          </cell>
          <cell r="BI204">
            <v>0</v>
          </cell>
          <cell r="BJ204">
            <v>5.3684547069265953E-3</v>
          </cell>
          <cell r="BL204">
            <v>1095677.1428571427</v>
          </cell>
          <cell r="BM204">
            <v>0</v>
          </cell>
          <cell r="BN204">
            <v>132249477.71156242</v>
          </cell>
          <cell r="BO204">
            <v>0</v>
          </cell>
          <cell r="BP204">
            <v>0</v>
          </cell>
          <cell r="BQ204">
            <v>120.70113771535112</v>
          </cell>
          <cell r="BS204">
            <v>0</v>
          </cell>
          <cell r="BT204">
            <v>9.0977821260371794E-3</v>
          </cell>
          <cell r="BV204">
            <v>1095677.1428571427</v>
          </cell>
          <cell r="BW204">
            <v>0</v>
          </cell>
          <cell r="BX204">
            <v>134615969.51691347</v>
          </cell>
          <cell r="BY204">
            <v>0</v>
          </cell>
          <cell r="BZ204">
            <v>0</v>
          </cell>
          <cell r="CA204">
            <v>122.860981808822</v>
          </cell>
          <cell r="CC204">
            <v>0</v>
          </cell>
          <cell r="CD204">
            <v>-8.8984933630893659E-2</v>
          </cell>
          <cell r="CF204">
            <v>1095677.1428571427</v>
          </cell>
          <cell r="CG204">
            <v>0</v>
          </cell>
          <cell r="CH204">
            <v>122637176.40379253</v>
          </cell>
          <cell r="CI204">
            <v>0</v>
          </cell>
          <cell r="CJ204">
            <v>0</v>
          </cell>
          <cell r="CK204">
            <v>111.92820549673755</v>
          </cell>
          <cell r="CM204">
            <v>0</v>
          </cell>
          <cell r="CO204">
            <v>4675922</v>
          </cell>
          <cell r="CP204">
            <v>0</v>
          </cell>
          <cell r="CQ204">
            <v>509588974.57874024</v>
          </cell>
          <cell r="CR204">
            <v>0</v>
          </cell>
          <cell r="CS204">
            <v>0</v>
          </cell>
          <cell r="CT204">
            <v>108.98149596565987</v>
          </cell>
          <cell r="CV204">
            <v>6173</v>
          </cell>
        </row>
        <row r="205">
          <cell r="C205" t="str">
            <v>05</v>
          </cell>
          <cell r="D205" t="str">
            <v>Lake Charles</v>
          </cell>
          <cell r="E205" t="str">
            <v>05</v>
          </cell>
          <cell r="F205" t="str">
            <v>LaCHIP Affordable Plan</v>
          </cell>
          <cell r="G205" t="str">
            <v>LLL</v>
          </cell>
          <cell r="H205" t="str">
            <v>LAP, All Ages Male &amp; Female</v>
          </cell>
          <cell r="I205">
            <v>517071.42857142852</v>
          </cell>
          <cell r="J205">
            <v>0</v>
          </cell>
          <cell r="K205">
            <v>71627159.078647301</v>
          </cell>
          <cell r="L205">
            <v>0</v>
          </cell>
          <cell r="M205">
            <v>0</v>
          </cell>
          <cell r="N205">
            <v>138.52468947383096</v>
          </cell>
          <cell r="P205">
            <v>0.99929165109786888</v>
          </cell>
          <cell r="R205">
            <v>517071.42857142852</v>
          </cell>
          <cell r="S205">
            <v>0</v>
          </cell>
          <cell r="T205">
            <v>71576422.059151173</v>
          </cell>
          <cell r="U205">
            <v>0</v>
          </cell>
          <cell r="V205">
            <v>0</v>
          </cell>
          <cell r="W205">
            <v>138.42656566212412</v>
          </cell>
          <cell r="Y205">
            <v>0.9988731506539158</v>
          </cell>
          <cell r="AA205">
            <v>517071.42857142852</v>
          </cell>
          <cell r="AB205">
            <v>0</v>
          </cell>
          <cell r="AC205">
            <v>71495766.214758769</v>
          </cell>
          <cell r="AD205">
            <v>0</v>
          </cell>
          <cell r="AE205">
            <v>0</v>
          </cell>
          <cell r="AF205">
            <v>138.27057977712707</v>
          </cell>
          <cell r="AH205">
            <v>0.99911104022319308</v>
          </cell>
          <cell r="AJ205">
            <v>517071.42857142852</v>
          </cell>
          <cell r="AK205">
            <v>0</v>
          </cell>
          <cell r="AL205">
            <v>71432209.354381859</v>
          </cell>
          <cell r="AM205">
            <v>0</v>
          </cell>
          <cell r="AN205">
            <v>0</v>
          </cell>
          <cell r="AO205">
            <v>138.14766279338943</v>
          </cell>
          <cell r="AQ205">
            <v>0.99774568161719901</v>
          </cell>
          <cell r="AS205">
            <v>517071.42857142852</v>
          </cell>
          <cell r="AT205">
            <v>0</v>
          </cell>
          <cell r="AU205">
            <v>71271178.411710188</v>
          </cell>
          <cell r="AV205">
            <v>0</v>
          </cell>
          <cell r="AW205">
            <v>0</v>
          </cell>
          <cell r="AX205">
            <v>137.83623397761332</v>
          </cell>
          <cell r="AZ205">
            <v>0.93318850425881361</v>
          </cell>
          <cell r="BB205">
            <v>517071.42857142852</v>
          </cell>
          <cell r="BC205">
            <v>0</v>
          </cell>
          <cell r="BD205">
            <v>66509444.378786877</v>
          </cell>
          <cell r="BE205">
            <v>0</v>
          </cell>
          <cell r="BF205">
            <v>0</v>
          </cell>
          <cell r="BG205">
            <v>128.62718901823683</v>
          </cell>
          <cell r="BI205">
            <v>0</v>
          </cell>
          <cell r="BJ205">
            <v>5.692426720725674E-3</v>
          </cell>
          <cell r="BL205">
            <v>517071.42857142852</v>
          </cell>
          <cell r="BM205">
            <v>0</v>
          </cell>
          <cell r="BN205">
            <v>66808992.16919782</v>
          </cell>
          <cell r="BO205">
            <v>0</v>
          </cell>
          <cell r="BP205">
            <v>0</v>
          </cell>
          <cell r="BQ205">
            <v>129.20650509307495</v>
          </cell>
          <cell r="BS205">
            <v>0</v>
          </cell>
          <cell r="BT205">
            <v>9.5790086828266841E-3</v>
          </cell>
          <cell r="BV205">
            <v>517071.42857142852</v>
          </cell>
          <cell r="BW205">
            <v>0</v>
          </cell>
          <cell r="BX205">
            <v>68068006.477314845</v>
          </cell>
          <cell r="BY205">
            <v>0</v>
          </cell>
          <cell r="BZ205">
            <v>0</v>
          </cell>
          <cell r="CA205">
            <v>131.64139945882138</v>
          </cell>
          <cell r="CC205">
            <v>0</v>
          </cell>
          <cell r="CD205">
            <v>-8.4641520723513386E-2</v>
          </cell>
          <cell r="CF205">
            <v>517071.42857142852</v>
          </cell>
          <cell r="CG205">
            <v>0</v>
          </cell>
          <cell r="CH205">
            <v>62306626.896456957</v>
          </cell>
          <cell r="CI205">
            <v>0</v>
          </cell>
          <cell r="CJ205">
            <v>0</v>
          </cell>
          <cell r="CK205">
            <v>120.49907121845524</v>
          </cell>
          <cell r="CM205">
            <v>0</v>
          </cell>
          <cell r="CO205">
            <v>4675922</v>
          </cell>
          <cell r="CP205">
            <v>0</v>
          </cell>
          <cell r="CQ205">
            <v>509588974.57874024</v>
          </cell>
          <cell r="CR205">
            <v>0</v>
          </cell>
          <cell r="CS205">
            <v>0</v>
          </cell>
          <cell r="CT205">
            <v>108.98149596565987</v>
          </cell>
          <cell r="CV205">
            <v>3825</v>
          </cell>
        </row>
        <row r="206">
          <cell r="C206" t="str">
            <v>06</v>
          </cell>
          <cell r="D206" t="str">
            <v>Alexandria</v>
          </cell>
          <cell r="E206" t="str">
            <v>05</v>
          </cell>
          <cell r="F206" t="str">
            <v>LaCHIP Affordable Plan</v>
          </cell>
          <cell r="G206" t="str">
            <v>LLL</v>
          </cell>
          <cell r="H206" t="str">
            <v>LAP, All Ages Male &amp; Female</v>
          </cell>
          <cell r="I206">
            <v>569725.7142857142</v>
          </cell>
          <cell r="J206">
            <v>0</v>
          </cell>
          <cell r="K206">
            <v>85971869.707804158</v>
          </cell>
          <cell r="L206">
            <v>0</v>
          </cell>
          <cell r="M206">
            <v>0</v>
          </cell>
          <cell r="N206">
            <v>150.90045534558715</v>
          </cell>
          <cell r="P206">
            <v>0.99942687141774722</v>
          </cell>
          <cell r="R206">
            <v>569725.7142857142</v>
          </cell>
          <cell r="S206">
            <v>0</v>
          </cell>
          <cell r="T206">
            <v>85922596.772004902</v>
          </cell>
          <cell r="U206">
            <v>0</v>
          </cell>
          <cell r="V206">
            <v>0</v>
          </cell>
          <cell r="W206">
            <v>150.81396998155364</v>
          </cell>
          <cell r="Y206">
            <v>0.99867300339533405</v>
          </cell>
          <cell r="AA206">
            <v>569725.7142857142</v>
          </cell>
          <cell r="AB206">
            <v>0</v>
          </cell>
          <cell r="AC206">
            <v>85808577.777824372</v>
          </cell>
          <cell r="AD206">
            <v>0</v>
          </cell>
          <cell r="AE206">
            <v>0</v>
          </cell>
          <cell r="AF206">
            <v>150.61384035545191</v>
          </cell>
          <cell r="AH206">
            <v>0.99828677551371214</v>
          </cell>
          <cell r="AJ206">
            <v>569725.7142857142</v>
          </cell>
          <cell r="AK206">
            <v>0</v>
          </cell>
          <cell r="AL206">
            <v>85661568.421241865</v>
          </cell>
          <cell r="AM206">
            <v>0</v>
          </cell>
          <cell r="AN206">
            <v>0</v>
          </cell>
          <cell r="AO206">
            <v>150.3558050361811</v>
          </cell>
          <cell r="AQ206">
            <v>1.0021530027056313</v>
          </cell>
          <cell r="AS206">
            <v>569725.7142857142</v>
          </cell>
          <cell r="AT206">
            <v>0</v>
          </cell>
          <cell r="AU206">
            <v>85845998.00982143</v>
          </cell>
          <cell r="AV206">
            <v>0</v>
          </cell>
          <cell r="AW206">
            <v>0</v>
          </cell>
          <cell r="AX206">
            <v>150.67952149123138</v>
          </cell>
          <cell r="AZ206">
            <v>0.93879171635253389</v>
          </cell>
          <cell r="BB206">
            <v>569725.7142857142</v>
          </cell>
          <cell r="BC206">
            <v>0</v>
          </cell>
          <cell r="BD206">
            <v>80591511.813636467</v>
          </cell>
          <cell r="BE206">
            <v>0</v>
          </cell>
          <cell r="BF206">
            <v>0</v>
          </cell>
          <cell r="BG206">
            <v>141.45668659993163</v>
          </cell>
          <cell r="BI206">
            <v>0</v>
          </cell>
          <cell r="BJ206">
            <v>6.1819518125780792E-3</v>
          </cell>
          <cell r="BL206">
            <v>569725.7142857142</v>
          </cell>
          <cell r="BM206">
            <v>0</v>
          </cell>
          <cell r="BN206">
            <v>80985676.957142144</v>
          </cell>
          <cell r="BO206">
            <v>0</v>
          </cell>
          <cell r="BP206">
            <v>0</v>
          </cell>
          <cell r="BQ206">
            <v>142.14853731620104</v>
          </cell>
          <cell r="BS206">
            <v>0</v>
          </cell>
          <cell r="BT206">
            <v>1.0556396049277383E-2</v>
          </cell>
          <cell r="BV206">
            <v>569725.7142857142</v>
          </cell>
          <cell r="BW206">
            <v>0</v>
          </cell>
          <cell r="BX206">
            <v>82668356.565446049</v>
          </cell>
          <cell r="BY206">
            <v>0</v>
          </cell>
          <cell r="BZ206">
            <v>0</v>
          </cell>
          <cell r="CA206">
            <v>145.10202803306916</v>
          </cell>
          <cell r="CC206">
            <v>0</v>
          </cell>
          <cell r="CD206">
            <v>-0.11123520064684023</v>
          </cell>
          <cell r="CF206">
            <v>569725.7142857142</v>
          </cell>
          <cell r="CG206">
            <v>0</v>
          </cell>
          <cell r="CH206">
            <v>73472725.335744128</v>
          </cell>
          <cell r="CI206">
            <v>0</v>
          </cell>
          <cell r="CJ206">
            <v>0</v>
          </cell>
          <cell r="CK206">
            <v>128.96157483054728</v>
          </cell>
          <cell r="CM206">
            <v>0</v>
          </cell>
          <cell r="CO206">
            <v>4675922</v>
          </cell>
          <cell r="CP206">
            <v>0</v>
          </cell>
          <cell r="CQ206">
            <v>509588974.57874024</v>
          </cell>
          <cell r="CR206">
            <v>0</v>
          </cell>
          <cell r="CS206">
            <v>0</v>
          </cell>
          <cell r="CT206">
            <v>108.98149596565987</v>
          </cell>
          <cell r="CV206">
            <v>3310</v>
          </cell>
        </row>
        <row r="207">
          <cell r="C207" t="str">
            <v>07</v>
          </cell>
          <cell r="D207" t="str">
            <v>Shreveport</v>
          </cell>
          <cell r="E207" t="str">
            <v>05</v>
          </cell>
          <cell r="F207" t="str">
            <v>LaCHIP Affordable Plan</v>
          </cell>
          <cell r="G207" t="str">
            <v>LLL</v>
          </cell>
          <cell r="H207" t="str">
            <v>LAP, All Ages Male &amp; Female</v>
          </cell>
          <cell r="I207">
            <v>960133.7142857142</v>
          </cell>
          <cell r="J207">
            <v>0</v>
          </cell>
          <cell r="K207">
            <v>110244701.82602188</v>
          </cell>
          <cell r="L207">
            <v>0</v>
          </cell>
          <cell r="M207">
            <v>0</v>
          </cell>
          <cell r="N207">
            <v>114.82223797134108</v>
          </cell>
          <cell r="P207">
            <v>0.99948292512827785</v>
          </cell>
          <cell r="R207">
            <v>960133.7142857142</v>
          </cell>
          <cell r="S207">
            <v>0</v>
          </cell>
          <cell r="T207">
            <v>110187697.06096715</v>
          </cell>
          <cell r="U207">
            <v>0</v>
          </cell>
          <cell r="V207">
            <v>0</v>
          </cell>
          <cell r="W207">
            <v>114.7628662773712</v>
          </cell>
          <cell r="Y207">
            <v>0.99859603954422071</v>
          </cell>
          <cell r="AA207">
            <v>960133.7142857142</v>
          </cell>
          <cell r="AB207">
            <v>0</v>
          </cell>
          <cell r="AC207">
            <v>110032997.89158016</v>
          </cell>
          <cell r="AD207">
            <v>0</v>
          </cell>
          <cell r="AE207">
            <v>0</v>
          </cell>
          <cell r="AF207">
            <v>114.60174375132588</v>
          </cell>
          <cell r="AH207">
            <v>0.96760293275286224</v>
          </cell>
          <cell r="AJ207">
            <v>960133.7142857142</v>
          </cell>
          <cell r="AK207">
            <v>0</v>
          </cell>
          <cell r="AL207">
            <v>106468251.45948248</v>
          </cell>
          <cell r="AM207">
            <v>0</v>
          </cell>
          <cell r="AN207">
            <v>0</v>
          </cell>
          <cell r="AO207">
            <v>110.88898335237494</v>
          </cell>
          <cell r="AQ207">
            <v>1.0184170876633574</v>
          </cell>
          <cell r="AS207">
            <v>960133.7142857142</v>
          </cell>
          <cell r="AT207">
            <v>0</v>
          </cell>
          <cell r="AU207">
            <v>108429086.57997614</v>
          </cell>
          <cell r="AV207">
            <v>0</v>
          </cell>
          <cell r="AW207">
            <v>0</v>
          </cell>
          <cell r="AX207">
            <v>112.9312354796762</v>
          </cell>
          <cell r="AZ207">
            <v>0.94008275572365707</v>
          </cell>
          <cell r="BB207">
            <v>960133.7142857142</v>
          </cell>
          <cell r="BC207">
            <v>0</v>
          </cell>
          <cell r="BD207">
            <v>101932314.51270297</v>
          </cell>
          <cell r="BE207">
            <v>0</v>
          </cell>
          <cell r="BF207">
            <v>0</v>
          </cell>
          <cell r="BG207">
            <v>106.16470705701124</v>
          </cell>
          <cell r="BI207">
            <v>0</v>
          </cell>
          <cell r="BJ207">
            <v>6.1459652705462275E-3</v>
          </cell>
          <cell r="BL207">
            <v>960133.7142857142</v>
          </cell>
          <cell r="BM207">
            <v>0</v>
          </cell>
          <cell r="BN207">
            <v>102427955.1498726</v>
          </cell>
          <cell r="BO207">
            <v>0</v>
          </cell>
          <cell r="BP207">
            <v>0</v>
          </cell>
          <cell r="BQ207">
            <v>106.68092748526519</v>
          </cell>
          <cell r="BS207">
            <v>0</v>
          </cell>
          <cell r="BT207">
            <v>1.0517581062193804E-2</v>
          </cell>
          <cell r="BV207">
            <v>960133.7142857142</v>
          </cell>
          <cell r="BW207">
            <v>0</v>
          </cell>
          <cell r="BX207">
            <v>104548287.18797562</v>
          </cell>
          <cell r="BY207">
            <v>0</v>
          </cell>
          <cell r="BZ207">
            <v>0</v>
          </cell>
          <cell r="CA207">
            <v>108.88929909700515</v>
          </cell>
          <cell r="CC207">
            <v>0</v>
          </cell>
          <cell r="CD207">
            <v>-0.11286597225056927</v>
          </cell>
          <cell r="CF207">
            <v>960133.7142857142</v>
          </cell>
          <cell r="CG207">
            <v>0</v>
          </cell>
          <cell r="CH207">
            <v>92748343.107373014</v>
          </cell>
          <cell r="CI207">
            <v>0</v>
          </cell>
          <cell r="CJ207">
            <v>0</v>
          </cell>
          <cell r="CK207">
            <v>96.599402486738626</v>
          </cell>
          <cell r="CM207">
            <v>0</v>
          </cell>
          <cell r="CO207">
            <v>4675922</v>
          </cell>
          <cell r="CP207">
            <v>0</v>
          </cell>
          <cell r="CQ207">
            <v>509588974.57874024</v>
          </cell>
          <cell r="CR207">
            <v>0</v>
          </cell>
          <cell r="CS207">
            <v>0</v>
          </cell>
          <cell r="CT207">
            <v>108.98149596565987</v>
          </cell>
          <cell r="CV207">
            <v>3879</v>
          </cell>
        </row>
        <row r="208">
          <cell r="C208" t="str">
            <v>08</v>
          </cell>
          <cell r="D208" t="str">
            <v>Monroe</v>
          </cell>
          <cell r="E208" t="str">
            <v>05</v>
          </cell>
          <cell r="F208" t="str">
            <v>LaCHIP Affordable Plan</v>
          </cell>
          <cell r="G208" t="str">
            <v>LLL</v>
          </cell>
          <cell r="H208" t="str">
            <v>LAP, All Ages Male &amp; Female</v>
          </cell>
          <cell r="I208">
            <v>730961.14285714284</v>
          </cell>
          <cell r="J208">
            <v>0</v>
          </cell>
          <cell r="K208">
            <v>104325593.62637132</v>
          </cell>
          <cell r="L208">
            <v>0</v>
          </cell>
          <cell r="M208">
            <v>0</v>
          </cell>
          <cell r="N208">
            <v>142.7238570009192</v>
          </cell>
          <cell r="P208">
            <v>0.99941449658716619</v>
          </cell>
          <cell r="R208">
            <v>730961.14285714284</v>
          </cell>
          <cell r="S208">
            <v>0</v>
          </cell>
          <cell r="T208">
            <v>104264510.63525717</v>
          </cell>
          <cell r="U208">
            <v>0</v>
          </cell>
          <cell r="V208">
            <v>0</v>
          </cell>
          <cell r="W208">
            <v>142.64029169555235</v>
          </cell>
          <cell r="Y208">
            <v>0.99876423952055338</v>
          </cell>
          <cell r="AA208">
            <v>730961.14285714284</v>
          </cell>
          <cell r="AB208">
            <v>0</v>
          </cell>
          <cell r="AC208">
            <v>104135664.67360528</v>
          </cell>
          <cell r="AD208">
            <v>0</v>
          </cell>
          <cell r="AE208">
            <v>0</v>
          </cell>
          <cell r="AF208">
            <v>142.46402246029825</v>
          </cell>
          <cell r="AH208">
            <v>0.99372199998065103</v>
          </cell>
          <cell r="AJ208">
            <v>730961.14285714284</v>
          </cell>
          <cell r="AK208">
            <v>0</v>
          </cell>
          <cell r="AL208">
            <v>103481900.96876946</v>
          </cell>
          <cell r="AM208">
            <v>0</v>
          </cell>
          <cell r="AN208">
            <v>0</v>
          </cell>
          <cell r="AO208">
            <v>141.56963332453597</v>
          </cell>
          <cell r="AQ208">
            <v>1.0123074330863211</v>
          </cell>
          <cell r="AS208">
            <v>730961.14285714284</v>
          </cell>
          <cell r="AT208">
            <v>0</v>
          </cell>
          <cell r="AU208">
            <v>104755497.54058789</v>
          </cell>
          <cell r="AV208">
            <v>0</v>
          </cell>
          <cell r="AW208">
            <v>0</v>
          </cell>
          <cell r="AX208">
            <v>143.31199211373269</v>
          </cell>
          <cell r="AZ208">
            <v>0.93776111445885679</v>
          </cell>
          <cell r="BB208">
            <v>730961.14285714284</v>
          </cell>
          <cell r="BC208">
            <v>0</v>
          </cell>
          <cell r="BD208">
            <v>98235632.119353727</v>
          </cell>
          <cell r="BE208">
            <v>0</v>
          </cell>
          <cell r="BF208">
            <v>0</v>
          </cell>
          <cell r="BG208">
            <v>134.39241343989286</v>
          </cell>
          <cell r="BI208">
            <v>0</v>
          </cell>
          <cell r="BJ208">
            <v>6.2836434744577563E-3</v>
          </cell>
          <cell r="BL208">
            <v>730961.14285714284</v>
          </cell>
          <cell r="BM208">
            <v>0</v>
          </cell>
          <cell r="BN208">
            <v>98723991.23390469</v>
          </cell>
          <cell r="BO208">
            <v>0</v>
          </cell>
          <cell r="BP208">
            <v>0</v>
          </cell>
          <cell r="BQ208">
            <v>135.06051887794951</v>
          </cell>
          <cell r="BS208">
            <v>0</v>
          </cell>
          <cell r="BT208">
            <v>1.0649280827112806E-2</v>
          </cell>
          <cell r="BV208">
            <v>730961.14285714284</v>
          </cell>
          <cell r="BW208">
            <v>0</v>
          </cell>
          <cell r="BX208">
            <v>100793368.86335495</v>
          </cell>
          <cell r="BY208">
            <v>0</v>
          </cell>
          <cell r="BZ208">
            <v>0</v>
          </cell>
          <cell r="CA208">
            <v>137.89155531493654</v>
          </cell>
          <cell r="CC208">
            <v>0</v>
          </cell>
          <cell r="CD208">
            <v>-9.4526842828399404E-2</v>
          </cell>
          <cell r="CF208">
            <v>730961.14285714284</v>
          </cell>
          <cell r="CG208">
            <v>0</v>
          </cell>
          <cell r="CH208">
            <v>91265689.926663712</v>
          </cell>
          <cell r="CI208">
            <v>0</v>
          </cell>
          <cell r="CJ208">
            <v>0</v>
          </cell>
          <cell r="CK208">
            <v>124.857101938318</v>
          </cell>
          <cell r="CM208">
            <v>0</v>
          </cell>
          <cell r="CO208">
            <v>4675922</v>
          </cell>
          <cell r="CP208">
            <v>0</v>
          </cell>
          <cell r="CQ208">
            <v>509588974.57874024</v>
          </cell>
          <cell r="CR208">
            <v>0</v>
          </cell>
          <cell r="CS208">
            <v>0</v>
          </cell>
          <cell r="CT208">
            <v>108.98149596565987</v>
          </cell>
          <cell r="CV208">
            <v>3184</v>
          </cell>
        </row>
        <row r="209">
          <cell r="C209" t="str">
            <v>09</v>
          </cell>
          <cell r="D209" t="str">
            <v>Mandeville</v>
          </cell>
          <cell r="E209" t="str">
            <v>05</v>
          </cell>
          <cell r="F209" t="str">
            <v>LaCHIP Affordable Plan</v>
          </cell>
          <cell r="G209" t="str">
            <v>LLL</v>
          </cell>
          <cell r="H209" t="str">
            <v>LAP, All Ages Male &amp; Female</v>
          </cell>
          <cell r="I209">
            <v>875593.71428571432</v>
          </cell>
          <cell r="J209">
            <v>0</v>
          </cell>
          <cell r="K209">
            <v>122041693.94516373</v>
          </cell>
          <cell r="L209">
            <v>0</v>
          </cell>
          <cell r="M209">
            <v>0</v>
          </cell>
          <cell r="N209">
            <v>139.38164693738355</v>
          </cell>
          <cell r="P209">
            <v>0.9992928658066107</v>
          </cell>
          <cell r="R209">
            <v>875593.71428571432</v>
          </cell>
          <cell r="S209">
            <v>0</v>
          </cell>
          <cell r="T209">
            <v>121955394.09035595</v>
          </cell>
          <cell r="U209">
            <v>0</v>
          </cell>
          <cell r="V209">
            <v>0</v>
          </cell>
          <cell r="W209">
            <v>139.28308540890322</v>
          </cell>
          <cell r="Y209">
            <v>0.99876701593763517</v>
          </cell>
          <cell r="AA209">
            <v>875593.71428571432</v>
          </cell>
          <cell r="AB209">
            <v>0</v>
          </cell>
          <cell r="AC209">
            <v>121805025.03312312</v>
          </cell>
          <cell r="AD209">
            <v>0</v>
          </cell>
          <cell r="AE209">
            <v>0</v>
          </cell>
          <cell r="AF209">
            <v>139.11135158443705</v>
          </cell>
          <cell r="AH209">
            <v>0.99745330327970894</v>
          </cell>
          <cell r="AJ209">
            <v>875593.71428571432</v>
          </cell>
          <cell r="AK209">
            <v>0</v>
          </cell>
          <cell r="AL209">
            <v>121494824.57535629</v>
          </cell>
          <cell r="AM209">
            <v>0</v>
          </cell>
          <cell r="AN209">
            <v>0</v>
          </cell>
          <cell r="AO209">
            <v>138.7570771616017</v>
          </cell>
          <cell r="AQ209">
            <v>0.99530560521465339</v>
          </cell>
          <cell r="AS209">
            <v>875593.71428571432</v>
          </cell>
          <cell r="AT209">
            <v>0</v>
          </cell>
          <cell r="AU209">
            <v>120924479.90442313</v>
          </cell>
          <cell r="AV209">
            <v>0</v>
          </cell>
          <cell r="AW209">
            <v>0</v>
          </cell>
          <cell r="AX209">
            <v>138.10569666214434</v>
          </cell>
          <cell r="AZ209">
            <v>0.93547325251644198</v>
          </cell>
          <cell r="BB209">
            <v>875593.71428571432</v>
          </cell>
          <cell r="BC209">
            <v>0</v>
          </cell>
          <cell r="BD209">
            <v>113121616.52504984</v>
          </cell>
          <cell r="BE209">
            <v>0</v>
          </cell>
          <cell r="BF209">
            <v>0</v>
          </cell>
          <cell r="BG209">
            <v>129.1941852475853</v>
          </cell>
          <cell r="BI209">
            <v>0</v>
          </cell>
          <cell r="BJ209">
            <v>5.807581285464769E-3</v>
          </cell>
          <cell r="BL209">
            <v>875593.71428571432</v>
          </cell>
          <cell r="BM209">
            <v>0</v>
          </cell>
          <cell r="BN209">
            <v>113641398.31843548</v>
          </cell>
          <cell r="BO209">
            <v>0</v>
          </cell>
          <cell r="BP209">
            <v>0</v>
          </cell>
          <cell r="BQ209">
            <v>129.78781878435601</v>
          </cell>
          <cell r="BS209">
            <v>0</v>
          </cell>
          <cell r="BT209">
            <v>9.7993658743980028E-3</v>
          </cell>
          <cell r="BV209">
            <v>875593.71428571432</v>
          </cell>
          <cell r="BW209">
            <v>0</v>
          </cell>
          <cell r="BX209">
            <v>115832463.7772387</v>
          </cell>
          <cell r="BY209">
            <v>0</v>
          </cell>
          <cell r="BZ209">
            <v>0</v>
          </cell>
          <cell r="CA209">
            <v>132.29019565510666</v>
          </cell>
          <cell r="CC209">
            <v>0</v>
          </cell>
          <cell r="CD209">
            <v>-8.8430344687560059E-2</v>
          </cell>
          <cell r="CF209">
            <v>875593.71428571432</v>
          </cell>
          <cell r="CG209">
            <v>0</v>
          </cell>
          <cell r="CH209">
            <v>105589359.07940817</v>
          </cell>
          <cell r="CI209">
            <v>0</v>
          </cell>
          <cell r="CJ209">
            <v>0</v>
          </cell>
          <cell r="CK209">
            <v>120.59172805454081</v>
          </cell>
          <cell r="CM209">
            <v>0</v>
          </cell>
          <cell r="CO209">
            <v>4675922</v>
          </cell>
          <cell r="CP209">
            <v>0</v>
          </cell>
          <cell r="CQ209">
            <v>509588974.57874024</v>
          </cell>
          <cell r="CR209">
            <v>0</v>
          </cell>
          <cell r="CS209">
            <v>0</v>
          </cell>
          <cell r="CT209">
            <v>108.98149596565987</v>
          </cell>
          <cell r="CV209">
            <v>5939</v>
          </cell>
        </row>
      </sheetData>
      <sheetData sheetId="16">
        <row r="4">
          <cell r="DE4">
            <v>408</v>
          </cell>
          <cell r="DL4" t="str">
            <v>010101C01</v>
          </cell>
        </row>
        <row r="5">
          <cell r="DL5" t="str">
            <v>010101C02</v>
          </cell>
        </row>
        <row r="6">
          <cell r="DL6" t="str">
            <v>010101C03</v>
          </cell>
        </row>
        <row r="7">
          <cell r="DL7" t="str">
            <v>010101C04</v>
          </cell>
        </row>
        <row r="8">
          <cell r="DL8" t="str">
            <v>010101C05</v>
          </cell>
        </row>
        <row r="9">
          <cell r="DL9" t="str">
            <v>010101C06</v>
          </cell>
        </row>
        <row r="10">
          <cell r="DL10" t="str">
            <v>010101C07</v>
          </cell>
        </row>
        <row r="11">
          <cell r="DL11" t="str">
            <v>010101C08</v>
          </cell>
        </row>
        <row r="12">
          <cell r="DL12" t="str">
            <v>010101C09</v>
          </cell>
        </row>
        <row r="13">
          <cell r="DL13" t="str">
            <v>010101C10</v>
          </cell>
        </row>
        <row r="14">
          <cell r="DL14" t="str">
            <v>010101C11</v>
          </cell>
        </row>
        <row r="15">
          <cell r="DL15" t="str">
            <v>010101C12</v>
          </cell>
        </row>
        <row r="16">
          <cell r="DL16" t="str">
            <v>010101C13</v>
          </cell>
        </row>
        <row r="17">
          <cell r="DL17" t="str">
            <v>010101C14</v>
          </cell>
        </row>
        <row r="18">
          <cell r="DL18" t="str">
            <v>010101C15</v>
          </cell>
        </row>
        <row r="19">
          <cell r="DL19" t="str">
            <v>010101C16</v>
          </cell>
        </row>
        <row r="20">
          <cell r="DL20" t="str">
            <v>010101C17</v>
          </cell>
        </row>
        <row r="21">
          <cell r="DL21" t="str">
            <v>010101C18</v>
          </cell>
        </row>
        <row r="22">
          <cell r="DL22" t="str">
            <v>010101C19</v>
          </cell>
        </row>
        <row r="23">
          <cell r="DL23" t="str">
            <v>010102C01</v>
          </cell>
        </row>
        <row r="24">
          <cell r="DL24" t="str">
            <v>010102C02</v>
          </cell>
        </row>
        <row r="25">
          <cell r="DL25" t="str">
            <v>010102C03</v>
          </cell>
        </row>
        <row r="26">
          <cell r="DL26" t="str">
            <v>010102C04</v>
          </cell>
        </row>
        <row r="27">
          <cell r="DL27" t="str">
            <v>010102C05</v>
          </cell>
        </row>
        <row r="28">
          <cell r="DL28" t="str">
            <v>010102C06</v>
          </cell>
        </row>
        <row r="29">
          <cell r="DL29" t="str">
            <v>010102C07</v>
          </cell>
        </row>
        <row r="30">
          <cell r="DL30" t="str">
            <v>010102C08</v>
          </cell>
        </row>
        <row r="31">
          <cell r="DL31" t="str">
            <v>010102C09</v>
          </cell>
        </row>
        <row r="32">
          <cell r="DL32" t="str">
            <v>010102C10</v>
          </cell>
        </row>
        <row r="33">
          <cell r="DL33" t="str">
            <v>010102C11</v>
          </cell>
        </row>
        <row r="34">
          <cell r="DL34" t="str">
            <v>010102C12</v>
          </cell>
        </row>
        <row r="35">
          <cell r="DL35" t="str">
            <v>010102C13</v>
          </cell>
        </row>
        <row r="36">
          <cell r="DL36" t="str">
            <v>010102C14</v>
          </cell>
        </row>
        <row r="37">
          <cell r="DL37" t="str">
            <v>010102C15</v>
          </cell>
        </row>
        <row r="38">
          <cell r="DL38" t="str">
            <v>010102C16</v>
          </cell>
        </row>
        <row r="39">
          <cell r="DL39" t="str">
            <v>010102C17</v>
          </cell>
        </row>
        <row r="40">
          <cell r="DL40" t="str">
            <v>010102C18</v>
          </cell>
        </row>
        <row r="41">
          <cell r="DL41" t="str">
            <v>010102C19</v>
          </cell>
        </row>
        <row r="42">
          <cell r="DL42" t="str">
            <v>010103C01</v>
          </cell>
        </row>
        <row r="43">
          <cell r="DL43" t="str">
            <v>010103C02</v>
          </cell>
        </row>
        <row r="44">
          <cell r="DL44" t="str">
            <v>010103C03</v>
          </cell>
        </row>
        <row r="45">
          <cell r="DL45" t="str">
            <v>010103C04</v>
          </cell>
        </row>
        <row r="46">
          <cell r="DL46" t="str">
            <v>010103C05</v>
          </cell>
        </row>
        <row r="47">
          <cell r="DL47" t="str">
            <v>010103C06</v>
          </cell>
        </row>
        <row r="48">
          <cell r="DL48" t="str">
            <v>010103C07</v>
          </cell>
        </row>
        <row r="49">
          <cell r="DL49" t="str">
            <v>010103C08</v>
          </cell>
        </row>
        <row r="50">
          <cell r="DL50" t="str">
            <v>010103C09</v>
          </cell>
        </row>
        <row r="51">
          <cell r="DL51" t="str">
            <v>010103C10</v>
          </cell>
        </row>
        <row r="52">
          <cell r="DL52" t="str">
            <v>010103C11</v>
          </cell>
        </row>
        <row r="53">
          <cell r="DL53" t="str">
            <v>010103C12</v>
          </cell>
        </row>
        <row r="54">
          <cell r="DL54" t="str">
            <v>010103C13</v>
          </cell>
        </row>
        <row r="55">
          <cell r="DL55" t="str">
            <v>010103C14</v>
          </cell>
        </row>
        <row r="56">
          <cell r="DL56" t="str">
            <v>010103C15</v>
          </cell>
        </row>
        <row r="57">
          <cell r="DL57" t="str">
            <v>010103C16</v>
          </cell>
        </row>
        <row r="58">
          <cell r="DL58" t="str">
            <v>010103C17</v>
          </cell>
        </row>
        <row r="59">
          <cell r="DL59" t="str">
            <v>010103C18</v>
          </cell>
        </row>
        <row r="60">
          <cell r="DL60" t="str">
            <v>010103C19</v>
          </cell>
        </row>
        <row r="61">
          <cell r="DL61" t="str">
            <v>010104C01</v>
          </cell>
        </row>
        <row r="62">
          <cell r="DL62" t="str">
            <v>010104C02</v>
          </cell>
        </row>
        <row r="63">
          <cell r="DL63" t="str">
            <v>010104C03</v>
          </cell>
        </row>
        <row r="64">
          <cell r="DL64" t="str">
            <v>010104C04</v>
          </cell>
        </row>
        <row r="65">
          <cell r="DL65" t="str">
            <v>010104C05</v>
          </cell>
        </row>
        <row r="66">
          <cell r="DL66" t="str">
            <v>010104C06</v>
          </cell>
        </row>
        <row r="67">
          <cell r="DL67" t="str">
            <v>010104C07</v>
          </cell>
        </row>
        <row r="68">
          <cell r="DL68" t="str">
            <v>010104C08</v>
          </cell>
        </row>
        <row r="69">
          <cell r="DL69" t="str">
            <v>010104C09</v>
          </cell>
        </row>
        <row r="70">
          <cell r="DL70" t="str">
            <v>010104C10</v>
          </cell>
        </row>
        <row r="71">
          <cell r="DL71" t="str">
            <v>010104C11</v>
          </cell>
        </row>
        <row r="72">
          <cell r="DL72" t="str">
            <v>010104C12</v>
          </cell>
        </row>
        <row r="73">
          <cell r="DL73" t="str">
            <v>010104C13</v>
          </cell>
        </row>
        <row r="74">
          <cell r="DL74" t="str">
            <v>010104C14</v>
          </cell>
        </row>
        <row r="75">
          <cell r="DL75" t="str">
            <v>010104C15</v>
          </cell>
        </row>
        <row r="76">
          <cell r="DL76" t="str">
            <v>010104C16</v>
          </cell>
        </row>
        <row r="77">
          <cell r="DL77" t="str">
            <v>010104C17</v>
          </cell>
        </row>
        <row r="78">
          <cell r="DL78" t="str">
            <v>010104C18</v>
          </cell>
        </row>
        <row r="79">
          <cell r="DL79" t="str">
            <v>010104C19</v>
          </cell>
        </row>
        <row r="80">
          <cell r="DL80" t="str">
            <v>010105C01</v>
          </cell>
        </row>
        <row r="81">
          <cell r="DL81" t="str">
            <v>010105C02</v>
          </cell>
        </row>
        <row r="82">
          <cell r="DL82" t="str">
            <v>010105C03</v>
          </cell>
        </row>
        <row r="83">
          <cell r="DL83" t="str">
            <v>010105C04</v>
          </cell>
        </row>
        <row r="84">
          <cell r="DL84" t="str">
            <v>010105C05</v>
          </cell>
        </row>
        <row r="85">
          <cell r="DL85" t="str">
            <v>010105C06</v>
          </cell>
        </row>
        <row r="86">
          <cell r="DL86" t="str">
            <v>010105C07</v>
          </cell>
        </row>
        <row r="87">
          <cell r="DL87" t="str">
            <v>010105C08</v>
          </cell>
        </row>
        <row r="88">
          <cell r="DL88" t="str">
            <v>010105C09</v>
          </cell>
        </row>
        <row r="89">
          <cell r="DL89" t="str">
            <v>010105C10</v>
          </cell>
        </row>
        <row r="90">
          <cell r="DL90" t="str">
            <v>010105C11</v>
          </cell>
        </row>
        <row r="91">
          <cell r="DL91" t="str">
            <v>010105C12</v>
          </cell>
        </row>
        <row r="92">
          <cell r="DL92" t="str">
            <v>010105C13</v>
          </cell>
        </row>
        <row r="93">
          <cell r="DL93" t="str">
            <v>010105C14</v>
          </cell>
        </row>
        <row r="94">
          <cell r="DL94" t="str">
            <v>010105C15</v>
          </cell>
        </row>
        <row r="95">
          <cell r="DL95" t="str">
            <v>010105C16</v>
          </cell>
        </row>
        <row r="96">
          <cell r="DL96" t="str">
            <v>010105C17</v>
          </cell>
        </row>
        <row r="97">
          <cell r="DL97" t="str">
            <v>010105C18</v>
          </cell>
        </row>
        <row r="98">
          <cell r="DL98" t="str">
            <v>010105C19</v>
          </cell>
        </row>
        <row r="99">
          <cell r="DL99" t="str">
            <v>010106C01</v>
          </cell>
        </row>
        <row r="100">
          <cell r="DL100" t="str">
            <v>010106C02</v>
          </cell>
        </row>
        <row r="101">
          <cell r="DL101" t="str">
            <v>010106C03</v>
          </cell>
        </row>
        <row r="102">
          <cell r="DL102" t="str">
            <v>010106C04</v>
          </cell>
        </row>
        <row r="103">
          <cell r="DL103" t="str">
            <v>010106C05</v>
          </cell>
        </row>
        <row r="104">
          <cell r="DL104" t="str">
            <v>010106C06</v>
          </cell>
        </row>
        <row r="105">
          <cell r="DL105" t="str">
            <v>010106C07</v>
          </cell>
        </row>
        <row r="106">
          <cell r="DL106" t="str">
            <v>010106C08</v>
          </cell>
        </row>
        <row r="107">
          <cell r="DL107" t="str">
            <v>010106C09</v>
          </cell>
        </row>
        <row r="108">
          <cell r="DL108" t="str">
            <v>010106C10</v>
          </cell>
        </row>
        <row r="109">
          <cell r="DL109" t="str">
            <v>010106C11</v>
          </cell>
        </row>
        <row r="110">
          <cell r="DL110" t="str">
            <v>010106C12</v>
          </cell>
        </row>
        <row r="111">
          <cell r="DL111" t="str">
            <v>010106C13</v>
          </cell>
        </row>
        <row r="112">
          <cell r="DL112" t="str">
            <v>010106C14</v>
          </cell>
        </row>
        <row r="113">
          <cell r="DL113" t="str">
            <v>010106C15</v>
          </cell>
        </row>
        <row r="114">
          <cell r="DL114" t="str">
            <v>010106C16</v>
          </cell>
        </row>
        <row r="115">
          <cell r="DL115" t="str">
            <v>010106C17</v>
          </cell>
        </row>
        <row r="116">
          <cell r="DL116" t="str">
            <v>010106C18</v>
          </cell>
        </row>
        <row r="117">
          <cell r="DL117" t="str">
            <v>010106C19</v>
          </cell>
        </row>
        <row r="118">
          <cell r="DL118" t="str">
            <v>010107C01</v>
          </cell>
        </row>
        <row r="119">
          <cell r="DL119" t="str">
            <v>010107C02</v>
          </cell>
        </row>
        <row r="120">
          <cell r="DL120" t="str">
            <v>010107C03</v>
          </cell>
        </row>
        <row r="121">
          <cell r="DL121" t="str">
            <v>010107C04</v>
          </cell>
        </row>
        <row r="122">
          <cell r="DL122" t="str">
            <v>010107C05</v>
          </cell>
        </row>
        <row r="123">
          <cell r="DL123" t="str">
            <v>010107C06</v>
          </cell>
        </row>
        <row r="124">
          <cell r="DL124" t="str">
            <v>010107C07</v>
          </cell>
        </row>
        <row r="125">
          <cell r="DL125" t="str">
            <v>010107C08</v>
          </cell>
        </row>
        <row r="126">
          <cell r="DL126" t="str">
            <v>010107C09</v>
          </cell>
        </row>
        <row r="127">
          <cell r="DL127" t="str">
            <v>010107C10</v>
          </cell>
        </row>
        <row r="128">
          <cell r="DL128" t="str">
            <v>010107C11</v>
          </cell>
        </row>
        <row r="129">
          <cell r="DL129" t="str">
            <v>010107C12</v>
          </cell>
        </row>
        <row r="130">
          <cell r="DL130" t="str">
            <v>010107C13</v>
          </cell>
        </row>
        <row r="131">
          <cell r="DL131" t="str">
            <v>010107C14</v>
          </cell>
        </row>
        <row r="132">
          <cell r="DL132" t="str">
            <v>010107C15</v>
          </cell>
        </row>
        <row r="133">
          <cell r="DL133" t="str">
            <v>010107C16</v>
          </cell>
        </row>
        <row r="134">
          <cell r="DL134" t="str">
            <v>010107C17</v>
          </cell>
        </row>
        <row r="135">
          <cell r="DL135" t="str">
            <v>010107C18</v>
          </cell>
        </row>
        <row r="136">
          <cell r="DL136" t="str">
            <v>010107C19</v>
          </cell>
        </row>
        <row r="137">
          <cell r="DL137" t="str">
            <v>0105LLL01</v>
          </cell>
        </row>
        <row r="138">
          <cell r="DL138" t="str">
            <v>0105LLL02</v>
          </cell>
        </row>
        <row r="139">
          <cell r="DL139" t="str">
            <v>0105LLL03</v>
          </cell>
        </row>
        <row r="140">
          <cell r="DL140" t="str">
            <v>0105LLL04</v>
          </cell>
        </row>
        <row r="141">
          <cell r="DL141" t="str">
            <v>0105LLL05</v>
          </cell>
        </row>
        <row r="142">
          <cell r="DL142" t="str">
            <v>0105LLL06</v>
          </cell>
        </row>
        <row r="143">
          <cell r="DL143" t="str">
            <v>0105LLL07</v>
          </cell>
        </row>
        <row r="144">
          <cell r="DL144" t="str">
            <v>0105LLL08</v>
          </cell>
        </row>
        <row r="145">
          <cell r="DL145" t="str">
            <v>0105LLL09</v>
          </cell>
        </row>
        <row r="146">
          <cell r="DL146" t="str">
            <v>0105LLL10</v>
          </cell>
        </row>
        <row r="147">
          <cell r="DL147" t="str">
            <v>0105LLL11</v>
          </cell>
        </row>
        <row r="148">
          <cell r="DL148" t="str">
            <v>0105LLL12</v>
          </cell>
        </row>
        <row r="149">
          <cell r="DL149" t="str">
            <v>0105LLL13</v>
          </cell>
        </row>
        <row r="150">
          <cell r="DL150" t="str">
            <v>0105LLL14</v>
          </cell>
        </row>
        <row r="151">
          <cell r="DL151" t="str">
            <v>0105LLL15</v>
          </cell>
        </row>
        <row r="152">
          <cell r="DL152" t="str">
            <v>0105LLL16</v>
          </cell>
        </row>
        <row r="153">
          <cell r="DL153" t="str">
            <v>0105LLL17</v>
          </cell>
        </row>
        <row r="154">
          <cell r="DL154" t="str">
            <v>0105LLL18</v>
          </cell>
        </row>
        <row r="155">
          <cell r="DL155" t="str">
            <v>0105LLL19</v>
          </cell>
        </row>
        <row r="156">
          <cell r="DL156" t="str">
            <v>0105LLL01</v>
          </cell>
        </row>
        <row r="157">
          <cell r="DL157" t="str">
            <v>0105LLL02</v>
          </cell>
        </row>
        <row r="158">
          <cell r="DL158" t="str">
            <v>0105LLL03</v>
          </cell>
        </row>
        <row r="159">
          <cell r="DL159" t="str">
            <v>0105LLL04</v>
          </cell>
        </row>
        <row r="160">
          <cell r="DL160" t="str">
            <v>0105LLL05</v>
          </cell>
        </row>
        <row r="161">
          <cell r="DL161" t="str">
            <v>0105LLL06</v>
          </cell>
        </row>
        <row r="162">
          <cell r="DL162" t="str">
            <v>0105LLL07</v>
          </cell>
        </row>
        <row r="163">
          <cell r="DL163" t="str">
            <v>0105LLL08</v>
          </cell>
        </row>
        <row r="164">
          <cell r="DL164" t="str">
            <v>0105LLL09</v>
          </cell>
        </row>
        <row r="165">
          <cell r="DL165" t="str">
            <v>0105LLL10</v>
          </cell>
        </row>
        <row r="166">
          <cell r="DL166" t="str">
            <v>0105LLL11</v>
          </cell>
        </row>
        <row r="167">
          <cell r="DL167" t="str">
            <v>0105LLL12</v>
          </cell>
        </row>
        <row r="168">
          <cell r="DL168" t="str">
            <v>0105LLL13</v>
          </cell>
        </row>
        <row r="169">
          <cell r="DL169" t="str">
            <v>0105LLL14</v>
          </cell>
        </row>
        <row r="170">
          <cell r="DL170" t="str">
            <v>0105LLL15</v>
          </cell>
        </row>
        <row r="171">
          <cell r="DL171" t="str">
            <v>0105LLL16</v>
          </cell>
        </row>
        <row r="172">
          <cell r="DL172" t="str">
            <v>0105LLL17</v>
          </cell>
        </row>
        <row r="173">
          <cell r="DL173" t="str">
            <v>0105LLL18</v>
          </cell>
        </row>
        <row r="174">
          <cell r="DL174" t="str">
            <v>0105LLL19</v>
          </cell>
        </row>
        <row r="175">
          <cell r="DL175" t="str">
            <v>0105LLL01</v>
          </cell>
        </row>
        <row r="176">
          <cell r="DL176" t="str">
            <v>0105LLL02</v>
          </cell>
        </row>
        <row r="177">
          <cell r="DL177" t="str">
            <v>0105LLL03</v>
          </cell>
        </row>
        <row r="178">
          <cell r="DL178" t="str">
            <v>0105LLL04</v>
          </cell>
        </row>
        <row r="179">
          <cell r="DL179" t="str">
            <v>0105LLL05</v>
          </cell>
        </row>
        <row r="180">
          <cell r="DL180" t="str">
            <v>0105LLL06</v>
          </cell>
        </row>
        <row r="181">
          <cell r="DL181" t="str">
            <v>0105LLL07</v>
          </cell>
        </row>
        <row r="182">
          <cell r="DL182" t="str">
            <v>0105LLL08</v>
          </cell>
        </row>
        <row r="183">
          <cell r="DL183" t="str">
            <v>0105LLL09</v>
          </cell>
        </row>
        <row r="184">
          <cell r="DL184" t="str">
            <v>0105LLL10</v>
          </cell>
        </row>
        <row r="185">
          <cell r="DL185" t="str">
            <v>0105LLL11</v>
          </cell>
        </row>
        <row r="186">
          <cell r="DL186" t="str">
            <v>0105LLL12</v>
          </cell>
        </row>
        <row r="187">
          <cell r="DL187" t="str">
            <v>0105LLL13</v>
          </cell>
        </row>
        <row r="188">
          <cell r="DL188" t="str">
            <v>0105LLL14</v>
          </cell>
        </row>
        <row r="189">
          <cell r="DL189" t="str">
            <v>0105LLL15</v>
          </cell>
        </row>
        <row r="190">
          <cell r="DL190" t="str">
            <v>0105LLL16</v>
          </cell>
        </row>
        <row r="191">
          <cell r="DL191" t="str">
            <v>0105LLL17</v>
          </cell>
        </row>
        <row r="192">
          <cell r="DL192" t="str">
            <v>0105LLL18</v>
          </cell>
        </row>
        <row r="193">
          <cell r="DL193" t="str">
            <v>0105LLL19</v>
          </cell>
        </row>
        <row r="194">
          <cell r="DL194" t="str">
            <v>0105LLL01</v>
          </cell>
        </row>
        <row r="195">
          <cell r="DL195" t="str">
            <v>0105LLL02</v>
          </cell>
        </row>
        <row r="196">
          <cell r="DL196" t="str">
            <v>0105LLL03</v>
          </cell>
        </row>
        <row r="197">
          <cell r="DL197" t="str">
            <v>0105LLL04</v>
          </cell>
        </row>
        <row r="198">
          <cell r="DL198" t="str">
            <v>0105LLL05</v>
          </cell>
        </row>
        <row r="199">
          <cell r="DL199" t="str">
            <v>0105LLL06</v>
          </cell>
        </row>
        <row r="200">
          <cell r="DL200" t="str">
            <v>0105LLL07</v>
          </cell>
        </row>
        <row r="201">
          <cell r="DL201" t="str">
            <v>0105LLL08</v>
          </cell>
        </row>
        <row r="202">
          <cell r="DL202" t="str">
            <v>0105LLL09</v>
          </cell>
        </row>
        <row r="203">
          <cell r="DL203" t="str">
            <v>0105LLL10</v>
          </cell>
        </row>
        <row r="204">
          <cell r="DL204" t="str">
            <v>0105LLL11</v>
          </cell>
        </row>
        <row r="205">
          <cell r="DL205" t="str">
            <v>0105LLL12</v>
          </cell>
        </row>
        <row r="206">
          <cell r="DL206" t="str">
            <v>0105LLL13</v>
          </cell>
        </row>
        <row r="207">
          <cell r="DL207" t="str">
            <v>0105LLL14</v>
          </cell>
        </row>
        <row r="208">
          <cell r="DL208" t="str">
            <v>0105LLL15</v>
          </cell>
        </row>
        <row r="209">
          <cell r="DL209" t="str">
            <v>0105LLL16</v>
          </cell>
        </row>
        <row r="210">
          <cell r="DL210" t="str">
            <v>0105LLL17</v>
          </cell>
        </row>
        <row r="211">
          <cell r="DL211" t="str">
            <v>0105LLL18</v>
          </cell>
        </row>
        <row r="212">
          <cell r="DL212" t="str">
            <v>0105LLL19</v>
          </cell>
        </row>
        <row r="213">
          <cell r="DL213" t="str">
            <v>0105LLL01</v>
          </cell>
        </row>
        <row r="214">
          <cell r="DL214" t="str">
            <v>0105LLL02</v>
          </cell>
        </row>
        <row r="215">
          <cell r="DL215" t="str">
            <v>0105LLL03</v>
          </cell>
        </row>
        <row r="216">
          <cell r="DL216" t="str">
            <v>0105LLL04</v>
          </cell>
        </row>
        <row r="217">
          <cell r="DL217" t="str">
            <v>0105LLL05</v>
          </cell>
        </row>
        <row r="218">
          <cell r="DL218" t="str">
            <v>0105LLL06</v>
          </cell>
        </row>
        <row r="219">
          <cell r="DL219" t="str">
            <v>0105LLL07</v>
          </cell>
        </row>
        <row r="220">
          <cell r="DL220" t="str">
            <v>0105LLL08</v>
          </cell>
        </row>
        <row r="221">
          <cell r="DL221" t="str">
            <v>0105LLL09</v>
          </cell>
        </row>
        <row r="222">
          <cell r="DL222" t="str">
            <v>0105LLL10</v>
          </cell>
        </row>
        <row r="223">
          <cell r="DL223" t="str">
            <v>0105LLL11</v>
          </cell>
        </row>
        <row r="224">
          <cell r="DL224" t="str">
            <v>0105LLL12</v>
          </cell>
        </row>
        <row r="225">
          <cell r="DL225" t="str">
            <v>0105LLL13</v>
          </cell>
        </row>
        <row r="226">
          <cell r="DL226" t="str">
            <v>0105LLL14</v>
          </cell>
        </row>
        <row r="227">
          <cell r="DL227" t="str">
            <v>0105LLL15</v>
          </cell>
        </row>
        <row r="228">
          <cell r="DL228" t="str">
            <v>0105LLL16</v>
          </cell>
        </row>
        <row r="229">
          <cell r="DL229" t="str">
            <v>0105LLL17</v>
          </cell>
        </row>
        <row r="230">
          <cell r="DL230" t="str">
            <v>0105LLL18</v>
          </cell>
        </row>
        <row r="231">
          <cell r="DL231" t="str">
            <v>0105LLL19</v>
          </cell>
        </row>
        <row r="232">
          <cell r="DL232" t="str">
            <v>0105LLL01</v>
          </cell>
        </row>
        <row r="233">
          <cell r="DL233" t="str">
            <v>0105LLL02</v>
          </cell>
        </row>
        <row r="234">
          <cell r="DL234" t="str">
            <v>0105LLL03</v>
          </cell>
        </row>
        <row r="235">
          <cell r="DL235" t="str">
            <v>0105LLL04</v>
          </cell>
        </row>
        <row r="236">
          <cell r="DL236" t="str">
            <v>0105LLL05</v>
          </cell>
        </row>
        <row r="237">
          <cell r="DL237" t="str">
            <v>0105LLL06</v>
          </cell>
        </row>
        <row r="238">
          <cell r="DL238" t="str">
            <v>0105LLL07</v>
          </cell>
        </row>
        <row r="239">
          <cell r="DL239" t="str">
            <v>0105LLL08</v>
          </cell>
        </row>
        <row r="240">
          <cell r="DL240" t="str">
            <v>0105LLL09</v>
          </cell>
        </row>
        <row r="241">
          <cell r="DL241" t="str">
            <v>0105LLL10</v>
          </cell>
        </row>
        <row r="242">
          <cell r="DL242" t="str">
            <v>0105LLL11</v>
          </cell>
        </row>
        <row r="243">
          <cell r="DL243" t="str">
            <v>0105LLL12</v>
          </cell>
        </row>
        <row r="244">
          <cell r="DL244" t="str">
            <v>0105LLL13</v>
          </cell>
        </row>
        <row r="245">
          <cell r="DL245" t="str">
            <v>0105LLL14</v>
          </cell>
        </row>
        <row r="246">
          <cell r="DL246" t="str">
            <v>0105LLL15</v>
          </cell>
        </row>
        <row r="247">
          <cell r="DL247" t="str">
            <v>0105LLL16</v>
          </cell>
        </row>
        <row r="248">
          <cell r="DL248" t="str">
            <v>0105LLL17</v>
          </cell>
        </row>
        <row r="249">
          <cell r="DL249" t="str">
            <v>0105LLL18</v>
          </cell>
        </row>
        <row r="250">
          <cell r="DL250" t="str">
            <v>0105LLL19</v>
          </cell>
        </row>
        <row r="251">
          <cell r="DL251" t="str">
            <v>010206F01</v>
          </cell>
        </row>
        <row r="252">
          <cell r="DL252" t="str">
            <v>010206F02</v>
          </cell>
        </row>
        <row r="253">
          <cell r="DL253" t="str">
            <v>010206F03</v>
          </cell>
        </row>
        <row r="254">
          <cell r="DL254" t="str">
            <v>010206F04</v>
          </cell>
        </row>
        <row r="255">
          <cell r="DL255" t="str">
            <v>010206F05</v>
          </cell>
        </row>
        <row r="256">
          <cell r="DL256" t="str">
            <v>010206F06</v>
          </cell>
        </row>
        <row r="257">
          <cell r="DL257" t="str">
            <v>010206F07</v>
          </cell>
        </row>
        <row r="258">
          <cell r="DL258" t="str">
            <v>010206F08</v>
          </cell>
        </row>
        <row r="259">
          <cell r="DL259" t="str">
            <v>010206F09</v>
          </cell>
        </row>
        <row r="260">
          <cell r="DL260" t="str">
            <v>010206F10</v>
          </cell>
        </row>
        <row r="261">
          <cell r="DL261" t="str">
            <v>010206F11</v>
          </cell>
        </row>
        <row r="262">
          <cell r="DL262" t="str">
            <v>010206F12</v>
          </cell>
        </row>
        <row r="263">
          <cell r="DL263" t="str">
            <v>010206F13</v>
          </cell>
        </row>
        <row r="264">
          <cell r="DL264" t="str">
            <v>010206F14</v>
          </cell>
        </row>
        <row r="265">
          <cell r="DL265" t="str">
            <v>010206F15</v>
          </cell>
        </row>
        <row r="266">
          <cell r="DL266" t="str">
            <v>010206F16</v>
          </cell>
        </row>
        <row r="267">
          <cell r="DL267" t="str">
            <v>010206F17</v>
          </cell>
        </row>
        <row r="268">
          <cell r="DL268" t="str">
            <v>010206F18</v>
          </cell>
        </row>
        <row r="269">
          <cell r="DL269" t="str">
            <v>010206F19</v>
          </cell>
        </row>
        <row r="270">
          <cell r="DL270" t="str">
            <v>010206M01</v>
          </cell>
        </row>
        <row r="271">
          <cell r="DL271" t="str">
            <v>010206M02</v>
          </cell>
        </row>
        <row r="272">
          <cell r="DL272" t="str">
            <v>010206M03</v>
          </cell>
        </row>
        <row r="273">
          <cell r="DL273" t="str">
            <v>010206M04</v>
          </cell>
        </row>
        <row r="274">
          <cell r="DL274" t="str">
            <v>010206M05</v>
          </cell>
        </row>
        <row r="275">
          <cell r="DL275" t="str">
            <v>010206M06</v>
          </cell>
        </row>
        <row r="276">
          <cell r="DL276" t="str">
            <v>010206M07</v>
          </cell>
        </row>
        <row r="277">
          <cell r="DL277" t="str">
            <v>010206M08</v>
          </cell>
        </row>
        <row r="278">
          <cell r="DL278" t="str">
            <v>010206M09</v>
          </cell>
        </row>
        <row r="279">
          <cell r="DL279" t="str">
            <v>010206M10</v>
          </cell>
        </row>
        <row r="280">
          <cell r="DL280" t="str">
            <v>010206M11</v>
          </cell>
        </row>
        <row r="281">
          <cell r="DL281" t="str">
            <v>010206M12</v>
          </cell>
        </row>
        <row r="282">
          <cell r="DL282" t="str">
            <v>010206M13</v>
          </cell>
        </row>
        <row r="283">
          <cell r="DL283" t="str">
            <v>010206M14</v>
          </cell>
        </row>
        <row r="284">
          <cell r="DL284" t="str">
            <v>010206M15</v>
          </cell>
        </row>
        <row r="285">
          <cell r="DL285" t="str">
            <v>010206M16</v>
          </cell>
        </row>
        <row r="286">
          <cell r="DL286" t="str">
            <v>010206M17</v>
          </cell>
        </row>
        <row r="287">
          <cell r="DL287" t="str">
            <v>010206M18</v>
          </cell>
        </row>
        <row r="288">
          <cell r="DL288" t="str">
            <v>010206M19</v>
          </cell>
        </row>
        <row r="289">
          <cell r="DL289" t="str">
            <v>010207F01</v>
          </cell>
        </row>
        <row r="290">
          <cell r="DL290" t="str">
            <v>010207F02</v>
          </cell>
        </row>
        <row r="291">
          <cell r="DL291" t="str">
            <v>010207F03</v>
          </cell>
        </row>
        <row r="292">
          <cell r="DL292" t="str">
            <v>010207F04</v>
          </cell>
        </row>
        <row r="293">
          <cell r="DL293" t="str">
            <v>010207F05</v>
          </cell>
        </row>
        <row r="294">
          <cell r="DL294" t="str">
            <v>010207F06</v>
          </cell>
        </row>
        <row r="295">
          <cell r="DL295" t="str">
            <v>010207F07</v>
          </cell>
        </row>
        <row r="296">
          <cell r="DL296" t="str">
            <v>010207F08</v>
          </cell>
        </row>
        <row r="297">
          <cell r="DL297" t="str">
            <v>010207F09</v>
          </cell>
        </row>
        <row r="298">
          <cell r="DL298" t="str">
            <v>010207F10</v>
          </cell>
        </row>
        <row r="299">
          <cell r="DL299" t="str">
            <v>010207F11</v>
          </cell>
        </row>
        <row r="300">
          <cell r="DL300" t="str">
            <v>010207F12</v>
          </cell>
        </row>
        <row r="301">
          <cell r="DL301" t="str">
            <v>010207F13</v>
          </cell>
        </row>
        <row r="302">
          <cell r="DL302" t="str">
            <v>010207F14</v>
          </cell>
        </row>
        <row r="303">
          <cell r="DL303" t="str">
            <v>010207F15</v>
          </cell>
        </row>
        <row r="304">
          <cell r="DL304" t="str">
            <v>010207F16</v>
          </cell>
        </row>
        <row r="305">
          <cell r="DL305" t="str">
            <v>010207F17</v>
          </cell>
        </row>
        <row r="306">
          <cell r="DL306" t="str">
            <v>010207F18</v>
          </cell>
        </row>
        <row r="307">
          <cell r="DL307" t="str">
            <v>010207F19</v>
          </cell>
        </row>
        <row r="308">
          <cell r="DL308" t="str">
            <v>010207M01</v>
          </cell>
        </row>
        <row r="309">
          <cell r="DL309" t="str">
            <v>010207M02</v>
          </cell>
        </row>
        <row r="310">
          <cell r="DL310" t="str">
            <v>010207M03</v>
          </cell>
        </row>
        <row r="311">
          <cell r="DL311" t="str">
            <v>010207M04</v>
          </cell>
        </row>
        <row r="312">
          <cell r="DL312" t="str">
            <v>010207M05</v>
          </cell>
        </row>
        <row r="313">
          <cell r="DL313" t="str">
            <v>010207M06</v>
          </cell>
        </row>
        <row r="314">
          <cell r="DL314" t="str">
            <v>010207M07</v>
          </cell>
        </row>
        <row r="315">
          <cell r="DL315" t="str">
            <v>010207M08</v>
          </cell>
        </row>
        <row r="316">
          <cell r="DL316" t="str">
            <v>010207M09</v>
          </cell>
        </row>
        <row r="317">
          <cell r="DL317" t="str">
            <v>010207M10</v>
          </cell>
        </row>
        <row r="318">
          <cell r="DL318" t="str">
            <v>010207M11</v>
          </cell>
        </row>
        <row r="319">
          <cell r="DL319" t="str">
            <v>010207M12</v>
          </cell>
        </row>
        <row r="320">
          <cell r="DL320" t="str">
            <v>010207M13</v>
          </cell>
        </row>
        <row r="321">
          <cell r="DL321" t="str">
            <v>010207M14</v>
          </cell>
        </row>
        <row r="322">
          <cell r="DL322" t="str">
            <v>010207M15</v>
          </cell>
        </row>
        <row r="323">
          <cell r="DL323" t="str">
            <v>010207M16</v>
          </cell>
        </row>
        <row r="324">
          <cell r="DL324" t="str">
            <v>010207M17</v>
          </cell>
        </row>
        <row r="325">
          <cell r="DL325" t="str">
            <v>010207M18</v>
          </cell>
        </row>
        <row r="326">
          <cell r="DL326" t="str">
            <v>010207M19</v>
          </cell>
        </row>
        <row r="327">
          <cell r="DL327" t="str">
            <v>0103FLL01</v>
          </cell>
        </row>
        <row r="328">
          <cell r="DL328" t="str">
            <v>0103FLL02</v>
          </cell>
        </row>
        <row r="329">
          <cell r="DL329" t="str">
            <v>0103FLL03</v>
          </cell>
        </row>
        <row r="330">
          <cell r="DL330" t="str">
            <v>0103FLL04</v>
          </cell>
        </row>
        <row r="331">
          <cell r="DL331" t="str">
            <v>0103FLL05</v>
          </cell>
        </row>
        <row r="332">
          <cell r="DL332" t="str">
            <v>0103FLL06</v>
          </cell>
        </row>
        <row r="333">
          <cell r="DL333" t="str">
            <v>0103FLL07</v>
          </cell>
        </row>
        <row r="334">
          <cell r="DL334" t="str">
            <v>0103FLL08</v>
          </cell>
        </row>
        <row r="335">
          <cell r="DL335" t="str">
            <v>0103FLL09</v>
          </cell>
        </row>
        <row r="336">
          <cell r="DL336" t="str">
            <v>0103FLL10</v>
          </cell>
        </row>
        <row r="337">
          <cell r="DL337" t="str">
            <v>0103FLL11</v>
          </cell>
        </row>
        <row r="338">
          <cell r="DL338" t="str">
            <v>0103FLL12</v>
          </cell>
        </row>
        <row r="339">
          <cell r="DL339" t="str">
            <v>0103FLL13</v>
          </cell>
        </row>
        <row r="340">
          <cell r="DL340" t="str">
            <v>0103FLL14</v>
          </cell>
        </row>
        <row r="341">
          <cell r="DL341" t="str">
            <v>0103FLL15</v>
          </cell>
        </row>
        <row r="342">
          <cell r="DL342" t="str">
            <v>0103FLL16</v>
          </cell>
        </row>
        <row r="343">
          <cell r="DL343" t="str">
            <v>0103FLL17</v>
          </cell>
        </row>
        <row r="344">
          <cell r="DL344" t="str">
            <v>0103FLL18</v>
          </cell>
        </row>
        <row r="345">
          <cell r="DL345" t="str">
            <v>0103FLL19</v>
          </cell>
        </row>
        <row r="346">
          <cell r="DL346" t="str">
            <v>0104BLL01</v>
          </cell>
        </row>
        <row r="347">
          <cell r="DL347" t="str">
            <v>0104BLL02</v>
          </cell>
        </row>
        <row r="348">
          <cell r="DL348" t="str">
            <v>0104BLL03</v>
          </cell>
        </row>
        <row r="349">
          <cell r="DL349" t="str">
            <v>0104BLL04</v>
          </cell>
        </row>
        <row r="350">
          <cell r="DL350" t="str">
            <v>0104BLL05</v>
          </cell>
        </row>
        <row r="351">
          <cell r="DL351" t="str">
            <v>0104BLL06</v>
          </cell>
        </row>
        <row r="352">
          <cell r="DL352" t="str">
            <v>0104BLL07</v>
          </cell>
        </row>
        <row r="353">
          <cell r="DL353" t="str">
            <v>0104BLL08</v>
          </cell>
        </row>
        <row r="354">
          <cell r="DL354" t="str">
            <v>0104BLL09</v>
          </cell>
        </row>
        <row r="355">
          <cell r="DL355" t="str">
            <v>0104BLL10</v>
          </cell>
        </row>
        <row r="356">
          <cell r="DL356" t="str">
            <v>0104BLL11</v>
          </cell>
        </row>
        <row r="357">
          <cell r="DL357" t="str">
            <v>0104BLL12</v>
          </cell>
        </row>
        <row r="358">
          <cell r="DL358" t="str">
            <v>0104BLL13</v>
          </cell>
        </row>
        <row r="359">
          <cell r="DL359" t="str">
            <v>0104BLL14</v>
          </cell>
        </row>
        <row r="360">
          <cell r="DL360" t="str">
            <v>0104BLL15</v>
          </cell>
        </row>
        <row r="361">
          <cell r="DL361" t="str">
            <v>0104BLL16</v>
          </cell>
        </row>
        <row r="362">
          <cell r="DL362" t="str">
            <v>0104BLL17</v>
          </cell>
        </row>
        <row r="363">
          <cell r="DL363" t="str">
            <v>0104BLL18</v>
          </cell>
        </row>
        <row r="364">
          <cell r="DL364" t="str">
            <v>0104BLL19</v>
          </cell>
        </row>
        <row r="365">
          <cell r="DL365" t="str">
            <v>0105H0101</v>
          </cell>
        </row>
        <row r="366">
          <cell r="DL366" t="str">
            <v>0105H0102</v>
          </cell>
        </row>
        <row r="367">
          <cell r="DL367" t="str">
            <v>0105H0103</v>
          </cell>
        </row>
        <row r="368">
          <cell r="DL368" t="str">
            <v>0105H0104</v>
          </cell>
        </row>
        <row r="369">
          <cell r="DL369" t="str">
            <v>0105H0105</v>
          </cell>
        </row>
        <row r="370">
          <cell r="DL370" t="str">
            <v>0105H0106</v>
          </cell>
        </row>
        <row r="371">
          <cell r="DL371" t="str">
            <v>0105H0107</v>
          </cell>
        </row>
        <row r="372">
          <cell r="DL372" t="str">
            <v>0105H0108</v>
          </cell>
        </row>
        <row r="373">
          <cell r="DL373" t="str">
            <v>0105H0109</v>
          </cell>
        </row>
        <row r="374">
          <cell r="DL374" t="str">
            <v>0105H0110</v>
          </cell>
        </row>
        <row r="375">
          <cell r="DL375" t="str">
            <v>0105H0111</v>
          </cell>
        </row>
        <row r="376">
          <cell r="DL376" t="str">
            <v>0105H0112</v>
          </cell>
        </row>
        <row r="377">
          <cell r="DL377" t="str">
            <v>0105H0113</v>
          </cell>
        </row>
        <row r="378">
          <cell r="DL378" t="str">
            <v>0105H0114</v>
          </cell>
        </row>
        <row r="379">
          <cell r="DL379" t="str">
            <v>0105H0115</v>
          </cell>
        </row>
        <row r="380">
          <cell r="DL380" t="str">
            <v>0105H0116</v>
          </cell>
        </row>
        <row r="381">
          <cell r="DL381" t="str">
            <v>0105H0117</v>
          </cell>
        </row>
        <row r="382">
          <cell r="DL382" t="str">
            <v>0105H0118</v>
          </cell>
        </row>
        <row r="383">
          <cell r="DL383" t="str">
            <v>0105H0119</v>
          </cell>
        </row>
        <row r="384">
          <cell r="DL384" t="str">
            <v>0105H0201</v>
          </cell>
        </row>
        <row r="385">
          <cell r="DL385" t="str">
            <v>0105H0202</v>
          </cell>
        </row>
        <row r="386">
          <cell r="DL386" t="str">
            <v>0105H0203</v>
          </cell>
        </row>
        <row r="387">
          <cell r="DL387" t="str">
            <v>0105H0204</v>
          </cell>
        </row>
        <row r="388">
          <cell r="DL388" t="str">
            <v>0105H0205</v>
          </cell>
        </row>
        <row r="389">
          <cell r="DL389" t="str">
            <v>0105H0206</v>
          </cell>
        </row>
        <row r="390">
          <cell r="DL390" t="str">
            <v>0105H0207</v>
          </cell>
        </row>
        <row r="391">
          <cell r="DL391" t="str">
            <v>0105H0208</v>
          </cell>
        </row>
        <row r="392">
          <cell r="DL392" t="str">
            <v>0105H0209</v>
          </cell>
        </row>
        <row r="393">
          <cell r="DL393" t="str">
            <v>0105H0210</v>
          </cell>
        </row>
        <row r="394">
          <cell r="DL394" t="str">
            <v>0105H0211</v>
          </cell>
        </row>
        <row r="395">
          <cell r="DL395" t="str">
            <v>0105H0212</v>
          </cell>
        </row>
        <row r="396">
          <cell r="DL396" t="str">
            <v>0105H0213</v>
          </cell>
        </row>
        <row r="397">
          <cell r="DL397" t="str">
            <v>0105H0214</v>
          </cell>
        </row>
        <row r="398">
          <cell r="DL398" t="str">
            <v>0105H0215</v>
          </cell>
        </row>
        <row r="399">
          <cell r="DL399" t="str">
            <v>0105H0216</v>
          </cell>
        </row>
        <row r="400">
          <cell r="DL400" t="str">
            <v>0105H0217</v>
          </cell>
        </row>
        <row r="401">
          <cell r="DL401" t="str">
            <v>0105H0218</v>
          </cell>
        </row>
        <row r="402">
          <cell r="DL402" t="str">
            <v>0105H0219</v>
          </cell>
        </row>
        <row r="403">
          <cell r="DL403" t="str">
            <v>01KIKLLKI</v>
          </cell>
        </row>
        <row r="404">
          <cell r="DL404" t="str">
            <v>020101C01</v>
          </cell>
        </row>
        <row r="405">
          <cell r="DL405" t="str">
            <v>020101C02</v>
          </cell>
        </row>
        <row r="406">
          <cell r="DL406" t="str">
            <v>020101C03</v>
          </cell>
        </row>
        <row r="407">
          <cell r="DL407" t="str">
            <v>020101C04</v>
          </cell>
        </row>
        <row r="408">
          <cell r="DL408" t="str">
            <v>020101C05</v>
          </cell>
        </row>
        <row r="409">
          <cell r="DL409" t="str">
            <v>020101C06</v>
          </cell>
        </row>
        <row r="410">
          <cell r="DL410" t="str">
            <v>020101C07</v>
          </cell>
        </row>
        <row r="411">
          <cell r="DL411" t="str">
            <v>020101C08</v>
          </cell>
        </row>
        <row r="412">
          <cell r="DL412" t="str">
            <v>020101C09</v>
          </cell>
        </row>
        <row r="413">
          <cell r="DL413" t="str">
            <v>020101C10</v>
          </cell>
        </row>
        <row r="414">
          <cell r="DL414" t="str">
            <v>020101C11</v>
          </cell>
        </row>
        <row r="415">
          <cell r="DL415" t="str">
            <v>020101C12</v>
          </cell>
        </row>
        <row r="416">
          <cell r="DL416" t="str">
            <v>020101C13</v>
          </cell>
        </row>
        <row r="417">
          <cell r="DL417" t="str">
            <v>020101C14</v>
          </cell>
        </row>
        <row r="418">
          <cell r="DL418" t="str">
            <v>020101C15</v>
          </cell>
        </row>
        <row r="419">
          <cell r="DL419" t="str">
            <v>020101C16</v>
          </cell>
        </row>
        <row r="420">
          <cell r="DL420" t="str">
            <v>020101C17</v>
          </cell>
        </row>
        <row r="421">
          <cell r="DL421" t="str">
            <v>020101C18</v>
          </cell>
        </row>
        <row r="422">
          <cell r="DL422" t="str">
            <v>020101C19</v>
          </cell>
        </row>
        <row r="423">
          <cell r="DL423" t="str">
            <v>020102C01</v>
          </cell>
        </row>
        <row r="424">
          <cell r="DL424" t="str">
            <v>020102C02</v>
          </cell>
        </row>
        <row r="425">
          <cell r="DL425" t="str">
            <v>020102C03</v>
          </cell>
        </row>
        <row r="426">
          <cell r="DL426" t="str">
            <v>020102C04</v>
          </cell>
        </row>
        <row r="427">
          <cell r="DL427" t="str">
            <v>020102C05</v>
          </cell>
        </row>
        <row r="428">
          <cell r="DL428" t="str">
            <v>020102C06</v>
          </cell>
        </row>
        <row r="429">
          <cell r="DL429" t="str">
            <v>020102C07</v>
          </cell>
        </row>
        <row r="430">
          <cell r="DL430" t="str">
            <v>020102C08</v>
          </cell>
        </row>
        <row r="431">
          <cell r="DL431" t="str">
            <v>020102C09</v>
          </cell>
        </row>
        <row r="432">
          <cell r="DL432" t="str">
            <v>020102C10</v>
          </cell>
        </row>
        <row r="433">
          <cell r="DL433" t="str">
            <v>020102C11</v>
          </cell>
        </row>
        <row r="434">
          <cell r="DL434" t="str">
            <v>020102C12</v>
          </cell>
        </row>
        <row r="435">
          <cell r="DL435" t="str">
            <v>020102C13</v>
          </cell>
        </row>
        <row r="436">
          <cell r="DL436" t="str">
            <v>020102C14</v>
          </cell>
        </row>
        <row r="437">
          <cell r="DL437" t="str">
            <v>020102C15</v>
          </cell>
        </row>
        <row r="438">
          <cell r="DL438" t="str">
            <v>020102C16</v>
          </cell>
        </row>
        <row r="439">
          <cell r="DL439" t="str">
            <v>020102C17</v>
          </cell>
        </row>
        <row r="440">
          <cell r="DL440" t="str">
            <v>020102C18</v>
          </cell>
        </row>
        <row r="441">
          <cell r="DL441" t="str">
            <v>020102C19</v>
          </cell>
        </row>
        <row r="442">
          <cell r="DL442" t="str">
            <v>020103C01</v>
          </cell>
        </row>
        <row r="443">
          <cell r="DL443" t="str">
            <v>020103C02</v>
          </cell>
        </row>
        <row r="444">
          <cell r="DL444" t="str">
            <v>020103C03</v>
          </cell>
        </row>
        <row r="445">
          <cell r="DL445" t="str">
            <v>020103C04</v>
          </cell>
        </row>
        <row r="446">
          <cell r="DL446" t="str">
            <v>020103C05</v>
          </cell>
        </row>
        <row r="447">
          <cell r="DL447" t="str">
            <v>020103C06</v>
          </cell>
        </row>
        <row r="448">
          <cell r="DL448" t="str">
            <v>020103C07</v>
          </cell>
        </row>
        <row r="449">
          <cell r="DL449" t="str">
            <v>020103C08</v>
          </cell>
        </row>
        <row r="450">
          <cell r="DL450" t="str">
            <v>020103C09</v>
          </cell>
        </row>
        <row r="451">
          <cell r="DL451" t="str">
            <v>020103C10</v>
          </cell>
        </row>
        <row r="452">
          <cell r="DL452" t="str">
            <v>020103C11</v>
          </cell>
        </row>
        <row r="453">
          <cell r="DL453" t="str">
            <v>020103C12</v>
          </cell>
        </row>
        <row r="454">
          <cell r="DL454" t="str">
            <v>020103C13</v>
          </cell>
        </row>
        <row r="455">
          <cell r="DL455" t="str">
            <v>020103C14</v>
          </cell>
        </row>
        <row r="456">
          <cell r="DL456" t="str">
            <v>020103C15</v>
          </cell>
        </row>
        <row r="457">
          <cell r="DL457" t="str">
            <v>020103C16</v>
          </cell>
        </row>
        <row r="458">
          <cell r="DL458" t="str">
            <v>020103C17</v>
          </cell>
        </row>
        <row r="459">
          <cell r="DL459" t="str">
            <v>020103C18</v>
          </cell>
        </row>
        <row r="460">
          <cell r="DL460" t="str">
            <v>020103C19</v>
          </cell>
        </row>
        <row r="461">
          <cell r="DL461" t="str">
            <v>020104C01</v>
          </cell>
        </row>
        <row r="462">
          <cell r="DL462" t="str">
            <v>020104C02</v>
          </cell>
        </row>
        <row r="463">
          <cell r="DL463" t="str">
            <v>020104C03</v>
          </cell>
        </row>
        <row r="464">
          <cell r="DL464" t="str">
            <v>020104C04</v>
          </cell>
        </row>
        <row r="465">
          <cell r="DL465" t="str">
            <v>020104C05</v>
          </cell>
        </row>
        <row r="466">
          <cell r="DL466" t="str">
            <v>020104C06</v>
          </cell>
        </row>
        <row r="467">
          <cell r="DL467" t="str">
            <v>020104C07</v>
          </cell>
        </row>
        <row r="468">
          <cell r="DL468" t="str">
            <v>020104C08</v>
          </cell>
        </row>
        <row r="469">
          <cell r="DL469" t="str">
            <v>020104C09</v>
          </cell>
        </row>
        <row r="470">
          <cell r="DL470" t="str">
            <v>020104C10</v>
          </cell>
        </row>
        <row r="471">
          <cell r="DL471" t="str">
            <v>020104C11</v>
          </cell>
        </row>
        <row r="472">
          <cell r="DL472" t="str">
            <v>020104C12</v>
          </cell>
        </row>
        <row r="473">
          <cell r="DL473" t="str">
            <v>020104C13</v>
          </cell>
        </row>
        <row r="474">
          <cell r="DL474" t="str">
            <v>020104C14</v>
          </cell>
        </row>
        <row r="475">
          <cell r="DL475" t="str">
            <v>020104C15</v>
          </cell>
        </row>
        <row r="476">
          <cell r="DL476" t="str">
            <v>020104C16</v>
          </cell>
        </row>
        <row r="477">
          <cell r="DL477" t="str">
            <v>020104C17</v>
          </cell>
        </row>
        <row r="478">
          <cell r="DL478" t="str">
            <v>020104C18</v>
          </cell>
        </row>
        <row r="479">
          <cell r="DL479" t="str">
            <v>020104C19</v>
          </cell>
        </row>
        <row r="480">
          <cell r="DL480" t="str">
            <v>020105C01</v>
          </cell>
        </row>
        <row r="481">
          <cell r="DL481" t="str">
            <v>020105C02</v>
          </cell>
        </row>
        <row r="482">
          <cell r="DL482" t="str">
            <v>020105C03</v>
          </cell>
        </row>
        <row r="483">
          <cell r="DL483" t="str">
            <v>020105C04</v>
          </cell>
        </row>
        <row r="484">
          <cell r="DL484" t="str">
            <v>020105C05</v>
          </cell>
        </row>
        <row r="485">
          <cell r="DL485" t="str">
            <v>020105C06</v>
          </cell>
        </row>
        <row r="486">
          <cell r="DL486" t="str">
            <v>020105C07</v>
          </cell>
        </row>
        <row r="487">
          <cell r="DL487" t="str">
            <v>020105C08</v>
          </cell>
        </row>
        <row r="488">
          <cell r="DL488" t="str">
            <v>020105C09</v>
          </cell>
        </row>
        <row r="489">
          <cell r="DL489" t="str">
            <v>020105C10</v>
          </cell>
        </row>
        <row r="490">
          <cell r="DL490" t="str">
            <v>020105C11</v>
          </cell>
        </row>
        <row r="491">
          <cell r="DL491" t="str">
            <v>020105C12</v>
          </cell>
        </row>
        <row r="492">
          <cell r="DL492" t="str">
            <v>020105C13</v>
          </cell>
        </row>
        <row r="493">
          <cell r="DL493" t="str">
            <v>020105C14</v>
          </cell>
        </row>
        <row r="494">
          <cell r="DL494" t="str">
            <v>020105C15</v>
          </cell>
        </row>
        <row r="495">
          <cell r="DL495" t="str">
            <v>020105C16</v>
          </cell>
        </row>
        <row r="496">
          <cell r="DL496" t="str">
            <v>020105C17</v>
          </cell>
        </row>
        <row r="497">
          <cell r="DL497" t="str">
            <v>020105C18</v>
          </cell>
        </row>
        <row r="498">
          <cell r="DL498" t="str">
            <v>020105C19</v>
          </cell>
        </row>
        <row r="499">
          <cell r="DL499" t="str">
            <v>020106C01</v>
          </cell>
        </row>
        <row r="500">
          <cell r="DL500" t="str">
            <v>020106C02</v>
          </cell>
        </row>
        <row r="501">
          <cell r="DL501" t="str">
            <v>020106C03</v>
          </cell>
        </row>
        <row r="502">
          <cell r="DL502" t="str">
            <v>020106C04</v>
          </cell>
        </row>
        <row r="503">
          <cell r="DL503" t="str">
            <v>020106C05</v>
          </cell>
        </row>
        <row r="504">
          <cell r="DL504" t="str">
            <v>020106C06</v>
          </cell>
        </row>
        <row r="505">
          <cell r="DL505" t="str">
            <v>020106C07</v>
          </cell>
        </row>
        <row r="506">
          <cell r="DL506" t="str">
            <v>020106C08</v>
          </cell>
        </row>
        <row r="507">
          <cell r="DL507" t="str">
            <v>020106C09</v>
          </cell>
        </row>
        <row r="508">
          <cell r="DL508" t="str">
            <v>020106C10</v>
          </cell>
        </row>
        <row r="509">
          <cell r="DL509" t="str">
            <v>020106C11</v>
          </cell>
        </row>
        <row r="510">
          <cell r="DL510" t="str">
            <v>020106C12</v>
          </cell>
        </row>
        <row r="511">
          <cell r="DL511" t="str">
            <v>020106C13</v>
          </cell>
        </row>
        <row r="512">
          <cell r="DL512" t="str">
            <v>020106C14</v>
          </cell>
        </row>
        <row r="513">
          <cell r="DL513" t="str">
            <v>020106C15</v>
          </cell>
        </row>
        <row r="514">
          <cell r="DL514" t="str">
            <v>020106C16</v>
          </cell>
        </row>
        <row r="515">
          <cell r="DL515" t="str">
            <v>020106C17</v>
          </cell>
        </row>
        <row r="516">
          <cell r="DL516" t="str">
            <v>020106C18</v>
          </cell>
        </row>
        <row r="517">
          <cell r="DL517" t="str">
            <v>020106C19</v>
          </cell>
        </row>
        <row r="518">
          <cell r="DL518" t="str">
            <v>020107C01</v>
          </cell>
        </row>
        <row r="519">
          <cell r="DL519" t="str">
            <v>020107C02</v>
          </cell>
        </row>
        <row r="520">
          <cell r="DL520" t="str">
            <v>020107C03</v>
          </cell>
        </row>
        <row r="521">
          <cell r="DL521" t="str">
            <v>020107C04</v>
          </cell>
        </row>
        <row r="522">
          <cell r="DL522" t="str">
            <v>020107C05</v>
          </cell>
        </row>
        <row r="523">
          <cell r="DL523" t="str">
            <v>020107C06</v>
          </cell>
        </row>
        <row r="524">
          <cell r="DL524" t="str">
            <v>020107C07</v>
          </cell>
        </row>
        <row r="525">
          <cell r="DL525" t="str">
            <v>020107C08</v>
          </cell>
        </row>
        <row r="526">
          <cell r="DL526" t="str">
            <v>020107C09</v>
          </cell>
        </row>
        <row r="527">
          <cell r="DL527" t="str">
            <v>020107C10</v>
          </cell>
        </row>
        <row r="528">
          <cell r="DL528" t="str">
            <v>020107C11</v>
          </cell>
        </row>
        <row r="529">
          <cell r="DL529" t="str">
            <v>020107C12</v>
          </cell>
        </row>
        <row r="530">
          <cell r="DL530" t="str">
            <v>020107C13</v>
          </cell>
        </row>
        <row r="531">
          <cell r="DL531" t="str">
            <v>020107C14</v>
          </cell>
        </row>
        <row r="532">
          <cell r="DL532" t="str">
            <v>020107C15</v>
          </cell>
        </row>
        <row r="533">
          <cell r="DL533" t="str">
            <v>020107C16</v>
          </cell>
        </row>
        <row r="534">
          <cell r="DL534" t="str">
            <v>020107C17</v>
          </cell>
        </row>
        <row r="535">
          <cell r="DL535" t="str">
            <v>020107C18</v>
          </cell>
        </row>
        <row r="536">
          <cell r="DL536" t="str">
            <v>020107C19</v>
          </cell>
        </row>
        <row r="537">
          <cell r="DL537" t="str">
            <v>0205LLL01</v>
          </cell>
        </row>
        <row r="538">
          <cell r="DL538" t="str">
            <v>0205LLL02</v>
          </cell>
        </row>
        <row r="539">
          <cell r="DL539" t="str">
            <v>0205LLL03</v>
          </cell>
        </row>
        <row r="540">
          <cell r="DL540" t="str">
            <v>0205LLL04</v>
          </cell>
        </row>
        <row r="541">
          <cell r="DL541" t="str">
            <v>0205LLL05</v>
          </cell>
        </row>
        <row r="542">
          <cell r="DL542" t="str">
            <v>0205LLL06</v>
          </cell>
        </row>
        <row r="543">
          <cell r="DL543" t="str">
            <v>0205LLL07</v>
          </cell>
        </row>
        <row r="544">
          <cell r="DL544" t="str">
            <v>0205LLL08</v>
          </cell>
        </row>
        <row r="545">
          <cell r="DL545" t="str">
            <v>0205LLL09</v>
          </cell>
        </row>
        <row r="546">
          <cell r="DL546" t="str">
            <v>0205LLL10</v>
          </cell>
        </row>
        <row r="547">
          <cell r="DL547" t="str">
            <v>0205LLL11</v>
          </cell>
        </row>
        <row r="548">
          <cell r="DL548" t="str">
            <v>0205LLL12</v>
          </cell>
        </row>
        <row r="549">
          <cell r="DL549" t="str">
            <v>0205LLL13</v>
          </cell>
        </row>
        <row r="550">
          <cell r="DL550" t="str">
            <v>0205LLL14</v>
          </cell>
        </row>
        <row r="551">
          <cell r="DL551" t="str">
            <v>0205LLL15</v>
          </cell>
        </row>
        <row r="552">
          <cell r="DL552" t="str">
            <v>0205LLL16</v>
          </cell>
        </row>
        <row r="553">
          <cell r="DL553" t="str">
            <v>0205LLL17</v>
          </cell>
        </row>
        <row r="554">
          <cell r="DL554" t="str">
            <v>0205LLL18</v>
          </cell>
        </row>
        <row r="555">
          <cell r="DL555" t="str">
            <v>0205LLL19</v>
          </cell>
        </row>
        <row r="556">
          <cell r="DL556" t="str">
            <v>0205LLL01</v>
          </cell>
        </row>
        <row r="557">
          <cell r="DL557" t="str">
            <v>0205LLL02</v>
          </cell>
        </row>
        <row r="558">
          <cell r="DL558" t="str">
            <v>0205LLL03</v>
          </cell>
        </row>
        <row r="559">
          <cell r="DL559" t="str">
            <v>0205LLL04</v>
          </cell>
        </row>
        <row r="560">
          <cell r="DL560" t="str">
            <v>0205LLL05</v>
          </cell>
        </row>
        <row r="561">
          <cell r="DL561" t="str">
            <v>0205LLL06</v>
          </cell>
        </row>
        <row r="562">
          <cell r="DL562" t="str">
            <v>0205LLL07</v>
          </cell>
        </row>
        <row r="563">
          <cell r="DL563" t="str">
            <v>0205LLL08</v>
          </cell>
        </row>
        <row r="564">
          <cell r="DL564" t="str">
            <v>0205LLL09</v>
          </cell>
        </row>
        <row r="565">
          <cell r="DL565" t="str">
            <v>0205LLL10</v>
          </cell>
        </row>
        <row r="566">
          <cell r="DL566" t="str">
            <v>0205LLL11</v>
          </cell>
        </row>
        <row r="567">
          <cell r="DL567" t="str">
            <v>0205LLL12</v>
          </cell>
        </row>
        <row r="568">
          <cell r="DL568" t="str">
            <v>0205LLL13</v>
          </cell>
        </row>
        <row r="569">
          <cell r="DL569" t="str">
            <v>0205LLL14</v>
          </cell>
        </row>
        <row r="570">
          <cell r="DL570" t="str">
            <v>0205LLL15</v>
          </cell>
        </row>
        <row r="571">
          <cell r="DL571" t="str">
            <v>0205LLL16</v>
          </cell>
        </row>
        <row r="572">
          <cell r="DL572" t="str">
            <v>0205LLL17</v>
          </cell>
        </row>
        <row r="573">
          <cell r="DL573" t="str">
            <v>0205LLL18</v>
          </cell>
        </row>
        <row r="574">
          <cell r="DL574" t="str">
            <v>0205LLL19</v>
          </cell>
        </row>
        <row r="575">
          <cell r="DL575" t="str">
            <v>0205LLL01</v>
          </cell>
        </row>
        <row r="576">
          <cell r="DL576" t="str">
            <v>0205LLL02</v>
          </cell>
        </row>
        <row r="577">
          <cell r="DL577" t="str">
            <v>0205LLL03</v>
          </cell>
        </row>
        <row r="578">
          <cell r="DL578" t="str">
            <v>0205LLL04</v>
          </cell>
        </row>
        <row r="579">
          <cell r="DL579" t="str">
            <v>0205LLL05</v>
          </cell>
        </row>
        <row r="580">
          <cell r="DL580" t="str">
            <v>0205LLL06</v>
          </cell>
        </row>
        <row r="581">
          <cell r="DL581" t="str">
            <v>0205LLL07</v>
          </cell>
        </row>
        <row r="582">
          <cell r="DL582" t="str">
            <v>0205LLL08</v>
          </cell>
        </row>
        <row r="583">
          <cell r="DL583" t="str">
            <v>0205LLL09</v>
          </cell>
        </row>
        <row r="584">
          <cell r="DL584" t="str">
            <v>0205LLL10</v>
          </cell>
        </row>
        <row r="585">
          <cell r="DL585" t="str">
            <v>0205LLL11</v>
          </cell>
        </row>
        <row r="586">
          <cell r="DL586" t="str">
            <v>0205LLL12</v>
          </cell>
        </row>
        <row r="587">
          <cell r="DL587" t="str">
            <v>0205LLL13</v>
          </cell>
        </row>
        <row r="588">
          <cell r="DL588" t="str">
            <v>0205LLL14</v>
          </cell>
        </row>
        <row r="589">
          <cell r="DL589" t="str">
            <v>0205LLL15</v>
          </cell>
        </row>
        <row r="590">
          <cell r="DL590" t="str">
            <v>0205LLL16</v>
          </cell>
        </row>
        <row r="591">
          <cell r="DL591" t="str">
            <v>0205LLL17</v>
          </cell>
        </row>
        <row r="592">
          <cell r="DL592" t="str">
            <v>0205LLL18</v>
          </cell>
        </row>
        <row r="593">
          <cell r="DL593" t="str">
            <v>0205LLL19</v>
          </cell>
        </row>
        <row r="594">
          <cell r="DL594" t="str">
            <v>0205LLL01</v>
          </cell>
        </row>
        <row r="595">
          <cell r="DL595" t="str">
            <v>0205LLL02</v>
          </cell>
        </row>
        <row r="596">
          <cell r="DL596" t="str">
            <v>0205LLL03</v>
          </cell>
        </row>
        <row r="597">
          <cell r="DL597" t="str">
            <v>0205LLL04</v>
          </cell>
        </row>
        <row r="598">
          <cell r="DL598" t="str">
            <v>0205LLL05</v>
          </cell>
        </row>
        <row r="599">
          <cell r="DL599" t="str">
            <v>0205LLL06</v>
          </cell>
        </row>
        <row r="600">
          <cell r="DL600" t="str">
            <v>0205LLL07</v>
          </cell>
        </row>
        <row r="601">
          <cell r="DL601" t="str">
            <v>0205LLL08</v>
          </cell>
        </row>
        <row r="602">
          <cell r="DL602" t="str">
            <v>0205LLL09</v>
          </cell>
        </row>
        <row r="603">
          <cell r="DL603" t="str">
            <v>0205LLL10</v>
          </cell>
        </row>
        <row r="604">
          <cell r="DL604" t="str">
            <v>0205LLL11</v>
          </cell>
        </row>
        <row r="605">
          <cell r="DL605" t="str">
            <v>0205LLL12</v>
          </cell>
        </row>
        <row r="606">
          <cell r="DL606" t="str">
            <v>0205LLL13</v>
          </cell>
        </row>
        <row r="607">
          <cell r="DL607" t="str">
            <v>0205LLL14</v>
          </cell>
        </row>
        <row r="608">
          <cell r="DL608" t="str">
            <v>0205LLL15</v>
          </cell>
        </row>
        <row r="609">
          <cell r="DL609" t="str">
            <v>0205LLL16</v>
          </cell>
        </row>
        <row r="610">
          <cell r="DL610" t="str">
            <v>0205LLL17</v>
          </cell>
        </row>
        <row r="611">
          <cell r="DL611" t="str">
            <v>0205LLL18</v>
          </cell>
        </row>
        <row r="612">
          <cell r="DL612" t="str">
            <v>0205LLL19</v>
          </cell>
        </row>
        <row r="613">
          <cell r="DL613" t="str">
            <v>0205LLL01</v>
          </cell>
        </row>
        <row r="614">
          <cell r="DL614" t="str">
            <v>0205LLL02</v>
          </cell>
        </row>
        <row r="615">
          <cell r="DL615" t="str">
            <v>0205LLL03</v>
          </cell>
        </row>
        <row r="616">
          <cell r="DL616" t="str">
            <v>0205LLL04</v>
          </cell>
        </row>
        <row r="617">
          <cell r="DL617" t="str">
            <v>0205LLL05</v>
          </cell>
        </row>
        <row r="618">
          <cell r="DL618" t="str">
            <v>0205LLL06</v>
          </cell>
        </row>
        <row r="619">
          <cell r="DL619" t="str">
            <v>0205LLL07</v>
          </cell>
        </row>
        <row r="620">
          <cell r="DL620" t="str">
            <v>0205LLL08</v>
          </cell>
        </row>
        <row r="621">
          <cell r="DL621" t="str">
            <v>0205LLL09</v>
          </cell>
        </row>
        <row r="622">
          <cell r="DL622" t="str">
            <v>0205LLL10</v>
          </cell>
        </row>
        <row r="623">
          <cell r="DL623" t="str">
            <v>0205LLL11</v>
          </cell>
        </row>
        <row r="624">
          <cell r="DL624" t="str">
            <v>0205LLL12</v>
          </cell>
        </row>
        <row r="625">
          <cell r="DL625" t="str">
            <v>0205LLL13</v>
          </cell>
        </row>
        <row r="626">
          <cell r="DL626" t="str">
            <v>0205LLL14</v>
          </cell>
        </row>
        <row r="627">
          <cell r="DL627" t="str">
            <v>0205LLL15</v>
          </cell>
        </row>
        <row r="628">
          <cell r="DL628" t="str">
            <v>0205LLL16</v>
          </cell>
        </row>
        <row r="629">
          <cell r="DL629" t="str">
            <v>0205LLL17</v>
          </cell>
        </row>
        <row r="630">
          <cell r="DL630" t="str">
            <v>0205LLL18</v>
          </cell>
        </row>
        <row r="631">
          <cell r="DL631" t="str">
            <v>0205LLL19</v>
          </cell>
        </row>
        <row r="632">
          <cell r="DL632" t="str">
            <v>0205LLL01</v>
          </cell>
        </row>
        <row r="633">
          <cell r="DL633" t="str">
            <v>0205LLL02</v>
          </cell>
        </row>
        <row r="634">
          <cell r="DL634" t="str">
            <v>0205LLL03</v>
          </cell>
        </row>
        <row r="635">
          <cell r="DL635" t="str">
            <v>0205LLL04</v>
          </cell>
        </row>
        <row r="636">
          <cell r="DL636" t="str">
            <v>0205LLL05</v>
          </cell>
        </row>
        <row r="637">
          <cell r="DL637" t="str">
            <v>0205LLL06</v>
          </cell>
        </row>
        <row r="638">
          <cell r="DL638" t="str">
            <v>0205LLL07</v>
          </cell>
        </row>
        <row r="639">
          <cell r="DL639" t="str">
            <v>0205LLL08</v>
          </cell>
        </row>
        <row r="640">
          <cell r="DL640" t="str">
            <v>0205LLL09</v>
          </cell>
        </row>
        <row r="641">
          <cell r="DL641" t="str">
            <v>0205LLL10</v>
          </cell>
        </row>
        <row r="642">
          <cell r="DL642" t="str">
            <v>0205LLL11</v>
          </cell>
        </row>
        <row r="643">
          <cell r="DL643" t="str">
            <v>0205LLL12</v>
          </cell>
        </row>
        <row r="644">
          <cell r="DL644" t="str">
            <v>0205LLL13</v>
          </cell>
        </row>
        <row r="645">
          <cell r="DL645" t="str">
            <v>0205LLL14</v>
          </cell>
        </row>
        <row r="646">
          <cell r="DL646" t="str">
            <v>0205LLL15</v>
          </cell>
        </row>
        <row r="647">
          <cell r="DL647" t="str">
            <v>0205LLL16</v>
          </cell>
        </row>
        <row r="648">
          <cell r="DL648" t="str">
            <v>0205LLL17</v>
          </cell>
        </row>
        <row r="649">
          <cell r="DL649" t="str">
            <v>0205LLL18</v>
          </cell>
        </row>
        <row r="650">
          <cell r="DL650" t="str">
            <v>0205LLL19</v>
          </cell>
        </row>
        <row r="651">
          <cell r="DL651" t="str">
            <v>020206F01</v>
          </cell>
        </row>
        <row r="652">
          <cell r="DL652" t="str">
            <v>020206F02</v>
          </cell>
        </row>
        <row r="653">
          <cell r="DL653" t="str">
            <v>020206F03</v>
          </cell>
        </row>
        <row r="654">
          <cell r="DL654" t="str">
            <v>020206F04</v>
          </cell>
        </row>
        <row r="655">
          <cell r="DL655" t="str">
            <v>020206F05</v>
          </cell>
        </row>
        <row r="656">
          <cell r="DL656" t="str">
            <v>020206F06</v>
          </cell>
        </row>
        <row r="657">
          <cell r="DL657" t="str">
            <v>020206F07</v>
          </cell>
        </row>
        <row r="658">
          <cell r="DL658" t="str">
            <v>020206F08</v>
          </cell>
        </row>
        <row r="659">
          <cell r="DL659" t="str">
            <v>020206F09</v>
          </cell>
        </row>
        <row r="660">
          <cell r="DL660" t="str">
            <v>020206F10</v>
          </cell>
        </row>
        <row r="661">
          <cell r="DL661" t="str">
            <v>020206F11</v>
          </cell>
        </row>
        <row r="662">
          <cell r="DL662" t="str">
            <v>020206F12</v>
          </cell>
        </row>
        <row r="663">
          <cell r="DL663" t="str">
            <v>020206F13</v>
          </cell>
        </row>
        <row r="664">
          <cell r="DL664" t="str">
            <v>020206F14</v>
          </cell>
        </row>
        <row r="665">
          <cell r="DL665" t="str">
            <v>020206F15</v>
          </cell>
        </row>
        <row r="666">
          <cell r="DL666" t="str">
            <v>020206F16</v>
          </cell>
        </row>
        <row r="667">
          <cell r="DL667" t="str">
            <v>020206F17</v>
          </cell>
        </row>
        <row r="668">
          <cell r="DL668" t="str">
            <v>020206F18</v>
          </cell>
        </row>
        <row r="669">
          <cell r="DL669" t="str">
            <v>020206F19</v>
          </cell>
        </row>
        <row r="670">
          <cell r="DL670" t="str">
            <v>020206M01</v>
          </cell>
        </row>
        <row r="671">
          <cell r="DL671" t="str">
            <v>020206M02</v>
          </cell>
        </row>
        <row r="672">
          <cell r="DL672" t="str">
            <v>020206M03</v>
          </cell>
        </row>
        <row r="673">
          <cell r="DL673" t="str">
            <v>020206M04</v>
          </cell>
        </row>
        <row r="674">
          <cell r="DL674" t="str">
            <v>020206M05</v>
          </cell>
        </row>
        <row r="675">
          <cell r="DL675" t="str">
            <v>020206M06</v>
          </cell>
        </row>
        <row r="676">
          <cell r="DL676" t="str">
            <v>020206M07</v>
          </cell>
        </row>
        <row r="677">
          <cell r="DL677" t="str">
            <v>020206M08</v>
          </cell>
        </row>
        <row r="678">
          <cell r="DL678" t="str">
            <v>020206M09</v>
          </cell>
        </row>
        <row r="679">
          <cell r="DL679" t="str">
            <v>020206M10</v>
          </cell>
        </row>
        <row r="680">
          <cell r="DL680" t="str">
            <v>020206M11</v>
          </cell>
        </row>
        <row r="681">
          <cell r="DL681" t="str">
            <v>020206M12</v>
          </cell>
        </row>
        <row r="682">
          <cell r="DL682" t="str">
            <v>020206M13</v>
          </cell>
        </row>
        <row r="683">
          <cell r="DL683" t="str">
            <v>020206M14</v>
          </cell>
        </row>
        <row r="684">
          <cell r="DL684" t="str">
            <v>020206M15</v>
          </cell>
        </row>
        <row r="685">
          <cell r="DL685" t="str">
            <v>020206M16</v>
          </cell>
        </row>
        <row r="686">
          <cell r="DL686" t="str">
            <v>020206M17</v>
          </cell>
        </row>
        <row r="687">
          <cell r="DL687" t="str">
            <v>020206M18</v>
          </cell>
        </row>
        <row r="688">
          <cell r="DL688" t="str">
            <v>020206M19</v>
          </cell>
        </row>
        <row r="689">
          <cell r="DL689" t="str">
            <v>020207F01</v>
          </cell>
        </row>
        <row r="690">
          <cell r="DL690" t="str">
            <v>020207F02</v>
          </cell>
        </row>
        <row r="691">
          <cell r="DL691" t="str">
            <v>020207F03</v>
          </cell>
        </row>
        <row r="692">
          <cell r="DL692" t="str">
            <v>020207F04</v>
          </cell>
        </row>
        <row r="693">
          <cell r="DL693" t="str">
            <v>020207F05</v>
          </cell>
        </row>
        <row r="694">
          <cell r="DL694" t="str">
            <v>020207F06</v>
          </cell>
        </row>
        <row r="695">
          <cell r="DL695" t="str">
            <v>020207F07</v>
          </cell>
        </row>
        <row r="696">
          <cell r="DL696" t="str">
            <v>020207F08</v>
          </cell>
        </row>
        <row r="697">
          <cell r="DL697" t="str">
            <v>020207F09</v>
          </cell>
        </row>
        <row r="698">
          <cell r="DL698" t="str">
            <v>020207F10</v>
          </cell>
        </row>
        <row r="699">
          <cell r="DL699" t="str">
            <v>020207F11</v>
          </cell>
        </row>
        <row r="700">
          <cell r="DL700" t="str">
            <v>020207F12</v>
          </cell>
        </row>
        <row r="701">
          <cell r="DL701" t="str">
            <v>020207F13</v>
          </cell>
        </row>
        <row r="702">
          <cell r="DL702" t="str">
            <v>020207F14</v>
          </cell>
        </row>
        <row r="703">
          <cell r="DL703" t="str">
            <v>020207F15</v>
          </cell>
        </row>
        <row r="704">
          <cell r="DL704" t="str">
            <v>020207F16</v>
          </cell>
        </row>
        <row r="705">
          <cell r="DL705" t="str">
            <v>020207F17</v>
          </cell>
        </row>
        <row r="706">
          <cell r="DL706" t="str">
            <v>020207F18</v>
          </cell>
        </row>
        <row r="707">
          <cell r="DL707" t="str">
            <v>020207F19</v>
          </cell>
        </row>
        <row r="708">
          <cell r="DL708" t="str">
            <v>020207M01</v>
          </cell>
        </row>
        <row r="709">
          <cell r="DL709" t="str">
            <v>020207M02</v>
          </cell>
        </row>
        <row r="710">
          <cell r="DL710" t="str">
            <v>020207M03</v>
          </cell>
        </row>
        <row r="711">
          <cell r="DL711" t="str">
            <v>020207M04</v>
          </cell>
        </row>
        <row r="712">
          <cell r="DL712" t="str">
            <v>020207M05</v>
          </cell>
        </row>
        <row r="713">
          <cell r="DL713" t="str">
            <v>020207M06</v>
          </cell>
        </row>
        <row r="714">
          <cell r="DL714" t="str">
            <v>020207M07</v>
          </cell>
        </row>
        <row r="715">
          <cell r="DL715" t="str">
            <v>020207M08</v>
          </cell>
        </row>
        <row r="716">
          <cell r="DL716" t="str">
            <v>020207M09</v>
          </cell>
        </row>
        <row r="717">
          <cell r="DL717" t="str">
            <v>020207M10</v>
          </cell>
        </row>
        <row r="718">
          <cell r="DL718" t="str">
            <v>020207M11</v>
          </cell>
        </row>
        <row r="719">
          <cell r="DL719" t="str">
            <v>020207M12</v>
          </cell>
        </row>
        <row r="720">
          <cell r="DL720" t="str">
            <v>020207M13</v>
          </cell>
        </row>
        <row r="721">
          <cell r="DL721" t="str">
            <v>020207M14</v>
          </cell>
        </row>
        <row r="722">
          <cell r="DL722" t="str">
            <v>020207M15</v>
          </cell>
        </row>
        <row r="723">
          <cell r="DL723" t="str">
            <v>020207M16</v>
          </cell>
        </row>
        <row r="724">
          <cell r="DL724" t="str">
            <v>020207M17</v>
          </cell>
        </row>
        <row r="725">
          <cell r="DL725" t="str">
            <v>020207M18</v>
          </cell>
        </row>
        <row r="726">
          <cell r="DL726" t="str">
            <v>020207M19</v>
          </cell>
        </row>
        <row r="727">
          <cell r="DL727" t="str">
            <v>0203FLL01</v>
          </cell>
        </row>
        <row r="728">
          <cell r="DL728" t="str">
            <v>0203FLL02</v>
          </cell>
        </row>
        <row r="729">
          <cell r="DL729" t="str">
            <v>0203FLL03</v>
          </cell>
        </row>
        <row r="730">
          <cell r="DL730" t="str">
            <v>0203FLL04</v>
          </cell>
        </row>
        <row r="731">
          <cell r="DL731" t="str">
            <v>0203FLL05</v>
          </cell>
        </row>
        <row r="732">
          <cell r="DL732" t="str">
            <v>0203FLL06</v>
          </cell>
        </row>
        <row r="733">
          <cell r="DL733" t="str">
            <v>0203FLL07</v>
          </cell>
        </row>
        <row r="734">
          <cell r="DL734" t="str">
            <v>0203FLL08</v>
          </cell>
        </row>
        <row r="735">
          <cell r="DL735" t="str">
            <v>0203FLL09</v>
          </cell>
        </row>
        <row r="736">
          <cell r="DL736" t="str">
            <v>0203FLL10</v>
          </cell>
        </row>
        <row r="737">
          <cell r="DL737" t="str">
            <v>0203FLL11</v>
          </cell>
        </row>
        <row r="738">
          <cell r="DL738" t="str">
            <v>0203FLL12</v>
          </cell>
        </row>
        <row r="739">
          <cell r="DL739" t="str">
            <v>0203FLL13</v>
          </cell>
        </row>
        <row r="740">
          <cell r="DL740" t="str">
            <v>0203FLL14</v>
          </cell>
        </row>
        <row r="741">
          <cell r="DL741" t="str">
            <v>0203FLL15</v>
          </cell>
        </row>
        <row r="742">
          <cell r="DL742" t="str">
            <v>0203FLL16</v>
          </cell>
        </row>
        <row r="743">
          <cell r="DL743" t="str">
            <v>0203FLL17</v>
          </cell>
        </row>
        <row r="744">
          <cell r="DL744" t="str">
            <v>0203FLL18</v>
          </cell>
        </row>
        <row r="745">
          <cell r="DL745" t="str">
            <v>0203FLL19</v>
          </cell>
        </row>
        <row r="746">
          <cell r="DL746" t="str">
            <v>0204BLL01</v>
          </cell>
        </row>
        <row r="747">
          <cell r="DL747" t="str">
            <v>0204BLL02</v>
          </cell>
        </row>
        <row r="748">
          <cell r="DL748" t="str">
            <v>0204BLL03</v>
          </cell>
        </row>
        <row r="749">
          <cell r="DL749" t="str">
            <v>0204BLL04</v>
          </cell>
        </row>
        <row r="750">
          <cell r="DL750" t="str">
            <v>0204BLL05</v>
          </cell>
        </row>
        <row r="751">
          <cell r="DL751" t="str">
            <v>0204BLL06</v>
          </cell>
        </row>
        <row r="752">
          <cell r="DL752" t="str">
            <v>0204BLL07</v>
          </cell>
        </row>
        <row r="753">
          <cell r="DL753" t="str">
            <v>0204BLL08</v>
          </cell>
        </row>
        <row r="754">
          <cell r="DL754" t="str">
            <v>0204BLL09</v>
          </cell>
        </row>
        <row r="755">
          <cell r="DL755" t="str">
            <v>0204BLL10</v>
          </cell>
        </row>
        <row r="756">
          <cell r="DL756" t="str">
            <v>0204BLL11</v>
          </cell>
        </row>
        <row r="757">
          <cell r="DL757" t="str">
            <v>0204BLL12</v>
          </cell>
        </row>
        <row r="758">
          <cell r="DL758" t="str">
            <v>0204BLL13</v>
          </cell>
        </row>
        <row r="759">
          <cell r="DL759" t="str">
            <v>0204BLL14</v>
          </cell>
        </row>
        <row r="760">
          <cell r="DL760" t="str">
            <v>0204BLL15</v>
          </cell>
        </row>
        <row r="761">
          <cell r="DL761" t="str">
            <v>0204BLL16</v>
          </cell>
        </row>
        <row r="762">
          <cell r="DL762" t="str">
            <v>0204BLL17</v>
          </cell>
        </row>
        <row r="763">
          <cell r="DL763" t="str">
            <v>0204BLL18</v>
          </cell>
        </row>
        <row r="764">
          <cell r="DL764" t="str">
            <v>0204BLL19</v>
          </cell>
        </row>
        <row r="765">
          <cell r="DL765" t="str">
            <v>0205H0101</v>
          </cell>
        </row>
        <row r="766">
          <cell r="DL766" t="str">
            <v>0205H0102</v>
          </cell>
        </row>
        <row r="767">
          <cell r="DL767" t="str">
            <v>0205H0103</v>
          </cell>
        </row>
        <row r="768">
          <cell r="DL768" t="str">
            <v>0205H0104</v>
          </cell>
        </row>
        <row r="769">
          <cell r="DL769" t="str">
            <v>0205H0105</v>
          </cell>
        </row>
        <row r="770">
          <cell r="DL770" t="str">
            <v>0205H0106</v>
          </cell>
        </row>
        <row r="771">
          <cell r="DL771" t="str">
            <v>0205H0107</v>
          </cell>
        </row>
        <row r="772">
          <cell r="DL772" t="str">
            <v>0205H0108</v>
          </cell>
        </row>
        <row r="773">
          <cell r="DL773" t="str">
            <v>0205H0109</v>
          </cell>
        </row>
        <row r="774">
          <cell r="DL774" t="str">
            <v>0205H0110</v>
          </cell>
        </row>
        <row r="775">
          <cell r="DL775" t="str">
            <v>0205H0111</v>
          </cell>
        </row>
        <row r="776">
          <cell r="DL776" t="str">
            <v>0205H0112</v>
          </cell>
        </row>
        <row r="777">
          <cell r="DL777" t="str">
            <v>0205H0113</v>
          </cell>
        </row>
        <row r="778">
          <cell r="DL778" t="str">
            <v>0205H0114</v>
          </cell>
        </row>
        <row r="779">
          <cell r="DL779" t="str">
            <v>0205H0115</v>
          </cell>
        </row>
        <row r="780">
          <cell r="DL780" t="str">
            <v>0205H0116</v>
          </cell>
        </row>
        <row r="781">
          <cell r="DL781" t="str">
            <v>0205H0117</v>
          </cell>
        </row>
        <row r="782">
          <cell r="DL782" t="str">
            <v>0205H0118</v>
          </cell>
        </row>
        <row r="783">
          <cell r="DL783" t="str">
            <v>0205H0119</v>
          </cell>
        </row>
        <row r="784">
          <cell r="DL784" t="str">
            <v>0205H0201</v>
          </cell>
        </row>
        <row r="785">
          <cell r="DL785" t="str">
            <v>0205H0202</v>
          </cell>
        </row>
        <row r="786">
          <cell r="DL786" t="str">
            <v>0205H0203</v>
          </cell>
        </row>
        <row r="787">
          <cell r="DL787" t="str">
            <v>0205H0204</v>
          </cell>
        </row>
        <row r="788">
          <cell r="DL788" t="str">
            <v>0205H0205</v>
          </cell>
        </row>
        <row r="789">
          <cell r="DL789" t="str">
            <v>0205H0206</v>
          </cell>
        </row>
        <row r="790">
          <cell r="DL790" t="str">
            <v>0205H0207</v>
          </cell>
        </row>
        <row r="791">
          <cell r="DL791" t="str">
            <v>0205H0208</v>
          </cell>
        </row>
        <row r="792">
          <cell r="DL792" t="str">
            <v>0205H0209</v>
          </cell>
        </row>
        <row r="793">
          <cell r="DL793" t="str">
            <v>0205H0210</v>
          </cell>
        </row>
        <row r="794">
          <cell r="DL794" t="str">
            <v>0205H0211</v>
          </cell>
        </row>
        <row r="795">
          <cell r="DL795" t="str">
            <v>0205H0212</v>
          </cell>
        </row>
        <row r="796">
          <cell r="DL796" t="str">
            <v>0205H0213</v>
          </cell>
        </row>
        <row r="797">
          <cell r="DL797" t="str">
            <v>0205H0214</v>
          </cell>
        </row>
        <row r="798">
          <cell r="DL798" t="str">
            <v>0205H0215</v>
          </cell>
        </row>
        <row r="799">
          <cell r="DL799" t="str">
            <v>0205H0216</v>
          </cell>
        </row>
        <row r="800">
          <cell r="DL800" t="str">
            <v>0205H0217</v>
          </cell>
        </row>
        <row r="801">
          <cell r="DL801" t="str">
            <v>0205H0218</v>
          </cell>
        </row>
        <row r="802">
          <cell r="DL802" t="str">
            <v>0205H0219</v>
          </cell>
        </row>
        <row r="803">
          <cell r="DL803" t="str">
            <v>02KIKLLKI</v>
          </cell>
        </row>
        <row r="804">
          <cell r="DL804" t="str">
            <v>030101C01</v>
          </cell>
        </row>
        <row r="805">
          <cell r="DL805" t="str">
            <v>030101C02</v>
          </cell>
        </row>
        <row r="806">
          <cell r="DL806" t="str">
            <v>030101C03</v>
          </cell>
        </row>
        <row r="807">
          <cell r="DL807" t="str">
            <v>030101C04</v>
          </cell>
        </row>
        <row r="808">
          <cell r="DL808" t="str">
            <v>030101C05</v>
          </cell>
        </row>
        <row r="809">
          <cell r="DL809" t="str">
            <v>030101C06</v>
          </cell>
        </row>
        <row r="810">
          <cell r="DL810" t="str">
            <v>030101C07</v>
          </cell>
        </row>
        <row r="811">
          <cell r="DL811" t="str">
            <v>030101C08</v>
          </cell>
        </row>
        <row r="812">
          <cell r="DL812" t="str">
            <v>030101C09</v>
          </cell>
        </row>
        <row r="813">
          <cell r="DL813" t="str">
            <v>030101C10</v>
          </cell>
        </row>
        <row r="814">
          <cell r="DL814" t="str">
            <v>030101C11</v>
          </cell>
        </row>
        <row r="815">
          <cell r="DL815" t="str">
            <v>030101C12</v>
          </cell>
        </row>
        <row r="816">
          <cell r="DL816" t="str">
            <v>030101C13</v>
          </cell>
        </row>
        <row r="817">
          <cell r="DL817" t="str">
            <v>030101C14</v>
          </cell>
        </row>
        <row r="818">
          <cell r="DL818" t="str">
            <v>030101C15</v>
          </cell>
        </row>
        <row r="819">
          <cell r="DL819" t="str">
            <v>030101C16</v>
          </cell>
        </row>
        <row r="820">
          <cell r="DL820" t="str">
            <v>030101C17</v>
          </cell>
        </row>
        <row r="821">
          <cell r="DL821" t="str">
            <v>030101C18</v>
          </cell>
        </row>
        <row r="822">
          <cell r="DL822" t="str">
            <v>030101C19</v>
          </cell>
        </row>
        <row r="823">
          <cell r="DL823" t="str">
            <v>030102C01</v>
          </cell>
        </row>
        <row r="824">
          <cell r="DL824" t="str">
            <v>030102C02</v>
          </cell>
        </row>
        <row r="825">
          <cell r="DL825" t="str">
            <v>030102C03</v>
          </cell>
        </row>
        <row r="826">
          <cell r="DL826" t="str">
            <v>030102C04</v>
          </cell>
        </row>
        <row r="827">
          <cell r="DL827" t="str">
            <v>030102C05</v>
          </cell>
        </row>
        <row r="828">
          <cell r="DL828" t="str">
            <v>030102C06</v>
          </cell>
        </row>
        <row r="829">
          <cell r="DL829" t="str">
            <v>030102C07</v>
          </cell>
        </row>
        <row r="830">
          <cell r="DL830" t="str">
            <v>030102C08</v>
          </cell>
        </row>
        <row r="831">
          <cell r="DL831" t="str">
            <v>030102C09</v>
          </cell>
        </row>
        <row r="832">
          <cell r="DL832" t="str">
            <v>030102C10</v>
          </cell>
        </row>
        <row r="833">
          <cell r="DL833" t="str">
            <v>030102C11</v>
          </cell>
        </row>
        <row r="834">
          <cell r="DL834" t="str">
            <v>030102C12</v>
          </cell>
        </row>
        <row r="835">
          <cell r="DL835" t="str">
            <v>030102C13</v>
          </cell>
        </row>
        <row r="836">
          <cell r="DL836" t="str">
            <v>030102C14</v>
          </cell>
        </row>
        <row r="837">
          <cell r="DL837" t="str">
            <v>030102C15</v>
          </cell>
        </row>
        <row r="838">
          <cell r="DL838" t="str">
            <v>030102C16</v>
          </cell>
        </row>
        <row r="839">
          <cell r="DL839" t="str">
            <v>030102C17</v>
          </cell>
        </row>
        <row r="840">
          <cell r="DL840" t="str">
            <v>030102C18</v>
          </cell>
        </row>
        <row r="841">
          <cell r="DL841" t="str">
            <v>030102C19</v>
          </cell>
        </row>
        <row r="842">
          <cell r="DL842" t="str">
            <v>030103C01</v>
          </cell>
        </row>
        <row r="843">
          <cell r="DL843" t="str">
            <v>030103C02</v>
          </cell>
        </row>
        <row r="844">
          <cell r="DL844" t="str">
            <v>030103C03</v>
          </cell>
        </row>
        <row r="845">
          <cell r="DL845" t="str">
            <v>030103C04</v>
          </cell>
        </row>
        <row r="846">
          <cell r="DL846" t="str">
            <v>030103C05</v>
          </cell>
        </row>
        <row r="847">
          <cell r="DL847" t="str">
            <v>030103C06</v>
          </cell>
        </row>
        <row r="848">
          <cell r="DL848" t="str">
            <v>030103C07</v>
          </cell>
        </row>
        <row r="849">
          <cell r="DL849" t="str">
            <v>030103C08</v>
          </cell>
        </row>
        <row r="850">
          <cell r="DL850" t="str">
            <v>030103C09</v>
          </cell>
        </row>
        <row r="851">
          <cell r="DL851" t="str">
            <v>030103C10</v>
          </cell>
        </row>
        <row r="852">
          <cell r="DL852" t="str">
            <v>030103C11</v>
          </cell>
        </row>
        <row r="853">
          <cell r="DL853" t="str">
            <v>030103C12</v>
          </cell>
        </row>
        <row r="854">
          <cell r="DL854" t="str">
            <v>030103C13</v>
          </cell>
        </row>
        <row r="855">
          <cell r="DL855" t="str">
            <v>030103C14</v>
          </cell>
        </row>
        <row r="856">
          <cell r="DL856" t="str">
            <v>030103C15</v>
          </cell>
        </row>
        <row r="857">
          <cell r="DL857" t="str">
            <v>030103C16</v>
          </cell>
        </row>
        <row r="858">
          <cell r="DL858" t="str">
            <v>030103C17</v>
          </cell>
        </row>
        <row r="859">
          <cell r="DL859" t="str">
            <v>030103C18</v>
          </cell>
        </row>
        <row r="860">
          <cell r="DL860" t="str">
            <v>030103C19</v>
          </cell>
        </row>
        <row r="861">
          <cell r="DL861" t="str">
            <v>030104C01</v>
          </cell>
        </row>
        <row r="862">
          <cell r="DL862" t="str">
            <v>030104C02</v>
          </cell>
        </row>
        <row r="863">
          <cell r="DL863" t="str">
            <v>030104C03</v>
          </cell>
        </row>
        <row r="864">
          <cell r="DL864" t="str">
            <v>030104C04</v>
          </cell>
        </row>
        <row r="865">
          <cell r="DL865" t="str">
            <v>030104C05</v>
          </cell>
        </row>
        <row r="866">
          <cell r="DL866" t="str">
            <v>030104C06</v>
          </cell>
        </row>
        <row r="867">
          <cell r="DL867" t="str">
            <v>030104C07</v>
          </cell>
        </row>
        <row r="868">
          <cell r="DL868" t="str">
            <v>030104C08</v>
          </cell>
        </row>
        <row r="869">
          <cell r="DL869" t="str">
            <v>030104C09</v>
          </cell>
        </row>
        <row r="870">
          <cell r="DL870" t="str">
            <v>030104C10</v>
          </cell>
        </row>
        <row r="871">
          <cell r="DL871" t="str">
            <v>030104C11</v>
          </cell>
        </row>
        <row r="872">
          <cell r="DL872" t="str">
            <v>030104C12</v>
          </cell>
        </row>
        <row r="873">
          <cell r="DL873" t="str">
            <v>030104C13</v>
          </cell>
        </row>
        <row r="874">
          <cell r="DL874" t="str">
            <v>030104C14</v>
          </cell>
        </row>
        <row r="875">
          <cell r="DL875" t="str">
            <v>030104C15</v>
          </cell>
        </row>
        <row r="876">
          <cell r="DL876" t="str">
            <v>030104C16</v>
          </cell>
        </row>
        <row r="877">
          <cell r="DL877" t="str">
            <v>030104C17</v>
          </cell>
        </row>
        <row r="878">
          <cell r="DL878" t="str">
            <v>030104C18</v>
          </cell>
        </row>
        <row r="879">
          <cell r="DL879" t="str">
            <v>030104C19</v>
          </cell>
        </row>
        <row r="880">
          <cell r="DL880" t="str">
            <v>030105C01</v>
          </cell>
        </row>
        <row r="881">
          <cell r="DL881" t="str">
            <v>030105C02</v>
          </cell>
        </row>
        <row r="882">
          <cell r="DL882" t="str">
            <v>030105C03</v>
          </cell>
        </row>
        <row r="883">
          <cell r="DL883" t="str">
            <v>030105C04</v>
          </cell>
        </row>
        <row r="884">
          <cell r="DL884" t="str">
            <v>030105C05</v>
          </cell>
        </row>
        <row r="885">
          <cell r="DL885" t="str">
            <v>030105C06</v>
          </cell>
        </row>
        <row r="886">
          <cell r="DL886" t="str">
            <v>030105C07</v>
          </cell>
        </row>
        <row r="887">
          <cell r="DL887" t="str">
            <v>030105C08</v>
          </cell>
        </row>
        <row r="888">
          <cell r="DL888" t="str">
            <v>030105C09</v>
          </cell>
        </row>
        <row r="889">
          <cell r="DL889" t="str">
            <v>030105C10</v>
          </cell>
        </row>
        <row r="890">
          <cell r="DL890" t="str">
            <v>030105C11</v>
          </cell>
        </row>
        <row r="891">
          <cell r="DL891" t="str">
            <v>030105C12</v>
          </cell>
        </row>
        <row r="892">
          <cell r="DL892" t="str">
            <v>030105C13</v>
          </cell>
        </row>
        <row r="893">
          <cell r="DL893" t="str">
            <v>030105C14</v>
          </cell>
        </row>
        <row r="894">
          <cell r="DL894" t="str">
            <v>030105C15</v>
          </cell>
        </row>
        <row r="895">
          <cell r="DL895" t="str">
            <v>030105C16</v>
          </cell>
        </row>
        <row r="896">
          <cell r="DL896" t="str">
            <v>030105C17</v>
          </cell>
        </row>
        <row r="897">
          <cell r="DL897" t="str">
            <v>030105C18</v>
          </cell>
        </row>
        <row r="898">
          <cell r="DL898" t="str">
            <v>030105C19</v>
          </cell>
        </row>
        <row r="899">
          <cell r="DL899" t="str">
            <v>030106C01</v>
          </cell>
        </row>
        <row r="900">
          <cell r="DL900" t="str">
            <v>030106C02</v>
          </cell>
        </row>
        <row r="901">
          <cell r="DL901" t="str">
            <v>030106C03</v>
          </cell>
        </row>
        <row r="902">
          <cell r="DL902" t="str">
            <v>030106C04</v>
          </cell>
        </row>
        <row r="903">
          <cell r="DL903" t="str">
            <v>030106C05</v>
          </cell>
        </row>
        <row r="904">
          <cell r="DL904" t="str">
            <v>030106C06</v>
          </cell>
        </row>
        <row r="905">
          <cell r="DL905" t="str">
            <v>030106C07</v>
          </cell>
        </row>
        <row r="906">
          <cell r="DL906" t="str">
            <v>030106C08</v>
          </cell>
        </row>
        <row r="907">
          <cell r="DL907" t="str">
            <v>030106C09</v>
          </cell>
        </row>
        <row r="908">
          <cell r="DL908" t="str">
            <v>030106C10</v>
          </cell>
        </row>
        <row r="909">
          <cell r="DL909" t="str">
            <v>030106C11</v>
          </cell>
        </row>
        <row r="910">
          <cell r="DL910" t="str">
            <v>030106C12</v>
          </cell>
        </row>
        <row r="911">
          <cell r="DL911" t="str">
            <v>030106C13</v>
          </cell>
        </row>
        <row r="912">
          <cell r="DL912" t="str">
            <v>030106C14</v>
          </cell>
        </row>
        <row r="913">
          <cell r="DL913" t="str">
            <v>030106C15</v>
          </cell>
        </row>
        <row r="914">
          <cell r="DL914" t="str">
            <v>030106C16</v>
          </cell>
        </row>
        <row r="915">
          <cell r="DL915" t="str">
            <v>030106C17</v>
          </cell>
        </row>
        <row r="916">
          <cell r="DL916" t="str">
            <v>030106C18</v>
          </cell>
        </row>
        <row r="917">
          <cell r="DL917" t="str">
            <v>030106C19</v>
          </cell>
        </row>
        <row r="918">
          <cell r="DL918" t="str">
            <v>030107C01</v>
          </cell>
        </row>
        <row r="919">
          <cell r="DL919" t="str">
            <v>030107C02</v>
          </cell>
        </row>
        <row r="920">
          <cell r="DL920" t="str">
            <v>030107C03</v>
          </cell>
        </row>
        <row r="921">
          <cell r="DL921" t="str">
            <v>030107C04</v>
          </cell>
        </row>
        <row r="922">
          <cell r="DL922" t="str">
            <v>030107C05</v>
          </cell>
        </row>
        <row r="923">
          <cell r="DL923" t="str">
            <v>030107C06</v>
          </cell>
        </row>
        <row r="924">
          <cell r="DL924" t="str">
            <v>030107C07</v>
          </cell>
        </row>
        <row r="925">
          <cell r="DL925" t="str">
            <v>030107C08</v>
          </cell>
        </row>
        <row r="926">
          <cell r="DL926" t="str">
            <v>030107C09</v>
          </cell>
        </row>
        <row r="927">
          <cell r="DL927" t="str">
            <v>030107C10</v>
          </cell>
        </row>
        <row r="928">
          <cell r="DL928" t="str">
            <v>030107C11</v>
          </cell>
        </row>
        <row r="929">
          <cell r="DL929" t="str">
            <v>030107C12</v>
          </cell>
        </row>
        <row r="930">
          <cell r="DL930" t="str">
            <v>030107C13</v>
          </cell>
        </row>
        <row r="931">
          <cell r="DL931" t="str">
            <v>030107C14</v>
          </cell>
        </row>
        <row r="932">
          <cell r="DL932" t="str">
            <v>030107C15</v>
          </cell>
        </row>
        <row r="933">
          <cell r="DL933" t="str">
            <v>030107C16</v>
          </cell>
        </row>
        <row r="934">
          <cell r="DL934" t="str">
            <v>030107C17</v>
          </cell>
        </row>
        <row r="935">
          <cell r="DL935" t="str">
            <v>030107C18</v>
          </cell>
        </row>
        <row r="936">
          <cell r="DL936" t="str">
            <v>030107C19</v>
          </cell>
        </row>
        <row r="937">
          <cell r="DL937" t="str">
            <v>0305LLL01</v>
          </cell>
        </row>
        <row r="938">
          <cell r="DL938" t="str">
            <v>0305LLL02</v>
          </cell>
        </row>
        <row r="939">
          <cell r="DL939" t="str">
            <v>0305LLL03</v>
          </cell>
        </row>
        <row r="940">
          <cell r="DL940" t="str">
            <v>0305LLL04</v>
          </cell>
        </row>
        <row r="941">
          <cell r="DL941" t="str">
            <v>0305LLL05</v>
          </cell>
        </row>
        <row r="942">
          <cell r="DL942" t="str">
            <v>0305LLL06</v>
          </cell>
        </row>
        <row r="943">
          <cell r="DL943" t="str">
            <v>0305LLL07</v>
          </cell>
        </row>
        <row r="944">
          <cell r="DL944" t="str">
            <v>0305LLL08</v>
          </cell>
        </row>
        <row r="945">
          <cell r="DL945" t="str">
            <v>0305LLL09</v>
          </cell>
        </row>
        <row r="946">
          <cell r="DL946" t="str">
            <v>0305LLL10</v>
          </cell>
        </row>
        <row r="947">
          <cell r="DL947" t="str">
            <v>0305LLL11</v>
          </cell>
        </row>
        <row r="948">
          <cell r="DL948" t="str">
            <v>0305LLL12</v>
          </cell>
        </row>
        <row r="949">
          <cell r="DL949" t="str">
            <v>0305LLL13</v>
          </cell>
        </row>
        <row r="950">
          <cell r="DL950" t="str">
            <v>0305LLL14</v>
          </cell>
        </row>
        <row r="951">
          <cell r="DL951" t="str">
            <v>0305LLL15</v>
          </cell>
        </row>
        <row r="952">
          <cell r="DL952" t="str">
            <v>0305LLL16</v>
          </cell>
        </row>
        <row r="953">
          <cell r="DL953" t="str">
            <v>0305LLL17</v>
          </cell>
        </row>
        <row r="954">
          <cell r="DL954" t="str">
            <v>0305LLL18</v>
          </cell>
        </row>
        <row r="955">
          <cell r="DL955" t="str">
            <v>0305LLL19</v>
          </cell>
        </row>
        <row r="956">
          <cell r="DL956" t="str">
            <v>0305LLL01</v>
          </cell>
        </row>
        <row r="957">
          <cell r="DL957" t="str">
            <v>0305LLL02</v>
          </cell>
        </row>
        <row r="958">
          <cell r="DL958" t="str">
            <v>0305LLL03</v>
          </cell>
        </row>
        <row r="959">
          <cell r="DL959" t="str">
            <v>0305LLL04</v>
          </cell>
        </row>
        <row r="960">
          <cell r="DL960" t="str">
            <v>0305LLL05</v>
          </cell>
        </row>
        <row r="961">
          <cell r="DL961" t="str">
            <v>0305LLL06</v>
          </cell>
        </row>
        <row r="962">
          <cell r="DL962" t="str">
            <v>0305LLL07</v>
          </cell>
        </row>
        <row r="963">
          <cell r="DL963" t="str">
            <v>0305LLL08</v>
          </cell>
        </row>
        <row r="964">
          <cell r="DL964" t="str">
            <v>0305LLL09</v>
          </cell>
        </row>
        <row r="965">
          <cell r="DL965" t="str">
            <v>0305LLL10</v>
          </cell>
        </row>
        <row r="966">
          <cell r="DL966" t="str">
            <v>0305LLL11</v>
          </cell>
        </row>
        <row r="967">
          <cell r="DL967" t="str">
            <v>0305LLL12</v>
          </cell>
        </row>
        <row r="968">
          <cell r="DL968" t="str">
            <v>0305LLL13</v>
          </cell>
        </row>
        <row r="969">
          <cell r="DL969" t="str">
            <v>0305LLL14</v>
          </cell>
        </row>
        <row r="970">
          <cell r="DL970" t="str">
            <v>0305LLL15</v>
          </cell>
        </row>
        <row r="971">
          <cell r="DL971" t="str">
            <v>0305LLL16</v>
          </cell>
        </row>
        <row r="972">
          <cell r="DL972" t="str">
            <v>0305LLL17</v>
          </cell>
        </row>
        <row r="973">
          <cell r="DL973" t="str">
            <v>0305LLL18</v>
          </cell>
        </row>
        <row r="974">
          <cell r="DL974" t="str">
            <v>0305LLL19</v>
          </cell>
        </row>
        <row r="975">
          <cell r="DL975" t="str">
            <v>0305LLL01</v>
          </cell>
        </row>
        <row r="976">
          <cell r="DL976" t="str">
            <v>0305LLL02</v>
          </cell>
        </row>
        <row r="977">
          <cell r="DL977" t="str">
            <v>0305LLL03</v>
          </cell>
        </row>
        <row r="978">
          <cell r="DL978" t="str">
            <v>0305LLL04</v>
          </cell>
        </row>
        <row r="979">
          <cell r="DL979" t="str">
            <v>0305LLL05</v>
          </cell>
        </row>
        <row r="980">
          <cell r="DL980" t="str">
            <v>0305LLL06</v>
          </cell>
        </row>
        <row r="981">
          <cell r="DL981" t="str">
            <v>0305LLL07</v>
          </cell>
        </row>
        <row r="982">
          <cell r="DL982" t="str">
            <v>0305LLL08</v>
          </cell>
        </row>
        <row r="983">
          <cell r="DL983" t="str">
            <v>0305LLL09</v>
          </cell>
        </row>
        <row r="984">
          <cell r="DL984" t="str">
            <v>0305LLL10</v>
          </cell>
        </row>
        <row r="985">
          <cell r="DL985" t="str">
            <v>0305LLL11</v>
          </cell>
        </row>
        <row r="986">
          <cell r="DL986" t="str">
            <v>0305LLL12</v>
          </cell>
        </row>
        <row r="987">
          <cell r="DL987" t="str">
            <v>0305LLL13</v>
          </cell>
        </row>
        <row r="988">
          <cell r="DL988" t="str">
            <v>0305LLL14</v>
          </cell>
        </row>
        <row r="989">
          <cell r="DL989" t="str">
            <v>0305LLL15</v>
          </cell>
        </row>
        <row r="990">
          <cell r="DL990" t="str">
            <v>0305LLL16</v>
          </cell>
        </row>
        <row r="991">
          <cell r="DL991" t="str">
            <v>0305LLL17</v>
          </cell>
        </row>
        <row r="992">
          <cell r="DL992" t="str">
            <v>0305LLL18</v>
          </cell>
        </row>
        <row r="993">
          <cell r="DL993" t="str">
            <v>0305LLL19</v>
          </cell>
        </row>
        <row r="994">
          <cell r="DL994" t="str">
            <v>0305LLL01</v>
          </cell>
        </row>
        <row r="995">
          <cell r="DL995" t="str">
            <v>0305LLL02</v>
          </cell>
        </row>
        <row r="996">
          <cell r="DL996" t="str">
            <v>0305LLL03</v>
          </cell>
        </row>
        <row r="997">
          <cell r="DL997" t="str">
            <v>0305LLL04</v>
          </cell>
        </row>
        <row r="998">
          <cell r="DL998" t="str">
            <v>0305LLL05</v>
          </cell>
        </row>
        <row r="999">
          <cell r="DL999" t="str">
            <v>0305LLL06</v>
          </cell>
        </row>
        <row r="1000">
          <cell r="DL1000" t="str">
            <v>0305LLL07</v>
          </cell>
        </row>
        <row r="1001">
          <cell r="DL1001" t="str">
            <v>0305LLL08</v>
          </cell>
        </row>
        <row r="1002">
          <cell r="DL1002" t="str">
            <v>0305LLL09</v>
          </cell>
        </row>
        <row r="1003">
          <cell r="DL1003" t="str">
            <v>0305LLL10</v>
          </cell>
        </row>
        <row r="1004">
          <cell r="DL1004" t="str">
            <v>0305LLL11</v>
          </cell>
        </row>
        <row r="1005">
          <cell r="DL1005" t="str">
            <v>0305LLL12</v>
          </cell>
        </row>
        <row r="1006">
          <cell r="DL1006" t="str">
            <v>0305LLL13</v>
          </cell>
        </row>
        <row r="1007">
          <cell r="DL1007" t="str">
            <v>0305LLL14</v>
          </cell>
        </row>
        <row r="1008">
          <cell r="DL1008" t="str">
            <v>0305LLL15</v>
          </cell>
        </row>
        <row r="1009">
          <cell r="DL1009" t="str">
            <v>0305LLL16</v>
          </cell>
        </row>
        <row r="1010">
          <cell r="DL1010" t="str">
            <v>0305LLL17</v>
          </cell>
        </row>
        <row r="1011">
          <cell r="DL1011" t="str">
            <v>0305LLL18</v>
          </cell>
        </row>
        <row r="1012">
          <cell r="DL1012" t="str">
            <v>0305LLL19</v>
          </cell>
        </row>
        <row r="1013">
          <cell r="DL1013" t="str">
            <v>0305LLL01</v>
          </cell>
        </row>
        <row r="1014">
          <cell r="DL1014" t="str">
            <v>0305LLL02</v>
          </cell>
        </row>
        <row r="1015">
          <cell r="DL1015" t="str">
            <v>0305LLL03</v>
          </cell>
        </row>
        <row r="1016">
          <cell r="DL1016" t="str">
            <v>0305LLL04</v>
          </cell>
        </row>
        <row r="1017">
          <cell r="DL1017" t="str">
            <v>0305LLL05</v>
          </cell>
        </row>
        <row r="1018">
          <cell r="DL1018" t="str">
            <v>0305LLL06</v>
          </cell>
        </row>
        <row r="1019">
          <cell r="DL1019" t="str">
            <v>0305LLL07</v>
          </cell>
        </row>
        <row r="1020">
          <cell r="DL1020" t="str">
            <v>0305LLL08</v>
          </cell>
        </row>
        <row r="1021">
          <cell r="DL1021" t="str">
            <v>0305LLL09</v>
          </cell>
        </row>
        <row r="1022">
          <cell r="DL1022" t="str">
            <v>0305LLL10</v>
          </cell>
        </row>
        <row r="1023">
          <cell r="DL1023" t="str">
            <v>0305LLL11</v>
          </cell>
        </row>
        <row r="1024">
          <cell r="DL1024" t="str">
            <v>0305LLL12</v>
          </cell>
        </row>
        <row r="1025">
          <cell r="DL1025" t="str">
            <v>0305LLL13</v>
          </cell>
        </row>
        <row r="1026">
          <cell r="DL1026" t="str">
            <v>0305LLL14</v>
          </cell>
        </row>
        <row r="1027">
          <cell r="DL1027" t="str">
            <v>0305LLL15</v>
          </cell>
        </row>
        <row r="1028">
          <cell r="DL1028" t="str">
            <v>0305LLL16</v>
          </cell>
        </row>
        <row r="1029">
          <cell r="DL1029" t="str">
            <v>0305LLL17</v>
          </cell>
        </row>
        <row r="1030">
          <cell r="DL1030" t="str">
            <v>0305LLL18</v>
          </cell>
        </row>
        <row r="1031">
          <cell r="DL1031" t="str">
            <v>0305LLL19</v>
          </cell>
        </row>
        <row r="1032">
          <cell r="DL1032" t="str">
            <v>0305LLL01</v>
          </cell>
        </row>
        <row r="1033">
          <cell r="DL1033" t="str">
            <v>0305LLL02</v>
          </cell>
        </row>
        <row r="1034">
          <cell r="DL1034" t="str">
            <v>0305LLL03</v>
          </cell>
        </row>
        <row r="1035">
          <cell r="DL1035" t="str">
            <v>0305LLL04</v>
          </cell>
        </row>
        <row r="1036">
          <cell r="DL1036" t="str">
            <v>0305LLL05</v>
          </cell>
        </row>
        <row r="1037">
          <cell r="DL1037" t="str">
            <v>0305LLL06</v>
          </cell>
        </row>
        <row r="1038">
          <cell r="DL1038" t="str">
            <v>0305LLL07</v>
          </cell>
        </row>
        <row r="1039">
          <cell r="DL1039" t="str">
            <v>0305LLL08</v>
          </cell>
        </row>
        <row r="1040">
          <cell r="DL1040" t="str">
            <v>0305LLL09</v>
          </cell>
        </row>
        <row r="1041">
          <cell r="DL1041" t="str">
            <v>0305LLL10</v>
          </cell>
        </row>
        <row r="1042">
          <cell r="DL1042" t="str">
            <v>0305LLL11</v>
          </cell>
        </row>
        <row r="1043">
          <cell r="DL1043" t="str">
            <v>0305LLL12</v>
          </cell>
        </row>
        <row r="1044">
          <cell r="DL1044" t="str">
            <v>0305LLL13</v>
          </cell>
        </row>
        <row r="1045">
          <cell r="DL1045" t="str">
            <v>0305LLL14</v>
          </cell>
        </row>
        <row r="1046">
          <cell r="DL1046" t="str">
            <v>0305LLL15</v>
          </cell>
        </row>
        <row r="1047">
          <cell r="DL1047" t="str">
            <v>0305LLL16</v>
          </cell>
        </row>
        <row r="1048">
          <cell r="DL1048" t="str">
            <v>0305LLL17</v>
          </cell>
        </row>
        <row r="1049">
          <cell r="DL1049" t="str">
            <v>0305LLL18</v>
          </cell>
        </row>
        <row r="1050">
          <cell r="DL1050" t="str">
            <v>0305LLL19</v>
          </cell>
        </row>
        <row r="1051">
          <cell r="DL1051" t="str">
            <v>030206F01</v>
          </cell>
        </row>
        <row r="1052">
          <cell r="DL1052" t="str">
            <v>030206F02</v>
          </cell>
        </row>
        <row r="1053">
          <cell r="DL1053" t="str">
            <v>030206F03</v>
          </cell>
        </row>
        <row r="1054">
          <cell r="DL1054" t="str">
            <v>030206F04</v>
          </cell>
        </row>
        <row r="1055">
          <cell r="DL1055" t="str">
            <v>030206F05</v>
          </cell>
        </row>
        <row r="1056">
          <cell r="DL1056" t="str">
            <v>030206F06</v>
          </cell>
        </row>
        <row r="1057">
          <cell r="DL1057" t="str">
            <v>030206F07</v>
          </cell>
        </row>
        <row r="1058">
          <cell r="DL1058" t="str">
            <v>030206F08</v>
          </cell>
        </row>
        <row r="1059">
          <cell r="DL1059" t="str">
            <v>030206F09</v>
          </cell>
        </row>
        <row r="1060">
          <cell r="DL1060" t="str">
            <v>030206F10</v>
          </cell>
        </row>
        <row r="1061">
          <cell r="DL1061" t="str">
            <v>030206F11</v>
          </cell>
        </row>
        <row r="1062">
          <cell r="DL1062" t="str">
            <v>030206F12</v>
          </cell>
        </row>
        <row r="1063">
          <cell r="DL1063" t="str">
            <v>030206F13</v>
          </cell>
        </row>
        <row r="1064">
          <cell r="DL1064" t="str">
            <v>030206F14</v>
          </cell>
        </row>
        <row r="1065">
          <cell r="DL1065" t="str">
            <v>030206F15</v>
          </cell>
        </row>
        <row r="1066">
          <cell r="DL1066" t="str">
            <v>030206F16</v>
          </cell>
        </row>
        <row r="1067">
          <cell r="DL1067" t="str">
            <v>030206F17</v>
          </cell>
        </row>
        <row r="1068">
          <cell r="DL1068" t="str">
            <v>030206F18</v>
          </cell>
        </row>
        <row r="1069">
          <cell r="DL1069" t="str">
            <v>030206F19</v>
          </cell>
        </row>
        <row r="1070">
          <cell r="DL1070" t="str">
            <v>030206M01</v>
          </cell>
        </row>
        <row r="1071">
          <cell r="DL1071" t="str">
            <v>030206M02</v>
          </cell>
        </row>
        <row r="1072">
          <cell r="DL1072" t="str">
            <v>030206M03</v>
          </cell>
        </row>
        <row r="1073">
          <cell r="DL1073" t="str">
            <v>030206M04</v>
          </cell>
        </row>
        <row r="1074">
          <cell r="DL1074" t="str">
            <v>030206M05</v>
          </cell>
        </row>
        <row r="1075">
          <cell r="DL1075" t="str">
            <v>030206M06</v>
          </cell>
        </row>
        <row r="1076">
          <cell r="DL1076" t="str">
            <v>030206M07</v>
          </cell>
        </row>
        <row r="1077">
          <cell r="DL1077" t="str">
            <v>030206M08</v>
          </cell>
        </row>
        <row r="1078">
          <cell r="DL1078" t="str">
            <v>030206M09</v>
          </cell>
        </row>
        <row r="1079">
          <cell r="DL1079" t="str">
            <v>030206M10</v>
          </cell>
        </row>
        <row r="1080">
          <cell r="DL1080" t="str">
            <v>030206M11</v>
          </cell>
        </row>
        <row r="1081">
          <cell r="DL1081" t="str">
            <v>030206M12</v>
          </cell>
        </row>
        <row r="1082">
          <cell r="DL1082" t="str">
            <v>030206M13</v>
          </cell>
        </row>
        <row r="1083">
          <cell r="DL1083" t="str">
            <v>030206M14</v>
          </cell>
        </row>
        <row r="1084">
          <cell r="DL1084" t="str">
            <v>030206M15</v>
          </cell>
        </row>
        <row r="1085">
          <cell r="DL1085" t="str">
            <v>030206M16</v>
          </cell>
        </row>
        <row r="1086">
          <cell r="DL1086" t="str">
            <v>030206M17</v>
          </cell>
        </row>
        <row r="1087">
          <cell r="DL1087" t="str">
            <v>030206M18</v>
          </cell>
        </row>
        <row r="1088">
          <cell r="DL1088" t="str">
            <v>030206M19</v>
          </cell>
        </row>
        <row r="1089">
          <cell r="DL1089" t="str">
            <v>030207F01</v>
          </cell>
        </row>
        <row r="1090">
          <cell r="DL1090" t="str">
            <v>030207F02</v>
          </cell>
        </row>
        <row r="1091">
          <cell r="DL1091" t="str">
            <v>030207F03</v>
          </cell>
        </row>
        <row r="1092">
          <cell r="DL1092" t="str">
            <v>030207F04</v>
          </cell>
        </row>
        <row r="1093">
          <cell r="DL1093" t="str">
            <v>030207F05</v>
          </cell>
        </row>
        <row r="1094">
          <cell r="DL1094" t="str">
            <v>030207F06</v>
          </cell>
        </row>
        <row r="1095">
          <cell r="DL1095" t="str">
            <v>030207F07</v>
          </cell>
        </row>
        <row r="1096">
          <cell r="DL1096" t="str">
            <v>030207F08</v>
          </cell>
        </row>
        <row r="1097">
          <cell r="DL1097" t="str">
            <v>030207F09</v>
          </cell>
        </row>
        <row r="1098">
          <cell r="DL1098" t="str">
            <v>030207F10</v>
          </cell>
        </row>
        <row r="1099">
          <cell r="DL1099" t="str">
            <v>030207F11</v>
          </cell>
        </row>
        <row r="1100">
          <cell r="DL1100" t="str">
            <v>030207F12</v>
          </cell>
        </row>
        <row r="1101">
          <cell r="DL1101" t="str">
            <v>030207F13</v>
          </cell>
        </row>
        <row r="1102">
          <cell r="DL1102" t="str">
            <v>030207F14</v>
          </cell>
        </row>
        <row r="1103">
          <cell r="DL1103" t="str">
            <v>030207F15</v>
          </cell>
        </row>
        <row r="1104">
          <cell r="DL1104" t="str">
            <v>030207F16</v>
          </cell>
        </row>
        <row r="1105">
          <cell r="DL1105" t="str">
            <v>030207F17</v>
          </cell>
        </row>
        <row r="1106">
          <cell r="DL1106" t="str">
            <v>030207F18</v>
          </cell>
        </row>
        <row r="1107">
          <cell r="DL1107" t="str">
            <v>030207F19</v>
          </cell>
        </row>
        <row r="1108">
          <cell r="DL1108" t="str">
            <v>030207M01</v>
          </cell>
        </row>
        <row r="1109">
          <cell r="DL1109" t="str">
            <v>030207M02</v>
          </cell>
        </row>
        <row r="1110">
          <cell r="DL1110" t="str">
            <v>030207M03</v>
          </cell>
        </row>
        <row r="1111">
          <cell r="DL1111" t="str">
            <v>030207M04</v>
          </cell>
        </row>
        <row r="1112">
          <cell r="DL1112" t="str">
            <v>030207M05</v>
          </cell>
        </row>
        <row r="1113">
          <cell r="DL1113" t="str">
            <v>030207M06</v>
          </cell>
        </row>
        <row r="1114">
          <cell r="DL1114" t="str">
            <v>030207M07</v>
          </cell>
        </row>
        <row r="1115">
          <cell r="DL1115" t="str">
            <v>030207M08</v>
          </cell>
        </row>
        <row r="1116">
          <cell r="DL1116" t="str">
            <v>030207M09</v>
          </cell>
        </row>
        <row r="1117">
          <cell r="DL1117" t="str">
            <v>030207M10</v>
          </cell>
        </row>
        <row r="1118">
          <cell r="DL1118" t="str">
            <v>030207M11</v>
          </cell>
        </row>
        <row r="1119">
          <cell r="DL1119" t="str">
            <v>030207M12</v>
          </cell>
        </row>
        <row r="1120">
          <cell r="DL1120" t="str">
            <v>030207M13</v>
          </cell>
        </row>
        <row r="1121">
          <cell r="DL1121" t="str">
            <v>030207M14</v>
          </cell>
        </row>
        <row r="1122">
          <cell r="DL1122" t="str">
            <v>030207M15</v>
          </cell>
        </row>
        <row r="1123">
          <cell r="DL1123" t="str">
            <v>030207M16</v>
          </cell>
        </row>
        <row r="1124">
          <cell r="DL1124" t="str">
            <v>030207M17</v>
          </cell>
        </row>
        <row r="1125">
          <cell r="DL1125" t="str">
            <v>030207M18</v>
          </cell>
        </row>
        <row r="1126">
          <cell r="DL1126" t="str">
            <v>030207M19</v>
          </cell>
        </row>
        <row r="1127">
          <cell r="DL1127" t="str">
            <v>0303FLL01</v>
          </cell>
        </row>
        <row r="1128">
          <cell r="DL1128" t="str">
            <v>0303FLL02</v>
          </cell>
        </row>
        <row r="1129">
          <cell r="DL1129" t="str">
            <v>0303FLL03</v>
          </cell>
        </row>
        <row r="1130">
          <cell r="DL1130" t="str">
            <v>0303FLL04</v>
          </cell>
        </row>
        <row r="1131">
          <cell r="DL1131" t="str">
            <v>0303FLL05</v>
          </cell>
        </row>
        <row r="1132">
          <cell r="DL1132" t="str">
            <v>0303FLL06</v>
          </cell>
        </row>
        <row r="1133">
          <cell r="DL1133" t="str">
            <v>0303FLL07</v>
          </cell>
        </row>
        <row r="1134">
          <cell r="DL1134" t="str">
            <v>0303FLL08</v>
          </cell>
        </row>
        <row r="1135">
          <cell r="DL1135" t="str">
            <v>0303FLL09</v>
          </cell>
        </row>
        <row r="1136">
          <cell r="DL1136" t="str">
            <v>0303FLL10</v>
          </cell>
        </row>
        <row r="1137">
          <cell r="DL1137" t="str">
            <v>0303FLL11</v>
          </cell>
        </row>
        <row r="1138">
          <cell r="DL1138" t="str">
            <v>0303FLL12</v>
          </cell>
        </row>
        <row r="1139">
          <cell r="DL1139" t="str">
            <v>0303FLL13</v>
          </cell>
        </row>
        <row r="1140">
          <cell r="DL1140" t="str">
            <v>0303FLL14</v>
          </cell>
        </row>
        <row r="1141">
          <cell r="DL1141" t="str">
            <v>0303FLL15</v>
          </cell>
        </row>
        <row r="1142">
          <cell r="DL1142" t="str">
            <v>0303FLL16</v>
          </cell>
        </row>
        <row r="1143">
          <cell r="DL1143" t="str">
            <v>0303FLL17</v>
          </cell>
        </row>
        <row r="1144">
          <cell r="DL1144" t="str">
            <v>0303FLL18</v>
          </cell>
        </row>
        <row r="1145">
          <cell r="DL1145" t="str">
            <v>0303FLL19</v>
          </cell>
        </row>
        <row r="1146">
          <cell r="DL1146" t="str">
            <v>0304BLL01</v>
          </cell>
        </row>
        <row r="1147">
          <cell r="DL1147" t="str">
            <v>0304BLL02</v>
          </cell>
        </row>
        <row r="1148">
          <cell r="DL1148" t="str">
            <v>0304BLL03</v>
          </cell>
        </row>
        <row r="1149">
          <cell r="DL1149" t="str">
            <v>0304BLL04</v>
          </cell>
        </row>
        <row r="1150">
          <cell r="DL1150" t="str">
            <v>0304BLL05</v>
          </cell>
        </row>
        <row r="1151">
          <cell r="DL1151" t="str">
            <v>0304BLL06</v>
          </cell>
        </row>
        <row r="1152">
          <cell r="DL1152" t="str">
            <v>0304BLL07</v>
          </cell>
        </row>
        <row r="1153">
          <cell r="DL1153" t="str">
            <v>0304BLL08</v>
          </cell>
        </row>
        <row r="1154">
          <cell r="DL1154" t="str">
            <v>0304BLL09</v>
          </cell>
        </row>
        <row r="1155">
          <cell r="DL1155" t="str">
            <v>0304BLL10</v>
          </cell>
        </row>
        <row r="1156">
          <cell r="DL1156" t="str">
            <v>0304BLL11</v>
          </cell>
        </row>
        <row r="1157">
          <cell r="DL1157" t="str">
            <v>0304BLL12</v>
          </cell>
        </row>
        <row r="1158">
          <cell r="DL1158" t="str">
            <v>0304BLL13</v>
          </cell>
        </row>
        <row r="1159">
          <cell r="DL1159" t="str">
            <v>0304BLL14</v>
          </cell>
        </row>
        <row r="1160">
          <cell r="DL1160" t="str">
            <v>0304BLL15</v>
          </cell>
        </row>
        <row r="1161">
          <cell r="DL1161" t="str">
            <v>0304BLL16</v>
          </cell>
        </row>
        <row r="1162">
          <cell r="DL1162" t="str">
            <v>0304BLL17</v>
          </cell>
        </row>
        <row r="1163">
          <cell r="DL1163" t="str">
            <v>0304BLL18</v>
          </cell>
        </row>
        <row r="1164">
          <cell r="DL1164" t="str">
            <v>0304BLL19</v>
          </cell>
        </row>
        <row r="1165">
          <cell r="DL1165" t="str">
            <v>0305H0101</v>
          </cell>
        </row>
        <row r="1166">
          <cell r="DL1166" t="str">
            <v>0305H0102</v>
          </cell>
        </row>
        <row r="1167">
          <cell r="DL1167" t="str">
            <v>0305H0103</v>
          </cell>
        </row>
        <row r="1168">
          <cell r="DL1168" t="str">
            <v>0305H0104</v>
          </cell>
        </row>
        <row r="1169">
          <cell r="DL1169" t="str">
            <v>0305H0105</v>
          </cell>
        </row>
        <row r="1170">
          <cell r="DL1170" t="str">
            <v>0305H0106</v>
          </cell>
        </row>
        <row r="1171">
          <cell r="DL1171" t="str">
            <v>0305H0107</v>
          </cell>
        </row>
        <row r="1172">
          <cell r="DL1172" t="str">
            <v>0305H0108</v>
          </cell>
        </row>
        <row r="1173">
          <cell r="DL1173" t="str">
            <v>0305H0109</v>
          </cell>
        </row>
        <row r="1174">
          <cell r="DL1174" t="str">
            <v>0305H0110</v>
          </cell>
        </row>
        <row r="1175">
          <cell r="DL1175" t="str">
            <v>0305H0111</v>
          </cell>
        </row>
        <row r="1176">
          <cell r="DL1176" t="str">
            <v>0305H0112</v>
          </cell>
        </row>
        <row r="1177">
          <cell r="DL1177" t="str">
            <v>0305H0113</v>
          </cell>
        </row>
        <row r="1178">
          <cell r="DL1178" t="str">
            <v>0305H0114</v>
          </cell>
        </row>
        <row r="1179">
          <cell r="DL1179" t="str">
            <v>0305H0115</v>
          </cell>
        </row>
        <row r="1180">
          <cell r="DL1180" t="str">
            <v>0305H0116</v>
          </cell>
        </row>
        <row r="1181">
          <cell r="DL1181" t="str">
            <v>0305H0117</v>
          </cell>
        </row>
        <row r="1182">
          <cell r="DL1182" t="str">
            <v>0305H0118</v>
          </cell>
        </row>
        <row r="1183">
          <cell r="DL1183" t="str">
            <v>0305H0119</v>
          </cell>
        </row>
        <row r="1184">
          <cell r="DL1184" t="str">
            <v>0305H0201</v>
          </cell>
        </row>
        <row r="1185">
          <cell r="DL1185" t="str">
            <v>0305H0202</v>
          </cell>
        </row>
        <row r="1186">
          <cell r="DL1186" t="str">
            <v>0305H0203</v>
          </cell>
        </row>
        <row r="1187">
          <cell r="DL1187" t="str">
            <v>0305H0204</v>
          </cell>
        </row>
        <row r="1188">
          <cell r="DL1188" t="str">
            <v>0305H0205</v>
          </cell>
        </row>
        <row r="1189">
          <cell r="DL1189" t="str">
            <v>0305H0206</v>
          </cell>
        </row>
        <row r="1190">
          <cell r="DL1190" t="str">
            <v>0305H0207</v>
          </cell>
        </row>
        <row r="1191">
          <cell r="DL1191" t="str">
            <v>0305H0208</v>
          </cell>
        </row>
        <row r="1192">
          <cell r="DL1192" t="str">
            <v>0305H0209</v>
          </cell>
        </row>
        <row r="1193">
          <cell r="DL1193" t="str">
            <v>0305H0210</v>
          </cell>
        </row>
        <row r="1194">
          <cell r="DL1194" t="str">
            <v>0305H0211</v>
          </cell>
        </row>
        <row r="1195">
          <cell r="DL1195" t="str">
            <v>0305H0212</v>
          </cell>
        </row>
        <row r="1196">
          <cell r="DL1196" t="str">
            <v>0305H0213</v>
          </cell>
        </row>
        <row r="1197">
          <cell r="DL1197" t="str">
            <v>0305H0214</v>
          </cell>
        </row>
        <row r="1198">
          <cell r="DL1198" t="str">
            <v>0305H0215</v>
          </cell>
        </row>
        <row r="1199">
          <cell r="DL1199" t="str">
            <v>0305H0216</v>
          </cell>
        </row>
        <row r="1200">
          <cell r="DL1200" t="str">
            <v>0305H0217</v>
          </cell>
        </row>
        <row r="1201">
          <cell r="DL1201" t="str">
            <v>0305H0218</v>
          </cell>
        </row>
        <row r="1202">
          <cell r="DL1202" t="str">
            <v>0305H0219</v>
          </cell>
        </row>
        <row r="1203">
          <cell r="DL1203" t="str">
            <v>03KIKLLKI</v>
          </cell>
        </row>
        <row r="1204">
          <cell r="DL1204" t="str">
            <v>040101C01</v>
          </cell>
        </row>
        <row r="1205">
          <cell r="DL1205" t="str">
            <v>040101C02</v>
          </cell>
        </row>
        <row r="1206">
          <cell r="DL1206" t="str">
            <v>040101C03</v>
          </cell>
        </row>
        <row r="1207">
          <cell r="DL1207" t="str">
            <v>040101C04</v>
          </cell>
        </row>
        <row r="1208">
          <cell r="DL1208" t="str">
            <v>040101C05</v>
          </cell>
        </row>
        <row r="1209">
          <cell r="DL1209" t="str">
            <v>040101C06</v>
          </cell>
        </row>
        <row r="1210">
          <cell r="DL1210" t="str">
            <v>040101C07</v>
          </cell>
        </row>
        <row r="1211">
          <cell r="DL1211" t="str">
            <v>040101C08</v>
          </cell>
        </row>
        <row r="1212">
          <cell r="DL1212" t="str">
            <v>040101C09</v>
          </cell>
        </row>
        <row r="1213">
          <cell r="DL1213" t="str">
            <v>040101C10</v>
          </cell>
        </row>
        <row r="1214">
          <cell r="DL1214" t="str">
            <v>040101C11</v>
          </cell>
        </row>
        <row r="1215">
          <cell r="DL1215" t="str">
            <v>040101C12</v>
          </cell>
        </row>
        <row r="1216">
          <cell r="DL1216" t="str">
            <v>040101C13</v>
          </cell>
        </row>
        <row r="1217">
          <cell r="DL1217" t="str">
            <v>040101C14</v>
          </cell>
        </row>
        <row r="1218">
          <cell r="DL1218" t="str">
            <v>040101C15</v>
          </cell>
        </row>
        <row r="1219">
          <cell r="DL1219" t="str">
            <v>040101C16</v>
          </cell>
        </row>
        <row r="1220">
          <cell r="DL1220" t="str">
            <v>040101C17</v>
          </cell>
        </row>
        <row r="1221">
          <cell r="DL1221" t="str">
            <v>040101C18</v>
          </cell>
        </row>
        <row r="1222">
          <cell r="DL1222" t="str">
            <v>040101C19</v>
          </cell>
        </row>
        <row r="1223">
          <cell r="DL1223" t="str">
            <v>040102C01</v>
          </cell>
        </row>
        <row r="1224">
          <cell r="DL1224" t="str">
            <v>040102C02</v>
          </cell>
        </row>
        <row r="1225">
          <cell r="DL1225" t="str">
            <v>040102C03</v>
          </cell>
        </row>
        <row r="1226">
          <cell r="DL1226" t="str">
            <v>040102C04</v>
          </cell>
        </row>
        <row r="1227">
          <cell r="DL1227" t="str">
            <v>040102C05</v>
          </cell>
        </row>
        <row r="1228">
          <cell r="DL1228" t="str">
            <v>040102C06</v>
          </cell>
        </row>
        <row r="1229">
          <cell r="DL1229" t="str">
            <v>040102C07</v>
          </cell>
        </row>
        <row r="1230">
          <cell r="DL1230" t="str">
            <v>040102C08</v>
          </cell>
        </row>
        <row r="1231">
          <cell r="DL1231" t="str">
            <v>040102C09</v>
          </cell>
        </row>
        <row r="1232">
          <cell r="DL1232" t="str">
            <v>040102C10</v>
          </cell>
        </row>
        <row r="1233">
          <cell r="DL1233" t="str">
            <v>040102C11</v>
          </cell>
        </row>
        <row r="1234">
          <cell r="DL1234" t="str">
            <v>040102C12</v>
          </cell>
        </row>
        <row r="1235">
          <cell r="DL1235" t="str">
            <v>040102C13</v>
          </cell>
        </row>
        <row r="1236">
          <cell r="DL1236" t="str">
            <v>040102C14</v>
          </cell>
        </row>
        <row r="1237">
          <cell r="DL1237" t="str">
            <v>040102C15</v>
          </cell>
        </row>
        <row r="1238">
          <cell r="DL1238" t="str">
            <v>040102C16</v>
          </cell>
        </row>
        <row r="1239">
          <cell r="DL1239" t="str">
            <v>040102C17</v>
          </cell>
        </row>
        <row r="1240">
          <cell r="DL1240" t="str">
            <v>040102C18</v>
          </cell>
        </row>
        <row r="1241">
          <cell r="DL1241" t="str">
            <v>040102C19</v>
          </cell>
        </row>
        <row r="1242">
          <cell r="DL1242" t="str">
            <v>040103C01</v>
          </cell>
        </row>
        <row r="1243">
          <cell r="DL1243" t="str">
            <v>040103C02</v>
          </cell>
        </row>
        <row r="1244">
          <cell r="DL1244" t="str">
            <v>040103C03</v>
          </cell>
        </row>
        <row r="1245">
          <cell r="DL1245" t="str">
            <v>040103C04</v>
          </cell>
        </row>
        <row r="1246">
          <cell r="DL1246" t="str">
            <v>040103C05</v>
          </cell>
        </row>
        <row r="1247">
          <cell r="DL1247" t="str">
            <v>040103C06</v>
          </cell>
        </row>
        <row r="1248">
          <cell r="DL1248" t="str">
            <v>040103C07</v>
          </cell>
        </row>
        <row r="1249">
          <cell r="DL1249" t="str">
            <v>040103C08</v>
          </cell>
        </row>
        <row r="1250">
          <cell r="DL1250" t="str">
            <v>040103C09</v>
          </cell>
        </row>
        <row r="1251">
          <cell r="DL1251" t="str">
            <v>040103C10</v>
          </cell>
        </row>
        <row r="1252">
          <cell r="DL1252" t="str">
            <v>040103C11</v>
          </cell>
        </row>
        <row r="1253">
          <cell r="DL1253" t="str">
            <v>040103C12</v>
          </cell>
        </row>
        <row r="1254">
          <cell r="DL1254" t="str">
            <v>040103C13</v>
          </cell>
        </row>
        <row r="1255">
          <cell r="DL1255" t="str">
            <v>040103C14</v>
          </cell>
        </row>
        <row r="1256">
          <cell r="DL1256" t="str">
            <v>040103C15</v>
          </cell>
        </row>
        <row r="1257">
          <cell r="DL1257" t="str">
            <v>040103C16</v>
          </cell>
        </row>
        <row r="1258">
          <cell r="DL1258" t="str">
            <v>040103C17</v>
          </cell>
        </row>
        <row r="1259">
          <cell r="DL1259" t="str">
            <v>040103C18</v>
          </cell>
        </row>
        <row r="1260">
          <cell r="DL1260" t="str">
            <v>040103C19</v>
          </cell>
        </row>
        <row r="1261">
          <cell r="DL1261" t="str">
            <v>040104C01</v>
          </cell>
        </row>
        <row r="1262">
          <cell r="DL1262" t="str">
            <v>040104C02</v>
          </cell>
        </row>
        <row r="1263">
          <cell r="DL1263" t="str">
            <v>040104C03</v>
          </cell>
        </row>
        <row r="1264">
          <cell r="DL1264" t="str">
            <v>040104C04</v>
          </cell>
        </row>
        <row r="1265">
          <cell r="DL1265" t="str">
            <v>040104C05</v>
          </cell>
        </row>
        <row r="1266">
          <cell r="DL1266" t="str">
            <v>040104C06</v>
          </cell>
        </row>
        <row r="1267">
          <cell r="DL1267" t="str">
            <v>040104C07</v>
          </cell>
        </row>
        <row r="1268">
          <cell r="DL1268" t="str">
            <v>040104C08</v>
          </cell>
        </row>
        <row r="1269">
          <cell r="DL1269" t="str">
            <v>040104C09</v>
          </cell>
        </row>
        <row r="1270">
          <cell r="DL1270" t="str">
            <v>040104C10</v>
          </cell>
        </row>
        <row r="1271">
          <cell r="DL1271" t="str">
            <v>040104C11</v>
          </cell>
        </row>
        <row r="1272">
          <cell r="DL1272" t="str">
            <v>040104C12</v>
          </cell>
        </row>
        <row r="1273">
          <cell r="DL1273" t="str">
            <v>040104C13</v>
          </cell>
        </row>
        <row r="1274">
          <cell r="DL1274" t="str">
            <v>040104C14</v>
          </cell>
        </row>
        <row r="1275">
          <cell r="DL1275" t="str">
            <v>040104C15</v>
          </cell>
        </row>
        <row r="1276">
          <cell r="DL1276" t="str">
            <v>040104C16</v>
          </cell>
        </row>
        <row r="1277">
          <cell r="DL1277" t="str">
            <v>040104C17</v>
          </cell>
        </row>
        <row r="1278">
          <cell r="DL1278" t="str">
            <v>040104C18</v>
          </cell>
        </row>
        <row r="1279">
          <cell r="DL1279" t="str">
            <v>040104C19</v>
          </cell>
        </row>
        <row r="1280">
          <cell r="DL1280" t="str">
            <v>040105C01</v>
          </cell>
        </row>
        <row r="1281">
          <cell r="DL1281" t="str">
            <v>040105C02</v>
          </cell>
        </row>
        <row r="1282">
          <cell r="DL1282" t="str">
            <v>040105C03</v>
          </cell>
        </row>
        <row r="1283">
          <cell r="DL1283" t="str">
            <v>040105C04</v>
          </cell>
        </row>
        <row r="1284">
          <cell r="DL1284" t="str">
            <v>040105C05</v>
          </cell>
        </row>
        <row r="1285">
          <cell r="DL1285" t="str">
            <v>040105C06</v>
          </cell>
        </row>
        <row r="1286">
          <cell r="DL1286" t="str">
            <v>040105C07</v>
          </cell>
        </row>
        <row r="1287">
          <cell r="DL1287" t="str">
            <v>040105C08</v>
          </cell>
        </row>
        <row r="1288">
          <cell r="DL1288" t="str">
            <v>040105C09</v>
          </cell>
        </row>
        <row r="1289">
          <cell r="DL1289" t="str">
            <v>040105C10</v>
          </cell>
        </row>
        <row r="1290">
          <cell r="DL1290" t="str">
            <v>040105C11</v>
          </cell>
        </row>
        <row r="1291">
          <cell r="DL1291" t="str">
            <v>040105C12</v>
          </cell>
        </row>
        <row r="1292">
          <cell r="DL1292" t="str">
            <v>040105C13</v>
          </cell>
        </row>
        <row r="1293">
          <cell r="DL1293" t="str">
            <v>040105C14</v>
          </cell>
        </row>
        <row r="1294">
          <cell r="DL1294" t="str">
            <v>040105C15</v>
          </cell>
        </row>
        <row r="1295">
          <cell r="DL1295" t="str">
            <v>040105C16</v>
          </cell>
        </row>
        <row r="1296">
          <cell r="DL1296" t="str">
            <v>040105C17</v>
          </cell>
        </row>
        <row r="1297">
          <cell r="DL1297" t="str">
            <v>040105C18</v>
          </cell>
        </row>
        <row r="1298">
          <cell r="DL1298" t="str">
            <v>040105C19</v>
          </cell>
        </row>
        <row r="1299">
          <cell r="DL1299" t="str">
            <v>040106C01</v>
          </cell>
        </row>
        <row r="1300">
          <cell r="DL1300" t="str">
            <v>040106C02</v>
          </cell>
        </row>
        <row r="1301">
          <cell r="DL1301" t="str">
            <v>040106C03</v>
          </cell>
        </row>
        <row r="1302">
          <cell r="DL1302" t="str">
            <v>040106C04</v>
          </cell>
        </row>
        <row r="1303">
          <cell r="DL1303" t="str">
            <v>040106C05</v>
          </cell>
        </row>
        <row r="1304">
          <cell r="DL1304" t="str">
            <v>040106C06</v>
          </cell>
        </row>
        <row r="1305">
          <cell r="DL1305" t="str">
            <v>040106C07</v>
          </cell>
        </row>
        <row r="1306">
          <cell r="DL1306" t="str">
            <v>040106C08</v>
          </cell>
        </row>
        <row r="1307">
          <cell r="DL1307" t="str">
            <v>040106C09</v>
          </cell>
        </row>
        <row r="1308">
          <cell r="DL1308" t="str">
            <v>040106C10</v>
          </cell>
        </row>
        <row r="1309">
          <cell r="DL1309" t="str">
            <v>040106C11</v>
          </cell>
        </row>
        <row r="1310">
          <cell r="DL1310" t="str">
            <v>040106C12</v>
          </cell>
        </row>
        <row r="1311">
          <cell r="DL1311" t="str">
            <v>040106C13</v>
          </cell>
        </row>
        <row r="1312">
          <cell r="DL1312" t="str">
            <v>040106C14</v>
          </cell>
        </row>
        <row r="1313">
          <cell r="DL1313" t="str">
            <v>040106C15</v>
          </cell>
        </row>
        <row r="1314">
          <cell r="DL1314" t="str">
            <v>040106C16</v>
          </cell>
        </row>
        <row r="1315">
          <cell r="DL1315" t="str">
            <v>040106C17</v>
          </cell>
        </row>
        <row r="1316">
          <cell r="DL1316" t="str">
            <v>040106C18</v>
          </cell>
        </row>
        <row r="1317">
          <cell r="DL1317" t="str">
            <v>040106C19</v>
          </cell>
        </row>
        <row r="1318">
          <cell r="DL1318" t="str">
            <v>040107C01</v>
          </cell>
        </row>
        <row r="1319">
          <cell r="DL1319" t="str">
            <v>040107C02</v>
          </cell>
        </row>
        <row r="1320">
          <cell r="DL1320" t="str">
            <v>040107C03</v>
          </cell>
        </row>
        <row r="1321">
          <cell r="DL1321" t="str">
            <v>040107C04</v>
          </cell>
        </row>
        <row r="1322">
          <cell r="DL1322" t="str">
            <v>040107C05</v>
          </cell>
        </row>
        <row r="1323">
          <cell r="DL1323" t="str">
            <v>040107C06</v>
          </cell>
        </row>
        <row r="1324">
          <cell r="DL1324" t="str">
            <v>040107C07</v>
          </cell>
        </row>
        <row r="1325">
          <cell r="DL1325" t="str">
            <v>040107C08</v>
          </cell>
        </row>
        <row r="1326">
          <cell r="DL1326" t="str">
            <v>040107C09</v>
          </cell>
        </row>
        <row r="1327">
          <cell r="DL1327" t="str">
            <v>040107C10</v>
          </cell>
        </row>
        <row r="1328">
          <cell r="DL1328" t="str">
            <v>040107C11</v>
          </cell>
        </row>
        <row r="1329">
          <cell r="DL1329" t="str">
            <v>040107C12</v>
          </cell>
        </row>
        <row r="1330">
          <cell r="DL1330" t="str">
            <v>040107C13</v>
          </cell>
        </row>
        <row r="1331">
          <cell r="DL1331" t="str">
            <v>040107C14</v>
          </cell>
        </row>
        <row r="1332">
          <cell r="DL1332" t="str">
            <v>040107C15</v>
          </cell>
        </row>
        <row r="1333">
          <cell r="DL1333" t="str">
            <v>040107C16</v>
          </cell>
        </row>
        <row r="1334">
          <cell r="DL1334" t="str">
            <v>040107C17</v>
          </cell>
        </row>
        <row r="1335">
          <cell r="DL1335" t="str">
            <v>040107C18</v>
          </cell>
        </row>
        <row r="1336">
          <cell r="DL1336" t="str">
            <v>040107C19</v>
          </cell>
        </row>
        <row r="1337">
          <cell r="DL1337" t="str">
            <v>0405LLL01</v>
          </cell>
        </row>
        <row r="1338">
          <cell r="DL1338" t="str">
            <v>0405LLL02</v>
          </cell>
        </row>
        <row r="1339">
          <cell r="DL1339" t="str">
            <v>0405LLL03</v>
          </cell>
        </row>
        <row r="1340">
          <cell r="DL1340" t="str">
            <v>0405LLL04</v>
          </cell>
        </row>
        <row r="1341">
          <cell r="DL1341" t="str">
            <v>0405LLL05</v>
          </cell>
        </row>
        <row r="1342">
          <cell r="DL1342" t="str">
            <v>0405LLL06</v>
          </cell>
        </row>
        <row r="1343">
          <cell r="DL1343" t="str">
            <v>0405LLL07</v>
          </cell>
        </row>
        <row r="1344">
          <cell r="DL1344" t="str">
            <v>0405LLL08</v>
          </cell>
        </row>
        <row r="1345">
          <cell r="DL1345" t="str">
            <v>0405LLL09</v>
          </cell>
        </row>
        <row r="1346">
          <cell r="DL1346" t="str">
            <v>0405LLL10</v>
          </cell>
        </row>
        <row r="1347">
          <cell r="DL1347" t="str">
            <v>0405LLL11</v>
          </cell>
        </row>
        <row r="1348">
          <cell r="DL1348" t="str">
            <v>0405LLL12</v>
          </cell>
        </row>
        <row r="1349">
          <cell r="DL1349" t="str">
            <v>0405LLL13</v>
          </cell>
        </row>
        <row r="1350">
          <cell r="DL1350" t="str">
            <v>0405LLL14</v>
          </cell>
        </row>
        <row r="1351">
          <cell r="DL1351" t="str">
            <v>0405LLL15</v>
          </cell>
        </row>
        <row r="1352">
          <cell r="DL1352" t="str">
            <v>0405LLL16</v>
          </cell>
        </row>
        <row r="1353">
          <cell r="DL1353" t="str">
            <v>0405LLL17</v>
          </cell>
        </row>
        <row r="1354">
          <cell r="DL1354" t="str">
            <v>0405LLL18</v>
          </cell>
        </row>
        <row r="1355">
          <cell r="DL1355" t="str">
            <v>0405LLL19</v>
          </cell>
        </row>
        <row r="1356">
          <cell r="DL1356" t="str">
            <v>0405LLL01</v>
          </cell>
        </row>
        <row r="1357">
          <cell r="DL1357" t="str">
            <v>0405LLL02</v>
          </cell>
        </row>
        <row r="1358">
          <cell r="DL1358" t="str">
            <v>0405LLL03</v>
          </cell>
        </row>
        <row r="1359">
          <cell r="DL1359" t="str">
            <v>0405LLL04</v>
          </cell>
        </row>
        <row r="1360">
          <cell r="DL1360" t="str">
            <v>0405LLL05</v>
          </cell>
        </row>
        <row r="1361">
          <cell r="DL1361" t="str">
            <v>0405LLL06</v>
          </cell>
        </row>
        <row r="1362">
          <cell r="DL1362" t="str">
            <v>0405LLL07</v>
          </cell>
        </row>
        <row r="1363">
          <cell r="DL1363" t="str">
            <v>0405LLL08</v>
          </cell>
        </row>
        <row r="1364">
          <cell r="DL1364" t="str">
            <v>0405LLL09</v>
          </cell>
        </row>
        <row r="1365">
          <cell r="DL1365" t="str">
            <v>0405LLL10</v>
          </cell>
        </row>
        <row r="1366">
          <cell r="DL1366" t="str">
            <v>0405LLL11</v>
          </cell>
        </row>
        <row r="1367">
          <cell r="DL1367" t="str">
            <v>0405LLL12</v>
          </cell>
        </row>
        <row r="1368">
          <cell r="DL1368" t="str">
            <v>0405LLL13</v>
          </cell>
        </row>
        <row r="1369">
          <cell r="DL1369" t="str">
            <v>0405LLL14</v>
          </cell>
        </row>
        <row r="1370">
          <cell r="DL1370" t="str">
            <v>0405LLL15</v>
          </cell>
        </row>
        <row r="1371">
          <cell r="DL1371" t="str">
            <v>0405LLL16</v>
          </cell>
        </row>
        <row r="1372">
          <cell r="DL1372" t="str">
            <v>0405LLL17</v>
          </cell>
        </row>
        <row r="1373">
          <cell r="DL1373" t="str">
            <v>0405LLL18</v>
          </cell>
        </row>
        <row r="1374">
          <cell r="DL1374" t="str">
            <v>0405LLL19</v>
          </cell>
        </row>
        <row r="1375">
          <cell r="DL1375" t="str">
            <v>0405LLL01</v>
          </cell>
        </row>
        <row r="1376">
          <cell r="DL1376" t="str">
            <v>0405LLL02</v>
          </cell>
        </row>
        <row r="1377">
          <cell r="DL1377" t="str">
            <v>0405LLL03</v>
          </cell>
        </row>
        <row r="1378">
          <cell r="DL1378" t="str">
            <v>0405LLL04</v>
          </cell>
        </row>
        <row r="1379">
          <cell r="DL1379" t="str">
            <v>0405LLL05</v>
          </cell>
        </row>
        <row r="1380">
          <cell r="DL1380" t="str">
            <v>0405LLL06</v>
          </cell>
        </row>
        <row r="1381">
          <cell r="DL1381" t="str">
            <v>0405LLL07</v>
          </cell>
        </row>
        <row r="1382">
          <cell r="DL1382" t="str">
            <v>0405LLL08</v>
          </cell>
        </row>
        <row r="1383">
          <cell r="DL1383" t="str">
            <v>0405LLL09</v>
          </cell>
        </row>
        <row r="1384">
          <cell r="DL1384" t="str">
            <v>0405LLL10</v>
          </cell>
        </row>
        <row r="1385">
          <cell r="DL1385" t="str">
            <v>0405LLL11</v>
          </cell>
        </row>
        <row r="1386">
          <cell r="DL1386" t="str">
            <v>0405LLL12</v>
          </cell>
        </row>
        <row r="1387">
          <cell r="DL1387" t="str">
            <v>0405LLL13</v>
          </cell>
        </row>
        <row r="1388">
          <cell r="DL1388" t="str">
            <v>0405LLL14</v>
          </cell>
        </row>
        <row r="1389">
          <cell r="DL1389" t="str">
            <v>0405LLL15</v>
          </cell>
        </row>
        <row r="1390">
          <cell r="DL1390" t="str">
            <v>0405LLL16</v>
          </cell>
        </row>
        <row r="1391">
          <cell r="DL1391" t="str">
            <v>0405LLL17</v>
          </cell>
        </row>
        <row r="1392">
          <cell r="DL1392" t="str">
            <v>0405LLL18</v>
          </cell>
        </row>
        <row r="1393">
          <cell r="DL1393" t="str">
            <v>0405LLL19</v>
          </cell>
        </row>
        <row r="1394">
          <cell r="DL1394" t="str">
            <v>0405LLL01</v>
          </cell>
        </row>
        <row r="1395">
          <cell r="DL1395" t="str">
            <v>0405LLL02</v>
          </cell>
        </row>
        <row r="1396">
          <cell r="DL1396" t="str">
            <v>0405LLL03</v>
          </cell>
        </row>
        <row r="1397">
          <cell r="DL1397" t="str">
            <v>0405LLL04</v>
          </cell>
        </row>
        <row r="1398">
          <cell r="DL1398" t="str">
            <v>0405LLL05</v>
          </cell>
        </row>
        <row r="1399">
          <cell r="DL1399" t="str">
            <v>0405LLL06</v>
          </cell>
        </row>
        <row r="1400">
          <cell r="DL1400" t="str">
            <v>0405LLL07</v>
          </cell>
        </row>
        <row r="1401">
          <cell r="DL1401" t="str">
            <v>0405LLL08</v>
          </cell>
        </row>
        <row r="1402">
          <cell r="DL1402" t="str">
            <v>0405LLL09</v>
          </cell>
        </row>
        <row r="1403">
          <cell r="DL1403" t="str">
            <v>0405LLL10</v>
          </cell>
        </row>
        <row r="1404">
          <cell r="DL1404" t="str">
            <v>0405LLL11</v>
          </cell>
        </row>
        <row r="1405">
          <cell r="DL1405" t="str">
            <v>0405LLL12</v>
          </cell>
        </row>
        <row r="1406">
          <cell r="DL1406" t="str">
            <v>0405LLL13</v>
          </cell>
        </row>
        <row r="1407">
          <cell r="DL1407" t="str">
            <v>0405LLL14</v>
          </cell>
        </row>
        <row r="1408">
          <cell r="DL1408" t="str">
            <v>0405LLL15</v>
          </cell>
        </row>
        <row r="1409">
          <cell r="DL1409" t="str">
            <v>0405LLL16</v>
          </cell>
        </row>
        <row r="1410">
          <cell r="DL1410" t="str">
            <v>0405LLL17</v>
          </cell>
        </row>
        <row r="1411">
          <cell r="DL1411" t="str">
            <v>0405LLL18</v>
          </cell>
        </row>
        <row r="1412">
          <cell r="DL1412" t="str">
            <v>0405LLL19</v>
          </cell>
        </row>
        <row r="1413">
          <cell r="DL1413" t="str">
            <v>0405LLL01</v>
          </cell>
        </row>
        <row r="1414">
          <cell r="DL1414" t="str">
            <v>0405LLL02</v>
          </cell>
        </row>
        <row r="1415">
          <cell r="DL1415" t="str">
            <v>0405LLL03</v>
          </cell>
        </row>
        <row r="1416">
          <cell r="DL1416" t="str">
            <v>0405LLL04</v>
          </cell>
        </row>
        <row r="1417">
          <cell r="DL1417" t="str">
            <v>0405LLL05</v>
          </cell>
        </row>
        <row r="1418">
          <cell r="DL1418" t="str">
            <v>0405LLL06</v>
          </cell>
        </row>
        <row r="1419">
          <cell r="DL1419" t="str">
            <v>0405LLL07</v>
          </cell>
        </row>
        <row r="1420">
          <cell r="DL1420" t="str">
            <v>0405LLL08</v>
          </cell>
        </row>
        <row r="1421">
          <cell r="DL1421" t="str">
            <v>0405LLL09</v>
          </cell>
        </row>
        <row r="1422">
          <cell r="DL1422" t="str">
            <v>0405LLL10</v>
          </cell>
        </row>
        <row r="1423">
          <cell r="DL1423" t="str">
            <v>0405LLL11</v>
          </cell>
        </row>
        <row r="1424">
          <cell r="DL1424" t="str">
            <v>0405LLL12</v>
          </cell>
        </row>
        <row r="1425">
          <cell r="DL1425" t="str">
            <v>0405LLL13</v>
          </cell>
        </row>
        <row r="1426">
          <cell r="DL1426" t="str">
            <v>0405LLL14</v>
          </cell>
        </row>
        <row r="1427">
          <cell r="DL1427" t="str">
            <v>0405LLL15</v>
          </cell>
        </row>
        <row r="1428">
          <cell r="DL1428" t="str">
            <v>0405LLL16</v>
          </cell>
        </row>
        <row r="1429">
          <cell r="DL1429" t="str">
            <v>0405LLL17</v>
          </cell>
        </row>
        <row r="1430">
          <cell r="DL1430" t="str">
            <v>0405LLL18</v>
          </cell>
        </row>
        <row r="1431">
          <cell r="DL1431" t="str">
            <v>0405LLL19</v>
          </cell>
        </row>
        <row r="1432">
          <cell r="DL1432" t="str">
            <v>0405LLL01</v>
          </cell>
        </row>
        <row r="1433">
          <cell r="DL1433" t="str">
            <v>0405LLL02</v>
          </cell>
        </row>
        <row r="1434">
          <cell r="DL1434" t="str">
            <v>0405LLL03</v>
          </cell>
        </row>
        <row r="1435">
          <cell r="DL1435" t="str">
            <v>0405LLL04</v>
          </cell>
        </row>
        <row r="1436">
          <cell r="DL1436" t="str">
            <v>0405LLL05</v>
          </cell>
        </row>
        <row r="1437">
          <cell r="DL1437" t="str">
            <v>0405LLL06</v>
          </cell>
        </row>
        <row r="1438">
          <cell r="DL1438" t="str">
            <v>0405LLL07</v>
          </cell>
        </row>
        <row r="1439">
          <cell r="DL1439" t="str">
            <v>0405LLL08</v>
          </cell>
        </row>
        <row r="1440">
          <cell r="DL1440" t="str">
            <v>0405LLL09</v>
          </cell>
        </row>
        <row r="1441">
          <cell r="DL1441" t="str">
            <v>0405LLL10</v>
          </cell>
        </row>
        <row r="1442">
          <cell r="DL1442" t="str">
            <v>0405LLL11</v>
          </cell>
        </row>
        <row r="1443">
          <cell r="DL1443" t="str">
            <v>0405LLL12</v>
          </cell>
        </row>
        <row r="1444">
          <cell r="DL1444" t="str">
            <v>0405LLL13</v>
          </cell>
        </row>
        <row r="1445">
          <cell r="DL1445" t="str">
            <v>0405LLL14</v>
          </cell>
        </row>
        <row r="1446">
          <cell r="DL1446" t="str">
            <v>0405LLL15</v>
          </cell>
        </row>
        <row r="1447">
          <cell r="DL1447" t="str">
            <v>0405LLL16</v>
          </cell>
        </row>
        <row r="1448">
          <cell r="DL1448" t="str">
            <v>0405LLL17</v>
          </cell>
        </row>
        <row r="1449">
          <cell r="DL1449" t="str">
            <v>0405LLL18</v>
          </cell>
        </row>
        <row r="1450">
          <cell r="DL1450" t="str">
            <v>0405LLL19</v>
          </cell>
        </row>
        <row r="1451">
          <cell r="DL1451" t="str">
            <v>040206F01</v>
          </cell>
        </row>
        <row r="1452">
          <cell r="DL1452" t="str">
            <v>040206F02</v>
          </cell>
        </row>
        <row r="1453">
          <cell r="DL1453" t="str">
            <v>040206F03</v>
          </cell>
        </row>
        <row r="1454">
          <cell r="DL1454" t="str">
            <v>040206F04</v>
          </cell>
        </row>
        <row r="1455">
          <cell r="DL1455" t="str">
            <v>040206F05</v>
          </cell>
        </row>
        <row r="1456">
          <cell r="DL1456" t="str">
            <v>040206F06</v>
          </cell>
        </row>
        <row r="1457">
          <cell r="DL1457" t="str">
            <v>040206F07</v>
          </cell>
        </row>
        <row r="1458">
          <cell r="DL1458" t="str">
            <v>040206F08</v>
          </cell>
        </row>
        <row r="1459">
          <cell r="DL1459" t="str">
            <v>040206F09</v>
          </cell>
        </row>
        <row r="1460">
          <cell r="DL1460" t="str">
            <v>040206F10</v>
          </cell>
        </row>
        <row r="1461">
          <cell r="DL1461" t="str">
            <v>040206F11</v>
          </cell>
        </row>
        <row r="1462">
          <cell r="DL1462" t="str">
            <v>040206F12</v>
          </cell>
        </row>
        <row r="1463">
          <cell r="DL1463" t="str">
            <v>040206F13</v>
          </cell>
        </row>
        <row r="1464">
          <cell r="DL1464" t="str">
            <v>040206F14</v>
          </cell>
        </row>
        <row r="1465">
          <cell r="DL1465" t="str">
            <v>040206F15</v>
          </cell>
        </row>
        <row r="1466">
          <cell r="DL1466" t="str">
            <v>040206F16</v>
          </cell>
        </row>
        <row r="1467">
          <cell r="DL1467" t="str">
            <v>040206F17</v>
          </cell>
        </row>
        <row r="1468">
          <cell r="DL1468" t="str">
            <v>040206F18</v>
          </cell>
        </row>
        <row r="1469">
          <cell r="DL1469" t="str">
            <v>040206F19</v>
          </cell>
        </row>
        <row r="1470">
          <cell r="DL1470" t="str">
            <v>040206M01</v>
          </cell>
        </row>
        <row r="1471">
          <cell r="DL1471" t="str">
            <v>040206M02</v>
          </cell>
        </row>
        <row r="1472">
          <cell r="DL1472" t="str">
            <v>040206M03</v>
          </cell>
        </row>
        <row r="1473">
          <cell r="DL1473" t="str">
            <v>040206M04</v>
          </cell>
        </row>
        <row r="1474">
          <cell r="DL1474" t="str">
            <v>040206M05</v>
          </cell>
        </row>
        <row r="1475">
          <cell r="DL1475" t="str">
            <v>040206M06</v>
          </cell>
        </row>
        <row r="1476">
          <cell r="DL1476" t="str">
            <v>040206M07</v>
          </cell>
        </row>
        <row r="1477">
          <cell r="DL1477" t="str">
            <v>040206M08</v>
          </cell>
        </row>
        <row r="1478">
          <cell r="DL1478" t="str">
            <v>040206M09</v>
          </cell>
        </row>
        <row r="1479">
          <cell r="DL1479" t="str">
            <v>040206M10</v>
          </cell>
        </row>
        <row r="1480">
          <cell r="DL1480" t="str">
            <v>040206M11</v>
          </cell>
        </row>
        <row r="1481">
          <cell r="DL1481" t="str">
            <v>040206M12</v>
          </cell>
        </row>
        <row r="1482">
          <cell r="DL1482" t="str">
            <v>040206M13</v>
          </cell>
        </row>
        <row r="1483">
          <cell r="DL1483" t="str">
            <v>040206M14</v>
          </cell>
        </row>
        <row r="1484">
          <cell r="DL1484" t="str">
            <v>040206M15</v>
          </cell>
        </row>
        <row r="1485">
          <cell r="DL1485" t="str">
            <v>040206M16</v>
          </cell>
        </row>
        <row r="1486">
          <cell r="DL1486" t="str">
            <v>040206M17</v>
          </cell>
        </row>
        <row r="1487">
          <cell r="DL1487" t="str">
            <v>040206M18</v>
          </cell>
        </row>
        <row r="1488">
          <cell r="DL1488" t="str">
            <v>040206M19</v>
          </cell>
        </row>
        <row r="1489">
          <cell r="DL1489" t="str">
            <v>040207F01</v>
          </cell>
        </row>
        <row r="1490">
          <cell r="DL1490" t="str">
            <v>040207F02</v>
          </cell>
        </row>
        <row r="1491">
          <cell r="DL1491" t="str">
            <v>040207F03</v>
          </cell>
        </row>
        <row r="1492">
          <cell r="DL1492" t="str">
            <v>040207F04</v>
          </cell>
        </row>
        <row r="1493">
          <cell r="DL1493" t="str">
            <v>040207F05</v>
          </cell>
        </row>
        <row r="1494">
          <cell r="DL1494" t="str">
            <v>040207F06</v>
          </cell>
        </row>
        <row r="1495">
          <cell r="DL1495" t="str">
            <v>040207F07</v>
          </cell>
        </row>
        <row r="1496">
          <cell r="DL1496" t="str">
            <v>040207F08</v>
          </cell>
        </row>
        <row r="1497">
          <cell r="DL1497" t="str">
            <v>040207F09</v>
          </cell>
        </row>
        <row r="1498">
          <cell r="DL1498" t="str">
            <v>040207F10</v>
          </cell>
        </row>
        <row r="1499">
          <cell r="DL1499" t="str">
            <v>040207F11</v>
          </cell>
        </row>
        <row r="1500">
          <cell r="DL1500" t="str">
            <v>040207F12</v>
          </cell>
        </row>
        <row r="1501">
          <cell r="DL1501" t="str">
            <v>040207F13</v>
          </cell>
        </row>
        <row r="1502">
          <cell r="DL1502" t="str">
            <v>040207F14</v>
          </cell>
        </row>
        <row r="1503">
          <cell r="DL1503" t="str">
            <v>040207F15</v>
          </cell>
        </row>
        <row r="1504">
          <cell r="DL1504" t="str">
            <v>040207F16</v>
          </cell>
        </row>
        <row r="1505">
          <cell r="DL1505" t="str">
            <v>040207F17</v>
          </cell>
        </row>
        <row r="1506">
          <cell r="DL1506" t="str">
            <v>040207F18</v>
          </cell>
        </row>
        <row r="1507">
          <cell r="DL1507" t="str">
            <v>040207F19</v>
          </cell>
        </row>
        <row r="1508">
          <cell r="DL1508" t="str">
            <v>040207M01</v>
          </cell>
        </row>
        <row r="1509">
          <cell r="DL1509" t="str">
            <v>040207M02</v>
          </cell>
        </row>
        <row r="1510">
          <cell r="DL1510" t="str">
            <v>040207M03</v>
          </cell>
        </row>
        <row r="1511">
          <cell r="DL1511" t="str">
            <v>040207M04</v>
          </cell>
        </row>
        <row r="1512">
          <cell r="DL1512" t="str">
            <v>040207M05</v>
          </cell>
        </row>
        <row r="1513">
          <cell r="DL1513" t="str">
            <v>040207M06</v>
          </cell>
        </row>
        <row r="1514">
          <cell r="DL1514" t="str">
            <v>040207M07</v>
          </cell>
        </row>
        <row r="1515">
          <cell r="DL1515" t="str">
            <v>040207M08</v>
          </cell>
        </row>
        <row r="1516">
          <cell r="DL1516" t="str">
            <v>040207M09</v>
          </cell>
        </row>
        <row r="1517">
          <cell r="DL1517" t="str">
            <v>040207M10</v>
          </cell>
        </row>
        <row r="1518">
          <cell r="DL1518" t="str">
            <v>040207M11</v>
          </cell>
        </row>
        <row r="1519">
          <cell r="DL1519" t="str">
            <v>040207M12</v>
          </cell>
        </row>
        <row r="1520">
          <cell r="DL1520" t="str">
            <v>040207M13</v>
          </cell>
        </row>
        <row r="1521">
          <cell r="DL1521" t="str">
            <v>040207M14</v>
          </cell>
        </row>
        <row r="1522">
          <cell r="DL1522" t="str">
            <v>040207M15</v>
          </cell>
        </row>
        <row r="1523">
          <cell r="DL1523" t="str">
            <v>040207M16</v>
          </cell>
        </row>
        <row r="1524">
          <cell r="DL1524" t="str">
            <v>040207M17</v>
          </cell>
        </row>
        <row r="1525">
          <cell r="DL1525" t="str">
            <v>040207M18</v>
          </cell>
        </row>
        <row r="1526">
          <cell r="DL1526" t="str">
            <v>040207M19</v>
          </cell>
        </row>
        <row r="1527">
          <cell r="DL1527" t="str">
            <v>0403FLL01</v>
          </cell>
        </row>
        <row r="1528">
          <cell r="DL1528" t="str">
            <v>0403FLL02</v>
          </cell>
        </row>
        <row r="1529">
          <cell r="DL1529" t="str">
            <v>0403FLL03</v>
          </cell>
        </row>
        <row r="1530">
          <cell r="DL1530" t="str">
            <v>0403FLL04</v>
          </cell>
        </row>
        <row r="1531">
          <cell r="DL1531" t="str">
            <v>0403FLL05</v>
          </cell>
        </row>
        <row r="1532">
          <cell r="DL1532" t="str">
            <v>0403FLL06</v>
          </cell>
        </row>
        <row r="1533">
          <cell r="DL1533" t="str">
            <v>0403FLL07</v>
          </cell>
        </row>
        <row r="1534">
          <cell r="DL1534" t="str">
            <v>0403FLL08</v>
          </cell>
        </row>
        <row r="1535">
          <cell r="DL1535" t="str">
            <v>0403FLL09</v>
          </cell>
        </row>
        <row r="1536">
          <cell r="DL1536" t="str">
            <v>0403FLL10</v>
          </cell>
        </row>
        <row r="1537">
          <cell r="DL1537" t="str">
            <v>0403FLL11</v>
          </cell>
        </row>
        <row r="1538">
          <cell r="DL1538" t="str">
            <v>0403FLL12</v>
          </cell>
        </row>
        <row r="1539">
          <cell r="DL1539" t="str">
            <v>0403FLL13</v>
          </cell>
        </row>
        <row r="1540">
          <cell r="DL1540" t="str">
            <v>0403FLL14</v>
          </cell>
        </row>
        <row r="1541">
          <cell r="DL1541" t="str">
            <v>0403FLL15</v>
          </cell>
        </row>
        <row r="1542">
          <cell r="DL1542" t="str">
            <v>0403FLL16</v>
          </cell>
        </row>
        <row r="1543">
          <cell r="DL1543" t="str">
            <v>0403FLL17</v>
          </cell>
        </row>
        <row r="1544">
          <cell r="DL1544" t="str">
            <v>0403FLL18</v>
          </cell>
        </row>
        <row r="1545">
          <cell r="DL1545" t="str">
            <v>0403FLL19</v>
          </cell>
        </row>
        <row r="1546">
          <cell r="DL1546" t="str">
            <v>0404BLL01</v>
          </cell>
        </row>
        <row r="1547">
          <cell r="DL1547" t="str">
            <v>0404BLL02</v>
          </cell>
        </row>
        <row r="1548">
          <cell r="DL1548" t="str">
            <v>0404BLL03</v>
          </cell>
        </row>
        <row r="1549">
          <cell r="DL1549" t="str">
            <v>0404BLL04</v>
          </cell>
        </row>
        <row r="1550">
          <cell r="DL1550" t="str">
            <v>0404BLL05</v>
          </cell>
        </row>
        <row r="1551">
          <cell r="DL1551" t="str">
            <v>0404BLL06</v>
          </cell>
        </row>
        <row r="1552">
          <cell r="DL1552" t="str">
            <v>0404BLL07</v>
          </cell>
        </row>
        <row r="1553">
          <cell r="DL1553" t="str">
            <v>0404BLL08</v>
          </cell>
        </row>
        <row r="1554">
          <cell r="DL1554" t="str">
            <v>0404BLL09</v>
          </cell>
        </row>
        <row r="1555">
          <cell r="DL1555" t="str">
            <v>0404BLL10</v>
          </cell>
        </row>
        <row r="1556">
          <cell r="DL1556" t="str">
            <v>0404BLL11</v>
          </cell>
        </row>
        <row r="1557">
          <cell r="DL1557" t="str">
            <v>0404BLL12</v>
          </cell>
        </row>
        <row r="1558">
          <cell r="DL1558" t="str">
            <v>0404BLL13</v>
          </cell>
        </row>
        <row r="1559">
          <cell r="DL1559" t="str">
            <v>0404BLL14</v>
          </cell>
        </row>
        <row r="1560">
          <cell r="DL1560" t="str">
            <v>0404BLL15</v>
          </cell>
        </row>
        <row r="1561">
          <cell r="DL1561" t="str">
            <v>0404BLL16</v>
          </cell>
        </row>
        <row r="1562">
          <cell r="DL1562" t="str">
            <v>0404BLL17</v>
          </cell>
        </row>
        <row r="1563">
          <cell r="DL1563" t="str">
            <v>0404BLL18</v>
          </cell>
        </row>
        <row r="1564">
          <cell r="DL1564" t="str">
            <v>0404BLL19</v>
          </cell>
        </row>
        <row r="1565">
          <cell r="DL1565" t="str">
            <v>0405H0101</v>
          </cell>
        </row>
        <row r="1566">
          <cell r="DL1566" t="str">
            <v>0405H0102</v>
          </cell>
        </row>
        <row r="1567">
          <cell r="DL1567" t="str">
            <v>0405H0103</v>
          </cell>
        </row>
        <row r="1568">
          <cell r="DL1568" t="str">
            <v>0405H0104</v>
          </cell>
        </row>
        <row r="1569">
          <cell r="DL1569" t="str">
            <v>0405H0105</v>
          </cell>
        </row>
        <row r="1570">
          <cell r="DL1570" t="str">
            <v>0405H0106</v>
          </cell>
        </row>
        <row r="1571">
          <cell r="DL1571" t="str">
            <v>0405H0107</v>
          </cell>
        </row>
        <row r="1572">
          <cell r="DL1572" t="str">
            <v>0405H0108</v>
          </cell>
        </row>
        <row r="1573">
          <cell r="DL1573" t="str">
            <v>0405H0109</v>
          </cell>
        </row>
        <row r="1574">
          <cell r="DL1574" t="str">
            <v>0405H0110</v>
          </cell>
        </row>
        <row r="1575">
          <cell r="DL1575" t="str">
            <v>0405H0111</v>
          </cell>
        </row>
        <row r="1576">
          <cell r="DL1576" t="str">
            <v>0405H0112</v>
          </cell>
        </row>
        <row r="1577">
          <cell r="DL1577" t="str">
            <v>0405H0113</v>
          </cell>
        </row>
        <row r="1578">
          <cell r="DL1578" t="str">
            <v>0405H0114</v>
          </cell>
        </row>
        <row r="1579">
          <cell r="DL1579" t="str">
            <v>0405H0115</v>
          </cell>
        </row>
        <row r="1580">
          <cell r="DL1580" t="str">
            <v>0405H0116</v>
          </cell>
        </row>
        <row r="1581">
          <cell r="DL1581" t="str">
            <v>0405H0117</v>
          </cell>
        </row>
        <row r="1582">
          <cell r="DL1582" t="str">
            <v>0405H0118</v>
          </cell>
        </row>
        <row r="1583">
          <cell r="DL1583" t="str">
            <v>0405H0119</v>
          </cell>
        </row>
        <row r="1584">
          <cell r="DL1584" t="str">
            <v>0405H0201</v>
          </cell>
        </row>
        <row r="1585">
          <cell r="DL1585" t="str">
            <v>0405H0202</v>
          </cell>
        </row>
        <row r="1586">
          <cell r="DL1586" t="str">
            <v>0405H0203</v>
          </cell>
        </row>
        <row r="1587">
          <cell r="DL1587" t="str">
            <v>0405H0204</v>
          </cell>
        </row>
        <row r="1588">
          <cell r="DL1588" t="str">
            <v>0405H0205</v>
          </cell>
        </row>
        <row r="1589">
          <cell r="DL1589" t="str">
            <v>0405H0206</v>
          </cell>
        </row>
        <row r="1590">
          <cell r="DL1590" t="str">
            <v>0405H0207</v>
          </cell>
        </row>
        <row r="1591">
          <cell r="DL1591" t="str">
            <v>0405H0208</v>
          </cell>
        </row>
        <row r="1592">
          <cell r="DL1592" t="str">
            <v>0405H0209</v>
          </cell>
        </row>
        <row r="1593">
          <cell r="DL1593" t="str">
            <v>0405H0210</v>
          </cell>
        </row>
        <row r="1594">
          <cell r="DL1594" t="str">
            <v>0405H0211</v>
          </cell>
        </row>
        <row r="1595">
          <cell r="DL1595" t="str">
            <v>0405H0212</v>
          </cell>
        </row>
        <row r="1596">
          <cell r="DL1596" t="str">
            <v>0405H0213</v>
          </cell>
        </row>
        <row r="1597">
          <cell r="DL1597" t="str">
            <v>0405H0214</v>
          </cell>
        </row>
        <row r="1598">
          <cell r="DL1598" t="str">
            <v>0405H0215</v>
          </cell>
        </row>
        <row r="1599">
          <cell r="DL1599" t="str">
            <v>0405H0216</v>
          </cell>
        </row>
        <row r="1600">
          <cell r="DL1600" t="str">
            <v>0405H0217</v>
          </cell>
        </row>
        <row r="1601">
          <cell r="DL1601" t="str">
            <v>0405H0218</v>
          </cell>
        </row>
        <row r="1602">
          <cell r="DL1602" t="str">
            <v>0405H0219</v>
          </cell>
        </row>
        <row r="1603">
          <cell r="DL1603" t="str">
            <v>04KIKLLKI</v>
          </cell>
        </row>
        <row r="1604">
          <cell r="DL1604" t="str">
            <v>050101C01</v>
          </cell>
        </row>
        <row r="1605">
          <cell r="DL1605" t="str">
            <v>050101C02</v>
          </cell>
        </row>
        <row r="1606">
          <cell r="DL1606" t="str">
            <v>050101C03</v>
          </cell>
        </row>
        <row r="1607">
          <cell r="DL1607" t="str">
            <v>050101C04</v>
          </cell>
        </row>
        <row r="1608">
          <cell r="DL1608" t="str">
            <v>050101C05</v>
          </cell>
        </row>
        <row r="1609">
          <cell r="DL1609" t="str">
            <v>050101C06</v>
          </cell>
        </row>
        <row r="1610">
          <cell r="DL1610" t="str">
            <v>050101C07</v>
          </cell>
        </row>
        <row r="1611">
          <cell r="DL1611" t="str">
            <v>050101C08</v>
          </cell>
        </row>
        <row r="1612">
          <cell r="DL1612" t="str">
            <v>050101C09</v>
          </cell>
        </row>
        <row r="1613">
          <cell r="DL1613" t="str">
            <v>050101C10</v>
          </cell>
        </row>
        <row r="1614">
          <cell r="DL1614" t="str">
            <v>050101C11</v>
          </cell>
        </row>
        <row r="1615">
          <cell r="DL1615" t="str">
            <v>050101C12</v>
          </cell>
        </row>
        <row r="1616">
          <cell r="DL1616" t="str">
            <v>050101C13</v>
          </cell>
        </row>
        <row r="1617">
          <cell r="DL1617" t="str">
            <v>050101C14</v>
          </cell>
        </row>
        <row r="1618">
          <cell r="DL1618" t="str">
            <v>050101C15</v>
          </cell>
        </row>
        <row r="1619">
          <cell r="DL1619" t="str">
            <v>050101C16</v>
          </cell>
        </row>
        <row r="1620">
          <cell r="DL1620" t="str">
            <v>050101C17</v>
          </cell>
        </row>
        <row r="1621">
          <cell r="DL1621" t="str">
            <v>050101C18</v>
          </cell>
        </row>
        <row r="1622">
          <cell r="DL1622" t="str">
            <v>050101C19</v>
          </cell>
        </row>
        <row r="1623">
          <cell r="DL1623" t="str">
            <v>050102C01</v>
          </cell>
        </row>
        <row r="1624">
          <cell r="DL1624" t="str">
            <v>050102C02</v>
          </cell>
        </row>
        <row r="1625">
          <cell r="DL1625" t="str">
            <v>050102C03</v>
          </cell>
        </row>
        <row r="1626">
          <cell r="DL1626" t="str">
            <v>050102C04</v>
          </cell>
        </row>
        <row r="1627">
          <cell r="DL1627" t="str">
            <v>050102C05</v>
          </cell>
        </row>
        <row r="1628">
          <cell r="DL1628" t="str">
            <v>050102C06</v>
          </cell>
        </row>
        <row r="1629">
          <cell r="DL1629" t="str">
            <v>050102C07</v>
          </cell>
        </row>
        <row r="1630">
          <cell r="DL1630" t="str">
            <v>050102C08</v>
          </cell>
        </row>
        <row r="1631">
          <cell r="DL1631" t="str">
            <v>050102C09</v>
          </cell>
        </row>
        <row r="1632">
          <cell r="DL1632" t="str">
            <v>050102C10</v>
          </cell>
        </row>
        <row r="1633">
          <cell r="DL1633" t="str">
            <v>050102C11</v>
          </cell>
        </row>
        <row r="1634">
          <cell r="DL1634" t="str">
            <v>050102C12</v>
          </cell>
        </row>
        <row r="1635">
          <cell r="DL1635" t="str">
            <v>050102C13</v>
          </cell>
        </row>
        <row r="1636">
          <cell r="DL1636" t="str">
            <v>050102C14</v>
          </cell>
        </row>
        <row r="1637">
          <cell r="DL1637" t="str">
            <v>050102C15</v>
          </cell>
        </row>
        <row r="1638">
          <cell r="DL1638" t="str">
            <v>050102C16</v>
          </cell>
        </row>
        <row r="1639">
          <cell r="DL1639" t="str">
            <v>050102C17</v>
          </cell>
        </row>
        <row r="1640">
          <cell r="DL1640" t="str">
            <v>050102C18</v>
          </cell>
        </row>
        <row r="1641">
          <cell r="DL1641" t="str">
            <v>050102C19</v>
          </cell>
        </row>
        <row r="1642">
          <cell r="DL1642" t="str">
            <v>050103C01</v>
          </cell>
        </row>
        <row r="1643">
          <cell r="DL1643" t="str">
            <v>050103C02</v>
          </cell>
        </row>
        <row r="1644">
          <cell r="DL1644" t="str">
            <v>050103C03</v>
          </cell>
        </row>
        <row r="1645">
          <cell r="DL1645" t="str">
            <v>050103C04</v>
          </cell>
        </row>
        <row r="1646">
          <cell r="DL1646" t="str">
            <v>050103C05</v>
          </cell>
        </row>
        <row r="1647">
          <cell r="DL1647" t="str">
            <v>050103C06</v>
          </cell>
        </row>
        <row r="1648">
          <cell r="DL1648" t="str">
            <v>050103C07</v>
          </cell>
        </row>
        <row r="1649">
          <cell r="DL1649" t="str">
            <v>050103C08</v>
          </cell>
        </row>
        <row r="1650">
          <cell r="DL1650" t="str">
            <v>050103C09</v>
          </cell>
        </row>
        <row r="1651">
          <cell r="DL1651" t="str">
            <v>050103C10</v>
          </cell>
        </row>
        <row r="1652">
          <cell r="DL1652" t="str">
            <v>050103C11</v>
          </cell>
        </row>
        <row r="1653">
          <cell r="DL1653" t="str">
            <v>050103C12</v>
          </cell>
        </row>
        <row r="1654">
          <cell r="DL1654" t="str">
            <v>050103C13</v>
          </cell>
        </row>
        <row r="1655">
          <cell r="DL1655" t="str">
            <v>050103C14</v>
          </cell>
        </row>
        <row r="1656">
          <cell r="DL1656" t="str">
            <v>050103C15</v>
          </cell>
        </row>
        <row r="1657">
          <cell r="DL1657" t="str">
            <v>050103C16</v>
          </cell>
        </row>
        <row r="1658">
          <cell r="DL1658" t="str">
            <v>050103C17</v>
          </cell>
        </row>
        <row r="1659">
          <cell r="DL1659" t="str">
            <v>050103C18</v>
          </cell>
        </row>
        <row r="1660">
          <cell r="DL1660" t="str">
            <v>050103C19</v>
          </cell>
        </row>
        <row r="1661">
          <cell r="DL1661" t="str">
            <v>050104C01</v>
          </cell>
        </row>
        <row r="1662">
          <cell r="DL1662" t="str">
            <v>050104C02</v>
          </cell>
        </row>
        <row r="1663">
          <cell r="DL1663" t="str">
            <v>050104C03</v>
          </cell>
        </row>
        <row r="1664">
          <cell r="DL1664" t="str">
            <v>050104C04</v>
          </cell>
        </row>
        <row r="1665">
          <cell r="DL1665" t="str">
            <v>050104C05</v>
          </cell>
        </row>
        <row r="1666">
          <cell r="DL1666" t="str">
            <v>050104C06</v>
          </cell>
        </row>
        <row r="1667">
          <cell r="DL1667" t="str">
            <v>050104C07</v>
          </cell>
        </row>
        <row r="1668">
          <cell r="DL1668" t="str">
            <v>050104C08</v>
          </cell>
        </row>
        <row r="1669">
          <cell r="DL1669" t="str">
            <v>050104C09</v>
          </cell>
        </row>
        <row r="1670">
          <cell r="DL1670" t="str">
            <v>050104C10</v>
          </cell>
        </row>
        <row r="1671">
          <cell r="DL1671" t="str">
            <v>050104C11</v>
          </cell>
        </row>
        <row r="1672">
          <cell r="DL1672" t="str">
            <v>050104C12</v>
          </cell>
        </row>
        <row r="1673">
          <cell r="DL1673" t="str">
            <v>050104C13</v>
          </cell>
        </row>
        <row r="1674">
          <cell r="DL1674" t="str">
            <v>050104C14</v>
          </cell>
        </row>
        <row r="1675">
          <cell r="DL1675" t="str">
            <v>050104C15</v>
          </cell>
        </row>
        <row r="1676">
          <cell r="DL1676" t="str">
            <v>050104C16</v>
          </cell>
        </row>
        <row r="1677">
          <cell r="DL1677" t="str">
            <v>050104C17</v>
          </cell>
        </row>
        <row r="1678">
          <cell r="DL1678" t="str">
            <v>050104C18</v>
          </cell>
        </row>
        <row r="1679">
          <cell r="DL1679" t="str">
            <v>050104C19</v>
          </cell>
        </row>
        <row r="1680">
          <cell r="DL1680" t="str">
            <v>050105C01</v>
          </cell>
        </row>
        <row r="1681">
          <cell r="DL1681" t="str">
            <v>050105C02</v>
          </cell>
        </row>
        <row r="1682">
          <cell r="DL1682" t="str">
            <v>050105C03</v>
          </cell>
        </row>
        <row r="1683">
          <cell r="DL1683" t="str">
            <v>050105C04</v>
          </cell>
        </row>
        <row r="1684">
          <cell r="DL1684" t="str">
            <v>050105C05</v>
          </cell>
        </row>
        <row r="1685">
          <cell r="DL1685" t="str">
            <v>050105C06</v>
          </cell>
        </row>
        <row r="1686">
          <cell r="DL1686" t="str">
            <v>050105C07</v>
          </cell>
        </row>
        <row r="1687">
          <cell r="DL1687" t="str">
            <v>050105C08</v>
          </cell>
        </row>
        <row r="1688">
          <cell r="DL1688" t="str">
            <v>050105C09</v>
          </cell>
        </row>
        <row r="1689">
          <cell r="DL1689" t="str">
            <v>050105C10</v>
          </cell>
        </row>
        <row r="1690">
          <cell r="DL1690" t="str">
            <v>050105C11</v>
          </cell>
        </row>
        <row r="1691">
          <cell r="DL1691" t="str">
            <v>050105C12</v>
          </cell>
        </row>
        <row r="1692">
          <cell r="DL1692" t="str">
            <v>050105C13</v>
          </cell>
        </row>
        <row r="1693">
          <cell r="DL1693" t="str">
            <v>050105C14</v>
          </cell>
        </row>
        <row r="1694">
          <cell r="DL1694" t="str">
            <v>050105C15</v>
          </cell>
        </row>
        <row r="1695">
          <cell r="DL1695" t="str">
            <v>050105C16</v>
          </cell>
        </row>
        <row r="1696">
          <cell r="DL1696" t="str">
            <v>050105C17</v>
          </cell>
        </row>
        <row r="1697">
          <cell r="DL1697" t="str">
            <v>050105C18</v>
          </cell>
        </row>
        <row r="1698">
          <cell r="DL1698" t="str">
            <v>050105C19</v>
          </cell>
        </row>
        <row r="1699">
          <cell r="DL1699" t="str">
            <v>050106C01</v>
          </cell>
        </row>
        <row r="1700">
          <cell r="DL1700" t="str">
            <v>050106C02</v>
          </cell>
        </row>
        <row r="1701">
          <cell r="DL1701" t="str">
            <v>050106C03</v>
          </cell>
        </row>
        <row r="1702">
          <cell r="DL1702" t="str">
            <v>050106C04</v>
          </cell>
        </row>
        <row r="1703">
          <cell r="DL1703" t="str">
            <v>050106C05</v>
          </cell>
        </row>
        <row r="1704">
          <cell r="DL1704" t="str">
            <v>050106C06</v>
          </cell>
        </row>
        <row r="1705">
          <cell r="DL1705" t="str">
            <v>050106C07</v>
          </cell>
        </row>
        <row r="1706">
          <cell r="DL1706" t="str">
            <v>050106C08</v>
          </cell>
        </row>
        <row r="1707">
          <cell r="DL1707" t="str">
            <v>050106C09</v>
          </cell>
        </row>
        <row r="1708">
          <cell r="DL1708" t="str">
            <v>050106C10</v>
          </cell>
        </row>
        <row r="1709">
          <cell r="DL1709" t="str">
            <v>050106C11</v>
          </cell>
        </row>
        <row r="1710">
          <cell r="DL1710" t="str">
            <v>050106C12</v>
          </cell>
        </row>
        <row r="1711">
          <cell r="DL1711" t="str">
            <v>050106C13</v>
          </cell>
        </row>
        <row r="1712">
          <cell r="DL1712" t="str">
            <v>050106C14</v>
          </cell>
        </row>
        <row r="1713">
          <cell r="DL1713" t="str">
            <v>050106C15</v>
          </cell>
        </row>
        <row r="1714">
          <cell r="DL1714" t="str">
            <v>050106C16</v>
          </cell>
        </row>
        <row r="1715">
          <cell r="DL1715" t="str">
            <v>050106C17</v>
          </cell>
        </row>
        <row r="1716">
          <cell r="DL1716" t="str">
            <v>050106C18</v>
          </cell>
        </row>
        <row r="1717">
          <cell r="DL1717" t="str">
            <v>050106C19</v>
          </cell>
        </row>
        <row r="1718">
          <cell r="DL1718" t="str">
            <v>050107C01</v>
          </cell>
        </row>
        <row r="1719">
          <cell r="DL1719" t="str">
            <v>050107C02</v>
          </cell>
        </row>
        <row r="1720">
          <cell r="DL1720" t="str">
            <v>050107C03</v>
          </cell>
        </row>
        <row r="1721">
          <cell r="DL1721" t="str">
            <v>050107C04</v>
          </cell>
        </row>
        <row r="1722">
          <cell r="DL1722" t="str">
            <v>050107C05</v>
          </cell>
        </row>
        <row r="1723">
          <cell r="DL1723" t="str">
            <v>050107C06</v>
          </cell>
        </row>
        <row r="1724">
          <cell r="DL1724" t="str">
            <v>050107C07</v>
          </cell>
        </row>
        <row r="1725">
          <cell r="DL1725" t="str">
            <v>050107C08</v>
          </cell>
        </row>
        <row r="1726">
          <cell r="DL1726" t="str">
            <v>050107C09</v>
          </cell>
        </row>
        <row r="1727">
          <cell r="DL1727" t="str">
            <v>050107C10</v>
          </cell>
        </row>
        <row r="1728">
          <cell r="DL1728" t="str">
            <v>050107C11</v>
          </cell>
        </row>
        <row r="1729">
          <cell r="DL1729" t="str">
            <v>050107C12</v>
          </cell>
        </row>
        <row r="1730">
          <cell r="DL1730" t="str">
            <v>050107C13</v>
          </cell>
        </row>
        <row r="1731">
          <cell r="DL1731" t="str">
            <v>050107C14</v>
          </cell>
        </row>
        <row r="1732">
          <cell r="DL1732" t="str">
            <v>050107C15</v>
          </cell>
        </row>
        <row r="1733">
          <cell r="DL1733" t="str">
            <v>050107C16</v>
          </cell>
        </row>
        <row r="1734">
          <cell r="DL1734" t="str">
            <v>050107C17</v>
          </cell>
        </row>
        <row r="1735">
          <cell r="DL1735" t="str">
            <v>050107C18</v>
          </cell>
        </row>
        <row r="1736">
          <cell r="DL1736" t="str">
            <v>050107C19</v>
          </cell>
        </row>
        <row r="1737">
          <cell r="DL1737" t="str">
            <v>0505LLL01</v>
          </cell>
        </row>
        <row r="1738">
          <cell r="DL1738" t="str">
            <v>0505LLL02</v>
          </cell>
        </row>
        <row r="1739">
          <cell r="DL1739" t="str">
            <v>0505LLL03</v>
          </cell>
        </row>
        <row r="1740">
          <cell r="DL1740" t="str">
            <v>0505LLL04</v>
          </cell>
        </row>
        <row r="1741">
          <cell r="DL1741" t="str">
            <v>0505LLL05</v>
          </cell>
        </row>
        <row r="1742">
          <cell r="DL1742" t="str">
            <v>0505LLL06</v>
          </cell>
        </row>
        <row r="1743">
          <cell r="DL1743" t="str">
            <v>0505LLL07</v>
          </cell>
        </row>
        <row r="1744">
          <cell r="DL1744" t="str">
            <v>0505LLL08</v>
          </cell>
        </row>
        <row r="1745">
          <cell r="DL1745" t="str">
            <v>0505LLL09</v>
          </cell>
        </row>
        <row r="1746">
          <cell r="DL1746" t="str">
            <v>0505LLL10</v>
          </cell>
        </row>
        <row r="1747">
          <cell r="DL1747" t="str">
            <v>0505LLL11</v>
          </cell>
        </row>
        <row r="1748">
          <cell r="DL1748" t="str">
            <v>0505LLL12</v>
          </cell>
        </row>
        <row r="1749">
          <cell r="DL1749" t="str">
            <v>0505LLL13</v>
          </cell>
        </row>
        <row r="1750">
          <cell r="DL1750" t="str">
            <v>0505LLL14</v>
          </cell>
        </row>
        <row r="1751">
          <cell r="DL1751" t="str">
            <v>0505LLL15</v>
          </cell>
        </row>
        <row r="1752">
          <cell r="DL1752" t="str">
            <v>0505LLL16</v>
          </cell>
        </row>
        <row r="1753">
          <cell r="DL1753" t="str">
            <v>0505LLL17</v>
          </cell>
        </row>
        <row r="1754">
          <cell r="DL1754" t="str">
            <v>0505LLL18</v>
          </cell>
        </row>
        <row r="1755">
          <cell r="DL1755" t="str">
            <v>0505LLL19</v>
          </cell>
        </row>
        <row r="1756">
          <cell r="DL1756" t="str">
            <v>0505LLL01</v>
          </cell>
        </row>
        <row r="1757">
          <cell r="DL1757" t="str">
            <v>0505LLL02</v>
          </cell>
        </row>
        <row r="1758">
          <cell r="DL1758" t="str">
            <v>0505LLL03</v>
          </cell>
        </row>
        <row r="1759">
          <cell r="DL1759" t="str">
            <v>0505LLL04</v>
          </cell>
        </row>
        <row r="1760">
          <cell r="DL1760" t="str">
            <v>0505LLL05</v>
          </cell>
        </row>
        <row r="1761">
          <cell r="DL1761" t="str">
            <v>0505LLL06</v>
          </cell>
        </row>
        <row r="1762">
          <cell r="DL1762" t="str">
            <v>0505LLL07</v>
          </cell>
        </row>
        <row r="1763">
          <cell r="DL1763" t="str">
            <v>0505LLL08</v>
          </cell>
        </row>
        <row r="1764">
          <cell r="DL1764" t="str">
            <v>0505LLL09</v>
          </cell>
        </row>
        <row r="1765">
          <cell r="DL1765" t="str">
            <v>0505LLL10</v>
          </cell>
        </row>
        <row r="1766">
          <cell r="DL1766" t="str">
            <v>0505LLL11</v>
          </cell>
        </row>
        <row r="1767">
          <cell r="DL1767" t="str">
            <v>0505LLL12</v>
          </cell>
        </row>
        <row r="1768">
          <cell r="DL1768" t="str">
            <v>0505LLL13</v>
          </cell>
        </row>
        <row r="1769">
          <cell r="DL1769" t="str">
            <v>0505LLL14</v>
          </cell>
        </row>
        <row r="1770">
          <cell r="DL1770" t="str">
            <v>0505LLL15</v>
          </cell>
        </row>
        <row r="1771">
          <cell r="DL1771" t="str">
            <v>0505LLL16</v>
          </cell>
        </row>
        <row r="1772">
          <cell r="DL1772" t="str">
            <v>0505LLL17</v>
          </cell>
        </row>
        <row r="1773">
          <cell r="DL1773" t="str">
            <v>0505LLL18</v>
          </cell>
        </row>
        <row r="1774">
          <cell r="DL1774" t="str">
            <v>0505LLL19</v>
          </cell>
        </row>
        <row r="1775">
          <cell r="DL1775" t="str">
            <v>0505LLL01</v>
          </cell>
        </row>
        <row r="1776">
          <cell r="DL1776" t="str">
            <v>0505LLL02</v>
          </cell>
        </row>
        <row r="1777">
          <cell r="DL1777" t="str">
            <v>0505LLL03</v>
          </cell>
        </row>
        <row r="1778">
          <cell r="DL1778" t="str">
            <v>0505LLL04</v>
          </cell>
        </row>
        <row r="1779">
          <cell r="DL1779" t="str">
            <v>0505LLL05</v>
          </cell>
        </row>
        <row r="1780">
          <cell r="DL1780" t="str">
            <v>0505LLL06</v>
          </cell>
        </row>
        <row r="1781">
          <cell r="DL1781" t="str">
            <v>0505LLL07</v>
          </cell>
        </row>
        <row r="1782">
          <cell r="DL1782" t="str">
            <v>0505LLL08</v>
          </cell>
        </row>
        <row r="1783">
          <cell r="DL1783" t="str">
            <v>0505LLL09</v>
          </cell>
        </row>
        <row r="1784">
          <cell r="DL1784" t="str">
            <v>0505LLL10</v>
          </cell>
        </row>
        <row r="1785">
          <cell r="DL1785" t="str">
            <v>0505LLL11</v>
          </cell>
        </row>
        <row r="1786">
          <cell r="DL1786" t="str">
            <v>0505LLL12</v>
          </cell>
        </row>
        <row r="1787">
          <cell r="DL1787" t="str">
            <v>0505LLL13</v>
          </cell>
        </row>
        <row r="1788">
          <cell r="DL1788" t="str">
            <v>0505LLL14</v>
          </cell>
        </row>
        <row r="1789">
          <cell r="DL1789" t="str">
            <v>0505LLL15</v>
          </cell>
        </row>
        <row r="1790">
          <cell r="DL1790" t="str">
            <v>0505LLL16</v>
          </cell>
        </row>
        <row r="1791">
          <cell r="DL1791" t="str">
            <v>0505LLL17</v>
          </cell>
        </row>
        <row r="1792">
          <cell r="DL1792" t="str">
            <v>0505LLL18</v>
          </cell>
        </row>
        <row r="1793">
          <cell r="DL1793" t="str">
            <v>0505LLL19</v>
          </cell>
        </row>
        <row r="1794">
          <cell r="DL1794" t="str">
            <v>0505LLL01</v>
          </cell>
        </row>
        <row r="1795">
          <cell r="DL1795" t="str">
            <v>0505LLL02</v>
          </cell>
        </row>
        <row r="1796">
          <cell r="DL1796" t="str">
            <v>0505LLL03</v>
          </cell>
        </row>
        <row r="1797">
          <cell r="DL1797" t="str">
            <v>0505LLL04</v>
          </cell>
        </row>
        <row r="1798">
          <cell r="DL1798" t="str">
            <v>0505LLL05</v>
          </cell>
        </row>
        <row r="1799">
          <cell r="DL1799" t="str">
            <v>0505LLL06</v>
          </cell>
        </row>
        <row r="1800">
          <cell r="DL1800" t="str">
            <v>0505LLL07</v>
          </cell>
        </row>
        <row r="1801">
          <cell r="DL1801" t="str">
            <v>0505LLL08</v>
          </cell>
        </row>
        <row r="1802">
          <cell r="DL1802" t="str">
            <v>0505LLL09</v>
          </cell>
        </row>
        <row r="1803">
          <cell r="DL1803" t="str">
            <v>0505LLL10</v>
          </cell>
        </row>
        <row r="1804">
          <cell r="DL1804" t="str">
            <v>0505LLL11</v>
          </cell>
        </row>
        <row r="1805">
          <cell r="DL1805" t="str">
            <v>0505LLL12</v>
          </cell>
        </row>
        <row r="1806">
          <cell r="DL1806" t="str">
            <v>0505LLL13</v>
          </cell>
        </row>
        <row r="1807">
          <cell r="DL1807" t="str">
            <v>0505LLL14</v>
          </cell>
        </row>
        <row r="1808">
          <cell r="DL1808" t="str">
            <v>0505LLL15</v>
          </cell>
        </row>
        <row r="1809">
          <cell r="DL1809" t="str">
            <v>0505LLL16</v>
          </cell>
        </row>
        <row r="1810">
          <cell r="DL1810" t="str">
            <v>0505LLL17</v>
          </cell>
        </row>
        <row r="1811">
          <cell r="DL1811" t="str">
            <v>0505LLL18</v>
          </cell>
        </row>
        <row r="1812">
          <cell r="DL1812" t="str">
            <v>0505LLL19</v>
          </cell>
        </row>
        <row r="1813">
          <cell r="DL1813" t="str">
            <v>0505LLL01</v>
          </cell>
        </row>
        <row r="1814">
          <cell r="DL1814" t="str">
            <v>0505LLL02</v>
          </cell>
        </row>
        <row r="1815">
          <cell r="DL1815" t="str">
            <v>0505LLL03</v>
          </cell>
        </row>
        <row r="1816">
          <cell r="DL1816" t="str">
            <v>0505LLL04</v>
          </cell>
        </row>
        <row r="1817">
          <cell r="DL1817" t="str">
            <v>0505LLL05</v>
          </cell>
        </row>
        <row r="1818">
          <cell r="DL1818" t="str">
            <v>0505LLL06</v>
          </cell>
        </row>
        <row r="1819">
          <cell r="DL1819" t="str">
            <v>0505LLL07</v>
          </cell>
        </row>
        <row r="1820">
          <cell r="DL1820" t="str">
            <v>0505LLL08</v>
          </cell>
        </row>
        <row r="1821">
          <cell r="DL1821" t="str">
            <v>0505LLL09</v>
          </cell>
        </row>
        <row r="1822">
          <cell r="DL1822" t="str">
            <v>0505LLL10</v>
          </cell>
        </row>
        <row r="1823">
          <cell r="DL1823" t="str">
            <v>0505LLL11</v>
          </cell>
        </row>
        <row r="1824">
          <cell r="DL1824" t="str">
            <v>0505LLL12</v>
          </cell>
        </row>
        <row r="1825">
          <cell r="DL1825" t="str">
            <v>0505LLL13</v>
          </cell>
        </row>
        <row r="1826">
          <cell r="DL1826" t="str">
            <v>0505LLL14</v>
          </cell>
        </row>
        <row r="1827">
          <cell r="DL1827" t="str">
            <v>0505LLL15</v>
          </cell>
        </row>
        <row r="1828">
          <cell r="DL1828" t="str">
            <v>0505LLL16</v>
          </cell>
        </row>
        <row r="1829">
          <cell r="DL1829" t="str">
            <v>0505LLL17</v>
          </cell>
        </row>
        <row r="1830">
          <cell r="DL1830" t="str">
            <v>0505LLL18</v>
          </cell>
        </row>
        <row r="1831">
          <cell r="DL1831" t="str">
            <v>0505LLL19</v>
          </cell>
        </row>
        <row r="1832">
          <cell r="DL1832" t="str">
            <v>0505LLL01</v>
          </cell>
        </row>
        <row r="1833">
          <cell r="DL1833" t="str">
            <v>0505LLL02</v>
          </cell>
        </row>
        <row r="1834">
          <cell r="DL1834" t="str">
            <v>0505LLL03</v>
          </cell>
        </row>
        <row r="1835">
          <cell r="DL1835" t="str">
            <v>0505LLL04</v>
          </cell>
        </row>
        <row r="1836">
          <cell r="DL1836" t="str">
            <v>0505LLL05</v>
          </cell>
        </row>
        <row r="1837">
          <cell r="DL1837" t="str">
            <v>0505LLL06</v>
          </cell>
        </row>
        <row r="1838">
          <cell r="DL1838" t="str">
            <v>0505LLL07</v>
          </cell>
        </row>
        <row r="1839">
          <cell r="DL1839" t="str">
            <v>0505LLL08</v>
          </cell>
        </row>
        <row r="1840">
          <cell r="DL1840" t="str">
            <v>0505LLL09</v>
          </cell>
        </row>
        <row r="1841">
          <cell r="DL1841" t="str">
            <v>0505LLL10</v>
          </cell>
        </row>
        <row r="1842">
          <cell r="DL1842" t="str">
            <v>0505LLL11</v>
          </cell>
        </row>
        <row r="1843">
          <cell r="DL1843" t="str">
            <v>0505LLL12</v>
          </cell>
        </row>
        <row r="1844">
          <cell r="DL1844" t="str">
            <v>0505LLL13</v>
          </cell>
        </row>
        <row r="1845">
          <cell r="DL1845" t="str">
            <v>0505LLL14</v>
          </cell>
        </row>
        <row r="1846">
          <cell r="DL1846" t="str">
            <v>0505LLL15</v>
          </cell>
        </row>
        <row r="1847">
          <cell r="DL1847" t="str">
            <v>0505LLL16</v>
          </cell>
        </row>
        <row r="1848">
          <cell r="DL1848" t="str">
            <v>0505LLL17</v>
          </cell>
        </row>
        <row r="1849">
          <cell r="DL1849" t="str">
            <v>0505LLL18</v>
          </cell>
        </row>
        <row r="1850">
          <cell r="DL1850" t="str">
            <v>0505LLL19</v>
          </cell>
        </row>
        <row r="1851">
          <cell r="DL1851" t="str">
            <v>050206F01</v>
          </cell>
        </row>
        <row r="1852">
          <cell r="DL1852" t="str">
            <v>050206F02</v>
          </cell>
        </row>
        <row r="1853">
          <cell r="DL1853" t="str">
            <v>050206F03</v>
          </cell>
        </row>
        <row r="1854">
          <cell r="DL1854" t="str">
            <v>050206F04</v>
          </cell>
        </row>
        <row r="1855">
          <cell r="DL1855" t="str">
            <v>050206F05</v>
          </cell>
        </row>
        <row r="1856">
          <cell r="DL1856" t="str">
            <v>050206F06</v>
          </cell>
        </row>
        <row r="1857">
          <cell r="DL1857" t="str">
            <v>050206F07</v>
          </cell>
        </row>
        <row r="1858">
          <cell r="DL1858" t="str">
            <v>050206F08</v>
          </cell>
        </row>
        <row r="1859">
          <cell r="DL1859" t="str">
            <v>050206F09</v>
          </cell>
        </row>
        <row r="1860">
          <cell r="DL1860" t="str">
            <v>050206F10</v>
          </cell>
        </row>
        <row r="1861">
          <cell r="DL1861" t="str">
            <v>050206F11</v>
          </cell>
        </row>
        <row r="1862">
          <cell r="DL1862" t="str">
            <v>050206F12</v>
          </cell>
        </row>
        <row r="1863">
          <cell r="DL1863" t="str">
            <v>050206F13</v>
          </cell>
        </row>
        <row r="1864">
          <cell r="DL1864" t="str">
            <v>050206F14</v>
          </cell>
        </row>
        <row r="1865">
          <cell r="DL1865" t="str">
            <v>050206F15</v>
          </cell>
        </row>
        <row r="1866">
          <cell r="DL1866" t="str">
            <v>050206F16</v>
          </cell>
        </row>
        <row r="1867">
          <cell r="DL1867" t="str">
            <v>050206F17</v>
          </cell>
        </row>
        <row r="1868">
          <cell r="DL1868" t="str">
            <v>050206F18</v>
          </cell>
        </row>
        <row r="1869">
          <cell r="DL1869" t="str">
            <v>050206F19</v>
          </cell>
        </row>
        <row r="1870">
          <cell r="DL1870" t="str">
            <v>050206M01</v>
          </cell>
        </row>
        <row r="1871">
          <cell r="DL1871" t="str">
            <v>050206M02</v>
          </cell>
        </row>
        <row r="1872">
          <cell r="DL1872" t="str">
            <v>050206M03</v>
          </cell>
        </row>
        <row r="1873">
          <cell r="DL1873" t="str">
            <v>050206M04</v>
          </cell>
        </row>
        <row r="1874">
          <cell r="DL1874" t="str">
            <v>050206M05</v>
          </cell>
        </row>
        <row r="1875">
          <cell r="DL1875" t="str">
            <v>050206M06</v>
          </cell>
        </row>
        <row r="1876">
          <cell r="DL1876" t="str">
            <v>050206M07</v>
          </cell>
        </row>
        <row r="1877">
          <cell r="DL1877" t="str">
            <v>050206M08</v>
          </cell>
        </row>
        <row r="1878">
          <cell r="DL1878" t="str">
            <v>050206M09</v>
          </cell>
        </row>
        <row r="1879">
          <cell r="DL1879" t="str">
            <v>050206M10</v>
          </cell>
        </row>
        <row r="1880">
          <cell r="DL1880" t="str">
            <v>050206M11</v>
          </cell>
        </row>
        <row r="1881">
          <cell r="DL1881" t="str">
            <v>050206M12</v>
          </cell>
        </row>
        <row r="1882">
          <cell r="DL1882" t="str">
            <v>050206M13</v>
          </cell>
        </row>
        <row r="1883">
          <cell r="DL1883" t="str">
            <v>050206M14</v>
          </cell>
        </row>
        <row r="1884">
          <cell r="DL1884" t="str">
            <v>050206M15</v>
          </cell>
        </row>
        <row r="1885">
          <cell r="DL1885" t="str">
            <v>050206M16</v>
          </cell>
        </row>
        <row r="1886">
          <cell r="DL1886" t="str">
            <v>050206M17</v>
          </cell>
        </row>
        <row r="1887">
          <cell r="DL1887" t="str">
            <v>050206M18</v>
          </cell>
        </row>
        <row r="1888">
          <cell r="DL1888" t="str">
            <v>050206M19</v>
          </cell>
        </row>
        <row r="1889">
          <cell r="DL1889" t="str">
            <v>050207F01</v>
          </cell>
        </row>
        <row r="1890">
          <cell r="DL1890" t="str">
            <v>050207F02</v>
          </cell>
        </row>
        <row r="1891">
          <cell r="DL1891" t="str">
            <v>050207F03</v>
          </cell>
        </row>
        <row r="1892">
          <cell r="DL1892" t="str">
            <v>050207F04</v>
          </cell>
        </row>
        <row r="1893">
          <cell r="DL1893" t="str">
            <v>050207F05</v>
          </cell>
        </row>
        <row r="1894">
          <cell r="DL1894" t="str">
            <v>050207F06</v>
          </cell>
        </row>
        <row r="1895">
          <cell r="DL1895" t="str">
            <v>050207F07</v>
          </cell>
        </row>
        <row r="1896">
          <cell r="DL1896" t="str">
            <v>050207F08</v>
          </cell>
        </row>
        <row r="1897">
          <cell r="DL1897" t="str">
            <v>050207F09</v>
          </cell>
        </row>
        <row r="1898">
          <cell r="DL1898" t="str">
            <v>050207F10</v>
          </cell>
        </row>
        <row r="1899">
          <cell r="DL1899" t="str">
            <v>050207F11</v>
          </cell>
        </row>
        <row r="1900">
          <cell r="DL1900" t="str">
            <v>050207F12</v>
          </cell>
        </row>
        <row r="1901">
          <cell r="DL1901" t="str">
            <v>050207F13</v>
          </cell>
        </row>
        <row r="1902">
          <cell r="DL1902" t="str">
            <v>050207F14</v>
          </cell>
        </row>
        <row r="1903">
          <cell r="DL1903" t="str">
            <v>050207F15</v>
          </cell>
        </row>
        <row r="1904">
          <cell r="DL1904" t="str">
            <v>050207F16</v>
          </cell>
        </row>
        <row r="1905">
          <cell r="DL1905" t="str">
            <v>050207F17</v>
          </cell>
        </row>
        <row r="1906">
          <cell r="DL1906" t="str">
            <v>050207F18</v>
          </cell>
        </row>
        <row r="1907">
          <cell r="DL1907" t="str">
            <v>050207F19</v>
          </cell>
        </row>
        <row r="1908">
          <cell r="DL1908" t="str">
            <v>050207M01</v>
          </cell>
        </row>
        <row r="1909">
          <cell r="DL1909" t="str">
            <v>050207M02</v>
          </cell>
        </row>
        <row r="1910">
          <cell r="DL1910" t="str">
            <v>050207M03</v>
          </cell>
        </row>
        <row r="1911">
          <cell r="DL1911" t="str">
            <v>050207M04</v>
          </cell>
        </row>
        <row r="1912">
          <cell r="DL1912" t="str">
            <v>050207M05</v>
          </cell>
        </row>
        <row r="1913">
          <cell r="DL1913" t="str">
            <v>050207M06</v>
          </cell>
        </row>
        <row r="1914">
          <cell r="DL1914" t="str">
            <v>050207M07</v>
          </cell>
        </row>
        <row r="1915">
          <cell r="DL1915" t="str">
            <v>050207M08</v>
          </cell>
        </row>
        <row r="1916">
          <cell r="DL1916" t="str">
            <v>050207M09</v>
          </cell>
        </row>
        <row r="1917">
          <cell r="DL1917" t="str">
            <v>050207M10</v>
          </cell>
        </row>
        <row r="1918">
          <cell r="DL1918" t="str">
            <v>050207M11</v>
          </cell>
        </row>
        <row r="1919">
          <cell r="DL1919" t="str">
            <v>050207M12</v>
          </cell>
        </row>
        <row r="1920">
          <cell r="DL1920" t="str">
            <v>050207M13</v>
          </cell>
        </row>
        <row r="1921">
          <cell r="DL1921" t="str">
            <v>050207M14</v>
          </cell>
        </row>
        <row r="1922">
          <cell r="DL1922" t="str">
            <v>050207M15</v>
          </cell>
        </row>
        <row r="1923">
          <cell r="DL1923" t="str">
            <v>050207M16</v>
          </cell>
        </row>
        <row r="1924">
          <cell r="DL1924" t="str">
            <v>050207M17</v>
          </cell>
        </row>
        <row r="1925">
          <cell r="DL1925" t="str">
            <v>050207M18</v>
          </cell>
        </row>
        <row r="1926">
          <cell r="DL1926" t="str">
            <v>050207M19</v>
          </cell>
        </row>
        <row r="1927">
          <cell r="DL1927" t="str">
            <v>0503FLL01</v>
          </cell>
        </row>
        <row r="1928">
          <cell r="DL1928" t="str">
            <v>0503FLL02</v>
          </cell>
        </row>
        <row r="1929">
          <cell r="DL1929" t="str">
            <v>0503FLL03</v>
          </cell>
        </row>
        <row r="1930">
          <cell r="DL1930" t="str">
            <v>0503FLL04</v>
          </cell>
        </row>
        <row r="1931">
          <cell r="DL1931" t="str">
            <v>0503FLL05</v>
          </cell>
        </row>
        <row r="1932">
          <cell r="DL1932" t="str">
            <v>0503FLL06</v>
          </cell>
        </row>
        <row r="1933">
          <cell r="DL1933" t="str">
            <v>0503FLL07</v>
          </cell>
        </row>
        <row r="1934">
          <cell r="DL1934" t="str">
            <v>0503FLL08</v>
          </cell>
        </row>
        <row r="1935">
          <cell r="DL1935" t="str">
            <v>0503FLL09</v>
          </cell>
        </row>
        <row r="1936">
          <cell r="DL1936" t="str">
            <v>0503FLL10</v>
          </cell>
        </row>
        <row r="1937">
          <cell r="DL1937" t="str">
            <v>0503FLL11</v>
          </cell>
        </row>
        <row r="1938">
          <cell r="DL1938" t="str">
            <v>0503FLL12</v>
          </cell>
        </row>
        <row r="1939">
          <cell r="DL1939" t="str">
            <v>0503FLL13</v>
          </cell>
        </row>
        <row r="1940">
          <cell r="DL1940" t="str">
            <v>0503FLL14</v>
          </cell>
        </row>
        <row r="1941">
          <cell r="DL1941" t="str">
            <v>0503FLL15</v>
          </cell>
        </row>
        <row r="1942">
          <cell r="DL1942" t="str">
            <v>0503FLL16</v>
          </cell>
        </row>
        <row r="1943">
          <cell r="DL1943" t="str">
            <v>0503FLL17</v>
          </cell>
        </row>
        <row r="1944">
          <cell r="DL1944" t="str">
            <v>0503FLL18</v>
          </cell>
        </row>
        <row r="1945">
          <cell r="DL1945" t="str">
            <v>0503FLL19</v>
          </cell>
        </row>
        <row r="1946">
          <cell r="DL1946" t="str">
            <v>0504BLL01</v>
          </cell>
        </row>
        <row r="1947">
          <cell r="DL1947" t="str">
            <v>0504BLL02</v>
          </cell>
        </row>
        <row r="1948">
          <cell r="DL1948" t="str">
            <v>0504BLL03</v>
          </cell>
        </row>
        <row r="1949">
          <cell r="DL1949" t="str">
            <v>0504BLL04</v>
          </cell>
        </row>
        <row r="1950">
          <cell r="DL1950" t="str">
            <v>0504BLL05</v>
          </cell>
        </row>
        <row r="1951">
          <cell r="DL1951" t="str">
            <v>0504BLL06</v>
          </cell>
        </row>
        <row r="1952">
          <cell r="DL1952" t="str">
            <v>0504BLL07</v>
          </cell>
        </row>
        <row r="1953">
          <cell r="DL1953" t="str">
            <v>0504BLL08</v>
          </cell>
        </row>
        <row r="1954">
          <cell r="DL1954" t="str">
            <v>0504BLL09</v>
          </cell>
        </row>
        <row r="1955">
          <cell r="DL1955" t="str">
            <v>0504BLL10</v>
          </cell>
        </row>
        <row r="1956">
          <cell r="DL1956" t="str">
            <v>0504BLL11</v>
          </cell>
        </row>
        <row r="1957">
          <cell r="DL1957" t="str">
            <v>0504BLL12</v>
          </cell>
        </row>
        <row r="1958">
          <cell r="DL1958" t="str">
            <v>0504BLL13</v>
          </cell>
        </row>
        <row r="1959">
          <cell r="DL1959" t="str">
            <v>0504BLL14</v>
          </cell>
        </row>
        <row r="1960">
          <cell r="DL1960" t="str">
            <v>0504BLL15</v>
          </cell>
        </row>
        <row r="1961">
          <cell r="DL1961" t="str">
            <v>0504BLL16</v>
          </cell>
        </row>
        <row r="1962">
          <cell r="DL1962" t="str">
            <v>0504BLL17</v>
          </cell>
        </row>
        <row r="1963">
          <cell r="DL1963" t="str">
            <v>0504BLL18</v>
          </cell>
        </row>
        <row r="1964">
          <cell r="DL1964" t="str">
            <v>0504BLL19</v>
          </cell>
        </row>
        <row r="1965">
          <cell r="DL1965" t="str">
            <v>0505H0101</v>
          </cell>
        </row>
        <row r="1966">
          <cell r="DL1966" t="str">
            <v>0505H0102</v>
          </cell>
        </row>
        <row r="1967">
          <cell r="DL1967" t="str">
            <v>0505H0103</v>
          </cell>
        </row>
        <row r="1968">
          <cell r="DL1968" t="str">
            <v>0505H0104</v>
          </cell>
        </row>
        <row r="1969">
          <cell r="DL1969" t="str">
            <v>0505H0105</v>
          </cell>
        </row>
        <row r="1970">
          <cell r="DL1970" t="str">
            <v>0505H0106</v>
          </cell>
        </row>
        <row r="1971">
          <cell r="DL1971" t="str">
            <v>0505H0107</v>
          </cell>
        </row>
        <row r="1972">
          <cell r="DL1972" t="str">
            <v>0505H0108</v>
          </cell>
        </row>
        <row r="1973">
          <cell r="DL1973" t="str">
            <v>0505H0109</v>
          </cell>
        </row>
        <row r="1974">
          <cell r="DL1974" t="str">
            <v>0505H0110</v>
          </cell>
        </row>
        <row r="1975">
          <cell r="DL1975" t="str">
            <v>0505H0111</v>
          </cell>
        </row>
        <row r="1976">
          <cell r="DL1976" t="str">
            <v>0505H0112</v>
          </cell>
        </row>
        <row r="1977">
          <cell r="DL1977" t="str">
            <v>0505H0113</v>
          </cell>
        </row>
        <row r="1978">
          <cell r="DL1978" t="str">
            <v>0505H0114</v>
          </cell>
        </row>
        <row r="1979">
          <cell r="DL1979" t="str">
            <v>0505H0115</v>
          </cell>
        </row>
        <row r="1980">
          <cell r="DL1980" t="str">
            <v>0505H0116</v>
          </cell>
        </row>
        <row r="1981">
          <cell r="DL1981" t="str">
            <v>0505H0117</v>
          </cell>
        </row>
        <row r="1982">
          <cell r="DL1982" t="str">
            <v>0505H0118</v>
          </cell>
        </row>
        <row r="1983">
          <cell r="DL1983" t="str">
            <v>0505H0119</v>
          </cell>
        </row>
        <row r="1984">
          <cell r="DL1984" t="str">
            <v>0505H0201</v>
          </cell>
        </row>
        <row r="1985">
          <cell r="DL1985" t="str">
            <v>0505H0202</v>
          </cell>
        </row>
        <row r="1986">
          <cell r="DL1986" t="str">
            <v>0505H0203</v>
          </cell>
        </row>
        <row r="1987">
          <cell r="DL1987" t="str">
            <v>0505H0204</v>
          </cell>
        </row>
        <row r="1988">
          <cell r="DL1988" t="str">
            <v>0505H0205</v>
          </cell>
        </row>
        <row r="1989">
          <cell r="DL1989" t="str">
            <v>0505H0206</v>
          </cell>
        </row>
        <row r="1990">
          <cell r="DL1990" t="str">
            <v>0505H0207</v>
          </cell>
        </row>
        <row r="1991">
          <cell r="DL1991" t="str">
            <v>0505H0208</v>
          </cell>
        </row>
        <row r="1992">
          <cell r="DL1992" t="str">
            <v>0505H0209</v>
          </cell>
        </row>
        <row r="1993">
          <cell r="DL1993" t="str">
            <v>0505H0210</v>
          </cell>
        </row>
        <row r="1994">
          <cell r="DL1994" t="str">
            <v>0505H0211</v>
          </cell>
        </row>
        <row r="1995">
          <cell r="DL1995" t="str">
            <v>0505H0212</v>
          </cell>
        </row>
        <row r="1996">
          <cell r="DL1996" t="str">
            <v>0505H0213</v>
          </cell>
        </row>
        <row r="1997">
          <cell r="DL1997" t="str">
            <v>0505H0214</v>
          </cell>
        </row>
        <row r="1998">
          <cell r="DL1998" t="str">
            <v>0505H0215</v>
          </cell>
        </row>
        <row r="1999">
          <cell r="DL1999" t="str">
            <v>0505H0216</v>
          </cell>
        </row>
        <row r="2000">
          <cell r="DL2000" t="str">
            <v>0505H0217</v>
          </cell>
        </row>
        <row r="2001">
          <cell r="DL2001" t="str">
            <v>0505H0218</v>
          </cell>
        </row>
        <row r="2002">
          <cell r="DL2002" t="str">
            <v>0505H0219</v>
          </cell>
        </row>
        <row r="2003">
          <cell r="DL2003" t="str">
            <v>05KIKLLKI</v>
          </cell>
        </row>
        <row r="2004">
          <cell r="DL2004" t="str">
            <v>060101C01</v>
          </cell>
        </row>
        <row r="2005">
          <cell r="DL2005" t="str">
            <v>060101C02</v>
          </cell>
        </row>
        <row r="2006">
          <cell r="DL2006" t="str">
            <v>060101C03</v>
          </cell>
        </row>
        <row r="2007">
          <cell r="DL2007" t="str">
            <v>060101C04</v>
          </cell>
        </row>
        <row r="2008">
          <cell r="DL2008" t="str">
            <v>060101C05</v>
          </cell>
        </row>
        <row r="2009">
          <cell r="DL2009" t="str">
            <v>060101C06</v>
          </cell>
        </row>
        <row r="2010">
          <cell r="DL2010" t="str">
            <v>060101C07</v>
          </cell>
        </row>
        <row r="2011">
          <cell r="DL2011" t="str">
            <v>060101C08</v>
          </cell>
        </row>
        <row r="2012">
          <cell r="DL2012" t="str">
            <v>060101C09</v>
          </cell>
        </row>
        <row r="2013">
          <cell r="DL2013" t="str">
            <v>060101C10</v>
          </cell>
        </row>
        <row r="2014">
          <cell r="DL2014" t="str">
            <v>060101C11</v>
          </cell>
        </row>
        <row r="2015">
          <cell r="DL2015" t="str">
            <v>060101C12</v>
          </cell>
        </row>
        <row r="2016">
          <cell r="DL2016" t="str">
            <v>060101C13</v>
          </cell>
        </row>
        <row r="2017">
          <cell r="DL2017" t="str">
            <v>060101C14</v>
          </cell>
        </row>
        <row r="2018">
          <cell r="DL2018" t="str">
            <v>060101C15</v>
          </cell>
        </row>
        <row r="2019">
          <cell r="DL2019" t="str">
            <v>060101C16</v>
          </cell>
        </row>
        <row r="2020">
          <cell r="DL2020" t="str">
            <v>060101C17</v>
          </cell>
        </row>
        <row r="2021">
          <cell r="DL2021" t="str">
            <v>060101C18</v>
          </cell>
        </row>
        <row r="2022">
          <cell r="DL2022" t="str">
            <v>060101C19</v>
          </cell>
        </row>
        <row r="2023">
          <cell r="DL2023" t="str">
            <v>060102C01</v>
          </cell>
        </row>
        <row r="2024">
          <cell r="DL2024" t="str">
            <v>060102C02</v>
          </cell>
        </row>
        <row r="2025">
          <cell r="DL2025" t="str">
            <v>060102C03</v>
          </cell>
        </row>
        <row r="2026">
          <cell r="DL2026" t="str">
            <v>060102C04</v>
          </cell>
        </row>
        <row r="2027">
          <cell r="DL2027" t="str">
            <v>060102C05</v>
          </cell>
        </row>
        <row r="2028">
          <cell r="DL2028" t="str">
            <v>060102C06</v>
          </cell>
        </row>
        <row r="2029">
          <cell r="DL2029" t="str">
            <v>060102C07</v>
          </cell>
        </row>
        <row r="2030">
          <cell r="DL2030" t="str">
            <v>060102C08</v>
          </cell>
        </row>
        <row r="2031">
          <cell r="DL2031" t="str">
            <v>060102C09</v>
          </cell>
        </row>
        <row r="2032">
          <cell r="DL2032" t="str">
            <v>060102C10</v>
          </cell>
        </row>
        <row r="2033">
          <cell r="DL2033" t="str">
            <v>060102C11</v>
          </cell>
        </row>
        <row r="2034">
          <cell r="DL2034" t="str">
            <v>060102C12</v>
          </cell>
        </row>
        <row r="2035">
          <cell r="DL2035" t="str">
            <v>060102C13</v>
          </cell>
        </row>
        <row r="2036">
          <cell r="DL2036" t="str">
            <v>060102C14</v>
          </cell>
        </row>
        <row r="2037">
          <cell r="DL2037" t="str">
            <v>060102C15</v>
          </cell>
        </row>
        <row r="2038">
          <cell r="DL2038" t="str">
            <v>060102C16</v>
          </cell>
        </row>
        <row r="2039">
          <cell r="DL2039" t="str">
            <v>060102C17</v>
          </cell>
        </row>
        <row r="2040">
          <cell r="DL2040" t="str">
            <v>060102C18</v>
          </cell>
        </row>
        <row r="2041">
          <cell r="DL2041" t="str">
            <v>060102C19</v>
          </cell>
        </row>
        <row r="2042">
          <cell r="DL2042" t="str">
            <v>060103C01</v>
          </cell>
        </row>
        <row r="2043">
          <cell r="DL2043" t="str">
            <v>060103C02</v>
          </cell>
        </row>
        <row r="2044">
          <cell r="DL2044" t="str">
            <v>060103C03</v>
          </cell>
        </row>
        <row r="2045">
          <cell r="DL2045" t="str">
            <v>060103C04</v>
          </cell>
        </row>
        <row r="2046">
          <cell r="DL2046" t="str">
            <v>060103C05</v>
          </cell>
        </row>
        <row r="2047">
          <cell r="DL2047" t="str">
            <v>060103C06</v>
          </cell>
        </row>
        <row r="2048">
          <cell r="DL2048" t="str">
            <v>060103C07</v>
          </cell>
        </row>
        <row r="2049">
          <cell r="DL2049" t="str">
            <v>060103C08</v>
          </cell>
        </row>
        <row r="2050">
          <cell r="DL2050" t="str">
            <v>060103C09</v>
          </cell>
        </row>
        <row r="2051">
          <cell r="DL2051" t="str">
            <v>060103C10</v>
          </cell>
        </row>
        <row r="2052">
          <cell r="DL2052" t="str">
            <v>060103C11</v>
          </cell>
        </row>
        <row r="2053">
          <cell r="DL2053" t="str">
            <v>060103C12</v>
          </cell>
        </row>
        <row r="2054">
          <cell r="DL2054" t="str">
            <v>060103C13</v>
          </cell>
        </row>
        <row r="2055">
          <cell r="DL2055" t="str">
            <v>060103C14</v>
          </cell>
        </row>
        <row r="2056">
          <cell r="DL2056" t="str">
            <v>060103C15</v>
          </cell>
        </row>
        <row r="2057">
          <cell r="DL2057" t="str">
            <v>060103C16</v>
          </cell>
        </row>
        <row r="2058">
          <cell r="DL2058" t="str">
            <v>060103C17</v>
          </cell>
        </row>
        <row r="2059">
          <cell r="DL2059" t="str">
            <v>060103C18</v>
          </cell>
        </row>
        <row r="2060">
          <cell r="DL2060" t="str">
            <v>060103C19</v>
          </cell>
        </row>
        <row r="2061">
          <cell r="DL2061" t="str">
            <v>060104C01</v>
          </cell>
        </row>
        <row r="2062">
          <cell r="DL2062" t="str">
            <v>060104C02</v>
          </cell>
        </row>
        <row r="2063">
          <cell r="DL2063" t="str">
            <v>060104C03</v>
          </cell>
        </row>
        <row r="2064">
          <cell r="DL2064" t="str">
            <v>060104C04</v>
          </cell>
        </row>
        <row r="2065">
          <cell r="DL2065" t="str">
            <v>060104C05</v>
          </cell>
        </row>
        <row r="2066">
          <cell r="DL2066" t="str">
            <v>060104C06</v>
          </cell>
        </row>
        <row r="2067">
          <cell r="DL2067" t="str">
            <v>060104C07</v>
          </cell>
        </row>
        <row r="2068">
          <cell r="DL2068" t="str">
            <v>060104C08</v>
          </cell>
        </row>
        <row r="2069">
          <cell r="DL2069" t="str">
            <v>060104C09</v>
          </cell>
        </row>
        <row r="2070">
          <cell r="DL2070" t="str">
            <v>060104C10</v>
          </cell>
        </row>
        <row r="2071">
          <cell r="DL2071" t="str">
            <v>060104C11</v>
          </cell>
        </row>
        <row r="2072">
          <cell r="DL2072" t="str">
            <v>060104C12</v>
          </cell>
        </row>
        <row r="2073">
          <cell r="DL2073" t="str">
            <v>060104C13</v>
          </cell>
        </row>
        <row r="2074">
          <cell r="DL2074" t="str">
            <v>060104C14</v>
          </cell>
        </row>
        <row r="2075">
          <cell r="DL2075" t="str">
            <v>060104C15</v>
          </cell>
        </row>
        <row r="2076">
          <cell r="DL2076" t="str">
            <v>060104C16</v>
          </cell>
        </row>
        <row r="2077">
          <cell r="DL2077" t="str">
            <v>060104C17</v>
          </cell>
        </row>
        <row r="2078">
          <cell r="DL2078" t="str">
            <v>060104C18</v>
          </cell>
        </row>
        <row r="2079">
          <cell r="DL2079" t="str">
            <v>060104C19</v>
          </cell>
        </row>
        <row r="2080">
          <cell r="DL2080" t="str">
            <v>060105C01</v>
          </cell>
        </row>
        <row r="2081">
          <cell r="DL2081" t="str">
            <v>060105C02</v>
          </cell>
        </row>
        <row r="2082">
          <cell r="DL2082" t="str">
            <v>060105C03</v>
          </cell>
        </row>
        <row r="2083">
          <cell r="DL2083" t="str">
            <v>060105C04</v>
          </cell>
        </row>
        <row r="2084">
          <cell r="DL2084" t="str">
            <v>060105C05</v>
          </cell>
        </row>
        <row r="2085">
          <cell r="DL2085" t="str">
            <v>060105C06</v>
          </cell>
        </row>
        <row r="2086">
          <cell r="DL2086" t="str">
            <v>060105C07</v>
          </cell>
        </row>
        <row r="2087">
          <cell r="DL2087" t="str">
            <v>060105C08</v>
          </cell>
        </row>
        <row r="2088">
          <cell r="DL2088" t="str">
            <v>060105C09</v>
          </cell>
        </row>
        <row r="2089">
          <cell r="DL2089" t="str">
            <v>060105C10</v>
          </cell>
        </row>
        <row r="2090">
          <cell r="DL2090" t="str">
            <v>060105C11</v>
          </cell>
        </row>
        <row r="2091">
          <cell r="DL2091" t="str">
            <v>060105C12</v>
          </cell>
        </row>
        <row r="2092">
          <cell r="DL2092" t="str">
            <v>060105C13</v>
          </cell>
        </row>
        <row r="2093">
          <cell r="DL2093" t="str">
            <v>060105C14</v>
          </cell>
        </row>
        <row r="2094">
          <cell r="DL2094" t="str">
            <v>060105C15</v>
          </cell>
        </row>
        <row r="2095">
          <cell r="DL2095" t="str">
            <v>060105C16</v>
          </cell>
        </row>
        <row r="2096">
          <cell r="DL2096" t="str">
            <v>060105C17</v>
          </cell>
        </row>
        <row r="2097">
          <cell r="DL2097" t="str">
            <v>060105C18</v>
          </cell>
        </row>
        <row r="2098">
          <cell r="DL2098" t="str">
            <v>060105C19</v>
          </cell>
        </row>
        <row r="2099">
          <cell r="DL2099" t="str">
            <v>060106C01</v>
          </cell>
        </row>
        <row r="2100">
          <cell r="DL2100" t="str">
            <v>060106C02</v>
          </cell>
        </row>
        <row r="2101">
          <cell r="DL2101" t="str">
            <v>060106C03</v>
          </cell>
        </row>
        <row r="2102">
          <cell r="DL2102" t="str">
            <v>060106C04</v>
          </cell>
        </row>
        <row r="2103">
          <cell r="DL2103" t="str">
            <v>060106C05</v>
          </cell>
        </row>
        <row r="2104">
          <cell r="DL2104" t="str">
            <v>060106C06</v>
          </cell>
        </row>
        <row r="2105">
          <cell r="DL2105" t="str">
            <v>060106C07</v>
          </cell>
        </row>
        <row r="2106">
          <cell r="DL2106" t="str">
            <v>060106C08</v>
          </cell>
        </row>
        <row r="2107">
          <cell r="DL2107" t="str">
            <v>060106C09</v>
          </cell>
        </row>
        <row r="2108">
          <cell r="DL2108" t="str">
            <v>060106C10</v>
          </cell>
        </row>
        <row r="2109">
          <cell r="DL2109" t="str">
            <v>060106C11</v>
          </cell>
        </row>
        <row r="2110">
          <cell r="DL2110" t="str">
            <v>060106C12</v>
          </cell>
        </row>
        <row r="2111">
          <cell r="DL2111" t="str">
            <v>060106C13</v>
          </cell>
        </row>
        <row r="2112">
          <cell r="DL2112" t="str">
            <v>060106C14</v>
          </cell>
        </row>
        <row r="2113">
          <cell r="DL2113" t="str">
            <v>060106C15</v>
          </cell>
        </row>
        <row r="2114">
          <cell r="DL2114" t="str">
            <v>060106C16</v>
          </cell>
        </row>
        <row r="2115">
          <cell r="DL2115" t="str">
            <v>060106C17</v>
          </cell>
        </row>
        <row r="2116">
          <cell r="DL2116" t="str">
            <v>060106C18</v>
          </cell>
        </row>
        <row r="2117">
          <cell r="DL2117" t="str">
            <v>060106C19</v>
          </cell>
        </row>
        <row r="2118">
          <cell r="DL2118" t="str">
            <v>060107C01</v>
          </cell>
        </row>
        <row r="2119">
          <cell r="DL2119" t="str">
            <v>060107C02</v>
          </cell>
        </row>
        <row r="2120">
          <cell r="DL2120" t="str">
            <v>060107C03</v>
          </cell>
        </row>
        <row r="2121">
          <cell r="DL2121" t="str">
            <v>060107C04</v>
          </cell>
        </row>
        <row r="2122">
          <cell r="DL2122" t="str">
            <v>060107C05</v>
          </cell>
        </row>
        <row r="2123">
          <cell r="DL2123" t="str">
            <v>060107C06</v>
          </cell>
        </row>
        <row r="2124">
          <cell r="DL2124" t="str">
            <v>060107C07</v>
          </cell>
        </row>
        <row r="2125">
          <cell r="DL2125" t="str">
            <v>060107C08</v>
          </cell>
        </row>
        <row r="2126">
          <cell r="DL2126" t="str">
            <v>060107C09</v>
          </cell>
        </row>
        <row r="2127">
          <cell r="DL2127" t="str">
            <v>060107C10</v>
          </cell>
        </row>
        <row r="2128">
          <cell r="DL2128" t="str">
            <v>060107C11</v>
          </cell>
        </row>
        <row r="2129">
          <cell r="DL2129" t="str">
            <v>060107C12</v>
          </cell>
        </row>
        <row r="2130">
          <cell r="DL2130" t="str">
            <v>060107C13</v>
          </cell>
        </row>
        <row r="2131">
          <cell r="DL2131" t="str">
            <v>060107C14</v>
          </cell>
        </row>
        <row r="2132">
          <cell r="DL2132" t="str">
            <v>060107C15</v>
          </cell>
        </row>
        <row r="2133">
          <cell r="DL2133" t="str">
            <v>060107C16</v>
          </cell>
        </row>
        <row r="2134">
          <cell r="DL2134" t="str">
            <v>060107C17</v>
          </cell>
        </row>
        <row r="2135">
          <cell r="DL2135" t="str">
            <v>060107C18</v>
          </cell>
        </row>
        <row r="2136">
          <cell r="DL2136" t="str">
            <v>060107C19</v>
          </cell>
        </row>
        <row r="2137">
          <cell r="DL2137" t="str">
            <v>0605LLL01</v>
          </cell>
        </row>
        <row r="2138">
          <cell r="DL2138" t="str">
            <v>0605LLL02</v>
          </cell>
        </row>
        <row r="2139">
          <cell r="DL2139" t="str">
            <v>0605LLL03</v>
          </cell>
        </row>
        <row r="2140">
          <cell r="DL2140" t="str">
            <v>0605LLL04</v>
          </cell>
        </row>
        <row r="2141">
          <cell r="DL2141" t="str">
            <v>0605LLL05</v>
          </cell>
        </row>
        <row r="2142">
          <cell r="DL2142" t="str">
            <v>0605LLL06</v>
          </cell>
        </row>
        <row r="2143">
          <cell r="DL2143" t="str">
            <v>0605LLL07</v>
          </cell>
        </row>
        <row r="2144">
          <cell r="DL2144" t="str">
            <v>0605LLL08</v>
          </cell>
        </row>
        <row r="2145">
          <cell r="DL2145" t="str">
            <v>0605LLL09</v>
          </cell>
        </row>
        <row r="2146">
          <cell r="DL2146" t="str">
            <v>0605LLL10</v>
          </cell>
        </row>
        <row r="2147">
          <cell r="DL2147" t="str">
            <v>0605LLL11</v>
          </cell>
        </row>
        <row r="2148">
          <cell r="DL2148" t="str">
            <v>0605LLL12</v>
          </cell>
        </row>
        <row r="2149">
          <cell r="DL2149" t="str">
            <v>0605LLL13</v>
          </cell>
        </row>
        <row r="2150">
          <cell r="DL2150" t="str">
            <v>0605LLL14</v>
          </cell>
        </row>
        <row r="2151">
          <cell r="DL2151" t="str">
            <v>0605LLL15</v>
          </cell>
        </row>
        <row r="2152">
          <cell r="DL2152" t="str">
            <v>0605LLL16</v>
          </cell>
        </row>
        <row r="2153">
          <cell r="DL2153" t="str">
            <v>0605LLL17</v>
          </cell>
        </row>
        <row r="2154">
          <cell r="DL2154" t="str">
            <v>0605LLL18</v>
          </cell>
        </row>
        <row r="2155">
          <cell r="DL2155" t="str">
            <v>0605LLL19</v>
          </cell>
        </row>
        <row r="2156">
          <cell r="DL2156" t="str">
            <v>0605LLL01</v>
          </cell>
        </row>
        <row r="2157">
          <cell r="DL2157" t="str">
            <v>0605LLL02</v>
          </cell>
        </row>
        <row r="2158">
          <cell r="DL2158" t="str">
            <v>0605LLL03</v>
          </cell>
        </row>
        <row r="2159">
          <cell r="DL2159" t="str">
            <v>0605LLL04</v>
          </cell>
        </row>
        <row r="2160">
          <cell r="DL2160" t="str">
            <v>0605LLL05</v>
          </cell>
        </row>
        <row r="2161">
          <cell r="DL2161" t="str">
            <v>0605LLL06</v>
          </cell>
        </row>
        <row r="2162">
          <cell r="DL2162" t="str">
            <v>0605LLL07</v>
          </cell>
        </row>
        <row r="2163">
          <cell r="DL2163" t="str">
            <v>0605LLL08</v>
          </cell>
        </row>
        <row r="2164">
          <cell r="DL2164" t="str">
            <v>0605LLL09</v>
          </cell>
        </row>
        <row r="2165">
          <cell r="DL2165" t="str">
            <v>0605LLL10</v>
          </cell>
        </row>
        <row r="2166">
          <cell r="DL2166" t="str">
            <v>0605LLL11</v>
          </cell>
        </row>
        <row r="2167">
          <cell r="DL2167" t="str">
            <v>0605LLL12</v>
          </cell>
        </row>
        <row r="2168">
          <cell r="DL2168" t="str">
            <v>0605LLL13</v>
          </cell>
        </row>
        <row r="2169">
          <cell r="DL2169" t="str">
            <v>0605LLL14</v>
          </cell>
        </row>
        <row r="2170">
          <cell r="DL2170" t="str">
            <v>0605LLL15</v>
          </cell>
        </row>
        <row r="2171">
          <cell r="DL2171" t="str">
            <v>0605LLL16</v>
          </cell>
        </row>
        <row r="2172">
          <cell r="DL2172" t="str">
            <v>0605LLL17</v>
          </cell>
        </row>
        <row r="2173">
          <cell r="DL2173" t="str">
            <v>0605LLL18</v>
          </cell>
        </row>
        <row r="2174">
          <cell r="DL2174" t="str">
            <v>0605LLL19</v>
          </cell>
        </row>
        <row r="2175">
          <cell r="DL2175" t="str">
            <v>0605LLL01</v>
          </cell>
        </row>
        <row r="2176">
          <cell r="DL2176" t="str">
            <v>0605LLL02</v>
          </cell>
        </row>
        <row r="2177">
          <cell r="DL2177" t="str">
            <v>0605LLL03</v>
          </cell>
        </row>
        <row r="2178">
          <cell r="DL2178" t="str">
            <v>0605LLL04</v>
          </cell>
        </row>
        <row r="2179">
          <cell r="DL2179" t="str">
            <v>0605LLL05</v>
          </cell>
        </row>
        <row r="2180">
          <cell r="DL2180" t="str">
            <v>0605LLL06</v>
          </cell>
        </row>
        <row r="2181">
          <cell r="DL2181" t="str">
            <v>0605LLL07</v>
          </cell>
        </row>
        <row r="2182">
          <cell r="DL2182" t="str">
            <v>0605LLL08</v>
          </cell>
        </row>
        <row r="2183">
          <cell r="DL2183" t="str">
            <v>0605LLL09</v>
          </cell>
        </row>
        <row r="2184">
          <cell r="DL2184" t="str">
            <v>0605LLL10</v>
          </cell>
        </row>
        <row r="2185">
          <cell r="DL2185" t="str">
            <v>0605LLL11</v>
          </cell>
        </row>
        <row r="2186">
          <cell r="DL2186" t="str">
            <v>0605LLL12</v>
          </cell>
        </row>
        <row r="2187">
          <cell r="DL2187" t="str">
            <v>0605LLL13</v>
          </cell>
        </row>
        <row r="2188">
          <cell r="DL2188" t="str">
            <v>0605LLL14</v>
          </cell>
        </row>
        <row r="2189">
          <cell r="DL2189" t="str">
            <v>0605LLL15</v>
          </cell>
        </row>
        <row r="2190">
          <cell r="DL2190" t="str">
            <v>0605LLL16</v>
          </cell>
        </row>
        <row r="2191">
          <cell r="DL2191" t="str">
            <v>0605LLL17</v>
          </cell>
        </row>
        <row r="2192">
          <cell r="DL2192" t="str">
            <v>0605LLL18</v>
          </cell>
        </row>
        <row r="2193">
          <cell r="DL2193" t="str">
            <v>0605LLL19</v>
          </cell>
        </row>
        <row r="2194">
          <cell r="DL2194" t="str">
            <v>0605LLL01</v>
          </cell>
        </row>
        <row r="2195">
          <cell r="DL2195" t="str">
            <v>0605LLL02</v>
          </cell>
        </row>
        <row r="2196">
          <cell r="DL2196" t="str">
            <v>0605LLL03</v>
          </cell>
        </row>
        <row r="2197">
          <cell r="DL2197" t="str">
            <v>0605LLL04</v>
          </cell>
        </row>
        <row r="2198">
          <cell r="DL2198" t="str">
            <v>0605LLL05</v>
          </cell>
        </row>
        <row r="2199">
          <cell r="DL2199" t="str">
            <v>0605LLL06</v>
          </cell>
        </row>
        <row r="2200">
          <cell r="DL2200" t="str">
            <v>0605LLL07</v>
          </cell>
        </row>
        <row r="2201">
          <cell r="DL2201" t="str">
            <v>0605LLL08</v>
          </cell>
        </row>
        <row r="2202">
          <cell r="DL2202" t="str">
            <v>0605LLL09</v>
          </cell>
        </row>
        <row r="2203">
          <cell r="DL2203" t="str">
            <v>0605LLL10</v>
          </cell>
        </row>
        <row r="2204">
          <cell r="DL2204" t="str">
            <v>0605LLL11</v>
          </cell>
        </row>
        <row r="2205">
          <cell r="DL2205" t="str">
            <v>0605LLL12</v>
          </cell>
        </row>
        <row r="2206">
          <cell r="DL2206" t="str">
            <v>0605LLL13</v>
          </cell>
        </row>
        <row r="2207">
          <cell r="DL2207" t="str">
            <v>0605LLL14</v>
          </cell>
        </row>
        <row r="2208">
          <cell r="DL2208" t="str">
            <v>0605LLL15</v>
          </cell>
        </row>
        <row r="2209">
          <cell r="DL2209" t="str">
            <v>0605LLL16</v>
          </cell>
        </row>
        <row r="2210">
          <cell r="DL2210" t="str">
            <v>0605LLL17</v>
          </cell>
        </row>
        <row r="2211">
          <cell r="DL2211" t="str">
            <v>0605LLL18</v>
          </cell>
        </row>
        <row r="2212">
          <cell r="DL2212" t="str">
            <v>0605LLL19</v>
          </cell>
        </row>
        <row r="2213">
          <cell r="DL2213" t="str">
            <v>0605LLL01</v>
          </cell>
        </row>
        <row r="2214">
          <cell r="DL2214" t="str">
            <v>0605LLL02</v>
          </cell>
        </row>
        <row r="2215">
          <cell r="DL2215" t="str">
            <v>0605LLL03</v>
          </cell>
        </row>
        <row r="2216">
          <cell r="DL2216" t="str">
            <v>0605LLL04</v>
          </cell>
        </row>
        <row r="2217">
          <cell r="DL2217" t="str">
            <v>0605LLL05</v>
          </cell>
        </row>
        <row r="2218">
          <cell r="DL2218" t="str">
            <v>0605LLL06</v>
          </cell>
        </row>
        <row r="2219">
          <cell r="DL2219" t="str">
            <v>0605LLL07</v>
          </cell>
        </row>
        <row r="2220">
          <cell r="DL2220" t="str">
            <v>0605LLL08</v>
          </cell>
        </row>
        <row r="2221">
          <cell r="DL2221" t="str">
            <v>0605LLL09</v>
          </cell>
        </row>
        <row r="2222">
          <cell r="DL2222" t="str">
            <v>0605LLL10</v>
          </cell>
        </row>
        <row r="2223">
          <cell r="DL2223" t="str">
            <v>0605LLL11</v>
          </cell>
        </row>
        <row r="2224">
          <cell r="DL2224" t="str">
            <v>0605LLL12</v>
          </cell>
        </row>
        <row r="2225">
          <cell r="DL2225" t="str">
            <v>0605LLL13</v>
          </cell>
        </row>
        <row r="2226">
          <cell r="DL2226" t="str">
            <v>0605LLL14</v>
          </cell>
        </row>
        <row r="2227">
          <cell r="DL2227" t="str">
            <v>0605LLL15</v>
          </cell>
        </row>
        <row r="2228">
          <cell r="DL2228" t="str">
            <v>0605LLL16</v>
          </cell>
        </row>
        <row r="2229">
          <cell r="DL2229" t="str">
            <v>0605LLL17</v>
          </cell>
        </row>
        <row r="2230">
          <cell r="DL2230" t="str">
            <v>0605LLL18</v>
          </cell>
        </row>
        <row r="2231">
          <cell r="DL2231" t="str">
            <v>0605LLL19</v>
          </cell>
        </row>
        <row r="2232">
          <cell r="DL2232" t="str">
            <v>0605LLL01</v>
          </cell>
        </row>
        <row r="2233">
          <cell r="DL2233" t="str">
            <v>0605LLL02</v>
          </cell>
        </row>
        <row r="2234">
          <cell r="DL2234" t="str">
            <v>0605LLL03</v>
          </cell>
        </row>
        <row r="2235">
          <cell r="DL2235" t="str">
            <v>0605LLL04</v>
          </cell>
        </row>
        <row r="2236">
          <cell r="DL2236" t="str">
            <v>0605LLL05</v>
          </cell>
        </row>
        <row r="2237">
          <cell r="DL2237" t="str">
            <v>0605LLL06</v>
          </cell>
        </row>
        <row r="2238">
          <cell r="DL2238" t="str">
            <v>0605LLL07</v>
          </cell>
        </row>
        <row r="2239">
          <cell r="DL2239" t="str">
            <v>0605LLL08</v>
          </cell>
        </row>
        <row r="2240">
          <cell r="DL2240" t="str">
            <v>0605LLL09</v>
          </cell>
        </row>
        <row r="2241">
          <cell r="DL2241" t="str">
            <v>0605LLL10</v>
          </cell>
        </row>
        <row r="2242">
          <cell r="DL2242" t="str">
            <v>0605LLL11</v>
          </cell>
        </row>
        <row r="2243">
          <cell r="DL2243" t="str">
            <v>0605LLL12</v>
          </cell>
        </row>
        <row r="2244">
          <cell r="DL2244" t="str">
            <v>0605LLL13</v>
          </cell>
        </row>
        <row r="2245">
          <cell r="DL2245" t="str">
            <v>0605LLL14</v>
          </cell>
        </row>
        <row r="2246">
          <cell r="DL2246" t="str">
            <v>0605LLL15</v>
          </cell>
        </row>
        <row r="2247">
          <cell r="DL2247" t="str">
            <v>0605LLL16</v>
          </cell>
        </row>
        <row r="2248">
          <cell r="DL2248" t="str">
            <v>0605LLL17</v>
          </cell>
        </row>
        <row r="2249">
          <cell r="DL2249" t="str">
            <v>0605LLL18</v>
          </cell>
        </row>
        <row r="2250">
          <cell r="DL2250" t="str">
            <v>0605LLL19</v>
          </cell>
        </row>
        <row r="2251">
          <cell r="DL2251" t="str">
            <v>060206F01</v>
          </cell>
        </row>
        <row r="2252">
          <cell r="DL2252" t="str">
            <v>060206F02</v>
          </cell>
        </row>
        <row r="2253">
          <cell r="DL2253" t="str">
            <v>060206F03</v>
          </cell>
        </row>
        <row r="2254">
          <cell r="DL2254" t="str">
            <v>060206F04</v>
          </cell>
        </row>
        <row r="2255">
          <cell r="DL2255" t="str">
            <v>060206F05</v>
          </cell>
        </row>
        <row r="2256">
          <cell r="DL2256" t="str">
            <v>060206F06</v>
          </cell>
        </row>
        <row r="2257">
          <cell r="DL2257" t="str">
            <v>060206F07</v>
          </cell>
        </row>
        <row r="2258">
          <cell r="DL2258" t="str">
            <v>060206F08</v>
          </cell>
        </row>
        <row r="2259">
          <cell r="DL2259" t="str">
            <v>060206F09</v>
          </cell>
        </row>
        <row r="2260">
          <cell r="DL2260" t="str">
            <v>060206F10</v>
          </cell>
        </row>
        <row r="2261">
          <cell r="DL2261" t="str">
            <v>060206F11</v>
          </cell>
        </row>
        <row r="2262">
          <cell r="DL2262" t="str">
            <v>060206F12</v>
          </cell>
        </row>
        <row r="2263">
          <cell r="DL2263" t="str">
            <v>060206F13</v>
          </cell>
        </row>
        <row r="2264">
          <cell r="DL2264" t="str">
            <v>060206F14</v>
          </cell>
        </row>
        <row r="2265">
          <cell r="DL2265" t="str">
            <v>060206F15</v>
          </cell>
        </row>
        <row r="2266">
          <cell r="DL2266" t="str">
            <v>060206F16</v>
          </cell>
        </row>
        <row r="2267">
          <cell r="DL2267" t="str">
            <v>060206F17</v>
          </cell>
        </row>
        <row r="2268">
          <cell r="DL2268" t="str">
            <v>060206F18</v>
          </cell>
        </row>
        <row r="2269">
          <cell r="DL2269" t="str">
            <v>060206F19</v>
          </cell>
        </row>
        <row r="2270">
          <cell r="DL2270" t="str">
            <v>060206M01</v>
          </cell>
        </row>
        <row r="2271">
          <cell r="DL2271" t="str">
            <v>060206M02</v>
          </cell>
        </row>
        <row r="2272">
          <cell r="DL2272" t="str">
            <v>060206M03</v>
          </cell>
        </row>
        <row r="2273">
          <cell r="DL2273" t="str">
            <v>060206M04</v>
          </cell>
        </row>
        <row r="2274">
          <cell r="DL2274" t="str">
            <v>060206M05</v>
          </cell>
        </row>
        <row r="2275">
          <cell r="DL2275" t="str">
            <v>060206M06</v>
          </cell>
        </row>
        <row r="2276">
          <cell r="DL2276" t="str">
            <v>060206M07</v>
          </cell>
        </row>
        <row r="2277">
          <cell r="DL2277" t="str">
            <v>060206M08</v>
          </cell>
        </row>
        <row r="2278">
          <cell r="DL2278" t="str">
            <v>060206M09</v>
          </cell>
        </row>
        <row r="2279">
          <cell r="DL2279" t="str">
            <v>060206M10</v>
          </cell>
        </row>
        <row r="2280">
          <cell r="DL2280" t="str">
            <v>060206M11</v>
          </cell>
        </row>
        <row r="2281">
          <cell r="DL2281" t="str">
            <v>060206M12</v>
          </cell>
        </row>
        <row r="2282">
          <cell r="DL2282" t="str">
            <v>060206M13</v>
          </cell>
        </row>
        <row r="2283">
          <cell r="DL2283" t="str">
            <v>060206M14</v>
          </cell>
        </row>
        <row r="2284">
          <cell r="DL2284" t="str">
            <v>060206M15</v>
          </cell>
        </row>
        <row r="2285">
          <cell r="DL2285" t="str">
            <v>060206M16</v>
          </cell>
        </row>
        <row r="2286">
          <cell r="DL2286" t="str">
            <v>060206M17</v>
          </cell>
        </row>
        <row r="2287">
          <cell r="DL2287" t="str">
            <v>060206M18</v>
          </cell>
        </row>
        <row r="2288">
          <cell r="DL2288" t="str">
            <v>060206M19</v>
          </cell>
        </row>
        <row r="2289">
          <cell r="DL2289" t="str">
            <v>060207F01</v>
          </cell>
        </row>
        <row r="2290">
          <cell r="DL2290" t="str">
            <v>060207F02</v>
          </cell>
        </row>
        <row r="2291">
          <cell r="DL2291" t="str">
            <v>060207F03</v>
          </cell>
        </row>
        <row r="2292">
          <cell r="DL2292" t="str">
            <v>060207F04</v>
          </cell>
        </row>
        <row r="2293">
          <cell r="DL2293" t="str">
            <v>060207F05</v>
          </cell>
        </row>
        <row r="2294">
          <cell r="DL2294" t="str">
            <v>060207F06</v>
          </cell>
        </row>
        <row r="2295">
          <cell r="DL2295" t="str">
            <v>060207F07</v>
          </cell>
        </row>
        <row r="2296">
          <cell r="DL2296" t="str">
            <v>060207F08</v>
          </cell>
        </row>
        <row r="2297">
          <cell r="DL2297" t="str">
            <v>060207F09</v>
          </cell>
        </row>
        <row r="2298">
          <cell r="DL2298" t="str">
            <v>060207F10</v>
          </cell>
        </row>
        <row r="2299">
          <cell r="DL2299" t="str">
            <v>060207F11</v>
          </cell>
        </row>
        <row r="2300">
          <cell r="DL2300" t="str">
            <v>060207F12</v>
          </cell>
        </row>
        <row r="2301">
          <cell r="DL2301" t="str">
            <v>060207F13</v>
          </cell>
        </row>
        <row r="2302">
          <cell r="DL2302" t="str">
            <v>060207F14</v>
          </cell>
        </row>
        <row r="2303">
          <cell r="DL2303" t="str">
            <v>060207F15</v>
          </cell>
        </row>
        <row r="2304">
          <cell r="DL2304" t="str">
            <v>060207F16</v>
          </cell>
        </row>
        <row r="2305">
          <cell r="DL2305" t="str">
            <v>060207F17</v>
          </cell>
        </row>
        <row r="2306">
          <cell r="DL2306" t="str">
            <v>060207F18</v>
          </cell>
        </row>
        <row r="2307">
          <cell r="DL2307" t="str">
            <v>060207F19</v>
          </cell>
        </row>
        <row r="2308">
          <cell r="DL2308" t="str">
            <v>060207M01</v>
          </cell>
        </row>
        <row r="2309">
          <cell r="DL2309" t="str">
            <v>060207M02</v>
          </cell>
        </row>
        <row r="2310">
          <cell r="DL2310" t="str">
            <v>060207M03</v>
          </cell>
        </row>
        <row r="2311">
          <cell r="DL2311" t="str">
            <v>060207M04</v>
          </cell>
        </row>
        <row r="2312">
          <cell r="DL2312" t="str">
            <v>060207M05</v>
          </cell>
        </row>
        <row r="2313">
          <cell r="DL2313" t="str">
            <v>060207M06</v>
          </cell>
        </row>
        <row r="2314">
          <cell r="DL2314" t="str">
            <v>060207M07</v>
          </cell>
        </row>
        <row r="2315">
          <cell r="DL2315" t="str">
            <v>060207M08</v>
          </cell>
        </row>
        <row r="2316">
          <cell r="DL2316" t="str">
            <v>060207M09</v>
          </cell>
        </row>
        <row r="2317">
          <cell r="DL2317" t="str">
            <v>060207M10</v>
          </cell>
        </row>
        <row r="2318">
          <cell r="DL2318" t="str">
            <v>060207M11</v>
          </cell>
        </row>
        <row r="2319">
          <cell r="DL2319" t="str">
            <v>060207M12</v>
          </cell>
        </row>
        <row r="2320">
          <cell r="DL2320" t="str">
            <v>060207M13</v>
          </cell>
        </row>
        <row r="2321">
          <cell r="DL2321" t="str">
            <v>060207M14</v>
          </cell>
        </row>
        <row r="2322">
          <cell r="DL2322" t="str">
            <v>060207M15</v>
          </cell>
        </row>
        <row r="2323">
          <cell r="DL2323" t="str">
            <v>060207M16</v>
          </cell>
        </row>
        <row r="2324">
          <cell r="DL2324" t="str">
            <v>060207M17</v>
          </cell>
        </row>
        <row r="2325">
          <cell r="DL2325" t="str">
            <v>060207M18</v>
          </cell>
        </row>
        <row r="2326">
          <cell r="DL2326" t="str">
            <v>060207M19</v>
          </cell>
        </row>
        <row r="2327">
          <cell r="DL2327" t="str">
            <v>0603FLL01</v>
          </cell>
        </row>
        <row r="2328">
          <cell r="DL2328" t="str">
            <v>0603FLL02</v>
          </cell>
        </row>
        <row r="2329">
          <cell r="DL2329" t="str">
            <v>0603FLL03</v>
          </cell>
        </row>
        <row r="2330">
          <cell r="DL2330" t="str">
            <v>0603FLL04</v>
          </cell>
        </row>
        <row r="2331">
          <cell r="DL2331" t="str">
            <v>0603FLL05</v>
          </cell>
        </row>
        <row r="2332">
          <cell r="DL2332" t="str">
            <v>0603FLL06</v>
          </cell>
        </row>
        <row r="2333">
          <cell r="DL2333" t="str">
            <v>0603FLL07</v>
          </cell>
        </row>
        <row r="2334">
          <cell r="DL2334" t="str">
            <v>0603FLL08</v>
          </cell>
        </row>
        <row r="2335">
          <cell r="DL2335" t="str">
            <v>0603FLL09</v>
          </cell>
        </row>
        <row r="2336">
          <cell r="DL2336" t="str">
            <v>0603FLL10</v>
          </cell>
        </row>
        <row r="2337">
          <cell r="DL2337" t="str">
            <v>0603FLL11</v>
          </cell>
        </row>
        <row r="2338">
          <cell r="DL2338" t="str">
            <v>0603FLL12</v>
          </cell>
        </row>
        <row r="2339">
          <cell r="DL2339" t="str">
            <v>0603FLL13</v>
          </cell>
        </row>
        <row r="2340">
          <cell r="DL2340" t="str">
            <v>0603FLL14</v>
          </cell>
        </row>
        <row r="2341">
          <cell r="DL2341" t="str">
            <v>0603FLL15</v>
          </cell>
        </row>
        <row r="2342">
          <cell r="DL2342" t="str">
            <v>0603FLL16</v>
          </cell>
        </row>
        <row r="2343">
          <cell r="DL2343" t="str">
            <v>0603FLL17</v>
          </cell>
        </row>
        <row r="2344">
          <cell r="DL2344" t="str">
            <v>0603FLL18</v>
          </cell>
        </row>
        <row r="2345">
          <cell r="DL2345" t="str">
            <v>0603FLL19</v>
          </cell>
        </row>
        <row r="2346">
          <cell r="DL2346" t="str">
            <v>0604BLL01</v>
          </cell>
        </row>
        <row r="2347">
          <cell r="DL2347" t="str">
            <v>0604BLL02</v>
          </cell>
        </row>
        <row r="2348">
          <cell r="DL2348" t="str">
            <v>0604BLL03</v>
          </cell>
        </row>
        <row r="2349">
          <cell r="DL2349" t="str">
            <v>0604BLL04</v>
          </cell>
        </row>
        <row r="2350">
          <cell r="DL2350" t="str">
            <v>0604BLL05</v>
          </cell>
        </row>
        <row r="2351">
          <cell r="DL2351" t="str">
            <v>0604BLL06</v>
          </cell>
        </row>
        <row r="2352">
          <cell r="DL2352" t="str">
            <v>0604BLL07</v>
          </cell>
        </row>
        <row r="2353">
          <cell r="DL2353" t="str">
            <v>0604BLL08</v>
          </cell>
        </row>
        <row r="2354">
          <cell r="DL2354" t="str">
            <v>0604BLL09</v>
          </cell>
        </row>
        <row r="2355">
          <cell r="DL2355" t="str">
            <v>0604BLL10</v>
          </cell>
        </row>
        <row r="2356">
          <cell r="DL2356" t="str">
            <v>0604BLL11</v>
          </cell>
        </row>
        <row r="2357">
          <cell r="DL2357" t="str">
            <v>0604BLL12</v>
          </cell>
        </row>
        <row r="2358">
          <cell r="DL2358" t="str">
            <v>0604BLL13</v>
          </cell>
        </row>
        <row r="2359">
          <cell r="DL2359" t="str">
            <v>0604BLL14</v>
          </cell>
        </row>
        <row r="2360">
          <cell r="DL2360" t="str">
            <v>0604BLL15</v>
          </cell>
        </row>
        <row r="2361">
          <cell r="DL2361" t="str">
            <v>0604BLL16</v>
          </cell>
        </row>
        <row r="2362">
          <cell r="DL2362" t="str">
            <v>0604BLL17</v>
          </cell>
        </row>
        <row r="2363">
          <cell r="DL2363" t="str">
            <v>0604BLL18</v>
          </cell>
        </row>
        <row r="2364">
          <cell r="DL2364" t="str">
            <v>0604BLL19</v>
          </cell>
        </row>
        <row r="2365">
          <cell r="DL2365" t="str">
            <v>0605H0101</v>
          </cell>
        </row>
        <row r="2366">
          <cell r="DL2366" t="str">
            <v>0605H0102</v>
          </cell>
        </row>
        <row r="2367">
          <cell r="DL2367" t="str">
            <v>0605H0103</v>
          </cell>
        </row>
        <row r="2368">
          <cell r="DL2368" t="str">
            <v>0605H0104</v>
          </cell>
        </row>
        <row r="2369">
          <cell r="DL2369" t="str">
            <v>0605H0105</v>
          </cell>
        </row>
        <row r="2370">
          <cell r="DL2370" t="str">
            <v>0605H0106</v>
          </cell>
        </row>
        <row r="2371">
          <cell r="DL2371" t="str">
            <v>0605H0107</v>
          </cell>
        </row>
        <row r="2372">
          <cell r="DL2372" t="str">
            <v>0605H0108</v>
          </cell>
        </row>
        <row r="2373">
          <cell r="DL2373" t="str">
            <v>0605H0109</v>
          </cell>
        </row>
        <row r="2374">
          <cell r="DL2374" t="str">
            <v>0605H0110</v>
          </cell>
        </row>
        <row r="2375">
          <cell r="DL2375" t="str">
            <v>0605H0111</v>
          </cell>
        </row>
        <row r="2376">
          <cell r="DL2376" t="str">
            <v>0605H0112</v>
          </cell>
        </row>
        <row r="2377">
          <cell r="DL2377" t="str">
            <v>0605H0113</v>
          </cell>
        </row>
        <row r="2378">
          <cell r="DL2378" t="str">
            <v>0605H0114</v>
          </cell>
        </row>
        <row r="2379">
          <cell r="DL2379" t="str">
            <v>0605H0115</v>
          </cell>
        </row>
        <row r="2380">
          <cell r="DL2380" t="str">
            <v>0605H0116</v>
          </cell>
        </row>
        <row r="2381">
          <cell r="DL2381" t="str">
            <v>0605H0117</v>
          </cell>
        </row>
        <row r="2382">
          <cell r="DL2382" t="str">
            <v>0605H0118</v>
          </cell>
        </row>
        <row r="2383">
          <cell r="DL2383" t="str">
            <v>0605H0119</v>
          </cell>
        </row>
        <row r="2384">
          <cell r="DL2384" t="str">
            <v>0605H0201</v>
          </cell>
        </row>
        <row r="2385">
          <cell r="DL2385" t="str">
            <v>0605H0202</v>
          </cell>
        </row>
        <row r="2386">
          <cell r="DL2386" t="str">
            <v>0605H0203</v>
          </cell>
        </row>
        <row r="2387">
          <cell r="DL2387" t="str">
            <v>0605H0204</v>
          </cell>
        </row>
        <row r="2388">
          <cell r="DL2388" t="str">
            <v>0605H0205</v>
          </cell>
        </row>
        <row r="2389">
          <cell r="DL2389" t="str">
            <v>0605H0206</v>
          </cell>
        </row>
        <row r="2390">
          <cell r="DL2390" t="str">
            <v>0605H0207</v>
          </cell>
        </row>
        <row r="2391">
          <cell r="DL2391" t="str">
            <v>0605H0208</v>
          </cell>
        </row>
        <row r="2392">
          <cell r="DL2392" t="str">
            <v>0605H0209</v>
          </cell>
        </row>
        <row r="2393">
          <cell r="DL2393" t="str">
            <v>0605H0210</v>
          </cell>
        </row>
        <row r="2394">
          <cell r="DL2394" t="str">
            <v>0605H0211</v>
          </cell>
        </row>
        <row r="2395">
          <cell r="DL2395" t="str">
            <v>0605H0212</v>
          </cell>
        </row>
        <row r="2396">
          <cell r="DL2396" t="str">
            <v>0605H0213</v>
          </cell>
        </row>
        <row r="2397">
          <cell r="DL2397" t="str">
            <v>0605H0214</v>
          </cell>
        </row>
        <row r="2398">
          <cell r="DL2398" t="str">
            <v>0605H0215</v>
          </cell>
        </row>
        <row r="2399">
          <cell r="DL2399" t="str">
            <v>0605H0216</v>
          </cell>
        </row>
        <row r="2400">
          <cell r="DL2400" t="str">
            <v>0605H0217</v>
          </cell>
        </row>
        <row r="2401">
          <cell r="DL2401" t="str">
            <v>0605H0218</v>
          </cell>
        </row>
        <row r="2402">
          <cell r="DL2402" t="str">
            <v>0605H0219</v>
          </cell>
        </row>
        <row r="2403">
          <cell r="DL2403" t="str">
            <v>06KIKLLKI</v>
          </cell>
        </row>
        <row r="2404">
          <cell r="DL2404" t="str">
            <v>070101C01</v>
          </cell>
        </row>
        <row r="2405">
          <cell r="DL2405" t="str">
            <v>070101C02</v>
          </cell>
        </row>
        <row r="2406">
          <cell r="DL2406" t="str">
            <v>070101C03</v>
          </cell>
        </row>
        <row r="2407">
          <cell r="DL2407" t="str">
            <v>070101C04</v>
          </cell>
        </row>
        <row r="2408">
          <cell r="DL2408" t="str">
            <v>070101C05</v>
          </cell>
        </row>
        <row r="2409">
          <cell r="DL2409" t="str">
            <v>070101C06</v>
          </cell>
        </row>
        <row r="2410">
          <cell r="DL2410" t="str">
            <v>070101C07</v>
          </cell>
        </row>
        <row r="2411">
          <cell r="DL2411" t="str">
            <v>070101C08</v>
          </cell>
        </row>
        <row r="2412">
          <cell r="DL2412" t="str">
            <v>070101C09</v>
          </cell>
        </row>
        <row r="2413">
          <cell r="DL2413" t="str">
            <v>070101C10</v>
          </cell>
        </row>
        <row r="2414">
          <cell r="DL2414" t="str">
            <v>070101C11</v>
          </cell>
        </row>
        <row r="2415">
          <cell r="DL2415" t="str">
            <v>070101C12</v>
          </cell>
        </row>
        <row r="2416">
          <cell r="DL2416" t="str">
            <v>070101C13</v>
          </cell>
        </row>
        <row r="2417">
          <cell r="DL2417" t="str">
            <v>070101C14</v>
          </cell>
        </row>
        <row r="2418">
          <cell r="DL2418" t="str">
            <v>070101C15</v>
          </cell>
        </row>
        <row r="2419">
          <cell r="DL2419" t="str">
            <v>070101C16</v>
          </cell>
        </row>
        <row r="2420">
          <cell r="DL2420" t="str">
            <v>070101C17</v>
          </cell>
        </row>
        <row r="2421">
          <cell r="DL2421" t="str">
            <v>070101C18</v>
          </cell>
        </row>
        <row r="2422">
          <cell r="DL2422" t="str">
            <v>070101C19</v>
          </cell>
        </row>
        <row r="2423">
          <cell r="DL2423" t="str">
            <v>070102C01</v>
          </cell>
        </row>
        <row r="2424">
          <cell r="DL2424" t="str">
            <v>070102C02</v>
          </cell>
        </row>
        <row r="2425">
          <cell r="DL2425" t="str">
            <v>070102C03</v>
          </cell>
        </row>
        <row r="2426">
          <cell r="DL2426" t="str">
            <v>070102C04</v>
          </cell>
        </row>
        <row r="2427">
          <cell r="DL2427" t="str">
            <v>070102C05</v>
          </cell>
        </row>
        <row r="2428">
          <cell r="DL2428" t="str">
            <v>070102C06</v>
          </cell>
        </row>
        <row r="2429">
          <cell r="DL2429" t="str">
            <v>070102C07</v>
          </cell>
        </row>
        <row r="2430">
          <cell r="DL2430" t="str">
            <v>070102C08</v>
          </cell>
        </row>
        <row r="2431">
          <cell r="DL2431" t="str">
            <v>070102C09</v>
          </cell>
        </row>
        <row r="2432">
          <cell r="DL2432" t="str">
            <v>070102C10</v>
          </cell>
        </row>
        <row r="2433">
          <cell r="DL2433" t="str">
            <v>070102C11</v>
          </cell>
        </row>
        <row r="2434">
          <cell r="DL2434" t="str">
            <v>070102C12</v>
          </cell>
        </row>
        <row r="2435">
          <cell r="DL2435" t="str">
            <v>070102C13</v>
          </cell>
        </row>
        <row r="2436">
          <cell r="DL2436" t="str">
            <v>070102C14</v>
          </cell>
        </row>
        <row r="2437">
          <cell r="DL2437" t="str">
            <v>070102C15</v>
          </cell>
        </row>
        <row r="2438">
          <cell r="DL2438" t="str">
            <v>070102C16</v>
          </cell>
        </row>
        <row r="2439">
          <cell r="DL2439" t="str">
            <v>070102C17</v>
          </cell>
        </row>
        <row r="2440">
          <cell r="DL2440" t="str">
            <v>070102C18</v>
          </cell>
        </row>
        <row r="2441">
          <cell r="DL2441" t="str">
            <v>070102C19</v>
          </cell>
        </row>
        <row r="2442">
          <cell r="DL2442" t="str">
            <v>070103C01</v>
          </cell>
        </row>
        <row r="2443">
          <cell r="DL2443" t="str">
            <v>070103C02</v>
          </cell>
        </row>
        <row r="2444">
          <cell r="DL2444" t="str">
            <v>070103C03</v>
          </cell>
        </row>
        <row r="2445">
          <cell r="DL2445" t="str">
            <v>070103C04</v>
          </cell>
        </row>
        <row r="2446">
          <cell r="DL2446" t="str">
            <v>070103C05</v>
          </cell>
        </row>
        <row r="2447">
          <cell r="DL2447" t="str">
            <v>070103C06</v>
          </cell>
        </row>
        <row r="2448">
          <cell r="DL2448" t="str">
            <v>070103C07</v>
          </cell>
        </row>
        <row r="2449">
          <cell r="DL2449" t="str">
            <v>070103C08</v>
          </cell>
        </row>
        <row r="2450">
          <cell r="DL2450" t="str">
            <v>070103C09</v>
          </cell>
        </row>
        <row r="2451">
          <cell r="DL2451" t="str">
            <v>070103C10</v>
          </cell>
        </row>
        <row r="2452">
          <cell r="DL2452" t="str">
            <v>070103C11</v>
          </cell>
        </row>
        <row r="2453">
          <cell r="DL2453" t="str">
            <v>070103C12</v>
          </cell>
        </row>
        <row r="2454">
          <cell r="DL2454" t="str">
            <v>070103C13</v>
          </cell>
        </row>
        <row r="2455">
          <cell r="DL2455" t="str">
            <v>070103C14</v>
          </cell>
        </row>
        <row r="2456">
          <cell r="DL2456" t="str">
            <v>070103C15</v>
          </cell>
        </row>
        <row r="2457">
          <cell r="DL2457" t="str">
            <v>070103C16</v>
          </cell>
        </row>
        <row r="2458">
          <cell r="DL2458" t="str">
            <v>070103C17</v>
          </cell>
        </row>
        <row r="2459">
          <cell r="DL2459" t="str">
            <v>070103C18</v>
          </cell>
        </row>
        <row r="2460">
          <cell r="DL2460" t="str">
            <v>070103C19</v>
          </cell>
        </row>
        <row r="2461">
          <cell r="DL2461" t="str">
            <v>070104C01</v>
          </cell>
        </row>
        <row r="2462">
          <cell r="DL2462" t="str">
            <v>070104C02</v>
          </cell>
        </row>
        <row r="2463">
          <cell r="DL2463" t="str">
            <v>070104C03</v>
          </cell>
        </row>
        <row r="2464">
          <cell r="DL2464" t="str">
            <v>070104C04</v>
          </cell>
        </row>
        <row r="2465">
          <cell r="DL2465" t="str">
            <v>070104C05</v>
          </cell>
        </row>
        <row r="2466">
          <cell r="DL2466" t="str">
            <v>070104C06</v>
          </cell>
        </row>
        <row r="2467">
          <cell r="DL2467" t="str">
            <v>070104C07</v>
          </cell>
        </row>
        <row r="2468">
          <cell r="DL2468" t="str">
            <v>070104C08</v>
          </cell>
        </row>
        <row r="2469">
          <cell r="DL2469" t="str">
            <v>070104C09</v>
          </cell>
        </row>
        <row r="2470">
          <cell r="DL2470" t="str">
            <v>070104C10</v>
          </cell>
        </row>
        <row r="2471">
          <cell r="DL2471" t="str">
            <v>070104C11</v>
          </cell>
        </row>
        <row r="2472">
          <cell r="DL2472" t="str">
            <v>070104C12</v>
          </cell>
        </row>
        <row r="2473">
          <cell r="DL2473" t="str">
            <v>070104C13</v>
          </cell>
        </row>
        <row r="2474">
          <cell r="DL2474" t="str">
            <v>070104C14</v>
          </cell>
        </row>
        <row r="2475">
          <cell r="DL2475" t="str">
            <v>070104C15</v>
          </cell>
        </row>
        <row r="2476">
          <cell r="DL2476" t="str">
            <v>070104C16</v>
          </cell>
        </row>
        <row r="2477">
          <cell r="DL2477" t="str">
            <v>070104C17</v>
          </cell>
        </row>
        <row r="2478">
          <cell r="DL2478" t="str">
            <v>070104C18</v>
          </cell>
        </row>
        <row r="2479">
          <cell r="DL2479" t="str">
            <v>070104C19</v>
          </cell>
        </row>
        <row r="2480">
          <cell r="DL2480" t="str">
            <v>070105C01</v>
          </cell>
        </row>
        <row r="2481">
          <cell r="DL2481" t="str">
            <v>070105C02</v>
          </cell>
        </row>
        <row r="2482">
          <cell r="DL2482" t="str">
            <v>070105C03</v>
          </cell>
        </row>
        <row r="2483">
          <cell r="DL2483" t="str">
            <v>070105C04</v>
          </cell>
        </row>
        <row r="2484">
          <cell r="DL2484" t="str">
            <v>070105C05</v>
          </cell>
        </row>
        <row r="2485">
          <cell r="DL2485" t="str">
            <v>070105C06</v>
          </cell>
        </row>
        <row r="2486">
          <cell r="DL2486" t="str">
            <v>070105C07</v>
          </cell>
        </row>
        <row r="2487">
          <cell r="DL2487" t="str">
            <v>070105C08</v>
          </cell>
        </row>
        <row r="2488">
          <cell r="DL2488" t="str">
            <v>070105C09</v>
          </cell>
        </row>
        <row r="2489">
          <cell r="DL2489" t="str">
            <v>070105C10</v>
          </cell>
        </row>
        <row r="2490">
          <cell r="DL2490" t="str">
            <v>070105C11</v>
          </cell>
        </row>
        <row r="2491">
          <cell r="DL2491" t="str">
            <v>070105C12</v>
          </cell>
        </row>
        <row r="2492">
          <cell r="DL2492" t="str">
            <v>070105C13</v>
          </cell>
        </row>
        <row r="2493">
          <cell r="DL2493" t="str">
            <v>070105C14</v>
          </cell>
        </row>
        <row r="2494">
          <cell r="DL2494" t="str">
            <v>070105C15</v>
          </cell>
        </row>
        <row r="2495">
          <cell r="DL2495" t="str">
            <v>070105C16</v>
          </cell>
        </row>
        <row r="2496">
          <cell r="DL2496" t="str">
            <v>070105C17</v>
          </cell>
        </row>
        <row r="2497">
          <cell r="DL2497" t="str">
            <v>070105C18</v>
          </cell>
        </row>
        <row r="2498">
          <cell r="DL2498" t="str">
            <v>070105C19</v>
          </cell>
        </row>
        <row r="2499">
          <cell r="DL2499" t="str">
            <v>070106C01</v>
          </cell>
        </row>
        <row r="2500">
          <cell r="DL2500" t="str">
            <v>070106C02</v>
          </cell>
        </row>
        <row r="2501">
          <cell r="DL2501" t="str">
            <v>070106C03</v>
          </cell>
        </row>
        <row r="2502">
          <cell r="DL2502" t="str">
            <v>070106C04</v>
          </cell>
        </row>
        <row r="2503">
          <cell r="DL2503" t="str">
            <v>070106C05</v>
          </cell>
        </row>
        <row r="2504">
          <cell r="DL2504" t="str">
            <v>070106C06</v>
          </cell>
        </row>
        <row r="2505">
          <cell r="DL2505" t="str">
            <v>070106C07</v>
          </cell>
        </row>
        <row r="2506">
          <cell r="DL2506" t="str">
            <v>070106C08</v>
          </cell>
        </row>
        <row r="2507">
          <cell r="DL2507" t="str">
            <v>070106C09</v>
          </cell>
        </row>
        <row r="2508">
          <cell r="DL2508" t="str">
            <v>070106C10</v>
          </cell>
        </row>
        <row r="2509">
          <cell r="DL2509" t="str">
            <v>070106C11</v>
          </cell>
        </row>
        <row r="2510">
          <cell r="DL2510" t="str">
            <v>070106C12</v>
          </cell>
        </row>
        <row r="2511">
          <cell r="DL2511" t="str">
            <v>070106C13</v>
          </cell>
        </row>
        <row r="2512">
          <cell r="DL2512" t="str">
            <v>070106C14</v>
          </cell>
        </row>
        <row r="2513">
          <cell r="DL2513" t="str">
            <v>070106C15</v>
          </cell>
        </row>
        <row r="2514">
          <cell r="DL2514" t="str">
            <v>070106C16</v>
          </cell>
        </row>
        <row r="2515">
          <cell r="DL2515" t="str">
            <v>070106C17</v>
          </cell>
        </row>
        <row r="2516">
          <cell r="DL2516" t="str">
            <v>070106C18</v>
          </cell>
        </row>
        <row r="2517">
          <cell r="DL2517" t="str">
            <v>070106C19</v>
          </cell>
        </row>
        <row r="2518">
          <cell r="DL2518" t="str">
            <v>070107C01</v>
          </cell>
        </row>
        <row r="2519">
          <cell r="DL2519" t="str">
            <v>070107C02</v>
          </cell>
        </row>
        <row r="2520">
          <cell r="DL2520" t="str">
            <v>070107C03</v>
          </cell>
        </row>
        <row r="2521">
          <cell r="DL2521" t="str">
            <v>070107C04</v>
          </cell>
        </row>
        <row r="2522">
          <cell r="DL2522" t="str">
            <v>070107C05</v>
          </cell>
        </row>
        <row r="2523">
          <cell r="DL2523" t="str">
            <v>070107C06</v>
          </cell>
        </row>
        <row r="2524">
          <cell r="DL2524" t="str">
            <v>070107C07</v>
          </cell>
        </row>
        <row r="2525">
          <cell r="DL2525" t="str">
            <v>070107C08</v>
          </cell>
        </row>
        <row r="2526">
          <cell r="DL2526" t="str">
            <v>070107C09</v>
          </cell>
        </row>
        <row r="2527">
          <cell r="DL2527" t="str">
            <v>070107C10</v>
          </cell>
        </row>
        <row r="2528">
          <cell r="DL2528" t="str">
            <v>070107C11</v>
          </cell>
        </row>
        <row r="2529">
          <cell r="DL2529" t="str">
            <v>070107C12</v>
          </cell>
        </row>
        <row r="2530">
          <cell r="DL2530" t="str">
            <v>070107C13</v>
          </cell>
        </row>
        <row r="2531">
          <cell r="DL2531" t="str">
            <v>070107C14</v>
          </cell>
        </row>
        <row r="2532">
          <cell r="DL2532" t="str">
            <v>070107C15</v>
          </cell>
        </row>
        <row r="2533">
          <cell r="DL2533" t="str">
            <v>070107C16</v>
          </cell>
        </row>
        <row r="2534">
          <cell r="DL2534" t="str">
            <v>070107C17</v>
          </cell>
        </row>
        <row r="2535">
          <cell r="DL2535" t="str">
            <v>070107C18</v>
          </cell>
        </row>
        <row r="2536">
          <cell r="DL2536" t="str">
            <v>070107C19</v>
          </cell>
        </row>
        <row r="2537">
          <cell r="DL2537" t="str">
            <v>0705LLL01</v>
          </cell>
        </row>
        <row r="2538">
          <cell r="DL2538" t="str">
            <v>0705LLL02</v>
          </cell>
        </row>
        <row r="2539">
          <cell r="DL2539" t="str">
            <v>0705LLL03</v>
          </cell>
        </row>
        <row r="2540">
          <cell r="DL2540" t="str">
            <v>0705LLL04</v>
          </cell>
        </row>
        <row r="2541">
          <cell r="DL2541" t="str">
            <v>0705LLL05</v>
          </cell>
        </row>
        <row r="2542">
          <cell r="DL2542" t="str">
            <v>0705LLL06</v>
          </cell>
        </row>
        <row r="2543">
          <cell r="DL2543" t="str">
            <v>0705LLL07</v>
          </cell>
        </row>
        <row r="2544">
          <cell r="DL2544" t="str">
            <v>0705LLL08</v>
          </cell>
        </row>
        <row r="2545">
          <cell r="DL2545" t="str">
            <v>0705LLL09</v>
          </cell>
        </row>
        <row r="2546">
          <cell r="DL2546" t="str">
            <v>0705LLL10</v>
          </cell>
        </row>
        <row r="2547">
          <cell r="DL2547" t="str">
            <v>0705LLL11</v>
          </cell>
        </row>
        <row r="2548">
          <cell r="DL2548" t="str">
            <v>0705LLL12</v>
          </cell>
        </row>
        <row r="2549">
          <cell r="DL2549" t="str">
            <v>0705LLL13</v>
          </cell>
        </row>
        <row r="2550">
          <cell r="DL2550" t="str">
            <v>0705LLL14</v>
          </cell>
        </row>
        <row r="2551">
          <cell r="DL2551" t="str">
            <v>0705LLL15</v>
          </cell>
        </row>
        <row r="2552">
          <cell r="DL2552" t="str">
            <v>0705LLL16</v>
          </cell>
        </row>
        <row r="2553">
          <cell r="DL2553" t="str">
            <v>0705LLL17</v>
          </cell>
        </row>
        <row r="2554">
          <cell r="DL2554" t="str">
            <v>0705LLL18</v>
          </cell>
        </row>
        <row r="2555">
          <cell r="DL2555" t="str">
            <v>0705LLL19</v>
          </cell>
        </row>
        <row r="2556">
          <cell r="DL2556" t="str">
            <v>0705LLL01</v>
          </cell>
        </row>
        <row r="2557">
          <cell r="DL2557" t="str">
            <v>0705LLL02</v>
          </cell>
        </row>
        <row r="2558">
          <cell r="DL2558" t="str">
            <v>0705LLL03</v>
          </cell>
        </row>
        <row r="2559">
          <cell r="DL2559" t="str">
            <v>0705LLL04</v>
          </cell>
        </row>
        <row r="2560">
          <cell r="DL2560" t="str">
            <v>0705LLL05</v>
          </cell>
        </row>
        <row r="2561">
          <cell r="DL2561" t="str">
            <v>0705LLL06</v>
          </cell>
        </row>
        <row r="2562">
          <cell r="DL2562" t="str">
            <v>0705LLL07</v>
          </cell>
        </row>
        <row r="2563">
          <cell r="DL2563" t="str">
            <v>0705LLL08</v>
          </cell>
        </row>
        <row r="2564">
          <cell r="DL2564" t="str">
            <v>0705LLL09</v>
          </cell>
        </row>
        <row r="2565">
          <cell r="DL2565" t="str">
            <v>0705LLL10</v>
          </cell>
        </row>
        <row r="2566">
          <cell r="DL2566" t="str">
            <v>0705LLL11</v>
          </cell>
        </row>
        <row r="2567">
          <cell r="DL2567" t="str">
            <v>0705LLL12</v>
          </cell>
        </row>
        <row r="2568">
          <cell r="DL2568" t="str">
            <v>0705LLL13</v>
          </cell>
        </row>
        <row r="2569">
          <cell r="DL2569" t="str">
            <v>0705LLL14</v>
          </cell>
        </row>
        <row r="2570">
          <cell r="DL2570" t="str">
            <v>0705LLL15</v>
          </cell>
        </row>
        <row r="2571">
          <cell r="DL2571" t="str">
            <v>0705LLL16</v>
          </cell>
        </row>
        <row r="2572">
          <cell r="DL2572" t="str">
            <v>0705LLL17</v>
          </cell>
        </row>
        <row r="2573">
          <cell r="DL2573" t="str">
            <v>0705LLL18</v>
          </cell>
        </row>
        <row r="2574">
          <cell r="DL2574" t="str">
            <v>0705LLL19</v>
          </cell>
        </row>
        <row r="2575">
          <cell r="DL2575" t="str">
            <v>0705LLL01</v>
          </cell>
        </row>
        <row r="2576">
          <cell r="DL2576" t="str">
            <v>0705LLL02</v>
          </cell>
        </row>
        <row r="2577">
          <cell r="DL2577" t="str">
            <v>0705LLL03</v>
          </cell>
        </row>
        <row r="2578">
          <cell r="DL2578" t="str">
            <v>0705LLL04</v>
          </cell>
        </row>
        <row r="2579">
          <cell r="DL2579" t="str">
            <v>0705LLL05</v>
          </cell>
        </row>
        <row r="2580">
          <cell r="DL2580" t="str">
            <v>0705LLL06</v>
          </cell>
        </row>
        <row r="2581">
          <cell r="DL2581" t="str">
            <v>0705LLL07</v>
          </cell>
        </row>
        <row r="2582">
          <cell r="DL2582" t="str">
            <v>0705LLL08</v>
          </cell>
        </row>
        <row r="2583">
          <cell r="DL2583" t="str">
            <v>0705LLL09</v>
          </cell>
        </row>
        <row r="2584">
          <cell r="DL2584" t="str">
            <v>0705LLL10</v>
          </cell>
        </row>
        <row r="2585">
          <cell r="DL2585" t="str">
            <v>0705LLL11</v>
          </cell>
        </row>
        <row r="2586">
          <cell r="DL2586" t="str">
            <v>0705LLL12</v>
          </cell>
        </row>
        <row r="2587">
          <cell r="DL2587" t="str">
            <v>0705LLL13</v>
          </cell>
        </row>
        <row r="2588">
          <cell r="DL2588" t="str">
            <v>0705LLL14</v>
          </cell>
        </row>
        <row r="2589">
          <cell r="DL2589" t="str">
            <v>0705LLL15</v>
          </cell>
        </row>
        <row r="2590">
          <cell r="DL2590" t="str">
            <v>0705LLL16</v>
          </cell>
        </row>
        <row r="2591">
          <cell r="DL2591" t="str">
            <v>0705LLL17</v>
          </cell>
        </row>
        <row r="2592">
          <cell r="DL2592" t="str">
            <v>0705LLL18</v>
          </cell>
        </row>
        <row r="2593">
          <cell r="DL2593" t="str">
            <v>0705LLL19</v>
          </cell>
        </row>
        <row r="2594">
          <cell r="DL2594" t="str">
            <v>0705LLL01</v>
          </cell>
        </row>
        <row r="2595">
          <cell r="DL2595" t="str">
            <v>0705LLL02</v>
          </cell>
        </row>
        <row r="2596">
          <cell r="DL2596" t="str">
            <v>0705LLL03</v>
          </cell>
        </row>
        <row r="2597">
          <cell r="DL2597" t="str">
            <v>0705LLL04</v>
          </cell>
        </row>
        <row r="2598">
          <cell r="DL2598" t="str">
            <v>0705LLL05</v>
          </cell>
        </row>
        <row r="2599">
          <cell r="DL2599" t="str">
            <v>0705LLL06</v>
          </cell>
        </row>
        <row r="2600">
          <cell r="DL2600" t="str">
            <v>0705LLL07</v>
          </cell>
        </row>
        <row r="2601">
          <cell r="DL2601" t="str">
            <v>0705LLL08</v>
          </cell>
        </row>
        <row r="2602">
          <cell r="DL2602" t="str">
            <v>0705LLL09</v>
          </cell>
        </row>
        <row r="2603">
          <cell r="DL2603" t="str">
            <v>0705LLL10</v>
          </cell>
        </row>
        <row r="2604">
          <cell r="DL2604" t="str">
            <v>0705LLL11</v>
          </cell>
        </row>
        <row r="2605">
          <cell r="DL2605" t="str">
            <v>0705LLL12</v>
          </cell>
        </row>
        <row r="2606">
          <cell r="DL2606" t="str">
            <v>0705LLL13</v>
          </cell>
        </row>
        <row r="2607">
          <cell r="DL2607" t="str">
            <v>0705LLL14</v>
          </cell>
        </row>
        <row r="2608">
          <cell r="DL2608" t="str">
            <v>0705LLL15</v>
          </cell>
        </row>
        <row r="2609">
          <cell r="DL2609" t="str">
            <v>0705LLL16</v>
          </cell>
        </row>
        <row r="2610">
          <cell r="DL2610" t="str">
            <v>0705LLL17</v>
          </cell>
        </row>
        <row r="2611">
          <cell r="DL2611" t="str">
            <v>0705LLL18</v>
          </cell>
        </row>
        <row r="2612">
          <cell r="DL2612" t="str">
            <v>0705LLL19</v>
          </cell>
        </row>
        <row r="2613">
          <cell r="DL2613" t="str">
            <v>0705LLL01</v>
          </cell>
        </row>
        <row r="2614">
          <cell r="DL2614" t="str">
            <v>0705LLL02</v>
          </cell>
        </row>
        <row r="2615">
          <cell r="DL2615" t="str">
            <v>0705LLL03</v>
          </cell>
        </row>
        <row r="2616">
          <cell r="DL2616" t="str">
            <v>0705LLL04</v>
          </cell>
        </row>
        <row r="2617">
          <cell r="DL2617" t="str">
            <v>0705LLL05</v>
          </cell>
        </row>
        <row r="2618">
          <cell r="DL2618" t="str">
            <v>0705LLL06</v>
          </cell>
        </row>
        <row r="2619">
          <cell r="DL2619" t="str">
            <v>0705LLL07</v>
          </cell>
        </row>
        <row r="2620">
          <cell r="DL2620" t="str">
            <v>0705LLL08</v>
          </cell>
        </row>
        <row r="2621">
          <cell r="DL2621" t="str">
            <v>0705LLL09</v>
          </cell>
        </row>
        <row r="2622">
          <cell r="DL2622" t="str">
            <v>0705LLL10</v>
          </cell>
        </row>
        <row r="2623">
          <cell r="DL2623" t="str">
            <v>0705LLL11</v>
          </cell>
        </row>
        <row r="2624">
          <cell r="DL2624" t="str">
            <v>0705LLL12</v>
          </cell>
        </row>
        <row r="2625">
          <cell r="DL2625" t="str">
            <v>0705LLL13</v>
          </cell>
        </row>
        <row r="2626">
          <cell r="DL2626" t="str">
            <v>0705LLL14</v>
          </cell>
        </row>
        <row r="2627">
          <cell r="DL2627" t="str">
            <v>0705LLL15</v>
          </cell>
        </row>
        <row r="2628">
          <cell r="DL2628" t="str">
            <v>0705LLL16</v>
          </cell>
        </row>
        <row r="2629">
          <cell r="DL2629" t="str">
            <v>0705LLL17</v>
          </cell>
        </row>
        <row r="2630">
          <cell r="DL2630" t="str">
            <v>0705LLL18</v>
          </cell>
        </row>
        <row r="2631">
          <cell r="DL2631" t="str">
            <v>0705LLL19</v>
          </cell>
        </row>
        <row r="2632">
          <cell r="DL2632" t="str">
            <v>0705LLL01</v>
          </cell>
        </row>
        <row r="2633">
          <cell r="DL2633" t="str">
            <v>0705LLL02</v>
          </cell>
        </row>
        <row r="2634">
          <cell r="DL2634" t="str">
            <v>0705LLL03</v>
          </cell>
        </row>
        <row r="2635">
          <cell r="DL2635" t="str">
            <v>0705LLL04</v>
          </cell>
        </row>
        <row r="2636">
          <cell r="DL2636" t="str">
            <v>0705LLL05</v>
          </cell>
        </row>
        <row r="2637">
          <cell r="DL2637" t="str">
            <v>0705LLL06</v>
          </cell>
        </row>
        <row r="2638">
          <cell r="DL2638" t="str">
            <v>0705LLL07</v>
          </cell>
        </row>
        <row r="2639">
          <cell r="DL2639" t="str">
            <v>0705LLL08</v>
          </cell>
        </row>
        <row r="2640">
          <cell r="DL2640" t="str">
            <v>0705LLL09</v>
          </cell>
        </row>
        <row r="2641">
          <cell r="DL2641" t="str">
            <v>0705LLL10</v>
          </cell>
        </row>
        <row r="2642">
          <cell r="DL2642" t="str">
            <v>0705LLL11</v>
          </cell>
        </row>
        <row r="2643">
          <cell r="DL2643" t="str">
            <v>0705LLL12</v>
          </cell>
        </row>
        <row r="2644">
          <cell r="DL2644" t="str">
            <v>0705LLL13</v>
          </cell>
        </row>
        <row r="2645">
          <cell r="DL2645" t="str">
            <v>0705LLL14</v>
          </cell>
        </row>
        <row r="2646">
          <cell r="DL2646" t="str">
            <v>0705LLL15</v>
          </cell>
        </row>
        <row r="2647">
          <cell r="DL2647" t="str">
            <v>0705LLL16</v>
          </cell>
        </row>
        <row r="2648">
          <cell r="DL2648" t="str">
            <v>0705LLL17</v>
          </cell>
        </row>
        <row r="2649">
          <cell r="DL2649" t="str">
            <v>0705LLL18</v>
          </cell>
        </row>
        <row r="2650">
          <cell r="DL2650" t="str">
            <v>0705LLL19</v>
          </cell>
        </row>
        <row r="2651">
          <cell r="DL2651" t="str">
            <v>070206F01</v>
          </cell>
        </row>
        <row r="2652">
          <cell r="DL2652" t="str">
            <v>070206F02</v>
          </cell>
        </row>
        <row r="2653">
          <cell r="DL2653" t="str">
            <v>070206F03</v>
          </cell>
        </row>
        <row r="2654">
          <cell r="DL2654" t="str">
            <v>070206F04</v>
          </cell>
        </row>
        <row r="2655">
          <cell r="DL2655" t="str">
            <v>070206F05</v>
          </cell>
        </row>
        <row r="2656">
          <cell r="DL2656" t="str">
            <v>070206F06</v>
          </cell>
        </row>
        <row r="2657">
          <cell r="DL2657" t="str">
            <v>070206F07</v>
          </cell>
        </row>
        <row r="2658">
          <cell r="DL2658" t="str">
            <v>070206F08</v>
          </cell>
        </row>
        <row r="2659">
          <cell r="DL2659" t="str">
            <v>070206F09</v>
          </cell>
        </row>
        <row r="2660">
          <cell r="DL2660" t="str">
            <v>070206F10</v>
          </cell>
        </row>
        <row r="2661">
          <cell r="DL2661" t="str">
            <v>070206F11</v>
          </cell>
        </row>
        <row r="2662">
          <cell r="DL2662" t="str">
            <v>070206F12</v>
          </cell>
        </row>
        <row r="2663">
          <cell r="DL2663" t="str">
            <v>070206F13</v>
          </cell>
        </row>
        <row r="2664">
          <cell r="DL2664" t="str">
            <v>070206F14</v>
          </cell>
        </row>
        <row r="2665">
          <cell r="DL2665" t="str">
            <v>070206F15</v>
          </cell>
        </row>
        <row r="2666">
          <cell r="DL2666" t="str">
            <v>070206F16</v>
          </cell>
        </row>
        <row r="2667">
          <cell r="DL2667" t="str">
            <v>070206F17</v>
          </cell>
        </row>
        <row r="2668">
          <cell r="DL2668" t="str">
            <v>070206F18</v>
          </cell>
        </row>
        <row r="2669">
          <cell r="DL2669" t="str">
            <v>070206F19</v>
          </cell>
        </row>
        <row r="2670">
          <cell r="DL2670" t="str">
            <v>070206M01</v>
          </cell>
        </row>
        <row r="2671">
          <cell r="DL2671" t="str">
            <v>070206M02</v>
          </cell>
        </row>
        <row r="2672">
          <cell r="DL2672" t="str">
            <v>070206M03</v>
          </cell>
        </row>
        <row r="2673">
          <cell r="DL2673" t="str">
            <v>070206M04</v>
          </cell>
        </row>
        <row r="2674">
          <cell r="DL2674" t="str">
            <v>070206M05</v>
          </cell>
        </row>
        <row r="2675">
          <cell r="DL2675" t="str">
            <v>070206M06</v>
          </cell>
        </row>
        <row r="2676">
          <cell r="DL2676" t="str">
            <v>070206M07</v>
          </cell>
        </row>
        <row r="2677">
          <cell r="DL2677" t="str">
            <v>070206M08</v>
          </cell>
        </row>
        <row r="2678">
          <cell r="DL2678" t="str">
            <v>070206M09</v>
          </cell>
        </row>
        <row r="2679">
          <cell r="DL2679" t="str">
            <v>070206M10</v>
          </cell>
        </row>
        <row r="2680">
          <cell r="DL2680" t="str">
            <v>070206M11</v>
          </cell>
        </row>
        <row r="2681">
          <cell r="DL2681" t="str">
            <v>070206M12</v>
          </cell>
        </row>
        <row r="2682">
          <cell r="DL2682" t="str">
            <v>070206M13</v>
          </cell>
        </row>
        <row r="2683">
          <cell r="DL2683" t="str">
            <v>070206M14</v>
          </cell>
        </row>
        <row r="2684">
          <cell r="DL2684" t="str">
            <v>070206M15</v>
          </cell>
        </row>
        <row r="2685">
          <cell r="DL2685" t="str">
            <v>070206M16</v>
          </cell>
        </row>
        <row r="2686">
          <cell r="DL2686" t="str">
            <v>070206M17</v>
          </cell>
        </row>
        <row r="2687">
          <cell r="DL2687" t="str">
            <v>070206M18</v>
          </cell>
        </row>
        <row r="2688">
          <cell r="DL2688" t="str">
            <v>070206M19</v>
          </cell>
        </row>
        <row r="2689">
          <cell r="DL2689" t="str">
            <v>070207F01</v>
          </cell>
        </row>
        <row r="2690">
          <cell r="DL2690" t="str">
            <v>070207F02</v>
          </cell>
        </row>
        <row r="2691">
          <cell r="DL2691" t="str">
            <v>070207F03</v>
          </cell>
        </row>
        <row r="2692">
          <cell r="DL2692" t="str">
            <v>070207F04</v>
          </cell>
        </row>
        <row r="2693">
          <cell r="DL2693" t="str">
            <v>070207F05</v>
          </cell>
        </row>
        <row r="2694">
          <cell r="DL2694" t="str">
            <v>070207F06</v>
          </cell>
        </row>
        <row r="2695">
          <cell r="DL2695" t="str">
            <v>070207F07</v>
          </cell>
        </row>
        <row r="2696">
          <cell r="DL2696" t="str">
            <v>070207F08</v>
          </cell>
        </row>
        <row r="2697">
          <cell r="DL2697" t="str">
            <v>070207F09</v>
          </cell>
        </row>
        <row r="2698">
          <cell r="DL2698" t="str">
            <v>070207F10</v>
          </cell>
        </row>
        <row r="2699">
          <cell r="DL2699" t="str">
            <v>070207F11</v>
          </cell>
        </row>
        <row r="2700">
          <cell r="DL2700" t="str">
            <v>070207F12</v>
          </cell>
        </row>
        <row r="2701">
          <cell r="DL2701" t="str">
            <v>070207F13</v>
          </cell>
        </row>
        <row r="2702">
          <cell r="DL2702" t="str">
            <v>070207F14</v>
          </cell>
        </row>
        <row r="2703">
          <cell r="DL2703" t="str">
            <v>070207F15</v>
          </cell>
        </row>
        <row r="2704">
          <cell r="DL2704" t="str">
            <v>070207F16</v>
          </cell>
        </row>
        <row r="2705">
          <cell r="DL2705" t="str">
            <v>070207F17</v>
          </cell>
        </row>
        <row r="2706">
          <cell r="DL2706" t="str">
            <v>070207F18</v>
          </cell>
        </row>
        <row r="2707">
          <cell r="DL2707" t="str">
            <v>070207F19</v>
          </cell>
        </row>
        <row r="2708">
          <cell r="DL2708" t="str">
            <v>070207M01</v>
          </cell>
        </row>
        <row r="2709">
          <cell r="DL2709" t="str">
            <v>070207M02</v>
          </cell>
        </row>
        <row r="2710">
          <cell r="DL2710" t="str">
            <v>070207M03</v>
          </cell>
        </row>
        <row r="2711">
          <cell r="DL2711" t="str">
            <v>070207M04</v>
          </cell>
        </row>
        <row r="2712">
          <cell r="DL2712" t="str">
            <v>070207M05</v>
          </cell>
        </row>
        <row r="2713">
          <cell r="DL2713" t="str">
            <v>070207M06</v>
          </cell>
        </row>
        <row r="2714">
          <cell r="DL2714" t="str">
            <v>070207M07</v>
          </cell>
        </row>
        <row r="2715">
          <cell r="DL2715" t="str">
            <v>070207M08</v>
          </cell>
        </row>
        <row r="2716">
          <cell r="DL2716" t="str">
            <v>070207M09</v>
          </cell>
        </row>
        <row r="2717">
          <cell r="DL2717" t="str">
            <v>070207M10</v>
          </cell>
        </row>
        <row r="2718">
          <cell r="DL2718" t="str">
            <v>070207M11</v>
          </cell>
        </row>
        <row r="2719">
          <cell r="DL2719" t="str">
            <v>070207M12</v>
          </cell>
        </row>
        <row r="2720">
          <cell r="DL2720" t="str">
            <v>070207M13</v>
          </cell>
        </row>
        <row r="2721">
          <cell r="DL2721" t="str">
            <v>070207M14</v>
          </cell>
        </row>
        <row r="2722">
          <cell r="DL2722" t="str">
            <v>070207M15</v>
          </cell>
        </row>
        <row r="2723">
          <cell r="DL2723" t="str">
            <v>070207M16</v>
          </cell>
        </row>
        <row r="2724">
          <cell r="DL2724" t="str">
            <v>070207M17</v>
          </cell>
        </row>
        <row r="2725">
          <cell r="DL2725" t="str">
            <v>070207M18</v>
          </cell>
        </row>
        <row r="2726">
          <cell r="DL2726" t="str">
            <v>070207M19</v>
          </cell>
        </row>
        <row r="2727">
          <cell r="DL2727" t="str">
            <v>0703FLL01</v>
          </cell>
        </row>
        <row r="2728">
          <cell r="DL2728" t="str">
            <v>0703FLL02</v>
          </cell>
        </row>
        <row r="2729">
          <cell r="DL2729" t="str">
            <v>0703FLL03</v>
          </cell>
        </row>
        <row r="2730">
          <cell r="DL2730" t="str">
            <v>0703FLL04</v>
          </cell>
        </row>
        <row r="2731">
          <cell r="DL2731" t="str">
            <v>0703FLL05</v>
          </cell>
        </row>
        <row r="2732">
          <cell r="DL2732" t="str">
            <v>0703FLL06</v>
          </cell>
        </row>
        <row r="2733">
          <cell r="DL2733" t="str">
            <v>0703FLL07</v>
          </cell>
        </row>
        <row r="2734">
          <cell r="DL2734" t="str">
            <v>0703FLL08</v>
          </cell>
        </row>
        <row r="2735">
          <cell r="DL2735" t="str">
            <v>0703FLL09</v>
          </cell>
        </row>
        <row r="2736">
          <cell r="DL2736" t="str">
            <v>0703FLL10</v>
          </cell>
        </row>
        <row r="2737">
          <cell r="DL2737" t="str">
            <v>0703FLL11</v>
          </cell>
        </row>
        <row r="2738">
          <cell r="DL2738" t="str">
            <v>0703FLL12</v>
          </cell>
        </row>
        <row r="2739">
          <cell r="DL2739" t="str">
            <v>0703FLL13</v>
          </cell>
        </row>
        <row r="2740">
          <cell r="DL2740" t="str">
            <v>0703FLL14</v>
          </cell>
        </row>
        <row r="2741">
          <cell r="DL2741" t="str">
            <v>0703FLL15</v>
          </cell>
        </row>
        <row r="2742">
          <cell r="DL2742" t="str">
            <v>0703FLL16</v>
          </cell>
        </row>
        <row r="2743">
          <cell r="DL2743" t="str">
            <v>0703FLL17</v>
          </cell>
        </row>
        <row r="2744">
          <cell r="DL2744" t="str">
            <v>0703FLL18</v>
          </cell>
        </row>
        <row r="2745">
          <cell r="DL2745" t="str">
            <v>0703FLL19</v>
          </cell>
        </row>
        <row r="2746">
          <cell r="DL2746" t="str">
            <v>0704BLL01</v>
          </cell>
        </row>
        <row r="2747">
          <cell r="DL2747" t="str">
            <v>0704BLL02</v>
          </cell>
        </row>
        <row r="2748">
          <cell r="DL2748" t="str">
            <v>0704BLL03</v>
          </cell>
        </row>
        <row r="2749">
          <cell r="DL2749" t="str">
            <v>0704BLL04</v>
          </cell>
        </row>
        <row r="2750">
          <cell r="DL2750" t="str">
            <v>0704BLL05</v>
          </cell>
        </row>
        <row r="2751">
          <cell r="DL2751" t="str">
            <v>0704BLL06</v>
          </cell>
        </row>
        <row r="2752">
          <cell r="DL2752" t="str">
            <v>0704BLL07</v>
          </cell>
        </row>
        <row r="2753">
          <cell r="DL2753" t="str">
            <v>0704BLL08</v>
          </cell>
        </row>
        <row r="2754">
          <cell r="DL2754" t="str">
            <v>0704BLL09</v>
          </cell>
        </row>
        <row r="2755">
          <cell r="DL2755" t="str">
            <v>0704BLL10</v>
          </cell>
        </row>
        <row r="2756">
          <cell r="DL2756" t="str">
            <v>0704BLL11</v>
          </cell>
        </row>
        <row r="2757">
          <cell r="DL2757" t="str">
            <v>0704BLL12</v>
          </cell>
        </row>
        <row r="2758">
          <cell r="DL2758" t="str">
            <v>0704BLL13</v>
          </cell>
        </row>
        <row r="2759">
          <cell r="DL2759" t="str">
            <v>0704BLL14</v>
          </cell>
        </row>
        <row r="2760">
          <cell r="DL2760" t="str">
            <v>0704BLL15</v>
          </cell>
        </row>
        <row r="2761">
          <cell r="DL2761" t="str">
            <v>0704BLL16</v>
          </cell>
        </row>
        <row r="2762">
          <cell r="DL2762" t="str">
            <v>0704BLL17</v>
          </cell>
        </row>
        <row r="2763">
          <cell r="DL2763" t="str">
            <v>0704BLL18</v>
          </cell>
        </row>
        <row r="2764">
          <cell r="DL2764" t="str">
            <v>0704BLL19</v>
          </cell>
        </row>
        <row r="2765">
          <cell r="DL2765" t="str">
            <v>0705H0101</v>
          </cell>
        </row>
        <row r="2766">
          <cell r="DL2766" t="str">
            <v>0705H0102</v>
          </cell>
        </row>
        <row r="2767">
          <cell r="DL2767" t="str">
            <v>0705H0103</v>
          </cell>
        </row>
        <row r="2768">
          <cell r="DL2768" t="str">
            <v>0705H0104</v>
          </cell>
        </row>
        <row r="2769">
          <cell r="DL2769" t="str">
            <v>0705H0105</v>
          </cell>
        </row>
        <row r="2770">
          <cell r="DL2770" t="str">
            <v>0705H0106</v>
          </cell>
        </row>
        <row r="2771">
          <cell r="DL2771" t="str">
            <v>0705H0107</v>
          </cell>
        </row>
        <row r="2772">
          <cell r="DL2772" t="str">
            <v>0705H0108</v>
          </cell>
        </row>
        <row r="2773">
          <cell r="DL2773" t="str">
            <v>0705H0109</v>
          </cell>
        </row>
        <row r="2774">
          <cell r="DL2774" t="str">
            <v>0705H0110</v>
          </cell>
        </row>
        <row r="2775">
          <cell r="DL2775" t="str">
            <v>0705H0111</v>
          </cell>
        </row>
        <row r="2776">
          <cell r="DL2776" t="str">
            <v>0705H0112</v>
          </cell>
        </row>
        <row r="2777">
          <cell r="DL2777" t="str">
            <v>0705H0113</v>
          </cell>
        </row>
        <row r="2778">
          <cell r="DL2778" t="str">
            <v>0705H0114</v>
          </cell>
        </row>
        <row r="2779">
          <cell r="DL2779" t="str">
            <v>0705H0115</v>
          </cell>
        </row>
        <row r="2780">
          <cell r="DL2780" t="str">
            <v>0705H0116</v>
          </cell>
        </row>
        <row r="2781">
          <cell r="DL2781" t="str">
            <v>0705H0117</v>
          </cell>
        </row>
        <row r="2782">
          <cell r="DL2782" t="str">
            <v>0705H0118</v>
          </cell>
        </row>
        <row r="2783">
          <cell r="DL2783" t="str">
            <v>0705H0119</v>
          </cell>
        </row>
        <row r="2784">
          <cell r="DL2784" t="str">
            <v>0705H0201</v>
          </cell>
        </row>
        <row r="2785">
          <cell r="DL2785" t="str">
            <v>0705H0202</v>
          </cell>
        </row>
        <row r="2786">
          <cell r="DL2786" t="str">
            <v>0705H0203</v>
          </cell>
        </row>
        <row r="2787">
          <cell r="DL2787" t="str">
            <v>0705H0204</v>
          </cell>
        </row>
        <row r="2788">
          <cell r="DL2788" t="str">
            <v>0705H0205</v>
          </cell>
        </row>
        <row r="2789">
          <cell r="DL2789" t="str">
            <v>0705H0206</v>
          </cell>
        </row>
        <row r="2790">
          <cell r="DL2790" t="str">
            <v>0705H0207</v>
          </cell>
        </row>
        <row r="2791">
          <cell r="DL2791" t="str">
            <v>0705H0208</v>
          </cell>
        </row>
        <row r="2792">
          <cell r="DL2792" t="str">
            <v>0705H0209</v>
          </cell>
        </row>
        <row r="2793">
          <cell r="DL2793" t="str">
            <v>0705H0210</v>
          </cell>
        </row>
        <row r="2794">
          <cell r="DL2794" t="str">
            <v>0705H0211</v>
          </cell>
        </row>
        <row r="2795">
          <cell r="DL2795" t="str">
            <v>0705H0212</v>
          </cell>
        </row>
        <row r="2796">
          <cell r="DL2796" t="str">
            <v>0705H0213</v>
          </cell>
        </row>
        <row r="2797">
          <cell r="DL2797" t="str">
            <v>0705H0214</v>
          </cell>
        </row>
        <row r="2798">
          <cell r="DL2798" t="str">
            <v>0705H0215</v>
          </cell>
        </row>
        <row r="2799">
          <cell r="DL2799" t="str">
            <v>0705H0216</v>
          </cell>
        </row>
        <row r="2800">
          <cell r="DL2800" t="str">
            <v>0705H0217</v>
          </cell>
        </row>
        <row r="2801">
          <cell r="DL2801" t="str">
            <v>0705H0218</v>
          </cell>
        </row>
        <row r="2802">
          <cell r="DL2802" t="str">
            <v>0705H0219</v>
          </cell>
        </row>
        <row r="2803">
          <cell r="DL2803" t="str">
            <v>07KIKLLKI</v>
          </cell>
        </row>
        <row r="2804">
          <cell r="DL2804" t="str">
            <v>080101C01</v>
          </cell>
        </row>
        <row r="2805">
          <cell r="DL2805" t="str">
            <v>080101C02</v>
          </cell>
        </row>
        <row r="2806">
          <cell r="DL2806" t="str">
            <v>080101C03</v>
          </cell>
        </row>
        <row r="2807">
          <cell r="DL2807" t="str">
            <v>080101C04</v>
          </cell>
        </row>
        <row r="2808">
          <cell r="DL2808" t="str">
            <v>080101C05</v>
          </cell>
        </row>
        <row r="2809">
          <cell r="DL2809" t="str">
            <v>080101C06</v>
          </cell>
        </row>
        <row r="2810">
          <cell r="DL2810" t="str">
            <v>080101C07</v>
          </cell>
        </row>
        <row r="2811">
          <cell r="DL2811" t="str">
            <v>080101C08</v>
          </cell>
        </row>
        <row r="2812">
          <cell r="DL2812" t="str">
            <v>080101C09</v>
          </cell>
        </row>
        <row r="2813">
          <cell r="DL2813" t="str">
            <v>080101C10</v>
          </cell>
        </row>
        <row r="2814">
          <cell r="DL2814" t="str">
            <v>080101C11</v>
          </cell>
        </row>
        <row r="2815">
          <cell r="DL2815" t="str">
            <v>080101C12</v>
          </cell>
        </row>
        <row r="2816">
          <cell r="DL2816" t="str">
            <v>080101C13</v>
          </cell>
        </row>
        <row r="2817">
          <cell r="DL2817" t="str">
            <v>080101C14</v>
          </cell>
        </row>
        <row r="2818">
          <cell r="DL2818" t="str">
            <v>080101C15</v>
          </cell>
        </row>
        <row r="2819">
          <cell r="DL2819" t="str">
            <v>080101C16</v>
          </cell>
        </row>
        <row r="2820">
          <cell r="DL2820" t="str">
            <v>080101C17</v>
          </cell>
        </row>
        <row r="2821">
          <cell r="DL2821" t="str">
            <v>080101C18</v>
          </cell>
        </row>
        <row r="2822">
          <cell r="DL2822" t="str">
            <v>080101C19</v>
          </cell>
        </row>
        <row r="2823">
          <cell r="DL2823" t="str">
            <v>080102C01</v>
          </cell>
        </row>
        <row r="2824">
          <cell r="DL2824" t="str">
            <v>080102C02</v>
          </cell>
        </row>
        <row r="2825">
          <cell r="DL2825" t="str">
            <v>080102C03</v>
          </cell>
        </row>
        <row r="2826">
          <cell r="DL2826" t="str">
            <v>080102C04</v>
          </cell>
        </row>
        <row r="2827">
          <cell r="DL2827" t="str">
            <v>080102C05</v>
          </cell>
        </row>
        <row r="2828">
          <cell r="DL2828" t="str">
            <v>080102C06</v>
          </cell>
        </row>
        <row r="2829">
          <cell r="DL2829" t="str">
            <v>080102C07</v>
          </cell>
        </row>
        <row r="2830">
          <cell r="DL2830" t="str">
            <v>080102C08</v>
          </cell>
        </row>
        <row r="2831">
          <cell r="DL2831" t="str">
            <v>080102C09</v>
          </cell>
        </row>
        <row r="2832">
          <cell r="DL2832" t="str">
            <v>080102C10</v>
          </cell>
        </row>
        <row r="2833">
          <cell r="DL2833" t="str">
            <v>080102C11</v>
          </cell>
        </row>
        <row r="2834">
          <cell r="DL2834" t="str">
            <v>080102C12</v>
          </cell>
        </row>
        <row r="2835">
          <cell r="DL2835" t="str">
            <v>080102C13</v>
          </cell>
        </row>
        <row r="2836">
          <cell r="DL2836" t="str">
            <v>080102C14</v>
          </cell>
        </row>
        <row r="2837">
          <cell r="DL2837" t="str">
            <v>080102C15</v>
          </cell>
        </row>
        <row r="2838">
          <cell r="DL2838" t="str">
            <v>080102C16</v>
          </cell>
        </row>
        <row r="2839">
          <cell r="DL2839" t="str">
            <v>080102C17</v>
          </cell>
        </row>
        <row r="2840">
          <cell r="DL2840" t="str">
            <v>080102C18</v>
          </cell>
        </row>
        <row r="2841">
          <cell r="DL2841" t="str">
            <v>080102C19</v>
          </cell>
        </row>
        <row r="2842">
          <cell r="DL2842" t="str">
            <v>080103C01</v>
          </cell>
        </row>
        <row r="2843">
          <cell r="DL2843" t="str">
            <v>080103C02</v>
          </cell>
        </row>
        <row r="2844">
          <cell r="DL2844" t="str">
            <v>080103C03</v>
          </cell>
        </row>
        <row r="2845">
          <cell r="DL2845" t="str">
            <v>080103C04</v>
          </cell>
        </row>
        <row r="2846">
          <cell r="DL2846" t="str">
            <v>080103C05</v>
          </cell>
        </row>
        <row r="2847">
          <cell r="DL2847" t="str">
            <v>080103C06</v>
          </cell>
        </row>
        <row r="2848">
          <cell r="DL2848" t="str">
            <v>080103C07</v>
          </cell>
        </row>
        <row r="2849">
          <cell r="DL2849" t="str">
            <v>080103C08</v>
          </cell>
        </row>
        <row r="2850">
          <cell r="DL2850" t="str">
            <v>080103C09</v>
          </cell>
        </row>
        <row r="2851">
          <cell r="DL2851" t="str">
            <v>080103C10</v>
          </cell>
        </row>
        <row r="2852">
          <cell r="DL2852" t="str">
            <v>080103C11</v>
          </cell>
        </row>
        <row r="2853">
          <cell r="DL2853" t="str">
            <v>080103C12</v>
          </cell>
        </row>
        <row r="2854">
          <cell r="DL2854" t="str">
            <v>080103C13</v>
          </cell>
        </row>
        <row r="2855">
          <cell r="DL2855" t="str">
            <v>080103C14</v>
          </cell>
        </row>
        <row r="2856">
          <cell r="DL2856" t="str">
            <v>080103C15</v>
          </cell>
        </row>
        <row r="2857">
          <cell r="DL2857" t="str">
            <v>080103C16</v>
          </cell>
        </row>
        <row r="2858">
          <cell r="DL2858" t="str">
            <v>080103C17</v>
          </cell>
        </row>
        <row r="2859">
          <cell r="DL2859" t="str">
            <v>080103C18</v>
          </cell>
        </row>
        <row r="2860">
          <cell r="DL2860" t="str">
            <v>080103C19</v>
          </cell>
        </row>
        <row r="2861">
          <cell r="DL2861" t="str">
            <v>080104C01</v>
          </cell>
        </row>
        <row r="2862">
          <cell r="DL2862" t="str">
            <v>080104C02</v>
          </cell>
        </row>
        <row r="2863">
          <cell r="DL2863" t="str">
            <v>080104C03</v>
          </cell>
        </row>
        <row r="2864">
          <cell r="DL2864" t="str">
            <v>080104C04</v>
          </cell>
        </row>
        <row r="2865">
          <cell r="DL2865" t="str">
            <v>080104C05</v>
          </cell>
        </row>
        <row r="2866">
          <cell r="DL2866" t="str">
            <v>080104C06</v>
          </cell>
        </row>
        <row r="2867">
          <cell r="DL2867" t="str">
            <v>080104C07</v>
          </cell>
        </row>
        <row r="2868">
          <cell r="DL2868" t="str">
            <v>080104C08</v>
          </cell>
        </row>
        <row r="2869">
          <cell r="DL2869" t="str">
            <v>080104C09</v>
          </cell>
        </row>
        <row r="2870">
          <cell r="DL2870" t="str">
            <v>080104C10</v>
          </cell>
        </row>
        <row r="2871">
          <cell r="DL2871" t="str">
            <v>080104C11</v>
          </cell>
        </row>
        <row r="2872">
          <cell r="DL2872" t="str">
            <v>080104C12</v>
          </cell>
        </row>
        <row r="2873">
          <cell r="DL2873" t="str">
            <v>080104C13</v>
          </cell>
        </row>
        <row r="2874">
          <cell r="DL2874" t="str">
            <v>080104C14</v>
          </cell>
        </row>
        <row r="2875">
          <cell r="DL2875" t="str">
            <v>080104C15</v>
          </cell>
        </row>
        <row r="2876">
          <cell r="DL2876" t="str">
            <v>080104C16</v>
          </cell>
        </row>
        <row r="2877">
          <cell r="DL2877" t="str">
            <v>080104C17</v>
          </cell>
        </row>
        <row r="2878">
          <cell r="DL2878" t="str">
            <v>080104C18</v>
          </cell>
        </row>
        <row r="2879">
          <cell r="DL2879" t="str">
            <v>080104C19</v>
          </cell>
        </row>
        <row r="2880">
          <cell r="DL2880" t="str">
            <v>080105C01</v>
          </cell>
        </row>
        <row r="2881">
          <cell r="DL2881" t="str">
            <v>080105C02</v>
          </cell>
        </row>
        <row r="2882">
          <cell r="DL2882" t="str">
            <v>080105C03</v>
          </cell>
        </row>
        <row r="2883">
          <cell r="DL2883" t="str">
            <v>080105C04</v>
          </cell>
        </row>
        <row r="2884">
          <cell r="DL2884" t="str">
            <v>080105C05</v>
          </cell>
        </row>
        <row r="2885">
          <cell r="DL2885" t="str">
            <v>080105C06</v>
          </cell>
        </row>
        <row r="2886">
          <cell r="DL2886" t="str">
            <v>080105C07</v>
          </cell>
        </row>
        <row r="2887">
          <cell r="DL2887" t="str">
            <v>080105C08</v>
          </cell>
        </row>
        <row r="2888">
          <cell r="DL2888" t="str">
            <v>080105C09</v>
          </cell>
        </row>
        <row r="2889">
          <cell r="DL2889" t="str">
            <v>080105C10</v>
          </cell>
        </row>
        <row r="2890">
          <cell r="DL2890" t="str">
            <v>080105C11</v>
          </cell>
        </row>
        <row r="2891">
          <cell r="DL2891" t="str">
            <v>080105C12</v>
          </cell>
        </row>
        <row r="2892">
          <cell r="DL2892" t="str">
            <v>080105C13</v>
          </cell>
        </row>
        <row r="2893">
          <cell r="DL2893" t="str">
            <v>080105C14</v>
          </cell>
        </row>
        <row r="2894">
          <cell r="DL2894" t="str">
            <v>080105C15</v>
          </cell>
        </row>
        <row r="2895">
          <cell r="DL2895" t="str">
            <v>080105C16</v>
          </cell>
        </row>
        <row r="2896">
          <cell r="DL2896" t="str">
            <v>080105C17</v>
          </cell>
        </row>
        <row r="2897">
          <cell r="DL2897" t="str">
            <v>080105C18</v>
          </cell>
        </row>
        <row r="2898">
          <cell r="DL2898" t="str">
            <v>080105C19</v>
          </cell>
        </row>
        <row r="2899">
          <cell r="DL2899" t="str">
            <v>080106C01</v>
          </cell>
        </row>
        <row r="2900">
          <cell r="DL2900" t="str">
            <v>080106C02</v>
          </cell>
        </row>
        <row r="2901">
          <cell r="DL2901" t="str">
            <v>080106C03</v>
          </cell>
        </row>
        <row r="2902">
          <cell r="DL2902" t="str">
            <v>080106C04</v>
          </cell>
        </row>
        <row r="2903">
          <cell r="DL2903" t="str">
            <v>080106C05</v>
          </cell>
        </row>
        <row r="2904">
          <cell r="DL2904" t="str">
            <v>080106C06</v>
          </cell>
        </row>
        <row r="2905">
          <cell r="DL2905" t="str">
            <v>080106C07</v>
          </cell>
        </row>
        <row r="2906">
          <cell r="DL2906" t="str">
            <v>080106C08</v>
          </cell>
        </row>
        <row r="2907">
          <cell r="DL2907" t="str">
            <v>080106C09</v>
          </cell>
        </row>
        <row r="2908">
          <cell r="DL2908" t="str">
            <v>080106C10</v>
          </cell>
        </row>
        <row r="2909">
          <cell r="DL2909" t="str">
            <v>080106C11</v>
          </cell>
        </row>
        <row r="2910">
          <cell r="DL2910" t="str">
            <v>080106C12</v>
          </cell>
        </row>
        <row r="2911">
          <cell r="DL2911" t="str">
            <v>080106C13</v>
          </cell>
        </row>
        <row r="2912">
          <cell r="DL2912" t="str">
            <v>080106C14</v>
          </cell>
        </row>
        <row r="2913">
          <cell r="DL2913" t="str">
            <v>080106C15</v>
          </cell>
        </row>
        <row r="2914">
          <cell r="DL2914" t="str">
            <v>080106C16</v>
          </cell>
        </row>
        <row r="2915">
          <cell r="DL2915" t="str">
            <v>080106C17</v>
          </cell>
        </row>
        <row r="2916">
          <cell r="DL2916" t="str">
            <v>080106C18</v>
          </cell>
        </row>
        <row r="2917">
          <cell r="DL2917" t="str">
            <v>080106C19</v>
          </cell>
        </row>
        <row r="2918">
          <cell r="DL2918" t="str">
            <v>080107C01</v>
          </cell>
        </row>
        <row r="2919">
          <cell r="DL2919" t="str">
            <v>080107C02</v>
          </cell>
        </row>
        <row r="2920">
          <cell r="DL2920" t="str">
            <v>080107C03</v>
          </cell>
        </row>
        <row r="2921">
          <cell r="DL2921" t="str">
            <v>080107C04</v>
          </cell>
        </row>
        <row r="2922">
          <cell r="DL2922" t="str">
            <v>080107C05</v>
          </cell>
        </row>
        <row r="2923">
          <cell r="DL2923" t="str">
            <v>080107C06</v>
          </cell>
        </row>
        <row r="2924">
          <cell r="DL2924" t="str">
            <v>080107C07</v>
          </cell>
        </row>
        <row r="2925">
          <cell r="DL2925" t="str">
            <v>080107C08</v>
          </cell>
        </row>
        <row r="2926">
          <cell r="DL2926" t="str">
            <v>080107C09</v>
          </cell>
        </row>
        <row r="2927">
          <cell r="DL2927" t="str">
            <v>080107C10</v>
          </cell>
        </row>
        <row r="2928">
          <cell r="DL2928" t="str">
            <v>080107C11</v>
          </cell>
        </row>
        <row r="2929">
          <cell r="DL2929" t="str">
            <v>080107C12</v>
          </cell>
        </row>
        <row r="2930">
          <cell r="DL2930" t="str">
            <v>080107C13</v>
          </cell>
        </row>
        <row r="2931">
          <cell r="DL2931" t="str">
            <v>080107C14</v>
          </cell>
        </row>
        <row r="2932">
          <cell r="DL2932" t="str">
            <v>080107C15</v>
          </cell>
        </row>
        <row r="2933">
          <cell r="DL2933" t="str">
            <v>080107C16</v>
          </cell>
        </row>
        <row r="2934">
          <cell r="DL2934" t="str">
            <v>080107C17</v>
          </cell>
        </row>
        <row r="2935">
          <cell r="DL2935" t="str">
            <v>080107C18</v>
          </cell>
        </row>
        <row r="2936">
          <cell r="DL2936" t="str">
            <v>080107C19</v>
          </cell>
        </row>
        <row r="2937">
          <cell r="DL2937" t="str">
            <v>0805LLL01</v>
          </cell>
        </row>
        <row r="2938">
          <cell r="DL2938" t="str">
            <v>0805LLL02</v>
          </cell>
        </row>
        <row r="2939">
          <cell r="DL2939" t="str">
            <v>0805LLL03</v>
          </cell>
        </row>
        <row r="2940">
          <cell r="DL2940" t="str">
            <v>0805LLL04</v>
          </cell>
        </row>
        <row r="2941">
          <cell r="DL2941" t="str">
            <v>0805LLL05</v>
          </cell>
        </row>
        <row r="2942">
          <cell r="DL2942" t="str">
            <v>0805LLL06</v>
          </cell>
        </row>
        <row r="2943">
          <cell r="DL2943" t="str">
            <v>0805LLL07</v>
          </cell>
        </row>
        <row r="2944">
          <cell r="DL2944" t="str">
            <v>0805LLL08</v>
          </cell>
        </row>
        <row r="2945">
          <cell r="DL2945" t="str">
            <v>0805LLL09</v>
          </cell>
        </row>
        <row r="2946">
          <cell r="DL2946" t="str">
            <v>0805LLL10</v>
          </cell>
        </row>
        <row r="2947">
          <cell r="DL2947" t="str">
            <v>0805LLL11</v>
          </cell>
        </row>
        <row r="2948">
          <cell r="DL2948" t="str">
            <v>0805LLL12</v>
          </cell>
        </row>
        <row r="2949">
          <cell r="DL2949" t="str">
            <v>0805LLL13</v>
          </cell>
        </row>
        <row r="2950">
          <cell r="DL2950" t="str">
            <v>0805LLL14</v>
          </cell>
        </row>
        <row r="2951">
          <cell r="DL2951" t="str">
            <v>0805LLL15</v>
          </cell>
        </row>
        <row r="2952">
          <cell r="DL2952" t="str">
            <v>0805LLL16</v>
          </cell>
        </row>
        <row r="2953">
          <cell r="DL2953" t="str">
            <v>0805LLL17</v>
          </cell>
        </row>
        <row r="2954">
          <cell r="DL2954" t="str">
            <v>0805LLL18</v>
          </cell>
        </row>
        <row r="2955">
          <cell r="DL2955" t="str">
            <v>0805LLL19</v>
          </cell>
        </row>
        <row r="2956">
          <cell r="DL2956" t="str">
            <v>0805LLL01</v>
          </cell>
        </row>
        <row r="2957">
          <cell r="DL2957" t="str">
            <v>0805LLL02</v>
          </cell>
        </row>
        <row r="2958">
          <cell r="DL2958" t="str">
            <v>0805LLL03</v>
          </cell>
        </row>
        <row r="2959">
          <cell r="DL2959" t="str">
            <v>0805LLL04</v>
          </cell>
        </row>
        <row r="2960">
          <cell r="DL2960" t="str">
            <v>0805LLL05</v>
          </cell>
        </row>
        <row r="2961">
          <cell r="DL2961" t="str">
            <v>0805LLL06</v>
          </cell>
        </row>
        <row r="2962">
          <cell r="DL2962" t="str">
            <v>0805LLL07</v>
          </cell>
        </row>
        <row r="2963">
          <cell r="DL2963" t="str">
            <v>0805LLL08</v>
          </cell>
        </row>
        <row r="2964">
          <cell r="DL2964" t="str">
            <v>0805LLL09</v>
          </cell>
        </row>
        <row r="2965">
          <cell r="DL2965" t="str">
            <v>0805LLL10</v>
          </cell>
        </row>
        <row r="2966">
          <cell r="DL2966" t="str">
            <v>0805LLL11</v>
          </cell>
        </row>
        <row r="2967">
          <cell r="DL2967" t="str">
            <v>0805LLL12</v>
          </cell>
        </row>
        <row r="2968">
          <cell r="DL2968" t="str">
            <v>0805LLL13</v>
          </cell>
        </row>
        <row r="2969">
          <cell r="DL2969" t="str">
            <v>0805LLL14</v>
          </cell>
        </row>
        <row r="2970">
          <cell r="DL2970" t="str">
            <v>0805LLL15</v>
          </cell>
        </row>
        <row r="2971">
          <cell r="DL2971" t="str">
            <v>0805LLL16</v>
          </cell>
        </row>
        <row r="2972">
          <cell r="DL2972" t="str">
            <v>0805LLL17</v>
          </cell>
        </row>
        <row r="2973">
          <cell r="DL2973" t="str">
            <v>0805LLL18</v>
          </cell>
        </row>
        <row r="2974">
          <cell r="DL2974" t="str">
            <v>0805LLL19</v>
          </cell>
        </row>
        <row r="2975">
          <cell r="DL2975" t="str">
            <v>0805LLL01</v>
          </cell>
        </row>
        <row r="2976">
          <cell r="DL2976" t="str">
            <v>0805LLL02</v>
          </cell>
        </row>
        <row r="2977">
          <cell r="DL2977" t="str">
            <v>0805LLL03</v>
          </cell>
        </row>
        <row r="2978">
          <cell r="DL2978" t="str">
            <v>0805LLL04</v>
          </cell>
        </row>
        <row r="2979">
          <cell r="DL2979" t="str">
            <v>0805LLL05</v>
          </cell>
        </row>
        <row r="2980">
          <cell r="DL2980" t="str">
            <v>0805LLL06</v>
          </cell>
        </row>
        <row r="2981">
          <cell r="DL2981" t="str">
            <v>0805LLL07</v>
          </cell>
        </row>
        <row r="2982">
          <cell r="DL2982" t="str">
            <v>0805LLL08</v>
          </cell>
        </row>
        <row r="2983">
          <cell r="DL2983" t="str">
            <v>0805LLL09</v>
          </cell>
        </row>
        <row r="2984">
          <cell r="DL2984" t="str">
            <v>0805LLL10</v>
          </cell>
        </row>
        <row r="2985">
          <cell r="DL2985" t="str">
            <v>0805LLL11</v>
          </cell>
        </row>
        <row r="2986">
          <cell r="DL2986" t="str">
            <v>0805LLL12</v>
          </cell>
        </row>
        <row r="2987">
          <cell r="DL2987" t="str">
            <v>0805LLL13</v>
          </cell>
        </row>
        <row r="2988">
          <cell r="DL2988" t="str">
            <v>0805LLL14</v>
          </cell>
        </row>
        <row r="2989">
          <cell r="DL2989" t="str">
            <v>0805LLL15</v>
          </cell>
        </row>
        <row r="2990">
          <cell r="DL2990" t="str">
            <v>0805LLL16</v>
          </cell>
        </row>
        <row r="2991">
          <cell r="DL2991" t="str">
            <v>0805LLL17</v>
          </cell>
        </row>
        <row r="2992">
          <cell r="DL2992" t="str">
            <v>0805LLL18</v>
          </cell>
        </row>
        <row r="2993">
          <cell r="DL2993" t="str">
            <v>0805LLL19</v>
          </cell>
        </row>
        <row r="2994">
          <cell r="DL2994" t="str">
            <v>0805LLL01</v>
          </cell>
        </row>
        <row r="2995">
          <cell r="DL2995" t="str">
            <v>0805LLL02</v>
          </cell>
        </row>
        <row r="2996">
          <cell r="DL2996" t="str">
            <v>0805LLL03</v>
          </cell>
        </row>
        <row r="2997">
          <cell r="DL2997" t="str">
            <v>0805LLL04</v>
          </cell>
        </row>
        <row r="2998">
          <cell r="DL2998" t="str">
            <v>0805LLL05</v>
          </cell>
        </row>
        <row r="2999">
          <cell r="DL2999" t="str">
            <v>0805LLL06</v>
          </cell>
        </row>
        <row r="3000">
          <cell r="DL3000" t="str">
            <v>0805LLL07</v>
          </cell>
        </row>
        <row r="3001">
          <cell r="DL3001" t="str">
            <v>0805LLL08</v>
          </cell>
        </row>
        <row r="3002">
          <cell r="DL3002" t="str">
            <v>0805LLL09</v>
          </cell>
        </row>
        <row r="3003">
          <cell r="DL3003" t="str">
            <v>0805LLL10</v>
          </cell>
        </row>
        <row r="3004">
          <cell r="DL3004" t="str">
            <v>0805LLL11</v>
          </cell>
        </row>
        <row r="3005">
          <cell r="DL3005" t="str">
            <v>0805LLL12</v>
          </cell>
        </row>
        <row r="3006">
          <cell r="DL3006" t="str">
            <v>0805LLL13</v>
          </cell>
        </row>
        <row r="3007">
          <cell r="DL3007" t="str">
            <v>0805LLL14</v>
          </cell>
        </row>
        <row r="3008">
          <cell r="DL3008" t="str">
            <v>0805LLL15</v>
          </cell>
        </row>
        <row r="3009">
          <cell r="DL3009" t="str">
            <v>0805LLL16</v>
          </cell>
        </row>
        <row r="3010">
          <cell r="DL3010" t="str">
            <v>0805LLL17</v>
          </cell>
        </row>
        <row r="3011">
          <cell r="DL3011" t="str">
            <v>0805LLL18</v>
          </cell>
        </row>
        <row r="3012">
          <cell r="DL3012" t="str">
            <v>0805LLL19</v>
          </cell>
        </row>
        <row r="3013">
          <cell r="DL3013" t="str">
            <v>0805LLL01</v>
          </cell>
        </row>
        <row r="3014">
          <cell r="DL3014" t="str">
            <v>0805LLL02</v>
          </cell>
        </row>
        <row r="3015">
          <cell r="DL3015" t="str">
            <v>0805LLL03</v>
          </cell>
        </row>
        <row r="3016">
          <cell r="DL3016" t="str">
            <v>0805LLL04</v>
          </cell>
        </row>
        <row r="3017">
          <cell r="DL3017" t="str">
            <v>0805LLL05</v>
          </cell>
        </row>
        <row r="3018">
          <cell r="DL3018" t="str">
            <v>0805LLL06</v>
          </cell>
        </row>
        <row r="3019">
          <cell r="DL3019" t="str">
            <v>0805LLL07</v>
          </cell>
        </row>
        <row r="3020">
          <cell r="DL3020" t="str">
            <v>0805LLL08</v>
          </cell>
        </row>
        <row r="3021">
          <cell r="DL3021" t="str">
            <v>0805LLL09</v>
          </cell>
        </row>
        <row r="3022">
          <cell r="DL3022" t="str">
            <v>0805LLL10</v>
          </cell>
        </row>
        <row r="3023">
          <cell r="DL3023" t="str">
            <v>0805LLL11</v>
          </cell>
        </row>
        <row r="3024">
          <cell r="DL3024" t="str">
            <v>0805LLL12</v>
          </cell>
        </row>
        <row r="3025">
          <cell r="DL3025" t="str">
            <v>0805LLL13</v>
          </cell>
        </row>
        <row r="3026">
          <cell r="DL3026" t="str">
            <v>0805LLL14</v>
          </cell>
        </row>
        <row r="3027">
          <cell r="DL3027" t="str">
            <v>0805LLL15</v>
          </cell>
        </row>
        <row r="3028">
          <cell r="DL3028" t="str">
            <v>0805LLL16</v>
          </cell>
        </row>
        <row r="3029">
          <cell r="DL3029" t="str">
            <v>0805LLL17</v>
          </cell>
        </row>
        <row r="3030">
          <cell r="DL3030" t="str">
            <v>0805LLL18</v>
          </cell>
        </row>
        <row r="3031">
          <cell r="DL3031" t="str">
            <v>0805LLL19</v>
          </cell>
        </row>
        <row r="3032">
          <cell r="DL3032" t="str">
            <v>0805LLL01</v>
          </cell>
        </row>
        <row r="3033">
          <cell r="DL3033" t="str">
            <v>0805LLL02</v>
          </cell>
        </row>
        <row r="3034">
          <cell r="DL3034" t="str">
            <v>0805LLL03</v>
          </cell>
        </row>
        <row r="3035">
          <cell r="DL3035" t="str">
            <v>0805LLL04</v>
          </cell>
        </row>
        <row r="3036">
          <cell r="DL3036" t="str">
            <v>0805LLL05</v>
          </cell>
        </row>
        <row r="3037">
          <cell r="DL3037" t="str">
            <v>0805LLL06</v>
          </cell>
        </row>
        <row r="3038">
          <cell r="DL3038" t="str">
            <v>0805LLL07</v>
          </cell>
        </row>
        <row r="3039">
          <cell r="DL3039" t="str">
            <v>0805LLL08</v>
          </cell>
        </row>
        <row r="3040">
          <cell r="DL3040" t="str">
            <v>0805LLL09</v>
          </cell>
        </row>
        <row r="3041">
          <cell r="DL3041" t="str">
            <v>0805LLL10</v>
          </cell>
        </row>
        <row r="3042">
          <cell r="DL3042" t="str">
            <v>0805LLL11</v>
          </cell>
        </row>
        <row r="3043">
          <cell r="DL3043" t="str">
            <v>0805LLL12</v>
          </cell>
        </row>
        <row r="3044">
          <cell r="DL3044" t="str">
            <v>0805LLL13</v>
          </cell>
        </row>
        <row r="3045">
          <cell r="DL3045" t="str">
            <v>0805LLL14</v>
          </cell>
        </row>
        <row r="3046">
          <cell r="DL3046" t="str">
            <v>0805LLL15</v>
          </cell>
        </row>
        <row r="3047">
          <cell r="DL3047" t="str">
            <v>0805LLL16</v>
          </cell>
        </row>
        <row r="3048">
          <cell r="DL3048" t="str">
            <v>0805LLL17</v>
          </cell>
        </row>
        <row r="3049">
          <cell r="DL3049" t="str">
            <v>0805LLL18</v>
          </cell>
        </row>
        <row r="3050">
          <cell r="DL3050" t="str">
            <v>0805LLL19</v>
          </cell>
        </row>
        <row r="3051">
          <cell r="DL3051" t="str">
            <v>080206F01</v>
          </cell>
        </row>
        <row r="3052">
          <cell r="DL3052" t="str">
            <v>080206F02</v>
          </cell>
        </row>
        <row r="3053">
          <cell r="DL3053" t="str">
            <v>080206F03</v>
          </cell>
        </row>
        <row r="3054">
          <cell r="DL3054" t="str">
            <v>080206F04</v>
          </cell>
        </row>
        <row r="3055">
          <cell r="DL3055" t="str">
            <v>080206F05</v>
          </cell>
        </row>
        <row r="3056">
          <cell r="DL3056" t="str">
            <v>080206F06</v>
          </cell>
        </row>
        <row r="3057">
          <cell r="DL3057" t="str">
            <v>080206F07</v>
          </cell>
        </row>
        <row r="3058">
          <cell r="DL3058" t="str">
            <v>080206F08</v>
          </cell>
        </row>
        <row r="3059">
          <cell r="DL3059" t="str">
            <v>080206F09</v>
          </cell>
        </row>
        <row r="3060">
          <cell r="DL3060" t="str">
            <v>080206F10</v>
          </cell>
        </row>
        <row r="3061">
          <cell r="DL3061" t="str">
            <v>080206F11</v>
          </cell>
        </row>
        <row r="3062">
          <cell r="DL3062" t="str">
            <v>080206F12</v>
          </cell>
        </row>
        <row r="3063">
          <cell r="DL3063" t="str">
            <v>080206F13</v>
          </cell>
        </row>
        <row r="3064">
          <cell r="DL3064" t="str">
            <v>080206F14</v>
          </cell>
        </row>
        <row r="3065">
          <cell r="DL3065" t="str">
            <v>080206F15</v>
          </cell>
        </row>
        <row r="3066">
          <cell r="DL3066" t="str">
            <v>080206F16</v>
          </cell>
        </row>
        <row r="3067">
          <cell r="DL3067" t="str">
            <v>080206F17</v>
          </cell>
        </row>
        <row r="3068">
          <cell r="DL3068" t="str">
            <v>080206F18</v>
          </cell>
        </row>
        <row r="3069">
          <cell r="DL3069" t="str">
            <v>080206F19</v>
          </cell>
        </row>
        <row r="3070">
          <cell r="DL3070" t="str">
            <v>080206M01</v>
          </cell>
        </row>
        <row r="3071">
          <cell r="DL3071" t="str">
            <v>080206M02</v>
          </cell>
        </row>
        <row r="3072">
          <cell r="DL3072" t="str">
            <v>080206M03</v>
          </cell>
        </row>
        <row r="3073">
          <cell r="DL3073" t="str">
            <v>080206M04</v>
          </cell>
        </row>
        <row r="3074">
          <cell r="DL3074" t="str">
            <v>080206M05</v>
          </cell>
        </row>
        <row r="3075">
          <cell r="DL3075" t="str">
            <v>080206M06</v>
          </cell>
        </row>
        <row r="3076">
          <cell r="DL3076" t="str">
            <v>080206M07</v>
          </cell>
        </row>
        <row r="3077">
          <cell r="DL3077" t="str">
            <v>080206M08</v>
          </cell>
        </row>
        <row r="3078">
          <cell r="DL3078" t="str">
            <v>080206M09</v>
          </cell>
        </row>
        <row r="3079">
          <cell r="DL3079" t="str">
            <v>080206M10</v>
          </cell>
        </row>
        <row r="3080">
          <cell r="DL3080" t="str">
            <v>080206M11</v>
          </cell>
        </row>
        <row r="3081">
          <cell r="DL3081" t="str">
            <v>080206M12</v>
          </cell>
        </row>
        <row r="3082">
          <cell r="DL3082" t="str">
            <v>080206M13</v>
          </cell>
        </row>
        <row r="3083">
          <cell r="DL3083" t="str">
            <v>080206M14</v>
          </cell>
        </row>
        <row r="3084">
          <cell r="DL3084" t="str">
            <v>080206M15</v>
          </cell>
        </row>
        <row r="3085">
          <cell r="DL3085" t="str">
            <v>080206M16</v>
          </cell>
        </row>
        <row r="3086">
          <cell r="DL3086" t="str">
            <v>080206M17</v>
          </cell>
        </row>
        <row r="3087">
          <cell r="DL3087" t="str">
            <v>080206M18</v>
          </cell>
        </row>
        <row r="3088">
          <cell r="DL3088" t="str">
            <v>080206M19</v>
          </cell>
        </row>
        <row r="3089">
          <cell r="DL3089" t="str">
            <v>080207F01</v>
          </cell>
        </row>
        <row r="3090">
          <cell r="DL3090" t="str">
            <v>080207F02</v>
          </cell>
        </row>
        <row r="3091">
          <cell r="DL3091" t="str">
            <v>080207F03</v>
          </cell>
        </row>
        <row r="3092">
          <cell r="DL3092" t="str">
            <v>080207F04</v>
          </cell>
        </row>
        <row r="3093">
          <cell r="DL3093" t="str">
            <v>080207F05</v>
          </cell>
        </row>
        <row r="3094">
          <cell r="DL3094" t="str">
            <v>080207F06</v>
          </cell>
        </row>
        <row r="3095">
          <cell r="DL3095" t="str">
            <v>080207F07</v>
          </cell>
        </row>
        <row r="3096">
          <cell r="DL3096" t="str">
            <v>080207F08</v>
          </cell>
        </row>
        <row r="3097">
          <cell r="DL3097" t="str">
            <v>080207F09</v>
          </cell>
        </row>
        <row r="3098">
          <cell r="DL3098" t="str">
            <v>080207F10</v>
          </cell>
        </row>
        <row r="3099">
          <cell r="DL3099" t="str">
            <v>080207F11</v>
          </cell>
        </row>
        <row r="3100">
          <cell r="DL3100" t="str">
            <v>080207F12</v>
          </cell>
        </row>
        <row r="3101">
          <cell r="DL3101" t="str">
            <v>080207F13</v>
          </cell>
        </row>
        <row r="3102">
          <cell r="DL3102" t="str">
            <v>080207F14</v>
          </cell>
        </row>
        <row r="3103">
          <cell r="DL3103" t="str">
            <v>080207F15</v>
          </cell>
        </row>
        <row r="3104">
          <cell r="DL3104" t="str">
            <v>080207F16</v>
          </cell>
        </row>
        <row r="3105">
          <cell r="DL3105" t="str">
            <v>080207F17</v>
          </cell>
        </row>
        <row r="3106">
          <cell r="DL3106" t="str">
            <v>080207F18</v>
          </cell>
        </row>
        <row r="3107">
          <cell r="DL3107" t="str">
            <v>080207F19</v>
          </cell>
        </row>
        <row r="3108">
          <cell r="DL3108" t="str">
            <v>080207M01</v>
          </cell>
        </row>
        <row r="3109">
          <cell r="DL3109" t="str">
            <v>080207M02</v>
          </cell>
        </row>
        <row r="3110">
          <cell r="DL3110" t="str">
            <v>080207M03</v>
          </cell>
        </row>
        <row r="3111">
          <cell r="DL3111" t="str">
            <v>080207M04</v>
          </cell>
        </row>
        <row r="3112">
          <cell r="DL3112" t="str">
            <v>080207M05</v>
          </cell>
        </row>
        <row r="3113">
          <cell r="DL3113" t="str">
            <v>080207M06</v>
          </cell>
        </row>
        <row r="3114">
          <cell r="DL3114" t="str">
            <v>080207M07</v>
          </cell>
        </row>
        <row r="3115">
          <cell r="DL3115" t="str">
            <v>080207M08</v>
          </cell>
        </row>
        <row r="3116">
          <cell r="DL3116" t="str">
            <v>080207M09</v>
          </cell>
        </row>
        <row r="3117">
          <cell r="DL3117" t="str">
            <v>080207M10</v>
          </cell>
        </row>
        <row r="3118">
          <cell r="DL3118" t="str">
            <v>080207M11</v>
          </cell>
        </row>
        <row r="3119">
          <cell r="DL3119" t="str">
            <v>080207M12</v>
          </cell>
        </row>
        <row r="3120">
          <cell r="DL3120" t="str">
            <v>080207M13</v>
          </cell>
        </row>
        <row r="3121">
          <cell r="DL3121" t="str">
            <v>080207M14</v>
          </cell>
        </row>
        <row r="3122">
          <cell r="DL3122" t="str">
            <v>080207M15</v>
          </cell>
        </row>
        <row r="3123">
          <cell r="DL3123" t="str">
            <v>080207M16</v>
          </cell>
        </row>
        <row r="3124">
          <cell r="DL3124" t="str">
            <v>080207M17</v>
          </cell>
        </row>
        <row r="3125">
          <cell r="DL3125" t="str">
            <v>080207M18</v>
          </cell>
        </row>
        <row r="3126">
          <cell r="DL3126" t="str">
            <v>080207M19</v>
          </cell>
        </row>
        <row r="3127">
          <cell r="DL3127" t="str">
            <v>0803FLL01</v>
          </cell>
        </row>
        <row r="3128">
          <cell r="DL3128" t="str">
            <v>0803FLL02</v>
          </cell>
        </row>
        <row r="3129">
          <cell r="DL3129" t="str">
            <v>0803FLL03</v>
          </cell>
        </row>
        <row r="3130">
          <cell r="DL3130" t="str">
            <v>0803FLL04</v>
          </cell>
        </row>
        <row r="3131">
          <cell r="DL3131" t="str">
            <v>0803FLL05</v>
          </cell>
        </row>
        <row r="3132">
          <cell r="DL3132" t="str">
            <v>0803FLL06</v>
          </cell>
        </row>
        <row r="3133">
          <cell r="DL3133" t="str">
            <v>0803FLL07</v>
          </cell>
        </row>
        <row r="3134">
          <cell r="DL3134" t="str">
            <v>0803FLL08</v>
          </cell>
        </row>
        <row r="3135">
          <cell r="DL3135" t="str">
            <v>0803FLL09</v>
          </cell>
        </row>
        <row r="3136">
          <cell r="DL3136" t="str">
            <v>0803FLL10</v>
          </cell>
        </row>
        <row r="3137">
          <cell r="DL3137" t="str">
            <v>0803FLL11</v>
          </cell>
        </row>
        <row r="3138">
          <cell r="DL3138" t="str">
            <v>0803FLL12</v>
          </cell>
        </row>
        <row r="3139">
          <cell r="DL3139" t="str">
            <v>0803FLL13</v>
          </cell>
        </row>
        <row r="3140">
          <cell r="DL3140" t="str">
            <v>0803FLL14</v>
          </cell>
        </row>
        <row r="3141">
          <cell r="DL3141" t="str">
            <v>0803FLL15</v>
          </cell>
        </row>
        <row r="3142">
          <cell r="DL3142" t="str">
            <v>0803FLL16</v>
          </cell>
        </row>
        <row r="3143">
          <cell r="DL3143" t="str">
            <v>0803FLL17</v>
          </cell>
        </row>
        <row r="3144">
          <cell r="DL3144" t="str">
            <v>0803FLL18</v>
          </cell>
        </row>
        <row r="3145">
          <cell r="DL3145" t="str">
            <v>0803FLL19</v>
          </cell>
        </row>
        <row r="3146">
          <cell r="DL3146" t="str">
            <v>0804BLL01</v>
          </cell>
        </row>
        <row r="3147">
          <cell r="DL3147" t="str">
            <v>0804BLL02</v>
          </cell>
        </row>
        <row r="3148">
          <cell r="DL3148" t="str">
            <v>0804BLL03</v>
          </cell>
        </row>
        <row r="3149">
          <cell r="DL3149" t="str">
            <v>0804BLL04</v>
          </cell>
        </row>
        <row r="3150">
          <cell r="DL3150" t="str">
            <v>0804BLL05</v>
          </cell>
        </row>
        <row r="3151">
          <cell r="DL3151" t="str">
            <v>0804BLL06</v>
          </cell>
        </row>
        <row r="3152">
          <cell r="DL3152" t="str">
            <v>0804BLL07</v>
          </cell>
        </row>
        <row r="3153">
          <cell r="DL3153" t="str">
            <v>0804BLL08</v>
          </cell>
        </row>
        <row r="3154">
          <cell r="DL3154" t="str">
            <v>0804BLL09</v>
          </cell>
        </row>
        <row r="3155">
          <cell r="DL3155" t="str">
            <v>0804BLL10</v>
          </cell>
        </row>
        <row r="3156">
          <cell r="DL3156" t="str">
            <v>0804BLL11</v>
          </cell>
        </row>
        <row r="3157">
          <cell r="DL3157" t="str">
            <v>0804BLL12</v>
          </cell>
        </row>
        <row r="3158">
          <cell r="DL3158" t="str">
            <v>0804BLL13</v>
          </cell>
        </row>
        <row r="3159">
          <cell r="DL3159" t="str">
            <v>0804BLL14</v>
          </cell>
        </row>
        <row r="3160">
          <cell r="DL3160" t="str">
            <v>0804BLL15</v>
          </cell>
        </row>
        <row r="3161">
          <cell r="DL3161" t="str">
            <v>0804BLL16</v>
          </cell>
        </row>
        <row r="3162">
          <cell r="DL3162" t="str">
            <v>0804BLL17</v>
          </cell>
        </row>
        <row r="3163">
          <cell r="DL3163" t="str">
            <v>0804BLL18</v>
          </cell>
        </row>
        <row r="3164">
          <cell r="DL3164" t="str">
            <v>0804BLL19</v>
          </cell>
        </row>
        <row r="3165">
          <cell r="DL3165" t="str">
            <v>0805H0101</v>
          </cell>
        </row>
        <row r="3166">
          <cell r="DL3166" t="str">
            <v>0805H0102</v>
          </cell>
        </row>
        <row r="3167">
          <cell r="DL3167" t="str">
            <v>0805H0103</v>
          </cell>
        </row>
        <row r="3168">
          <cell r="DL3168" t="str">
            <v>0805H0104</v>
          </cell>
        </row>
        <row r="3169">
          <cell r="DL3169" t="str">
            <v>0805H0105</v>
          </cell>
        </row>
        <row r="3170">
          <cell r="DL3170" t="str">
            <v>0805H0106</v>
          </cell>
        </row>
        <row r="3171">
          <cell r="DL3171" t="str">
            <v>0805H0107</v>
          </cell>
        </row>
        <row r="3172">
          <cell r="DL3172" t="str">
            <v>0805H0108</v>
          </cell>
        </row>
        <row r="3173">
          <cell r="DL3173" t="str">
            <v>0805H0109</v>
          </cell>
        </row>
        <row r="3174">
          <cell r="DL3174" t="str">
            <v>0805H0110</v>
          </cell>
        </row>
        <row r="3175">
          <cell r="DL3175" t="str">
            <v>0805H0111</v>
          </cell>
        </row>
        <row r="3176">
          <cell r="DL3176" t="str">
            <v>0805H0112</v>
          </cell>
        </row>
        <row r="3177">
          <cell r="DL3177" t="str">
            <v>0805H0113</v>
          </cell>
        </row>
        <row r="3178">
          <cell r="DL3178" t="str">
            <v>0805H0114</v>
          </cell>
        </row>
        <row r="3179">
          <cell r="DL3179" t="str">
            <v>0805H0115</v>
          </cell>
        </row>
        <row r="3180">
          <cell r="DL3180" t="str">
            <v>0805H0116</v>
          </cell>
        </row>
        <row r="3181">
          <cell r="DL3181" t="str">
            <v>0805H0117</v>
          </cell>
        </row>
        <row r="3182">
          <cell r="DL3182" t="str">
            <v>0805H0118</v>
          </cell>
        </row>
        <row r="3183">
          <cell r="DL3183" t="str">
            <v>0805H0119</v>
          </cell>
        </row>
        <row r="3184">
          <cell r="DL3184" t="str">
            <v>0805H0201</v>
          </cell>
        </row>
        <row r="3185">
          <cell r="DL3185" t="str">
            <v>0805H0202</v>
          </cell>
        </row>
        <row r="3186">
          <cell r="DL3186" t="str">
            <v>0805H0203</v>
          </cell>
        </row>
        <row r="3187">
          <cell r="DL3187" t="str">
            <v>0805H0204</v>
          </cell>
        </row>
        <row r="3188">
          <cell r="DL3188" t="str">
            <v>0805H0205</v>
          </cell>
        </row>
        <row r="3189">
          <cell r="DL3189" t="str">
            <v>0805H0206</v>
          </cell>
        </row>
        <row r="3190">
          <cell r="DL3190" t="str">
            <v>0805H0207</v>
          </cell>
        </row>
        <row r="3191">
          <cell r="DL3191" t="str">
            <v>0805H0208</v>
          </cell>
        </row>
        <row r="3192">
          <cell r="DL3192" t="str">
            <v>0805H0209</v>
          </cell>
        </row>
        <row r="3193">
          <cell r="DL3193" t="str">
            <v>0805H0210</v>
          </cell>
        </row>
        <row r="3194">
          <cell r="DL3194" t="str">
            <v>0805H0211</v>
          </cell>
        </row>
        <row r="3195">
          <cell r="DL3195" t="str">
            <v>0805H0212</v>
          </cell>
        </row>
        <row r="3196">
          <cell r="DL3196" t="str">
            <v>0805H0213</v>
          </cell>
        </row>
        <row r="3197">
          <cell r="DL3197" t="str">
            <v>0805H0214</v>
          </cell>
        </row>
        <row r="3198">
          <cell r="DL3198" t="str">
            <v>0805H0215</v>
          </cell>
        </row>
        <row r="3199">
          <cell r="DL3199" t="str">
            <v>0805H0216</v>
          </cell>
        </row>
        <row r="3200">
          <cell r="DL3200" t="str">
            <v>0805H0217</v>
          </cell>
        </row>
        <row r="3201">
          <cell r="DL3201" t="str">
            <v>0805H0218</v>
          </cell>
        </row>
        <row r="3202">
          <cell r="DL3202" t="str">
            <v>0805H0219</v>
          </cell>
        </row>
        <row r="3203">
          <cell r="DL3203" t="str">
            <v>08KIKLLKI</v>
          </cell>
        </row>
        <row r="3204">
          <cell r="DL3204" t="str">
            <v>090101C01</v>
          </cell>
        </row>
        <row r="3205">
          <cell r="DL3205" t="str">
            <v>090101C02</v>
          </cell>
        </row>
        <row r="3206">
          <cell r="DL3206" t="str">
            <v>090101C03</v>
          </cell>
        </row>
        <row r="3207">
          <cell r="DL3207" t="str">
            <v>090101C04</v>
          </cell>
        </row>
        <row r="3208">
          <cell r="DL3208" t="str">
            <v>090101C05</v>
          </cell>
        </row>
        <row r="3209">
          <cell r="DL3209" t="str">
            <v>090101C06</v>
          </cell>
        </row>
        <row r="3210">
          <cell r="DL3210" t="str">
            <v>090101C07</v>
          </cell>
        </row>
        <row r="3211">
          <cell r="DL3211" t="str">
            <v>090101C08</v>
          </cell>
        </row>
        <row r="3212">
          <cell r="DL3212" t="str">
            <v>090101C09</v>
          </cell>
        </row>
        <row r="3213">
          <cell r="DL3213" t="str">
            <v>090101C10</v>
          </cell>
        </row>
        <row r="3214">
          <cell r="DL3214" t="str">
            <v>090101C11</v>
          </cell>
        </row>
        <row r="3215">
          <cell r="DL3215" t="str">
            <v>090101C12</v>
          </cell>
        </row>
        <row r="3216">
          <cell r="DL3216" t="str">
            <v>090101C13</v>
          </cell>
        </row>
        <row r="3217">
          <cell r="DL3217" t="str">
            <v>090101C14</v>
          </cell>
        </row>
        <row r="3218">
          <cell r="DL3218" t="str">
            <v>090101C15</v>
          </cell>
        </row>
        <row r="3219">
          <cell r="DL3219" t="str">
            <v>090101C16</v>
          </cell>
        </row>
        <row r="3220">
          <cell r="DL3220" t="str">
            <v>090101C17</v>
          </cell>
        </row>
        <row r="3221">
          <cell r="DL3221" t="str">
            <v>090101C18</v>
          </cell>
        </row>
        <row r="3222">
          <cell r="DL3222" t="str">
            <v>090101C19</v>
          </cell>
        </row>
        <row r="3223">
          <cell r="DL3223" t="str">
            <v>090102C01</v>
          </cell>
        </row>
        <row r="3224">
          <cell r="DL3224" t="str">
            <v>090102C02</v>
          </cell>
        </row>
        <row r="3225">
          <cell r="DL3225" t="str">
            <v>090102C03</v>
          </cell>
        </row>
        <row r="3226">
          <cell r="DL3226" t="str">
            <v>090102C04</v>
          </cell>
        </row>
        <row r="3227">
          <cell r="DL3227" t="str">
            <v>090102C05</v>
          </cell>
        </row>
        <row r="3228">
          <cell r="DL3228" t="str">
            <v>090102C06</v>
          </cell>
        </row>
        <row r="3229">
          <cell r="DL3229" t="str">
            <v>090102C07</v>
          </cell>
        </row>
        <row r="3230">
          <cell r="DL3230" t="str">
            <v>090102C08</v>
          </cell>
        </row>
        <row r="3231">
          <cell r="DL3231" t="str">
            <v>090102C09</v>
          </cell>
        </row>
        <row r="3232">
          <cell r="DL3232" t="str">
            <v>090102C10</v>
          </cell>
        </row>
        <row r="3233">
          <cell r="DL3233" t="str">
            <v>090102C11</v>
          </cell>
        </row>
        <row r="3234">
          <cell r="DL3234" t="str">
            <v>090102C12</v>
          </cell>
        </row>
        <row r="3235">
          <cell r="DL3235" t="str">
            <v>090102C13</v>
          </cell>
        </row>
        <row r="3236">
          <cell r="DL3236" t="str">
            <v>090102C14</v>
          </cell>
        </row>
        <row r="3237">
          <cell r="DL3237" t="str">
            <v>090102C15</v>
          </cell>
        </row>
        <row r="3238">
          <cell r="DL3238" t="str">
            <v>090102C16</v>
          </cell>
        </row>
        <row r="3239">
          <cell r="DL3239" t="str">
            <v>090102C17</v>
          </cell>
        </row>
        <row r="3240">
          <cell r="DL3240" t="str">
            <v>090102C18</v>
          </cell>
        </row>
        <row r="3241">
          <cell r="DL3241" t="str">
            <v>090102C19</v>
          </cell>
        </row>
        <row r="3242">
          <cell r="DL3242" t="str">
            <v>090103C01</v>
          </cell>
        </row>
        <row r="3243">
          <cell r="DL3243" t="str">
            <v>090103C02</v>
          </cell>
        </row>
        <row r="3244">
          <cell r="DL3244" t="str">
            <v>090103C03</v>
          </cell>
        </row>
        <row r="3245">
          <cell r="DL3245" t="str">
            <v>090103C04</v>
          </cell>
        </row>
        <row r="3246">
          <cell r="DL3246" t="str">
            <v>090103C05</v>
          </cell>
        </row>
        <row r="3247">
          <cell r="DL3247" t="str">
            <v>090103C06</v>
          </cell>
        </row>
        <row r="3248">
          <cell r="DL3248" t="str">
            <v>090103C07</v>
          </cell>
        </row>
        <row r="3249">
          <cell r="DL3249" t="str">
            <v>090103C08</v>
          </cell>
        </row>
        <row r="3250">
          <cell r="DL3250" t="str">
            <v>090103C09</v>
          </cell>
        </row>
        <row r="3251">
          <cell r="DL3251" t="str">
            <v>090103C10</v>
          </cell>
        </row>
        <row r="3252">
          <cell r="DL3252" t="str">
            <v>090103C11</v>
          </cell>
        </row>
        <row r="3253">
          <cell r="DL3253" t="str">
            <v>090103C12</v>
          </cell>
        </row>
        <row r="3254">
          <cell r="DL3254" t="str">
            <v>090103C13</v>
          </cell>
        </row>
        <row r="3255">
          <cell r="DL3255" t="str">
            <v>090103C14</v>
          </cell>
        </row>
        <row r="3256">
          <cell r="DL3256" t="str">
            <v>090103C15</v>
          </cell>
        </row>
        <row r="3257">
          <cell r="DL3257" t="str">
            <v>090103C16</v>
          </cell>
        </row>
        <row r="3258">
          <cell r="DL3258" t="str">
            <v>090103C17</v>
          </cell>
        </row>
        <row r="3259">
          <cell r="DL3259" t="str">
            <v>090103C18</v>
          </cell>
        </row>
        <row r="3260">
          <cell r="DL3260" t="str">
            <v>090103C19</v>
          </cell>
        </row>
        <row r="3261">
          <cell r="DL3261" t="str">
            <v>090104C01</v>
          </cell>
        </row>
        <row r="3262">
          <cell r="DL3262" t="str">
            <v>090104C02</v>
          </cell>
        </row>
        <row r="3263">
          <cell r="DL3263" t="str">
            <v>090104C03</v>
          </cell>
        </row>
        <row r="3264">
          <cell r="DL3264" t="str">
            <v>090104C04</v>
          </cell>
        </row>
        <row r="3265">
          <cell r="DL3265" t="str">
            <v>090104C05</v>
          </cell>
        </row>
        <row r="3266">
          <cell r="DL3266" t="str">
            <v>090104C06</v>
          </cell>
        </row>
        <row r="3267">
          <cell r="DL3267" t="str">
            <v>090104C07</v>
          </cell>
        </row>
        <row r="3268">
          <cell r="DL3268" t="str">
            <v>090104C08</v>
          </cell>
        </row>
        <row r="3269">
          <cell r="DL3269" t="str">
            <v>090104C09</v>
          </cell>
        </row>
        <row r="3270">
          <cell r="DL3270" t="str">
            <v>090104C10</v>
          </cell>
        </row>
        <row r="3271">
          <cell r="DL3271" t="str">
            <v>090104C11</v>
          </cell>
        </row>
        <row r="3272">
          <cell r="DL3272" t="str">
            <v>090104C12</v>
          </cell>
        </row>
        <row r="3273">
          <cell r="DL3273" t="str">
            <v>090104C13</v>
          </cell>
        </row>
        <row r="3274">
          <cell r="DL3274" t="str">
            <v>090104C14</v>
          </cell>
        </row>
        <row r="3275">
          <cell r="DL3275" t="str">
            <v>090104C15</v>
          </cell>
        </row>
        <row r="3276">
          <cell r="DL3276" t="str">
            <v>090104C16</v>
          </cell>
        </row>
        <row r="3277">
          <cell r="DL3277" t="str">
            <v>090104C17</v>
          </cell>
        </row>
        <row r="3278">
          <cell r="DL3278" t="str">
            <v>090104C18</v>
          </cell>
        </row>
        <row r="3279">
          <cell r="DL3279" t="str">
            <v>090104C19</v>
          </cell>
        </row>
        <row r="3280">
          <cell r="DL3280" t="str">
            <v>090105C01</v>
          </cell>
        </row>
        <row r="3281">
          <cell r="DL3281" t="str">
            <v>090105C02</v>
          </cell>
        </row>
        <row r="3282">
          <cell r="DL3282" t="str">
            <v>090105C03</v>
          </cell>
        </row>
        <row r="3283">
          <cell r="DL3283" t="str">
            <v>090105C04</v>
          </cell>
        </row>
        <row r="3284">
          <cell r="DL3284" t="str">
            <v>090105C05</v>
          </cell>
        </row>
        <row r="3285">
          <cell r="DL3285" t="str">
            <v>090105C06</v>
          </cell>
        </row>
        <row r="3286">
          <cell r="DL3286" t="str">
            <v>090105C07</v>
          </cell>
        </row>
        <row r="3287">
          <cell r="DL3287" t="str">
            <v>090105C08</v>
          </cell>
        </row>
        <row r="3288">
          <cell r="DL3288" t="str">
            <v>090105C09</v>
          </cell>
        </row>
        <row r="3289">
          <cell r="DL3289" t="str">
            <v>090105C10</v>
          </cell>
        </row>
        <row r="3290">
          <cell r="DL3290" t="str">
            <v>090105C11</v>
          </cell>
        </row>
        <row r="3291">
          <cell r="DL3291" t="str">
            <v>090105C12</v>
          </cell>
        </row>
        <row r="3292">
          <cell r="DL3292" t="str">
            <v>090105C13</v>
          </cell>
        </row>
        <row r="3293">
          <cell r="DL3293" t="str">
            <v>090105C14</v>
          </cell>
        </row>
        <row r="3294">
          <cell r="DL3294" t="str">
            <v>090105C15</v>
          </cell>
        </row>
        <row r="3295">
          <cell r="DL3295" t="str">
            <v>090105C16</v>
          </cell>
        </row>
        <row r="3296">
          <cell r="DL3296" t="str">
            <v>090105C17</v>
          </cell>
        </row>
        <row r="3297">
          <cell r="DL3297" t="str">
            <v>090105C18</v>
          </cell>
        </row>
        <row r="3298">
          <cell r="DL3298" t="str">
            <v>090105C19</v>
          </cell>
        </row>
        <row r="3299">
          <cell r="DL3299" t="str">
            <v>090106C01</v>
          </cell>
        </row>
        <row r="3300">
          <cell r="DL3300" t="str">
            <v>090106C02</v>
          </cell>
        </row>
        <row r="3301">
          <cell r="DL3301" t="str">
            <v>090106C03</v>
          </cell>
        </row>
        <row r="3302">
          <cell r="DL3302" t="str">
            <v>090106C04</v>
          </cell>
        </row>
        <row r="3303">
          <cell r="DL3303" t="str">
            <v>090106C05</v>
          </cell>
        </row>
        <row r="3304">
          <cell r="DL3304" t="str">
            <v>090106C06</v>
          </cell>
        </row>
        <row r="3305">
          <cell r="DL3305" t="str">
            <v>090106C07</v>
          </cell>
        </row>
        <row r="3306">
          <cell r="DL3306" t="str">
            <v>090106C08</v>
          </cell>
        </row>
        <row r="3307">
          <cell r="DL3307" t="str">
            <v>090106C09</v>
          </cell>
        </row>
        <row r="3308">
          <cell r="DL3308" t="str">
            <v>090106C10</v>
          </cell>
        </row>
        <row r="3309">
          <cell r="DL3309" t="str">
            <v>090106C11</v>
          </cell>
        </row>
        <row r="3310">
          <cell r="DL3310" t="str">
            <v>090106C12</v>
          </cell>
        </row>
        <row r="3311">
          <cell r="DL3311" t="str">
            <v>090106C13</v>
          </cell>
        </row>
        <row r="3312">
          <cell r="DL3312" t="str">
            <v>090106C14</v>
          </cell>
        </row>
        <row r="3313">
          <cell r="DL3313" t="str">
            <v>090106C15</v>
          </cell>
        </row>
        <row r="3314">
          <cell r="DL3314" t="str">
            <v>090106C16</v>
          </cell>
        </row>
        <row r="3315">
          <cell r="DL3315" t="str">
            <v>090106C17</v>
          </cell>
        </row>
        <row r="3316">
          <cell r="DL3316" t="str">
            <v>090106C18</v>
          </cell>
        </row>
        <row r="3317">
          <cell r="DL3317" t="str">
            <v>090106C19</v>
          </cell>
        </row>
        <row r="3318">
          <cell r="DL3318" t="str">
            <v>090107C01</v>
          </cell>
        </row>
        <row r="3319">
          <cell r="DL3319" t="str">
            <v>090107C02</v>
          </cell>
        </row>
        <row r="3320">
          <cell r="DL3320" t="str">
            <v>090107C03</v>
          </cell>
        </row>
        <row r="3321">
          <cell r="DL3321" t="str">
            <v>090107C04</v>
          </cell>
        </row>
        <row r="3322">
          <cell r="DL3322" t="str">
            <v>090107C05</v>
          </cell>
        </row>
        <row r="3323">
          <cell r="DL3323" t="str">
            <v>090107C06</v>
          </cell>
        </row>
        <row r="3324">
          <cell r="DL3324" t="str">
            <v>090107C07</v>
          </cell>
        </row>
        <row r="3325">
          <cell r="DL3325" t="str">
            <v>090107C08</v>
          </cell>
        </row>
        <row r="3326">
          <cell r="DL3326" t="str">
            <v>090107C09</v>
          </cell>
        </row>
        <row r="3327">
          <cell r="DL3327" t="str">
            <v>090107C10</v>
          </cell>
        </row>
        <row r="3328">
          <cell r="DL3328" t="str">
            <v>090107C11</v>
          </cell>
        </row>
        <row r="3329">
          <cell r="DL3329" t="str">
            <v>090107C12</v>
          </cell>
        </row>
        <row r="3330">
          <cell r="DL3330" t="str">
            <v>090107C13</v>
          </cell>
        </row>
        <row r="3331">
          <cell r="DL3331" t="str">
            <v>090107C14</v>
          </cell>
        </row>
        <row r="3332">
          <cell r="DL3332" t="str">
            <v>090107C15</v>
          </cell>
        </row>
        <row r="3333">
          <cell r="DL3333" t="str">
            <v>090107C16</v>
          </cell>
        </row>
        <row r="3334">
          <cell r="DL3334" t="str">
            <v>090107C17</v>
          </cell>
        </row>
        <row r="3335">
          <cell r="DL3335" t="str">
            <v>090107C18</v>
          </cell>
        </row>
        <row r="3336">
          <cell r="DL3336" t="str">
            <v>090107C19</v>
          </cell>
        </row>
        <row r="3337">
          <cell r="DL3337" t="str">
            <v>0905LLL01</v>
          </cell>
        </row>
        <row r="3338">
          <cell r="DL3338" t="str">
            <v>0905LLL02</v>
          </cell>
        </row>
        <row r="3339">
          <cell r="DL3339" t="str">
            <v>0905LLL03</v>
          </cell>
        </row>
        <row r="3340">
          <cell r="DL3340" t="str">
            <v>0905LLL04</v>
          </cell>
        </row>
        <row r="3341">
          <cell r="DL3341" t="str">
            <v>0905LLL05</v>
          </cell>
        </row>
        <row r="3342">
          <cell r="DL3342" t="str">
            <v>0905LLL06</v>
          </cell>
        </row>
        <row r="3343">
          <cell r="DL3343" t="str">
            <v>0905LLL07</v>
          </cell>
        </row>
        <row r="3344">
          <cell r="DL3344" t="str">
            <v>0905LLL08</v>
          </cell>
        </row>
        <row r="3345">
          <cell r="DL3345" t="str">
            <v>0905LLL09</v>
          </cell>
        </row>
        <row r="3346">
          <cell r="DL3346" t="str">
            <v>0905LLL10</v>
          </cell>
        </row>
        <row r="3347">
          <cell r="DL3347" t="str">
            <v>0905LLL11</v>
          </cell>
        </row>
        <row r="3348">
          <cell r="DL3348" t="str">
            <v>0905LLL12</v>
          </cell>
        </row>
        <row r="3349">
          <cell r="DL3349" t="str">
            <v>0905LLL13</v>
          </cell>
        </row>
        <row r="3350">
          <cell r="DL3350" t="str">
            <v>0905LLL14</v>
          </cell>
        </row>
        <row r="3351">
          <cell r="DL3351" t="str">
            <v>0905LLL15</v>
          </cell>
        </row>
        <row r="3352">
          <cell r="DL3352" t="str">
            <v>0905LLL16</v>
          </cell>
        </row>
        <row r="3353">
          <cell r="DL3353" t="str">
            <v>0905LLL17</v>
          </cell>
        </row>
        <row r="3354">
          <cell r="DL3354" t="str">
            <v>0905LLL18</v>
          </cell>
        </row>
        <row r="3355">
          <cell r="DL3355" t="str">
            <v>0905LLL19</v>
          </cell>
        </row>
        <row r="3356">
          <cell r="DL3356" t="str">
            <v>0905LLL01</v>
          </cell>
        </row>
        <row r="3357">
          <cell r="DL3357" t="str">
            <v>0905LLL02</v>
          </cell>
        </row>
        <row r="3358">
          <cell r="DL3358" t="str">
            <v>0905LLL03</v>
          </cell>
        </row>
        <row r="3359">
          <cell r="DL3359" t="str">
            <v>0905LLL04</v>
          </cell>
        </row>
        <row r="3360">
          <cell r="DL3360" t="str">
            <v>0905LLL05</v>
          </cell>
        </row>
        <row r="3361">
          <cell r="DL3361" t="str">
            <v>0905LLL06</v>
          </cell>
        </row>
        <row r="3362">
          <cell r="DL3362" t="str">
            <v>0905LLL07</v>
          </cell>
        </row>
        <row r="3363">
          <cell r="DL3363" t="str">
            <v>0905LLL08</v>
          </cell>
        </row>
        <row r="3364">
          <cell r="DL3364" t="str">
            <v>0905LLL09</v>
          </cell>
        </row>
        <row r="3365">
          <cell r="DL3365" t="str">
            <v>0905LLL10</v>
          </cell>
        </row>
        <row r="3366">
          <cell r="DL3366" t="str">
            <v>0905LLL11</v>
          </cell>
        </row>
        <row r="3367">
          <cell r="DL3367" t="str">
            <v>0905LLL12</v>
          </cell>
        </row>
        <row r="3368">
          <cell r="DL3368" t="str">
            <v>0905LLL13</v>
          </cell>
        </row>
        <row r="3369">
          <cell r="DL3369" t="str">
            <v>0905LLL14</v>
          </cell>
        </row>
        <row r="3370">
          <cell r="DL3370" t="str">
            <v>0905LLL15</v>
          </cell>
        </row>
        <row r="3371">
          <cell r="DL3371" t="str">
            <v>0905LLL16</v>
          </cell>
        </row>
        <row r="3372">
          <cell r="DL3372" t="str">
            <v>0905LLL17</v>
          </cell>
        </row>
        <row r="3373">
          <cell r="DL3373" t="str">
            <v>0905LLL18</v>
          </cell>
        </row>
        <row r="3374">
          <cell r="DL3374" t="str">
            <v>0905LLL19</v>
          </cell>
        </row>
        <row r="3375">
          <cell r="DL3375" t="str">
            <v>0905LLL01</v>
          </cell>
        </row>
        <row r="3376">
          <cell r="DL3376" t="str">
            <v>0905LLL02</v>
          </cell>
        </row>
        <row r="3377">
          <cell r="DL3377" t="str">
            <v>0905LLL03</v>
          </cell>
        </row>
        <row r="3378">
          <cell r="DL3378" t="str">
            <v>0905LLL04</v>
          </cell>
        </row>
        <row r="3379">
          <cell r="DL3379" t="str">
            <v>0905LLL05</v>
          </cell>
        </row>
        <row r="3380">
          <cell r="DL3380" t="str">
            <v>0905LLL06</v>
          </cell>
        </row>
        <row r="3381">
          <cell r="DL3381" t="str">
            <v>0905LLL07</v>
          </cell>
        </row>
        <row r="3382">
          <cell r="DL3382" t="str">
            <v>0905LLL08</v>
          </cell>
        </row>
        <row r="3383">
          <cell r="DL3383" t="str">
            <v>0905LLL09</v>
          </cell>
        </row>
        <row r="3384">
          <cell r="DL3384" t="str">
            <v>0905LLL10</v>
          </cell>
        </row>
        <row r="3385">
          <cell r="DL3385" t="str">
            <v>0905LLL11</v>
          </cell>
        </row>
        <row r="3386">
          <cell r="DL3386" t="str">
            <v>0905LLL12</v>
          </cell>
        </row>
        <row r="3387">
          <cell r="DL3387" t="str">
            <v>0905LLL13</v>
          </cell>
        </row>
        <row r="3388">
          <cell r="DL3388" t="str">
            <v>0905LLL14</v>
          </cell>
        </row>
        <row r="3389">
          <cell r="DL3389" t="str">
            <v>0905LLL15</v>
          </cell>
        </row>
        <row r="3390">
          <cell r="DL3390" t="str">
            <v>0905LLL16</v>
          </cell>
        </row>
        <row r="3391">
          <cell r="DL3391" t="str">
            <v>0905LLL17</v>
          </cell>
        </row>
        <row r="3392">
          <cell r="DL3392" t="str">
            <v>0905LLL18</v>
          </cell>
        </row>
        <row r="3393">
          <cell r="DL3393" t="str">
            <v>0905LLL19</v>
          </cell>
        </row>
        <row r="3394">
          <cell r="DL3394" t="str">
            <v>0905LLL01</v>
          </cell>
        </row>
        <row r="3395">
          <cell r="DL3395" t="str">
            <v>0905LLL02</v>
          </cell>
        </row>
        <row r="3396">
          <cell r="DL3396" t="str">
            <v>0905LLL03</v>
          </cell>
        </row>
        <row r="3397">
          <cell r="DL3397" t="str">
            <v>0905LLL04</v>
          </cell>
        </row>
        <row r="3398">
          <cell r="DL3398" t="str">
            <v>0905LLL05</v>
          </cell>
        </row>
        <row r="3399">
          <cell r="DL3399" t="str">
            <v>0905LLL06</v>
          </cell>
        </row>
        <row r="3400">
          <cell r="DL3400" t="str">
            <v>0905LLL07</v>
          </cell>
        </row>
        <row r="3401">
          <cell r="DL3401" t="str">
            <v>0905LLL08</v>
          </cell>
        </row>
        <row r="3402">
          <cell r="DL3402" t="str">
            <v>0905LLL09</v>
          </cell>
        </row>
        <row r="3403">
          <cell r="DL3403" t="str">
            <v>0905LLL10</v>
          </cell>
        </row>
        <row r="3404">
          <cell r="DL3404" t="str">
            <v>0905LLL11</v>
          </cell>
        </row>
        <row r="3405">
          <cell r="DL3405" t="str">
            <v>0905LLL12</v>
          </cell>
        </row>
        <row r="3406">
          <cell r="DL3406" t="str">
            <v>0905LLL13</v>
          </cell>
        </row>
        <row r="3407">
          <cell r="DL3407" t="str">
            <v>0905LLL14</v>
          </cell>
        </row>
        <row r="3408">
          <cell r="DL3408" t="str">
            <v>0905LLL15</v>
          </cell>
        </row>
        <row r="3409">
          <cell r="DL3409" t="str">
            <v>0905LLL16</v>
          </cell>
        </row>
        <row r="3410">
          <cell r="DL3410" t="str">
            <v>0905LLL17</v>
          </cell>
        </row>
        <row r="3411">
          <cell r="DL3411" t="str">
            <v>0905LLL18</v>
          </cell>
        </row>
        <row r="3412">
          <cell r="DL3412" t="str">
            <v>0905LLL19</v>
          </cell>
        </row>
        <row r="3413">
          <cell r="DL3413" t="str">
            <v>0905LLL01</v>
          </cell>
        </row>
        <row r="3414">
          <cell r="DL3414" t="str">
            <v>0905LLL02</v>
          </cell>
        </row>
        <row r="3415">
          <cell r="DL3415" t="str">
            <v>0905LLL03</v>
          </cell>
        </row>
        <row r="3416">
          <cell r="DL3416" t="str">
            <v>0905LLL04</v>
          </cell>
        </row>
        <row r="3417">
          <cell r="DL3417" t="str">
            <v>0905LLL05</v>
          </cell>
        </row>
        <row r="3418">
          <cell r="DL3418" t="str">
            <v>0905LLL06</v>
          </cell>
        </row>
        <row r="3419">
          <cell r="DL3419" t="str">
            <v>0905LLL07</v>
          </cell>
        </row>
        <row r="3420">
          <cell r="DL3420" t="str">
            <v>0905LLL08</v>
          </cell>
        </row>
        <row r="3421">
          <cell r="DL3421" t="str">
            <v>0905LLL09</v>
          </cell>
        </row>
        <row r="3422">
          <cell r="DL3422" t="str">
            <v>0905LLL10</v>
          </cell>
        </row>
        <row r="3423">
          <cell r="DL3423" t="str">
            <v>0905LLL11</v>
          </cell>
        </row>
        <row r="3424">
          <cell r="DL3424" t="str">
            <v>0905LLL12</v>
          </cell>
        </row>
        <row r="3425">
          <cell r="DL3425" t="str">
            <v>0905LLL13</v>
          </cell>
        </row>
        <row r="3426">
          <cell r="DL3426" t="str">
            <v>0905LLL14</v>
          </cell>
        </row>
        <row r="3427">
          <cell r="DL3427" t="str">
            <v>0905LLL15</v>
          </cell>
        </row>
        <row r="3428">
          <cell r="DL3428" t="str">
            <v>0905LLL16</v>
          </cell>
        </row>
        <row r="3429">
          <cell r="DL3429" t="str">
            <v>0905LLL17</v>
          </cell>
        </row>
        <row r="3430">
          <cell r="DL3430" t="str">
            <v>0905LLL18</v>
          </cell>
        </row>
        <row r="3431">
          <cell r="DL3431" t="str">
            <v>0905LLL19</v>
          </cell>
        </row>
        <row r="3432">
          <cell r="DL3432" t="str">
            <v>0905LLL01</v>
          </cell>
        </row>
        <row r="3433">
          <cell r="DL3433" t="str">
            <v>0905LLL02</v>
          </cell>
        </row>
        <row r="3434">
          <cell r="DL3434" t="str">
            <v>0905LLL03</v>
          </cell>
        </row>
        <row r="3435">
          <cell r="DL3435" t="str">
            <v>0905LLL04</v>
          </cell>
        </row>
        <row r="3436">
          <cell r="DL3436" t="str">
            <v>0905LLL05</v>
          </cell>
        </row>
        <row r="3437">
          <cell r="DL3437" t="str">
            <v>0905LLL06</v>
          </cell>
        </row>
        <row r="3438">
          <cell r="DL3438" t="str">
            <v>0905LLL07</v>
          </cell>
        </row>
        <row r="3439">
          <cell r="DL3439" t="str">
            <v>0905LLL08</v>
          </cell>
        </row>
        <row r="3440">
          <cell r="DL3440" t="str">
            <v>0905LLL09</v>
          </cell>
        </row>
        <row r="3441">
          <cell r="DL3441" t="str">
            <v>0905LLL10</v>
          </cell>
        </row>
        <row r="3442">
          <cell r="DL3442" t="str">
            <v>0905LLL11</v>
          </cell>
        </row>
        <row r="3443">
          <cell r="DL3443" t="str">
            <v>0905LLL12</v>
          </cell>
        </row>
        <row r="3444">
          <cell r="DL3444" t="str">
            <v>0905LLL13</v>
          </cell>
        </row>
        <row r="3445">
          <cell r="DL3445" t="str">
            <v>0905LLL14</v>
          </cell>
        </row>
        <row r="3446">
          <cell r="DL3446" t="str">
            <v>0905LLL15</v>
          </cell>
        </row>
        <row r="3447">
          <cell r="DL3447" t="str">
            <v>0905LLL16</v>
          </cell>
        </row>
        <row r="3448">
          <cell r="DL3448" t="str">
            <v>0905LLL17</v>
          </cell>
        </row>
        <row r="3449">
          <cell r="DL3449" t="str">
            <v>0905LLL18</v>
          </cell>
        </row>
        <row r="3450">
          <cell r="DL3450" t="str">
            <v>0905LLL19</v>
          </cell>
        </row>
        <row r="3451">
          <cell r="DL3451" t="str">
            <v>090206F01</v>
          </cell>
        </row>
        <row r="3452">
          <cell r="DL3452" t="str">
            <v>090206F02</v>
          </cell>
        </row>
        <row r="3453">
          <cell r="DL3453" t="str">
            <v>090206F03</v>
          </cell>
        </row>
        <row r="3454">
          <cell r="DL3454" t="str">
            <v>090206F04</v>
          </cell>
        </row>
        <row r="3455">
          <cell r="DL3455" t="str">
            <v>090206F05</v>
          </cell>
        </row>
        <row r="3456">
          <cell r="DL3456" t="str">
            <v>090206F06</v>
          </cell>
        </row>
        <row r="3457">
          <cell r="DL3457" t="str">
            <v>090206F07</v>
          </cell>
        </row>
        <row r="3458">
          <cell r="DL3458" t="str">
            <v>090206F08</v>
          </cell>
        </row>
        <row r="3459">
          <cell r="DL3459" t="str">
            <v>090206F09</v>
          </cell>
        </row>
        <row r="3460">
          <cell r="DL3460" t="str">
            <v>090206F10</v>
          </cell>
        </row>
        <row r="3461">
          <cell r="DL3461" t="str">
            <v>090206F11</v>
          </cell>
        </row>
        <row r="3462">
          <cell r="DL3462" t="str">
            <v>090206F12</v>
          </cell>
        </row>
        <row r="3463">
          <cell r="DL3463" t="str">
            <v>090206F13</v>
          </cell>
        </row>
        <row r="3464">
          <cell r="DL3464" t="str">
            <v>090206F14</v>
          </cell>
        </row>
        <row r="3465">
          <cell r="DL3465" t="str">
            <v>090206F15</v>
          </cell>
        </row>
        <row r="3466">
          <cell r="DL3466" t="str">
            <v>090206F16</v>
          </cell>
        </row>
        <row r="3467">
          <cell r="DL3467" t="str">
            <v>090206F17</v>
          </cell>
        </row>
        <row r="3468">
          <cell r="DL3468" t="str">
            <v>090206F18</v>
          </cell>
        </row>
        <row r="3469">
          <cell r="DL3469" t="str">
            <v>090206F19</v>
          </cell>
        </row>
        <row r="3470">
          <cell r="DL3470" t="str">
            <v>090206M01</v>
          </cell>
        </row>
        <row r="3471">
          <cell r="DL3471" t="str">
            <v>090206M02</v>
          </cell>
        </row>
        <row r="3472">
          <cell r="DL3472" t="str">
            <v>090206M03</v>
          </cell>
        </row>
        <row r="3473">
          <cell r="DL3473" t="str">
            <v>090206M04</v>
          </cell>
        </row>
        <row r="3474">
          <cell r="DL3474" t="str">
            <v>090206M05</v>
          </cell>
        </row>
        <row r="3475">
          <cell r="DL3475" t="str">
            <v>090206M06</v>
          </cell>
        </row>
        <row r="3476">
          <cell r="DL3476" t="str">
            <v>090206M07</v>
          </cell>
        </row>
        <row r="3477">
          <cell r="DL3477" t="str">
            <v>090206M08</v>
          </cell>
        </row>
        <row r="3478">
          <cell r="DL3478" t="str">
            <v>090206M09</v>
          </cell>
        </row>
        <row r="3479">
          <cell r="DL3479" t="str">
            <v>090206M10</v>
          </cell>
        </row>
        <row r="3480">
          <cell r="DL3480" t="str">
            <v>090206M11</v>
          </cell>
        </row>
        <row r="3481">
          <cell r="DL3481" t="str">
            <v>090206M12</v>
          </cell>
        </row>
        <row r="3482">
          <cell r="DL3482" t="str">
            <v>090206M13</v>
          </cell>
        </row>
        <row r="3483">
          <cell r="DL3483" t="str">
            <v>090206M14</v>
          </cell>
        </row>
        <row r="3484">
          <cell r="DL3484" t="str">
            <v>090206M15</v>
          </cell>
        </row>
        <row r="3485">
          <cell r="DL3485" t="str">
            <v>090206M16</v>
          </cell>
        </row>
        <row r="3486">
          <cell r="DL3486" t="str">
            <v>090206M17</v>
          </cell>
        </row>
        <row r="3487">
          <cell r="DL3487" t="str">
            <v>090206M18</v>
          </cell>
        </row>
        <row r="3488">
          <cell r="DL3488" t="str">
            <v>090206M19</v>
          </cell>
        </row>
        <row r="3489">
          <cell r="DL3489" t="str">
            <v>090207F01</v>
          </cell>
        </row>
        <row r="3490">
          <cell r="DL3490" t="str">
            <v>090207F02</v>
          </cell>
        </row>
        <row r="3491">
          <cell r="DL3491" t="str">
            <v>090207F03</v>
          </cell>
        </row>
        <row r="3492">
          <cell r="DL3492" t="str">
            <v>090207F04</v>
          </cell>
        </row>
        <row r="3493">
          <cell r="DL3493" t="str">
            <v>090207F05</v>
          </cell>
        </row>
        <row r="3494">
          <cell r="DL3494" t="str">
            <v>090207F06</v>
          </cell>
        </row>
        <row r="3495">
          <cell r="DL3495" t="str">
            <v>090207F07</v>
          </cell>
        </row>
        <row r="3496">
          <cell r="DL3496" t="str">
            <v>090207F08</v>
          </cell>
        </row>
        <row r="3497">
          <cell r="DL3497" t="str">
            <v>090207F09</v>
          </cell>
        </row>
        <row r="3498">
          <cell r="DL3498" t="str">
            <v>090207F10</v>
          </cell>
        </row>
        <row r="3499">
          <cell r="DL3499" t="str">
            <v>090207F11</v>
          </cell>
        </row>
        <row r="3500">
          <cell r="DL3500" t="str">
            <v>090207F12</v>
          </cell>
        </row>
        <row r="3501">
          <cell r="DL3501" t="str">
            <v>090207F13</v>
          </cell>
        </row>
        <row r="3502">
          <cell r="DL3502" t="str">
            <v>090207F14</v>
          </cell>
        </row>
        <row r="3503">
          <cell r="DL3503" t="str">
            <v>090207F15</v>
          </cell>
        </row>
        <row r="3504">
          <cell r="DL3504" t="str">
            <v>090207F16</v>
          </cell>
        </row>
        <row r="3505">
          <cell r="DL3505" t="str">
            <v>090207F17</v>
          </cell>
        </row>
        <row r="3506">
          <cell r="DL3506" t="str">
            <v>090207F18</v>
          </cell>
        </row>
        <row r="3507">
          <cell r="DL3507" t="str">
            <v>090207F19</v>
          </cell>
        </row>
        <row r="3508">
          <cell r="DL3508" t="str">
            <v>090207M01</v>
          </cell>
        </row>
        <row r="3509">
          <cell r="DL3509" t="str">
            <v>090207M02</v>
          </cell>
        </row>
        <row r="3510">
          <cell r="DL3510" t="str">
            <v>090207M03</v>
          </cell>
        </row>
        <row r="3511">
          <cell r="DL3511" t="str">
            <v>090207M04</v>
          </cell>
        </row>
        <row r="3512">
          <cell r="DL3512" t="str">
            <v>090207M05</v>
          </cell>
        </row>
        <row r="3513">
          <cell r="DL3513" t="str">
            <v>090207M06</v>
          </cell>
        </row>
        <row r="3514">
          <cell r="DL3514" t="str">
            <v>090207M07</v>
          </cell>
        </row>
        <row r="3515">
          <cell r="DL3515" t="str">
            <v>090207M08</v>
          </cell>
        </row>
        <row r="3516">
          <cell r="DL3516" t="str">
            <v>090207M09</v>
          </cell>
        </row>
        <row r="3517">
          <cell r="DL3517" t="str">
            <v>090207M10</v>
          </cell>
        </row>
        <row r="3518">
          <cell r="DL3518" t="str">
            <v>090207M11</v>
          </cell>
        </row>
        <row r="3519">
          <cell r="DL3519" t="str">
            <v>090207M12</v>
          </cell>
        </row>
        <row r="3520">
          <cell r="DL3520" t="str">
            <v>090207M13</v>
          </cell>
        </row>
        <row r="3521">
          <cell r="DL3521" t="str">
            <v>090207M14</v>
          </cell>
        </row>
        <row r="3522">
          <cell r="DL3522" t="str">
            <v>090207M15</v>
          </cell>
        </row>
        <row r="3523">
          <cell r="DL3523" t="str">
            <v>090207M16</v>
          </cell>
        </row>
        <row r="3524">
          <cell r="DL3524" t="str">
            <v>090207M17</v>
          </cell>
        </row>
        <row r="3525">
          <cell r="DL3525" t="str">
            <v>090207M18</v>
          </cell>
        </row>
        <row r="3526">
          <cell r="DL3526" t="str">
            <v>090207M19</v>
          </cell>
        </row>
        <row r="3527">
          <cell r="DL3527" t="str">
            <v>0903FLL01</v>
          </cell>
        </row>
        <row r="3528">
          <cell r="DL3528" t="str">
            <v>0903FLL02</v>
          </cell>
        </row>
        <row r="3529">
          <cell r="DL3529" t="str">
            <v>0903FLL03</v>
          </cell>
        </row>
        <row r="3530">
          <cell r="DL3530" t="str">
            <v>0903FLL04</v>
          </cell>
        </row>
        <row r="3531">
          <cell r="DL3531" t="str">
            <v>0903FLL05</v>
          </cell>
        </row>
        <row r="3532">
          <cell r="DL3532" t="str">
            <v>0903FLL06</v>
          </cell>
        </row>
        <row r="3533">
          <cell r="DL3533" t="str">
            <v>0903FLL07</v>
          </cell>
        </row>
        <row r="3534">
          <cell r="DL3534" t="str">
            <v>0903FLL08</v>
          </cell>
        </row>
        <row r="3535">
          <cell r="DL3535" t="str">
            <v>0903FLL09</v>
          </cell>
        </row>
        <row r="3536">
          <cell r="DL3536" t="str">
            <v>0903FLL10</v>
          </cell>
        </row>
        <row r="3537">
          <cell r="DL3537" t="str">
            <v>0903FLL11</v>
          </cell>
        </row>
        <row r="3538">
          <cell r="DL3538" t="str">
            <v>0903FLL12</v>
          </cell>
        </row>
        <row r="3539">
          <cell r="DL3539" t="str">
            <v>0903FLL13</v>
          </cell>
        </row>
        <row r="3540">
          <cell r="DL3540" t="str">
            <v>0903FLL14</v>
          </cell>
        </row>
        <row r="3541">
          <cell r="DL3541" t="str">
            <v>0903FLL15</v>
          </cell>
        </row>
        <row r="3542">
          <cell r="DL3542" t="str">
            <v>0903FLL16</v>
          </cell>
        </row>
        <row r="3543">
          <cell r="DL3543" t="str">
            <v>0903FLL17</v>
          </cell>
        </row>
        <row r="3544">
          <cell r="DL3544" t="str">
            <v>0903FLL18</v>
          </cell>
        </row>
        <row r="3545">
          <cell r="DL3545" t="str">
            <v>0903FLL19</v>
          </cell>
        </row>
        <row r="3546">
          <cell r="DL3546" t="str">
            <v>0904BLL01</v>
          </cell>
        </row>
        <row r="3547">
          <cell r="DL3547" t="str">
            <v>0904BLL02</v>
          </cell>
        </row>
        <row r="3548">
          <cell r="DL3548" t="str">
            <v>0904BLL03</v>
          </cell>
        </row>
        <row r="3549">
          <cell r="DL3549" t="str">
            <v>0904BLL04</v>
          </cell>
        </row>
        <row r="3550">
          <cell r="DL3550" t="str">
            <v>0904BLL05</v>
          </cell>
        </row>
        <row r="3551">
          <cell r="DL3551" t="str">
            <v>0904BLL06</v>
          </cell>
        </row>
        <row r="3552">
          <cell r="DL3552" t="str">
            <v>0904BLL07</v>
          </cell>
        </row>
        <row r="3553">
          <cell r="DL3553" t="str">
            <v>0904BLL08</v>
          </cell>
        </row>
        <row r="3554">
          <cell r="DL3554" t="str">
            <v>0904BLL09</v>
          </cell>
        </row>
        <row r="3555">
          <cell r="DL3555" t="str">
            <v>0904BLL10</v>
          </cell>
        </row>
        <row r="3556">
          <cell r="DL3556" t="str">
            <v>0904BLL11</v>
          </cell>
        </row>
        <row r="3557">
          <cell r="DL3557" t="str">
            <v>0904BLL12</v>
          </cell>
        </row>
        <row r="3558">
          <cell r="DL3558" t="str">
            <v>0904BLL13</v>
          </cell>
        </row>
        <row r="3559">
          <cell r="DL3559" t="str">
            <v>0904BLL14</v>
          </cell>
        </row>
        <row r="3560">
          <cell r="DL3560" t="str">
            <v>0904BLL15</v>
          </cell>
        </row>
        <row r="3561">
          <cell r="DL3561" t="str">
            <v>0904BLL16</v>
          </cell>
        </row>
        <row r="3562">
          <cell r="DL3562" t="str">
            <v>0904BLL17</v>
          </cell>
        </row>
        <row r="3563">
          <cell r="DL3563" t="str">
            <v>0904BLL18</v>
          </cell>
        </row>
        <row r="3564">
          <cell r="DL3564" t="str">
            <v>0904BLL19</v>
          </cell>
        </row>
        <row r="3565">
          <cell r="DL3565" t="str">
            <v>0905H0101</v>
          </cell>
        </row>
        <row r="3566">
          <cell r="DL3566" t="str">
            <v>0905H0102</v>
          </cell>
        </row>
        <row r="3567">
          <cell r="DL3567" t="str">
            <v>0905H0103</v>
          </cell>
        </row>
        <row r="3568">
          <cell r="DL3568" t="str">
            <v>0905H0104</v>
          </cell>
        </row>
        <row r="3569">
          <cell r="DL3569" t="str">
            <v>0905H0105</v>
          </cell>
        </row>
        <row r="3570">
          <cell r="DL3570" t="str">
            <v>0905H0106</v>
          </cell>
        </row>
        <row r="3571">
          <cell r="DL3571" t="str">
            <v>0905H0107</v>
          </cell>
        </row>
        <row r="3572">
          <cell r="DL3572" t="str">
            <v>0905H0108</v>
          </cell>
        </row>
        <row r="3573">
          <cell r="DL3573" t="str">
            <v>0905H0109</v>
          </cell>
        </row>
        <row r="3574">
          <cell r="DL3574" t="str">
            <v>0905H0110</v>
          </cell>
        </row>
        <row r="3575">
          <cell r="DL3575" t="str">
            <v>0905H0111</v>
          </cell>
        </row>
        <row r="3576">
          <cell r="DL3576" t="str">
            <v>0905H0112</v>
          </cell>
        </row>
        <row r="3577">
          <cell r="DL3577" t="str">
            <v>0905H0113</v>
          </cell>
        </row>
        <row r="3578">
          <cell r="DL3578" t="str">
            <v>0905H0114</v>
          </cell>
        </row>
        <row r="3579">
          <cell r="DL3579" t="str">
            <v>0905H0115</v>
          </cell>
        </row>
        <row r="3580">
          <cell r="DL3580" t="str">
            <v>0905H0116</v>
          </cell>
        </row>
        <row r="3581">
          <cell r="DL3581" t="str">
            <v>0905H0117</v>
          </cell>
        </row>
        <row r="3582">
          <cell r="DL3582" t="str">
            <v>0905H0118</v>
          </cell>
        </row>
        <row r="3583">
          <cell r="DL3583" t="str">
            <v>0905H0119</v>
          </cell>
        </row>
        <row r="3584">
          <cell r="DL3584" t="str">
            <v>0905H0201</v>
          </cell>
        </row>
        <row r="3585">
          <cell r="DL3585" t="str">
            <v>0905H0202</v>
          </cell>
        </row>
        <row r="3586">
          <cell r="DL3586" t="str">
            <v>0905H0203</v>
          </cell>
        </row>
        <row r="3587">
          <cell r="DL3587" t="str">
            <v>0905H0204</v>
          </cell>
        </row>
        <row r="3588">
          <cell r="DL3588" t="str">
            <v>0905H0205</v>
          </cell>
        </row>
        <row r="3589">
          <cell r="DL3589" t="str">
            <v>0905H0206</v>
          </cell>
        </row>
        <row r="3590">
          <cell r="DL3590" t="str">
            <v>0905H0207</v>
          </cell>
        </row>
        <row r="3591">
          <cell r="DL3591" t="str">
            <v>0905H0208</v>
          </cell>
        </row>
        <row r="3592">
          <cell r="DL3592" t="str">
            <v>0905H0209</v>
          </cell>
        </row>
        <row r="3593">
          <cell r="DL3593" t="str">
            <v>0905H0210</v>
          </cell>
        </row>
        <row r="3594">
          <cell r="DL3594" t="str">
            <v>0905H0211</v>
          </cell>
        </row>
        <row r="3595">
          <cell r="DL3595" t="str">
            <v>0905H0212</v>
          </cell>
        </row>
        <row r="3596">
          <cell r="DL3596" t="str">
            <v>0905H0213</v>
          </cell>
        </row>
        <row r="3597">
          <cell r="DL3597" t="str">
            <v>0905H0214</v>
          </cell>
        </row>
        <row r="3598">
          <cell r="DL3598" t="str">
            <v>0905H0215</v>
          </cell>
        </row>
        <row r="3599">
          <cell r="DL3599" t="str">
            <v>0905H0216</v>
          </cell>
        </row>
        <row r="3600">
          <cell r="DL3600" t="str">
            <v>0905H0217</v>
          </cell>
        </row>
        <row r="3601">
          <cell r="DL3601" t="str">
            <v>0905H0218</v>
          </cell>
        </row>
        <row r="3602">
          <cell r="DL3602" t="str">
            <v>0905H0219</v>
          </cell>
        </row>
        <row r="3603">
          <cell r="DL3603" t="str">
            <v>09KIKLLKI</v>
          </cell>
        </row>
      </sheetData>
      <sheetData sheetId="17"/>
      <sheetData sheetId="18"/>
      <sheetData sheetId="19"/>
      <sheetData sheetId="20"/>
      <sheetData sheetId="21">
        <row r="5">
          <cell r="AU5">
            <v>156.78111733191329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MassHealth)"/>
      <sheetName val="Summary (for Rate Build)"/>
      <sheetName val="Adjusted HIPF %"/>
      <sheetName val="INPUTS"/>
      <sheetName val="OUTPUT"/>
      <sheetName val="V1_A - Certified Methodology"/>
      <sheetName val="V1_B - NotforProfit Exclusion"/>
      <sheetName val="V1_C - NotforProfit_Excl LTC"/>
      <sheetName val="V2_A - Strict Gross-Up"/>
      <sheetName val="V2_B - NotforProfit Exclusion"/>
      <sheetName val="V2_C - NotforProfit_Excl LTC"/>
    </sheetNames>
    <sheetDataSet>
      <sheetData sheetId="0" refreshError="1"/>
      <sheetData sheetId="1" refreshError="1"/>
      <sheetData sheetId="2" refreshError="1"/>
      <sheetData sheetId="3"/>
      <sheetData sheetId="4">
        <row r="12">
          <cell r="D12" t="str">
            <v>Tufts</v>
          </cell>
        </row>
        <row r="13">
          <cell r="D13" t="str">
            <v>SCO</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dmin Assumption"/>
      <sheetName val="Composte Rates by COS Low"/>
      <sheetName val="Composite Rate by COS High"/>
      <sheetName val="Composite Rate Summary Low"/>
      <sheetName val="Composite Rate Summary High"/>
      <sheetName val="Rate Summary Low"/>
      <sheetName val="Rate Summary High"/>
      <sheetName val="Blended Low"/>
      <sheetName val="Blended High"/>
      <sheetName val="Ad Hoc Low"/>
      <sheetName val="Encounter Low"/>
      <sheetName val="FFS Low"/>
      <sheetName val="Ad Hoc High"/>
      <sheetName val="Encounter High"/>
      <sheetName val="FFS High"/>
      <sheetName val="MMs&amp;Deliv For Composite Rates"/>
      <sheetName val="Dec-2012 Restricted Enrollment"/>
      <sheetName val="Dec-2012 Deliveries"/>
      <sheetName val="Target PMPM Summary"/>
      <sheetName val="Attachment D"/>
      <sheetName val="Attachment A"/>
      <sheetName val="Attachment C"/>
    </sheetNames>
    <sheetDataSet>
      <sheetData sheetId="0"/>
      <sheetData sheetId="1">
        <row r="14">
          <cell r="A14" t="str">
            <v>01</v>
          </cell>
        </row>
      </sheetData>
      <sheetData sheetId="2"/>
      <sheetData sheetId="3"/>
      <sheetData sheetId="4">
        <row r="14">
          <cell r="G14">
            <v>0.73824080075833398</v>
          </cell>
        </row>
      </sheetData>
      <sheetData sheetId="5"/>
      <sheetData sheetId="6">
        <row r="4">
          <cell r="A4" t="str">
            <v>010101C</v>
          </cell>
        </row>
      </sheetData>
      <sheetData sheetId="7">
        <row r="4">
          <cell r="A4" t="str">
            <v>010101C</v>
          </cell>
        </row>
      </sheetData>
      <sheetData sheetId="8"/>
      <sheetData sheetId="9"/>
      <sheetData sheetId="10">
        <row r="4005">
          <cell r="O4005">
            <v>26.065339892400171</v>
          </cell>
        </row>
      </sheetData>
      <sheetData sheetId="11">
        <row r="4005">
          <cell r="O4005">
            <v>22.248174168780427</v>
          </cell>
        </row>
      </sheetData>
      <sheetData sheetId="12">
        <row r="4005">
          <cell r="O4005">
            <v>18.178119826139213</v>
          </cell>
        </row>
      </sheetData>
      <sheetData sheetId="13">
        <row r="4005">
          <cell r="O4005">
            <v>26.38062330022305</v>
          </cell>
        </row>
      </sheetData>
      <sheetData sheetId="14">
        <row r="4005">
          <cell r="O4005">
            <v>22.517285571076581</v>
          </cell>
        </row>
      </sheetData>
      <sheetData sheetId="15">
        <row r="4005">
          <cell r="O4005">
            <v>20.744300230998796</v>
          </cell>
        </row>
      </sheetData>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nch Dates"/>
      <sheetName val="Intl multipliers"/>
      <sheetName val="Chart1"/>
      <sheetName val="Sales Inputs"/>
      <sheetName val="SALES-LOCATION"/>
      <sheetName val="INT'L SALES"/>
      <sheetName val="SALES-INDICATION"/>
      <sheetName val="SALES NET JUDGMT"/>
      <sheetName val="COGS&amp;ROY"/>
      <sheetName val="VARIANCE"/>
    </sheetNames>
    <sheetDataSet>
      <sheetData sheetId="0" refreshError="1"/>
      <sheetData sheetId="1" refreshError="1">
        <row r="1">
          <cell r="C1">
            <v>1</v>
          </cell>
          <cell r="D1">
            <v>2</v>
          </cell>
          <cell r="E1">
            <v>3</v>
          </cell>
          <cell r="F1">
            <v>4</v>
          </cell>
          <cell r="G1">
            <v>5</v>
          </cell>
          <cell r="H1">
            <v>6</v>
          </cell>
          <cell r="I1">
            <v>7</v>
          </cell>
          <cell r="J1">
            <v>8</v>
          </cell>
          <cell r="K1">
            <v>9</v>
          </cell>
          <cell r="L1">
            <v>10</v>
          </cell>
        </row>
        <row r="4">
          <cell r="C4">
            <v>5.9759403609154937E-2</v>
          </cell>
          <cell r="D4">
            <v>0.11354286685739437</v>
          </cell>
          <cell r="E4">
            <v>0.16898690812278708</v>
          </cell>
          <cell r="F4">
            <v>0.21875327912334896</v>
          </cell>
          <cell r="G4">
            <v>0.21238182439160092</v>
          </cell>
          <cell r="H4">
            <v>0.20619594601126304</v>
          </cell>
          <cell r="I4">
            <v>0.20019023884588644</v>
          </cell>
          <cell r="J4">
            <v>0.19435945519018097</v>
          </cell>
          <cell r="K4">
            <v>0.18869850018464174</v>
          </cell>
          <cell r="L4">
            <v>0.18320242736372985</v>
          </cell>
        </row>
        <row r="5">
          <cell r="C5">
            <v>0.14369718309859153</v>
          </cell>
          <cell r="D5">
            <v>0.27302464788732389</v>
          </cell>
          <cell r="E5">
            <v>0.35477623967957045</v>
          </cell>
          <cell r="F5">
            <v>0.37506010235812193</v>
          </cell>
          <cell r="G5">
            <v>0.35685330127277615</v>
          </cell>
          <cell r="H5">
            <v>0.33953032548283552</v>
          </cell>
          <cell r="I5">
            <v>0.3230482708477464</v>
          </cell>
          <cell r="J5">
            <v>0.30736631595222474</v>
          </cell>
          <cell r="K5">
            <v>0.29244562100308757</v>
          </cell>
          <cell r="L5">
            <v>0.27824923163400567</v>
          </cell>
        </row>
        <row r="6">
          <cell r="C6">
            <v>5.9759403609154937E-2</v>
          </cell>
          <cell r="D6">
            <v>0.11354286685739437</v>
          </cell>
          <cell r="E6">
            <v>0.16898690812278708</v>
          </cell>
          <cell r="F6">
            <v>0.21875327912334896</v>
          </cell>
          <cell r="G6">
            <v>0.21238182439160092</v>
          </cell>
          <cell r="H6">
            <v>0.20619594601126304</v>
          </cell>
          <cell r="I6">
            <v>0.20019023884588644</v>
          </cell>
          <cell r="J6">
            <v>0.19435945519018097</v>
          </cell>
          <cell r="K6">
            <v>0.18869850018464174</v>
          </cell>
          <cell r="L6">
            <v>0.18320242736372985</v>
          </cell>
        </row>
        <row r="7">
          <cell r="C7">
            <v>0.14369718309859153</v>
          </cell>
          <cell r="D7">
            <v>0.27302464788732389</v>
          </cell>
          <cell r="E7">
            <v>0.35477623967957045</v>
          </cell>
          <cell r="F7">
            <v>0.37506010235812193</v>
          </cell>
          <cell r="G7">
            <v>0.35685330127277615</v>
          </cell>
          <cell r="H7">
            <v>0.33953032548283552</v>
          </cell>
          <cell r="I7">
            <v>0.3230482708477464</v>
          </cell>
          <cell r="J7">
            <v>0.30736631595222474</v>
          </cell>
          <cell r="K7">
            <v>0.29244562100308757</v>
          </cell>
          <cell r="L7">
            <v>0.27824923163400567</v>
          </cell>
        </row>
        <row r="8">
          <cell r="C8">
            <v>5.3783463248239446E-2</v>
          </cell>
          <cell r="D8">
            <v>0.10443390921988241</v>
          </cell>
          <cell r="E8">
            <v>0.15208821731050839</v>
          </cell>
          <cell r="F8">
            <v>0.19687795121101406</v>
          </cell>
          <cell r="G8">
            <v>0.19114364195244082</v>
          </cell>
          <cell r="H8">
            <v>0.18557635141013673</v>
          </cell>
          <cell r="I8">
            <v>0.18017121496129779</v>
          </cell>
          <cell r="J8">
            <v>0.17492350967116288</v>
          </cell>
          <cell r="K8">
            <v>0.16982865016617754</v>
          </cell>
          <cell r="L8">
            <v>0.16488218462735685</v>
          </cell>
        </row>
        <row r="10">
          <cell r="C10">
            <v>5.9759403609154937E-2</v>
          </cell>
          <cell r="D10">
            <v>0.11354286685739437</v>
          </cell>
          <cell r="E10">
            <v>0.16898690812278708</v>
          </cell>
          <cell r="F10">
            <v>0.21875327912334896</v>
          </cell>
          <cell r="G10">
            <v>0.21238182439160092</v>
          </cell>
          <cell r="H10">
            <v>0.20619594601126304</v>
          </cell>
          <cell r="I10">
            <v>0.20019023884588644</v>
          </cell>
          <cell r="J10">
            <v>0.19435945519018097</v>
          </cell>
          <cell r="K10">
            <v>0.18869850018464174</v>
          </cell>
          <cell r="L10">
            <v>0.18320242736372985</v>
          </cell>
        </row>
        <row r="11">
          <cell r="C11">
            <v>0.14369718309859153</v>
          </cell>
          <cell r="D11">
            <v>0.27302464788732389</v>
          </cell>
          <cell r="E11">
            <v>0.35477623967957045</v>
          </cell>
          <cell r="F11">
            <v>0.37506010235812193</v>
          </cell>
          <cell r="G11">
            <v>0.35685330127277615</v>
          </cell>
          <cell r="H11">
            <v>0.33953032548283552</v>
          </cell>
          <cell r="I11">
            <v>0.3230482708477464</v>
          </cell>
          <cell r="J11">
            <v>0.30736631595222474</v>
          </cell>
          <cell r="K11">
            <v>0.29244562100308757</v>
          </cell>
          <cell r="L11">
            <v>0.27824923163400567</v>
          </cell>
        </row>
        <row r="14">
          <cell r="C14">
            <v>0.14369718309859153</v>
          </cell>
          <cell r="D14">
            <v>0.27302464788732389</v>
          </cell>
          <cell r="E14">
            <v>0.35477623967957045</v>
          </cell>
          <cell r="F14">
            <v>0.37506010235812193</v>
          </cell>
          <cell r="G14">
            <v>0.35685330127277615</v>
          </cell>
          <cell r="H14">
            <v>0.33953032548283552</v>
          </cell>
          <cell r="I14">
            <v>0.3230482708477464</v>
          </cell>
          <cell r="J14">
            <v>0.30736631595222474</v>
          </cell>
          <cell r="K14">
            <v>0.29244562100308757</v>
          </cell>
          <cell r="L14">
            <v>0.27824923163400567</v>
          </cell>
        </row>
        <row r="15">
          <cell r="C15">
            <v>5.9759403609154937E-2</v>
          </cell>
          <cell r="D15">
            <v>0.11354286685739437</v>
          </cell>
          <cell r="E15">
            <v>0.16898690812278708</v>
          </cell>
          <cell r="F15">
            <v>0.21875327912334896</v>
          </cell>
          <cell r="G15">
            <v>0.21238182439160092</v>
          </cell>
          <cell r="H15">
            <v>0.20619594601126304</v>
          </cell>
          <cell r="I15">
            <v>0.20019023884588644</v>
          </cell>
          <cell r="J15">
            <v>0.19435945519018097</v>
          </cell>
          <cell r="K15">
            <v>0.18869850018464174</v>
          </cell>
          <cell r="L15">
            <v>0.18320242736372985</v>
          </cell>
        </row>
        <row r="16">
          <cell r="C16">
            <v>0.14369718309859153</v>
          </cell>
          <cell r="D16">
            <v>0.27302464788732389</v>
          </cell>
          <cell r="E16">
            <v>0.35477623967957045</v>
          </cell>
          <cell r="F16">
            <v>0.37506010235812193</v>
          </cell>
          <cell r="G16">
            <v>0.35685330127277615</v>
          </cell>
          <cell r="H16">
            <v>0.33953032548283552</v>
          </cell>
          <cell r="I16">
            <v>0.3230482708477464</v>
          </cell>
          <cell r="J16">
            <v>0.30736631595222474</v>
          </cell>
          <cell r="K16">
            <v>0.29244562100308757</v>
          </cell>
          <cell r="L16">
            <v>0.27824923163400567</v>
          </cell>
        </row>
        <row r="17">
          <cell r="C17">
            <v>5.9759403609154937E-2</v>
          </cell>
          <cell r="D17">
            <v>0.11354286685739437</v>
          </cell>
          <cell r="E17">
            <v>0.16898690812278708</v>
          </cell>
          <cell r="F17">
            <v>0.21875327912334896</v>
          </cell>
          <cell r="G17">
            <v>0.21238182439160092</v>
          </cell>
          <cell r="H17">
            <v>0.20619594601126304</v>
          </cell>
          <cell r="I17">
            <v>0.20019023884588644</v>
          </cell>
          <cell r="J17">
            <v>0.19435945519018097</v>
          </cell>
          <cell r="K17">
            <v>0.18869850018464174</v>
          </cell>
          <cell r="L17">
            <v>0.18320242736372985</v>
          </cell>
        </row>
        <row r="18">
          <cell r="C18">
            <v>0.14369718309859153</v>
          </cell>
          <cell r="D18">
            <v>0.27302464788732389</v>
          </cell>
          <cell r="E18">
            <v>0.35477623967957045</v>
          </cell>
          <cell r="F18">
            <v>0.37506010235812193</v>
          </cell>
          <cell r="G18">
            <v>0.35685330127277615</v>
          </cell>
          <cell r="H18">
            <v>0.33953032548283552</v>
          </cell>
          <cell r="I18">
            <v>0.3230482708477464</v>
          </cell>
          <cell r="J18">
            <v>0.30736631595222474</v>
          </cell>
          <cell r="K18">
            <v>0.29244562100308757</v>
          </cell>
          <cell r="L18">
            <v>0.27824923163400567</v>
          </cell>
        </row>
        <row r="19">
          <cell r="C19">
            <v>5.9759403609154937E-2</v>
          </cell>
          <cell r="D19">
            <v>0.11354286685739437</v>
          </cell>
          <cell r="E19">
            <v>0.16898690812278708</v>
          </cell>
          <cell r="F19">
            <v>0.21875327912334896</v>
          </cell>
          <cell r="G19">
            <v>0.21238182439160092</v>
          </cell>
          <cell r="H19">
            <v>0.20619594601126304</v>
          </cell>
          <cell r="I19">
            <v>0.20019023884588644</v>
          </cell>
          <cell r="J19">
            <v>0.19435945519018097</v>
          </cell>
          <cell r="K19">
            <v>0.18869850018464174</v>
          </cell>
          <cell r="L19">
            <v>0.18320242736372985</v>
          </cell>
        </row>
        <row r="20">
          <cell r="C20">
            <v>0.14369718309859153</v>
          </cell>
          <cell r="D20">
            <v>0.27302464788732389</v>
          </cell>
          <cell r="E20">
            <v>0.35477623967957045</v>
          </cell>
          <cell r="F20">
            <v>0.37506010235812193</v>
          </cell>
          <cell r="G20">
            <v>0.35685330127277615</v>
          </cell>
          <cell r="H20">
            <v>0.33953032548283552</v>
          </cell>
          <cell r="I20">
            <v>0.3230482708477464</v>
          </cell>
          <cell r="J20">
            <v>0.30736631595222474</v>
          </cell>
          <cell r="K20">
            <v>0.29244562100308757</v>
          </cell>
          <cell r="L20">
            <v>0.27824923163400567</v>
          </cell>
        </row>
        <row r="21">
          <cell r="C21">
            <v>0.14369718309859153</v>
          </cell>
          <cell r="D21">
            <v>0.27302464788732389</v>
          </cell>
          <cell r="E21">
            <v>0.35477623967957045</v>
          </cell>
          <cell r="F21">
            <v>0.37506010235812193</v>
          </cell>
          <cell r="G21">
            <v>0.35685330127277615</v>
          </cell>
          <cell r="H21">
            <v>0.33953032548283552</v>
          </cell>
          <cell r="I21">
            <v>0.3230482708477464</v>
          </cell>
          <cell r="J21">
            <v>0.30736631595222474</v>
          </cell>
          <cell r="K21">
            <v>0.29244562100308757</v>
          </cell>
          <cell r="L21">
            <v>0.27824923163400567</v>
          </cell>
        </row>
        <row r="22">
          <cell r="C22">
            <v>5.9759403609154937E-2</v>
          </cell>
          <cell r="D22">
            <v>0.11354286685739437</v>
          </cell>
          <cell r="E22">
            <v>0.16898690812278708</v>
          </cell>
          <cell r="F22">
            <v>0.21875327912334896</v>
          </cell>
          <cell r="G22">
            <v>0.21238182439160092</v>
          </cell>
          <cell r="H22">
            <v>0.20619594601126304</v>
          </cell>
          <cell r="I22">
            <v>0.20019023884588644</v>
          </cell>
          <cell r="J22">
            <v>0.19435945519018097</v>
          </cell>
          <cell r="K22">
            <v>0.18869850018464174</v>
          </cell>
          <cell r="L22">
            <v>0.18320242736372985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Scenarios"/>
      <sheetName val="Base (SD + no Lerid)"/>
      <sheetName val="Scenario Builder"/>
    </sheetNames>
    <sheetDataSet>
      <sheetData sheetId="0" refreshError="1">
        <row r="25">
          <cell r="D25">
            <v>11</v>
          </cell>
        </row>
      </sheetData>
      <sheetData sheetId="1" refreshError="1"/>
      <sheetData sheetId="2" refreshError="1">
        <row r="33">
          <cell r="C33">
            <v>0.85</v>
          </cell>
          <cell r="D33">
            <v>0.61</v>
          </cell>
          <cell r="E33">
            <v>0.46</v>
          </cell>
          <cell r="F33">
            <v>0.45500000000000002</v>
          </cell>
          <cell r="G33">
            <v>0.45</v>
          </cell>
          <cell r="H33">
            <v>0.44500000000000001</v>
          </cell>
          <cell r="I33">
            <v>0.44</v>
          </cell>
          <cell r="J33">
            <v>0.435</v>
          </cell>
          <cell r="K33">
            <v>0.43</v>
          </cell>
          <cell r="L33">
            <v>0.42499999999999999</v>
          </cell>
        </row>
        <row r="34">
          <cell r="C34">
            <v>0.85</v>
          </cell>
          <cell r="D34">
            <v>0.61</v>
          </cell>
          <cell r="E34">
            <v>0.46</v>
          </cell>
          <cell r="F34">
            <v>0.45500000000000002</v>
          </cell>
          <cell r="G34">
            <v>0.45</v>
          </cell>
          <cell r="H34">
            <v>0.44500000000000001</v>
          </cell>
          <cell r="I34">
            <v>0.44</v>
          </cell>
          <cell r="J34">
            <v>0.435</v>
          </cell>
          <cell r="K34">
            <v>0.43</v>
          </cell>
          <cell r="L34">
            <v>0.42499999999999999</v>
          </cell>
        </row>
        <row r="35">
          <cell r="C35">
            <v>0.9</v>
          </cell>
          <cell r="D35">
            <v>0.75</v>
          </cell>
          <cell r="E35">
            <v>0.4</v>
          </cell>
          <cell r="F35">
            <v>0.4</v>
          </cell>
          <cell r="G35">
            <v>0.4</v>
          </cell>
          <cell r="H35">
            <v>0.37</v>
          </cell>
          <cell r="I35">
            <v>0.35</v>
          </cell>
          <cell r="J35">
            <v>0.33</v>
          </cell>
          <cell r="K35">
            <v>0.35</v>
          </cell>
          <cell r="L35">
            <v>0.25</v>
          </cell>
        </row>
        <row r="36">
          <cell r="C36">
            <v>0.9</v>
          </cell>
          <cell r="D36">
            <v>0.75</v>
          </cell>
          <cell r="E36">
            <v>0.65</v>
          </cell>
          <cell r="F36">
            <v>0.3</v>
          </cell>
          <cell r="G36">
            <v>0.25</v>
          </cell>
          <cell r="H36">
            <v>0.27</v>
          </cell>
          <cell r="I36">
            <v>0.3</v>
          </cell>
          <cell r="J36">
            <v>0.33</v>
          </cell>
          <cell r="K36">
            <v>0.35</v>
          </cell>
          <cell r="L36">
            <v>0.25</v>
          </cell>
        </row>
        <row r="37">
          <cell r="C37">
            <v>0.85</v>
          </cell>
          <cell r="D37">
            <v>0.61</v>
          </cell>
          <cell r="E37">
            <v>0.46</v>
          </cell>
          <cell r="F37">
            <v>0.45500000000000002</v>
          </cell>
          <cell r="G37">
            <v>0.45</v>
          </cell>
          <cell r="H37">
            <v>0.44500000000000001</v>
          </cell>
          <cell r="I37">
            <v>0.44</v>
          </cell>
          <cell r="J37">
            <v>0.435</v>
          </cell>
          <cell r="K37">
            <v>0.43</v>
          </cell>
          <cell r="L37">
            <v>0.42499999999999999</v>
          </cell>
        </row>
        <row r="38">
          <cell r="C38">
            <v>0.85</v>
          </cell>
          <cell r="D38">
            <v>0.61</v>
          </cell>
          <cell r="E38">
            <v>0.46</v>
          </cell>
          <cell r="F38">
            <v>0.45500000000000002</v>
          </cell>
          <cell r="G38">
            <v>0.45</v>
          </cell>
          <cell r="H38">
            <v>0.44500000000000001</v>
          </cell>
          <cell r="I38">
            <v>0.44</v>
          </cell>
          <cell r="J38">
            <v>0.435</v>
          </cell>
          <cell r="K38">
            <v>0.43</v>
          </cell>
          <cell r="L38">
            <v>0.42499999999999999</v>
          </cell>
        </row>
        <row r="39">
          <cell r="C39">
            <v>0.85</v>
          </cell>
          <cell r="D39">
            <v>0.61</v>
          </cell>
          <cell r="E39">
            <v>0.46</v>
          </cell>
          <cell r="F39">
            <v>0.45500000000000002</v>
          </cell>
          <cell r="G39">
            <v>0.45</v>
          </cell>
          <cell r="H39">
            <v>0.44500000000000001</v>
          </cell>
          <cell r="I39">
            <v>0.44</v>
          </cell>
          <cell r="J39">
            <v>0.435</v>
          </cell>
          <cell r="K39">
            <v>0.43</v>
          </cell>
          <cell r="L39">
            <v>0.42499999999999999</v>
          </cell>
        </row>
        <row r="40">
          <cell r="C40">
            <v>0.9</v>
          </cell>
          <cell r="D40">
            <v>0.75</v>
          </cell>
          <cell r="E40">
            <v>0.4</v>
          </cell>
          <cell r="F40">
            <v>0.4</v>
          </cell>
          <cell r="G40">
            <v>0.4</v>
          </cell>
          <cell r="H40">
            <v>0.37</v>
          </cell>
          <cell r="I40">
            <v>0.35</v>
          </cell>
          <cell r="J40">
            <v>0.33</v>
          </cell>
          <cell r="K40">
            <v>0.35</v>
          </cell>
          <cell r="L40">
            <v>0.25</v>
          </cell>
        </row>
        <row r="41">
          <cell r="C41">
            <v>0.9</v>
          </cell>
          <cell r="D41">
            <v>0.75</v>
          </cell>
          <cell r="E41">
            <v>0.4</v>
          </cell>
          <cell r="F41">
            <v>0.4</v>
          </cell>
          <cell r="G41">
            <v>0.4</v>
          </cell>
          <cell r="H41">
            <v>0.37</v>
          </cell>
          <cell r="I41">
            <v>0.35</v>
          </cell>
          <cell r="J41">
            <v>0.33</v>
          </cell>
          <cell r="K41">
            <v>0.35</v>
          </cell>
          <cell r="L41">
            <v>0.25</v>
          </cell>
        </row>
        <row r="42">
          <cell r="C42">
            <v>0.85</v>
          </cell>
          <cell r="D42">
            <v>0.61</v>
          </cell>
          <cell r="E42">
            <v>0.46</v>
          </cell>
          <cell r="F42">
            <v>0.45500000000000002</v>
          </cell>
          <cell r="G42">
            <v>0.45</v>
          </cell>
          <cell r="H42">
            <v>0.44500000000000001</v>
          </cell>
          <cell r="I42">
            <v>0.44</v>
          </cell>
          <cell r="J42">
            <v>0.435</v>
          </cell>
          <cell r="K42">
            <v>0.43</v>
          </cell>
          <cell r="L42">
            <v>0.42499999999999999</v>
          </cell>
        </row>
        <row r="43">
          <cell r="C43">
            <v>0.9</v>
          </cell>
          <cell r="D43">
            <v>0.75</v>
          </cell>
          <cell r="E43">
            <v>0.65</v>
          </cell>
          <cell r="F43">
            <v>0.6</v>
          </cell>
          <cell r="G43">
            <v>0.55000000000000004</v>
          </cell>
          <cell r="H43">
            <v>0.5</v>
          </cell>
          <cell r="I43">
            <v>0.5</v>
          </cell>
          <cell r="J43">
            <v>0.5</v>
          </cell>
          <cell r="K43">
            <v>0.5</v>
          </cell>
          <cell r="L43">
            <v>0.5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eer Review"/>
      <sheetName val="Reference"/>
      <sheetName val="Reconciliation"/>
      <sheetName val="File Locations"/>
      <sheetName val="3 plans Data"/>
      <sheetName val="Base Data w Efficiencies"/>
      <sheetName val="Program Changes"/>
      <sheetName val="Trend"/>
      <sheetName val="Outlier Data"/>
      <sheetName val="Outliers"/>
      <sheetName val="MC Assumptions"/>
      <sheetName val="Credibility"/>
      <sheetName val="CY13 Rate Development"/>
      <sheetName val="Summary by RC"/>
      <sheetName val="Summary by COA"/>
      <sheetName val="Summary by COS"/>
      <sheetName val="Overall Adjustments"/>
      <sheetName val="RateCert_Program Changes"/>
      <sheetName val="Table of Contents"/>
      <sheetName val="Overall MC Calc"/>
      <sheetName val="Overall Trend Calc"/>
      <sheetName val="MC Savings Exhibit"/>
      <sheetName val="Trend Exhibit"/>
    </sheetNames>
    <sheetDataSet>
      <sheetData sheetId="0"/>
      <sheetData sheetId="1"/>
      <sheetData sheetId="2"/>
      <sheetData sheetId="3"/>
      <sheetData sheetId="4"/>
      <sheetData sheetId="5"/>
      <sheetData sheetId="6"/>
      <sheetData sheetId="7">
        <row r="3">
          <cell r="I3" t="str">
            <v>ON</v>
          </cell>
        </row>
        <row r="4">
          <cell r="I4" t="str">
            <v>OFF</v>
          </cell>
        </row>
      </sheetData>
      <sheetData sheetId="8"/>
      <sheetData sheetId="9"/>
      <sheetData sheetId="10"/>
      <sheetData sheetId="11"/>
      <sheetData sheetId="12"/>
      <sheetData sheetId="13">
        <row r="8">
          <cell r="A8" t="str">
            <v>0101N01</v>
          </cell>
        </row>
      </sheetData>
      <sheetData sheetId="14"/>
      <sheetData sheetId="15"/>
      <sheetData sheetId="16"/>
      <sheetData sheetId="17"/>
      <sheetData sheetId="18">
        <row r="18">
          <cell r="E18">
            <v>4.7523359283931956</v>
          </cell>
        </row>
      </sheetData>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Aranesp CRI "/>
      <sheetName val="ABU CRI Procrit Sales"/>
      <sheetName val="ABU DS Epogen "/>
      <sheetName val="Sheet1"/>
      <sheetName val="DS Detail"/>
      <sheetName val="PSR Epogen"/>
      <sheetName val="PRS Epogen Detail"/>
      <sheetName val="FSDC Epogen"/>
      <sheetName val="FSDC Detail"/>
      <sheetName val="OBU Neupogen_Neulasta"/>
      <sheetName val="OBU Neupogen ACIS Level"/>
      <sheetName val="OBU Aranesp"/>
      <sheetName val="OBU Neulasta"/>
      <sheetName val="HSM Neupogen_Neulasta"/>
      <sheetName val="HSM Aranesp"/>
      <sheetName val="HSM Aranesp Detail"/>
      <sheetName val="HSM Neulasta"/>
      <sheetName val="RBU"/>
      <sheetName val="PPM"/>
      <sheetName val="Corporate Account"/>
      <sheetName val="CA GEM"/>
      <sheetName val="Sheet5"/>
      <sheetName val="Vlookup Tables"/>
      <sheetName val="Eligi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Aranesp CRI "/>
      <sheetName val="ABU CRI Procrit Sales"/>
      <sheetName val="ABU DS Epogen "/>
      <sheetName val="Aranesp Validation"/>
      <sheetName val="DS Detail"/>
      <sheetName val="FSDC NAM Epogen"/>
      <sheetName val="FSDC Detail"/>
      <sheetName val="FSDC CAM"/>
      <sheetName val="OBU Summary"/>
      <sheetName val="OBU Neupogen_Neulasta"/>
      <sheetName val="OBU Neupogen ACIS Level"/>
      <sheetName val="OBU Neulasta"/>
      <sheetName val="OBU Neulasta detail"/>
      <sheetName val="OBU Aranesp"/>
      <sheetName val="OBU vs ABU ONC Incentives"/>
      <sheetName val="HSM Summary"/>
      <sheetName val="HSM Neupogen_Neulasta"/>
      <sheetName val="Sheet3"/>
      <sheetName val="HSM Neulasta"/>
      <sheetName val="HSM Neulasta detail"/>
      <sheetName val="HSM Aranesp"/>
      <sheetName val="HSM Aranesp Detail"/>
      <sheetName val="RBU Summary"/>
      <sheetName val="RBU"/>
      <sheetName val="PPM"/>
      <sheetName val="PPM Detail"/>
      <sheetName val="CA MC"/>
      <sheetName val="CA TC"/>
      <sheetName val="CA IHS"/>
      <sheetName val="IHS Detail"/>
      <sheetName val="CA GEM"/>
      <sheetName val="CA VA"/>
      <sheetName val="CA RHS SD"/>
      <sheetName val="Sheet1"/>
      <sheetName val="CA GPO"/>
      <sheetName val="Vlookup Tables"/>
      <sheetName val="Eligibility"/>
      <sheetName val="VA,IHS,PPM Align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row>
        <row r="2">
          <cell r="A2" t="str">
            <v>Attainment</v>
          </cell>
          <cell r="B2" t="str">
            <v>Aranesp CRI PSR</v>
          </cell>
          <cell r="C2" t="str">
            <v>Aranesp CRI DM</v>
          </cell>
          <cell r="D2" t="str">
            <v>Aranesp CRI RSD</v>
          </cell>
          <cell r="E2" t="str">
            <v>DS PSR</v>
          </cell>
          <cell r="F2" t="str">
            <v>DS DM</v>
          </cell>
          <cell r="G2" t="str">
            <v>DS RSD</v>
          </cell>
          <cell r="H2" t="str">
            <v>OBU PSR Aranesp</v>
          </cell>
          <cell r="I2" t="str">
            <v>OBU Neup/Neul PSR</v>
          </cell>
          <cell r="J2" t="str">
            <v>OBU Neulasta PSR</v>
          </cell>
          <cell r="K2" t="str">
            <v>OBU Aranesp DM</v>
          </cell>
          <cell r="L2" t="str">
            <v xml:space="preserve">OBU DM Neup/Neul </v>
          </cell>
          <cell r="M2" t="str">
            <v>OBU DM Neulasta</v>
          </cell>
          <cell r="N2" t="str">
            <v xml:space="preserve">OBU RSD Aranesp </v>
          </cell>
          <cell r="O2" t="str">
            <v xml:space="preserve">OBU RSD Neup/Neul </v>
          </cell>
          <cell r="P2" t="str">
            <v>OBU RSD Neulasta</v>
          </cell>
          <cell r="Q2" t="str">
            <v>OBU CS Aranesp</v>
          </cell>
          <cell r="R2" t="str">
            <v>OBU RCM  Aranesp</v>
          </cell>
          <cell r="S2" t="str">
            <v>OBU CSD Aranesp</v>
          </cell>
          <cell r="T2" t="str">
            <v>OBU CS Neupogen</v>
          </cell>
          <cell r="U2" t="str">
            <v>OBU RCM Neupogen</v>
          </cell>
          <cell r="V2" t="str">
            <v>HSM PSR Neup/Neul</v>
          </cell>
          <cell r="W2" t="str">
            <v>HSM PSR Aranesp</v>
          </cell>
          <cell r="X2" t="str">
            <v>HSM PSR Neulasta</v>
          </cell>
          <cell r="Y2" t="str">
            <v>HSM DM Neup/Neul</v>
          </cell>
          <cell r="Z2" t="str">
            <v>HSM DM Aranesp</v>
          </cell>
          <cell r="AA2" t="str">
            <v>HSM DM Neulasta</v>
          </cell>
          <cell r="AB2" t="str">
            <v>HSM RSD Neup/Neul</v>
          </cell>
          <cell r="AC2" t="str">
            <v>HSM RSD Aranesp</v>
          </cell>
          <cell r="AD2" t="str">
            <v>HSM RSD Neulasta</v>
          </cell>
          <cell r="AF2" t="str">
            <v>CA DNM</v>
          </cell>
          <cell r="AG2" t="str">
            <v>CA Meets</v>
          </cell>
          <cell r="AH2" t="str">
            <v>CA Exceeds</v>
          </cell>
          <cell r="AI2" t="str">
            <v>CASD DNM</v>
          </cell>
          <cell r="AJ2" t="str">
            <v>CASD Meets</v>
          </cell>
          <cell r="AK2" t="str">
            <v>CASD Exceeds</v>
          </cell>
          <cell r="AL2" t="str">
            <v>OBU DM Neulasta</v>
          </cell>
        </row>
        <row r="3">
          <cell r="A3">
            <v>0.9</v>
          </cell>
          <cell r="B3">
            <v>1250</v>
          </cell>
          <cell r="C3">
            <v>1565</v>
          </cell>
          <cell r="D3">
            <v>2405</v>
          </cell>
          <cell r="E3">
            <v>1250</v>
          </cell>
          <cell r="F3">
            <v>1565</v>
          </cell>
          <cell r="G3">
            <v>2405</v>
          </cell>
          <cell r="H3">
            <v>825</v>
          </cell>
          <cell r="I3">
            <v>275</v>
          </cell>
          <cell r="J3">
            <v>525</v>
          </cell>
          <cell r="K3">
            <v>1025</v>
          </cell>
          <cell r="L3">
            <v>365</v>
          </cell>
          <cell r="M3">
            <v>675</v>
          </cell>
          <cell r="N3">
            <v>1600</v>
          </cell>
          <cell r="O3">
            <v>565</v>
          </cell>
          <cell r="P3">
            <v>1040</v>
          </cell>
          <cell r="Q3">
            <v>490</v>
          </cell>
          <cell r="R3">
            <v>610</v>
          </cell>
          <cell r="S3">
            <v>915</v>
          </cell>
          <cell r="T3">
            <v>265</v>
          </cell>
          <cell r="U3">
            <v>330</v>
          </cell>
          <cell r="V3">
            <v>365</v>
          </cell>
          <cell r="W3">
            <v>1000</v>
          </cell>
          <cell r="X3">
            <v>300</v>
          </cell>
          <cell r="Y3">
            <v>450</v>
          </cell>
          <cell r="Z3">
            <v>1250</v>
          </cell>
          <cell r="AA3">
            <v>375</v>
          </cell>
          <cell r="AB3">
            <v>700</v>
          </cell>
          <cell r="AC3">
            <v>1750</v>
          </cell>
          <cell r="AD3">
            <v>575</v>
          </cell>
          <cell r="AF3">
            <v>0</v>
          </cell>
          <cell r="AG3">
            <v>2500</v>
          </cell>
          <cell r="AH3">
            <v>3750</v>
          </cell>
          <cell r="AI3">
            <v>0</v>
          </cell>
          <cell r="AJ3">
            <v>3750</v>
          </cell>
          <cell r="AK3">
            <v>5625</v>
          </cell>
          <cell r="AL3">
            <v>675</v>
          </cell>
        </row>
        <row r="4">
          <cell r="A4">
            <v>0.91</v>
          </cell>
          <cell r="B4">
            <v>1625</v>
          </cell>
          <cell r="C4">
            <v>2035</v>
          </cell>
          <cell r="D4">
            <v>3125</v>
          </cell>
          <cell r="E4">
            <v>1625</v>
          </cell>
          <cell r="F4">
            <v>2035</v>
          </cell>
          <cell r="G4">
            <v>3125</v>
          </cell>
          <cell r="H4">
            <v>1075</v>
          </cell>
          <cell r="I4">
            <v>360</v>
          </cell>
          <cell r="J4">
            <v>685</v>
          </cell>
          <cell r="K4">
            <v>1335</v>
          </cell>
          <cell r="L4">
            <v>475</v>
          </cell>
          <cell r="M4">
            <v>880</v>
          </cell>
          <cell r="N4">
            <v>2080</v>
          </cell>
          <cell r="O4">
            <v>735</v>
          </cell>
          <cell r="P4">
            <v>1350</v>
          </cell>
          <cell r="Q4">
            <v>635</v>
          </cell>
          <cell r="R4">
            <v>795</v>
          </cell>
          <cell r="S4">
            <v>1190</v>
          </cell>
          <cell r="T4">
            <v>345</v>
          </cell>
          <cell r="U4">
            <v>430</v>
          </cell>
          <cell r="V4">
            <v>475</v>
          </cell>
          <cell r="W4">
            <v>1300</v>
          </cell>
          <cell r="X4">
            <v>390</v>
          </cell>
          <cell r="Y4">
            <v>585</v>
          </cell>
          <cell r="Z4">
            <v>1625</v>
          </cell>
          <cell r="AA4">
            <v>490</v>
          </cell>
          <cell r="AB4">
            <v>910</v>
          </cell>
          <cell r="AC4">
            <v>2275</v>
          </cell>
          <cell r="AD4">
            <v>750</v>
          </cell>
          <cell r="AF4">
            <v>0</v>
          </cell>
          <cell r="AG4">
            <v>2500</v>
          </cell>
          <cell r="AH4">
            <v>3750</v>
          </cell>
          <cell r="AI4">
            <v>0</v>
          </cell>
          <cell r="AJ4">
            <v>3750</v>
          </cell>
          <cell r="AK4">
            <v>5625</v>
          </cell>
          <cell r="AL4">
            <v>880</v>
          </cell>
        </row>
        <row r="5">
          <cell r="A5">
            <v>0.92</v>
          </cell>
          <cell r="B5">
            <v>2000</v>
          </cell>
          <cell r="C5">
            <v>2505</v>
          </cell>
          <cell r="D5">
            <v>3845</v>
          </cell>
          <cell r="E5">
            <v>2000</v>
          </cell>
          <cell r="F5">
            <v>2505</v>
          </cell>
          <cell r="G5">
            <v>3845</v>
          </cell>
          <cell r="H5">
            <v>1325</v>
          </cell>
          <cell r="I5">
            <v>445</v>
          </cell>
          <cell r="J5">
            <v>845</v>
          </cell>
          <cell r="K5">
            <v>1645</v>
          </cell>
          <cell r="L5">
            <v>585</v>
          </cell>
          <cell r="M5">
            <v>1085</v>
          </cell>
          <cell r="N5">
            <v>2560</v>
          </cell>
          <cell r="O5">
            <v>905</v>
          </cell>
          <cell r="P5">
            <v>1660</v>
          </cell>
          <cell r="Q5">
            <v>780</v>
          </cell>
          <cell r="R5">
            <v>980</v>
          </cell>
          <cell r="S5">
            <v>1465</v>
          </cell>
          <cell r="T5">
            <v>425</v>
          </cell>
          <cell r="U5">
            <v>530</v>
          </cell>
          <cell r="V5">
            <v>585</v>
          </cell>
          <cell r="W5">
            <v>1600</v>
          </cell>
          <cell r="X5">
            <v>480</v>
          </cell>
          <cell r="Y5">
            <v>720</v>
          </cell>
          <cell r="Z5">
            <v>2000</v>
          </cell>
          <cell r="AA5">
            <v>605</v>
          </cell>
          <cell r="AB5">
            <v>1120</v>
          </cell>
          <cell r="AC5">
            <v>2800</v>
          </cell>
          <cell r="AD5">
            <v>925</v>
          </cell>
          <cell r="AF5">
            <v>0</v>
          </cell>
          <cell r="AG5">
            <v>2500</v>
          </cell>
          <cell r="AH5">
            <v>3750</v>
          </cell>
          <cell r="AI5">
            <v>0</v>
          </cell>
          <cell r="AJ5">
            <v>3750</v>
          </cell>
          <cell r="AK5">
            <v>5625</v>
          </cell>
          <cell r="AL5">
            <v>1085</v>
          </cell>
        </row>
        <row r="6">
          <cell r="A6">
            <v>0.93</v>
          </cell>
          <cell r="B6">
            <v>2375</v>
          </cell>
          <cell r="C6">
            <v>2975</v>
          </cell>
          <cell r="D6">
            <v>4565</v>
          </cell>
          <cell r="E6">
            <v>2375</v>
          </cell>
          <cell r="F6">
            <v>2975</v>
          </cell>
          <cell r="G6">
            <v>4565</v>
          </cell>
          <cell r="H6">
            <v>1575</v>
          </cell>
          <cell r="I6">
            <v>530</v>
          </cell>
          <cell r="J6">
            <v>1005</v>
          </cell>
          <cell r="K6">
            <v>1955</v>
          </cell>
          <cell r="L6">
            <v>695</v>
          </cell>
          <cell r="M6">
            <v>1290</v>
          </cell>
          <cell r="N6">
            <v>3040</v>
          </cell>
          <cell r="O6">
            <v>1075</v>
          </cell>
          <cell r="P6">
            <v>1970</v>
          </cell>
          <cell r="Q6">
            <v>925</v>
          </cell>
          <cell r="R6">
            <v>1165</v>
          </cell>
          <cell r="S6">
            <v>1740</v>
          </cell>
          <cell r="T6">
            <v>505</v>
          </cell>
          <cell r="U6">
            <v>630</v>
          </cell>
          <cell r="V6">
            <v>695</v>
          </cell>
          <cell r="W6">
            <v>1900</v>
          </cell>
          <cell r="X6">
            <v>570</v>
          </cell>
          <cell r="Y6">
            <v>855</v>
          </cell>
          <cell r="Z6">
            <v>2375</v>
          </cell>
          <cell r="AA6">
            <v>720</v>
          </cell>
          <cell r="AB6">
            <v>1330</v>
          </cell>
          <cell r="AC6">
            <v>3325</v>
          </cell>
          <cell r="AD6">
            <v>1100</v>
          </cell>
          <cell r="AF6">
            <v>0</v>
          </cell>
          <cell r="AG6">
            <v>2500</v>
          </cell>
          <cell r="AH6">
            <v>3750</v>
          </cell>
          <cell r="AI6">
            <v>0</v>
          </cell>
          <cell r="AJ6">
            <v>3750</v>
          </cell>
          <cell r="AK6">
            <v>5625</v>
          </cell>
          <cell r="AL6">
            <v>1290</v>
          </cell>
        </row>
        <row r="7">
          <cell r="A7">
            <v>0.94</v>
          </cell>
          <cell r="B7">
            <v>2750</v>
          </cell>
          <cell r="C7">
            <v>3445</v>
          </cell>
          <cell r="D7">
            <v>5285</v>
          </cell>
          <cell r="E7">
            <v>2750</v>
          </cell>
          <cell r="F7">
            <v>3445</v>
          </cell>
          <cell r="G7">
            <v>5285</v>
          </cell>
          <cell r="H7">
            <v>1825</v>
          </cell>
          <cell r="I7">
            <v>615</v>
          </cell>
          <cell r="J7">
            <v>1165</v>
          </cell>
          <cell r="K7">
            <v>2265</v>
          </cell>
          <cell r="L7">
            <v>805</v>
          </cell>
          <cell r="M7">
            <v>1495</v>
          </cell>
          <cell r="N7">
            <v>3520</v>
          </cell>
          <cell r="O7">
            <v>1245</v>
          </cell>
          <cell r="P7">
            <v>2280</v>
          </cell>
          <cell r="Q7">
            <v>1070</v>
          </cell>
          <cell r="R7">
            <v>1350</v>
          </cell>
          <cell r="S7">
            <v>2015</v>
          </cell>
          <cell r="T7">
            <v>585</v>
          </cell>
          <cell r="U7">
            <v>730</v>
          </cell>
          <cell r="V7">
            <v>805</v>
          </cell>
          <cell r="W7">
            <v>2200</v>
          </cell>
          <cell r="X7">
            <v>660</v>
          </cell>
          <cell r="Y7">
            <v>990</v>
          </cell>
          <cell r="Z7">
            <v>2750</v>
          </cell>
          <cell r="AA7">
            <v>835</v>
          </cell>
          <cell r="AB7">
            <v>1540</v>
          </cell>
          <cell r="AC7">
            <v>3850</v>
          </cell>
          <cell r="AD7">
            <v>1275</v>
          </cell>
          <cell r="AF7">
            <v>0</v>
          </cell>
          <cell r="AG7">
            <v>2500</v>
          </cell>
          <cell r="AH7">
            <v>3750</v>
          </cell>
          <cell r="AI7">
            <v>0</v>
          </cell>
          <cell r="AJ7">
            <v>3750</v>
          </cell>
          <cell r="AK7">
            <v>5625</v>
          </cell>
          <cell r="AL7">
            <v>1495</v>
          </cell>
        </row>
        <row r="8">
          <cell r="A8">
            <v>0.95</v>
          </cell>
          <cell r="B8">
            <v>3125</v>
          </cell>
          <cell r="C8">
            <v>3915</v>
          </cell>
          <cell r="D8">
            <v>6005</v>
          </cell>
          <cell r="E8">
            <v>3125</v>
          </cell>
          <cell r="F8">
            <v>3915</v>
          </cell>
          <cell r="G8">
            <v>6005</v>
          </cell>
          <cell r="H8">
            <v>2075</v>
          </cell>
          <cell r="I8">
            <v>700</v>
          </cell>
          <cell r="J8">
            <v>1325</v>
          </cell>
          <cell r="K8">
            <v>2575</v>
          </cell>
          <cell r="L8">
            <v>915</v>
          </cell>
          <cell r="M8">
            <v>1700</v>
          </cell>
          <cell r="N8">
            <v>4000</v>
          </cell>
          <cell r="O8">
            <v>1415</v>
          </cell>
          <cell r="P8">
            <v>2590</v>
          </cell>
          <cell r="Q8">
            <v>1215</v>
          </cell>
          <cell r="R8">
            <v>1535</v>
          </cell>
          <cell r="S8">
            <v>2290</v>
          </cell>
          <cell r="T8">
            <v>665</v>
          </cell>
          <cell r="U8">
            <v>830</v>
          </cell>
          <cell r="V8">
            <v>915</v>
          </cell>
          <cell r="W8">
            <v>2500</v>
          </cell>
          <cell r="X8">
            <v>750</v>
          </cell>
          <cell r="Y8">
            <v>1125</v>
          </cell>
          <cell r="Z8">
            <v>3125</v>
          </cell>
          <cell r="AA8">
            <v>950</v>
          </cell>
          <cell r="AB8">
            <v>1750</v>
          </cell>
          <cell r="AC8">
            <v>4375</v>
          </cell>
          <cell r="AD8">
            <v>1450</v>
          </cell>
          <cell r="AF8">
            <v>2500</v>
          </cell>
          <cell r="AG8">
            <v>3750</v>
          </cell>
          <cell r="AH8">
            <v>5000</v>
          </cell>
          <cell r="AI8">
            <v>3750</v>
          </cell>
          <cell r="AJ8">
            <v>5625</v>
          </cell>
          <cell r="AK8">
            <v>7500</v>
          </cell>
          <cell r="AL8">
            <v>1700</v>
          </cell>
        </row>
        <row r="9">
          <cell r="A9">
            <v>0.96</v>
          </cell>
          <cell r="B9">
            <v>3500</v>
          </cell>
          <cell r="C9">
            <v>4385</v>
          </cell>
          <cell r="D9">
            <v>6725</v>
          </cell>
          <cell r="E9">
            <v>3500</v>
          </cell>
          <cell r="F9">
            <v>4385</v>
          </cell>
          <cell r="G9">
            <v>6725</v>
          </cell>
          <cell r="H9">
            <v>2325</v>
          </cell>
          <cell r="I9">
            <v>785</v>
          </cell>
          <cell r="J9">
            <v>1485</v>
          </cell>
          <cell r="K9">
            <v>2885</v>
          </cell>
          <cell r="L9">
            <v>1025</v>
          </cell>
          <cell r="M9">
            <v>1905</v>
          </cell>
          <cell r="N9">
            <v>4480</v>
          </cell>
          <cell r="O9">
            <v>1585</v>
          </cell>
          <cell r="P9">
            <v>2900</v>
          </cell>
          <cell r="Q9">
            <v>1360</v>
          </cell>
          <cell r="R9">
            <v>1720</v>
          </cell>
          <cell r="S9">
            <v>2565</v>
          </cell>
          <cell r="T9">
            <v>745</v>
          </cell>
          <cell r="U9">
            <v>930</v>
          </cell>
          <cell r="V9">
            <v>1025</v>
          </cell>
          <cell r="W9">
            <v>2800</v>
          </cell>
          <cell r="X9">
            <v>840</v>
          </cell>
          <cell r="Y9">
            <v>1260</v>
          </cell>
          <cell r="Z9">
            <v>3500</v>
          </cell>
          <cell r="AA9">
            <v>1065</v>
          </cell>
          <cell r="AB9">
            <v>1960</v>
          </cell>
          <cell r="AC9">
            <v>4900</v>
          </cell>
          <cell r="AD9">
            <v>1625</v>
          </cell>
          <cell r="AF9">
            <v>2500</v>
          </cell>
          <cell r="AG9">
            <v>3750</v>
          </cell>
          <cell r="AH9">
            <v>5000</v>
          </cell>
          <cell r="AI9">
            <v>3750</v>
          </cell>
          <cell r="AJ9">
            <v>5625</v>
          </cell>
          <cell r="AK9">
            <v>7500</v>
          </cell>
          <cell r="AL9">
            <v>1905</v>
          </cell>
        </row>
        <row r="10">
          <cell r="A10">
            <v>0.97</v>
          </cell>
          <cell r="B10">
            <v>3875</v>
          </cell>
          <cell r="C10">
            <v>4855</v>
          </cell>
          <cell r="D10">
            <v>7445</v>
          </cell>
          <cell r="E10">
            <v>3875</v>
          </cell>
          <cell r="F10">
            <v>4855</v>
          </cell>
          <cell r="G10">
            <v>7445</v>
          </cell>
          <cell r="H10">
            <v>2575</v>
          </cell>
          <cell r="I10">
            <v>870</v>
          </cell>
          <cell r="J10">
            <v>1645</v>
          </cell>
          <cell r="K10">
            <v>3195</v>
          </cell>
          <cell r="L10">
            <v>1135</v>
          </cell>
          <cell r="M10">
            <v>2110</v>
          </cell>
          <cell r="N10">
            <v>4960</v>
          </cell>
          <cell r="O10">
            <v>1755</v>
          </cell>
          <cell r="P10">
            <v>3210</v>
          </cell>
          <cell r="Q10">
            <v>1505</v>
          </cell>
          <cell r="R10">
            <v>1905</v>
          </cell>
          <cell r="S10">
            <v>2840</v>
          </cell>
          <cell r="T10">
            <v>825</v>
          </cell>
          <cell r="U10">
            <v>1030</v>
          </cell>
          <cell r="V10">
            <v>1135</v>
          </cell>
          <cell r="W10">
            <v>3100</v>
          </cell>
          <cell r="X10">
            <v>930</v>
          </cell>
          <cell r="Y10">
            <v>1395</v>
          </cell>
          <cell r="Z10">
            <v>3875</v>
          </cell>
          <cell r="AA10">
            <v>1180</v>
          </cell>
          <cell r="AB10">
            <v>2170</v>
          </cell>
          <cell r="AC10">
            <v>5425</v>
          </cell>
          <cell r="AD10">
            <v>1800</v>
          </cell>
          <cell r="AF10">
            <v>2500</v>
          </cell>
          <cell r="AG10">
            <v>3750</v>
          </cell>
          <cell r="AH10">
            <v>5000</v>
          </cell>
          <cell r="AI10">
            <v>3750</v>
          </cell>
          <cell r="AJ10">
            <v>5625</v>
          </cell>
          <cell r="AK10">
            <v>7500</v>
          </cell>
          <cell r="AL10">
            <v>2110</v>
          </cell>
        </row>
        <row r="11">
          <cell r="A11">
            <v>0.98</v>
          </cell>
          <cell r="B11">
            <v>4250</v>
          </cell>
          <cell r="C11">
            <v>5325</v>
          </cell>
          <cell r="D11">
            <v>8165</v>
          </cell>
          <cell r="E11">
            <v>4250</v>
          </cell>
          <cell r="F11">
            <v>5325</v>
          </cell>
          <cell r="G11">
            <v>8165</v>
          </cell>
          <cell r="H11">
            <v>2825</v>
          </cell>
          <cell r="I11">
            <v>955</v>
          </cell>
          <cell r="J11">
            <v>1805</v>
          </cell>
          <cell r="K11">
            <v>3505</v>
          </cell>
          <cell r="L11">
            <v>1245</v>
          </cell>
          <cell r="M11">
            <v>2315</v>
          </cell>
          <cell r="N11">
            <v>5440</v>
          </cell>
          <cell r="O11">
            <v>1925</v>
          </cell>
          <cell r="P11">
            <v>3520</v>
          </cell>
          <cell r="Q11">
            <v>1650</v>
          </cell>
          <cell r="R11">
            <v>2090</v>
          </cell>
          <cell r="S11">
            <v>3115</v>
          </cell>
          <cell r="T11">
            <v>905</v>
          </cell>
          <cell r="U11">
            <v>1130</v>
          </cell>
          <cell r="V11">
            <v>1245</v>
          </cell>
          <cell r="W11">
            <v>3400</v>
          </cell>
          <cell r="X11">
            <v>1020</v>
          </cell>
          <cell r="Y11">
            <v>1530</v>
          </cell>
          <cell r="Z11">
            <v>4250</v>
          </cell>
          <cell r="AA11">
            <v>1295</v>
          </cell>
          <cell r="AB11">
            <v>2380</v>
          </cell>
          <cell r="AC11">
            <v>5950</v>
          </cell>
          <cell r="AD11">
            <v>1975</v>
          </cell>
          <cell r="AF11">
            <v>2500</v>
          </cell>
          <cell r="AG11">
            <v>3750</v>
          </cell>
          <cell r="AH11">
            <v>5000</v>
          </cell>
          <cell r="AI11">
            <v>3750</v>
          </cell>
          <cell r="AJ11">
            <v>5625</v>
          </cell>
          <cell r="AK11">
            <v>7500</v>
          </cell>
          <cell r="AL11">
            <v>2315</v>
          </cell>
        </row>
        <row r="12">
          <cell r="A12">
            <v>0.99</v>
          </cell>
          <cell r="B12">
            <v>4625</v>
          </cell>
          <cell r="C12">
            <v>5795</v>
          </cell>
          <cell r="D12">
            <v>8885</v>
          </cell>
          <cell r="E12">
            <v>4625</v>
          </cell>
          <cell r="F12">
            <v>5795</v>
          </cell>
          <cell r="G12">
            <v>8885</v>
          </cell>
          <cell r="H12">
            <v>3075</v>
          </cell>
          <cell r="I12">
            <v>1040</v>
          </cell>
          <cell r="J12">
            <v>1965</v>
          </cell>
          <cell r="K12">
            <v>3815</v>
          </cell>
          <cell r="L12">
            <v>1355</v>
          </cell>
          <cell r="M12">
            <v>2520</v>
          </cell>
          <cell r="N12">
            <v>5920</v>
          </cell>
          <cell r="O12">
            <v>2095</v>
          </cell>
          <cell r="P12">
            <v>3830</v>
          </cell>
          <cell r="Q12">
            <v>1795</v>
          </cell>
          <cell r="R12">
            <v>2275</v>
          </cell>
          <cell r="S12">
            <v>3390</v>
          </cell>
          <cell r="T12">
            <v>985</v>
          </cell>
          <cell r="U12">
            <v>1230</v>
          </cell>
          <cell r="V12">
            <v>1355</v>
          </cell>
          <cell r="W12">
            <v>3700</v>
          </cell>
          <cell r="X12">
            <v>1110</v>
          </cell>
          <cell r="Y12">
            <v>1665</v>
          </cell>
          <cell r="Z12">
            <v>4625</v>
          </cell>
          <cell r="AA12">
            <v>1410</v>
          </cell>
          <cell r="AB12">
            <v>2590</v>
          </cell>
          <cell r="AC12">
            <v>6475</v>
          </cell>
          <cell r="AD12">
            <v>2150</v>
          </cell>
          <cell r="AF12">
            <v>4000</v>
          </cell>
          <cell r="AG12">
            <v>5000</v>
          </cell>
          <cell r="AH12">
            <v>6000</v>
          </cell>
          <cell r="AI12">
            <v>6000</v>
          </cell>
          <cell r="AJ12">
            <v>7500</v>
          </cell>
          <cell r="AK12">
            <v>9000</v>
          </cell>
          <cell r="AL12">
            <v>2520</v>
          </cell>
        </row>
        <row r="13">
          <cell r="A13">
            <v>1</v>
          </cell>
          <cell r="B13">
            <v>5000</v>
          </cell>
          <cell r="C13">
            <v>6250</v>
          </cell>
          <cell r="D13">
            <v>9625</v>
          </cell>
          <cell r="E13">
            <v>5000</v>
          </cell>
          <cell r="F13">
            <v>6250</v>
          </cell>
          <cell r="G13">
            <v>9625</v>
          </cell>
          <cell r="H13">
            <v>3300</v>
          </cell>
          <cell r="I13">
            <v>1100</v>
          </cell>
          <cell r="J13">
            <v>2100</v>
          </cell>
          <cell r="K13">
            <v>4100</v>
          </cell>
          <cell r="L13">
            <v>1450</v>
          </cell>
          <cell r="M13">
            <v>2700</v>
          </cell>
          <cell r="N13">
            <v>6400</v>
          </cell>
          <cell r="O13">
            <v>2250</v>
          </cell>
          <cell r="P13">
            <v>4150</v>
          </cell>
          <cell r="Q13">
            <v>1950</v>
          </cell>
          <cell r="R13">
            <v>2435</v>
          </cell>
          <cell r="S13">
            <v>3655</v>
          </cell>
          <cell r="T13">
            <v>1050</v>
          </cell>
          <cell r="U13">
            <v>1315</v>
          </cell>
          <cell r="V13">
            <v>1450</v>
          </cell>
          <cell r="W13">
            <v>4000</v>
          </cell>
          <cell r="X13">
            <v>1200</v>
          </cell>
          <cell r="Y13">
            <v>1800</v>
          </cell>
          <cell r="Z13">
            <v>5000</v>
          </cell>
          <cell r="AA13">
            <v>1500</v>
          </cell>
          <cell r="AB13">
            <v>2800</v>
          </cell>
          <cell r="AC13">
            <v>7700</v>
          </cell>
          <cell r="AD13">
            <v>2300</v>
          </cell>
          <cell r="AF13">
            <v>4000</v>
          </cell>
          <cell r="AG13">
            <v>5000</v>
          </cell>
          <cell r="AH13">
            <v>6000</v>
          </cell>
          <cell r="AI13">
            <v>6000</v>
          </cell>
          <cell r="AJ13">
            <v>7500</v>
          </cell>
          <cell r="AK13">
            <v>9000</v>
          </cell>
          <cell r="AL13">
            <v>2700</v>
          </cell>
        </row>
        <row r="14">
          <cell r="A14">
            <v>1.01</v>
          </cell>
          <cell r="B14">
            <v>5000</v>
          </cell>
          <cell r="C14">
            <v>6250</v>
          </cell>
          <cell r="D14">
            <v>9625</v>
          </cell>
          <cell r="E14">
            <v>5500</v>
          </cell>
          <cell r="F14">
            <v>6875</v>
          </cell>
          <cell r="G14">
            <v>10590</v>
          </cell>
          <cell r="H14">
            <v>3300</v>
          </cell>
          <cell r="I14">
            <v>1210</v>
          </cell>
          <cell r="J14">
            <v>2100</v>
          </cell>
          <cell r="K14">
            <v>4100</v>
          </cell>
          <cell r="L14">
            <v>1625</v>
          </cell>
          <cell r="M14">
            <v>2700</v>
          </cell>
          <cell r="N14">
            <v>6400</v>
          </cell>
          <cell r="O14">
            <v>2565</v>
          </cell>
          <cell r="P14">
            <v>4150</v>
          </cell>
          <cell r="Q14">
            <v>1950</v>
          </cell>
          <cell r="R14">
            <v>2435</v>
          </cell>
          <cell r="S14">
            <v>3655</v>
          </cell>
          <cell r="T14">
            <v>1315</v>
          </cell>
          <cell r="U14">
            <v>1645</v>
          </cell>
          <cell r="V14">
            <v>1595</v>
          </cell>
          <cell r="W14">
            <v>4000</v>
          </cell>
          <cell r="X14">
            <v>1200</v>
          </cell>
          <cell r="Y14">
            <v>2015</v>
          </cell>
          <cell r="Z14">
            <v>5000</v>
          </cell>
          <cell r="AA14">
            <v>1500</v>
          </cell>
          <cell r="AB14">
            <v>3190</v>
          </cell>
          <cell r="AC14">
            <v>7700</v>
          </cell>
          <cell r="AD14">
            <v>2300</v>
          </cell>
          <cell r="AF14">
            <v>5000</v>
          </cell>
          <cell r="AG14">
            <v>6875</v>
          </cell>
          <cell r="AH14">
            <v>8250</v>
          </cell>
          <cell r="AI14">
            <v>7500</v>
          </cell>
          <cell r="AJ14">
            <v>10315</v>
          </cell>
          <cell r="AK14">
            <v>12375</v>
          </cell>
          <cell r="AL14">
            <v>2700</v>
          </cell>
        </row>
        <row r="15">
          <cell r="A15">
            <v>1.02</v>
          </cell>
          <cell r="B15">
            <v>5000</v>
          </cell>
          <cell r="C15">
            <v>6250</v>
          </cell>
          <cell r="D15">
            <v>9625</v>
          </cell>
          <cell r="E15">
            <v>6000</v>
          </cell>
          <cell r="F15">
            <v>7500</v>
          </cell>
          <cell r="H15">
            <v>3300</v>
          </cell>
          <cell r="I15">
            <v>1320</v>
          </cell>
          <cell r="J15">
            <v>2100</v>
          </cell>
          <cell r="K15">
            <v>4100</v>
          </cell>
          <cell r="L15">
            <v>1800</v>
          </cell>
          <cell r="M15">
            <v>2700</v>
          </cell>
          <cell r="N15">
            <v>6400</v>
          </cell>
          <cell r="O15">
            <v>2880</v>
          </cell>
          <cell r="P15">
            <v>4150</v>
          </cell>
          <cell r="Q15">
            <v>1950</v>
          </cell>
          <cell r="R15">
            <v>2435</v>
          </cell>
          <cell r="S15">
            <v>3655</v>
          </cell>
          <cell r="T15">
            <v>1580</v>
          </cell>
          <cell r="U15">
            <v>1975</v>
          </cell>
          <cell r="V15">
            <v>1740</v>
          </cell>
          <cell r="W15">
            <v>4000</v>
          </cell>
          <cell r="X15">
            <v>1200</v>
          </cell>
          <cell r="Y15">
            <v>2230</v>
          </cell>
          <cell r="Z15">
            <v>5000</v>
          </cell>
          <cell r="AA15">
            <v>1500</v>
          </cell>
          <cell r="AB15">
            <v>3580</v>
          </cell>
          <cell r="AC15">
            <v>7700</v>
          </cell>
          <cell r="AD15">
            <v>2300</v>
          </cell>
          <cell r="AF15">
            <v>5000</v>
          </cell>
          <cell r="AG15">
            <v>7500</v>
          </cell>
          <cell r="AH15">
            <v>9000</v>
          </cell>
          <cell r="AI15">
            <v>7500</v>
          </cell>
          <cell r="AJ15">
            <v>11250</v>
          </cell>
          <cell r="AK15">
            <v>13500</v>
          </cell>
          <cell r="AL15">
            <v>2700</v>
          </cell>
        </row>
        <row r="16">
          <cell r="A16">
            <v>1.03</v>
          </cell>
          <cell r="B16">
            <v>5000</v>
          </cell>
          <cell r="C16">
            <v>6250</v>
          </cell>
          <cell r="D16">
            <v>9625</v>
          </cell>
          <cell r="E16">
            <v>6500</v>
          </cell>
          <cell r="F16">
            <v>8125</v>
          </cell>
          <cell r="H16">
            <v>3300</v>
          </cell>
          <cell r="I16">
            <v>1430</v>
          </cell>
          <cell r="J16">
            <v>2100</v>
          </cell>
          <cell r="K16">
            <v>4100</v>
          </cell>
          <cell r="L16">
            <v>1975</v>
          </cell>
          <cell r="M16">
            <v>2700</v>
          </cell>
          <cell r="N16">
            <v>6400</v>
          </cell>
          <cell r="O16">
            <v>3195</v>
          </cell>
          <cell r="P16">
            <v>4150</v>
          </cell>
          <cell r="Q16">
            <v>1950</v>
          </cell>
          <cell r="R16">
            <v>2435</v>
          </cell>
          <cell r="S16">
            <v>3655</v>
          </cell>
          <cell r="T16">
            <v>1845</v>
          </cell>
          <cell r="U16">
            <v>2305</v>
          </cell>
          <cell r="V16">
            <v>1885</v>
          </cell>
          <cell r="W16">
            <v>4000</v>
          </cell>
          <cell r="X16">
            <v>1200</v>
          </cell>
          <cell r="Y16">
            <v>2445</v>
          </cell>
          <cell r="Z16">
            <v>5000</v>
          </cell>
          <cell r="AA16">
            <v>1500</v>
          </cell>
          <cell r="AB16">
            <v>3970</v>
          </cell>
          <cell r="AC16">
            <v>7700</v>
          </cell>
          <cell r="AD16">
            <v>2300</v>
          </cell>
          <cell r="AF16">
            <v>7000</v>
          </cell>
          <cell r="AG16">
            <v>9375</v>
          </cell>
          <cell r="AH16">
            <v>11250</v>
          </cell>
          <cell r="AI16">
            <v>10500</v>
          </cell>
          <cell r="AJ16">
            <v>14065</v>
          </cell>
          <cell r="AK16">
            <v>16875</v>
          </cell>
          <cell r="AL16">
            <v>2700</v>
          </cell>
        </row>
        <row r="17">
          <cell r="A17">
            <v>1.04</v>
          </cell>
          <cell r="B17">
            <v>5000</v>
          </cell>
          <cell r="C17">
            <v>6250</v>
          </cell>
          <cell r="D17">
            <v>9625</v>
          </cell>
          <cell r="E17">
            <v>7000</v>
          </cell>
          <cell r="F17">
            <v>8750</v>
          </cell>
          <cell r="H17">
            <v>3300</v>
          </cell>
          <cell r="I17">
            <v>1540</v>
          </cell>
          <cell r="J17">
            <v>2100</v>
          </cell>
          <cell r="K17">
            <v>4100</v>
          </cell>
          <cell r="L17">
            <v>2150</v>
          </cell>
          <cell r="M17">
            <v>2700</v>
          </cell>
          <cell r="N17">
            <v>6400</v>
          </cell>
          <cell r="O17">
            <v>3510</v>
          </cell>
          <cell r="P17">
            <v>4150</v>
          </cell>
          <cell r="Q17">
            <v>1950</v>
          </cell>
          <cell r="R17">
            <v>2435</v>
          </cell>
          <cell r="S17">
            <v>3655</v>
          </cell>
          <cell r="T17">
            <v>2110</v>
          </cell>
          <cell r="U17">
            <v>2635</v>
          </cell>
          <cell r="V17">
            <v>2030</v>
          </cell>
          <cell r="W17">
            <v>4000</v>
          </cell>
          <cell r="X17">
            <v>1200</v>
          </cell>
          <cell r="Y17">
            <v>2660</v>
          </cell>
          <cell r="Z17">
            <v>5000</v>
          </cell>
          <cell r="AA17">
            <v>1500</v>
          </cell>
          <cell r="AB17">
            <v>4360</v>
          </cell>
          <cell r="AC17">
            <v>7700</v>
          </cell>
          <cell r="AD17">
            <v>2300</v>
          </cell>
          <cell r="AF17">
            <v>7000</v>
          </cell>
          <cell r="AG17">
            <v>10000</v>
          </cell>
          <cell r="AH17">
            <v>12000</v>
          </cell>
          <cell r="AI17">
            <v>10500</v>
          </cell>
          <cell r="AJ17">
            <v>15000</v>
          </cell>
          <cell r="AK17">
            <v>18000</v>
          </cell>
          <cell r="AL17">
            <v>2700</v>
          </cell>
        </row>
        <row r="18">
          <cell r="A18">
            <v>1.05</v>
          </cell>
          <cell r="B18">
            <v>5000</v>
          </cell>
          <cell r="C18">
            <v>6250</v>
          </cell>
          <cell r="D18">
            <v>9625</v>
          </cell>
          <cell r="E18">
            <v>7500</v>
          </cell>
          <cell r="F18">
            <v>9375</v>
          </cell>
          <cell r="H18">
            <v>3300</v>
          </cell>
          <cell r="I18">
            <v>1650</v>
          </cell>
          <cell r="J18">
            <v>2100</v>
          </cell>
          <cell r="K18">
            <v>4100</v>
          </cell>
          <cell r="L18">
            <v>2325</v>
          </cell>
          <cell r="M18">
            <v>2700</v>
          </cell>
          <cell r="N18">
            <v>6400</v>
          </cell>
          <cell r="O18">
            <v>3825</v>
          </cell>
          <cell r="P18">
            <v>4150</v>
          </cell>
          <cell r="Q18">
            <v>1950</v>
          </cell>
          <cell r="R18">
            <v>2435</v>
          </cell>
          <cell r="S18">
            <v>3655</v>
          </cell>
          <cell r="T18">
            <v>2140</v>
          </cell>
          <cell r="U18">
            <v>2675</v>
          </cell>
          <cell r="V18">
            <v>2175</v>
          </cell>
          <cell r="W18">
            <v>4000</v>
          </cell>
          <cell r="X18">
            <v>1200</v>
          </cell>
          <cell r="Y18">
            <v>2875</v>
          </cell>
          <cell r="Z18">
            <v>5000</v>
          </cell>
          <cell r="AA18">
            <v>1500</v>
          </cell>
          <cell r="AB18">
            <v>4750</v>
          </cell>
          <cell r="AC18">
            <v>7700</v>
          </cell>
          <cell r="AD18">
            <v>2300</v>
          </cell>
          <cell r="AF18">
            <v>8000</v>
          </cell>
          <cell r="AG18">
            <v>11250</v>
          </cell>
          <cell r="AH18">
            <v>13500</v>
          </cell>
          <cell r="AI18">
            <v>12000</v>
          </cell>
          <cell r="AJ18">
            <v>16875</v>
          </cell>
          <cell r="AK18">
            <v>20250</v>
          </cell>
          <cell r="AL18">
            <v>2700</v>
          </cell>
        </row>
        <row r="19">
          <cell r="A19">
            <v>1.06</v>
          </cell>
          <cell r="B19">
            <v>5000</v>
          </cell>
          <cell r="C19">
            <v>6250</v>
          </cell>
          <cell r="D19">
            <v>9625</v>
          </cell>
          <cell r="E19">
            <v>8000</v>
          </cell>
          <cell r="F19">
            <v>10000</v>
          </cell>
          <cell r="H19">
            <v>3300</v>
          </cell>
          <cell r="I19">
            <v>1760</v>
          </cell>
          <cell r="J19">
            <v>2100</v>
          </cell>
          <cell r="K19">
            <v>4100</v>
          </cell>
          <cell r="L19">
            <v>2500</v>
          </cell>
          <cell r="M19">
            <v>2700</v>
          </cell>
          <cell r="N19">
            <v>6400</v>
          </cell>
          <cell r="O19">
            <v>4140</v>
          </cell>
          <cell r="P19">
            <v>4150</v>
          </cell>
          <cell r="Q19">
            <v>1950</v>
          </cell>
          <cell r="R19">
            <v>2435</v>
          </cell>
          <cell r="S19">
            <v>3655</v>
          </cell>
          <cell r="T19">
            <v>2170</v>
          </cell>
          <cell r="U19">
            <v>2715</v>
          </cell>
          <cell r="V19">
            <v>2320</v>
          </cell>
          <cell r="W19">
            <v>4000</v>
          </cell>
          <cell r="X19">
            <v>1200</v>
          </cell>
          <cell r="Y19">
            <v>3090</v>
          </cell>
          <cell r="Z19">
            <v>5000</v>
          </cell>
          <cell r="AA19">
            <v>1500</v>
          </cell>
          <cell r="AB19">
            <v>5140</v>
          </cell>
          <cell r="AC19">
            <v>7700</v>
          </cell>
          <cell r="AD19">
            <v>2300</v>
          </cell>
          <cell r="AF19">
            <v>8100</v>
          </cell>
          <cell r="AG19">
            <v>11625</v>
          </cell>
          <cell r="AH19">
            <v>13950</v>
          </cell>
          <cell r="AI19">
            <v>12150</v>
          </cell>
          <cell r="AJ19">
            <v>17440</v>
          </cell>
          <cell r="AK19">
            <v>20925</v>
          </cell>
          <cell r="AL19">
            <v>2700</v>
          </cell>
        </row>
        <row r="20">
          <cell r="A20">
            <v>1.07</v>
          </cell>
          <cell r="B20">
            <v>5000</v>
          </cell>
          <cell r="C20">
            <v>6250</v>
          </cell>
          <cell r="D20">
            <v>9625</v>
          </cell>
          <cell r="E20">
            <v>8500</v>
          </cell>
          <cell r="F20">
            <v>10625</v>
          </cell>
          <cell r="H20">
            <v>3300</v>
          </cell>
          <cell r="I20">
            <v>1870</v>
          </cell>
          <cell r="J20">
            <v>2100</v>
          </cell>
          <cell r="K20">
            <v>4100</v>
          </cell>
          <cell r="L20">
            <v>2675</v>
          </cell>
          <cell r="M20">
            <v>2700</v>
          </cell>
          <cell r="N20">
            <v>6400</v>
          </cell>
          <cell r="O20">
            <v>4455</v>
          </cell>
          <cell r="P20">
            <v>4150</v>
          </cell>
          <cell r="Q20">
            <v>1950</v>
          </cell>
          <cell r="R20">
            <v>2435</v>
          </cell>
          <cell r="S20">
            <v>3655</v>
          </cell>
          <cell r="T20">
            <v>2200</v>
          </cell>
          <cell r="U20">
            <v>2755</v>
          </cell>
          <cell r="V20">
            <v>2465</v>
          </cell>
          <cell r="W20">
            <v>4000</v>
          </cell>
          <cell r="X20">
            <v>1200</v>
          </cell>
          <cell r="Y20">
            <v>3305</v>
          </cell>
          <cell r="Z20">
            <v>5000</v>
          </cell>
          <cell r="AA20">
            <v>1500</v>
          </cell>
          <cell r="AB20">
            <v>5530</v>
          </cell>
          <cell r="AC20">
            <v>7700</v>
          </cell>
          <cell r="AD20">
            <v>2300</v>
          </cell>
          <cell r="AF20">
            <v>8200</v>
          </cell>
          <cell r="AG20">
            <v>12000</v>
          </cell>
          <cell r="AH20">
            <v>14400</v>
          </cell>
          <cell r="AI20">
            <v>12300</v>
          </cell>
          <cell r="AJ20">
            <v>18005</v>
          </cell>
          <cell r="AK20">
            <v>21600</v>
          </cell>
          <cell r="AL20">
            <v>2700</v>
          </cell>
        </row>
        <row r="21">
          <cell r="A21">
            <v>1.08</v>
          </cell>
          <cell r="B21">
            <v>5000</v>
          </cell>
          <cell r="C21">
            <v>6250</v>
          </cell>
          <cell r="D21">
            <v>9625</v>
          </cell>
          <cell r="E21">
            <v>9000</v>
          </cell>
          <cell r="F21">
            <v>11250</v>
          </cell>
          <cell r="H21">
            <v>3300</v>
          </cell>
          <cell r="I21">
            <v>1980</v>
          </cell>
          <cell r="J21">
            <v>2100</v>
          </cell>
          <cell r="K21">
            <v>4100</v>
          </cell>
          <cell r="L21">
            <v>2850</v>
          </cell>
          <cell r="M21">
            <v>2700</v>
          </cell>
          <cell r="N21">
            <v>6400</v>
          </cell>
          <cell r="O21">
            <v>4770</v>
          </cell>
          <cell r="P21">
            <v>4150</v>
          </cell>
          <cell r="Q21">
            <v>1950</v>
          </cell>
          <cell r="R21">
            <v>2435</v>
          </cell>
          <cell r="S21">
            <v>3655</v>
          </cell>
          <cell r="T21">
            <v>2230</v>
          </cell>
          <cell r="U21">
            <v>2795</v>
          </cell>
          <cell r="V21">
            <v>2610</v>
          </cell>
          <cell r="W21">
            <v>4000</v>
          </cell>
          <cell r="X21">
            <v>1200</v>
          </cell>
          <cell r="Y21">
            <v>3520</v>
          </cell>
          <cell r="Z21">
            <v>5000</v>
          </cell>
          <cell r="AA21">
            <v>1500</v>
          </cell>
          <cell r="AB21">
            <v>5920</v>
          </cell>
          <cell r="AC21">
            <v>7700</v>
          </cell>
          <cell r="AD21">
            <v>2300</v>
          </cell>
          <cell r="AF21">
            <v>8300</v>
          </cell>
          <cell r="AG21">
            <v>12375</v>
          </cell>
          <cell r="AH21">
            <v>14850</v>
          </cell>
          <cell r="AI21">
            <v>12450</v>
          </cell>
          <cell r="AJ21">
            <v>18570</v>
          </cell>
          <cell r="AK21">
            <v>22275</v>
          </cell>
          <cell r="AL21">
            <v>2700</v>
          </cell>
        </row>
        <row r="22">
          <cell r="A22">
            <v>1.0900000000000001</v>
          </cell>
          <cell r="B22">
            <v>5000</v>
          </cell>
          <cell r="C22">
            <v>6250</v>
          </cell>
          <cell r="D22">
            <v>9625</v>
          </cell>
          <cell r="E22">
            <v>9500</v>
          </cell>
          <cell r="F22">
            <v>11875</v>
          </cell>
          <cell r="H22">
            <v>3300</v>
          </cell>
          <cell r="I22">
            <v>2090</v>
          </cell>
          <cell r="J22">
            <v>2100</v>
          </cell>
          <cell r="K22">
            <v>4100</v>
          </cell>
          <cell r="L22">
            <v>3025</v>
          </cell>
          <cell r="M22">
            <v>2700</v>
          </cell>
          <cell r="N22">
            <v>6400</v>
          </cell>
          <cell r="O22">
            <v>5085</v>
          </cell>
          <cell r="P22">
            <v>4150</v>
          </cell>
          <cell r="Q22">
            <v>1950</v>
          </cell>
          <cell r="R22">
            <v>2435</v>
          </cell>
          <cell r="S22">
            <v>3655</v>
          </cell>
          <cell r="T22">
            <v>2260</v>
          </cell>
          <cell r="U22">
            <v>2835</v>
          </cell>
          <cell r="V22">
            <v>2755</v>
          </cell>
          <cell r="W22">
            <v>4000</v>
          </cell>
          <cell r="X22">
            <v>1200</v>
          </cell>
          <cell r="Y22">
            <v>3735</v>
          </cell>
          <cell r="Z22">
            <v>5000</v>
          </cell>
          <cell r="AA22">
            <v>1500</v>
          </cell>
          <cell r="AB22">
            <v>6310</v>
          </cell>
          <cell r="AC22">
            <v>7700</v>
          </cell>
          <cell r="AD22">
            <v>2300</v>
          </cell>
          <cell r="AF22">
            <v>8400</v>
          </cell>
          <cell r="AG22">
            <v>12750</v>
          </cell>
          <cell r="AH22">
            <v>15300</v>
          </cell>
          <cell r="AI22">
            <v>12600</v>
          </cell>
          <cell r="AJ22">
            <v>19135</v>
          </cell>
          <cell r="AK22">
            <v>22950</v>
          </cell>
          <cell r="AL22">
            <v>2700</v>
          </cell>
        </row>
        <row r="23">
          <cell r="A23">
            <v>1.1000000000000001</v>
          </cell>
          <cell r="B23">
            <v>5000</v>
          </cell>
          <cell r="C23">
            <v>6250</v>
          </cell>
          <cell r="D23">
            <v>9625</v>
          </cell>
          <cell r="E23">
            <v>10000</v>
          </cell>
          <cell r="F23">
            <v>12500</v>
          </cell>
          <cell r="H23">
            <v>3300</v>
          </cell>
          <cell r="I23">
            <v>2200</v>
          </cell>
          <cell r="J23">
            <v>2100</v>
          </cell>
          <cell r="K23">
            <v>4100</v>
          </cell>
          <cell r="L23">
            <v>3200</v>
          </cell>
          <cell r="M23">
            <v>2700</v>
          </cell>
          <cell r="N23">
            <v>6400</v>
          </cell>
          <cell r="O23">
            <v>5400</v>
          </cell>
          <cell r="P23">
            <v>4150</v>
          </cell>
          <cell r="Q23">
            <v>1950</v>
          </cell>
          <cell r="R23">
            <v>2435</v>
          </cell>
          <cell r="S23">
            <v>3655</v>
          </cell>
          <cell r="T23">
            <v>2290</v>
          </cell>
          <cell r="U23">
            <v>2875</v>
          </cell>
          <cell r="V23">
            <v>2900</v>
          </cell>
          <cell r="W23">
            <v>4000</v>
          </cell>
          <cell r="X23">
            <v>1200</v>
          </cell>
          <cell r="Y23">
            <v>3950</v>
          </cell>
          <cell r="Z23">
            <v>5000</v>
          </cell>
          <cell r="AA23">
            <v>1500</v>
          </cell>
          <cell r="AB23">
            <v>6700</v>
          </cell>
          <cell r="AC23">
            <v>7700</v>
          </cell>
          <cell r="AD23">
            <v>2300</v>
          </cell>
          <cell r="AF23">
            <v>8500</v>
          </cell>
          <cell r="AG23">
            <v>13125</v>
          </cell>
          <cell r="AH23">
            <v>15750</v>
          </cell>
          <cell r="AI23">
            <v>12750</v>
          </cell>
          <cell r="AJ23">
            <v>19700</v>
          </cell>
          <cell r="AK23">
            <v>23625</v>
          </cell>
          <cell r="AL23">
            <v>2700</v>
          </cell>
        </row>
        <row r="24">
          <cell r="A24">
            <v>1.1100000000000001</v>
          </cell>
          <cell r="B24">
            <v>5000</v>
          </cell>
          <cell r="C24">
            <v>6250</v>
          </cell>
          <cell r="D24">
            <v>9625</v>
          </cell>
          <cell r="E24">
            <v>10400</v>
          </cell>
          <cell r="F24">
            <v>13000</v>
          </cell>
          <cell r="H24">
            <v>3300</v>
          </cell>
          <cell r="I24">
            <v>2290</v>
          </cell>
          <cell r="J24">
            <v>2100</v>
          </cell>
          <cell r="K24">
            <v>4100</v>
          </cell>
          <cell r="L24">
            <v>3345</v>
          </cell>
          <cell r="M24">
            <v>2700</v>
          </cell>
          <cell r="N24">
            <v>6400</v>
          </cell>
          <cell r="O24">
            <v>5670</v>
          </cell>
          <cell r="P24">
            <v>4150</v>
          </cell>
          <cell r="Q24">
            <v>1950</v>
          </cell>
          <cell r="R24">
            <v>2435</v>
          </cell>
          <cell r="S24">
            <v>3655</v>
          </cell>
          <cell r="T24">
            <v>2320</v>
          </cell>
          <cell r="U24">
            <v>2915</v>
          </cell>
          <cell r="V24">
            <v>3015</v>
          </cell>
          <cell r="W24">
            <v>4000</v>
          </cell>
          <cell r="X24">
            <v>1200</v>
          </cell>
          <cell r="Y24">
            <v>4130</v>
          </cell>
          <cell r="Z24">
            <v>5000</v>
          </cell>
          <cell r="AA24">
            <v>1500</v>
          </cell>
          <cell r="AB24">
            <v>7035</v>
          </cell>
          <cell r="AC24">
            <v>7700</v>
          </cell>
          <cell r="AD24">
            <v>2300</v>
          </cell>
          <cell r="AF24">
            <v>8600</v>
          </cell>
          <cell r="AG24">
            <v>13500</v>
          </cell>
          <cell r="AH24">
            <v>16200</v>
          </cell>
          <cell r="AI24">
            <v>12900</v>
          </cell>
          <cell r="AJ24">
            <v>20265</v>
          </cell>
          <cell r="AK24">
            <v>24300</v>
          </cell>
          <cell r="AL24">
            <v>2700</v>
          </cell>
        </row>
        <row r="25">
          <cell r="A25">
            <v>1.1200000000000001</v>
          </cell>
          <cell r="B25">
            <v>5000</v>
          </cell>
          <cell r="C25">
            <v>6250</v>
          </cell>
          <cell r="D25">
            <v>9625</v>
          </cell>
          <cell r="E25">
            <v>10800</v>
          </cell>
          <cell r="F25">
            <v>13500</v>
          </cell>
          <cell r="H25">
            <v>3300</v>
          </cell>
          <cell r="I25">
            <v>2380</v>
          </cell>
          <cell r="J25">
            <v>2100</v>
          </cell>
          <cell r="K25">
            <v>4100</v>
          </cell>
          <cell r="L25">
            <v>3490</v>
          </cell>
          <cell r="M25">
            <v>2700</v>
          </cell>
          <cell r="N25">
            <v>6400</v>
          </cell>
          <cell r="O25">
            <v>5940</v>
          </cell>
          <cell r="P25">
            <v>4150</v>
          </cell>
          <cell r="Q25">
            <v>1950</v>
          </cell>
          <cell r="R25">
            <v>2435</v>
          </cell>
          <cell r="S25">
            <v>3655</v>
          </cell>
          <cell r="T25">
            <v>2350</v>
          </cell>
          <cell r="U25">
            <v>2955</v>
          </cell>
          <cell r="V25">
            <v>3130</v>
          </cell>
          <cell r="W25">
            <v>4000</v>
          </cell>
          <cell r="X25">
            <v>1200</v>
          </cell>
          <cell r="Y25">
            <v>4310</v>
          </cell>
          <cell r="Z25">
            <v>5000</v>
          </cell>
          <cell r="AA25">
            <v>1500</v>
          </cell>
          <cell r="AB25">
            <v>7370</v>
          </cell>
          <cell r="AC25">
            <v>7700</v>
          </cell>
          <cell r="AD25">
            <v>2300</v>
          </cell>
          <cell r="AF25">
            <v>8700</v>
          </cell>
          <cell r="AG25">
            <v>13875</v>
          </cell>
          <cell r="AH25">
            <v>16650</v>
          </cell>
          <cell r="AI25">
            <v>13050</v>
          </cell>
          <cell r="AJ25">
            <v>20830</v>
          </cell>
          <cell r="AK25">
            <v>24975</v>
          </cell>
          <cell r="AL25">
            <v>2700</v>
          </cell>
        </row>
        <row r="26">
          <cell r="A26">
            <v>1.1299999999999999</v>
          </cell>
          <cell r="B26">
            <v>5000</v>
          </cell>
          <cell r="C26">
            <v>6250</v>
          </cell>
          <cell r="D26">
            <v>9625</v>
          </cell>
          <cell r="E26">
            <v>11200</v>
          </cell>
          <cell r="F26">
            <v>14000</v>
          </cell>
          <cell r="H26">
            <v>3300</v>
          </cell>
          <cell r="I26">
            <v>2470</v>
          </cell>
          <cell r="J26">
            <v>2100</v>
          </cell>
          <cell r="K26">
            <v>4100</v>
          </cell>
          <cell r="L26">
            <v>3635</v>
          </cell>
          <cell r="M26">
            <v>2700</v>
          </cell>
          <cell r="N26">
            <v>6400</v>
          </cell>
          <cell r="O26">
            <v>6210</v>
          </cell>
          <cell r="P26">
            <v>4150</v>
          </cell>
          <cell r="Q26">
            <v>1950</v>
          </cell>
          <cell r="R26">
            <v>2435</v>
          </cell>
          <cell r="S26">
            <v>3655</v>
          </cell>
          <cell r="T26">
            <v>2380</v>
          </cell>
          <cell r="U26">
            <v>2995</v>
          </cell>
          <cell r="V26">
            <v>3245</v>
          </cell>
          <cell r="W26">
            <v>4000</v>
          </cell>
          <cell r="X26">
            <v>1200</v>
          </cell>
          <cell r="Y26">
            <v>4490</v>
          </cell>
          <cell r="Z26">
            <v>5000</v>
          </cell>
          <cell r="AA26">
            <v>1500</v>
          </cell>
          <cell r="AB26">
            <v>7705</v>
          </cell>
          <cell r="AC26">
            <v>7700</v>
          </cell>
          <cell r="AD26">
            <v>2300</v>
          </cell>
          <cell r="AF26">
            <v>8800</v>
          </cell>
          <cell r="AG26">
            <v>14250</v>
          </cell>
          <cell r="AH26">
            <v>17100</v>
          </cell>
          <cell r="AI26">
            <v>13200</v>
          </cell>
          <cell r="AJ26">
            <v>21395</v>
          </cell>
          <cell r="AK26">
            <v>25650</v>
          </cell>
          <cell r="AL26">
            <v>2700</v>
          </cell>
        </row>
        <row r="27">
          <cell r="A27">
            <v>1.1399999999999999</v>
          </cell>
          <cell r="B27">
            <v>5000</v>
          </cell>
          <cell r="C27">
            <v>6250</v>
          </cell>
          <cell r="D27">
            <v>9625</v>
          </cell>
          <cell r="E27">
            <v>11600</v>
          </cell>
          <cell r="F27">
            <v>14500</v>
          </cell>
          <cell r="H27">
            <v>3300</v>
          </cell>
          <cell r="I27">
            <v>2560</v>
          </cell>
          <cell r="J27">
            <v>2100</v>
          </cell>
          <cell r="K27">
            <v>4100</v>
          </cell>
          <cell r="L27">
            <v>3780</v>
          </cell>
          <cell r="M27">
            <v>2700</v>
          </cell>
          <cell r="N27">
            <v>6400</v>
          </cell>
          <cell r="O27">
            <v>6480</v>
          </cell>
          <cell r="P27">
            <v>4150</v>
          </cell>
          <cell r="Q27">
            <v>1950</v>
          </cell>
          <cell r="R27">
            <v>2435</v>
          </cell>
          <cell r="S27">
            <v>3655</v>
          </cell>
          <cell r="T27">
            <v>2410</v>
          </cell>
          <cell r="U27">
            <v>3035</v>
          </cell>
          <cell r="V27">
            <v>3360</v>
          </cell>
          <cell r="W27">
            <v>4000</v>
          </cell>
          <cell r="X27">
            <v>1200</v>
          </cell>
          <cell r="Y27">
            <v>4670</v>
          </cell>
          <cell r="Z27">
            <v>5000</v>
          </cell>
          <cell r="AA27">
            <v>1500</v>
          </cell>
          <cell r="AB27">
            <v>8040</v>
          </cell>
          <cell r="AC27">
            <v>7700</v>
          </cell>
          <cell r="AD27">
            <v>2300</v>
          </cell>
          <cell r="AF27">
            <v>8900</v>
          </cell>
          <cell r="AG27">
            <v>14625</v>
          </cell>
          <cell r="AH27">
            <v>17550</v>
          </cell>
          <cell r="AI27">
            <v>13350</v>
          </cell>
          <cell r="AJ27">
            <v>21960</v>
          </cell>
          <cell r="AK27">
            <v>26325</v>
          </cell>
          <cell r="AL27">
            <v>2700</v>
          </cell>
        </row>
        <row r="28">
          <cell r="A28">
            <v>1.1499999999999999</v>
          </cell>
          <cell r="B28">
            <v>5000</v>
          </cell>
          <cell r="C28">
            <v>6250</v>
          </cell>
          <cell r="D28">
            <v>9625</v>
          </cell>
          <cell r="E28">
            <v>12000</v>
          </cell>
          <cell r="F28">
            <v>15000</v>
          </cell>
          <cell r="H28">
            <v>3300</v>
          </cell>
          <cell r="I28">
            <v>2650</v>
          </cell>
          <cell r="J28">
            <v>2100</v>
          </cell>
          <cell r="K28">
            <v>4100</v>
          </cell>
          <cell r="L28">
            <v>3925</v>
          </cell>
          <cell r="M28">
            <v>2700</v>
          </cell>
          <cell r="N28">
            <v>6400</v>
          </cell>
          <cell r="O28">
            <v>6750</v>
          </cell>
          <cell r="P28">
            <v>4150</v>
          </cell>
          <cell r="Q28">
            <v>1950</v>
          </cell>
          <cell r="R28">
            <v>2435</v>
          </cell>
          <cell r="S28">
            <v>3655</v>
          </cell>
          <cell r="T28">
            <v>2440</v>
          </cell>
          <cell r="U28">
            <v>3075</v>
          </cell>
          <cell r="V28">
            <v>3475</v>
          </cell>
          <cell r="W28">
            <v>4000</v>
          </cell>
          <cell r="X28">
            <v>1200</v>
          </cell>
          <cell r="Y28">
            <v>4850</v>
          </cell>
          <cell r="Z28">
            <v>5000</v>
          </cell>
          <cell r="AA28">
            <v>1500</v>
          </cell>
          <cell r="AB28">
            <v>8375</v>
          </cell>
          <cell r="AC28">
            <v>7700</v>
          </cell>
          <cell r="AD28">
            <v>2300</v>
          </cell>
          <cell r="AF28">
            <v>9000</v>
          </cell>
          <cell r="AG28">
            <v>15000</v>
          </cell>
          <cell r="AH28">
            <v>18000</v>
          </cell>
          <cell r="AI28">
            <v>13500</v>
          </cell>
          <cell r="AJ28">
            <v>22525</v>
          </cell>
          <cell r="AK28">
            <v>27000</v>
          </cell>
          <cell r="AL28">
            <v>2700</v>
          </cell>
        </row>
        <row r="29">
          <cell r="A29">
            <v>1.1599999999999999</v>
          </cell>
          <cell r="B29">
            <v>5000</v>
          </cell>
          <cell r="C29">
            <v>6250</v>
          </cell>
          <cell r="D29">
            <v>9625</v>
          </cell>
          <cell r="E29">
            <v>12400</v>
          </cell>
          <cell r="F29">
            <v>15500</v>
          </cell>
          <cell r="H29">
            <v>3300</v>
          </cell>
          <cell r="I29">
            <v>2740</v>
          </cell>
          <cell r="J29">
            <v>2100</v>
          </cell>
          <cell r="K29">
            <v>4100</v>
          </cell>
          <cell r="L29">
            <v>4070</v>
          </cell>
          <cell r="M29">
            <v>2700</v>
          </cell>
          <cell r="N29">
            <v>6400</v>
          </cell>
          <cell r="O29">
            <v>7020</v>
          </cell>
          <cell r="P29">
            <v>4150</v>
          </cell>
          <cell r="Q29">
            <v>1950</v>
          </cell>
          <cell r="R29">
            <v>2435</v>
          </cell>
          <cell r="S29">
            <v>3655</v>
          </cell>
          <cell r="T29">
            <v>2470</v>
          </cell>
          <cell r="U29">
            <v>3115</v>
          </cell>
          <cell r="V29">
            <v>3590</v>
          </cell>
          <cell r="W29">
            <v>4000</v>
          </cell>
          <cell r="X29">
            <v>1200</v>
          </cell>
          <cell r="Y29">
            <v>5030</v>
          </cell>
          <cell r="Z29">
            <v>5000</v>
          </cell>
          <cell r="AA29">
            <v>1500</v>
          </cell>
          <cell r="AB29">
            <v>8710</v>
          </cell>
          <cell r="AC29">
            <v>7700</v>
          </cell>
          <cell r="AD29">
            <v>2300</v>
          </cell>
          <cell r="AF29">
            <v>9100</v>
          </cell>
          <cell r="AG29">
            <v>15375</v>
          </cell>
          <cell r="AH29">
            <v>18450</v>
          </cell>
          <cell r="AI29">
            <v>13650</v>
          </cell>
          <cell r="AJ29">
            <v>23090</v>
          </cell>
          <cell r="AK29">
            <v>27675</v>
          </cell>
          <cell r="AL29">
            <v>2700</v>
          </cell>
        </row>
        <row r="30">
          <cell r="A30">
            <v>1.17</v>
          </cell>
          <cell r="B30">
            <v>5000</v>
          </cell>
          <cell r="C30">
            <v>6250</v>
          </cell>
          <cell r="D30">
            <v>9625</v>
          </cell>
          <cell r="E30">
            <v>12800</v>
          </cell>
          <cell r="F30">
            <v>16000</v>
          </cell>
          <cell r="H30">
            <v>3300</v>
          </cell>
          <cell r="I30">
            <v>2830</v>
          </cell>
          <cell r="J30">
            <v>2100</v>
          </cell>
          <cell r="K30">
            <v>4100</v>
          </cell>
          <cell r="L30">
            <v>4215</v>
          </cell>
          <cell r="M30">
            <v>2700</v>
          </cell>
          <cell r="N30">
            <v>6400</v>
          </cell>
          <cell r="O30">
            <v>7290</v>
          </cell>
          <cell r="P30">
            <v>4150</v>
          </cell>
          <cell r="Q30">
            <v>1950</v>
          </cell>
          <cell r="R30">
            <v>2435</v>
          </cell>
          <cell r="S30">
            <v>3655</v>
          </cell>
          <cell r="T30">
            <v>2500</v>
          </cell>
          <cell r="U30">
            <v>3155</v>
          </cell>
          <cell r="V30">
            <v>3705</v>
          </cell>
          <cell r="W30">
            <v>4000</v>
          </cell>
          <cell r="X30">
            <v>1200</v>
          </cell>
          <cell r="Y30">
            <v>5210</v>
          </cell>
          <cell r="Z30">
            <v>5000</v>
          </cell>
          <cell r="AA30">
            <v>1500</v>
          </cell>
          <cell r="AB30">
            <v>9045</v>
          </cell>
          <cell r="AC30">
            <v>7700</v>
          </cell>
          <cell r="AD30">
            <v>2300</v>
          </cell>
          <cell r="AF30">
            <v>9200</v>
          </cell>
          <cell r="AG30">
            <v>15750</v>
          </cell>
          <cell r="AH30">
            <v>18900</v>
          </cell>
          <cell r="AI30">
            <v>13800</v>
          </cell>
          <cell r="AJ30">
            <v>23655</v>
          </cell>
          <cell r="AK30">
            <v>28350</v>
          </cell>
          <cell r="AL30">
            <v>2700</v>
          </cell>
        </row>
        <row r="31">
          <cell r="A31">
            <v>1.18</v>
          </cell>
          <cell r="B31">
            <v>5000</v>
          </cell>
          <cell r="C31">
            <v>6250</v>
          </cell>
          <cell r="D31">
            <v>9625</v>
          </cell>
          <cell r="E31">
            <v>13200</v>
          </cell>
          <cell r="F31">
            <v>16500</v>
          </cell>
          <cell r="H31">
            <v>3300</v>
          </cell>
          <cell r="I31">
            <v>2920</v>
          </cell>
          <cell r="J31">
            <v>2100</v>
          </cell>
          <cell r="K31">
            <v>4100</v>
          </cell>
          <cell r="L31">
            <v>4360</v>
          </cell>
          <cell r="M31">
            <v>2700</v>
          </cell>
          <cell r="N31">
            <v>6400</v>
          </cell>
          <cell r="O31">
            <v>7560</v>
          </cell>
          <cell r="P31">
            <v>4150</v>
          </cell>
          <cell r="Q31">
            <v>1950</v>
          </cell>
          <cell r="R31">
            <v>2435</v>
          </cell>
          <cell r="S31">
            <v>3655</v>
          </cell>
          <cell r="T31">
            <v>2530</v>
          </cell>
          <cell r="U31">
            <v>3195</v>
          </cell>
          <cell r="V31">
            <v>3820</v>
          </cell>
          <cell r="W31">
            <v>4000</v>
          </cell>
          <cell r="X31">
            <v>1200</v>
          </cell>
          <cell r="Y31">
            <v>5390</v>
          </cell>
          <cell r="Z31">
            <v>5000</v>
          </cell>
          <cell r="AA31">
            <v>1500</v>
          </cell>
          <cell r="AB31">
            <v>9380</v>
          </cell>
          <cell r="AC31">
            <v>7700</v>
          </cell>
          <cell r="AD31">
            <v>2300</v>
          </cell>
          <cell r="AF31">
            <v>9300</v>
          </cell>
          <cell r="AG31">
            <v>16125</v>
          </cell>
          <cell r="AH31">
            <v>19350</v>
          </cell>
          <cell r="AI31">
            <v>13950</v>
          </cell>
          <cell r="AJ31">
            <v>24220</v>
          </cell>
          <cell r="AK31">
            <v>29025</v>
          </cell>
          <cell r="AL31">
            <v>2700</v>
          </cell>
        </row>
        <row r="32">
          <cell r="A32">
            <v>1.19</v>
          </cell>
          <cell r="B32">
            <v>5000</v>
          </cell>
          <cell r="C32">
            <v>6250</v>
          </cell>
          <cell r="D32">
            <v>9625</v>
          </cell>
          <cell r="E32">
            <v>13600</v>
          </cell>
          <cell r="F32">
            <v>17000</v>
          </cell>
          <cell r="H32">
            <v>3300</v>
          </cell>
          <cell r="I32">
            <v>3010</v>
          </cell>
          <cell r="J32">
            <v>2100</v>
          </cell>
          <cell r="K32">
            <v>4100</v>
          </cell>
          <cell r="L32">
            <v>4505</v>
          </cell>
          <cell r="M32">
            <v>2700</v>
          </cell>
          <cell r="N32">
            <v>6400</v>
          </cell>
          <cell r="O32">
            <v>7830</v>
          </cell>
          <cell r="P32">
            <v>4150</v>
          </cell>
          <cell r="Q32">
            <v>1950</v>
          </cell>
          <cell r="R32">
            <v>2435</v>
          </cell>
          <cell r="S32">
            <v>3655</v>
          </cell>
          <cell r="T32">
            <v>2560</v>
          </cell>
          <cell r="U32">
            <v>3235</v>
          </cell>
          <cell r="V32">
            <v>3935</v>
          </cell>
          <cell r="W32">
            <v>4000</v>
          </cell>
          <cell r="X32">
            <v>1200</v>
          </cell>
          <cell r="Y32">
            <v>5570</v>
          </cell>
          <cell r="Z32">
            <v>5000</v>
          </cell>
          <cell r="AA32">
            <v>1500</v>
          </cell>
          <cell r="AB32">
            <v>9715</v>
          </cell>
          <cell r="AC32">
            <v>7700</v>
          </cell>
          <cell r="AD32">
            <v>2300</v>
          </cell>
          <cell r="AF32">
            <v>9400</v>
          </cell>
          <cell r="AG32">
            <v>16500</v>
          </cell>
          <cell r="AH32">
            <v>19800</v>
          </cell>
          <cell r="AI32">
            <v>14100</v>
          </cell>
          <cell r="AJ32">
            <v>24785</v>
          </cell>
          <cell r="AK32">
            <v>29700</v>
          </cell>
          <cell r="AL32">
            <v>2700</v>
          </cell>
        </row>
        <row r="33">
          <cell r="A33">
            <v>1.2</v>
          </cell>
          <cell r="B33">
            <v>5000</v>
          </cell>
          <cell r="C33">
            <v>6250</v>
          </cell>
          <cell r="D33">
            <v>9625</v>
          </cell>
          <cell r="E33">
            <v>14000</v>
          </cell>
          <cell r="F33">
            <v>17500</v>
          </cell>
          <cell r="H33">
            <v>3300</v>
          </cell>
          <cell r="I33">
            <v>3100</v>
          </cell>
          <cell r="J33">
            <v>2100</v>
          </cell>
          <cell r="K33">
            <v>4100</v>
          </cell>
          <cell r="L33">
            <v>4650</v>
          </cell>
          <cell r="M33">
            <v>2700</v>
          </cell>
          <cell r="N33">
            <v>6400</v>
          </cell>
          <cell r="O33">
            <v>8100</v>
          </cell>
          <cell r="P33">
            <v>4150</v>
          </cell>
          <cell r="Q33">
            <v>1950</v>
          </cell>
          <cell r="R33">
            <v>2435</v>
          </cell>
          <cell r="S33">
            <v>3655</v>
          </cell>
          <cell r="T33">
            <v>2590</v>
          </cell>
          <cell r="U33">
            <v>3275</v>
          </cell>
          <cell r="V33">
            <v>4050</v>
          </cell>
          <cell r="W33">
            <v>4000</v>
          </cell>
          <cell r="X33">
            <v>1200</v>
          </cell>
          <cell r="Y33">
            <v>5750</v>
          </cell>
          <cell r="Z33">
            <v>5000</v>
          </cell>
          <cell r="AA33">
            <v>1500</v>
          </cell>
          <cell r="AB33">
            <v>10050</v>
          </cell>
          <cell r="AC33">
            <v>7700</v>
          </cell>
          <cell r="AD33">
            <v>2300</v>
          </cell>
          <cell r="AF33">
            <v>9500</v>
          </cell>
          <cell r="AG33">
            <v>16875</v>
          </cell>
          <cell r="AH33">
            <v>20250</v>
          </cell>
          <cell r="AI33">
            <v>14250</v>
          </cell>
          <cell r="AJ33">
            <v>25350</v>
          </cell>
          <cell r="AK33">
            <v>30375</v>
          </cell>
          <cell r="AL33">
            <v>2700</v>
          </cell>
        </row>
        <row r="34">
          <cell r="A34">
            <v>1.21</v>
          </cell>
          <cell r="B34">
            <v>5000</v>
          </cell>
          <cell r="C34">
            <v>6250</v>
          </cell>
          <cell r="D34">
            <v>9625</v>
          </cell>
          <cell r="E34">
            <v>14400</v>
          </cell>
          <cell r="F34">
            <v>18000</v>
          </cell>
          <cell r="H34">
            <v>3300</v>
          </cell>
          <cell r="I34">
            <v>3190</v>
          </cell>
          <cell r="J34">
            <v>2100</v>
          </cell>
          <cell r="K34">
            <v>4100</v>
          </cell>
          <cell r="L34">
            <v>4795</v>
          </cell>
          <cell r="M34">
            <v>2700</v>
          </cell>
          <cell r="N34">
            <v>6400</v>
          </cell>
          <cell r="O34">
            <v>8370</v>
          </cell>
          <cell r="P34">
            <v>4150</v>
          </cell>
          <cell r="Q34">
            <v>1950</v>
          </cell>
          <cell r="R34">
            <v>2435</v>
          </cell>
          <cell r="S34">
            <v>3655</v>
          </cell>
          <cell r="T34">
            <v>2620</v>
          </cell>
          <cell r="U34">
            <v>3315</v>
          </cell>
          <cell r="V34">
            <v>4165</v>
          </cell>
          <cell r="W34">
            <v>4000</v>
          </cell>
          <cell r="X34">
            <v>1200</v>
          </cell>
          <cell r="Y34">
            <v>5930</v>
          </cell>
          <cell r="Z34">
            <v>5000</v>
          </cell>
          <cell r="AA34">
            <v>1500</v>
          </cell>
          <cell r="AB34">
            <v>10385</v>
          </cell>
          <cell r="AC34">
            <v>7700</v>
          </cell>
          <cell r="AD34">
            <v>2300</v>
          </cell>
          <cell r="AF34">
            <v>9600</v>
          </cell>
          <cell r="AG34">
            <v>17250</v>
          </cell>
          <cell r="AH34">
            <v>20700</v>
          </cell>
          <cell r="AI34">
            <v>14400</v>
          </cell>
          <cell r="AJ34">
            <v>25915</v>
          </cell>
          <cell r="AK34">
            <v>31050</v>
          </cell>
          <cell r="AL34">
            <v>2700</v>
          </cell>
        </row>
        <row r="35">
          <cell r="A35">
            <v>1.22</v>
          </cell>
          <cell r="B35">
            <v>5000</v>
          </cell>
          <cell r="C35">
            <v>6250</v>
          </cell>
          <cell r="D35">
            <v>9625</v>
          </cell>
          <cell r="E35">
            <v>14800</v>
          </cell>
          <cell r="F35">
            <v>18500</v>
          </cell>
          <cell r="H35">
            <v>3300</v>
          </cell>
          <cell r="I35">
            <v>3280</v>
          </cell>
          <cell r="J35">
            <v>2100</v>
          </cell>
          <cell r="K35">
            <v>4100</v>
          </cell>
          <cell r="L35">
            <v>4940</v>
          </cell>
          <cell r="M35">
            <v>2700</v>
          </cell>
          <cell r="N35">
            <v>6400</v>
          </cell>
          <cell r="O35">
            <v>8640</v>
          </cell>
          <cell r="P35">
            <v>4150</v>
          </cell>
          <cell r="Q35">
            <v>1950</v>
          </cell>
          <cell r="R35">
            <v>2435</v>
          </cell>
          <cell r="S35">
            <v>3655</v>
          </cell>
          <cell r="T35">
            <v>2650</v>
          </cell>
          <cell r="U35">
            <v>3355</v>
          </cell>
          <cell r="V35">
            <v>4280</v>
          </cell>
          <cell r="W35">
            <v>4000</v>
          </cell>
          <cell r="X35">
            <v>1200</v>
          </cell>
          <cell r="Y35">
            <v>6110</v>
          </cell>
          <cell r="Z35">
            <v>5000</v>
          </cell>
          <cell r="AA35">
            <v>1500</v>
          </cell>
          <cell r="AB35">
            <v>10720</v>
          </cell>
          <cell r="AC35">
            <v>7700</v>
          </cell>
          <cell r="AD35">
            <v>2300</v>
          </cell>
          <cell r="AF35">
            <v>9700</v>
          </cell>
          <cell r="AG35">
            <v>17625</v>
          </cell>
          <cell r="AH35">
            <v>21150</v>
          </cell>
          <cell r="AI35">
            <v>14550</v>
          </cell>
          <cell r="AJ35">
            <v>26480</v>
          </cell>
          <cell r="AK35">
            <v>31725</v>
          </cell>
          <cell r="AL35">
            <v>2700</v>
          </cell>
        </row>
        <row r="36">
          <cell r="A36">
            <v>1.23</v>
          </cell>
          <cell r="B36">
            <v>5000</v>
          </cell>
          <cell r="C36">
            <v>6250</v>
          </cell>
          <cell r="D36">
            <v>9625</v>
          </cell>
          <cell r="E36">
            <v>15200</v>
          </cell>
          <cell r="F36">
            <v>19000</v>
          </cell>
          <cell r="H36">
            <v>3300</v>
          </cell>
          <cell r="I36">
            <v>3370</v>
          </cell>
          <cell r="J36">
            <v>2100</v>
          </cell>
          <cell r="K36">
            <v>4100</v>
          </cell>
          <cell r="L36">
            <v>5085</v>
          </cell>
          <cell r="M36">
            <v>2700</v>
          </cell>
          <cell r="N36">
            <v>6400</v>
          </cell>
          <cell r="O36">
            <v>8910</v>
          </cell>
          <cell r="P36">
            <v>4150</v>
          </cell>
          <cell r="Q36">
            <v>1950</v>
          </cell>
          <cell r="R36">
            <v>2435</v>
          </cell>
          <cell r="S36">
            <v>3655</v>
          </cell>
          <cell r="T36">
            <v>2680</v>
          </cell>
          <cell r="U36">
            <v>3395</v>
          </cell>
          <cell r="V36">
            <v>4395</v>
          </cell>
          <cell r="W36">
            <v>4000</v>
          </cell>
          <cell r="X36">
            <v>1200</v>
          </cell>
          <cell r="Y36">
            <v>6290</v>
          </cell>
          <cell r="Z36">
            <v>5000</v>
          </cell>
          <cell r="AA36">
            <v>1500</v>
          </cell>
          <cell r="AB36">
            <v>11055</v>
          </cell>
          <cell r="AC36">
            <v>7700</v>
          </cell>
          <cell r="AD36">
            <v>2300</v>
          </cell>
          <cell r="AF36">
            <v>9800</v>
          </cell>
          <cell r="AG36">
            <v>18000</v>
          </cell>
          <cell r="AH36">
            <v>21600</v>
          </cell>
          <cell r="AI36">
            <v>14700</v>
          </cell>
          <cell r="AJ36">
            <v>27045</v>
          </cell>
          <cell r="AK36">
            <v>32400</v>
          </cell>
          <cell r="AL36">
            <v>2700</v>
          </cell>
        </row>
        <row r="37">
          <cell r="A37">
            <v>1.24</v>
          </cell>
          <cell r="B37">
            <v>5000</v>
          </cell>
          <cell r="C37">
            <v>6250</v>
          </cell>
          <cell r="D37">
            <v>9625</v>
          </cell>
          <cell r="E37">
            <v>15600</v>
          </cell>
          <cell r="F37">
            <v>19500</v>
          </cell>
          <cell r="H37">
            <v>3300</v>
          </cell>
          <cell r="I37">
            <v>3460</v>
          </cell>
          <cell r="J37">
            <v>2100</v>
          </cell>
          <cell r="K37">
            <v>4100</v>
          </cell>
          <cell r="L37">
            <v>5230</v>
          </cell>
          <cell r="M37">
            <v>2700</v>
          </cell>
          <cell r="N37">
            <v>6400</v>
          </cell>
          <cell r="O37">
            <v>9180</v>
          </cell>
          <cell r="P37">
            <v>4150</v>
          </cell>
          <cell r="Q37">
            <v>1950</v>
          </cell>
          <cell r="R37">
            <v>2435</v>
          </cell>
          <cell r="S37">
            <v>3655</v>
          </cell>
          <cell r="T37">
            <v>2710</v>
          </cell>
          <cell r="U37">
            <v>3435</v>
          </cell>
          <cell r="V37">
            <v>4510</v>
          </cell>
          <cell r="W37">
            <v>4000</v>
          </cell>
          <cell r="X37">
            <v>1200</v>
          </cell>
          <cell r="Y37">
            <v>6470</v>
          </cell>
          <cell r="Z37">
            <v>5000</v>
          </cell>
          <cell r="AA37">
            <v>1500</v>
          </cell>
          <cell r="AB37">
            <v>11390</v>
          </cell>
          <cell r="AC37">
            <v>7700</v>
          </cell>
          <cell r="AD37">
            <v>2300</v>
          </cell>
          <cell r="AF37">
            <v>9900</v>
          </cell>
          <cell r="AG37">
            <v>18375</v>
          </cell>
          <cell r="AH37">
            <v>22050</v>
          </cell>
          <cell r="AI37">
            <v>14850</v>
          </cell>
          <cell r="AJ37">
            <v>27610</v>
          </cell>
          <cell r="AK37">
            <v>33075</v>
          </cell>
          <cell r="AL37">
            <v>2700</v>
          </cell>
        </row>
        <row r="38">
          <cell r="A38">
            <v>1.25</v>
          </cell>
          <cell r="B38">
            <v>5000</v>
          </cell>
          <cell r="C38">
            <v>6250</v>
          </cell>
          <cell r="D38">
            <v>9625</v>
          </cell>
          <cell r="E38">
            <v>16000</v>
          </cell>
          <cell r="F38">
            <v>20000</v>
          </cell>
          <cell r="H38">
            <v>3300</v>
          </cell>
          <cell r="I38">
            <v>3550</v>
          </cell>
          <cell r="J38">
            <v>2100</v>
          </cell>
          <cell r="K38">
            <v>4100</v>
          </cell>
          <cell r="L38">
            <v>5375</v>
          </cell>
          <cell r="M38">
            <v>2700</v>
          </cell>
          <cell r="N38">
            <v>6400</v>
          </cell>
          <cell r="O38">
            <v>9450</v>
          </cell>
          <cell r="P38">
            <v>4150</v>
          </cell>
          <cell r="Q38">
            <v>1950</v>
          </cell>
          <cell r="R38">
            <v>2435</v>
          </cell>
          <cell r="S38">
            <v>3655</v>
          </cell>
          <cell r="T38">
            <v>2740</v>
          </cell>
          <cell r="U38">
            <v>3475</v>
          </cell>
          <cell r="V38">
            <v>4625</v>
          </cell>
          <cell r="W38">
            <v>4000</v>
          </cell>
          <cell r="X38">
            <v>1200</v>
          </cell>
          <cell r="Y38">
            <v>6650</v>
          </cell>
          <cell r="Z38">
            <v>5000</v>
          </cell>
          <cell r="AA38">
            <v>1500</v>
          </cell>
          <cell r="AB38">
            <v>11725</v>
          </cell>
          <cell r="AC38">
            <v>7700</v>
          </cell>
          <cell r="AD38">
            <v>2300</v>
          </cell>
          <cell r="AF38">
            <v>10000</v>
          </cell>
          <cell r="AG38">
            <v>18750</v>
          </cell>
          <cell r="AH38">
            <v>22500</v>
          </cell>
          <cell r="AI38">
            <v>15000</v>
          </cell>
          <cell r="AJ38">
            <v>28175</v>
          </cell>
          <cell r="AK38">
            <v>33750</v>
          </cell>
          <cell r="AL38">
            <v>2700</v>
          </cell>
        </row>
        <row r="39">
          <cell r="A39">
            <v>1.26</v>
          </cell>
          <cell r="B39">
            <v>5000</v>
          </cell>
          <cell r="C39">
            <v>6250</v>
          </cell>
          <cell r="D39">
            <v>9625</v>
          </cell>
          <cell r="E39">
            <v>16300</v>
          </cell>
          <cell r="F39">
            <v>20375</v>
          </cell>
          <cell r="H39">
            <v>3300</v>
          </cell>
          <cell r="I39">
            <v>3615</v>
          </cell>
          <cell r="J39">
            <v>2100</v>
          </cell>
          <cell r="K39">
            <v>4100</v>
          </cell>
          <cell r="L39">
            <v>5490</v>
          </cell>
          <cell r="M39">
            <v>2700</v>
          </cell>
          <cell r="N39">
            <v>6400</v>
          </cell>
          <cell r="O39">
            <v>9675</v>
          </cell>
          <cell r="P39">
            <v>4150</v>
          </cell>
          <cell r="Q39">
            <v>1950</v>
          </cell>
          <cell r="R39">
            <v>2435</v>
          </cell>
          <cell r="S39">
            <v>3655</v>
          </cell>
          <cell r="T39">
            <v>2770</v>
          </cell>
          <cell r="U39">
            <v>3515</v>
          </cell>
          <cell r="V39">
            <v>4710</v>
          </cell>
          <cell r="W39">
            <v>4000</v>
          </cell>
          <cell r="X39">
            <v>1200</v>
          </cell>
          <cell r="Y39">
            <v>6795</v>
          </cell>
          <cell r="Z39">
            <v>5000</v>
          </cell>
          <cell r="AA39">
            <v>1500</v>
          </cell>
          <cell r="AB39">
            <v>12005</v>
          </cell>
          <cell r="AC39">
            <v>7700</v>
          </cell>
          <cell r="AD39">
            <v>2300</v>
          </cell>
          <cell r="AF39">
            <v>10100</v>
          </cell>
          <cell r="AG39">
            <v>19125</v>
          </cell>
          <cell r="AH39">
            <v>22950</v>
          </cell>
          <cell r="AI39">
            <v>15150</v>
          </cell>
          <cell r="AJ39">
            <v>28740</v>
          </cell>
          <cell r="AK39">
            <v>34425</v>
          </cell>
          <cell r="AL39">
            <v>2700</v>
          </cell>
        </row>
        <row r="40">
          <cell r="A40">
            <v>1.27</v>
          </cell>
          <cell r="B40">
            <v>5000</v>
          </cell>
          <cell r="C40">
            <v>6250</v>
          </cell>
          <cell r="D40">
            <v>9625</v>
          </cell>
          <cell r="E40">
            <v>16600</v>
          </cell>
          <cell r="F40">
            <v>20750</v>
          </cell>
          <cell r="H40">
            <v>3300</v>
          </cell>
          <cell r="I40">
            <v>3680</v>
          </cell>
          <cell r="J40">
            <v>2100</v>
          </cell>
          <cell r="K40">
            <v>4100</v>
          </cell>
          <cell r="L40">
            <v>5605</v>
          </cell>
          <cell r="M40">
            <v>2700</v>
          </cell>
          <cell r="N40">
            <v>6400</v>
          </cell>
          <cell r="O40">
            <v>9900</v>
          </cell>
          <cell r="P40">
            <v>4150</v>
          </cell>
          <cell r="Q40">
            <v>1950</v>
          </cell>
          <cell r="R40">
            <v>2435</v>
          </cell>
          <cell r="S40">
            <v>3655</v>
          </cell>
          <cell r="T40">
            <v>2800</v>
          </cell>
          <cell r="U40">
            <v>3555</v>
          </cell>
          <cell r="V40">
            <v>4795</v>
          </cell>
          <cell r="W40">
            <v>4000</v>
          </cell>
          <cell r="X40">
            <v>1200</v>
          </cell>
          <cell r="Y40">
            <v>6940</v>
          </cell>
          <cell r="Z40">
            <v>5000</v>
          </cell>
          <cell r="AA40">
            <v>1500</v>
          </cell>
          <cell r="AB40">
            <v>12285</v>
          </cell>
          <cell r="AC40">
            <v>7700</v>
          </cell>
          <cell r="AD40">
            <v>2300</v>
          </cell>
          <cell r="AF40">
            <v>10200</v>
          </cell>
          <cell r="AG40">
            <v>19500</v>
          </cell>
          <cell r="AH40">
            <v>23400</v>
          </cell>
          <cell r="AI40">
            <v>15300</v>
          </cell>
          <cell r="AJ40">
            <v>29305</v>
          </cell>
          <cell r="AK40">
            <v>35100</v>
          </cell>
          <cell r="AL40">
            <v>2700</v>
          </cell>
        </row>
        <row r="41">
          <cell r="A41">
            <v>1.28</v>
          </cell>
          <cell r="B41">
            <v>5000</v>
          </cell>
          <cell r="C41">
            <v>6250</v>
          </cell>
          <cell r="D41">
            <v>9625</v>
          </cell>
          <cell r="E41">
            <v>16900</v>
          </cell>
          <cell r="F41">
            <v>21125</v>
          </cell>
          <cell r="H41">
            <v>3300</v>
          </cell>
          <cell r="I41">
            <v>3745</v>
          </cell>
          <cell r="J41">
            <v>2100</v>
          </cell>
          <cell r="K41">
            <v>4100</v>
          </cell>
          <cell r="L41">
            <v>5720</v>
          </cell>
          <cell r="M41">
            <v>2700</v>
          </cell>
          <cell r="N41">
            <v>6400</v>
          </cell>
          <cell r="O41">
            <v>10125</v>
          </cell>
          <cell r="P41">
            <v>4150</v>
          </cell>
          <cell r="Q41">
            <v>1950</v>
          </cell>
          <cell r="R41">
            <v>2435</v>
          </cell>
          <cell r="S41">
            <v>3655</v>
          </cell>
          <cell r="T41">
            <v>2830</v>
          </cell>
          <cell r="U41">
            <v>3595</v>
          </cell>
          <cell r="V41">
            <v>4880</v>
          </cell>
          <cell r="W41">
            <v>4000</v>
          </cell>
          <cell r="X41">
            <v>1200</v>
          </cell>
          <cell r="Y41">
            <v>7085</v>
          </cell>
          <cell r="Z41">
            <v>5000</v>
          </cell>
          <cell r="AA41">
            <v>1500</v>
          </cell>
          <cell r="AB41">
            <v>12565</v>
          </cell>
          <cell r="AC41">
            <v>7700</v>
          </cell>
          <cell r="AD41">
            <v>2300</v>
          </cell>
          <cell r="AF41">
            <v>10300</v>
          </cell>
          <cell r="AG41">
            <v>19875</v>
          </cell>
          <cell r="AH41">
            <v>23850</v>
          </cell>
          <cell r="AI41">
            <v>15450</v>
          </cell>
          <cell r="AJ41">
            <v>29870</v>
          </cell>
          <cell r="AK41">
            <v>35775</v>
          </cell>
          <cell r="AL41">
            <v>2700</v>
          </cell>
        </row>
        <row r="42">
          <cell r="A42">
            <v>1.29</v>
          </cell>
          <cell r="B42">
            <v>5000</v>
          </cell>
          <cell r="C42">
            <v>6250</v>
          </cell>
          <cell r="D42">
            <v>9625</v>
          </cell>
          <cell r="E42">
            <v>17200</v>
          </cell>
          <cell r="F42">
            <v>21500</v>
          </cell>
          <cell r="H42">
            <v>3300</v>
          </cell>
          <cell r="I42">
            <v>3810</v>
          </cell>
          <cell r="J42">
            <v>2100</v>
          </cell>
          <cell r="K42">
            <v>4100</v>
          </cell>
          <cell r="L42">
            <v>5835</v>
          </cell>
          <cell r="M42">
            <v>2700</v>
          </cell>
          <cell r="N42">
            <v>6400</v>
          </cell>
          <cell r="O42">
            <v>10350</v>
          </cell>
          <cell r="P42">
            <v>4150</v>
          </cell>
          <cell r="Q42">
            <v>1950</v>
          </cell>
          <cell r="R42">
            <v>2435</v>
          </cell>
          <cell r="S42">
            <v>3655</v>
          </cell>
          <cell r="T42">
            <v>2860</v>
          </cell>
          <cell r="U42">
            <v>3635</v>
          </cell>
          <cell r="V42">
            <v>4965</v>
          </cell>
          <cell r="W42">
            <v>4000</v>
          </cell>
          <cell r="X42">
            <v>1200</v>
          </cell>
          <cell r="Y42">
            <v>7230</v>
          </cell>
          <cell r="Z42">
            <v>5000</v>
          </cell>
          <cell r="AA42">
            <v>1500</v>
          </cell>
          <cell r="AB42">
            <v>12845</v>
          </cell>
          <cell r="AC42">
            <v>7700</v>
          </cell>
          <cell r="AD42">
            <v>2300</v>
          </cell>
          <cell r="AF42">
            <v>10400</v>
          </cell>
          <cell r="AG42">
            <v>20250</v>
          </cell>
          <cell r="AH42">
            <v>24300</v>
          </cell>
          <cell r="AI42">
            <v>15600</v>
          </cell>
          <cell r="AJ42">
            <v>30435</v>
          </cell>
          <cell r="AK42">
            <v>36450</v>
          </cell>
          <cell r="AL42">
            <v>2700</v>
          </cell>
        </row>
        <row r="43">
          <cell r="A43">
            <v>1.3</v>
          </cell>
          <cell r="B43">
            <v>5000</v>
          </cell>
          <cell r="C43">
            <v>6250</v>
          </cell>
          <cell r="D43">
            <v>9625</v>
          </cell>
          <cell r="E43">
            <v>17500</v>
          </cell>
          <cell r="F43">
            <v>21875</v>
          </cell>
          <cell r="H43">
            <v>3300</v>
          </cell>
          <cell r="I43">
            <v>3875</v>
          </cell>
          <cell r="J43">
            <v>2100</v>
          </cell>
          <cell r="K43">
            <v>4100</v>
          </cell>
          <cell r="L43">
            <v>5950</v>
          </cell>
          <cell r="M43">
            <v>2700</v>
          </cell>
          <cell r="N43">
            <v>6400</v>
          </cell>
          <cell r="O43">
            <v>10575</v>
          </cell>
          <cell r="P43">
            <v>4150</v>
          </cell>
          <cell r="Q43">
            <v>1950</v>
          </cell>
          <cell r="R43">
            <v>2435</v>
          </cell>
          <cell r="S43">
            <v>3655</v>
          </cell>
          <cell r="T43">
            <v>2890</v>
          </cell>
          <cell r="U43">
            <v>3675</v>
          </cell>
          <cell r="V43">
            <v>5050</v>
          </cell>
          <cell r="W43">
            <v>4000</v>
          </cell>
          <cell r="X43">
            <v>1200</v>
          </cell>
          <cell r="Y43">
            <v>7375</v>
          </cell>
          <cell r="Z43">
            <v>5000</v>
          </cell>
          <cell r="AA43">
            <v>1500</v>
          </cell>
          <cell r="AB43">
            <v>13125</v>
          </cell>
          <cell r="AC43">
            <v>7700</v>
          </cell>
          <cell r="AD43">
            <v>2300</v>
          </cell>
          <cell r="AF43">
            <v>10500</v>
          </cell>
          <cell r="AG43">
            <v>20625</v>
          </cell>
          <cell r="AH43">
            <v>24750</v>
          </cell>
          <cell r="AI43">
            <v>15750</v>
          </cell>
          <cell r="AJ43">
            <v>31000</v>
          </cell>
          <cell r="AK43">
            <v>37125</v>
          </cell>
          <cell r="AL43">
            <v>2700</v>
          </cell>
        </row>
        <row r="44">
          <cell r="A44">
            <v>1.31</v>
          </cell>
          <cell r="B44">
            <v>5000</v>
          </cell>
          <cell r="C44">
            <v>6250</v>
          </cell>
          <cell r="D44">
            <v>9625</v>
          </cell>
          <cell r="E44">
            <v>17800</v>
          </cell>
          <cell r="F44">
            <v>22250</v>
          </cell>
          <cell r="H44">
            <v>3300</v>
          </cell>
          <cell r="I44">
            <v>3940</v>
          </cell>
          <cell r="J44">
            <v>2100</v>
          </cell>
          <cell r="K44">
            <v>4100</v>
          </cell>
          <cell r="L44">
            <v>6065</v>
          </cell>
          <cell r="M44">
            <v>2700</v>
          </cell>
          <cell r="N44">
            <v>6400</v>
          </cell>
          <cell r="O44">
            <v>10800</v>
          </cell>
          <cell r="P44">
            <v>4150</v>
          </cell>
          <cell r="Q44">
            <v>1950</v>
          </cell>
          <cell r="R44">
            <v>2435</v>
          </cell>
          <cell r="S44">
            <v>3655</v>
          </cell>
          <cell r="T44">
            <v>2920</v>
          </cell>
          <cell r="U44">
            <v>3715</v>
          </cell>
          <cell r="V44">
            <v>5135</v>
          </cell>
          <cell r="W44">
            <v>4000</v>
          </cell>
          <cell r="X44">
            <v>1200</v>
          </cell>
          <cell r="Y44">
            <v>7520</v>
          </cell>
          <cell r="Z44">
            <v>5000</v>
          </cell>
          <cell r="AA44">
            <v>1500</v>
          </cell>
          <cell r="AB44">
            <v>13405</v>
          </cell>
          <cell r="AC44">
            <v>7700</v>
          </cell>
          <cell r="AD44">
            <v>2300</v>
          </cell>
          <cell r="AF44">
            <v>10600</v>
          </cell>
          <cell r="AG44">
            <v>21000</v>
          </cell>
          <cell r="AH44">
            <v>25200</v>
          </cell>
          <cell r="AI44">
            <v>15900</v>
          </cell>
          <cell r="AJ44">
            <v>31565</v>
          </cell>
          <cell r="AK44">
            <v>37800</v>
          </cell>
          <cell r="AL44">
            <v>2700</v>
          </cell>
        </row>
        <row r="45">
          <cell r="A45">
            <v>1.32</v>
          </cell>
          <cell r="B45">
            <v>5000</v>
          </cell>
          <cell r="C45">
            <v>6250</v>
          </cell>
          <cell r="D45">
            <v>9625</v>
          </cell>
          <cell r="E45">
            <v>18100</v>
          </cell>
          <cell r="F45">
            <v>22625</v>
          </cell>
          <cell r="H45">
            <v>3300</v>
          </cell>
          <cell r="I45">
            <v>4005</v>
          </cell>
          <cell r="J45">
            <v>2100</v>
          </cell>
          <cell r="K45">
            <v>4100</v>
          </cell>
          <cell r="L45">
            <v>6180</v>
          </cell>
          <cell r="M45">
            <v>2700</v>
          </cell>
          <cell r="N45">
            <v>6400</v>
          </cell>
          <cell r="O45">
            <v>11025</v>
          </cell>
          <cell r="P45">
            <v>4150</v>
          </cell>
          <cell r="Q45">
            <v>1950</v>
          </cell>
          <cell r="R45">
            <v>2435</v>
          </cell>
          <cell r="S45">
            <v>3655</v>
          </cell>
          <cell r="T45">
            <v>2950</v>
          </cell>
          <cell r="U45">
            <v>3755</v>
          </cell>
          <cell r="V45">
            <v>5220</v>
          </cell>
          <cell r="W45">
            <v>4000</v>
          </cell>
          <cell r="X45">
            <v>1200</v>
          </cell>
          <cell r="Y45">
            <v>7665</v>
          </cell>
          <cell r="Z45">
            <v>5000</v>
          </cell>
          <cell r="AA45">
            <v>1500</v>
          </cell>
          <cell r="AB45">
            <v>13685</v>
          </cell>
          <cell r="AC45">
            <v>7700</v>
          </cell>
          <cell r="AD45">
            <v>2300</v>
          </cell>
        </row>
        <row r="46">
          <cell r="A46">
            <v>1.33</v>
          </cell>
          <cell r="B46">
            <v>5000</v>
          </cell>
          <cell r="C46">
            <v>6250</v>
          </cell>
          <cell r="D46">
            <v>9625</v>
          </cell>
          <cell r="E46">
            <v>18400</v>
          </cell>
          <cell r="F46">
            <v>23000</v>
          </cell>
          <cell r="H46">
            <v>3300</v>
          </cell>
          <cell r="I46">
            <v>4070</v>
          </cell>
          <cell r="J46">
            <v>2100</v>
          </cell>
          <cell r="K46">
            <v>4100</v>
          </cell>
          <cell r="L46">
            <v>6295</v>
          </cell>
          <cell r="M46">
            <v>2700</v>
          </cell>
          <cell r="N46">
            <v>6400</v>
          </cell>
          <cell r="O46">
            <v>11250</v>
          </cell>
          <cell r="P46">
            <v>4150</v>
          </cell>
          <cell r="Q46">
            <v>1950</v>
          </cell>
          <cell r="R46">
            <v>2435</v>
          </cell>
          <cell r="S46">
            <v>3655</v>
          </cell>
          <cell r="T46">
            <v>2980</v>
          </cell>
          <cell r="U46">
            <v>3795</v>
          </cell>
          <cell r="V46">
            <v>5305</v>
          </cell>
          <cell r="W46">
            <v>4000</v>
          </cell>
          <cell r="X46">
            <v>1200</v>
          </cell>
          <cell r="Y46">
            <v>7810</v>
          </cell>
          <cell r="Z46">
            <v>5000</v>
          </cell>
          <cell r="AA46">
            <v>1500</v>
          </cell>
          <cell r="AB46">
            <v>13965</v>
          </cell>
          <cell r="AC46">
            <v>7700</v>
          </cell>
          <cell r="AD46">
            <v>2300</v>
          </cell>
        </row>
        <row r="47">
          <cell r="A47">
            <v>1.34</v>
          </cell>
          <cell r="B47">
            <v>5000</v>
          </cell>
          <cell r="C47">
            <v>6250</v>
          </cell>
          <cell r="D47">
            <v>9625</v>
          </cell>
          <cell r="E47">
            <v>18700</v>
          </cell>
          <cell r="F47">
            <v>23375</v>
          </cell>
          <cell r="H47">
            <v>3300</v>
          </cell>
          <cell r="I47">
            <v>4135</v>
          </cell>
          <cell r="J47">
            <v>2100</v>
          </cell>
          <cell r="K47">
            <v>4100</v>
          </cell>
          <cell r="L47">
            <v>6410</v>
          </cell>
          <cell r="M47">
            <v>2700</v>
          </cell>
          <cell r="N47">
            <v>6400</v>
          </cell>
          <cell r="O47">
            <v>11475</v>
          </cell>
          <cell r="P47">
            <v>4150</v>
          </cell>
          <cell r="Q47">
            <v>1950</v>
          </cell>
          <cell r="R47">
            <v>2435</v>
          </cell>
          <cell r="S47">
            <v>3655</v>
          </cell>
          <cell r="T47">
            <v>3010</v>
          </cell>
          <cell r="U47">
            <v>3835</v>
          </cell>
          <cell r="V47">
            <v>5390</v>
          </cell>
          <cell r="W47">
            <v>4000</v>
          </cell>
          <cell r="X47">
            <v>1200</v>
          </cell>
          <cell r="Y47">
            <v>7955</v>
          </cell>
          <cell r="Z47">
            <v>5000</v>
          </cell>
          <cell r="AA47">
            <v>1500</v>
          </cell>
          <cell r="AB47">
            <v>14245</v>
          </cell>
          <cell r="AC47">
            <v>7700</v>
          </cell>
          <cell r="AD47">
            <v>2300</v>
          </cell>
        </row>
        <row r="48">
          <cell r="A48">
            <v>1.35</v>
          </cell>
          <cell r="B48">
            <v>5000</v>
          </cell>
          <cell r="C48">
            <v>6250</v>
          </cell>
          <cell r="D48">
            <v>9625</v>
          </cell>
          <cell r="E48">
            <v>19000</v>
          </cell>
          <cell r="F48">
            <v>23750</v>
          </cell>
          <cell r="H48">
            <v>3300</v>
          </cell>
          <cell r="I48">
            <v>4200</v>
          </cell>
          <cell r="J48">
            <v>2100</v>
          </cell>
          <cell r="K48">
            <v>4100</v>
          </cell>
          <cell r="L48">
            <v>6525</v>
          </cell>
          <cell r="M48">
            <v>2700</v>
          </cell>
          <cell r="N48">
            <v>6400</v>
          </cell>
          <cell r="O48">
            <v>11700</v>
          </cell>
          <cell r="P48">
            <v>4150</v>
          </cell>
          <cell r="Q48">
            <v>1950</v>
          </cell>
          <cell r="R48">
            <v>2435</v>
          </cell>
          <cell r="S48">
            <v>3655</v>
          </cell>
          <cell r="T48">
            <v>3040</v>
          </cell>
          <cell r="U48">
            <v>3875</v>
          </cell>
          <cell r="V48">
            <v>5475</v>
          </cell>
          <cell r="W48">
            <v>4000</v>
          </cell>
          <cell r="X48">
            <v>1200</v>
          </cell>
          <cell r="Y48">
            <v>8100</v>
          </cell>
          <cell r="Z48">
            <v>5000</v>
          </cell>
          <cell r="AA48">
            <v>1500</v>
          </cell>
          <cell r="AB48">
            <v>14525</v>
          </cell>
          <cell r="AC48">
            <v>7700</v>
          </cell>
          <cell r="AD48">
            <v>2300</v>
          </cell>
        </row>
        <row r="49">
          <cell r="A49">
            <v>1.36</v>
          </cell>
          <cell r="B49">
            <v>5000</v>
          </cell>
          <cell r="C49">
            <v>6250</v>
          </cell>
          <cell r="D49">
            <v>9625</v>
          </cell>
          <cell r="E49">
            <v>19300</v>
          </cell>
          <cell r="F49">
            <v>24125</v>
          </cell>
          <cell r="H49">
            <v>3300</v>
          </cell>
          <cell r="I49">
            <v>4265</v>
          </cell>
          <cell r="J49">
            <v>2100</v>
          </cell>
          <cell r="K49">
            <v>4100</v>
          </cell>
          <cell r="L49">
            <v>6640</v>
          </cell>
          <cell r="M49">
            <v>2700</v>
          </cell>
          <cell r="N49">
            <v>6400</v>
          </cell>
          <cell r="O49">
            <v>11925</v>
          </cell>
          <cell r="P49">
            <v>4150</v>
          </cell>
          <cell r="Q49">
            <v>1950</v>
          </cell>
          <cell r="R49">
            <v>2435</v>
          </cell>
          <cell r="S49">
            <v>3655</v>
          </cell>
          <cell r="T49">
            <v>3070</v>
          </cell>
          <cell r="U49">
            <v>3915</v>
          </cell>
          <cell r="V49">
            <v>5560</v>
          </cell>
          <cell r="W49">
            <v>4000</v>
          </cell>
          <cell r="X49">
            <v>1200</v>
          </cell>
          <cell r="Y49">
            <v>8245</v>
          </cell>
          <cell r="Z49">
            <v>5000</v>
          </cell>
          <cell r="AA49">
            <v>1500</v>
          </cell>
          <cell r="AB49">
            <v>14805</v>
          </cell>
          <cell r="AC49">
            <v>7700</v>
          </cell>
          <cell r="AD49">
            <v>2300</v>
          </cell>
        </row>
        <row r="50">
          <cell r="A50">
            <v>1.37</v>
          </cell>
          <cell r="B50">
            <v>5000</v>
          </cell>
          <cell r="C50">
            <v>6250</v>
          </cell>
          <cell r="D50">
            <v>9625</v>
          </cell>
          <cell r="E50">
            <v>19600</v>
          </cell>
          <cell r="F50">
            <v>24500</v>
          </cell>
          <cell r="H50">
            <v>3300</v>
          </cell>
          <cell r="I50">
            <v>4330</v>
          </cell>
          <cell r="J50">
            <v>2100</v>
          </cell>
          <cell r="K50">
            <v>4100</v>
          </cell>
          <cell r="L50">
            <v>6755</v>
          </cell>
          <cell r="M50">
            <v>2700</v>
          </cell>
          <cell r="N50">
            <v>6400</v>
          </cell>
          <cell r="O50">
            <v>12150</v>
          </cell>
          <cell r="P50">
            <v>4150</v>
          </cell>
          <cell r="Q50">
            <v>1950</v>
          </cell>
          <cell r="R50">
            <v>2435</v>
          </cell>
          <cell r="S50">
            <v>3655</v>
          </cell>
          <cell r="T50">
            <v>3100</v>
          </cell>
          <cell r="U50">
            <v>3955</v>
          </cell>
          <cell r="V50">
            <v>5645</v>
          </cell>
          <cell r="W50">
            <v>4000</v>
          </cell>
          <cell r="X50">
            <v>1200</v>
          </cell>
          <cell r="Y50">
            <v>8390</v>
          </cell>
          <cell r="Z50">
            <v>5000</v>
          </cell>
          <cell r="AA50">
            <v>1500</v>
          </cell>
          <cell r="AB50">
            <v>15085</v>
          </cell>
          <cell r="AC50">
            <v>7700</v>
          </cell>
          <cell r="AD50">
            <v>2300</v>
          </cell>
        </row>
        <row r="51">
          <cell r="A51">
            <v>1.38</v>
          </cell>
          <cell r="B51">
            <v>5000</v>
          </cell>
          <cell r="C51">
            <v>6250</v>
          </cell>
          <cell r="D51">
            <v>9625</v>
          </cell>
          <cell r="E51">
            <v>19900</v>
          </cell>
          <cell r="F51">
            <v>24875</v>
          </cell>
          <cell r="H51">
            <v>3300</v>
          </cell>
          <cell r="I51">
            <v>4395</v>
          </cell>
          <cell r="J51">
            <v>2100</v>
          </cell>
          <cell r="K51">
            <v>4100</v>
          </cell>
          <cell r="L51">
            <v>6870</v>
          </cell>
          <cell r="M51">
            <v>2700</v>
          </cell>
          <cell r="N51">
            <v>6400</v>
          </cell>
          <cell r="O51">
            <v>12375</v>
          </cell>
          <cell r="P51">
            <v>4150</v>
          </cell>
          <cell r="Q51">
            <v>1950</v>
          </cell>
          <cell r="R51">
            <v>2435</v>
          </cell>
          <cell r="S51">
            <v>3655</v>
          </cell>
          <cell r="T51">
            <v>3130</v>
          </cell>
          <cell r="U51">
            <v>3995</v>
          </cell>
          <cell r="V51">
            <v>5730</v>
          </cell>
          <cell r="W51">
            <v>4000</v>
          </cell>
          <cell r="X51">
            <v>1200</v>
          </cell>
          <cell r="Y51">
            <v>8535</v>
          </cell>
          <cell r="Z51">
            <v>5000</v>
          </cell>
          <cell r="AA51">
            <v>1500</v>
          </cell>
          <cell r="AB51">
            <v>15365</v>
          </cell>
          <cell r="AC51">
            <v>7700</v>
          </cell>
          <cell r="AD51">
            <v>2300</v>
          </cell>
        </row>
        <row r="52">
          <cell r="A52">
            <v>1.39</v>
          </cell>
          <cell r="B52">
            <v>5000</v>
          </cell>
          <cell r="C52">
            <v>6250</v>
          </cell>
          <cell r="D52">
            <v>9625</v>
          </cell>
          <cell r="E52">
            <v>20200</v>
          </cell>
          <cell r="F52">
            <v>25250</v>
          </cell>
          <cell r="H52">
            <v>3300</v>
          </cell>
          <cell r="I52">
            <v>4460</v>
          </cell>
          <cell r="J52">
            <v>2100</v>
          </cell>
          <cell r="K52">
            <v>4100</v>
          </cell>
          <cell r="L52">
            <v>6985</v>
          </cell>
          <cell r="M52">
            <v>2700</v>
          </cell>
          <cell r="N52">
            <v>6400</v>
          </cell>
          <cell r="O52">
            <v>12600</v>
          </cell>
          <cell r="P52">
            <v>4150</v>
          </cell>
          <cell r="Q52">
            <v>1950</v>
          </cell>
          <cell r="R52">
            <v>2435</v>
          </cell>
          <cell r="S52">
            <v>3655</v>
          </cell>
          <cell r="T52">
            <v>3160</v>
          </cell>
          <cell r="U52">
            <v>4035</v>
          </cell>
          <cell r="V52">
            <v>5815</v>
          </cell>
          <cell r="W52">
            <v>4000</v>
          </cell>
          <cell r="X52">
            <v>1200</v>
          </cell>
          <cell r="Y52">
            <v>8680</v>
          </cell>
          <cell r="Z52">
            <v>5000</v>
          </cell>
          <cell r="AA52">
            <v>1500</v>
          </cell>
          <cell r="AB52">
            <v>15645</v>
          </cell>
          <cell r="AC52">
            <v>7700</v>
          </cell>
          <cell r="AD52">
            <v>2300</v>
          </cell>
        </row>
        <row r="53">
          <cell r="A53">
            <v>1.4</v>
          </cell>
          <cell r="B53">
            <v>5000</v>
          </cell>
          <cell r="C53">
            <v>6250</v>
          </cell>
          <cell r="D53">
            <v>9625</v>
          </cell>
          <cell r="E53">
            <v>20500</v>
          </cell>
          <cell r="F53">
            <v>25625</v>
          </cell>
          <cell r="H53">
            <v>3300</v>
          </cell>
          <cell r="I53">
            <v>4525</v>
          </cell>
          <cell r="J53">
            <v>2100</v>
          </cell>
          <cell r="K53">
            <v>4100</v>
          </cell>
          <cell r="L53">
            <v>7100</v>
          </cell>
          <cell r="M53">
            <v>2700</v>
          </cell>
          <cell r="N53">
            <v>6400</v>
          </cell>
          <cell r="O53">
            <v>12825</v>
          </cell>
          <cell r="P53">
            <v>4150</v>
          </cell>
          <cell r="Q53">
            <v>1950</v>
          </cell>
          <cell r="R53">
            <v>2435</v>
          </cell>
          <cell r="S53">
            <v>3655</v>
          </cell>
          <cell r="T53">
            <v>3190</v>
          </cell>
          <cell r="U53">
            <v>4075</v>
          </cell>
          <cell r="V53">
            <v>5900</v>
          </cell>
          <cell r="W53">
            <v>4000</v>
          </cell>
          <cell r="X53">
            <v>1200</v>
          </cell>
          <cell r="Y53">
            <v>8825</v>
          </cell>
          <cell r="Z53">
            <v>5000</v>
          </cell>
          <cell r="AA53">
            <v>1500</v>
          </cell>
          <cell r="AB53">
            <v>15925</v>
          </cell>
          <cell r="AC53">
            <v>7700</v>
          </cell>
          <cell r="AD53">
            <v>2300</v>
          </cell>
        </row>
        <row r="54">
          <cell r="A54">
            <v>1.41</v>
          </cell>
          <cell r="B54">
            <v>5000</v>
          </cell>
          <cell r="C54">
            <v>6250</v>
          </cell>
          <cell r="D54">
            <v>9625</v>
          </cell>
          <cell r="E54">
            <v>20800</v>
          </cell>
          <cell r="F54">
            <v>26000</v>
          </cell>
          <cell r="H54">
            <v>3300</v>
          </cell>
          <cell r="I54">
            <v>4590</v>
          </cell>
          <cell r="J54">
            <v>2100</v>
          </cell>
          <cell r="K54">
            <v>4100</v>
          </cell>
          <cell r="L54">
            <v>7215</v>
          </cell>
          <cell r="M54">
            <v>2700</v>
          </cell>
          <cell r="N54">
            <v>6400</v>
          </cell>
          <cell r="O54">
            <v>13050</v>
          </cell>
          <cell r="P54">
            <v>4150</v>
          </cell>
          <cell r="Q54">
            <v>1950</v>
          </cell>
          <cell r="R54">
            <v>2435</v>
          </cell>
          <cell r="S54">
            <v>3655</v>
          </cell>
          <cell r="T54">
            <v>3220</v>
          </cell>
          <cell r="U54">
            <v>4115</v>
          </cell>
          <cell r="V54">
            <v>5985</v>
          </cell>
          <cell r="W54">
            <v>4000</v>
          </cell>
          <cell r="X54">
            <v>1200</v>
          </cell>
          <cell r="Y54">
            <v>8970</v>
          </cell>
          <cell r="Z54">
            <v>5000</v>
          </cell>
          <cell r="AA54">
            <v>1500</v>
          </cell>
          <cell r="AB54">
            <v>16205</v>
          </cell>
          <cell r="AC54">
            <v>7700</v>
          </cell>
          <cell r="AD54">
            <v>2300</v>
          </cell>
        </row>
        <row r="55">
          <cell r="A55">
            <v>1.42</v>
          </cell>
          <cell r="B55">
            <v>5000</v>
          </cell>
          <cell r="C55">
            <v>6250</v>
          </cell>
          <cell r="D55">
            <v>9625</v>
          </cell>
          <cell r="E55">
            <v>21100</v>
          </cell>
          <cell r="F55">
            <v>26375</v>
          </cell>
          <cell r="H55">
            <v>3300</v>
          </cell>
          <cell r="I55">
            <v>4655</v>
          </cell>
          <cell r="J55">
            <v>2100</v>
          </cell>
          <cell r="K55">
            <v>4100</v>
          </cell>
          <cell r="L55">
            <v>7330</v>
          </cell>
          <cell r="M55">
            <v>2700</v>
          </cell>
          <cell r="N55">
            <v>6400</v>
          </cell>
          <cell r="O55">
            <v>13275</v>
          </cell>
          <cell r="P55">
            <v>4150</v>
          </cell>
          <cell r="Q55">
            <v>1950</v>
          </cell>
          <cell r="R55">
            <v>2435</v>
          </cell>
          <cell r="S55">
            <v>3655</v>
          </cell>
          <cell r="T55">
            <v>3250</v>
          </cell>
          <cell r="U55">
            <v>4155</v>
          </cell>
          <cell r="V55">
            <v>6070</v>
          </cell>
          <cell r="W55">
            <v>4000</v>
          </cell>
          <cell r="X55">
            <v>1200</v>
          </cell>
          <cell r="Y55">
            <v>9115</v>
          </cell>
          <cell r="Z55">
            <v>5000</v>
          </cell>
          <cell r="AA55">
            <v>1500</v>
          </cell>
          <cell r="AB55">
            <v>16485</v>
          </cell>
          <cell r="AC55">
            <v>7700</v>
          </cell>
          <cell r="AD55">
            <v>2300</v>
          </cell>
        </row>
        <row r="56">
          <cell r="A56">
            <v>1.43</v>
          </cell>
          <cell r="B56">
            <v>5000</v>
          </cell>
          <cell r="C56">
            <v>6250</v>
          </cell>
          <cell r="D56">
            <v>9625</v>
          </cell>
          <cell r="E56">
            <v>21400</v>
          </cell>
          <cell r="F56">
            <v>26750</v>
          </cell>
          <cell r="H56">
            <v>3300</v>
          </cell>
          <cell r="I56">
            <v>4720</v>
          </cell>
          <cell r="J56">
            <v>2100</v>
          </cell>
          <cell r="K56">
            <v>4100</v>
          </cell>
          <cell r="L56">
            <v>7445</v>
          </cell>
          <cell r="M56">
            <v>2700</v>
          </cell>
          <cell r="N56">
            <v>6400</v>
          </cell>
          <cell r="O56">
            <v>13500</v>
          </cell>
          <cell r="P56">
            <v>4150</v>
          </cell>
          <cell r="Q56">
            <v>1950</v>
          </cell>
          <cell r="R56">
            <v>2435</v>
          </cell>
          <cell r="S56">
            <v>3655</v>
          </cell>
          <cell r="T56">
            <v>3280</v>
          </cell>
          <cell r="U56">
            <v>4195</v>
          </cell>
          <cell r="V56">
            <v>6155</v>
          </cell>
          <cell r="W56">
            <v>4000</v>
          </cell>
          <cell r="X56">
            <v>1200</v>
          </cell>
          <cell r="Y56">
            <v>9260</v>
          </cell>
          <cell r="Z56">
            <v>5000</v>
          </cell>
          <cell r="AA56">
            <v>1500</v>
          </cell>
          <cell r="AB56">
            <v>16765</v>
          </cell>
          <cell r="AC56">
            <v>7700</v>
          </cell>
          <cell r="AD56">
            <v>2300</v>
          </cell>
        </row>
        <row r="57">
          <cell r="A57">
            <v>1.44</v>
          </cell>
          <cell r="B57">
            <v>5000</v>
          </cell>
          <cell r="C57">
            <v>6250</v>
          </cell>
          <cell r="D57">
            <v>9625</v>
          </cell>
          <cell r="E57">
            <v>21700</v>
          </cell>
          <cell r="F57">
            <v>27125</v>
          </cell>
          <cell r="H57">
            <v>3300</v>
          </cell>
          <cell r="I57">
            <v>4785</v>
          </cell>
          <cell r="J57">
            <v>2100</v>
          </cell>
          <cell r="K57">
            <v>4100</v>
          </cell>
          <cell r="L57">
            <v>7560</v>
          </cell>
          <cell r="M57">
            <v>2700</v>
          </cell>
          <cell r="N57">
            <v>6400</v>
          </cell>
          <cell r="O57">
            <v>13725</v>
          </cell>
          <cell r="P57">
            <v>4150</v>
          </cell>
          <cell r="Q57">
            <v>1950</v>
          </cell>
          <cell r="R57">
            <v>2435</v>
          </cell>
          <cell r="S57">
            <v>3655</v>
          </cell>
          <cell r="T57">
            <v>3310</v>
          </cell>
          <cell r="U57">
            <v>4235</v>
          </cell>
          <cell r="V57">
            <v>6240</v>
          </cell>
          <cell r="W57">
            <v>4000</v>
          </cell>
          <cell r="X57">
            <v>1200</v>
          </cell>
          <cell r="Y57">
            <v>9405</v>
          </cell>
          <cell r="Z57">
            <v>5000</v>
          </cell>
          <cell r="AA57">
            <v>1500</v>
          </cell>
          <cell r="AB57">
            <v>17045</v>
          </cell>
          <cell r="AC57">
            <v>7700</v>
          </cell>
          <cell r="AD57">
            <v>2300</v>
          </cell>
        </row>
        <row r="58">
          <cell r="A58">
            <v>1.45</v>
          </cell>
          <cell r="B58">
            <v>5000</v>
          </cell>
          <cell r="C58">
            <v>6250</v>
          </cell>
          <cell r="D58">
            <v>9625</v>
          </cell>
          <cell r="E58">
            <v>22000</v>
          </cell>
          <cell r="F58">
            <v>27500</v>
          </cell>
          <cell r="H58">
            <v>3300</v>
          </cell>
          <cell r="I58">
            <v>4850</v>
          </cell>
          <cell r="J58">
            <v>2100</v>
          </cell>
          <cell r="K58">
            <v>4100</v>
          </cell>
          <cell r="L58">
            <v>7675</v>
          </cell>
          <cell r="M58">
            <v>2700</v>
          </cell>
          <cell r="N58">
            <v>6400</v>
          </cell>
          <cell r="O58">
            <v>13950</v>
          </cell>
          <cell r="P58">
            <v>4150</v>
          </cell>
          <cell r="Q58">
            <v>1950</v>
          </cell>
          <cell r="R58">
            <v>2435</v>
          </cell>
          <cell r="S58">
            <v>3655</v>
          </cell>
          <cell r="T58">
            <v>3340</v>
          </cell>
          <cell r="U58">
            <v>4275</v>
          </cell>
          <cell r="V58">
            <v>6325</v>
          </cell>
          <cell r="W58">
            <v>4000</v>
          </cell>
          <cell r="X58">
            <v>1200</v>
          </cell>
          <cell r="Y58">
            <v>9550</v>
          </cell>
          <cell r="Z58">
            <v>5000</v>
          </cell>
          <cell r="AA58">
            <v>1500</v>
          </cell>
          <cell r="AB58">
            <v>17325</v>
          </cell>
          <cell r="AC58">
            <v>7700</v>
          </cell>
          <cell r="AD58">
            <v>2300</v>
          </cell>
        </row>
        <row r="59">
          <cell r="A59">
            <v>1.46</v>
          </cell>
          <cell r="B59">
            <v>5000</v>
          </cell>
          <cell r="C59">
            <v>6250</v>
          </cell>
          <cell r="D59">
            <v>9625</v>
          </cell>
          <cell r="E59">
            <v>22300</v>
          </cell>
          <cell r="F59">
            <v>27875</v>
          </cell>
          <cell r="H59">
            <v>3300</v>
          </cell>
          <cell r="I59">
            <v>4915</v>
          </cell>
          <cell r="J59">
            <v>2100</v>
          </cell>
          <cell r="K59">
            <v>4100</v>
          </cell>
          <cell r="L59">
            <v>7790</v>
          </cell>
          <cell r="M59">
            <v>2700</v>
          </cell>
          <cell r="N59">
            <v>6400</v>
          </cell>
          <cell r="O59">
            <v>14175</v>
          </cell>
          <cell r="P59">
            <v>4150</v>
          </cell>
          <cell r="Q59">
            <v>1950</v>
          </cell>
          <cell r="R59">
            <v>2435</v>
          </cell>
          <cell r="S59">
            <v>3655</v>
          </cell>
          <cell r="T59">
            <v>3370</v>
          </cell>
          <cell r="U59">
            <v>4315</v>
          </cell>
          <cell r="V59">
            <v>6410</v>
          </cell>
          <cell r="W59">
            <v>4000</v>
          </cell>
          <cell r="X59">
            <v>1200</v>
          </cell>
          <cell r="Y59">
            <v>9695</v>
          </cell>
          <cell r="Z59">
            <v>5000</v>
          </cell>
          <cell r="AA59">
            <v>1500</v>
          </cell>
          <cell r="AB59">
            <v>17605</v>
          </cell>
          <cell r="AC59">
            <v>7700</v>
          </cell>
          <cell r="AD59">
            <v>2300</v>
          </cell>
        </row>
        <row r="60">
          <cell r="A60">
            <v>1.47</v>
          </cell>
          <cell r="B60">
            <v>5000</v>
          </cell>
          <cell r="C60">
            <v>6250</v>
          </cell>
          <cell r="D60">
            <v>9625</v>
          </cell>
          <cell r="E60">
            <v>22600</v>
          </cell>
          <cell r="F60">
            <v>28250</v>
          </cell>
          <cell r="H60">
            <v>3300</v>
          </cell>
          <cell r="I60">
            <v>4980</v>
          </cell>
          <cell r="J60">
            <v>2100</v>
          </cell>
          <cell r="K60">
            <v>4100</v>
          </cell>
          <cell r="L60">
            <v>7905</v>
          </cell>
          <cell r="M60">
            <v>2700</v>
          </cell>
          <cell r="N60">
            <v>6400</v>
          </cell>
          <cell r="O60">
            <v>14400</v>
          </cell>
          <cell r="P60">
            <v>4150</v>
          </cell>
          <cell r="Q60">
            <v>1950</v>
          </cell>
          <cell r="R60">
            <v>2435</v>
          </cell>
          <cell r="S60">
            <v>3655</v>
          </cell>
          <cell r="T60">
            <v>3400</v>
          </cell>
          <cell r="U60">
            <v>4355</v>
          </cell>
          <cell r="V60">
            <v>6495</v>
          </cell>
          <cell r="W60">
            <v>4000</v>
          </cell>
          <cell r="X60">
            <v>1200</v>
          </cell>
          <cell r="Y60">
            <v>9840</v>
          </cell>
          <cell r="Z60">
            <v>5000</v>
          </cell>
          <cell r="AA60">
            <v>1500</v>
          </cell>
          <cell r="AB60">
            <v>17885</v>
          </cell>
          <cell r="AC60">
            <v>7700</v>
          </cell>
          <cell r="AD60">
            <v>2300</v>
          </cell>
        </row>
        <row r="61">
          <cell r="A61">
            <v>1.48</v>
          </cell>
          <cell r="B61">
            <v>5000</v>
          </cell>
          <cell r="C61">
            <v>6250</v>
          </cell>
          <cell r="D61">
            <v>9625</v>
          </cell>
          <cell r="E61">
            <v>22900</v>
          </cell>
          <cell r="F61">
            <v>28625</v>
          </cell>
          <cell r="H61">
            <v>3300</v>
          </cell>
          <cell r="I61">
            <v>5045</v>
          </cell>
          <cell r="J61">
            <v>2100</v>
          </cell>
          <cell r="K61">
            <v>4100</v>
          </cell>
          <cell r="L61">
            <v>8020</v>
          </cell>
          <cell r="M61">
            <v>2700</v>
          </cell>
          <cell r="N61">
            <v>6400</v>
          </cell>
          <cell r="O61">
            <v>14625</v>
          </cell>
          <cell r="P61">
            <v>4150</v>
          </cell>
          <cell r="Q61">
            <v>1950</v>
          </cell>
          <cell r="R61">
            <v>2435</v>
          </cell>
          <cell r="S61">
            <v>3655</v>
          </cell>
          <cell r="T61">
            <v>3430</v>
          </cell>
          <cell r="U61">
            <v>4395</v>
          </cell>
          <cell r="V61">
            <v>6580</v>
          </cell>
          <cell r="W61">
            <v>4000</v>
          </cell>
          <cell r="X61">
            <v>1200</v>
          </cell>
          <cell r="Y61">
            <v>9985</v>
          </cell>
          <cell r="Z61">
            <v>5000</v>
          </cell>
          <cell r="AA61">
            <v>1500</v>
          </cell>
          <cell r="AB61">
            <v>18165</v>
          </cell>
          <cell r="AC61">
            <v>7700</v>
          </cell>
          <cell r="AD61">
            <v>2300</v>
          </cell>
        </row>
        <row r="62">
          <cell r="A62">
            <v>1.49</v>
          </cell>
          <cell r="B62">
            <v>5000</v>
          </cell>
          <cell r="C62">
            <v>6250</v>
          </cell>
          <cell r="D62">
            <v>9625</v>
          </cell>
          <cell r="E62">
            <v>23200</v>
          </cell>
          <cell r="F62">
            <v>29000</v>
          </cell>
          <cell r="H62">
            <v>3300</v>
          </cell>
          <cell r="I62">
            <v>5110</v>
          </cell>
          <cell r="J62">
            <v>2100</v>
          </cell>
          <cell r="K62">
            <v>4100</v>
          </cell>
          <cell r="L62">
            <v>8135</v>
          </cell>
          <cell r="M62">
            <v>2700</v>
          </cell>
          <cell r="N62">
            <v>6400</v>
          </cell>
          <cell r="O62">
            <v>14850</v>
          </cell>
          <cell r="P62">
            <v>4150</v>
          </cell>
          <cell r="Q62">
            <v>1950</v>
          </cell>
          <cell r="R62">
            <v>2435</v>
          </cell>
          <cell r="S62">
            <v>3655</v>
          </cell>
          <cell r="T62">
            <v>3460</v>
          </cell>
          <cell r="U62">
            <v>4435</v>
          </cell>
          <cell r="V62">
            <v>6665</v>
          </cell>
          <cell r="W62">
            <v>4000</v>
          </cell>
          <cell r="X62">
            <v>1200</v>
          </cell>
          <cell r="Y62">
            <v>10130</v>
          </cell>
          <cell r="Z62">
            <v>5000</v>
          </cell>
          <cell r="AA62">
            <v>1500</v>
          </cell>
          <cell r="AB62">
            <v>18445</v>
          </cell>
          <cell r="AC62">
            <v>7700</v>
          </cell>
          <cell r="AD62">
            <v>2300</v>
          </cell>
        </row>
        <row r="63">
          <cell r="A63">
            <v>1.5</v>
          </cell>
          <cell r="B63">
            <v>5000</v>
          </cell>
          <cell r="C63">
            <v>6250</v>
          </cell>
          <cell r="D63">
            <v>9625</v>
          </cell>
          <cell r="E63">
            <v>23500</v>
          </cell>
          <cell r="F63">
            <v>29375</v>
          </cell>
          <cell r="H63">
            <v>3300</v>
          </cell>
          <cell r="I63">
            <v>5175</v>
          </cell>
          <cell r="J63">
            <v>2100</v>
          </cell>
          <cell r="K63">
            <v>4100</v>
          </cell>
          <cell r="L63">
            <v>8250</v>
          </cell>
          <cell r="M63">
            <v>2700</v>
          </cell>
          <cell r="N63">
            <v>6400</v>
          </cell>
          <cell r="O63">
            <v>15075</v>
          </cell>
          <cell r="P63">
            <v>4150</v>
          </cell>
          <cell r="Q63">
            <v>1950</v>
          </cell>
          <cell r="R63">
            <v>2435</v>
          </cell>
          <cell r="S63">
            <v>3655</v>
          </cell>
          <cell r="T63">
            <v>3490</v>
          </cell>
          <cell r="U63">
            <v>4475</v>
          </cell>
          <cell r="V63">
            <v>6750</v>
          </cell>
          <cell r="W63">
            <v>4000</v>
          </cell>
          <cell r="X63">
            <v>1200</v>
          </cell>
          <cell r="Y63">
            <v>10275</v>
          </cell>
          <cell r="Z63">
            <v>5000</v>
          </cell>
          <cell r="AA63">
            <v>1500</v>
          </cell>
          <cell r="AB63">
            <v>18725</v>
          </cell>
          <cell r="AC63">
            <v>7700</v>
          </cell>
          <cell r="AD63">
            <v>2300</v>
          </cell>
        </row>
        <row r="64">
          <cell r="A64">
            <v>1.51</v>
          </cell>
          <cell r="B64">
            <v>5000</v>
          </cell>
          <cell r="C64">
            <v>6250</v>
          </cell>
          <cell r="D64">
            <v>9625</v>
          </cell>
          <cell r="E64">
            <v>23800</v>
          </cell>
          <cell r="F64">
            <v>29750</v>
          </cell>
          <cell r="H64">
            <v>3300</v>
          </cell>
          <cell r="I64">
            <v>5240</v>
          </cell>
          <cell r="J64">
            <v>2100</v>
          </cell>
          <cell r="K64">
            <v>4100</v>
          </cell>
          <cell r="L64">
            <v>8365</v>
          </cell>
          <cell r="M64">
            <v>2700</v>
          </cell>
          <cell r="N64">
            <v>6400</v>
          </cell>
          <cell r="O64">
            <v>15300</v>
          </cell>
          <cell r="P64">
            <v>4150</v>
          </cell>
          <cell r="Q64">
            <v>1950</v>
          </cell>
          <cell r="R64">
            <v>2435</v>
          </cell>
          <cell r="S64">
            <v>3655</v>
          </cell>
          <cell r="T64">
            <v>3520</v>
          </cell>
          <cell r="U64">
            <v>4515</v>
          </cell>
          <cell r="V64">
            <v>6835</v>
          </cell>
          <cell r="W64">
            <v>4000</v>
          </cell>
          <cell r="X64">
            <v>1200</v>
          </cell>
          <cell r="Y64">
            <v>10420</v>
          </cell>
          <cell r="Z64">
            <v>5000</v>
          </cell>
          <cell r="AA64">
            <v>1500</v>
          </cell>
          <cell r="AB64">
            <v>19005</v>
          </cell>
          <cell r="AC64">
            <v>7700</v>
          </cell>
          <cell r="AD64">
            <v>2300</v>
          </cell>
        </row>
        <row r="65">
          <cell r="A65">
            <v>1.52</v>
          </cell>
          <cell r="B65">
            <v>5000</v>
          </cell>
          <cell r="C65">
            <v>6250</v>
          </cell>
          <cell r="D65">
            <v>9625</v>
          </cell>
          <cell r="E65">
            <v>24100</v>
          </cell>
          <cell r="F65">
            <v>30125</v>
          </cell>
          <cell r="H65">
            <v>3300</v>
          </cell>
          <cell r="I65">
            <v>5305</v>
          </cell>
          <cell r="J65">
            <v>2100</v>
          </cell>
          <cell r="K65">
            <v>4100</v>
          </cell>
          <cell r="L65">
            <v>8480</v>
          </cell>
          <cell r="M65">
            <v>2700</v>
          </cell>
          <cell r="N65">
            <v>6400</v>
          </cell>
          <cell r="O65">
            <v>15525</v>
          </cell>
          <cell r="P65">
            <v>4150</v>
          </cell>
          <cell r="Q65">
            <v>1950</v>
          </cell>
          <cell r="R65">
            <v>2435</v>
          </cell>
          <cell r="S65">
            <v>3655</v>
          </cell>
          <cell r="T65">
            <v>3550</v>
          </cell>
          <cell r="U65">
            <v>4555</v>
          </cell>
          <cell r="V65">
            <v>6920</v>
          </cell>
          <cell r="W65">
            <v>4000</v>
          </cell>
          <cell r="X65">
            <v>1200</v>
          </cell>
          <cell r="Y65">
            <v>10565</v>
          </cell>
          <cell r="Z65">
            <v>5000</v>
          </cell>
          <cell r="AA65">
            <v>1500</v>
          </cell>
          <cell r="AB65">
            <v>19285</v>
          </cell>
          <cell r="AC65">
            <v>7700</v>
          </cell>
          <cell r="AD65">
            <v>2300</v>
          </cell>
        </row>
        <row r="66">
          <cell r="A66">
            <v>1.53</v>
          </cell>
          <cell r="B66">
            <v>5000</v>
          </cell>
          <cell r="C66">
            <v>6250</v>
          </cell>
          <cell r="D66">
            <v>9625</v>
          </cell>
          <cell r="E66">
            <v>24400</v>
          </cell>
          <cell r="F66">
            <v>30500</v>
          </cell>
          <cell r="H66">
            <v>3300</v>
          </cell>
          <cell r="I66">
            <v>5370</v>
          </cell>
          <cell r="J66">
            <v>2100</v>
          </cell>
          <cell r="K66">
            <v>4100</v>
          </cell>
          <cell r="L66">
            <v>8595</v>
          </cell>
          <cell r="M66">
            <v>2700</v>
          </cell>
          <cell r="N66">
            <v>6400</v>
          </cell>
          <cell r="O66">
            <v>15750</v>
          </cell>
          <cell r="P66">
            <v>4150</v>
          </cell>
          <cell r="Q66">
            <v>1950</v>
          </cell>
          <cell r="R66">
            <v>2435</v>
          </cell>
          <cell r="S66">
            <v>3655</v>
          </cell>
          <cell r="T66">
            <v>3580</v>
          </cell>
          <cell r="U66">
            <v>4595</v>
          </cell>
          <cell r="V66">
            <v>7005</v>
          </cell>
          <cell r="W66">
            <v>4000</v>
          </cell>
          <cell r="X66">
            <v>1200</v>
          </cell>
          <cell r="Y66">
            <v>10710</v>
          </cell>
          <cell r="Z66">
            <v>5000</v>
          </cell>
          <cell r="AA66">
            <v>1500</v>
          </cell>
          <cell r="AB66">
            <v>19565</v>
          </cell>
          <cell r="AC66">
            <v>7700</v>
          </cell>
          <cell r="AD66">
            <v>2300</v>
          </cell>
        </row>
        <row r="67">
          <cell r="A67">
            <v>1.54</v>
          </cell>
          <cell r="B67">
            <v>5000</v>
          </cell>
          <cell r="C67">
            <v>6250</v>
          </cell>
          <cell r="D67">
            <v>9625</v>
          </cell>
          <cell r="E67">
            <v>24700</v>
          </cell>
          <cell r="F67">
            <v>30875</v>
          </cell>
          <cell r="H67">
            <v>3300</v>
          </cell>
          <cell r="I67">
            <v>5435</v>
          </cell>
          <cell r="J67">
            <v>2100</v>
          </cell>
          <cell r="K67">
            <v>4100</v>
          </cell>
          <cell r="L67">
            <v>8710</v>
          </cell>
          <cell r="M67">
            <v>2700</v>
          </cell>
          <cell r="N67">
            <v>6400</v>
          </cell>
          <cell r="O67">
            <v>15975</v>
          </cell>
          <cell r="P67">
            <v>4150</v>
          </cell>
          <cell r="Q67">
            <v>1950</v>
          </cell>
          <cell r="R67">
            <v>2435</v>
          </cell>
          <cell r="S67">
            <v>3655</v>
          </cell>
          <cell r="T67">
            <v>3610</v>
          </cell>
          <cell r="U67">
            <v>4635</v>
          </cell>
          <cell r="V67">
            <v>7090</v>
          </cell>
          <cell r="W67">
            <v>4000</v>
          </cell>
          <cell r="X67">
            <v>1200</v>
          </cell>
          <cell r="Y67">
            <v>10855</v>
          </cell>
          <cell r="Z67">
            <v>5000</v>
          </cell>
          <cell r="AA67">
            <v>1500</v>
          </cell>
          <cell r="AB67">
            <v>19845</v>
          </cell>
          <cell r="AC67">
            <v>7700</v>
          </cell>
          <cell r="AD67">
            <v>2300</v>
          </cell>
        </row>
        <row r="68">
          <cell r="A68">
            <v>1.55</v>
          </cell>
          <cell r="B68">
            <v>5000</v>
          </cell>
          <cell r="C68">
            <v>6250</v>
          </cell>
          <cell r="D68">
            <v>9625</v>
          </cell>
          <cell r="E68">
            <v>25000</v>
          </cell>
          <cell r="F68">
            <v>31250</v>
          </cell>
          <cell r="H68">
            <v>3300</v>
          </cell>
          <cell r="I68">
            <v>5500</v>
          </cell>
          <cell r="J68">
            <v>2100</v>
          </cell>
          <cell r="K68">
            <v>4100</v>
          </cell>
          <cell r="L68">
            <v>8825</v>
          </cell>
          <cell r="M68">
            <v>2700</v>
          </cell>
          <cell r="N68">
            <v>6400</v>
          </cell>
          <cell r="O68">
            <v>16200</v>
          </cell>
          <cell r="P68">
            <v>4150</v>
          </cell>
          <cell r="Q68">
            <v>1950</v>
          </cell>
          <cell r="R68">
            <v>2435</v>
          </cell>
          <cell r="S68">
            <v>3655</v>
          </cell>
          <cell r="T68">
            <v>3640</v>
          </cell>
          <cell r="U68">
            <v>4675</v>
          </cell>
          <cell r="V68">
            <v>7175</v>
          </cell>
          <cell r="W68">
            <v>4000</v>
          </cell>
          <cell r="X68">
            <v>1200</v>
          </cell>
          <cell r="Y68">
            <v>11000</v>
          </cell>
          <cell r="Z68">
            <v>5000</v>
          </cell>
          <cell r="AA68">
            <v>1500</v>
          </cell>
          <cell r="AB68">
            <v>20125</v>
          </cell>
          <cell r="AC68">
            <v>7700</v>
          </cell>
          <cell r="AD68">
            <v>2300</v>
          </cell>
        </row>
        <row r="69">
          <cell r="A69">
            <v>1.56</v>
          </cell>
          <cell r="B69">
            <v>5000</v>
          </cell>
          <cell r="C69">
            <v>6250</v>
          </cell>
          <cell r="D69">
            <v>9625</v>
          </cell>
          <cell r="E69">
            <v>25300</v>
          </cell>
          <cell r="F69">
            <v>31625</v>
          </cell>
          <cell r="H69">
            <v>3300</v>
          </cell>
          <cell r="I69">
            <v>5565</v>
          </cell>
          <cell r="J69">
            <v>2100</v>
          </cell>
          <cell r="K69">
            <v>4100</v>
          </cell>
          <cell r="L69">
            <v>8940</v>
          </cell>
          <cell r="M69">
            <v>2700</v>
          </cell>
          <cell r="N69">
            <v>6400</v>
          </cell>
          <cell r="O69">
            <v>16425</v>
          </cell>
          <cell r="P69">
            <v>4150</v>
          </cell>
          <cell r="Q69">
            <v>1950</v>
          </cell>
          <cell r="R69">
            <v>2435</v>
          </cell>
          <cell r="S69">
            <v>3655</v>
          </cell>
          <cell r="T69">
            <v>3670</v>
          </cell>
          <cell r="U69">
            <v>4715</v>
          </cell>
          <cell r="V69">
            <v>7260</v>
          </cell>
          <cell r="W69">
            <v>4000</v>
          </cell>
          <cell r="X69">
            <v>1200</v>
          </cell>
          <cell r="Y69">
            <v>11145</v>
          </cell>
          <cell r="Z69">
            <v>5000</v>
          </cell>
          <cell r="AA69">
            <v>1500</v>
          </cell>
          <cell r="AB69">
            <v>20405</v>
          </cell>
          <cell r="AC69">
            <v>7700</v>
          </cell>
          <cell r="AD69">
            <v>2300</v>
          </cell>
        </row>
        <row r="70">
          <cell r="A70">
            <v>1.57</v>
          </cell>
          <cell r="B70">
            <v>5000</v>
          </cell>
          <cell r="C70">
            <v>6250</v>
          </cell>
          <cell r="D70">
            <v>9625</v>
          </cell>
          <cell r="E70">
            <v>25600</v>
          </cell>
          <cell r="F70">
            <v>32000</v>
          </cell>
          <cell r="H70">
            <v>3300</v>
          </cell>
          <cell r="I70">
            <v>5630</v>
          </cell>
          <cell r="J70">
            <v>2100</v>
          </cell>
          <cell r="K70">
            <v>4100</v>
          </cell>
          <cell r="L70">
            <v>9055</v>
          </cell>
          <cell r="M70">
            <v>2700</v>
          </cell>
          <cell r="N70">
            <v>6400</v>
          </cell>
          <cell r="O70">
            <v>16650</v>
          </cell>
          <cell r="P70">
            <v>4150</v>
          </cell>
          <cell r="Q70">
            <v>1950</v>
          </cell>
          <cell r="R70">
            <v>2435</v>
          </cell>
          <cell r="S70">
            <v>3655</v>
          </cell>
          <cell r="T70">
            <v>3700</v>
          </cell>
          <cell r="U70">
            <v>4755</v>
          </cell>
          <cell r="V70">
            <v>7345</v>
          </cell>
          <cell r="W70">
            <v>4000</v>
          </cell>
          <cell r="X70">
            <v>1200</v>
          </cell>
          <cell r="Y70">
            <v>11290</v>
          </cell>
          <cell r="Z70">
            <v>5000</v>
          </cell>
          <cell r="AA70">
            <v>1500</v>
          </cell>
          <cell r="AB70">
            <v>20685</v>
          </cell>
          <cell r="AC70">
            <v>7700</v>
          </cell>
          <cell r="AD70">
            <v>2300</v>
          </cell>
        </row>
        <row r="71">
          <cell r="A71">
            <v>1.58</v>
          </cell>
          <cell r="B71">
            <v>5000</v>
          </cell>
          <cell r="C71">
            <v>6250</v>
          </cell>
          <cell r="D71">
            <v>9625</v>
          </cell>
          <cell r="E71">
            <v>25900</v>
          </cell>
          <cell r="F71">
            <v>32375</v>
          </cell>
          <cell r="H71">
            <v>3300</v>
          </cell>
          <cell r="I71">
            <v>5695</v>
          </cell>
          <cell r="J71">
            <v>2100</v>
          </cell>
          <cell r="K71">
            <v>4100</v>
          </cell>
          <cell r="L71">
            <v>9170</v>
          </cell>
          <cell r="M71">
            <v>2700</v>
          </cell>
          <cell r="N71">
            <v>6400</v>
          </cell>
          <cell r="O71">
            <v>16875</v>
          </cell>
          <cell r="P71">
            <v>4150</v>
          </cell>
          <cell r="Q71">
            <v>1950</v>
          </cell>
          <cell r="R71">
            <v>2435</v>
          </cell>
          <cell r="S71">
            <v>3655</v>
          </cell>
          <cell r="T71">
            <v>3730</v>
          </cell>
          <cell r="U71">
            <v>4795</v>
          </cell>
          <cell r="V71">
            <v>7430</v>
          </cell>
          <cell r="W71">
            <v>4000</v>
          </cell>
          <cell r="X71">
            <v>1200</v>
          </cell>
          <cell r="Y71">
            <v>11435</v>
          </cell>
          <cell r="Z71">
            <v>5000</v>
          </cell>
          <cell r="AA71">
            <v>1500</v>
          </cell>
          <cell r="AB71">
            <v>20965</v>
          </cell>
          <cell r="AC71">
            <v>7700</v>
          </cell>
          <cell r="AD71">
            <v>2300</v>
          </cell>
        </row>
        <row r="72">
          <cell r="A72">
            <v>1.59</v>
          </cell>
          <cell r="B72">
            <v>5000</v>
          </cell>
          <cell r="C72">
            <v>6250</v>
          </cell>
          <cell r="D72">
            <v>9625</v>
          </cell>
          <cell r="E72">
            <v>26200</v>
          </cell>
          <cell r="F72">
            <v>32750</v>
          </cell>
          <cell r="H72">
            <v>3300</v>
          </cell>
          <cell r="I72">
            <v>5760</v>
          </cell>
          <cell r="J72">
            <v>2100</v>
          </cell>
          <cell r="K72">
            <v>4100</v>
          </cell>
          <cell r="L72">
            <v>9285</v>
          </cell>
          <cell r="M72">
            <v>2700</v>
          </cell>
          <cell r="N72">
            <v>6400</v>
          </cell>
          <cell r="O72">
            <v>17100</v>
          </cell>
          <cell r="P72">
            <v>4150</v>
          </cell>
          <cell r="Q72">
            <v>1950</v>
          </cell>
          <cell r="R72">
            <v>2435</v>
          </cell>
          <cell r="S72">
            <v>3655</v>
          </cell>
          <cell r="T72">
            <v>3760</v>
          </cell>
          <cell r="U72">
            <v>4835</v>
          </cell>
          <cell r="V72">
            <v>7515</v>
          </cell>
          <cell r="W72">
            <v>4000</v>
          </cell>
          <cell r="X72">
            <v>1200</v>
          </cell>
          <cell r="Y72">
            <v>11580</v>
          </cell>
          <cell r="Z72">
            <v>5000</v>
          </cell>
          <cell r="AA72">
            <v>1500</v>
          </cell>
          <cell r="AB72">
            <v>21245</v>
          </cell>
          <cell r="AC72">
            <v>7700</v>
          </cell>
          <cell r="AD72">
            <v>2300</v>
          </cell>
        </row>
        <row r="73">
          <cell r="A73">
            <v>1.6</v>
          </cell>
          <cell r="B73">
            <v>5000</v>
          </cell>
          <cell r="C73">
            <v>6250</v>
          </cell>
          <cell r="D73">
            <v>9625</v>
          </cell>
          <cell r="E73">
            <v>26500</v>
          </cell>
          <cell r="F73">
            <v>33125</v>
          </cell>
          <cell r="H73">
            <v>3300</v>
          </cell>
          <cell r="I73">
            <v>5825</v>
          </cell>
          <cell r="J73">
            <v>2100</v>
          </cell>
          <cell r="K73">
            <v>4100</v>
          </cell>
          <cell r="L73">
            <v>9400</v>
          </cell>
          <cell r="M73">
            <v>2700</v>
          </cell>
          <cell r="N73">
            <v>6400</v>
          </cell>
          <cell r="O73">
            <v>17325</v>
          </cell>
          <cell r="P73">
            <v>4150</v>
          </cell>
          <cell r="Q73">
            <v>1950</v>
          </cell>
          <cell r="R73">
            <v>2435</v>
          </cell>
          <cell r="S73">
            <v>3655</v>
          </cell>
          <cell r="T73">
            <v>3790</v>
          </cell>
          <cell r="U73">
            <v>4875</v>
          </cell>
          <cell r="V73">
            <v>7600</v>
          </cell>
          <cell r="W73">
            <v>4000</v>
          </cell>
          <cell r="X73">
            <v>1200</v>
          </cell>
          <cell r="Y73">
            <v>11725</v>
          </cell>
          <cell r="Z73">
            <v>5000</v>
          </cell>
          <cell r="AA73">
            <v>1500</v>
          </cell>
          <cell r="AB73">
            <v>21525</v>
          </cell>
          <cell r="AC73">
            <v>7700</v>
          </cell>
          <cell r="AD73">
            <v>2300</v>
          </cell>
        </row>
        <row r="74">
          <cell r="A74">
            <v>1.61</v>
          </cell>
          <cell r="B74">
            <v>5000</v>
          </cell>
          <cell r="C74">
            <v>6250</v>
          </cell>
          <cell r="D74">
            <v>9625</v>
          </cell>
          <cell r="E74">
            <v>26800</v>
          </cell>
          <cell r="F74">
            <v>33500</v>
          </cell>
          <cell r="H74">
            <v>3300</v>
          </cell>
          <cell r="I74">
            <v>5890</v>
          </cell>
          <cell r="J74">
            <v>2100</v>
          </cell>
          <cell r="K74">
            <v>4100</v>
          </cell>
          <cell r="L74">
            <v>9515</v>
          </cell>
          <cell r="M74">
            <v>2700</v>
          </cell>
          <cell r="N74">
            <v>6400</v>
          </cell>
          <cell r="O74">
            <v>17550</v>
          </cell>
          <cell r="P74">
            <v>4150</v>
          </cell>
          <cell r="Q74">
            <v>1950</v>
          </cell>
          <cell r="R74">
            <v>2435</v>
          </cell>
          <cell r="S74">
            <v>3655</v>
          </cell>
          <cell r="T74">
            <v>3820</v>
          </cell>
          <cell r="U74">
            <v>4915</v>
          </cell>
          <cell r="V74">
            <v>7685</v>
          </cell>
          <cell r="W74">
            <v>4000</v>
          </cell>
          <cell r="X74">
            <v>1200</v>
          </cell>
          <cell r="Y74">
            <v>11870</v>
          </cell>
          <cell r="Z74">
            <v>5000</v>
          </cell>
          <cell r="AA74">
            <v>1500</v>
          </cell>
          <cell r="AB74">
            <v>21805</v>
          </cell>
          <cell r="AC74">
            <v>7700</v>
          </cell>
          <cell r="AD74">
            <v>2300</v>
          </cell>
        </row>
        <row r="75">
          <cell r="A75">
            <v>1.62</v>
          </cell>
          <cell r="B75">
            <v>5000</v>
          </cell>
          <cell r="C75">
            <v>6250</v>
          </cell>
          <cell r="D75">
            <v>9625</v>
          </cell>
          <cell r="E75">
            <v>27100</v>
          </cell>
          <cell r="F75">
            <v>33875</v>
          </cell>
          <cell r="H75">
            <v>3300</v>
          </cell>
          <cell r="I75">
            <v>5955</v>
          </cell>
          <cell r="J75">
            <v>2100</v>
          </cell>
          <cell r="K75">
            <v>4100</v>
          </cell>
          <cell r="L75">
            <v>9630</v>
          </cell>
          <cell r="M75">
            <v>2700</v>
          </cell>
          <cell r="N75">
            <v>6400</v>
          </cell>
          <cell r="O75">
            <v>17775</v>
          </cell>
          <cell r="P75">
            <v>4150</v>
          </cell>
          <cell r="Q75">
            <v>1950</v>
          </cell>
          <cell r="R75">
            <v>2435</v>
          </cell>
          <cell r="S75">
            <v>3655</v>
          </cell>
          <cell r="T75">
            <v>3850</v>
          </cell>
          <cell r="U75">
            <v>4955</v>
          </cell>
          <cell r="V75">
            <v>7770</v>
          </cell>
          <cell r="W75">
            <v>4000</v>
          </cell>
          <cell r="X75">
            <v>1200</v>
          </cell>
          <cell r="Y75">
            <v>12015</v>
          </cell>
          <cell r="Z75">
            <v>5000</v>
          </cell>
          <cell r="AA75">
            <v>1500</v>
          </cell>
          <cell r="AB75">
            <v>22085</v>
          </cell>
          <cell r="AC75">
            <v>7700</v>
          </cell>
          <cell r="AD75">
            <v>2300</v>
          </cell>
        </row>
        <row r="76">
          <cell r="A76">
            <v>1.63</v>
          </cell>
          <cell r="B76">
            <v>5000</v>
          </cell>
          <cell r="C76">
            <v>6250</v>
          </cell>
          <cell r="D76">
            <v>9625</v>
          </cell>
          <cell r="E76">
            <v>27400</v>
          </cell>
          <cell r="F76">
            <v>34250</v>
          </cell>
          <cell r="H76">
            <v>3300</v>
          </cell>
          <cell r="I76">
            <v>6020</v>
          </cell>
          <cell r="J76">
            <v>2100</v>
          </cell>
          <cell r="K76">
            <v>4100</v>
          </cell>
          <cell r="L76">
            <v>9745</v>
          </cell>
          <cell r="M76">
            <v>2700</v>
          </cell>
          <cell r="N76">
            <v>6400</v>
          </cell>
          <cell r="O76">
            <v>18000</v>
          </cell>
          <cell r="P76">
            <v>4150</v>
          </cell>
          <cell r="Q76">
            <v>1950</v>
          </cell>
          <cell r="R76">
            <v>2435</v>
          </cell>
          <cell r="S76">
            <v>3655</v>
          </cell>
          <cell r="T76">
            <v>3880</v>
          </cell>
          <cell r="U76">
            <v>4995</v>
          </cell>
          <cell r="V76">
            <v>7855</v>
          </cell>
          <cell r="W76">
            <v>4000</v>
          </cell>
          <cell r="X76">
            <v>1200</v>
          </cell>
          <cell r="Y76">
            <v>12160</v>
          </cell>
          <cell r="Z76">
            <v>5000</v>
          </cell>
          <cell r="AA76">
            <v>1500</v>
          </cell>
          <cell r="AB76">
            <v>22365</v>
          </cell>
          <cell r="AC76">
            <v>7700</v>
          </cell>
          <cell r="AD76">
            <v>2300</v>
          </cell>
        </row>
        <row r="77">
          <cell r="A77">
            <v>1.64</v>
          </cell>
          <cell r="B77">
            <v>5000</v>
          </cell>
          <cell r="C77">
            <v>6250</v>
          </cell>
          <cell r="D77">
            <v>9625</v>
          </cell>
          <cell r="E77">
            <v>27700</v>
          </cell>
          <cell r="F77">
            <v>34625</v>
          </cell>
          <cell r="H77">
            <v>3300</v>
          </cell>
          <cell r="I77">
            <v>6085</v>
          </cell>
          <cell r="J77">
            <v>2100</v>
          </cell>
          <cell r="K77">
            <v>4100</v>
          </cell>
          <cell r="L77">
            <v>9860</v>
          </cell>
          <cell r="M77">
            <v>2700</v>
          </cell>
          <cell r="N77">
            <v>6400</v>
          </cell>
          <cell r="O77">
            <v>18225</v>
          </cell>
          <cell r="P77">
            <v>4150</v>
          </cell>
          <cell r="Q77">
            <v>1950</v>
          </cell>
          <cell r="R77">
            <v>2435</v>
          </cell>
          <cell r="S77">
            <v>3655</v>
          </cell>
          <cell r="T77">
            <v>3910</v>
          </cell>
          <cell r="U77">
            <v>5035</v>
          </cell>
          <cell r="V77">
            <v>7940</v>
          </cell>
          <cell r="W77">
            <v>4000</v>
          </cell>
          <cell r="X77">
            <v>1200</v>
          </cell>
          <cell r="Y77">
            <v>12305</v>
          </cell>
          <cell r="Z77">
            <v>5000</v>
          </cell>
          <cell r="AA77">
            <v>1500</v>
          </cell>
          <cell r="AB77">
            <v>22645</v>
          </cell>
          <cell r="AC77">
            <v>7700</v>
          </cell>
          <cell r="AD77">
            <v>2300</v>
          </cell>
        </row>
        <row r="78">
          <cell r="A78">
            <v>1.65</v>
          </cell>
          <cell r="B78">
            <v>5000</v>
          </cell>
          <cell r="C78">
            <v>6250</v>
          </cell>
          <cell r="D78">
            <v>9625</v>
          </cell>
          <cell r="E78">
            <v>28000</v>
          </cell>
          <cell r="F78">
            <v>35000</v>
          </cell>
          <cell r="H78">
            <v>3300</v>
          </cell>
          <cell r="I78">
            <v>6150</v>
          </cell>
          <cell r="J78">
            <v>2100</v>
          </cell>
          <cell r="K78">
            <v>4100</v>
          </cell>
          <cell r="L78">
            <v>9975</v>
          </cell>
          <cell r="M78">
            <v>2700</v>
          </cell>
          <cell r="N78">
            <v>6400</v>
          </cell>
          <cell r="O78">
            <v>18450</v>
          </cell>
          <cell r="P78">
            <v>4150</v>
          </cell>
          <cell r="Q78">
            <v>1950</v>
          </cell>
          <cell r="R78">
            <v>2435</v>
          </cell>
          <cell r="S78">
            <v>3655</v>
          </cell>
          <cell r="T78">
            <v>3940</v>
          </cell>
          <cell r="U78">
            <v>5075</v>
          </cell>
          <cell r="V78">
            <v>8025</v>
          </cell>
          <cell r="W78">
            <v>4000</v>
          </cell>
          <cell r="X78">
            <v>1200</v>
          </cell>
          <cell r="Y78">
            <v>12450</v>
          </cell>
          <cell r="Z78">
            <v>5000</v>
          </cell>
          <cell r="AA78">
            <v>1500</v>
          </cell>
          <cell r="AB78">
            <v>22925</v>
          </cell>
          <cell r="AC78">
            <v>7700</v>
          </cell>
          <cell r="AD78">
            <v>2300</v>
          </cell>
        </row>
        <row r="79">
          <cell r="A79">
            <v>1.66</v>
          </cell>
          <cell r="B79">
            <v>5000</v>
          </cell>
          <cell r="C79">
            <v>6250</v>
          </cell>
          <cell r="D79">
            <v>9625</v>
          </cell>
          <cell r="E79">
            <v>28300</v>
          </cell>
          <cell r="F79">
            <v>35375</v>
          </cell>
          <cell r="H79">
            <v>3300</v>
          </cell>
          <cell r="I79">
            <v>6215</v>
          </cell>
          <cell r="J79">
            <v>2100</v>
          </cell>
          <cell r="K79">
            <v>4100</v>
          </cell>
          <cell r="L79">
            <v>10090</v>
          </cell>
          <cell r="M79">
            <v>2700</v>
          </cell>
          <cell r="N79">
            <v>6400</v>
          </cell>
          <cell r="O79">
            <v>18675</v>
          </cell>
          <cell r="P79">
            <v>4150</v>
          </cell>
          <cell r="Q79">
            <v>1950</v>
          </cell>
          <cell r="R79">
            <v>2435</v>
          </cell>
          <cell r="S79">
            <v>3655</v>
          </cell>
          <cell r="T79">
            <v>3970</v>
          </cell>
          <cell r="U79">
            <v>5115</v>
          </cell>
          <cell r="V79">
            <v>8110</v>
          </cell>
          <cell r="W79">
            <v>4000</v>
          </cell>
          <cell r="X79">
            <v>1200</v>
          </cell>
          <cell r="Y79">
            <v>12595</v>
          </cell>
          <cell r="Z79">
            <v>5000</v>
          </cell>
          <cell r="AA79">
            <v>1500</v>
          </cell>
          <cell r="AB79">
            <v>23205</v>
          </cell>
          <cell r="AC79">
            <v>7700</v>
          </cell>
          <cell r="AD79">
            <v>2300</v>
          </cell>
        </row>
        <row r="80">
          <cell r="A80">
            <v>1.67</v>
          </cell>
          <cell r="B80">
            <v>5000</v>
          </cell>
          <cell r="C80">
            <v>6250</v>
          </cell>
          <cell r="D80">
            <v>9625</v>
          </cell>
          <cell r="E80">
            <v>28600</v>
          </cell>
          <cell r="F80">
            <v>35750</v>
          </cell>
          <cell r="H80">
            <v>3300</v>
          </cell>
          <cell r="I80">
            <v>6280</v>
          </cell>
          <cell r="J80">
            <v>2100</v>
          </cell>
          <cell r="K80">
            <v>4100</v>
          </cell>
          <cell r="L80">
            <v>10205</v>
          </cell>
          <cell r="M80">
            <v>2700</v>
          </cell>
          <cell r="N80">
            <v>6400</v>
          </cell>
          <cell r="O80">
            <v>18900</v>
          </cell>
          <cell r="P80">
            <v>4150</v>
          </cell>
          <cell r="Q80">
            <v>1950</v>
          </cell>
          <cell r="R80">
            <v>2435</v>
          </cell>
          <cell r="S80">
            <v>3655</v>
          </cell>
          <cell r="T80">
            <v>4000</v>
          </cell>
          <cell r="U80">
            <v>5155</v>
          </cell>
          <cell r="V80">
            <v>8195</v>
          </cell>
          <cell r="W80">
            <v>4000</v>
          </cell>
          <cell r="X80">
            <v>1200</v>
          </cell>
          <cell r="Y80">
            <v>12740</v>
          </cell>
          <cell r="Z80">
            <v>5000</v>
          </cell>
          <cell r="AA80">
            <v>1500</v>
          </cell>
          <cell r="AB80">
            <v>23485</v>
          </cell>
          <cell r="AC80">
            <v>7700</v>
          </cell>
          <cell r="AD80">
            <v>2300</v>
          </cell>
        </row>
        <row r="81">
          <cell r="A81">
            <v>1.68</v>
          </cell>
          <cell r="B81">
            <v>5000</v>
          </cell>
          <cell r="C81">
            <v>6250</v>
          </cell>
          <cell r="D81">
            <v>9625</v>
          </cell>
          <cell r="E81">
            <v>28900</v>
          </cell>
          <cell r="F81">
            <v>36125</v>
          </cell>
          <cell r="H81">
            <v>3300</v>
          </cell>
          <cell r="I81">
            <v>6345</v>
          </cell>
          <cell r="J81">
            <v>2100</v>
          </cell>
          <cell r="K81">
            <v>4100</v>
          </cell>
          <cell r="L81">
            <v>10320</v>
          </cell>
          <cell r="M81">
            <v>2700</v>
          </cell>
          <cell r="N81">
            <v>6400</v>
          </cell>
          <cell r="O81">
            <v>19125</v>
          </cell>
          <cell r="P81">
            <v>4150</v>
          </cell>
          <cell r="Q81">
            <v>1950</v>
          </cell>
          <cell r="R81">
            <v>2435</v>
          </cell>
          <cell r="S81">
            <v>3655</v>
          </cell>
          <cell r="T81">
            <v>4030</v>
          </cell>
          <cell r="U81">
            <v>5195</v>
          </cell>
          <cell r="V81">
            <v>8280</v>
          </cell>
          <cell r="W81">
            <v>4000</v>
          </cell>
          <cell r="X81">
            <v>1200</v>
          </cell>
          <cell r="Y81">
            <v>12885</v>
          </cell>
          <cell r="Z81">
            <v>5000</v>
          </cell>
          <cell r="AA81">
            <v>1500</v>
          </cell>
          <cell r="AB81">
            <v>23765</v>
          </cell>
          <cell r="AC81">
            <v>7700</v>
          </cell>
          <cell r="AD81">
            <v>2300</v>
          </cell>
        </row>
        <row r="82">
          <cell r="A82">
            <v>1.69</v>
          </cell>
          <cell r="B82">
            <v>5000</v>
          </cell>
          <cell r="C82">
            <v>6250</v>
          </cell>
          <cell r="D82">
            <v>9625</v>
          </cell>
          <cell r="E82">
            <v>29200</v>
          </cell>
          <cell r="F82">
            <v>36500</v>
          </cell>
          <cell r="H82">
            <v>3300</v>
          </cell>
          <cell r="I82">
            <v>6410</v>
          </cell>
          <cell r="J82">
            <v>2100</v>
          </cell>
          <cell r="K82">
            <v>4100</v>
          </cell>
          <cell r="L82">
            <v>10435</v>
          </cell>
          <cell r="M82">
            <v>2700</v>
          </cell>
          <cell r="N82">
            <v>6400</v>
          </cell>
          <cell r="O82">
            <v>19350</v>
          </cell>
          <cell r="P82">
            <v>4150</v>
          </cell>
          <cell r="Q82">
            <v>1950</v>
          </cell>
          <cell r="R82">
            <v>2435</v>
          </cell>
          <cell r="S82">
            <v>3655</v>
          </cell>
          <cell r="T82">
            <v>4060</v>
          </cell>
          <cell r="U82">
            <v>5235</v>
          </cell>
          <cell r="V82">
            <v>8365</v>
          </cell>
          <cell r="W82">
            <v>4000</v>
          </cell>
          <cell r="X82">
            <v>1200</v>
          </cell>
          <cell r="Y82">
            <v>13030</v>
          </cell>
          <cell r="Z82">
            <v>5000</v>
          </cell>
          <cell r="AA82">
            <v>1500</v>
          </cell>
          <cell r="AB82">
            <v>24045</v>
          </cell>
          <cell r="AC82">
            <v>7700</v>
          </cell>
          <cell r="AD82">
            <v>2300</v>
          </cell>
        </row>
        <row r="83">
          <cell r="A83">
            <v>1.7</v>
          </cell>
          <cell r="B83">
            <v>5000</v>
          </cell>
          <cell r="C83">
            <v>6250</v>
          </cell>
          <cell r="D83">
            <v>9625</v>
          </cell>
          <cell r="E83">
            <v>29500</v>
          </cell>
          <cell r="F83">
            <v>36875</v>
          </cell>
          <cell r="H83">
            <v>3300</v>
          </cell>
          <cell r="I83">
            <v>6475</v>
          </cell>
          <cell r="J83">
            <v>2100</v>
          </cell>
          <cell r="K83">
            <v>4100</v>
          </cell>
          <cell r="L83">
            <v>10550</v>
          </cell>
          <cell r="M83">
            <v>2700</v>
          </cell>
          <cell r="N83">
            <v>6400</v>
          </cell>
          <cell r="O83">
            <v>19575</v>
          </cell>
          <cell r="P83">
            <v>4150</v>
          </cell>
          <cell r="Q83">
            <v>1950</v>
          </cell>
          <cell r="R83">
            <v>2435</v>
          </cell>
          <cell r="S83">
            <v>3655</v>
          </cell>
          <cell r="T83">
            <v>4090</v>
          </cell>
          <cell r="U83">
            <v>5275</v>
          </cell>
          <cell r="V83">
            <v>8450</v>
          </cell>
          <cell r="W83">
            <v>4000</v>
          </cell>
          <cell r="X83">
            <v>1200</v>
          </cell>
          <cell r="Y83">
            <v>13175</v>
          </cell>
          <cell r="Z83">
            <v>5000</v>
          </cell>
          <cell r="AA83">
            <v>1500</v>
          </cell>
          <cell r="AB83">
            <v>24325</v>
          </cell>
          <cell r="AC83">
            <v>7700</v>
          </cell>
          <cell r="AD83">
            <v>2300</v>
          </cell>
        </row>
        <row r="84">
          <cell r="A84">
            <v>1.71</v>
          </cell>
          <cell r="B84">
            <v>5000</v>
          </cell>
          <cell r="C84">
            <v>6250</v>
          </cell>
          <cell r="D84">
            <v>9625</v>
          </cell>
          <cell r="E84">
            <v>29800</v>
          </cell>
          <cell r="F84">
            <v>37250</v>
          </cell>
          <cell r="H84">
            <v>3300</v>
          </cell>
          <cell r="I84">
            <v>6540</v>
          </cell>
          <cell r="J84">
            <v>2100</v>
          </cell>
          <cell r="K84">
            <v>4100</v>
          </cell>
          <cell r="L84">
            <v>10665</v>
          </cell>
          <cell r="M84">
            <v>2700</v>
          </cell>
          <cell r="N84">
            <v>6400</v>
          </cell>
          <cell r="O84">
            <v>19800</v>
          </cell>
          <cell r="P84">
            <v>4150</v>
          </cell>
          <cell r="Q84">
            <v>1950</v>
          </cell>
          <cell r="R84">
            <v>2435</v>
          </cell>
          <cell r="S84">
            <v>3655</v>
          </cell>
          <cell r="T84">
            <v>4120</v>
          </cell>
          <cell r="U84">
            <v>5315</v>
          </cell>
          <cell r="V84">
            <v>8535</v>
          </cell>
          <cell r="W84">
            <v>4000</v>
          </cell>
          <cell r="X84">
            <v>1200</v>
          </cell>
          <cell r="Y84">
            <v>13320</v>
          </cell>
          <cell r="Z84">
            <v>5000</v>
          </cell>
          <cell r="AA84">
            <v>1500</v>
          </cell>
          <cell r="AB84">
            <v>24605</v>
          </cell>
          <cell r="AC84">
            <v>7700</v>
          </cell>
          <cell r="AD84">
            <v>2300</v>
          </cell>
        </row>
        <row r="85">
          <cell r="A85">
            <v>1.72</v>
          </cell>
          <cell r="B85">
            <v>5000</v>
          </cell>
          <cell r="C85">
            <v>6250</v>
          </cell>
          <cell r="D85">
            <v>9625</v>
          </cell>
          <cell r="E85">
            <v>30100</v>
          </cell>
          <cell r="F85">
            <v>37625</v>
          </cell>
          <cell r="H85">
            <v>3300</v>
          </cell>
          <cell r="I85">
            <v>6605</v>
          </cell>
          <cell r="J85">
            <v>2100</v>
          </cell>
          <cell r="K85">
            <v>4100</v>
          </cell>
          <cell r="L85">
            <v>10780</v>
          </cell>
          <cell r="M85">
            <v>2700</v>
          </cell>
          <cell r="N85">
            <v>6400</v>
          </cell>
          <cell r="O85">
            <v>20025</v>
          </cell>
          <cell r="P85">
            <v>4150</v>
          </cell>
          <cell r="Q85">
            <v>1950</v>
          </cell>
          <cell r="R85">
            <v>2435</v>
          </cell>
          <cell r="S85">
            <v>3655</v>
          </cell>
          <cell r="T85">
            <v>4150</v>
          </cell>
          <cell r="U85">
            <v>5355</v>
          </cell>
          <cell r="V85">
            <v>8620</v>
          </cell>
          <cell r="W85">
            <v>4000</v>
          </cell>
          <cell r="X85">
            <v>1200</v>
          </cell>
          <cell r="Y85">
            <v>13465</v>
          </cell>
          <cell r="Z85">
            <v>5000</v>
          </cell>
          <cell r="AA85">
            <v>1500</v>
          </cell>
          <cell r="AB85">
            <v>24885</v>
          </cell>
          <cell r="AC85">
            <v>7700</v>
          </cell>
          <cell r="AD85">
            <v>2300</v>
          </cell>
        </row>
        <row r="86">
          <cell r="A86">
            <v>1.73</v>
          </cell>
          <cell r="B86">
            <v>5000</v>
          </cell>
          <cell r="C86">
            <v>6250</v>
          </cell>
          <cell r="D86">
            <v>9625</v>
          </cell>
          <cell r="E86">
            <v>30400</v>
          </cell>
          <cell r="F86">
            <v>38000</v>
          </cell>
          <cell r="H86">
            <v>3300</v>
          </cell>
          <cell r="I86">
            <v>6670</v>
          </cell>
          <cell r="J86">
            <v>2100</v>
          </cell>
          <cell r="K86">
            <v>4100</v>
          </cell>
          <cell r="L86">
            <v>10895</v>
          </cell>
          <cell r="M86">
            <v>2700</v>
          </cell>
          <cell r="N86">
            <v>6400</v>
          </cell>
          <cell r="O86">
            <v>20250</v>
          </cell>
          <cell r="P86">
            <v>4150</v>
          </cell>
          <cell r="Q86">
            <v>1950</v>
          </cell>
          <cell r="R86">
            <v>2435</v>
          </cell>
          <cell r="S86">
            <v>3655</v>
          </cell>
          <cell r="T86">
            <v>4180</v>
          </cell>
          <cell r="U86">
            <v>5395</v>
          </cell>
          <cell r="V86">
            <v>8705</v>
          </cell>
          <cell r="W86">
            <v>4000</v>
          </cell>
          <cell r="X86">
            <v>1200</v>
          </cell>
          <cell r="Y86">
            <v>13610</v>
          </cell>
          <cell r="Z86">
            <v>5000</v>
          </cell>
          <cell r="AA86">
            <v>1500</v>
          </cell>
          <cell r="AB86">
            <v>25165</v>
          </cell>
          <cell r="AC86">
            <v>7700</v>
          </cell>
          <cell r="AD86">
            <v>2300</v>
          </cell>
        </row>
        <row r="87">
          <cell r="A87">
            <v>1.74</v>
          </cell>
          <cell r="B87">
            <v>5000</v>
          </cell>
          <cell r="C87">
            <v>6250</v>
          </cell>
          <cell r="D87">
            <v>9625</v>
          </cell>
          <cell r="E87">
            <v>30700</v>
          </cell>
          <cell r="F87">
            <v>38375</v>
          </cell>
          <cell r="H87">
            <v>3300</v>
          </cell>
          <cell r="I87">
            <v>6735</v>
          </cell>
          <cell r="J87">
            <v>2100</v>
          </cell>
          <cell r="K87">
            <v>4100</v>
          </cell>
          <cell r="L87">
            <v>11010</v>
          </cell>
          <cell r="M87">
            <v>2700</v>
          </cell>
          <cell r="N87">
            <v>6400</v>
          </cell>
          <cell r="O87">
            <v>20475</v>
          </cell>
          <cell r="P87">
            <v>4150</v>
          </cell>
          <cell r="Q87">
            <v>1950</v>
          </cell>
          <cell r="R87">
            <v>2435</v>
          </cell>
          <cell r="S87">
            <v>3655</v>
          </cell>
          <cell r="T87">
            <v>4210</v>
          </cell>
          <cell r="U87">
            <v>5435</v>
          </cell>
          <cell r="V87">
            <v>8790</v>
          </cell>
          <cell r="W87">
            <v>4000</v>
          </cell>
          <cell r="X87">
            <v>1200</v>
          </cell>
          <cell r="Y87">
            <v>13755</v>
          </cell>
          <cell r="Z87">
            <v>5000</v>
          </cell>
          <cell r="AA87">
            <v>1500</v>
          </cell>
          <cell r="AB87">
            <v>25445</v>
          </cell>
          <cell r="AC87">
            <v>7700</v>
          </cell>
          <cell r="AD87">
            <v>2300</v>
          </cell>
        </row>
        <row r="88">
          <cell r="A88">
            <v>1.75</v>
          </cell>
          <cell r="B88">
            <v>5000</v>
          </cell>
          <cell r="C88">
            <v>6250</v>
          </cell>
          <cell r="D88">
            <v>9625</v>
          </cell>
          <cell r="E88">
            <v>31000</v>
          </cell>
          <cell r="F88">
            <v>38750</v>
          </cell>
          <cell r="H88">
            <v>3300</v>
          </cell>
          <cell r="I88">
            <v>6800</v>
          </cell>
          <cell r="J88">
            <v>2100</v>
          </cell>
          <cell r="K88">
            <v>4100</v>
          </cell>
          <cell r="L88">
            <v>11125</v>
          </cell>
          <cell r="M88">
            <v>2700</v>
          </cell>
          <cell r="N88">
            <v>6400</v>
          </cell>
          <cell r="O88">
            <v>20700</v>
          </cell>
          <cell r="P88">
            <v>4150</v>
          </cell>
          <cell r="Q88">
            <v>1950</v>
          </cell>
          <cell r="R88">
            <v>2435</v>
          </cell>
          <cell r="S88">
            <v>3655</v>
          </cell>
          <cell r="T88">
            <v>4240</v>
          </cell>
          <cell r="U88">
            <v>5475</v>
          </cell>
          <cell r="V88">
            <v>8875</v>
          </cell>
          <cell r="W88">
            <v>4000</v>
          </cell>
          <cell r="X88">
            <v>1200</v>
          </cell>
          <cell r="Y88">
            <v>13900</v>
          </cell>
          <cell r="Z88">
            <v>5000</v>
          </cell>
          <cell r="AA88">
            <v>1500</v>
          </cell>
          <cell r="AB88">
            <v>25725</v>
          </cell>
          <cell r="AC88">
            <v>7700</v>
          </cell>
          <cell r="AD88">
            <v>2300</v>
          </cell>
        </row>
        <row r="89">
          <cell r="A89">
            <v>1.76</v>
          </cell>
          <cell r="B89">
            <v>5000</v>
          </cell>
          <cell r="C89">
            <v>6250</v>
          </cell>
          <cell r="D89">
            <v>9625</v>
          </cell>
          <cell r="E89">
            <v>31300</v>
          </cell>
          <cell r="F89">
            <v>39125</v>
          </cell>
          <cell r="H89">
            <v>3300</v>
          </cell>
          <cell r="I89">
            <v>6865</v>
          </cell>
          <cell r="J89">
            <v>2100</v>
          </cell>
          <cell r="K89">
            <v>4100</v>
          </cell>
          <cell r="L89">
            <v>11240</v>
          </cell>
          <cell r="M89">
            <v>2700</v>
          </cell>
          <cell r="N89">
            <v>6400</v>
          </cell>
          <cell r="O89">
            <v>20925</v>
          </cell>
          <cell r="P89">
            <v>4150</v>
          </cell>
          <cell r="Q89">
            <v>1950</v>
          </cell>
          <cell r="R89">
            <v>2435</v>
          </cell>
          <cell r="S89">
            <v>3655</v>
          </cell>
          <cell r="T89">
            <v>4270</v>
          </cell>
          <cell r="U89">
            <v>5515</v>
          </cell>
          <cell r="V89">
            <v>8960</v>
          </cell>
          <cell r="W89">
            <v>4000</v>
          </cell>
          <cell r="X89">
            <v>1200</v>
          </cell>
          <cell r="Y89">
            <v>14045</v>
          </cell>
          <cell r="Z89">
            <v>5000</v>
          </cell>
          <cell r="AA89">
            <v>1500</v>
          </cell>
          <cell r="AB89">
            <v>26005</v>
          </cell>
          <cell r="AC89">
            <v>7700</v>
          </cell>
          <cell r="AD89">
            <v>2300</v>
          </cell>
        </row>
        <row r="90">
          <cell r="A90">
            <v>1.77</v>
          </cell>
          <cell r="B90">
            <v>5000</v>
          </cell>
          <cell r="C90">
            <v>6250</v>
          </cell>
          <cell r="D90">
            <v>9625</v>
          </cell>
          <cell r="E90">
            <v>31600</v>
          </cell>
          <cell r="F90">
            <v>39500</v>
          </cell>
          <cell r="H90">
            <v>3300</v>
          </cell>
          <cell r="I90">
            <v>6930</v>
          </cell>
          <cell r="J90">
            <v>2100</v>
          </cell>
          <cell r="K90">
            <v>4100</v>
          </cell>
          <cell r="L90">
            <v>11355</v>
          </cell>
          <cell r="M90">
            <v>2700</v>
          </cell>
          <cell r="N90">
            <v>6400</v>
          </cell>
          <cell r="O90">
            <v>21150</v>
          </cell>
          <cell r="P90">
            <v>4150</v>
          </cell>
          <cell r="Q90">
            <v>1950</v>
          </cell>
          <cell r="R90">
            <v>2435</v>
          </cell>
          <cell r="S90">
            <v>3655</v>
          </cell>
          <cell r="T90">
            <v>4300</v>
          </cell>
          <cell r="U90">
            <v>5555</v>
          </cell>
          <cell r="V90">
            <v>9045</v>
          </cell>
          <cell r="W90">
            <v>4000</v>
          </cell>
          <cell r="X90">
            <v>1200</v>
          </cell>
          <cell r="Y90">
            <v>14190</v>
          </cell>
          <cell r="Z90">
            <v>5000</v>
          </cell>
          <cell r="AA90">
            <v>1500</v>
          </cell>
          <cell r="AB90">
            <v>26285</v>
          </cell>
          <cell r="AC90">
            <v>7700</v>
          </cell>
          <cell r="AD90">
            <v>2300</v>
          </cell>
        </row>
        <row r="91">
          <cell r="A91">
            <v>1.78</v>
          </cell>
          <cell r="B91">
            <v>5000</v>
          </cell>
          <cell r="C91">
            <v>6250</v>
          </cell>
          <cell r="D91">
            <v>9625</v>
          </cell>
          <cell r="E91">
            <v>31900</v>
          </cell>
          <cell r="F91">
            <v>39875</v>
          </cell>
          <cell r="H91">
            <v>3300</v>
          </cell>
          <cell r="I91">
            <v>6995</v>
          </cell>
          <cell r="J91">
            <v>2100</v>
          </cell>
          <cell r="K91">
            <v>4100</v>
          </cell>
          <cell r="L91">
            <v>11470</v>
          </cell>
          <cell r="M91">
            <v>2700</v>
          </cell>
          <cell r="N91">
            <v>6400</v>
          </cell>
          <cell r="O91">
            <v>21375</v>
          </cell>
          <cell r="P91">
            <v>4150</v>
          </cell>
          <cell r="Q91">
            <v>1950</v>
          </cell>
          <cell r="R91">
            <v>2435</v>
          </cell>
          <cell r="S91">
            <v>3655</v>
          </cell>
          <cell r="T91">
            <v>4330</v>
          </cell>
          <cell r="U91">
            <v>5595</v>
          </cell>
          <cell r="V91">
            <v>9130</v>
          </cell>
          <cell r="W91">
            <v>4000</v>
          </cell>
          <cell r="X91">
            <v>1200</v>
          </cell>
          <cell r="Y91">
            <v>14335</v>
          </cell>
          <cell r="Z91">
            <v>5000</v>
          </cell>
          <cell r="AA91">
            <v>1500</v>
          </cell>
          <cell r="AB91">
            <v>26565</v>
          </cell>
          <cell r="AC91">
            <v>7700</v>
          </cell>
          <cell r="AD91">
            <v>2300</v>
          </cell>
        </row>
        <row r="92">
          <cell r="A92">
            <v>1.79</v>
          </cell>
          <cell r="B92">
            <v>5000</v>
          </cell>
          <cell r="C92">
            <v>6250</v>
          </cell>
          <cell r="D92">
            <v>9625</v>
          </cell>
          <cell r="E92">
            <v>32200</v>
          </cell>
          <cell r="F92">
            <v>40250</v>
          </cell>
          <cell r="H92">
            <v>3300</v>
          </cell>
          <cell r="I92">
            <v>7060</v>
          </cell>
          <cell r="J92">
            <v>2100</v>
          </cell>
          <cell r="K92">
            <v>4100</v>
          </cell>
          <cell r="L92">
            <v>11585</v>
          </cell>
          <cell r="M92">
            <v>2700</v>
          </cell>
          <cell r="N92">
            <v>6400</v>
          </cell>
          <cell r="O92">
            <v>21600</v>
          </cell>
          <cell r="P92">
            <v>4150</v>
          </cell>
          <cell r="Q92">
            <v>1950</v>
          </cell>
          <cell r="R92">
            <v>2435</v>
          </cell>
          <cell r="S92">
            <v>3655</v>
          </cell>
          <cell r="T92">
            <v>4360</v>
          </cell>
          <cell r="U92">
            <v>5635</v>
          </cell>
          <cell r="V92">
            <v>9215</v>
          </cell>
          <cell r="W92">
            <v>4000</v>
          </cell>
          <cell r="X92">
            <v>1200</v>
          </cell>
          <cell r="Y92">
            <v>14480</v>
          </cell>
          <cell r="Z92">
            <v>5000</v>
          </cell>
          <cell r="AA92">
            <v>1500</v>
          </cell>
          <cell r="AB92">
            <v>26845</v>
          </cell>
          <cell r="AC92">
            <v>7700</v>
          </cell>
          <cell r="AD92">
            <v>2300</v>
          </cell>
        </row>
        <row r="93">
          <cell r="A93">
            <v>1.8</v>
          </cell>
          <cell r="B93">
            <v>5000</v>
          </cell>
          <cell r="C93">
            <v>6250</v>
          </cell>
          <cell r="D93">
            <v>9625</v>
          </cell>
          <cell r="E93">
            <v>32500</v>
          </cell>
          <cell r="F93">
            <v>40625</v>
          </cell>
          <cell r="H93">
            <v>3300</v>
          </cell>
          <cell r="I93">
            <v>7125</v>
          </cell>
          <cell r="J93">
            <v>2100</v>
          </cell>
          <cell r="K93">
            <v>4100</v>
          </cell>
          <cell r="L93">
            <v>11700</v>
          </cell>
          <cell r="M93">
            <v>2700</v>
          </cell>
          <cell r="N93">
            <v>6400</v>
          </cell>
          <cell r="O93">
            <v>21825</v>
          </cell>
          <cell r="P93">
            <v>4150</v>
          </cell>
          <cell r="Q93">
            <v>1950</v>
          </cell>
          <cell r="R93">
            <v>2435</v>
          </cell>
          <cell r="S93">
            <v>3655</v>
          </cell>
          <cell r="T93">
            <v>4390</v>
          </cell>
          <cell r="U93">
            <v>5675</v>
          </cell>
          <cell r="V93">
            <v>9300</v>
          </cell>
          <cell r="W93">
            <v>4000</v>
          </cell>
          <cell r="X93">
            <v>1200</v>
          </cell>
          <cell r="Y93">
            <v>14625</v>
          </cell>
          <cell r="Z93">
            <v>5000</v>
          </cell>
          <cell r="AA93">
            <v>1500</v>
          </cell>
          <cell r="AB93">
            <v>27125</v>
          </cell>
          <cell r="AC93">
            <v>7700</v>
          </cell>
          <cell r="AD93">
            <v>2300</v>
          </cell>
        </row>
        <row r="94">
          <cell r="A94">
            <v>1.81</v>
          </cell>
          <cell r="B94">
            <v>5000</v>
          </cell>
          <cell r="C94">
            <v>6250</v>
          </cell>
          <cell r="D94">
            <v>9625</v>
          </cell>
          <cell r="E94">
            <v>32800</v>
          </cell>
          <cell r="F94">
            <v>41000</v>
          </cell>
          <cell r="H94">
            <v>3300</v>
          </cell>
          <cell r="I94">
            <v>7190</v>
          </cell>
          <cell r="J94">
            <v>2100</v>
          </cell>
          <cell r="K94">
            <v>4100</v>
          </cell>
          <cell r="L94">
            <v>11815</v>
          </cell>
          <cell r="M94">
            <v>2700</v>
          </cell>
          <cell r="N94">
            <v>6400</v>
          </cell>
          <cell r="O94">
            <v>22050</v>
          </cell>
          <cell r="P94">
            <v>4150</v>
          </cell>
          <cell r="Q94">
            <v>1950</v>
          </cell>
          <cell r="R94">
            <v>2435</v>
          </cell>
          <cell r="S94">
            <v>3655</v>
          </cell>
          <cell r="T94">
            <v>4420</v>
          </cell>
          <cell r="U94">
            <v>5715</v>
          </cell>
          <cell r="V94">
            <v>9385</v>
          </cell>
          <cell r="W94">
            <v>4000</v>
          </cell>
          <cell r="X94">
            <v>1200</v>
          </cell>
          <cell r="Y94">
            <v>14770</v>
          </cell>
          <cell r="Z94">
            <v>5000</v>
          </cell>
          <cell r="AA94">
            <v>1500</v>
          </cell>
          <cell r="AB94">
            <v>27405</v>
          </cell>
          <cell r="AC94">
            <v>7700</v>
          </cell>
          <cell r="AD94">
            <v>2300</v>
          </cell>
        </row>
        <row r="95">
          <cell r="A95">
            <v>1.82</v>
          </cell>
          <cell r="B95">
            <v>5000</v>
          </cell>
          <cell r="C95">
            <v>6250</v>
          </cell>
          <cell r="D95">
            <v>9625</v>
          </cell>
          <cell r="E95">
            <v>33100</v>
          </cell>
          <cell r="F95">
            <v>41375</v>
          </cell>
          <cell r="H95">
            <v>3300</v>
          </cell>
          <cell r="I95">
            <v>7255</v>
          </cell>
          <cell r="J95">
            <v>2100</v>
          </cell>
          <cell r="K95">
            <v>4100</v>
          </cell>
          <cell r="L95">
            <v>11930</v>
          </cell>
          <cell r="M95">
            <v>2700</v>
          </cell>
          <cell r="N95">
            <v>6400</v>
          </cell>
          <cell r="O95">
            <v>22275</v>
          </cell>
          <cell r="P95">
            <v>4150</v>
          </cell>
          <cell r="Q95">
            <v>1950</v>
          </cell>
          <cell r="R95">
            <v>2435</v>
          </cell>
          <cell r="S95">
            <v>3655</v>
          </cell>
          <cell r="T95">
            <v>4450</v>
          </cell>
          <cell r="U95">
            <v>5755</v>
          </cell>
          <cell r="V95">
            <v>9470</v>
          </cell>
          <cell r="W95">
            <v>4000</v>
          </cell>
          <cell r="X95">
            <v>1200</v>
          </cell>
          <cell r="Y95">
            <v>14915</v>
          </cell>
          <cell r="Z95">
            <v>5000</v>
          </cell>
          <cell r="AA95">
            <v>1500</v>
          </cell>
          <cell r="AB95">
            <v>27685</v>
          </cell>
          <cell r="AC95">
            <v>7700</v>
          </cell>
          <cell r="AD95">
            <v>2300</v>
          </cell>
        </row>
        <row r="96">
          <cell r="A96">
            <v>1.83</v>
          </cell>
          <cell r="B96">
            <v>5000</v>
          </cell>
          <cell r="C96">
            <v>6250</v>
          </cell>
          <cell r="D96">
            <v>9625</v>
          </cell>
          <cell r="E96">
            <v>33400</v>
          </cell>
          <cell r="F96">
            <v>41750</v>
          </cell>
          <cell r="H96">
            <v>3300</v>
          </cell>
          <cell r="I96">
            <v>7320</v>
          </cell>
          <cell r="J96">
            <v>2100</v>
          </cell>
          <cell r="K96">
            <v>4100</v>
          </cell>
          <cell r="L96">
            <v>12045</v>
          </cell>
          <cell r="M96">
            <v>2700</v>
          </cell>
          <cell r="N96">
            <v>6400</v>
          </cell>
          <cell r="O96">
            <v>22500</v>
          </cell>
          <cell r="P96">
            <v>4150</v>
          </cell>
          <cell r="Q96">
            <v>1950</v>
          </cell>
          <cell r="R96">
            <v>2435</v>
          </cell>
          <cell r="S96">
            <v>3655</v>
          </cell>
          <cell r="T96">
            <v>4480</v>
          </cell>
          <cell r="U96">
            <v>5795</v>
          </cell>
          <cell r="V96">
            <v>9555</v>
          </cell>
          <cell r="W96">
            <v>4000</v>
          </cell>
          <cell r="X96">
            <v>1200</v>
          </cell>
          <cell r="Y96">
            <v>15060</v>
          </cell>
          <cell r="Z96">
            <v>5000</v>
          </cell>
          <cell r="AA96">
            <v>1500</v>
          </cell>
          <cell r="AB96">
            <v>27965</v>
          </cell>
          <cell r="AC96">
            <v>7700</v>
          </cell>
          <cell r="AD96">
            <v>2300</v>
          </cell>
        </row>
        <row r="97">
          <cell r="A97">
            <v>1.84</v>
          </cell>
          <cell r="B97">
            <v>5000</v>
          </cell>
          <cell r="C97">
            <v>6250</v>
          </cell>
          <cell r="D97">
            <v>9625</v>
          </cell>
          <cell r="E97">
            <v>33700</v>
          </cell>
          <cell r="F97">
            <v>42125</v>
          </cell>
          <cell r="H97">
            <v>3300</v>
          </cell>
          <cell r="I97">
            <v>7385</v>
          </cell>
          <cell r="J97">
            <v>2100</v>
          </cell>
          <cell r="K97">
            <v>4100</v>
          </cell>
          <cell r="L97">
            <v>12160</v>
          </cell>
          <cell r="M97">
            <v>2700</v>
          </cell>
          <cell r="N97">
            <v>6400</v>
          </cell>
          <cell r="O97">
            <v>22725</v>
          </cell>
          <cell r="P97">
            <v>4150</v>
          </cell>
          <cell r="Q97">
            <v>1950</v>
          </cell>
          <cell r="R97">
            <v>2435</v>
          </cell>
          <cell r="S97">
            <v>3655</v>
          </cell>
          <cell r="T97">
            <v>4510</v>
          </cell>
          <cell r="U97">
            <v>5835</v>
          </cell>
          <cell r="V97">
            <v>9640</v>
          </cell>
          <cell r="W97">
            <v>4000</v>
          </cell>
          <cell r="X97">
            <v>1200</v>
          </cell>
          <cell r="Y97">
            <v>15205</v>
          </cell>
          <cell r="Z97">
            <v>5000</v>
          </cell>
          <cell r="AA97">
            <v>1500</v>
          </cell>
          <cell r="AB97">
            <v>28245</v>
          </cell>
          <cell r="AC97">
            <v>7700</v>
          </cell>
          <cell r="AD97">
            <v>2300</v>
          </cell>
        </row>
        <row r="98">
          <cell r="A98">
            <v>1.85</v>
          </cell>
          <cell r="B98">
            <v>5000</v>
          </cell>
          <cell r="C98">
            <v>6250</v>
          </cell>
          <cell r="D98">
            <v>9625</v>
          </cell>
          <cell r="E98">
            <v>34000</v>
          </cell>
          <cell r="F98">
            <v>42500</v>
          </cell>
          <cell r="H98">
            <v>3300</v>
          </cell>
          <cell r="I98">
            <v>7450</v>
          </cell>
          <cell r="J98">
            <v>2100</v>
          </cell>
          <cell r="K98">
            <v>4100</v>
          </cell>
          <cell r="L98">
            <v>12275</v>
          </cell>
          <cell r="M98">
            <v>2700</v>
          </cell>
          <cell r="N98">
            <v>6400</v>
          </cell>
          <cell r="O98">
            <v>22950</v>
          </cell>
          <cell r="P98">
            <v>4150</v>
          </cell>
          <cell r="Q98">
            <v>1950</v>
          </cell>
          <cell r="R98">
            <v>2435</v>
          </cell>
          <cell r="S98">
            <v>3655</v>
          </cell>
          <cell r="T98">
            <v>4540</v>
          </cell>
          <cell r="U98">
            <v>5875</v>
          </cell>
          <cell r="V98">
            <v>9725</v>
          </cell>
          <cell r="W98">
            <v>4000</v>
          </cell>
          <cell r="X98">
            <v>1200</v>
          </cell>
          <cell r="Y98">
            <v>15350</v>
          </cell>
          <cell r="Z98">
            <v>5000</v>
          </cell>
          <cell r="AA98">
            <v>1500</v>
          </cell>
          <cell r="AB98">
            <v>28525</v>
          </cell>
          <cell r="AC98">
            <v>7700</v>
          </cell>
          <cell r="AD98">
            <v>2300</v>
          </cell>
        </row>
        <row r="99">
          <cell r="A99">
            <v>1.86</v>
          </cell>
          <cell r="B99">
            <v>5000</v>
          </cell>
          <cell r="C99">
            <v>6250</v>
          </cell>
          <cell r="D99">
            <v>9625</v>
          </cell>
          <cell r="E99">
            <v>34300</v>
          </cell>
          <cell r="F99">
            <v>42875</v>
          </cell>
          <cell r="H99">
            <v>3300</v>
          </cell>
          <cell r="I99">
            <v>7515</v>
          </cell>
          <cell r="J99">
            <v>2100</v>
          </cell>
          <cell r="K99">
            <v>4100</v>
          </cell>
          <cell r="L99">
            <v>12390</v>
          </cell>
          <cell r="M99">
            <v>2700</v>
          </cell>
          <cell r="N99">
            <v>6400</v>
          </cell>
          <cell r="O99">
            <v>23175</v>
          </cell>
          <cell r="P99">
            <v>4150</v>
          </cell>
          <cell r="Q99">
            <v>1950</v>
          </cell>
          <cell r="R99">
            <v>2435</v>
          </cell>
          <cell r="S99">
            <v>3655</v>
          </cell>
          <cell r="T99">
            <v>4570</v>
          </cell>
          <cell r="U99">
            <v>5915</v>
          </cell>
          <cell r="V99">
            <v>9810</v>
          </cell>
          <cell r="W99">
            <v>4000</v>
          </cell>
          <cell r="X99">
            <v>1200</v>
          </cell>
          <cell r="Y99">
            <v>15495</v>
          </cell>
          <cell r="Z99">
            <v>5000</v>
          </cell>
          <cell r="AA99">
            <v>1500</v>
          </cell>
          <cell r="AB99">
            <v>28805</v>
          </cell>
          <cell r="AC99">
            <v>7700</v>
          </cell>
          <cell r="AD99">
            <v>2300</v>
          </cell>
        </row>
        <row r="100">
          <cell r="A100">
            <v>1.87</v>
          </cell>
          <cell r="B100">
            <v>5000</v>
          </cell>
          <cell r="C100">
            <v>6250</v>
          </cell>
          <cell r="D100">
            <v>9625</v>
          </cell>
          <cell r="E100">
            <v>34600</v>
          </cell>
          <cell r="F100">
            <v>43250</v>
          </cell>
          <cell r="H100">
            <v>3300</v>
          </cell>
          <cell r="I100">
            <v>7580</v>
          </cell>
          <cell r="J100">
            <v>2100</v>
          </cell>
          <cell r="K100">
            <v>4100</v>
          </cell>
          <cell r="L100">
            <v>12505</v>
          </cell>
          <cell r="M100">
            <v>2700</v>
          </cell>
          <cell r="N100">
            <v>6400</v>
          </cell>
          <cell r="O100">
            <v>23400</v>
          </cell>
          <cell r="P100">
            <v>4150</v>
          </cell>
          <cell r="Q100">
            <v>1950</v>
          </cell>
          <cell r="R100">
            <v>2435</v>
          </cell>
          <cell r="S100">
            <v>3655</v>
          </cell>
          <cell r="T100">
            <v>4600</v>
          </cell>
          <cell r="U100">
            <v>5955</v>
          </cell>
          <cell r="V100">
            <v>9895</v>
          </cell>
          <cell r="W100">
            <v>4000</v>
          </cell>
          <cell r="X100">
            <v>1200</v>
          </cell>
          <cell r="Y100">
            <v>15640</v>
          </cell>
          <cell r="Z100">
            <v>5000</v>
          </cell>
          <cell r="AA100">
            <v>1500</v>
          </cell>
          <cell r="AB100">
            <v>29085</v>
          </cell>
          <cell r="AC100">
            <v>7700</v>
          </cell>
          <cell r="AD100">
            <v>2300</v>
          </cell>
        </row>
        <row r="101">
          <cell r="A101">
            <v>1.88</v>
          </cell>
          <cell r="B101">
            <v>5000</v>
          </cell>
          <cell r="C101">
            <v>6250</v>
          </cell>
          <cell r="D101">
            <v>9625</v>
          </cell>
          <cell r="E101">
            <v>34900</v>
          </cell>
          <cell r="F101">
            <v>43625</v>
          </cell>
          <cell r="H101">
            <v>3300</v>
          </cell>
          <cell r="I101">
            <v>7645</v>
          </cell>
          <cell r="J101">
            <v>2100</v>
          </cell>
          <cell r="K101">
            <v>4100</v>
          </cell>
          <cell r="L101">
            <v>12620</v>
          </cell>
          <cell r="M101">
            <v>2700</v>
          </cell>
          <cell r="N101">
            <v>6400</v>
          </cell>
          <cell r="O101">
            <v>23625</v>
          </cell>
          <cell r="P101">
            <v>4150</v>
          </cell>
          <cell r="Q101">
            <v>1950</v>
          </cell>
          <cell r="R101">
            <v>2435</v>
          </cell>
          <cell r="S101">
            <v>3655</v>
          </cell>
          <cell r="T101">
            <v>4630</v>
          </cell>
          <cell r="U101">
            <v>5995</v>
          </cell>
          <cell r="V101">
            <v>9980</v>
          </cell>
          <cell r="W101">
            <v>4000</v>
          </cell>
          <cell r="X101">
            <v>1200</v>
          </cell>
          <cell r="Y101">
            <v>15785</v>
          </cell>
          <cell r="Z101">
            <v>5000</v>
          </cell>
          <cell r="AA101">
            <v>1500</v>
          </cell>
          <cell r="AB101">
            <v>29365</v>
          </cell>
          <cell r="AC101">
            <v>7700</v>
          </cell>
          <cell r="AD101">
            <v>2300</v>
          </cell>
        </row>
        <row r="102">
          <cell r="A102">
            <v>1.89</v>
          </cell>
          <cell r="B102">
            <v>5000</v>
          </cell>
          <cell r="C102">
            <v>6250</v>
          </cell>
          <cell r="D102">
            <v>9625</v>
          </cell>
          <cell r="E102">
            <v>35200</v>
          </cell>
          <cell r="F102">
            <v>44000</v>
          </cell>
          <cell r="H102">
            <v>3300</v>
          </cell>
          <cell r="I102">
            <v>7710</v>
          </cell>
          <cell r="J102">
            <v>2100</v>
          </cell>
          <cell r="K102">
            <v>4100</v>
          </cell>
          <cell r="L102">
            <v>12735</v>
          </cell>
          <cell r="M102">
            <v>2700</v>
          </cell>
          <cell r="N102">
            <v>6400</v>
          </cell>
          <cell r="O102">
            <v>23850</v>
          </cell>
          <cell r="P102">
            <v>4150</v>
          </cell>
          <cell r="Q102">
            <v>1950</v>
          </cell>
          <cell r="R102">
            <v>2435</v>
          </cell>
          <cell r="S102">
            <v>3655</v>
          </cell>
          <cell r="T102">
            <v>4660</v>
          </cell>
          <cell r="U102">
            <v>6035</v>
          </cell>
          <cell r="V102">
            <v>10065</v>
          </cell>
          <cell r="W102">
            <v>4000</v>
          </cell>
          <cell r="X102">
            <v>1200</v>
          </cell>
          <cell r="Y102">
            <v>15930</v>
          </cell>
          <cell r="Z102">
            <v>5000</v>
          </cell>
          <cell r="AA102">
            <v>1500</v>
          </cell>
          <cell r="AB102">
            <v>29645</v>
          </cell>
          <cell r="AC102">
            <v>7700</v>
          </cell>
          <cell r="AD102">
            <v>2300</v>
          </cell>
        </row>
        <row r="103">
          <cell r="A103">
            <v>1.9</v>
          </cell>
          <cell r="B103">
            <v>5000</v>
          </cell>
          <cell r="C103">
            <v>6250</v>
          </cell>
          <cell r="D103">
            <v>9625</v>
          </cell>
          <cell r="E103">
            <v>35500</v>
          </cell>
          <cell r="F103">
            <v>44375</v>
          </cell>
          <cell r="H103">
            <v>3300</v>
          </cell>
          <cell r="I103">
            <v>7775</v>
          </cell>
          <cell r="J103">
            <v>2100</v>
          </cell>
          <cell r="K103">
            <v>4100</v>
          </cell>
          <cell r="L103">
            <v>12850</v>
          </cell>
          <cell r="M103">
            <v>2700</v>
          </cell>
          <cell r="N103">
            <v>6400</v>
          </cell>
          <cell r="O103">
            <v>24075</v>
          </cell>
          <cell r="P103">
            <v>4150</v>
          </cell>
          <cell r="Q103">
            <v>1950</v>
          </cell>
          <cell r="R103">
            <v>2435</v>
          </cell>
          <cell r="S103">
            <v>3655</v>
          </cell>
          <cell r="T103">
            <v>4690</v>
          </cell>
          <cell r="U103">
            <v>6075</v>
          </cell>
          <cell r="V103">
            <v>10150</v>
          </cell>
          <cell r="W103">
            <v>4000</v>
          </cell>
          <cell r="X103">
            <v>1200</v>
          </cell>
          <cell r="Y103">
            <v>16075</v>
          </cell>
          <cell r="Z103">
            <v>5000</v>
          </cell>
          <cell r="AA103">
            <v>1500</v>
          </cell>
          <cell r="AB103">
            <v>29925</v>
          </cell>
          <cell r="AC103">
            <v>7700</v>
          </cell>
          <cell r="AD103">
            <v>2300</v>
          </cell>
        </row>
        <row r="104">
          <cell r="A104">
            <v>1.91</v>
          </cell>
          <cell r="B104">
            <v>5000</v>
          </cell>
          <cell r="C104">
            <v>6250</v>
          </cell>
          <cell r="D104">
            <v>9625</v>
          </cell>
          <cell r="E104">
            <v>35800</v>
          </cell>
          <cell r="F104">
            <v>44750</v>
          </cell>
          <cell r="H104">
            <v>3300</v>
          </cell>
          <cell r="I104">
            <v>7840</v>
          </cell>
          <cell r="J104">
            <v>2100</v>
          </cell>
          <cell r="K104">
            <v>4100</v>
          </cell>
          <cell r="L104">
            <v>12965</v>
          </cell>
          <cell r="M104">
            <v>2700</v>
          </cell>
          <cell r="N104">
            <v>6400</v>
          </cell>
          <cell r="O104">
            <v>24300</v>
          </cell>
          <cell r="P104">
            <v>4150</v>
          </cell>
          <cell r="Q104">
            <v>1950</v>
          </cell>
          <cell r="R104">
            <v>2435</v>
          </cell>
          <cell r="S104">
            <v>3655</v>
          </cell>
          <cell r="T104">
            <v>4720</v>
          </cell>
          <cell r="U104">
            <v>6115</v>
          </cell>
          <cell r="V104">
            <v>10235</v>
          </cell>
          <cell r="W104">
            <v>4000</v>
          </cell>
          <cell r="X104">
            <v>1200</v>
          </cell>
          <cell r="Y104">
            <v>16220</v>
          </cell>
          <cell r="Z104">
            <v>5000</v>
          </cell>
          <cell r="AA104">
            <v>1500</v>
          </cell>
          <cell r="AB104">
            <v>30205</v>
          </cell>
          <cell r="AC104">
            <v>7700</v>
          </cell>
          <cell r="AD104">
            <v>2300</v>
          </cell>
        </row>
        <row r="105">
          <cell r="A105">
            <v>1.92</v>
          </cell>
          <cell r="B105">
            <v>5000</v>
          </cell>
          <cell r="C105">
            <v>6250</v>
          </cell>
          <cell r="D105">
            <v>9625</v>
          </cell>
          <cell r="E105">
            <v>36100</v>
          </cell>
          <cell r="F105">
            <v>45125</v>
          </cell>
          <cell r="H105">
            <v>3300</v>
          </cell>
          <cell r="I105">
            <v>7905</v>
          </cell>
          <cell r="J105">
            <v>2100</v>
          </cell>
          <cell r="K105">
            <v>4100</v>
          </cell>
          <cell r="L105">
            <v>13080</v>
          </cell>
          <cell r="M105">
            <v>2700</v>
          </cell>
          <cell r="N105">
            <v>6400</v>
          </cell>
          <cell r="O105">
            <v>24525</v>
          </cell>
          <cell r="P105">
            <v>4150</v>
          </cell>
          <cell r="Q105">
            <v>1950</v>
          </cell>
          <cell r="R105">
            <v>2435</v>
          </cell>
          <cell r="S105">
            <v>3655</v>
          </cell>
          <cell r="T105">
            <v>4750</v>
          </cell>
          <cell r="U105">
            <v>6155</v>
          </cell>
          <cell r="V105">
            <v>10320</v>
          </cell>
          <cell r="W105">
            <v>4000</v>
          </cell>
          <cell r="X105">
            <v>1200</v>
          </cell>
          <cell r="Y105">
            <v>16365</v>
          </cell>
          <cell r="Z105">
            <v>5000</v>
          </cell>
          <cell r="AA105">
            <v>1500</v>
          </cell>
          <cell r="AB105">
            <v>30485</v>
          </cell>
          <cell r="AC105">
            <v>7700</v>
          </cell>
          <cell r="AD105">
            <v>2300</v>
          </cell>
        </row>
        <row r="106">
          <cell r="A106">
            <v>1.93</v>
          </cell>
          <cell r="B106">
            <v>5000</v>
          </cell>
          <cell r="C106">
            <v>6250</v>
          </cell>
          <cell r="D106">
            <v>9625</v>
          </cell>
          <cell r="E106">
            <v>36400</v>
          </cell>
          <cell r="F106">
            <v>45500</v>
          </cell>
          <cell r="H106">
            <v>3300</v>
          </cell>
          <cell r="I106">
            <v>7970</v>
          </cell>
          <cell r="J106">
            <v>2100</v>
          </cell>
          <cell r="K106">
            <v>4100</v>
          </cell>
          <cell r="L106">
            <v>13195</v>
          </cell>
          <cell r="M106">
            <v>2700</v>
          </cell>
          <cell r="N106">
            <v>6400</v>
          </cell>
          <cell r="O106">
            <v>24750</v>
          </cell>
          <cell r="P106">
            <v>4150</v>
          </cell>
          <cell r="Q106">
            <v>1950</v>
          </cell>
          <cell r="R106">
            <v>2435</v>
          </cell>
          <cell r="S106">
            <v>3655</v>
          </cell>
          <cell r="T106">
            <v>4780</v>
          </cell>
          <cell r="U106">
            <v>6195</v>
          </cell>
          <cell r="V106">
            <v>10405</v>
          </cell>
          <cell r="W106">
            <v>4000</v>
          </cell>
          <cell r="X106">
            <v>1200</v>
          </cell>
          <cell r="Y106">
            <v>16510</v>
          </cell>
          <cell r="Z106">
            <v>5000</v>
          </cell>
          <cell r="AA106">
            <v>1500</v>
          </cell>
          <cell r="AB106">
            <v>30765</v>
          </cell>
          <cell r="AC106">
            <v>7700</v>
          </cell>
          <cell r="AD106">
            <v>2300</v>
          </cell>
        </row>
        <row r="107">
          <cell r="A107">
            <v>1.94</v>
          </cell>
          <cell r="B107">
            <v>5000</v>
          </cell>
          <cell r="C107">
            <v>6250</v>
          </cell>
          <cell r="D107">
            <v>9625</v>
          </cell>
          <cell r="E107">
            <v>36700</v>
          </cell>
          <cell r="F107">
            <v>45875</v>
          </cell>
          <cell r="H107">
            <v>3300</v>
          </cell>
          <cell r="I107">
            <v>8035</v>
          </cell>
          <cell r="J107">
            <v>2100</v>
          </cell>
          <cell r="K107">
            <v>4100</v>
          </cell>
          <cell r="L107">
            <v>13310</v>
          </cell>
          <cell r="M107">
            <v>2700</v>
          </cell>
          <cell r="N107">
            <v>6400</v>
          </cell>
          <cell r="O107">
            <v>24975</v>
          </cell>
          <cell r="P107">
            <v>4150</v>
          </cell>
          <cell r="Q107">
            <v>1950</v>
          </cell>
          <cell r="R107">
            <v>2435</v>
          </cell>
          <cell r="S107">
            <v>3655</v>
          </cell>
          <cell r="T107">
            <v>4810</v>
          </cell>
          <cell r="U107">
            <v>6235</v>
          </cell>
          <cell r="V107">
            <v>10490</v>
          </cell>
          <cell r="W107">
            <v>4000</v>
          </cell>
          <cell r="X107">
            <v>1200</v>
          </cell>
          <cell r="Y107">
            <v>16655</v>
          </cell>
          <cell r="Z107">
            <v>5000</v>
          </cell>
          <cell r="AA107">
            <v>1500</v>
          </cell>
          <cell r="AB107">
            <v>31045</v>
          </cell>
          <cell r="AC107">
            <v>7700</v>
          </cell>
          <cell r="AD107">
            <v>2300</v>
          </cell>
        </row>
        <row r="108">
          <cell r="A108">
            <v>1.95</v>
          </cell>
          <cell r="B108">
            <v>5000</v>
          </cell>
          <cell r="C108">
            <v>6250</v>
          </cell>
          <cell r="D108">
            <v>9625</v>
          </cell>
          <cell r="E108">
            <v>37000</v>
          </cell>
          <cell r="F108">
            <v>46250</v>
          </cell>
          <cell r="H108">
            <v>3300</v>
          </cell>
          <cell r="I108">
            <v>8100</v>
          </cell>
          <cell r="J108">
            <v>2100</v>
          </cell>
          <cell r="K108">
            <v>4100</v>
          </cell>
          <cell r="L108">
            <v>13425</v>
          </cell>
          <cell r="M108">
            <v>2700</v>
          </cell>
          <cell r="N108">
            <v>6400</v>
          </cell>
          <cell r="O108">
            <v>25200</v>
          </cell>
          <cell r="P108">
            <v>4150</v>
          </cell>
          <cell r="Q108">
            <v>1950</v>
          </cell>
          <cell r="R108">
            <v>2435</v>
          </cell>
          <cell r="S108">
            <v>3655</v>
          </cell>
          <cell r="T108">
            <v>4840</v>
          </cell>
          <cell r="U108">
            <v>6275</v>
          </cell>
          <cell r="V108">
            <v>10575</v>
          </cell>
          <cell r="W108">
            <v>4000</v>
          </cell>
          <cell r="X108">
            <v>1200</v>
          </cell>
          <cell r="Y108">
            <v>16800</v>
          </cell>
          <cell r="Z108">
            <v>5000</v>
          </cell>
          <cell r="AA108">
            <v>1500</v>
          </cell>
          <cell r="AB108">
            <v>31325</v>
          </cell>
          <cell r="AC108">
            <v>7700</v>
          </cell>
          <cell r="AD108">
            <v>2300</v>
          </cell>
        </row>
        <row r="109">
          <cell r="A109">
            <v>1.96</v>
          </cell>
          <cell r="B109">
            <v>5000</v>
          </cell>
          <cell r="C109">
            <v>6250</v>
          </cell>
          <cell r="D109">
            <v>9625</v>
          </cell>
          <cell r="E109">
            <v>37300</v>
          </cell>
          <cell r="F109">
            <v>46625</v>
          </cell>
          <cell r="H109">
            <v>3300</v>
          </cell>
          <cell r="I109">
            <v>8165</v>
          </cell>
          <cell r="J109">
            <v>2100</v>
          </cell>
          <cell r="K109">
            <v>4100</v>
          </cell>
          <cell r="L109">
            <v>13540</v>
          </cell>
          <cell r="M109">
            <v>2700</v>
          </cell>
          <cell r="N109">
            <v>6400</v>
          </cell>
          <cell r="O109">
            <v>25425</v>
          </cell>
          <cell r="P109">
            <v>4150</v>
          </cell>
          <cell r="Q109">
            <v>1950</v>
          </cell>
          <cell r="R109">
            <v>2435</v>
          </cell>
          <cell r="S109">
            <v>3655</v>
          </cell>
          <cell r="T109">
            <v>4870</v>
          </cell>
          <cell r="U109">
            <v>6315</v>
          </cell>
          <cell r="V109">
            <v>10660</v>
          </cell>
          <cell r="W109">
            <v>4000</v>
          </cell>
          <cell r="X109">
            <v>1200</v>
          </cell>
          <cell r="Y109">
            <v>16945</v>
          </cell>
          <cell r="Z109">
            <v>5000</v>
          </cell>
          <cell r="AA109">
            <v>1500</v>
          </cell>
          <cell r="AB109">
            <v>31605</v>
          </cell>
          <cell r="AC109">
            <v>7700</v>
          </cell>
          <cell r="AD109">
            <v>2300</v>
          </cell>
        </row>
        <row r="110">
          <cell r="A110">
            <v>1.97</v>
          </cell>
          <cell r="B110">
            <v>5000</v>
          </cell>
          <cell r="C110">
            <v>6250</v>
          </cell>
          <cell r="D110">
            <v>9625</v>
          </cell>
          <cell r="E110">
            <v>37600</v>
          </cell>
          <cell r="F110">
            <v>47000</v>
          </cell>
          <cell r="H110">
            <v>3300</v>
          </cell>
          <cell r="I110">
            <v>8230</v>
          </cell>
          <cell r="J110">
            <v>2100</v>
          </cell>
          <cell r="K110">
            <v>4100</v>
          </cell>
          <cell r="L110">
            <v>13655</v>
          </cell>
          <cell r="M110">
            <v>2700</v>
          </cell>
          <cell r="N110">
            <v>6400</v>
          </cell>
          <cell r="O110">
            <v>25650</v>
          </cell>
          <cell r="P110">
            <v>4150</v>
          </cell>
          <cell r="Q110">
            <v>1950</v>
          </cell>
          <cell r="R110">
            <v>2435</v>
          </cell>
          <cell r="S110">
            <v>3655</v>
          </cell>
          <cell r="T110">
            <v>4900</v>
          </cell>
          <cell r="U110">
            <v>6355</v>
          </cell>
          <cell r="V110">
            <v>10745</v>
          </cell>
          <cell r="W110">
            <v>4000</v>
          </cell>
          <cell r="X110">
            <v>1200</v>
          </cell>
          <cell r="Y110">
            <v>17090</v>
          </cell>
          <cell r="Z110">
            <v>5000</v>
          </cell>
          <cell r="AA110">
            <v>1500</v>
          </cell>
          <cell r="AB110">
            <v>31885</v>
          </cell>
          <cell r="AC110">
            <v>7700</v>
          </cell>
          <cell r="AD110">
            <v>2300</v>
          </cell>
        </row>
        <row r="111">
          <cell r="A111">
            <v>1.98</v>
          </cell>
          <cell r="B111">
            <v>5000</v>
          </cell>
          <cell r="C111">
            <v>6250</v>
          </cell>
          <cell r="D111">
            <v>9625</v>
          </cell>
          <cell r="E111">
            <v>37900</v>
          </cell>
          <cell r="F111">
            <v>47375</v>
          </cell>
          <cell r="H111">
            <v>3300</v>
          </cell>
          <cell r="I111">
            <v>8295</v>
          </cell>
          <cell r="J111">
            <v>2100</v>
          </cell>
          <cell r="K111">
            <v>4100</v>
          </cell>
          <cell r="L111">
            <v>13770</v>
          </cell>
          <cell r="M111">
            <v>2700</v>
          </cell>
          <cell r="N111">
            <v>6400</v>
          </cell>
          <cell r="O111">
            <v>25875</v>
          </cell>
          <cell r="P111">
            <v>4150</v>
          </cell>
          <cell r="Q111">
            <v>1950</v>
          </cell>
          <cell r="R111">
            <v>2435</v>
          </cell>
          <cell r="S111">
            <v>3655</v>
          </cell>
          <cell r="T111">
            <v>4930</v>
          </cell>
          <cell r="U111">
            <v>6395</v>
          </cell>
          <cell r="V111">
            <v>10830</v>
          </cell>
          <cell r="W111">
            <v>4000</v>
          </cell>
          <cell r="X111">
            <v>1200</v>
          </cell>
          <cell r="Y111">
            <v>17235</v>
          </cell>
          <cell r="Z111">
            <v>5000</v>
          </cell>
          <cell r="AA111">
            <v>1500</v>
          </cell>
          <cell r="AB111">
            <v>32165</v>
          </cell>
          <cell r="AC111">
            <v>7700</v>
          </cell>
          <cell r="AD111">
            <v>2300</v>
          </cell>
        </row>
        <row r="112">
          <cell r="A112">
            <v>1.99</v>
          </cell>
          <cell r="B112">
            <v>5000</v>
          </cell>
          <cell r="C112">
            <v>6250</v>
          </cell>
          <cell r="D112">
            <v>9625</v>
          </cell>
          <cell r="E112">
            <v>38200</v>
          </cell>
          <cell r="F112">
            <v>47750</v>
          </cell>
          <cell r="H112">
            <v>3300</v>
          </cell>
          <cell r="I112">
            <v>8360</v>
          </cell>
          <cell r="J112">
            <v>2100</v>
          </cell>
          <cell r="K112">
            <v>4100</v>
          </cell>
          <cell r="L112">
            <v>13885</v>
          </cell>
          <cell r="M112">
            <v>2700</v>
          </cell>
          <cell r="N112">
            <v>6400</v>
          </cell>
          <cell r="O112">
            <v>26100</v>
          </cell>
          <cell r="P112">
            <v>4150</v>
          </cell>
          <cell r="Q112">
            <v>1950</v>
          </cell>
          <cell r="R112">
            <v>2435</v>
          </cell>
          <cell r="S112">
            <v>3655</v>
          </cell>
          <cell r="T112">
            <v>4960</v>
          </cell>
          <cell r="U112">
            <v>6435</v>
          </cell>
          <cell r="V112">
            <v>10915</v>
          </cell>
          <cell r="W112">
            <v>4000</v>
          </cell>
          <cell r="X112">
            <v>1200</v>
          </cell>
          <cell r="Y112">
            <v>17380</v>
          </cell>
          <cell r="Z112">
            <v>5000</v>
          </cell>
          <cell r="AA112">
            <v>1500</v>
          </cell>
          <cell r="AB112">
            <v>32445</v>
          </cell>
          <cell r="AC112">
            <v>7700</v>
          </cell>
          <cell r="AD112">
            <v>2300</v>
          </cell>
        </row>
        <row r="113">
          <cell r="A113">
            <v>2</v>
          </cell>
          <cell r="B113">
            <v>5000</v>
          </cell>
          <cell r="C113">
            <v>6250</v>
          </cell>
          <cell r="D113">
            <v>9625</v>
          </cell>
          <cell r="E113">
            <v>38500</v>
          </cell>
          <cell r="F113">
            <v>48125</v>
          </cell>
          <cell r="H113">
            <v>3300</v>
          </cell>
          <cell r="I113">
            <v>8425</v>
          </cell>
          <cell r="J113">
            <v>2100</v>
          </cell>
          <cell r="K113">
            <v>4100</v>
          </cell>
          <cell r="L113">
            <v>14000</v>
          </cell>
          <cell r="M113">
            <v>2700</v>
          </cell>
          <cell r="N113">
            <v>6400</v>
          </cell>
          <cell r="O113">
            <v>26325</v>
          </cell>
          <cell r="P113">
            <v>4150</v>
          </cell>
          <cell r="Q113">
            <v>1950</v>
          </cell>
          <cell r="R113">
            <v>2435</v>
          </cell>
          <cell r="S113">
            <v>3655</v>
          </cell>
          <cell r="T113">
            <v>4990</v>
          </cell>
          <cell r="U113">
            <v>6475</v>
          </cell>
          <cell r="V113">
            <v>11000</v>
          </cell>
          <cell r="W113">
            <v>4000</v>
          </cell>
          <cell r="X113">
            <v>1200</v>
          </cell>
          <cell r="Y113">
            <v>17525</v>
          </cell>
          <cell r="Z113">
            <v>5000</v>
          </cell>
          <cell r="AA113">
            <v>1500</v>
          </cell>
          <cell r="AB113">
            <v>32725</v>
          </cell>
          <cell r="AC113">
            <v>7700</v>
          </cell>
          <cell r="AD113">
            <v>2300</v>
          </cell>
        </row>
        <row r="114">
          <cell r="A114">
            <v>2.0099999999999998</v>
          </cell>
          <cell r="B114">
            <v>5000</v>
          </cell>
          <cell r="C114">
            <v>6250</v>
          </cell>
          <cell r="D114">
            <v>9625</v>
          </cell>
          <cell r="E114">
            <v>38050</v>
          </cell>
          <cell r="H114">
            <v>3300</v>
          </cell>
          <cell r="I114">
            <v>8435</v>
          </cell>
          <cell r="J114">
            <v>2100</v>
          </cell>
          <cell r="K114">
            <v>4100</v>
          </cell>
          <cell r="M114">
            <v>2700</v>
          </cell>
          <cell r="N114">
            <v>6400</v>
          </cell>
          <cell r="O114">
            <v>26350</v>
          </cell>
          <cell r="P114">
            <v>4150</v>
          </cell>
          <cell r="Q114">
            <v>1950</v>
          </cell>
          <cell r="V114">
            <v>11015</v>
          </cell>
          <cell r="W114">
            <v>4000</v>
          </cell>
          <cell r="X114">
            <v>1200</v>
          </cell>
          <cell r="Y114">
            <v>17545</v>
          </cell>
          <cell r="Z114">
            <v>5000</v>
          </cell>
          <cell r="AA114">
            <v>1500</v>
          </cell>
          <cell r="AB114">
            <v>33005</v>
          </cell>
          <cell r="AC114">
            <v>7700</v>
          </cell>
          <cell r="AD114">
            <v>2300</v>
          </cell>
        </row>
        <row r="115">
          <cell r="A115">
            <v>2.02</v>
          </cell>
          <cell r="B115">
            <v>5000</v>
          </cell>
          <cell r="C115">
            <v>6250</v>
          </cell>
          <cell r="D115">
            <v>9625</v>
          </cell>
          <cell r="E115">
            <v>38100</v>
          </cell>
          <cell r="H115">
            <v>3300</v>
          </cell>
          <cell r="I115">
            <v>8445</v>
          </cell>
          <cell r="J115">
            <v>2100</v>
          </cell>
          <cell r="K115">
            <v>4100</v>
          </cell>
          <cell r="M115">
            <v>2700</v>
          </cell>
          <cell r="N115">
            <v>6400</v>
          </cell>
          <cell r="O115">
            <v>26375</v>
          </cell>
          <cell r="P115">
            <v>4150</v>
          </cell>
          <cell r="Q115">
            <v>1950</v>
          </cell>
          <cell r="V115">
            <v>11030</v>
          </cell>
          <cell r="W115">
            <v>4000</v>
          </cell>
          <cell r="X115">
            <v>1200</v>
          </cell>
          <cell r="Y115">
            <v>17565</v>
          </cell>
          <cell r="Z115">
            <v>5000</v>
          </cell>
          <cell r="AA115">
            <v>1500</v>
          </cell>
          <cell r="AB115">
            <v>33285</v>
          </cell>
          <cell r="AC115">
            <v>7700</v>
          </cell>
          <cell r="AD115">
            <v>2300</v>
          </cell>
        </row>
        <row r="116">
          <cell r="A116">
            <v>2.0299999999999998</v>
          </cell>
          <cell r="B116">
            <v>5000</v>
          </cell>
          <cell r="C116">
            <v>6250</v>
          </cell>
          <cell r="D116">
            <v>9625</v>
          </cell>
          <cell r="E116">
            <v>38150</v>
          </cell>
          <cell r="H116">
            <v>3300</v>
          </cell>
          <cell r="I116">
            <v>8455</v>
          </cell>
          <cell r="J116">
            <v>2100</v>
          </cell>
          <cell r="K116">
            <v>4100</v>
          </cell>
          <cell r="M116">
            <v>2700</v>
          </cell>
          <cell r="N116">
            <v>6400</v>
          </cell>
          <cell r="O116">
            <v>27000</v>
          </cell>
          <cell r="P116">
            <v>4150</v>
          </cell>
          <cell r="Q116">
            <v>1950</v>
          </cell>
          <cell r="V116">
            <v>11045</v>
          </cell>
          <cell r="W116">
            <v>4000</v>
          </cell>
          <cell r="X116">
            <v>1200</v>
          </cell>
          <cell r="Y116">
            <v>17585</v>
          </cell>
          <cell r="Z116">
            <v>5000</v>
          </cell>
          <cell r="AA116">
            <v>1500</v>
          </cell>
          <cell r="AB116">
            <v>33565</v>
          </cell>
          <cell r="AC116">
            <v>7700</v>
          </cell>
          <cell r="AD116">
            <v>2300</v>
          </cell>
        </row>
        <row r="117">
          <cell r="A117">
            <v>2.04</v>
          </cell>
          <cell r="B117">
            <v>5000</v>
          </cell>
          <cell r="C117">
            <v>6250</v>
          </cell>
          <cell r="D117">
            <v>9625</v>
          </cell>
          <cell r="E117">
            <v>38200</v>
          </cell>
          <cell r="H117">
            <v>3300</v>
          </cell>
          <cell r="I117">
            <v>8465</v>
          </cell>
          <cell r="J117">
            <v>2100</v>
          </cell>
          <cell r="K117">
            <v>4100</v>
          </cell>
          <cell r="M117">
            <v>2700</v>
          </cell>
          <cell r="N117">
            <v>6400</v>
          </cell>
          <cell r="O117">
            <v>27225</v>
          </cell>
          <cell r="P117">
            <v>4150</v>
          </cell>
          <cell r="Q117">
            <v>1950</v>
          </cell>
          <cell r="V117">
            <v>11060</v>
          </cell>
          <cell r="W117">
            <v>4000</v>
          </cell>
          <cell r="X117">
            <v>1200</v>
          </cell>
          <cell r="Y117">
            <v>17605</v>
          </cell>
          <cell r="Z117">
            <v>5000</v>
          </cell>
          <cell r="AA117">
            <v>1500</v>
          </cell>
          <cell r="AB117">
            <v>33845</v>
          </cell>
          <cell r="AC117">
            <v>7700</v>
          </cell>
          <cell r="AD117">
            <v>2300</v>
          </cell>
        </row>
        <row r="118">
          <cell r="A118">
            <v>2.0499999999999998</v>
          </cell>
          <cell r="B118">
            <v>5000</v>
          </cell>
          <cell r="C118">
            <v>6250</v>
          </cell>
          <cell r="D118">
            <v>9625</v>
          </cell>
          <cell r="E118">
            <v>38250</v>
          </cell>
          <cell r="H118">
            <v>3300</v>
          </cell>
          <cell r="I118">
            <v>8475</v>
          </cell>
          <cell r="J118">
            <v>2100</v>
          </cell>
          <cell r="K118">
            <v>4100</v>
          </cell>
          <cell r="M118">
            <v>2700</v>
          </cell>
          <cell r="N118">
            <v>6400</v>
          </cell>
          <cell r="O118">
            <v>27550</v>
          </cell>
          <cell r="P118">
            <v>4150</v>
          </cell>
          <cell r="Q118">
            <v>1950</v>
          </cell>
          <cell r="V118">
            <v>11075</v>
          </cell>
          <cell r="W118">
            <v>4000</v>
          </cell>
          <cell r="X118">
            <v>1200</v>
          </cell>
          <cell r="Y118">
            <v>17625</v>
          </cell>
          <cell r="Z118">
            <v>5000</v>
          </cell>
          <cell r="AA118">
            <v>1500</v>
          </cell>
          <cell r="AB118">
            <v>34125</v>
          </cell>
          <cell r="AC118">
            <v>7700</v>
          </cell>
          <cell r="AD118">
            <v>2300</v>
          </cell>
        </row>
        <row r="119">
          <cell r="A119">
            <v>2.06</v>
          </cell>
          <cell r="B119">
            <v>5000</v>
          </cell>
          <cell r="C119">
            <v>6250</v>
          </cell>
          <cell r="D119">
            <v>9625</v>
          </cell>
          <cell r="E119">
            <v>38300</v>
          </cell>
          <cell r="H119">
            <v>3300</v>
          </cell>
          <cell r="I119">
            <v>8485</v>
          </cell>
          <cell r="J119">
            <v>2100</v>
          </cell>
          <cell r="K119">
            <v>4100</v>
          </cell>
          <cell r="M119">
            <v>2700</v>
          </cell>
          <cell r="N119">
            <v>6400</v>
          </cell>
          <cell r="O119">
            <v>27875</v>
          </cell>
          <cell r="P119">
            <v>4150</v>
          </cell>
          <cell r="Q119">
            <v>1950</v>
          </cell>
          <cell r="V119">
            <v>11090</v>
          </cell>
          <cell r="W119">
            <v>4000</v>
          </cell>
          <cell r="X119">
            <v>1200</v>
          </cell>
          <cell r="Y119">
            <v>17645</v>
          </cell>
          <cell r="Z119">
            <v>5000</v>
          </cell>
          <cell r="AA119">
            <v>1500</v>
          </cell>
          <cell r="AB119">
            <v>34405</v>
          </cell>
          <cell r="AC119">
            <v>7700</v>
          </cell>
          <cell r="AD119">
            <v>2300</v>
          </cell>
        </row>
        <row r="120">
          <cell r="A120">
            <v>2.0699999999999998</v>
          </cell>
          <cell r="B120">
            <v>5000</v>
          </cell>
          <cell r="C120">
            <v>6250</v>
          </cell>
          <cell r="D120">
            <v>9625</v>
          </cell>
          <cell r="E120">
            <v>38350</v>
          </cell>
          <cell r="H120">
            <v>3300</v>
          </cell>
          <cell r="I120">
            <v>8495</v>
          </cell>
          <cell r="J120">
            <v>2100</v>
          </cell>
          <cell r="K120">
            <v>4100</v>
          </cell>
          <cell r="M120">
            <v>2700</v>
          </cell>
          <cell r="N120">
            <v>6400</v>
          </cell>
          <cell r="O120">
            <v>28200</v>
          </cell>
          <cell r="P120">
            <v>4150</v>
          </cell>
          <cell r="Q120">
            <v>1950</v>
          </cell>
          <cell r="V120">
            <v>11105</v>
          </cell>
          <cell r="W120">
            <v>4000</v>
          </cell>
          <cell r="X120">
            <v>1200</v>
          </cell>
          <cell r="Y120">
            <v>17665</v>
          </cell>
          <cell r="Z120">
            <v>5000</v>
          </cell>
          <cell r="AA120">
            <v>1500</v>
          </cell>
          <cell r="AB120">
            <v>34685</v>
          </cell>
          <cell r="AC120">
            <v>7700</v>
          </cell>
          <cell r="AD120">
            <v>2300</v>
          </cell>
        </row>
        <row r="121">
          <cell r="A121">
            <v>2.08</v>
          </cell>
          <cell r="B121">
            <v>5000</v>
          </cell>
          <cell r="C121">
            <v>6250</v>
          </cell>
          <cell r="D121">
            <v>9625</v>
          </cell>
          <cell r="E121">
            <v>38400</v>
          </cell>
          <cell r="H121">
            <v>3300</v>
          </cell>
          <cell r="I121">
            <v>8505</v>
          </cell>
          <cell r="J121">
            <v>2100</v>
          </cell>
          <cell r="K121">
            <v>4100</v>
          </cell>
          <cell r="M121">
            <v>2700</v>
          </cell>
          <cell r="N121">
            <v>6400</v>
          </cell>
          <cell r="O121">
            <v>28525</v>
          </cell>
          <cell r="P121">
            <v>4150</v>
          </cell>
          <cell r="Q121">
            <v>1950</v>
          </cell>
          <cell r="V121">
            <v>11120</v>
          </cell>
          <cell r="W121">
            <v>4000</v>
          </cell>
          <cell r="X121">
            <v>1200</v>
          </cell>
          <cell r="Y121">
            <v>17685</v>
          </cell>
          <cell r="Z121">
            <v>5000</v>
          </cell>
          <cell r="AA121">
            <v>1500</v>
          </cell>
          <cell r="AB121">
            <v>34965</v>
          </cell>
          <cell r="AC121">
            <v>7700</v>
          </cell>
          <cell r="AD121">
            <v>2300</v>
          </cell>
        </row>
        <row r="122">
          <cell r="A122">
            <v>2.09</v>
          </cell>
          <cell r="B122">
            <v>5000</v>
          </cell>
          <cell r="C122">
            <v>6250</v>
          </cell>
          <cell r="D122">
            <v>9625</v>
          </cell>
          <cell r="E122">
            <v>38450</v>
          </cell>
          <cell r="H122">
            <v>3300</v>
          </cell>
          <cell r="I122">
            <v>8515</v>
          </cell>
          <cell r="J122">
            <v>2100</v>
          </cell>
          <cell r="K122">
            <v>4100</v>
          </cell>
          <cell r="M122">
            <v>2700</v>
          </cell>
          <cell r="N122">
            <v>6400</v>
          </cell>
          <cell r="O122">
            <v>28850</v>
          </cell>
          <cell r="P122">
            <v>4150</v>
          </cell>
          <cell r="Q122">
            <v>1950</v>
          </cell>
          <cell r="V122">
            <v>11135</v>
          </cell>
          <cell r="W122">
            <v>4000</v>
          </cell>
          <cell r="X122">
            <v>1200</v>
          </cell>
          <cell r="Y122">
            <v>17705</v>
          </cell>
          <cell r="Z122">
            <v>5000</v>
          </cell>
          <cell r="AA122">
            <v>1500</v>
          </cell>
          <cell r="AB122">
            <v>35245</v>
          </cell>
          <cell r="AC122">
            <v>7700</v>
          </cell>
          <cell r="AD122">
            <v>2300</v>
          </cell>
        </row>
        <row r="123">
          <cell r="A123">
            <v>2.1</v>
          </cell>
          <cell r="B123">
            <v>5000</v>
          </cell>
          <cell r="C123">
            <v>6250</v>
          </cell>
          <cell r="D123">
            <v>9625</v>
          </cell>
          <cell r="E123">
            <v>38500</v>
          </cell>
          <cell r="H123">
            <v>3300</v>
          </cell>
          <cell r="I123">
            <v>8525</v>
          </cell>
          <cell r="J123">
            <v>2100</v>
          </cell>
          <cell r="K123">
            <v>4100</v>
          </cell>
          <cell r="M123">
            <v>2700</v>
          </cell>
          <cell r="N123">
            <v>6400</v>
          </cell>
          <cell r="O123">
            <v>29175</v>
          </cell>
          <cell r="P123">
            <v>4150</v>
          </cell>
          <cell r="Q123">
            <v>1950</v>
          </cell>
          <cell r="V123">
            <v>11150</v>
          </cell>
          <cell r="W123">
            <v>4000</v>
          </cell>
          <cell r="X123">
            <v>1200</v>
          </cell>
          <cell r="Y123">
            <v>17725</v>
          </cell>
          <cell r="Z123">
            <v>5000</v>
          </cell>
          <cell r="AA123">
            <v>1500</v>
          </cell>
          <cell r="AB123">
            <v>35525</v>
          </cell>
          <cell r="AC123">
            <v>7700</v>
          </cell>
          <cell r="AD123">
            <v>2300</v>
          </cell>
        </row>
        <row r="124">
          <cell r="A124">
            <v>2.11</v>
          </cell>
          <cell r="B124">
            <v>5000</v>
          </cell>
          <cell r="C124">
            <v>6250</v>
          </cell>
          <cell r="D124">
            <v>9625</v>
          </cell>
          <cell r="E124">
            <v>38550</v>
          </cell>
          <cell r="H124">
            <v>3300</v>
          </cell>
          <cell r="I124">
            <v>8535</v>
          </cell>
          <cell r="J124">
            <v>2100</v>
          </cell>
          <cell r="K124">
            <v>4100</v>
          </cell>
          <cell r="M124">
            <v>2700</v>
          </cell>
          <cell r="N124">
            <v>6400</v>
          </cell>
          <cell r="O124">
            <v>29500</v>
          </cell>
          <cell r="P124">
            <v>4150</v>
          </cell>
          <cell r="Q124">
            <v>1950</v>
          </cell>
          <cell r="V124">
            <v>11165</v>
          </cell>
          <cell r="W124">
            <v>4000</v>
          </cell>
          <cell r="X124">
            <v>1200</v>
          </cell>
          <cell r="Y124">
            <v>17745</v>
          </cell>
          <cell r="Z124">
            <v>5000</v>
          </cell>
          <cell r="AA124">
            <v>1500</v>
          </cell>
          <cell r="AB124">
            <v>35805</v>
          </cell>
          <cell r="AC124">
            <v>7700</v>
          </cell>
          <cell r="AD124">
            <v>2300</v>
          </cell>
        </row>
        <row r="125">
          <cell r="A125">
            <v>2.12</v>
          </cell>
          <cell r="B125">
            <v>5000</v>
          </cell>
          <cell r="C125">
            <v>6250</v>
          </cell>
          <cell r="D125">
            <v>9625</v>
          </cell>
          <cell r="E125">
            <v>38600</v>
          </cell>
          <cell r="H125">
            <v>3300</v>
          </cell>
          <cell r="I125">
            <v>8545</v>
          </cell>
          <cell r="J125">
            <v>2100</v>
          </cell>
          <cell r="K125">
            <v>4100</v>
          </cell>
          <cell r="M125">
            <v>2700</v>
          </cell>
          <cell r="N125">
            <v>6400</v>
          </cell>
          <cell r="O125">
            <v>29825</v>
          </cell>
          <cell r="P125">
            <v>4150</v>
          </cell>
          <cell r="Q125">
            <v>1950</v>
          </cell>
          <cell r="V125">
            <v>11180</v>
          </cell>
          <cell r="W125">
            <v>4000</v>
          </cell>
          <cell r="X125">
            <v>1200</v>
          </cell>
          <cell r="Y125">
            <v>17765</v>
          </cell>
          <cell r="Z125">
            <v>5000</v>
          </cell>
          <cell r="AA125">
            <v>1500</v>
          </cell>
          <cell r="AB125">
            <v>36085</v>
          </cell>
          <cell r="AC125">
            <v>7700</v>
          </cell>
          <cell r="AD125">
            <v>2300</v>
          </cell>
        </row>
        <row r="126">
          <cell r="A126">
            <v>2.13</v>
          </cell>
          <cell r="B126">
            <v>5000</v>
          </cell>
          <cell r="C126">
            <v>6250</v>
          </cell>
          <cell r="D126">
            <v>9625</v>
          </cell>
          <cell r="E126">
            <v>38650</v>
          </cell>
          <cell r="H126">
            <v>3300</v>
          </cell>
          <cell r="I126">
            <v>8555</v>
          </cell>
          <cell r="J126">
            <v>2100</v>
          </cell>
          <cell r="K126">
            <v>4100</v>
          </cell>
          <cell r="M126">
            <v>2700</v>
          </cell>
          <cell r="N126">
            <v>6400</v>
          </cell>
          <cell r="O126">
            <v>30150</v>
          </cell>
          <cell r="P126">
            <v>4150</v>
          </cell>
          <cell r="Q126">
            <v>1950</v>
          </cell>
          <cell r="V126">
            <v>11195</v>
          </cell>
          <cell r="W126">
            <v>4000</v>
          </cell>
          <cell r="X126">
            <v>1200</v>
          </cell>
          <cell r="Y126">
            <v>17785</v>
          </cell>
          <cell r="Z126">
            <v>5000</v>
          </cell>
          <cell r="AA126">
            <v>1500</v>
          </cell>
          <cell r="AB126">
            <v>36365</v>
          </cell>
          <cell r="AC126">
            <v>7700</v>
          </cell>
          <cell r="AD126">
            <v>2300</v>
          </cell>
        </row>
        <row r="127">
          <cell r="A127">
            <v>2.14</v>
          </cell>
          <cell r="B127">
            <v>5000</v>
          </cell>
          <cell r="C127">
            <v>6250</v>
          </cell>
          <cell r="D127">
            <v>9625</v>
          </cell>
          <cell r="E127">
            <v>38700</v>
          </cell>
          <cell r="H127">
            <v>3300</v>
          </cell>
          <cell r="I127">
            <v>8565</v>
          </cell>
          <cell r="J127">
            <v>2100</v>
          </cell>
          <cell r="K127">
            <v>4100</v>
          </cell>
          <cell r="M127">
            <v>2700</v>
          </cell>
          <cell r="N127">
            <v>6400</v>
          </cell>
          <cell r="O127">
            <v>30475</v>
          </cell>
          <cell r="P127">
            <v>4150</v>
          </cell>
          <cell r="Q127">
            <v>1950</v>
          </cell>
          <cell r="V127">
            <v>11210</v>
          </cell>
          <cell r="W127">
            <v>4000</v>
          </cell>
          <cell r="X127">
            <v>1200</v>
          </cell>
          <cell r="Y127">
            <v>17805</v>
          </cell>
          <cell r="Z127">
            <v>5000</v>
          </cell>
          <cell r="AA127">
            <v>1500</v>
          </cell>
          <cell r="AB127">
            <v>36645</v>
          </cell>
          <cell r="AC127">
            <v>7700</v>
          </cell>
          <cell r="AD127">
            <v>2300</v>
          </cell>
        </row>
        <row r="128">
          <cell r="A128">
            <v>2.15</v>
          </cell>
          <cell r="B128">
            <v>5000</v>
          </cell>
          <cell r="C128">
            <v>6250</v>
          </cell>
          <cell r="D128">
            <v>9625</v>
          </cell>
          <cell r="E128">
            <v>38750</v>
          </cell>
          <cell r="H128">
            <v>3300</v>
          </cell>
          <cell r="I128">
            <v>8575</v>
          </cell>
          <cell r="J128">
            <v>2100</v>
          </cell>
          <cell r="K128">
            <v>4100</v>
          </cell>
          <cell r="M128">
            <v>2700</v>
          </cell>
          <cell r="N128">
            <v>6400</v>
          </cell>
          <cell r="O128">
            <v>30800</v>
          </cell>
          <cell r="P128">
            <v>4150</v>
          </cell>
          <cell r="Q128">
            <v>1950</v>
          </cell>
          <cell r="V128">
            <v>11225</v>
          </cell>
          <cell r="W128">
            <v>4000</v>
          </cell>
          <cell r="X128">
            <v>1200</v>
          </cell>
          <cell r="Y128">
            <v>17825</v>
          </cell>
          <cell r="Z128">
            <v>5000</v>
          </cell>
          <cell r="AA128">
            <v>1500</v>
          </cell>
          <cell r="AB128">
            <v>36925</v>
          </cell>
          <cell r="AC128">
            <v>7700</v>
          </cell>
          <cell r="AD128">
            <v>2300</v>
          </cell>
        </row>
        <row r="129">
          <cell r="A129">
            <v>2.16</v>
          </cell>
          <cell r="B129">
            <v>5000</v>
          </cell>
          <cell r="C129">
            <v>6250</v>
          </cell>
          <cell r="D129">
            <v>9625</v>
          </cell>
          <cell r="E129">
            <v>38800</v>
          </cell>
          <cell r="H129">
            <v>3300</v>
          </cell>
          <cell r="I129">
            <v>8585</v>
          </cell>
          <cell r="J129">
            <v>2100</v>
          </cell>
          <cell r="K129">
            <v>4100</v>
          </cell>
          <cell r="M129">
            <v>2700</v>
          </cell>
          <cell r="N129">
            <v>6400</v>
          </cell>
          <cell r="O129">
            <v>31125</v>
          </cell>
          <cell r="P129">
            <v>4150</v>
          </cell>
          <cell r="Q129">
            <v>1950</v>
          </cell>
          <cell r="V129">
            <v>11240</v>
          </cell>
          <cell r="W129">
            <v>4000</v>
          </cell>
          <cell r="X129">
            <v>1200</v>
          </cell>
          <cell r="Y129">
            <v>17845</v>
          </cell>
          <cell r="Z129">
            <v>5000</v>
          </cell>
          <cell r="AA129">
            <v>1500</v>
          </cell>
          <cell r="AB129">
            <v>37205</v>
          </cell>
          <cell r="AC129">
            <v>7700</v>
          </cell>
          <cell r="AD129">
            <v>2300</v>
          </cell>
        </row>
        <row r="130">
          <cell r="A130">
            <v>2.17</v>
          </cell>
          <cell r="B130">
            <v>5000</v>
          </cell>
          <cell r="C130">
            <v>6250</v>
          </cell>
          <cell r="D130">
            <v>9625</v>
          </cell>
          <cell r="E130">
            <v>38850</v>
          </cell>
          <cell r="H130">
            <v>3300</v>
          </cell>
          <cell r="I130">
            <v>8595</v>
          </cell>
          <cell r="J130">
            <v>2100</v>
          </cell>
          <cell r="K130">
            <v>4100</v>
          </cell>
          <cell r="M130">
            <v>2700</v>
          </cell>
          <cell r="N130">
            <v>6400</v>
          </cell>
          <cell r="O130">
            <v>31450</v>
          </cell>
          <cell r="P130">
            <v>4150</v>
          </cell>
          <cell r="Q130">
            <v>1950</v>
          </cell>
          <cell r="V130">
            <v>11255</v>
          </cell>
          <cell r="W130">
            <v>4000</v>
          </cell>
          <cell r="X130">
            <v>1200</v>
          </cell>
          <cell r="Y130">
            <v>17865</v>
          </cell>
          <cell r="Z130">
            <v>5000</v>
          </cell>
          <cell r="AA130">
            <v>1500</v>
          </cell>
          <cell r="AB130">
            <v>37485</v>
          </cell>
          <cell r="AC130">
            <v>7700</v>
          </cell>
          <cell r="AD130">
            <v>2300</v>
          </cell>
        </row>
        <row r="131">
          <cell r="A131">
            <v>2.1800000000000002</v>
          </cell>
          <cell r="B131">
            <v>5000</v>
          </cell>
          <cell r="C131">
            <v>6250</v>
          </cell>
          <cell r="D131">
            <v>9625</v>
          </cell>
          <cell r="E131">
            <v>38900</v>
          </cell>
          <cell r="H131">
            <v>3300</v>
          </cell>
          <cell r="I131">
            <v>8605</v>
          </cell>
          <cell r="J131">
            <v>2100</v>
          </cell>
          <cell r="K131">
            <v>4100</v>
          </cell>
          <cell r="M131">
            <v>2700</v>
          </cell>
          <cell r="N131">
            <v>6400</v>
          </cell>
          <cell r="O131">
            <v>31775</v>
          </cell>
          <cell r="P131">
            <v>4150</v>
          </cell>
          <cell r="Q131">
            <v>1950</v>
          </cell>
          <cell r="V131">
            <v>11270</v>
          </cell>
          <cell r="W131">
            <v>4000</v>
          </cell>
          <cell r="X131">
            <v>1200</v>
          </cell>
          <cell r="Y131">
            <v>17885</v>
          </cell>
          <cell r="Z131">
            <v>5000</v>
          </cell>
          <cell r="AA131">
            <v>1500</v>
          </cell>
          <cell r="AB131">
            <v>37765</v>
          </cell>
          <cell r="AC131">
            <v>7700</v>
          </cell>
          <cell r="AD131">
            <v>2300</v>
          </cell>
        </row>
        <row r="132">
          <cell r="A132">
            <v>2.19</v>
          </cell>
          <cell r="B132">
            <v>5000</v>
          </cell>
          <cell r="C132">
            <v>6250</v>
          </cell>
          <cell r="D132">
            <v>9625</v>
          </cell>
          <cell r="E132">
            <v>38950</v>
          </cell>
          <cell r="H132">
            <v>3300</v>
          </cell>
          <cell r="I132">
            <v>8615</v>
          </cell>
          <cell r="J132">
            <v>2100</v>
          </cell>
          <cell r="K132">
            <v>4100</v>
          </cell>
          <cell r="M132">
            <v>2700</v>
          </cell>
          <cell r="N132">
            <v>6400</v>
          </cell>
          <cell r="O132">
            <v>32100</v>
          </cell>
          <cell r="P132">
            <v>4150</v>
          </cell>
          <cell r="Q132">
            <v>1950</v>
          </cell>
          <cell r="V132">
            <v>11285</v>
          </cell>
          <cell r="W132">
            <v>4000</v>
          </cell>
          <cell r="X132">
            <v>1200</v>
          </cell>
          <cell r="Y132">
            <v>17905</v>
          </cell>
          <cell r="Z132">
            <v>5000</v>
          </cell>
          <cell r="AA132">
            <v>1500</v>
          </cell>
          <cell r="AB132">
            <v>38045</v>
          </cell>
          <cell r="AC132">
            <v>7700</v>
          </cell>
          <cell r="AD132">
            <v>2300</v>
          </cell>
        </row>
        <row r="133">
          <cell r="A133">
            <v>2.2000000000000002</v>
          </cell>
          <cell r="B133">
            <v>5000</v>
          </cell>
          <cell r="C133">
            <v>6250</v>
          </cell>
          <cell r="D133">
            <v>9625</v>
          </cell>
          <cell r="E133">
            <v>39000</v>
          </cell>
          <cell r="H133">
            <v>3300</v>
          </cell>
          <cell r="I133">
            <v>8625</v>
          </cell>
          <cell r="J133">
            <v>2100</v>
          </cell>
          <cell r="K133">
            <v>4100</v>
          </cell>
          <cell r="M133">
            <v>2700</v>
          </cell>
          <cell r="N133">
            <v>6400</v>
          </cell>
          <cell r="O133">
            <v>32425</v>
          </cell>
          <cell r="P133">
            <v>4150</v>
          </cell>
          <cell r="Q133">
            <v>1950</v>
          </cell>
          <cell r="V133">
            <v>11300</v>
          </cell>
          <cell r="W133">
            <v>4000</v>
          </cell>
          <cell r="X133">
            <v>1200</v>
          </cell>
          <cell r="Y133">
            <v>17925</v>
          </cell>
          <cell r="Z133">
            <v>5000</v>
          </cell>
          <cell r="AA133">
            <v>1500</v>
          </cell>
          <cell r="AB133">
            <v>38325</v>
          </cell>
          <cell r="AC133">
            <v>7700</v>
          </cell>
          <cell r="AD133">
            <v>2300</v>
          </cell>
        </row>
        <row r="134">
          <cell r="A134">
            <v>2.21</v>
          </cell>
          <cell r="B134">
            <v>5000</v>
          </cell>
          <cell r="C134">
            <v>6250</v>
          </cell>
          <cell r="D134">
            <v>9625</v>
          </cell>
          <cell r="E134">
            <v>39050</v>
          </cell>
          <cell r="H134">
            <v>3300</v>
          </cell>
          <cell r="I134">
            <v>8635</v>
          </cell>
          <cell r="J134">
            <v>2100</v>
          </cell>
          <cell r="K134">
            <v>4100</v>
          </cell>
          <cell r="M134">
            <v>2700</v>
          </cell>
          <cell r="N134">
            <v>6400</v>
          </cell>
          <cell r="O134">
            <v>32750</v>
          </cell>
          <cell r="P134">
            <v>4150</v>
          </cell>
          <cell r="Q134">
            <v>1950</v>
          </cell>
          <cell r="V134">
            <v>11315</v>
          </cell>
          <cell r="W134">
            <v>4000</v>
          </cell>
          <cell r="X134">
            <v>1200</v>
          </cell>
          <cell r="Y134">
            <v>17945</v>
          </cell>
          <cell r="Z134">
            <v>5000</v>
          </cell>
          <cell r="AA134">
            <v>1500</v>
          </cell>
          <cell r="AB134">
            <v>38605</v>
          </cell>
          <cell r="AC134">
            <v>7700</v>
          </cell>
          <cell r="AD134">
            <v>2300</v>
          </cell>
        </row>
        <row r="135">
          <cell r="A135">
            <v>2.2200000000000002</v>
          </cell>
          <cell r="B135">
            <v>5000</v>
          </cell>
          <cell r="C135">
            <v>6250</v>
          </cell>
          <cell r="D135">
            <v>9625</v>
          </cell>
          <cell r="E135">
            <v>39100</v>
          </cell>
          <cell r="H135">
            <v>3300</v>
          </cell>
          <cell r="I135">
            <v>8645</v>
          </cell>
          <cell r="J135">
            <v>2100</v>
          </cell>
          <cell r="K135">
            <v>4100</v>
          </cell>
          <cell r="M135">
            <v>2700</v>
          </cell>
          <cell r="N135">
            <v>6400</v>
          </cell>
          <cell r="O135">
            <v>33075</v>
          </cell>
          <cell r="P135">
            <v>4150</v>
          </cell>
          <cell r="Q135">
            <v>1950</v>
          </cell>
          <cell r="V135">
            <v>11330</v>
          </cell>
          <cell r="W135">
            <v>4000</v>
          </cell>
          <cell r="X135">
            <v>1200</v>
          </cell>
          <cell r="Y135">
            <v>17965</v>
          </cell>
          <cell r="Z135">
            <v>5000</v>
          </cell>
          <cell r="AA135">
            <v>1500</v>
          </cell>
          <cell r="AB135">
            <v>38885</v>
          </cell>
          <cell r="AC135">
            <v>7700</v>
          </cell>
          <cell r="AD135">
            <v>2300</v>
          </cell>
        </row>
        <row r="136">
          <cell r="A136">
            <v>2.23</v>
          </cell>
          <cell r="B136">
            <v>5000</v>
          </cell>
          <cell r="C136">
            <v>6250</v>
          </cell>
          <cell r="D136">
            <v>9625</v>
          </cell>
          <cell r="E136">
            <v>39150</v>
          </cell>
          <cell r="H136">
            <v>3300</v>
          </cell>
          <cell r="I136">
            <v>8655</v>
          </cell>
          <cell r="J136">
            <v>2100</v>
          </cell>
          <cell r="K136">
            <v>4100</v>
          </cell>
          <cell r="M136">
            <v>2700</v>
          </cell>
          <cell r="N136">
            <v>6400</v>
          </cell>
          <cell r="O136">
            <v>33400</v>
          </cell>
          <cell r="P136">
            <v>4150</v>
          </cell>
          <cell r="Q136">
            <v>1950</v>
          </cell>
          <cell r="V136">
            <v>11345</v>
          </cell>
          <cell r="W136">
            <v>4000</v>
          </cell>
          <cell r="X136">
            <v>1200</v>
          </cell>
          <cell r="Y136">
            <v>17985</v>
          </cell>
          <cell r="Z136">
            <v>5000</v>
          </cell>
          <cell r="AA136">
            <v>1500</v>
          </cell>
          <cell r="AB136">
            <v>39165</v>
          </cell>
          <cell r="AC136">
            <v>7700</v>
          </cell>
          <cell r="AD136">
            <v>2300</v>
          </cell>
        </row>
        <row r="137">
          <cell r="A137">
            <v>2.2400000000000002</v>
          </cell>
          <cell r="B137">
            <v>5000</v>
          </cell>
          <cell r="C137">
            <v>6250</v>
          </cell>
          <cell r="D137">
            <v>9625</v>
          </cell>
          <cell r="E137">
            <v>39200</v>
          </cell>
          <cell r="H137">
            <v>3300</v>
          </cell>
          <cell r="I137">
            <v>8665</v>
          </cell>
          <cell r="J137">
            <v>2100</v>
          </cell>
          <cell r="K137">
            <v>4100</v>
          </cell>
          <cell r="M137">
            <v>2700</v>
          </cell>
          <cell r="N137">
            <v>6400</v>
          </cell>
          <cell r="O137">
            <v>33725</v>
          </cell>
          <cell r="P137">
            <v>4150</v>
          </cell>
          <cell r="Q137">
            <v>1950</v>
          </cell>
          <cell r="V137">
            <v>11360</v>
          </cell>
          <cell r="W137">
            <v>4000</v>
          </cell>
          <cell r="X137">
            <v>1200</v>
          </cell>
          <cell r="Y137">
            <v>18005</v>
          </cell>
          <cell r="Z137">
            <v>5000</v>
          </cell>
          <cell r="AA137">
            <v>1500</v>
          </cell>
          <cell r="AB137">
            <v>39445</v>
          </cell>
          <cell r="AC137">
            <v>7700</v>
          </cell>
          <cell r="AD137">
            <v>2300</v>
          </cell>
        </row>
        <row r="138">
          <cell r="A138">
            <v>2.25</v>
          </cell>
          <cell r="B138">
            <v>5000</v>
          </cell>
          <cell r="C138">
            <v>6250</v>
          </cell>
          <cell r="D138">
            <v>9625</v>
          </cell>
          <cell r="E138">
            <v>39250</v>
          </cell>
          <cell r="H138">
            <v>3300</v>
          </cell>
          <cell r="I138">
            <v>8675</v>
          </cell>
          <cell r="J138">
            <v>2100</v>
          </cell>
          <cell r="K138">
            <v>4100</v>
          </cell>
          <cell r="M138">
            <v>2700</v>
          </cell>
          <cell r="N138">
            <v>6400</v>
          </cell>
          <cell r="O138">
            <v>34050</v>
          </cell>
          <cell r="P138">
            <v>4150</v>
          </cell>
          <cell r="Q138">
            <v>1950</v>
          </cell>
          <cell r="V138">
            <v>11375</v>
          </cell>
          <cell r="W138">
            <v>4000</v>
          </cell>
          <cell r="X138">
            <v>1200</v>
          </cell>
          <cell r="Y138">
            <v>18025</v>
          </cell>
          <cell r="Z138">
            <v>5000</v>
          </cell>
          <cell r="AA138">
            <v>1500</v>
          </cell>
          <cell r="AB138">
            <v>39725</v>
          </cell>
          <cell r="AC138">
            <v>7700</v>
          </cell>
          <cell r="AD138">
            <v>2300</v>
          </cell>
        </row>
        <row r="139">
          <cell r="A139">
            <v>2.2599999999999998</v>
          </cell>
          <cell r="B139">
            <v>5000</v>
          </cell>
          <cell r="C139">
            <v>6250</v>
          </cell>
          <cell r="D139">
            <v>9625</v>
          </cell>
          <cell r="E139">
            <v>39300</v>
          </cell>
          <cell r="H139">
            <v>3300</v>
          </cell>
          <cell r="I139">
            <v>8685</v>
          </cell>
          <cell r="J139">
            <v>2100</v>
          </cell>
          <cell r="K139">
            <v>4100</v>
          </cell>
          <cell r="M139">
            <v>2700</v>
          </cell>
          <cell r="N139">
            <v>6400</v>
          </cell>
          <cell r="O139">
            <v>34375</v>
          </cell>
          <cell r="P139">
            <v>4150</v>
          </cell>
          <cell r="Q139">
            <v>1950</v>
          </cell>
          <cell r="V139">
            <v>11390</v>
          </cell>
          <cell r="W139">
            <v>4000</v>
          </cell>
          <cell r="X139">
            <v>1200</v>
          </cell>
          <cell r="Y139">
            <v>18045</v>
          </cell>
          <cell r="Z139">
            <v>5000</v>
          </cell>
          <cell r="AA139">
            <v>1500</v>
          </cell>
          <cell r="AB139">
            <v>40005</v>
          </cell>
          <cell r="AC139">
            <v>7700</v>
          </cell>
          <cell r="AD139">
            <v>2300</v>
          </cell>
        </row>
        <row r="140">
          <cell r="A140">
            <v>2.27</v>
          </cell>
          <cell r="B140">
            <v>5000</v>
          </cell>
          <cell r="C140">
            <v>6250</v>
          </cell>
          <cell r="D140">
            <v>9625</v>
          </cell>
          <cell r="E140">
            <v>39350</v>
          </cell>
          <cell r="H140">
            <v>3300</v>
          </cell>
          <cell r="I140">
            <v>8695</v>
          </cell>
          <cell r="J140">
            <v>2100</v>
          </cell>
          <cell r="K140">
            <v>4100</v>
          </cell>
          <cell r="M140">
            <v>2700</v>
          </cell>
          <cell r="N140">
            <v>6400</v>
          </cell>
          <cell r="O140">
            <v>34700</v>
          </cell>
          <cell r="P140">
            <v>4150</v>
          </cell>
          <cell r="Q140">
            <v>1950</v>
          </cell>
          <cell r="V140">
            <v>11405</v>
          </cell>
          <cell r="W140">
            <v>4000</v>
          </cell>
          <cell r="X140">
            <v>1200</v>
          </cell>
          <cell r="Y140">
            <v>18065</v>
          </cell>
          <cell r="Z140">
            <v>5000</v>
          </cell>
          <cell r="AA140">
            <v>1500</v>
          </cell>
          <cell r="AB140">
            <v>40285</v>
          </cell>
          <cell r="AC140">
            <v>7700</v>
          </cell>
          <cell r="AD140">
            <v>2300</v>
          </cell>
        </row>
        <row r="141">
          <cell r="A141">
            <v>2.2799999999999998</v>
          </cell>
          <cell r="B141">
            <v>5000</v>
          </cell>
          <cell r="C141">
            <v>6250</v>
          </cell>
          <cell r="D141">
            <v>9625</v>
          </cell>
          <cell r="E141">
            <v>39400</v>
          </cell>
          <cell r="H141">
            <v>3300</v>
          </cell>
          <cell r="I141">
            <v>8705</v>
          </cell>
          <cell r="J141">
            <v>2100</v>
          </cell>
          <cell r="K141">
            <v>4100</v>
          </cell>
          <cell r="M141">
            <v>2700</v>
          </cell>
          <cell r="N141">
            <v>6400</v>
          </cell>
          <cell r="O141">
            <v>35025</v>
          </cell>
          <cell r="P141">
            <v>4150</v>
          </cell>
          <cell r="Q141">
            <v>1950</v>
          </cell>
          <cell r="V141">
            <v>11420</v>
          </cell>
          <cell r="W141">
            <v>4000</v>
          </cell>
          <cell r="X141">
            <v>1200</v>
          </cell>
          <cell r="Y141">
            <v>18085</v>
          </cell>
          <cell r="Z141">
            <v>5000</v>
          </cell>
          <cell r="AA141">
            <v>1500</v>
          </cell>
          <cell r="AB141">
            <v>40565</v>
          </cell>
          <cell r="AC141">
            <v>7700</v>
          </cell>
          <cell r="AD141">
            <v>2300</v>
          </cell>
        </row>
        <row r="142">
          <cell r="A142">
            <v>2.29</v>
          </cell>
          <cell r="B142">
            <v>5000</v>
          </cell>
          <cell r="C142">
            <v>6250</v>
          </cell>
          <cell r="D142">
            <v>9625</v>
          </cell>
          <cell r="E142">
            <v>39450</v>
          </cell>
          <cell r="H142">
            <v>3300</v>
          </cell>
          <cell r="I142">
            <v>8715</v>
          </cell>
          <cell r="J142">
            <v>2100</v>
          </cell>
          <cell r="K142">
            <v>4100</v>
          </cell>
          <cell r="M142">
            <v>2700</v>
          </cell>
          <cell r="N142">
            <v>6400</v>
          </cell>
          <cell r="O142">
            <v>35350</v>
          </cell>
          <cell r="P142">
            <v>4150</v>
          </cell>
          <cell r="Q142">
            <v>1950</v>
          </cell>
          <cell r="V142">
            <v>11435</v>
          </cell>
          <cell r="W142">
            <v>4000</v>
          </cell>
          <cell r="X142">
            <v>1200</v>
          </cell>
          <cell r="Y142">
            <v>18105</v>
          </cell>
          <cell r="Z142">
            <v>5000</v>
          </cell>
          <cell r="AA142">
            <v>1500</v>
          </cell>
          <cell r="AB142">
            <v>40845</v>
          </cell>
          <cell r="AC142">
            <v>7700</v>
          </cell>
          <cell r="AD142">
            <v>2300</v>
          </cell>
        </row>
        <row r="143">
          <cell r="A143">
            <v>2.2999999999999998</v>
          </cell>
          <cell r="B143">
            <v>5000</v>
          </cell>
          <cell r="C143">
            <v>6250</v>
          </cell>
          <cell r="D143">
            <v>9625</v>
          </cell>
          <cell r="E143">
            <v>39500</v>
          </cell>
          <cell r="H143">
            <v>3300</v>
          </cell>
          <cell r="I143">
            <v>8725</v>
          </cell>
          <cell r="J143">
            <v>2100</v>
          </cell>
          <cell r="K143">
            <v>4100</v>
          </cell>
          <cell r="M143">
            <v>2700</v>
          </cell>
          <cell r="N143">
            <v>6400</v>
          </cell>
          <cell r="O143">
            <v>35675</v>
          </cell>
          <cell r="P143">
            <v>4150</v>
          </cell>
          <cell r="Q143">
            <v>1950</v>
          </cell>
          <cell r="V143">
            <v>11450</v>
          </cell>
          <cell r="W143">
            <v>4000</v>
          </cell>
          <cell r="X143">
            <v>1200</v>
          </cell>
          <cell r="Y143">
            <v>18125</v>
          </cell>
          <cell r="Z143">
            <v>5000</v>
          </cell>
          <cell r="AA143">
            <v>1500</v>
          </cell>
          <cell r="AB143">
            <v>41125</v>
          </cell>
          <cell r="AC143">
            <v>7700</v>
          </cell>
          <cell r="AD143">
            <v>2300</v>
          </cell>
        </row>
        <row r="144">
          <cell r="A144">
            <v>2.31</v>
          </cell>
          <cell r="B144">
            <v>5000</v>
          </cell>
          <cell r="C144">
            <v>6250</v>
          </cell>
          <cell r="D144">
            <v>9625</v>
          </cell>
          <cell r="E144">
            <v>39550</v>
          </cell>
          <cell r="H144">
            <v>3300</v>
          </cell>
          <cell r="I144">
            <v>8735</v>
          </cell>
          <cell r="J144">
            <v>2100</v>
          </cell>
          <cell r="K144">
            <v>4100</v>
          </cell>
          <cell r="M144">
            <v>2700</v>
          </cell>
          <cell r="N144">
            <v>6400</v>
          </cell>
          <cell r="O144">
            <v>36000</v>
          </cell>
          <cell r="P144">
            <v>4150</v>
          </cell>
          <cell r="Q144">
            <v>1950</v>
          </cell>
          <cell r="V144">
            <v>11465</v>
          </cell>
          <cell r="W144">
            <v>4000</v>
          </cell>
          <cell r="X144">
            <v>1200</v>
          </cell>
          <cell r="Y144">
            <v>18145</v>
          </cell>
          <cell r="Z144">
            <v>5000</v>
          </cell>
          <cell r="AA144">
            <v>1500</v>
          </cell>
          <cell r="AB144">
            <v>41405</v>
          </cell>
          <cell r="AC144">
            <v>7700</v>
          </cell>
          <cell r="AD144">
            <v>2300</v>
          </cell>
        </row>
        <row r="145">
          <cell r="A145">
            <v>2.3199999999999998</v>
          </cell>
          <cell r="B145">
            <v>5000</v>
          </cell>
          <cell r="C145">
            <v>6250</v>
          </cell>
          <cell r="D145">
            <v>9625</v>
          </cell>
          <cell r="E145">
            <v>39600</v>
          </cell>
          <cell r="H145">
            <v>3300</v>
          </cell>
          <cell r="I145">
            <v>8745</v>
          </cell>
          <cell r="J145">
            <v>2100</v>
          </cell>
          <cell r="K145">
            <v>4100</v>
          </cell>
          <cell r="M145">
            <v>2700</v>
          </cell>
          <cell r="N145">
            <v>6400</v>
          </cell>
          <cell r="O145">
            <v>36325</v>
          </cell>
          <cell r="P145">
            <v>4150</v>
          </cell>
          <cell r="Q145">
            <v>1950</v>
          </cell>
          <cell r="V145">
            <v>11480</v>
          </cell>
          <cell r="W145">
            <v>4000</v>
          </cell>
          <cell r="X145">
            <v>1200</v>
          </cell>
          <cell r="Y145">
            <v>18165</v>
          </cell>
          <cell r="Z145">
            <v>5000</v>
          </cell>
          <cell r="AA145">
            <v>1500</v>
          </cell>
          <cell r="AB145">
            <v>41685</v>
          </cell>
          <cell r="AC145">
            <v>7700</v>
          </cell>
          <cell r="AD145">
            <v>2300</v>
          </cell>
        </row>
        <row r="146">
          <cell r="A146">
            <v>2.33</v>
          </cell>
          <cell r="B146">
            <v>5000</v>
          </cell>
          <cell r="C146">
            <v>6250</v>
          </cell>
          <cell r="D146">
            <v>9625</v>
          </cell>
          <cell r="E146">
            <v>39650</v>
          </cell>
          <cell r="H146">
            <v>3300</v>
          </cell>
          <cell r="I146">
            <v>8755</v>
          </cell>
          <cell r="J146">
            <v>2100</v>
          </cell>
          <cell r="K146">
            <v>4100</v>
          </cell>
          <cell r="M146">
            <v>2700</v>
          </cell>
          <cell r="N146">
            <v>6400</v>
          </cell>
          <cell r="O146">
            <v>36650</v>
          </cell>
          <cell r="P146">
            <v>4150</v>
          </cell>
          <cell r="Q146">
            <v>1950</v>
          </cell>
          <cell r="V146">
            <v>11495</v>
          </cell>
          <cell r="W146">
            <v>4000</v>
          </cell>
          <cell r="X146">
            <v>1200</v>
          </cell>
          <cell r="Y146">
            <v>18185</v>
          </cell>
          <cell r="Z146">
            <v>5000</v>
          </cell>
          <cell r="AA146">
            <v>1500</v>
          </cell>
          <cell r="AB146">
            <v>41965</v>
          </cell>
          <cell r="AC146">
            <v>7700</v>
          </cell>
          <cell r="AD146">
            <v>2300</v>
          </cell>
        </row>
        <row r="147">
          <cell r="A147">
            <v>2.34</v>
          </cell>
          <cell r="B147">
            <v>5000</v>
          </cell>
          <cell r="C147">
            <v>6250</v>
          </cell>
          <cell r="D147">
            <v>9625</v>
          </cell>
          <cell r="E147">
            <v>39700</v>
          </cell>
          <cell r="H147">
            <v>3300</v>
          </cell>
          <cell r="I147">
            <v>8765</v>
          </cell>
          <cell r="J147">
            <v>2100</v>
          </cell>
          <cell r="K147">
            <v>4100</v>
          </cell>
          <cell r="M147">
            <v>2700</v>
          </cell>
          <cell r="N147">
            <v>6400</v>
          </cell>
          <cell r="O147">
            <v>36975</v>
          </cell>
          <cell r="P147">
            <v>4150</v>
          </cell>
          <cell r="Q147">
            <v>1950</v>
          </cell>
          <cell r="V147">
            <v>11510</v>
          </cell>
          <cell r="W147">
            <v>4000</v>
          </cell>
          <cell r="X147">
            <v>1200</v>
          </cell>
          <cell r="Y147">
            <v>18205</v>
          </cell>
          <cell r="Z147">
            <v>5000</v>
          </cell>
          <cell r="AA147">
            <v>1500</v>
          </cell>
          <cell r="AB147">
            <v>42245</v>
          </cell>
          <cell r="AC147">
            <v>7700</v>
          </cell>
          <cell r="AD147">
            <v>2300</v>
          </cell>
        </row>
        <row r="148">
          <cell r="A148">
            <v>2.35</v>
          </cell>
          <cell r="B148">
            <v>5000</v>
          </cell>
          <cell r="C148">
            <v>6250</v>
          </cell>
          <cell r="D148">
            <v>9625</v>
          </cell>
          <cell r="E148">
            <v>39750</v>
          </cell>
          <cell r="H148">
            <v>3300</v>
          </cell>
          <cell r="I148">
            <v>8775</v>
          </cell>
          <cell r="J148">
            <v>2100</v>
          </cell>
          <cell r="K148">
            <v>4100</v>
          </cell>
          <cell r="M148">
            <v>2700</v>
          </cell>
          <cell r="N148">
            <v>6400</v>
          </cell>
          <cell r="O148">
            <v>37300</v>
          </cell>
          <cell r="P148">
            <v>4150</v>
          </cell>
          <cell r="Q148">
            <v>1950</v>
          </cell>
          <cell r="V148">
            <v>11525</v>
          </cell>
          <cell r="W148">
            <v>4000</v>
          </cell>
          <cell r="X148">
            <v>1200</v>
          </cell>
          <cell r="Y148">
            <v>18225</v>
          </cell>
          <cell r="Z148">
            <v>5000</v>
          </cell>
          <cell r="AA148">
            <v>1500</v>
          </cell>
          <cell r="AB148">
            <v>42525</v>
          </cell>
          <cell r="AC148">
            <v>7700</v>
          </cell>
          <cell r="AD148">
            <v>2300</v>
          </cell>
        </row>
        <row r="149">
          <cell r="A149">
            <v>2.36</v>
          </cell>
          <cell r="B149">
            <v>5000</v>
          </cell>
          <cell r="C149">
            <v>6250</v>
          </cell>
          <cell r="D149">
            <v>9625</v>
          </cell>
          <cell r="E149">
            <v>39800</v>
          </cell>
          <cell r="H149">
            <v>3300</v>
          </cell>
          <cell r="I149">
            <v>8785</v>
          </cell>
          <cell r="J149">
            <v>2100</v>
          </cell>
          <cell r="K149">
            <v>4100</v>
          </cell>
          <cell r="M149">
            <v>2700</v>
          </cell>
          <cell r="N149">
            <v>6400</v>
          </cell>
          <cell r="O149">
            <v>37625</v>
          </cell>
          <cell r="P149">
            <v>4150</v>
          </cell>
          <cell r="Q149">
            <v>1950</v>
          </cell>
          <cell r="V149">
            <v>11540</v>
          </cell>
          <cell r="W149">
            <v>4000</v>
          </cell>
          <cell r="X149">
            <v>1200</v>
          </cell>
          <cell r="Y149">
            <v>18245</v>
          </cell>
          <cell r="Z149">
            <v>5000</v>
          </cell>
          <cell r="AA149">
            <v>1500</v>
          </cell>
          <cell r="AB149">
            <v>42805</v>
          </cell>
          <cell r="AC149">
            <v>7700</v>
          </cell>
          <cell r="AD149">
            <v>2300</v>
          </cell>
        </row>
        <row r="150">
          <cell r="A150">
            <v>2.37</v>
          </cell>
          <cell r="B150">
            <v>5000</v>
          </cell>
          <cell r="C150">
            <v>6250</v>
          </cell>
          <cell r="D150">
            <v>9625</v>
          </cell>
          <cell r="E150">
            <v>39850</v>
          </cell>
          <cell r="H150">
            <v>3300</v>
          </cell>
          <cell r="I150">
            <v>8795</v>
          </cell>
          <cell r="J150">
            <v>2100</v>
          </cell>
          <cell r="K150">
            <v>4100</v>
          </cell>
          <cell r="M150">
            <v>2700</v>
          </cell>
          <cell r="N150">
            <v>6400</v>
          </cell>
          <cell r="O150">
            <v>37950</v>
          </cell>
          <cell r="P150">
            <v>4150</v>
          </cell>
          <cell r="Q150">
            <v>1950</v>
          </cell>
          <cell r="V150">
            <v>11555</v>
          </cell>
          <cell r="W150">
            <v>4000</v>
          </cell>
          <cell r="X150">
            <v>1200</v>
          </cell>
          <cell r="Y150">
            <v>18265</v>
          </cell>
          <cell r="Z150">
            <v>5000</v>
          </cell>
          <cell r="AA150">
            <v>1500</v>
          </cell>
          <cell r="AB150">
            <v>43085</v>
          </cell>
          <cell r="AC150">
            <v>7700</v>
          </cell>
          <cell r="AD150">
            <v>2300</v>
          </cell>
        </row>
        <row r="151">
          <cell r="A151">
            <v>2.38</v>
          </cell>
          <cell r="B151">
            <v>5000</v>
          </cell>
          <cell r="C151">
            <v>6250</v>
          </cell>
          <cell r="D151">
            <v>9625</v>
          </cell>
          <cell r="E151">
            <v>39900</v>
          </cell>
          <cell r="H151">
            <v>3300</v>
          </cell>
          <cell r="I151">
            <v>8805</v>
          </cell>
          <cell r="J151">
            <v>2100</v>
          </cell>
          <cell r="K151">
            <v>4100</v>
          </cell>
          <cell r="M151">
            <v>2700</v>
          </cell>
          <cell r="N151">
            <v>6400</v>
          </cell>
          <cell r="O151">
            <v>38275</v>
          </cell>
          <cell r="P151">
            <v>4150</v>
          </cell>
          <cell r="Q151">
            <v>1950</v>
          </cell>
          <cell r="V151">
            <v>11570</v>
          </cell>
          <cell r="W151">
            <v>4000</v>
          </cell>
          <cell r="X151">
            <v>1200</v>
          </cell>
          <cell r="Y151">
            <v>18285</v>
          </cell>
          <cell r="Z151">
            <v>5000</v>
          </cell>
          <cell r="AA151">
            <v>1500</v>
          </cell>
          <cell r="AB151">
            <v>43365</v>
          </cell>
          <cell r="AC151">
            <v>7700</v>
          </cell>
          <cell r="AD151">
            <v>2300</v>
          </cell>
        </row>
        <row r="152">
          <cell r="A152">
            <v>2.39</v>
          </cell>
          <cell r="B152">
            <v>5000</v>
          </cell>
          <cell r="C152">
            <v>6250</v>
          </cell>
          <cell r="D152">
            <v>9625</v>
          </cell>
          <cell r="E152">
            <v>39950</v>
          </cell>
          <cell r="H152">
            <v>3300</v>
          </cell>
          <cell r="I152">
            <v>8815</v>
          </cell>
          <cell r="J152">
            <v>2100</v>
          </cell>
          <cell r="K152">
            <v>4100</v>
          </cell>
          <cell r="M152">
            <v>2700</v>
          </cell>
          <cell r="N152">
            <v>6400</v>
          </cell>
          <cell r="O152">
            <v>38600</v>
          </cell>
          <cell r="P152">
            <v>4150</v>
          </cell>
          <cell r="Q152">
            <v>1950</v>
          </cell>
          <cell r="V152">
            <v>11585</v>
          </cell>
          <cell r="W152">
            <v>4000</v>
          </cell>
          <cell r="X152">
            <v>1200</v>
          </cell>
          <cell r="Y152">
            <v>18305</v>
          </cell>
          <cell r="Z152">
            <v>5000</v>
          </cell>
          <cell r="AA152">
            <v>1500</v>
          </cell>
          <cell r="AB152">
            <v>43645</v>
          </cell>
          <cell r="AC152">
            <v>7700</v>
          </cell>
          <cell r="AD152">
            <v>2300</v>
          </cell>
        </row>
        <row r="153">
          <cell r="A153">
            <v>2.4</v>
          </cell>
          <cell r="B153">
            <v>5000</v>
          </cell>
          <cell r="C153">
            <v>6250</v>
          </cell>
          <cell r="D153">
            <v>9625</v>
          </cell>
          <cell r="E153">
            <v>40000</v>
          </cell>
          <cell r="H153">
            <v>3300</v>
          </cell>
          <cell r="I153">
            <v>8825</v>
          </cell>
          <cell r="J153">
            <v>2100</v>
          </cell>
          <cell r="K153">
            <v>4100</v>
          </cell>
          <cell r="M153">
            <v>2700</v>
          </cell>
          <cell r="N153">
            <v>6400</v>
          </cell>
          <cell r="O153">
            <v>38925</v>
          </cell>
          <cell r="P153">
            <v>4150</v>
          </cell>
          <cell r="Q153">
            <v>1950</v>
          </cell>
          <cell r="V153">
            <v>11600</v>
          </cell>
          <cell r="W153">
            <v>4000</v>
          </cell>
          <cell r="X153">
            <v>1200</v>
          </cell>
          <cell r="Y153">
            <v>18325</v>
          </cell>
          <cell r="Z153">
            <v>5000</v>
          </cell>
          <cell r="AA153">
            <v>1500</v>
          </cell>
          <cell r="AB153">
            <v>43925</v>
          </cell>
          <cell r="AC153">
            <v>7700</v>
          </cell>
          <cell r="AD153">
            <v>2300</v>
          </cell>
        </row>
        <row r="154">
          <cell r="A154">
            <v>2.41</v>
          </cell>
          <cell r="B154">
            <v>5000</v>
          </cell>
          <cell r="C154">
            <v>6250</v>
          </cell>
          <cell r="D154">
            <v>9625</v>
          </cell>
          <cell r="E154">
            <v>40050</v>
          </cell>
          <cell r="H154">
            <v>3300</v>
          </cell>
          <cell r="I154">
            <v>8835</v>
          </cell>
          <cell r="J154">
            <v>2100</v>
          </cell>
          <cell r="K154">
            <v>4100</v>
          </cell>
          <cell r="M154">
            <v>2700</v>
          </cell>
          <cell r="N154">
            <v>6400</v>
          </cell>
          <cell r="O154">
            <v>39250</v>
          </cell>
          <cell r="P154">
            <v>4150</v>
          </cell>
          <cell r="Q154">
            <v>1950</v>
          </cell>
          <cell r="V154">
            <v>11615</v>
          </cell>
          <cell r="W154">
            <v>4000</v>
          </cell>
          <cell r="X154">
            <v>1200</v>
          </cell>
          <cell r="Y154">
            <v>18345</v>
          </cell>
          <cell r="Z154">
            <v>5000</v>
          </cell>
          <cell r="AA154">
            <v>1500</v>
          </cell>
          <cell r="AB154">
            <v>44205</v>
          </cell>
          <cell r="AC154">
            <v>7700</v>
          </cell>
          <cell r="AD154">
            <v>2300</v>
          </cell>
        </row>
        <row r="155">
          <cell r="A155">
            <v>2.42</v>
          </cell>
          <cell r="B155">
            <v>5000</v>
          </cell>
          <cell r="C155">
            <v>6250</v>
          </cell>
          <cell r="D155">
            <v>9625</v>
          </cell>
          <cell r="E155">
            <v>40100</v>
          </cell>
          <cell r="H155">
            <v>3300</v>
          </cell>
          <cell r="I155">
            <v>8845</v>
          </cell>
          <cell r="J155">
            <v>2100</v>
          </cell>
          <cell r="K155">
            <v>4100</v>
          </cell>
          <cell r="M155">
            <v>2700</v>
          </cell>
          <cell r="N155">
            <v>6400</v>
          </cell>
          <cell r="O155">
            <v>39575</v>
          </cell>
          <cell r="P155">
            <v>4150</v>
          </cell>
          <cell r="Q155">
            <v>1950</v>
          </cell>
          <cell r="V155">
            <v>11630</v>
          </cell>
          <cell r="W155">
            <v>4000</v>
          </cell>
          <cell r="X155">
            <v>1200</v>
          </cell>
          <cell r="Y155">
            <v>18365</v>
          </cell>
          <cell r="Z155">
            <v>5000</v>
          </cell>
          <cell r="AA155">
            <v>1500</v>
          </cell>
          <cell r="AB155">
            <v>44485</v>
          </cell>
          <cell r="AC155">
            <v>7700</v>
          </cell>
          <cell r="AD155">
            <v>2300</v>
          </cell>
        </row>
        <row r="156">
          <cell r="A156">
            <v>2.4300000000000002</v>
          </cell>
          <cell r="B156">
            <v>5000</v>
          </cell>
          <cell r="C156">
            <v>6250</v>
          </cell>
          <cell r="D156">
            <v>9625</v>
          </cell>
          <cell r="E156">
            <v>40150</v>
          </cell>
          <cell r="H156">
            <v>3300</v>
          </cell>
          <cell r="I156">
            <v>8855</v>
          </cell>
          <cell r="J156">
            <v>2100</v>
          </cell>
          <cell r="K156">
            <v>4100</v>
          </cell>
          <cell r="M156">
            <v>2700</v>
          </cell>
          <cell r="N156">
            <v>6400</v>
          </cell>
          <cell r="O156">
            <v>39900</v>
          </cell>
          <cell r="P156">
            <v>4150</v>
          </cell>
          <cell r="Q156">
            <v>1950</v>
          </cell>
          <cell r="V156">
            <v>11645</v>
          </cell>
          <cell r="W156">
            <v>4000</v>
          </cell>
          <cell r="X156">
            <v>1200</v>
          </cell>
          <cell r="Y156">
            <v>18385</v>
          </cell>
          <cell r="Z156">
            <v>5000</v>
          </cell>
          <cell r="AA156">
            <v>1500</v>
          </cell>
          <cell r="AB156">
            <v>44765</v>
          </cell>
          <cell r="AC156">
            <v>7700</v>
          </cell>
          <cell r="AD156">
            <v>2300</v>
          </cell>
        </row>
        <row r="157">
          <cell r="A157">
            <v>2.44</v>
          </cell>
          <cell r="B157">
            <v>5000</v>
          </cell>
          <cell r="C157">
            <v>6250</v>
          </cell>
          <cell r="D157">
            <v>9625</v>
          </cell>
          <cell r="E157">
            <v>40200</v>
          </cell>
          <cell r="H157">
            <v>3300</v>
          </cell>
          <cell r="I157">
            <v>8865</v>
          </cell>
          <cell r="J157">
            <v>2100</v>
          </cell>
          <cell r="K157">
            <v>4100</v>
          </cell>
          <cell r="M157">
            <v>2700</v>
          </cell>
          <cell r="N157">
            <v>6400</v>
          </cell>
          <cell r="O157">
            <v>40225</v>
          </cell>
          <cell r="P157">
            <v>4150</v>
          </cell>
          <cell r="Q157">
            <v>1950</v>
          </cell>
          <cell r="V157">
            <v>11660</v>
          </cell>
          <cell r="W157">
            <v>4000</v>
          </cell>
          <cell r="X157">
            <v>1200</v>
          </cell>
          <cell r="Y157">
            <v>18405</v>
          </cell>
          <cell r="Z157">
            <v>5000</v>
          </cell>
          <cell r="AA157">
            <v>1500</v>
          </cell>
          <cell r="AB157">
            <v>45045</v>
          </cell>
          <cell r="AC157">
            <v>7700</v>
          </cell>
          <cell r="AD157">
            <v>2300</v>
          </cell>
        </row>
        <row r="158">
          <cell r="A158">
            <v>2.4500000000000002</v>
          </cell>
          <cell r="B158">
            <v>5000</v>
          </cell>
          <cell r="C158">
            <v>6250</v>
          </cell>
          <cell r="D158">
            <v>9625</v>
          </cell>
          <cell r="E158">
            <v>40250</v>
          </cell>
          <cell r="H158">
            <v>3300</v>
          </cell>
          <cell r="I158">
            <v>8875</v>
          </cell>
          <cell r="J158">
            <v>2100</v>
          </cell>
          <cell r="K158">
            <v>4100</v>
          </cell>
          <cell r="M158">
            <v>2700</v>
          </cell>
          <cell r="N158">
            <v>6400</v>
          </cell>
          <cell r="O158">
            <v>40550</v>
          </cell>
          <cell r="P158">
            <v>4150</v>
          </cell>
          <cell r="Q158">
            <v>1950</v>
          </cell>
          <cell r="V158">
            <v>11675</v>
          </cell>
          <cell r="W158">
            <v>4000</v>
          </cell>
          <cell r="X158">
            <v>1200</v>
          </cell>
          <cell r="Y158">
            <v>18425</v>
          </cell>
          <cell r="Z158">
            <v>5000</v>
          </cell>
          <cell r="AA158">
            <v>1500</v>
          </cell>
          <cell r="AB158">
            <v>45325</v>
          </cell>
          <cell r="AC158">
            <v>7700</v>
          </cell>
          <cell r="AD158">
            <v>2300</v>
          </cell>
        </row>
        <row r="159">
          <cell r="A159">
            <v>2.46</v>
          </cell>
          <cell r="B159">
            <v>5000</v>
          </cell>
          <cell r="C159">
            <v>6250</v>
          </cell>
          <cell r="D159">
            <v>9625</v>
          </cell>
          <cell r="E159">
            <v>40300</v>
          </cell>
          <cell r="H159">
            <v>3300</v>
          </cell>
          <cell r="I159">
            <v>8885</v>
          </cell>
          <cell r="J159">
            <v>2100</v>
          </cell>
          <cell r="K159">
            <v>4100</v>
          </cell>
          <cell r="M159">
            <v>2700</v>
          </cell>
          <cell r="N159">
            <v>6400</v>
          </cell>
          <cell r="O159">
            <v>40875</v>
          </cell>
          <cell r="P159">
            <v>4150</v>
          </cell>
          <cell r="Q159">
            <v>1950</v>
          </cell>
          <cell r="V159">
            <v>11690</v>
          </cell>
          <cell r="W159">
            <v>4000</v>
          </cell>
          <cell r="X159">
            <v>1200</v>
          </cell>
          <cell r="Y159">
            <v>18445</v>
          </cell>
          <cell r="Z159">
            <v>5000</v>
          </cell>
          <cell r="AA159">
            <v>1500</v>
          </cell>
          <cell r="AB159">
            <v>45605</v>
          </cell>
          <cell r="AC159">
            <v>7700</v>
          </cell>
          <cell r="AD159">
            <v>2300</v>
          </cell>
        </row>
        <row r="160">
          <cell r="A160">
            <v>2.4700000000000002</v>
          </cell>
          <cell r="B160">
            <v>5000</v>
          </cell>
          <cell r="C160">
            <v>6250</v>
          </cell>
          <cell r="D160">
            <v>9625</v>
          </cell>
          <cell r="E160">
            <v>40350</v>
          </cell>
          <cell r="H160">
            <v>3300</v>
          </cell>
          <cell r="I160">
            <v>8895</v>
          </cell>
          <cell r="J160">
            <v>2100</v>
          </cell>
          <cell r="K160">
            <v>4100</v>
          </cell>
          <cell r="M160">
            <v>2700</v>
          </cell>
          <cell r="N160">
            <v>6400</v>
          </cell>
          <cell r="O160">
            <v>41200</v>
          </cell>
          <cell r="P160">
            <v>4150</v>
          </cell>
          <cell r="Q160">
            <v>1950</v>
          </cell>
          <cell r="V160">
            <v>11705</v>
          </cell>
          <cell r="W160">
            <v>4000</v>
          </cell>
          <cell r="X160">
            <v>1200</v>
          </cell>
          <cell r="Y160">
            <v>18465</v>
          </cell>
          <cell r="Z160">
            <v>5000</v>
          </cell>
          <cell r="AA160">
            <v>1500</v>
          </cell>
          <cell r="AB160">
            <v>45885</v>
          </cell>
          <cell r="AC160">
            <v>7700</v>
          </cell>
          <cell r="AD160">
            <v>2300</v>
          </cell>
        </row>
        <row r="161">
          <cell r="A161">
            <v>2.48</v>
          </cell>
          <cell r="B161">
            <v>5000</v>
          </cell>
          <cell r="C161">
            <v>6250</v>
          </cell>
          <cell r="D161">
            <v>9625</v>
          </cell>
          <cell r="E161">
            <v>40400</v>
          </cell>
          <cell r="H161">
            <v>3300</v>
          </cell>
          <cell r="I161">
            <v>8905</v>
          </cell>
          <cell r="J161">
            <v>2100</v>
          </cell>
          <cell r="K161">
            <v>4100</v>
          </cell>
          <cell r="M161">
            <v>2700</v>
          </cell>
          <cell r="N161">
            <v>6400</v>
          </cell>
          <cell r="O161">
            <v>41525</v>
          </cell>
          <cell r="P161">
            <v>4150</v>
          </cell>
          <cell r="Q161">
            <v>1950</v>
          </cell>
          <cell r="V161">
            <v>11720</v>
          </cell>
          <cell r="W161">
            <v>4000</v>
          </cell>
          <cell r="X161">
            <v>1200</v>
          </cell>
          <cell r="Y161">
            <v>18485</v>
          </cell>
          <cell r="Z161">
            <v>5000</v>
          </cell>
          <cell r="AA161">
            <v>1500</v>
          </cell>
          <cell r="AB161">
            <v>46165</v>
          </cell>
          <cell r="AC161">
            <v>7700</v>
          </cell>
          <cell r="AD161">
            <v>2300</v>
          </cell>
        </row>
        <row r="162">
          <cell r="A162">
            <v>2.4900000000000002</v>
          </cell>
          <cell r="B162">
            <v>5000</v>
          </cell>
          <cell r="C162">
            <v>6250</v>
          </cell>
          <cell r="D162">
            <v>9625</v>
          </cell>
          <cell r="E162">
            <v>40450</v>
          </cell>
          <cell r="H162">
            <v>3300</v>
          </cell>
          <cell r="I162">
            <v>8915</v>
          </cell>
          <cell r="J162">
            <v>2100</v>
          </cell>
          <cell r="K162">
            <v>4100</v>
          </cell>
          <cell r="M162">
            <v>2700</v>
          </cell>
          <cell r="N162">
            <v>6400</v>
          </cell>
          <cell r="O162">
            <v>41850</v>
          </cell>
          <cell r="P162">
            <v>4150</v>
          </cell>
          <cell r="Q162">
            <v>1950</v>
          </cell>
          <cell r="V162">
            <v>11735</v>
          </cell>
          <cell r="W162">
            <v>4000</v>
          </cell>
          <cell r="X162">
            <v>1200</v>
          </cell>
          <cell r="Y162">
            <v>18505</v>
          </cell>
          <cell r="Z162">
            <v>5000</v>
          </cell>
          <cell r="AA162">
            <v>1500</v>
          </cell>
          <cell r="AB162">
            <v>46445</v>
          </cell>
          <cell r="AC162">
            <v>7700</v>
          </cell>
          <cell r="AD162">
            <v>2300</v>
          </cell>
        </row>
        <row r="163">
          <cell r="A163">
            <v>2.5</v>
          </cell>
          <cell r="B163">
            <v>5000</v>
          </cell>
          <cell r="C163">
            <v>6250</v>
          </cell>
          <cell r="D163">
            <v>9625</v>
          </cell>
          <cell r="E163">
            <v>40500</v>
          </cell>
          <cell r="H163">
            <v>3300</v>
          </cell>
          <cell r="I163">
            <v>8925</v>
          </cell>
          <cell r="J163">
            <v>2100</v>
          </cell>
          <cell r="K163">
            <v>4100</v>
          </cell>
          <cell r="M163">
            <v>2700</v>
          </cell>
          <cell r="N163">
            <v>6400</v>
          </cell>
          <cell r="O163">
            <v>42175</v>
          </cell>
          <cell r="P163">
            <v>4150</v>
          </cell>
          <cell r="Q163">
            <v>1950</v>
          </cell>
          <cell r="V163">
            <v>11750</v>
          </cell>
          <cell r="W163">
            <v>4000</v>
          </cell>
          <cell r="X163">
            <v>1200</v>
          </cell>
          <cell r="Y163">
            <v>18525</v>
          </cell>
          <cell r="Z163">
            <v>5000</v>
          </cell>
          <cell r="AA163">
            <v>1500</v>
          </cell>
          <cell r="AB163">
            <v>46725</v>
          </cell>
          <cell r="AC163">
            <v>7700</v>
          </cell>
          <cell r="AD163">
            <v>2300</v>
          </cell>
        </row>
        <row r="164">
          <cell r="A164">
            <v>2.5099999999999998</v>
          </cell>
          <cell r="B164">
            <v>5000</v>
          </cell>
          <cell r="C164">
            <v>6250</v>
          </cell>
          <cell r="D164">
            <v>9625</v>
          </cell>
          <cell r="E164">
            <v>40550</v>
          </cell>
          <cell r="H164">
            <v>3300</v>
          </cell>
          <cell r="I164">
            <v>8935</v>
          </cell>
          <cell r="J164">
            <v>2100</v>
          </cell>
          <cell r="K164">
            <v>4100</v>
          </cell>
          <cell r="M164">
            <v>2700</v>
          </cell>
          <cell r="N164">
            <v>6400</v>
          </cell>
          <cell r="O164">
            <v>42500</v>
          </cell>
          <cell r="P164">
            <v>4150</v>
          </cell>
          <cell r="Q164">
            <v>1950</v>
          </cell>
          <cell r="V164">
            <v>11765</v>
          </cell>
          <cell r="W164">
            <v>4000</v>
          </cell>
          <cell r="X164">
            <v>1200</v>
          </cell>
          <cell r="Y164">
            <v>18545</v>
          </cell>
          <cell r="Z164">
            <v>5000</v>
          </cell>
          <cell r="AA164">
            <v>1500</v>
          </cell>
          <cell r="AB164">
            <v>47005</v>
          </cell>
          <cell r="AC164">
            <v>7700</v>
          </cell>
          <cell r="AD164">
            <v>2300</v>
          </cell>
        </row>
        <row r="165">
          <cell r="A165">
            <v>2.52</v>
          </cell>
          <cell r="B165">
            <v>5000</v>
          </cell>
          <cell r="C165">
            <v>6250</v>
          </cell>
          <cell r="D165">
            <v>9625</v>
          </cell>
          <cell r="E165">
            <v>40600</v>
          </cell>
          <cell r="H165">
            <v>3300</v>
          </cell>
          <cell r="I165">
            <v>8945</v>
          </cell>
          <cell r="J165">
            <v>2100</v>
          </cell>
          <cell r="K165">
            <v>4100</v>
          </cell>
          <cell r="M165">
            <v>2700</v>
          </cell>
          <cell r="N165">
            <v>6400</v>
          </cell>
          <cell r="O165">
            <v>42825</v>
          </cell>
          <cell r="P165">
            <v>4150</v>
          </cell>
          <cell r="Q165">
            <v>1950</v>
          </cell>
          <cell r="V165">
            <v>11780</v>
          </cell>
          <cell r="W165">
            <v>4000</v>
          </cell>
          <cell r="X165">
            <v>1200</v>
          </cell>
          <cell r="Y165">
            <v>18565</v>
          </cell>
          <cell r="Z165">
            <v>5000</v>
          </cell>
          <cell r="AA165">
            <v>1500</v>
          </cell>
          <cell r="AB165">
            <v>47285</v>
          </cell>
          <cell r="AC165">
            <v>7700</v>
          </cell>
          <cell r="AD165">
            <v>2300</v>
          </cell>
        </row>
        <row r="166">
          <cell r="A166">
            <v>2.5299999999999998</v>
          </cell>
          <cell r="B166">
            <v>5000</v>
          </cell>
          <cell r="C166">
            <v>6250</v>
          </cell>
          <cell r="D166">
            <v>9625</v>
          </cell>
          <cell r="E166">
            <v>40650</v>
          </cell>
          <cell r="H166">
            <v>3300</v>
          </cell>
          <cell r="I166">
            <v>8955</v>
          </cell>
          <cell r="J166">
            <v>2100</v>
          </cell>
          <cell r="K166">
            <v>4100</v>
          </cell>
          <cell r="M166">
            <v>2700</v>
          </cell>
          <cell r="N166">
            <v>6400</v>
          </cell>
          <cell r="O166">
            <v>43150</v>
          </cell>
          <cell r="P166">
            <v>4150</v>
          </cell>
          <cell r="Q166">
            <v>1950</v>
          </cell>
          <cell r="V166">
            <v>11795</v>
          </cell>
          <cell r="W166">
            <v>4000</v>
          </cell>
          <cell r="X166">
            <v>1200</v>
          </cell>
          <cell r="Y166">
            <v>18585</v>
          </cell>
          <cell r="Z166">
            <v>5000</v>
          </cell>
          <cell r="AA166">
            <v>1500</v>
          </cell>
          <cell r="AB166">
            <v>47565</v>
          </cell>
          <cell r="AC166">
            <v>7700</v>
          </cell>
          <cell r="AD166">
            <v>2300</v>
          </cell>
        </row>
        <row r="167">
          <cell r="A167">
            <v>2.54</v>
          </cell>
          <cell r="B167">
            <v>5000</v>
          </cell>
          <cell r="C167">
            <v>6250</v>
          </cell>
          <cell r="D167">
            <v>9625</v>
          </cell>
          <cell r="E167">
            <v>40700</v>
          </cell>
          <cell r="H167">
            <v>3300</v>
          </cell>
          <cell r="I167">
            <v>8965</v>
          </cell>
          <cell r="J167">
            <v>2100</v>
          </cell>
          <cell r="K167">
            <v>4100</v>
          </cell>
          <cell r="M167">
            <v>2700</v>
          </cell>
          <cell r="N167">
            <v>6400</v>
          </cell>
          <cell r="O167">
            <v>43475</v>
          </cell>
          <cell r="P167">
            <v>4150</v>
          </cell>
          <cell r="Q167">
            <v>1950</v>
          </cell>
          <cell r="V167">
            <v>11810</v>
          </cell>
          <cell r="W167">
            <v>4000</v>
          </cell>
          <cell r="X167">
            <v>1200</v>
          </cell>
          <cell r="Y167">
            <v>18605</v>
          </cell>
          <cell r="Z167">
            <v>5000</v>
          </cell>
          <cell r="AA167">
            <v>1500</v>
          </cell>
          <cell r="AB167">
            <v>47845</v>
          </cell>
          <cell r="AC167">
            <v>7700</v>
          </cell>
          <cell r="AD167">
            <v>2300</v>
          </cell>
        </row>
        <row r="168">
          <cell r="A168">
            <v>2.5499999999999998</v>
          </cell>
          <cell r="B168">
            <v>5000</v>
          </cell>
          <cell r="C168">
            <v>6250</v>
          </cell>
          <cell r="D168">
            <v>9625</v>
          </cell>
          <cell r="E168">
            <v>40750</v>
          </cell>
          <cell r="H168">
            <v>3300</v>
          </cell>
          <cell r="I168">
            <v>8975</v>
          </cell>
          <cell r="J168">
            <v>2100</v>
          </cell>
          <cell r="K168">
            <v>4100</v>
          </cell>
          <cell r="M168">
            <v>2700</v>
          </cell>
          <cell r="N168">
            <v>6400</v>
          </cell>
          <cell r="O168">
            <v>43800</v>
          </cell>
          <cell r="P168">
            <v>4150</v>
          </cell>
          <cell r="Q168">
            <v>1950</v>
          </cell>
          <cell r="V168">
            <v>11825</v>
          </cell>
          <cell r="W168">
            <v>4000</v>
          </cell>
          <cell r="X168">
            <v>1200</v>
          </cell>
          <cell r="Y168">
            <v>18625</v>
          </cell>
          <cell r="Z168">
            <v>5000</v>
          </cell>
          <cell r="AA168">
            <v>1500</v>
          </cell>
          <cell r="AB168">
            <v>48125</v>
          </cell>
          <cell r="AC168">
            <v>7700</v>
          </cell>
          <cell r="AD168">
            <v>2300</v>
          </cell>
        </row>
        <row r="169">
          <cell r="A169">
            <v>2.56</v>
          </cell>
          <cell r="B169">
            <v>5000</v>
          </cell>
          <cell r="C169">
            <v>6250</v>
          </cell>
          <cell r="D169">
            <v>9625</v>
          </cell>
          <cell r="E169">
            <v>40800</v>
          </cell>
          <cell r="H169">
            <v>3300</v>
          </cell>
          <cell r="I169">
            <v>8985</v>
          </cell>
          <cell r="J169">
            <v>2100</v>
          </cell>
          <cell r="K169">
            <v>4100</v>
          </cell>
          <cell r="M169">
            <v>2700</v>
          </cell>
          <cell r="N169">
            <v>6400</v>
          </cell>
          <cell r="O169">
            <v>44125</v>
          </cell>
          <cell r="P169">
            <v>4150</v>
          </cell>
          <cell r="Q169">
            <v>1950</v>
          </cell>
          <cell r="V169">
            <v>11840</v>
          </cell>
          <cell r="W169">
            <v>4000</v>
          </cell>
          <cell r="X169">
            <v>1200</v>
          </cell>
          <cell r="Y169">
            <v>18645</v>
          </cell>
          <cell r="Z169">
            <v>5000</v>
          </cell>
          <cell r="AA169">
            <v>1500</v>
          </cell>
          <cell r="AB169">
            <v>48405</v>
          </cell>
          <cell r="AC169">
            <v>7700</v>
          </cell>
          <cell r="AD169">
            <v>2300</v>
          </cell>
        </row>
        <row r="170">
          <cell r="A170">
            <v>2.57</v>
          </cell>
          <cell r="B170">
            <v>5000</v>
          </cell>
          <cell r="C170">
            <v>6250</v>
          </cell>
          <cell r="D170">
            <v>9625</v>
          </cell>
          <cell r="E170">
            <v>40850</v>
          </cell>
          <cell r="H170">
            <v>3300</v>
          </cell>
          <cell r="I170">
            <v>8995</v>
          </cell>
          <cell r="J170">
            <v>2100</v>
          </cell>
          <cell r="K170">
            <v>4100</v>
          </cell>
          <cell r="M170">
            <v>2700</v>
          </cell>
          <cell r="N170">
            <v>6400</v>
          </cell>
          <cell r="O170">
            <v>44450</v>
          </cell>
          <cell r="P170">
            <v>4150</v>
          </cell>
          <cell r="Q170">
            <v>1950</v>
          </cell>
          <cell r="V170">
            <v>11855</v>
          </cell>
          <cell r="W170">
            <v>4000</v>
          </cell>
          <cell r="X170">
            <v>1200</v>
          </cell>
          <cell r="Y170">
            <v>18665</v>
          </cell>
          <cell r="Z170">
            <v>5000</v>
          </cell>
          <cell r="AA170">
            <v>1500</v>
          </cell>
          <cell r="AB170">
            <v>48685</v>
          </cell>
          <cell r="AC170">
            <v>7700</v>
          </cell>
          <cell r="AD170">
            <v>2300</v>
          </cell>
        </row>
        <row r="171">
          <cell r="A171">
            <v>2.58</v>
          </cell>
          <cell r="B171">
            <v>5000</v>
          </cell>
          <cell r="C171">
            <v>6250</v>
          </cell>
          <cell r="D171">
            <v>9625</v>
          </cell>
          <cell r="E171">
            <v>40900</v>
          </cell>
          <cell r="H171">
            <v>3300</v>
          </cell>
          <cell r="I171">
            <v>9005</v>
          </cell>
          <cell r="J171">
            <v>2100</v>
          </cell>
          <cell r="K171">
            <v>4100</v>
          </cell>
          <cell r="M171">
            <v>2700</v>
          </cell>
          <cell r="N171">
            <v>6400</v>
          </cell>
          <cell r="O171">
            <v>44775</v>
          </cell>
          <cell r="P171">
            <v>4150</v>
          </cell>
          <cell r="Q171">
            <v>1950</v>
          </cell>
          <cell r="V171">
            <v>11870</v>
          </cell>
          <cell r="W171">
            <v>4000</v>
          </cell>
          <cell r="X171">
            <v>1200</v>
          </cell>
          <cell r="Y171">
            <v>18685</v>
          </cell>
          <cell r="Z171">
            <v>5000</v>
          </cell>
          <cell r="AA171">
            <v>1500</v>
          </cell>
          <cell r="AB171">
            <v>48965</v>
          </cell>
          <cell r="AC171">
            <v>7700</v>
          </cell>
          <cell r="AD171">
            <v>2300</v>
          </cell>
        </row>
        <row r="172">
          <cell r="A172">
            <v>2.59</v>
          </cell>
          <cell r="B172">
            <v>5000</v>
          </cell>
          <cell r="C172">
            <v>6250</v>
          </cell>
          <cell r="D172">
            <v>9625</v>
          </cell>
          <cell r="E172">
            <v>40950</v>
          </cell>
          <cell r="H172">
            <v>3300</v>
          </cell>
          <cell r="I172">
            <v>9015</v>
          </cell>
          <cell r="J172">
            <v>2100</v>
          </cell>
          <cell r="K172">
            <v>4100</v>
          </cell>
          <cell r="M172">
            <v>2700</v>
          </cell>
          <cell r="N172">
            <v>6400</v>
          </cell>
          <cell r="O172">
            <v>45100</v>
          </cell>
          <cell r="P172">
            <v>4150</v>
          </cell>
          <cell r="Q172">
            <v>1950</v>
          </cell>
          <cell r="V172">
            <v>11885</v>
          </cell>
          <cell r="W172">
            <v>4000</v>
          </cell>
          <cell r="X172">
            <v>1200</v>
          </cell>
          <cell r="Y172">
            <v>18705</v>
          </cell>
          <cell r="Z172">
            <v>5000</v>
          </cell>
          <cell r="AA172">
            <v>1500</v>
          </cell>
          <cell r="AB172">
            <v>49245</v>
          </cell>
          <cell r="AC172">
            <v>7700</v>
          </cell>
          <cell r="AD172">
            <v>2300</v>
          </cell>
        </row>
        <row r="173">
          <cell r="A173">
            <v>2.6</v>
          </cell>
          <cell r="B173">
            <v>5000</v>
          </cell>
          <cell r="C173">
            <v>6250</v>
          </cell>
          <cell r="D173">
            <v>9625</v>
          </cell>
          <cell r="E173">
            <v>41000</v>
          </cell>
          <cell r="H173">
            <v>3300</v>
          </cell>
          <cell r="I173">
            <v>9025</v>
          </cell>
          <cell r="J173">
            <v>2100</v>
          </cell>
          <cell r="K173">
            <v>4100</v>
          </cell>
          <cell r="M173">
            <v>2700</v>
          </cell>
          <cell r="N173">
            <v>6400</v>
          </cell>
          <cell r="O173">
            <v>45425</v>
          </cell>
          <cell r="P173">
            <v>4150</v>
          </cell>
          <cell r="Q173">
            <v>1950</v>
          </cell>
          <cell r="V173">
            <v>11900</v>
          </cell>
          <cell r="W173">
            <v>4000</v>
          </cell>
          <cell r="X173">
            <v>1200</v>
          </cell>
          <cell r="Y173">
            <v>18725</v>
          </cell>
          <cell r="Z173">
            <v>5000</v>
          </cell>
          <cell r="AA173">
            <v>1500</v>
          </cell>
          <cell r="AB173">
            <v>49525</v>
          </cell>
          <cell r="AC173">
            <v>7700</v>
          </cell>
          <cell r="AD173">
            <v>2300</v>
          </cell>
        </row>
        <row r="174">
          <cell r="A174">
            <v>2.61</v>
          </cell>
          <cell r="B174">
            <v>5000</v>
          </cell>
          <cell r="C174">
            <v>6250</v>
          </cell>
          <cell r="D174">
            <v>9625</v>
          </cell>
          <cell r="E174">
            <v>41050</v>
          </cell>
          <cell r="H174">
            <v>3300</v>
          </cell>
          <cell r="I174">
            <v>9035</v>
          </cell>
          <cell r="J174">
            <v>2100</v>
          </cell>
          <cell r="K174">
            <v>4100</v>
          </cell>
          <cell r="M174">
            <v>2700</v>
          </cell>
          <cell r="N174">
            <v>6400</v>
          </cell>
          <cell r="O174">
            <v>45750</v>
          </cell>
          <cell r="P174">
            <v>4150</v>
          </cell>
          <cell r="Q174">
            <v>1950</v>
          </cell>
          <cell r="V174">
            <v>11915</v>
          </cell>
          <cell r="W174">
            <v>4000</v>
          </cell>
          <cell r="X174">
            <v>1200</v>
          </cell>
          <cell r="Y174">
            <v>18745</v>
          </cell>
          <cell r="Z174">
            <v>5000</v>
          </cell>
          <cell r="AA174">
            <v>1500</v>
          </cell>
          <cell r="AB174">
            <v>49805</v>
          </cell>
          <cell r="AC174">
            <v>7700</v>
          </cell>
          <cell r="AD174">
            <v>2300</v>
          </cell>
        </row>
        <row r="175">
          <cell r="A175">
            <v>2.62</v>
          </cell>
          <cell r="B175">
            <v>5000</v>
          </cell>
          <cell r="C175">
            <v>6250</v>
          </cell>
          <cell r="D175">
            <v>9625</v>
          </cell>
          <cell r="E175">
            <v>41100</v>
          </cell>
          <cell r="H175">
            <v>3300</v>
          </cell>
          <cell r="I175">
            <v>9045</v>
          </cell>
          <cell r="J175">
            <v>2100</v>
          </cell>
          <cell r="K175">
            <v>4100</v>
          </cell>
          <cell r="M175">
            <v>2700</v>
          </cell>
          <cell r="N175">
            <v>6400</v>
          </cell>
          <cell r="O175">
            <v>46075</v>
          </cell>
          <cell r="P175">
            <v>4150</v>
          </cell>
          <cell r="Q175">
            <v>1950</v>
          </cell>
          <cell r="V175">
            <v>11930</v>
          </cell>
          <cell r="W175">
            <v>4000</v>
          </cell>
          <cell r="X175">
            <v>1200</v>
          </cell>
          <cell r="Y175">
            <v>18765</v>
          </cell>
          <cell r="Z175">
            <v>5000</v>
          </cell>
          <cell r="AA175">
            <v>1500</v>
          </cell>
          <cell r="AB175">
            <v>50085</v>
          </cell>
          <cell r="AC175">
            <v>7700</v>
          </cell>
          <cell r="AD175">
            <v>2300</v>
          </cell>
        </row>
        <row r="176">
          <cell r="A176">
            <v>2.63</v>
          </cell>
          <cell r="B176">
            <v>5000</v>
          </cell>
          <cell r="C176">
            <v>6250</v>
          </cell>
          <cell r="D176">
            <v>9625</v>
          </cell>
          <cell r="E176">
            <v>41150</v>
          </cell>
          <cell r="H176">
            <v>3300</v>
          </cell>
          <cell r="I176">
            <v>9055</v>
          </cell>
          <cell r="J176">
            <v>2100</v>
          </cell>
          <cell r="K176">
            <v>4100</v>
          </cell>
          <cell r="M176">
            <v>2700</v>
          </cell>
          <cell r="N176">
            <v>6400</v>
          </cell>
          <cell r="O176">
            <v>46400</v>
          </cell>
          <cell r="P176">
            <v>4150</v>
          </cell>
          <cell r="Q176">
            <v>1950</v>
          </cell>
          <cell r="V176">
            <v>11945</v>
          </cell>
          <cell r="W176">
            <v>4000</v>
          </cell>
          <cell r="X176">
            <v>1200</v>
          </cell>
          <cell r="Y176">
            <v>18785</v>
          </cell>
          <cell r="Z176">
            <v>5000</v>
          </cell>
          <cell r="AA176">
            <v>1500</v>
          </cell>
          <cell r="AB176">
            <v>50365</v>
          </cell>
          <cell r="AC176">
            <v>7700</v>
          </cell>
          <cell r="AD176">
            <v>2300</v>
          </cell>
        </row>
        <row r="177">
          <cell r="A177">
            <v>2.64</v>
          </cell>
          <cell r="B177">
            <v>5000</v>
          </cell>
          <cell r="C177">
            <v>6250</v>
          </cell>
          <cell r="D177">
            <v>9625</v>
          </cell>
          <cell r="E177">
            <v>41200</v>
          </cell>
          <cell r="H177">
            <v>3300</v>
          </cell>
          <cell r="I177">
            <v>9065</v>
          </cell>
          <cell r="J177">
            <v>2100</v>
          </cell>
          <cell r="K177">
            <v>4100</v>
          </cell>
          <cell r="M177">
            <v>2700</v>
          </cell>
          <cell r="N177">
            <v>6400</v>
          </cell>
          <cell r="O177">
            <v>46725</v>
          </cell>
          <cell r="P177">
            <v>4150</v>
          </cell>
          <cell r="Q177">
            <v>1950</v>
          </cell>
          <cell r="V177">
            <v>11960</v>
          </cell>
          <cell r="W177">
            <v>4000</v>
          </cell>
          <cell r="X177">
            <v>1200</v>
          </cell>
          <cell r="Y177">
            <v>18805</v>
          </cell>
          <cell r="Z177">
            <v>5000</v>
          </cell>
          <cell r="AA177">
            <v>1500</v>
          </cell>
          <cell r="AB177">
            <v>50645</v>
          </cell>
          <cell r="AC177">
            <v>7700</v>
          </cell>
          <cell r="AD177">
            <v>2300</v>
          </cell>
        </row>
        <row r="178">
          <cell r="A178">
            <v>2.65</v>
          </cell>
          <cell r="B178">
            <v>5000</v>
          </cell>
          <cell r="C178">
            <v>6250</v>
          </cell>
          <cell r="D178">
            <v>9625</v>
          </cell>
          <cell r="E178">
            <v>41250</v>
          </cell>
          <cell r="H178">
            <v>3300</v>
          </cell>
          <cell r="I178">
            <v>9075</v>
          </cell>
          <cell r="J178">
            <v>2100</v>
          </cell>
          <cell r="K178">
            <v>4100</v>
          </cell>
          <cell r="M178">
            <v>2700</v>
          </cell>
          <cell r="N178">
            <v>6400</v>
          </cell>
          <cell r="O178">
            <v>47050</v>
          </cell>
          <cell r="P178">
            <v>4150</v>
          </cell>
          <cell r="Q178">
            <v>1950</v>
          </cell>
          <cell r="V178">
            <v>11975</v>
          </cell>
          <cell r="W178">
            <v>4000</v>
          </cell>
          <cell r="X178">
            <v>1200</v>
          </cell>
          <cell r="Y178">
            <v>18825</v>
          </cell>
          <cell r="Z178">
            <v>5000</v>
          </cell>
          <cell r="AA178">
            <v>1500</v>
          </cell>
          <cell r="AB178">
            <v>50925</v>
          </cell>
          <cell r="AC178">
            <v>7700</v>
          </cell>
          <cell r="AD178">
            <v>2300</v>
          </cell>
        </row>
        <row r="179">
          <cell r="A179">
            <v>2.66</v>
          </cell>
          <cell r="B179">
            <v>5000</v>
          </cell>
          <cell r="C179">
            <v>6250</v>
          </cell>
          <cell r="D179">
            <v>9625</v>
          </cell>
          <cell r="E179">
            <v>41300</v>
          </cell>
          <cell r="H179">
            <v>3300</v>
          </cell>
          <cell r="I179">
            <v>9085</v>
          </cell>
          <cell r="J179">
            <v>2100</v>
          </cell>
          <cell r="K179">
            <v>4100</v>
          </cell>
          <cell r="M179">
            <v>2700</v>
          </cell>
          <cell r="N179">
            <v>6400</v>
          </cell>
          <cell r="O179">
            <v>47375</v>
          </cell>
          <cell r="P179">
            <v>4150</v>
          </cell>
          <cell r="Q179">
            <v>1950</v>
          </cell>
          <cell r="V179">
            <v>11990</v>
          </cell>
          <cell r="W179">
            <v>4000</v>
          </cell>
          <cell r="X179">
            <v>1200</v>
          </cell>
          <cell r="Y179">
            <v>18845</v>
          </cell>
          <cell r="Z179">
            <v>5000</v>
          </cell>
          <cell r="AA179">
            <v>1500</v>
          </cell>
          <cell r="AB179">
            <v>51205</v>
          </cell>
          <cell r="AC179">
            <v>7700</v>
          </cell>
          <cell r="AD179">
            <v>2300</v>
          </cell>
        </row>
        <row r="180">
          <cell r="A180">
            <v>2.67</v>
          </cell>
          <cell r="B180">
            <v>5000</v>
          </cell>
          <cell r="C180">
            <v>6250</v>
          </cell>
          <cell r="D180">
            <v>9625</v>
          </cell>
          <cell r="E180">
            <v>41350</v>
          </cell>
          <cell r="H180">
            <v>3300</v>
          </cell>
          <cell r="I180">
            <v>9095</v>
          </cell>
          <cell r="J180">
            <v>2100</v>
          </cell>
          <cell r="K180">
            <v>4100</v>
          </cell>
          <cell r="M180">
            <v>2700</v>
          </cell>
          <cell r="N180">
            <v>6400</v>
          </cell>
          <cell r="O180">
            <v>47700</v>
          </cell>
          <cell r="P180">
            <v>4150</v>
          </cell>
          <cell r="Q180">
            <v>1950</v>
          </cell>
          <cell r="V180">
            <v>12005</v>
          </cell>
          <cell r="W180">
            <v>4000</v>
          </cell>
          <cell r="X180">
            <v>1200</v>
          </cell>
          <cell r="Y180">
            <v>18865</v>
          </cell>
          <cell r="Z180">
            <v>5000</v>
          </cell>
          <cell r="AA180">
            <v>1500</v>
          </cell>
          <cell r="AB180">
            <v>51485</v>
          </cell>
          <cell r="AC180">
            <v>7700</v>
          </cell>
          <cell r="AD180">
            <v>2300</v>
          </cell>
        </row>
        <row r="181">
          <cell r="A181">
            <v>2.68</v>
          </cell>
          <cell r="B181">
            <v>5000</v>
          </cell>
          <cell r="C181">
            <v>6250</v>
          </cell>
          <cell r="D181">
            <v>9625</v>
          </cell>
          <cell r="E181">
            <v>41400</v>
          </cell>
          <cell r="H181">
            <v>3300</v>
          </cell>
          <cell r="I181">
            <v>9105</v>
          </cell>
          <cell r="J181">
            <v>2100</v>
          </cell>
          <cell r="K181">
            <v>4100</v>
          </cell>
          <cell r="M181">
            <v>2700</v>
          </cell>
          <cell r="N181">
            <v>6400</v>
          </cell>
          <cell r="O181">
            <v>48025</v>
          </cell>
          <cell r="P181">
            <v>4150</v>
          </cell>
          <cell r="Q181">
            <v>1950</v>
          </cell>
          <cell r="V181">
            <v>12020</v>
          </cell>
          <cell r="W181">
            <v>4000</v>
          </cell>
          <cell r="X181">
            <v>1200</v>
          </cell>
          <cell r="Y181">
            <v>18885</v>
          </cell>
          <cell r="Z181">
            <v>5000</v>
          </cell>
          <cell r="AA181">
            <v>1500</v>
          </cell>
          <cell r="AB181">
            <v>51765</v>
          </cell>
          <cell r="AC181">
            <v>7700</v>
          </cell>
          <cell r="AD181">
            <v>2300</v>
          </cell>
        </row>
        <row r="182">
          <cell r="A182">
            <v>2.69</v>
          </cell>
          <cell r="B182">
            <v>5000</v>
          </cell>
          <cell r="C182">
            <v>6250</v>
          </cell>
          <cell r="D182">
            <v>9625</v>
          </cell>
          <cell r="E182">
            <v>41450</v>
          </cell>
          <cell r="H182">
            <v>3300</v>
          </cell>
          <cell r="I182">
            <v>9115</v>
          </cell>
          <cell r="J182">
            <v>2100</v>
          </cell>
          <cell r="K182">
            <v>4100</v>
          </cell>
          <cell r="M182">
            <v>2700</v>
          </cell>
          <cell r="N182">
            <v>6400</v>
          </cell>
          <cell r="O182">
            <v>48350</v>
          </cell>
          <cell r="P182">
            <v>4150</v>
          </cell>
          <cell r="Q182">
            <v>1950</v>
          </cell>
          <cell r="V182">
            <v>12035</v>
          </cell>
          <cell r="W182">
            <v>4000</v>
          </cell>
          <cell r="X182">
            <v>1200</v>
          </cell>
          <cell r="Y182">
            <v>18905</v>
          </cell>
          <cell r="Z182">
            <v>5000</v>
          </cell>
          <cell r="AA182">
            <v>1500</v>
          </cell>
          <cell r="AB182">
            <v>52045</v>
          </cell>
          <cell r="AC182">
            <v>7700</v>
          </cell>
          <cell r="AD182">
            <v>2300</v>
          </cell>
        </row>
        <row r="183">
          <cell r="A183">
            <v>2.7</v>
          </cell>
          <cell r="B183">
            <v>5000</v>
          </cell>
          <cell r="C183">
            <v>6250</v>
          </cell>
          <cell r="D183">
            <v>9625</v>
          </cell>
          <cell r="E183">
            <v>41500</v>
          </cell>
          <cell r="H183">
            <v>3300</v>
          </cell>
          <cell r="I183">
            <v>9125</v>
          </cell>
          <cell r="J183">
            <v>2100</v>
          </cell>
          <cell r="K183">
            <v>4100</v>
          </cell>
          <cell r="M183">
            <v>2700</v>
          </cell>
          <cell r="N183">
            <v>6400</v>
          </cell>
          <cell r="O183">
            <v>48675</v>
          </cell>
          <cell r="P183">
            <v>4150</v>
          </cell>
          <cell r="Q183">
            <v>1950</v>
          </cell>
          <cell r="V183">
            <v>12050</v>
          </cell>
          <cell r="W183">
            <v>4000</v>
          </cell>
          <cell r="X183">
            <v>1200</v>
          </cell>
          <cell r="Y183">
            <v>18925</v>
          </cell>
          <cell r="Z183">
            <v>5000</v>
          </cell>
          <cell r="AA183">
            <v>1500</v>
          </cell>
          <cell r="AB183">
            <v>52325</v>
          </cell>
          <cell r="AC183">
            <v>7700</v>
          </cell>
          <cell r="AD183">
            <v>2300</v>
          </cell>
        </row>
        <row r="184">
          <cell r="A184">
            <v>2.71</v>
          </cell>
          <cell r="B184">
            <v>5000</v>
          </cell>
          <cell r="C184">
            <v>6250</v>
          </cell>
          <cell r="D184">
            <v>9625</v>
          </cell>
          <cell r="E184">
            <v>41550</v>
          </cell>
          <cell r="H184">
            <v>3300</v>
          </cell>
          <cell r="I184">
            <v>9135</v>
          </cell>
          <cell r="J184">
            <v>2100</v>
          </cell>
          <cell r="K184">
            <v>4100</v>
          </cell>
          <cell r="M184">
            <v>2700</v>
          </cell>
          <cell r="N184">
            <v>6400</v>
          </cell>
          <cell r="O184">
            <v>49000</v>
          </cell>
          <cell r="P184">
            <v>4150</v>
          </cell>
          <cell r="Q184">
            <v>1950</v>
          </cell>
          <cell r="V184">
            <v>12065</v>
          </cell>
          <cell r="W184">
            <v>4000</v>
          </cell>
          <cell r="X184">
            <v>1200</v>
          </cell>
          <cell r="Y184">
            <v>18945</v>
          </cell>
          <cell r="Z184">
            <v>5000</v>
          </cell>
          <cell r="AA184">
            <v>1500</v>
          </cell>
          <cell r="AB184">
            <v>52605</v>
          </cell>
          <cell r="AC184">
            <v>7700</v>
          </cell>
          <cell r="AD184">
            <v>2300</v>
          </cell>
        </row>
        <row r="185">
          <cell r="A185">
            <v>2.72</v>
          </cell>
          <cell r="B185">
            <v>5000</v>
          </cell>
          <cell r="C185">
            <v>6250</v>
          </cell>
          <cell r="D185">
            <v>9625</v>
          </cell>
          <cell r="E185">
            <v>41600</v>
          </cell>
          <cell r="H185">
            <v>3300</v>
          </cell>
          <cell r="I185">
            <v>9145</v>
          </cell>
          <cell r="J185">
            <v>2100</v>
          </cell>
          <cell r="K185">
            <v>4100</v>
          </cell>
          <cell r="M185">
            <v>2700</v>
          </cell>
          <cell r="N185">
            <v>6400</v>
          </cell>
          <cell r="O185">
            <v>49325</v>
          </cell>
          <cell r="P185">
            <v>4150</v>
          </cell>
          <cell r="Q185">
            <v>1950</v>
          </cell>
          <cell r="V185">
            <v>12080</v>
          </cell>
          <cell r="W185">
            <v>4000</v>
          </cell>
          <cell r="X185">
            <v>1200</v>
          </cell>
          <cell r="Y185">
            <v>18965</v>
          </cell>
          <cell r="Z185">
            <v>5000</v>
          </cell>
          <cell r="AA185">
            <v>1500</v>
          </cell>
          <cell r="AB185">
            <v>52885</v>
          </cell>
          <cell r="AC185">
            <v>7700</v>
          </cell>
          <cell r="AD185">
            <v>2300</v>
          </cell>
        </row>
        <row r="186">
          <cell r="A186">
            <v>2.73</v>
          </cell>
          <cell r="B186">
            <v>5000</v>
          </cell>
          <cell r="C186">
            <v>6250</v>
          </cell>
          <cell r="D186">
            <v>9625</v>
          </cell>
          <cell r="E186">
            <v>41650</v>
          </cell>
          <cell r="H186">
            <v>3300</v>
          </cell>
          <cell r="I186">
            <v>9155</v>
          </cell>
          <cell r="J186">
            <v>2100</v>
          </cell>
          <cell r="K186">
            <v>4100</v>
          </cell>
          <cell r="M186">
            <v>2700</v>
          </cell>
          <cell r="N186">
            <v>6400</v>
          </cell>
          <cell r="O186">
            <v>49650</v>
          </cell>
          <cell r="P186">
            <v>4150</v>
          </cell>
          <cell r="Q186">
            <v>1950</v>
          </cell>
          <cell r="V186">
            <v>12095</v>
          </cell>
          <cell r="W186">
            <v>4000</v>
          </cell>
          <cell r="X186">
            <v>1200</v>
          </cell>
          <cell r="Y186">
            <v>18985</v>
          </cell>
          <cell r="Z186">
            <v>5000</v>
          </cell>
          <cell r="AA186">
            <v>1500</v>
          </cell>
          <cell r="AB186">
            <v>53165</v>
          </cell>
          <cell r="AC186">
            <v>7700</v>
          </cell>
          <cell r="AD186">
            <v>2300</v>
          </cell>
        </row>
        <row r="187">
          <cell r="A187">
            <v>2.74</v>
          </cell>
          <cell r="B187">
            <v>5000</v>
          </cell>
          <cell r="C187">
            <v>6250</v>
          </cell>
          <cell r="D187">
            <v>9625</v>
          </cell>
          <cell r="E187">
            <v>41700</v>
          </cell>
          <cell r="H187">
            <v>3300</v>
          </cell>
          <cell r="I187">
            <v>9165</v>
          </cell>
          <cell r="J187">
            <v>2100</v>
          </cell>
          <cell r="K187">
            <v>4100</v>
          </cell>
          <cell r="M187">
            <v>2700</v>
          </cell>
          <cell r="N187">
            <v>6400</v>
          </cell>
          <cell r="O187">
            <v>49975</v>
          </cell>
          <cell r="P187">
            <v>4150</v>
          </cell>
          <cell r="Q187">
            <v>1950</v>
          </cell>
          <cell r="V187">
            <v>12110</v>
          </cell>
          <cell r="W187">
            <v>4000</v>
          </cell>
          <cell r="X187">
            <v>1200</v>
          </cell>
          <cell r="Y187">
            <v>19005</v>
          </cell>
          <cell r="Z187">
            <v>5000</v>
          </cell>
          <cell r="AA187">
            <v>1500</v>
          </cell>
          <cell r="AB187">
            <v>53445</v>
          </cell>
          <cell r="AC187">
            <v>7700</v>
          </cell>
          <cell r="AD187">
            <v>2300</v>
          </cell>
        </row>
        <row r="188">
          <cell r="A188">
            <v>2.75</v>
          </cell>
          <cell r="B188">
            <v>5000</v>
          </cell>
          <cell r="C188">
            <v>6250</v>
          </cell>
          <cell r="D188">
            <v>9625</v>
          </cell>
          <cell r="E188">
            <v>41750</v>
          </cell>
          <cell r="H188">
            <v>3300</v>
          </cell>
          <cell r="I188">
            <v>9175</v>
          </cell>
          <cell r="J188">
            <v>2100</v>
          </cell>
          <cell r="K188">
            <v>4100</v>
          </cell>
          <cell r="M188">
            <v>2700</v>
          </cell>
          <cell r="N188">
            <v>6400</v>
          </cell>
          <cell r="O188">
            <v>50300</v>
          </cell>
          <cell r="P188">
            <v>4150</v>
          </cell>
          <cell r="Q188">
            <v>1950</v>
          </cell>
          <cell r="V188">
            <v>12125</v>
          </cell>
          <cell r="W188">
            <v>4000</v>
          </cell>
          <cell r="X188">
            <v>1200</v>
          </cell>
          <cell r="Y188">
            <v>19025</v>
          </cell>
          <cell r="Z188">
            <v>5000</v>
          </cell>
          <cell r="AA188">
            <v>1500</v>
          </cell>
          <cell r="AB188">
            <v>53725</v>
          </cell>
          <cell r="AC188">
            <v>7700</v>
          </cell>
          <cell r="AD188">
            <v>2300</v>
          </cell>
        </row>
        <row r="189">
          <cell r="A189">
            <v>2.76</v>
          </cell>
          <cell r="B189">
            <v>5000</v>
          </cell>
          <cell r="C189">
            <v>6250</v>
          </cell>
          <cell r="D189">
            <v>9625</v>
          </cell>
          <cell r="E189">
            <v>41800</v>
          </cell>
          <cell r="H189">
            <v>3300</v>
          </cell>
          <cell r="I189">
            <v>9185</v>
          </cell>
          <cell r="J189">
            <v>2100</v>
          </cell>
          <cell r="K189">
            <v>4100</v>
          </cell>
          <cell r="M189">
            <v>2700</v>
          </cell>
          <cell r="N189">
            <v>6400</v>
          </cell>
          <cell r="O189">
            <v>50625</v>
          </cell>
          <cell r="P189">
            <v>4150</v>
          </cell>
          <cell r="Q189">
            <v>1950</v>
          </cell>
          <cell r="V189">
            <v>12140</v>
          </cell>
          <cell r="W189">
            <v>4000</v>
          </cell>
          <cell r="X189">
            <v>1200</v>
          </cell>
          <cell r="Y189">
            <v>19045</v>
          </cell>
          <cell r="Z189">
            <v>5000</v>
          </cell>
          <cell r="AA189">
            <v>1500</v>
          </cell>
          <cell r="AB189">
            <v>54005</v>
          </cell>
          <cell r="AC189">
            <v>7700</v>
          </cell>
          <cell r="AD189">
            <v>2300</v>
          </cell>
        </row>
        <row r="190">
          <cell r="A190">
            <v>2.77</v>
          </cell>
          <cell r="B190">
            <v>5000</v>
          </cell>
          <cell r="C190">
            <v>6250</v>
          </cell>
          <cell r="D190">
            <v>9625</v>
          </cell>
          <cell r="E190">
            <v>41850</v>
          </cell>
          <cell r="H190">
            <v>3300</v>
          </cell>
          <cell r="I190">
            <v>9195</v>
          </cell>
          <cell r="J190">
            <v>2100</v>
          </cell>
          <cell r="K190">
            <v>4100</v>
          </cell>
          <cell r="M190">
            <v>2700</v>
          </cell>
          <cell r="N190">
            <v>6400</v>
          </cell>
          <cell r="O190">
            <v>50950</v>
          </cell>
          <cell r="P190">
            <v>4150</v>
          </cell>
          <cell r="Q190">
            <v>1950</v>
          </cell>
          <cell r="V190">
            <v>12155</v>
          </cell>
          <cell r="W190">
            <v>4000</v>
          </cell>
          <cell r="X190">
            <v>1200</v>
          </cell>
          <cell r="Y190">
            <v>19065</v>
          </cell>
          <cell r="Z190">
            <v>5000</v>
          </cell>
          <cell r="AA190">
            <v>1500</v>
          </cell>
          <cell r="AB190">
            <v>54285</v>
          </cell>
          <cell r="AC190">
            <v>7700</v>
          </cell>
          <cell r="AD190">
            <v>2300</v>
          </cell>
        </row>
        <row r="191">
          <cell r="A191">
            <v>2.78</v>
          </cell>
          <cell r="B191">
            <v>5000</v>
          </cell>
          <cell r="C191">
            <v>6250</v>
          </cell>
          <cell r="D191">
            <v>9625</v>
          </cell>
          <cell r="E191">
            <v>41900</v>
          </cell>
          <cell r="H191">
            <v>3300</v>
          </cell>
          <cell r="I191">
            <v>9205</v>
          </cell>
          <cell r="J191">
            <v>2100</v>
          </cell>
          <cell r="K191">
            <v>4100</v>
          </cell>
          <cell r="M191">
            <v>2700</v>
          </cell>
          <cell r="N191">
            <v>6400</v>
          </cell>
          <cell r="O191">
            <v>51275</v>
          </cell>
          <cell r="P191">
            <v>4150</v>
          </cell>
          <cell r="Q191">
            <v>1950</v>
          </cell>
          <cell r="V191">
            <v>12170</v>
          </cell>
          <cell r="W191">
            <v>4000</v>
          </cell>
          <cell r="X191">
            <v>1200</v>
          </cell>
          <cell r="Y191">
            <v>19085</v>
          </cell>
          <cell r="Z191">
            <v>5000</v>
          </cell>
          <cell r="AA191">
            <v>1500</v>
          </cell>
          <cell r="AB191">
            <v>54565</v>
          </cell>
          <cell r="AC191">
            <v>7700</v>
          </cell>
          <cell r="AD191">
            <v>2300</v>
          </cell>
        </row>
        <row r="192">
          <cell r="A192">
            <v>2.79</v>
          </cell>
          <cell r="B192">
            <v>5000</v>
          </cell>
          <cell r="C192">
            <v>6250</v>
          </cell>
          <cell r="D192">
            <v>9625</v>
          </cell>
          <cell r="E192">
            <v>41950</v>
          </cell>
          <cell r="H192">
            <v>3300</v>
          </cell>
          <cell r="I192">
            <v>9215</v>
          </cell>
          <cell r="J192">
            <v>2100</v>
          </cell>
          <cell r="K192">
            <v>4100</v>
          </cell>
          <cell r="M192">
            <v>2700</v>
          </cell>
          <cell r="N192">
            <v>6400</v>
          </cell>
          <cell r="O192">
            <v>51600</v>
          </cell>
          <cell r="P192">
            <v>4150</v>
          </cell>
          <cell r="Q192">
            <v>1950</v>
          </cell>
          <cell r="V192">
            <v>12185</v>
          </cell>
          <cell r="W192">
            <v>4000</v>
          </cell>
          <cell r="X192">
            <v>1200</v>
          </cell>
          <cell r="Y192">
            <v>19105</v>
          </cell>
          <cell r="Z192">
            <v>5000</v>
          </cell>
          <cell r="AA192">
            <v>1500</v>
          </cell>
          <cell r="AB192">
            <v>54845</v>
          </cell>
          <cell r="AC192">
            <v>7700</v>
          </cell>
          <cell r="AD192">
            <v>2300</v>
          </cell>
        </row>
        <row r="193">
          <cell r="A193">
            <v>2.8</v>
          </cell>
          <cell r="B193">
            <v>5000</v>
          </cell>
          <cell r="C193">
            <v>6250</v>
          </cell>
          <cell r="D193">
            <v>9625</v>
          </cell>
          <cell r="E193">
            <v>42000</v>
          </cell>
          <cell r="H193">
            <v>3300</v>
          </cell>
          <cell r="I193">
            <v>9225</v>
          </cell>
          <cell r="J193">
            <v>2100</v>
          </cell>
          <cell r="K193">
            <v>4100</v>
          </cell>
          <cell r="M193">
            <v>2700</v>
          </cell>
          <cell r="N193">
            <v>6400</v>
          </cell>
          <cell r="O193">
            <v>51925</v>
          </cell>
          <cell r="P193">
            <v>4150</v>
          </cell>
          <cell r="Q193">
            <v>1950</v>
          </cell>
          <cell r="V193">
            <v>12200</v>
          </cell>
          <cell r="W193">
            <v>4000</v>
          </cell>
          <cell r="X193">
            <v>1200</v>
          </cell>
          <cell r="Y193">
            <v>19125</v>
          </cell>
          <cell r="Z193">
            <v>5000</v>
          </cell>
          <cell r="AA193">
            <v>1500</v>
          </cell>
          <cell r="AB193">
            <v>55125</v>
          </cell>
          <cell r="AC193">
            <v>7700</v>
          </cell>
          <cell r="AD193">
            <v>2300</v>
          </cell>
        </row>
        <row r="194">
          <cell r="A194">
            <v>2.81</v>
          </cell>
          <cell r="B194">
            <v>5000</v>
          </cell>
          <cell r="C194">
            <v>6250</v>
          </cell>
          <cell r="D194">
            <v>9625</v>
          </cell>
          <cell r="E194">
            <v>42050</v>
          </cell>
          <cell r="H194">
            <v>3300</v>
          </cell>
          <cell r="I194">
            <v>9235</v>
          </cell>
          <cell r="J194">
            <v>2100</v>
          </cell>
          <cell r="K194">
            <v>4100</v>
          </cell>
          <cell r="M194">
            <v>2700</v>
          </cell>
          <cell r="N194">
            <v>6400</v>
          </cell>
          <cell r="O194">
            <v>52250</v>
          </cell>
          <cell r="P194">
            <v>4150</v>
          </cell>
          <cell r="Q194">
            <v>1950</v>
          </cell>
          <cell r="V194">
            <v>12215</v>
          </cell>
          <cell r="W194">
            <v>4000</v>
          </cell>
          <cell r="X194">
            <v>1200</v>
          </cell>
          <cell r="Y194">
            <v>19145</v>
          </cell>
          <cell r="Z194">
            <v>5000</v>
          </cell>
          <cell r="AA194">
            <v>1500</v>
          </cell>
          <cell r="AB194">
            <v>55405</v>
          </cell>
          <cell r="AC194">
            <v>7700</v>
          </cell>
          <cell r="AD194">
            <v>2300</v>
          </cell>
        </row>
        <row r="195">
          <cell r="A195">
            <v>2.82</v>
          </cell>
          <cell r="B195">
            <v>5000</v>
          </cell>
          <cell r="C195">
            <v>6250</v>
          </cell>
          <cell r="D195">
            <v>9625</v>
          </cell>
          <cell r="E195">
            <v>42100</v>
          </cell>
          <cell r="H195">
            <v>3300</v>
          </cell>
          <cell r="I195">
            <v>9245</v>
          </cell>
          <cell r="J195">
            <v>2100</v>
          </cell>
          <cell r="K195">
            <v>4100</v>
          </cell>
          <cell r="M195">
            <v>2700</v>
          </cell>
          <cell r="N195">
            <v>6400</v>
          </cell>
          <cell r="O195">
            <v>52575</v>
          </cell>
          <cell r="P195">
            <v>4150</v>
          </cell>
          <cell r="Q195">
            <v>1950</v>
          </cell>
          <cell r="V195">
            <v>12230</v>
          </cell>
          <cell r="W195">
            <v>4000</v>
          </cell>
          <cell r="X195">
            <v>1200</v>
          </cell>
          <cell r="Y195">
            <v>19165</v>
          </cell>
          <cell r="Z195">
            <v>5000</v>
          </cell>
          <cell r="AA195">
            <v>1500</v>
          </cell>
          <cell r="AB195">
            <v>55685</v>
          </cell>
          <cell r="AC195">
            <v>7700</v>
          </cell>
          <cell r="AD195">
            <v>2300</v>
          </cell>
        </row>
        <row r="196">
          <cell r="A196">
            <v>2.83</v>
          </cell>
          <cell r="B196">
            <v>5000</v>
          </cell>
          <cell r="C196">
            <v>6250</v>
          </cell>
          <cell r="D196">
            <v>9625</v>
          </cell>
          <cell r="E196">
            <v>42150</v>
          </cell>
          <cell r="H196">
            <v>3300</v>
          </cell>
          <cell r="I196">
            <v>9255</v>
          </cell>
          <cell r="J196">
            <v>2100</v>
          </cell>
          <cell r="K196">
            <v>4100</v>
          </cell>
          <cell r="M196">
            <v>2700</v>
          </cell>
          <cell r="N196">
            <v>6400</v>
          </cell>
          <cell r="O196">
            <v>52900</v>
          </cell>
          <cell r="P196">
            <v>4150</v>
          </cell>
          <cell r="Q196">
            <v>1950</v>
          </cell>
          <cell r="V196">
            <v>12245</v>
          </cell>
          <cell r="W196">
            <v>4000</v>
          </cell>
          <cell r="X196">
            <v>1200</v>
          </cell>
          <cell r="Y196">
            <v>19185</v>
          </cell>
          <cell r="Z196">
            <v>5000</v>
          </cell>
          <cell r="AA196">
            <v>1500</v>
          </cell>
          <cell r="AB196">
            <v>55965</v>
          </cell>
          <cell r="AC196">
            <v>7700</v>
          </cell>
          <cell r="AD196">
            <v>2300</v>
          </cell>
        </row>
        <row r="197">
          <cell r="A197">
            <v>2.84</v>
          </cell>
          <cell r="B197">
            <v>5000</v>
          </cell>
          <cell r="C197">
            <v>6250</v>
          </cell>
          <cell r="D197">
            <v>9625</v>
          </cell>
          <cell r="E197">
            <v>42200</v>
          </cell>
          <cell r="H197">
            <v>3300</v>
          </cell>
          <cell r="I197">
            <v>9265</v>
          </cell>
          <cell r="J197">
            <v>2100</v>
          </cell>
          <cell r="K197">
            <v>4100</v>
          </cell>
          <cell r="M197">
            <v>2700</v>
          </cell>
          <cell r="N197">
            <v>6400</v>
          </cell>
          <cell r="O197">
            <v>53225</v>
          </cell>
          <cell r="P197">
            <v>4150</v>
          </cell>
          <cell r="Q197">
            <v>1950</v>
          </cell>
          <cell r="V197">
            <v>12260</v>
          </cell>
          <cell r="W197">
            <v>4000</v>
          </cell>
          <cell r="X197">
            <v>1200</v>
          </cell>
          <cell r="Y197">
            <v>19205</v>
          </cell>
          <cell r="Z197">
            <v>5000</v>
          </cell>
          <cell r="AA197">
            <v>1500</v>
          </cell>
          <cell r="AB197">
            <v>56245</v>
          </cell>
          <cell r="AC197">
            <v>7700</v>
          </cell>
          <cell r="AD197">
            <v>2300</v>
          </cell>
        </row>
        <row r="198">
          <cell r="A198">
            <v>2.85</v>
          </cell>
          <cell r="B198">
            <v>5000</v>
          </cell>
          <cell r="C198">
            <v>6250</v>
          </cell>
          <cell r="D198">
            <v>9625</v>
          </cell>
          <cell r="E198">
            <v>42250</v>
          </cell>
          <cell r="H198">
            <v>3300</v>
          </cell>
          <cell r="I198">
            <v>9275</v>
          </cell>
          <cell r="J198">
            <v>2100</v>
          </cell>
          <cell r="K198">
            <v>4100</v>
          </cell>
          <cell r="M198">
            <v>2700</v>
          </cell>
          <cell r="N198">
            <v>6400</v>
          </cell>
          <cell r="O198">
            <v>53550</v>
          </cell>
          <cell r="P198">
            <v>4150</v>
          </cell>
          <cell r="Q198">
            <v>1950</v>
          </cell>
          <cell r="V198">
            <v>12275</v>
          </cell>
          <cell r="W198">
            <v>4000</v>
          </cell>
          <cell r="X198">
            <v>1200</v>
          </cell>
          <cell r="Y198">
            <v>19225</v>
          </cell>
          <cell r="Z198">
            <v>5000</v>
          </cell>
          <cell r="AA198">
            <v>1500</v>
          </cell>
          <cell r="AB198">
            <v>56525</v>
          </cell>
          <cell r="AC198">
            <v>7700</v>
          </cell>
          <cell r="AD198">
            <v>2300</v>
          </cell>
        </row>
        <row r="199">
          <cell r="A199">
            <v>2.86</v>
          </cell>
          <cell r="B199">
            <v>5000</v>
          </cell>
          <cell r="C199">
            <v>6250</v>
          </cell>
          <cell r="D199">
            <v>9625</v>
          </cell>
          <cell r="E199">
            <v>42300</v>
          </cell>
          <cell r="H199">
            <v>3300</v>
          </cell>
          <cell r="I199">
            <v>9285</v>
          </cell>
          <cell r="J199">
            <v>2100</v>
          </cell>
          <cell r="K199">
            <v>4100</v>
          </cell>
          <cell r="M199">
            <v>2700</v>
          </cell>
          <cell r="N199">
            <v>6400</v>
          </cell>
          <cell r="O199">
            <v>53875</v>
          </cell>
          <cell r="P199">
            <v>4150</v>
          </cell>
          <cell r="Q199">
            <v>1950</v>
          </cell>
          <cell r="V199">
            <v>12290</v>
          </cell>
          <cell r="W199">
            <v>4000</v>
          </cell>
          <cell r="X199">
            <v>1200</v>
          </cell>
          <cell r="Y199">
            <v>19245</v>
          </cell>
          <cell r="Z199">
            <v>5000</v>
          </cell>
          <cell r="AA199">
            <v>1500</v>
          </cell>
          <cell r="AB199">
            <v>56805</v>
          </cell>
          <cell r="AC199">
            <v>7700</v>
          </cell>
          <cell r="AD199">
            <v>2300</v>
          </cell>
        </row>
        <row r="200">
          <cell r="A200">
            <v>2.87</v>
          </cell>
          <cell r="B200">
            <v>5000</v>
          </cell>
          <cell r="C200">
            <v>6250</v>
          </cell>
          <cell r="D200">
            <v>9625</v>
          </cell>
          <cell r="E200">
            <v>42350</v>
          </cell>
          <cell r="H200">
            <v>3300</v>
          </cell>
          <cell r="I200">
            <v>9295</v>
          </cell>
          <cell r="J200">
            <v>2100</v>
          </cell>
          <cell r="K200">
            <v>4100</v>
          </cell>
          <cell r="M200">
            <v>2700</v>
          </cell>
          <cell r="N200">
            <v>6400</v>
          </cell>
          <cell r="O200">
            <v>54200</v>
          </cell>
          <cell r="P200">
            <v>4150</v>
          </cell>
          <cell r="Q200">
            <v>1950</v>
          </cell>
          <cell r="V200">
            <v>12305</v>
          </cell>
          <cell r="W200">
            <v>4000</v>
          </cell>
          <cell r="X200">
            <v>1200</v>
          </cell>
          <cell r="Y200">
            <v>19265</v>
          </cell>
          <cell r="Z200">
            <v>5000</v>
          </cell>
          <cell r="AA200">
            <v>1500</v>
          </cell>
          <cell r="AB200">
            <v>57085</v>
          </cell>
          <cell r="AC200">
            <v>7700</v>
          </cell>
          <cell r="AD200">
            <v>2300</v>
          </cell>
        </row>
        <row r="201">
          <cell r="A201">
            <v>2.88</v>
          </cell>
          <cell r="B201">
            <v>5000</v>
          </cell>
          <cell r="C201">
            <v>6250</v>
          </cell>
          <cell r="D201">
            <v>9625</v>
          </cell>
          <cell r="E201">
            <v>42400</v>
          </cell>
          <cell r="H201">
            <v>3300</v>
          </cell>
          <cell r="I201">
            <v>9305</v>
          </cell>
          <cell r="J201">
            <v>2100</v>
          </cell>
          <cell r="K201">
            <v>4100</v>
          </cell>
          <cell r="M201">
            <v>2700</v>
          </cell>
          <cell r="N201">
            <v>6400</v>
          </cell>
          <cell r="O201">
            <v>54525</v>
          </cell>
          <cell r="P201">
            <v>4150</v>
          </cell>
          <cell r="Q201">
            <v>1950</v>
          </cell>
          <cell r="V201">
            <v>12320</v>
          </cell>
          <cell r="W201">
            <v>4000</v>
          </cell>
          <cell r="X201">
            <v>1200</v>
          </cell>
          <cell r="Y201">
            <v>19285</v>
          </cell>
          <cell r="Z201">
            <v>5000</v>
          </cell>
          <cell r="AA201">
            <v>1500</v>
          </cell>
          <cell r="AB201">
            <v>57365</v>
          </cell>
          <cell r="AC201">
            <v>7700</v>
          </cell>
          <cell r="AD201">
            <v>2300</v>
          </cell>
        </row>
        <row r="202">
          <cell r="A202">
            <v>2.89</v>
          </cell>
          <cell r="B202">
            <v>5000</v>
          </cell>
          <cell r="C202">
            <v>6250</v>
          </cell>
          <cell r="D202">
            <v>9625</v>
          </cell>
          <cell r="E202">
            <v>42450</v>
          </cell>
          <cell r="H202">
            <v>3300</v>
          </cell>
          <cell r="I202">
            <v>9315</v>
          </cell>
          <cell r="J202">
            <v>2100</v>
          </cell>
          <cell r="K202">
            <v>4100</v>
          </cell>
          <cell r="M202">
            <v>2700</v>
          </cell>
          <cell r="N202">
            <v>6400</v>
          </cell>
          <cell r="O202">
            <v>54850</v>
          </cell>
          <cell r="P202">
            <v>4150</v>
          </cell>
          <cell r="Q202">
            <v>1950</v>
          </cell>
          <cell r="V202">
            <v>12335</v>
          </cell>
          <cell r="W202">
            <v>4000</v>
          </cell>
          <cell r="X202">
            <v>1200</v>
          </cell>
          <cell r="Y202">
            <v>19305</v>
          </cell>
          <cell r="Z202">
            <v>5000</v>
          </cell>
          <cell r="AA202">
            <v>1500</v>
          </cell>
          <cell r="AB202">
            <v>57645</v>
          </cell>
          <cell r="AC202">
            <v>7700</v>
          </cell>
          <cell r="AD202">
            <v>2300</v>
          </cell>
        </row>
        <row r="203">
          <cell r="A203">
            <v>2.9</v>
          </cell>
          <cell r="B203">
            <v>5000</v>
          </cell>
          <cell r="C203">
            <v>6250</v>
          </cell>
          <cell r="D203">
            <v>9625</v>
          </cell>
          <cell r="E203">
            <v>42500</v>
          </cell>
          <cell r="H203">
            <v>3300</v>
          </cell>
          <cell r="I203">
            <v>9325</v>
          </cell>
          <cell r="J203">
            <v>2100</v>
          </cell>
          <cell r="K203">
            <v>4100</v>
          </cell>
          <cell r="M203">
            <v>2700</v>
          </cell>
          <cell r="N203">
            <v>6400</v>
          </cell>
          <cell r="O203">
            <v>55175</v>
          </cell>
          <cell r="P203">
            <v>4150</v>
          </cell>
          <cell r="Q203">
            <v>1950</v>
          </cell>
          <cell r="V203">
            <v>12350</v>
          </cell>
          <cell r="W203">
            <v>4000</v>
          </cell>
          <cell r="X203">
            <v>1200</v>
          </cell>
          <cell r="Y203">
            <v>19325</v>
          </cell>
          <cell r="Z203">
            <v>5000</v>
          </cell>
          <cell r="AA203">
            <v>1500</v>
          </cell>
          <cell r="AB203">
            <v>57925</v>
          </cell>
          <cell r="AC203">
            <v>7700</v>
          </cell>
          <cell r="AD203">
            <v>2300</v>
          </cell>
        </row>
        <row r="204">
          <cell r="A204">
            <v>2.91</v>
          </cell>
          <cell r="B204">
            <v>5000</v>
          </cell>
          <cell r="C204">
            <v>6250</v>
          </cell>
          <cell r="D204">
            <v>9625</v>
          </cell>
          <cell r="E204">
            <v>42550</v>
          </cell>
          <cell r="H204">
            <v>3300</v>
          </cell>
          <cell r="I204">
            <v>9335</v>
          </cell>
          <cell r="J204">
            <v>2100</v>
          </cell>
          <cell r="K204">
            <v>4100</v>
          </cell>
          <cell r="M204">
            <v>2700</v>
          </cell>
          <cell r="N204">
            <v>6400</v>
          </cell>
          <cell r="O204">
            <v>55500</v>
          </cell>
          <cell r="P204">
            <v>4150</v>
          </cell>
          <cell r="Q204">
            <v>1950</v>
          </cell>
          <cell r="V204">
            <v>12365</v>
          </cell>
          <cell r="W204">
            <v>4000</v>
          </cell>
          <cell r="X204">
            <v>1200</v>
          </cell>
          <cell r="Y204">
            <v>19345</v>
          </cell>
          <cell r="Z204">
            <v>5000</v>
          </cell>
          <cell r="AA204">
            <v>1500</v>
          </cell>
          <cell r="AB204">
            <v>58205</v>
          </cell>
          <cell r="AC204">
            <v>7700</v>
          </cell>
          <cell r="AD204">
            <v>2300</v>
          </cell>
        </row>
        <row r="205">
          <cell r="A205">
            <v>2.92</v>
          </cell>
          <cell r="B205">
            <v>5000</v>
          </cell>
          <cell r="C205">
            <v>6250</v>
          </cell>
          <cell r="D205">
            <v>9625</v>
          </cell>
          <cell r="E205">
            <v>42600</v>
          </cell>
          <cell r="H205">
            <v>3300</v>
          </cell>
          <cell r="I205">
            <v>9345</v>
          </cell>
          <cell r="J205">
            <v>2100</v>
          </cell>
          <cell r="K205">
            <v>4100</v>
          </cell>
          <cell r="M205">
            <v>2700</v>
          </cell>
          <cell r="N205">
            <v>6400</v>
          </cell>
          <cell r="O205">
            <v>55825</v>
          </cell>
          <cell r="P205">
            <v>4150</v>
          </cell>
          <cell r="Q205">
            <v>1950</v>
          </cell>
          <cell r="V205">
            <v>12380</v>
          </cell>
          <cell r="W205">
            <v>4000</v>
          </cell>
          <cell r="X205">
            <v>1200</v>
          </cell>
          <cell r="Y205">
            <v>19365</v>
          </cell>
          <cell r="Z205">
            <v>5000</v>
          </cell>
          <cell r="AA205">
            <v>1500</v>
          </cell>
          <cell r="AB205">
            <v>58485</v>
          </cell>
          <cell r="AC205">
            <v>7700</v>
          </cell>
          <cell r="AD205">
            <v>2300</v>
          </cell>
        </row>
        <row r="206">
          <cell r="A206">
            <v>2.93</v>
          </cell>
          <cell r="B206">
            <v>5000</v>
          </cell>
          <cell r="C206">
            <v>6250</v>
          </cell>
          <cell r="D206">
            <v>9625</v>
          </cell>
          <cell r="E206">
            <v>42650</v>
          </cell>
          <cell r="H206">
            <v>3300</v>
          </cell>
          <cell r="I206">
            <v>9355</v>
          </cell>
          <cell r="J206">
            <v>2100</v>
          </cell>
          <cell r="K206">
            <v>4100</v>
          </cell>
          <cell r="M206">
            <v>2700</v>
          </cell>
          <cell r="N206">
            <v>6400</v>
          </cell>
          <cell r="O206">
            <v>56150</v>
          </cell>
          <cell r="P206">
            <v>4150</v>
          </cell>
          <cell r="Q206">
            <v>1950</v>
          </cell>
          <cell r="V206">
            <v>12395</v>
          </cell>
          <cell r="W206">
            <v>4000</v>
          </cell>
          <cell r="X206">
            <v>1200</v>
          </cell>
          <cell r="Y206">
            <v>19385</v>
          </cell>
          <cell r="Z206">
            <v>5000</v>
          </cell>
          <cell r="AA206">
            <v>1500</v>
          </cell>
          <cell r="AB206">
            <v>58765</v>
          </cell>
          <cell r="AC206">
            <v>7700</v>
          </cell>
          <cell r="AD206">
            <v>2300</v>
          </cell>
        </row>
        <row r="207">
          <cell r="A207">
            <v>2.94</v>
          </cell>
          <cell r="B207">
            <v>5000</v>
          </cell>
          <cell r="C207">
            <v>6250</v>
          </cell>
          <cell r="D207">
            <v>9625</v>
          </cell>
          <cell r="E207">
            <v>42700</v>
          </cell>
          <cell r="H207">
            <v>3300</v>
          </cell>
          <cell r="I207">
            <v>9365</v>
          </cell>
          <cell r="J207">
            <v>2100</v>
          </cell>
          <cell r="K207">
            <v>4100</v>
          </cell>
          <cell r="M207">
            <v>2700</v>
          </cell>
          <cell r="N207">
            <v>6400</v>
          </cell>
          <cell r="O207">
            <v>56475</v>
          </cell>
          <cell r="P207">
            <v>4150</v>
          </cell>
          <cell r="Q207">
            <v>1950</v>
          </cell>
          <cell r="V207">
            <v>12410</v>
          </cell>
          <cell r="W207">
            <v>4000</v>
          </cell>
          <cell r="X207">
            <v>1200</v>
          </cell>
          <cell r="Y207">
            <v>19405</v>
          </cell>
          <cell r="Z207">
            <v>5000</v>
          </cell>
          <cell r="AA207">
            <v>1500</v>
          </cell>
          <cell r="AB207">
            <v>59045</v>
          </cell>
          <cell r="AC207">
            <v>7700</v>
          </cell>
          <cell r="AD207">
            <v>2300</v>
          </cell>
        </row>
        <row r="208">
          <cell r="A208">
            <v>2.95</v>
          </cell>
          <cell r="B208">
            <v>5000</v>
          </cell>
          <cell r="C208">
            <v>6250</v>
          </cell>
          <cell r="D208">
            <v>9625</v>
          </cell>
          <cell r="E208">
            <v>42750</v>
          </cell>
          <cell r="H208">
            <v>3300</v>
          </cell>
          <cell r="I208">
            <v>9375</v>
          </cell>
          <cell r="J208">
            <v>2100</v>
          </cell>
          <cell r="K208">
            <v>4100</v>
          </cell>
          <cell r="M208">
            <v>2700</v>
          </cell>
          <cell r="N208">
            <v>6400</v>
          </cell>
          <cell r="O208">
            <v>56800</v>
          </cell>
          <cell r="P208">
            <v>4150</v>
          </cell>
          <cell r="Q208">
            <v>1950</v>
          </cell>
          <cell r="V208">
            <v>12425</v>
          </cell>
          <cell r="W208">
            <v>4000</v>
          </cell>
          <cell r="X208">
            <v>1200</v>
          </cell>
          <cell r="Y208">
            <v>19425</v>
          </cell>
          <cell r="Z208">
            <v>5000</v>
          </cell>
          <cell r="AA208">
            <v>1500</v>
          </cell>
          <cell r="AB208">
            <v>59325</v>
          </cell>
          <cell r="AC208">
            <v>7700</v>
          </cell>
          <cell r="AD208">
            <v>2300</v>
          </cell>
        </row>
        <row r="209">
          <cell r="A209">
            <v>2.96</v>
          </cell>
          <cell r="B209">
            <v>5000</v>
          </cell>
          <cell r="C209">
            <v>6250</v>
          </cell>
          <cell r="D209">
            <v>9625</v>
          </cell>
          <cell r="E209">
            <v>42800</v>
          </cell>
          <cell r="H209">
            <v>3300</v>
          </cell>
          <cell r="I209">
            <v>9385</v>
          </cell>
          <cell r="J209">
            <v>2100</v>
          </cell>
          <cell r="K209">
            <v>4100</v>
          </cell>
          <cell r="M209">
            <v>2700</v>
          </cell>
          <cell r="N209">
            <v>6400</v>
          </cell>
          <cell r="O209">
            <v>57125</v>
          </cell>
          <cell r="P209">
            <v>4150</v>
          </cell>
          <cell r="Q209">
            <v>1950</v>
          </cell>
          <cell r="V209">
            <v>12440</v>
          </cell>
          <cell r="W209">
            <v>4000</v>
          </cell>
          <cell r="X209">
            <v>1200</v>
          </cell>
          <cell r="Y209">
            <v>19445</v>
          </cell>
          <cell r="Z209">
            <v>5000</v>
          </cell>
          <cell r="AA209">
            <v>1500</v>
          </cell>
          <cell r="AC209">
            <v>7700</v>
          </cell>
          <cell r="AD209">
            <v>2300</v>
          </cell>
        </row>
        <row r="210">
          <cell r="A210">
            <v>2.97</v>
          </cell>
          <cell r="B210">
            <v>5000</v>
          </cell>
          <cell r="C210">
            <v>6250</v>
          </cell>
          <cell r="D210">
            <v>9625</v>
          </cell>
          <cell r="E210">
            <v>42850</v>
          </cell>
          <cell r="H210">
            <v>3300</v>
          </cell>
          <cell r="I210">
            <v>9395</v>
          </cell>
          <cell r="J210">
            <v>2100</v>
          </cell>
          <cell r="K210">
            <v>4100</v>
          </cell>
          <cell r="M210">
            <v>2700</v>
          </cell>
          <cell r="N210">
            <v>6400</v>
          </cell>
          <cell r="O210">
            <v>57450</v>
          </cell>
          <cell r="P210">
            <v>4150</v>
          </cell>
          <cell r="Q210">
            <v>1950</v>
          </cell>
          <cell r="V210">
            <v>12455</v>
          </cell>
          <cell r="W210">
            <v>4000</v>
          </cell>
          <cell r="X210">
            <v>1200</v>
          </cell>
          <cell r="Y210">
            <v>19465</v>
          </cell>
          <cell r="Z210">
            <v>5000</v>
          </cell>
          <cell r="AA210">
            <v>1500</v>
          </cell>
          <cell r="AC210">
            <v>7700</v>
          </cell>
          <cell r="AD210">
            <v>2300</v>
          </cell>
        </row>
        <row r="211">
          <cell r="A211">
            <v>2.98</v>
          </cell>
          <cell r="B211">
            <v>5000</v>
          </cell>
          <cell r="C211">
            <v>6250</v>
          </cell>
          <cell r="D211">
            <v>9625</v>
          </cell>
          <cell r="E211">
            <v>42900</v>
          </cell>
          <cell r="H211">
            <v>3300</v>
          </cell>
          <cell r="I211">
            <v>9405</v>
          </cell>
          <cell r="J211">
            <v>2100</v>
          </cell>
          <cell r="K211">
            <v>4100</v>
          </cell>
          <cell r="M211">
            <v>2700</v>
          </cell>
          <cell r="N211">
            <v>6400</v>
          </cell>
          <cell r="O211">
            <v>57775</v>
          </cell>
          <cell r="P211">
            <v>4150</v>
          </cell>
          <cell r="Q211">
            <v>1950</v>
          </cell>
          <cell r="V211">
            <v>12470</v>
          </cell>
          <cell r="W211">
            <v>4000</v>
          </cell>
          <cell r="X211">
            <v>1200</v>
          </cell>
          <cell r="Y211">
            <v>19485</v>
          </cell>
          <cell r="Z211">
            <v>5000</v>
          </cell>
          <cell r="AA211">
            <v>1500</v>
          </cell>
          <cell r="AC211">
            <v>7700</v>
          </cell>
          <cell r="AD211">
            <v>2300</v>
          </cell>
        </row>
        <row r="212">
          <cell r="A212">
            <v>2.99</v>
          </cell>
          <cell r="B212">
            <v>5000</v>
          </cell>
          <cell r="C212">
            <v>6250</v>
          </cell>
          <cell r="D212">
            <v>9625</v>
          </cell>
          <cell r="E212">
            <v>42950</v>
          </cell>
          <cell r="H212">
            <v>3300</v>
          </cell>
          <cell r="I212">
            <v>9415</v>
          </cell>
          <cell r="J212">
            <v>2100</v>
          </cell>
          <cell r="K212">
            <v>4100</v>
          </cell>
          <cell r="M212">
            <v>2700</v>
          </cell>
          <cell r="N212">
            <v>6400</v>
          </cell>
          <cell r="O212">
            <v>58100</v>
          </cell>
          <cell r="P212">
            <v>4150</v>
          </cell>
          <cell r="Q212">
            <v>1950</v>
          </cell>
          <cell r="V212">
            <v>12485</v>
          </cell>
          <cell r="W212">
            <v>4000</v>
          </cell>
          <cell r="X212">
            <v>1200</v>
          </cell>
          <cell r="Y212">
            <v>19505</v>
          </cell>
          <cell r="Z212">
            <v>5000</v>
          </cell>
          <cell r="AA212">
            <v>1500</v>
          </cell>
          <cell r="AC212">
            <v>7700</v>
          </cell>
          <cell r="AD212">
            <v>2300</v>
          </cell>
        </row>
        <row r="213">
          <cell r="A213">
            <v>3</v>
          </cell>
          <cell r="B213">
            <v>5000</v>
          </cell>
          <cell r="C213">
            <v>6250</v>
          </cell>
          <cell r="D213">
            <v>9625</v>
          </cell>
          <cell r="E213">
            <v>43000</v>
          </cell>
          <cell r="H213">
            <v>3300</v>
          </cell>
          <cell r="I213">
            <v>9425</v>
          </cell>
          <cell r="J213">
            <v>2100</v>
          </cell>
          <cell r="K213">
            <v>4100</v>
          </cell>
          <cell r="M213">
            <v>2700</v>
          </cell>
          <cell r="N213">
            <v>6400</v>
          </cell>
          <cell r="O213">
            <v>58425</v>
          </cell>
          <cell r="P213">
            <v>4150</v>
          </cell>
          <cell r="Q213">
            <v>1950</v>
          </cell>
          <cell r="V213">
            <v>12500</v>
          </cell>
          <cell r="W213">
            <v>4000</v>
          </cell>
          <cell r="X213">
            <v>1200</v>
          </cell>
          <cell r="Y213">
            <v>19525</v>
          </cell>
          <cell r="Z213">
            <v>5000</v>
          </cell>
          <cell r="AA213">
            <v>1500</v>
          </cell>
          <cell r="AC213">
            <v>7700</v>
          </cell>
          <cell r="AD213">
            <v>2300</v>
          </cell>
        </row>
        <row r="214">
          <cell r="A214">
            <v>3.01</v>
          </cell>
          <cell r="B214">
            <v>5000</v>
          </cell>
          <cell r="C214">
            <v>6250</v>
          </cell>
          <cell r="D214">
            <v>9625</v>
          </cell>
          <cell r="E214">
            <v>43050</v>
          </cell>
          <cell r="H214">
            <v>3300</v>
          </cell>
          <cell r="I214">
            <v>9435</v>
          </cell>
          <cell r="J214">
            <v>2100</v>
          </cell>
          <cell r="K214">
            <v>4100</v>
          </cell>
          <cell r="M214">
            <v>2700</v>
          </cell>
          <cell r="N214">
            <v>6400</v>
          </cell>
          <cell r="O214">
            <v>58750</v>
          </cell>
          <cell r="P214">
            <v>4150</v>
          </cell>
          <cell r="Q214">
            <v>1950</v>
          </cell>
          <cell r="V214">
            <v>12515</v>
          </cell>
          <cell r="W214">
            <v>4000</v>
          </cell>
          <cell r="X214">
            <v>1200</v>
          </cell>
          <cell r="Y214">
            <v>19545</v>
          </cell>
          <cell r="Z214">
            <v>5000</v>
          </cell>
          <cell r="AA214">
            <v>1500</v>
          </cell>
          <cell r="AC214">
            <v>7700</v>
          </cell>
          <cell r="AD214">
            <v>2300</v>
          </cell>
        </row>
        <row r="215">
          <cell r="A215">
            <v>3.02</v>
          </cell>
          <cell r="B215">
            <v>5000</v>
          </cell>
          <cell r="C215">
            <v>6250</v>
          </cell>
          <cell r="D215">
            <v>9625</v>
          </cell>
          <cell r="E215">
            <v>43100</v>
          </cell>
          <cell r="H215">
            <v>3300</v>
          </cell>
          <cell r="I215">
            <v>9445</v>
          </cell>
          <cell r="J215">
            <v>2100</v>
          </cell>
          <cell r="K215">
            <v>4100</v>
          </cell>
          <cell r="M215">
            <v>2700</v>
          </cell>
          <cell r="N215">
            <v>6400</v>
          </cell>
          <cell r="O215">
            <v>59075</v>
          </cell>
          <cell r="P215">
            <v>4150</v>
          </cell>
          <cell r="Q215">
            <v>1950</v>
          </cell>
          <cell r="V215">
            <v>12530</v>
          </cell>
          <cell r="W215">
            <v>4000</v>
          </cell>
          <cell r="X215">
            <v>1200</v>
          </cell>
          <cell r="Y215">
            <v>19565</v>
          </cell>
          <cell r="Z215">
            <v>5000</v>
          </cell>
          <cell r="AA215">
            <v>1500</v>
          </cell>
          <cell r="AC215">
            <v>7700</v>
          </cell>
          <cell r="AD215">
            <v>2300</v>
          </cell>
        </row>
        <row r="216">
          <cell r="A216">
            <v>3.03</v>
          </cell>
          <cell r="B216">
            <v>5000</v>
          </cell>
          <cell r="C216">
            <v>6250</v>
          </cell>
          <cell r="D216">
            <v>9625</v>
          </cell>
          <cell r="E216">
            <v>43150</v>
          </cell>
          <cell r="H216">
            <v>3300</v>
          </cell>
          <cell r="I216">
            <v>9455</v>
          </cell>
          <cell r="J216">
            <v>2100</v>
          </cell>
          <cell r="K216">
            <v>4100</v>
          </cell>
          <cell r="M216">
            <v>2700</v>
          </cell>
          <cell r="N216">
            <v>6400</v>
          </cell>
          <cell r="O216">
            <v>59400</v>
          </cell>
          <cell r="P216">
            <v>4150</v>
          </cell>
          <cell r="Q216">
            <v>1950</v>
          </cell>
          <cell r="V216">
            <v>12545</v>
          </cell>
          <cell r="W216">
            <v>4000</v>
          </cell>
          <cell r="X216">
            <v>1200</v>
          </cell>
          <cell r="Y216">
            <v>19585</v>
          </cell>
          <cell r="Z216">
            <v>5000</v>
          </cell>
          <cell r="AA216">
            <v>1500</v>
          </cell>
          <cell r="AC216">
            <v>7700</v>
          </cell>
          <cell r="AD216">
            <v>2300</v>
          </cell>
        </row>
        <row r="217">
          <cell r="A217">
            <v>3.04</v>
          </cell>
          <cell r="B217">
            <v>5000</v>
          </cell>
          <cell r="C217">
            <v>6250</v>
          </cell>
          <cell r="D217">
            <v>9625</v>
          </cell>
          <cell r="E217">
            <v>43200</v>
          </cell>
          <cell r="H217">
            <v>3300</v>
          </cell>
          <cell r="I217">
            <v>9465</v>
          </cell>
          <cell r="J217">
            <v>2100</v>
          </cell>
          <cell r="K217">
            <v>4100</v>
          </cell>
          <cell r="M217">
            <v>2700</v>
          </cell>
          <cell r="N217">
            <v>6400</v>
          </cell>
          <cell r="O217">
            <v>59725</v>
          </cell>
          <cell r="P217">
            <v>4150</v>
          </cell>
          <cell r="Q217">
            <v>1950</v>
          </cell>
          <cell r="V217">
            <v>12560</v>
          </cell>
          <cell r="W217">
            <v>4000</v>
          </cell>
          <cell r="X217">
            <v>1200</v>
          </cell>
          <cell r="Y217">
            <v>19605</v>
          </cell>
          <cell r="Z217">
            <v>5000</v>
          </cell>
          <cell r="AA217">
            <v>1500</v>
          </cell>
          <cell r="AC217">
            <v>7700</v>
          </cell>
          <cell r="AD217">
            <v>2300</v>
          </cell>
        </row>
        <row r="218">
          <cell r="A218">
            <v>3.05</v>
          </cell>
          <cell r="B218">
            <v>5000</v>
          </cell>
          <cell r="C218">
            <v>6250</v>
          </cell>
          <cell r="D218">
            <v>9625</v>
          </cell>
          <cell r="H218">
            <v>3300</v>
          </cell>
          <cell r="I218">
            <v>9475</v>
          </cell>
          <cell r="J218">
            <v>2100</v>
          </cell>
          <cell r="K218">
            <v>4100</v>
          </cell>
          <cell r="M218">
            <v>2700</v>
          </cell>
          <cell r="N218">
            <v>6400</v>
          </cell>
          <cell r="O218">
            <v>60050</v>
          </cell>
          <cell r="P218">
            <v>4150</v>
          </cell>
          <cell r="Q218">
            <v>1950</v>
          </cell>
          <cell r="V218">
            <v>12575</v>
          </cell>
          <cell r="W218">
            <v>4000</v>
          </cell>
          <cell r="X218">
            <v>1200</v>
          </cell>
          <cell r="Y218">
            <v>19625</v>
          </cell>
          <cell r="Z218">
            <v>5000</v>
          </cell>
          <cell r="AA218">
            <v>1500</v>
          </cell>
          <cell r="AC218">
            <v>7700</v>
          </cell>
          <cell r="AD218">
            <v>2300</v>
          </cell>
        </row>
        <row r="219">
          <cell r="A219">
            <v>3.06</v>
          </cell>
          <cell r="B219">
            <v>5000</v>
          </cell>
          <cell r="C219">
            <v>6250</v>
          </cell>
          <cell r="D219">
            <v>9625</v>
          </cell>
          <cell r="H219">
            <v>3300</v>
          </cell>
          <cell r="I219">
            <v>9485</v>
          </cell>
          <cell r="J219">
            <v>2100</v>
          </cell>
          <cell r="K219">
            <v>4100</v>
          </cell>
          <cell r="M219">
            <v>2700</v>
          </cell>
          <cell r="N219">
            <v>6400</v>
          </cell>
          <cell r="O219">
            <v>60375</v>
          </cell>
          <cell r="P219">
            <v>4150</v>
          </cell>
          <cell r="Q219">
            <v>1950</v>
          </cell>
          <cell r="V219">
            <v>12590</v>
          </cell>
          <cell r="W219">
            <v>4000</v>
          </cell>
          <cell r="X219">
            <v>1200</v>
          </cell>
          <cell r="Y219">
            <v>19645</v>
          </cell>
          <cell r="Z219">
            <v>5000</v>
          </cell>
          <cell r="AA219">
            <v>1500</v>
          </cell>
          <cell r="AC219">
            <v>7700</v>
          </cell>
          <cell r="AD219">
            <v>2300</v>
          </cell>
        </row>
        <row r="220">
          <cell r="A220">
            <v>3.07</v>
          </cell>
          <cell r="B220">
            <v>5000</v>
          </cell>
          <cell r="C220">
            <v>6250</v>
          </cell>
          <cell r="D220">
            <v>9625</v>
          </cell>
          <cell r="H220">
            <v>3300</v>
          </cell>
          <cell r="I220">
            <v>9495</v>
          </cell>
          <cell r="J220">
            <v>2100</v>
          </cell>
          <cell r="K220">
            <v>4100</v>
          </cell>
          <cell r="M220">
            <v>2700</v>
          </cell>
          <cell r="N220">
            <v>6400</v>
          </cell>
          <cell r="O220">
            <v>60700</v>
          </cell>
          <cell r="P220">
            <v>4150</v>
          </cell>
          <cell r="Q220">
            <v>1950</v>
          </cell>
          <cell r="V220">
            <v>12605</v>
          </cell>
          <cell r="W220">
            <v>4000</v>
          </cell>
          <cell r="X220">
            <v>1200</v>
          </cell>
          <cell r="Y220">
            <v>19665</v>
          </cell>
          <cell r="Z220">
            <v>5000</v>
          </cell>
          <cell r="AA220">
            <v>1500</v>
          </cell>
          <cell r="AC220">
            <v>7700</v>
          </cell>
          <cell r="AD220">
            <v>2300</v>
          </cell>
        </row>
        <row r="221">
          <cell r="A221">
            <v>3.08</v>
          </cell>
          <cell r="B221">
            <v>5000</v>
          </cell>
          <cell r="C221">
            <v>6250</v>
          </cell>
          <cell r="D221">
            <v>9625</v>
          </cell>
          <cell r="H221">
            <v>3300</v>
          </cell>
          <cell r="I221">
            <v>9505</v>
          </cell>
          <cell r="J221">
            <v>2100</v>
          </cell>
          <cell r="K221">
            <v>4100</v>
          </cell>
          <cell r="M221">
            <v>2700</v>
          </cell>
          <cell r="N221">
            <v>6400</v>
          </cell>
          <cell r="O221">
            <v>61025</v>
          </cell>
          <cell r="P221">
            <v>4150</v>
          </cell>
          <cell r="Q221">
            <v>1950</v>
          </cell>
          <cell r="V221">
            <v>12620</v>
          </cell>
          <cell r="W221">
            <v>4000</v>
          </cell>
          <cell r="X221">
            <v>1200</v>
          </cell>
          <cell r="Y221">
            <v>19685</v>
          </cell>
          <cell r="Z221">
            <v>5000</v>
          </cell>
          <cell r="AA221">
            <v>1500</v>
          </cell>
          <cell r="AC221">
            <v>7700</v>
          </cell>
          <cell r="AD221">
            <v>2300</v>
          </cell>
        </row>
        <row r="222">
          <cell r="A222">
            <v>3.09</v>
          </cell>
          <cell r="B222">
            <v>5000</v>
          </cell>
          <cell r="C222">
            <v>6250</v>
          </cell>
          <cell r="D222">
            <v>9625</v>
          </cell>
          <cell r="H222">
            <v>3300</v>
          </cell>
          <cell r="I222">
            <v>9515</v>
          </cell>
          <cell r="J222">
            <v>2100</v>
          </cell>
          <cell r="K222">
            <v>4100</v>
          </cell>
          <cell r="M222">
            <v>2700</v>
          </cell>
          <cell r="N222">
            <v>6400</v>
          </cell>
          <cell r="O222">
            <v>61350</v>
          </cell>
          <cell r="P222">
            <v>4150</v>
          </cell>
          <cell r="Q222">
            <v>1950</v>
          </cell>
          <cell r="V222">
            <v>12635</v>
          </cell>
          <cell r="W222">
            <v>4000</v>
          </cell>
          <cell r="X222">
            <v>1200</v>
          </cell>
          <cell r="Y222">
            <v>19705</v>
          </cell>
          <cell r="Z222">
            <v>5000</v>
          </cell>
          <cell r="AA222">
            <v>1500</v>
          </cell>
          <cell r="AC222">
            <v>7700</v>
          </cell>
          <cell r="AD222">
            <v>2300</v>
          </cell>
        </row>
        <row r="223">
          <cell r="A223">
            <v>3.1</v>
          </cell>
          <cell r="B223">
            <v>5000</v>
          </cell>
          <cell r="C223">
            <v>6250</v>
          </cell>
          <cell r="D223">
            <v>9625</v>
          </cell>
          <cell r="H223">
            <v>3300</v>
          </cell>
          <cell r="I223">
            <v>9525</v>
          </cell>
          <cell r="J223">
            <v>2100</v>
          </cell>
          <cell r="K223">
            <v>4100</v>
          </cell>
          <cell r="M223">
            <v>2700</v>
          </cell>
          <cell r="N223">
            <v>6400</v>
          </cell>
          <cell r="O223">
            <v>61675</v>
          </cell>
          <cell r="P223">
            <v>4150</v>
          </cell>
          <cell r="Q223">
            <v>1950</v>
          </cell>
          <cell r="V223">
            <v>12650</v>
          </cell>
          <cell r="W223">
            <v>4000</v>
          </cell>
          <cell r="X223">
            <v>1200</v>
          </cell>
          <cell r="Y223">
            <v>19725</v>
          </cell>
          <cell r="Z223">
            <v>5000</v>
          </cell>
          <cell r="AA223">
            <v>1500</v>
          </cell>
          <cell r="AC223">
            <v>7700</v>
          </cell>
          <cell r="AD223">
            <v>2300</v>
          </cell>
        </row>
        <row r="224">
          <cell r="A224">
            <v>3.11</v>
          </cell>
          <cell r="B224">
            <v>5000</v>
          </cell>
          <cell r="C224">
            <v>6250</v>
          </cell>
          <cell r="D224">
            <v>9625</v>
          </cell>
          <cell r="H224">
            <v>3300</v>
          </cell>
          <cell r="I224">
            <v>9535</v>
          </cell>
          <cell r="J224">
            <v>2100</v>
          </cell>
          <cell r="K224">
            <v>4100</v>
          </cell>
          <cell r="M224">
            <v>2700</v>
          </cell>
          <cell r="N224">
            <v>6400</v>
          </cell>
          <cell r="O224">
            <v>62000</v>
          </cell>
          <cell r="P224">
            <v>4150</v>
          </cell>
          <cell r="Q224">
            <v>1950</v>
          </cell>
          <cell r="V224">
            <v>12665</v>
          </cell>
          <cell r="W224">
            <v>4000</v>
          </cell>
          <cell r="X224">
            <v>1200</v>
          </cell>
          <cell r="Y224">
            <v>19745</v>
          </cell>
          <cell r="Z224">
            <v>5000</v>
          </cell>
          <cell r="AA224">
            <v>1500</v>
          </cell>
          <cell r="AC224">
            <v>7700</v>
          </cell>
          <cell r="AD224">
            <v>2300</v>
          </cell>
        </row>
        <row r="225">
          <cell r="A225">
            <v>3.12</v>
          </cell>
          <cell r="B225">
            <v>5000</v>
          </cell>
          <cell r="C225">
            <v>6250</v>
          </cell>
          <cell r="D225">
            <v>9625</v>
          </cell>
          <cell r="H225">
            <v>3300</v>
          </cell>
          <cell r="I225">
            <v>9545</v>
          </cell>
          <cell r="J225">
            <v>2100</v>
          </cell>
          <cell r="K225">
            <v>4100</v>
          </cell>
          <cell r="M225">
            <v>2700</v>
          </cell>
          <cell r="N225">
            <v>6400</v>
          </cell>
          <cell r="O225">
            <v>62325</v>
          </cell>
          <cell r="P225">
            <v>4150</v>
          </cell>
          <cell r="Q225">
            <v>1950</v>
          </cell>
          <cell r="V225">
            <v>12680</v>
          </cell>
          <cell r="W225">
            <v>4000</v>
          </cell>
          <cell r="X225">
            <v>1200</v>
          </cell>
          <cell r="Y225">
            <v>19765</v>
          </cell>
          <cell r="Z225">
            <v>5000</v>
          </cell>
          <cell r="AA225">
            <v>1500</v>
          </cell>
          <cell r="AC225">
            <v>7700</v>
          </cell>
          <cell r="AD225">
            <v>2300</v>
          </cell>
        </row>
        <row r="226">
          <cell r="A226">
            <v>3.13</v>
          </cell>
          <cell r="B226">
            <v>5000</v>
          </cell>
          <cell r="C226">
            <v>6250</v>
          </cell>
          <cell r="D226">
            <v>9625</v>
          </cell>
          <cell r="H226">
            <v>3300</v>
          </cell>
          <cell r="I226">
            <v>9555</v>
          </cell>
          <cell r="J226">
            <v>2100</v>
          </cell>
          <cell r="K226">
            <v>4100</v>
          </cell>
          <cell r="M226">
            <v>2700</v>
          </cell>
          <cell r="N226">
            <v>6400</v>
          </cell>
          <cell r="O226">
            <v>62650</v>
          </cell>
          <cell r="P226">
            <v>4150</v>
          </cell>
          <cell r="Q226">
            <v>1950</v>
          </cell>
          <cell r="V226">
            <v>12695</v>
          </cell>
          <cell r="W226">
            <v>4000</v>
          </cell>
          <cell r="X226">
            <v>1200</v>
          </cell>
          <cell r="Y226">
            <v>19785</v>
          </cell>
          <cell r="Z226">
            <v>5000</v>
          </cell>
          <cell r="AA226">
            <v>1500</v>
          </cell>
          <cell r="AC226">
            <v>7700</v>
          </cell>
          <cell r="AD226">
            <v>2300</v>
          </cell>
        </row>
        <row r="227">
          <cell r="A227">
            <v>3.14</v>
          </cell>
          <cell r="B227">
            <v>5000</v>
          </cell>
          <cell r="C227">
            <v>6250</v>
          </cell>
          <cell r="D227">
            <v>9625</v>
          </cell>
          <cell r="H227">
            <v>3300</v>
          </cell>
          <cell r="I227">
            <v>9565</v>
          </cell>
          <cell r="J227">
            <v>2100</v>
          </cell>
          <cell r="K227">
            <v>4100</v>
          </cell>
          <cell r="M227">
            <v>2700</v>
          </cell>
          <cell r="N227">
            <v>6400</v>
          </cell>
          <cell r="O227">
            <v>62975</v>
          </cell>
          <cell r="P227">
            <v>4150</v>
          </cell>
          <cell r="Q227">
            <v>1950</v>
          </cell>
          <cell r="V227">
            <v>12710</v>
          </cell>
          <cell r="W227">
            <v>4000</v>
          </cell>
          <cell r="X227">
            <v>1200</v>
          </cell>
          <cell r="Y227">
            <v>19805</v>
          </cell>
          <cell r="Z227">
            <v>5000</v>
          </cell>
          <cell r="AA227">
            <v>1500</v>
          </cell>
          <cell r="AC227">
            <v>7700</v>
          </cell>
          <cell r="AD227">
            <v>2300</v>
          </cell>
        </row>
        <row r="228">
          <cell r="A228">
            <v>3.15</v>
          </cell>
          <cell r="B228">
            <v>5000</v>
          </cell>
          <cell r="C228">
            <v>6250</v>
          </cell>
          <cell r="D228">
            <v>9625</v>
          </cell>
          <cell r="H228">
            <v>3300</v>
          </cell>
          <cell r="I228">
            <v>9575</v>
          </cell>
          <cell r="J228">
            <v>2100</v>
          </cell>
          <cell r="K228">
            <v>4100</v>
          </cell>
          <cell r="M228">
            <v>2700</v>
          </cell>
          <cell r="N228">
            <v>6400</v>
          </cell>
          <cell r="O228">
            <v>63300</v>
          </cell>
          <cell r="P228">
            <v>4150</v>
          </cell>
          <cell r="Q228">
            <v>1950</v>
          </cell>
          <cell r="V228">
            <v>12725</v>
          </cell>
          <cell r="W228">
            <v>4000</v>
          </cell>
          <cell r="X228">
            <v>1200</v>
          </cell>
          <cell r="Y228">
            <v>19825</v>
          </cell>
          <cell r="Z228">
            <v>5000</v>
          </cell>
          <cell r="AA228">
            <v>1500</v>
          </cell>
          <cell r="AC228">
            <v>7700</v>
          </cell>
          <cell r="AD228">
            <v>2300</v>
          </cell>
        </row>
        <row r="229">
          <cell r="A229">
            <v>3.16</v>
          </cell>
          <cell r="B229">
            <v>5000</v>
          </cell>
          <cell r="C229">
            <v>6250</v>
          </cell>
          <cell r="D229">
            <v>9625</v>
          </cell>
          <cell r="H229">
            <v>3300</v>
          </cell>
          <cell r="I229">
            <v>9585</v>
          </cell>
          <cell r="J229">
            <v>2100</v>
          </cell>
          <cell r="K229">
            <v>4100</v>
          </cell>
          <cell r="M229">
            <v>2700</v>
          </cell>
          <cell r="N229">
            <v>6400</v>
          </cell>
          <cell r="O229">
            <v>63625</v>
          </cell>
          <cell r="P229">
            <v>4150</v>
          </cell>
          <cell r="Q229">
            <v>1950</v>
          </cell>
          <cell r="V229">
            <v>12740</v>
          </cell>
          <cell r="W229">
            <v>4000</v>
          </cell>
          <cell r="X229">
            <v>1200</v>
          </cell>
          <cell r="Y229">
            <v>19845</v>
          </cell>
          <cell r="Z229">
            <v>5000</v>
          </cell>
          <cell r="AA229">
            <v>1500</v>
          </cell>
          <cell r="AC229">
            <v>7700</v>
          </cell>
          <cell r="AD229">
            <v>2300</v>
          </cell>
        </row>
        <row r="230">
          <cell r="A230">
            <v>3.17</v>
          </cell>
          <cell r="B230">
            <v>5000</v>
          </cell>
          <cell r="C230">
            <v>6250</v>
          </cell>
          <cell r="D230">
            <v>9625</v>
          </cell>
          <cell r="H230">
            <v>3300</v>
          </cell>
          <cell r="I230">
            <v>9595</v>
          </cell>
          <cell r="J230">
            <v>2100</v>
          </cell>
          <cell r="K230">
            <v>4100</v>
          </cell>
          <cell r="M230">
            <v>2700</v>
          </cell>
          <cell r="N230">
            <v>6400</v>
          </cell>
          <cell r="O230">
            <v>63950</v>
          </cell>
          <cell r="P230">
            <v>4150</v>
          </cell>
          <cell r="Q230">
            <v>1950</v>
          </cell>
          <cell r="V230">
            <v>12755</v>
          </cell>
          <cell r="W230">
            <v>4000</v>
          </cell>
          <cell r="X230">
            <v>1200</v>
          </cell>
          <cell r="Y230">
            <v>19865</v>
          </cell>
          <cell r="Z230">
            <v>5000</v>
          </cell>
          <cell r="AA230">
            <v>1500</v>
          </cell>
          <cell r="AC230">
            <v>7700</v>
          </cell>
          <cell r="AD230">
            <v>2300</v>
          </cell>
        </row>
        <row r="231">
          <cell r="A231">
            <v>3.18</v>
          </cell>
          <cell r="B231">
            <v>5000</v>
          </cell>
          <cell r="C231">
            <v>6250</v>
          </cell>
          <cell r="D231">
            <v>9625</v>
          </cell>
          <cell r="H231">
            <v>3300</v>
          </cell>
          <cell r="I231">
            <v>9605</v>
          </cell>
          <cell r="J231">
            <v>2100</v>
          </cell>
          <cell r="K231">
            <v>4100</v>
          </cell>
          <cell r="M231">
            <v>2700</v>
          </cell>
          <cell r="N231">
            <v>6400</v>
          </cell>
          <cell r="O231">
            <v>64275</v>
          </cell>
          <cell r="P231">
            <v>4150</v>
          </cell>
          <cell r="Q231">
            <v>1950</v>
          </cell>
          <cell r="V231">
            <v>12770</v>
          </cell>
          <cell r="W231">
            <v>4000</v>
          </cell>
          <cell r="X231">
            <v>1200</v>
          </cell>
          <cell r="Y231">
            <v>19885</v>
          </cell>
          <cell r="Z231">
            <v>5000</v>
          </cell>
          <cell r="AA231">
            <v>1500</v>
          </cell>
          <cell r="AC231">
            <v>7700</v>
          </cell>
          <cell r="AD231">
            <v>2300</v>
          </cell>
        </row>
        <row r="232">
          <cell r="A232">
            <v>3.19</v>
          </cell>
          <cell r="B232">
            <v>5000</v>
          </cell>
          <cell r="C232">
            <v>6250</v>
          </cell>
          <cell r="D232">
            <v>9625</v>
          </cell>
          <cell r="H232">
            <v>3300</v>
          </cell>
          <cell r="I232">
            <v>9615</v>
          </cell>
          <cell r="J232">
            <v>2100</v>
          </cell>
          <cell r="K232">
            <v>4100</v>
          </cell>
          <cell r="M232">
            <v>2700</v>
          </cell>
          <cell r="N232">
            <v>6400</v>
          </cell>
          <cell r="O232">
            <v>64600</v>
          </cell>
          <cell r="P232">
            <v>4150</v>
          </cell>
          <cell r="Q232">
            <v>1950</v>
          </cell>
          <cell r="V232">
            <v>12785</v>
          </cell>
          <cell r="W232">
            <v>4000</v>
          </cell>
          <cell r="X232">
            <v>1200</v>
          </cell>
          <cell r="Y232">
            <v>19905</v>
          </cell>
          <cell r="Z232">
            <v>5000</v>
          </cell>
          <cell r="AA232">
            <v>1500</v>
          </cell>
          <cell r="AC232">
            <v>7700</v>
          </cell>
          <cell r="AD232">
            <v>2300</v>
          </cell>
        </row>
        <row r="233">
          <cell r="A233">
            <v>3.2</v>
          </cell>
          <cell r="B233">
            <v>5000</v>
          </cell>
          <cell r="C233">
            <v>6250</v>
          </cell>
          <cell r="D233">
            <v>9625</v>
          </cell>
          <cell r="H233">
            <v>3300</v>
          </cell>
          <cell r="I233">
            <v>9625</v>
          </cell>
          <cell r="J233">
            <v>2100</v>
          </cell>
          <cell r="K233">
            <v>4100</v>
          </cell>
          <cell r="M233">
            <v>2700</v>
          </cell>
          <cell r="N233">
            <v>6400</v>
          </cell>
          <cell r="O233">
            <v>64925</v>
          </cell>
          <cell r="P233">
            <v>4150</v>
          </cell>
          <cell r="Q233">
            <v>1950</v>
          </cell>
          <cell r="V233">
            <v>12800</v>
          </cell>
          <cell r="W233">
            <v>4000</v>
          </cell>
          <cell r="X233">
            <v>1200</v>
          </cell>
          <cell r="Y233">
            <v>19925</v>
          </cell>
          <cell r="Z233">
            <v>5000</v>
          </cell>
          <cell r="AA233">
            <v>1500</v>
          </cell>
          <cell r="AC233">
            <v>7700</v>
          </cell>
          <cell r="AD233">
            <v>2300</v>
          </cell>
        </row>
        <row r="234">
          <cell r="A234">
            <v>3.21</v>
          </cell>
          <cell r="B234">
            <v>5000</v>
          </cell>
          <cell r="C234">
            <v>6250</v>
          </cell>
          <cell r="D234">
            <v>9625</v>
          </cell>
          <cell r="H234">
            <v>3300</v>
          </cell>
          <cell r="I234">
            <v>9635</v>
          </cell>
          <cell r="J234">
            <v>2100</v>
          </cell>
          <cell r="K234">
            <v>4100</v>
          </cell>
          <cell r="M234">
            <v>2700</v>
          </cell>
          <cell r="N234">
            <v>6400</v>
          </cell>
          <cell r="O234">
            <v>65250</v>
          </cell>
          <cell r="P234">
            <v>4150</v>
          </cell>
          <cell r="Q234">
            <v>1950</v>
          </cell>
          <cell r="V234">
            <v>12815</v>
          </cell>
          <cell r="W234">
            <v>4000</v>
          </cell>
          <cell r="X234">
            <v>1200</v>
          </cell>
          <cell r="Y234">
            <v>19945</v>
          </cell>
          <cell r="Z234">
            <v>5000</v>
          </cell>
          <cell r="AA234">
            <v>1500</v>
          </cell>
          <cell r="AC234">
            <v>7700</v>
          </cell>
          <cell r="AD234">
            <v>2300</v>
          </cell>
        </row>
        <row r="235">
          <cell r="A235">
            <v>3.22</v>
          </cell>
          <cell r="B235">
            <v>5000</v>
          </cell>
          <cell r="C235">
            <v>6250</v>
          </cell>
          <cell r="D235">
            <v>9625</v>
          </cell>
          <cell r="H235">
            <v>3300</v>
          </cell>
          <cell r="I235">
            <v>9645</v>
          </cell>
          <cell r="J235">
            <v>2100</v>
          </cell>
          <cell r="K235">
            <v>4100</v>
          </cell>
          <cell r="M235">
            <v>2700</v>
          </cell>
          <cell r="N235">
            <v>6400</v>
          </cell>
          <cell r="O235">
            <v>65575</v>
          </cell>
          <cell r="P235">
            <v>4150</v>
          </cell>
          <cell r="Q235">
            <v>1950</v>
          </cell>
          <cell r="V235">
            <v>12830</v>
          </cell>
          <cell r="W235">
            <v>4000</v>
          </cell>
          <cell r="X235">
            <v>1200</v>
          </cell>
          <cell r="Y235">
            <v>19965</v>
          </cell>
          <cell r="Z235">
            <v>5000</v>
          </cell>
          <cell r="AA235">
            <v>1500</v>
          </cell>
          <cell r="AC235">
            <v>7700</v>
          </cell>
          <cell r="AD235">
            <v>2300</v>
          </cell>
        </row>
        <row r="236">
          <cell r="A236">
            <v>3.23</v>
          </cell>
          <cell r="B236">
            <v>5000</v>
          </cell>
          <cell r="C236">
            <v>6250</v>
          </cell>
          <cell r="D236">
            <v>9625</v>
          </cell>
          <cell r="H236">
            <v>3300</v>
          </cell>
          <cell r="I236">
            <v>9655</v>
          </cell>
          <cell r="J236">
            <v>2100</v>
          </cell>
          <cell r="K236">
            <v>4100</v>
          </cell>
          <cell r="M236">
            <v>2700</v>
          </cell>
          <cell r="N236">
            <v>6400</v>
          </cell>
          <cell r="O236">
            <v>65900</v>
          </cell>
          <cell r="P236">
            <v>4150</v>
          </cell>
          <cell r="Q236">
            <v>1950</v>
          </cell>
          <cell r="V236">
            <v>12845</v>
          </cell>
          <cell r="W236">
            <v>4000</v>
          </cell>
          <cell r="X236">
            <v>1200</v>
          </cell>
          <cell r="Y236">
            <v>19985</v>
          </cell>
          <cell r="Z236">
            <v>5000</v>
          </cell>
          <cell r="AA236">
            <v>1500</v>
          </cell>
          <cell r="AC236">
            <v>7700</v>
          </cell>
          <cell r="AD236">
            <v>2300</v>
          </cell>
        </row>
        <row r="237">
          <cell r="A237">
            <v>3.24</v>
          </cell>
          <cell r="B237">
            <v>5000</v>
          </cell>
          <cell r="C237">
            <v>6250</v>
          </cell>
          <cell r="D237">
            <v>9625</v>
          </cell>
          <cell r="H237">
            <v>3300</v>
          </cell>
          <cell r="I237">
            <v>9665</v>
          </cell>
          <cell r="J237">
            <v>2100</v>
          </cell>
          <cell r="K237">
            <v>4100</v>
          </cell>
          <cell r="M237">
            <v>2700</v>
          </cell>
          <cell r="N237">
            <v>6400</v>
          </cell>
          <cell r="O237">
            <v>66225</v>
          </cell>
          <cell r="P237">
            <v>4150</v>
          </cell>
          <cell r="Q237">
            <v>1950</v>
          </cell>
          <cell r="V237">
            <v>12860</v>
          </cell>
          <cell r="W237">
            <v>4000</v>
          </cell>
          <cell r="X237">
            <v>1200</v>
          </cell>
          <cell r="Y237">
            <v>20005</v>
          </cell>
          <cell r="Z237">
            <v>5000</v>
          </cell>
          <cell r="AA237">
            <v>1500</v>
          </cell>
          <cell r="AC237">
            <v>7700</v>
          </cell>
          <cell r="AD237">
            <v>2300</v>
          </cell>
        </row>
        <row r="238">
          <cell r="A238">
            <v>3.25</v>
          </cell>
          <cell r="B238">
            <v>5000</v>
          </cell>
          <cell r="C238">
            <v>6250</v>
          </cell>
          <cell r="D238">
            <v>9625</v>
          </cell>
          <cell r="H238">
            <v>3300</v>
          </cell>
          <cell r="I238">
            <v>9675</v>
          </cell>
          <cell r="J238">
            <v>2100</v>
          </cell>
          <cell r="K238">
            <v>4100</v>
          </cell>
          <cell r="M238">
            <v>2700</v>
          </cell>
          <cell r="N238">
            <v>6400</v>
          </cell>
          <cell r="O238">
            <v>66550</v>
          </cell>
          <cell r="P238">
            <v>4150</v>
          </cell>
          <cell r="Q238">
            <v>1950</v>
          </cell>
          <cell r="V238">
            <v>12875</v>
          </cell>
          <cell r="W238">
            <v>4000</v>
          </cell>
          <cell r="X238">
            <v>1200</v>
          </cell>
          <cell r="Y238">
            <v>20025</v>
          </cell>
          <cell r="Z238">
            <v>5000</v>
          </cell>
          <cell r="AA238">
            <v>1500</v>
          </cell>
          <cell r="AC238">
            <v>7700</v>
          </cell>
          <cell r="AD238">
            <v>2300</v>
          </cell>
        </row>
        <row r="239">
          <cell r="A239">
            <v>3.26</v>
          </cell>
          <cell r="B239">
            <v>5000</v>
          </cell>
          <cell r="C239">
            <v>6250</v>
          </cell>
          <cell r="D239">
            <v>9625</v>
          </cell>
          <cell r="H239">
            <v>3300</v>
          </cell>
          <cell r="I239">
            <v>9685</v>
          </cell>
          <cell r="J239">
            <v>2100</v>
          </cell>
          <cell r="K239">
            <v>4100</v>
          </cell>
          <cell r="M239">
            <v>2700</v>
          </cell>
          <cell r="N239">
            <v>6400</v>
          </cell>
          <cell r="O239">
            <v>66875</v>
          </cell>
          <cell r="P239">
            <v>4150</v>
          </cell>
          <cell r="Q239">
            <v>1950</v>
          </cell>
          <cell r="V239">
            <v>12890</v>
          </cell>
          <cell r="W239">
            <v>4000</v>
          </cell>
          <cell r="X239">
            <v>1200</v>
          </cell>
          <cell r="Y239">
            <v>20045</v>
          </cell>
          <cell r="Z239">
            <v>5000</v>
          </cell>
          <cell r="AA239">
            <v>1500</v>
          </cell>
          <cell r="AC239">
            <v>7700</v>
          </cell>
          <cell r="AD239">
            <v>2300</v>
          </cell>
        </row>
        <row r="240">
          <cell r="A240">
            <v>3.27</v>
          </cell>
          <cell r="B240">
            <v>5000</v>
          </cell>
          <cell r="C240">
            <v>6250</v>
          </cell>
          <cell r="D240">
            <v>9625</v>
          </cell>
          <cell r="H240">
            <v>3300</v>
          </cell>
          <cell r="I240">
            <v>9695</v>
          </cell>
          <cell r="J240">
            <v>2100</v>
          </cell>
          <cell r="K240">
            <v>4100</v>
          </cell>
          <cell r="M240">
            <v>2700</v>
          </cell>
          <cell r="N240">
            <v>6400</v>
          </cell>
          <cell r="O240">
            <v>67200</v>
          </cell>
          <cell r="P240">
            <v>4150</v>
          </cell>
          <cell r="Q240">
            <v>1950</v>
          </cell>
          <cell r="V240">
            <v>12905</v>
          </cell>
          <cell r="W240">
            <v>4000</v>
          </cell>
          <cell r="X240">
            <v>1200</v>
          </cell>
          <cell r="Y240">
            <v>20065</v>
          </cell>
          <cell r="Z240">
            <v>5000</v>
          </cell>
          <cell r="AA240">
            <v>1500</v>
          </cell>
          <cell r="AC240">
            <v>7700</v>
          </cell>
          <cell r="AD240">
            <v>2300</v>
          </cell>
        </row>
        <row r="241">
          <cell r="A241">
            <v>3.28</v>
          </cell>
          <cell r="B241">
            <v>5000</v>
          </cell>
          <cell r="C241">
            <v>6250</v>
          </cell>
          <cell r="D241">
            <v>9625</v>
          </cell>
          <cell r="H241">
            <v>3300</v>
          </cell>
          <cell r="I241">
            <v>9705</v>
          </cell>
          <cell r="J241">
            <v>2100</v>
          </cell>
          <cell r="K241">
            <v>4100</v>
          </cell>
          <cell r="M241">
            <v>2700</v>
          </cell>
          <cell r="N241">
            <v>6400</v>
          </cell>
          <cell r="O241">
            <v>67525</v>
          </cell>
          <cell r="P241">
            <v>4150</v>
          </cell>
          <cell r="Q241">
            <v>1950</v>
          </cell>
          <cell r="V241">
            <v>12920</v>
          </cell>
          <cell r="W241">
            <v>4000</v>
          </cell>
          <cell r="X241">
            <v>1200</v>
          </cell>
          <cell r="Y241">
            <v>20085</v>
          </cell>
          <cell r="Z241">
            <v>5000</v>
          </cell>
          <cell r="AA241">
            <v>1500</v>
          </cell>
          <cell r="AC241">
            <v>7700</v>
          </cell>
          <cell r="AD241">
            <v>2300</v>
          </cell>
        </row>
        <row r="242">
          <cell r="A242">
            <v>3.29</v>
          </cell>
          <cell r="B242">
            <v>5000</v>
          </cell>
          <cell r="C242">
            <v>6250</v>
          </cell>
          <cell r="D242">
            <v>9625</v>
          </cell>
          <cell r="H242">
            <v>3300</v>
          </cell>
          <cell r="I242">
            <v>9715</v>
          </cell>
          <cell r="J242">
            <v>2100</v>
          </cell>
          <cell r="K242">
            <v>4100</v>
          </cell>
          <cell r="M242">
            <v>2700</v>
          </cell>
          <cell r="N242">
            <v>6400</v>
          </cell>
          <cell r="O242">
            <v>67850</v>
          </cell>
          <cell r="P242">
            <v>4150</v>
          </cell>
          <cell r="Q242">
            <v>1950</v>
          </cell>
          <cell r="V242">
            <v>12935</v>
          </cell>
          <cell r="W242">
            <v>4000</v>
          </cell>
          <cell r="X242">
            <v>1200</v>
          </cell>
          <cell r="Y242">
            <v>20105</v>
          </cell>
          <cell r="Z242">
            <v>5000</v>
          </cell>
          <cell r="AA242">
            <v>1500</v>
          </cell>
          <cell r="AC242">
            <v>7700</v>
          </cell>
          <cell r="AD242">
            <v>2300</v>
          </cell>
        </row>
        <row r="243">
          <cell r="A243">
            <v>3.3</v>
          </cell>
          <cell r="B243">
            <v>5000</v>
          </cell>
          <cell r="C243">
            <v>6250</v>
          </cell>
          <cell r="D243">
            <v>9625</v>
          </cell>
          <cell r="H243">
            <v>3300</v>
          </cell>
          <cell r="I243">
            <v>9725</v>
          </cell>
          <cell r="J243">
            <v>2100</v>
          </cell>
          <cell r="K243">
            <v>4100</v>
          </cell>
          <cell r="M243">
            <v>2700</v>
          </cell>
          <cell r="N243">
            <v>6400</v>
          </cell>
          <cell r="O243">
            <v>68175</v>
          </cell>
          <cell r="V243">
            <v>12950</v>
          </cell>
          <cell r="W243">
            <v>4000</v>
          </cell>
          <cell r="X243">
            <v>1200</v>
          </cell>
          <cell r="Y243">
            <v>20125</v>
          </cell>
          <cell r="Z243">
            <v>5000</v>
          </cell>
          <cell r="AA243">
            <v>1500</v>
          </cell>
          <cell r="AC243">
            <v>7700</v>
          </cell>
          <cell r="AD243">
            <v>2300</v>
          </cell>
        </row>
        <row r="244">
          <cell r="A244">
            <v>3.31</v>
          </cell>
          <cell r="B244">
            <v>5000</v>
          </cell>
          <cell r="C244">
            <v>6250</v>
          </cell>
          <cell r="D244">
            <v>9625</v>
          </cell>
          <cell r="H244">
            <v>3300</v>
          </cell>
          <cell r="I244">
            <v>9735</v>
          </cell>
          <cell r="J244">
            <v>2100</v>
          </cell>
          <cell r="K244">
            <v>4100</v>
          </cell>
          <cell r="M244">
            <v>2700</v>
          </cell>
          <cell r="N244">
            <v>6400</v>
          </cell>
          <cell r="O244">
            <v>68500</v>
          </cell>
          <cell r="V244">
            <v>12965</v>
          </cell>
          <cell r="W244">
            <v>4000</v>
          </cell>
          <cell r="X244">
            <v>1200</v>
          </cell>
          <cell r="Y244">
            <v>20145</v>
          </cell>
          <cell r="Z244">
            <v>5000</v>
          </cell>
          <cell r="AA244">
            <v>1500</v>
          </cell>
          <cell r="AC244">
            <v>7700</v>
          </cell>
          <cell r="AD244">
            <v>2300</v>
          </cell>
        </row>
        <row r="245">
          <cell r="A245">
            <v>3.32</v>
          </cell>
          <cell r="B245">
            <v>5000</v>
          </cell>
          <cell r="C245">
            <v>6250</v>
          </cell>
          <cell r="D245">
            <v>9625</v>
          </cell>
          <cell r="H245">
            <v>3300</v>
          </cell>
          <cell r="I245">
            <v>9745</v>
          </cell>
          <cell r="J245">
            <v>2100</v>
          </cell>
          <cell r="K245">
            <v>4100</v>
          </cell>
          <cell r="M245">
            <v>2700</v>
          </cell>
          <cell r="N245">
            <v>6400</v>
          </cell>
          <cell r="O245">
            <v>68825</v>
          </cell>
          <cell r="V245">
            <v>12980</v>
          </cell>
          <cell r="W245">
            <v>4000</v>
          </cell>
          <cell r="X245">
            <v>1200</v>
          </cell>
          <cell r="Y245">
            <v>20165</v>
          </cell>
          <cell r="Z245">
            <v>5000</v>
          </cell>
          <cell r="AA245">
            <v>1500</v>
          </cell>
          <cell r="AC245">
            <v>7700</v>
          </cell>
          <cell r="AD245">
            <v>2300</v>
          </cell>
        </row>
        <row r="246">
          <cell r="A246">
            <v>3.33</v>
          </cell>
          <cell r="B246">
            <v>5000</v>
          </cell>
          <cell r="C246">
            <v>6250</v>
          </cell>
          <cell r="D246">
            <v>9625</v>
          </cell>
          <cell r="H246">
            <v>3300</v>
          </cell>
          <cell r="I246">
            <v>9755</v>
          </cell>
          <cell r="J246">
            <v>2100</v>
          </cell>
          <cell r="K246">
            <v>4100</v>
          </cell>
          <cell r="M246">
            <v>2700</v>
          </cell>
          <cell r="N246">
            <v>6400</v>
          </cell>
          <cell r="O246">
            <v>69150</v>
          </cell>
          <cell r="V246">
            <v>12995</v>
          </cell>
          <cell r="W246">
            <v>4000</v>
          </cell>
          <cell r="X246">
            <v>1200</v>
          </cell>
          <cell r="Y246">
            <v>20185</v>
          </cell>
          <cell r="Z246">
            <v>5000</v>
          </cell>
          <cell r="AA246">
            <v>1500</v>
          </cell>
          <cell r="AC246">
            <v>7700</v>
          </cell>
          <cell r="AD246">
            <v>2300</v>
          </cell>
        </row>
        <row r="247">
          <cell r="A247">
            <v>3.34</v>
          </cell>
          <cell r="B247">
            <v>5000</v>
          </cell>
          <cell r="C247">
            <v>6250</v>
          </cell>
          <cell r="D247">
            <v>9625</v>
          </cell>
          <cell r="H247">
            <v>3300</v>
          </cell>
          <cell r="I247">
            <v>9765</v>
          </cell>
          <cell r="J247">
            <v>2100</v>
          </cell>
          <cell r="K247">
            <v>4100</v>
          </cell>
          <cell r="M247">
            <v>2700</v>
          </cell>
          <cell r="N247">
            <v>6400</v>
          </cell>
          <cell r="O247">
            <v>69475</v>
          </cell>
          <cell r="V247">
            <v>13010</v>
          </cell>
          <cell r="W247">
            <v>4000</v>
          </cell>
          <cell r="X247">
            <v>1200</v>
          </cell>
          <cell r="Y247">
            <v>20205</v>
          </cell>
          <cell r="Z247">
            <v>5000</v>
          </cell>
          <cell r="AA247">
            <v>1500</v>
          </cell>
          <cell r="AC247">
            <v>7700</v>
          </cell>
          <cell r="AD247">
            <v>2300</v>
          </cell>
        </row>
        <row r="248">
          <cell r="A248">
            <v>3.35</v>
          </cell>
          <cell r="B248">
            <v>5000</v>
          </cell>
          <cell r="C248">
            <v>6250</v>
          </cell>
          <cell r="D248">
            <v>9625</v>
          </cell>
          <cell r="H248">
            <v>3300</v>
          </cell>
          <cell r="I248">
            <v>9775</v>
          </cell>
          <cell r="J248">
            <v>2100</v>
          </cell>
          <cell r="K248">
            <v>4100</v>
          </cell>
          <cell r="M248">
            <v>2700</v>
          </cell>
          <cell r="N248">
            <v>6400</v>
          </cell>
          <cell r="O248">
            <v>69800</v>
          </cell>
          <cell r="V248">
            <v>13025</v>
          </cell>
          <cell r="W248">
            <v>4000</v>
          </cell>
          <cell r="X248">
            <v>1200</v>
          </cell>
          <cell r="Y248">
            <v>20225</v>
          </cell>
          <cell r="Z248">
            <v>5000</v>
          </cell>
          <cell r="AA248">
            <v>1500</v>
          </cell>
          <cell r="AC248">
            <v>7700</v>
          </cell>
          <cell r="AD248">
            <v>2300</v>
          </cell>
        </row>
        <row r="249">
          <cell r="A249">
            <v>3.36</v>
          </cell>
          <cell r="B249">
            <v>5000</v>
          </cell>
          <cell r="C249">
            <v>6250</v>
          </cell>
          <cell r="D249">
            <v>9625</v>
          </cell>
          <cell r="H249">
            <v>3300</v>
          </cell>
          <cell r="I249">
            <v>9785</v>
          </cell>
          <cell r="J249">
            <v>2100</v>
          </cell>
          <cell r="K249">
            <v>4100</v>
          </cell>
          <cell r="M249">
            <v>2700</v>
          </cell>
          <cell r="N249">
            <v>6400</v>
          </cell>
          <cell r="O249">
            <v>70125</v>
          </cell>
          <cell r="V249">
            <v>13040</v>
          </cell>
          <cell r="W249">
            <v>4000</v>
          </cell>
          <cell r="X249">
            <v>1200</v>
          </cell>
          <cell r="Y249">
            <v>20245</v>
          </cell>
          <cell r="Z249">
            <v>5000</v>
          </cell>
          <cell r="AA249">
            <v>1500</v>
          </cell>
          <cell r="AC249">
            <v>7700</v>
          </cell>
          <cell r="AD249">
            <v>2300</v>
          </cell>
        </row>
        <row r="250">
          <cell r="A250">
            <v>3.37</v>
          </cell>
          <cell r="B250">
            <v>5000</v>
          </cell>
          <cell r="C250">
            <v>6250</v>
          </cell>
          <cell r="D250">
            <v>9625</v>
          </cell>
          <cell r="H250">
            <v>3300</v>
          </cell>
          <cell r="I250">
            <v>9795</v>
          </cell>
          <cell r="J250">
            <v>2100</v>
          </cell>
          <cell r="K250">
            <v>4100</v>
          </cell>
          <cell r="M250">
            <v>2700</v>
          </cell>
          <cell r="N250">
            <v>6400</v>
          </cell>
          <cell r="O250">
            <v>70450</v>
          </cell>
          <cell r="V250">
            <v>13055</v>
          </cell>
          <cell r="W250">
            <v>4000</v>
          </cell>
          <cell r="X250">
            <v>1200</v>
          </cell>
          <cell r="Y250">
            <v>20265</v>
          </cell>
          <cell r="Z250">
            <v>5000</v>
          </cell>
          <cell r="AA250">
            <v>1500</v>
          </cell>
          <cell r="AC250">
            <v>7700</v>
          </cell>
          <cell r="AD250">
            <v>2300</v>
          </cell>
        </row>
        <row r="251">
          <cell r="A251">
            <v>3.38</v>
          </cell>
          <cell r="B251">
            <v>5000</v>
          </cell>
          <cell r="C251">
            <v>6250</v>
          </cell>
          <cell r="D251">
            <v>9625</v>
          </cell>
          <cell r="H251">
            <v>3300</v>
          </cell>
          <cell r="I251">
            <v>9805</v>
          </cell>
          <cell r="J251">
            <v>2100</v>
          </cell>
          <cell r="K251">
            <v>4100</v>
          </cell>
          <cell r="M251">
            <v>2700</v>
          </cell>
          <cell r="N251">
            <v>6400</v>
          </cell>
          <cell r="O251">
            <v>70775</v>
          </cell>
          <cell r="V251">
            <v>13070</v>
          </cell>
          <cell r="W251">
            <v>4000</v>
          </cell>
          <cell r="X251">
            <v>1200</v>
          </cell>
          <cell r="Y251">
            <v>20285</v>
          </cell>
          <cell r="Z251">
            <v>5000</v>
          </cell>
          <cell r="AA251">
            <v>1500</v>
          </cell>
          <cell r="AC251">
            <v>7700</v>
          </cell>
          <cell r="AD251">
            <v>2300</v>
          </cell>
        </row>
        <row r="252">
          <cell r="A252">
            <v>3.39</v>
          </cell>
          <cell r="B252">
            <v>5000</v>
          </cell>
          <cell r="C252">
            <v>6250</v>
          </cell>
          <cell r="D252">
            <v>9625</v>
          </cell>
          <cell r="H252">
            <v>3300</v>
          </cell>
          <cell r="I252">
            <v>9815</v>
          </cell>
          <cell r="J252">
            <v>2100</v>
          </cell>
          <cell r="K252">
            <v>4100</v>
          </cell>
          <cell r="M252">
            <v>2700</v>
          </cell>
          <cell r="N252">
            <v>6400</v>
          </cell>
          <cell r="O252">
            <v>71100</v>
          </cell>
          <cell r="V252">
            <v>13085</v>
          </cell>
          <cell r="W252">
            <v>4000</v>
          </cell>
          <cell r="X252">
            <v>1200</v>
          </cell>
          <cell r="Y252">
            <v>20305</v>
          </cell>
          <cell r="Z252">
            <v>5000</v>
          </cell>
          <cell r="AA252">
            <v>1500</v>
          </cell>
          <cell r="AC252">
            <v>7700</v>
          </cell>
          <cell r="AD252">
            <v>2300</v>
          </cell>
        </row>
        <row r="253">
          <cell r="A253">
            <v>3.4</v>
          </cell>
          <cell r="B253">
            <v>5000</v>
          </cell>
          <cell r="C253">
            <v>6250</v>
          </cell>
          <cell r="D253">
            <v>9625</v>
          </cell>
          <cell r="H253">
            <v>3300</v>
          </cell>
          <cell r="I253">
            <v>9825</v>
          </cell>
          <cell r="J253">
            <v>2100</v>
          </cell>
          <cell r="K253">
            <v>4100</v>
          </cell>
          <cell r="M253">
            <v>2700</v>
          </cell>
          <cell r="N253">
            <v>6400</v>
          </cell>
          <cell r="O253">
            <v>71425</v>
          </cell>
          <cell r="V253">
            <v>13100</v>
          </cell>
          <cell r="W253">
            <v>4000</v>
          </cell>
          <cell r="X253">
            <v>1200</v>
          </cell>
          <cell r="Y253">
            <v>20325</v>
          </cell>
          <cell r="Z253">
            <v>5000</v>
          </cell>
          <cell r="AA253">
            <v>1500</v>
          </cell>
          <cell r="AC253">
            <v>7700</v>
          </cell>
          <cell r="AD253">
            <v>2300</v>
          </cell>
        </row>
        <row r="254">
          <cell r="A254">
            <v>3.41</v>
          </cell>
          <cell r="B254">
            <v>5000</v>
          </cell>
          <cell r="C254">
            <v>6250</v>
          </cell>
          <cell r="D254">
            <v>9625</v>
          </cell>
          <cell r="H254">
            <v>3300</v>
          </cell>
          <cell r="I254">
            <v>9835</v>
          </cell>
          <cell r="J254">
            <v>2100</v>
          </cell>
          <cell r="K254">
            <v>4100</v>
          </cell>
          <cell r="M254">
            <v>2700</v>
          </cell>
          <cell r="N254">
            <v>6400</v>
          </cell>
          <cell r="O254">
            <v>71750</v>
          </cell>
          <cell r="V254">
            <v>13115</v>
          </cell>
          <cell r="W254">
            <v>4000</v>
          </cell>
          <cell r="X254">
            <v>1200</v>
          </cell>
          <cell r="Y254">
            <v>20345</v>
          </cell>
          <cell r="Z254">
            <v>5000</v>
          </cell>
          <cell r="AA254">
            <v>1500</v>
          </cell>
          <cell r="AC254">
            <v>7700</v>
          </cell>
          <cell r="AD254">
            <v>2300</v>
          </cell>
        </row>
        <row r="255">
          <cell r="A255">
            <v>3.42</v>
          </cell>
          <cell r="B255">
            <v>5000</v>
          </cell>
          <cell r="C255">
            <v>6250</v>
          </cell>
          <cell r="D255">
            <v>9625</v>
          </cell>
          <cell r="H255">
            <v>3300</v>
          </cell>
          <cell r="I255">
            <v>9845</v>
          </cell>
          <cell r="J255">
            <v>2100</v>
          </cell>
          <cell r="K255">
            <v>4100</v>
          </cell>
          <cell r="M255">
            <v>2700</v>
          </cell>
          <cell r="N255">
            <v>6400</v>
          </cell>
          <cell r="O255">
            <v>72075</v>
          </cell>
          <cell r="V255">
            <v>13130</v>
          </cell>
          <cell r="W255">
            <v>4000</v>
          </cell>
          <cell r="X255">
            <v>1200</v>
          </cell>
          <cell r="Y255">
            <v>20365</v>
          </cell>
          <cell r="Z255">
            <v>5000</v>
          </cell>
          <cell r="AA255">
            <v>1500</v>
          </cell>
          <cell r="AC255">
            <v>7700</v>
          </cell>
          <cell r="AD255">
            <v>2300</v>
          </cell>
        </row>
        <row r="256">
          <cell r="A256">
            <v>3.43</v>
          </cell>
          <cell r="B256">
            <v>5000</v>
          </cell>
          <cell r="C256">
            <v>6250</v>
          </cell>
          <cell r="D256">
            <v>9625</v>
          </cell>
          <cell r="H256">
            <v>3300</v>
          </cell>
          <cell r="I256">
            <v>9855</v>
          </cell>
          <cell r="J256">
            <v>2100</v>
          </cell>
          <cell r="K256">
            <v>4100</v>
          </cell>
          <cell r="M256">
            <v>2700</v>
          </cell>
          <cell r="N256">
            <v>6400</v>
          </cell>
          <cell r="O256">
            <v>72400</v>
          </cell>
          <cell r="V256">
            <v>13145</v>
          </cell>
          <cell r="W256">
            <v>4000</v>
          </cell>
          <cell r="X256">
            <v>1200</v>
          </cell>
          <cell r="Y256">
            <v>20385</v>
          </cell>
          <cell r="Z256">
            <v>5000</v>
          </cell>
          <cell r="AA256">
            <v>1500</v>
          </cell>
          <cell r="AC256">
            <v>7700</v>
          </cell>
          <cell r="AD256">
            <v>2300</v>
          </cell>
        </row>
        <row r="257">
          <cell r="A257">
            <v>3.44</v>
          </cell>
          <cell r="B257">
            <v>5000</v>
          </cell>
          <cell r="C257">
            <v>6250</v>
          </cell>
          <cell r="D257">
            <v>9625</v>
          </cell>
          <cell r="H257">
            <v>3300</v>
          </cell>
          <cell r="I257">
            <v>9865</v>
          </cell>
          <cell r="J257">
            <v>2100</v>
          </cell>
          <cell r="K257">
            <v>4100</v>
          </cell>
          <cell r="M257">
            <v>2700</v>
          </cell>
          <cell r="N257">
            <v>6400</v>
          </cell>
          <cell r="O257">
            <v>72725</v>
          </cell>
          <cell r="V257">
            <v>13160</v>
          </cell>
          <cell r="W257">
            <v>4000</v>
          </cell>
          <cell r="X257">
            <v>1200</v>
          </cell>
          <cell r="Y257">
            <v>20405</v>
          </cell>
          <cell r="Z257">
            <v>5000</v>
          </cell>
          <cell r="AA257">
            <v>1500</v>
          </cell>
          <cell r="AC257">
            <v>7700</v>
          </cell>
          <cell r="AD257">
            <v>2300</v>
          </cell>
        </row>
        <row r="258">
          <cell r="A258">
            <v>3.45</v>
          </cell>
          <cell r="B258">
            <v>5000</v>
          </cell>
          <cell r="C258">
            <v>6250</v>
          </cell>
          <cell r="D258">
            <v>9625</v>
          </cell>
          <cell r="H258">
            <v>3300</v>
          </cell>
          <cell r="I258">
            <v>9875</v>
          </cell>
          <cell r="J258">
            <v>2100</v>
          </cell>
          <cell r="K258">
            <v>4100</v>
          </cell>
          <cell r="M258">
            <v>2700</v>
          </cell>
          <cell r="N258">
            <v>6400</v>
          </cell>
          <cell r="O258">
            <v>73050</v>
          </cell>
          <cell r="V258">
            <v>13175</v>
          </cell>
          <cell r="W258">
            <v>4000</v>
          </cell>
          <cell r="X258">
            <v>1200</v>
          </cell>
          <cell r="Y258">
            <v>20425</v>
          </cell>
          <cell r="Z258">
            <v>5000</v>
          </cell>
          <cell r="AA258">
            <v>1500</v>
          </cell>
          <cell r="AC258">
            <v>7700</v>
          </cell>
          <cell r="AD258">
            <v>2300</v>
          </cell>
        </row>
        <row r="259">
          <cell r="A259">
            <v>3.46</v>
          </cell>
          <cell r="B259">
            <v>5000</v>
          </cell>
          <cell r="C259">
            <v>6250</v>
          </cell>
          <cell r="D259">
            <v>9625</v>
          </cell>
          <cell r="H259">
            <v>3300</v>
          </cell>
          <cell r="I259">
            <v>9885</v>
          </cell>
          <cell r="J259">
            <v>2100</v>
          </cell>
          <cell r="K259">
            <v>4100</v>
          </cell>
          <cell r="M259">
            <v>2700</v>
          </cell>
          <cell r="N259">
            <v>6400</v>
          </cell>
          <cell r="O259">
            <v>73375</v>
          </cell>
          <cell r="V259">
            <v>13190</v>
          </cell>
          <cell r="W259">
            <v>4000</v>
          </cell>
          <cell r="X259">
            <v>1200</v>
          </cell>
          <cell r="Y259">
            <v>20445</v>
          </cell>
          <cell r="Z259">
            <v>5000</v>
          </cell>
          <cell r="AA259">
            <v>1500</v>
          </cell>
          <cell r="AC259">
            <v>7700</v>
          </cell>
          <cell r="AD259">
            <v>2300</v>
          </cell>
        </row>
        <row r="260">
          <cell r="A260">
            <v>3.47</v>
          </cell>
          <cell r="B260">
            <v>5000</v>
          </cell>
          <cell r="C260">
            <v>6250</v>
          </cell>
          <cell r="D260">
            <v>9625</v>
          </cell>
          <cell r="H260">
            <v>3300</v>
          </cell>
          <cell r="I260">
            <v>9895</v>
          </cell>
          <cell r="J260">
            <v>2100</v>
          </cell>
          <cell r="K260">
            <v>4100</v>
          </cell>
          <cell r="M260">
            <v>2700</v>
          </cell>
          <cell r="N260">
            <v>6400</v>
          </cell>
          <cell r="O260">
            <v>73700</v>
          </cell>
          <cell r="V260">
            <v>13205</v>
          </cell>
          <cell r="W260">
            <v>4000</v>
          </cell>
          <cell r="X260">
            <v>1200</v>
          </cell>
          <cell r="Y260">
            <v>20465</v>
          </cell>
          <cell r="Z260">
            <v>5000</v>
          </cell>
          <cell r="AA260">
            <v>1500</v>
          </cell>
          <cell r="AC260">
            <v>7700</v>
          </cell>
          <cell r="AD260">
            <v>2300</v>
          </cell>
        </row>
        <row r="261">
          <cell r="A261">
            <v>3.48</v>
          </cell>
          <cell r="B261">
            <v>5000</v>
          </cell>
          <cell r="C261">
            <v>6250</v>
          </cell>
          <cell r="D261">
            <v>9625</v>
          </cell>
          <cell r="H261">
            <v>3300</v>
          </cell>
          <cell r="I261">
            <v>9905</v>
          </cell>
          <cell r="J261">
            <v>2100</v>
          </cell>
          <cell r="K261">
            <v>4100</v>
          </cell>
          <cell r="M261">
            <v>2700</v>
          </cell>
          <cell r="N261">
            <v>6400</v>
          </cell>
          <cell r="O261">
            <v>74025</v>
          </cell>
          <cell r="V261">
            <v>13220</v>
          </cell>
          <cell r="W261">
            <v>4000</v>
          </cell>
          <cell r="X261">
            <v>1200</v>
          </cell>
          <cell r="Y261">
            <v>20485</v>
          </cell>
          <cell r="Z261">
            <v>5000</v>
          </cell>
          <cell r="AA261">
            <v>1500</v>
          </cell>
          <cell r="AC261">
            <v>7700</v>
          </cell>
          <cell r="AD261">
            <v>2300</v>
          </cell>
        </row>
        <row r="262">
          <cell r="A262">
            <v>3.49</v>
          </cell>
          <cell r="B262">
            <v>5000</v>
          </cell>
          <cell r="C262">
            <v>6250</v>
          </cell>
          <cell r="D262">
            <v>9625</v>
          </cell>
          <cell r="H262">
            <v>3300</v>
          </cell>
          <cell r="I262">
            <v>9915</v>
          </cell>
          <cell r="J262">
            <v>2100</v>
          </cell>
          <cell r="K262">
            <v>4100</v>
          </cell>
          <cell r="M262">
            <v>2700</v>
          </cell>
          <cell r="N262">
            <v>6400</v>
          </cell>
          <cell r="O262">
            <v>74350</v>
          </cell>
          <cell r="V262">
            <v>13235</v>
          </cell>
          <cell r="W262">
            <v>4000</v>
          </cell>
          <cell r="X262">
            <v>1200</v>
          </cell>
          <cell r="Y262">
            <v>20505</v>
          </cell>
          <cell r="Z262">
            <v>5000</v>
          </cell>
          <cell r="AA262">
            <v>1500</v>
          </cell>
          <cell r="AC262">
            <v>7700</v>
          </cell>
          <cell r="AD262">
            <v>2300</v>
          </cell>
        </row>
        <row r="263">
          <cell r="A263">
            <v>3.5</v>
          </cell>
          <cell r="B263">
            <v>5000</v>
          </cell>
          <cell r="C263">
            <v>6250</v>
          </cell>
          <cell r="D263">
            <v>9625</v>
          </cell>
          <cell r="H263">
            <v>3300</v>
          </cell>
          <cell r="I263">
            <v>9925</v>
          </cell>
          <cell r="J263">
            <v>2100</v>
          </cell>
          <cell r="K263">
            <v>4100</v>
          </cell>
          <cell r="M263">
            <v>2700</v>
          </cell>
          <cell r="N263">
            <v>6400</v>
          </cell>
          <cell r="O263">
            <v>74675</v>
          </cell>
          <cell r="V263">
            <v>13250</v>
          </cell>
          <cell r="W263">
            <v>4000</v>
          </cell>
          <cell r="X263">
            <v>1200</v>
          </cell>
          <cell r="Y263">
            <v>20525</v>
          </cell>
          <cell r="Z263">
            <v>5000</v>
          </cell>
          <cell r="AA263">
            <v>1500</v>
          </cell>
          <cell r="AC263">
            <v>7700</v>
          </cell>
          <cell r="AD263">
            <v>2300</v>
          </cell>
        </row>
        <row r="264">
          <cell r="A264">
            <v>3.51</v>
          </cell>
          <cell r="B264">
            <v>5000</v>
          </cell>
          <cell r="C264">
            <v>6250</v>
          </cell>
          <cell r="D264">
            <v>9625</v>
          </cell>
          <cell r="H264">
            <v>3300</v>
          </cell>
          <cell r="I264">
            <v>9935</v>
          </cell>
          <cell r="J264">
            <v>2100</v>
          </cell>
          <cell r="K264">
            <v>4100</v>
          </cell>
          <cell r="M264">
            <v>2700</v>
          </cell>
          <cell r="N264">
            <v>6400</v>
          </cell>
          <cell r="O264">
            <v>75000</v>
          </cell>
          <cell r="V264">
            <v>13265</v>
          </cell>
          <cell r="W264">
            <v>4000</v>
          </cell>
          <cell r="X264">
            <v>1200</v>
          </cell>
          <cell r="Y264">
            <v>20545</v>
          </cell>
          <cell r="Z264">
            <v>5000</v>
          </cell>
          <cell r="AA264">
            <v>1500</v>
          </cell>
          <cell r="AC264">
            <v>7700</v>
          </cell>
          <cell r="AD264">
            <v>2300</v>
          </cell>
        </row>
        <row r="265">
          <cell r="A265">
            <v>3.52</v>
          </cell>
          <cell r="B265">
            <v>5000</v>
          </cell>
          <cell r="C265">
            <v>6250</v>
          </cell>
          <cell r="D265">
            <v>9625</v>
          </cell>
          <cell r="H265">
            <v>3300</v>
          </cell>
          <cell r="I265">
            <v>9945</v>
          </cell>
          <cell r="J265">
            <v>2100</v>
          </cell>
          <cell r="K265">
            <v>4100</v>
          </cell>
          <cell r="M265">
            <v>2700</v>
          </cell>
          <cell r="N265">
            <v>6400</v>
          </cell>
          <cell r="O265">
            <v>75325</v>
          </cell>
          <cell r="V265">
            <v>13280</v>
          </cell>
          <cell r="W265">
            <v>4000</v>
          </cell>
          <cell r="X265">
            <v>1200</v>
          </cell>
          <cell r="Y265">
            <v>20565</v>
          </cell>
          <cell r="Z265">
            <v>5000</v>
          </cell>
          <cell r="AA265">
            <v>1500</v>
          </cell>
          <cell r="AC265">
            <v>7700</v>
          </cell>
          <cell r="AD265">
            <v>2300</v>
          </cell>
        </row>
        <row r="266">
          <cell r="A266">
            <v>3.53</v>
          </cell>
          <cell r="B266">
            <v>5000</v>
          </cell>
          <cell r="C266">
            <v>6250</v>
          </cell>
          <cell r="D266">
            <v>9625</v>
          </cell>
          <cell r="H266">
            <v>3300</v>
          </cell>
          <cell r="I266">
            <v>9955</v>
          </cell>
          <cell r="J266">
            <v>2100</v>
          </cell>
          <cell r="K266">
            <v>4100</v>
          </cell>
          <cell r="M266">
            <v>2700</v>
          </cell>
          <cell r="N266">
            <v>6400</v>
          </cell>
          <cell r="O266">
            <v>75650</v>
          </cell>
          <cell r="V266">
            <v>13295</v>
          </cell>
          <cell r="W266">
            <v>4000</v>
          </cell>
          <cell r="X266">
            <v>1200</v>
          </cell>
          <cell r="Y266">
            <v>20585</v>
          </cell>
          <cell r="Z266">
            <v>5000</v>
          </cell>
          <cell r="AA266">
            <v>1500</v>
          </cell>
          <cell r="AC266">
            <v>7700</v>
          </cell>
          <cell r="AD266">
            <v>2300</v>
          </cell>
        </row>
        <row r="267">
          <cell r="A267">
            <v>3.54</v>
          </cell>
          <cell r="B267">
            <v>5000</v>
          </cell>
          <cell r="C267">
            <v>6250</v>
          </cell>
          <cell r="D267">
            <v>9625</v>
          </cell>
          <cell r="H267">
            <v>3300</v>
          </cell>
          <cell r="I267">
            <v>9965</v>
          </cell>
          <cell r="J267">
            <v>2100</v>
          </cell>
          <cell r="K267">
            <v>4100</v>
          </cell>
          <cell r="M267">
            <v>2700</v>
          </cell>
          <cell r="N267">
            <v>6400</v>
          </cell>
          <cell r="O267">
            <v>75975</v>
          </cell>
          <cell r="V267">
            <v>13310</v>
          </cell>
          <cell r="W267">
            <v>4000</v>
          </cell>
          <cell r="X267">
            <v>1200</v>
          </cell>
          <cell r="Y267">
            <v>20605</v>
          </cell>
          <cell r="Z267">
            <v>5000</v>
          </cell>
          <cell r="AA267">
            <v>1500</v>
          </cell>
          <cell r="AC267">
            <v>7700</v>
          </cell>
          <cell r="AD267">
            <v>2300</v>
          </cell>
        </row>
        <row r="268">
          <cell r="A268">
            <v>3.55</v>
          </cell>
          <cell r="B268">
            <v>5000</v>
          </cell>
          <cell r="C268">
            <v>6250</v>
          </cell>
          <cell r="D268">
            <v>9625</v>
          </cell>
          <cell r="H268">
            <v>3300</v>
          </cell>
          <cell r="I268">
            <v>9975</v>
          </cell>
          <cell r="J268">
            <v>2100</v>
          </cell>
          <cell r="K268">
            <v>4100</v>
          </cell>
          <cell r="M268">
            <v>2700</v>
          </cell>
          <cell r="N268">
            <v>6400</v>
          </cell>
          <cell r="O268">
            <v>76300</v>
          </cell>
          <cell r="V268">
            <v>13325</v>
          </cell>
          <cell r="W268">
            <v>4000</v>
          </cell>
          <cell r="X268">
            <v>1200</v>
          </cell>
          <cell r="Y268">
            <v>20625</v>
          </cell>
          <cell r="Z268">
            <v>5000</v>
          </cell>
          <cell r="AA268">
            <v>1500</v>
          </cell>
          <cell r="AC268">
            <v>7700</v>
          </cell>
          <cell r="AD268">
            <v>2300</v>
          </cell>
        </row>
        <row r="269">
          <cell r="A269">
            <v>3.56</v>
          </cell>
          <cell r="B269">
            <v>5000</v>
          </cell>
          <cell r="C269">
            <v>6250</v>
          </cell>
          <cell r="D269">
            <v>9625</v>
          </cell>
          <cell r="H269">
            <v>3300</v>
          </cell>
          <cell r="I269">
            <v>9985</v>
          </cell>
          <cell r="J269">
            <v>2100</v>
          </cell>
          <cell r="K269">
            <v>4100</v>
          </cell>
          <cell r="M269">
            <v>2700</v>
          </cell>
          <cell r="N269">
            <v>6400</v>
          </cell>
          <cell r="O269">
            <v>76625</v>
          </cell>
          <cell r="V269">
            <v>13340</v>
          </cell>
          <cell r="W269">
            <v>4000</v>
          </cell>
          <cell r="X269">
            <v>1200</v>
          </cell>
          <cell r="Y269">
            <v>20645</v>
          </cell>
          <cell r="Z269">
            <v>5000</v>
          </cell>
          <cell r="AA269">
            <v>1500</v>
          </cell>
          <cell r="AC269">
            <v>7700</v>
          </cell>
          <cell r="AD269">
            <v>2300</v>
          </cell>
        </row>
        <row r="270">
          <cell r="A270">
            <v>3.57</v>
          </cell>
          <cell r="B270">
            <v>5000</v>
          </cell>
          <cell r="C270">
            <v>6250</v>
          </cell>
          <cell r="D270">
            <v>9625</v>
          </cell>
          <cell r="H270">
            <v>3300</v>
          </cell>
          <cell r="I270">
            <v>9995</v>
          </cell>
          <cell r="J270">
            <v>2100</v>
          </cell>
          <cell r="K270">
            <v>4100</v>
          </cell>
          <cell r="M270">
            <v>2700</v>
          </cell>
          <cell r="N270">
            <v>6400</v>
          </cell>
          <cell r="O270">
            <v>76950</v>
          </cell>
          <cell r="V270">
            <v>13355</v>
          </cell>
          <cell r="W270">
            <v>4000</v>
          </cell>
          <cell r="X270">
            <v>1200</v>
          </cell>
          <cell r="Y270">
            <v>20665</v>
          </cell>
          <cell r="Z270">
            <v>5000</v>
          </cell>
          <cell r="AA270">
            <v>1500</v>
          </cell>
          <cell r="AC270">
            <v>7700</v>
          </cell>
          <cell r="AD270">
            <v>2300</v>
          </cell>
        </row>
        <row r="271">
          <cell r="A271">
            <v>3.58</v>
          </cell>
          <cell r="B271">
            <v>5000</v>
          </cell>
          <cell r="C271">
            <v>6250</v>
          </cell>
          <cell r="D271">
            <v>9625</v>
          </cell>
          <cell r="H271">
            <v>3300</v>
          </cell>
          <cell r="I271">
            <v>10005</v>
          </cell>
          <cell r="J271">
            <v>2100</v>
          </cell>
          <cell r="K271">
            <v>4100</v>
          </cell>
          <cell r="M271">
            <v>2700</v>
          </cell>
          <cell r="N271">
            <v>6400</v>
          </cell>
          <cell r="O271">
            <v>77275</v>
          </cell>
          <cell r="V271">
            <v>13370</v>
          </cell>
          <cell r="W271">
            <v>4000</v>
          </cell>
          <cell r="X271">
            <v>1200</v>
          </cell>
          <cell r="Y271">
            <v>20685</v>
          </cell>
          <cell r="Z271">
            <v>5000</v>
          </cell>
          <cell r="AA271">
            <v>1500</v>
          </cell>
          <cell r="AC271">
            <v>7700</v>
          </cell>
          <cell r="AD271">
            <v>2300</v>
          </cell>
        </row>
        <row r="272">
          <cell r="A272">
            <v>3.59</v>
          </cell>
          <cell r="B272">
            <v>5000</v>
          </cell>
          <cell r="C272">
            <v>6250</v>
          </cell>
          <cell r="D272">
            <v>9625</v>
          </cell>
          <cell r="H272">
            <v>3300</v>
          </cell>
          <cell r="I272">
            <v>10015</v>
          </cell>
          <cell r="J272">
            <v>2100</v>
          </cell>
          <cell r="K272">
            <v>4100</v>
          </cell>
          <cell r="M272">
            <v>2700</v>
          </cell>
          <cell r="N272">
            <v>6400</v>
          </cell>
          <cell r="O272">
            <v>77600</v>
          </cell>
          <cell r="V272">
            <v>13385</v>
          </cell>
          <cell r="W272">
            <v>4000</v>
          </cell>
          <cell r="X272">
            <v>1200</v>
          </cell>
          <cell r="Y272">
            <v>20705</v>
          </cell>
          <cell r="Z272">
            <v>5000</v>
          </cell>
          <cell r="AA272">
            <v>1500</v>
          </cell>
          <cell r="AC272">
            <v>7700</v>
          </cell>
          <cell r="AD272">
            <v>2300</v>
          </cell>
        </row>
        <row r="273">
          <cell r="A273">
            <v>3.6</v>
          </cell>
          <cell r="B273">
            <v>5000</v>
          </cell>
          <cell r="C273">
            <v>6250</v>
          </cell>
          <cell r="D273">
            <v>9625</v>
          </cell>
          <cell r="H273">
            <v>3300</v>
          </cell>
          <cell r="I273">
            <v>10025</v>
          </cell>
          <cell r="J273">
            <v>2100</v>
          </cell>
          <cell r="K273">
            <v>4100</v>
          </cell>
          <cell r="M273">
            <v>2700</v>
          </cell>
          <cell r="N273">
            <v>6400</v>
          </cell>
          <cell r="O273">
            <v>77925</v>
          </cell>
          <cell r="V273">
            <v>13400</v>
          </cell>
          <cell r="W273">
            <v>4000</v>
          </cell>
          <cell r="X273">
            <v>1200</v>
          </cell>
          <cell r="Y273">
            <v>20725</v>
          </cell>
          <cell r="Z273">
            <v>5000</v>
          </cell>
          <cell r="AA273">
            <v>1500</v>
          </cell>
          <cell r="AC273">
            <v>7700</v>
          </cell>
          <cell r="AD273">
            <v>2300</v>
          </cell>
        </row>
        <row r="274">
          <cell r="A274">
            <v>3.61</v>
          </cell>
          <cell r="B274">
            <v>5000</v>
          </cell>
          <cell r="C274">
            <v>6250</v>
          </cell>
          <cell r="D274">
            <v>9625</v>
          </cell>
          <cell r="H274">
            <v>3300</v>
          </cell>
          <cell r="I274">
            <v>10035</v>
          </cell>
          <cell r="J274">
            <v>2100</v>
          </cell>
          <cell r="K274">
            <v>4100</v>
          </cell>
          <cell r="M274">
            <v>2700</v>
          </cell>
          <cell r="N274">
            <v>6400</v>
          </cell>
          <cell r="O274">
            <v>78250</v>
          </cell>
          <cell r="V274">
            <v>13415</v>
          </cell>
          <cell r="W274">
            <v>4000</v>
          </cell>
          <cell r="X274">
            <v>1200</v>
          </cell>
          <cell r="Y274">
            <v>20745</v>
          </cell>
          <cell r="Z274">
            <v>5000</v>
          </cell>
          <cell r="AA274">
            <v>1500</v>
          </cell>
          <cell r="AC274">
            <v>7700</v>
          </cell>
          <cell r="AD274">
            <v>2300</v>
          </cell>
        </row>
        <row r="275">
          <cell r="A275">
            <v>3.62</v>
          </cell>
          <cell r="B275">
            <v>5000</v>
          </cell>
          <cell r="C275">
            <v>6250</v>
          </cell>
          <cell r="D275">
            <v>9625</v>
          </cell>
          <cell r="H275">
            <v>3300</v>
          </cell>
          <cell r="I275">
            <v>10045</v>
          </cell>
          <cell r="J275">
            <v>2100</v>
          </cell>
          <cell r="K275">
            <v>4100</v>
          </cell>
          <cell r="M275">
            <v>2700</v>
          </cell>
          <cell r="N275">
            <v>6400</v>
          </cell>
          <cell r="O275">
            <v>78575</v>
          </cell>
          <cell r="V275">
            <v>13430</v>
          </cell>
          <cell r="W275">
            <v>4000</v>
          </cell>
          <cell r="X275">
            <v>1200</v>
          </cell>
          <cell r="Y275">
            <v>20765</v>
          </cell>
          <cell r="Z275">
            <v>5000</v>
          </cell>
          <cell r="AA275">
            <v>1500</v>
          </cell>
          <cell r="AC275">
            <v>7700</v>
          </cell>
          <cell r="AD275">
            <v>2300</v>
          </cell>
        </row>
        <row r="276">
          <cell r="A276">
            <v>3.63</v>
          </cell>
          <cell r="B276">
            <v>5000</v>
          </cell>
          <cell r="C276">
            <v>6250</v>
          </cell>
          <cell r="D276">
            <v>9625</v>
          </cell>
          <cell r="H276">
            <v>3300</v>
          </cell>
          <cell r="I276">
            <v>10055</v>
          </cell>
          <cell r="J276">
            <v>2100</v>
          </cell>
          <cell r="K276">
            <v>4100</v>
          </cell>
          <cell r="M276">
            <v>2700</v>
          </cell>
          <cell r="N276">
            <v>6400</v>
          </cell>
          <cell r="O276">
            <v>78900</v>
          </cell>
          <cell r="V276">
            <v>13445</v>
          </cell>
          <cell r="W276">
            <v>4000</v>
          </cell>
          <cell r="X276">
            <v>1200</v>
          </cell>
          <cell r="Y276">
            <v>20785</v>
          </cell>
          <cell r="Z276">
            <v>5000</v>
          </cell>
          <cell r="AA276">
            <v>1500</v>
          </cell>
          <cell r="AC276">
            <v>7700</v>
          </cell>
          <cell r="AD276">
            <v>2300</v>
          </cell>
        </row>
        <row r="277">
          <cell r="A277">
            <v>3.64</v>
          </cell>
          <cell r="B277">
            <v>5000</v>
          </cell>
          <cell r="C277">
            <v>6250</v>
          </cell>
          <cell r="D277">
            <v>9625</v>
          </cell>
          <cell r="H277">
            <v>3300</v>
          </cell>
          <cell r="I277">
            <v>10065</v>
          </cell>
          <cell r="J277">
            <v>2100</v>
          </cell>
          <cell r="K277">
            <v>4100</v>
          </cell>
          <cell r="M277">
            <v>2700</v>
          </cell>
          <cell r="N277">
            <v>6400</v>
          </cell>
          <cell r="O277">
            <v>79225</v>
          </cell>
          <cell r="V277">
            <v>13460</v>
          </cell>
          <cell r="W277">
            <v>4000</v>
          </cell>
          <cell r="X277">
            <v>1200</v>
          </cell>
          <cell r="Y277">
            <v>20805</v>
          </cell>
          <cell r="Z277">
            <v>5000</v>
          </cell>
          <cell r="AA277">
            <v>1500</v>
          </cell>
          <cell r="AC277">
            <v>7700</v>
          </cell>
          <cell r="AD277">
            <v>2300</v>
          </cell>
        </row>
        <row r="278">
          <cell r="A278">
            <v>3.65</v>
          </cell>
          <cell r="B278">
            <v>5000</v>
          </cell>
          <cell r="C278">
            <v>6250</v>
          </cell>
          <cell r="D278">
            <v>9625</v>
          </cell>
          <cell r="H278">
            <v>3300</v>
          </cell>
          <cell r="I278">
            <v>10075</v>
          </cell>
          <cell r="J278">
            <v>2100</v>
          </cell>
          <cell r="K278">
            <v>4100</v>
          </cell>
          <cell r="M278">
            <v>2700</v>
          </cell>
          <cell r="N278">
            <v>6400</v>
          </cell>
          <cell r="O278">
            <v>79550</v>
          </cell>
          <cell r="V278">
            <v>13475</v>
          </cell>
          <cell r="W278">
            <v>4000</v>
          </cell>
          <cell r="X278">
            <v>1200</v>
          </cell>
          <cell r="Y278">
            <v>20825</v>
          </cell>
          <cell r="Z278">
            <v>5000</v>
          </cell>
          <cell r="AA278">
            <v>1500</v>
          </cell>
          <cell r="AC278">
            <v>7700</v>
          </cell>
          <cell r="AD278">
            <v>2300</v>
          </cell>
        </row>
        <row r="279">
          <cell r="A279">
            <v>3.66</v>
          </cell>
          <cell r="B279">
            <v>5000</v>
          </cell>
          <cell r="C279">
            <v>6250</v>
          </cell>
          <cell r="D279">
            <v>9625</v>
          </cell>
          <cell r="H279">
            <v>3300</v>
          </cell>
          <cell r="I279">
            <v>10085</v>
          </cell>
          <cell r="J279">
            <v>2100</v>
          </cell>
          <cell r="K279">
            <v>4100</v>
          </cell>
          <cell r="M279">
            <v>2700</v>
          </cell>
          <cell r="N279">
            <v>6400</v>
          </cell>
          <cell r="O279">
            <v>79875</v>
          </cell>
          <cell r="V279">
            <v>13490</v>
          </cell>
          <cell r="W279">
            <v>4000</v>
          </cell>
          <cell r="X279">
            <v>1200</v>
          </cell>
          <cell r="Y279">
            <v>20845</v>
          </cell>
          <cell r="Z279">
            <v>5000</v>
          </cell>
          <cell r="AA279">
            <v>1500</v>
          </cell>
          <cell r="AC279">
            <v>7700</v>
          </cell>
          <cell r="AD279">
            <v>2300</v>
          </cell>
        </row>
        <row r="280">
          <cell r="A280">
            <v>3.67</v>
          </cell>
          <cell r="B280">
            <v>5000</v>
          </cell>
          <cell r="C280">
            <v>6250</v>
          </cell>
          <cell r="D280">
            <v>9625</v>
          </cell>
          <cell r="H280">
            <v>3300</v>
          </cell>
          <cell r="I280">
            <v>10095</v>
          </cell>
          <cell r="J280">
            <v>2100</v>
          </cell>
          <cell r="K280">
            <v>4100</v>
          </cell>
          <cell r="M280">
            <v>2700</v>
          </cell>
          <cell r="N280">
            <v>6400</v>
          </cell>
          <cell r="O280">
            <v>80200</v>
          </cell>
          <cell r="V280">
            <v>13505</v>
          </cell>
          <cell r="W280">
            <v>4000</v>
          </cell>
          <cell r="X280">
            <v>1200</v>
          </cell>
          <cell r="Y280">
            <v>20865</v>
          </cell>
          <cell r="Z280">
            <v>5000</v>
          </cell>
          <cell r="AA280">
            <v>1500</v>
          </cell>
          <cell r="AC280">
            <v>7700</v>
          </cell>
          <cell r="AD280">
            <v>2300</v>
          </cell>
        </row>
        <row r="281">
          <cell r="A281">
            <v>3.68</v>
          </cell>
          <cell r="B281">
            <v>5000</v>
          </cell>
          <cell r="C281">
            <v>6250</v>
          </cell>
          <cell r="D281">
            <v>9625</v>
          </cell>
          <cell r="H281">
            <v>3300</v>
          </cell>
          <cell r="I281">
            <v>10105</v>
          </cell>
          <cell r="J281">
            <v>2100</v>
          </cell>
          <cell r="K281">
            <v>4100</v>
          </cell>
          <cell r="M281">
            <v>2700</v>
          </cell>
          <cell r="N281">
            <v>6400</v>
          </cell>
          <cell r="O281">
            <v>80525</v>
          </cell>
          <cell r="V281">
            <v>13520</v>
          </cell>
          <cell r="W281">
            <v>4000</v>
          </cell>
          <cell r="X281">
            <v>1200</v>
          </cell>
          <cell r="Y281">
            <v>20885</v>
          </cell>
          <cell r="Z281">
            <v>5000</v>
          </cell>
          <cell r="AA281">
            <v>1500</v>
          </cell>
          <cell r="AC281">
            <v>7700</v>
          </cell>
          <cell r="AD281">
            <v>2300</v>
          </cell>
        </row>
        <row r="282">
          <cell r="A282">
            <v>3.69</v>
          </cell>
          <cell r="B282">
            <v>5000</v>
          </cell>
          <cell r="C282">
            <v>6250</v>
          </cell>
          <cell r="D282">
            <v>9625</v>
          </cell>
          <cell r="H282">
            <v>3300</v>
          </cell>
          <cell r="I282">
            <v>10115</v>
          </cell>
          <cell r="J282">
            <v>2100</v>
          </cell>
          <cell r="K282">
            <v>4100</v>
          </cell>
          <cell r="M282">
            <v>2700</v>
          </cell>
          <cell r="N282">
            <v>6400</v>
          </cell>
          <cell r="O282">
            <v>80850</v>
          </cell>
          <cell r="V282">
            <v>13535</v>
          </cell>
          <cell r="W282">
            <v>4000</v>
          </cell>
          <cell r="X282">
            <v>1200</v>
          </cell>
          <cell r="Y282">
            <v>20905</v>
          </cell>
          <cell r="Z282">
            <v>5000</v>
          </cell>
          <cell r="AA282">
            <v>1500</v>
          </cell>
          <cell r="AC282">
            <v>7700</v>
          </cell>
          <cell r="AD282">
            <v>2300</v>
          </cell>
        </row>
        <row r="283">
          <cell r="A283">
            <v>3.7</v>
          </cell>
          <cell r="B283">
            <v>5000</v>
          </cell>
          <cell r="C283">
            <v>6250</v>
          </cell>
          <cell r="D283">
            <v>9625</v>
          </cell>
          <cell r="H283">
            <v>3300</v>
          </cell>
          <cell r="I283">
            <v>10125</v>
          </cell>
          <cell r="J283">
            <v>2100</v>
          </cell>
          <cell r="K283">
            <v>4100</v>
          </cell>
          <cell r="M283">
            <v>2700</v>
          </cell>
          <cell r="N283">
            <v>6400</v>
          </cell>
          <cell r="O283">
            <v>81175</v>
          </cell>
          <cell r="V283">
            <v>13550</v>
          </cell>
          <cell r="W283">
            <v>4000</v>
          </cell>
          <cell r="X283">
            <v>1200</v>
          </cell>
          <cell r="Y283">
            <v>20925</v>
          </cell>
          <cell r="Z283">
            <v>5000</v>
          </cell>
          <cell r="AA283">
            <v>1500</v>
          </cell>
          <cell r="AC283">
            <v>7700</v>
          </cell>
          <cell r="AD283">
            <v>2300</v>
          </cell>
        </row>
        <row r="284">
          <cell r="A284">
            <v>3.71</v>
          </cell>
          <cell r="B284">
            <v>5000</v>
          </cell>
          <cell r="C284">
            <v>6250</v>
          </cell>
          <cell r="D284">
            <v>9625</v>
          </cell>
          <cell r="H284">
            <v>3300</v>
          </cell>
          <cell r="I284">
            <v>10135</v>
          </cell>
          <cell r="J284">
            <v>2100</v>
          </cell>
          <cell r="K284">
            <v>4100</v>
          </cell>
          <cell r="M284">
            <v>2700</v>
          </cell>
          <cell r="N284">
            <v>6400</v>
          </cell>
          <cell r="O284">
            <v>81500</v>
          </cell>
          <cell r="V284">
            <v>13565</v>
          </cell>
          <cell r="W284">
            <v>4000</v>
          </cell>
          <cell r="X284">
            <v>1200</v>
          </cell>
          <cell r="Y284">
            <v>20945</v>
          </cell>
          <cell r="Z284">
            <v>5000</v>
          </cell>
          <cell r="AA284">
            <v>1500</v>
          </cell>
          <cell r="AC284">
            <v>7700</v>
          </cell>
          <cell r="AD284">
            <v>2300</v>
          </cell>
        </row>
        <row r="285">
          <cell r="A285">
            <v>3.72</v>
          </cell>
          <cell r="B285">
            <v>5000</v>
          </cell>
          <cell r="C285">
            <v>6250</v>
          </cell>
          <cell r="D285">
            <v>9625</v>
          </cell>
          <cell r="H285">
            <v>3300</v>
          </cell>
          <cell r="I285">
            <v>10145</v>
          </cell>
          <cell r="J285">
            <v>2100</v>
          </cell>
          <cell r="K285">
            <v>4100</v>
          </cell>
          <cell r="M285">
            <v>2700</v>
          </cell>
          <cell r="N285">
            <v>6400</v>
          </cell>
          <cell r="O285">
            <v>81825</v>
          </cell>
          <cell r="V285">
            <v>13580</v>
          </cell>
          <cell r="W285">
            <v>4000</v>
          </cell>
          <cell r="X285">
            <v>1200</v>
          </cell>
          <cell r="Y285">
            <v>20965</v>
          </cell>
          <cell r="Z285">
            <v>5000</v>
          </cell>
          <cell r="AA285">
            <v>1500</v>
          </cell>
          <cell r="AC285">
            <v>7700</v>
          </cell>
          <cell r="AD285">
            <v>2300</v>
          </cell>
        </row>
        <row r="286">
          <cell r="A286">
            <v>3.73</v>
          </cell>
          <cell r="B286">
            <v>5000</v>
          </cell>
          <cell r="C286">
            <v>6250</v>
          </cell>
          <cell r="D286">
            <v>9625</v>
          </cell>
          <cell r="H286">
            <v>3300</v>
          </cell>
          <cell r="I286">
            <v>10155</v>
          </cell>
          <cell r="J286">
            <v>2100</v>
          </cell>
          <cell r="K286">
            <v>4100</v>
          </cell>
          <cell r="M286">
            <v>2700</v>
          </cell>
          <cell r="N286">
            <v>6400</v>
          </cell>
          <cell r="O286">
            <v>82150</v>
          </cell>
          <cell r="V286">
            <v>13595</v>
          </cell>
          <cell r="W286">
            <v>4000</v>
          </cell>
          <cell r="X286">
            <v>1200</v>
          </cell>
          <cell r="Y286">
            <v>20985</v>
          </cell>
          <cell r="Z286">
            <v>5000</v>
          </cell>
          <cell r="AA286">
            <v>1500</v>
          </cell>
          <cell r="AD286">
            <v>2300</v>
          </cell>
        </row>
        <row r="287">
          <cell r="A287">
            <v>3.74</v>
          </cell>
          <cell r="B287">
            <v>5000</v>
          </cell>
          <cell r="C287">
            <v>6250</v>
          </cell>
          <cell r="D287">
            <v>9625</v>
          </cell>
          <cell r="H287">
            <v>3300</v>
          </cell>
          <cell r="I287">
            <v>10165</v>
          </cell>
          <cell r="J287">
            <v>2100</v>
          </cell>
          <cell r="K287">
            <v>4100</v>
          </cell>
          <cell r="M287">
            <v>2700</v>
          </cell>
          <cell r="N287">
            <v>6400</v>
          </cell>
          <cell r="O287">
            <v>82475</v>
          </cell>
          <cell r="V287">
            <v>13610</v>
          </cell>
          <cell r="W287">
            <v>4000</v>
          </cell>
          <cell r="X287">
            <v>1200</v>
          </cell>
          <cell r="Y287">
            <v>21005</v>
          </cell>
          <cell r="Z287">
            <v>5000</v>
          </cell>
          <cell r="AA287">
            <v>1500</v>
          </cell>
          <cell r="AD287">
            <v>2300</v>
          </cell>
        </row>
        <row r="288">
          <cell r="A288">
            <v>3.75</v>
          </cell>
          <cell r="B288">
            <v>5000</v>
          </cell>
          <cell r="C288">
            <v>6250</v>
          </cell>
          <cell r="D288">
            <v>9625</v>
          </cell>
          <cell r="H288">
            <v>3300</v>
          </cell>
          <cell r="I288">
            <v>10175</v>
          </cell>
          <cell r="J288">
            <v>2100</v>
          </cell>
          <cell r="K288">
            <v>4100</v>
          </cell>
          <cell r="M288">
            <v>2700</v>
          </cell>
          <cell r="N288">
            <v>6400</v>
          </cell>
          <cell r="O288">
            <v>82800</v>
          </cell>
          <cell r="V288">
            <v>13625</v>
          </cell>
          <cell r="W288">
            <v>4000</v>
          </cell>
          <cell r="X288">
            <v>1200</v>
          </cell>
          <cell r="Y288">
            <v>21025</v>
          </cell>
          <cell r="Z288">
            <v>5000</v>
          </cell>
          <cell r="AA288">
            <v>1500</v>
          </cell>
          <cell r="AD288">
            <v>2300</v>
          </cell>
        </row>
        <row r="289">
          <cell r="A289">
            <v>3.76</v>
          </cell>
          <cell r="B289">
            <v>5000</v>
          </cell>
          <cell r="C289">
            <v>6250</v>
          </cell>
          <cell r="D289">
            <v>9625</v>
          </cell>
          <cell r="H289">
            <v>3300</v>
          </cell>
          <cell r="I289">
            <v>10185</v>
          </cell>
          <cell r="J289">
            <v>2100</v>
          </cell>
          <cell r="K289">
            <v>4100</v>
          </cell>
          <cell r="M289">
            <v>2700</v>
          </cell>
          <cell r="N289">
            <v>6400</v>
          </cell>
          <cell r="O289">
            <v>83125</v>
          </cell>
          <cell r="V289">
            <v>13640</v>
          </cell>
          <cell r="W289">
            <v>4000</v>
          </cell>
          <cell r="X289">
            <v>1200</v>
          </cell>
          <cell r="Y289">
            <v>21045</v>
          </cell>
          <cell r="Z289">
            <v>5000</v>
          </cell>
          <cell r="AA289">
            <v>1500</v>
          </cell>
          <cell r="AD289">
            <v>2300</v>
          </cell>
        </row>
        <row r="290">
          <cell r="A290">
            <v>3.77</v>
          </cell>
          <cell r="B290">
            <v>5000</v>
          </cell>
          <cell r="C290">
            <v>6250</v>
          </cell>
          <cell r="D290">
            <v>9625</v>
          </cell>
          <cell r="H290">
            <v>3300</v>
          </cell>
          <cell r="I290">
            <v>10195</v>
          </cell>
          <cell r="J290">
            <v>2100</v>
          </cell>
          <cell r="K290">
            <v>4100</v>
          </cell>
          <cell r="M290">
            <v>2700</v>
          </cell>
          <cell r="N290">
            <v>6400</v>
          </cell>
          <cell r="O290">
            <v>83450</v>
          </cell>
          <cell r="V290">
            <v>13655</v>
          </cell>
          <cell r="W290">
            <v>4000</v>
          </cell>
          <cell r="X290">
            <v>1200</v>
          </cell>
          <cell r="Y290">
            <v>21065</v>
          </cell>
          <cell r="Z290">
            <v>5000</v>
          </cell>
          <cell r="AA290">
            <v>1500</v>
          </cell>
          <cell r="AD290">
            <v>2300</v>
          </cell>
        </row>
        <row r="291">
          <cell r="A291">
            <v>3.78</v>
          </cell>
          <cell r="B291">
            <v>5000</v>
          </cell>
          <cell r="C291">
            <v>6250</v>
          </cell>
          <cell r="D291">
            <v>9625</v>
          </cell>
          <cell r="H291">
            <v>3300</v>
          </cell>
          <cell r="I291">
            <v>10205</v>
          </cell>
          <cell r="J291">
            <v>2100</v>
          </cell>
          <cell r="K291">
            <v>4100</v>
          </cell>
          <cell r="M291">
            <v>2700</v>
          </cell>
          <cell r="N291">
            <v>6400</v>
          </cell>
          <cell r="O291">
            <v>83775</v>
          </cell>
          <cell r="V291">
            <v>13670</v>
          </cell>
          <cell r="W291">
            <v>4000</v>
          </cell>
          <cell r="X291">
            <v>1200</v>
          </cell>
          <cell r="Y291">
            <v>21085</v>
          </cell>
          <cell r="Z291">
            <v>5000</v>
          </cell>
          <cell r="AA291">
            <v>1500</v>
          </cell>
          <cell r="AD291">
            <v>2300</v>
          </cell>
        </row>
        <row r="292">
          <cell r="A292">
            <v>3.79</v>
          </cell>
          <cell r="B292">
            <v>5000</v>
          </cell>
          <cell r="C292">
            <v>6250</v>
          </cell>
          <cell r="D292">
            <v>9625</v>
          </cell>
          <cell r="H292">
            <v>3300</v>
          </cell>
          <cell r="I292">
            <v>10215</v>
          </cell>
          <cell r="J292">
            <v>2100</v>
          </cell>
          <cell r="K292">
            <v>4100</v>
          </cell>
          <cell r="M292">
            <v>2700</v>
          </cell>
          <cell r="N292">
            <v>6400</v>
          </cell>
          <cell r="O292">
            <v>84100</v>
          </cell>
          <cell r="V292">
            <v>13685</v>
          </cell>
          <cell r="W292">
            <v>4000</v>
          </cell>
          <cell r="X292">
            <v>1200</v>
          </cell>
          <cell r="Y292">
            <v>21105</v>
          </cell>
          <cell r="Z292">
            <v>5000</v>
          </cell>
          <cell r="AA292">
            <v>1500</v>
          </cell>
          <cell r="AD292">
            <v>2300</v>
          </cell>
        </row>
        <row r="293">
          <cell r="A293">
            <v>3.8</v>
          </cell>
          <cell r="B293">
            <v>5000</v>
          </cell>
          <cell r="C293">
            <v>6250</v>
          </cell>
          <cell r="D293">
            <v>9625</v>
          </cell>
          <cell r="H293">
            <v>3300</v>
          </cell>
          <cell r="I293">
            <v>10225</v>
          </cell>
          <cell r="J293">
            <v>2100</v>
          </cell>
          <cell r="K293">
            <v>4100</v>
          </cell>
          <cell r="M293">
            <v>2700</v>
          </cell>
          <cell r="N293">
            <v>6400</v>
          </cell>
          <cell r="O293">
            <v>84425</v>
          </cell>
          <cell r="V293">
            <v>13700</v>
          </cell>
          <cell r="W293">
            <v>4000</v>
          </cell>
          <cell r="X293">
            <v>1200</v>
          </cell>
          <cell r="Y293">
            <v>21125</v>
          </cell>
          <cell r="Z293">
            <v>5000</v>
          </cell>
          <cell r="AA293">
            <v>1500</v>
          </cell>
          <cell r="AD293">
            <v>2300</v>
          </cell>
        </row>
        <row r="294">
          <cell r="A294">
            <v>3.81</v>
          </cell>
          <cell r="B294">
            <v>5000</v>
          </cell>
          <cell r="C294">
            <v>6250</v>
          </cell>
          <cell r="D294">
            <v>9625</v>
          </cell>
          <cell r="H294">
            <v>3300</v>
          </cell>
          <cell r="I294">
            <v>10235</v>
          </cell>
          <cell r="J294">
            <v>2100</v>
          </cell>
          <cell r="K294">
            <v>4100</v>
          </cell>
          <cell r="M294">
            <v>2700</v>
          </cell>
          <cell r="N294">
            <v>6400</v>
          </cell>
          <cell r="O294">
            <v>84750</v>
          </cell>
          <cell r="V294">
            <v>13715</v>
          </cell>
          <cell r="W294">
            <v>4000</v>
          </cell>
          <cell r="X294">
            <v>1200</v>
          </cell>
          <cell r="Y294">
            <v>21145</v>
          </cell>
          <cell r="Z294">
            <v>5000</v>
          </cell>
          <cell r="AA294">
            <v>1500</v>
          </cell>
          <cell r="AD294">
            <v>2300</v>
          </cell>
        </row>
        <row r="295">
          <cell r="A295">
            <v>3.82</v>
          </cell>
          <cell r="B295">
            <v>5000</v>
          </cell>
          <cell r="C295">
            <v>6250</v>
          </cell>
          <cell r="D295">
            <v>9625</v>
          </cell>
          <cell r="H295">
            <v>3300</v>
          </cell>
          <cell r="I295">
            <v>10245</v>
          </cell>
          <cell r="J295">
            <v>2100</v>
          </cell>
          <cell r="K295">
            <v>4100</v>
          </cell>
          <cell r="M295">
            <v>2700</v>
          </cell>
          <cell r="N295">
            <v>6400</v>
          </cell>
          <cell r="O295">
            <v>85075</v>
          </cell>
          <cell r="V295">
            <v>13730</v>
          </cell>
          <cell r="W295">
            <v>4000</v>
          </cell>
          <cell r="X295">
            <v>1200</v>
          </cell>
          <cell r="Y295">
            <v>21165</v>
          </cell>
          <cell r="Z295">
            <v>5000</v>
          </cell>
          <cell r="AA295">
            <v>1500</v>
          </cell>
          <cell r="AD295">
            <v>2300</v>
          </cell>
        </row>
        <row r="296">
          <cell r="A296">
            <v>3.83</v>
          </cell>
          <cell r="B296">
            <v>5000</v>
          </cell>
          <cell r="C296">
            <v>6250</v>
          </cell>
          <cell r="D296">
            <v>9625</v>
          </cell>
          <cell r="H296">
            <v>3300</v>
          </cell>
          <cell r="I296">
            <v>10255</v>
          </cell>
          <cell r="J296">
            <v>2100</v>
          </cell>
          <cell r="K296">
            <v>4100</v>
          </cell>
          <cell r="M296">
            <v>2700</v>
          </cell>
          <cell r="N296">
            <v>6400</v>
          </cell>
          <cell r="O296">
            <v>85400</v>
          </cell>
          <cell r="V296">
            <v>13745</v>
          </cell>
          <cell r="W296">
            <v>4000</v>
          </cell>
          <cell r="X296">
            <v>1200</v>
          </cell>
          <cell r="Y296">
            <v>21185</v>
          </cell>
          <cell r="Z296">
            <v>5000</v>
          </cell>
          <cell r="AA296">
            <v>1500</v>
          </cell>
          <cell r="AD296">
            <v>2300</v>
          </cell>
        </row>
        <row r="297">
          <cell r="A297">
            <v>3.84</v>
          </cell>
          <cell r="B297">
            <v>5000</v>
          </cell>
          <cell r="C297">
            <v>6250</v>
          </cell>
          <cell r="D297">
            <v>9625</v>
          </cell>
          <cell r="H297">
            <v>3300</v>
          </cell>
          <cell r="I297">
            <v>10265</v>
          </cell>
          <cell r="J297">
            <v>2100</v>
          </cell>
          <cell r="K297">
            <v>4100</v>
          </cell>
          <cell r="M297">
            <v>2700</v>
          </cell>
          <cell r="N297">
            <v>6400</v>
          </cell>
          <cell r="O297">
            <v>85725</v>
          </cell>
          <cell r="V297">
            <v>13760</v>
          </cell>
          <cell r="W297">
            <v>4000</v>
          </cell>
          <cell r="X297">
            <v>1200</v>
          </cell>
          <cell r="Y297">
            <v>21205</v>
          </cell>
          <cell r="Z297">
            <v>5000</v>
          </cell>
          <cell r="AA297">
            <v>1500</v>
          </cell>
          <cell r="AD297">
            <v>2300</v>
          </cell>
        </row>
        <row r="298">
          <cell r="A298">
            <v>3.85</v>
          </cell>
          <cell r="B298">
            <v>5000</v>
          </cell>
          <cell r="C298">
            <v>6250</v>
          </cell>
          <cell r="D298">
            <v>9625</v>
          </cell>
          <cell r="H298">
            <v>3300</v>
          </cell>
          <cell r="I298">
            <v>10275</v>
          </cell>
          <cell r="J298">
            <v>2100</v>
          </cell>
          <cell r="K298">
            <v>4100</v>
          </cell>
          <cell r="M298">
            <v>2700</v>
          </cell>
          <cell r="N298">
            <v>6400</v>
          </cell>
          <cell r="O298">
            <v>86050</v>
          </cell>
          <cell r="V298">
            <v>13775</v>
          </cell>
          <cell r="W298">
            <v>4000</v>
          </cell>
          <cell r="X298">
            <v>1200</v>
          </cell>
          <cell r="Y298">
            <v>21225</v>
          </cell>
          <cell r="Z298">
            <v>5000</v>
          </cell>
          <cell r="AA298">
            <v>1500</v>
          </cell>
          <cell r="AD298">
            <v>2300</v>
          </cell>
        </row>
        <row r="299">
          <cell r="A299">
            <v>3.86</v>
          </cell>
          <cell r="B299">
            <v>5000</v>
          </cell>
          <cell r="C299">
            <v>6250</v>
          </cell>
          <cell r="D299">
            <v>9625</v>
          </cell>
          <cell r="H299">
            <v>3300</v>
          </cell>
          <cell r="I299">
            <v>10285</v>
          </cell>
          <cell r="J299">
            <v>2100</v>
          </cell>
          <cell r="K299">
            <v>4100</v>
          </cell>
          <cell r="M299">
            <v>2700</v>
          </cell>
          <cell r="N299">
            <v>6400</v>
          </cell>
          <cell r="O299">
            <v>86375</v>
          </cell>
          <cell r="V299">
            <v>13790</v>
          </cell>
          <cell r="W299">
            <v>4000</v>
          </cell>
          <cell r="X299">
            <v>1200</v>
          </cell>
          <cell r="Y299">
            <v>21245</v>
          </cell>
          <cell r="Z299">
            <v>5000</v>
          </cell>
          <cell r="AA299">
            <v>1500</v>
          </cell>
          <cell r="AD299">
            <v>2300</v>
          </cell>
        </row>
        <row r="300">
          <cell r="A300">
            <v>3.87</v>
          </cell>
          <cell r="B300">
            <v>5000</v>
          </cell>
          <cell r="C300">
            <v>6250</v>
          </cell>
          <cell r="D300">
            <v>9625</v>
          </cell>
          <cell r="H300">
            <v>3300</v>
          </cell>
          <cell r="I300">
            <v>10295</v>
          </cell>
          <cell r="J300">
            <v>2100</v>
          </cell>
          <cell r="K300">
            <v>4100</v>
          </cell>
          <cell r="M300">
            <v>2700</v>
          </cell>
          <cell r="N300">
            <v>6400</v>
          </cell>
          <cell r="O300">
            <v>86700</v>
          </cell>
          <cell r="V300">
            <v>13805</v>
          </cell>
          <cell r="W300">
            <v>4000</v>
          </cell>
          <cell r="X300">
            <v>1200</v>
          </cell>
          <cell r="Y300">
            <v>21265</v>
          </cell>
          <cell r="Z300">
            <v>5000</v>
          </cell>
          <cell r="AA300">
            <v>1500</v>
          </cell>
          <cell r="AD300">
            <v>2300</v>
          </cell>
        </row>
        <row r="301">
          <cell r="A301">
            <v>3.88</v>
          </cell>
          <cell r="B301">
            <v>5000</v>
          </cell>
          <cell r="C301">
            <v>6250</v>
          </cell>
          <cell r="D301">
            <v>9625</v>
          </cell>
          <cell r="H301">
            <v>3300</v>
          </cell>
          <cell r="I301">
            <v>10305</v>
          </cell>
          <cell r="J301">
            <v>2100</v>
          </cell>
          <cell r="K301">
            <v>4100</v>
          </cell>
          <cell r="M301">
            <v>2700</v>
          </cell>
          <cell r="N301">
            <v>6400</v>
          </cell>
          <cell r="O301">
            <v>87025</v>
          </cell>
          <cell r="V301">
            <v>13820</v>
          </cell>
          <cell r="W301">
            <v>4000</v>
          </cell>
          <cell r="X301">
            <v>1200</v>
          </cell>
          <cell r="Y301">
            <v>21285</v>
          </cell>
          <cell r="Z301">
            <v>5000</v>
          </cell>
          <cell r="AA301">
            <v>1500</v>
          </cell>
          <cell r="AD301">
            <v>2300</v>
          </cell>
        </row>
        <row r="302">
          <cell r="A302">
            <v>3.89</v>
          </cell>
          <cell r="B302">
            <v>5000</v>
          </cell>
          <cell r="C302">
            <v>6250</v>
          </cell>
          <cell r="D302">
            <v>9625</v>
          </cell>
          <cell r="H302">
            <v>3300</v>
          </cell>
          <cell r="I302">
            <v>10315</v>
          </cell>
          <cell r="J302">
            <v>2100</v>
          </cell>
          <cell r="K302">
            <v>4100</v>
          </cell>
          <cell r="M302">
            <v>2700</v>
          </cell>
          <cell r="N302">
            <v>6400</v>
          </cell>
          <cell r="O302">
            <v>87350</v>
          </cell>
          <cell r="V302">
            <v>13835</v>
          </cell>
          <cell r="W302">
            <v>4000</v>
          </cell>
          <cell r="X302">
            <v>1200</v>
          </cell>
          <cell r="Y302">
            <v>21305</v>
          </cell>
          <cell r="Z302">
            <v>5000</v>
          </cell>
          <cell r="AA302">
            <v>1500</v>
          </cell>
          <cell r="AD302">
            <v>2300</v>
          </cell>
        </row>
        <row r="303">
          <cell r="A303">
            <v>3.9</v>
          </cell>
          <cell r="B303">
            <v>5000</v>
          </cell>
          <cell r="C303">
            <v>6250</v>
          </cell>
          <cell r="D303">
            <v>9625</v>
          </cell>
          <cell r="H303">
            <v>3300</v>
          </cell>
          <cell r="I303">
            <v>10325</v>
          </cell>
          <cell r="J303">
            <v>2100</v>
          </cell>
          <cell r="K303">
            <v>4100</v>
          </cell>
          <cell r="M303">
            <v>2700</v>
          </cell>
          <cell r="N303">
            <v>6400</v>
          </cell>
          <cell r="O303">
            <v>87675</v>
          </cell>
          <cell r="V303">
            <v>13850</v>
          </cell>
          <cell r="W303">
            <v>4000</v>
          </cell>
          <cell r="X303">
            <v>1200</v>
          </cell>
          <cell r="Y303">
            <v>21325</v>
          </cell>
          <cell r="Z303">
            <v>5000</v>
          </cell>
          <cell r="AA303">
            <v>1500</v>
          </cell>
          <cell r="AD303">
            <v>2300</v>
          </cell>
        </row>
        <row r="304">
          <cell r="A304">
            <v>3.91</v>
          </cell>
          <cell r="B304">
            <v>5000</v>
          </cell>
          <cell r="C304">
            <v>6250</v>
          </cell>
          <cell r="D304">
            <v>9625</v>
          </cell>
          <cell r="H304">
            <v>3300</v>
          </cell>
          <cell r="I304">
            <v>10335</v>
          </cell>
          <cell r="J304">
            <v>2100</v>
          </cell>
          <cell r="K304">
            <v>4100</v>
          </cell>
          <cell r="M304">
            <v>2700</v>
          </cell>
          <cell r="N304">
            <v>6400</v>
          </cell>
          <cell r="O304">
            <v>88000</v>
          </cell>
          <cell r="V304">
            <v>13865</v>
          </cell>
          <cell r="W304">
            <v>4000</v>
          </cell>
          <cell r="X304">
            <v>1200</v>
          </cell>
          <cell r="Y304">
            <v>21345</v>
          </cell>
          <cell r="Z304">
            <v>5000</v>
          </cell>
          <cell r="AA304">
            <v>1500</v>
          </cell>
          <cell r="AD304">
            <v>2300</v>
          </cell>
        </row>
        <row r="305">
          <cell r="A305">
            <v>3.92</v>
          </cell>
          <cell r="B305">
            <v>5000</v>
          </cell>
          <cell r="C305">
            <v>6250</v>
          </cell>
          <cell r="D305">
            <v>9625</v>
          </cell>
          <cell r="H305">
            <v>3300</v>
          </cell>
          <cell r="I305">
            <v>10345</v>
          </cell>
          <cell r="J305">
            <v>2100</v>
          </cell>
          <cell r="K305">
            <v>4100</v>
          </cell>
          <cell r="M305">
            <v>2700</v>
          </cell>
          <cell r="N305">
            <v>6400</v>
          </cell>
          <cell r="O305">
            <v>88325</v>
          </cell>
          <cell r="V305">
            <v>13880</v>
          </cell>
          <cell r="W305">
            <v>4000</v>
          </cell>
          <cell r="X305">
            <v>1200</v>
          </cell>
          <cell r="Y305">
            <v>21365</v>
          </cell>
          <cell r="Z305">
            <v>5000</v>
          </cell>
          <cell r="AA305">
            <v>1500</v>
          </cell>
          <cell r="AD305">
            <v>2300</v>
          </cell>
        </row>
        <row r="306">
          <cell r="A306">
            <v>3.93</v>
          </cell>
          <cell r="B306">
            <v>5000</v>
          </cell>
          <cell r="C306">
            <v>6250</v>
          </cell>
          <cell r="D306">
            <v>9625</v>
          </cell>
          <cell r="H306">
            <v>3300</v>
          </cell>
          <cell r="I306">
            <v>10355</v>
          </cell>
          <cell r="J306">
            <v>2100</v>
          </cell>
          <cell r="K306">
            <v>4100</v>
          </cell>
          <cell r="M306">
            <v>2700</v>
          </cell>
          <cell r="N306">
            <v>6400</v>
          </cell>
          <cell r="O306">
            <v>88650</v>
          </cell>
          <cell r="V306">
            <v>13895</v>
          </cell>
          <cell r="W306">
            <v>4000</v>
          </cell>
          <cell r="X306">
            <v>1200</v>
          </cell>
          <cell r="Y306">
            <v>21385</v>
          </cell>
          <cell r="Z306">
            <v>5000</v>
          </cell>
          <cell r="AA306">
            <v>1500</v>
          </cell>
          <cell r="AD306">
            <v>2300</v>
          </cell>
        </row>
        <row r="307">
          <cell r="A307">
            <v>3.94</v>
          </cell>
          <cell r="B307">
            <v>5000</v>
          </cell>
          <cell r="C307">
            <v>6250</v>
          </cell>
          <cell r="D307">
            <v>9625</v>
          </cell>
          <cell r="H307">
            <v>3300</v>
          </cell>
          <cell r="I307">
            <v>10365</v>
          </cell>
          <cell r="J307">
            <v>2100</v>
          </cell>
          <cell r="K307">
            <v>4100</v>
          </cell>
          <cell r="M307">
            <v>2700</v>
          </cell>
          <cell r="N307">
            <v>6400</v>
          </cell>
          <cell r="O307">
            <v>88975</v>
          </cell>
          <cell r="V307">
            <v>13910</v>
          </cell>
          <cell r="W307">
            <v>4000</v>
          </cell>
          <cell r="X307">
            <v>1200</v>
          </cell>
          <cell r="Y307">
            <v>21405</v>
          </cell>
          <cell r="Z307">
            <v>5000</v>
          </cell>
          <cell r="AA307">
            <v>1500</v>
          </cell>
          <cell r="AD307">
            <v>2300</v>
          </cell>
        </row>
        <row r="308">
          <cell r="A308">
            <v>3.95</v>
          </cell>
          <cell r="B308">
            <v>5000</v>
          </cell>
          <cell r="C308">
            <v>6250</v>
          </cell>
          <cell r="D308">
            <v>9625</v>
          </cell>
          <cell r="H308">
            <v>3300</v>
          </cell>
          <cell r="I308">
            <v>10375</v>
          </cell>
          <cell r="J308">
            <v>2100</v>
          </cell>
          <cell r="K308">
            <v>4100</v>
          </cell>
          <cell r="M308">
            <v>2700</v>
          </cell>
          <cell r="N308">
            <v>6400</v>
          </cell>
          <cell r="O308">
            <v>89300</v>
          </cell>
          <cell r="V308">
            <v>13925</v>
          </cell>
          <cell r="W308">
            <v>4000</v>
          </cell>
          <cell r="X308">
            <v>1200</v>
          </cell>
          <cell r="Y308">
            <v>21425</v>
          </cell>
          <cell r="Z308">
            <v>5000</v>
          </cell>
          <cell r="AA308">
            <v>1500</v>
          </cell>
          <cell r="AD308">
            <v>2300</v>
          </cell>
        </row>
        <row r="309">
          <cell r="A309">
            <v>3.96</v>
          </cell>
          <cell r="B309">
            <v>5000</v>
          </cell>
          <cell r="C309">
            <v>6250</v>
          </cell>
          <cell r="D309">
            <v>9625</v>
          </cell>
          <cell r="H309">
            <v>3300</v>
          </cell>
          <cell r="I309">
            <v>10385</v>
          </cell>
          <cell r="J309">
            <v>2100</v>
          </cell>
          <cell r="K309">
            <v>4100</v>
          </cell>
          <cell r="M309">
            <v>2700</v>
          </cell>
          <cell r="N309">
            <v>6400</v>
          </cell>
          <cell r="O309">
            <v>89625</v>
          </cell>
          <cell r="V309">
            <v>13940</v>
          </cell>
          <cell r="W309">
            <v>4000</v>
          </cell>
          <cell r="X309">
            <v>1200</v>
          </cell>
          <cell r="Y309">
            <v>21445</v>
          </cell>
          <cell r="Z309">
            <v>5000</v>
          </cell>
          <cell r="AA309">
            <v>1500</v>
          </cell>
          <cell r="AD309">
            <v>2300</v>
          </cell>
        </row>
        <row r="310">
          <cell r="A310">
            <v>3.97</v>
          </cell>
          <cell r="B310">
            <v>5000</v>
          </cell>
          <cell r="C310">
            <v>6250</v>
          </cell>
          <cell r="D310">
            <v>9625</v>
          </cell>
          <cell r="H310">
            <v>3300</v>
          </cell>
          <cell r="I310">
            <v>10395</v>
          </cell>
          <cell r="J310">
            <v>2100</v>
          </cell>
          <cell r="K310">
            <v>4100</v>
          </cell>
          <cell r="M310">
            <v>2700</v>
          </cell>
          <cell r="N310">
            <v>6400</v>
          </cell>
          <cell r="O310">
            <v>89950</v>
          </cell>
          <cell r="V310">
            <v>13955</v>
          </cell>
          <cell r="W310">
            <v>4000</v>
          </cell>
          <cell r="X310">
            <v>1200</v>
          </cell>
          <cell r="Y310">
            <v>21465</v>
          </cell>
          <cell r="Z310">
            <v>5000</v>
          </cell>
          <cell r="AA310">
            <v>1500</v>
          </cell>
          <cell r="AD310">
            <v>2300</v>
          </cell>
        </row>
        <row r="311">
          <cell r="A311">
            <v>3.98</v>
          </cell>
          <cell r="B311">
            <v>5000</v>
          </cell>
          <cell r="C311">
            <v>6250</v>
          </cell>
          <cell r="D311">
            <v>9625</v>
          </cell>
          <cell r="H311">
            <v>3300</v>
          </cell>
          <cell r="I311">
            <v>10405</v>
          </cell>
          <cell r="J311">
            <v>2100</v>
          </cell>
          <cell r="K311">
            <v>4100</v>
          </cell>
          <cell r="M311">
            <v>2700</v>
          </cell>
          <cell r="N311">
            <v>6400</v>
          </cell>
          <cell r="O311">
            <v>90275</v>
          </cell>
          <cell r="V311">
            <v>13970</v>
          </cell>
          <cell r="W311">
            <v>4000</v>
          </cell>
          <cell r="X311">
            <v>1200</v>
          </cell>
          <cell r="Y311">
            <v>21485</v>
          </cell>
          <cell r="Z311">
            <v>5000</v>
          </cell>
          <cell r="AA311">
            <v>1500</v>
          </cell>
          <cell r="AD311">
            <v>2300</v>
          </cell>
        </row>
        <row r="312">
          <cell r="A312">
            <v>3.99</v>
          </cell>
          <cell r="B312">
            <v>5000</v>
          </cell>
          <cell r="C312">
            <v>6250</v>
          </cell>
          <cell r="D312">
            <v>9625</v>
          </cell>
          <cell r="H312">
            <v>3300</v>
          </cell>
          <cell r="I312">
            <v>10415</v>
          </cell>
          <cell r="J312">
            <v>2100</v>
          </cell>
          <cell r="K312">
            <v>4100</v>
          </cell>
          <cell r="M312">
            <v>2700</v>
          </cell>
          <cell r="N312">
            <v>6400</v>
          </cell>
          <cell r="O312">
            <v>90600</v>
          </cell>
          <cell r="V312">
            <v>13985</v>
          </cell>
          <cell r="W312">
            <v>4000</v>
          </cell>
          <cell r="X312">
            <v>1200</v>
          </cell>
          <cell r="Y312">
            <v>21505</v>
          </cell>
          <cell r="Z312">
            <v>5000</v>
          </cell>
          <cell r="AA312">
            <v>1500</v>
          </cell>
          <cell r="AD312">
            <v>2300</v>
          </cell>
        </row>
        <row r="313">
          <cell r="A313">
            <v>4</v>
          </cell>
          <cell r="B313">
            <v>5000</v>
          </cell>
          <cell r="C313">
            <v>6250</v>
          </cell>
          <cell r="D313">
            <v>9625</v>
          </cell>
          <cell r="H313">
            <v>3300</v>
          </cell>
          <cell r="I313">
            <v>10425</v>
          </cell>
          <cell r="J313">
            <v>2100</v>
          </cell>
          <cell r="K313">
            <v>4100</v>
          </cell>
          <cell r="M313">
            <v>2700</v>
          </cell>
          <cell r="N313">
            <v>6400</v>
          </cell>
          <cell r="O313">
            <v>90925</v>
          </cell>
          <cell r="V313">
            <v>14000</v>
          </cell>
          <cell r="W313">
            <v>4000</v>
          </cell>
          <cell r="X313">
            <v>1200</v>
          </cell>
          <cell r="Y313">
            <v>21525</v>
          </cell>
          <cell r="Z313">
            <v>5000</v>
          </cell>
          <cell r="AA313">
            <v>1500</v>
          </cell>
          <cell r="AD313">
            <v>2300</v>
          </cell>
        </row>
        <row r="314">
          <cell r="A314">
            <v>4.01</v>
          </cell>
          <cell r="B314">
            <v>5000</v>
          </cell>
          <cell r="C314">
            <v>6250</v>
          </cell>
          <cell r="D314">
            <v>9625</v>
          </cell>
          <cell r="H314">
            <v>3300</v>
          </cell>
          <cell r="I314">
            <v>10435</v>
          </cell>
          <cell r="J314">
            <v>2100</v>
          </cell>
          <cell r="K314">
            <v>4100</v>
          </cell>
          <cell r="M314">
            <v>2700</v>
          </cell>
          <cell r="N314">
            <v>6400</v>
          </cell>
          <cell r="O314">
            <v>91250</v>
          </cell>
          <cell r="V314">
            <v>14015</v>
          </cell>
          <cell r="W314">
            <v>4000</v>
          </cell>
          <cell r="X314">
            <v>1200</v>
          </cell>
          <cell r="Y314">
            <v>21545</v>
          </cell>
          <cell r="Z314">
            <v>5000</v>
          </cell>
          <cell r="AA314">
            <v>1500</v>
          </cell>
          <cell r="AD314">
            <v>2300</v>
          </cell>
        </row>
        <row r="315">
          <cell r="A315">
            <v>4.0199999999999996</v>
          </cell>
          <cell r="B315">
            <v>5000</v>
          </cell>
          <cell r="C315">
            <v>6250</v>
          </cell>
          <cell r="D315">
            <v>9625</v>
          </cell>
          <cell r="H315">
            <v>3300</v>
          </cell>
          <cell r="I315">
            <v>10445</v>
          </cell>
          <cell r="J315">
            <v>2100</v>
          </cell>
          <cell r="K315">
            <v>4100</v>
          </cell>
          <cell r="M315">
            <v>2700</v>
          </cell>
          <cell r="N315">
            <v>6400</v>
          </cell>
          <cell r="O315">
            <v>91575</v>
          </cell>
          <cell r="V315">
            <v>14030</v>
          </cell>
          <cell r="W315">
            <v>4000</v>
          </cell>
          <cell r="X315">
            <v>1200</v>
          </cell>
          <cell r="Y315">
            <v>21565</v>
          </cell>
          <cell r="Z315">
            <v>5000</v>
          </cell>
          <cell r="AA315">
            <v>1500</v>
          </cell>
          <cell r="AD315">
            <v>2300</v>
          </cell>
        </row>
        <row r="316">
          <cell r="A316">
            <v>4.03</v>
          </cell>
          <cell r="B316">
            <v>5000</v>
          </cell>
          <cell r="C316">
            <v>6250</v>
          </cell>
          <cell r="D316">
            <v>9625</v>
          </cell>
          <cell r="H316">
            <v>3300</v>
          </cell>
          <cell r="I316">
            <v>10455</v>
          </cell>
          <cell r="J316">
            <v>2100</v>
          </cell>
          <cell r="K316">
            <v>4100</v>
          </cell>
          <cell r="M316">
            <v>2700</v>
          </cell>
          <cell r="N316">
            <v>6400</v>
          </cell>
          <cell r="O316">
            <v>91900</v>
          </cell>
          <cell r="V316">
            <v>14045</v>
          </cell>
          <cell r="W316">
            <v>4000</v>
          </cell>
          <cell r="X316">
            <v>1200</v>
          </cell>
          <cell r="Y316">
            <v>21585</v>
          </cell>
          <cell r="Z316">
            <v>5000</v>
          </cell>
          <cell r="AA316">
            <v>1500</v>
          </cell>
          <cell r="AD316">
            <v>2300</v>
          </cell>
        </row>
        <row r="317">
          <cell r="A317">
            <v>4.04</v>
          </cell>
          <cell r="B317">
            <v>5000</v>
          </cell>
          <cell r="C317">
            <v>6250</v>
          </cell>
          <cell r="D317">
            <v>9625</v>
          </cell>
          <cell r="H317">
            <v>3300</v>
          </cell>
          <cell r="I317">
            <v>10465</v>
          </cell>
          <cell r="J317">
            <v>2100</v>
          </cell>
          <cell r="K317">
            <v>4100</v>
          </cell>
          <cell r="M317">
            <v>2700</v>
          </cell>
          <cell r="N317">
            <v>6400</v>
          </cell>
          <cell r="O317">
            <v>92225</v>
          </cell>
          <cell r="V317">
            <v>14060</v>
          </cell>
          <cell r="W317">
            <v>4000</v>
          </cell>
          <cell r="X317">
            <v>1200</v>
          </cell>
          <cell r="Y317">
            <v>21605</v>
          </cell>
          <cell r="Z317">
            <v>5000</v>
          </cell>
          <cell r="AA317">
            <v>1500</v>
          </cell>
          <cell r="AD317">
            <v>2300</v>
          </cell>
        </row>
        <row r="318">
          <cell r="A318">
            <v>4.05</v>
          </cell>
          <cell r="B318">
            <v>5000</v>
          </cell>
          <cell r="C318">
            <v>6250</v>
          </cell>
          <cell r="D318">
            <v>9625</v>
          </cell>
          <cell r="H318">
            <v>3300</v>
          </cell>
          <cell r="I318">
            <v>10475</v>
          </cell>
          <cell r="J318">
            <v>2100</v>
          </cell>
          <cell r="K318">
            <v>4100</v>
          </cell>
          <cell r="M318">
            <v>2700</v>
          </cell>
          <cell r="N318">
            <v>6400</v>
          </cell>
          <cell r="O318">
            <v>92550</v>
          </cell>
          <cell r="V318">
            <v>14075</v>
          </cell>
          <cell r="W318">
            <v>4000</v>
          </cell>
          <cell r="X318">
            <v>1200</v>
          </cell>
          <cell r="Y318">
            <v>21625</v>
          </cell>
          <cell r="Z318">
            <v>5000</v>
          </cell>
          <cell r="AA318">
            <v>1500</v>
          </cell>
          <cell r="AD318">
            <v>2300</v>
          </cell>
        </row>
        <row r="319">
          <cell r="A319">
            <v>4.0599999999999996</v>
          </cell>
          <cell r="B319">
            <v>5000</v>
          </cell>
          <cell r="C319">
            <v>6250</v>
          </cell>
          <cell r="D319">
            <v>9625</v>
          </cell>
          <cell r="H319">
            <v>3300</v>
          </cell>
          <cell r="I319">
            <v>10485</v>
          </cell>
          <cell r="J319">
            <v>2100</v>
          </cell>
          <cell r="K319">
            <v>4100</v>
          </cell>
          <cell r="M319">
            <v>2700</v>
          </cell>
          <cell r="N319">
            <v>6400</v>
          </cell>
          <cell r="O319">
            <v>92875</v>
          </cell>
          <cell r="V319">
            <v>14090</v>
          </cell>
          <cell r="W319">
            <v>4000</v>
          </cell>
          <cell r="X319">
            <v>1200</v>
          </cell>
          <cell r="Y319">
            <v>21645</v>
          </cell>
          <cell r="Z319">
            <v>5000</v>
          </cell>
          <cell r="AA319">
            <v>1500</v>
          </cell>
          <cell r="AD319">
            <v>2300</v>
          </cell>
        </row>
        <row r="320">
          <cell r="A320">
            <v>4.07</v>
          </cell>
          <cell r="B320">
            <v>5000</v>
          </cell>
          <cell r="C320">
            <v>6250</v>
          </cell>
          <cell r="D320">
            <v>9625</v>
          </cell>
          <cell r="H320">
            <v>3300</v>
          </cell>
          <cell r="I320">
            <v>10495</v>
          </cell>
          <cell r="J320">
            <v>2100</v>
          </cell>
          <cell r="K320">
            <v>4100</v>
          </cell>
          <cell r="M320">
            <v>2700</v>
          </cell>
          <cell r="N320">
            <v>6400</v>
          </cell>
          <cell r="O320">
            <v>93200</v>
          </cell>
          <cell r="V320">
            <v>14105</v>
          </cell>
          <cell r="W320">
            <v>4000</v>
          </cell>
          <cell r="X320">
            <v>1200</v>
          </cell>
          <cell r="Y320">
            <v>21665</v>
          </cell>
          <cell r="Z320">
            <v>5000</v>
          </cell>
          <cell r="AA320">
            <v>1500</v>
          </cell>
          <cell r="AD320">
            <v>2300</v>
          </cell>
        </row>
        <row r="321">
          <cell r="A321">
            <v>4.08</v>
          </cell>
          <cell r="B321">
            <v>5000</v>
          </cell>
          <cell r="C321">
            <v>6250</v>
          </cell>
          <cell r="D321">
            <v>9625</v>
          </cell>
          <cell r="H321">
            <v>3300</v>
          </cell>
          <cell r="I321">
            <v>10505</v>
          </cell>
          <cell r="J321">
            <v>2100</v>
          </cell>
          <cell r="K321">
            <v>4100</v>
          </cell>
          <cell r="M321">
            <v>2700</v>
          </cell>
          <cell r="N321">
            <v>6400</v>
          </cell>
          <cell r="O321">
            <v>93525</v>
          </cell>
          <cell r="V321">
            <v>14120</v>
          </cell>
          <cell r="W321">
            <v>4000</v>
          </cell>
          <cell r="X321">
            <v>1200</v>
          </cell>
          <cell r="Y321">
            <v>21685</v>
          </cell>
          <cell r="Z321">
            <v>5000</v>
          </cell>
          <cell r="AA321">
            <v>1500</v>
          </cell>
          <cell r="AD321">
            <v>2300</v>
          </cell>
        </row>
        <row r="322">
          <cell r="A322">
            <v>4.09</v>
          </cell>
          <cell r="B322">
            <v>5000</v>
          </cell>
          <cell r="C322">
            <v>6250</v>
          </cell>
          <cell r="D322">
            <v>9625</v>
          </cell>
          <cell r="H322">
            <v>3300</v>
          </cell>
          <cell r="I322">
            <v>10515</v>
          </cell>
          <cell r="J322">
            <v>2100</v>
          </cell>
          <cell r="K322">
            <v>4100</v>
          </cell>
          <cell r="M322">
            <v>2700</v>
          </cell>
          <cell r="N322">
            <v>6400</v>
          </cell>
          <cell r="O322">
            <v>93850</v>
          </cell>
          <cell r="V322">
            <v>14135</v>
          </cell>
          <cell r="W322">
            <v>4000</v>
          </cell>
          <cell r="X322">
            <v>1200</v>
          </cell>
          <cell r="Y322">
            <v>21705</v>
          </cell>
          <cell r="Z322">
            <v>5000</v>
          </cell>
          <cell r="AA322">
            <v>1500</v>
          </cell>
          <cell r="AD322">
            <v>2300</v>
          </cell>
        </row>
        <row r="323">
          <cell r="A323">
            <v>4.0999999999999996</v>
          </cell>
          <cell r="B323">
            <v>5000</v>
          </cell>
          <cell r="C323">
            <v>6250</v>
          </cell>
          <cell r="D323">
            <v>9625</v>
          </cell>
          <cell r="H323">
            <v>3300</v>
          </cell>
          <cell r="I323">
            <v>10525</v>
          </cell>
          <cell r="J323">
            <v>2100</v>
          </cell>
          <cell r="K323">
            <v>4100</v>
          </cell>
          <cell r="M323">
            <v>2700</v>
          </cell>
          <cell r="N323">
            <v>6400</v>
          </cell>
          <cell r="O323">
            <v>94175</v>
          </cell>
          <cell r="V323">
            <v>14150</v>
          </cell>
          <cell r="W323">
            <v>4000</v>
          </cell>
          <cell r="X323">
            <v>1200</v>
          </cell>
          <cell r="Y323">
            <v>21725</v>
          </cell>
          <cell r="Z323">
            <v>5000</v>
          </cell>
          <cell r="AA323">
            <v>1500</v>
          </cell>
          <cell r="AD323">
            <v>2300</v>
          </cell>
        </row>
        <row r="324">
          <cell r="A324">
            <v>4.1100000000000003</v>
          </cell>
          <cell r="B324">
            <v>5000</v>
          </cell>
          <cell r="C324">
            <v>6250</v>
          </cell>
          <cell r="D324">
            <v>9625</v>
          </cell>
          <cell r="H324">
            <v>3300</v>
          </cell>
          <cell r="I324">
            <v>10535</v>
          </cell>
          <cell r="J324">
            <v>2100</v>
          </cell>
          <cell r="K324">
            <v>4100</v>
          </cell>
          <cell r="M324">
            <v>2700</v>
          </cell>
          <cell r="N324">
            <v>6400</v>
          </cell>
          <cell r="O324">
            <v>94500</v>
          </cell>
          <cell r="V324">
            <v>14165</v>
          </cell>
          <cell r="W324">
            <v>4000</v>
          </cell>
          <cell r="X324">
            <v>1200</v>
          </cell>
          <cell r="Y324">
            <v>21745</v>
          </cell>
          <cell r="Z324">
            <v>5000</v>
          </cell>
          <cell r="AA324">
            <v>1500</v>
          </cell>
          <cell r="AD324">
            <v>2300</v>
          </cell>
        </row>
        <row r="325">
          <cell r="A325">
            <v>4.12</v>
          </cell>
          <cell r="B325">
            <v>5000</v>
          </cell>
          <cell r="C325">
            <v>6250</v>
          </cell>
          <cell r="D325">
            <v>9625</v>
          </cell>
          <cell r="H325">
            <v>3300</v>
          </cell>
          <cell r="I325">
            <v>10545</v>
          </cell>
          <cell r="J325">
            <v>2100</v>
          </cell>
          <cell r="K325">
            <v>4100</v>
          </cell>
          <cell r="M325">
            <v>2700</v>
          </cell>
          <cell r="N325">
            <v>6400</v>
          </cell>
          <cell r="O325">
            <v>94825</v>
          </cell>
          <cell r="V325">
            <v>14180</v>
          </cell>
          <cell r="W325">
            <v>4000</v>
          </cell>
          <cell r="X325">
            <v>1200</v>
          </cell>
          <cell r="Y325">
            <v>21765</v>
          </cell>
          <cell r="Z325">
            <v>5000</v>
          </cell>
          <cell r="AA325">
            <v>1500</v>
          </cell>
          <cell r="AD325">
            <v>2300</v>
          </cell>
        </row>
        <row r="326">
          <cell r="A326">
            <v>4.13</v>
          </cell>
          <cell r="B326">
            <v>5000</v>
          </cell>
          <cell r="C326">
            <v>6250</v>
          </cell>
          <cell r="D326">
            <v>9625</v>
          </cell>
          <cell r="H326">
            <v>3300</v>
          </cell>
          <cell r="I326">
            <v>10555</v>
          </cell>
          <cell r="J326">
            <v>2100</v>
          </cell>
          <cell r="K326">
            <v>4100</v>
          </cell>
          <cell r="M326">
            <v>2700</v>
          </cell>
          <cell r="N326">
            <v>6400</v>
          </cell>
          <cell r="O326">
            <v>95150</v>
          </cell>
          <cell r="V326">
            <v>14195</v>
          </cell>
          <cell r="W326">
            <v>4000</v>
          </cell>
          <cell r="X326">
            <v>1200</v>
          </cell>
          <cell r="Y326">
            <v>21785</v>
          </cell>
          <cell r="Z326">
            <v>5000</v>
          </cell>
          <cell r="AA326">
            <v>1500</v>
          </cell>
          <cell r="AD326">
            <v>2300</v>
          </cell>
        </row>
        <row r="327">
          <cell r="A327">
            <v>4.1399999999999997</v>
          </cell>
          <cell r="B327">
            <v>5000</v>
          </cell>
          <cell r="C327">
            <v>6250</v>
          </cell>
          <cell r="D327">
            <v>9625</v>
          </cell>
          <cell r="H327">
            <v>3300</v>
          </cell>
          <cell r="I327">
            <v>10565</v>
          </cell>
          <cell r="J327">
            <v>2100</v>
          </cell>
          <cell r="K327">
            <v>4100</v>
          </cell>
          <cell r="M327">
            <v>2700</v>
          </cell>
          <cell r="N327">
            <v>6400</v>
          </cell>
          <cell r="O327">
            <v>95475</v>
          </cell>
          <cell r="V327">
            <v>14210</v>
          </cell>
          <cell r="W327">
            <v>4000</v>
          </cell>
          <cell r="X327">
            <v>1200</v>
          </cell>
          <cell r="Y327">
            <v>21805</v>
          </cell>
          <cell r="Z327">
            <v>5000</v>
          </cell>
          <cell r="AA327">
            <v>1500</v>
          </cell>
          <cell r="AD327">
            <v>2300</v>
          </cell>
        </row>
        <row r="328">
          <cell r="A328">
            <v>4.1500000000000004</v>
          </cell>
          <cell r="B328">
            <v>5000</v>
          </cell>
          <cell r="C328">
            <v>6250</v>
          </cell>
          <cell r="D328">
            <v>9625</v>
          </cell>
          <cell r="H328">
            <v>3300</v>
          </cell>
          <cell r="I328">
            <v>10575</v>
          </cell>
          <cell r="J328">
            <v>2100</v>
          </cell>
          <cell r="K328">
            <v>4100</v>
          </cell>
          <cell r="M328">
            <v>2700</v>
          </cell>
          <cell r="N328">
            <v>6400</v>
          </cell>
          <cell r="O328">
            <v>95800</v>
          </cell>
          <cell r="V328">
            <v>14225</v>
          </cell>
          <cell r="W328">
            <v>4000</v>
          </cell>
          <cell r="X328">
            <v>1200</v>
          </cell>
          <cell r="Y328">
            <v>21825</v>
          </cell>
          <cell r="Z328">
            <v>5000</v>
          </cell>
          <cell r="AA328">
            <v>1500</v>
          </cell>
          <cell r="AD328">
            <v>2300</v>
          </cell>
        </row>
        <row r="329">
          <cell r="A329">
            <v>4.16</v>
          </cell>
          <cell r="B329">
            <v>5000</v>
          </cell>
          <cell r="C329">
            <v>6250</v>
          </cell>
          <cell r="D329">
            <v>9625</v>
          </cell>
          <cell r="H329">
            <v>3300</v>
          </cell>
          <cell r="I329">
            <v>10585</v>
          </cell>
          <cell r="J329">
            <v>2100</v>
          </cell>
          <cell r="K329">
            <v>4100</v>
          </cell>
          <cell r="M329">
            <v>2700</v>
          </cell>
          <cell r="N329">
            <v>6400</v>
          </cell>
          <cell r="O329">
            <v>96125</v>
          </cell>
          <cell r="V329">
            <v>14240</v>
          </cell>
          <cell r="W329">
            <v>4000</v>
          </cell>
          <cell r="X329">
            <v>1200</v>
          </cell>
          <cell r="Y329">
            <v>21845</v>
          </cell>
          <cell r="Z329">
            <v>5000</v>
          </cell>
          <cell r="AA329">
            <v>1500</v>
          </cell>
          <cell r="AD329">
            <v>2300</v>
          </cell>
        </row>
        <row r="330">
          <cell r="A330">
            <v>4.17</v>
          </cell>
          <cell r="B330">
            <v>5000</v>
          </cell>
          <cell r="C330">
            <v>6250</v>
          </cell>
          <cell r="D330">
            <v>9625</v>
          </cell>
          <cell r="H330">
            <v>3300</v>
          </cell>
          <cell r="I330">
            <v>10595</v>
          </cell>
          <cell r="J330">
            <v>2100</v>
          </cell>
          <cell r="K330">
            <v>4100</v>
          </cell>
          <cell r="M330">
            <v>2700</v>
          </cell>
          <cell r="N330">
            <v>6400</v>
          </cell>
          <cell r="O330">
            <v>96450</v>
          </cell>
          <cell r="V330">
            <v>14255</v>
          </cell>
          <cell r="W330">
            <v>4000</v>
          </cell>
          <cell r="X330">
            <v>1200</v>
          </cell>
          <cell r="Y330">
            <v>21865</v>
          </cell>
          <cell r="Z330">
            <v>5000</v>
          </cell>
          <cell r="AA330">
            <v>1500</v>
          </cell>
          <cell r="AD330">
            <v>2300</v>
          </cell>
        </row>
        <row r="331">
          <cell r="A331">
            <v>4.18</v>
          </cell>
          <cell r="B331">
            <v>5000</v>
          </cell>
          <cell r="C331">
            <v>6250</v>
          </cell>
          <cell r="D331">
            <v>9625</v>
          </cell>
          <cell r="H331">
            <v>3300</v>
          </cell>
          <cell r="I331">
            <v>10605</v>
          </cell>
          <cell r="J331">
            <v>2100</v>
          </cell>
          <cell r="K331">
            <v>4100</v>
          </cell>
          <cell r="M331">
            <v>2700</v>
          </cell>
          <cell r="N331">
            <v>6400</v>
          </cell>
          <cell r="O331">
            <v>96775</v>
          </cell>
          <cell r="V331">
            <v>14270</v>
          </cell>
          <cell r="W331">
            <v>4000</v>
          </cell>
          <cell r="X331">
            <v>1200</v>
          </cell>
          <cell r="Y331">
            <v>21885</v>
          </cell>
          <cell r="Z331">
            <v>5000</v>
          </cell>
          <cell r="AA331">
            <v>1500</v>
          </cell>
          <cell r="AD331">
            <v>2300</v>
          </cell>
        </row>
        <row r="332">
          <cell r="A332">
            <v>4.1900000000000004</v>
          </cell>
          <cell r="B332">
            <v>5000</v>
          </cell>
          <cell r="C332">
            <v>6250</v>
          </cell>
          <cell r="D332">
            <v>9625</v>
          </cell>
          <cell r="H332">
            <v>3300</v>
          </cell>
          <cell r="I332">
            <v>10615</v>
          </cell>
          <cell r="J332">
            <v>2100</v>
          </cell>
          <cell r="K332">
            <v>4100</v>
          </cell>
          <cell r="M332">
            <v>2700</v>
          </cell>
          <cell r="N332">
            <v>6400</v>
          </cell>
          <cell r="O332">
            <v>97100</v>
          </cell>
          <cell r="V332">
            <v>14285</v>
          </cell>
          <cell r="W332">
            <v>4000</v>
          </cell>
          <cell r="X332">
            <v>1200</v>
          </cell>
          <cell r="Y332">
            <v>21905</v>
          </cell>
          <cell r="Z332">
            <v>5000</v>
          </cell>
          <cell r="AA332">
            <v>1500</v>
          </cell>
          <cell r="AD332">
            <v>2300</v>
          </cell>
        </row>
        <row r="333">
          <cell r="A333">
            <v>4.2</v>
          </cell>
          <cell r="B333">
            <v>5000</v>
          </cell>
          <cell r="C333">
            <v>6250</v>
          </cell>
          <cell r="D333">
            <v>9625</v>
          </cell>
          <cell r="H333">
            <v>3300</v>
          </cell>
          <cell r="I333">
            <v>10625</v>
          </cell>
          <cell r="J333">
            <v>2100</v>
          </cell>
          <cell r="K333">
            <v>4100</v>
          </cell>
          <cell r="M333">
            <v>2700</v>
          </cell>
          <cell r="N333">
            <v>6400</v>
          </cell>
          <cell r="O333">
            <v>97425</v>
          </cell>
          <cell r="V333">
            <v>14300</v>
          </cell>
          <cell r="W333">
            <v>4000</v>
          </cell>
          <cell r="X333">
            <v>1200</v>
          </cell>
          <cell r="Y333">
            <v>21925</v>
          </cell>
          <cell r="Z333">
            <v>5000</v>
          </cell>
          <cell r="AA333">
            <v>1500</v>
          </cell>
          <cell r="AD333">
            <v>2300</v>
          </cell>
        </row>
        <row r="334">
          <cell r="A334">
            <v>4.21</v>
          </cell>
          <cell r="B334">
            <v>5000</v>
          </cell>
          <cell r="C334">
            <v>6250</v>
          </cell>
          <cell r="D334">
            <v>9625</v>
          </cell>
          <cell r="H334">
            <v>3300</v>
          </cell>
          <cell r="I334">
            <v>10635</v>
          </cell>
          <cell r="J334">
            <v>2100</v>
          </cell>
          <cell r="K334">
            <v>4100</v>
          </cell>
          <cell r="M334">
            <v>2700</v>
          </cell>
          <cell r="N334">
            <v>6400</v>
          </cell>
          <cell r="O334">
            <v>97750</v>
          </cell>
          <cell r="V334">
            <v>14315</v>
          </cell>
          <cell r="W334">
            <v>4000</v>
          </cell>
          <cell r="X334">
            <v>1200</v>
          </cell>
          <cell r="Y334">
            <v>21945</v>
          </cell>
          <cell r="Z334">
            <v>5000</v>
          </cell>
          <cell r="AA334">
            <v>1500</v>
          </cell>
          <cell r="AD334">
            <v>2300</v>
          </cell>
        </row>
        <row r="335">
          <cell r="A335">
            <v>4.22</v>
          </cell>
          <cell r="B335">
            <v>5000</v>
          </cell>
          <cell r="C335">
            <v>6250</v>
          </cell>
          <cell r="D335">
            <v>9625</v>
          </cell>
          <cell r="H335">
            <v>3300</v>
          </cell>
          <cell r="I335">
            <v>10645</v>
          </cell>
          <cell r="J335">
            <v>2100</v>
          </cell>
          <cell r="K335">
            <v>4100</v>
          </cell>
          <cell r="M335">
            <v>2700</v>
          </cell>
          <cell r="N335">
            <v>6400</v>
          </cell>
          <cell r="O335">
            <v>98075</v>
          </cell>
          <cell r="V335">
            <v>14330</v>
          </cell>
          <cell r="W335">
            <v>4000</v>
          </cell>
          <cell r="X335">
            <v>1200</v>
          </cell>
          <cell r="Y335">
            <v>21965</v>
          </cell>
          <cell r="Z335">
            <v>5000</v>
          </cell>
          <cell r="AA335">
            <v>1500</v>
          </cell>
          <cell r="AD335">
            <v>2300</v>
          </cell>
        </row>
        <row r="336">
          <cell r="A336">
            <v>4.2300000000000004</v>
          </cell>
          <cell r="B336">
            <v>5000</v>
          </cell>
          <cell r="C336">
            <v>6250</v>
          </cell>
          <cell r="D336">
            <v>9625</v>
          </cell>
          <cell r="H336">
            <v>3300</v>
          </cell>
          <cell r="I336">
            <v>10655</v>
          </cell>
          <cell r="J336">
            <v>2100</v>
          </cell>
          <cell r="K336">
            <v>4100</v>
          </cell>
          <cell r="M336">
            <v>2700</v>
          </cell>
          <cell r="N336">
            <v>6400</v>
          </cell>
          <cell r="O336">
            <v>98400</v>
          </cell>
          <cell r="V336">
            <v>14345</v>
          </cell>
          <cell r="W336">
            <v>4000</v>
          </cell>
          <cell r="X336">
            <v>1200</v>
          </cell>
          <cell r="Y336">
            <v>21985</v>
          </cell>
          <cell r="Z336">
            <v>5000</v>
          </cell>
          <cell r="AA336">
            <v>1500</v>
          </cell>
          <cell r="AD336">
            <v>2300</v>
          </cell>
        </row>
        <row r="337">
          <cell r="A337">
            <v>4.24</v>
          </cell>
          <cell r="B337">
            <v>5000</v>
          </cell>
          <cell r="C337">
            <v>6250</v>
          </cell>
          <cell r="D337">
            <v>9625</v>
          </cell>
          <cell r="H337">
            <v>3300</v>
          </cell>
          <cell r="I337">
            <v>10665</v>
          </cell>
          <cell r="J337">
            <v>2100</v>
          </cell>
          <cell r="K337">
            <v>4100</v>
          </cell>
          <cell r="M337">
            <v>2700</v>
          </cell>
          <cell r="N337">
            <v>6400</v>
          </cell>
          <cell r="O337">
            <v>98725</v>
          </cell>
          <cell r="V337">
            <v>14360</v>
          </cell>
          <cell r="W337">
            <v>4000</v>
          </cell>
          <cell r="X337">
            <v>1200</v>
          </cell>
          <cell r="Y337">
            <v>22005</v>
          </cell>
          <cell r="Z337">
            <v>5000</v>
          </cell>
          <cell r="AA337">
            <v>1500</v>
          </cell>
          <cell r="AD337">
            <v>2300</v>
          </cell>
        </row>
        <row r="338">
          <cell r="A338">
            <v>4.25</v>
          </cell>
          <cell r="B338">
            <v>5000</v>
          </cell>
          <cell r="C338">
            <v>6250</v>
          </cell>
          <cell r="D338">
            <v>9625</v>
          </cell>
          <cell r="H338">
            <v>3300</v>
          </cell>
          <cell r="I338">
            <v>10675</v>
          </cell>
          <cell r="J338">
            <v>2100</v>
          </cell>
          <cell r="K338">
            <v>4100</v>
          </cell>
          <cell r="M338">
            <v>2700</v>
          </cell>
          <cell r="N338">
            <v>6400</v>
          </cell>
          <cell r="O338">
            <v>99050</v>
          </cell>
          <cell r="V338">
            <v>14375</v>
          </cell>
          <cell r="W338">
            <v>4000</v>
          </cell>
          <cell r="X338">
            <v>1200</v>
          </cell>
          <cell r="Y338">
            <v>22025</v>
          </cell>
          <cell r="Z338">
            <v>5000</v>
          </cell>
          <cell r="AA338">
            <v>1500</v>
          </cell>
          <cell r="AD338">
            <v>2300</v>
          </cell>
        </row>
        <row r="339">
          <cell r="A339">
            <v>4.26</v>
          </cell>
          <cell r="B339">
            <v>5000</v>
          </cell>
          <cell r="C339">
            <v>6250</v>
          </cell>
          <cell r="D339">
            <v>9625</v>
          </cell>
          <cell r="H339">
            <v>3300</v>
          </cell>
          <cell r="I339">
            <v>10685</v>
          </cell>
          <cell r="J339">
            <v>2100</v>
          </cell>
          <cell r="K339">
            <v>4100</v>
          </cell>
          <cell r="M339">
            <v>2700</v>
          </cell>
          <cell r="N339">
            <v>6400</v>
          </cell>
          <cell r="O339">
            <v>99375</v>
          </cell>
          <cell r="V339">
            <v>14390</v>
          </cell>
          <cell r="W339">
            <v>4000</v>
          </cell>
          <cell r="X339">
            <v>1200</v>
          </cell>
          <cell r="Y339">
            <v>22045</v>
          </cell>
          <cell r="Z339">
            <v>5000</v>
          </cell>
          <cell r="AA339">
            <v>1500</v>
          </cell>
          <cell r="AD339">
            <v>2300</v>
          </cell>
        </row>
        <row r="340">
          <cell r="A340">
            <v>4.2699999999999996</v>
          </cell>
          <cell r="B340">
            <v>5000</v>
          </cell>
          <cell r="C340">
            <v>6250</v>
          </cell>
          <cell r="D340">
            <v>9625</v>
          </cell>
          <cell r="H340">
            <v>3300</v>
          </cell>
          <cell r="I340">
            <v>10695</v>
          </cell>
          <cell r="J340">
            <v>2100</v>
          </cell>
          <cell r="K340">
            <v>4100</v>
          </cell>
          <cell r="M340">
            <v>2700</v>
          </cell>
          <cell r="N340">
            <v>6400</v>
          </cell>
          <cell r="O340">
            <v>99700</v>
          </cell>
          <cell r="V340">
            <v>14405</v>
          </cell>
          <cell r="W340">
            <v>4000</v>
          </cell>
          <cell r="X340">
            <v>1200</v>
          </cell>
          <cell r="Y340">
            <v>22065</v>
          </cell>
          <cell r="Z340">
            <v>5000</v>
          </cell>
          <cell r="AA340">
            <v>1500</v>
          </cell>
          <cell r="AD340">
            <v>2300</v>
          </cell>
        </row>
        <row r="341">
          <cell r="A341">
            <v>4.28</v>
          </cell>
          <cell r="B341">
            <v>5000</v>
          </cell>
          <cell r="C341">
            <v>6250</v>
          </cell>
          <cell r="D341">
            <v>9625</v>
          </cell>
          <cell r="H341">
            <v>3300</v>
          </cell>
          <cell r="I341">
            <v>10705</v>
          </cell>
          <cell r="J341">
            <v>2100</v>
          </cell>
          <cell r="K341">
            <v>4100</v>
          </cell>
          <cell r="M341">
            <v>2700</v>
          </cell>
          <cell r="N341">
            <v>6400</v>
          </cell>
          <cell r="O341">
            <v>100025</v>
          </cell>
          <cell r="V341">
            <v>14420</v>
          </cell>
          <cell r="W341">
            <v>4000</v>
          </cell>
          <cell r="X341">
            <v>1200</v>
          </cell>
          <cell r="Y341">
            <v>22085</v>
          </cell>
          <cell r="Z341">
            <v>5000</v>
          </cell>
          <cell r="AA341">
            <v>1500</v>
          </cell>
          <cell r="AD341">
            <v>2300</v>
          </cell>
        </row>
        <row r="342">
          <cell r="A342">
            <v>4.29</v>
          </cell>
          <cell r="B342">
            <v>5000</v>
          </cell>
          <cell r="C342">
            <v>6250</v>
          </cell>
          <cell r="D342">
            <v>9625</v>
          </cell>
          <cell r="H342">
            <v>3300</v>
          </cell>
          <cell r="I342">
            <v>10715</v>
          </cell>
          <cell r="J342">
            <v>2100</v>
          </cell>
          <cell r="K342">
            <v>4100</v>
          </cell>
          <cell r="M342">
            <v>2700</v>
          </cell>
          <cell r="N342">
            <v>6400</v>
          </cell>
          <cell r="O342">
            <v>100350</v>
          </cell>
          <cell r="V342">
            <v>14435</v>
          </cell>
          <cell r="W342">
            <v>4000</v>
          </cell>
          <cell r="X342">
            <v>1200</v>
          </cell>
          <cell r="Y342">
            <v>22105</v>
          </cell>
          <cell r="Z342">
            <v>5000</v>
          </cell>
          <cell r="AA342">
            <v>1500</v>
          </cell>
          <cell r="AD342">
            <v>2300</v>
          </cell>
        </row>
        <row r="343">
          <cell r="A343">
            <v>4.3</v>
          </cell>
          <cell r="B343">
            <v>5000</v>
          </cell>
          <cell r="C343">
            <v>6250</v>
          </cell>
          <cell r="D343">
            <v>9625</v>
          </cell>
          <cell r="H343">
            <v>3300</v>
          </cell>
          <cell r="I343">
            <v>10725</v>
          </cell>
          <cell r="J343">
            <v>2100</v>
          </cell>
          <cell r="K343">
            <v>4100</v>
          </cell>
          <cell r="M343">
            <v>2700</v>
          </cell>
          <cell r="N343">
            <v>6400</v>
          </cell>
          <cell r="O343">
            <v>100675</v>
          </cell>
          <cell r="V343">
            <v>14450</v>
          </cell>
          <cell r="W343">
            <v>4000</v>
          </cell>
          <cell r="X343">
            <v>1200</v>
          </cell>
          <cell r="Y343">
            <v>22125</v>
          </cell>
          <cell r="Z343">
            <v>5000</v>
          </cell>
          <cell r="AA343">
            <v>1500</v>
          </cell>
          <cell r="AD343">
            <v>2300</v>
          </cell>
        </row>
        <row r="344">
          <cell r="A344">
            <v>4.3099999999999996</v>
          </cell>
          <cell r="B344">
            <v>5000</v>
          </cell>
          <cell r="C344">
            <v>6250</v>
          </cell>
          <cell r="D344">
            <v>9625</v>
          </cell>
          <cell r="H344">
            <v>3300</v>
          </cell>
          <cell r="I344">
            <v>10735</v>
          </cell>
          <cell r="J344">
            <v>2100</v>
          </cell>
          <cell r="K344">
            <v>4100</v>
          </cell>
          <cell r="M344">
            <v>2700</v>
          </cell>
          <cell r="N344">
            <v>6400</v>
          </cell>
          <cell r="O344">
            <v>101000</v>
          </cell>
          <cell r="V344">
            <v>14465</v>
          </cell>
          <cell r="W344">
            <v>4000</v>
          </cell>
          <cell r="X344">
            <v>1200</v>
          </cell>
          <cell r="Y344">
            <v>22145</v>
          </cell>
          <cell r="Z344">
            <v>5000</v>
          </cell>
          <cell r="AA344">
            <v>1500</v>
          </cell>
          <cell r="AD344">
            <v>2300</v>
          </cell>
        </row>
        <row r="345">
          <cell r="A345">
            <v>4.32</v>
          </cell>
          <cell r="B345">
            <v>5000</v>
          </cell>
          <cell r="C345">
            <v>6250</v>
          </cell>
          <cell r="D345">
            <v>9625</v>
          </cell>
          <cell r="H345">
            <v>3300</v>
          </cell>
          <cell r="I345">
            <v>10745</v>
          </cell>
          <cell r="J345">
            <v>2100</v>
          </cell>
          <cell r="K345">
            <v>4100</v>
          </cell>
          <cell r="M345">
            <v>2700</v>
          </cell>
          <cell r="N345">
            <v>6400</v>
          </cell>
          <cell r="O345">
            <v>101325</v>
          </cell>
          <cell r="V345">
            <v>14480</v>
          </cell>
          <cell r="W345">
            <v>4000</v>
          </cell>
          <cell r="X345">
            <v>1200</v>
          </cell>
          <cell r="Y345">
            <v>22165</v>
          </cell>
          <cell r="Z345">
            <v>5000</v>
          </cell>
          <cell r="AA345">
            <v>1500</v>
          </cell>
          <cell r="AD345">
            <v>2300</v>
          </cell>
        </row>
        <row r="346">
          <cell r="A346">
            <v>4.33</v>
          </cell>
          <cell r="B346">
            <v>5000</v>
          </cell>
          <cell r="C346">
            <v>6250</v>
          </cell>
          <cell r="D346">
            <v>9625</v>
          </cell>
          <cell r="H346">
            <v>3300</v>
          </cell>
          <cell r="I346">
            <v>10755</v>
          </cell>
          <cell r="J346">
            <v>2100</v>
          </cell>
          <cell r="K346">
            <v>4100</v>
          </cell>
          <cell r="M346">
            <v>2700</v>
          </cell>
          <cell r="N346">
            <v>6400</v>
          </cell>
          <cell r="O346">
            <v>101650</v>
          </cell>
          <cell r="V346">
            <v>14495</v>
          </cell>
          <cell r="W346">
            <v>4000</v>
          </cell>
          <cell r="X346">
            <v>1200</v>
          </cell>
          <cell r="Y346">
            <v>22185</v>
          </cell>
          <cell r="Z346">
            <v>5000</v>
          </cell>
          <cell r="AA346">
            <v>1500</v>
          </cell>
          <cell r="AD346">
            <v>2300</v>
          </cell>
        </row>
        <row r="347">
          <cell r="A347">
            <v>4.34</v>
          </cell>
          <cell r="B347">
            <v>5000</v>
          </cell>
          <cell r="C347">
            <v>6250</v>
          </cell>
          <cell r="D347">
            <v>9625</v>
          </cell>
          <cell r="H347">
            <v>3300</v>
          </cell>
          <cell r="I347">
            <v>10765</v>
          </cell>
          <cell r="J347">
            <v>2100</v>
          </cell>
          <cell r="K347">
            <v>4100</v>
          </cell>
          <cell r="M347">
            <v>2700</v>
          </cell>
          <cell r="N347">
            <v>6400</v>
          </cell>
          <cell r="O347">
            <v>101975</v>
          </cell>
          <cell r="V347">
            <v>14510</v>
          </cell>
          <cell r="W347">
            <v>4000</v>
          </cell>
          <cell r="X347">
            <v>1200</v>
          </cell>
          <cell r="Y347">
            <v>22205</v>
          </cell>
          <cell r="Z347">
            <v>5000</v>
          </cell>
          <cell r="AA347">
            <v>1500</v>
          </cell>
          <cell r="AD347">
            <v>2300</v>
          </cell>
        </row>
        <row r="348">
          <cell r="A348">
            <v>4.3499999999999996</v>
          </cell>
          <cell r="B348">
            <v>5000</v>
          </cell>
          <cell r="C348">
            <v>6250</v>
          </cell>
          <cell r="D348">
            <v>9625</v>
          </cell>
          <cell r="H348">
            <v>3300</v>
          </cell>
          <cell r="I348">
            <v>10775</v>
          </cell>
          <cell r="J348">
            <v>2100</v>
          </cell>
          <cell r="K348">
            <v>4100</v>
          </cell>
          <cell r="M348">
            <v>2700</v>
          </cell>
          <cell r="N348">
            <v>6400</v>
          </cell>
          <cell r="O348">
            <v>102300</v>
          </cell>
          <cell r="V348">
            <v>14525</v>
          </cell>
          <cell r="W348">
            <v>4000</v>
          </cell>
          <cell r="X348">
            <v>1200</v>
          </cell>
          <cell r="Y348">
            <v>22225</v>
          </cell>
          <cell r="Z348">
            <v>5000</v>
          </cell>
          <cell r="AA348">
            <v>1500</v>
          </cell>
          <cell r="AD348">
            <v>2300</v>
          </cell>
        </row>
        <row r="349">
          <cell r="A349">
            <v>4.3600000000000003</v>
          </cell>
          <cell r="B349">
            <v>5000</v>
          </cell>
          <cell r="C349">
            <v>6250</v>
          </cell>
          <cell r="D349">
            <v>9625</v>
          </cell>
          <cell r="H349">
            <v>3300</v>
          </cell>
          <cell r="I349">
            <v>10785</v>
          </cell>
          <cell r="J349">
            <v>2100</v>
          </cell>
          <cell r="K349">
            <v>4100</v>
          </cell>
          <cell r="M349">
            <v>2700</v>
          </cell>
          <cell r="N349">
            <v>6400</v>
          </cell>
          <cell r="O349">
            <v>102625</v>
          </cell>
          <cell r="V349">
            <v>14540</v>
          </cell>
          <cell r="W349">
            <v>4000</v>
          </cell>
          <cell r="X349">
            <v>1200</v>
          </cell>
          <cell r="Y349">
            <v>22245</v>
          </cell>
          <cell r="Z349">
            <v>5000</v>
          </cell>
          <cell r="AA349">
            <v>1500</v>
          </cell>
          <cell r="AD349">
            <v>2300</v>
          </cell>
        </row>
        <row r="350">
          <cell r="A350">
            <v>4.37</v>
          </cell>
          <cell r="B350">
            <v>5000</v>
          </cell>
          <cell r="C350">
            <v>6250</v>
          </cell>
          <cell r="D350">
            <v>9625</v>
          </cell>
          <cell r="H350">
            <v>3300</v>
          </cell>
          <cell r="I350">
            <v>10795</v>
          </cell>
          <cell r="J350">
            <v>2100</v>
          </cell>
          <cell r="K350">
            <v>4100</v>
          </cell>
          <cell r="M350">
            <v>2700</v>
          </cell>
          <cell r="N350">
            <v>6400</v>
          </cell>
          <cell r="O350">
            <v>102950</v>
          </cell>
          <cell r="V350">
            <v>14555</v>
          </cell>
          <cell r="W350">
            <v>4000</v>
          </cell>
          <cell r="X350">
            <v>1200</v>
          </cell>
          <cell r="Y350">
            <v>22265</v>
          </cell>
          <cell r="Z350">
            <v>5000</v>
          </cell>
          <cell r="AA350">
            <v>1500</v>
          </cell>
          <cell r="AD350">
            <v>2300</v>
          </cell>
        </row>
        <row r="351">
          <cell r="A351">
            <v>4.38</v>
          </cell>
          <cell r="B351">
            <v>5000</v>
          </cell>
          <cell r="C351">
            <v>6250</v>
          </cell>
          <cell r="D351">
            <v>9625</v>
          </cell>
          <cell r="H351">
            <v>3300</v>
          </cell>
          <cell r="I351">
            <v>10805</v>
          </cell>
          <cell r="J351">
            <v>2100</v>
          </cell>
          <cell r="K351">
            <v>4100</v>
          </cell>
          <cell r="M351">
            <v>2700</v>
          </cell>
          <cell r="N351">
            <v>6400</v>
          </cell>
          <cell r="O351">
            <v>103275</v>
          </cell>
          <cell r="V351">
            <v>14570</v>
          </cell>
          <cell r="W351">
            <v>4000</v>
          </cell>
          <cell r="X351">
            <v>1200</v>
          </cell>
          <cell r="Y351">
            <v>22285</v>
          </cell>
          <cell r="Z351">
            <v>5000</v>
          </cell>
          <cell r="AA351">
            <v>1500</v>
          </cell>
          <cell r="AD351">
            <v>2300</v>
          </cell>
        </row>
        <row r="352">
          <cell r="A352">
            <v>4.3899999999999997</v>
          </cell>
          <cell r="B352">
            <v>5000</v>
          </cell>
          <cell r="C352">
            <v>6250</v>
          </cell>
          <cell r="D352">
            <v>9625</v>
          </cell>
          <cell r="H352">
            <v>3300</v>
          </cell>
          <cell r="I352">
            <v>10815</v>
          </cell>
          <cell r="J352">
            <v>2100</v>
          </cell>
          <cell r="K352">
            <v>4100</v>
          </cell>
          <cell r="M352">
            <v>2700</v>
          </cell>
          <cell r="N352">
            <v>6400</v>
          </cell>
          <cell r="O352">
            <v>103600</v>
          </cell>
          <cell r="V352">
            <v>14585</v>
          </cell>
          <cell r="W352">
            <v>4000</v>
          </cell>
          <cell r="X352">
            <v>1200</v>
          </cell>
          <cell r="Y352">
            <v>22305</v>
          </cell>
          <cell r="Z352">
            <v>5000</v>
          </cell>
          <cell r="AA352">
            <v>1500</v>
          </cell>
          <cell r="AD352">
            <v>2300</v>
          </cell>
        </row>
        <row r="353">
          <cell r="A353">
            <v>4.4000000000000004</v>
          </cell>
          <cell r="B353">
            <v>5000</v>
          </cell>
          <cell r="C353">
            <v>6250</v>
          </cell>
          <cell r="D353">
            <v>9625</v>
          </cell>
          <cell r="H353">
            <v>3300</v>
          </cell>
          <cell r="I353">
            <v>10825</v>
          </cell>
          <cell r="J353">
            <v>2100</v>
          </cell>
          <cell r="K353">
            <v>4100</v>
          </cell>
          <cell r="M353">
            <v>2700</v>
          </cell>
          <cell r="N353">
            <v>6400</v>
          </cell>
          <cell r="O353">
            <v>103925</v>
          </cell>
          <cell r="V353">
            <v>14600</v>
          </cell>
          <cell r="W353">
            <v>4000</v>
          </cell>
          <cell r="X353">
            <v>1200</v>
          </cell>
          <cell r="Y353">
            <v>22325</v>
          </cell>
          <cell r="Z353">
            <v>5000</v>
          </cell>
          <cell r="AA353">
            <v>1500</v>
          </cell>
          <cell r="AD353">
            <v>2300</v>
          </cell>
        </row>
        <row r="354">
          <cell r="A354">
            <v>4.41</v>
          </cell>
          <cell r="B354">
            <v>5000</v>
          </cell>
          <cell r="C354">
            <v>6250</v>
          </cell>
          <cell r="D354">
            <v>9625</v>
          </cell>
          <cell r="H354">
            <v>3300</v>
          </cell>
          <cell r="I354">
            <v>10835</v>
          </cell>
          <cell r="J354">
            <v>2100</v>
          </cell>
          <cell r="K354">
            <v>4100</v>
          </cell>
          <cell r="M354">
            <v>2700</v>
          </cell>
          <cell r="N354">
            <v>6400</v>
          </cell>
          <cell r="O354">
            <v>104250</v>
          </cell>
          <cell r="V354">
            <v>14615</v>
          </cell>
          <cell r="W354">
            <v>4000</v>
          </cell>
          <cell r="X354">
            <v>1200</v>
          </cell>
          <cell r="Y354">
            <v>22345</v>
          </cell>
          <cell r="Z354">
            <v>5000</v>
          </cell>
          <cell r="AA354">
            <v>1500</v>
          </cell>
          <cell r="AD354">
            <v>2300</v>
          </cell>
        </row>
        <row r="355">
          <cell r="A355">
            <v>4.42</v>
          </cell>
          <cell r="B355">
            <v>5000</v>
          </cell>
          <cell r="C355">
            <v>6250</v>
          </cell>
          <cell r="D355">
            <v>9625</v>
          </cell>
          <cell r="H355">
            <v>3300</v>
          </cell>
          <cell r="I355">
            <v>10845</v>
          </cell>
          <cell r="J355">
            <v>2100</v>
          </cell>
          <cell r="K355">
            <v>4100</v>
          </cell>
          <cell r="M355">
            <v>2700</v>
          </cell>
          <cell r="N355">
            <v>6400</v>
          </cell>
          <cell r="O355">
            <v>104575</v>
          </cell>
          <cell r="V355">
            <v>14630</v>
          </cell>
          <cell r="W355">
            <v>4000</v>
          </cell>
          <cell r="X355">
            <v>1200</v>
          </cell>
          <cell r="Y355">
            <v>22365</v>
          </cell>
          <cell r="Z355">
            <v>5000</v>
          </cell>
          <cell r="AA355">
            <v>1500</v>
          </cell>
          <cell r="AD355">
            <v>2300</v>
          </cell>
        </row>
        <row r="356">
          <cell r="A356">
            <v>4.43</v>
          </cell>
          <cell r="B356">
            <v>5000</v>
          </cell>
          <cell r="C356">
            <v>6250</v>
          </cell>
          <cell r="D356">
            <v>9625</v>
          </cell>
          <cell r="H356">
            <v>3300</v>
          </cell>
          <cell r="I356">
            <v>10855</v>
          </cell>
          <cell r="J356">
            <v>2100</v>
          </cell>
          <cell r="K356">
            <v>4100</v>
          </cell>
          <cell r="M356">
            <v>2700</v>
          </cell>
          <cell r="N356">
            <v>6400</v>
          </cell>
          <cell r="O356">
            <v>104900</v>
          </cell>
          <cell r="V356">
            <v>14645</v>
          </cell>
          <cell r="W356">
            <v>4000</v>
          </cell>
          <cell r="X356">
            <v>1200</v>
          </cell>
          <cell r="Y356">
            <v>22385</v>
          </cell>
          <cell r="Z356">
            <v>5000</v>
          </cell>
          <cell r="AA356">
            <v>1500</v>
          </cell>
          <cell r="AD356">
            <v>2300</v>
          </cell>
        </row>
        <row r="357">
          <cell r="A357">
            <v>4.4400000000000004</v>
          </cell>
          <cell r="B357">
            <v>5000</v>
          </cell>
          <cell r="C357">
            <v>6250</v>
          </cell>
          <cell r="D357">
            <v>9625</v>
          </cell>
          <cell r="H357">
            <v>3300</v>
          </cell>
          <cell r="I357">
            <v>10865</v>
          </cell>
          <cell r="J357">
            <v>2100</v>
          </cell>
          <cell r="K357">
            <v>4100</v>
          </cell>
          <cell r="M357">
            <v>2700</v>
          </cell>
          <cell r="N357">
            <v>6400</v>
          </cell>
          <cell r="O357">
            <v>105225</v>
          </cell>
          <cell r="V357">
            <v>14660</v>
          </cell>
          <cell r="W357">
            <v>4000</v>
          </cell>
          <cell r="X357">
            <v>1200</v>
          </cell>
          <cell r="Y357">
            <v>22405</v>
          </cell>
          <cell r="Z357">
            <v>5000</v>
          </cell>
          <cell r="AA357">
            <v>1500</v>
          </cell>
          <cell r="AD357">
            <v>2300</v>
          </cell>
        </row>
        <row r="358">
          <cell r="A358">
            <v>4.45</v>
          </cell>
          <cell r="B358">
            <v>5000</v>
          </cell>
          <cell r="C358">
            <v>6250</v>
          </cell>
          <cell r="D358">
            <v>9625</v>
          </cell>
          <cell r="H358">
            <v>3300</v>
          </cell>
          <cell r="I358">
            <v>10875</v>
          </cell>
          <cell r="J358">
            <v>2100</v>
          </cell>
          <cell r="K358">
            <v>4100</v>
          </cell>
          <cell r="M358">
            <v>2700</v>
          </cell>
          <cell r="N358">
            <v>6400</v>
          </cell>
          <cell r="O358">
            <v>105550</v>
          </cell>
          <cell r="V358">
            <v>14675</v>
          </cell>
          <cell r="W358">
            <v>4000</v>
          </cell>
          <cell r="X358">
            <v>1200</v>
          </cell>
          <cell r="Y358">
            <v>22425</v>
          </cell>
          <cell r="Z358">
            <v>5000</v>
          </cell>
          <cell r="AA358">
            <v>1500</v>
          </cell>
          <cell r="AD358">
            <v>2300</v>
          </cell>
        </row>
        <row r="359">
          <cell r="A359">
            <v>4.46</v>
          </cell>
          <cell r="B359">
            <v>5000</v>
          </cell>
          <cell r="C359">
            <v>6250</v>
          </cell>
          <cell r="D359">
            <v>9625</v>
          </cell>
          <cell r="H359">
            <v>3300</v>
          </cell>
          <cell r="I359">
            <v>10885</v>
          </cell>
          <cell r="J359">
            <v>2100</v>
          </cell>
          <cell r="K359">
            <v>4100</v>
          </cell>
          <cell r="M359">
            <v>2700</v>
          </cell>
          <cell r="N359">
            <v>6400</v>
          </cell>
          <cell r="O359">
            <v>105875</v>
          </cell>
          <cell r="V359">
            <v>14690</v>
          </cell>
          <cell r="W359">
            <v>4000</v>
          </cell>
          <cell r="X359">
            <v>1200</v>
          </cell>
          <cell r="Y359">
            <v>22445</v>
          </cell>
          <cell r="Z359">
            <v>5000</v>
          </cell>
          <cell r="AA359">
            <v>1500</v>
          </cell>
          <cell r="AD359">
            <v>2300</v>
          </cell>
        </row>
        <row r="360">
          <cell r="A360">
            <v>4.47</v>
          </cell>
          <cell r="B360">
            <v>5000</v>
          </cell>
          <cell r="C360">
            <v>6250</v>
          </cell>
          <cell r="D360">
            <v>9625</v>
          </cell>
          <cell r="H360">
            <v>3300</v>
          </cell>
          <cell r="I360">
            <v>10895</v>
          </cell>
          <cell r="J360">
            <v>2100</v>
          </cell>
          <cell r="K360">
            <v>4100</v>
          </cell>
          <cell r="M360">
            <v>2700</v>
          </cell>
          <cell r="N360">
            <v>6400</v>
          </cell>
          <cell r="O360">
            <v>106200</v>
          </cell>
          <cell r="V360">
            <v>14705</v>
          </cell>
          <cell r="W360">
            <v>4000</v>
          </cell>
          <cell r="X360">
            <v>1200</v>
          </cell>
          <cell r="Y360">
            <v>22465</v>
          </cell>
          <cell r="Z360">
            <v>5000</v>
          </cell>
          <cell r="AA360">
            <v>1500</v>
          </cell>
          <cell r="AD360">
            <v>2300</v>
          </cell>
        </row>
        <row r="361">
          <cell r="A361">
            <v>4.4800000000000004</v>
          </cell>
          <cell r="B361">
            <v>5000</v>
          </cell>
          <cell r="C361">
            <v>6250</v>
          </cell>
          <cell r="D361">
            <v>9625</v>
          </cell>
          <cell r="H361">
            <v>3300</v>
          </cell>
          <cell r="I361">
            <v>10905</v>
          </cell>
          <cell r="J361">
            <v>2100</v>
          </cell>
          <cell r="K361">
            <v>4100</v>
          </cell>
          <cell r="M361">
            <v>2700</v>
          </cell>
          <cell r="N361">
            <v>6400</v>
          </cell>
          <cell r="O361">
            <v>106525</v>
          </cell>
          <cell r="V361">
            <v>14720</v>
          </cell>
          <cell r="W361">
            <v>4000</v>
          </cell>
          <cell r="X361">
            <v>1200</v>
          </cell>
          <cell r="Y361">
            <v>22485</v>
          </cell>
          <cell r="Z361">
            <v>5000</v>
          </cell>
          <cell r="AA361">
            <v>1500</v>
          </cell>
          <cell r="AD361">
            <v>2300</v>
          </cell>
        </row>
        <row r="362">
          <cell r="A362">
            <v>4.49</v>
          </cell>
          <cell r="B362">
            <v>5000</v>
          </cell>
          <cell r="C362">
            <v>6250</v>
          </cell>
          <cell r="D362">
            <v>9625</v>
          </cell>
          <cell r="H362">
            <v>3300</v>
          </cell>
          <cell r="I362">
            <v>10915</v>
          </cell>
          <cell r="J362">
            <v>2100</v>
          </cell>
          <cell r="K362">
            <v>4100</v>
          </cell>
          <cell r="M362">
            <v>2700</v>
          </cell>
          <cell r="N362">
            <v>6400</v>
          </cell>
          <cell r="O362">
            <v>106850</v>
          </cell>
          <cell r="V362">
            <v>14735</v>
          </cell>
          <cell r="W362">
            <v>4000</v>
          </cell>
          <cell r="X362">
            <v>1200</v>
          </cell>
          <cell r="Y362">
            <v>22505</v>
          </cell>
          <cell r="Z362">
            <v>5000</v>
          </cell>
          <cell r="AA362">
            <v>1500</v>
          </cell>
          <cell r="AD362">
            <v>2300</v>
          </cell>
        </row>
        <row r="363">
          <cell r="A363">
            <v>4.5</v>
          </cell>
          <cell r="B363">
            <v>5000</v>
          </cell>
          <cell r="C363">
            <v>6250</v>
          </cell>
          <cell r="D363">
            <v>9625</v>
          </cell>
          <cell r="H363">
            <v>3300</v>
          </cell>
          <cell r="I363">
            <v>10925</v>
          </cell>
          <cell r="J363">
            <v>2100</v>
          </cell>
          <cell r="K363">
            <v>4100</v>
          </cell>
          <cell r="M363">
            <v>2700</v>
          </cell>
          <cell r="N363">
            <v>6400</v>
          </cell>
          <cell r="O363">
            <v>107175</v>
          </cell>
          <cell r="V363">
            <v>14750</v>
          </cell>
          <cell r="W363">
            <v>4000</v>
          </cell>
          <cell r="X363">
            <v>1200</v>
          </cell>
          <cell r="Y363">
            <v>22525</v>
          </cell>
          <cell r="Z363">
            <v>5000</v>
          </cell>
          <cell r="AA363">
            <v>1500</v>
          </cell>
          <cell r="AD363">
            <v>2300</v>
          </cell>
        </row>
        <row r="364">
          <cell r="A364">
            <v>4.51</v>
          </cell>
          <cell r="B364">
            <v>5000</v>
          </cell>
          <cell r="C364">
            <v>6250</v>
          </cell>
          <cell r="D364">
            <v>9625</v>
          </cell>
          <cell r="H364">
            <v>3300</v>
          </cell>
          <cell r="I364">
            <v>10935</v>
          </cell>
          <cell r="J364">
            <v>2100</v>
          </cell>
          <cell r="K364">
            <v>4100</v>
          </cell>
          <cell r="M364">
            <v>2700</v>
          </cell>
          <cell r="N364">
            <v>6400</v>
          </cell>
          <cell r="O364">
            <v>107500</v>
          </cell>
          <cell r="V364">
            <v>14765</v>
          </cell>
          <cell r="W364">
            <v>4000</v>
          </cell>
          <cell r="X364">
            <v>1200</v>
          </cell>
          <cell r="Y364">
            <v>22545</v>
          </cell>
          <cell r="Z364">
            <v>5000</v>
          </cell>
          <cell r="AA364">
            <v>1500</v>
          </cell>
          <cell r="AD364">
            <v>2300</v>
          </cell>
        </row>
        <row r="365">
          <cell r="A365">
            <v>4.5199999999999996</v>
          </cell>
          <cell r="B365">
            <v>5000</v>
          </cell>
          <cell r="C365">
            <v>6250</v>
          </cell>
          <cell r="D365">
            <v>9625</v>
          </cell>
          <cell r="H365">
            <v>3300</v>
          </cell>
          <cell r="I365">
            <v>10945</v>
          </cell>
          <cell r="J365">
            <v>2100</v>
          </cell>
          <cell r="K365">
            <v>4100</v>
          </cell>
          <cell r="M365">
            <v>2700</v>
          </cell>
          <cell r="N365">
            <v>6400</v>
          </cell>
          <cell r="O365">
            <v>107825</v>
          </cell>
          <cell r="V365">
            <v>14780</v>
          </cell>
          <cell r="W365">
            <v>4000</v>
          </cell>
          <cell r="X365">
            <v>1200</v>
          </cell>
          <cell r="Y365">
            <v>22565</v>
          </cell>
          <cell r="Z365">
            <v>5000</v>
          </cell>
          <cell r="AA365">
            <v>1500</v>
          </cell>
          <cell r="AD365">
            <v>2300</v>
          </cell>
        </row>
        <row r="366">
          <cell r="A366">
            <v>4.53</v>
          </cell>
          <cell r="B366">
            <v>5000</v>
          </cell>
          <cell r="C366">
            <v>6250</v>
          </cell>
          <cell r="D366">
            <v>9625</v>
          </cell>
          <cell r="H366">
            <v>3300</v>
          </cell>
          <cell r="I366">
            <v>10955</v>
          </cell>
          <cell r="J366">
            <v>2100</v>
          </cell>
          <cell r="K366">
            <v>4100</v>
          </cell>
          <cell r="M366">
            <v>2700</v>
          </cell>
          <cell r="N366">
            <v>6400</v>
          </cell>
          <cell r="O366">
            <v>108150</v>
          </cell>
          <cell r="V366">
            <v>14795</v>
          </cell>
          <cell r="W366">
            <v>4000</v>
          </cell>
          <cell r="X366">
            <v>1200</v>
          </cell>
          <cell r="Y366">
            <v>22585</v>
          </cell>
          <cell r="Z366">
            <v>5000</v>
          </cell>
          <cell r="AA366">
            <v>1500</v>
          </cell>
          <cell r="AD366">
            <v>2300</v>
          </cell>
        </row>
        <row r="367">
          <cell r="A367">
            <v>4.54</v>
          </cell>
          <cell r="B367">
            <v>5000</v>
          </cell>
          <cell r="C367">
            <v>6250</v>
          </cell>
          <cell r="D367">
            <v>9625</v>
          </cell>
          <cell r="H367">
            <v>3300</v>
          </cell>
          <cell r="I367">
            <v>10965</v>
          </cell>
          <cell r="J367">
            <v>2100</v>
          </cell>
          <cell r="K367">
            <v>4100</v>
          </cell>
          <cell r="M367">
            <v>2700</v>
          </cell>
          <cell r="N367">
            <v>6400</v>
          </cell>
          <cell r="O367">
            <v>108475</v>
          </cell>
          <cell r="V367">
            <v>14810</v>
          </cell>
          <cell r="W367">
            <v>4000</v>
          </cell>
          <cell r="X367">
            <v>1200</v>
          </cell>
          <cell r="Y367">
            <v>22605</v>
          </cell>
          <cell r="Z367">
            <v>5000</v>
          </cell>
          <cell r="AA367">
            <v>1500</v>
          </cell>
          <cell r="AD367">
            <v>2300</v>
          </cell>
        </row>
        <row r="368">
          <cell r="A368">
            <v>4.55</v>
          </cell>
          <cell r="B368">
            <v>5000</v>
          </cell>
          <cell r="C368">
            <v>6250</v>
          </cell>
          <cell r="D368">
            <v>9625</v>
          </cell>
          <cell r="H368">
            <v>3300</v>
          </cell>
          <cell r="I368">
            <v>10975</v>
          </cell>
          <cell r="J368">
            <v>2100</v>
          </cell>
          <cell r="K368">
            <v>4100</v>
          </cell>
          <cell r="M368">
            <v>2700</v>
          </cell>
          <cell r="N368">
            <v>6400</v>
          </cell>
          <cell r="O368">
            <v>108800</v>
          </cell>
          <cell r="V368">
            <v>14825</v>
          </cell>
          <cell r="W368">
            <v>4000</v>
          </cell>
          <cell r="X368">
            <v>1200</v>
          </cell>
          <cell r="Y368">
            <v>22625</v>
          </cell>
          <cell r="Z368">
            <v>5000</v>
          </cell>
          <cell r="AA368">
            <v>1500</v>
          </cell>
          <cell r="AD368">
            <v>2300</v>
          </cell>
        </row>
        <row r="369">
          <cell r="A369">
            <v>4.5599999999999996</v>
          </cell>
          <cell r="B369">
            <v>5000</v>
          </cell>
          <cell r="C369">
            <v>6250</v>
          </cell>
          <cell r="D369">
            <v>9625</v>
          </cell>
          <cell r="H369">
            <v>3300</v>
          </cell>
          <cell r="I369">
            <v>10985</v>
          </cell>
          <cell r="J369">
            <v>2100</v>
          </cell>
          <cell r="K369">
            <v>4100</v>
          </cell>
          <cell r="M369">
            <v>2700</v>
          </cell>
          <cell r="N369">
            <v>6400</v>
          </cell>
          <cell r="O369">
            <v>109125</v>
          </cell>
          <cell r="V369">
            <v>14840</v>
          </cell>
          <cell r="W369">
            <v>4000</v>
          </cell>
          <cell r="X369">
            <v>1200</v>
          </cell>
          <cell r="Y369">
            <v>22645</v>
          </cell>
          <cell r="Z369">
            <v>5000</v>
          </cell>
          <cell r="AA369">
            <v>1500</v>
          </cell>
          <cell r="AD369">
            <v>2300</v>
          </cell>
        </row>
        <row r="370">
          <cell r="A370">
            <v>4.57</v>
          </cell>
          <cell r="B370">
            <v>5000</v>
          </cell>
          <cell r="C370">
            <v>6250</v>
          </cell>
          <cell r="D370">
            <v>9625</v>
          </cell>
          <cell r="H370">
            <v>3300</v>
          </cell>
          <cell r="I370">
            <v>10995</v>
          </cell>
          <cell r="J370">
            <v>2100</v>
          </cell>
          <cell r="K370">
            <v>4100</v>
          </cell>
          <cell r="M370">
            <v>2700</v>
          </cell>
          <cell r="N370">
            <v>6400</v>
          </cell>
          <cell r="O370">
            <v>109450</v>
          </cell>
          <cell r="V370">
            <v>14855</v>
          </cell>
          <cell r="W370">
            <v>4000</v>
          </cell>
          <cell r="X370">
            <v>1200</v>
          </cell>
          <cell r="Y370">
            <v>22665</v>
          </cell>
          <cell r="Z370">
            <v>5000</v>
          </cell>
          <cell r="AA370">
            <v>1500</v>
          </cell>
          <cell r="AD370">
            <v>2300</v>
          </cell>
        </row>
        <row r="371">
          <cell r="A371">
            <v>4.58</v>
          </cell>
          <cell r="B371">
            <v>5000</v>
          </cell>
          <cell r="C371">
            <v>6250</v>
          </cell>
          <cell r="D371">
            <v>9625</v>
          </cell>
          <cell r="H371">
            <v>3300</v>
          </cell>
          <cell r="I371">
            <v>11005</v>
          </cell>
          <cell r="J371">
            <v>2100</v>
          </cell>
          <cell r="K371">
            <v>4100</v>
          </cell>
          <cell r="M371">
            <v>2700</v>
          </cell>
          <cell r="N371">
            <v>6400</v>
          </cell>
          <cell r="O371">
            <v>109775</v>
          </cell>
          <cell r="V371">
            <v>14870</v>
          </cell>
          <cell r="W371">
            <v>4000</v>
          </cell>
          <cell r="X371">
            <v>1200</v>
          </cell>
          <cell r="Y371">
            <v>22685</v>
          </cell>
          <cell r="Z371">
            <v>5000</v>
          </cell>
          <cell r="AA371">
            <v>1500</v>
          </cell>
          <cell r="AD371">
            <v>2300</v>
          </cell>
        </row>
        <row r="372">
          <cell r="A372">
            <v>4.59</v>
          </cell>
          <cell r="B372">
            <v>5000</v>
          </cell>
          <cell r="C372">
            <v>6250</v>
          </cell>
          <cell r="D372">
            <v>9625</v>
          </cell>
          <cell r="H372">
            <v>3300</v>
          </cell>
          <cell r="I372">
            <v>11015</v>
          </cell>
          <cell r="J372">
            <v>2100</v>
          </cell>
          <cell r="K372">
            <v>4100</v>
          </cell>
          <cell r="M372">
            <v>2700</v>
          </cell>
          <cell r="N372">
            <v>6400</v>
          </cell>
          <cell r="O372">
            <v>110100</v>
          </cell>
          <cell r="V372">
            <v>14885</v>
          </cell>
          <cell r="W372">
            <v>4000</v>
          </cell>
          <cell r="X372">
            <v>1200</v>
          </cell>
          <cell r="Y372">
            <v>22705</v>
          </cell>
          <cell r="Z372">
            <v>5000</v>
          </cell>
          <cell r="AA372">
            <v>1500</v>
          </cell>
          <cell r="AD372">
            <v>2300</v>
          </cell>
        </row>
        <row r="373">
          <cell r="A373">
            <v>4.5999999999999996</v>
          </cell>
          <cell r="B373">
            <v>5000</v>
          </cell>
          <cell r="C373">
            <v>6250</v>
          </cell>
          <cell r="D373">
            <v>9625</v>
          </cell>
          <cell r="H373">
            <v>3300</v>
          </cell>
          <cell r="I373">
            <v>11025</v>
          </cell>
          <cell r="J373">
            <v>2100</v>
          </cell>
          <cell r="K373">
            <v>4100</v>
          </cell>
          <cell r="M373">
            <v>2700</v>
          </cell>
          <cell r="N373">
            <v>6400</v>
          </cell>
          <cell r="O373">
            <v>110425</v>
          </cell>
          <cell r="V373">
            <v>14900</v>
          </cell>
          <cell r="W373">
            <v>4000</v>
          </cell>
          <cell r="X373">
            <v>1200</v>
          </cell>
          <cell r="Y373">
            <v>22725</v>
          </cell>
          <cell r="Z373">
            <v>5000</v>
          </cell>
          <cell r="AA373">
            <v>1500</v>
          </cell>
          <cell r="AD373">
            <v>2300</v>
          </cell>
        </row>
        <row r="374">
          <cell r="A374">
            <v>4.6100000000000003</v>
          </cell>
          <cell r="B374">
            <v>5000</v>
          </cell>
          <cell r="C374">
            <v>6250</v>
          </cell>
          <cell r="D374">
            <v>9625</v>
          </cell>
          <cell r="H374">
            <v>3300</v>
          </cell>
          <cell r="I374">
            <v>11035</v>
          </cell>
          <cell r="J374">
            <v>2100</v>
          </cell>
          <cell r="K374">
            <v>4100</v>
          </cell>
          <cell r="M374">
            <v>2700</v>
          </cell>
          <cell r="N374">
            <v>6400</v>
          </cell>
          <cell r="O374">
            <v>110750</v>
          </cell>
          <cell r="V374">
            <v>14915</v>
          </cell>
          <cell r="W374">
            <v>4000</v>
          </cell>
          <cell r="X374">
            <v>1200</v>
          </cell>
          <cell r="Y374">
            <v>22745</v>
          </cell>
          <cell r="Z374">
            <v>5000</v>
          </cell>
          <cell r="AA374">
            <v>1500</v>
          </cell>
          <cell r="AD374">
            <v>2300</v>
          </cell>
        </row>
        <row r="375">
          <cell r="A375">
            <v>4.62</v>
          </cell>
          <cell r="B375">
            <v>5000</v>
          </cell>
          <cell r="C375">
            <v>6250</v>
          </cell>
          <cell r="D375">
            <v>9625</v>
          </cell>
          <cell r="H375">
            <v>3300</v>
          </cell>
          <cell r="I375">
            <v>11045</v>
          </cell>
          <cell r="J375">
            <v>2100</v>
          </cell>
          <cell r="K375">
            <v>4100</v>
          </cell>
          <cell r="M375">
            <v>2700</v>
          </cell>
          <cell r="N375">
            <v>6400</v>
          </cell>
          <cell r="O375">
            <v>111075</v>
          </cell>
          <cell r="V375">
            <v>14930</v>
          </cell>
          <cell r="W375">
            <v>4000</v>
          </cell>
          <cell r="X375">
            <v>1200</v>
          </cell>
          <cell r="Y375">
            <v>22765</v>
          </cell>
          <cell r="Z375">
            <v>5000</v>
          </cell>
          <cell r="AA375">
            <v>1500</v>
          </cell>
          <cell r="AD375">
            <v>2300</v>
          </cell>
        </row>
        <row r="376">
          <cell r="A376">
            <v>4.63</v>
          </cell>
          <cell r="B376">
            <v>5000</v>
          </cell>
          <cell r="C376">
            <v>6250</v>
          </cell>
          <cell r="D376">
            <v>9625</v>
          </cell>
          <cell r="H376">
            <v>3300</v>
          </cell>
          <cell r="I376">
            <v>11055</v>
          </cell>
          <cell r="J376">
            <v>2100</v>
          </cell>
          <cell r="K376">
            <v>4100</v>
          </cell>
          <cell r="M376">
            <v>2700</v>
          </cell>
          <cell r="N376">
            <v>6400</v>
          </cell>
          <cell r="O376">
            <v>111400</v>
          </cell>
          <cell r="V376">
            <v>14945</v>
          </cell>
          <cell r="W376">
            <v>4000</v>
          </cell>
          <cell r="X376">
            <v>1200</v>
          </cell>
          <cell r="Y376">
            <v>22785</v>
          </cell>
          <cell r="Z376">
            <v>5000</v>
          </cell>
          <cell r="AA376">
            <v>1500</v>
          </cell>
          <cell r="AD376">
            <v>2300</v>
          </cell>
        </row>
        <row r="377">
          <cell r="A377">
            <v>4.6399999999999997</v>
          </cell>
          <cell r="B377">
            <v>5000</v>
          </cell>
          <cell r="C377">
            <v>6250</v>
          </cell>
          <cell r="D377">
            <v>9625</v>
          </cell>
          <cell r="H377">
            <v>3300</v>
          </cell>
          <cell r="I377">
            <v>11065</v>
          </cell>
          <cell r="J377">
            <v>2100</v>
          </cell>
          <cell r="K377">
            <v>4100</v>
          </cell>
          <cell r="M377">
            <v>2700</v>
          </cell>
          <cell r="N377">
            <v>6400</v>
          </cell>
          <cell r="O377">
            <v>111725</v>
          </cell>
          <cell r="V377">
            <v>14960</v>
          </cell>
          <cell r="W377">
            <v>4000</v>
          </cell>
          <cell r="X377">
            <v>1200</v>
          </cell>
          <cell r="Y377">
            <v>22805</v>
          </cell>
          <cell r="Z377">
            <v>5000</v>
          </cell>
          <cell r="AA377">
            <v>1500</v>
          </cell>
          <cell r="AD377">
            <v>2300</v>
          </cell>
        </row>
        <row r="378">
          <cell r="A378">
            <v>4.6500000000000004</v>
          </cell>
          <cell r="B378">
            <v>5000</v>
          </cell>
          <cell r="C378">
            <v>6250</v>
          </cell>
          <cell r="D378">
            <v>9625</v>
          </cell>
          <cell r="H378">
            <v>3300</v>
          </cell>
          <cell r="I378">
            <v>11075</v>
          </cell>
          <cell r="J378">
            <v>2100</v>
          </cell>
          <cell r="K378">
            <v>4100</v>
          </cell>
          <cell r="M378">
            <v>2700</v>
          </cell>
          <cell r="N378">
            <v>6400</v>
          </cell>
          <cell r="O378">
            <v>112050</v>
          </cell>
          <cell r="V378">
            <v>14975</v>
          </cell>
          <cell r="W378">
            <v>4000</v>
          </cell>
          <cell r="X378">
            <v>1200</v>
          </cell>
          <cell r="Y378">
            <v>22825</v>
          </cell>
          <cell r="Z378">
            <v>5000</v>
          </cell>
          <cell r="AA378">
            <v>1500</v>
          </cell>
          <cell r="AD378">
            <v>2300</v>
          </cell>
        </row>
        <row r="379">
          <cell r="A379">
            <v>4.66</v>
          </cell>
          <cell r="B379">
            <v>5000</v>
          </cell>
          <cell r="C379">
            <v>6250</v>
          </cell>
          <cell r="D379">
            <v>9625</v>
          </cell>
          <cell r="H379">
            <v>3300</v>
          </cell>
          <cell r="I379">
            <v>11085</v>
          </cell>
          <cell r="J379">
            <v>2100</v>
          </cell>
          <cell r="K379">
            <v>4100</v>
          </cell>
          <cell r="M379">
            <v>2700</v>
          </cell>
          <cell r="N379">
            <v>6400</v>
          </cell>
          <cell r="O379">
            <v>112375</v>
          </cell>
          <cell r="V379">
            <v>14990</v>
          </cell>
          <cell r="W379">
            <v>4000</v>
          </cell>
          <cell r="X379">
            <v>1200</v>
          </cell>
          <cell r="Y379">
            <v>22845</v>
          </cell>
          <cell r="Z379">
            <v>5000</v>
          </cell>
          <cell r="AA379">
            <v>1500</v>
          </cell>
          <cell r="AD379">
            <v>2300</v>
          </cell>
        </row>
        <row r="380">
          <cell r="A380">
            <v>4.67</v>
          </cell>
          <cell r="B380">
            <v>5000</v>
          </cell>
          <cell r="C380">
            <v>6250</v>
          </cell>
          <cell r="D380">
            <v>9625</v>
          </cell>
          <cell r="H380">
            <v>3300</v>
          </cell>
          <cell r="I380">
            <v>11095</v>
          </cell>
          <cell r="J380">
            <v>2100</v>
          </cell>
          <cell r="K380">
            <v>4100</v>
          </cell>
          <cell r="M380">
            <v>2700</v>
          </cell>
          <cell r="N380">
            <v>6400</v>
          </cell>
          <cell r="O380">
            <v>112700</v>
          </cell>
          <cell r="V380">
            <v>15005</v>
          </cell>
          <cell r="W380">
            <v>4000</v>
          </cell>
          <cell r="X380">
            <v>1200</v>
          </cell>
          <cell r="Y380">
            <v>22865</v>
          </cell>
          <cell r="Z380">
            <v>5000</v>
          </cell>
          <cell r="AA380">
            <v>1500</v>
          </cell>
          <cell r="AD380">
            <v>2300</v>
          </cell>
        </row>
        <row r="381">
          <cell r="A381">
            <v>4.68</v>
          </cell>
          <cell r="B381">
            <v>5000</v>
          </cell>
          <cell r="C381">
            <v>6250</v>
          </cell>
          <cell r="D381">
            <v>9625</v>
          </cell>
          <cell r="H381">
            <v>3300</v>
          </cell>
          <cell r="I381">
            <v>11105</v>
          </cell>
          <cell r="J381">
            <v>2100</v>
          </cell>
          <cell r="K381">
            <v>4100</v>
          </cell>
          <cell r="M381">
            <v>2700</v>
          </cell>
          <cell r="N381">
            <v>6400</v>
          </cell>
          <cell r="O381">
            <v>113025</v>
          </cell>
          <cell r="V381">
            <v>15020</v>
          </cell>
          <cell r="W381">
            <v>4000</v>
          </cell>
          <cell r="X381">
            <v>1200</v>
          </cell>
          <cell r="Y381">
            <v>22885</v>
          </cell>
          <cell r="Z381">
            <v>5000</v>
          </cell>
          <cell r="AA381">
            <v>1500</v>
          </cell>
          <cell r="AD381">
            <v>2300</v>
          </cell>
        </row>
        <row r="382">
          <cell r="A382">
            <v>4.6900000000000004</v>
          </cell>
          <cell r="B382">
            <v>5000</v>
          </cell>
          <cell r="C382">
            <v>6250</v>
          </cell>
          <cell r="D382">
            <v>9625</v>
          </cell>
          <cell r="H382">
            <v>3300</v>
          </cell>
          <cell r="I382">
            <v>11115</v>
          </cell>
          <cell r="J382">
            <v>2100</v>
          </cell>
          <cell r="K382">
            <v>4100</v>
          </cell>
          <cell r="M382">
            <v>2700</v>
          </cell>
          <cell r="N382">
            <v>6400</v>
          </cell>
          <cell r="O382">
            <v>113350</v>
          </cell>
          <cell r="V382">
            <v>15035</v>
          </cell>
          <cell r="W382">
            <v>4000</v>
          </cell>
          <cell r="X382">
            <v>1200</v>
          </cell>
          <cell r="Y382">
            <v>22905</v>
          </cell>
          <cell r="Z382">
            <v>5000</v>
          </cell>
          <cell r="AA382">
            <v>1500</v>
          </cell>
          <cell r="AD382">
            <v>2300</v>
          </cell>
        </row>
        <row r="383">
          <cell r="A383">
            <v>4.7</v>
          </cell>
          <cell r="B383">
            <v>5000</v>
          </cell>
          <cell r="C383">
            <v>6250</v>
          </cell>
          <cell r="D383">
            <v>9625</v>
          </cell>
          <cell r="H383">
            <v>3300</v>
          </cell>
          <cell r="I383">
            <v>11125</v>
          </cell>
          <cell r="J383">
            <v>2100</v>
          </cell>
          <cell r="K383">
            <v>4100</v>
          </cell>
          <cell r="M383">
            <v>2700</v>
          </cell>
          <cell r="N383">
            <v>6400</v>
          </cell>
          <cell r="O383">
            <v>113675</v>
          </cell>
          <cell r="V383">
            <v>15050</v>
          </cell>
          <cell r="W383">
            <v>4000</v>
          </cell>
          <cell r="X383">
            <v>1200</v>
          </cell>
          <cell r="Y383">
            <v>22925</v>
          </cell>
          <cell r="Z383">
            <v>5000</v>
          </cell>
          <cell r="AA383">
            <v>1500</v>
          </cell>
          <cell r="AD383">
            <v>2300</v>
          </cell>
        </row>
        <row r="384">
          <cell r="A384">
            <v>4.71</v>
          </cell>
          <cell r="B384">
            <v>5000</v>
          </cell>
          <cell r="C384">
            <v>6250</v>
          </cell>
          <cell r="D384">
            <v>9625</v>
          </cell>
          <cell r="H384">
            <v>3300</v>
          </cell>
          <cell r="I384">
            <v>11135</v>
          </cell>
          <cell r="J384">
            <v>2100</v>
          </cell>
          <cell r="K384">
            <v>4100</v>
          </cell>
          <cell r="M384">
            <v>2700</v>
          </cell>
          <cell r="N384">
            <v>6400</v>
          </cell>
          <cell r="O384">
            <v>114000</v>
          </cell>
          <cell r="V384">
            <v>15065</v>
          </cell>
          <cell r="W384">
            <v>4000</v>
          </cell>
          <cell r="X384">
            <v>1200</v>
          </cell>
          <cell r="Y384">
            <v>22945</v>
          </cell>
          <cell r="Z384">
            <v>5000</v>
          </cell>
          <cell r="AA384">
            <v>1500</v>
          </cell>
          <cell r="AD384">
            <v>2300</v>
          </cell>
        </row>
        <row r="385">
          <cell r="A385">
            <v>4.72</v>
          </cell>
          <cell r="B385">
            <v>5000</v>
          </cell>
          <cell r="C385">
            <v>6250</v>
          </cell>
          <cell r="D385">
            <v>9625</v>
          </cell>
          <cell r="H385">
            <v>3300</v>
          </cell>
          <cell r="I385">
            <v>11145</v>
          </cell>
          <cell r="J385">
            <v>2100</v>
          </cell>
          <cell r="K385">
            <v>4100</v>
          </cell>
          <cell r="M385">
            <v>2700</v>
          </cell>
          <cell r="N385">
            <v>6400</v>
          </cell>
          <cell r="O385">
            <v>114325</v>
          </cell>
          <cell r="V385">
            <v>15080</v>
          </cell>
          <cell r="W385">
            <v>4000</v>
          </cell>
          <cell r="X385">
            <v>1200</v>
          </cell>
          <cell r="Y385">
            <v>22965</v>
          </cell>
          <cell r="Z385">
            <v>5000</v>
          </cell>
          <cell r="AA385">
            <v>1500</v>
          </cell>
          <cell r="AD385">
            <v>2300</v>
          </cell>
        </row>
        <row r="386">
          <cell r="A386">
            <v>4.7300000000000004</v>
          </cell>
          <cell r="B386">
            <v>5000</v>
          </cell>
          <cell r="C386">
            <v>6250</v>
          </cell>
          <cell r="D386">
            <v>9625</v>
          </cell>
          <cell r="H386">
            <v>3300</v>
          </cell>
          <cell r="I386">
            <v>11155</v>
          </cell>
          <cell r="J386">
            <v>2100</v>
          </cell>
          <cell r="K386">
            <v>4100</v>
          </cell>
          <cell r="M386">
            <v>2700</v>
          </cell>
          <cell r="N386">
            <v>6400</v>
          </cell>
          <cell r="O386">
            <v>114650</v>
          </cell>
          <cell r="V386">
            <v>15095</v>
          </cell>
          <cell r="W386">
            <v>4000</v>
          </cell>
          <cell r="X386">
            <v>1200</v>
          </cell>
          <cell r="Y386">
            <v>22985</v>
          </cell>
          <cell r="Z386">
            <v>5000</v>
          </cell>
          <cell r="AA386">
            <v>1500</v>
          </cell>
          <cell r="AD386">
            <v>2300</v>
          </cell>
        </row>
        <row r="387">
          <cell r="A387">
            <v>4.74</v>
          </cell>
          <cell r="B387">
            <v>5000</v>
          </cell>
          <cell r="C387">
            <v>6250</v>
          </cell>
          <cell r="D387">
            <v>9625</v>
          </cell>
          <cell r="H387">
            <v>3300</v>
          </cell>
          <cell r="I387">
            <v>11165</v>
          </cell>
          <cell r="J387">
            <v>2100</v>
          </cell>
          <cell r="K387">
            <v>4100</v>
          </cell>
          <cell r="M387">
            <v>2700</v>
          </cell>
          <cell r="N387">
            <v>6400</v>
          </cell>
          <cell r="O387">
            <v>114975</v>
          </cell>
          <cell r="V387">
            <v>15110</v>
          </cell>
          <cell r="W387">
            <v>4000</v>
          </cell>
          <cell r="X387">
            <v>1200</v>
          </cell>
          <cell r="Y387">
            <v>23005</v>
          </cell>
          <cell r="Z387">
            <v>5000</v>
          </cell>
          <cell r="AA387">
            <v>1500</v>
          </cell>
          <cell r="AD387">
            <v>2300</v>
          </cell>
        </row>
        <row r="388">
          <cell r="A388">
            <v>4.75</v>
          </cell>
          <cell r="B388">
            <v>5000</v>
          </cell>
          <cell r="C388">
            <v>6250</v>
          </cell>
          <cell r="D388">
            <v>9625</v>
          </cell>
          <cell r="H388">
            <v>3300</v>
          </cell>
          <cell r="I388">
            <v>11175</v>
          </cell>
          <cell r="J388">
            <v>2100</v>
          </cell>
          <cell r="K388">
            <v>4100</v>
          </cell>
          <cell r="M388">
            <v>2700</v>
          </cell>
          <cell r="N388">
            <v>6400</v>
          </cell>
          <cell r="O388">
            <v>115300</v>
          </cell>
          <cell r="V388">
            <v>15125</v>
          </cell>
          <cell r="W388">
            <v>4000</v>
          </cell>
          <cell r="X388">
            <v>1200</v>
          </cell>
          <cell r="Y388">
            <v>23025</v>
          </cell>
          <cell r="Z388">
            <v>5000</v>
          </cell>
          <cell r="AA388">
            <v>1500</v>
          </cell>
          <cell r="AD388">
            <v>2300</v>
          </cell>
        </row>
        <row r="389">
          <cell r="A389">
            <v>4.76</v>
          </cell>
          <cell r="B389">
            <v>5000</v>
          </cell>
          <cell r="C389">
            <v>6250</v>
          </cell>
          <cell r="D389">
            <v>9625</v>
          </cell>
          <cell r="H389">
            <v>3300</v>
          </cell>
          <cell r="I389">
            <v>11185</v>
          </cell>
          <cell r="J389">
            <v>2100</v>
          </cell>
          <cell r="K389">
            <v>4100</v>
          </cell>
          <cell r="M389">
            <v>2700</v>
          </cell>
          <cell r="N389">
            <v>6400</v>
          </cell>
          <cell r="O389">
            <v>115625</v>
          </cell>
          <cell r="V389">
            <v>15140</v>
          </cell>
          <cell r="W389">
            <v>4000</v>
          </cell>
          <cell r="X389">
            <v>1200</v>
          </cell>
          <cell r="Y389">
            <v>23045</v>
          </cell>
          <cell r="Z389">
            <v>5000</v>
          </cell>
          <cell r="AA389">
            <v>1500</v>
          </cell>
          <cell r="AD389">
            <v>2300</v>
          </cell>
        </row>
        <row r="390">
          <cell r="A390">
            <v>4.7699999999999996</v>
          </cell>
          <cell r="B390">
            <v>5000</v>
          </cell>
          <cell r="C390">
            <v>6250</v>
          </cell>
          <cell r="D390">
            <v>9625</v>
          </cell>
          <cell r="H390">
            <v>3300</v>
          </cell>
          <cell r="I390">
            <v>11195</v>
          </cell>
          <cell r="J390">
            <v>2100</v>
          </cell>
          <cell r="K390">
            <v>4100</v>
          </cell>
          <cell r="M390">
            <v>2700</v>
          </cell>
          <cell r="N390">
            <v>6400</v>
          </cell>
          <cell r="O390">
            <v>115950</v>
          </cell>
          <cell r="V390">
            <v>15155</v>
          </cell>
          <cell r="W390">
            <v>4000</v>
          </cell>
          <cell r="X390">
            <v>1200</v>
          </cell>
          <cell r="Y390">
            <v>23065</v>
          </cell>
          <cell r="Z390">
            <v>5000</v>
          </cell>
          <cell r="AA390">
            <v>1500</v>
          </cell>
          <cell r="AD390">
            <v>2300</v>
          </cell>
        </row>
        <row r="391">
          <cell r="A391">
            <v>4.78</v>
          </cell>
          <cell r="B391">
            <v>5000</v>
          </cell>
          <cell r="C391">
            <v>6250</v>
          </cell>
          <cell r="D391">
            <v>9625</v>
          </cell>
          <cell r="H391">
            <v>3300</v>
          </cell>
          <cell r="I391">
            <v>11205</v>
          </cell>
          <cell r="J391">
            <v>2100</v>
          </cell>
          <cell r="K391">
            <v>4100</v>
          </cell>
          <cell r="M391">
            <v>2700</v>
          </cell>
          <cell r="N391">
            <v>6400</v>
          </cell>
          <cell r="O391">
            <v>116275</v>
          </cell>
          <cell r="V391">
            <v>15170</v>
          </cell>
          <cell r="W391">
            <v>4000</v>
          </cell>
          <cell r="X391">
            <v>1200</v>
          </cell>
          <cell r="Y391">
            <v>23085</v>
          </cell>
          <cell r="Z391">
            <v>5000</v>
          </cell>
          <cell r="AA391">
            <v>1500</v>
          </cell>
          <cell r="AD391">
            <v>2300</v>
          </cell>
        </row>
        <row r="392">
          <cell r="A392">
            <v>4.79</v>
          </cell>
          <cell r="B392">
            <v>5000</v>
          </cell>
          <cell r="C392">
            <v>6250</v>
          </cell>
          <cell r="D392">
            <v>9625</v>
          </cell>
          <cell r="H392">
            <v>3300</v>
          </cell>
          <cell r="I392">
            <v>11215</v>
          </cell>
          <cell r="J392">
            <v>2100</v>
          </cell>
          <cell r="K392">
            <v>4100</v>
          </cell>
          <cell r="M392">
            <v>2700</v>
          </cell>
          <cell r="N392">
            <v>6400</v>
          </cell>
          <cell r="O392">
            <v>116600</v>
          </cell>
          <cell r="V392">
            <v>15185</v>
          </cell>
          <cell r="W392">
            <v>4000</v>
          </cell>
          <cell r="X392">
            <v>1200</v>
          </cell>
          <cell r="Y392">
            <v>23105</v>
          </cell>
          <cell r="Z392">
            <v>5000</v>
          </cell>
          <cell r="AA392">
            <v>1500</v>
          </cell>
          <cell r="AD392">
            <v>2300</v>
          </cell>
        </row>
        <row r="393">
          <cell r="A393">
            <v>4.8</v>
          </cell>
          <cell r="B393">
            <v>5000</v>
          </cell>
          <cell r="C393">
            <v>6250</v>
          </cell>
          <cell r="D393">
            <v>9625</v>
          </cell>
          <cell r="H393">
            <v>3300</v>
          </cell>
          <cell r="I393">
            <v>11225</v>
          </cell>
          <cell r="J393">
            <v>2100</v>
          </cell>
          <cell r="K393">
            <v>4100</v>
          </cell>
          <cell r="M393">
            <v>2700</v>
          </cell>
          <cell r="N393">
            <v>6400</v>
          </cell>
          <cell r="O393">
            <v>116925</v>
          </cell>
          <cell r="V393">
            <v>15200</v>
          </cell>
          <cell r="W393">
            <v>4000</v>
          </cell>
          <cell r="X393">
            <v>1200</v>
          </cell>
          <cell r="Y393">
            <v>23125</v>
          </cell>
          <cell r="Z393">
            <v>5000</v>
          </cell>
          <cell r="AA393">
            <v>1500</v>
          </cell>
          <cell r="AD393">
            <v>2300</v>
          </cell>
        </row>
        <row r="394">
          <cell r="A394">
            <v>4.8099999999999996</v>
          </cell>
          <cell r="B394">
            <v>5000</v>
          </cell>
          <cell r="C394">
            <v>6250</v>
          </cell>
          <cell r="D394">
            <v>9625</v>
          </cell>
          <cell r="H394">
            <v>3300</v>
          </cell>
          <cell r="I394">
            <v>11235</v>
          </cell>
          <cell r="J394">
            <v>2100</v>
          </cell>
          <cell r="K394">
            <v>4100</v>
          </cell>
          <cell r="M394">
            <v>2700</v>
          </cell>
          <cell r="N394">
            <v>6400</v>
          </cell>
          <cell r="O394">
            <v>117250</v>
          </cell>
          <cell r="V394">
            <v>15215</v>
          </cell>
          <cell r="W394">
            <v>4000</v>
          </cell>
          <cell r="X394">
            <v>1200</v>
          </cell>
          <cell r="Y394">
            <v>23145</v>
          </cell>
          <cell r="Z394">
            <v>5000</v>
          </cell>
          <cell r="AA394">
            <v>1500</v>
          </cell>
          <cell r="AD394">
            <v>2300</v>
          </cell>
        </row>
        <row r="395">
          <cell r="A395">
            <v>4.82</v>
          </cell>
          <cell r="B395">
            <v>5000</v>
          </cell>
          <cell r="C395">
            <v>6250</v>
          </cell>
          <cell r="D395">
            <v>9625</v>
          </cell>
          <cell r="H395">
            <v>3300</v>
          </cell>
          <cell r="I395">
            <v>11245</v>
          </cell>
          <cell r="J395">
            <v>2100</v>
          </cell>
          <cell r="K395">
            <v>4100</v>
          </cell>
          <cell r="M395">
            <v>2700</v>
          </cell>
          <cell r="N395">
            <v>6400</v>
          </cell>
          <cell r="O395">
            <v>117575</v>
          </cell>
          <cell r="V395">
            <v>15230</v>
          </cell>
          <cell r="W395">
            <v>4000</v>
          </cell>
          <cell r="X395">
            <v>1200</v>
          </cell>
          <cell r="Y395">
            <v>23165</v>
          </cell>
          <cell r="Z395">
            <v>5000</v>
          </cell>
          <cell r="AA395">
            <v>1500</v>
          </cell>
          <cell r="AD395">
            <v>2300</v>
          </cell>
        </row>
        <row r="396">
          <cell r="A396">
            <v>4.83</v>
          </cell>
          <cell r="B396">
            <v>5000</v>
          </cell>
          <cell r="C396">
            <v>6250</v>
          </cell>
          <cell r="D396">
            <v>9625</v>
          </cell>
          <cell r="H396">
            <v>3300</v>
          </cell>
          <cell r="I396">
            <v>11255</v>
          </cell>
          <cell r="J396">
            <v>2100</v>
          </cell>
          <cell r="K396">
            <v>4100</v>
          </cell>
          <cell r="M396">
            <v>2700</v>
          </cell>
          <cell r="N396">
            <v>6400</v>
          </cell>
          <cell r="O396">
            <v>117900</v>
          </cell>
          <cell r="V396">
            <v>15245</v>
          </cell>
          <cell r="W396">
            <v>4000</v>
          </cell>
          <cell r="X396">
            <v>1200</v>
          </cell>
          <cell r="Y396">
            <v>23185</v>
          </cell>
          <cell r="Z396">
            <v>5000</v>
          </cell>
          <cell r="AA396">
            <v>1500</v>
          </cell>
          <cell r="AD396">
            <v>2300</v>
          </cell>
        </row>
        <row r="397">
          <cell r="A397">
            <v>4.84</v>
          </cell>
          <cell r="B397">
            <v>5000</v>
          </cell>
          <cell r="C397">
            <v>6250</v>
          </cell>
          <cell r="D397">
            <v>9625</v>
          </cell>
          <cell r="H397">
            <v>3300</v>
          </cell>
          <cell r="I397">
            <v>11265</v>
          </cell>
          <cell r="J397">
            <v>2100</v>
          </cell>
          <cell r="K397">
            <v>4100</v>
          </cell>
          <cell r="M397">
            <v>2700</v>
          </cell>
          <cell r="N397">
            <v>6400</v>
          </cell>
          <cell r="O397">
            <v>118225</v>
          </cell>
          <cell r="V397">
            <v>15260</v>
          </cell>
          <cell r="W397">
            <v>4000</v>
          </cell>
          <cell r="X397">
            <v>1200</v>
          </cell>
          <cell r="Y397">
            <v>23205</v>
          </cell>
          <cell r="Z397">
            <v>5000</v>
          </cell>
          <cell r="AA397">
            <v>1500</v>
          </cell>
          <cell r="AD397">
            <v>2300</v>
          </cell>
        </row>
        <row r="398">
          <cell r="A398">
            <v>4.8499999999999996</v>
          </cell>
          <cell r="B398">
            <v>5000</v>
          </cell>
          <cell r="C398">
            <v>6250</v>
          </cell>
          <cell r="D398">
            <v>9625</v>
          </cell>
          <cell r="H398">
            <v>3300</v>
          </cell>
          <cell r="I398">
            <v>11275</v>
          </cell>
          <cell r="J398">
            <v>2100</v>
          </cell>
          <cell r="K398">
            <v>4100</v>
          </cell>
          <cell r="M398">
            <v>2700</v>
          </cell>
          <cell r="N398">
            <v>6400</v>
          </cell>
          <cell r="O398">
            <v>118550</v>
          </cell>
          <cell r="V398">
            <v>15275</v>
          </cell>
          <cell r="W398">
            <v>4000</v>
          </cell>
          <cell r="X398">
            <v>1200</v>
          </cell>
          <cell r="Y398">
            <v>23225</v>
          </cell>
          <cell r="Z398">
            <v>5000</v>
          </cell>
          <cell r="AA398">
            <v>1500</v>
          </cell>
          <cell r="AD398">
            <v>2300</v>
          </cell>
        </row>
        <row r="399">
          <cell r="A399">
            <v>4.8600000000000003</v>
          </cell>
          <cell r="B399">
            <v>5000</v>
          </cell>
          <cell r="C399">
            <v>6250</v>
          </cell>
          <cell r="D399">
            <v>9625</v>
          </cell>
          <cell r="H399">
            <v>3300</v>
          </cell>
          <cell r="I399">
            <v>11285</v>
          </cell>
          <cell r="J399">
            <v>2100</v>
          </cell>
          <cell r="K399">
            <v>4100</v>
          </cell>
          <cell r="M399">
            <v>2700</v>
          </cell>
          <cell r="N399">
            <v>6400</v>
          </cell>
          <cell r="O399">
            <v>118875</v>
          </cell>
          <cell r="V399">
            <v>15290</v>
          </cell>
          <cell r="W399">
            <v>4000</v>
          </cell>
          <cell r="X399">
            <v>1200</v>
          </cell>
          <cell r="Y399">
            <v>23245</v>
          </cell>
          <cell r="Z399">
            <v>5000</v>
          </cell>
          <cell r="AA399">
            <v>1500</v>
          </cell>
          <cell r="AD399">
            <v>2300</v>
          </cell>
        </row>
        <row r="400">
          <cell r="A400">
            <v>4.87</v>
          </cell>
          <cell r="B400">
            <v>5000</v>
          </cell>
          <cell r="C400">
            <v>6250</v>
          </cell>
          <cell r="D400">
            <v>9625</v>
          </cell>
          <cell r="H400">
            <v>3300</v>
          </cell>
          <cell r="I400">
            <v>11295</v>
          </cell>
          <cell r="J400">
            <v>2100</v>
          </cell>
          <cell r="K400">
            <v>4100</v>
          </cell>
          <cell r="M400">
            <v>2700</v>
          </cell>
          <cell r="N400">
            <v>6400</v>
          </cell>
          <cell r="O400">
            <v>119200</v>
          </cell>
          <cell r="V400">
            <v>15305</v>
          </cell>
          <cell r="W400">
            <v>4000</v>
          </cell>
          <cell r="X400">
            <v>1200</v>
          </cell>
          <cell r="Y400">
            <v>23265</v>
          </cell>
          <cell r="Z400">
            <v>5000</v>
          </cell>
          <cell r="AA400">
            <v>1500</v>
          </cell>
          <cell r="AD400">
            <v>2300</v>
          </cell>
        </row>
        <row r="401">
          <cell r="A401">
            <v>4.88</v>
          </cell>
          <cell r="B401">
            <v>5000</v>
          </cell>
          <cell r="C401">
            <v>6250</v>
          </cell>
          <cell r="D401">
            <v>9625</v>
          </cell>
          <cell r="H401">
            <v>3300</v>
          </cell>
          <cell r="I401">
            <v>11305</v>
          </cell>
          <cell r="J401">
            <v>2100</v>
          </cell>
          <cell r="K401">
            <v>4100</v>
          </cell>
          <cell r="M401">
            <v>2700</v>
          </cell>
          <cell r="N401">
            <v>6400</v>
          </cell>
          <cell r="O401">
            <v>119525</v>
          </cell>
          <cell r="V401">
            <v>15320</v>
          </cell>
          <cell r="W401">
            <v>4000</v>
          </cell>
          <cell r="X401">
            <v>1200</v>
          </cell>
          <cell r="Y401">
            <v>23285</v>
          </cell>
          <cell r="Z401">
            <v>5000</v>
          </cell>
          <cell r="AA401">
            <v>1500</v>
          </cell>
          <cell r="AD401">
            <v>2300</v>
          </cell>
        </row>
        <row r="402">
          <cell r="A402">
            <v>4.8899999999999997</v>
          </cell>
          <cell r="B402">
            <v>5000</v>
          </cell>
          <cell r="C402">
            <v>6250</v>
          </cell>
          <cell r="D402">
            <v>9625</v>
          </cell>
          <cell r="H402">
            <v>3300</v>
          </cell>
          <cell r="I402">
            <v>11315</v>
          </cell>
          <cell r="J402">
            <v>2100</v>
          </cell>
          <cell r="K402">
            <v>4100</v>
          </cell>
          <cell r="M402">
            <v>2700</v>
          </cell>
          <cell r="N402">
            <v>6400</v>
          </cell>
          <cell r="O402">
            <v>119850</v>
          </cell>
          <cell r="V402">
            <v>15335</v>
          </cell>
          <cell r="W402">
            <v>4000</v>
          </cell>
          <cell r="X402">
            <v>1200</v>
          </cell>
          <cell r="Y402">
            <v>23305</v>
          </cell>
          <cell r="Z402">
            <v>5000</v>
          </cell>
          <cell r="AA402">
            <v>1500</v>
          </cell>
          <cell r="AD402">
            <v>2300</v>
          </cell>
        </row>
        <row r="403">
          <cell r="A403">
            <v>4.9000000000000004</v>
          </cell>
          <cell r="B403">
            <v>5000</v>
          </cell>
          <cell r="C403">
            <v>6250</v>
          </cell>
          <cell r="D403">
            <v>9625</v>
          </cell>
          <cell r="H403">
            <v>3300</v>
          </cell>
          <cell r="I403">
            <v>11325</v>
          </cell>
          <cell r="J403">
            <v>2100</v>
          </cell>
          <cell r="K403">
            <v>4100</v>
          </cell>
          <cell r="M403">
            <v>2700</v>
          </cell>
          <cell r="N403">
            <v>6400</v>
          </cell>
          <cell r="O403">
            <v>120175</v>
          </cell>
          <cell r="V403">
            <v>15350</v>
          </cell>
          <cell r="W403">
            <v>4000</v>
          </cell>
          <cell r="X403">
            <v>1200</v>
          </cell>
          <cell r="Y403">
            <v>23325</v>
          </cell>
          <cell r="Z403">
            <v>5000</v>
          </cell>
          <cell r="AA403">
            <v>1500</v>
          </cell>
          <cell r="AD403">
            <v>2300</v>
          </cell>
        </row>
        <row r="404">
          <cell r="A404">
            <v>4.91</v>
          </cell>
          <cell r="B404">
            <v>5000</v>
          </cell>
          <cell r="C404">
            <v>6250</v>
          </cell>
          <cell r="D404">
            <v>9625</v>
          </cell>
          <cell r="H404">
            <v>3300</v>
          </cell>
          <cell r="I404">
            <v>11335</v>
          </cell>
          <cell r="J404">
            <v>2100</v>
          </cell>
          <cell r="K404">
            <v>4100</v>
          </cell>
          <cell r="M404">
            <v>2700</v>
          </cell>
          <cell r="N404">
            <v>6400</v>
          </cell>
          <cell r="O404">
            <v>120500</v>
          </cell>
          <cell r="V404">
            <v>15365</v>
          </cell>
          <cell r="W404">
            <v>4000</v>
          </cell>
          <cell r="X404">
            <v>1200</v>
          </cell>
          <cell r="Y404">
            <v>23345</v>
          </cell>
          <cell r="Z404">
            <v>5000</v>
          </cell>
          <cell r="AA404">
            <v>1500</v>
          </cell>
          <cell r="AD404">
            <v>2300</v>
          </cell>
        </row>
        <row r="405">
          <cell r="A405">
            <v>4.92</v>
          </cell>
          <cell r="B405">
            <v>5000</v>
          </cell>
          <cell r="C405">
            <v>6250</v>
          </cell>
          <cell r="D405">
            <v>9625</v>
          </cell>
          <cell r="H405">
            <v>3300</v>
          </cell>
          <cell r="I405">
            <v>11345</v>
          </cell>
          <cell r="J405">
            <v>2100</v>
          </cell>
          <cell r="K405">
            <v>4100</v>
          </cell>
          <cell r="M405">
            <v>2700</v>
          </cell>
          <cell r="N405">
            <v>6400</v>
          </cell>
          <cell r="O405">
            <v>120825</v>
          </cell>
          <cell r="V405">
            <v>15380</v>
          </cell>
          <cell r="W405">
            <v>4000</v>
          </cell>
          <cell r="X405">
            <v>1200</v>
          </cell>
          <cell r="Y405">
            <v>23365</v>
          </cell>
          <cell r="Z405">
            <v>5000</v>
          </cell>
          <cell r="AA405">
            <v>1500</v>
          </cell>
          <cell r="AD405">
            <v>2300</v>
          </cell>
        </row>
        <row r="406">
          <cell r="A406">
            <v>4.93</v>
          </cell>
          <cell r="B406">
            <v>5000</v>
          </cell>
          <cell r="C406">
            <v>6250</v>
          </cell>
          <cell r="D406">
            <v>9625</v>
          </cell>
          <cell r="H406">
            <v>3300</v>
          </cell>
          <cell r="I406">
            <v>11355</v>
          </cell>
          <cell r="J406">
            <v>2100</v>
          </cell>
          <cell r="K406">
            <v>4100</v>
          </cell>
          <cell r="M406">
            <v>2700</v>
          </cell>
          <cell r="N406">
            <v>6400</v>
          </cell>
          <cell r="O406">
            <v>121150</v>
          </cell>
          <cell r="V406">
            <v>15395</v>
          </cell>
          <cell r="W406">
            <v>4000</v>
          </cell>
          <cell r="X406">
            <v>1200</v>
          </cell>
          <cell r="Y406">
            <v>23385</v>
          </cell>
          <cell r="Z406">
            <v>5000</v>
          </cell>
          <cell r="AA406">
            <v>1500</v>
          </cell>
          <cell r="AD406">
            <v>2300</v>
          </cell>
        </row>
        <row r="407">
          <cell r="A407">
            <v>4.9400000000000004</v>
          </cell>
          <cell r="B407">
            <v>5000</v>
          </cell>
          <cell r="C407">
            <v>6250</v>
          </cell>
          <cell r="D407">
            <v>9625</v>
          </cell>
          <cell r="H407">
            <v>3300</v>
          </cell>
          <cell r="I407">
            <v>11365</v>
          </cell>
          <cell r="J407">
            <v>2100</v>
          </cell>
          <cell r="K407">
            <v>4100</v>
          </cell>
          <cell r="M407">
            <v>2700</v>
          </cell>
          <cell r="N407">
            <v>6400</v>
          </cell>
          <cell r="O407">
            <v>121475</v>
          </cell>
          <cell r="V407">
            <v>15410</v>
          </cell>
          <cell r="W407">
            <v>4000</v>
          </cell>
          <cell r="X407">
            <v>1200</v>
          </cell>
          <cell r="Y407">
            <v>23405</v>
          </cell>
          <cell r="Z407">
            <v>5000</v>
          </cell>
          <cell r="AA407">
            <v>1500</v>
          </cell>
          <cell r="AD407">
            <v>2300</v>
          </cell>
        </row>
        <row r="408">
          <cell r="A408">
            <v>4.95</v>
          </cell>
          <cell r="B408">
            <v>5000</v>
          </cell>
          <cell r="C408">
            <v>6250</v>
          </cell>
          <cell r="D408">
            <v>9625</v>
          </cell>
          <cell r="H408">
            <v>3300</v>
          </cell>
          <cell r="I408">
            <v>11375</v>
          </cell>
          <cell r="J408">
            <v>2100</v>
          </cell>
          <cell r="K408">
            <v>4100</v>
          </cell>
          <cell r="M408">
            <v>2700</v>
          </cell>
          <cell r="N408">
            <v>6400</v>
          </cell>
          <cell r="O408">
            <v>121800</v>
          </cell>
          <cell r="V408">
            <v>15425</v>
          </cell>
          <cell r="W408">
            <v>4000</v>
          </cell>
          <cell r="X408">
            <v>1200</v>
          </cell>
          <cell r="Y408">
            <v>23425</v>
          </cell>
          <cell r="Z408">
            <v>5000</v>
          </cell>
          <cell r="AA408">
            <v>1500</v>
          </cell>
          <cell r="AD408">
            <v>2300</v>
          </cell>
        </row>
        <row r="409">
          <cell r="A409">
            <v>4.96</v>
          </cell>
          <cell r="B409">
            <v>5000</v>
          </cell>
          <cell r="C409">
            <v>6250</v>
          </cell>
          <cell r="D409">
            <v>9625</v>
          </cell>
          <cell r="H409">
            <v>3300</v>
          </cell>
          <cell r="I409">
            <v>11385</v>
          </cell>
          <cell r="J409">
            <v>2100</v>
          </cell>
          <cell r="K409">
            <v>4100</v>
          </cell>
          <cell r="M409">
            <v>2700</v>
          </cell>
          <cell r="N409">
            <v>6400</v>
          </cell>
          <cell r="O409">
            <v>122125</v>
          </cell>
          <cell r="V409">
            <v>15440</v>
          </cell>
          <cell r="W409">
            <v>4000</v>
          </cell>
          <cell r="X409">
            <v>1200</v>
          </cell>
          <cell r="Y409">
            <v>23445</v>
          </cell>
          <cell r="Z409">
            <v>5000</v>
          </cell>
          <cell r="AA409">
            <v>1500</v>
          </cell>
          <cell r="AD409">
            <v>2300</v>
          </cell>
        </row>
        <row r="410">
          <cell r="A410">
            <v>4.97</v>
          </cell>
          <cell r="B410">
            <v>5000</v>
          </cell>
          <cell r="C410">
            <v>6250</v>
          </cell>
          <cell r="D410">
            <v>9625</v>
          </cell>
          <cell r="H410">
            <v>3300</v>
          </cell>
          <cell r="I410">
            <v>11395</v>
          </cell>
          <cell r="J410">
            <v>2100</v>
          </cell>
          <cell r="K410">
            <v>4100</v>
          </cell>
          <cell r="M410">
            <v>2700</v>
          </cell>
          <cell r="N410">
            <v>6400</v>
          </cell>
          <cell r="O410">
            <v>122450</v>
          </cell>
          <cell r="V410">
            <v>15455</v>
          </cell>
          <cell r="W410">
            <v>4000</v>
          </cell>
          <cell r="X410">
            <v>1200</v>
          </cell>
          <cell r="Y410">
            <v>23465</v>
          </cell>
          <cell r="Z410">
            <v>5000</v>
          </cell>
          <cell r="AA410">
            <v>1500</v>
          </cell>
          <cell r="AD410">
            <v>2300</v>
          </cell>
        </row>
        <row r="411">
          <cell r="A411">
            <v>4.9800000000000004</v>
          </cell>
          <cell r="B411">
            <v>5000</v>
          </cell>
          <cell r="C411">
            <v>6250</v>
          </cell>
          <cell r="D411">
            <v>9625</v>
          </cell>
          <cell r="H411">
            <v>3300</v>
          </cell>
          <cell r="I411">
            <v>11405</v>
          </cell>
          <cell r="J411">
            <v>2100</v>
          </cell>
          <cell r="K411">
            <v>4100</v>
          </cell>
          <cell r="M411">
            <v>2700</v>
          </cell>
          <cell r="N411">
            <v>6400</v>
          </cell>
          <cell r="O411">
            <v>122775</v>
          </cell>
          <cell r="V411">
            <v>15470</v>
          </cell>
          <cell r="W411">
            <v>4000</v>
          </cell>
          <cell r="X411">
            <v>1200</v>
          </cell>
          <cell r="Y411">
            <v>23485</v>
          </cell>
          <cell r="Z411">
            <v>5000</v>
          </cell>
          <cell r="AA411">
            <v>1500</v>
          </cell>
          <cell r="AD411">
            <v>2300</v>
          </cell>
        </row>
        <row r="412">
          <cell r="A412">
            <v>4.99</v>
          </cell>
          <cell r="B412">
            <v>5000</v>
          </cell>
          <cell r="C412">
            <v>6250</v>
          </cell>
          <cell r="D412">
            <v>9625</v>
          </cell>
          <cell r="H412">
            <v>3300</v>
          </cell>
          <cell r="I412">
            <v>11415</v>
          </cell>
          <cell r="J412">
            <v>2100</v>
          </cell>
          <cell r="K412">
            <v>4100</v>
          </cell>
          <cell r="M412">
            <v>2700</v>
          </cell>
          <cell r="N412">
            <v>6400</v>
          </cell>
          <cell r="O412">
            <v>123100</v>
          </cell>
          <cell r="V412">
            <v>15485</v>
          </cell>
          <cell r="W412">
            <v>4000</v>
          </cell>
          <cell r="X412">
            <v>1200</v>
          </cell>
          <cell r="Y412">
            <v>23505</v>
          </cell>
          <cell r="Z412">
            <v>5000</v>
          </cell>
          <cell r="AA412">
            <v>1500</v>
          </cell>
          <cell r="AD412">
            <v>2300</v>
          </cell>
        </row>
        <row r="413">
          <cell r="A413">
            <v>5</v>
          </cell>
          <cell r="B413">
            <v>5000</v>
          </cell>
          <cell r="C413">
            <v>6250</v>
          </cell>
          <cell r="D413">
            <v>9625</v>
          </cell>
          <cell r="H413">
            <v>3300</v>
          </cell>
          <cell r="I413">
            <v>11425</v>
          </cell>
          <cell r="J413">
            <v>2100</v>
          </cell>
          <cell r="K413">
            <v>4100</v>
          </cell>
          <cell r="M413">
            <v>2700</v>
          </cell>
          <cell r="N413">
            <v>6400</v>
          </cell>
          <cell r="O413">
            <v>123425</v>
          </cell>
          <cell r="V413">
            <v>15500</v>
          </cell>
          <cell r="W413">
            <v>4000</v>
          </cell>
          <cell r="X413">
            <v>1200</v>
          </cell>
          <cell r="Y413">
            <v>23525</v>
          </cell>
          <cell r="Z413">
            <v>5000</v>
          </cell>
          <cell r="AA413">
            <v>1500</v>
          </cell>
          <cell r="AD413">
            <v>2300</v>
          </cell>
        </row>
        <row r="414">
          <cell r="A414">
            <v>5.01</v>
          </cell>
          <cell r="B414">
            <v>5000</v>
          </cell>
          <cell r="C414">
            <v>6250</v>
          </cell>
          <cell r="D414">
            <v>9625</v>
          </cell>
          <cell r="H414">
            <v>3300</v>
          </cell>
          <cell r="I414">
            <v>11435</v>
          </cell>
          <cell r="J414">
            <v>2100</v>
          </cell>
          <cell r="K414">
            <v>4100</v>
          </cell>
          <cell r="M414">
            <v>2700</v>
          </cell>
          <cell r="N414">
            <v>6400</v>
          </cell>
          <cell r="O414">
            <v>123750</v>
          </cell>
          <cell r="V414">
            <v>15515</v>
          </cell>
          <cell r="W414">
            <v>4000</v>
          </cell>
          <cell r="X414">
            <v>1200</v>
          </cell>
          <cell r="Y414">
            <v>23545</v>
          </cell>
          <cell r="Z414">
            <v>5000</v>
          </cell>
          <cell r="AA414">
            <v>1500</v>
          </cell>
          <cell r="AD414">
            <v>2300</v>
          </cell>
        </row>
        <row r="415">
          <cell r="A415">
            <v>5.0199999999999996</v>
          </cell>
          <cell r="B415">
            <v>5000</v>
          </cell>
          <cell r="C415">
            <v>6250</v>
          </cell>
          <cell r="D415">
            <v>9625</v>
          </cell>
          <cell r="H415">
            <v>3300</v>
          </cell>
          <cell r="I415">
            <v>11445</v>
          </cell>
          <cell r="J415">
            <v>2100</v>
          </cell>
          <cell r="K415">
            <v>4100</v>
          </cell>
          <cell r="M415">
            <v>2700</v>
          </cell>
          <cell r="N415">
            <v>6400</v>
          </cell>
          <cell r="O415">
            <v>124075</v>
          </cell>
          <cell r="V415">
            <v>15530</v>
          </cell>
          <cell r="W415">
            <v>4000</v>
          </cell>
          <cell r="X415">
            <v>1200</v>
          </cell>
          <cell r="Y415">
            <v>23565</v>
          </cell>
          <cell r="Z415">
            <v>5000</v>
          </cell>
          <cell r="AA415">
            <v>1500</v>
          </cell>
          <cell r="AD415">
            <v>2300</v>
          </cell>
        </row>
        <row r="416">
          <cell r="A416">
            <v>5.03</v>
          </cell>
          <cell r="B416">
            <v>5000</v>
          </cell>
          <cell r="C416">
            <v>6250</v>
          </cell>
          <cell r="D416">
            <v>9625</v>
          </cell>
          <cell r="H416">
            <v>3300</v>
          </cell>
          <cell r="I416">
            <v>11455</v>
          </cell>
          <cell r="J416">
            <v>2100</v>
          </cell>
          <cell r="K416">
            <v>4100</v>
          </cell>
          <cell r="M416">
            <v>2700</v>
          </cell>
          <cell r="N416">
            <v>6400</v>
          </cell>
          <cell r="O416">
            <v>124400</v>
          </cell>
          <cell r="V416">
            <v>15545</v>
          </cell>
          <cell r="W416">
            <v>4000</v>
          </cell>
          <cell r="X416">
            <v>1200</v>
          </cell>
          <cell r="Y416">
            <v>23585</v>
          </cell>
          <cell r="Z416">
            <v>5000</v>
          </cell>
          <cell r="AA416">
            <v>1500</v>
          </cell>
          <cell r="AD416">
            <v>2300</v>
          </cell>
        </row>
        <row r="417">
          <cell r="A417">
            <v>5.04</v>
          </cell>
          <cell r="B417">
            <v>5000</v>
          </cell>
          <cell r="C417">
            <v>6250</v>
          </cell>
          <cell r="D417">
            <v>9625</v>
          </cell>
          <cell r="H417">
            <v>3300</v>
          </cell>
          <cell r="I417">
            <v>11465</v>
          </cell>
          <cell r="J417">
            <v>2100</v>
          </cell>
          <cell r="K417">
            <v>4100</v>
          </cell>
          <cell r="M417">
            <v>2700</v>
          </cell>
          <cell r="N417">
            <v>6400</v>
          </cell>
          <cell r="O417">
            <v>124725</v>
          </cell>
          <cell r="V417">
            <v>15560</v>
          </cell>
          <cell r="W417">
            <v>4000</v>
          </cell>
          <cell r="X417">
            <v>1200</v>
          </cell>
          <cell r="Y417">
            <v>23605</v>
          </cell>
          <cell r="Z417">
            <v>5000</v>
          </cell>
          <cell r="AA417">
            <v>1500</v>
          </cell>
          <cell r="AD417">
            <v>2300</v>
          </cell>
        </row>
        <row r="418">
          <cell r="A418">
            <v>5.05</v>
          </cell>
          <cell r="B418">
            <v>5000</v>
          </cell>
          <cell r="C418">
            <v>6250</v>
          </cell>
          <cell r="D418">
            <v>9625</v>
          </cell>
          <cell r="H418">
            <v>3300</v>
          </cell>
          <cell r="I418">
            <v>11475</v>
          </cell>
          <cell r="J418">
            <v>2100</v>
          </cell>
          <cell r="K418">
            <v>4100</v>
          </cell>
          <cell r="M418">
            <v>2700</v>
          </cell>
          <cell r="N418">
            <v>6400</v>
          </cell>
          <cell r="O418">
            <v>125050</v>
          </cell>
          <cell r="V418">
            <v>15575</v>
          </cell>
          <cell r="W418">
            <v>4000</v>
          </cell>
          <cell r="X418">
            <v>1200</v>
          </cell>
          <cell r="Y418">
            <v>23625</v>
          </cell>
          <cell r="Z418">
            <v>5000</v>
          </cell>
          <cell r="AA418">
            <v>1500</v>
          </cell>
          <cell r="AD418">
            <v>2300</v>
          </cell>
        </row>
        <row r="419">
          <cell r="A419">
            <v>5.0599999999999996</v>
          </cell>
          <cell r="B419">
            <v>5000</v>
          </cell>
          <cell r="C419">
            <v>6250</v>
          </cell>
          <cell r="D419">
            <v>9625</v>
          </cell>
          <cell r="H419">
            <v>3300</v>
          </cell>
          <cell r="I419">
            <v>11485</v>
          </cell>
          <cell r="J419">
            <v>2100</v>
          </cell>
          <cell r="K419">
            <v>4100</v>
          </cell>
          <cell r="M419">
            <v>2700</v>
          </cell>
          <cell r="N419">
            <v>6400</v>
          </cell>
          <cell r="O419">
            <v>125375</v>
          </cell>
          <cell r="V419">
            <v>15590</v>
          </cell>
          <cell r="W419">
            <v>4000</v>
          </cell>
          <cell r="X419">
            <v>1200</v>
          </cell>
          <cell r="Y419">
            <v>23645</v>
          </cell>
          <cell r="Z419">
            <v>5000</v>
          </cell>
          <cell r="AA419">
            <v>1500</v>
          </cell>
          <cell r="AD419">
            <v>2300</v>
          </cell>
        </row>
        <row r="420">
          <cell r="A420">
            <v>5.07</v>
          </cell>
          <cell r="B420">
            <v>5000</v>
          </cell>
          <cell r="C420">
            <v>6250</v>
          </cell>
          <cell r="D420">
            <v>9625</v>
          </cell>
          <cell r="H420">
            <v>3300</v>
          </cell>
          <cell r="I420">
            <v>11495</v>
          </cell>
          <cell r="J420">
            <v>2100</v>
          </cell>
          <cell r="K420">
            <v>4100</v>
          </cell>
          <cell r="M420">
            <v>2700</v>
          </cell>
          <cell r="N420">
            <v>6400</v>
          </cell>
          <cell r="O420">
            <v>125700</v>
          </cell>
          <cell r="V420">
            <v>15605</v>
          </cell>
          <cell r="W420">
            <v>4000</v>
          </cell>
          <cell r="X420">
            <v>1200</v>
          </cell>
          <cell r="Y420">
            <v>23665</v>
          </cell>
          <cell r="Z420">
            <v>5000</v>
          </cell>
          <cell r="AA420">
            <v>1500</v>
          </cell>
          <cell r="AD420">
            <v>2300</v>
          </cell>
        </row>
        <row r="421">
          <cell r="A421">
            <v>5.08</v>
          </cell>
          <cell r="B421">
            <v>5000</v>
          </cell>
          <cell r="C421">
            <v>6250</v>
          </cell>
          <cell r="D421">
            <v>9625</v>
          </cell>
          <cell r="H421">
            <v>3300</v>
          </cell>
          <cell r="I421">
            <v>11505</v>
          </cell>
          <cell r="J421">
            <v>2100</v>
          </cell>
          <cell r="K421">
            <v>4100</v>
          </cell>
          <cell r="M421">
            <v>2700</v>
          </cell>
          <cell r="N421">
            <v>6400</v>
          </cell>
          <cell r="O421">
            <v>126025</v>
          </cell>
          <cell r="V421">
            <v>15620</v>
          </cell>
          <cell r="W421">
            <v>4000</v>
          </cell>
          <cell r="X421">
            <v>1200</v>
          </cell>
          <cell r="Y421">
            <v>23685</v>
          </cell>
          <cell r="Z421">
            <v>5000</v>
          </cell>
          <cell r="AA421">
            <v>1500</v>
          </cell>
          <cell r="AD421">
            <v>2300</v>
          </cell>
        </row>
        <row r="422">
          <cell r="A422">
            <v>5.09</v>
          </cell>
          <cell r="B422">
            <v>5000</v>
          </cell>
          <cell r="C422">
            <v>6250</v>
          </cell>
          <cell r="D422">
            <v>9625</v>
          </cell>
          <cell r="H422">
            <v>3300</v>
          </cell>
          <cell r="I422">
            <v>11515</v>
          </cell>
          <cell r="J422">
            <v>2100</v>
          </cell>
          <cell r="K422">
            <v>4100</v>
          </cell>
          <cell r="M422">
            <v>2700</v>
          </cell>
          <cell r="N422">
            <v>6400</v>
          </cell>
          <cell r="O422">
            <v>126350</v>
          </cell>
          <cell r="V422">
            <v>15635</v>
          </cell>
          <cell r="W422">
            <v>4000</v>
          </cell>
          <cell r="X422">
            <v>1200</v>
          </cell>
          <cell r="Y422">
            <v>23705</v>
          </cell>
          <cell r="Z422">
            <v>5000</v>
          </cell>
          <cell r="AA422">
            <v>1500</v>
          </cell>
          <cell r="AD422">
            <v>2300</v>
          </cell>
        </row>
        <row r="423">
          <cell r="A423">
            <v>5.0999999999999996</v>
          </cell>
          <cell r="B423">
            <v>5000</v>
          </cell>
          <cell r="C423">
            <v>6250</v>
          </cell>
          <cell r="D423">
            <v>9625</v>
          </cell>
          <cell r="H423">
            <v>3300</v>
          </cell>
          <cell r="I423">
            <v>11525</v>
          </cell>
          <cell r="J423">
            <v>2100</v>
          </cell>
          <cell r="K423">
            <v>4100</v>
          </cell>
          <cell r="M423">
            <v>2700</v>
          </cell>
          <cell r="N423">
            <v>6400</v>
          </cell>
          <cell r="O423">
            <v>126675</v>
          </cell>
          <cell r="V423">
            <v>15650</v>
          </cell>
          <cell r="W423">
            <v>4000</v>
          </cell>
          <cell r="X423">
            <v>1200</v>
          </cell>
          <cell r="Y423">
            <v>23725</v>
          </cell>
          <cell r="Z423">
            <v>5000</v>
          </cell>
          <cell r="AA423">
            <v>1500</v>
          </cell>
          <cell r="AD423">
            <v>2300</v>
          </cell>
        </row>
        <row r="424">
          <cell r="A424">
            <v>5.1100000000000003</v>
          </cell>
          <cell r="B424">
            <v>5000</v>
          </cell>
          <cell r="C424">
            <v>6250</v>
          </cell>
          <cell r="D424">
            <v>9625</v>
          </cell>
          <cell r="H424">
            <v>3300</v>
          </cell>
          <cell r="I424">
            <v>11535</v>
          </cell>
          <cell r="J424">
            <v>2100</v>
          </cell>
          <cell r="K424">
            <v>4100</v>
          </cell>
          <cell r="M424">
            <v>2700</v>
          </cell>
          <cell r="N424">
            <v>6400</v>
          </cell>
          <cell r="O424">
            <v>127000</v>
          </cell>
          <cell r="V424">
            <v>15665</v>
          </cell>
          <cell r="W424">
            <v>4000</v>
          </cell>
          <cell r="X424">
            <v>1200</v>
          </cell>
          <cell r="Y424">
            <v>23745</v>
          </cell>
          <cell r="Z424">
            <v>5000</v>
          </cell>
          <cell r="AA424">
            <v>1500</v>
          </cell>
          <cell r="AD424">
            <v>2300</v>
          </cell>
        </row>
        <row r="425">
          <cell r="A425">
            <v>5.12</v>
          </cell>
          <cell r="B425">
            <v>5000</v>
          </cell>
          <cell r="C425">
            <v>6250</v>
          </cell>
          <cell r="D425">
            <v>9625</v>
          </cell>
          <cell r="H425">
            <v>3300</v>
          </cell>
          <cell r="I425">
            <v>11545</v>
          </cell>
          <cell r="J425">
            <v>2100</v>
          </cell>
          <cell r="K425">
            <v>4100</v>
          </cell>
          <cell r="M425">
            <v>2700</v>
          </cell>
          <cell r="N425">
            <v>6400</v>
          </cell>
          <cell r="O425">
            <v>127325</v>
          </cell>
          <cell r="V425">
            <v>15680</v>
          </cell>
          <cell r="W425">
            <v>4000</v>
          </cell>
          <cell r="X425">
            <v>1200</v>
          </cell>
          <cell r="Y425">
            <v>23765</v>
          </cell>
          <cell r="Z425">
            <v>5000</v>
          </cell>
          <cell r="AA425">
            <v>1500</v>
          </cell>
          <cell r="AD425">
            <v>2300</v>
          </cell>
        </row>
        <row r="426">
          <cell r="A426">
            <v>5.13</v>
          </cell>
          <cell r="B426">
            <v>5000</v>
          </cell>
          <cell r="C426">
            <v>6250</v>
          </cell>
          <cell r="D426">
            <v>9625</v>
          </cell>
          <cell r="H426">
            <v>3300</v>
          </cell>
          <cell r="I426">
            <v>11555</v>
          </cell>
          <cell r="J426">
            <v>2100</v>
          </cell>
          <cell r="K426">
            <v>4100</v>
          </cell>
          <cell r="M426">
            <v>2700</v>
          </cell>
          <cell r="N426">
            <v>6400</v>
          </cell>
          <cell r="O426">
            <v>127650</v>
          </cell>
          <cell r="V426">
            <v>15695</v>
          </cell>
          <cell r="W426">
            <v>4000</v>
          </cell>
          <cell r="X426">
            <v>1200</v>
          </cell>
          <cell r="Y426">
            <v>23785</v>
          </cell>
          <cell r="Z426">
            <v>5000</v>
          </cell>
          <cell r="AA426">
            <v>1500</v>
          </cell>
          <cell r="AD426">
            <v>2300</v>
          </cell>
        </row>
        <row r="427">
          <cell r="A427">
            <v>5.14</v>
          </cell>
          <cell r="B427">
            <v>5000</v>
          </cell>
          <cell r="C427">
            <v>6250</v>
          </cell>
          <cell r="D427">
            <v>9625</v>
          </cell>
          <cell r="H427">
            <v>3300</v>
          </cell>
          <cell r="I427">
            <v>11565</v>
          </cell>
          <cell r="J427">
            <v>2100</v>
          </cell>
          <cell r="K427">
            <v>4100</v>
          </cell>
          <cell r="M427">
            <v>2700</v>
          </cell>
          <cell r="N427">
            <v>6400</v>
          </cell>
          <cell r="O427">
            <v>127975</v>
          </cell>
          <cell r="V427">
            <v>15710</v>
          </cell>
          <cell r="W427">
            <v>4000</v>
          </cell>
          <cell r="X427">
            <v>1200</v>
          </cell>
          <cell r="Y427">
            <v>23805</v>
          </cell>
          <cell r="Z427">
            <v>5000</v>
          </cell>
          <cell r="AA427">
            <v>1500</v>
          </cell>
          <cell r="AD427">
            <v>2300</v>
          </cell>
        </row>
        <row r="428">
          <cell r="A428">
            <v>5.15</v>
          </cell>
          <cell r="B428">
            <v>5000</v>
          </cell>
          <cell r="C428">
            <v>6250</v>
          </cell>
          <cell r="D428">
            <v>9625</v>
          </cell>
          <cell r="H428">
            <v>3300</v>
          </cell>
          <cell r="I428">
            <v>11575</v>
          </cell>
          <cell r="J428">
            <v>2100</v>
          </cell>
          <cell r="K428">
            <v>4100</v>
          </cell>
          <cell r="M428">
            <v>2700</v>
          </cell>
          <cell r="N428">
            <v>6400</v>
          </cell>
          <cell r="O428">
            <v>128300</v>
          </cell>
          <cell r="V428">
            <v>15725</v>
          </cell>
          <cell r="W428">
            <v>4000</v>
          </cell>
          <cell r="X428">
            <v>1200</v>
          </cell>
          <cell r="Y428">
            <v>23825</v>
          </cell>
          <cell r="Z428">
            <v>5000</v>
          </cell>
          <cell r="AA428">
            <v>1500</v>
          </cell>
          <cell r="AD428">
            <v>2300</v>
          </cell>
        </row>
        <row r="429">
          <cell r="A429">
            <v>5.16</v>
          </cell>
          <cell r="B429">
            <v>5000</v>
          </cell>
          <cell r="C429">
            <v>6250</v>
          </cell>
          <cell r="D429">
            <v>9625</v>
          </cell>
          <cell r="H429">
            <v>3300</v>
          </cell>
          <cell r="I429">
            <v>11585</v>
          </cell>
          <cell r="J429">
            <v>2100</v>
          </cell>
          <cell r="K429">
            <v>4100</v>
          </cell>
          <cell r="M429">
            <v>2700</v>
          </cell>
          <cell r="N429">
            <v>6400</v>
          </cell>
          <cell r="O429">
            <v>128625</v>
          </cell>
          <cell r="V429">
            <v>15740</v>
          </cell>
          <cell r="W429">
            <v>4000</v>
          </cell>
          <cell r="X429">
            <v>1200</v>
          </cell>
          <cell r="Y429">
            <v>23845</v>
          </cell>
          <cell r="Z429">
            <v>5000</v>
          </cell>
          <cell r="AA429">
            <v>1500</v>
          </cell>
          <cell r="AD429">
            <v>2300</v>
          </cell>
        </row>
        <row r="430">
          <cell r="A430">
            <v>5.17</v>
          </cell>
          <cell r="B430">
            <v>5000</v>
          </cell>
          <cell r="C430">
            <v>6250</v>
          </cell>
          <cell r="D430">
            <v>9625</v>
          </cell>
          <cell r="H430">
            <v>3300</v>
          </cell>
          <cell r="I430">
            <v>11595</v>
          </cell>
          <cell r="J430">
            <v>2100</v>
          </cell>
          <cell r="K430">
            <v>4100</v>
          </cell>
          <cell r="M430">
            <v>2700</v>
          </cell>
          <cell r="N430">
            <v>6400</v>
          </cell>
          <cell r="O430">
            <v>128950</v>
          </cell>
          <cell r="V430">
            <v>15755</v>
          </cell>
          <cell r="W430">
            <v>4000</v>
          </cell>
          <cell r="X430">
            <v>1200</v>
          </cell>
          <cell r="Y430">
            <v>23865</v>
          </cell>
          <cell r="Z430">
            <v>5000</v>
          </cell>
          <cell r="AA430">
            <v>1500</v>
          </cell>
          <cell r="AD430">
            <v>2300</v>
          </cell>
        </row>
        <row r="431">
          <cell r="A431">
            <v>5.18</v>
          </cell>
          <cell r="B431">
            <v>5000</v>
          </cell>
          <cell r="C431">
            <v>6250</v>
          </cell>
          <cell r="D431">
            <v>9625</v>
          </cell>
          <cell r="H431">
            <v>3300</v>
          </cell>
          <cell r="I431">
            <v>11605</v>
          </cell>
          <cell r="J431">
            <v>2100</v>
          </cell>
          <cell r="K431">
            <v>4100</v>
          </cell>
          <cell r="M431">
            <v>2700</v>
          </cell>
          <cell r="N431">
            <v>6400</v>
          </cell>
          <cell r="O431">
            <v>129275</v>
          </cell>
          <cell r="V431">
            <v>15770</v>
          </cell>
          <cell r="W431">
            <v>4000</v>
          </cell>
          <cell r="X431">
            <v>1200</v>
          </cell>
          <cell r="Y431">
            <v>23885</v>
          </cell>
          <cell r="Z431">
            <v>5000</v>
          </cell>
          <cell r="AA431">
            <v>1500</v>
          </cell>
          <cell r="AD431">
            <v>2300</v>
          </cell>
        </row>
        <row r="432">
          <cell r="A432">
            <v>5.19</v>
          </cell>
          <cell r="B432">
            <v>5000</v>
          </cell>
          <cell r="C432">
            <v>6250</v>
          </cell>
          <cell r="D432">
            <v>9625</v>
          </cell>
          <cell r="H432">
            <v>3300</v>
          </cell>
          <cell r="I432">
            <v>11615</v>
          </cell>
          <cell r="J432">
            <v>2100</v>
          </cell>
          <cell r="K432">
            <v>4100</v>
          </cell>
          <cell r="M432">
            <v>2700</v>
          </cell>
          <cell r="N432">
            <v>6400</v>
          </cell>
          <cell r="O432">
            <v>129600</v>
          </cell>
          <cell r="V432">
            <v>15785</v>
          </cell>
          <cell r="W432">
            <v>4000</v>
          </cell>
          <cell r="X432">
            <v>1200</v>
          </cell>
          <cell r="Y432">
            <v>23905</v>
          </cell>
          <cell r="Z432">
            <v>5000</v>
          </cell>
          <cell r="AA432">
            <v>1500</v>
          </cell>
          <cell r="AD432">
            <v>2300</v>
          </cell>
        </row>
        <row r="433">
          <cell r="A433">
            <v>5.2</v>
          </cell>
          <cell r="B433">
            <v>5000</v>
          </cell>
          <cell r="C433">
            <v>6250</v>
          </cell>
          <cell r="D433">
            <v>9625</v>
          </cell>
          <cell r="H433">
            <v>3300</v>
          </cell>
          <cell r="I433">
            <v>11625</v>
          </cell>
          <cell r="J433">
            <v>2100</v>
          </cell>
          <cell r="K433">
            <v>4100</v>
          </cell>
          <cell r="M433">
            <v>2700</v>
          </cell>
          <cell r="N433">
            <v>6400</v>
          </cell>
          <cell r="O433">
            <v>129925</v>
          </cell>
          <cell r="V433">
            <v>15800</v>
          </cell>
          <cell r="W433">
            <v>4000</v>
          </cell>
          <cell r="X433">
            <v>1200</v>
          </cell>
          <cell r="Y433">
            <v>23925</v>
          </cell>
          <cell r="Z433">
            <v>5000</v>
          </cell>
          <cell r="AA433">
            <v>1500</v>
          </cell>
          <cell r="AD433">
            <v>2300</v>
          </cell>
        </row>
        <row r="434">
          <cell r="A434">
            <v>5.21</v>
          </cell>
          <cell r="B434">
            <v>5000</v>
          </cell>
          <cell r="C434">
            <v>6250</v>
          </cell>
          <cell r="D434">
            <v>9625</v>
          </cell>
          <cell r="H434">
            <v>3300</v>
          </cell>
          <cell r="I434">
            <v>11635</v>
          </cell>
          <cell r="J434">
            <v>2100</v>
          </cell>
          <cell r="K434">
            <v>4100</v>
          </cell>
          <cell r="M434">
            <v>2700</v>
          </cell>
          <cell r="N434">
            <v>6400</v>
          </cell>
          <cell r="O434">
            <v>130250</v>
          </cell>
          <cell r="V434">
            <v>15815</v>
          </cell>
          <cell r="W434">
            <v>4000</v>
          </cell>
          <cell r="X434">
            <v>1200</v>
          </cell>
          <cell r="Y434">
            <v>23945</v>
          </cell>
          <cell r="Z434">
            <v>5000</v>
          </cell>
          <cell r="AA434">
            <v>1500</v>
          </cell>
          <cell r="AD434">
            <v>2300</v>
          </cell>
        </row>
        <row r="435">
          <cell r="A435">
            <v>5.22</v>
          </cell>
          <cell r="B435">
            <v>5000</v>
          </cell>
          <cell r="C435">
            <v>6250</v>
          </cell>
          <cell r="D435">
            <v>9625</v>
          </cell>
          <cell r="H435">
            <v>3300</v>
          </cell>
          <cell r="I435">
            <v>11645</v>
          </cell>
          <cell r="J435">
            <v>2100</v>
          </cell>
          <cell r="K435">
            <v>4100</v>
          </cell>
          <cell r="M435">
            <v>2700</v>
          </cell>
          <cell r="N435">
            <v>6400</v>
          </cell>
          <cell r="O435">
            <v>130575</v>
          </cell>
          <cell r="V435">
            <v>15830</v>
          </cell>
          <cell r="W435">
            <v>4000</v>
          </cell>
          <cell r="X435">
            <v>1200</v>
          </cell>
          <cell r="Y435">
            <v>23965</v>
          </cell>
          <cell r="Z435">
            <v>5000</v>
          </cell>
          <cell r="AA435">
            <v>1500</v>
          </cell>
          <cell r="AD435">
            <v>2300</v>
          </cell>
        </row>
        <row r="436">
          <cell r="A436">
            <v>5.23</v>
          </cell>
          <cell r="B436">
            <v>5000</v>
          </cell>
          <cell r="C436">
            <v>6250</v>
          </cell>
          <cell r="D436">
            <v>9625</v>
          </cell>
          <cell r="H436">
            <v>3300</v>
          </cell>
          <cell r="I436">
            <v>11655</v>
          </cell>
          <cell r="J436">
            <v>2100</v>
          </cell>
          <cell r="K436">
            <v>4100</v>
          </cell>
          <cell r="M436">
            <v>2700</v>
          </cell>
          <cell r="N436">
            <v>6400</v>
          </cell>
          <cell r="O436">
            <v>130900</v>
          </cell>
          <cell r="V436">
            <v>15845</v>
          </cell>
          <cell r="W436">
            <v>4000</v>
          </cell>
          <cell r="X436">
            <v>1200</v>
          </cell>
          <cell r="Y436">
            <v>23985</v>
          </cell>
          <cell r="Z436">
            <v>5000</v>
          </cell>
          <cell r="AA436">
            <v>1500</v>
          </cell>
          <cell r="AD436">
            <v>2300</v>
          </cell>
        </row>
        <row r="437">
          <cell r="A437">
            <v>5.24</v>
          </cell>
          <cell r="B437">
            <v>5000</v>
          </cell>
          <cell r="C437">
            <v>6250</v>
          </cell>
          <cell r="D437">
            <v>9625</v>
          </cell>
          <cell r="H437">
            <v>3300</v>
          </cell>
          <cell r="I437">
            <v>11665</v>
          </cell>
          <cell r="J437">
            <v>2100</v>
          </cell>
          <cell r="K437">
            <v>4100</v>
          </cell>
          <cell r="M437">
            <v>2700</v>
          </cell>
          <cell r="N437">
            <v>6400</v>
          </cell>
          <cell r="O437">
            <v>131225</v>
          </cell>
          <cell r="V437">
            <v>15860</v>
          </cell>
          <cell r="W437">
            <v>4000</v>
          </cell>
          <cell r="X437">
            <v>1200</v>
          </cell>
          <cell r="Y437">
            <v>24005</v>
          </cell>
          <cell r="Z437">
            <v>5000</v>
          </cell>
          <cell r="AA437">
            <v>1500</v>
          </cell>
          <cell r="AD437">
            <v>2300</v>
          </cell>
        </row>
        <row r="438">
          <cell r="A438">
            <v>5.25</v>
          </cell>
          <cell r="B438">
            <v>5000</v>
          </cell>
          <cell r="C438">
            <v>6250</v>
          </cell>
          <cell r="D438">
            <v>9625</v>
          </cell>
          <cell r="H438">
            <v>3300</v>
          </cell>
          <cell r="I438">
            <v>11675</v>
          </cell>
          <cell r="J438">
            <v>2100</v>
          </cell>
          <cell r="K438">
            <v>4100</v>
          </cell>
          <cell r="M438">
            <v>2700</v>
          </cell>
          <cell r="N438">
            <v>6400</v>
          </cell>
          <cell r="O438">
            <v>131550</v>
          </cell>
          <cell r="V438">
            <v>15875</v>
          </cell>
          <cell r="W438">
            <v>4000</v>
          </cell>
          <cell r="X438">
            <v>1200</v>
          </cell>
          <cell r="Y438">
            <v>24025</v>
          </cell>
          <cell r="Z438">
            <v>5000</v>
          </cell>
          <cell r="AA438">
            <v>1500</v>
          </cell>
          <cell r="AD438">
            <v>2300</v>
          </cell>
        </row>
        <row r="439">
          <cell r="A439">
            <v>5.26</v>
          </cell>
          <cell r="B439">
            <v>5000</v>
          </cell>
          <cell r="C439">
            <v>6250</v>
          </cell>
          <cell r="D439">
            <v>9625</v>
          </cell>
          <cell r="H439">
            <v>3300</v>
          </cell>
          <cell r="I439">
            <v>11685</v>
          </cell>
          <cell r="J439">
            <v>2100</v>
          </cell>
          <cell r="K439">
            <v>4100</v>
          </cell>
          <cell r="M439">
            <v>2700</v>
          </cell>
          <cell r="N439">
            <v>6400</v>
          </cell>
          <cell r="O439">
            <v>131875</v>
          </cell>
          <cell r="V439">
            <v>15890</v>
          </cell>
          <cell r="W439">
            <v>4000</v>
          </cell>
          <cell r="X439">
            <v>1200</v>
          </cell>
          <cell r="Y439">
            <v>24045</v>
          </cell>
          <cell r="Z439">
            <v>5000</v>
          </cell>
          <cell r="AA439">
            <v>1500</v>
          </cell>
          <cell r="AD439">
            <v>2300</v>
          </cell>
        </row>
        <row r="440">
          <cell r="A440">
            <v>5.27</v>
          </cell>
          <cell r="B440">
            <v>5000</v>
          </cell>
          <cell r="C440">
            <v>6250</v>
          </cell>
          <cell r="D440">
            <v>9625</v>
          </cell>
          <cell r="H440">
            <v>3300</v>
          </cell>
          <cell r="I440">
            <v>11695</v>
          </cell>
          <cell r="J440">
            <v>2100</v>
          </cell>
          <cell r="K440">
            <v>4100</v>
          </cell>
          <cell r="M440">
            <v>2700</v>
          </cell>
          <cell r="N440">
            <v>6400</v>
          </cell>
          <cell r="O440">
            <v>132200</v>
          </cell>
          <cell r="V440">
            <v>15905</v>
          </cell>
          <cell r="W440">
            <v>4000</v>
          </cell>
          <cell r="X440">
            <v>1200</v>
          </cell>
          <cell r="Y440">
            <v>24065</v>
          </cell>
          <cell r="Z440">
            <v>5000</v>
          </cell>
          <cell r="AA440">
            <v>1500</v>
          </cell>
          <cell r="AD440">
            <v>2300</v>
          </cell>
        </row>
        <row r="441">
          <cell r="A441">
            <v>5.28</v>
          </cell>
          <cell r="B441">
            <v>5000</v>
          </cell>
          <cell r="C441">
            <v>6250</v>
          </cell>
          <cell r="D441">
            <v>9625</v>
          </cell>
          <cell r="H441">
            <v>3300</v>
          </cell>
          <cell r="I441">
            <v>11705</v>
          </cell>
          <cell r="J441">
            <v>2100</v>
          </cell>
          <cell r="K441">
            <v>4100</v>
          </cell>
          <cell r="M441">
            <v>2700</v>
          </cell>
          <cell r="N441">
            <v>6400</v>
          </cell>
          <cell r="O441">
            <v>132525</v>
          </cell>
          <cell r="V441">
            <v>15920</v>
          </cell>
          <cell r="W441">
            <v>4000</v>
          </cell>
          <cell r="X441">
            <v>1200</v>
          </cell>
          <cell r="Y441">
            <v>24085</v>
          </cell>
          <cell r="Z441">
            <v>5000</v>
          </cell>
          <cell r="AA441">
            <v>1500</v>
          </cell>
          <cell r="AD441">
            <v>2300</v>
          </cell>
        </row>
        <row r="442">
          <cell r="A442">
            <v>5.29</v>
          </cell>
          <cell r="B442">
            <v>5000</v>
          </cell>
          <cell r="C442">
            <v>6250</v>
          </cell>
          <cell r="D442">
            <v>9625</v>
          </cell>
          <cell r="H442">
            <v>3300</v>
          </cell>
          <cell r="I442">
            <v>11715</v>
          </cell>
          <cell r="J442">
            <v>2100</v>
          </cell>
          <cell r="K442">
            <v>4100</v>
          </cell>
          <cell r="M442">
            <v>2700</v>
          </cell>
          <cell r="N442">
            <v>6400</v>
          </cell>
          <cell r="O442">
            <v>132850</v>
          </cell>
          <cell r="V442">
            <v>15935</v>
          </cell>
          <cell r="W442">
            <v>4000</v>
          </cell>
          <cell r="X442">
            <v>1200</v>
          </cell>
          <cell r="Y442">
            <v>24105</v>
          </cell>
          <cell r="Z442">
            <v>5000</v>
          </cell>
          <cell r="AA442">
            <v>1500</v>
          </cell>
          <cell r="AD442">
            <v>2300</v>
          </cell>
        </row>
        <row r="443">
          <cell r="A443">
            <v>5.3</v>
          </cell>
          <cell r="B443">
            <v>5000</v>
          </cell>
          <cell r="C443">
            <v>6250</v>
          </cell>
          <cell r="D443">
            <v>9625</v>
          </cell>
          <cell r="H443">
            <v>3300</v>
          </cell>
          <cell r="I443">
            <v>11725</v>
          </cell>
          <cell r="J443">
            <v>2100</v>
          </cell>
          <cell r="K443">
            <v>4100</v>
          </cell>
          <cell r="M443">
            <v>2700</v>
          </cell>
          <cell r="N443">
            <v>6400</v>
          </cell>
          <cell r="O443">
            <v>133175</v>
          </cell>
          <cell r="V443">
            <v>15950</v>
          </cell>
          <cell r="W443">
            <v>4000</v>
          </cell>
          <cell r="X443">
            <v>1200</v>
          </cell>
          <cell r="Y443">
            <v>24125</v>
          </cell>
          <cell r="Z443">
            <v>5000</v>
          </cell>
          <cell r="AA443">
            <v>1500</v>
          </cell>
          <cell r="AD443">
            <v>2300</v>
          </cell>
        </row>
        <row r="444">
          <cell r="A444">
            <v>5.31</v>
          </cell>
          <cell r="B444">
            <v>5000</v>
          </cell>
          <cell r="C444">
            <v>6250</v>
          </cell>
          <cell r="D444">
            <v>9625</v>
          </cell>
          <cell r="H444">
            <v>3300</v>
          </cell>
          <cell r="I444">
            <v>11735</v>
          </cell>
          <cell r="J444">
            <v>2100</v>
          </cell>
          <cell r="K444">
            <v>4100</v>
          </cell>
          <cell r="M444">
            <v>2700</v>
          </cell>
          <cell r="N444">
            <v>6400</v>
          </cell>
          <cell r="O444">
            <v>133500</v>
          </cell>
          <cell r="V444">
            <v>15965</v>
          </cell>
          <cell r="W444">
            <v>4000</v>
          </cell>
          <cell r="X444">
            <v>1200</v>
          </cell>
          <cell r="Y444">
            <v>24145</v>
          </cell>
          <cell r="Z444">
            <v>5000</v>
          </cell>
          <cell r="AA444">
            <v>1500</v>
          </cell>
          <cell r="AD444">
            <v>2300</v>
          </cell>
        </row>
        <row r="445">
          <cell r="A445">
            <v>5.32</v>
          </cell>
          <cell r="B445">
            <v>5000</v>
          </cell>
          <cell r="C445">
            <v>6250</v>
          </cell>
          <cell r="D445">
            <v>9625</v>
          </cell>
          <cell r="H445">
            <v>3300</v>
          </cell>
          <cell r="I445">
            <v>11745</v>
          </cell>
          <cell r="J445">
            <v>2100</v>
          </cell>
          <cell r="K445">
            <v>4100</v>
          </cell>
          <cell r="M445">
            <v>2700</v>
          </cell>
          <cell r="N445">
            <v>6400</v>
          </cell>
          <cell r="O445">
            <v>133825</v>
          </cell>
          <cell r="V445">
            <v>15980</v>
          </cell>
          <cell r="W445">
            <v>4000</v>
          </cell>
          <cell r="X445">
            <v>1200</v>
          </cell>
          <cell r="Y445">
            <v>24165</v>
          </cell>
          <cell r="Z445">
            <v>5000</v>
          </cell>
          <cell r="AA445">
            <v>1500</v>
          </cell>
          <cell r="AD445">
            <v>2300</v>
          </cell>
        </row>
        <row r="446">
          <cell r="A446">
            <v>5.33</v>
          </cell>
          <cell r="B446">
            <v>5000</v>
          </cell>
          <cell r="C446">
            <v>6250</v>
          </cell>
          <cell r="D446">
            <v>9625</v>
          </cell>
          <cell r="H446">
            <v>3300</v>
          </cell>
          <cell r="I446">
            <v>11755</v>
          </cell>
          <cell r="J446">
            <v>2100</v>
          </cell>
          <cell r="K446">
            <v>4100</v>
          </cell>
          <cell r="M446">
            <v>2700</v>
          </cell>
          <cell r="N446">
            <v>6400</v>
          </cell>
          <cell r="O446">
            <v>134150</v>
          </cell>
          <cell r="V446">
            <v>15995</v>
          </cell>
          <cell r="W446">
            <v>4000</v>
          </cell>
          <cell r="X446">
            <v>1200</v>
          </cell>
          <cell r="Y446">
            <v>24185</v>
          </cell>
          <cell r="Z446">
            <v>5000</v>
          </cell>
          <cell r="AA446">
            <v>1500</v>
          </cell>
          <cell r="AD446">
            <v>2300</v>
          </cell>
        </row>
        <row r="447">
          <cell r="A447">
            <v>5.34</v>
          </cell>
          <cell r="B447">
            <v>5000</v>
          </cell>
          <cell r="C447">
            <v>6250</v>
          </cell>
          <cell r="D447">
            <v>9625</v>
          </cell>
          <cell r="H447">
            <v>3300</v>
          </cell>
          <cell r="I447">
            <v>11765</v>
          </cell>
          <cell r="J447">
            <v>2100</v>
          </cell>
          <cell r="K447">
            <v>4100</v>
          </cell>
          <cell r="M447">
            <v>2700</v>
          </cell>
          <cell r="N447">
            <v>6400</v>
          </cell>
          <cell r="O447">
            <v>134475</v>
          </cell>
          <cell r="V447">
            <v>16010</v>
          </cell>
          <cell r="W447">
            <v>4000</v>
          </cell>
          <cell r="X447">
            <v>1200</v>
          </cell>
          <cell r="Y447">
            <v>24205</v>
          </cell>
          <cell r="Z447">
            <v>5000</v>
          </cell>
          <cell r="AA447">
            <v>1500</v>
          </cell>
          <cell r="AD447">
            <v>2300</v>
          </cell>
        </row>
        <row r="448">
          <cell r="A448">
            <v>5.35</v>
          </cell>
          <cell r="B448">
            <v>5000</v>
          </cell>
          <cell r="C448">
            <v>6250</v>
          </cell>
          <cell r="D448">
            <v>9625</v>
          </cell>
          <cell r="H448">
            <v>3300</v>
          </cell>
          <cell r="I448">
            <v>11775</v>
          </cell>
          <cell r="J448">
            <v>2100</v>
          </cell>
          <cell r="K448">
            <v>4100</v>
          </cell>
          <cell r="M448">
            <v>2700</v>
          </cell>
          <cell r="N448">
            <v>6400</v>
          </cell>
          <cell r="O448">
            <v>134800</v>
          </cell>
          <cell r="V448">
            <v>16025</v>
          </cell>
          <cell r="W448">
            <v>4000</v>
          </cell>
          <cell r="X448">
            <v>1200</v>
          </cell>
          <cell r="Y448">
            <v>24225</v>
          </cell>
          <cell r="Z448">
            <v>5000</v>
          </cell>
          <cell r="AA448">
            <v>1500</v>
          </cell>
          <cell r="AD448">
            <v>2300</v>
          </cell>
        </row>
        <row r="449">
          <cell r="A449">
            <v>5.36</v>
          </cell>
          <cell r="B449">
            <v>5000</v>
          </cell>
          <cell r="C449">
            <v>6250</v>
          </cell>
          <cell r="D449">
            <v>9625</v>
          </cell>
          <cell r="H449">
            <v>3300</v>
          </cell>
          <cell r="I449">
            <v>11785</v>
          </cell>
          <cell r="J449">
            <v>2100</v>
          </cell>
          <cell r="K449">
            <v>4100</v>
          </cell>
          <cell r="M449">
            <v>2700</v>
          </cell>
          <cell r="N449">
            <v>6400</v>
          </cell>
          <cell r="O449">
            <v>135125</v>
          </cell>
          <cell r="V449">
            <v>16040</v>
          </cell>
          <cell r="W449">
            <v>4000</v>
          </cell>
          <cell r="X449">
            <v>1200</v>
          </cell>
          <cell r="Y449">
            <v>24245</v>
          </cell>
          <cell r="Z449">
            <v>5000</v>
          </cell>
          <cell r="AA449">
            <v>1500</v>
          </cell>
          <cell r="AD449">
            <v>2300</v>
          </cell>
        </row>
        <row r="450">
          <cell r="A450">
            <v>5.37</v>
          </cell>
          <cell r="B450">
            <v>5000</v>
          </cell>
          <cell r="C450">
            <v>6250</v>
          </cell>
          <cell r="D450">
            <v>9625</v>
          </cell>
          <cell r="H450">
            <v>3300</v>
          </cell>
          <cell r="I450">
            <v>11795</v>
          </cell>
          <cell r="J450">
            <v>2100</v>
          </cell>
          <cell r="K450">
            <v>4100</v>
          </cell>
          <cell r="M450">
            <v>2700</v>
          </cell>
          <cell r="N450">
            <v>6400</v>
          </cell>
          <cell r="O450">
            <v>135450</v>
          </cell>
          <cell r="V450">
            <v>16055</v>
          </cell>
          <cell r="W450">
            <v>4000</v>
          </cell>
          <cell r="X450">
            <v>1200</v>
          </cell>
          <cell r="Y450">
            <v>24265</v>
          </cell>
          <cell r="Z450">
            <v>5000</v>
          </cell>
          <cell r="AA450">
            <v>1500</v>
          </cell>
          <cell r="AD450">
            <v>2300</v>
          </cell>
        </row>
        <row r="451">
          <cell r="A451">
            <v>5.38</v>
          </cell>
          <cell r="B451">
            <v>5000</v>
          </cell>
          <cell r="C451">
            <v>6250</v>
          </cell>
          <cell r="D451">
            <v>9625</v>
          </cell>
          <cell r="H451">
            <v>3300</v>
          </cell>
          <cell r="I451">
            <v>11805</v>
          </cell>
          <cell r="J451">
            <v>2100</v>
          </cell>
          <cell r="K451">
            <v>4100</v>
          </cell>
          <cell r="M451">
            <v>2700</v>
          </cell>
          <cell r="N451">
            <v>6400</v>
          </cell>
          <cell r="O451">
            <v>135775</v>
          </cell>
          <cell r="V451">
            <v>16070</v>
          </cell>
          <cell r="W451">
            <v>4000</v>
          </cell>
          <cell r="X451">
            <v>1200</v>
          </cell>
          <cell r="Y451">
            <v>24285</v>
          </cell>
          <cell r="Z451">
            <v>5000</v>
          </cell>
          <cell r="AA451">
            <v>1500</v>
          </cell>
          <cell r="AD451">
            <v>2300</v>
          </cell>
        </row>
        <row r="452">
          <cell r="A452">
            <v>5.39</v>
          </cell>
          <cell r="B452">
            <v>5000</v>
          </cell>
          <cell r="C452">
            <v>6250</v>
          </cell>
          <cell r="D452">
            <v>9625</v>
          </cell>
          <cell r="H452">
            <v>3300</v>
          </cell>
          <cell r="I452">
            <v>11815</v>
          </cell>
          <cell r="J452">
            <v>2100</v>
          </cell>
          <cell r="K452">
            <v>4100</v>
          </cell>
          <cell r="M452">
            <v>2700</v>
          </cell>
          <cell r="N452">
            <v>6400</v>
          </cell>
          <cell r="O452">
            <v>136100</v>
          </cell>
          <cell r="V452">
            <v>16085</v>
          </cell>
          <cell r="W452">
            <v>4000</v>
          </cell>
          <cell r="X452">
            <v>1200</v>
          </cell>
          <cell r="Y452">
            <v>24305</v>
          </cell>
          <cell r="Z452">
            <v>5000</v>
          </cell>
          <cell r="AA452">
            <v>1500</v>
          </cell>
          <cell r="AD452">
            <v>2300</v>
          </cell>
        </row>
        <row r="453">
          <cell r="A453">
            <v>5.4</v>
          </cell>
          <cell r="B453">
            <v>5000</v>
          </cell>
          <cell r="C453">
            <v>6250</v>
          </cell>
          <cell r="D453">
            <v>9625</v>
          </cell>
          <cell r="H453">
            <v>3300</v>
          </cell>
          <cell r="I453">
            <v>11825</v>
          </cell>
          <cell r="J453">
            <v>2100</v>
          </cell>
          <cell r="K453">
            <v>4100</v>
          </cell>
          <cell r="M453">
            <v>2700</v>
          </cell>
          <cell r="N453">
            <v>6400</v>
          </cell>
          <cell r="O453">
            <v>136425</v>
          </cell>
          <cell r="V453">
            <v>16100</v>
          </cell>
          <cell r="W453">
            <v>4000</v>
          </cell>
          <cell r="X453">
            <v>1200</v>
          </cell>
          <cell r="Y453">
            <v>24325</v>
          </cell>
          <cell r="Z453">
            <v>5000</v>
          </cell>
          <cell r="AA453">
            <v>1500</v>
          </cell>
          <cell r="AD453">
            <v>2300</v>
          </cell>
        </row>
        <row r="454">
          <cell r="A454">
            <v>5.41</v>
          </cell>
          <cell r="B454">
            <v>5000</v>
          </cell>
          <cell r="C454">
            <v>6250</v>
          </cell>
          <cell r="D454">
            <v>9625</v>
          </cell>
          <cell r="H454">
            <v>3300</v>
          </cell>
          <cell r="I454">
            <v>11835</v>
          </cell>
          <cell r="J454">
            <v>2100</v>
          </cell>
          <cell r="K454">
            <v>4100</v>
          </cell>
          <cell r="M454">
            <v>2700</v>
          </cell>
          <cell r="N454">
            <v>6400</v>
          </cell>
          <cell r="O454">
            <v>136750</v>
          </cell>
          <cell r="V454">
            <v>16115</v>
          </cell>
          <cell r="W454">
            <v>4000</v>
          </cell>
          <cell r="X454">
            <v>1200</v>
          </cell>
          <cell r="Y454">
            <v>24345</v>
          </cell>
          <cell r="Z454">
            <v>5000</v>
          </cell>
          <cell r="AA454">
            <v>1500</v>
          </cell>
          <cell r="AD454">
            <v>2300</v>
          </cell>
        </row>
        <row r="455">
          <cell r="A455">
            <v>5.42</v>
          </cell>
          <cell r="B455">
            <v>5000</v>
          </cell>
          <cell r="C455">
            <v>6250</v>
          </cell>
          <cell r="D455">
            <v>9625</v>
          </cell>
          <cell r="H455">
            <v>3300</v>
          </cell>
          <cell r="I455">
            <v>11845</v>
          </cell>
          <cell r="J455">
            <v>2100</v>
          </cell>
          <cell r="K455">
            <v>4100</v>
          </cell>
          <cell r="M455">
            <v>2700</v>
          </cell>
          <cell r="N455">
            <v>6400</v>
          </cell>
          <cell r="O455">
            <v>137075</v>
          </cell>
          <cell r="V455">
            <v>16130</v>
          </cell>
          <cell r="W455">
            <v>4000</v>
          </cell>
          <cell r="X455">
            <v>1200</v>
          </cell>
          <cell r="Y455">
            <v>24365</v>
          </cell>
          <cell r="Z455">
            <v>5000</v>
          </cell>
          <cell r="AA455">
            <v>1500</v>
          </cell>
          <cell r="AD455">
            <v>2300</v>
          </cell>
        </row>
        <row r="456">
          <cell r="A456">
            <v>5.43</v>
          </cell>
          <cell r="B456">
            <v>5000</v>
          </cell>
          <cell r="C456">
            <v>6250</v>
          </cell>
          <cell r="D456">
            <v>9625</v>
          </cell>
          <cell r="H456">
            <v>3300</v>
          </cell>
          <cell r="I456">
            <v>11855</v>
          </cell>
          <cell r="J456">
            <v>2100</v>
          </cell>
          <cell r="K456">
            <v>4100</v>
          </cell>
          <cell r="M456">
            <v>2700</v>
          </cell>
          <cell r="N456">
            <v>6400</v>
          </cell>
          <cell r="O456">
            <v>137400</v>
          </cell>
          <cell r="V456">
            <v>16145</v>
          </cell>
          <cell r="W456">
            <v>4000</v>
          </cell>
          <cell r="X456">
            <v>1200</v>
          </cell>
          <cell r="Y456">
            <v>24385</v>
          </cell>
          <cell r="Z456">
            <v>5000</v>
          </cell>
          <cell r="AA456">
            <v>1500</v>
          </cell>
          <cell r="AD456">
            <v>2300</v>
          </cell>
        </row>
        <row r="457">
          <cell r="A457">
            <v>5.44</v>
          </cell>
          <cell r="B457">
            <v>5000</v>
          </cell>
          <cell r="C457">
            <v>6250</v>
          </cell>
          <cell r="D457">
            <v>9625</v>
          </cell>
          <cell r="H457">
            <v>3300</v>
          </cell>
          <cell r="I457">
            <v>11865</v>
          </cell>
          <cell r="J457">
            <v>2100</v>
          </cell>
          <cell r="K457">
            <v>4100</v>
          </cell>
          <cell r="M457">
            <v>2700</v>
          </cell>
          <cell r="N457">
            <v>6400</v>
          </cell>
          <cell r="O457">
            <v>137725</v>
          </cell>
          <cell r="V457">
            <v>16160</v>
          </cell>
          <cell r="W457">
            <v>4000</v>
          </cell>
          <cell r="X457">
            <v>1200</v>
          </cell>
          <cell r="Y457">
            <v>24405</v>
          </cell>
          <cell r="Z457">
            <v>5000</v>
          </cell>
          <cell r="AA457">
            <v>1500</v>
          </cell>
          <cell r="AD457">
            <v>2300</v>
          </cell>
        </row>
        <row r="458">
          <cell r="A458">
            <v>5.45</v>
          </cell>
          <cell r="B458">
            <v>5000</v>
          </cell>
          <cell r="C458">
            <v>6250</v>
          </cell>
          <cell r="D458">
            <v>9625</v>
          </cell>
          <cell r="H458">
            <v>3300</v>
          </cell>
          <cell r="I458">
            <v>11875</v>
          </cell>
          <cell r="J458">
            <v>2100</v>
          </cell>
          <cell r="K458">
            <v>4100</v>
          </cell>
          <cell r="M458">
            <v>2700</v>
          </cell>
          <cell r="N458">
            <v>6400</v>
          </cell>
          <cell r="O458">
            <v>138050</v>
          </cell>
          <cell r="V458">
            <v>16175</v>
          </cell>
          <cell r="W458">
            <v>4000</v>
          </cell>
          <cell r="X458">
            <v>1200</v>
          </cell>
          <cell r="Y458">
            <v>24425</v>
          </cell>
          <cell r="Z458">
            <v>5000</v>
          </cell>
          <cell r="AA458">
            <v>1500</v>
          </cell>
          <cell r="AD458">
            <v>2300</v>
          </cell>
        </row>
        <row r="459">
          <cell r="A459">
            <v>5.46</v>
          </cell>
          <cell r="B459">
            <v>5000</v>
          </cell>
          <cell r="C459">
            <v>6250</v>
          </cell>
          <cell r="D459">
            <v>9625</v>
          </cell>
          <cell r="H459">
            <v>3300</v>
          </cell>
          <cell r="I459">
            <v>11885</v>
          </cell>
          <cell r="J459">
            <v>2100</v>
          </cell>
          <cell r="K459">
            <v>4100</v>
          </cell>
          <cell r="M459">
            <v>2700</v>
          </cell>
          <cell r="N459">
            <v>6400</v>
          </cell>
          <cell r="O459">
            <v>138375</v>
          </cell>
          <cell r="V459">
            <v>16190</v>
          </cell>
          <cell r="W459">
            <v>4000</v>
          </cell>
          <cell r="X459">
            <v>1200</v>
          </cell>
          <cell r="Y459">
            <v>24445</v>
          </cell>
          <cell r="Z459">
            <v>5000</v>
          </cell>
          <cell r="AA459">
            <v>1500</v>
          </cell>
          <cell r="AD459">
            <v>2300</v>
          </cell>
        </row>
        <row r="460">
          <cell r="A460">
            <v>5.47</v>
          </cell>
          <cell r="B460">
            <v>5000</v>
          </cell>
          <cell r="C460">
            <v>6250</v>
          </cell>
          <cell r="D460">
            <v>9625</v>
          </cell>
          <cell r="H460">
            <v>3300</v>
          </cell>
          <cell r="I460">
            <v>11895</v>
          </cell>
          <cell r="J460">
            <v>2100</v>
          </cell>
          <cell r="K460">
            <v>4100</v>
          </cell>
          <cell r="M460">
            <v>2700</v>
          </cell>
          <cell r="N460">
            <v>6400</v>
          </cell>
          <cell r="O460">
            <v>138700</v>
          </cell>
          <cell r="V460">
            <v>16205</v>
          </cell>
          <cell r="W460">
            <v>4000</v>
          </cell>
          <cell r="X460">
            <v>1200</v>
          </cell>
          <cell r="Y460">
            <v>24465</v>
          </cell>
          <cell r="Z460">
            <v>5000</v>
          </cell>
          <cell r="AA460">
            <v>1500</v>
          </cell>
          <cell r="AD460">
            <v>2300</v>
          </cell>
        </row>
        <row r="461">
          <cell r="A461">
            <v>5.48</v>
          </cell>
          <cell r="B461">
            <v>5000</v>
          </cell>
          <cell r="C461">
            <v>6250</v>
          </cell>
          <cell r="D461">
            <v>9625</v>
          </cell>
          <cell r="H461">
            <v>3300</v>
          </cell>
          <cell r="I461">
            <v>11905</v>
          </cell>
          <cell r="J461">
            <v>2100</v>
          </cell>
          <cell r="K461">
            <v>4100</v>
          </cell>
          <cell r="M461">
            <v>2700</v>
          </cell>
          <cell r="N461">
            <v>6400</v>
          </cell>
          <cell r="O461">
            <v>139025</v>
          </cell>
          <cell r="V461">
            <v>16220</v>
          </cell>
          <cell r="W461">
            <v>4000</v>
          </cell>
          <cell r="X461">
            <v>1200</v>
          </cell>
          <cell r="Y461">
            <v>24485</v>
          </cell>
          <cell r="Z461">
            <v>5000</v>
          </cell>
          <cell r="AA461">
            <v>1500</v>
          </cell>
          <cell r="AD461">
            <v>2300</v>
          </cell>
        </row>
        <row r="462">
          <cell r="A462">
            <v>5.49</v>
          </cell>
          <cell r="B462">
            <v>5000</v>
          </cell>
          <cell r="C462">
            <v>6250</v>
          </cell>
          <cell r="D462">
            <v>9625</v>
          </cell>
          <cell r="H462">
            <v>3300</v>
          </cell>
          <cell r="I462">
            <v>11915</v>
          </cell>
          <cell r="J462">
            <v>2100</v>
          </cell>
          <cell r="K462">
            <v>4100</v>
          </cell>
          <cell r="M462">
            <v>2700</v>
          </cell>
          <cell r="N462">
            <v>6400</v>
          </cell>
          <cell r="O462">
            <v>139350</v>
          </cell>
          <cell r="V462">
            <v>16235</v>
          </cell>
          <cell r="W462">
            <v>4000</v>
          </cell>
          <cell r="X462">
            <v>1200</v>
          </cell>
          <cell r="Y462">
            <v>24505</v>
          </cell>
          <cell r="Z462">
            <v>5000</v>
          </cell>
          <cell r="AA462">
            <v>1500</v>
          </cell>
          <cell r="AD462">
            <v>2300</v>
          </cell>
        </row>
        <row r="463">
          <cell r="A463">
            <v>5.5</v>
          </cell>
          <cell r="B463">
            <v>5000</v>
          </cell>
          <cell r="C463">
            <v>6250</v>
          </cell>
          <cell r="D463">
            <v>9625</v>
          </cell>
          <cell r="H463">
            <v>3300</v>
          </cell>
          <cell r="I463">
            <v>11925</v>
          </cell>
          <cell r="J463">
            <v>2100</v>
          </cell>
          <cell r="K463">
            <v>4100</v>
          </cell>
          <cell r="M463">
            <v>2700</v>
          </cell>
          <cell r="N463">
            <v>6400</v>
          </cell>
          <cell r="O463">
            <v>139675</v>
          </cell>
          <cell r="V463">
            <v>16250</v>
          </cell>
          <cell r="W463">
            <v>4000</v>
          </cell>
          <cell r="X463">
            <v>1200</v>
          </cell>
          <cell r="Y463">
            <v>24525</v>
          </cell>
          <cell r="Z463">
            <v>5000</v>
          </cell>
          <cell r="AA463">
            <v>1500</v>
          </cell>
          <cell r="AD463">
            <v>2300</v>
          </cell>
        </row>
        <row r="464">
          <cell r="A464">
            <v>5.51</v>
          </cell>
          <cell r="B464">
            <v>5000</v>
          </cell>
          <cell r="C464">
            <v>6250</v>
          </cell>
          <cell r="D464">
            <v>9625</v>
          </cell>
          <cell r="H464">
            <v>3300</v>
          </cell>
          <cell r="I464">
            <v>11935</v>
          </cell>
          <cell r="J464">
            <v>2100</v>
          </cell>
          <cell r="K464">
            <v>4100</v>
          </cell>
          <cell r="M464">
            <v>2700</v>
          </cell>
          <cell r="N464">
            <v>6400</v>
          </cell>
          <cell r="O464">
            <v>140000</v>
          </cell>
          <cell r="V464">
            <v>16265</v>
          </cell>
          <cell r="W464">
            <v>4000</v>
          </cell>
          <cell r="X464">
            <v>1200</v>
          </cell>
          <cell r="Y464">
            <v>24545</v>
          </cell>
          <cell r="Z464">
            <v>5000</v>
          </cell>
          <cell r="AA464">
            <v>1500</v>
          </cell>
          <cell r="AD464">
            <v>2300</v>
          </cell>
        </row>
        <row r="465">
          <cell r="A465">
            <v>5.52</v>
          </cell>
          <cell r="B465">
            <v>5000</v>
          </cell>
          <cell r="C465">
            <v>6250</v>
          </cell>
          <cell r="D465">
            <v>9625</v>
          </cell>
          <cell r="H465">
            <v>3300</v>
          </cell>
          <cell r="I465">
            <v>11945</v>
          </cell>
          <cell r="J465">
            <v>2100</v>
          </cell>
          <cell r="K465">
            <v>4100</v>
          </cell>
          <cell r="M465">
            <v>2700</v>
          </cell>
          <cell r="N465">
            <v>6400</v>
          </cell>
          <cell r="O465">
            <v>140325</v>
          </cell>
          <cell r="V465">
            <v>16280</v>
          </cell>
          <cell r="W465">
            <v>4000</v>
          </cell>
          <cell r="X465">
            <v>1200</v>
          </cell>
          <cell r="Y465">
            <v>24565</v>
          </cell>
          <cell r="Z465">
            <v>5000</v>
          </cell>
          <cell r="AA465">
            <v>1500</v>
          </cell>
          <cell r="AD465">
            <v>2300</v>
          </cell>
        </row>
        <row r="466">
          <cell r="A466">
            <v>5.53</v>
          </cell>
          <cell r="B466">
            <v>5000</v>
          </cell>
          <cell r="C466">
            <v>6250</v>
          </cell>
          <cell r="D466">
            <v>9625</v>
          </cell>
          <cell r="H466">
            <v>3300</v>
          </cell>
          <cell r="I466">
            <v>11955</v>
          </cell>
          <cell r="J466">
            <v>2100</v>
          </cell>
          <cell r="K466">
            <v>4100</v>
          </cell>
          <cell r="M466">
            <v>2700</v>
          </cell>
          <cell r="N466">
            <v>6400</v>
          </cell>
          <cell r="O466">
            <v>140650</v>
          </cell>
          <cell r="V466">
            <v>16295</v>
          </cell>
          <cell r="W466">
            <v>4000</v>
          </cell>
          <cell r="X466">
            <v>1200</v>
          </cell>
          <cell r="Y466">
            <v>24585</v>
          </cell>
          <cell r="Z466">
            <v>5000</v>
          </cell>
          <cell r="AA466">
            <v>1500</v>
          </cell>
          <cell r="AD466">
            <v>2300</v>
          </cell>
        </row>
        <row r="467">
          <cell r="A467">
            <v>5.54</v>
          </cell>
          <cell r="B467">
            <v>5000</v>
          </cell>
          <cell r="C467">
            <v>6250</v>
          </cell>
          <cell r="D467">
            <v>9625</v>
          </cell>
          <cell r="H467">
            <v>3300</v>
          </cell>
          <cell r="I467">
            <v>11965</v>
          </cell>
          <cell r="J467">
            <v>2100</v>
          </cell>
          <cell r="K467">
            <v>4100</v>
          </cell>
          <cell r="M467">
            <v>2700</v>
          </cell>
          <cell r="N467">
            <v>6400</v>
          </cell>
          <cell r="O467">
            <v>140975</v>
          </cell>
          <cell r="V467">
            <v>16310</v>
          </cell>
          <cell r="W467">
            <v>4000</v>
          </cell>
          <cell r="X467">
            <v>1200</v>
          </cell>
          <cell r="Y467">
            <v>24605</v>
          </cell>
          <cell r="Z467">
            <v>5000</v>
          </cell>
          <cell r="AA467">
            <v>1500</v>
          </cell>
          <cell r="AD467">
            <v>2300</v>
          </cell>
        </row>
        <row r="468">
          <cell r="A468">
            <v>5.55</v>
          </cell>
          <cell r="B468">
            <v>5000</v>
          </cell>
          <cell r="C468">
            <v>6250</v>
          </cell>
          <cell r="D468">
            <v>9625</v>
          </cell>
          <cell r="H468">
            <v>3300</v>
          </cell>
          <cell r="I468">
            <v>11975</v>
          </cell>
          <cell r="J468">
            <v>2100</v>
          </cell>
          <cell r="K468">
            <v>4100</v>
          </cell>
          <cell r="M468">
            <v>2700</v>
          </cell>
          <cell r="N468">
            <v>6400</v>
          </cell>
          <cell r="O468">
            <v>141300</v>
          </cell>
          <cell r="V468">
            <v>16325</v>
          </cell>
          <cell r="W468">
            <v>4000</v>
          </cell>
          <cell r="X468">
            <v>1200</v>
          </cell>
          <cell r="Y468">
            <v>24625</v>
          </cell>
          <cell r="Z468">
            <v>5000</v>
          </cell>
          <cell r="AA468">
            <v>1500</v>
          </cell>
          <cell r="AD468">
            <v>2300</v>
          </cell>
        </row>
        <row r="469">
          <cell r="A469">
            <v>5.56</v>
          </cell>
          <cell r="B469">
            <v>5000</v>
          </cell>
          <cell r="C469">
            <v>6250</v>
          </cell>
          <cell r="D469">
            <v>9625</v>
          </cell>
          <cell r="H469">
            <v>3300</v>
          </cell>
          <cell r="I469">
            <v>11985</v>
          </cell>
          <cell r="J469">
            <v>2100</v>
          </cell>
          <cell r="K469">
            <v>4100</v>
          </cell>
          <cell r="M469">
            <v>2700</v>
          </cell>
          <cell r="N469">
            <v>6400</v>
          </cell>
          <cell r="O469">
            <v>141625</v>
          </cell>
          <cell r="V469">
            <v>16340</v>
          </cell>
          <cell r="W469">
            <v>4000</v>
          </cell>
          <cell r="X469">
            <v>1200</v>
          </cell>
          <cell r="Y469">
            <v>24645</v>
          </cell>
          <cell r="Z469">
            <v>5000</v>
          </cell>
          <cell r="AA469">
            <v>1500</v>
          </cell>
          <cell r="AD469">
            <v>2300</v>
          </cell>
        </row>
        <row r="470">
          <cell r="A470">
            <v>5.57</v>
          </cell>
          <cell r="B470">
            <v>5000</v>
          </cell>
          <cell r="C470">
            <v>6250</v>
          </cell>
          <cell r="D470">
            <v>9625</v>
          </cell>
          <cell r="H470">
            <v>3300</v>
          </cell>
          <cell r="I470">
            <v>11995</v>
          </cell>
          <cell r="J470">
            <v>2100</v>
          </cell>
          <cell r="K470">
            <v>4100</v>
          </cell>
          <cell r="M470">
            <v>2700</v>
          </cell>
          <cell r="N470">
            <v>6400</v>
          </cell>
          <cell r="O470">
            <v>141950</v>
          </cell>
          <cell r="V470">
            <v>16355</v>
          </cell>
          <cell r="W470">
            <v>4000</v>
          </cell>
          <cell r="X470">
            <v>1200</v>
          </cell>
          <cell r="Y470">
            <v>24665</v>
          </cell>
          <cell r="Z470">
            <v>5000</v>
          </cell>
          <cell r="AA470">
            <v>1500</v>
          </cell>
          <cell r="AD470">
            <v>2300</v>
          </cell>
        </row>
        <row r="471">
          <cell r="A471">
            <v>5.58</v>
          </cell>
          <cell r="B471">
            <v>5000</v>
          </cell>
          <cell r="C471">
            <v>6250</v>
          </cell>
          <cell r="D471">
            <v>9625</v>
          </cell>
          <cell r="H471">
            <v>3300</v>
          </cell>
          <cell r="I471">
            <v>12005</v>
          </cell>
          <cell r="J471">
            <v>2100</v>
          </cell>
          <cell r="K471">
            <v>4100</v>
          </cell>
          <cell r="M471">
            <v>2700</v>
          </cell>
          <cell r="N471">
            <v>6400</v>
          </cell>
          <cell r="O471">
            <v>142275</v>
          </cell>
          <cell r="V471">
            <v>16370</v>
          </cell>
          <cell r="W471">
            <v>4000</v>
          </cell>
          <cell r="X471">
            <v>1200</v>
          </cell>
          <cell r="Y471">
            <v>24685</v>
          </cell>
          <cell r="Z471">
            <v>5000</v>
          </cell>
          <cell r="AA471">
            <v>1500</v>
          </cell>
          <cell r="AD471">
            <v>2300</v>
          </cell>
        </row>
        <row r="472">
          <cell r="A472">
            <v>5.59</v>
          </cell>
          <cell r="B472">
            <v>5000</v>
          </cell>
          <cell r="C472">
            <v>6250</v>
          </cell>
          <cell r="D472">
            <v>9625</v>
          </cell>
          <cell r="H472">
            <v>3300</v>
          </cell>
          <cell r="I472">
            <v>12015</v>
          </cell>
          <cell r="J472">
            <v>2100</v>
          </cell>
          <cell r="K472">
            <v>4100</v>
          </cell>
          <cell r="M472">
            <v>2700</v>
          </cell>
          <cell r="N472">
            <v>6400</v>
          </cell>
          <cell r="O472">
            <v>142600</v>
          </cell>
          <cell r="V472">
            <v>16385</v>
          </cell>
          <cell r="W472">
            <v>4000</v>
          </cell>
          <cell r="X472">
            <v>1200</v>
          </cell>
          <cell r="Y472">
            <v>24705</v>
          </cell>
          <cell r="Z472">
            <v>5000</v>
          </cell>
          <cell r="AA472">
            <v>1500</v>
          </cell>
          <cell r="AD472">
            <v>2300</v>
          </cell>
        </row>
        <row r="473">
          <cell r="A473">
            <v>5.6</v>
          </cell>
          <cell r="B473">
            <v>5000</v>
          </cell>
          <cell r="C473">
            <v>6250</v>
          </cell>
          <cell r="D473">
            <v>9625</v>
          </cell>
          <cell r="H473">
            <v>3300</v>
          </cell>
          <cell r="I473">
            <v>12025</v>
          </cell>
          <cell r="J473">
            <v>2100</v>
          </cell>
          <cell r="K473">
            <v>4100</v>
          </cell>
          <cell r="M473">
            <v>2700</v>
          </cell>
          <cell r="N473">
            <v>6400</v>
          </cell>
          <cell r="O473">
            <v>142925</v>
          </cell>
          <cell r="V473">
            <v>16400</v>
          </cell>
          <cell r="W473">
            <v>4000</v>
          </cell>
          <cell r="X473">
            <v>1200</v>
          </cell>
          <cell r="Y473">
            <v>24725</v>
          </cell>
          <cell r="Z473">
            <v>5000</v>
          </cell>
          <cell r="AA473">
            <v>1500</v>
          </cell>
          <cell r="AD473">
            <v>2300</v>
          </cell>
        </row>
        <row r="474">
          <cell r="A474">
            <v>5.61</v>
          </cell>
          <cell r="B474">
            <v>5000</v>
          </cell>
          <cell r="C474">
            <v>6250</v>
          </cell>
          <cell r="D474">
            <v>9625</v>
          </cell>
          <cell r="H474">
            <v>3300</v>
          </cell>
          <cell r="I474">
            <v>12035</v>
          </cell>
          <cell r="J474">
            <v>2100</v>
          </cell>
          <cell r="K474">
            <v>4100</v>
          </cell>
          <cell r="M474">
            <v>2700</v>
          </cell>
          <cell r="N474">
            <v>6400</v>
          </cell>
          <cell r="O474">
            <v>143250</v>
          </cell>
          <cell r="V474">
            <v>16415</v>
          </cell>
          <cell r="W474">
            <v>4000</v>
          </cell>
          <cell r="X474">
            <v>1200</v>
          </cell>
          <cell r="Y474">
            <v>24745</v>
          </cell>
          <cell r="Z474">
            <v>5000</v>
          </cell>
          <cell r="AA474">
            <v>1500</v>
          </cell>
          <cell r="AD474">
            <v>2300</v>
          </cell>
        </row>
        <row r="475">
          <cell r="A475">
            <v>5.62</v>
          </cell>
          <cell r="B475">
            <v>5000</v>
          </cell>
          <cell r="C475">
            <v>6250</v>
          </cell>
          <cell r="D475">
            <v>9625</v>
          </cell>
          <cell r="H475">
            <v>3300</v>
          </cell>
          <cell r="I475">
            <v>12045</v>
          </cell>
          <cell r="J475">
            <v>2100</v>
          </cell>
          <cell r="K475">
            <v>4100</v>
          </cell>
          <cell r="M475">
            <v>2700</v>
          </cell>
          <cell r="N475">
            <v>6400</v>
          </cell>
          <cell r="O475">
            <v>143575</v>
          </cell>
          <cell r="V475">
            <v>16430</v>
          </cell>
          <cell r="W475">
            <v>4000</v>
          </cell>
          <cell r="X475">
            <v>1200</v>
          </cell>
          <cell r="Y475">
            <v>24765</v>
          </cell>
          <cell r="Z475">
            <v>5000</v>
          </cell>
          <cell r="AA475">
            <v>1500</v>
          </cell>
          <cell r="AD475">
            <v>2300</v>
          </cell>
        </row>
        <row r="476">
          <cell r="A476">
            <v>5.63</v>
          </cell>
          <cell r="B476">
            <v>5000</v>
          </cell>
          <cell r="C476">
            <v>6250</v>
          </cell>
          <cell r="D476">
            <v>9625</v>
          </cell>
          <cell r="H476">
            <v>3300</v>
          </cell>
          <cell r="I476">
            <v>12055</v>
          </cell>
          <cell r="J476">
            <v>2100</v>
          </cell>
          <cell r="K476">
            <v>4100</v>
          </cell>
          <cell r="M476">
            <v>2700</v>
          </cell>
          <cell r="N476">
            <v>6400</v>
          </cell>
          <cell r="O476">
            <v>143900</v>
          </cell>
          <cell r="V476">
            <v>16445</v>
          </cell>
          <cell r="W476">
            <v>4000</v>
          </cell>
          <cell r="X476">
            <v>1200</v>
          </cell>
          <cell r="Y476">
            <v>24785</v>
          </cell>
          <cell r="Z476">
            <v>5000</v>
          </cell>
          <cell r="AA476">
            <v>1500</v>
          </cell>
          <cell r="AD476">
            <v>2300</v>
          </cell>
        </row>
        <row r="477">
          <cell r="A477">
            <v>5.64</v>
          </cell>
          <cell r="B477">
            <v>5000</v>
          </cell>
          <cell r="C477">
            <v>6250</v>
          </cell>
          <cell r="D477">
            <v>9625</v>
          </cell>
          <cell r="H477">
            <v>3300</v>
          </cell>
          <cell r="I477">
            <v>12065</v>
          </cell>
          <cell r="J477">
            <v>2100</v>
          </cell>
          <cell r="K477">
            <v>4100</v>
          </cell>
          <cell r="M477">
            <v>2700</v>
          </cell>
          <cell r="N477">
            <v>6400</v>
          </cell>
          <cell r="O477">
            <v>144225</v>
          </cell>
          <cell r="V477">
            <v>16460</v>
          </cell>
          <cell r="W477">
            <v>4000</v>
          </cell>
          <cell r="X477">
            <v>1200</v>
          </cell>
          <cell r="Y477">
            <v>24805</v>
          </cell>
          <cell r="Z477">
            <v>5000</v>
          </cell>
          <cell r="AA477">
            <v>1500</v>
          </cell>
          <cell r="AD477">
            <v>2300</v>
          </cell>
        </row>
        <row r="478">
          <cell r="A478">
            <v>5.65</v>
          </cell>
          <cell r="B478">
            <v>5000</v>
          </cell>
          <cell r="C478">
            <v>6250</v>
          </cell>
          <cell r="D478">
            <v>9625</v>
          </cell>
          <cell r="H478">
            <v>3300</v>
          </cell>
          <cell r="I478">
            <v>12075</v>
          </cell>
          <cell r="J478">
            <v>2100</v>
          </cell>
          <cell r="K478">
            <v>4100</v>
          </cell>
          <cell r="M478">
            <v>2700</v>
          </cell>
          <cell r="N478">
            <v>6400</v>
          </cell>
          <cell r="O478">
            <v>144550</v>
          </cell>
          <cell r="V478">
            <v>16475</v>
          </cell>
          <cell r="W478">
            <v>4000</v>
          </cell>
          <cell r="X478">
            <v>1200</v>
          </cell>
          <cell r="Y478">
            <v>24825</v>
          </cell>
          <cell r="Z478">
            <v>5000</v>
          </cell>
          <cell r="AA478">
            <v>1500</v>
          </cell>
          <cell r="AD478">
            <v>2300</v>
          </cell>
        </row>
        <row r="479">
          <cell r="A479">
            <v>5.66</v>
          </cell>
          <cell r="B479">
            <v>5000</v>
          </cell>
          <cell r="C479">
            <v>6250</v>
          </cell>
          <cell r="D479">
            <v>9625</v>
          </cell>
          <cell r="H479">
            <v>3300</v>
          </cell>
          <cell r="I479">
            <v>12085</v>
          </cell>
          <cell r="J479">
            <v>2100</v>
          </cell>
          <cell r="K479">
            <v>4100</v>
          </cell>
          <cell r="M479">
            <v>2700</v>
          </cell>
          <cell r="N479">
            <v>6400</v>
          </cell>
          <cell r="O479">
            <v>144875</v>
          </cell>
          <cell r="V479">
            <v>16490</v>
          </cell>
          <cell r="W479">
            <v>4000</v>
          </cell>
          <cell r="X479">
            <v>1200</v>
          </cell>
          <cell r="Y479">
            <v>24845</v>
          </cell>
          <cell r="Z479">
            <v>5000</v>
          </cell>
          <cell r="AA479">
            <v>1500</v>
          </cell>
          <cell r="AD479">
            <v>2300</v>
          </cell>
        </row>
        <row r="480">
          <cell r="A480">
            <v>5.67</v>
          </cell>
          <cell r="B480">
            <v>5000</v>
          </cell>
          <cell r="C480">
            <v>6250</v>
          </cell>
          <cell r="D480">
            <v>9625</v>
          </cell>
          <cell r="H480">
            <v>3300</v>
          </cell>
          <cell r="I480">
            <v>12095</v>
          </cell>
          <cell r="J480">
            <v>2100</v>
          </cell>
          <cell r="K480">
            <v>4100</v>
          </cell>
          <cell r="M480">
            <v>2700</v>
          </cell>
          <cell r="N480">
            <v>6400</v>
          </cell>
          <cell r="O480">
            <v>145200</v>
          </cell>
          <cell r="V480">
            <v>16505</v>
          </cell>
          <cell r="W480">
            <v>4000</v>
          </cell>
          <cell r="X480">
            <v>1200</v>
          </cell>
          <cell r="Y480">
            <v>24865</v>
          </cell>
          <cell r="Z480">
            <v>5000</v>
          </cell>
          <cell r="AA480">
            <v>1500</v>
          </cell>
          <cell r="AD480">
            <v>2300</v>
          </cell>
        </row>
        <row r="481">
          <cell r="A481">
            <v>5.68</v>
          </cell>
          <cell r="B481">
            <v>5000</v>
          </cell>
          <cell r="C481">
            <v>6250</v>
          </cell>
          <cell r="D481">
            <v>9625</v>
          </cell>
          <cell r="H481">
            <v>3300</v>
          </cell>
          <cell r="I481">
            <v>12105</v>
          </cell>
          <cell r="J481">
            <v>2100</v>
          </cell>
          <cell r="K481">
            <v>4100</v>
          </cell>
          <cell r="M481">
            <v>2700</v>
          </cell>
          <cell r="N481">
            <v>6400</v>
          </cell>
          <cell r="O481">
            <v>145525</v>
          </cell>
          <cell r="V481">
            <v>16520</v>
          </cell>
          <cell r="W481">
            <v>4000</v>
          </cell>
          <cell r="X481">
            <v>1200</v>
          </cell>
          <cell r="Y481">
            <v>24885</v>
          </cell>
          <cell r="Z481">
            <v>5000</v>
          </cell>
          <cell r="AA481">
            <v>1500</v>
          </cell>
          <cell r="AD481">
            <v>2300</v>
          </cell>
        </row>
        <row r="482">
          <cell r="A482">
            <v>5.69</v>
          </cell>
          <cell r="B482">
            <v>5000</v>
          </cell>
          <cell r="C482">
            <v>6250</v>
          </cell>
          <cell r="D482">
            <v>9625</v>
          </cell>
          <cell r="H482">
            <v>3300</v>
          </cell>
          <cell r="I482">
            <v>12115</v>
          </cell>
          <cell r="J482">
            <v>2100</v>
          </cell>
          <cell r="K482">
            <v>4100</v>
          </cell>
          <cell r="M482">
            <v>2700</v>
          </cell>
          <cell r="N482">
            <v>6400</v>
          </cell>
          <cell r="O482">
            <v>145850</v>
          </cell>
          <cell r="V482">
            <v>16535</v>
          </cell>
          <cell r="W482">
            <v>4000</v>
          </cell>
          <cell r="X482">
            <v>1200</v>
          </cell>
          <cell r="Y482">
            <v>24905</v>
          </cell>
          <cell r="Z482">
            <v>5000</v>
          </cell>
          <cell r="AA482">
            <v>1500</v>
          </cell>
          <cell r="AD482">
            <v>2300</v>
          </cell>
        </row>
        <row r="483">
          <cell r="A483">
            <v>5.7</v>
          </cell>
          <cell r="B483">
            <v>5000</v>
          </cell>
          <cell r="C483">
            <v>6250</v>
          </cell>
          <cell r="D483">
            <v>9625</v>
          </cell>
          <cell r="H483">
            <v>3300</v>
          </cell>
          <cell r="I483">
            <v>12125</v>
          </cell>
          <cell r="J483">
            <v>2100</v>
          </cell>
          <cell r="K483">
            <v>4100</v>
          </cell>
          <cell r="M483">
            <v>2700</v>
          </cell>
          <cell r="N483">
            <v>6400</v>
          </cell>
          <cell r="O483">
            <v>146175</v>
          </cell>
          <cell r="V483">
            <v>16550</v>
          </cell>
          <cell r="W483">
            <v>4000</v>
          </cell>
          <cell r="X483">
            <v>1200</v>
          </cell>
          <cell r="Y483">
            <v>24925</v>
          </cell>
          <cell r="Z483">
            <v>5000</v>
          </cell>
          <cell r="AA483">
            <v>1500</v>
          </cell>
          <cell r="AD483">
            <v>2300</v>
          </cell>
        </row>
        <row r="484">
          <cell r="A484">
            <v>5.71</v>
          </cell>
          <cell r="B484">
            <v>5000</v>
          </cell>
          <cell r="C484">
            <v>6250</v>
          </cell>
          <cell r="D484">
            <v>9625</v>
          </cell>
          <cell r="H484">
            <v>3300</v>
          </cell>
          <cell r="I484">
            <v>12135</v>
          </cell>
          <cell r="J484">
            <v>2100</v>
          </cell>
          <cell r="K484">
            <v>4100</v>
          </cell>
          <cell r="M484">
            <v>2700</v>
          </cell>
          <cell r="N484">
            <v>6400</v>
          </cell>
          <cell r="O484">
            <v>146500</v>
          </cell>
          <cell r="V484">
            <v>16565</v>
          </cell>
          <cell r="W484">
            <v>4000</v>
          </cell>
          <cell r="X484">
            <v>1200</v>
          </cell>
          <cell r="Y484">
            <v>24945</v>
          </cell>
          <cell r="Z484">
            <v>5000</v>
          </cell>
          <cell r="AA484">
            <v>1500</v>
          </cell>
          <cell r="AD484">
            <v>2300</v>
          </cell>
        </row>
        <row r="485">
          <cell r="A485">
            <v>5.72</v>
          </cell>
          <cell r="B485">
            <v>5000</v>
          </cell>
          <cell r="C485">
            <v>6250</v>
          </cell>
          <cell r="D485">
            <v>9625</v>
          </cell>
          <cell r="H485">
            <v>3300</v>
          </cell>
          <cell r="I485">
            <v>12145</v>
          </cell>
          <cell r="J485">
            <v>2100</v>
          </cell>
          <cell r="K485">
            <v>4100</v>
          </cell>
          <cell r="M485">
            <v>2700</v>
          </cell>
          <cell r="N485">
            <v>6400</v>
          </cell>
          <cell r="O485">
            <v>146825</v>
          </cell>
          <cell r="V485">
            <v>16580</v>
          </cell>
          <cell r="W485">
            <v>4000</v>
          </cell>
          <cell r="X485">
            <v>1200</v>
          </cell>
          <cell r="Y485">
            <v>24965</v>
          </cell>
          <cell r="Z485">
            <v>5000</v>
          </cell>
          <cell r="AA485">
            <v>1500</v>
          </cell>
          <cell r="AD485">
            <v>2300</v>
          </cell>
        </row>
        <row r="486">
          <cell r="A486">
            <v>5.73</v>
          </cell>
          <cell r="B486">
            <v>5000</v>
          </cell>
          <cell r="C486">
            <v>6250</v>
          </cell>
          <cell r="D486">
            <v>9625</v>
          </cell>
          <cell r="H486">
            <v>3300</v>
          </cell>
          <cell r="I486">
            <v>12155</v>
          </cell>
          <cell r="J486">
            <v>2100</v>
          </cell>
          <cell r="K486">
            <v>4100</v>
          </cell>
          <cell r="M486">
            <v>2700</v>
          </cell>
          <cell r="N486">
            <v>6400</v>
          </cell>
          <cell r="O486">
            <v>147150</v>
          </cell>
          <cell r="V486">
            <v>16595</v>
          </cell>
          <cell r="W486">
            <v>4000</v>
          </cell>
          <cell r="X486">
            <v>1200</v>
          </cell>
          <cell r="Y486">
            <v>24985</v>
          </cell>
          <cell r="Z486">
            <v>5000</v>
          </cell>
          <cell r="AA486">
            <v>1500</v>
          </cell>
          <cell r="AD486">
            <v>2300</v>
          </cell>
        </row>
        <row r="487">
          <cell r="A487">
            <v>5.74</v>
          </cell>
          <cell r="B487">
            <v>5000</v>
          </cell>
          <cell r="C487">
            <v>6250</v>
          </cell>
          <cell r="D487">
            <v>9625</v>
          </cell>
          <cell r="H487">
            <v>3300</v>
          </cell>
          <cell r="I487">
            <v>12165</v>
          </cell>
          <cell r="J487">
            <v>2100</v>
          </cell>
          <cell r="K487">
            <v>4100</v>
          </cell>
          <cell r="M487">
            <v>2700</v>
          </cell>
          <cell r="N487">
            <v>6400</v>
          </cell>
          <cell r="O487">
            <v>147475</v>
          </cell>
          <cell r="V487">
            <v>16610</v>
          </cell>
          <cell r="W487">
            <v>4000</v>
          </cell>
          <cell r="X487">
            <v>1200</v>
          </cell>
          <cell r="Y487">
            <v>25005</v>
          </cell>
          <cell r="Z487">
            <v>5000</v>
          </cell>
          <cell r="AA487">
            <v>1500</v>
          </cell>
          <cell r="AD487">
            <v>2300</v>
          </cell>
        </row>
        <row r="488">
          <cell r="A488">
            <v>5.75</v>
          </cell>
          <cell r="B488">
            <v>5000</v>
          </cell>
          <cell r="C488">
            <v>6250</v>
          </cell>
          <cell r="D488">
            <v>9625</v>
          </cell>
          <cell r="H488">
            <v>3300</v>
          </cell>
          <cell r="I488">
            <v>12175</v>
          </cell>
          <cell r="J488">
            <v>2100</v>
          </cell>
          <cell r="K488">
            <v>4100</v>
          </cell>
          <cell r="M488">
            <v>2700</v>
          </cell>
          <cell r="N488">
            <v>6400</v>
          </cell>
          <cell r="O488">
            <v>147800</v>
          </cell>
          <cell r="V488">
            <v>16625</v>
          </cell>
          <cell r="W488">
            <v>4000</v>
          </cell>
          <cell r="X488">
            <v>1200</v>
          </cell>
          <cell r="Y488">
            <v>25025</v>
          </cell>
          <cell r="Z488">
            <v>5000</v>
          </cell>
          <cell r="AA488">
            <v>1500</v>
          </cell>
          <cell r="AD488">
            <v>2300</v>
          </cell>
        </row>
        <row r="489">
          <cell r="A489">
            <v>5.76</v>
          </cell>
          <cell r="B489">
            <v>5000</v>
          </cell>
          <cell r="C489">
            <v>6250</v>
          </cell>
          <cell r="D489">
            <v>9625</v>
          </cell>
          <cell r="H489">
            <v>3300</v>
          </cell>
          <cell r="I489">
            <v>12185</v>
          </cell>
          <cell r="J489">
            <v>2100</v>
          </cell>
          <cell r="K489">
            <v>4100</v>
          </cell>
          <cell r="M489">
            <v>2700</v>
          </cell>
          <cell r="N489">
            <v>6400</v>
          </cell>
          <cell r="O489">
            <v>148125</v>
          </cell>
          <cell r="V489">
            <v>16640</v>
          </cell>
          <cell r="W489">
            <v>4000</v>
          </cell>
          <cell r="X489">
            <v>1200</v>
          </cell>
          <cell r="Y489">
            <v>25045</v>
          </cell>
          <cell r="Z489">
            <v>5000</v>
          </cell>
          <cell r="AA489">
            <v>1500</v>
          </cell>
          <cell r="AD489">
            <v>2300</v>
          </cell>
        </row>
        <row r="490">
          <cell r="A490">
            <v>5.77</v>
          </cell>
          <cell r="B490">
            <v>5000</v>
          </cell>
          <cell r="C490">
            <v>6250</v>
          </cell>
          <cell r="D490">
            <v>9625</v>
          </cell>
          <cell r="H490">
            <v>3300</v>
          </cell>
          <cell r="I490">
            <v>12195</v>
          </cell>
          <cell r="J490">
            <v>2100</v>
          </cell>
          <cell r="K490">
            <v>4100</v>
          </cell>
          <cell r="M490">
            <v>2700</v>
          </cell>
          <cell r="N490">
            <v>6400</v>
          </cell>
          <cell r="O490">
            <v>148450</v>
          </cell>
          <cell r="V490">
            <v>16655</v>
          </cell>
          <cell r="W490">
            <v>4000</v>
          </cell>
          <cell r="X490">
            <v>1200</v>
          </cell>
          <cell r="Y490">
            <v>25065</v>
          </cell>
          <cell r="Z490">
            <v>5000</v>
          </cell>
          <cell r="AA490">
            <v>1500</v>
          </cell>
          <cell r="AD490">
            <v>2300</v>
          </cell>
        </row>
        <row r="491">
          <cell r="A491">
            <v>5.78</v>
          </cell>
          <cell r="B491">
            <v>5000</v>
          </cell>
          <cell r="C491">
            <v>6250</v>
          </cell>
          <cell r="D491">
            <v>9625</v>
          </cell>
          <cell r="H491">
            <v>3300</v>
          </cell>
          <cell r="I491">
            <v>12205</v>
          </cell>
          <cell r="J491">
            <v>2100</v>
          </cell>
          <cell r="K491">
            <v>4100</v>
          </cell>
          <cell r="M491">
            <v>2700</v>
          </cell>
          <cell r="N491">
            <v>6400</v>
          </cell>
          <cell r="O491">
            <v>148775</v>
          </cell>
          <cell r="V491">
            <v>16670</v>
          </cell>
          <cell r="W491">
            <v>4000</v>
          </cell>
          <cell r="X491">
            <v>1200</v>
          </cell>
          <cell r="Y491">
            <v>25085</v>
          </cell>
          <cell r="Z491">
            <v>5000</v>
          </cell>
          <cell r="AA491">
            <v>1500</v>
          </cell>
          <cell r="AD491">
            <v>2300</v>
          </cell>
        </row>
        <row r="492">
          <cell r="A492">
            <v>5.79</v>
          </cell>
          <cell r="B492">
            <v>5000</v>
          </cell>
          <cell r="C492">
            <v>6250</v>
          </cell>
          <cell r="D492">
            <v>9625</v>
          </cell>
          <cell r="H492">
            <v>3300</v>
          </cell>
          <cell r="I492">
            <v>12215</v>
          </cell>
          <cell r="J492">
            <v>2100</v>
          </cell>
          <cell r="K492">
            <v>4100</v>
          </cell>
          <cell r="M492">
            <v>2700</v>
          </cell>
          <cell r="N492">
            <v>6400</v>
          </cell>
          <cell r="O492">
            <v>149100</v>
          </cell>
          <cell r="V492">
            <v>16685</v>
          </cell>
          <cell r="W492">
            <v>4000</v>
          </cell>
          <cell r="X492">
            <v>1200</v>
          </cell>
          <cell r="Y492">
            <v>25105</v>
          </cell>
          <cell r="Z492">
            <v>5000</v>
          </cell>
          <cell r="AA492">
            <v>1500</v>
          </cell>
          <cell r="AD492">
            <v>2300</v>
          </cell>
        </row>
        <row r="493">
          <cell r="A493">
            <v>5.8</v>
          </cell>
          <cell r="B493">
            <v>5000</v>
          </cell>
          <cell r="C493">
            <v>6250</v>
          </cell>
          <cell r="D493">
            <v>9625</v>
          </cell>
          <cell r="H493">
            <v>3300</v>
          </cell>
          <cell r="I493">
            <v>12225</v>
          </cell>
          <cell r="J493">
            <v>2100</v>
          </cell>
          <cell r="K493">
            <v>4100</v>
          </cell>
          <cell r="M493">
            <v>2700</v>
          </cell>
          <cell r="N493">
            <v>6400</v>
          </cell>
          <cell r="O493">
            <v>149425</v>
          </cell>
          <cell r="V493">
            <v>16700</v>
          </cell>
          <cell r="W493">
            <v>4000</v>
          </cell>
          <cell r="X493">
            <v>1200</v>
          </cell>
          <cell r="Y493">
            <v>25125</v>
          </cell>
          <cell r="Z493">
            <v>5000</v>
          </cell>
          <cell r="AA493">
            <v>1500</v>
          </cell>
          <cell r="AD493">
            <v>2300</v>
          </cell>
        </row>
        <row r="494">
          <cell r="A494">
            <v>5.81</v>
          </cell>
          <cell r="B494">
            <v>5000</v>
          </cell>
          <cell r="C494">
            <v>6250</v>
          </cell>
          <cell r="D494">
            <v>9625</v>
          </cell>
          <cell r="H494">
            <v>3300</v>
          </cell>
          <cell r="I494">
            <v>12235</v>
          </cell>
          <cell r="J494">
            <v>2100</v>
          </cell>
          <cell r="K494">
            <v>4100</v>
          </cell>
          <cell r="M494">
            <v>2700</v>
          </cell>
          <cell r="N494">
            <v>6400</v>
          </cell>
          <cell r="O494">
            <v>149750</v>
          </cell>
          <cell r="V494">
            <v>16715</v>
          </cell>
          <cell r="W494">
            <v>4000</v>
          </cell>
          <cell r="X494">
            <v>1200</v>
          </cell>
          <cell r="Y494">
            <v>25145</v>
          </cell>
          <cell r="Z494">
            <v>5000</v>
          </cell>
          <cell r="AA494">
            <v>1500</v>
          </cell>
          <cell r="AD494">
            <v>2300</v>
          </cell>
        </row>
        <row r="495">
          <cell r="A495">
            <v>5.82</v>
          </cell>
          <cell r="B495">
            <v>5000</v>
          </cell>
          <cell r="C495">
            <v>6250</v>
          </cell>
          <cell r="D495">
            <v>9625</v>
          </cell>
          <cell r="H495">
            <v>3300</v>
          </cell>
          <cell r="I495">
            <v>12245</v>
          </cell>
          <cell r="J495">
            <v>2100</v>
          </cell>
          <cell r="K495">
            <v>4100</v>
          </cell>
          <cell r="M495">
            <v>2700</v>
          </cell>
          <cell r="N495">
            <v>6400</v>
          </cell>
          <cell r="O495">
            <v>150075</v>
          </cell>
          <cell r="V495">
            <v>16730</v>
          </cell>
          <cell r="W495">
            <v>4000</v>
          </cell>
          <cell r="X495">
            <v>1200</v>
          </cell>
          <cell r="Y495">
            <v>25165</v>
          </cell>
          <cell r="Z495">
            <v>5000</v>
          </cell>
          <cell r="AA495">
            <v>1500</v>
          </cell>
          <cell r="AD495">
            <v>2300</v>
          </cell>
        </row>
        <row r="496">
          <cell r="A496">
            <v>5.83</v>
          </cell>
          <cell r="B496">
            <v>5000</v>
          </cell>
          <cell r="C496">
            <v>6250</v>
          </cell>
          <cell r="D496">
            <v>9625</v>
          </cell>
          <cell r="H496">
            <v>3300</v>
          </cell>
          <cell r="I496">
            <v>12255</v>
          </cell>
          <cell r="J496">
            <v>2100</v>
          </cell>
          <cell r="K496">
            <v>4100</v>
          </cell>
          <cell r="M496">
            <v>2700</v>
          </cell>
          <cell r="N496">
            <v>6400</v>
          </cell>
          <cell r="O496">
            <v>150400</v>
          </cell>
          <cell r="V496">
            <v>16745</v>
          </cell>
          <cell r="W496">
            <v>4000</v>
          </cell>
          <cell r="X496">
            <v>1200</v>
          </cell>
          <cell r="Y496">
            <v>25185</v>
          </cell>
          <cell r="Z496">
            <v>5000</v>
          </cell>
          <cell r="AA496">
            <v>1500</v>
          </cell>
          <cell r="AD496">
            <v>2300</v>
          </cell>
        </row>
        <row r="497">
          <cell r="A497">
            <v>5.84</v>
          </cell>
          <cell r="B497">
            <v>5000</v>
          </cell>
          <cell r="C497">
            <v>6250</v>
          </cell>
          <cell r="D497">
            <v>9625</v>
          </cell>
          <cell r="H497">
            <v>3300</v>
          </cell>
          <cell r="I497">
            <v>12265</v>
          </cell>
          <cell r="J497">
            <v>2100</v>
          </cell>
          <cell r="K497">
            <v>4100</v>
          </cell>
          <cell r="M497">
            <v>2700</v>
          </cell>
          <cell r="N497">
            <v>6400</v>
          </cell>
          <cell r="O497">
            <v>150725</v>
          </cell>
          <cell r="V497">
            <v>16760</v>
          </cell>
          <cell r="W497">
            <v>4000</v>
          </cell>
          <cell r="X497">
            <v>1200</v>
          </cell>
          <cell r="Y497">
            <v>25205</v>
          </cell>
          <cell r="Z497">
            <v>5000</v>
          </cell>
          <cell r="AA497">
            <v>1500</v>
          </cell>
          <cell r="AD497">
            <v>2300</v>
          </cell>
        </row>
        <row r="498">
          <cell r="A498">
            <v>5.85</v>
          </cell>
          <cell r="B498">
            <v>5000</v>
          </cell>
          <cell r="C498">
            <v>6250</v>
          </cell>
          <cell r="D498">
            <v>9625</v>
          </cell>
          <cell r="H498">
            <v>3300</v>
          </cell>
          <cell r="I498">
            <v>12275</v>
          </cell>
          <cell r="J498">
            <v>2100</v>
          </cell>
          <cell r="K498">
            <v>4100</v>
          </cell>
          <cell r="M498">
            <v>2700</v>
          </cell>
          <cell r="N498">
            <v>6400</v>
          </cell>
          <cell r="O498">
            <v>151050</v>
          </cell>
          <cell r="V498">
            <v>16775</v>
          </cell>
          <cell r="W498">
            <v>4000</v>
          </cell>
          <cell r="X498">
            <v>1200</v>
          </cell>
          <cell r="Y498">
            <v>25225</v>
          </cell>
          <cell r="Z498">
            <v>5000</v>
          </cell>
          <cell r="AA498">
            <v>1500</v>
          </cell>
          <cell r="AD498">
            <v>2300</v>
          </cell>
        </row>
        <row r="499">
          <cell r="A499">
            <v>5.86</v>
          </cell>
          <cell r="B499">
            <v>5000</v>
          </cell>
          <cell r="C499">
            <v>6250</v>
          </cell>
          <cell r="D499">
            <v>9625</v>
          </cell>
          <cell r="H499">
            <v>3300</v>
          </cell>
          <cell r="I499">
            <v>12285</v>
          </cell>
          <cell r="J499">
            <v>2100</v>
          </cell>
          <cell r="K499">
            <v>4100</v>
          </cell>
          <cell r="M499">
            <v>2700</v>
          </cell>
          <cell r="N499">
            <v>6400</v>
          </cell>
          <cell r="O499">
            <v>151375</v>
          </cell>
          <cell r="V499">
            <v>16790</v>
          </cell>
          <cell r="W499">
            <v>4000</v>
          </cell>
          <cell r="X499">
            <v>1200</v>
          </cell>
          <cell r="Y499">
            <v>25245</v>
          </cell>
          <cell r="Z499">
            <v>5000</v>
          </cell>
          <cell r="AA499">
            <v>1500</v>
          </cell>
          <cell r="AD499">
            <v>2300</v>
          </cell>
        </row>
        <row r="500">
          <cell r="A500">
            <v>5.87</v>
          </cell>
          <cell r="B500">
            <v>5000</v>
          </cell>
          <cell r="C500">
            <v>6250</v>
          </cell>
          <cell r="D500">
            <v>9625</v>
          </cell>
          <cell r="H500">
            <v>3300</v>
          </cell>
          <cell r="I500">
            <v>12295</v>
          </cell>
          <cell r="J500">
            <v>2100</v>
          </cell>
          <cell r="K500">
            <v>4100</v>
          </cell>
          <cell r="M500">
            <v>2700</v>
          </cell>
          <cell r="N500">
            <v>6400</v>
          </cell>
          <cell r="O500">
            <v>151700</v>
          </cell>
          <cell r="V500">
            <v>16805</v>
          </cell>
          <cell r="W500">
            <v>4000</v>
          </cell>
          <cell r="X500">
            <v>1200</v>
          </cell>
          <cell r="Y500">
            <v>25265</v>
          </cell>
          <cell r="Z500">
            <v>5000</v>
          </cell>
          <cell r="AA500">
            <v>1500</v>
          </cell>
          <cell r="AD500">
            <v>2300</v>
          </cell>
        </row>
        <row r="501">
          <cell r="A501">
            <v>5.88</v>
          </cell>
          <cell r="B501">
            <v>5000</v>
          </cell>
          <cell r="C501">
            <v>6250</v>
          </cell>
          <cell r="D501">
            <v>9625</v>
          </cell>
          <cell r="H501">
            <v>3300</v>
          </cell>
          <cell r="I501">
            <v>12305</v>
          </cell>
          <cell r="J501">
            <v>2100</v>
          </cell>
          <cell r="K501">
            <v>4100</v>
          </cell>
          <cell r="M501">
            <v>2700</v>
          </cell>
          <cell r="N501">
            <v>6400</v>
          </cell>
          <cell r="O501">
            <v>152025</v>
          </cell>
          <cell r="V501">
            <v>16820</v>
          </cell>
          <cell r="W501">
            <v>4000</v>
          </cell>
          <cell r="X501">
            <v>1200</v>
          </cell>
          <cell r="Y501">
            <v>25285</v>
          </cell>
          <cell r="Z501">
            <v>5000</v>
          </cell>
          <cell r="AA501">
            <v>1500</v>
          </cell>
          <cell r="AD501">
            <v>2300</v>
          </cell>
        </row>
        <row r="502">
          <cell r="A502">
            <v>5.89</v>
          </cell>
          <cell r="B502">
            <v>5000</v>
          </cell>
          <cell r="C502">
            <v>6250</v>
          </cell>
          <cell r="D502">
            <v>9625</v>
          </cell>
          <cell r="H502">
            <v>3300</v>
          </cell>
          <cell r="I502">
            <v>12315</v>
          </cell>
          <cell r="J502">
            <v>2100</v>
          </cell>
          <cell r="K502">
            <v>4100</v>
          </cell>
          <cell r="M502">
            <v>2700</v>
          </cell>
          <cell r="N502">
            <v>6400</v>
          </cell>
          <cell r="O502">
            <v>152350</v>
          </cell>
          <cell r="V502">
            <v>16835</v>
          </cell>
          <cell r="W502">
            <v>4000</v>
          </cell>
          <cell r="X502">
            <v>1200</v>
          </cell>
          <cell r="Y502">
            <v>25305</v>
          </cell>
          <cell r="Z502">
            <v>5000</v>
          </cell>
          <cell r="AA502">
            <v>1500</v>
          </cell>
          <cell r="AD502">
            <v>2300</v>
          </cell>
        </row>
        <row r="503">
          <cell r="A503">
            <v>5.9</v>
          </cell>
          <cell r="B503">
            <v>5000</v>
          </cell>
          <cell r="C503">
            <v>6250</v>
          </cell>
          <cell r="D503">
            <v>9625</v>
          </cell>
          <cell r="H503">
            <v>3300</v>
          </cell>
          <cell r="I503">
            <v>12325</v>
          </cell>
          <cell r="J503">
            <v>2100</v>
          </cell>
          <cell r="K503">
            <v>4100</v>
          </cell>
          <cell r="M503">
            <v>2700</v>
          </cell>
          <cell r="N503">
            <v>6400</v>
          </cell>
          <cell r="O503">
            <v>152675</v>
          </cell>
          <cell r="V503">
            <v>16850</v>
          </cell>
          <cell r="W503">
            <v>4000</v>
          </cell>
          <cell r="X503">
            <v>1200</v>
          </cell>
          <cell r="Y503">
            <v>25325</v>
          </cell>
          <cell r="Z503">
            <v>5000</v>
          </cell>
          <cell r="AA503">
            <v>1500</v>
          </cell>
          <cell r="AD503">
            <v>2300</v>
          </cell>
        </row>
        <row r="504">
          <cell r="A504">
            <v>5.91</v>
          </cell>
          <cell r="B504">
            <v>5000</v>
          </cell>
          <cell r="C504">
            <v>6250</v>
          </cell>
          <cell r="D504">
            <v>9625</v>
          </cell>
          <cell r="H504">
            <v>3300</v>
          </cell>
          <cell r="I504">
            <v>12335</v>
          </cell>
          <cell r="J504">
            <v>2100</v>
          </cell>
          <cell r="K504">
            <v>4100</v>
          </cell>
          <cell r="M504">
            <v>2700</v>
          </cell>
          <cell r="N504">
            <v>6400</v>
          </cell>
          <cell r="O504">
            <v>153000</v>
          </cell>
          <cell r="V504">
            <v>16865</v>
          </cell>
          <cell r="W504">
            <v>4000</v>
          </cell>
          <cell r="X504">
            <v>1200</v>
          </cell>
          <cell r="Y504">
            <v>25345</v>
          </cell>
          <cell r="Z504">
            <v>5000</v>
          </cell>
          <cell r="AA504">
            <v>1500</v>
          </cell>
          <cell r="AD504">
            <v>2300</v>
          </cell>
        </row>
        <row r="505">
          <cell r="A505">
            <v>5.92</v>
          </cell>
          <cell r="B505">
            <v>5000</v>
          </cell>
          <cell r="C505">
            <v>6250</v>
          </cell>
          <cell r="D505">
            <v>9625</v>
          </cell>
          <cell r="H505">
            <v>3300</v>
          </cell>
          <cell r="I505">
            <v>12345</v>
          </cell>
          <cell r="J505">
            <v>2100</v>
          </cell>
          <cell r="K505">
            <v>4100</v>
          </cell>
          <cell r="M505">
            <v>2700</v>
          </cell>
          <cell r="N505">
            <v>6400</v>
          </cell>
          <cell r="O505">
            <v>153325</v>
          </cell>
          <cell r="V505">
            <v>16880</v>
          </cell>
          <cell r="W505">
            <v>4000</v>
          </cell>
          <cell r="X505">
            <v>1200</v>
          </cell>
          <cell r="Y505">
            <v>25365</v>
          </cell>
          <cell r="Z505">
            <v>5000</v>
          </cell>
          <cell r="AA505">
            <v>1500</v>
          </cell>
          <cell r="AD505">
            <v>2300</v>
          </cell>
        </row>
        <row r="506">
          <cell r="A506">
            <v>5.93</v>
          </cell>
          <cell r="B506">
            <v>5000</v>
          </cell>
          <cell r="C506">
            <v>6250</v>
          </cell>
          <cell r="D506">
            <v>9625</v>
          </cell>
          <cell r="H506">
            <v>3300</v>
          </cell>
          <cell r="I506">
            <v>12355</v>
          </cell>
          <cell r="J506">
            <v>2100</v>
          </cell>
          <cell r="K506">
            <v>4100</v>
          </cell>
          <cell r="M506">
            <v>2700</v>
          </cell>
          <cell r="N506">
            <v>6400</v>
          </cell>
          <cell r="O506">
            <v>153650</v>
          </cell>
          <cell r="V506">
            <v>16895</v>
          </cell>
          <cell r="W506">
            <v>4000</v>
          </cell>
          <cell r="X506">
            <v>1200</v>
          </cell>
          <cell r="Y506">
            <v>25385</v>
          </cell>
          <cell r="Z506">
            <v>5000</v>
          </cell>
          <cell r="AA506">
            <v>1500</v>
          </cell>
          <cell r="AD506">
            <v>2300</v>
          </cell>
        </row>
        <row r="507">
          <cell r="A507">
            <v>5.94</v>
          </cell>
          <cell r="B507">
            <v>5000</v>
          </cell>
          <cell r="C507">
            <v>6250</v>
          </cell>
          <cell r="D507">
            <v>9625</v>
          </cell>
          <cell r="H507">
            <v>3300</v>
          </cell>
          <cell r="I507">
            <v>12365</v>
          </cell>
          <cell r="J507">
            <v>2100</v>
          </cell>
          <cell r="K507">
            <v>4100</v>
          </cell>
          <cell r="M507">
            <v>2700</v>
          </cell>
          <cell r="N507">
            <v>6400</v>
          </cell>
          <cell r="O507">
            <v>153975</v>
          </cell>
          <cell r="V507">
            <v>16910</v>
          </cell>
          <cell r="W507">
            <v>4000</v>
          </cell>
          <cell r="X507">
            <v>1200</v>
          </cell>
          <cell r="Y507">
            <v>25405</v>
          </cell>
          <cell r="Z507">
            <v>5000</v>
          </cell>
          <cell r="AA507">
            <v>1500</v>
          </cell>
          <cell r="AD507">
            <v>2300</v>
          </cell>
        </row>
        <row r="508">
          <cell r="A508">
            <v>5.95</v>
          </cell>
          <cell r="B508">
            <v>5000</v>
          </cell>
          <cell r="C508">
            <v>6250</v>
          </cell>
          <cell r="D508">
            <v>9625</v>
          </cell>
          <cell r="H508">
            <v>3300</v>
          </cell>
          <cell r="I508">
            <v>12375</v>
          </cell>
          <cell r="J508">
            <v>2100</v>
          </cell>
          <cell r="K508">
            <v>4100</v>
          </cell>
          <cell r="M508">
            <v>2700</v>
          </cell>
          <cell r="N508">
            <v>6400</v>
          </cell>
          <cell r="O508">
            <v>154300</v>
          </cell>
          <cell r="V508">
            <v>16925</v>
          </cell>
          <cell r="W508">
            <v>4000</v>
          </cell>
          <cell r="X508">
            <v>1200</v>
          </cell>
          <cell r="Y508">
            <v>25425</v>
          </cell>
          <cell r="Z508">
            <v>5000</v>
          </cell>
          <cell r="AA508">
            <v>1500</v>
          </cell>
          <cell r="AD508">
            <v>2300</v>
          </cell>
        </row>
        <row r="509">
          <cell r="A509">
            <v>5.96</v>
          </cell>
          <cell r="B509">
            <v>5000</v>
          </cell>
          <cell r="C509">
            <v>6250</v>
          </cell>
          <cell r="D509">
            <v>9625</v>
          </cell>
          <cell r="H509">
            <v>3300</v>
          </cell>
          <cell r="I509">
            <v>12385</v>
          </cell>
          <cell r="J509">
            <v>2100</v>
          </cell>
          <cell r="K509">
            <v>4100</v>
          </cell>
          <cell r="M509">
            <v>2700</v>
          </cell>
          <cell r="N509">
            <v>6400</v>
          </cell>
          <cell r="O509">
            <v>154625</v>
          </cell>
          <cell r="V509">
            <v>16940</v>
          </cell>
          <cell r="W509">
            <v>4000</v>
          </cell>
          <cell r="X509">
            <v>1200</v>
          </cell>
          <cell r="Y509">
            <v>25445</v>
          </cell>
          <cell r="Z509">
            <v>5000</v>
          </cell>
          <cell r="AA509">
            <v>1500</v>
          </cell>
          <cell r="AD509">
            <v>2300</v>
          </cell>
        </row>
        <row r="510">
          <cell r="A510">
            <v>5.97</v>
          </cell>
          <cell r="B510">
            <v>5000</v>
          </cell>
          <cell r="C510">
            <v>6250</v>
          </cell>
          <cell r="D510">
            <v>9625</v>
          </cell>
          <cell r="H510">
            <v>3300</v>
          </cell>
          <cell r="I510">
            <v>12395</v>
          </cell>
          <cell r="J510">
            <v>2100</v>
          </cell>
          <cell r="K510">
            <v>4100</v>
          </cell>
          <cell r="M510">
            <v>2700</v>
          </cell>
          <cell r="N510">
            <v>6400</v>
          </cell>
          <cell r="O510">
            <v>154950</v>
          </cell>
          <cell r="V510">
            <v>16955</v>
          </cell>
          <cell r="W510">
            <v>4000</v>
          </cell>
          <cell r="X510">
            <v>1200</v>
          </cell>
          <cell r="Y510">
            <v>25465</v>
          </cell>
          <cell r="Z510">
            <v>5000</v>
          </cell>
          <cell r="AA510">
            <v>1500</v>
          </cell>
          <cell r="AD510">
            <v>2300</v>
          </cell>
        </row>
        <row r="511">
          <cell r="A511">
            <v>5.98</v>
          </cell>
          <cell r="B511">
            <v>5000</v>
          </cell>
          <cell r="C511">
            <v>6250</v>
          </cell>
          <cell r="D511">
            <v>9625</v>
          </cell>
          <cell r="H511">
            <v>3300</v>
          </cell>
          <cell r="I511">
            <v>12405</v>
          </cell>
          <cell r="J511">
            <v>2100</v>
          </cell>
          <cell r="K511">
            <v>4100</v>
          </cell>
          <cell r="M511">
            <v>2700</v>
          </cell>
          <cell r="N511">
            <v>6400</v>
          </cell>
          <cell r="O511">
            <v>155275</v>
          </cell>
          <cell r="V511">
            <v>16970</v>
          </cell>
          <cell r="W511">
            <v>4000</v>
          </cell>
          <cell r="X511">
            <v>1200</v>
          </cell>
          <cell r="Y511">
            <v>25485</v>
          </cell>
          <cell r="Z511">
            <v>5000</v>
          </cell>
          <cell r="AA511">
            <v>1500</v>
          </cell>
          <cell r="AD511">
            <v>2300</v>
          </cell>
        </row>
        <row r="512">
          <cell r="A512">
            <v>5.99</v>
          </cell>
          <cell r="B512">
            <v>5000</v>
          </cell>
          <cell r="C512">
            <v>6250</v>
          </cell>
          <cell r="D512">
            <v>9625</v>
          </cell>
          <cell r="H512">
            <v>3300</v>
          </cell>
          <cell r="I512">
            <v>12415</v>
          </cell>
          <cell r="J512">
            <v>2100</v>
          </cell>
          <cell r="K512">
            <v>4100</v>
          </cell>
          <cell r="M512">
            <v>2700</v>
          </cell>
          <cell r="N512">
            <v>6400</v>
          </cell>
          <cell r="O512">
            <v>155600</v>
          </cell>
          <cell r="V512">
            <v>16985</v>
          </cell>
          <cell r="W512">
            <v>4000</v>
          </cell>
          <cell r="X512">
            <v>1200</v>
          </cell>
          <cell r="Y512">
            <v>25505</v>
          </cell>
          <cell r="Z512">
            <v>5000</v>
          </cell>
          <cell r="AA512">
            <v>1500</v>
          </cell>
          <cell r="AD512">
            <v>2300</v>
          </cell>
        </row>
        <row r="513">
          <cell r="A513">
            <v>6</v>
          </cell>
          <cell r="B513">
            <v>5000</v>
          </cell>
          <cell r="C513">
            <v>6250</v>
          </cell>
          <cell r="D513">
            <v>9625</v>
          </cell>
          <cell r="H513">
            <v>3300</v>
          </cell>
          <cell r="I513">
            <v>12425</v>
          </cell>
          <cell r="J513">
            <v>2100</v>
          </cell>
          <cell r="K513">
            <v>4100</v>
          </cell>
          <cell r="M513">
            <v>2700</v>
          </cell>
          <cell r="N513">
            <v>6400</v>
          </cell>
          <cell r="O513">
            <v>155925</v>
          </cell>
          <cell r="V513">
            <v>17000</v>
          </cell>
          <cell r="W513">
            <v>4000</v>
          </cell>
          <cell r="X513">
            <v>1200</v>
          </cell>
          <cell r="Y513">
            <v>25525</v>
          </cell>
          <cell r="Z513">
            <v>5000</v>
          </cell>
          <cell r="AA513">
            <v>1500</v>
          </cell>
          <cell r="AD513">
            <v>2300</v>
          </cell>
        </row>
        <row r="514">
          <cell r="A514">
            <v>6.01</v>
          </cell>
          <cell r="B514">
            <v>5000</v>
          </cell>
          <cell r="C514">
            <v>6250</v>
          </cell>
          <cell r="D514">
            <v>9625</v>
          </cell>
          <cell r="H514">
            <v>3300</v>
          </cell>
          <cell r="I514">
            <v>12435</v>
          </cell>
          <cell r="J514">
            <v>2100</v>
          </cell>
          <cell r="K514">
            <v>4100</v>
          </cell>
          <cell r="M514">
            <v>2700</v>
          </cell>
          <cell r="N514">
            <v>6400</v>
          </cell>
          <cell r="O514">
            <v>156250</v>
          </cell>
          <cell r="V514">
            <v>17015</v>
          </cell>
          <cell r="W514">
            <v>4000</v>
          </cell>
          <cell r="X514">
            <v>1200</v>
          </cell>
          <cell r="Y514">
            <v>25545</v>
          </cell>
          <cell r="Z514">
            <v>5000</v>
          </cell>
          <cell r="AA514">
            <v>1500</v>
          </cell>
          <cell r="AD514">
            <v>2300</v>
          </cell>
        </row>
        <row r="515">
          <cell r="A515">
            <v>6.02</v>
          </cell>
          <cell r="B515">
            <v>5000</v>
          </cell>
          <cell r="C515">
            <v>6250</v>
          </cell>
          <cell r="D515">
            <v>9625</v>
          </cell>
          <cell r="H515">
            <v>3300</v>
          </cell>
          <cell r="I515">
            <v>12445</v>
          </cell>
          <cell r="J515">
            <v>2100</v>
          </cell>
          <cell r="K515">
            <v>4100</v>
          </cell>
          <cell r="M515">
            <v>2700</v>
          </cell>
          <cell r="N515">
            <v>6400</v>
          </cell>
          <cell r="O515">
            <v>156575</v>
          </cell>
          <cell r="V515">
            <v>17030</v>
          </cell>
          <cell r="W515">
            <v>4000</v>
          </cell>
          <cell r="X515">
            <v>1200</v>
          </cell>
          <cell r="Y515">
            <v>25565</v>
          </cell>
          <cell r="Z515">
            <v>5000</v>
          </cell>
          <cell r="AA515">
            <v>1500</v>
          </cell>
          <cell r="AD515">
            <v>2300</v>
          </cell>
        </row>
        <row r="516">
          <cell r="A516">
            <v>6.03</v>
          </cell>
          <cell r="B516">
            <v>5000</v>
          </cell>
          <cell r="C516">
            <v>6250</v>
          </cell>
          <cell r="D516">
            <v>9625</v>
          </cell>
          <cell r="H516">
            <v>3300</v>
          </cell>
          <cell r="I516">
            <v>12455</v>
          </cell>
          <cell r="J516">
            <v>2100</v>
          </cell>
          <cell r="K516">
            <v>4100</v>
          </cell>
          <cell r="M516">
            <v>2700</v>
          </cell>
          <cell r="N516">
            <v>6400</v>
          </cell>
          <cell r="O516">
            <v>156900</v>
          </cell>
          <cell r="V516">
            <v>17045</v>
          </cell>
          <cell r="W516">
            <v>4000</v>
          </cell>
          <cell r="X516">
            <v>1200</v>
          </cell>
          <cell r="Y516">
            <v>25585</v>
          </cell>
          <cell r="Z516">
            <v>5000</v>
          </cell>
          <cell r="AA516">
            <v>1500</v>
          </cell>
          <cell r="AD516">
            <v>2300</v>
          </cell>
        </row>
        <row r="517">
          <cell r="A517">
            <v>6.04</v>
          </cell>
          <cell r="B517">
            <v>5000</v>
          </cell>
          <cell r="C517">
            <v>6250</v>
          </cell>
          <cell r="D517">
            <v>9625</v>
          </cell>
          <cell r="H517">
            <v>3300</v>
          </cell>
          <cell r="I517">
            <v>12465</v>
          </cell>
          <cell r="J517">
            <v>2100</v>
          </cell>
          <cell r="K517">
            <v>4100</v>
          </cell>
          <cell r="M517">
            <v>2700</v>
          </cell>
          <cell r="N517">
            <v>6400</v>
          </cell>
          <cell r="O517">
            <v>157225</v>
          </cell>
          <cell r="V517">
            <v>17060</v>
          </cell>
          <cell r="W517">
            <v>4000</v>
          </cell>
          <cell r="X517">
            <v>1200</v>
          </cell>
          <cell r="Y517">
            <v>25605</v>
          </cell>
          <cell r="Z517">
            <v>5000</v>
          </cell>
          <cell r="AA517">
            <v>1500</v>
          </cell>
          <cell r="AD517">
            <v>2300</v>
          </cell>
        </row>
        <row r="518">
          <cell r="A518">
            <v>6.05</v>
          </cell>
          <cell r="B518">
            <v>5000</v>
          </cell>
          <cell r="C518">
            <v>6250</v>
          </cell>
          <cell r="D518">
            <v>9625</v>
          </cell>
          <cell r="H518">
            <v>3300</v>
          </cell>
          <cell r="I518">
            <v>12475</v>
          </cell>
          <cell r="J518">
            <v>2100</v>
          </cell>
          <cell r="K518">
            <v>4100</v>
          </cell>
          <cell r="M518">
            <v>2700</v>
          </cell>
          <cell r="N518">
            <v>6400</v>
          </cell>
          <cell r="O518">
            <v>157550</v>
          </cell>
          <cell r="V518">
            <v>17075</v>
          </cell>
          <cell r="W518">
            <v>4000</v>
          </cell>
          <cell r="X518">
            <v>1200</v>
          </cell>
          <cell r="Y518">
            <v>25625</v>
          </cell>
          <cell r="Z518">
            <v>5000</v>
          </cell>
          <cell r="AA518">
            <v>1500</v>
          </cell>
          <cell r="AD518">
            <v>2300</v>
          </cell>
        </row>
        <row r="519">
          <cell r="A519">
            <v>6.06</v>
          </cell>
          <cell r="B519">
            <v>5000</v>
          </cell>
          <cell r="C519">
            <v>6250</v>
          </cell>
          <cell r="D519">
            <v>9625</v>
          </cell>
          <cell r="H519">
            <v>3300</v>
          </cell>
          <cell r="I519">
            <v>12485</v>
          </cell>
          <cell r="J519">
            <v>2100</v>
          </cell>
          <cell r="K519">
            <v>4100</v>
          </cell>
          <cell r="M519">
            <v>2700</v>
          </cell>
          <cell r="N519">
            <v>6400</v>
          </cell>
          <cell r="O519">
            <v>157875</v>
          </cell>
          <cell r="V519">
            <v>17090</v>
          </cell>
          <cell r="W519">
            <v>4000</v>
          </cell>
          <cell r="X519">
            <v>1200</v>
          </cell>
          <cell r="Y519">
            <v>25645</v>
          </cell>
          <cell r="Z519">
            <v>5000</v>
          </cell>
          <cell r="AA519">
            <v>1500</v>
          </cell>
          <cell r="AD519">
            <v>2300</v>
          </cell>
        </row>
        <row r="520">
          <cell r="A520">
            <v>6.07</v>
          </cell>
          <cell r="B520">
            <v>5000</v>
          </cell>
          <cell r="C520">
            <v>6250</v>
          </cell>
          <cell r="D520">
            <v>9625</v>
          </cell>
          <cell r="H520">
            <v>3300</v>
          </cell>
          <cell r="I520">
            <v>12495</v>
          </cell>
          <cell r="J520">
            <v>2100</v>
          </cell>
          <cell r="K520">
            <v>4100</v>
          </cell>
          <cell r="M520">
            <v>2700</v>
          </cell>
          <cell r="N520">
            <v>6400</v>
          </cell>
          <cell r="O520">
            <v>158200</v>
          </cell>
          <cell r="V520">
            <v>17105</v>
          </cell>
          <cell r="W520">
            <v>4000</v>
          </cell>
          <cell r="X520">
            <v>1200</v>
          </cell>
          <cell r="Y520">
            <v>25665</v>
          </cell>
          <cell r="Z520">
            <v>5000</v>
          </cell>
          <cell r="AA520">
            <v>1500</v>
          </cell>
          <cell r="AD520">
            <v>2300</v>
          </cell>
        </row>
        <row r="521">
          <cell r="A521">
            <v>6.08</v>
          </cell>
          <cell r="B521">
            <v>5000</v>
          </cell>
          <cell r="C521">
            <v>6250</v>
          </cell>
          <cell r="D521">
            <v>9625</v>
          </cell>
          <cell r="H521">
            <v>3300</v>
          </cell>
          <cell r="I521">
            <v>12505</v>
          </cell>
          <cell r="J521">
            <v>2100</v>
          </cell>
          <cell r="K521">
            <v>4100</v>
          </cell>
          <cell r="M521">
            <v>2700</v>
          </cell>
          <cell r="N521">
            <v>6400</v>
          </cell>
          <cell r="O521">
            <v>158525</v>
          </cell>
          <cell r="V521">
            <v>17120</v>
          </cell>
          <cell r="W521">
            <v>4000</v>
          </cell>
          <cell r="X521">
            <v>1200</v>
          </cell>
          <cell r="Y521">
            <v>25685</v>
          </cell>
          <cell r="Z521">
            <v>5000</v>
          </cell>
          <cell r="AA521">
            <v>1500</v>
          </cell>
          <cell r="AD521">
            <v>2300</v>
          </cell>
        </row>
        <row r="522">
          <cell r="A522">
            <v>6.09</v>
          </cell>
          <cell r="B522">
            <v>5000</v>
          </cell>
          <cell r="C522">
            <v>6250</v>
          </cell>
          <cell r="D522">
            <v>9625</v>
          </cell>
          <cell r="H522">
            <v>3300</v>
          </cell>
          <cell r="I522">
            <v>12515</v>
          </cell>
          <cell r="J522">
            <v>2100</v>
          </cell>
          <cell r="K522">
            <v>4100</v>
          </cell>
          <cell r="M522">
            <v>2700</v>
          </cell>
          <cell r="N522">
            <v>6400</v>
          </cell>
          <cell r="O522">
            <v>158850</v>
          </cell>
          <cell r="V522">
            <v>17135</v>
          </cell>
          <cell r="W522">
            <v>4000</v>
          </cell>
          <cell r="X522">
            <v>1200</v>
          </cell>
          <cell r="Y522">
            <v>25705</v>
          </cell>
          <cell r="Z522">
            <v>5000</v>
          </cell>
          <cell r="AA522">
            <v>1500</v>
          </cell>
          <cell r="AD522">
            <v>2300</v>
          </cell>
        </row>
        <row r="523">
          <cell r="A523">
            <v>6.1</v>
          </cell>
          <cell r="B523">
            <v>5000</v>
          </cell>
          <cell r="C523">
            <v>6250</v>
          </cell>
          <cell r="D523">
            <v>9625</v>
          </cell>
          <cell r="H523">
            <v>3300</v>
          </cell>
          <cell r="I523">
            <v>12525</v>
          </cell>
          <cell r="J523">
            <v>2100</v>
          </cell>
          <cell r="K523">
            <v>4100</v>
          </cell>
          <cell r="M523">
            <v>2700</v>
          </cell>
          <cell r="N523">
            <v>6400</v>
          </cell>
          <cell r="O523">
            <v>159175</v>
          </cell>
          <cell r="V523">
            <v>17150</v>
          </cell>
          <cell r="W523">
            <v>4000</v>
          </cell>
          <cell r="X523">
            <v>1200</v>
          </cell>
          <cell r="Y523">
            <v>25725</v>
          </cell>
          <cell r="Z523">
            <v>5000</v>
          </cell>
          <cell r="AA523">
            <v>1500</v>
          </cell>
          <cell r="AD523">
            <v>2300</v>
          </cell>
        </row>
        <row r="524">
          <cell r="A524">
            <v>6.11</v>
          </cell>
          <cell r="B524">
            <v>5000</v>
          </cell>
          <cell r="C524">
            <v>6250</v>
          </cell>
          <cell r="D524">
            <v>9625</v>
          </cell>
          <cell r="H524">
            <v>3300</v>
          </cell>
          <cell r="I524">
            <v>12535</v>
          </cell>
          <cell r="J524">
            <v>2100</v>
          </cell>
          <cell r="K524">
            <v>4100</v>
          </cell>
          <cell r="M524">
            <v>2700</v>
          </cell>
          <cell r="N524">
            <v>6400</v>
          </cell>
          <cell r="O524">
            <v>159500</v>
          </cell>
          <cell r="V524">
            <v>17165</v>
          </cell>
          <cell r="W524">
            <v>4000</v>
          </cell>
          <cell r="X524">
            <v>1200</v>
          </cell>
          <cell r="Y524">
            <v>25745</v>
          </cell>
          <cell r="Z524">
            <v>5000</v>
          </cell>
          <cell r="AA524">
            <v>1500</v>
          </cell>
          <cell r="AD524">
            <v>2300</v>
          </cell>
        </row>
        <row r="525">
          <cell r="A525">
            <v>6.12</v>
          </cell>
          <cell r="B525">
            <v>5000</v>
          </cell>
          <cell r="C525">
            <v>6250</v>
          </cell>
          <cell r="D525">
            <v>9625</v>
          </cell>
          <cell r="H525">
            <v>3300</v>
          </cell>
          <cell r="I525">
            <v>12545</v>
          </cell>
          <cell r="J525">
            <v>2100</v>
          </cell>
          <cell r="K525">
            <v>4100</v>
          </cell>
          <cell r="M525">
            <v>2700</v>
          </cell>
          <cell r="N525">
            <v>6400</v>
          </cell>
          <cell r="O525">
            <v>159825</v>
          </cell>
          <cell r="V525">
            <v>17180</v>
          </cell>
          <cell r="W525">
            <v>4000</v>
          </cell>
          <cell r="X525">
            <v>1200</v>
          </cell>
          <cell r="Y525">
            <v>25765</v>
          </cell>
          <cell r="Z525">
            <v>5000</v>
          </cell>
          <cell r="AA525">
            <v>1500</v>
          </cell>
          <cell r="AD525">
            <v>2300</v>
          </cell>
        </row>
        <row r="526">
          <cell r="A526">
            <v>6.13</v>
          </cell>
          <cell r="B526">
            <v>5000</v>
          </cell>
          <cell r="C526">
            <v>6250</v>
          </cell>
          <cell r="D526">
            <v>9625</v>
          </cell>
          <cell r="H526">
            <v>3300</v>
          </cell>
          <cell r="I526">
            <v>12555</v>
          </cell>
          <cell r="J526">
            <v>2100</v>
          </cell>
          <cell r="K526">
            <v>4100</v>
          </cell>
          <cell r="M526">
            <v>2700</v>
          </cell>
          <cell r="N526">
            <v>6400</v>
          </cell>
          <cell r="O526">
            <v>160150</v>
          </cell>
          <cell r="V526">
            <v>17195</v>
          </cell>
          <cell r="W526">
            <v>4000</v>
          </cell>
          <cell r="X526">
            <v>1200</v>
          </cell>
          <cell r="Y526">
            <v>25785</v>
          </cell>
          <cell r="Z526">
            <v>5000</v>
          </cell>
          <cell r="AA526">
            <v>1500</v>
          </cell>
          <cell r="AD526">
            <v>2300</v>
          </cell>
        </row>
        <row r="527">
          <cell r="A527">
            <v>6.14</v>
          </cell>
          <cell r="B527">
            <v>5000</v>
          </cell>
          <cell r="C527">
            <v>6250</v>
          </cell>
          <cell r="D527">
            <v>9625</v>
          </cell>
          <cell r="H527">
            <v>3300</v>
          </cell>
          <cell r="I527">
            <v>12565</v>
          </cell>
          <cell r="J527">
            <v>2100</v>
          </cell>
          <cell r="K527">
            <v>4100</v>
          </cell>
          <cell r="M527">
            <v>2700</v>
          </cell>
          <cell r="N527">
            <v>6400</v>
          </cell>
          <cell r="O527">
            <v>160475</v>
          </cell>
          <cell r="V527">
            <v>17210</v>
          </cell>
          <cell r="W527">
            <v>4000</v>
          </cell>
          <cell r="X527">
            <v>1200</v>
          </cell>
          <cell r="Y527">
            <v>25805</v>
          </cell>
          <cell r="Z527">
            <v>5000</v>
          </cell>
          <cell r="AA527">
            <v>1500</v>
          </cell>
          <cell r="AD527">
            <v>2300</v>
          </cell>
        </row>
        <row r="528">
          <cell r="A528">
            <v>6.15</v>
          </cell>
          <cell r="B528">
            <v>5000</v>
          </cell>
          <cell r="C528">
            <v>6250</v>
          </cell>
          <cell r="D528">
            <v>9625</v>
          </cell>
          <cell r="H528">
            <v>3300</v>
          </cell>
          <cell r="I528">
            <v>12575</v>
          </cell>
          <cell r="J528">
            <v>2100</v>
          </cell>
          <cell r="K528">
            <v>4100</v>
          </cell>
          <cell r="M528">
            <v>2700</v>
          </cell>
          <cell r="N528">
            <v>6400</v>
          </cell>
          <cell r="O528">
            <v>160800</v>
          </cell>
          <cell r="V528">
            <v>17225</v>
          </cell>
          <cell r="W528">
            <v>4000</v>
          </cell>
          <cell r="X528">
            <v>1200</v>
          </cell>
          <cell r="Y528">
            <v>25825</v>
          </cell>
          <cell r="Z528">
            <v>5000</v>
          </cell>
          <cell r="AA528">
            <v>1500</v>
          </cell>
          <cell r="AD528">
            <v>2300</v>
          </cell>
        </row>
        <row r="529">
          <cell r="A529">
            <v>6.16</v>
          </cell>
          <cell r="B529">
            <v>5000</v>
          </cell>
          <cell r="C529">
            <v>6250</v>
          </cell>
          <cell r="D529">
            <v>9625</v>
          </cell>
          <cell r="H529">
            <v>3300</v>
          </cell>
          <cell r="I529">
            <v>12585</v>
          </cell>
          <cell r="J529">
            <v>2100</v>
          </cell>
          <cell r="K529">
            <v>4100</v>
          </cell>
          <cell r="M529">
            <v>2700</v>
          </cell>
          <cell r="N529">
            <v>6400</v>
          </cell>
          <cell r="O529">
            <v>161125</v>
          </cell>
          <cell r="V529">
            <v>17240</v>
          </cell>
          <cell r="W529">
            <v>4000</v>
          </cell>
          <cell r="X529">
            <v>1200</v>
          </cell>
          <cell r="Y529">
            <v>25845</v>
          </cell>
          <cell r="Z529">
            <v>5000</v>
          </cell>
          <cell r="AA529">
            <v>1500</v>
          </cell>
          <cell r="AD529">
            <v>2300</v>
          </cell>
        </row>
        <row r="530">
          <cell r="A530">
            <v>6.17</v>
          </cell>
          <cell r="B530">
            <v>5000</v>
          </cell>
          <cell r="C530">
            <v>6250</v>
          </cell>
          <cell r="D530">
            <v>9625</v>
          </cell>
          <cell r="H530">
            <v>3300</v>
          </cell>
          <cell r="I530">
            <v>12595</v>
          </cell>
          <cell r="J530">
            <v>2100</v>
          </cell>
          <cell r="K530">
            <v>4100</v>
          </cell>
          <cell r="M530">
            <v>2700</v>
          </cell>
          <cell r="N530">
            <v>6400</v>
          </cell>
          <cell r="O530">
            <v>161450</v>
          </cell>
          <cell r="V530">
            <v>17255</v>
          </cell>
          <cell r="W530">
            <v>4000</v>
          </cell>
          <cell r="X530">
            <v>1200</v>
          </cell>
          <cell r="Y530">
            <v>25865</v>
          </cell>
          <cell r="Z530">
            <v>5000</v>
          </cell>
          <cell r="AA530">
            <v>1500</v>
          </cell>
          <cell r="AD530">
            <v>2300</v>
          </cell>
        </row>
        <row r="531">
          <cell r="A531">
            <v>6.18</v>
          </cell>
          <cell r="B531">
            <v>5000</v>
          </cell>
          <cell r="C531">
            <v>6250</v>
          </cell>
          <cell r="D531">
            <v>9625</v>
          </cell>
          <cell r="H531">
            <v>3300</v>
          </cell>
          <cell r="I531">
            <v>12605</v>
          </cell>
          <cell r="J531">
            <v>2100</v>
          </cell>
          <cell r="K531">
            <v>4100</v>
          </cell>
          <cell r="M531">
            <v>2700</v>
          </cell>
          <cell r="N531">
            <v>6400</v>
          </cell>
          <cell r="O531">
            <v>161775</v>
          </cell>
          <cell r="V531">
            <v>17270</v>
          </cell>
          <cell r="W531">
            <v>4000</v>
          </cell>
          <cell r="X531">
            <v>1200</v>
          </cell>
          <cell r="Y531">
            <v>25885</v>
          </cell>
          <cell r="Z531">
            <v>5000</v>
          </cell>
          <cell r="AA531">
            <v>1500</v>
          </cell>
          <cell r="AD531">
            <v>2300</v>
          </cell>
        </row>
        <row r="532">
          <cell r="A532">
            <v>6.19</v>
          </cell>
          <cell r="B532">
            <v>5000</v>
          </cell>
          <cell r="C532">
            <v>6250</v>
          </cell>
          <cell r="D532">
            <v>9625</v>
          </cell>
          <cell r="H532">
            <v>3300</v>
          </cell>
          <cell r="I532">
            <v>12615</v>
          </cell>
          <cell r="J532">
            <v>2100</v>
          </cell>
          <cell r="K532">
            <v>4100</v>
          </cell>
          <cell r="M532">
            <v>2700</v>
          </cell>
          <cell r="N532">
            <v>6400</v>
          </cell>
          <cell r="O532">
            <v>162100</v>
          </cell>
          <cell r="V532">
            <v>17285</v>
          </cell>
          <cell r="W532">
            <v>4000</v>
          </cell>
          <cell r="X532">
            <v>1200</v>
          </cell>
          <cell r="Y532">
            <v>25905</v>
          </cell>
          <cell r="Z532">
            <v>5000</v>
          </cell>
          <cell r="AA532">
            <v>1500</v>
          </cell>
          <cell r="AD532">
            <v>2300</v>
          </cell>
        </row>
        <row r="533">
          <cell r="A533">
            <v>6.2</v>
          </cell>
          <cell r="B533">
            <v>5000</v>
          </cell>
          <cell r="C533">
            <v>6250</v>
          </cell>
          <cell r="D533">
            <v>9625</v>
          </cell>
          <cell r="H533">
            <v>3300</v>
          </cell>
          <cell r="I533">
            <v>12625</v>
          </cell>
          <cell r="J533">
            <v>2100</v>
          </cell>
          <cell r="K533">
            <v>4100</v>
          </cell>
          <cell r="M533">
            <v>2700</v>
          </cell>
          <cell r="N533">
            <v>6400</v>
          </cell>
          <cell r="O533">
            <v>162425</v>
          </cell>
          <cell r="V533">
            <v>17300</v>
          </cell>
          <cell r="W533">
            <v>4000</v>
          </cell>
          <cell r="X533">
            <v>1200</v>
          </cell>
          <cell r="Y533">
            <v>25925</v>
          </cell>
          <cell r="Z533">
            <v>5000</v>
          </cell>
          <cell r="AA533">
            <v>1500</v>
          </cell>
          <cell r="AD533">
            <v>2300</v>
          </cell>
        </row>
        <row r="534">
          <cell r="A534">
            <v>6.21</v>
          </cell>
          <cell r="B534">
            <v>5000</v>
          </cell>
          <cell r="C534">
            <v>6250</v>
          </cell>
          <cell r="D534">
            <v>9625</v>
          </cell>
          <cell r="H534">
            <v>3300</v>
          </cell>
          <cell r="I534">
            <v>12635</v>
          </cell>
          <cell r="J534">
            <v>2100</v>
          </cell>
          <cell r="K534">
            <v>4100</v>
          </cell>
          <cell r="M534">
            <v>2700</v>
          </cell>
          <cell r="N534">
            <v>6400</v>
          </cell>
          <cell r="O534">
            <v>162750</v>
          </cell>
          <cell r="V534">
            <v>17315</v>
          </cell>
          <cell r="W534">
            <v>4000</v>
          </cell>
          <cell r="X534">
            <v>1200</v>
          </cell>
          <cell r="Y534">
            <v>25945</v>
          </cell>
          <cell r="Z534">
            <v>5000</v>
          </cell>
          <cell r="AA534">
            <v>1500</v>
          </cell>
          <cell r="AD534">
            <v>2300</v>
          </cell>
        </row>
        <row r="535">
          <cell r="A535">
            <v>6.22</v>
          </cell>
          <cell r="B535">
            <v>5000</v>
          </cell>
          <cell r="C535">
            <v>6250</v>
          </cell>
          <cell r="D535">
            <v>9625</v>
          </cell>
          <cell r="H535">
            <v>3300</v>
          </cell>
          <cell r="I535">
            <v>12645</v>
          </cell>
          <cell r="J535">
            <v>2100</v>
          </cell>
          <cell r="K535">
            <v>4100</v>
          </cell>
          <cell r="M535">
            <v>2700</v>
          </cell>
          <cell r="N535">
            <v>6400</v>
          </cell>
          <cell r="O535">
            <v>163075</v>
          </cell>
          <cell r="V535">
            <v>17330</v>
          </cell>
          <cell r="W535">
            <v>4000</v>
          </cell>
          <cell r="X535">
            <v>1200</v>
          </cell>
          <cell r="Y535">
            <v>25965</v>
          </cell>
          <cell r="Z535">
            <v>5000</v>
          </cell>
          <cell r="AA535">
            <v>1500</v>
          </cell>
          <cell r="AD535">
            <v>2300</v>
          </cell>
        </row>
        <row r="536">
          <cell r="A536">
            <v>6.23</v>
          </cell>
          <cell r="B536">
            <v>5000</v>
          </cell>
          <cell r="C536">
            <v>6250</v>
          </cell>
          <cell r="D536">
            <v>9625</v>
          </cell>
          <cell r="H536">
            <v>3300</v>
          </cell>
          <cell r="I536">
            <v>12655</v>
          </cell>
          <cell r="J536">
            <v>2100</v>
          </cell>
          <cell r="K536">
            <v>4100</v>
          </cell>
          <cell r="M536">
            <v>2700</v>
          </cell>
          <cell r="N536">
            <v>6400</v>
          </cell>
          <cell r="O536">
            <v>163400</v>
          </cell>
          <cell r="V536">
            <v>17345</v>
          </cell>
          <cell r="W536">
            <v>4000</v>
          </cell>
          <cell r="X536">
            <v>1200</v>
          </cell>
          <cell r="Y536">
            <v>25985</v>
          </cell>
          <cell r="Z536">
            <v>5000</v>
          </cell>
          <cell r="AA536">
            <v>1500</v>
          </cell>
          <cell r="AD536">
            <v>2300</v>
          </cell>
        </row>
        <row r="537">
          <cell r="A537">
            <v>6.24</v>
          </cell>
          <cell r="B537">
            <v>5000</v>
          </cell>
          <cell r="C537">
            <v>6250</v>
          </cell>
          <cell r="D537">
            <v>9625</v>
          </cell>
          <cell r="H537">
            <v>3300</v>
          </cell>
          <cell r="I537">
            <v>12665</v>
          </cell>
          <cell r="J537">
            <v>2100</v>
          </cell>
          <cell r="K537">
            <v>4100</v>
          </cell>
          <cell r="M537">
            <v>2700</v>
          </cell>
          <cell r="N537">
            <v>6400</v>
          </cell>
          <cell r="O537">
            <v>163725</v>
          </cell>
          <cell r="V537">
            <v>17360</v>
          </cell>
          <cell r="W537">
            <v>4000</v>
          </cell>
          <cell r="X537">
            <v>1200</v>
          </cell>
          <cell r="Y537">
            <v>26005</v>
          </cell>
          <cell r="Z537">
            <v>5000</v>
          </cell>
          <cell r="AA537">
            <v>1500</v>
          </cell>
          <cell r="AD537">
            <v>2300</v>
          </cell>
        </row>
        <row r="538">
          <cell r="A538">
            <v>6.25</v>
          </cell>
          <cell r="B538">
            <v>5000</v>
          </cell>
          <cell r="C538">
            <v>6250</v>
          </cell>
          <cell r="D538">
            <v>9625</v>
          </cell>
          <cell r="H538">
            <v>3300</v>
          </cell>
          <cell r="I538">
            <v>12675</v>
          </cell>
          <cell r="J538">
            <v>2100</v>
          </cell>
          <cell r="K538">
            <v>4100</v>
          </cell>
          <cell r="M538">
            <v>2700</v>
          </cell>
          <cell r="N538">
            <v>6400</v>
          </cell>
          <cell r="O538">
            <v>164050</v>
          </cell>
          <cell r="V538">
            <v>17375</v>
          </cell>
          <cell r="W538">
            <v>4000</v>
          </cell>
          <cell r="X538">
            <v>1200</v>
          </cell>
          <cell r="Y538">
            <v>26025</v>
          </cell>
          <cell r="Z538">
            <v>5000</v>
          </cell>
          <cell r="AA538">
            <v>1500</v>
          </cell>
          <cell r="AD538">
            <v>2300</v>
          </cell>
        </row>
        <row r="539">
          <cell r="A539">
            <v>6.26</v>
          </cell>
          <cell r="B539">
            <v>5000</v>
          </cell>
          <cell r="C539">
            <v>6250</v>
          </cell>
          <cell r="D539">
            <v>9625</v>
          </cell>
          <cell r="H539">
            <v>3300</v>
          </cell>
          <cell r="I539">
            <v>12685</v>
          </cell>
          <cell r="J539">
            <v>2100</v>
          </cell>
          <cell r="K539">
            <v>4100</v>
          </cell>
          <cell r="M539">
            <v>2700</v>
          </cell>
          <cell r="N539">
            <v>6400</v>
          </cell>
          <cell r="O539">
            <v>164375</v>
          </cell>
          <cell r="V539">
            <v>17390</v>
          </cell>
          <cell r="W539">
            <v>4000</v>
          </cell>
          <cell r="X539">
            <v>1200</v>
          </cell>
          <cell r="Y539">
            <v>26045</v>
          </cell>
          <cell r="Z539">
            <v>5000</v>
          </cell>
          <cell r="AA539">
            <v>1500</v>
          </cell>
          <cell r="AD539">
            <v>2300</v>
          </cell>
        </row>
        <row r="540">
          <cell r="A540">
            <v>6.27</v>
          </cell>
          <cell r="B540">
            <v>5000</v>
          </cell>
          <cell r="C540">
            <v>6250</v>
          </cell>
          <cell r="D540">
            <v>9625</v>
          </cell>
          <cell r="H540">
            <v>3300</v>
          </cell>
          <cell r="I540">
            <v>12695</v>
          </cell>
          <cell r="J540">
            <v>2100</v>
          </cell>
          <cell r="K540">
            <v>4100</v>
          </cell>
          <cell r="M540">
            <v>2700</v>
          </cell>
          <cell r="N540">
            <v>6400</v>
          </cell>
          <cell r="O540">
            <v>164700</v>
          </cell>
          <cell r="V540">
            <v>17405</v>
          </cell>
          <cell r="W540">
            <v>4000</v>
          </cell>
          <cell r="X540">
            <v>1200</v>
          </cell>
          <cell r="Y540">
            <v>26065</v>
          </cell>
          <cell r="Z540">
            <v>5000</v>
          </cell>
          <cell r="AA540">
            <v>1500</v>
          </cell>
          <cell r="AD540">
            <v>2300</v>
          </cell>
        </row>
        <row r="541">
          <cell r="A541">
            <v>6.28</v>
          </cell>
          <cell r="B541">
            <v>5000</v>
          </cell>
          <cell r="C541">
            <v>6250</v>
          </cell>
          <cell r="D541">
            <v>9625</v>
          </cell>
          <cell r="H541">
            <v>3300</v>
          </cell>
          <cell r="I541">
            <v>12705</v>
          </cell>
          <cell r="J541">
            <v>2100</v>
          </cell>
          <cell r="K541">
            <v>4100</v>
          </cell>
          <cell r="M541">
            <v>2700</v>
          </cell>
          <cell r="N541">
            <v>6400</v>
          </cell>
          <cell r="O541">
            <v>165025</v>
          </cell>
          <cell r="V541">
            <v>17420</v>
          </cell>
          <cell r="W541">
            <v>4000</v>
          </cell>
          <cell r="X541">
            <v>1200</v>
          </cell>
          <cell r="Y541">
            <v>26085</v>
          </cell>
          <cell r="Z541">
            <v>5000</v>
          </cell>
          <cell r="AA541">
            <v>1500</v>
          </cell>
          <cell r="AD541">
            <v>2300</v>
          </cell>
        </row>
        <row r="542">
          <cell r="A542">
            <v>6.29</v>
          </cell>
          <cell r="B542">
            <v>5000</v>
          </cell>
          <cell r="C542">
            <v>6250</v>
          </cell>
          <cell r="D542">
            <v>9625</v>
          </cell>
          <cell r="H542">
            <v>3300</v>
          </cell>
          <cell r="I542">
            <v>12715</v>
          </cell>
          <cell r="J542">
            <v>2100</v>
          </cell>
          <cell r="K542">
            <v>4100</v>
          </cell>
          <cell r="M542">
            <v>2700</v>
          </cell>
          <cell r="N542">
            <v>6400</v>
          </cell>
          <cell r="O542">
            <v>165350</v>
          </cell>
          <cell r="V542">
            <v>17435</v>
          </cell>
          <cell r="W542">
            <v>4000</v>
          </cell>
          <cell r="X542">
            <v>1200</v>
          </cell>
          <cell r="Y542">
            <v>26105</v>
          </cell>
          <cell r="Z542">
            <v>5000</v>
          </cell>
          <cell r="AA542">
            <v>1500</v>
          </cell>
          <cell r="AD542">
            <v>2300</v>
          </cell>
        </row>
        <row r="543">
          <cell r="A543">
            <v>6.3</v>
          </cell>
          <cell r="B543">
            <v>5000</v>
          </cell>
          <cell r="C543">
            <v>6250</v>
          </cell>
          <cell r="D543">
            <v>9625</v>
          </cell>
          <cell r="H543">
            <v>3300</v>
          </cell>
          <cell r="I543">
            <v>12725</v>
          </cell>
          <cell r="J543">
            <v>2100</v>
          </cell>
          <cell r="K543">
            <v>4100</v>
          </cell>
          <cell r="M543">
            <v>2700</v>
          </cell>
          <cell r="N543">
            <v>6400</v>
          </cell>
          <cell r="O543">
            <v>165675</v>
          </cell>
          <cell r="V543">
            <v>17450</v>
          </cell>
          <cell r="W543">
            <v>4000</v>
          </cell>
          <cell r="X543">
            <v>1200</v>
          </cell>
          <cell r="Y543">
            <v>26125</v>
          </cell>
          <cell r="Z543">
            <v>5000</v>
          </cell>
          <cell r="AA543">
            <v>1500</v>
          </cell>
          <cell r="AD543">
            <v>2300</v>
          </cell>
        </row>
        <row r="544">
          <cell r="A544">
            <v>6.31</v>
          </cell>
          <cell r="B544">
            <v>5000</v>
          </cell>
          <cell r="C544">
            <v>6250</v>
          </cell>
          <cell r="D544">
            <v>9625</v>
          </cell>
          <cell r="H544">
            <v>3300</v>
          </cell>
          <cell r="I544">
            <v>12735</v>
          </cell>
          <cell r="J544">
            <v>2100</v>
          </cell>
          <cell r="K544">
            <v>4100</v>
          </cell>
          <cell r="M544">
            <v>2700</v>
          </cell>
          <cell r="N544">
            <v>6400</v>
          </cell>
          <cell r="O544">
            <v>166000</v>
          </cell>
          <cell r="V544">
            <v>17465</v>
          </cell>
          <cell r="W544">
            <v>4000</v>
          </cell>
          <cell r="X544">
            <v>1200</v>
          </cell>
          <cell r="Y544">
            <v>26145</v>
          </cell>
          <cell r="Z544">
            <v>5000</v>
          </cell>
          <cell r="AA544">
            <v>1500</v>
          </cell>
          <cell r="AD544">
            <v>2300</v>
          </cell>
        </row>
        <row r="545">
          <cell r="A545">
            <v>6.32</v>
          </cell>
          <cell r="B545">
            <v>5000</v>
          </cell>
          <cell r="C545">
            <v>6250</v>
          </cell>
          <cell r="D545">
            <v>9625</v>
          </cell>
          <cell r="H545">
            <v>3300</v>
          </cell>
          <cell r="I545">
            <v>12745</v>
          </cell>
          <cell r="J545">
            <v>2100</v>
          </cell>
          <cell r="K545">
            <v>4100</v>
          </cell>
          <cell r="M545">
            <v>2700</v>
          </cell>
          <cell r="N545">
            <v>6400</v>
          </cell>
          <cell r="O545">
            <v>166325</v>
          </cell>
          <cell r="V545">
            <v>17480</v>
          </cell>
          <cell r="W545">
            <v>4000</v>
          </cell>
          <cell r="X545">
            <v>1200</v>
          </cell>
          <cell r="Y545">
            <v>26165</v>
          </cell>
          <cell r="Z545">
            <v>5000</v>
          </cell>
          <cell r="AA545">
            <v>1500</v>
          </cell>
          <cell r="AD545">
            <v>2300</v>
          </cell>
        </row>
        <row r="546">
          <cell r="A546">
            <v>6.33</v>
          </cell>
          <cell r="B546">
            <v>5000</v>
          </cell>
          <cell r="C546">
            <v>6250</v>
          </cell>
          <cell r="D546">
            <v>9625</v>
          </cell>
          <cell r="H546">
            <v>3300</v>
          </cell>
          <cell r="I546">
            <v>12755</v>
          </cell>
          <cell r="J546">
            <v>2100</v>
          </cell>
          <cell r="K546">
            <v>4100</v>
          </cell>
          <cell r="M546">
            <v>2700</v>
          </cell>
          <cell r="N546">
            <v>6400</v>
          </cell>
          <cell r="O546">
            <v>166650</v>
          </cell>
          <cell r="V546">
            <v>17495</v>
          </cell>
          <cell r="W546">
            <v>4000</v>
          </cell>
          <cell r="X546">
            <v>1200</v>
          </cell>
          <cell r="Y546">
            <v>26185</v>
          </cell>
          <cell r="Z546">
            <v>5000</v>
          </cell>
          <cell r="AA546">
            <v>1500</v>
          </cell>
          <cell r="AD546">
            <v>2300</v>
          </cell>
        </row>
        <row r="547">
          <cell r="A547">
            <v>6.34</v>
          </cell>
          <cell r="B547">
            <v>5000</v>
          </cell>
          <cell r="C547">
            <v>6250</v>
          </cell>
          <cell r="D547">
            <v>9625</v>
          </cell>
          <cell r="H547">
            <v>3300</v>
          </cell>
          <cell r="I547">
            <v>12765</v>
          </cell>
          <cell r="J547">
            <v>2100</v>
          </cell>
          <cell r="K547">
            <v>4100</v>
          </cell>
          <cell r="M547">
            <v>2700</v>
          </cell>
          <cell r="N547">
            <v>6400</v>
          </cell>
          <cell r="O547">
            <v>166975</v>
          </cell>
          <cell r="V547">
            <v>17510</v>
          </cell>
          <cell r="W547">
            <v>4000</v>
          </cell>
          <cell r="X547">
            <v>1200</v>
          </cell>
          <cell r="Y547">
            <v>26205</v>
          </cell>
          <cell r="Z547">
            <v>5000</v>
          </cell>
          <cell r="AA547">
            <v>1500</v>
          </cell>
          <cell r="AD547">
            <v>2300</v>
          </cell>
        </row>
        <row r="548">
          <cell r="A548">
            <v>6.35</v>
          </cell>
          <cell r="B548">
            <v>5000</v>
          </cell>
          <cell r="C548">
            <v>6250</v>
          </cell>
          <cell r="D548">
            <v>9625</v>
          </cell>
          <cell r="H548">
            <v>3300</v>
          </cell>
          <cell r="I548">
            <v>12775</v>
          </cell>
          <cell r="J548">
            <v>2100</v>
          </cell>
          <cell r="K548">
            <v>4100</v>
          </cell>
          <cell r="M548">
            <v>2700</v>
          </cell>
          <cell r="N548">
            <v>6400</v>
          </cell>
          <cell r="O548">
            <v>167300</v>
          </cell>
          <cell r="V548">
            <v>17525</v>
          </cell>
          <cell r="W548">
            <v>4000</v>
          </cell>
          <cell r="X548">
            <v>1200</v>
          </cell>
          <cell r="Y548">
            <v>26225</v>
          </cell>
          <cell r="Z548">
            <v>5000</v>
          </cell>
          <cell r="AA548">
            <v>1500</v>
          </cell>
          <cell r="AD548">
            <v>2300</v>
          </cell>
        </row>
        <row r="549">
          <cell r="A549">
            <v>6.36</v>
          </cell>
          <cell r="B549">
            <v>5000</v>
          </cell>
          <cell r="C549">
            <v>6250</v>
          </cell>
          <cell r="D549">
            <v>9625</v>
          </cell>
          <cell r="H549">
            <v>3300</v>
          </cell>
          <cell r="I549">
            <v>12785</v>
          </cell>
          <cell r="J549">
            <v>2100</v>
          </cell>
          <cell r="K549">
            <v>4100</v>
          </cell>
          <cell r="M549">
            <v>2700</v>
          </cell>
          <cell r="N549">
            <v>6400</v>
          </cell>
          <cell r="O549">
            <v>167625</v>
          </cell>
          <cell r="V549">
            <v>17540</v>
          </cell>
          <cell r="W549">
            <v>4000</v>
          </cell>
          <cell r="X549">
            <v>1200</v>
          </cell>
          <cell r="Y549">
            <v>26245</v>
          </cell>
          <cell r="Z549">
            <v>5000</v>
          </cell>
          <cell r="AA549">
            <v>1500</v>
          </cell>
          <cell r="AD549">
            <v>2300</v>
          </cell>
        </row>
        <row r="550">
          <cell r="A550">
            <v>6.37</v>
          </cell>
          <cell r="B550">
            <v>5000</v>
          </cell>
          <cell r="C550">
            <v>6250</v>
          </cell>
          <cell r="D550">
            <v>9625</v>
          </cell>
          <cell r="H550">
            <v>3300</v>
          </cell>
          <cell r="I550">
            <v>12795</v>
          </cell>
          <cell r="J550">
            <v>2100</v>
          </cell>
          <cell r="K550">
            <v>4100</v>
          </cell>
          <cell r="M550">
            <v>2700</v>
          </cell>
          <cell r="N550">
            <v>6400</v>
          </cell>
          <cell r="O550">
            <v>167950</v>
          </cell>
          <cell r="V550">
            <v>17555</v>
          </cell>
          <cell r="W550">
            <v>4000</v>
          </cell>
          <cell r="X550">
            <v>1200</v>
          </cell>
          <cell r="Y550">
            <v>26265</v>
          </cell>
          <cell r="Z550">
            <v>5000</v>
          </cell>
          <cell r="AA550">
            <v>1500</v>
          </cell>
          <cell r="AD550">
            <v>2300</v>
          </cell>
        </row>
        <row r="551">
          <cell r="A551">
            <v>6.38</v>
          </cell>
          <cell r="B551">
            <v>5000</v>
          </cell>
          <cell r="C551">
            <v>6250</v>
          </cell>
          <cell r="D551">
            <v>9625</v>
          </cell>
          <cell r="H551">
            <v>3300</v>
          </cell>
          <cell r="I551">
            <v>12805</v>
          </cell>
          <cell r="J551">
            <v>2100</v>
          </cell>
          <cell r="K551">
            <v>4100</v>
          </cell>
          <cell r="M551">
            <v>2700</v>
          </cell>
          <cell r="N551">
            <v>6400</v>
          </cell>
          <cell r="O551">
            <v>168275</v>
          </cell>
          <cell r="V551">
            <v>17570</v>
          </cell>
          <cell r="W551">
            <v>4000</v>
          </cell>
          <cell r="X551">
            <v>1200</v>
          </cell>
          <cell r="Y551">
            <v>26285</v>
          </cell>
          <cell r="Z551">
            <v>5000</v>
          </cell>
          <cell r="AA551">
            <v>1500</v>
          </cell>
          <cell r="AD551">
            <v>2300</v>
          </cell>
        </row>
        <row r="552">
          <cell r="A552">
            <v>6.39</v>
          </cell>
          <cell r="B552">
            <v>5000</v>
          </cell>
          <cell r="C552">
            <v>6250</v>
          </cell>
          <cell r="D552">
            <v>9625</v>
          </cell>
          <cell r="H552">
            <v>3300</v>
          </cell>
          <cell r="I552">
            <v>12815</v>
          </cell>
          <cell r="J552">
            <v>2100</v>
          </cell>
          <cell r="K552">
            <v>4100</v>
          </cell>
          <cell r="M552">
            <v>2700</v>
          </cell>
          <cell r="N552">
            <v>6400</v>
          </cell>
          <cell r="O552">
            <v>168600</v>
          </cell>
          <cell r="V552">
            <v>17585</v>
          </cell>
          <cell r="W552">
            <v>4000</v>
          </cell>
          <cell r="X552">
            <v>1200</v>
          </cell>
          <cell r="Y552">
            <v>26305</v>
          </cell>
          <cell r="Z552">
            <v>5000</v>
          </cell>
          <cell r="AA552">
            <v>1500</v>
          </cell>
          <cell r="AD552">
            <v>2300</v>
          </cell>
        </row>
        <row r="553">
          <cell r="A553">
            <v>6.4</v>
          </cell>
          <cell r="B553">
            <v>5000</v>
          </cell>
          <cell r="C553">
            <v>6250</v>
          </cell>
          <cell r="D553">
            <v>9625</v>
          </cell>
          <cell r="H553">
            <v>3300</v>
          </cell>
          <cell r="I553">
            <v>12825</v>
          </cell>
          <cell r="J553">
            <v>2100</v>
          </cell>
          <cell r="K553">
            <v>4100</v>
          </cell>
          <cell r="M553">
            <v>2700</v>
          </cell>
          <cell r="N553">
            <v>6400</v>
          </cell>
          <cell r="O553">
            <v>168925</v>
          </cell>
          <cell r="V553">
            <v>17600</v>
          </cell>
          <cell r="W553">
            <v>4000</v>
          </cell>
          <cell r="X553">
            <v>1200</v>
          </cell>
          <cell r="Y553">
            <v>26325</v>
          </cell>
          <cell r="Z553">
            <v>5000</v>
          </cell>
          <cell r="AA553">
            <v>1500</v>
          </cell>
          <cell r="AD553">
            <v>2300</v>
          </cell>
        </row>
        <row r="554">
          <cell r="A554">
            <v>6.41</v>
          </cell>
          <cell r="B554">
            <v>5000</v>
          </cell>
          <cell r="C554">
            <v>6250</v>
          </cell>
          <cell r="D554">
            <v>9625</v>
          </cell>
          <cell r="H554">
            <v>3300</v>
          </cell>
          <cell r="I554">
            <v>12835</v>
          </cell>
          <cell r="J554">
            <v>2100</v>
          </cell>
          <cell r="K554">
            <v>4100</v>
          </cell>
          <cell r="M554">
            <v>2700</v>
          </cell>
          <cell r="N554">
            <v>6400</v>
          </cell>
          <cell r="O554">
            <v>169250</v>
          </cell>
          <cell r="V554">
            <v>17615</v>
          </cell>
          <cell r="W554">
            <v>4000</v>
          </cell>
          <cell r="X554">
            <v>1200</v>
          </cell>
          <cell r="Y554">
            <v>26345</v>
          </cell>
          <cell r="Z554">
            <v>5000</v>
          </cell>
          <cell r="AA554">
            <v>1500</v>
          </cell>
          <cell r="AD554">
            <v>2300</v>
          </cell>
        </row>
        <row r="555">
          <cell r="A555">
            <v>6.42</v>
          </cell>
          <cell r="B555">
            <v>5000</v>
          </cell>
          <cell r="C555">
            <v>6250</v>
          </cell>
          <cell r="D555">
            <v>9625</v>
          </cell>
          <cell r="H555">
            <v>3300</v>
          </cell>
          <cell r="I555">
            <v>12845</v>
          </cell>
          <cell r="J555">
            <v>2100</v>
          </cell>
          <cell r="K555">
            <v>4100</v>
          </cell>
          <cell r="M555">
            <v>2700</v>
          </cell>
          <cell r="N555">
            <v>6400</v>
          </cell>
          <cell r="O555">
            <v>169575</v>
          </cell>
          <cell r="V555">
            <v>17630</v>
          </cell>
          <cell r="W555">
            <v>4000</v>
          </cell>
          <cell r="X555">
            <v>1200</v>
          </cell>
          <cell r="Y555">
            <v>26365</v>
          </cell>
          <cell r="Z555">
            <v>5000</v>
          </cell>
          <cell r="AA555">
            <v>1500</v>
          </cell>
          <cell r="AD555">
            <v>2300</v>
          </cell>
        </row>
        <row r="556">
          <cell r="A556">
            <v>6.43</v>
          </cell>
          <cell r="B556">
            <v>5000</v>
          </cell>
          <cell r="C556">
            <v>6250</v>
          </cell>
          <cell r="D556">
            <v>9625</v>
          </cell>
          <cell r="H556">
            <v>3300</v>
          </cell>
          <cell r="I556">
            <v>12855</v>
          </cell>
          <cell r="J556">
            <v>2100</v>
          </cell>
          <cell r="K556">
            <v>4100</v>
          </cell>
          <cell r="M556">
            <v>2700</v>
          </cell>
          <cell r="N556">
            <v>6400</v>
          </cell>
          <cell r="O556">
            <v>169900</v>
          </cell>
          <cell r="V556">
            <v>17645</v>
          </cell>
          <cell r="W556">
            <v>4000</v>
          </cell>
          <cell r="X556">
            <v>1200</v>
          </cell>
          <cell r="Y556">
            <v>26385</v>
          </cell>
          <cell r="Z556">
            <v>5000</v>
          </cell>
          <cell r="AA556">
            <v>1500</v>
          </cell>
          <cell r="AD556">
            <v>2300</v>
          </cell>
        </row>
        <row r="557">
          <cell r="A557">
            <v>6.44</v>
          </cell>
          <cell r="B557">
            <v>5000</v>
          </cell>
          <cell r="C557">
            <v>6250</v>
          </cell>
          <cell r="D557">
            <v>9625</v>
          </cell>
          <cell r="H557">
            <v>3300</v>
          </cell>
          <cell r="I557">
            <v>12865</v>
          </cell>
          <cell r="J557">
            <v>2100</v>
          </cell>
          <cell r="K557">
            <v>4100</v>
          </cell>
          <cell r="M557">
            <v>2700</v>
          </cell>
          <cell r="N557">
            <v>6400</v>
          </cell>
          <cell r="O557">
            <v>170225</v>
          </cell>
          <cell r="V557">
            <v>17660</v>
          </cell>
          <cell r="W557">
            <v>4000</v>
          </cell>
          <cell r="X557">
            <v>1200</v>
          </cell>
          <cell r="Y557">
            <v>26405</v>
          </cell>
          <cell r="Z557">
            <v>5000</v>
          </cell>
          <cell r="AA557">
            <v>1500</v>
          </cell>
          <cell r="AD557">
            <v>2300</v>
          </cell>
        </row>
        <row r="558">
          <cell r="A558">
            <v>6.45</v>
          </cell>
          <cell r="B558">
            <v>5000</v>
          </cell>
          <cell r="C558">
            <v>6250</v>
          </cell>
          <cell r="D558">
            <v>9625</v>
          </cell>
          <cell r="H558">
            <v>3300</v>
          </cell>
          <cell r="I558">
            <v>12875</v>
          </cell>
          <cell r="J558">
            <v>2100</v>
          </cell>
          <cell r="K558">
            <v>4100</v>
          </cell>
          <cell r="M558">
            <v>2700</v>
          </cell>
          <cell r="N558">
            <v>6400</v>
          </cell>
          <cell r="O558">
            <v>170550</v>
          </cell>
          <cell r="V558">
            <v>17675</v>
          </cell>
          <cell r="W558">
            <v>4000</v>
          </cell>
          <cell r="X558">
            <v>1200</v>
          </cell>
          <cell r="Y558">
            <v>26425</v>
          </cell>
          <cell r="Z558">
            <v>5000</v>
          </cell>
          <cell r="AA558">
            <v>1500</v>
          </cell>
          <cell r="AD558">
            <v>2300</v>
          </cell>
        </row>
        <row r="559">
          <cell r="A559">
            <v>6.46</v>
          </cell>
          <cell r="B559">
            <v>5000</v>
          </cell>
          <cell r="C559">
            <v>6250</v>
          </cell>
          <cell r="D559">
            <v>9625</v>
          </cell>
          <cell r="H559">
            <v>3300</v>
          </cell>
          <cell r="I559">
            <v>12885</v>
          </cell>
          <cell r="J559">
            <v>2100</v>
          </cell>
          <cell r="K559">
            <v>4100</v>
          </cell>
          <cell r="M559">
            <v>2700</v>
          </cell>
          <cell r="N559">
            <v>6400</v>
          </cell>
          <cell r="O559">
            <v>170875</v>
          </cell>
          <cell r="V559">
            <v>17690</v>
          </cell>
          <cell r="W559">
            <v>4000</v>
          </cell>
          <cell r="X559">
            <v>1200</v>
          </cell>
          <cell r="Y559">
            <v>26445</v>
          </cell>
          <cell r="Z559">
            <v>5000</v>
          </cell>
          <cell r="AA559">
            <v>1500</v>
          </cell>
          <cell r="AD559">
            <v>2300</v>
          </cell>
        </row>
        <row r="560">
          <cell r="A560">
            <v>6.47</v>
          </cell>
          <cell r="B560">
            <v>5000</v>
          </cell>
          <cell r="C560">
            <v>6250</v>
          </cell>
          <cell r="D560">
            <v>9625</v>
          </cell>
          <cell r="H560">
            <v>3300</v>
          </cell>
          <cell r="I560">
            <v>12895</v>
          </cell>
          <cell r="J560">
            <v>2100</v>
          </cell>
          <cell r="K560">
            <v>4100</v>
          </cell>
          <cell r="M560">
            <v>2700</v>
          </cell>
          <cell r="N560">
            <v>6400</v>
          </cell>
          <cell r="O560">
            <v>171200</v>
          </cell>
          <cell r="V560">
            <v>17705</v>
          </cell>
          <cell r="W560">
            <v>4000</v>
          </cell>
          <cell r="X560">
            <v>1200</v>
          </cell>
          <cell r="Y560">
            <v>26465</v>
          </cell>
          <cell r="Z560">
            <v>5000</v>
          </cell>
          <cell r="AA560">
            <v>1500</v>
          </cell>
          <cell r="AD560">
            <v>2300</v>
          </cell>
        </row>
        <row r="561">
          <cell r="A561">
            <v>6.48</v>
          </cell>
          <cell r="B561">
            <v>5000</v>
          </cell>
          <cell r="C561">
            <v>6250</v>
          </cell>
          <cell r="D561">
            <v>9625</v>
          </cell>
          <cell r="H561">
            <v>3300</v>
          </cell>
          <cell r="I561">
            <v>12905</v>
          </cell>
          <cell r="J561">
            <v>2100</v>
          </cell>
          <cell r="K561">
            <v>4100</v>
          </cell>
          <cell r="M561">
            <v>2700</v>
          </cell>
          <cell r="N561">
            <v>6400</v>
          </cell>
          <cell r="O561">
            <v>171525</v>
          </cell>
          <cell r="V561">
            <v>17720</v>
          </cell>
          <cell r="W561">
            <v>4000</v>
          </cell>
          <cell r="X561">
            <v>1200</v>
          </cell>
          <cell r="Y561">
            <v>26485</v>
          </cell>
          <cell r="Z561">
            <v>5000</v>
          </cell>
          <cell r="AA561">
            <v>1500</v>
          </cell>
          <cell r="AD561">
            <v>2300</v>
          </cell>
        </row>
        <row r="562">
          <cell r="A562">
            <v>6.49</v>
          </cell>
          <cell r="B562">
            <v>5000</v>
          </cell>
          <cell r="C562">
            <v>6250</v>
          </cell>
          <cell r="D562">
            <v>9625</v>
          </cell>
          <cell r="H562">
            <v>3300</v>
          </cell>
          <cell r="I562">
            <v>12915</v>
          </cell>
          <cell r="J562">
            <v>2100</v>
          </cell>
          <cell r="K562">
            <v>4100</v>
          </cell>
          <cell r="M562">
            <v>2700</v>
          </cell>
          <cell r="N562">
            <v>6400</v>
          </cell>
          <cell r="O562">
            <v>171850</v>
          </cell>
          <cell r="V562">
            <v>17735</v>
          </cell>
          <cell r="W562">
            <v>4000</v>
          </cell>
          <cell r="X562">
            <v>1200</v>
          </cell>
          <cell r="Y562">
            <v>26505</v>
          </cell>
          <cell r="Z562">
            <v>5000</v>
          </cell>
          <cell r="AA562">
            <v>1500</v>
          </cell>
          <cell r="AD562">
            <v>2300</v>
          </cell>
        </row>
        <row r="563">
          <cell r="A563">
            <v>6.5</v>
          </cell>
          <cell r="B563">
            <v>5000</v>
          </cell>
          <cell r="C563">
            <v>6250</v>
          </cell>
          <cell r="D563">
            <v>9625</v>
          </cell>
          <cell r="H563">
            <v>3300</v>
          </cell>
          <cell r="I563">
            <v>12925</v>
          </cell>
          <cell r="J563">
            <v>2100</v>
          </cell>
          <cell r="K563">
            <v>4100</v>
          </cell>
          <cell r="M563">
            <v>2700</v>
          </cell>
          <cell r="N563">
            <v>6400</v>
          </cell>
          <cell r="O563">
            <v>172175</v>
          </cell>
          <cell r="V563">
            <v>17750</v>
          </cell>
          <cell r="W563">
            <v>4000</v>
          </cell>
          <cell r="X563">
            <v>1200</v>
          </cell>
          <cell r="Y563">
            <v>26525</v>
          </cell>
          <cell r="Z563">
            <v>5000</v>
          </cell>
          <cell r="AA563">
            <v>1500</v>
          </cell>
          <cell r="AD563">
            <v>2300</v>
          </cell>
        </row>
        <row r="564">
          <cell r="A564">
            <v>6.51</v>
          </cell>
          <cell r="B564">
            <v>5000</v>
          </cell>
          <cell r="C564">
            <v>6250</v>
          </cell>
          <cell r="D564">
            <v>9625</v>
          </cell>
          <cell r="H564">
            <v>3300</v>
          </cell>
          <cell r="I564">
            <v>12935</v>
          </cell>
          <cell r="J564">
            <v>2100</v>
          </cell>
          <cell r="K564">
            <v>4100</v>
          </cell>
          <cell r="M564">
            <v>2700</v>
          </cell>
          <cell r="N564">
            <v>6400</v>
          </cell>
          <cell r="O564">
            <v>172500</v>
          </cell>
          <cell r="V564">
            <v>17765</v>
          </cell>
          <cell r="W564">
            <v>4000</v>
          </cell>
          <cell r="X564">
            <v>1200</v>
          </cell>
          <cell r="Y564">
            <v>26545</v>
          </cell>
          <cell r="Z564">
            <v>5000</v>
          </cell>
          <cell r="AA564">
            <v>1500</v>
          </cell>
          <cell r="AD564">
            <v>2300</v>
          </cell>
        </row>
        <row r="565">
          <cell r="A565">
            <v>6.52</v>
          </cell>
          <cell r="B565">
            <v>5000</v>
          </cell>
          <cell r="C565">
            <v>6250</v>
          </cell>
          <cell r="D565">
            <v>9625</v>
          </cell>
          <cell r="H565">
            <v>3300</v>
          </cell>
          <cell r="I565">
            <v>12945</v>
          </cell>
          <cell r="J565">
            <v>2100</v>
          </cell>
          <cell r="K565">
            <v>4100</v>
          </cell>
          <cell r="M565">
            <v>2700</v>
          </cell>
          <cell r="N565">
            <v>6400</v>
          </cell>
          <cell r="O565">
            <v>172825</v>
          </cell>
          <cell r="V565">
            <v>17780</v>
          </cell>
          <cell r="W565">
            <v>4000</v>
          </cell>
          <cell r="X565">
            <v>1200</v>
          </cell>
          <cell r="Y565">
            <v>26565</v>
          </cell>
          <cell r="Z565">
            <v>5000</v>
          </cell>
          <cell r="AA565">
            <v>1500</v>
          </cell>
          <cell r="AD565">
            <v>2300</v>
          </cell>
        </row>
        <row r="566">
          <cell r="A566">
            <v>6.53</v>
          </cell>
          <cell r="B566">
            <v>5000</v>
          </cell>
          <cell r="C566">
            <v>6250</v>
          </cell>
          <cell r="D566">
            <v>9625</v>
          </cell>
          <cell r="H566">
            <v>3300</v>
          </cell>
          <cell r="I566">
            <v>12955</v>
          </cell>
          <cell r="J566">
            <v>2100</v>
          </cell>
          <cell r="K566">
            <v>4100</v>
          </cell>
          <cell r="M566">
            <v>2700</v>
          </cell>
          <cell r="N566">
            <v>6400</v>
          </cell>
          <cell r="O566">
            <v>173150</v>
          </cell>
          <cell r="V566">
            <v>17795</v>
          </cell>
          <cell r="W566">
            <v>4000</v>
          </cell>
          <cell r="X566">
            <v>1200</v>
          </cell>
          <cell r="Y566">
            <v>26585</v>
          </cell>
          <cell r="Z566">
            <v>5000</v>
          </cell>
          <cell r="AA566">
            <v>1500</v>
          </cell>
          <cell r="AD566">
            <v>2300</v>
          </cell>
        </row>
        <row r="567">
          <cell r="A567">
            <v>6.54</v>
          </cell>
          <cell r="B567">
            <v>5000</v>
          </cell>
          <cell r="C567">
            <v>6250</v>
          </cell>
          <cell r="D567">
            <v>9625</v>
          </cell>
          <cell r="H567">
            <v>3300</v>
          </cell>
          <cell r="I567">
            <v>12965</v>
          </cell>
          <cell r="J567">
            <v>2100</v>
          </cell>
          <cell r="K567">
            <v>4100</v>
          </cell>
          <cell r="M567">
            <v>2700</v>
          </cell>
          <cell r="N567">
            <v>6400</v>
          </cell>
          <cell r="O567">
            <v>173475</v>
          </cell>
          <cell r="V567">
            <v>17810</v>
          </cell>
          <cell r="W567">
            <v>4000</v>
          </cell>
          <cell r="X567">
            <v>1200</v>
          </cell>
          <cell r="Y567">
            <v>26605</v>
          </cell>
          <cell r="Z567">
            <v>5000</v>
          </cell>
          <cell r="AA567">
            <v>1500</v>
          </cell>
          <cell r="AD567">
            <v>2300</v>
          </cell>
        </row>
        <row r="568">
          <cell r="A568">
            <v>6.55</v>
          </cell>
          <cell r="B568">
            <v>5000</v>
          </cell>
          <cell r="C568">
            <v>6250</v>
          </cell>
          <cell r="D568">
            <v>9625</v>
          </cell>
          <cell r="H568">
            <v>3300</v>
          </cell>
          <cell r="I568">
            <v>12975</v>
          </cell>
          <cell r="J568">
            <v>2100</v>
          </cell>
          <cell r="K568">
            <v>4100</v>
          </cell>
          <cell r="M568">
            <v>2700</v>
          </cell>
          <cell r="N568">
            <v>6400</v>
          </cell>
          <cell r="O568">
            <v>173800</v>
          </cell>
          <cell r="V568">
            <v>17825</v>
          </cell>
          <cell r="W568">
            <v>4000</v>
          </cell>
          <cell r="X568">
            <v>1200</v>
          </cell>
          <cell r="Y568">
            <v>26625</v>
          </cell>
          <cell r="Z568">
            <v>5000</v>
          </cell>
          <cell r="AA568">
            <v>1500</v>
          </cell>
          <cell r="AD568">
            <v>2300</v>
          </cell>
        </row>
        <row r="569">
          <cell r="A569">
            <v>6.56</v>
          </cell>
          <cell r="B569">
            <v>5000</v>
          </cell>
          <cell r="C569">
            <v>6250</v>
          </cell>
          <cell r="D569">
            <v>9625</v>
          </cell>
          <cell r="H569">
            <v>3300</v>
          </cell>
          <cell r="I569">
            <v>12985</v>
          </cell>
          <cell r="J569">
            <v>2100</v>
          </cell>
          <cell r="K569">
            <v>4100</v>
          </cell>
          <cell r="M569">
            <v>2700</v>
          </cell>
          <cell r="N569">
            <v>6400</v>
          </cell>
          <cell r="O569">
            <v>174125</v>
          </cell>
          <cell r="V569">
            <v>17840</v>
          </cell>
          <cell r="W569">
            <v>4000</v>
          </cell>
          <cell r="X569">
            <v>1200</v>
          </cell>
          <cell r="Y569">
            <v>26645</v>
          </cell>
          <cell r="Z569">
            <v>5000</v>
          </cell>
          <cell r="AA569">
            <v>1500</v>
          </cell>
          <cell r="AD569">
            <v>2300</v>
          </cell>
        </row>
        <row r="570">
          <cell r="A570">
            <v>6.57</v>
          </cell>
          <cell r="B570">
            <v>5000</v>
          </cell>
          <cell r="C570">
            <v>6250</v>
          </cell>
          <cell r="D570">
            <v>9625</v>
          </cell>
          <cell r="H570">
            <v>3300</v>
          </cell>
          <cell r="I570">
            <v>12995</v>
          </cell>
          <cell r="J570">
            <v>2100</v>
          </cell>
          <cell r="K570">
            <v>4100</v>
          </cell>
          <cell r="M570">
            <v>2700</v>
          </cell>
          <cell r="N570">
            <v>6400</v>
          </cell>
          <cell r="O570">
            <v>174450</v>
          </cell>
          <cell r="V570">
            <v>17855</v>
          </cell>
          <cell r="W570">
            <v>4000</v>
          </cell>
          <cell r="X570">
            <v>1200</v>
          </cell>
          <cell r="Y570">
            <v>26665</v>
          </cell>
          <cell r="Z570">
            <v>5000</v>
          </cell>
          <cell r="AA570">
            <v>1500</v>
          </cell>
          <cell r="AD570">
            <v>2300</v>
          </cell>
        </row>
        <row r="571">
          <cell r="A571">
            <v>6.58</v>
          </cell>
          <cell r="B571">
            <v>5000</v>
          </cell>
          <cell r="C571">
            <v>6250</v>
          </cell>
          <cell r="D571">
            <v>9625</v>
          </cell>
          <cell r="H571">
            <v>3300</v>
          </cell>
          <cell r="I571">
            <v>13005</v>
          </cell>
          <cell r="J571">
            <v>2100</v>
          </cell>
          <cell r="K571">
            <v>4100</v>
          </cell>
          <cell r="M571">
            <v>2700</v>
          </cell>
          <cell r="N571">
            <v>6400</v>
          </cell>
          <cell r="O571">
            <v>174775</v>
          </cell>
          <cell r="V571">
            <v>17870</v>
          </cell>
          <cell r="W571">
            <v>4000</v>
          </cell>
          <cell r="X571">
            <v>1200</v>
          </cell>
          <cell r="Y571">
            <v>26685</v>
          </cell>
          <cell r="Z571">
            <v>5000</v>
          </cell>
          <cell r="AA571">
            <v>1500</v>
          </cell>
          <cell r="AD571">
            <v>2300</v>
          </cell>
        </row>
        <row r="572">
          <cell r="A572">
            <v>6.59</v>
          </cell>
          <cell r="B572">
            <v>5000</v>
          </cell>
          <cell r="C572">
            <v>6250</v>
          </cell>
          <cell r="D572">
            <v>9625</v>
          </cell>
          <cell r="H572">
            <v>3300</v>
          </cell>
          <cell r="I572">
            <v>13015</v>
          </cell>
          <cell r="J572">
            <v>2100</v>
          </cell>
          <cell r="K572">
            <v>4100</v>
          </cell>
          <cell r="M572">
            <v>2700</v>
          </cell>
          <cell r="N572">
            <v>6400</v>
          </cell>
          <cell r="O572">
            <v>175100</v>
          </cell>
          <cell r="V572">
            <v>17885</v>
          </cell>
          <cell r="W572">
            <v>4000</v>
          </cell>
          <cell r="X572">
            <v>1200</v>
          </cell>
          <cell r="Y572">
            <v>26705</v>
          </cell>
          <cell r="Z572">
            <v>5000</v>
          </cell>
          <cell r="AA572">
            <v>1500</v>
          </cell>
          <cell r="AD572">
            <v>2300</v>
          </cell>
        </row>
        <row r="573">
          <cell r="A573">
            <v>6.6</v>
          </cell>
          <cell r="B573">
            <v>5000</v>
          </cell>
          <cell r="C573">
            <v>6250</v>
          </cell>
          <cell r="D573">
            <v>9625</v>
          </cell>
          <cell r="H573">
            <v>3300</v>
          </cell>
          <cell r="I573">
            <v>13025</v>
          </cell>
          <cell r="J573">
            <v>2100</v>
          </cell>
          <cell r="K573">
            <v>4100</v>
          </cell>
          <cell r="M573">
            <v>2700</v>
          </cell>
          <cell r="N573">
            <v>6400</v>
          </cell>
          <cell r="O573">
            <v>175425</v>
          </cell>
          <cell r="V573">
            <v>17900</v>
          </cell>
          <cell r="W573">
            <v>4000</v>
          </cell>
          <cell r="X573">
            <v>1200</v>
          </cell>
          <cell r="Y573">
            <v>26725</v>
          </cell>
          <cell r="Z573">
            <v>5000</v>
          </cell>
          <cell r="AA573">
            <v>1500</v>
          </cell>
          <cell r="AD573">
            <v>2300</v>
          </cell>
        </row>
        <row r="574">
          <cell r="A574">
            <v>6.61</v>
          </cell>
          <cell r="B574">
            <v>5000</v>
          </cell>
          <cell r="C574">
            <v>6250</v>
          </cell>
          <cell r="D574">
            <v>9625</v>
          </cell>
          <cell r="H574">
            <v>3300</v>
          </cell>
          <cell r="I574">
            <v>13035</v>
          </cell>
          <cell r="J574">
            <v>2100</v>
          </cell>
          <cell r="K574">
            <v>4100</v>
          </cell>
          <cell r="M574">
            <v>2700</v>
          </cell>
          <cell r="N574">
            <v>6400</v>
          </cell>
          <cell r="O574">
            <v>175750</v>
          </cell>
          <cell r="V574">
            <v>17915</v>
          </cell>
          <cell r="W574">
            <v>4000</v>
          </cell>
          <cell r="X574">
            <v>1200</v>
          </cell>
          <cell r="Y574">
            <v>26745</v>
          </cell>
          <cell r="Z574">
            <v>5000</v>
          </cell>
          <cell r="AA574">
            <v>1500</v>
          </cell>
          <cell r="AD574">
            <v>2300</v>
          </cell>
        </row>
        <row r="575">
          <cell r="A575">
            <v>6.62</v>
          </cell>
          <cell r="B575">
            <v>5000</v>
          </cell>
          <cell r="C575">
            <v>6250</v>
          </cell>
          <cell r="D575">
            <v>9625</v>
          </cell>
          <cell r="H575">
            <v>3300</v>
          </cell>
          <cell r="I575">
            <v>13045</v>
          </cell>
          <cell r="J575">
            <v>2100</v>
          </cell>
          <cell r="K575">
            <v>4100</v>
          </cell>
          <cell r="M575">
            <v>2700</v>
          </cell>
          <cell r="N575">
            <v>6400</v>
          </cell>
          <cell r="O575">
            <v>176075</v>
          </cell>
          <cell r="V575">
            <v>17930</v>
          </cell>
          <cell r="W575">
            <v>4000</v>
          </cell>
          <cell r="X575">
            <v>1200</v>
          </cell>
          <cell r="Y575">
            <v>26765</v>
          </cell>
          <cell r="Z575">
            <v>5000</v>
          </cell>
          <cell r="AA575">
            <v>1500</v>
          </cell>
          <cell r="AD575">
            <v>2300</v>
          </cell>
        </row>
        <row r="576">
          <cell r="A576">
            <v>6.63</v>
          </cell>
          <cell r="B576">
            <v>5000</v>
          </cell>
          <cell r="C576">
            <v>6250</v>
          </cell>
          <cell r="D576">
            <v>9625</v>
          </cell>
          <cell r="H576">
            <v>3300</v>
          </cell>
          <cell r="I576">
            <v>13055</v>
          </cell>
          <cell r="J576">
            <v>2100</v>
          </cell>
          <cell r="K576">
            <v>4100</v>
          </cell>
          <cell r="M576">
            <v>2700</v>
          </cell>
          <cell r="N576">
            <v>6400</v>
          </cell>
          <cell r="O576">
            <v>176400</v>
          </cell>
          <cell r="V576">
            <v>17945</v>
          </cell>
          <cell r="W576">
            <v>4000</v>
          </cell>
          <cell r="X576">
            <v>1200</v>
          </cell>
          <cell r="Y576">
            <v>26785</v>
          </cell>
          <cell r="Z576">
            <v>5000</v>
          </cell>
          <cell r="AA576">
            <v>1500</v>
          </cell>
          <cell r="AD576">
            <v>2300</v>
          </cell>
        </row>
        <row r="577">
          <cell r="A577">
            <v>6.64</v>
          </cell>
          <cell r="B577">
            <v>5000</v>
          </cell>
          <cell r="C577">
            <v>6250</v>
          </cell>
          <cell r="D577">
            <v>9625</v>
          </cell>
          <cell r="H577">
            <v>3300</v>
          </cell>
          <cell r="I577">
            <v>13065</v>
          </cell>
          <cell r="J577">
            <v>2100</v>
          </cell>
          <cell r="K577">
            <v>4100</v>
          </cell>
          <cell r="M577">
            <v>2700</v>
          </cell>
          <cell r="N577">
            <v>6400</v>
          </cell>
          <cell r="O577">
            <v>176725</v>
          </cell>
          <cell r="V577">
            <v>17960</v>
          </cell>
          <cell r="W577">
            <v>4000</v>
          </cell>
          <cell r="X577">
            <v>1200</v>
          </cell>
          <cell r="Y577">
            <v>26805</v>
          </cell>
          <cell r="Z577">
            <v>5000</v>
          </cell>
          <cell r="AA577">
            <v>1500</v>
          </cell>
          <cell r="AD577">
            <v>2300</v>
          </cell>
        </row>
        <row r="578">
          <cell r="A578">
            <v>6.65</v>
          </cell>
          <cell r="B578">
            <v>5000</v>
          </cell>
          <cell r="C578">
            <v>6250</v>
          </cell>
          <cell r="D578">
            <v>9625</v>
          </cell>
          <cell r="H578">
            <v>3300</v>
          </cell>
          <cell r="I578">
            <v>13075</v>
          </cell>
          <cell r="J578">
            <v>2100</v>
          </cell>
          <cell r="K578">
            <v>4100</v>
          </cell>
          <cell r="M578">
            <v>2700</v>
          </cell>
          <cell r="N578">
            <v>6400</v>
          </cell>
          <cell r="O578">
            <v>177050</v>
          </cell>
          <cell r="V578">
            <v>17975</v>
          </cell>
          <cell r="W578">
            <v>4000</v>
          </cell>
          <cell r="X578">
            <v>1200</v>
          </cell>
          <cell r="Y578">
            <v>26825</v>
          </cell>
          <cell r="Z578">
            <v>5000</v>
          </cell>
          <cell r="AA578">
            <v>1500</v>
          </cell>
          <cell r="AD578">
            <v>2300</v>
          </cell>
        </row>
        <row r="579">
          <cell r="A579">
            <v>6.66</v>
          </cell>
          <cell r="B579">
            <v>5000</v>
          </cell>
          <cell r="C579">
            <v>6250</v>
          </cell>
          <cell r="D579">
            <v>9625</v>
          </cell>
          <cell r="H579">
            <v>3300</v>
          </cell>
          <cell r="I579">
            <v>13085</v>
          </cell>
          <cell r="J579">
            <v>2100</v>
          </cell>
          <cell r="K579">
            <v>4100</v>
          </cell>
          <cell r="M579">
            <v>2700</v>
          </cell>
          <cell r="N579">
            <v>6400</v>
          </cell>
          <cell r="O579">
            <v>177375</v>
          </cell>
          <cell r="V579">
            <v>17990</v>
          </cell>
          <cell r="W579">
            <v>4000</v>
          </cell>
          <cell r="X579">
            <v>1200</v>
          </cell>
          <cell r="Y579">
            <v>26845</v>
          </cell>
          <cell r="Z579">
            <v>5000</v>
          </cell>
          <cell r="AA579">
            <v>1500</v>
          </cell>
          <cell r="AD579">
            <v>2300</v>
          </cell>
        </row>
        <row r="580">
          <cell r="A580">
            <v>6.67</v>
          </cell>
          <cell r="B580">
            <v>5000</v>
          </cell>
          <cell r="C580">
            <v>6250</v>
          </cell>
          <cell r="D580">
            <v>9625</v>
          </cell>
          <cell r="H580">
            <v>3300</v>
          </cell>
          <cell r="I580">
            <v>13095</v>
          </cell>
          <cell r="J580">
            <v>2100</v>
          </cell>
          <cell r="K580">
            <v>4100</v>
          </cell>
          <cell r="M580">
            <v>2700</v>
          </cell>
          <cell r="N580">
            <v>6400</v>
          </cell>
          <cell r="O580">
            <v>177700</v>
          </cell>
          <cell r="V580">
            <v>18005</v>
          </cell>
          <cell r="W580">
            <v>4000</v>
          </cell>
          <cell r="X580">
            <v>1200</v>
          </cell>
          <cell r="Y580">
            <v>26865</v>
          </cell>
          <cell r="Z580">
            <v>5000</v>
          </cell>
          <cell r="AA580">
            <v>1500</v>
          </cell>
          <cell r="AD580">
            <v>2300</v>
          </cell>
        </row>
        <row r="581">
          <cell r="A581">
            <v>6.68</v>
          </cell>
          <cell r="B581">
            <v>5000</v>
          </cell>
          <cell r="C581">
            <v>6250</v>
          </cell>
          <cell r="D581">
            <v>9625</v>
          </cell>
          <cell r="H581">
            <v>3300</v>
          </cell>
          <cell r="I581">
            <v>13105</v>
          </cell>
          <cell r="J581">
            <v>2100</v>
          </cell>
          <cell r="K581">
            <v>4100</v>
          </cell>
          <cell r="M581">
            <v>2700</v>
          </cell>
          <cell r="N581">
            <v>6400</v>
          </cell>
          <cell r="O581">
            <v>178025</v>
          </cell>
          <cell r="V581">
            <v>18020</v>
          </cell>
          <cell r="W581">
            <v>4000</v>
          </cell>
          <cell r="X581">
            <v>1200</v>
          </cell>
          <cell r="Y581">
            <v>26885</v>
          </cell>
          <cell r="Z581">
            <v>5000</v>
          </cell>
          <cell r="AA581">
            <v>1500</v>
          </cell>
          <cell r="AD581">
            <v>2300</v>
          </cell>
        </row>
        <row r="582">
          <cell r="A582">
            <v>6.69</v>
          </cell>
          <cell r="B582">
            <v>5000</v>
          </cell>
          <cell r="C582">
            <v>6250</v>
          </cell>
          <cell r="D582">
            <v>9625</v>
          </cell>
          <cell r="H582">
            <v>3300</v>
          </cell>
          <cell r="I582">
            <v>13115</v>
          </cell>
          <cell r="J582">
            <v>2100</v>
          </cell>
          <cell r="K582">
            <v>4100</v>
          </cell>
          <cell r="M582">
            <v>2700</v>
          </cell>
          <cell r="N582">
            <v>6400</v>
          </cell>
          <cell r="O582">
            <v>178350</v>
          </cell>
          <cell r="V582">
            <v>18035</v>
          </cell>
          <cell r="W582">
            <v>4000</v>
          </cell>
          <cell r="X582">
            <v>1200</v>
          </cell>
          <cell r="Y582">
            <v>26905</v>
          </cell>
          <cell r="Z582">
            <v>5000</v>
          </cell>
          <cell r="AA582">
            <v>1500</v>
          </cell>
          <cell r="AD582">
            <v>2300</v>
          </cell>
        </row>
        <row r="583">
          <cell r="A583">
            <v>6.7</v>
          </cell>
          <cell r="B583">
            <v>5000</v>
          </cell>
          <cell r="C583">
            <v>6250</v>
          </cell>
          <cell r="D583">
            <v>9625</v>
          </cell>
          <cell r="H583">
            <v>3300</v>
          </cell>
          <cell r="I583">
            <v>13125</v>
          </cell>
          <cell r="J583">
            <v>2100</v>
          </cell>
          <cell r="K583">
            <v>4100</v>
          </cell>
          <cell r="M583">
            <v>2700</v>
          </cell>
          <cell r="N583">
            <v>6400</v>
          </cell>
          <cell r="O583">
            <v>178675</v>
          </cell>
          <cell r="V583">
            <v>18050</v>
          </cell>
          <cell r="W583">
            <v>4000</v>
          </cell>
          <cell r="X583">
            <v>1200</v>
          </cell>
          <cell r="Y583">
            <v>26925</v>
          </cell>
          <cell r="Z583">
            <v>5000</v>
          </cell>
          <cell r="AA583">
            <v>1500</v>
          </cell>
          <cell r="AD583">
            <v>2300</v>
          </cell>
        </row>
        <row r="584">
          <cell r="A584">
            <v>6.71</v>
          </cell>
          <cell r="B584">
            <v>5000</v>
          </cell>
          <cell r="C584">
            <v>6250</v>
          </cell>
          <cell r="D584">
            <v>9625</v>
          </cell>
          <cell r="H584">
            <v>3300</v>
          </cell>
          <cell r="I584">
            <v>13135</v>
          </cell>
          <cell r="J584">
            <v>2100</v>
          </cell>
          <cell r="K584">
            <v>4100</v>
          </cell>
          <cell r="M584">
            <v>2700</v>
          </cell>
          <cell r="N584">
            <v>6400</v>
          </cell>
          <cell r="O584">
            <v>179000</v>
          </cell>
          <cell r="V584">
            <v>18065</v>
          </cell>
          <cell r="W584">
            <v>4000</v>
          </cell>
          <cell r="X584">
            <v>1200</v>
          </cell>
          <cell r="Y584">
            <v>26945</v>
          </cell>
          <cell r="Z584">
            <v>5000</v>
          </cell>
          <cell r="AA584">
            <v>1500</v>
          </cell>
          <cell r="AD584">
            <v>2300</v>
          </cell>
        </row>
        <row r="585">
          <cell r="A585">
            <v>6.72</v>
          </cell>
          <cell r="B585">
            <v>5000</v>
          </cell>
          <cell r="C585">
            <v>6250</v>
          </cell>
          <cell r="D585">
            <v>9625</v>
          </cell>
          <cell r="H585">
            <v>3300</v>
          </cell>
          <cell r="I585">
            <v>13145</v>
          </cell>
          <cell r="J585">
            <v>2100</v>
          </cell>
          <cell r="K585">
            <v>4100</v>
          </cell>
          <cell r="M585">
            <v>2700</v>
          </cell>
          <cell r="N585">
            <v>6400</v>
          </cell>
          <cell r="O585">
            <v>179325</v>
          </cell>
          <cell r="V585">
            <v>18080</v>
          </cell>
          <cell r="W585">
            <v>4000</v>
          </cell>
          <cell r="X585">
            <v>1200</v>
          </cell>
          <cell r="Y585">
            <v>26965</v>
          </cell>
          <cell r="Z585">
            <v>5000</v>
          </cell>
          <cell r="AA585">
            <v>1500</v>
          </cell>
          <cell r="AD585">
            <v>2300</v>
          </cell>
        </row>
        <row r="586">
          <cell r="A586">
            <v>6.73</v>
          </cell>
          <cell r="B586">
            <v>5000</v>
          </cell>
          <cell r="C586">
            <v>6250</v>
          </cell>
          <cell r="D586">
            <v>9625</v>
          </cell>
          <cell r="H586">
            <v>3300</v>
          </cell>
          <cell r="I586">
            <v>13155</v>
          </cell>
          <cell r="J586">
            <v>2100</v>
          </cell>
          <cell r="K586">
            <v>4100</v>
          </cell>
          <cell r="M586">
            <v>2700</v>
          </cell>
          <cell r="N586">
            <v>6400</v>
          </cell>
          <cell r="O586">
            <v>179650</v>
          </cell>
          <cell r="V586">
            <v>18095</v>
          </cell>
          <cell r="W586">
            <v>4000</v>
          </cell>
          <cell r="X586">
            <v>1200</v>
          </cell>
          <cell r="Y586">
            <v>26985</v>
          </cell>
          <cell r="Z586">
            <v>5000</v>
          </cell>
          <cell r="AA586">
            <v>1500</v>
          </cell>
          <cell r="AD586">
            <v>2300</v>
          </cell>
        </row>
        <row r="587">
          <cell r="A587">
            <v>6.74</v>
          </cell>
          <cell r="B587">
            <v>5000</v>
          </cell>
          <cell r="C587">
            <v>6250</v>
          </cell>
          <cell r="D587">
            <v>9625</v>
          </cell>
          <cell r="H587">
            <v>3300</v>
          </cell>
          <cell r="I587">
            <v>13165</v>
          </cell>
          <cell r="J587">
            <v>2100</v>
          </cell>
          <cell r="K587">
            <v>4100</v>
          </cell>
          <cell r="M587">
            <v>2700</v>
          </cell>
          <cell r="N587">
            <v>6400</v>
          </cell>
          <cell r="O587">
            <v>179975</v>
          </cell>
          <cell r="V587">
            <v>18110</v>
          </cell>
          <cell r="W587">
            <v>4000</v>
          </cell>
          <cell r="X587">
            <v>1200</v>
          </cell>
          <cell r="Y587">
            <v>27005</v>
          </cell>
          <cell r="Z587">
            <v>5000</v>
          </cell>
          <cell r="AA587">
            <v>1500</v>
          </cell>
          <cell r="AD587">
            <v>2300</v>
          </cell>
        </row>
        <row r="588">
          <cell r="A588">
            <v>6.75</v>
          </cell>
          <cell r="B588">
            <v>5000</v>
          </cell>
          <cell r="C588">
            <v>6250</v>
          </cell>
          <cell r="D588">
            <v>9625</v>
          </cell>
          <cell r="H588">
            <v>3300</v>
          </cell>
          <cell r="I588">
            <v>13175</v>
          </cell>
          <cell r="J588">
            <v>2100</v>
          </cell>
          <cell r="K588">
            <v>4100</v>
          </cell>
          <cell r="M588">
            <v>2700</v>
          </cell>
          <cell r="N588">
            <v>6400</v>
          </cell>
          <cell r="O588">
            <v>180300</v>
          </cell>
          <cell r="V588">
            <v>18125</v>
          </cell>
          <cell r="W588">
            <v>4000</v>
          </cell>
          <cell r="X588">
            <v>1200</v>
          </cell>
          <cell r="Y588">
            <v>27025</v>
          </cell>
          <cell r="Z588">
            <v>5000</v>
          </cell>
          <cell r="AA588">
            <v>1500</v>
          </cell>
          <cell r="AD588">
            <v>2300</v>
          </cell>
        </row>
        <row r="589">
          <cell r="A589">
            <v>6.76</v>
          </cell>
          <cell r="B589">
            <v>5000</v>
          </cell>
          <cell r="C589">
            <v>6250</v>
          </cell>
          <cell r="D589">
            <v>9625</v>
          </cell>
          <cell r="H589">
            <v>3300</v>
          </cell>
          <cell r="I589">
            <v>13185</v>
          </cell>
          <cell r="J589">
            <v>2100</v>
          </cell>
          <cell r="K589">
            <v>4100</v>
          </cell>
          <cell r="M589">
            <v>2700</v>
          </cell>
          <cell r="N589">
            <v>6400</v>
          </cell>
          <cell r="O589">
            <v>180625</v>
          </cell>
          <cell r="V589">
            <v>18140</v>
          </cell>
          <cell r="W589">
            <v>4000</v>
          </cell>
          <cell r="X589">
            <v>1200</v>
          </cell>
          <cell r="Y589">
            <v>27045</v>
          </cell>
          <cell r="Z589">
            <v>5000</v>
          </cell>
          <cell r="AA589">
            <v>1500</v>
          </cell>
          <cell r="AD589">
            <v>2300</v>
          </cell>
        </row>
        <row r="590">
          <cell r="A590">
            <v>6.77</v>
          </cell>
          <cell r="B590">
            <v>5000</v>
          </cell>
          <cell r="C590">
            <v>6250</v>
          </cell>
          <cell r="D590">
            <v>9625</v>
          </cell>
          <cell r="H590">
            <v>3300</v>
          </cell>
          <cell r="I590">
            <v>13195</v>
          </cell>
          <cell r="J590">
            <v>2100</v>
          </cell>
          <cell r="K590">
            <v>4100</v>
          </cell>
          <cell r="M590">
            <v>2700</v>
          </cell>
          <cell r="N590">
            <v>6400</v>
          </cell>
          <cell r="O590">
            <v>180950</v>
          </cell>
          <cell r="V590">
            <v>18155</v>
          </cell>
          <cell r="W590">
            <v>4000</v>
          </cell>
          <cell r="X590">
            <v>1200</v>
          </cell>
          <cell r="Y590">
            <v>27065</v>
          </cell>
          <cell r="Z590">
            <v>5000</v>
          </cell>
          <cell r="AA590">
            <v>1500</v>
          </cell>
          <cell r="AD590">
            <v>2300</v>
          </cell>
        </row>
        <row r="591">
          <cell r="A591">
            <v>6.78</v>
          </cell>
          <cell r="B591">
            <v>5000</v>
          </cell>
          <cell r="C591">
            <v>6250</v>
          </cell>
          <cell r="D591">
            <v>9625</v>
          </cell>
          <cell r="H591">
            <v>3300</v>
          </cell>
          <cell r="I591">
            <v>13205</v>
          </cell>
          <cell r="J591">
            <v>2100</v>
          </cell>
          <cell r="K591">
            <v>4100</v>
          </cell>
          <cell r="M591">
            <v>2700</v>
          </cell>
          <cell r="N591">
            <v>6400</v>
          </cell>
          <cell r="O591">
            <v>181275</v>
          </cell>
          <cell r="V591">
            <v>18170</v>
          </cell>
          <cell r="W591">
            <v>4000</v>
          </cell>
          <cell r="X591">
            <v>1200</v>
          </cell>
          <cell r="Y591">
            <v>27085</v>
          </cell>
          <cell r="Z591">
            <v>5000</v>
          </cell>
          <cell r="AA591">
            <v>1500</v>
          </cell>
          <cell r="AD591">
            <v>2300</v>
          </cell>
        </row>
        <row r="592">
          <cell r="A592">
            <v>6.79</v>
          </cell>
          <cell r="B592">
            <v>5000</v>
          </cell>
          <cell r="C592">
            <v>6250</v>
          </cell>
          <cell r="D592">
            <v>9625</v>
          </cell>
          <cell r="H592">
            <v>3300</v>
          </cell>
          <cell r="I592">
            <v>13215</v>
          </cell>
          <cell r="J592">
            <v>2100</v>
          </cell>
          <cell r="K592">
            <v>4100</v>
          </cell>
          <cell r="M592">
            <v>2700</v>
          </cell>
          <cell r="N592">
            <v>6400</v>
          </cell>
          <cell r="O592">
            <v>181600</v>
          </cell>
          <cell r="V592">
            <v>18185</v>
          </cell>
          <cell r="W592">
            <v>4000</v>
          </cell>
          <cell r="X592">
            <v>1200</v>
          </cell>
          <cell r="Y592">
            <v>27105</v>
          </cell>
          <cell r="Z592">
            <v>5000</v>
          </cell>
          <cell r="AA592">
            <v>1500</v>
          </cell>
          <cell r="AD592">
            <v>2300</v>
          </cell>
        </row>
        <row r="593">
          <cell r="A593">
            <v>6.8</v>
          </cell>
          <cell r="B593">
            <v>5000</v>
          </cell>
          <cell r="C593">
            <v>6250</v>
          </cell>
          <cell r="D593">
            <v>9625</v>
          </cell>
          <cell r="H593">
            <v>3300</v>
          </cell>
          <cell r="I593">
            <v>13225</v>
          </cell>
          <cell r="J593">
            <v>2100</v>
          </cell>
          <cell r="K593">
            <v>4100</v>
          </cell>
          <cell r="M593">
            <v>2700</v>
          </cell>
          <cell r="N593">
            <v>6400</v>
          </cell>
          <cell r="O593">
            <v>181925</v>
          </cell>
          <cell r="V593">
            <v>18200</v>
          </cell>
          <cell r="W593">
            <v>4000</v>
          </cell>
          <cell r="X593">
            <v>1200</v>
          </cell>
          <cell r="Y593">
            <v>27125</v>
          </cell>
          <cell r="Z593">
            <v>5000</v>
          </cell>
          <cell r="AA593">
            <v>1500</v>
          </cell>
          <cell r="AD593">
            <v>2300</v>
          </cell>
        </row>
        <row r="594">
          <cell r="A594">
            <v>6.81</v>
          </cell>
          <cell r="B594">
            <v>5000</v>
          </cell>
          <cell r="C594">
            <v>6250</v>
          </cell>
          <cell r="D594">
            <v>9625</v>
          </cell>
          <cell r="H594">
            <v>3300</v>
          </cell>
          <cell r="I594">
            <v>13235</v>
          </cell>
          <cell r="J594">
            <v>2100</v>
          </cell>
          <cell r="K594">
            <v>4100</v>
          </cell>
          <cell r="M594">
            <v>2700</v>
          </cell>
          <cell r="N594">
            <v>6400</v>
          </cell>
          <cell r="O594">
            <v>182250</v>
          </cell>
          <cell r="V594">
            <v>18215</v>
          </cell>
          <cell r="W594">
            <v>4000</v>
          </cell>
          <cell r="X594">
            <v>1200</v>
          </cell>
          <cell r="Y594">
            <v>27145</v>
          </cell>
          <cell r="Z594">
            <v>5000</v>
          </cell>
          <cell r="AA594">
            <v>1500</v>
          </cell>
          <cell r="AD594">
            <v>2300</v>
          </cell>
        </row>
        <row r="595">
          <cell r="A595">
            <v>6.82</v>
          </cell>
          <cell r="B595">
            <v>5000</v>
          </cell>
          <cell r="C595">
            <v>6250</v>
          </cell>
          <cell r="D595">
            <v>9625</v>
          </cell>
          <cell r="H595">
            <v>3300</v>
          </cell>
          <cell r="I595">
            <v>13245</v>
          </cell>
          <cell r="J595">
            <v>2100</v>
          </cell>
          <cell r="K595">
            <v>4100</v>
          </cell>
          <cell r="M595">
            <v>2700</v>
          </cell>
          <cell r="N595">
            <v>6400</v>
          </cell>
          <cell r="O595">
            <v>182575</v>
          </cell>
          <cell r="V595">
            <v>18230</v>
          </cell>
          <cell r="W595">
            <v>4000</v>
          </cell>
          <cell r="X595">
            <v>1200</v>
          </cell>
          <cell r="Y595">
            <v>27165</v>
          </cell>
          <cell r="Z595">
            <v>5000</v>
          </cell>
          <cell r="AA595">
            <v>1500</v>
          </cell>
          <cell r="AD595">
            <v>2300</v>
          </cell>
        </row>
        <row r="596">
          <cell r="A596">
            <v>6.83</v>
          </cell>
          <cell r="B596">
            <v>5000</v>
          </cell>
          <cell r="C596">
            <v>6250</v>
          </cell>
          <cell r="D596">
            <v>9625</v>
          </cell>
          <cell r="H596">
            <v>3300</v>
          </cell>
          <cell r="I596">
            <v>13255</v>
          </cell>
          <cell r="J596">
            <v>2100</v>
          </cell>
          <cell r="K596">
            <v>4100</v>
          </cell>
          <cell r="M596">
            <v>2700</v>
          </cell>
          <cell r="N596">
            <v>6400</v>
          </cell>
          <cell r="O596">
            <v>182900</v>
          </cell>
          <cell r="V596">
            <v>18245</v>
          </cell>
          <cell r="W596">
            <v>4000</v>
          </cell>
          <cell r="X596">
            <v>1200</v>
          </cell>
          <cell r="Y596">
            <v>27185</v>
          </cell>
          <cell r="Z596">
            <v>5000</v>
          </cell>
          <cell r="AA596">
            <v>1500</v>
          </cell>
          <cell r="AD596">
            <v>2300</v>
          </cell>
        </row>
        <row r="597">
          <cell r="A597">
            <v>6.84</v>
          </cell>
          <cell r="B597">
            <v>5000</v>
          </cell>
          <cell r="C597">
            <v>6250</v>
          </cell>
          <cell r="D597">
            <v>9625</v>
          </cell>
          <cell r="H597">
            <v>3300</v>
          </cell>
          <cell r="I597">
            <v>13265</v>
          </cell>
          <cell r="J597">
            <v>2100</v>
          </cell>
          <cell r="K597">
            <v>4100</v>
          </cell>
          <cell r="M597">
            <v>2700</v>
          </cell>
          <cell r="N597">
            <v>6400</v>
          </cell>
          <cell r="O597">
            <v>183225</v>
          </cell>
          <cell r="V597">
            <v>18260</v>
          </cell>
          <cell r="W597">
            <v>4000</v>
          </cell>
          <cell r="X597">
            <v>1200</v>
          </cell>
          <cell r="Y597">
            <v>27205</v>
          </cell>
          <cell r="Z597">
            <v>5000</v>
          </cell>
          <cell r="AA597">
            <v>1500</v>
          </cell>
          <cell r="AD597">
            <v>2300</v>
          </cell>
        </row>
        <row r="598">
          <cell r="A598">
            <v>6.85</v>
          </cell>
          <cell r="B598">
            <v>5000</v>
          </cell>
          <cell r="C598">
            <v>6250</v>
          </cell>
          <cell r="D598">
            <v>9625</v>
          </cell>
          <cell r="H598">
            <v>3300</v>
          </cell>
          <cell r="I598">
            <v>13275</v>
          </cell>
          <cell r="J598">
            <v>2100</v>
          </cell>
          <cell r="K598">
            <v>4100</v>
          </cell>
          <cell r="M598">
            <v>2700</v>
          </cell>
          <cell r="N598">
            <v>6400</v>
          </cell>
          <cell r="O598">
            <v>183550</v>
          </cell>
          <cell r="V598">
            <v>18275</v>
          </cell>
          <cell r="W598">
            <v>4000</v>
          </cell>
          <cell r="X598">
            <v>1200</v>
          </cell>
          <cell r="Y598">
            <v>27225</v>
          </cell>
          <cell r="Z598">
            <v>5000</v>
          </cell>
          <cell r="AA598">
            <v>1500</v>
          </cell>
          <cell r="AD598">
            <v>2300</v>
          </cell>
        </row>
        <row r="599">
          <cell r="A599">
            <v>6.86</v>
          </cell>
          <cell r="B599">
            <v>5000</v>
          </cell>
          <cell r="C599">
            <v>6250</v>
          </cell>
          <cell r="D599">
            <v>9625</v>
          </cell>
          <cell r="H599">
            <v>3300</v>
          </cell>
          <cell r="I599">
            <v>13285</v>
          </cell>
          <cell r="J599">
            <v>2100</v>
          </cell>
          <cell r="K599">
            <v>4100</v>
          </cell>
          <cell r="M599">
            <v>2700</v>
          </cell>
          <cell r="N599">
            <v>6400</v>
          </cell>
          <cell r="O599">
            <v>183875</v>
          </cell>
          <cell r="V599">
            <v>18290</v>
          </cell>
          <cell r="W599">
            <v>4000</v>
          </cell>
          <cell r="X599">
            <v>1200</v>
          </cell>
          <cell r="Y599">
            <v>27245</v>
          </cell>
          <cell r="Z599">
            <v>5000</v>
          </cell>
          <cell r="AA599">
            <v>1500</v>
          </cell>
          <cell r="AD599">
            <v>2300</v>
          </cell>
        </row>
        <row r="600">
          <cell r="A600">
            <v>6.87</v>
          </cell>
          <cell r="B600">
            <v>5000</v>
          </cell>
          <cell r="C600">
            <v>6250</v>
          </cell>
          <cell r="D600">
            <v>9625</v>
          </cell>
          <cell r="H600">
            <v>3300</v>
          </cell>
          <cell r="I600">
            <v>13295</v>
          </cell>
          <cell r="J600">
            <v>2100</v>
          </cell>
          <cell r="K600">
            <v>4100</v>
          </cell>
          <cell r="M600">
            <v>2700</v>
          </cell>
          <cell r="N600">
            <v>6400</v>
          </cell>
          <cell r="O600">
            <v>184200</v>
          </cell>
          <cell r="V600">
            <v>18305</v>
          </cell>
          <cell r="W600">
            <v>4000</v>
          </cell>
          <cell r="X600">
            <v>1200</v>
          </cell>
          <cell r="Y600">
            <v>27265</v>
          </cell>
          <cell r="Z600">
            <v>5000</v>
          </cell>
          <cell r="AA600">
            <v>1500</v>
          </cell>
          <cell r="AD600">
            <v>2300</v>
          </cell>
        </row>
        <row r="601">
          <cell r="A601">
            <v>6.88</v>
          </cell>
          <cell r="B601">
            <v>5000</v>
          </cell>
          <cell r="C601">
            <v>6250</v>
          </cell>
          <cell r="D601">
            <v>9625</v>
          </cell>
          <cell r="H601">
            <v>3300</v>
          </cell>
          <cell r="I601">
            <v>13305</v>
          </cell>
          <cell r="J601">
            <v>2100</v>
          </cell>
          <cell r="K601">
            <v>4100</v>
          </cell>
          <cell r="M601">
            <v>2700</v>
          </cell>
          <cell r="N601">
            <v>6400</v>
          </cell>
          <cell r="O601">
            <v>184525</v>
          </cell>
          <cell r="V601">
            <v>18320</v>
          </cell>
          <cell r="W601">
            <v>4000</v>
          </cell>
          <cell r="X601">
            <v>1200</v>
          </cell>
          <cell r="Y601">
            <v>27285</v>
          </cell>
          <cell r="Z601">
            <v>5000</v>
          </cell>
          <cell r="AA601">
            <v>1500</v>
          </cell>
          <cell r="AD601">
            <v>2300</v>
          </cell>
        </row>
        <row r="602">
          <cell r="A602">
            <v>6.89</v>
          </cell>
          <cell r="B602">
            <v>5000</v>
          </cell>
          <cell r="C602">
            <v>6250</v>
          </cell>
          <cell r="D602">
            <v>9625</v>
          </cell>
          <cell r="H602">
            <v>3300</v>
          </cell>
          <cell r="I602">
            <v>13315</v>
          </cell>
          <cell r="J602">
            <v>2100</v>
          </cell>
          <cell r="K602">
            <v>4100</v>
          </cell>
          <cell r="M602">
            <v>2700</v>
          </cell>
          <cell r="N602">
            <v>6400</v>
          </cell>
          <cell r="O602">
            <v>184850</v>
          </cell>
          <cell r="V602">
            <v>18335</v>
          </cell>
          <cell r="W602">
            <v>4000</v>
          </cell>
          <cell r="X602">
            <v>1200</v>
          </cell>
          <cell r="Y602">
            <v>27305</v>
          </cell>
          <cell r="Z602">
            <v>5000</v>
          </cell>
          <cell r="AA602">
            <v>1500</v>
          </cell>
          <cell r="AD602">
            <v>2300</v>
          </cell>
        </row>
        <row r="603">
          <cell r="A603">
            <v>6.9</v>
          </cell>
          <cell r="B603">
            <v>5000</v>
          </cell>
          <cell r="C603">
            <v>6250</v>
          </cell>
          <cell r="D603">
            <v>9625</v>
          </cell>
          <cell r="H603">
            <v>3300</v>
          </cell>
          <cell r="I603">
            <v>13325</v>
          </cell>
          <cell r="J603">
            <v>2100</v>
          </cell>
          <cell r="K603">
            <v>4100</v>
          </cell>
          <cell r="M603">
            <v>2700</v>
          </cell>
          <cell r="N603">
            <v>6400</v>
          </cell>
          <cell r="O603">
            <v>185175</v>
          </cell>
          <cell r="V603">
            <v>18350</v>
          </cell>
          <cell r="W603">
            <v>4000</v>
          </cell>
          <cell r="X603">
            <v>1200</v>
          </cell>
          <cell r="Y603">
            <v>27325</v>
          </cell>
          <cell r="Z603">
            <v>5000</v>
          </cell>
          <cell r="AA603">
            <v>1500</v>
          </cell>
          <cell r="AD603">
            <v>2300</v>
          </cell>
        </row>
        <row r="604">
          <cell r="A604">
            <v>6.91</v>
          </cell>
          <cell r="B604">
            <v>5000</v>
          </cell>
          <cell r="C604">
            <v>6250</v>
          </cell>
          <cell r="D604">
            <v>9625</v>
          </cell>
          <cell r="H604">
            <v>3300</v>
          </cell>
          <cell r="I604">
            <v>13335</v>
          </cell>
          <cell r="J604">
            <v>2100</v>
          </cell>
          <cell r="K604">
            <v>4100</v>
          </cell>
          <cell r="M604">
            <v>2700</v>
          </cell>
          <cell r="N604">
            <v>6400</v>
          </cell>
          <cell r="O604">
            <v>185500</v>
          </cell>
          <cell r="V604">
            <v>18365</v>
          </cell>
          <cell r="W604">
            <v>4000</v>
          </cell>
          <cell r="X604">
            <v>1200</v>
          </cell>
          <cell r="Y604">
            <v>27345</v>
          </cell>
          <cell r="Z604">
            <v>5000</v>
          </cell>
          <cell r="AA604">
            <v>1500</v>
          </cell>
          <cell r="AD604">
            <v>2300</v>
          </cell>
        </row>
        <row r="605">
          <cell r="A605">
            <v>6.92</v>
          </cell>
          <cell r="B605">
            <v>5000</v>
          </cell>
          <cell r="C605">
            <v>6250</v>
          </cell>
          <cell r="D605">
            <v>9625</v>
          </cell>
          <cell r="H605">
            <v>3300</v>
          </cell>
          <cell r="I605">
            <v>13345</v>
          </cell>
          <cell r="J605">
            <v>2100</v>
          </cell>
          <cell r="K605">
            <v>4100</v>
          </cell>
          <cell r="M605">
            <v>2700</v>
          </cell>
          <cell r="N605">
            <v>6400</v>
          </cell>
          <cell r="O605">
            <v>185825</v>
          </cell>
          <cell r="V605">
            <v>18380</v>
          </cell>
          <cell r="W605">
            <v>4000</v>
          </cell>
          <cell r="X605">
            <v>1200</v>
          </cell>
          <cell r="Y605">
            <v>27365</v>
          </cell>
          <cell r="Z605">
            <v>5000</v>
          </cell>
          <cell r="AA605">
            <v>1500</v>
          </cell>
          <cell r="AD605">
            <v>2300</v>
          </cell>
        </row>
        <row r="606">
          <cell r="A606">
            <v>6.93</v>
          </cell>
          <cell r="B606">
            <v>5000</v>
          </cell>
          <cell r="C606">
            <v>6250</v>
          </cell>
          <cell r="D606">
            <v>9625</v>
          </cell>
          <cell r="H606">
            <v>3300</v>
          </cell>
          <cell r="I606">
            <v>13355</v>
          </cell>
          <cell r="J606">
            <v>2100</v>
          </cell>
          <cell r="K606">
            <v>4100</v>
          </cell>
          <cell r="M606">
            <v>2700</v>
          </cell>
          <cell r="N606">
            <v>6400</v>
          </cell>
          <cell r="O606">
            <v>186150</v>
          </cell>
          <cell r="V606">
            <v>18395</v>
          </cell>
          <cell r="W606">
            <v>4000</v>
          </cell>
          <cell r="X606">
            <v>1200</v>
          </cell>
          <cell r="Y606">
            <v>27385</v>
          </cell>
          <cell r="Z606">
            <v>5000</v>
          </cell>
          <cell r="AA606">
            <v>1500</v>
          </cell>
          <cell r="AD606">
            <v>2300</v>
          </cell>
        </row>
        <row r="607">
          <cell r="A607">
            <v>6.94</v>
          </cell>
          <cell r="B607">
            <v>5000</v>
          </cell>
          <cell r="C607">
            <v>6250</v>
          </cell>
          <cell r="D607">
            <v>9625</v>
          </cell>
          <cell r="H607">
            <v>3300</v>
          </cell>
          <cell r="I607">
            <v>13365</v>
          </cell>
          <cell r="J607">
            <v>2100</v>
          </cell>
          <cell r="K607">
            <v>4100</v>
          </cell>
          <cell r="M607">
            <v>2700</v>
          </cell>
          <cell r="N607">
            <v>6400</v>
          </cell>
          <cell r="O607">
            <v>186475</v>
          </cell>
          <cell r="V607">
            <v>18410</v>
          </cell>
          <cell r="W607">
            <v>4000</v>
          </cell>
          <cell r="X607">
            <v>1200</v>
          </cell>
          <cell r="Y607">
            <v>27405</v>
          </cell>
          <cell r="Z607">
            <v>5000</v>
          </cell>
          <cell r="AA607">
            <v>1500</v>
          </cell>
          <cell r="AD607">
            <v>2300</v>
          </cell>
        </row>
        <row r="608">
          <cell r="A608">
            <v>6.95</v>
          </cell>
          <cell r="B608">
            <v>5000</v>
          </cell>
          <cell r="C608">
            <v>6250</v>
          </cell>
          <cell r="D608">
            <v>9625</v>
          </cell>
          <cell r="H608">
            <v>3300</v>
          </cell>
          <cell r="I608">
            <v>13375</v>
          </cell>
          <cell r="J608">
            <v>2100</v>
          </cell>
          <cell r="K608">
            <v>4100</v>
          </cell>
          <cell r="M608">
            <v>2700</v>
          </cell>
          <cell r="N608">
            <v>6400</v>
          </cell>
          <cell r="O608">
            <v>186800</v>
          </cell>
          <cell r="V608">
            <v>18425</v>
          </cell>
          <cell r="W608">
            <v>4000</v>
          </cell>
          <cell r="X608">
            <v>1200</v>
          </cell>
          <cell r="Y608">
            <v>27425</v>
          </cell>
          <cell r="Z608">
            <v>5000</v>
          </cell>
          <cell r="AA608">
            <v>1500</v>
          </cell>
          <cell r="AD608">
            <v>2300</v>
          </cell>
        </row>
        <row r="609">
          <cell r="A609">
            <v>6.96</v>
          </cell>
          <cell r="B609">
            <v>5000</v>
          </cell>
          <cell r="C609">
            <v>6250</v>
          </cell>
          <cell r="D609">
            <v>9625</v>
          </cell>
          <cell r="H609">
            <v>3300</v>
          </cell>
          <cell r="I609">
            <v>13385</v>
          </cell>
          <cell r="J609">
            <v>2100</v>
          </cell>
          <cell r="K609">
            <v>4100</v>
          </cell>
          <cell r="M609">
            <v>2700</v>
          </cell>
          <cell r="N609">
            <v>6400</v>
          </cell>
          <cell r="O609">
            <v>187125</v>
          </cell>
          <cell r="V609">
            <v>18440</v>
          </cell>
          <cell r="W609">
            <v>4000</v>
          </cell>
          <cell r="X609">
            <v>1200</v>
          </cell>
          <cell r="Y609">
            <v>27445</v>
          </cell>
          <cell r="Z609">
            <v>5000</v>
          </cell>
          <cell r="AA609">
            <v>1500</v>
          </cell>
          <cell r="AD609">
            <v>2300</v>
          </cell>
        </row>
        <row r="610">
          <cell r="A610">
            <v>6.97</v>
          </cell>
          <cell r="B610">
            <v>5000</v>
          </cell>
          <cell r="C610">
            <v>6250</v>
          </cell>
          <cell r="D610">
            <v>9625</v>
          </cell>
          <cell r="H610">
            <v>3300</v>
          </cell>
          <cell r="I610">
            <v>13395</v>
          </cell>
          <cell r="J610">
            <v>2100</v>
          </cell>
          <cell r="K610">
            <v>4100</v>
          </cell>
          <cell r="M610">
            <v>2700</v>
          </cell>
          <cell r="N610">
            <v>6400</v>
          </cell>
          <cell r="O610">
            <v>187450</v>
          </cell>
          <cell r="V610">
            <v>18455</v>
          </cell>
          <cell r="W610">
            <v>4000</v>
          </cell>
          <cell r="X610">
            <v>1200</v>
          </cell>
          <cell r="Y610">
            <v>27465</v>
          </cell>
          <cell r="Z610">
            <v>5000</v>
          </cell>
          <cell r="AA610">
            <v>1500</v>
          </cell>
          <cell r="AD610">
            <v>2300</v>
          </cell>
        </row>
        <row r="611">
          <cell r="A611">
            <v>6.98</v>
          </cell>
          <cell r="B611">
            <v>5000</v>
          </cell>
          <cell r="C611">
            <v>6250</v>
          </cell>
          <cell r="D611">
            <v>9625</v>
          </cell>
          <cell r="H611">
            <v>3300</v>
          </cell>
          <cell r="I611">
            <v>13405</v>
          </cell>
          <cell r="J611">
            <v>2100</v>
          </cell>
          <cell r="K611">
            <v>4100</v>
          </cell>
          <cell r="M611">
            <v>2700</v>
          </cell>
          <cell r="N611">
            <v>6400</v>
          </cell>
          <cell r="O611">
            <v>187775</v>
          </cell>
          <cell r="V611">
            <v>18470</v>
          </cell>
          <cell r="W611">
            <v>4000</v>
          </cell>
          <cell r="X611">
            <v>1200</v>
          </cell>
          <cell r="Y611">
            <v>27485</v>
          </cell>
          <cell r="Z611">
            <v>5000</v>
          </cell>
          <cell r="AA611">
            <v>1500</v>
          </cell>
          <cell r="AD611">
            <v>2300</v>
          </cell>
        </row>
        <row r="612">
          <cell r="A612">
            <v>6.99</v>
          </cell>
          <cell r="B612">
            <v>5000</v>
          </cell>
          <cell r="C612">
            <v>6250</v>
          </cell>
          <cell r="D612">
            <v>9625</v>
          </cell>
          <cell r="H612">
            <v>3300</v>
          </cell>
          <cell r="I612">
            <v>13415</v>
          </cell>
          <cell r="J612">
            <v>2100</v>
          </cell>
          <cell r="K612">
            <v>4100</v>
          </cell>
          <cell r="M612">
            <v>2700</v>
          </cell>
          <cell r="N612">
            <v>6400</v>
          </cell>
          <cell r="O612">
            <v>188100</v>
          </cell>
          <cell r="V612">
            <v>18485</v>
          </cell>
          <cell r="W612">
            <v>4000</v>
          </cell>
          <cell r="X612">
            <v>1200</v>
          </cell>
          <cell r="Y612">
            <v>27505</v>
          </cell>
          <cell r="Z612">
            <v>5000</v>
          </cell>
          <cell r="AA612">
            <v>1500</v>
          </cell>
          <cell r="AD612">
            <v>2300</v>
          </cell>
        </row>
        <row r="613">
          <cell r="A613">
            <v>7</v>
          </cell>
          <cell r="B613">
            <v>5000</v>
          </cell>
          <cell r="C613">
            <v>6250</v>
          </cell>
          <cell r="D613">
            <v>9625</v>
          </cell>
          <cell r="H613">
            <v>3300</v>
          </cell>
          <cell r="I613">
            <v>13425</v>
          </cell>
          <cell r="J613">
            <v>2100</v>
          </cell>
          <cell r="K613">
            <v>4100</v>
          </cell>
          <cell r="M613">
            <v>2700</v>
          </cell>
          <cell r="N613">
            <v>6400</v>
          </cell>
          <cell r="O613">
            <v>188425</v>
          </cell>
          <cell r="V613">
            <v>18500</v>
          </cell>
          <cell r="W613">
            <v>4000</v>
          </cell>
          <cell r="X613">
            <v>1200</v>
          </cell>
          <cell r="Y613">
            <v>27525</v>
          </cell>
          <cell r="Z613">
            <v>5000</v>
          </cell>
          <cell r="AA613">
            <v>1500</v>
          </cell>
          <cell r="AD613">
            <v>2300</v>
          </cell>
        </row>
        <row r="614">
          <cell r="A614">
            <v>7.01</v>
          </cell>
          <cell r="B614">
            <v>5000</v>
          </cell>
          <cell r="C614">
            <v>6250</v>
          </cell>
          <cell r="D614">
            <v>9625</v>
          </cell>
          <cell r="H614">
            <v>3300</v>
          </cell>
          <cell r="I614">
            <v>13435</v>
          </cell>
          <cell r="J614">
            <v>2100</v>
          </cell>
          <cell r="K614">
            <v>4100</v>
          </cell>
          <cell r="M614">
            <v>2700</v>
          </cell>
          <cell r="N614">
            <v>6400</v>
          </cell>
          <cell r="O614">
            <v>188750</v>
          </cell>
          <cell r="V614">
            <v>18515</v>
          </cell>
          <cell r="W614">
            <v>4000</v>
          </cell>
          <cell r="X614">
            <v>1200</v>
          </cell>
          <cell r="Y614">
            <v>27545</v>
          </cell>
          <cell r="Z614">
            <v>5000</v>
          </cell>
          <cell r="AA614">
            <v>1500</v>
          </cell>
          <cell r="AD614">
            <v>2300</v>
          </cell>
        </row>
        <row r="615">
          <cell r="A615">
            <v>7.02</v>
          </cell>
          <cell r="B615">
            <v>5000</v>
          </cell>
          <cell r="C615">
            <v>6250</v>
          </cell>
          <cell r="D615">
            <v>9625</v>
          </cell>
          <cell r="H615">
            <v>3300</v>
          </cell>
          <cell r="I615">
            <v>13445</v>
          </cell>
          <cell r="J615">
            <v>2100</v>
          </cell>
          <cell r="K615">
            <v>4100</v>
          </cell>
          <cell r="M615">
            <v>2700</v>
          </cell>
          <cell r="N615">
            <v>6400</v>
          </cell>
          <cell r="O615">
            <v>189075</v>
          </cell>
          <cell r="V615">
            <v>18530</v>
          </cell>
          <cell r="W615">
            <v>4000</v>
          </cell>
          <cell r="X615">
            <v>1200</v>
          </cell>
          <cell r="Y615">
            <v>27565</v>
          </cell>
          <cell r="Z615">
            <v>5000</v>
          </cell>
          <cell r="AA615">
            <v>1500</v>
          </cell>
          <cell r="AD615">
            <v>2300</v>
          </cell>
        </row>
        <row r="616">
          <cell r="A616">
            <v>7.03</v>
          </cell>
          <cell r="B616">
            <v>5000</v>
          </cell>
          <cell r="C616">
            <v>6250</v>
          </cell>
          <cell r="D616">
            <v>9625</v>
          </cell>
          <cell r="H616">
            <v>3300</v>
          </cell>
          <cell r="I616">
            <v>13455</v>
          </cell>
          <cell r="J616">
            <v>2100</v>
          </cell>
          <cell r="K616">
            <v>4100</v>
          </cell>
          <cell r="M616">
            <v>2700</v>
          </cell>
          <cell r="N616">
            <v>6400</v>
          </cell>
          <cell r="O616">
            <v>189400</v>
          </cell>
          <cell r="V616">
            <v>18545</v>
          </cell>
          <cell r="W616">
            <v>4000</v>
          </cell>
          <cell r="X616">
            <v>1200</v>
          </cell>
          <cell r="Y616">
            <v>27585</v>
          </cell>
          <cell r="Z616">
            <v>5000</v>
          </cell>
          <cell r="AA616">
            <v>1500</v>
          </cell>
          <cell r="AD616">
            <v>2300</v>
          </cell>
        </row>
        <row r="617">
          <cell r="A617">
            <v>7.04</v>
          </cell>
          <cell r="B617">
            <v>5000</v>
          </cell>
          <cell r="C617">
            <v>6250</v>
          </cell>
          <cell r="D617">
            <v>9625</v>
          </cell>
          <cell r="H617">
            <v>3300</v>
          </cell>
          <cell r="I617">
            <v>13465</v>
          </cell>
          <cell r="J617">
            <v>2100</v>
          </cell>
          <cell r="K617">
            <v>4100</v>
          </cell>
          <cell r="M617">
            <v>2700</v>
          </cell>
          <cell r="N617">
            <v>6400</v>
          </cell>
          <cell r="O617">
            <v>189725</v>
          </cell>
          <cell r="V617">
            <v>18560</v>
          </cell>
          <cell r="W617">
            <v>4000</v>
          </cell>
          <cell r="X617">
            <v>1200</v>
          </cell>
          <cell r="Y617">
            <v>27605</v>
          </cell>
          <cell r="Z617">
            <v>5000</v>
          </cell>
          <cell r="AA617">
            <v>1500</v>
          </cell>
          <cell r="AD617">
            <v>2300</v>
          </cell>
        </row>
        <row r="618">
          <cell r="A618">
            <v>7.05</v>
          </cell>
          <cell r="B618">
            <v>5000</v>
          </cell>
          <cell r="C618">
            <v>6250</v>
          </cell>
          <cell r="D618">
            <v>9625</v>
          </cell>
          <cell r="H618">
            <v>3300</v>
          </cell>
          <cell r="I618">
            <v>13475</v>
          </cell>
          <cell r="J618">
            <v>2100</v>
          </cell>
          <cell r="K618">
            <v>4100</v>
          </cell>
          <cell r="M618">
            <v>2700</v>
          </cell>
          <cell r="N618">
            <v>6400</v>
          </cell>
          <cell r="O618">
            <v>190050</v>
          </cell>
          <cell r="V618">
            <v>18575</v>
          </cell>
          <cell r="W618">
            <v>4000</v>
          </cell>
          <cell r="X618">
            <v>1200</v>
          </cell>
          <cell r="Y618">
            <v>27625</v>
          </cell>
          <cell r="Z618">
            <v>5000</v>
          </cell>
          <cell r="AA618">
            <v>1500</v>
          </cell>
          <cell r="AD618">
            <v>2300</v>
          </cell>
        </row>
        <row r="619">
          <cell r="A619">
            <v>7.06</v>
          </cell>
          <cell r="B619">
            <v>5000</v>
          </cell>
          <cell r="C619">
            <v>6250</v>
          </cell>
          <cell r="D619">
            <v>9625</v>
          </cell>
          <cell r="H619">
            <v>3300</v>
          </cell>
          <cell r="I619">
            <v>13485</v>
          </cell>
          <cell r="J619">
            <v>2100</v>
          </cell>
          <cell r="K619">
            <v>4100</v>
          </cell>
          <cell r="M619">
            <v>2700</v>
          </cell>
          <cell r="N619">
            <v>6400</v>
          </cell>
          <cell r="O619">
            <v>190375</v>
          </cell>
          <cell r="V619">
            <v>18590</v>
          </cell>
          <cell r="W619">
            <v>4000</v>
          </cell>
          <cell r="X619">
            <v>1200</v>
          </cell>
          <cell r="Y619">
            <v>27645</v>
          </cell>
          <cell r="Z619">
            <v>5000</v>
          </cell>
          <cell r="AA619">
            <v>1500</v>
          </cell>
          <cell r="AD619">
            <v>2300</v>
          </cell>
        </row>
        <row r="620">
          <cell r="A620">
            <v>7.07</v>
          </cell>
          <cell r="B620">
            <v>5000</v>
          </cell>
          <cell r="C620">
            <v>6250</v>
          </cell>
          <cell r="D620">
            <v>9625</v>
          </cell>
          <cell r="H620">
            <v>3300</v>
          </cell>
          <cell r="I620">
            <v>13495</v>
          </cell>
          <cell r="J620">
            <v>2100</v>
          </cell>
          <cell r="K620">
            <v>4100</v>
          </cell>
          <cell r="M620">
            <v>2700</v>
          </cell>
          <cell r="N620">
            <v>6400</v>
          </cell>
          <cell r="O620">
            <v>190700</v>
          </cell>
          <cell r="V620">
            <v>18605</v>
          </cell>
          <cell r="W620">
            <v>4000</v>
          </cell>
          <cell r="X620">
            <v>1200</v>
          </cell>
          <cell r="Y620">
            <v>27665</v>
          </cell>
          <cell r="Z620">
            <v>5000</v>
          </cell>
          <cell r="AA620">
            <v>1500</v>
          </cell>
          <cell r="AD620">
            <v>2300</v>
          </cell>
        </row>
        <row r="621">
          <cell r="A621">
            <v>7.08</v>
          </cell>
          <cell r="B621">
            <v>5000</v>
          </cell>
          <cell r="C621">
            <v>6250</v>
          </cell>
          <cell r="D621">
            <v>9625</v>
          </cell>
          <cell r="H621">
            <v>3300</v>
          </cell>
          <cell r="I621">
            <v>13505</v>
          </cell>
          <cell r="J621">
            <v>2100</v>
          </cell>
          <cell r="K621">
            <v>4100</v>
          </cell>
          <cell r="M621">
            <v>2700</v>
          </cell>
          <cell r="N621">
            <v>6400</v>
          </cell>
          <cell r="O621">
            <v>191025</v>
          </cell>
          <cell r="V621">
            <v>18620</v>
          </cell>
          <cell r="W621">
            <v>4000</v>
          </cell>
          <cell r="X621">
            <v>1200</v>
          </cell>
          <cell r="Y621">
            <v>27685</v>
          </cell>
          <cell r="Z621">
            <v>5000</v>
          </cell>
          <cell r="AA621">
            <v>1500</v>
          </cell>
          <cell r="AD621">
            <v>2300</v>
          </cell>
        </row>
        <row r="622">
          <cell r="A622">
            <v>7.09</v>
          </cell>
          <cell r="B622">
            <v>5000</v>
          </cell>
          <cell r="C622">
            <v>6250</v>
          </cell>
          <cell r="D622">
            <v>9625</v>
          </cell>
          <cell r="H622">
            <v>3300</v>
          </cell>
          <cell r="I622">
            <v>13515</v>
          </cell>
          <cell r="J622">
            <v>2100</v>
          </cell>
          <cell r="K622">
            <v>4100</v>
          </cell>
          <cell r="M622">
            <v>2700</v>
          </cell>
          <cell r="N622">
            <v>6400</v>
          </cell>
          <cell r="O622">
            <v>191350</v>
          </cell>
          <cell r="V622">
            <v>18635</v>
          </cell>
          <cell r="W622">
            <v>4000</v>
          </cell>
          <cell r="X622">
            <v>1200</v>
          </cell>
          <cell r="Y622">
            <v>27705</v>
          </cell>
          <cell r="Z622">
            <v>5000</v>
          </cell>
          <cell r="AA622">
            <v>1500</v>
          </cell>
          <cell r="AD622">
            <v>2300</v>
          </cell>
        </row>
        <row r="623">
          <cell r="A623">
            <v>7.1</v>
          </cell>
          <cell r="B623">
            <v>5000</v>
          </cell>
          <cell r="C623">
            <v>6250</v>
          </cell>
          <cell r="D623">
            <v>9625</v>
          </cell>
          <cell r="H623">
            <v>3300</v>
          </cell>
          <cell r="I623">
            <v>13525</v>
          </cell>
          <cell r="J623">
            <v>2100</v>
          </cell>
          <cell r="K623">
            <v>4100</v>
          </cell>
          <cell r="M623">
            <v>2700</v>
          </cell>
          <cell r="N623">
            <v>6400</v>
          </cell>
          <cell r="O623">
            <v>191675</v>
          </cell>
          <cell r="V623">
            <v>18650</v>
          </cell>
          <cell r="W623">
            <v>4000</v>
          </cell>
          <cell r="X623">
            <v>1200</v>
          </cell>
          <cell r="Y623">
            <v>27725</v>
          </cell>
          <cell r="Z623">
            <v>5000</v>
          </cell>
          <cell r="AA623">
            <v>1500</v>
          </cell>
          <cell r="AD623">
            <v>2300</v>
          </cell>
        </row>
        <row r="624">
          <cell r="A624">
            <v>7.11</v>
          </cell>
          <cell r="B624">
            <v>5000</v>
          </cell>
          <cell r="C624">
            <v>6250</v>
          </cell>
          <cell r="D624">
            <v>9625</v>
          </cell>
          <cell r="H624">
            <v>3300</v>
          </cell>
          <cell r="I624">
            <v>13535</v>
          </cell>
          <cell r="J624">
            <v>2100</v>
          </cell>
          <cell r="K624">
            <v>4100</v>
          </cell>
          <cell r="M624">
            <v>2700</v>
          </cell>
          <cell r="N624">
            <v>6400</v>
          </cell>
          <cell r="O624">
            <v>192000</v>
          </cell>
          <cell r="V624">
            <v>18665</v>
          </cell>
          <cell r="W624">
            <v>4000</v>
          </cell>
          <cell r="X624">
            <v>1200</v>
          </cell>
          <cell r="Y624">
            <v>27745</v>
          </cell>
          <cell r="Z624">
            <v>5000</v>
          </cell>
          <cell r="AA624">
            <v>1500</v>
          </cell>
          <cell r="AD624">
            <v>2300</v>
          </cell>
        </row>
        <row r="625">
          <cell r="A625">
            <v>7.12</v>
          </cell>
          <cell r="B625">
            <v>5000</v>
          </cell>
          <cell r="C625">
            <v>6250</v>
          </cell>
          <cell r="D625">
            <v>9625</v>
          </cell>
          <cell r="H625">
            <v>3300</v>
          </cell>
          <cell r="I625">
            <v>13545</v>
          </cell>
          <cell r="J625">
            <v>2100</v>
          </cell>
          <cell r="K625">
            <v>4100</v>
          </cell>
          <cell r="M625">
            <v>2700</v>
          </cell>
          <cell r="N625">
            <v>6400</v>
          </cell>
          <cell r="O625">
            <v>192325</v>
          </cell>
          <cell r="V625">
            <v>18680</v>
          </cell>
          <cell r="W625">
            <v>4000</v>
          </cell>
          <cell r="X625">
            <v>1200</v>
          </cell>
          <cell r="Y625">
            <v>27765</v>
          </cell>
          <cell r="Z625">
            <v>5000</v>
          </cell>
          <cell r="AA625">
            <v>1500</v>
          </cell>
          <cell r="AD625">
            <v>2300</v>
          </cell>
        </row>
        <row r="626">
          <cell r="A626">
            <v>7.13</v>
          </cell>
          <cell r="B626">
            <v>5000</v>
          </cell>
          <cell r="C626">
            <v>6250</v>
          </cell>
          <cell r="D626">
            <v>9625</v>
          </cell>
          <cell r="H626">
            <v>3300</v>
          </cell>
          <cell r="I626">
            <v>13555</v>
          </cell>
          <cell r="J626">
            <v>2100</v>
          </cell>
          <cell r="K626">
            <v>4100</v>
          </cell>
          <cell r="M626">
            <v>2700</v>
          </cell>
          <cell r="N626">
            <v>6400</v>
          </cell>
          <cell r="O626">
            <v>192650</v>
          </cell>
          <cell r="V626">
            <v>18695</v>
          </cell>
          <cell r="W626">
            <v>4000</v>
          </cell>
          <cell r="X626">
            <v>1200</v>
          </cell>
          <cell r="Y626">
            <v>27785</v>
          </cell>
          <cell r="Z626">
            <v>5000</v>
          </cell>
          <cell r="AA626">
            <v>1500</v>
          </cell>
          <cell r="AD626">
            <v>2300</v>
          </cell>
        </row>
        <row r="627">
          <cell r="A627">
            <v>7.14</v>
          </cell>
          <cell r="B627">
            <v>5000</v>
          </cell>
          <cell r="C627">
            <v>6250</v>
          </cell>
          <cell r="D627">
            <v>9625</v>
          </cell>
          <cell r="H627">
            <v>3300</v>
          </cell>
          <cell r="I627">
            <v>13565</v>
          </cell>
          <cell r="J627">
            <v>2100</v>
          </cell>
          <cell r="K627">
            <v>4100</v>
          </cell>
          <cell r="M627">
            <v>2700</v>
          </cell>
          <cell r="N627">
            <v>6400</v>
          </cell>
          <cell r="O627">
            <v>192975</v>
          </cell>
          <cell r="V627">
            <v>18710</v>
          </cell>
          <cell r="W627">
            <v>4000</v>
          </cell>
          <cell r="X627">
            <v>1200</v>
          </cell>
          <cell r="Y627">
            <v>27805</v>
          </cell>
          <cell r="Z627">
            <v>5000</v>
          </cell>
          <cell r="AA627">
            <v>1500</v>
          </cell>
          <cell r="AD627">
            <v>2300</v>
          </cell>
        </row>
        <row r="628">
          <cell r="A628">
            <v>7.15</v>
          </cell>
          <cell r="B628">
            <v>5000</v>
          </cell>
          <cell r="C628">
            <v>6250</v>
          </cell>
          <cell r="D628">
            <v>9625</v>
          </cell>
          <cell r="H628">
            <v>3300</v>
          </cell>
          <cell r="I628">
            <v>13575</v>
          </cell>
          <cell r="J628">
            <v>2100</v>
          </cell>
          <cell r="K628">
            <v>4100</v>
          </cell>
          <cell r="N628">
            <v>6400</v>
          </cell>
          <cell r="O628">
            <v>193300</v>
          </cell>
          <cell r="V628">
            <v>18725</v>
          </cell>
          <cell r="W628">
            <v>4000</v>
          </cell>
          <cell r="X628">
            <v>1200</v>
          </cell>
          <cell r="Y628">
            <v>27825</v>
          </cell>
          <cell r="Z628">
            <v>5000</v>
          </cell>
          <cell r="AA628">
            <v>1500</v>
          </cell>
          <cell r="AD628">
            <v>2300</v>
          </cell>
        </row>
        <row r="629">
          <cell r="A629">
            <v>7.16</v>
          </cell>
          <cell r="B629">
            <v>5000</v>
          </cell>
          <cell r="C629">
            <v>6250</v>
          </cell>
          <cell r="D629">
            <v>9625</v>
          </cell>
          <cell r="H629">
            <v>3300</v>
          </cell>
          <cell r="I629">
            <v>13585</v>
          </cell>
          <cell r="J629">
            <v>2100</v>
          </cell>
          <cell r="K629">
            <v>4100</v>
          </cell>
          <cell r="N629">
            <v>6400</v>
          </cell>
          <cell r="O629">
            <v>193625</v>
          </cell>
          <cell r="V629">
            <v>18740</v>
          </cell>
          <cell r="W629">
            <v>4000</v>
          </cell>
          <cell r="X629">
            <v>1200</v>
          </cell>
          <cell r="Y629">
            <v>27845</v>
          </cell>
          <cell r="Z629">
            <v>5000</v>
          </cell>
          <cell r="AA629">
            <v>1500</v>
          </cell>
          <cell r="AD629">
            <v>2300</v>
          </cell>
        </row>
        <row r="630">
          <cell r="A630">
            <v>7.17</v>
          </cell>
          <cell r="B630">
            <v>5000</v>
          </cell>
          <cell r="C630">
            <v>6250</v>
          </cell>
          <cell r="D630">
            <v>9625</v>
          </cell>
          <cell r="H630">
            <v>3300</v>
          </cell>
          <cell r="I630">
            <v>13595</v>
          </cell>
          <cell r="J630">
            <v>2100</v>
          </cell>
          <cell r="K630">
            <v>4100</v>
          </cell>
          <cell r="N630">
            <v>6400</v>
          </cell>
          <cell r="O630">
            <v>193950</v>
          </cell>
          <cell r="V630">
            <v>18755</v>
          </cell>
          <cell r="W630">
            <v>4000</v>
          </cell>
          <cell r="X630">
            <v>1200</v>
          </cell>
          <cell r="Y630">
            <v>27865</v>
          </cell>
          <cell r="Z630">
            <v>5000</v>
          </cell>
          <cell r="AA630">
            <v>1500</v>
          </cell>
          <cell r="AD630">
            <v>2300</v>
          </cell>
        </row>
        <row r="631">
          <cell r="A631">
            <v>7.18</v>
          </cell>
          <cell r="B631">
            <v>5000</v>
          </cell>
          <cell r="C631">
            <v>6250</v>
          </cell>
          <cell r="D631">
            <v>9625</v>
          </cell>
          <cell r="H631">
            <v>3300</v>
          </cell>
          <cell r="I631">
            <v>13605</v>
          </cell>
          <cell r="J631">
            <v>2100</v>
          </cell>
          <cell r="K631">
            <v>4100</v>
          </cell>
          <cell r="N631">
            <v>6400</v>
          </cell>
          <cell r="O631">
            <v>194275</v>
          </cell>
          <cell r="V631">
            <v>18770</v>
          </cell>
          <cell r="W631">
            <v>4000</v>
          </cell>
          <cell r="X631">
            <v>1200</v>
          </cell>
          <cell r="Y631">
            <v>27885</v>
          </cell>
          <cell r="Z631">
            <v>5000</v>
          </cell>
          <cell r="AA631">
            <v>1500</v>
          </cell>
          <cell r="AD631">
            <v>2300</v>
          </cell>
        </row>
        <row r="632">
          <cell r="A632">
            <v>7.19</v>
          </cell>
          <cell r="B632">
            <v>5000</v>
          </cell>
          <cell r="C632">
            <v>6250</v>
          </cell>
          <cell r="D632">
            <v>9625</v>
          </cell>
          <cell r="H632">
            <v>3300</v>
          </cell>
          <cell r="I632">
            <v>13615</v>
          </cell>
          <cell r="J632">
            <v>2100</v>
          </cell>
          <cell r="K632">
            <v>4100</v>
          </cell>
          <cell r="N632">
            <v>6400</v>
          </cell>
          <cell r="O632">
            <v>194600</v>
          </cell>
          <cell r="V632">
            <v>18785</v>
          </cell>
          <cell r="W632">
            <v>4000</v>
          </cell>
          <cell r="X632">
            <v>1200</v>
          </cell>
          <cell r="Y632">
            <v>27905</v>
          </cell>
          <cell r="Z632">
            <v>5000</v>
          </cell>
          <cell r="AA632">
            <v>1500</v>
          </cell>
          <cell r="AD632">
            <v>2300</v>
          </cell>
        </row>
        <row r="633">
          <cell r="A633">
            <v>7.2</v>
          </cell>
          <cell r="B633">
            <v>5000</v>
          </cell>
          <cell r="C633">
            <v>6250</v>
          </cell>
          <cell r="D633">
            <v>9625</v>
          </cell>
          <cell r="H633">
            <v>3300</v>
          </cell>
          <cell r="I633">
            <v>13625</v>
          </cell>
          <cell r="J633">
            <v>2100</v>
          </cell>
          <cell r="K633">
            <v>4100</v>
          </cell>
          <cell r="N633">
            <v>6400</v>
          </cell>
          <cell r="O633">
            <v>194925</v>
          </cell>
          <cell r="V633">
            <v>18800</v>
          </cell>
          <cell r="W633">
            <v>4000</v>
          </cell>
          <cell r="X633">
            <v>1200</v>
          </cell>
          <cell r="Y633">
            <v>27925</v>
          </cell>
          <cell r="Z633">
            <v>5000</v>
          </cell>
          <cell r="AA633">
            <v>1500</v>
          </cell>
          <cell r="AD633">
            <v>2300</v>
          </cell>
        </row>
        <row r="634">
          <cell r="A634">
            <v>7.21</v>
          </cell>
          <cell r="B634">
            <v>5000</v>
          </cell>
          <cell r="C634">
            <v>6250</v>
          </cell>
          <cell r="D634">
            <v>9625</v>
          </cell>
          <cell r="H634">
            <v>3300</v>
          </cell>
          <cell r="I634">
            <v>13635</v>
          </cell>
          <cell r="J634">
            <v>2100</v>
          </cell>
          <cell r="K634">
            <v>4100</v>
          </cell>
          <cell r="N634">
            <v>6400</v>
          </cell>
          <cell r="O634">
            <v>195250</v>
          </cell>
          <cell r="V634">
            <v>18815</v>
          </cell>
          <cell r="W634">
            <v>4000</v>
          </cell>
          <cell r="X634">
            <v>1200</v>
          </cell>
          <cell r="Y634">
            <v>27945</v>
          </cell>
          <cell r="Z634">
            <v>5000</v>
          </cell>
          <cell r="AA634">
            <v>1500</v>
          </cell>
          <cell r="AD634">
            <v>2300</v>
          </cell>
        </row>
        <row r="635">
          <cell r="A635">
            <v>7.22</v>
          </cell>
          <cell r="B635">
            <v>5000</v>
          </cell>
          <cell r="C635">
            <v>6250</v>
          </cell>
          <cell r="D635">
            <v>9625</v>
          </cell>
          <cell r="H635">
            <v>3300</v>
          </cell>
          <cell r="I635">
            <v>13645</v>
          </cell>
          <cell r="J635">
            <v>2100</v>
          </cell>
          <cell r="K635">
            <v>4100</v>
          </cell>
          <cell r="N635">
            <v>6400</v>
          </cell>
          <cell r="O635">
            <v>195575</v>
          </cell>
          <cell r="V635">
            <v>18830</v>
          </cell>
          <cell r="W635">
            <v>4000</v>
          </cell>
          <cell r="X635">
            <v>1200</v>
          </cell>
          <cell r="Y635">
            <v>27965</v>
          </cell>
          <cell r="Z635">
            <v>5000</v>
          </cell>
          <cell r="AA635">
            <v>1500</v>
          </cell>
          <cell r="AD635">
            <v>2300</v>
          </cell>
        </row>
        <row r="636">
          <cell r="A636">
            <v>7.23</v>
          </cell>
          <cell r="B636">
            <v>5000</v>
          </cell>
          <cell r="C636">
            <v>6250</v>
          </cell>
          <cell r="D636">
            <v>9625</v>
          </cell>
          <cell r="H636">
            <v>3300</v>
          </cell>
          <cell r="I636">
            <v>13655</v>
          </cell>
          <cell r="J636">
            <v>2100</v>
          </cell>
          <cell r="K636">
            <v>4100</v>
          </cell>
          <cell r="N636">
            <v>6400</v>
          </cell>
          <cell r="O636">
            <v>195900</v>
          </cell>
          <cell r="V636">
            <v>18845</v>
          </cell>
          <cell r="W636">
            <v>4000</v>
          </cell>
          <cell r="X636">
            <v>1200</v>
          </cell>
          <cell r="Y636">
            <v>27985</v>
          </cell>
          <cell r="Z636">
            <v>5000</v>
          </cell>
          <cell r="AA636">
            <v>1500</v>
          </cell>
          <cell r="AD636">
            <v>2300</v>
          </cell>
        </row>
        <row r="637">
          <cell r="A637">
            <v>7.24</v>
          </cell>
          <cell r="B637">
            <v>5000</v>
          </cell>
          <cell r="C637">
            <v>6250</v>
          </cell>
          <cell r="D637">
            <v>9625</v>
          </cell>
          <cell r="H637">
            <v>3300</v>
          </cell>
          <cell r="I637">
            <v>13665</v>
          </cell>
          <cell r="J637">
            <v>2100</v>
          </cell>
          <cell r="K637">
            <v>4100</v>
          </cell>
          <cell r="N637">
            <v>6400</v>
          </cell>
          <cell r="O637">
            <v>196225</v>
          </cell>
          <cell r="V637">
            <v>18860</v>
          </cell>
          <cell r="W637">
            <v>4000</v>
          </cell>
          <cell r="X637">
            <v>1200</v>
          </cell>
          <cell r="Y637">
            <v>28005</v>
          </cell>
          <cell r="Z637">
            <v>5000</v>
          </cell>
          <cell r="AA637">
            <v>1500</v>
          </cell>
          <cell r="AD637">
            <v>2300</v>
          </cell>
        </row>
        <row r="638">
          <cell r="A638">
            <v>7.25</v>
          </cell>
          <cell r="B638">
            <v>5000</v>
          </cell>
          <cell r="C638">
            <v>6250</v>
          </cell>
          <cell r="D638">
            <v>9625</v>
          </cell>
          <cell r="H638">
            <v>3300</v>
          </cell>
          <cell r="I638">
            <v>13675</v>
          </cell>
          <cell r="J638">
            <v>2100</v>
          </cell>
          <cell r="K638">
            <v>4100</v>
          </cell>
          <cell r="N638">
            <v>6400</v>
          </cell>
          <cell r="O638">
            <v>196550</v>
          </cell>
          <cell r="V638">
            <v>18875</v>
          </cell>
          <cell r="W638">
            <v>4000</v>
          </cell>
          <cell r="X638">
            <v>1200</v>
          </cell>
          <cell r="Y638">
            <v>28025</v>
          </cell>
          <cell r="Z638">
            <v>5000</v>
          </cell>
          <cell r="AA638">
            <v>1500</v>
          </cell>
          <cell r="AD638">
            <v>2300</v>
          </cell>
        </row>
        <row r="639">
          <cell r="A639">
            <v>7.26</v>
          </cell>
          <cell r="B639">
            <v>5000</v>
          </cell>
          <cell r="C639">
            <v>6250</v>
          </cell>
          <cell r="D639">
            <v>9625</v>
          </cell>
          <cell r="H639">
            <v>3300</v>
          </cell>
          <cell r="I639">
            <v>13685</v>
          </cell>
          <cell r="J639">
            <v>2100</v>
          </cell>
          <cell r="K639">
            <v>4100</v>
          </cell>
          <cell r="N639">
            <v>6400</v>
          </cell>
          <cell r="O639">
            <v>196875</v>
          </cell>
          <cell r="V639">
            <v>18890</v>
          </cell>
          <cell r="W639">
            <v>4000</v>
          </cell>
          <cell r="X639">
            <v>1200</v>
          </cell>
          <cell r="Y639">
            <v>28045</v>
          </cell>
          <cell r="Z639">
            <v>5000</v>
          </cell>
          <cell r="AA639">
            <v>1500</v>
          </cell>
          <cell r="AD639">
            <v>2300</v>
          </cell>
        </row>
        <row r="640">
          <cell r="A640">
            <v>7.27</v>
          </cell>
          <cell r="B640">
            <v>5000</v>
          </cell>
          <cell r="C640">
            <v>6250</v>
          </cell>
          <cell r="D640">
            <v>9625</v>
          </cell>
          <cell r="H640">
            <v>3300</v>
          </cell>
          <cell r="I640">
            <v>13695</v>
          </cell>
          <cell r="J640">
            <v>2100</v>
          </cell>
          <cell r="K640">
            <v>4100</v>
          </cell>
          <cell r="N640">
            <v>6400</v>
          </cell>
          <cell r="O640">
            <v>197200</v>
          </cell>
          <cell r="V640">
            <v>18905</v>
          </cell>
          <cell r="W640">
            <v>4000</v>
          </cell>
          <cell r="X640">
            <v>1200</v>
          </cell>
          <cell r="Y640">
            <v>28065</v>
          </cell>
          <cell r="Z640">
            <v>5000</v>
          </cell>
          <cell r="AA640">
            <v>1500</v>
          </cell>
          <cell r="AD640">
            <v>2300</v>
          </cell>
        </row>
        <row r="641">
          <cell r="A641">
            <v>7.28</v>
          </cell>
          <cell r="B641">
            <v>5000</v>
          </cell>
          <cell r="C641">
            <v>6250</v>
          </cell>
          <cell r="D641">
            <v>9625</v>
          </cell>
          <cell r="H641">
            <v>3300</v>
          </cell>
          <cell r="I641">
            <v>13705</v>
          </cell>
          <cell r="J641">
            <v>2100</v>
          </cell>
          <cell r="K641">
            <v>4100</v>
          </cell>
          <cell r="N641">
            <v>6400</v>
          </cell>
          <cell r="O641">
            <v>197525</v>
          </cell>
          <cell r="V641">
            <v>18920</v>
          </cell>
          <cell r="W641">
            <v>4000</v>
          </cell>
          <cell r="X641">
            <v>1200</v>
          </cell>
          <cell r="Y641">
            <v>28085</v>
          </cell>
          <cell r="Z641">
            <v>5000</v>
          </cell>
          <cell r="AA641">
            <v>1500</v>
          </cell>
          <cell r="AD641">
            <v>2300</v>
          </cell>
        </row>
        <row r="642">
          <cell r="A642">
            <v>7.29</v>
          </cell>
          <cell r="B642">
            <v>5000</v>
          </cell>
          <cell r="C642">
            <v>6250</v>
          </cell>
          <cell r="D642">
            <v>9625</v>
          </cell>
          <cell r="H642">
            <v>3300</v>
          </cell>
          <cell r="I642">
            <v>13715</v>
          </cell>
          <cell r="J642">
            <v>2100</v>
          </cell>
          <cell r="K642">
            <v>4100</v>
          </cell>
          <cell r="N642">
            <v>6400</v>
          </cell>
          <cell r="O642">
            <v>197850</v>
          </cell>
          <cell r="V642">
            <v>18935</v>
          </cell>
          <cell r="W642">
            <v>4000</v>
          </cell>
          <cell r="X642">
            <v>1200</v>
          </cell>
          <cell r="Y642">
            <v>28105</v>
          </cell>
          <cell r="Z642">
            <v>5000</v>
          </cell>
          <cell r="AA642">
            <v>1500</v>
          </cell>
          <cell r="AD642">
            <v>2300</v>
          </cell>
        </row>
        <row r="643">
          <cell r="A643">
            <v>7.3</v>
          </cell>
          <cell r="B643">
            <v>5000</v>
          </cell>
          <cell r="C643">
            <v>6250</v>
          </cell>
          <cell r="D643">
            <v>9625</v>
          </cell>
          <cell r="H643">
            <v>3300</v>
          </cell>
          <cell r="I643">
            <v>13725</v>
          </cell>
          <cell r="J643">
            <v>2100</v>
          </cell>
          <cell r="K643">
            <v>4100</v>
          </cell>
          <cell r="N643">
            <v>6400</v>
          </cell>
          <cell r="O643">
            <v>198175</v>
          </cell>
          <cell r="V643">
            <v>18950</v>
          </cell>
          <cell r="W643">
            <v>4000</v>
          </cell>
          <cell r="X643">
            <v>1200</v>
          </cell>
          <cell r="Y643">
            <v>28125</v>
          </cell>
          <cell r="Z643">
            <v>5000</v>
          </cell>
          <cell r="AA643">
            <v>1500</v>
          </cell>
          <cell r="AD643">
            <v>2300</v>
          </cell>
        </row>
        <row r="644">
          <cell r="A644">
            <v>7.31</v>
          </cell>
          <cell r="B644">
            <v>5000</v>
          </cell>
          <cell r="C644">
            <v>6250</v>
          </cell>
          <cell r="D644">
            <v>9625</v>
          </cell>
          <cell r="H644">
            <v>3300</v>
          </cell>
          <cell r="I644">
            <v>13735</v>
          </cell>
          <cell r="J644">
            <v>2100</v>
          </cell>
          <cell r="K644">
            <v>4100</v>
          </cell>
          <cell r="N644">
            <v>6400</v>
          </cell>
          <cell r="O644">
            <v>198500</v>
          </cell>
          <cell r="V644">
            <v>18965</v>
          </cell>
          <cell r="W644">
            <v>4000</v>
          </cell>
          <cell r="X644">
            <v>1200</v>
          </cell>
          <cell r="Y644">
            <v>28145</v>
          </cell>
          <cell r="Z644">
            <v>5000</v>
          </cell>
          <cell r="AA644">
            <v>1500</v>
          </cell>
          <cell r="AD644">
            <v>2300</v>
          </cell>
        </row>
        <row r="645">
          <cell r="A645">
            <v>7.32</v>
          </cell>
          <cell r="B645">
            <v>5000</v>
          </cell>
          <cell r="C645">
            <v>6250</v>
          </cell>
          <cell r="D645">
            <v>9625</v>
          </cell>
          <cell r="H645">
            <v>3300</v>
          </cell>
          <cell r="I645">
            <v>13745</v>
          </cell>
          <cell r="J645">
            <v>2100</v>
          </cell>
          <cell r="K645">
            <v>4100</v>
          </cell>
          <cell r="N645">
            <v>6400</v>
          </cell>
          <cell r="O645">
            <v>198825</v>
          </cell>
          <cell r="V645">
            <v>18980</v>
          </cell>
          <cell r="W645">
            <v>4000</v>
          </cell>
          <cell r="X645">
            <v>1200</v>
          </cell>
          <cell r="Y645">
            <v>28165</v>
          </cell>
          <cell r="Z645">
            <v>5000</v>
          </cell>
          <cell r="AA645">
            <v>1500</v>
          </cell>
          <cell r="AD645">
            <v>2300</v>
          </cell>
        </row>
        <row r="646">
          <cell r="A646">
            <v>7.33</v>
          </cell>
          <cell r="B646">
            <v>5000</v>
          </cell>
          <cell r="C646">
            <v>6250</v>
          </cell>
          <cell r="D646">
            <v>9625</v>
          </cell>
          <cell r="H646">
            <v>3300</v>
          </cell>
          <cell r="I646">
            <v>13755</v>
          </cell>
          <cell r="J646">
            <v>2100</v>
          </cell>
          <cell r="K646">
            <v>4100</v>
          </cell>
          <cell r="N646">
            <v>6400</v>
          </cell>
          <cell r="O646">
            <v>199150</v>
          </cell>
          <cell r="V646">
            <v>18995</v>
          </cell>
          <cell r="W646">
            <v>4000</v>
          </cell>
          <cell r="X646">
            <v>1200</v>
          </cell>
          <cell r="Y646">
            <v>28185</v>
          </cell>
          <cell r="Z646">
            <v>5000</v>
          </cell>
          <cell r="AA646">
            <v>1500</v>
          </cell>
          <cell r="AD646">
            <v>2300</v>
          </cell>
        </row>
        <row r="647">
          <cell r="A647">
            <v>7.34</v>
          </cell>
          <cell r="B647">
            <v>5000</v>
          </cell>
          <cell r="C647">
            <v>6250</v>
          </cell>
          <cell r="D647">
            <v>9625</v>
          </cell>
          <cell r="H647">
            <v>3300</v>
          </cell>
          <cell r="I647">
            <v>13765</v>
          </cell>
          <cell r="J647">
            <v>2100</v>
          </cell>
          <cell r="K647">
            <v>4100</v>
          </cell>
          <cell r="N647">
            <v>6400</v>
          </cell>
          <cell r="O647">
            <v>199475</v>
          </cell>
          <cell r="V647">
            <v>19010</v>
          </cell>
          <cell r="W647">
            <v>4000</v>
          </cell>
          <cell r="X647">
            <v>1200</v>
          </cell>
          <cell r="Y647">
            <v>28205</v>
          </cell>
          <cell r="Z647">
            <v>5000</v>
          </cell>
          <cell r="AA647">
            <v>1500</v>
          </cell>
          <cell r="AD647">
            <v>2300</v>
          </cell>
        </row>
        <row r="648">
          <cell r="A648">
            <v>7.35</v>
          </cell>
          <cell r="B648">
            <v>5000</v>
          </cell>
          <cell r="C648">
            <v>6250</v>
          </cell>
          <cell r="D648">
            <v>9625</v>
          </cell>
          <cell r="H648">
            <v>3300</v>
          </cell>
          <cell r="I648">
            <v>13775</v>
          </cell>
          <cell r="J648">
            <v>2100</v>
          </cell>
          <cell r="K648">
            <v>4100</v>
          </cell>
          <cell r="N648">
            <v>6400</v>
          </cell>
          <cell r="O648">
            <v>199800</v>
          </cell>
          <cell r="V648">
            <v>19025</v>
          </cell>
          <cell r="W648">
            <v>4000</v>
          </cell>
          <cell r="X648">
            <v>1200</v>
          </cell>
          <cell r="Y648">
            <v>28225</v>
          </cell>
          <cell r="Z648">
            <v>5000</v>
          </cell>
          <cell r="AA648">
            <v>1500</v>
          </cell>
          <cell r="AD648">
            <v>2300</v>
          </cell>
        </row>
        <row r="649">
          <cell r="A649">
            <v>7.36</v>
          </cell>
          <cell r="B649">
            <v>5000</v>
          </cell>
          <cell r="C649">
            <v>6250</v>
          </cell>
          <cell r="D649">
            <v>9625</v>
          </cell>
          <cell r="H649">
            <v>3300</v>
          </cell>
          <cell r="I649">
            <v>13785</v>
          </cell>
          <cell r="J649">
            <v>2100</v>
          </cell>
          <cell r="K649">
            <v>4100</v>
          </cell>
          <cell r="N649">
            <v>6400</v>
          </cell>
          <cell r="O649">
            <v>200125</v>
          </cell>
          <cell r="V649">
            <v>19040</v>
          </cell>
          <cell r="W649">
            <v>4000</v>
          </cell>
          <cell r="X649">
            <v>1200</v>
          </cell>
          <cell r="Y649">
            <v>28245</v>
          </cell>
          <cell r="Z649">
            <v>5000</v>
          </cell>
          <cell r="AA649">
            <v>1500</v>
          </cell>
          <cell r="AD649">
            <v>2300</v>
          </cell>
        </row>
        <row r="650">
          <cell r="A650">
            <v>7.37</v>
          </cell>
          <cell r="B650">
            <v>5000</v>
          </cell>
          <cell r="C650">
            <v>6250</v>
          </cell>
          <cell r="D650">
            <v>9625</v>
          </cell>
          <cell r="H650">
            <v>3300</v>
          </cell>
          <cell r="I650">
            <v>13795</v>
          </cell>
          <cell r="J650">
            <v>2100</v>
          </cell>
          <cell r="K650">
            <v>4100</v>
          </cell>
          <cell r="N650">
            <v>6400</v>
          </cell>
          <cell r="O650">
            <v>200450</v>
          </cell>
          <cell r="V650">
            <v>19055</v>
          </cell>
          <cell r="W650">
            <v>4000</v>
          </cell>
          <cell r="X650">
            <v>1200</v>
          </cell>
          <cell r="Y650">
            <v>28265</v>
          </cell>
          <cell r="Z650">
            <v>5000</v>
          </cell>
          <cell r="AA650">
            <v>1500</v>
          </cell>
          <cell r="AD650">
            <v>2300</v>
          </cell>
        </row>
        <row r="651">
          <cell r="A651">
            <v>7.38</v>
          </cell>
          <cell r="B651">
            <v>5000</v>
          </cell>
          <cell r="C651">
            <v>6250</v>
          </cell>
          <cell r="D651">
            <v>9625</v>
          </cell>
          <cell r="H651">
            <v>3300</v>
          </cell>
          <cell r="I651">
            <v>13805</v>
          </cell>
          <cell r="J651">
            <v>2100</v>
          </cell>
          <cell r="K651">
            <v>4100</v>
          </cell>
          <cell r="N651">
            <v>6400</v>
          </cell>
          <cell r="O651">
            <v>200775</v>
          </cell>
          <cell r="V651">
            <v>19070</v>
          </cell>
          <cell r="W651">
            <v>4000</v>
          </cell>
          <cell r="X651">
            <v>1200</v>
          </cell>
          <cell r="Y651">
            <v>28285</v>
          </cell>
          <cell r="Z651">
            <v>5000</v>
          </cell>
          <cell r="AA651">
            <v>1500</v>
          </cell>
          <cell r="AD651">
            <v>2300</v>
          </cell>
        </row>
        <row r="652">
          <cell r="A652">
            <v>7.39</v>
          </cell>
          <cell r="B652">
            <v>5000</v>
          </cell>
          <cell r="C652">
            <v>6250</v>
          </cell>
          <cell r="D652">
            <v>9625</v>
          </cell>
          <cell r="H652">
            <v>3300</v>
          </cell>
          <cell r="I652">
            <v>13815</v>
          </cell>
          <cell r="J652">
            <v>2100</v>
          </cell>
          <cell r="K652">
            <v>4100</v>
          </cell>
          <cell r="N652">
            <v>6400</v>
          </cell>
          <cell r="O652">
            <v>201100</v>
          </cell>
          <cell r="V652">
            <v>19085</v>
          </cell>
          <cell r="W652">
            <v>4000</v>
          </cell>
          <cell r="X652">
            <v>1200</v>
          </cell>
          <cell r="Y652">
            <v>28305</v>
          </cell>
          <cell r="Z652">
            <v>5000</v>
          </cell>
          <cell r="AA652">
            <v>1500</v>
          </cell>
          <cell r="AD652">
            <v>2300</v>
          </cell>
        </row>
        <row r="653">
          <cell r="A653">
            <v>7.4</v>
          </cell>
          <cell r="B653">
            <v>5000</v>
          </cell>
          <cell r="C653">
            <v>6250</v>
          </cell>
          <cell r="D653">
            <v>9625</v>
          </cell>
          <cell r="H653">
            <v>3300</v>
          </cell>
          <cell r="I653">
            <v>13825</v>
          </cell>
          <cell r="J653">
            <v>2100</v>
          </cell>
          <cell r="K653">
            <v>4100</v>
          </cell>
          <cell r="N653">
            <v>6400</v>
          </cell>
          <cell r="O653">
            <v>201425</v>
          </cell>
          <cell r="V653">
            <v>19100</v>
          </cell>
          <cell r="W653">
            <v>4000</v>
          </cell>
          <cell r="X653">
            <v>1200</v>
          </cell>
          <cell r="Y653">
            <v>28325</v>
          </cell>
          <cell r="Z653">
            <v>5000</v>
          </cell>
          <cell r="AA653">
            <v>1500</v>
          </cell>
          <cell r="AD653">
            <v>2300</v>
          </cell>
        </row>
        <row r="654">
          <cell r="A654">
            <v>7.41</v>
          </cell>
          <cell r="B654">
            <v>5000</v>
          </cell>
          <cell r="C654">
            <v>6250</v>
          </cell>
          <cell r="D654">
            <v>9625</v>
          </cell>
          <cell r="H654">
            <v>3300</v>
          </cell>
          <cell r="I654">
            <v>13835</v>
          </cell>
          <cell r="J654">
            <v>2100</v>
          </cell>
          <cell r="K654">
            <v>4100</v>
          </cell>
          <cell r="N654">
            <v>6400</v>
          </cell>
          <cell r="O654">
            <v>201750</v>
          </cell>
          <cell r="V654">
            <v>19115</v>
          </cell>
          <cell r="W654">
            <v>4000</v>
          </cell>
          <cell r="X654">
            <v>1200</v>
          </cell>
          <cell r="Y654">
            <v>28345</v>
          </cell>
          <cell r="Z654">
            <v>5000</v>
          </cell>
          <cell r="AA654">
            <v>1500</v>
          </cell>
          <cell r="AD654">
            <v>2300</v>
          </cell>
        </row>
        <row r="655">
          <cell r="A655">
            <v>7.42</v>
          </cell>
          <cell r="B655">
            <v>5000</v>
          </cell>
          <cell r="C655">
            <v>6250</v>
          </cell>
          <cell r="D655">
            <v>9625</v>
          </cell>
          <cell r="H655">
            <v>3300</v>
          </cell>
          <cell r="I655">
            <v>13845</v>
          </cell>
          <cell r="J655">
            <v>2100</v>
          </cell>
          <cell r="K655">
            <v>4100</v>
          </cell>
          <cell r="N655">
            <v>6400</v>
          </cell>
          <cell r="O655">
            <v>202075</v>
          </cell>
          <cell r="V655">
            <v>19130</v>
          </cell>
          <cell r="W655">
            <v>4000</v>
          </cell>
          <cell r="X655">
            <v>1200</v>
          </cell>
          <cell r="Y655">
            <v>28365</v>
          </cell>
          <cell r="Z655">
            <v>5000</v>
          </cell>
          <cell r="AA655">
            <v>1500</v>
          </cell>
          <cell r="AD655">
            <v>2300</v>
          </cell>
        </row>
        <row r="656">
          <cell r="A656">
            <v>7.43</v>
          </cell>
          <cell r="B656">
            <v>5000</v>
          </cell>
          <cell r="C656">
            <v>6250</v>
          </cell>
          <cell r="D656">
            <v>9625</v>
          </cell>
          <cell r="H656">
            <v>3300</v>
          </cell>
          <cell r="I656">
            <v>13855</v>
          </cell>
          <cell r="J656">
            <v>2100</v>
          </cell>
          <cell r="K656">
            <v>4100</v>
          </cell>
          <cell r="N656">
            <v>6400</v>
          </cell>
          <cell r="O656">
            <v>202400</v>
          </cell>
          <cell r="V656">
            <v>19145</v>
          </cell>
          <cell r="W656">
            <v>4000</v>
          </cell>
          <cell r="X656">
            <v>1200</v>
          </cell>
          <cell r="Y656">
            <v>28385</v>
          </cell>
          <cell r="Z656">
            <v>5000</v>
          </cell>
          <cell r="AA656">
            <v>1500</v>
          </cell>
          <cell r="AD656">
            <v>2300</v>
          </cell>
        </row>
        <row r="657">
          <cell r="A657">
            <v>7.44</v>
          </cell>
          <cell r="B657">
            <v>5000</v>
          </cell>
          <cell r="C657">
            <v>6250</v>
          </cell>
          <cell r="D657">
            <v>9625</v>
          </cell>
          <cell r="H657">
            <v>3300</v>
          </cell>
          <cell r="I657">
            <v>13865</v>
          </cell>
          <cell r="J657">
            <v>2100</v>
          </cell>
          <cell r="K657">
            <v>4100</v>
          </cell>
          <cell r="N657">
            <v>6400</v>
          </cell>
          <cell r="O657">
            <v>202725</v>
          </cell>
          <cell r="V657">
            <v>19160</v>
          </cell>
          <cell r="W657">
            <v>4000</v>
          </cell>
          <cell r="X657">
            <v>1200</v>
          </cell>
          <cell r="Y657">
            <v>28405</v>
          </cell>
          <cell r="Z657">
            <v>5000</v>
          </cell>
          <cell r="AA657">
            <v>1500</v>
          </cell>
          <cell r="AD657">
            <v>2300</v>
          </cell>
        </row>
        <row r="658">
          <cell r="A658">
            <v>7.45</v>
          </cell>
          <cell r="B658">
            <v>5000</v>
          </cell>
          <cell r="C658">
            <v>6250</v>
          </cell>
          <cell r="D658">
            <v>9625</v>
          </cell>
          <cell r="H658">
            <v>3300</v>
          </cell>
          <cell r="I658">
            <v>13875</v>
          </cell>
          <cell r="J658">
            <v>2100</v>
          </cell>
          <cell r="K658">
            <v>4100</v>
          </cell>
          <cell r="N658">
            <v>6400</v>
          </cell>
          <cell r="O658">
            <v>203050</v>
          </cell>
          <cell r="V658">
            <v>19175</v>
          </cell>
          <cell r="W658">
            <v>4000</v>
          </cell>
          <cell r="X658">
            <v>1200</v>
          </cell>
          <cell r="Y658">
            <v>28425</v>
          </cell>
          <cell r="Z658">
            <v>5000</v>
          </cell>
          <cell r="AA658">
            <v>1500</v>
          </cell>
          <cell r="AD658">
            <v>2300</v>
          </cell>
        </row>
        <row r="659">
          <cell r="A659">
            <v>7.46</v>
          </cell>
          <cell r="B659">
            <v>5000</v>
          </cell>
          <cell r="C659">
            <v>6250</v>
          </cell>
          <cell r="D659">
            <v>9625</v>
          </cell>
          <cell r="H659">
            <v>3300</v>
          </cell>
          <cell r="I659">
            <v>13885</v>
          </cell>
          <cell r="J659">
            <v>2100</v>
          </cell>
          <cell r="K659">
            <v>4100</v>
          </cell>
          <cell r="N659">
            <v>6400</v>
          </cell>
          <cell r="O659">
            <v>203375</v>
          </cell>
          <cell r="V659">
            <v>19190</v>
          </cell>
          <cell r="W659">
            <v>4000</v>
          </cell>
          <cell r="X659">
            <v>1200</v>
          </cell>
          <cell r="Y659">
            <v>28445</v>
          </cell>
          <cell r="Z659">
            <v>5000</v>
          </cell>
          <cell r="AA659">
            <v>1500</v>
          </cell>
          <cell r="AD659">
            <v>2300</v>
          </cell>
        </row>
        <row r="660">
          <cell r="A660">
            <v>7.47</v>
          </cell>
          <cell r="B660">
            <v>5000</v>
          </cell>
          <cell r="C660">
            <v>6250</v>
          </cell>
          <cell r="D660">
            <v>9625</v>
          </cell>
          <cell r="H660">
            <v>3300</v>
          </cell>
          <cell r="I660">
            <v>13895</v>
          </cell>
          <cell r="J660">
            <v>2100</v>
          </cell>
          <cell r="K660">
            <v>4100</v>
          </cell>
          <cell r="N660">
            <v>6400</v>
          </cell>
          <cell r="O660">
            <v>203700</v>
          </cell>
          <cell r="V660">
            <v>19205</v>
          </cell>
          <cell r="W660">
            <v>4000</v>
          </cell>
          <cell r="X660">
            <v>1200</v>
          </cell>
          <cell r="Y660">
            <v>28465</v>
          </cell>
          <cell r="Z660">
            <v>5000</v>
          </cell>
          <cell r="AA660">
            <v>1500</v>
          </cell>
          <cell r="AD660">
            <v>2300</v>
          </cell>
        </row>
        <row r="661">
          <cell r="A661">
            <v>7.48</v>
          </cell>
          <cell r="B661">
            <v>5000</v>
          </cell>
          <cell r="C661">
            <v>6250</v>
          </cell>
          <cell r="D661">
            <v>9625</v>
          </cell>
          <cell r="H661">
            <v>3300</v>
          </cell>
          <cell r="I661">
            <v>13905</v>
          </cell>
          <cell r="J661">
            <v>2100</v>
          </cell>
          <cell r="K661">
            <v>4100</v>
          </cell>
          <cell r="N661">
            <v>6400</v>
          </cell>
          <cell r="O661">
            <v>204025</v>
          </cell>
          <cell r="V661">
            <v>19220</v>
          </cell>
          <cell r="W661">
            <v>4000</v>
          </cell>
          <cell r="X661">
            <v>1200</v>
          </cell>
          <cell r="Y661">
            <v>28485</v>
          </cell>
          <cell r="Z661">
            <v>5000</v>
          </cell>
          <cell r="AA661">
            <v>1500</v>
          </cell>
          <cell r="AD661">
            <v>2300</v>
          </cell>
        </row>
        <row r="662">
          <cell r="A662">
            <v>7.49</v>
          </cell>
          <cell r="B662">
            <v>5000</v>
          </cell>
          <cell r="C662">
            <v>6250</v>
          </cell>
          <cell r="D662">
            <v>9625</v>
          </cell>
          <cell r="H662">
            <v>3300</v>
          </cell>
          <cell r="I662">
            <v>13915</v>
          </cell>
          <cell r="J662">
            <v>2100</v>
          </cell>
          <cell r="K662">
            <v>4100</v>
          </cell>
          <cell r="N662">
            <v>6400</v>
          </cell>
          <cell r="O662">
            <v>204350</v>
          </cell>
          <cell r="V662">
            <v>19235</v>
          </cell>
          <cell r="W662">
            <v>4000</v>
          </cell>
          <cell r="X662">
            <v>1200</v>
          </cell>
          <cell r="Y662">
            <v>28505</v>
          </cell>
          <cell r="Z662">
            <v>5000</v>
          </cell>
          <cell r="AA662">
            <v>1500</v>
          </cell>
          <cell r="AD662">
            <v>2300</v>
          </cell>
        </row>
        <row r="663">
          <cell r="A663">
            <v>7.5</v>
          </cell>
          <cell r="B663">
            <v>5000</v>
          </cell>
          <cell r="C663">
            <v>6250</v>
          </cell>
          <cell r="D663">
            <v>9625</v>
          </cell>
          <cell r="H663">
            <v>3300</v>
          </cell>
          <cell r="I663">
            <v>13925</v>
          </cell>
          <cell r="J663">
            <v>2100</v>
          </cell>
          <cell r="K663">
            <v>4100</v>
          </cell>
          <cell r="N663">
            <v>6400</v>
          </cell>
          <cell r="O663">
            <v>204675</v>
          </cell>
          <cell r="V663">
            <v>19250</v>
          </cell>
          <cell r="W663">
            <v>4000</v>
          </cell>
          <cell r="X663">
            <v>1200</v>
          </cell>
          <cell r="Y663">
            <v>28525</v>
          </cell>
          <cell r="Z663">
            <v>5000</v>
          </cell>
          <cell r="AA663">
            <v>1500</v>
          </cell>
          <cell r="AD663">
            <v>2300</v>
          </cell>
        </row>
        <row r="664">
          <cell r="A664">
            <v>7.51</v>
          </cell>
          <cell r="B664">
            <v>5000</v>
          </cell>
          <cell r="C664">
            <v>6250</v>
          </cell>
          <cell r="D664">
            <v>9625</v>
          </cell>
          <cell r="H664">
            <v>3300</v>
          </cell>
          <cell r="I664">
            <v>13935</v>
          </cell>
          <cell r="J664">
            <v>2100</v>
          </cell>
          <cell r="K664">
            <v>4100</v>
          </cell>
          <cell r="N664">
            <v>6400</v>
          </cell>
          <cell r="O664">
            <v>205000</v>
          </cell>
          <cell r="V664">
            <v>19265</v>
          </cell>
          <cell r="W664">
            <v>4000</v>
          </cell>
          <cell r="X664">
            <v>1200</v>
          </cell>
          <cell r="Y664">
            <v>28545</v>
          </cell>
          <cell r="Z664">
            <v>5000</v>
          </cell>
          <cell r="AA664">
            <v>1500</v>
          </cell>
          <cell r="AD664">
            <v>2300</v>
          </cell>
        </row>
        <row r="665">
          <cell r="A665">
            <v>7.52</v>
          </cell>
          <cell r="B665">
            <v>5000</v>
          </cell>
          <cell r="C665">
            <v>6250</v>
          </cell>
          <cell r="D665">
            <v>9625</v>
          </cell>
          <cell r="H665">
            <v>3300</v>
          </cell>
          <cell r="I665">
            <v>13945</v>
          </cell>
          <cell r="J665">
            <v>2100</v>
          </cell>
          <cell r="K665">
            <v>4100</v>
          </cell>
          <cell r="N665">
            <v>6400</v>
          </cell>
          <cell r="O665">
            <v>205325</v>
          </cell>
          <cell r="V665">
            <v>19280</v>
          </cell>
          <cell r="W665">
            <v>4000</v>
          </cell>
          <cell r="X665">
            <v>1200</v>
          </cell>
          <cell r="Y665">
            <v>28565</v>
          </cell>
          <cell r="Z665">
            <v>5000</v>
          </cell>
          <cell r="AA665">
            <v>1500</v>
          </cell>
          <cell r="AD665">
            <v>2300</v>
          </cell>
        </row>
        <row r="666">
          <cell r="A666">
            <v>7.53</v>
          </cell>
          <cell r="B666">
            <v>5000</v>
          </cell>
          <cell r="C666">
            <v>6250</v>
          </cell>
          <cell r="D666">
            <v>9625</v>
          </cell>
          <cell r="H666">
            <v>3300</v>
          </cell>
          <cell r="I666">
            <v>13955</v>
          </cell>
          <cell r="J666">
            <v>2100</v>
          </cell>
          <cell r="K666">
            <v>4100</v>
          </cell>
          <cell r="N666">
            <v>6400</v>
          </cell>
          <cell r="O666">
            <v>205650</v>
          </cell>
          <cell r="V666">
            <v>19295</v>
          </cell>
          <cell r="W666">
            <v>4000</v>
          </cell>
          <cell r="X666">
            <v>1200</v>
          </cell>
          <cell r="Y666">
            <v>28585</v>
          </cell>
          <cell r="Z666">
            <v>5000</v>
          </cell>
          <cell r="AA666">
            <v>1500</v>
          </cell>
          <cell r="AD666">
            <v>2300</v>
          </cell>
        </row>
        <row r="667">
          <cell r="A667">
            <v>7.54</v>
          </cell>
          <cell r="B667">
            <v>5000</v>
          </cell>
          <cell r="C667">
            <v>6250</v>
          </cell>
          <cell r="D667">
            <v>9625</v>
          </cell>
          <cell r="H667">
            <v>3300</v>
          </cell>
          <cell r="I667">
            <v>13965</v>
          </cell>
          <cell r="J667">
            <v>2100</v>
          </cell>
          <cell r="K667">
            <v>4100</v>
          </cell>
          <cell r="N667">
            <v>6400</v>
          </cell>
          <cell r="O667">
            <v>205975</v>
          </cell>
          <cell r="V667">
            <v>19310</v>
          </cell>
          <cell r="W667">
            <v>4000</v>
          </cell>
          <cell r="X667">
            <v>1200</v>
          </cell>
          <cell r="Y667">
            <v>28605</v>
          </cell>
          <cell r="Z667">
            <v>5000</v>
          </cell>
          <cell r="AA667">
            <v>1500</v>
          </cell>
          <cell r="AD667">
            <v>2300</v>
          </cell>
        </row>
        <row r="668">
          <cell r="A668">
            <v>7.55</v>
          </cell>
          <cell r="B668">
            <v>5000</v>
          </cell>
          <cell r="C668">
            <v>6250</v>
          </cell>
          <cell r="D668">
            <v>9625</v>
          </cell>
          <cell r="H668">
            <v>3300</v>
          </cell>
          <cell r="I668">
            <v>13975</v>
          </cell>
          <cell r="J668">
            <v>2100</v>
          </cell>
          <cell r="K668">
            <v>4100</v>
          </cell>
          <cell r="N668">
            <v>6400</v>
          </cell>
          <cell r="O668">
            <v>206300</v>
          </cell>
          <cell r="V668">
            <v>19325</v>
          </cell>
          <cell r="W668">
            <v>4000</v>
          </cell>
          <cell r="X668">
            <v>1200</v>
          </cell>
          <cell r="Y668">
            <v>28625</v>
          </cell>
          <cell r="Z668">
            <v>5000</v>
          </cell>
          <cell r="AA668">
            <v>1500</v>
          </cell>
          <cell r="AD668">
            <v>2300</v>
          </cell>
        </row>
        <row r="669">
          <cell r="A669">
            <v>7.56</v>
          </cell>
          <cell r="B669">
            <v>5000</v>
          </cell>
          <cell r="C669">
            <v>6250</v>
          </cell>
          <cell r="D669">
            <v>9625</v>
          </cell>
          <cell r="H669">
            <v>3300</v>
          </cell>
          <cell r="I669">
            <v>13985</v>
          </cell>
          <cell r="J669">
            <v>2100</v>
          </cell>
          <cell r="K669">
            <v>4100</v>
          </cell>
          <cell r="N669">
            <v>6400</v>
          </cell>
          <cell r="O669">
            <v>206625</v>
          </cell>
          <cell r="V669">
            <v>19340</v>
          </cell>
          <cell r="W669">
            <v>4000</v>
          </cell>
          <cell r="X669">
            <v>1200</v>
          </cell>
          <cell r="Y669">
            <v>28645</v>
          </cell>
          <cell r="Z669">
            <v>5000</v>
          </cell>
          <cell r="AA669">
            <v>1500</v>
          </cell>
          <cell r="AD669">
            <v>2300</v>
          </cell>
        </row>
        <row r="670">
          <cell r="A670">
            <v>7.57</v>
          </cell>
          <cell r="B670">
            <v>5000</v>
          </cell>
          <cell r="C670">
            <v>6250</v>
          </cell>
          <cell r="D670">
            <v>9625</v>
          </cell>
          <cell r="H670">
            <v>3300</v>
          </cell>
          <cell r="I670">
            <v>13995</v>
          </cell>
          <cell r="J670">
            <v>2100</v>
          </cell>
          <cell r="K670">
            <v>4100</v>
          </cell>
          <cell r="N670">
            <v>6400</v>
          </cell>
          <cell r="O670">
            <v>206950</v>
          </cell>
          <cell r="V670">
            <v>19355</v>
          </cell>
          <cell r="W670">
            <v>4000</v>
          </cell>
          <cell r="X670">
            <v>1200</v>
          </cell>
          <cell r="Y670">
            <v>28665</v>
          </cell>
          <cell r="Z670">
            <v>5000</v>
          </cell>
          <cell r="AA670">
            <v>1500</v>
          </cell>
          <cell r="AD670">
            <v>2300</v>
          </cell>
        </row>
        <row r="671">
          <cell r="A671">
            <v>7.58</v>
          </cell>
          <cell r="B671">
            <v>5000</v>
          </cell>
          <cell r="C671">
            <v>6250</v>
          </cell>
          <cell r="D671">
            <v>9625</v>
          </cell>
          <cell r="H671">
            <v>3300</v>
          </cell>
          <cell r="I671">
            <v>14005</v>
          </cell>
          <cell r="J671">
            <v>2100</v>
          </cell>
          <cell r="K671">
            <v>4100</v>
          </cell>
          <cell r="N671">
            <v>6400</v>
          </cell>
          <cell r="O671">
            <v>207275</v>
          </cell>
          <cell r="V671">
            <v>19370</v>
          </cell>
          <cell r="W671">
            <v>4000</v>
          </cell>
          <cell r="X671">
            <v>1200</v>
          </cell>
          <cell r="Y671">
            <v>28685</v>
          </cell>
          <cell r="Z671">
            <v>5000</v>
          </cell>
          <cell r="AA671">
            <v>1500</v>
          </cell>
          <cell r="AD671">
            <v>2300</v>
          </cell>
        </row>
        <row r="672">
          <cell r="A672">
            <v>7.59</v>
          </cell>
          <cell r="B672">
            <v>5000</v>
          </cell>
          <cell r="C672">
            <v>6250</v>
          </cell>
          <cell r="D672">
            <v>9625</v>
          </cell>
          <cell r="H672">
            <v>3300</v>
          </cell>
          <cell r="I672">
            <v>14015</v>
          </cell>
          <cell r="J672">
            <v>2100</v>
          </cell>
          <cell r="K672">
            <v>4100</v>
          </cell>
          <cell r="N672">
            <v>6400</v>
          </cell>
          <cell r="O672">
            <v>207600</v>
          </cell>
          <cell r="V672">
            <v>19385</v>
          </cell>
          <cell r="W672">
            <v>4000</v>
          </cell>
          <cell r="X672">
            <v>1200</v>
          </cell>
          <cell r="Y672">
            <v>28705</v>
          </cell>
          <cell r="Z672">
            <v>5000</v>
          </cell>
          <cell r="AA672">
            <v>1500</v>
          </cell>
          <cell r="AD672">
            <v>2300</v>
          </cell>
        </row>
        <row r="673">
          <cell r="A673">
            <v>7.6</v>
          </cell>
          <cell r="B673">
            <v>5000</v>
          </cell>
          <cell r="C673">
            <v>6250</v>
          </cell>
          <cell r="D673">
            <v>9625</v>
          </cell>
          <cell r="H673">
            <v>3300</v>
          </cell>
          <cell r="I673">
            <v>14025</v>
          </cell>
          <cell r="J673">
            <v>2100</v>
          </cell>
          <cell r="K673">
            <v>4100</v>
          </cell>
          <cell r="N673">
            <v>6400</v>
          </cell>
          <cell r="O673">
            <v>207925</v>
          </cell>
          <cell r="V673">
            <v>19400</v>
          </cell>
          <cell r="W673">
            <v>4000</v>
          </cell>
          <cell r="X673">
            <v>1200</v>
          </cell>
          <cell r="Y673">
            <v>28725</v>
          </cell>
          <cell r="Z673">
            <v>5000</v>
          </cell>
          <cell r="AA673">
            <v>1500</v>
          </cell>
          <cell r="AD673">
            <v>2300</v>
          </cell>
        </row>
        <row r="674">
          <cell r="A674">
            <v>7.61</v>
          </cell>
          <cell r="B674">
            <v>5000</v>
          </cell>
          <cell r="C674">
            <v>6250</v>
          </cell>
          <cell r="D674">
            <v>9625</v>
          </cell>
          <cell r="H674">
            <v>3300</v>
          </cell>
          <cell r="I674">
            <v>14035</v>
          </cell>
          <cell r="J674">
            <v>2100</v>
          </cell>
          <cell r="K674">
            <v>4100</v>
          </cell>
          <cell r="N674">
            <v>6400</v>
          </cell>
          <cell r="O674">
            <v>208250</v>
          </cell>
          <cell r="V674">
            <v>19415</v>
          </cell>
          <cell r="W674">
            <v>4000</v>
          </cell>
          <cell r="X674">
            <v>1200</v>
          </cell>
          <cell r="Y674">
            <v>28745</v>
          </cell>
          <cell r="Z674">
            <v>5000</v>
          </cell>
          <cell r="AA674">
            <v>1500</v>
          </cell>
          <cell r="AD674">
            <v>2300</v>
          </cell>
        </row>
        <row r="675">
          <cell r="A675">
            <v>7.62</v>
          </cell>
          <cell r="B675">
            <v>5000</v>
          </cell>
          <cell r="C675">
            <v>6250</v>
          </cell>
          <cell r="D675">
            <v>9625</v>
          </cell>
          <cell r="H675">
            <v>3300</v>
          </cell>
          <cell r="I675">
            <v>14045</v>
          </cell>
          <cell r="J675">
            <v>2100</v>
          </cell>
          <cell r="K675">
            <v>4100</v>
          </cell>
          <cell r="N675">
            <v>6400</v>
          </cell>
          <cell r="O675">
            <v>208575</v>
          </cell>
          <cell r="V675">
            <v>19430</v>
          </cell>
          <cell r="W675">
            <v>4000</v>
          </cell>
          <cell r="X675">
            <v>1200</v>
          </cell>
          <cell r="Y675">
            <v>28765</v>
          </cell>
          <cell r="Z675">
            <v>5000</v>
          </cell>
          <cell r="AA675">
            <v>1500</v>
          </cell>
          <cell r="AD675">
            <v>2300</v>
          </cell>
        </row>
        <row r="676">
          <cell r="A676">
            <v>7.63</v>
          </cell>
          <cell r="B676">
            <v>5000</v>
          </cell>
          <cell r="C676">
            <v>6250</v>
          </cell>
          <cell r="D676">
            <v>9625</v>
          </cell>
          <cell r="H676">
            <v>3300</v>
          </cell>
          <cell r="I676">
            <v>14055</v>
          </cell>
          <cell r="J676">
            <v>2100</v>
          </cell>
          <cell r="K676">
            <v>4100</v>
          </cell>
          <cell r="N676">
            <v>6400</v>
          </cell>
          <cell r="O676">
            <v>208900</v>
          </cell>
          <cell r="V676">
            <v>19445</v>
          </cell>
          <cell r="W676">
            <v>4000</v>
          </cell>
          <cell r="X676">
            <v>1200</v>
          </cell>
          <cell r="Y676">
            <v>28785</v>
          </cell>
          <cell r="Z676">
            <v>5000</v>
          </cell>
          <cell r="AA676">
            <v>1500</v>
          </cell>
          <cell r="AD676">
            <v>2300</v>
          </cell>
        </row>
        <row r="677">
          <cell r="A677">
            <v>7.64</v>
          </cell>
          <cell r="B677">
            <v>5000</v>
          </cell>
          <cell r="C677">
            <v>6250</v>
          </cell>
          <cell r="D677">
            <v>9625</v>
          </cell>
          <cell r="H677">
            <v>3300</v>
          </cell>
          <cell r="I677">
            <v>14065</v>
          </cell>
          <cell r="J677">
            <v>2100</v>
          </cell>
          <cell r="K677">
            <v>4100</v>
          </cell>
          <cell r="N677">
            <v>6400</v>
          </cell>
          <cell r="O677">
            <v>209225</v>
          </cell>
          <cell r="V677">
            <v>19460</v>
          </cell>
          <cell r="W677">
            <v>4000</v>
          </cell>
          <cell r="X677">
            <v>1200</v>
          </cell>
          <cell r="Y677">
            <v>28805</v>
          </cell>
          <cell r="Z677">
            <v>5000</v>
          </cell>
          <cell r="AA677">
            <v>1500</v>
          </cell>
          <cell r="AD677">
            <v>2300</v>
          </cell>
        </row>
        <row r="678">
          <cell r="A678">
            <v>7.65</v>
          </cell>
          <cell r="B678">
            <v>5000</v>
          </cell>
          <cell r="C678">
            <v>6250</v>
          </cell>
          <cell r="D678">
            <v>9625</v>
          </cell>
          <cell r="H678">
            <v>3300</v>
          </cell>
          <cell r="I678">
            <v>14075</v>
          </cell>
          <cell r="J678">
            <v>2100</v>
          </cell>
          <cell r="K678">
            <v>4100</v>
          </cell>
          <cell r="N678">
            <v>6400</v>
          </cell>
          <cell r="O678">
            <v>209550</v>
          </cell>
          <cell r="V678">
            <v>19475</v>
          </cell>
          <cell r="W678">
            <v>4000</v>
          </cell>
          <cell r="X678">
            <v>1200</v>
          </cell>
          <cell r="Y678">
            <v>28825</v>
          </cell>
          <cell r="Z678">
            <v>5000</v>
          </cell>
          <cell r="AA678">
            <v>1500</v>
          </cell>
          <cell r="AD678">
            <v>2300</v>
          </cell>
        </row>
        <row r="679">
          <cell r="A679">
            <v>7.66</v>
          </cell>
          <cell r="B679">
            <v>5000</v>
          </cell>
          <cell r="C679">
            <v>6250</v>
          </cell>
          <cell r="D679">
            <v>9625</v>
          </cell>
          <cell r="H679">
            <v>3300</v>
          </cell>
          <cell r="I679">
            <v>14085</v>
          </cell>
          <cell r="J679">
            <v>2100</v>
          </cell>
          <cell r="K679">
            <v>4100</v>
          </cell>
          <cell r="N679">
            <v>6400</v>
          </cell>
          <cell r="O679">
            <v>209875</v>
          </cell>
          <cell r="V679">
            <v>19490</v>
          </cell>
          <cell r="W679">
            <v>4000</v>
          </cell>
          <cell r="X679">
            <v>1200</v>
          </cell>
          <cell r="Y679">
            <v>28845</v>
          </cell>
          <cell r="Z679">
            <v>5000</v>
          </cell>
          <cell r="AA679">
            <v>1500</v>
          </cell>
          <cell r="AD679">
            <v>2300</v>
          </cell>
        </row>
        <row r="680">
          <cell r="A680">
            <v>7.67</v>
          </cell>
          <cell r="B680">
            <v>5000</v>
          </cell>
          <cell r="C680">
            <v>6250</v>
          </cell>
          <cell r="D680">
            <v>9625</v>
          </cell>
          <cell r="H680">
            <v>3300</v>
          </cell>
          <cell r="I680">
            <v>14095</v>
          </cell>
          <cell r="J680">
            <v>2100</v>
          </cell>
          <cell r="K680">
            <v>4100</v>
          </cell>
          <cell r="N680">
            <v>6400</v>
          </cell>
          <cell r="O680">
            <v>210200</v>
          </cell>
          <cell r="V680">
            <v>19505</v>
          </cell>
          <cell r="W680">
            <v>4000</v>
          </cell>
          <cell r="X680">
            <v>1200</v>
          </cell>
          <cell r="Y680">
            <v>28865</v>
          </cell>
          <cell r="Z680">
            <v>5000</v>
          </cell>
          <cell r="AA680">
            <v>1500</v>
          </cell>
          <cell r="AD680">
            <v>2300</v>
          </cell>
        </row>
        <row r="681">
          <cell r="A681">
            <v>7.68</v>
          </cell>
          <cell r="B681">
            <v>5000</v>
          </cell>
          <cell r="C681">
            <v>6250</v>
          </cell>
          <cell r="D681">
            <v>9625</v>
          </cell>
          <cell r="H681">
            <v>3300</v>
          </cell>
          <cell r="I681">
            <v>14105</v>
          </cell>
          <cell r="J681">
            <v>2100</v>
          </cell>
          <cell r="K681">
            <v>4100</v>
          </cell>
          <cell r="N681">
            <v>6400</v>
          </cell>
          <cell r="O681">
            <v>210525</v>
          </cell>
          <cell r="V681">
            <v>19520</v>
          </cell>
          <cell r="W681">
            <v>4000</v>
          </cell>
          <cell r="X681">
            <v>1200</v>
          </cell>
          <cell r="Y681">
            <v>28885</v>
          </cell>
          <cell r="Z681">
            <v>5000</v>
          </cell>
          <cell r="AA681">
            <v>1500</v>
          </cell>
          <cell r="AD681">
            <v>2300</v>
          </cell>
        </row>
        <row r="682">
          <cell r="A682">
            <v>7.69</v>
          </cell>
          <cell r="B682">
            <v>5000</v>
          </cell>
          <cell r="C682">
            <v>6250</v>
          </cell>
          <cell r="D682">
            <v>9625</v>
          </cell>
          <cell r="H682">
            <v>3300</v>
          </cell>
          <cell r="I682">
            <v>14115</v>
          </cell>
          <cell r="J682">
            <v>2100</v>
          </cell>
          <cell r="K682">
            <v>4100</v>
          </cell>
          <cell r="N682">
            <v>6400</v>
          </cell>
          <cell r="O682">
            <v>210850</v>
          </cell>
          <cell r="V682">
            <v>19535</v>
          </cell>
          <cell r="W682">
            <v>4000</v>
          </cell>
          <cell r="X682">
            <v>1200</v>
          </cell>
          <cell r="Y682">
            <v>28905</v>
          </cell>
          <cell r="Z682">
            <v>5000</v>
          </cell>
          <cell r="AA682">
            <v>1500</v>
          </cell>
          <cell r="AD682">
            <v>2300</v>
          </cell>
        </row>
        <row r="683">
          <cell r="A683">
            <v>7.7</v>
          </cell>
          <cell r="B683">
            <v>5000</v>
          </cell>
          <cell r="C683">
            <v>6250</v>
          </cell>
          <cell r="D683">
            <v>9625</v>
          </cell>
          <cell r="H683">
            <v>3300</v>
          </cell>
          <cell r="I683">
            <v>14125</v>
          </cell>
          <cell r="J683">
            <v>2100</v>
          </cell>
          <cell r="K683">
            <v>4100</v>
          </cell>
          <cell r="N683">
            <v>6400</v>
          </cell>
          <cell r="O683">
            <v>211175</v>
          </cell>
          <cell r="V683">
            <v>19550</v>
          </cell>
          <cell r="W683">
            <v>4000</v>
          </cell>
          <cell r="X683">
            <v>1200</v>
          </cell>
          <cell r="Y683">
            <v>28925</v>
          </cell>
          <cell r="Z683">
            <v>5000</v>
          </cell>
          <cell r="AA683">
            <v>1500</v>
          </cell>
          <cell r="AD683">
            <v>2300</v>
          </cell>
        </row>
        <row r="684">
          <cell r="A684">
            <v>7.71</v>
          </cell>
          <cell r="B684">
            <v>5000</v>
          </cell>
          <cell r="C684">
            <v>6250</v>
          </cell>
          <cell r="D684">
            <v>9625</v>
          </cell>
          <cell r="H684">
            <v>3300</v>
          </cell>
          <cell r="I684">
            <v>14135</v>
          </cell>
          <cell r="J684">
            <v>2100</v>
          </cell>
          <cell r="K684">
            <v>4100</v>
          </cell>
          <cell r="N684">
            <v>6400</v>
          </cell>
          <cell r="O684">
            <v>211500</v>
          </cell>
          <cell r="V684">
            <v>19565</v>
          </cell>
          <cell r="W684">
            <v>4000</v>
          </cell>
          <cell r="X684">
            <v>1200</v>
          </cell>
          <cell r="Y684">
            <v>28945</v>
          </cell>
          <cell r="Z684">
            <v>5000</v>
          </cell>
          <cell r="AA684">
            <v>1500</v>
          </cell>
          <cell r="AD684">
            <v>2300</v>
          </cell>
        </row>
        <row r="685">
          <cell r="A685">
            <v>7.72</v>
          </cell>
          <cell r="B685">
            <v>5000</v>
          </cell>
          <cell r="C685">
            <v>6250</v>
          </cell>
          <cell r="D685">
            <v>9625</v>
          </cell>
          <cell r="H685">
            <v>3300</v>
          </cell>
          <cell r="I685">
            <v>14145</v>
          </cell>
          <cell r="J685">
            <v>2100</v>
          </cell>
          <cell r="K685">
            <v>4100</v>
          </cell>
          <cell r="N685">
            <v>6400</v>
          </cell>
          <cell r="O685">
            <v>211825</v>
          </cell>
          <cell r="V685">
            <v>19580</v>
          </cell>
          <cell r="W685">
            <v>4000</v>
          </cell>
          <cell r="X685">
            <v>1200</v>
          </cell>
          <cell r="Y685">
            <v>28965</v>
          </cell>
          <cell r="Z685">
            <v>5000</v>
          </cell>
          <cell r="AA685">
            <v>1500</v>
          </cell>
          <cell r="AD685">
            <v>2300</v>
          </cell>
        </row>
        <row r="686">
          <cell r="A686">
            <v>7.73</v>
          </cell>
          <cell r="B686">
            <v>5000</v>
          </cell>
          <cell r="C686">
            <v>6250</v>
          </cell>
          <cell r="D686">
            <v>9625</v>
          </cell>
          <cell r="H686">
            <v>3300</v>
          </cell>
          <cell r="I686">
            <v>14155</v>
          </cell>
          <cell r="J686">
            <v>2100</v>
          </cell>
          <cell r="K686">
            <v>4100</v>
          </cell>
          <cell r="N686">
            <v>6400</v>
          </cell>
          <cell r="O686">
            <v>212150</v>
          </cell>
          <cell r="V686">
            <v>19595</v>
          </cell>
          <cell r="W686">
            <v>4000</v>
          </cell>
          <cell r="X686">
            <v>1200</v>
          </cell>
          <cell r="Y686">
            <v>28985</v>
          </cell>
          <cell r="Z686">
            <v>5000</v>
          </cell>
          <cell r="AA686">
            <v>1500</v>
          </cell>
          <cell r="AD686">
            <v>2300</v>
          </cell>
        </row>
        <row r="687">
          <cell r="A687">
            <v>7.74</v>
          </cell>
          <cell r="B687">
            <v>5000</v>
          </cell>
          <cell r="C687">
            <v>6250</v>
          </cell>
          <cell r="D687">
            <v>9625</v>
          </cell>
          <cell r="H687">
            <v>3300</v>
          </cell>
          <cell r="I687">
            <v>14165</v>
          </cell>
          <cell r="J687">
            <v>2100</v>
          </cell>
          <cell r="K687">
            <v>4100</v>
          </cell>
          <cell r="N687">
            <v>6400</v>
          </cell>
          <cell r="O687">
            <v>212475</v>
          </cell>
          <cell r="V687">
            <v>19610</v>
          </cell>
          <cell r="W687">
            <v>4000</v>
          </cell>
          <cell r="X687">
            <v>1200</v>
          </cell>
          <cell r="Y687">
            <v>29005</v>
          </cell>
          <cell r="Z687">
            <v>5000</v>
          </cell>
          <cell r="AA687">
            <v>1500</v>
          </cell>
          <cell r="AD687">
            <v>2300</v>
          </cell>
        </row>
        <row r="688">
          <cell r="A688">
            <v>7.75</v>
          </cell>
          <cell r="B688">
            <v>5000</v>
          </cell>
          <cell r="C688">
            <v>6250</v>
          </cell>
          <cell r="D688">
            <v>9625</v>
          </cell>
          <cell r="H688">
            <v>3300</v>
          </cell>
          <cell r="I688">
            <v>14175</v>
          </cell>
          <cell r="J688">
            <v>2100</v>
          </cell>
          <cell r="K688">
            <v>4100</v>
          </cell>
          <cell r="N688">
            <v>6400</v>
          </cell>
          <cell r="O688">
            <v>212800</v>
          </cell>
          <cell r="V688">
            <v>19625</v>
          </cell>
          <cell r="W688">
            <v>4000</v>
          </cell>
          <cell r="X688">
            <v>1200</v>
          </cell>
          <cell r="Y688">
            <v>29025</v>
          </cell>
          <cell r="Z688">
            <v>5000</v>
          </cell>
          <cell r="AA688">
            <v>1500</v>
          </cell>
          <cell r="AD688">
            <v>2300</v>
          </cell>
        </row>
        <row r="689">
          <cell r="A689">
            <v>7.76</v>
          </cell>
          <cell r="B689">
            <v>5000</v>
          </cell>
          <cell r="C689">
            <v>6250</v>
          </cell>
          <cell r="D689">
            <v>9625</v>
          </cell>
          <cell r="H689">
            <v>3300</v>
          </cell>
          <cell r="I689">
            <v>14185</v>
          </cell>
          <cell r="J689">
            <v>2100</v>
          </cell>
          <cell r="K689">
            <v>4100</v>
          </cell>
          <cell r="N689">
            <v>6400</v>
          </cell>
          <cell r="O689">
            <v>213125</v>
          </cell>
          <cell r="V689">
            <v>19640</v>
          </cell>
          <cell r="W689">
            <v>4000</v>
          </cell>
          <cell r="X689">
            <v>1200</v>
          </cell>
          <cell r="Y689">
            <v>29045</v>
          </cell>
          <cell r="Z689">
            <v>5000</v>
          </cell>
          <cell r="AA689">
            <v>1500</v>
          </cell>
          <cell r="AD689">
            <v>2300</v>
          </cell>
        </row>
        <row r="690">
          <cell r="A690">
            <v>7.77</v>
          </cell>
          <cell r="B690">
            <v>5000</v>
          </cell>
          <cell r="C690">
            <v>6250</v>
          </cell>
          <cell r="D690">
            <v>9625</v>
          </cell>
          <cell r="H690">
            <v>3300</v>
          </cell>
          <cell r="I690">
            <v>14195</v>
          </cell>
          <cell r="J690">
            <v>2100</v>
          </cell>
          <cell r="K690">
            <v>4100</v>
          </cell>
          <cell r="N690">
            <v>6400</v>
          </cell>
          <cell r="O690">
            <v>213450</v>
          </cell>
          <cell r="V690">
            <v>19655</v>
          </cell>
          <cell r="W690">
            <v>4000</v>
          </cell>
          <cell r="X690">
            <v>1200</v>
          </cell>
          <cell r="Y690">
            <v>29065</v>
          </cell>
          <cell r="Z690">
            <v>5000</v>
          </cell>
          <cell r="AA690">
            <v>1500</v>
          </cell>
          <cell r="AD690">
            <v>2300</v>
          </cell>
        </row>
        <row r="691">
          <cell r="A691">
            <v>7.78</v>
          </cell>
          <cell r="B691">
            <v>5000</v>
          </cell>
          <cell r="C691">
            <v>6250</v>
          </cell>
          <cell r="D691">
            <v>9625</v>
          </cell>
          <cell r="H691">
            <v>3300</v>
          </cell>
          <cell r="I691">
            <v>14205</v>
          </cell>
          <cell r="J691">
            <v>2100</v>
          </cell>
          <cell r="K691">
            <v>4100</v>
          </cell>
          <cell r="N691">
            <v>6400</v>
          </cell>
          <cell r="O691">
            <v>213775</v>
          </cell>
          <cell r="V691">
            <v>19670</v>
          </cell>
          <cell r="W691">
            <v>4000</v>
          </cell>
          <cell r="X691">
            <v>1200</v>
          </cell>
          <cell r="Y691">
            <v>29085</v>
          </cell>
          <cell r="Z691">
            <v>5000</v>
          </cell>
          <cell r="AA691">
            <v>1500</v>
          </cell>
          <cell r="AD691">
            <v>2300</v>
          </cell>
        </row>
        <row r="692">
          <cell r="A692">
            <v>7.79</v>
          </cell>
          <cell r="B692">
            <v>5000</v>
          </cell>
          <cell r="C692">
            <v>6250</v>
          </cell>
          <cell r="D692">
            <v>9625</v>
          </cell>
          <cell r="H692">
            <v>3300</v>
          </cell>
          <cell r="I692">
            <v>14215</v>
          </cell>
          <cell r="J692">
            <v>2100</v>
          </cell>
          <cell r="K692">
            <v>4100</v>
          </cell>
          <cell r="N692">
            <v>6400</v>
          </cell>
          <cell r="O692">
            <v>214100</v>
          </cell>
          <cell r="V692">
            <v>19685</v>
          </cell>
          <cell r="W692">
            <v>4000</v>
          </cell>
          <cell r="X692">
            <v>1200</v>
          </cell>
          <cell r="Y692">
            <v>29105</v>
          </cell>
          <cell r="Z692">
            <v>5000</v>
          </cell>
          <cell r="AA692">
            <v>1500</v>
          </cell>
          <cell r="AD692">
            <v>2300</v>
          </cell>
        </row>
        <row r="693">
          <cell r="A693">
            <v>7.8</v>
          </cell>
          <cell r="B693">
            <v>5000</v>
          </cell>
          <cell r="C693">
            <v>6250</v>
          </cell>
          <cell r="D693">
            <v>9625</v>
          </cell>
          <cell r="H693">
            <v>3300</v>
          </cell>
          <cell r="I693">
            <v>14225</v>
          </cell>
          <cell r="J693">
            <v>2100</v>
          </cell>
          <cell r="K693">
            <v>4100</v>
          </cell>
          <cell r="N693">
            <v>6400</v>
          </cell>
          <cell r="O693">
            <v>214425</v>
          </cell>
          <cell r="V693">
            <v>19700</v>
          </cell>
          <cell r="W693">
            <v>4000</v>
          </cell>
          <cell r="X693">
            <v>1200</v>
          </cell>
          <cell r="Y693">
            <v>29125</v>
          </cell>
          <cell r="Z693">
            <v>5000</v>
          </cell>
          <cell r="AA693">
            <v>1500</v>
          </cell>
          <cell r="AD693">
            <v>2300</v>
          </cell>
        </row>
        <row r="694">
          <cell r="A694">
            <v>7.81</v>
          </cell>
          <cell r="B694">
            <v>5000</v>
          </cell>
          <cell r="C694">
            <v>6250</v>
          </cell>
          <cell r="D694">
            <v>9625</v>
          </cell>
          <cell r="H694">
            <v>3300</v>
          </cell>
          <cell r="I694">
            <v>14235</v>
          </cell>
          <cell r="J694">
            <v>2100</v>
          </cell>
          <cell r="K694">
            <v>4100</v>
          </cell>
          <cell r="N694">
            <v>6400</v>
          </cell>
          <cell r="O694">
            <v>214750</v>
          </cell>
          <cell r="V694">
            <v>19715</v>
          </cell>
          <cell r="W694">
            <v>4000</v>
          </cell>
          <cell r="X694">
            <v>1200</v>
          </cell>
          <cell r="Y694">
            <v>29145</v>
          </cell>
          <cell r="Z694">
            <v>5000</v>
          </cell>
          <cell r="AA694">
            <v>1500</v>
          </cell>
          <cell r="AD694">
            <v>2300</v>
          </cell>
        </row>
        <row r="695">
          <cell r="A695">
            <v>7.82</v>
          </cell>
          <cell r="B695">
            <v>5000</v>
          </cell>
          <cell r="C695">
            <v>6250</v>
          </cell>
          <cell r="D695">
            <v>9625</v>
          </cell>
          <cell r="H695">
            <v>3300</v>
          </cell>
          <cell r="I695">
            <v>14245</v>
          </cell>
          <cell r="J695">
            <v>2100</v>
          </cell>
          <cell r="K695">
            <v>4100</v>
          </cell>
          <cell r="N695">
            <v>6400</v>
          </cell>
          <cell r="O695">
            <v>215075</v>
          </cell>
          <cell r="V695">
            <v>19730</v>
          </cell>
          <cell r="W695">
            <v>4000</v>
          </cell>
          <cell r="X695">
            <v>1200</v>
          </cell>
          <cell r="Y695">
            <v>29165</v>
          </cell>
          <cell r="Z695">
            <v>5000</v>
          </cell>
          <cell r="AA695">
            <v>1500</v>
          </cell>
          <cell r="AD695">
            <v>2300</v>
          </cell>
        </row>
        <row r="696">
          <cell r="A696">
            <v>7.83</v>
          </cell>
          <cell r="B696">
            <v>5000</v>
          </cell>
          <cell r="C696">
            <v>6250</v>
          </cell>
          <cell r="D696">
            <v>9625</v>
          </cell>
          <cell r="H696">
            <v>3300</v>
          </cell>
          <cell r="I696">
            <v>14255</v>
          </cell>
          <cell r="J696">
            <v>2100</v>
          </cell>
          <cell r="K696">
            <v>4100</v>
          </cell>
          <cell r="N696">
            <v>6400</v>
          </cell>
          <cell r="O696">
            <v>215400</v>
          </cell>
          <cell r="V696">
            <v>19745</v>
          </cell>
          <cell r="W696">
            <v>4000</v>
          </cell>
          <cell r="X696">
            <v>1200</v>
          </cell>
          <cell r="Y696">
            <v>29185</v>
          </cell>
          <cell r="Z696">
            <v>5000</v>
          </cell>
          <cell r="AA696">
            <v>1500</v>
          </cell>
          <cell r="AD696">
            <v>2300</v>
          </cell>
        </row>
        <row r="697">
          <cell r="A697">
            <v>7.84</v>
          </cell>
          <cell r="B697">
            <v>5000</v>
          </cell>
          <cell r="C697">
            <v>6250</v>
          </cell>
          <cell r="D697">
            <v>9625</v>
          </cell>
          <cell r="H697">
            <v>3300</v>
          </cell>
          <cell r="I697">
            <v>14265</v>
          </cell>
          <cell r="J697">
            <v>2100</v>
          </cell>
          <cell r="K697">
            <v>4100</v>
          </cell>
          <cell r="N697">
            <v>6400</v>
          </cell>
          <cell r="O697">
            <v>215725</v>
          </cell>
          <cell r="V697">
            <v>19760</v>
          </cell>
          <cell r="W697">
            <v>4000</v>
          </cell>
          <cell r="X697">
            <v>1200</v>
          </cell>
          <cell r="Y697">
            <v>29205</v>
          </cell>
          <cell r="Z697">
            <v>5000</v>
          </cell>
          <cell r="AA697">
            <v>1500</v>
          </cell>
          <cell r="AD697">
            <v>2300</v>
          </cell>
        </row>
        <row r="698">
          <cell r="A698">
            <v>7.85</v>
          </cell>
          <cell r="B698">
            <v>5000</v>
          </cell>
          <cell r="C698">
            <v>6250</v>
          </cell>
          <cell r="D698">
            <v>9625</v>
          </cell>
          <cell r="H698">
            <v>3300</v>
          </cell>
          <cell r="I698">
            <v>14275</v>
          </cell>
          <cell r="J698">
            <v>2100</v>
          </cell>
          <cell r="K698">
            <v>4100</v>
          </cell>
          <cell r="N698">
            <v>6400</v>
          </cell>
          <cell r="O698">
            <v>216050</v>
          </cell>
          <cell r="V698">
            <v>19775</v>
          </cell>
          <cell r="W698">
            <v>4000</v>
          </cell>
          <cell r="X698">
            <v>1200</v>
          </cell>
          <cell r="Y698">
            <v>29225</v>
          </cell>
          <cell r="Z698">
            <v>5000</v>
          </cell>
          <cell r="AA698">
            <v>1500</v>
          </cell>
          <cell r="AD698">
            <v>2300</v>
          </cell>
        </row>
        <row r="699">
          <cell r="A699">
            <v>7.86</v>
          </cell>
          <cell r="B699">
            <v>5000</v>
          </cell>
          <cell r="C699">
            <v>6250</v>
          </cell>
          <cell r="D699">
            <v>9625</v>
          </cell>
          <cell r="H699">
            <v>3300</v>
          </cell>
          <cell r="I699">
            <v>14285</v>
          </cell>
          <cell r="J699">
            <v>2100</v>
          </cell>
          <cell r="K699">
            <v>4100</v>
          </cell>
          <cell r="N699">
            <v>6400</v>
          </cell>
          <cell r="O699">
            <v>216375</v>
          </cell>
          <cell r="V699">
            <v>19790</v>
          </cell>
          <cell r="W699">
            <v>4000</v>
          </cell>
          <cell r="X699">
            <v>1200</v>
          </cell>
          <cell r="Y699">
            <v>29245</v>
          </cell>
          <cell r="Z699">
            <v>5000</v>
          </cell>
          <cell r="AA699">
            <v>1500</v>
          </cell>
          <cell r="AD699">
            <v>2300</v>
          </cell>
        </row>
        <row r="700">
          <cell r="A700">
            <v>7.87</v>
          </cell>
          <cell r="B700">
            <v>5000</v>
          </cell>
          <cell r="C700">
            <v>6250</v>
          </cell>
          <cell r="D700">
            <v>9625</v>
          </cell>
          <cell r="H700">
            <v>3300</v>
          </cell>
          <cell r="I700">
            <v>14295</v>
          </cell>
          <cell r="J700">
            <v>2100</v>
          </cell>
          <cell r="K700">
            <v>4100</v>
          </cell>
          <cell r="N700">
            <v>6400</v>
          </cell>
          <cell r="O700">
            <v>216700</v>
          </cell>
          <cell r="V700">
            <v>19805</v>
          </cell>
          <cell r="W700">
            <v>4000</v>
          </cell>
          <cell r="X700">
            <v>1200</v>
          </cell>
          <cell r="Y700">
            <v>29265</v>
          </cell>
          <cell r="Z700">
            <v>5000</v>
          </cell>
          <cell r="AA700">
            <v>1500</v>
          </cell>
          <cell r="AD700">
            <v>2300</v>
          </cell>
        </row>
        <row r="701">
          <cell r="A701">
            <v>7.88</v>
          </cell>
          <cell r="B701">
            <v>5000</v>
          </cell>
          <cell r="C701">
            <v>6250</v>
          </cell>
          <cell r="D701">
            <v>9625</v>
          </cell>
          <cell r="H701">
            <v>3300</v>
          </cell>
          <cell r="I701">
            <v>14305</v>
          </cell>
          <cell r="J701">
            <v>2100</v>
          </cell>
          <cell r="K701">
            <v>4100</v>
          </cell>
          <cell r="N701">
            <v>6400</v>
          </cell>
          <cell r="O701">
            <v>217025</v>
          </cell>
          <cell r="V701">
            <v>19820</v>
          </cell>
          <cell r="W701">
            <v>4000</v>
          </cell>
          <cell r="X701">
            <v>1200</v>
          </cell>
          <cell r="Y701">
            <v>29285</v>
          </cell>
          <cell r="Z701">
            <v>5000</v>
          </cell>
          <cell r="AA701">
            <v>1500</v>
          </cell>
          <cell r="AD701">
            <v>2300</v>
          </cell>
        </row>
        <row r="702">
          <cell r="A702">
            <v>7.89</v>
          </cell>
          <cell r="B702">
            <v>5000</v>
          </cell>
          <cell r="C702">
            <v>6250</v>
          </cell>
          <cell r="D702">
            <v>9625</v>
          </cell>
          <cell r="H702">
            <v>3300</v>
          </cell>
          <cell r="I702">
            <v>14315</v>
          </cell>
          <cell r="J702">
            <v>2100</v>
          </cell>
          <cell r="K702">
            <v>4100</v>
          </cell>
          <cell r="N702">
            <v>6400</v>
          </cell>
          <cell r="O702">
            <v>217350</v>
          </cell>
          <cell r="V702">
            <v>19835</v>
          </cell>
          <cell r="W702">
            <v>4000</v>
          </cell>
          <cell r="X702">
            <v>1200</v>
          </cell>
          <cell r="Y702">
            <v>29305</v>
          </cell>
          <cell r="Z702">
            <v>5000</v>
          </cell>
          <cell r="AA702">
            <v>1500</v>
          </cell>
          <cell r="AD702">
            <v>2300</v>
          </cell>
        </row>
        <row r="703">
          <cell r="A703">
            <v>7.9</v>
          </cell>
          <cell r="B703">
            <v>5000</v>
          </cell>
          <cell r="C703">
            <v>6250</v>
          </cell>
          <cell r="D703">
            <v>9625</v>
          </cell>
          <cell r="H703">
            <v>3300</v>
          </cell>
          <cell r="I703">
            <v>14325</v>
          </cell>
          <cell r="J703">
            <v>2100</v>
          </cell>
          <cell r="K703">
            <v>4100</v>
          </cell>
          <cell r="N703">
            <v>6400</v>
          </cell>
          <cell r="O703">
            <v>217675</v>
          </cell>
          <cell r="V703">
            <v>19850</v>
          </cell>
          <cell r="W703">
            <v>4000</v>
          </cell>
          <cell r="X703">
            <v>1200</v>
          </cell>
          <cell r="Y703">
            <v>29325</v>
          </cell>
          <cell r="Z703">
            <v>5000</v>
          </cell>
          <cell r="AA703">
            <v>1500</v>
          </cell>
          <cell r="AD703">
            <v>2300</v>
          </cell>
        </row>
        <row r="704">
          <cell r="A704">
            <v>7.91</v>
          </cell>
          <cell r="B704">
            <v>5000</v>
          </cell>
          <cell r="C704">
            <v>6250</v>
          </cell>
          <cell r="D704">
            <v>9625</v>
          </cell>
          <cell r="H704">
            <v>3300</v>
          </cell>
          <cell r="I704">
            <v>14335</v>
          </cell>
          <cell r="J704">
            <v>2100</v>
          </cell>
          <cell r="K704">
            <v>4100</v>
          </cell>
          <cell r="N704">
            <v>6400</v>
          </cell>
          <cell r="O704">
            <v>218000</v>
          </cell>
          <cell r="V704">
            <v>19865</v>
          </cell>
          <cell r="W704">
            <v>4000</v>
          </cell>
          <cell r="X704">
            <v>1200</v>
          </cell>
          <cell r="Y704">
            <v>29345</v>
          </cell>
          <cell r="Z704">
            <v>5000</v>
          </cell>
          <cell r="AA704">
            <v>1500</v>
          </cell>
          <cell r="AD704">
            <v>2300</v>
          </cell>
        </row>
        <row r="705">
          <cell r="A705">
            <v>7.92</v>
          </cell>
          <cell r="B705">
            <v>5000</v>
          </cell>
          <cell r="C705">
            <v>6250</v>
          </cell>
          <cell r="D705">
            <v>9625</v>
          </cell>
          <cell r="H705">
            <v>3300</v>
          </cell>
          <cell r="I705">
            <v>14345</v>
          </cell>
          <cell r="J705">
            <v>2100</v>
          </cell>
          <cell r="K705">
            <v>4100</v>
          </cell>
          <cell r="N705">
            <v>6400</v>
          </cell>
          <cell r="O705">
            <v>218325</v>
          </cell>
          <cell r="V705">
            <v>19880</v>
          </cell>
          <cell r="W705">
            <v>4000</v>
          </cell>
          <cell r="X705">
            <v>1200</v>
          </cell>
          <cell r="Y705">
            <v>29365</v>
          </cell>
          <cell r="Z705">
            <v>5000</v>
          </cell>
          <cell r="AA705">
            <v>1500</v>
          </cell>
          <cell r="AD705">
            <v>2300</v>
          </cell>
        </row>
        <row r="706">
          <cell r="A706">
            <v>7.93</v>
          </cell>
          <cell r="B706">
            <v>5000</v>
          </cell>
          <cell r="C706">
            <v>6250</v>
          </cell>
          <cell r="D706">
            <v>9625</v>
          </cell>
          <cell r="H706">
            <v>3300</v>
          </cell>
          <cell r="I706">
            <v>14355</v>
          </cell>
          <cell r="J706">
            <v>2100</v>
          </cell>
          <cell r="K706">
            <v>4100</v>
          </cell>
          <cell r="N706">
            <v>6400</v>
          </cell>
          <cell r="O706">
            <v>218650</v>
          </cell>
          <cell r="V706">
            <v>19895</v>
          </cell>
          <cell r="W706">
            <v>4000</v>
          </cell>
          <cell r="X706">
            <v>1200</v>
          </cell>
          <cell r="Y706">
            <v>29385</v>
          </cell>
          <cell r="Z706">
            <v>5000</v>
          </cell>
          <cell r="AA706">
            <v>1500</v>
          </cell>
          <cell r="AD706">
            <v>2300</v>
          </cell>
        </row>
        <row r="707">
          <cell r="A707">
            <v>7.94</v>
          </cell>
          <cell r="B707">
            <v>5000</v>
          </cell>
          <cell r="C707">
            <v>6250</v>
          </cell>
          <cell r="D707">
            <v>9625</v>
          </cell>
          <cell r="H707">
            <v>3300</v>
          </cell>
          <cell r="I707">
            <v>14365</v>
          </cell>
          <cell r="J707">
            <v>2100</v>
          </cell>
          <cell r="K707">
            <v>4100</v>
          </cell>
          <cell r="N707">
            <v>6400</v>
          </cell>
          <cell r="O707">
            <v>218975</v>
          </cell>
          <cell r="V707">
            <v>19910</v>
          </cell>
          <cell r="W707">
            <v>4000</v>
          </cell>
          <cell r="X707">
            <v>1200</v>
          </cell>
          <cell r="Y707">
            <v>29405</v>
          </cell>
          <cell r="Z707">
            <v>5000</v>
          </cell>
          <cell r="AA707">
            <v>1500</v>
          </cell>
          <cell r="AD707">
            <v>2300</v>
          </cell>
        </row>
        <row r="708">
          <cell r="A708">
            <v>7.95</v>
          </cell>
          <cell r="B708">
            <v>5000</v>
          </cell>
          <cell r="C708">
            <v>6250</v>
          </cell>
          <cell r="D708">
            <v>9625</v>
          </cell>
          <cell r="H708">
            <v>3300</v>
          </cell>
          <cell r="I708">
            <v>14375</v>
          </cell>
          <cell r="J708">
            <v>2100</v>
          </cell>
          <cell r="K708">
            <v>4100</v>
          </cell>
          <cell r="N708">
            <v>6400</v>
          </cell>
          <cell r="O708">
            <v>219300</v>
          </cell>
          <cell r="V708">
            <v>19925</v>
          </cell>
          <cell r="W708">
            <v>4000</v>
          </cell>
          <cell r="X708">
            <v>1200</v>
          </cell>
          <cell r="Y708">
            <v>29425</v>
          </cell>
          <cell r="Z708">
            <v>5000</v>
          </cell>
          <cell r="AA708">
            <v>1500</v>
          </cell>
          <cell r="AD708">
            <v>2300</v>
          </cell>
        </row>
        <row r="709">
          <cell r="A709">
            <v>7.96</v>
          </cell>
          <cell r="B709">
            <v>5000</v>
          </cell>
          <cell r="C709">
            <v>6250</v>
          </cell>
          <cell r="D709">
            <v>9625</v>
          </cell>
          <cell r="H709">
            <v>3300</v>
          </cell>
          <cell r="I709">
            <v>14385</v>
          </cell>
          <cell r="J709">
            <v>2100</v>
          </cell>
          <cell r="K709">
            <v>4100</v>
          </cell>
          <cell r="N709">
            <v>6400</v>
          </cell>
          <cell r="O709">
            <v>219625</v>
          </cell>
          <cell r="V709">
            <v>19940</v>
          </cell>
          <cell r="W709">
            <v>4000</v>
          </cell>
          <cell r="X709">
            <v>1200</v>
          </cell>
          <cell r="Y709">
            <v>29445</v>
          </cell>
          <cell r="Z709">
            <v>5000</v>
          </cell>
          <cell r="AA709">
            <v>1500</v>
          </cell>
          <cell r="AD709">
            <v>2300</v>
          </cell>
        </row>
        <row r="710">
          <cell r="A710">
            <v>7.97</v>
          </cell>
          <cell r="B710">
            <v>5000</v>
          </cell>
          <cell r="C710">
            <v>6250</v>
          </cell>
          <cell r="D710">
            <v>9625</v>
          </cell>
          <cell r="H710">
            <v>3300</v>
          </cell>
          <cell r="I710">
            <v>14395</v>
          </cell>
          <cell r="J710">
            <v>2100</v>
          </cell>
          <cell r="K710">
            <v>4100</v>
          </cell>
          <cell r="N710">
            <v>6400</v>
          </cell>
          <cell r="O710">
            <v>219950</v>
          </cell>
          <cell r="V710">
            <v>19955</v>
          </cell>
          <cell r="W710">
            <v>4000</v>
          </cell>
          <cell r="X710">
            <v>1200</v>
          </cell>
          <cell r="Y710">
            <v>29465</v>
          </cell>
          <cell r="Z710">
            <v>5000</v>
          </cell>
          <cell r="AA710">
            <v>1500</v>
          </cell>
          <cell r="AD710">
            <v>2300</v>
          </cell>
        </row>
        <row r="711">
          <cell r="A711">
            <v>7.98</v>
          </cell>
          <cell r="B711">
            <v>5000</v>
          </cell>
          <cell r="C711">
            <v>6250</v>
          </cell>
          <cell r="D711">
            <v>9625</v>
          </cell>
          <cell r="H711">
            <v>3300</v>
          </cell>
          <cell r="I711">
            <v>14405</v>
          </cell>
          <cell r="J711">
            <v>2100</v>
          </cell>
          <cell r="K711">
            <v>4100</v>
          </cell>
          <cell r="N711">
            <v>6400</v>
          </cell>
          <cell r="O711">
            <v>220275</v>
          </cell>
          <cell r="V711">
            <v>19970</v>
          </cell>
          <cell r="W711">
            <v>4000</v>
          </cell>
          <cell r="X711">
            <v>1200</v>
          </cell>
          <cell r="Y711">
            <v>29485</v>
          </cell>
          <cell r="Z711">
            <v>5000</v>
          </cell>
          <cell r="AA711">
            <v>1500</v>
          </cell>
          <cell r="AD711">
            <v>2300</v>
          </cell>
        </row>
        <row r="712">
          <cell r="A712">
            <v>7.99</v>
          </cell>
          <cell r="B712">
            <v>5000</v>
          </cell>
          <cell r="C712">
            <v>6250</v>
          </cell>
          <cell r="D712">
            <v>9625</v>
          </cell>
          <cell r="H712">
            <v>3300</v>
          </cell>
          <cell r="I712">
            <v>14415</v>
          </cell>
          <cell r="J712">
            <v>2100</v>
          </cell>
          <cell r="K712">
            <v>4100</v>
          </cell>
          <cell r="N712">
            <v>6400</v>
          </cell>
          <cell r="O712">
            <v>220600</v>
          </cell>
          <cell r="V712">
            <v>19985</v>
          </cell>
          <cell r="W712">
            <v>4000</v>
          </cell>
          <cell r="X712">
            <v>1200</v>
          </cell>
          <cell r="Y712">
            <v>29505</v>
          </cell>
          <cell r="Z712">
            <v>5000</v>
          </cell>
          <cell r="AA712">
            <v>1500</v>
          </cell>
          <cell r="AD712">
            <v>2300</v>
          </cell>
        </row>
        <row r="713">
          <cell r="A713">
            <v>8</v>
          </cell>
          <cell r="B713">
            <v>5000</v>
          </cell>
          <cell r="C713">
            <v>6250</v>
          </cell>
          <cell r="D713">
            <v>9625</v>
          </cell>
          <cell r="H713">
            <v>3300</v>
          </cell>
          <cell r="I713">
            <v>14425</v>
          </cell>
          <cell r="J713">
            <v>2100</v>
          </cell>
          <cell r="K713">
            <v>4100</v>
          </cell>
          <cell r="N713">
            <v>6400</v>
          </cell>
          <cell r="O713">
            <v>220925</v>
          </cell>
          <cell r="V713">
            <v>20000</v>
          </cell>
          <cell r="W713">
            <v>4000</v>
          </cell>
          <cell r="X713">
            <v>1200</v>
          </cell>
          <cell r="Y713">
            <v>29525</v>
          </cell>
          <cell r="Z713">
            <v>5000</v>
          </cell>
          <cell r="AA713">
            <v>1500</v>
          </cell>
          <cell r="AD713">
            <v>2300</v>
          </cell>
        </row>
        <row r="714">
          <cell r="A714">
            <v>8.01</v>
          </cell>
          <cell r="B714">
            <v>5000</v>
          </cell>
          <cell r="C714">
            <v>6250</v>
          </cell>
          <cell r="D714">
            <v>9625</v>
          </cell>
          <cell r="H714">
            <v>3300</v>
          </cell>
          <cell r="I714">
            <v>14435</v>
          </cell>
          <cell r="J714">
            <v>2100</v>
          </cell>
          <cell r="K714">
            <v>4100</v>
          </cell>
          <cell r="N714">
            <v>6400</v>
          </cell>
          <cell r="O714">
            <v>221250</v>
          </cell>
          <cell r="V714">
            <v>20015</v>
          </cell>
          <cell r="W714">
            <v>4000</v>
          </cell>
          <cell r="X714">
            <v>1200</v>
          </cell>
          <cell r="Y714">
            <v>29545</v>
          </cell>
          <cell r="Z714">
            <v>5000</v>
          </cell>
          <cell r="AA714">
            <v>1500</v>
          </cell>
          <cell r="AD714">
            <v>2300</v>
          </cell>
        </row>
        <row r="715">
          <cell r="A715">
            <v>8.02</v>
          </cell>
          <cell r="B715">
            <v>5000</v>
          </cell>
          <cell r="C715">
            <v>6250</v>
          </cell>
          <cell r="D715">
            <v>9625</v>
          </cell>
          <cell r="H715">
            <v>3300</v>
          </cell>
          <cell r="I715">
            <v>14445</v>
          </cell>
          <cell r="J715">
            <v>2100</v>
          </cell>
          <cell r="K715">
            <v>4100</v>
          </cell>
          <cell r="N715">
            <v>6400</v>
          </cell>
          <cell r="O715">
            <v>221575</v>
          </cell>
          <cell r="V715">
            <v>20030</v>
          </cell>
          <cell r="W715">
            <v>4000</v>
          </cell>
          <cell r="X715">
            <v>1200</v>
          </cell>
          <cell r="Y715">
            <v>29565</v>
          </cell>
          <cell r="Z715">
            <v>5000</v>
          </cell>
          <cell r="AA715">
            <v>1500</v>
          </cell>
          <cell r="AD715">
            <v>2300</v>
          </cell>
        </row>
        <row r="716">
          <cell r="A716">
            <v>8.0299999999999994</v>
          </cell>
          <cell r="B716">
            <v>5000</v>
          </cell>
          <cell r="C716">
            <v>6250</v>
          </cell>
          <cell r="D716">
            <v>9625</v>
          </cell>
          <cell r="H716">
            <v>3300</v>
          </cell>
          <cell r="I716">
            <v>14455</v>
          </cell>
          <cell r="J716">
            <v>2100</v>
          </cell>
          <cell r="K716">
            <v>4100</v>
          </cell>
          <cell r="N716">
            <v>6400</v>
          </cell>
          <cell r="O716">
            <v>221900</v>
          </cell>
          <cell r="V716">
            <v>20045</v>
          </cell>
          <cell r="W716">
            <v>4000</v>
          </cell>
          <cell r="X716">
            <v>1200</v>
          </cell>
          <cell r="Y716">
            <v>29585</v>
          </cell>
          <cell r="Z716">
            <v>5000</v>
          </cell>
          <cell r="AA716">
            <v>1500</v>
          </cell>
          <cell r="AD716">
            <v>2300</v>
          </cell>
        </row>
        <row r="717">
          <cell r="A717">
            <v>8.0399999999999991</v>
          </cell>
          <cell r="B717">
            <v>5000</v>
          </cell>
          <cell r="C717">
            <v>6250</v>
          </cell>
          <cell r="D717">
            <v>9625</v>
          </cell>
          <cell r="H717">
            <v>3300</v>
          </cell>
          <cell r="I717">
            <v>14465</v>
          </cell>
          <cell r="J717">
            <v>2100</v>
          </cell>
          <cell r="K717">
            <v>4100</v>
          </cell>
          <cell r="N717">
            <v>6400</v>
          </cell>
          <cell r="O717">
            <v>222225</v>
          </cell>
          <cell r="V717">
            <v>20060</v>
          </cell>
          <cell r="W717">
            <v>4000</v>
          </cell>
          <cell r="X717">
            <v>1200</v>
          </cell>
          <cell r="Y717">
            <v>29605</v>
          </cell>
          <cell r="Z717">
            <v>5000</v>
          </cell>
          <cell r="AA717">
            <v>1500</v>
          </cell>
          <cell r="AD717">
            <v>2300</v>
          </cell>
        </row>
        <row r="718">
          <cell r="A718">
            <v>8.0500000000000007</v>
          </cell>
          <cell r="B718">
            <v>5000</v>
          </cell>
          <cell r="C718">
            <v>6250</v>
          </cell>
          <cell r="D718">
            <v>9625</v>
          </cell>
          <cell r="H718">
            <v>3300</v>
          </cell>
          <cell r="I718">
            <v>14475</v>
          </cell>
          <cell r="J718">
            <v>2100</v>
          </cell>
          <cell r="K718">
            <v>4100</v>
          </cell>
          <cell r="N718">
            <v>6400</v>
          </cell>
          <cell r="O718">
            <v>222550</v>
          </cell>
          <cell r="V718">
            <v>20075</v>
          </cell>
          <cell r="W718">
            <v>4000</v>
          </cell>
          <cell r="X718">
            <v>1200</v>
          </cell>
          <cell r="Y718">
            <v>29625</v>
          </cell>
          <cell r="Z718">
            <v>5000</v>
          </cell>
          <cell r="AA718">
            <v>1500</v>
          </cell>
          <cell r="AD718">
            <v>2300</v>
          </cell>
        </row>
        <row r="719">
          <cell r="A719">
            <v>8.06</v>
          </cell>
          <cell r="B719">
            <v>5000</v>
          </cell>
          <cell r="C719">
            <v>6250</v>
          </cell>
          <cell r="D719">
            <v>9625</v>
          </cell>
          <cell r="H719">
            <v>3300</v>
          </cell>
          <cell r="I719">
            <v>14485</v>
          </cell>
          <cell r="J719">
            <v>2100</v>
          </cell>
          <cell r="K719">
            <v>4100</v>
          </cell>
          <cell r="N719">
            <v>6400</v>
          </cell>
          <cell r="O719">
            <v>222875</v>
          </cell>
          <cell r="V719">
            <v>20090</v>
          </cell>
          <cell r="W719">
            <v>4000</v>
          </cell>
          <cell r="X719">
            <v>1200</v>
          </cell>
          <cell r="Y719">
            <v>29645</v>
          </cell>
          <cell r="Z719">
            <v>5000</v>
          </cell>
          <cell r="AA719">
            <v>1500</v>
          </cell>
          <cell r="AD719">
            <v>2300</v>
          </cell>
        </row>
        <row r="720">
          <cell r="A720">
            <v>8.07</v>
          </cell>
          <cell r="B720">
            <v>5000</v>
          </cell>
          <cell r="C720">
            <v>6250</v>
          </cell>
          <cell r="D720">
            <v>9625</v>
          </cell>
          <cell r="H720">
            <v>3300</v>
          </cell>
          <cell r="I720">
            <v>14495</v>
          </cell>
          <cell r="J720">
            <v>2100</v>
          </cell>
          <cell r="K720">
            <v>4100</v>
          </cell>
          <cell r="N720">
            <v>6400</v>
          </cell>
          <cell r="O720">
            <v>223200</v>
          </cell>
          <cell r="V720">
            <v>20105</v>
          </cell>
          <cell r="W720">
            <v>4000</v>
          </cell>
          <cell r="X720">
            <v>1200</v>
          </cell>
          <cell r="Y720">
            <v>29665</v>
          </cell>
          <cell r="Z720">
            <v>5000</v>
          </cell>
          <cell r="AA720">
            <v>1500</v>
          </cell>
          <cell r="AD720">
            <v>2300</v>
          </cell>
        </row>
        <row r="721">
          <cell r="A721">
            <v>8.08</v>
          </cell>
          <cell r="B721">
            <v>5000</v>
          </cell>
          <cell r="C721">
            <v>6250</v>
          </cell>
          <cell r="D721">
            <v>9625</v>
          </cell>
          <cell r="H721">
            <v>3300</v>
          </cell>
          <cell r="I721">
            <v>14505</v>
          </cell>
          <cell r="J721">
            <v>2100</v>
          </cell>
          <cell r="K721">
            <v>4100</v>
          </cell>
          <cell r="N721">
            <v>6400</v>
          </cell>
          <cell r="O721">
            <v>223525</v>
          </cell>
          <cell r="V721">
            <v>20120</v>
          </cell>
          <cell r="W721">
            <v>4000</v>
          </cell>
          <cell r="X721">
            <v>1200</v>
          </cell>
          <cell r="Y721">
            <v>29685</v>
          </cell>
          <cell r="Z721">
            <v>5000</v>
          </cell>
          <cell r="AA721">
            <v>1500</v>
          </cell>
          <cell r="AD721">
            <v>2300</v>
          </cell>
        </row>
        <row r="722">
          <cell r="A722">
            <v>8.09</v>
          </cell>
          <cell r="B722">
            <v>5000</v>
          </cell>
          <cell r="C722">
            <v>6250</v>
          </cell>
          <cell r="D722">
            <v>9625</v>
          </cell>
          <cell r="H722">
            <v>3300</v>
          </cell>
          <cell r="I722">
            <v>14515</v>
          </cell>
          <cell r="J722">
            <v>2100</v>
          </cell>
          <cell r="K722">
            <v>4100</v>
          </cell>
          <cell r="N722">
            <v>6400</v>
          </cell>
          <cell r="O722">
            <v>223850</v>
          </cell>
          <cell r="V722">
            <v>20135</v>
          </cell>
          <cell r="W722">
            <v>4000</v>
          </cell>
          <cell r="X722">
            <v>1200</v>
          </cell>
          <cell r="Y722">
            <v>29705</v>
          </cell>
          <cell r="Z722">
            <v>5000</v>
          </cell>
          <cell r="AA722">
            <v>1500</v>
          </cell>
          <cell r="AD722">
            <v>2300</v>
          </cell>
        </row>
        <row r="723">
          <cell r="A723">
            <v>8.1</v>
          </cell>
          <cell r="B723">
            <v>5000</v>
          </cell>
          <cell r="C723">
            <v>6250</v>
          </cell>
          <cell r="D723">
            <v>9625</v>
          </cell>
          <cell r="H723">
            <v>3300</v>
          </cell>
          <cell r="I723">
            <v>14525</v>
          </cell>
          <cell r="J723">
            <v>2100</v>
          </cell>
          <cell r="K723">
            <v>4100</v>
          </cell>
          <cell r="N723">
            <v>6400</v>
          </cell>
          <cell r="O723">
            <v>224175</v>
          </cell>
          <cell r="V723">
            <v>20150</v>
          </cell>
          <cell r="W723">
            <v>4000</v>
          </cell>
          <cell r="X723">
            <v>1200</v>
          </cell>
          <cell r="Y723">
            <v>29725</v>
          </cell>
          <cell r="Z723">
            <v>5000</v>
          </cell>
          <cell r="AA723">
            <v>1500</v>
          </cell>
          <cell r="AD723">
            <v>2300</v>
          </cell>
        </row>
        <row r="724">
          <cell r="A724">
            <v>8.11</v>
          </cell>
          <cell r="B724">
            <v>5000</v>
          </cell>
          <cell r="C724">
            <v>6250</v>
          </cell>
          <cell r="D724">
            <v>9625</v>
          </cell>
          <cell r="H724">
            <v>3300</v>
          </cell>
          <cell r="I724">
            <v>14535</v>
          </cell>
          <cell r="J724">
            <v>2100</v>
          </cell>
          <cell r="K724">
            <v>4100</v>
          </cell>
          <cell r="N724">
            <v>6400</v>
          </cell>
          <cell r="O724">
            <v>224500</v>
          </cell>
          <cell r="V724">
            <v>20165</v>
          </cell>
          <cell r="W724">
            <v>4000</v>
          </cell>
          <cell r="X724">
            <v>1200</v>
          </cell>
          <cell r="Y724">
            <v>29745</v>
          </cell>
          <cell r="Z724">
            <v>5000</v>
          </cell>
          <cell r="AA724">
            <v>1500</v>
          </cell>
          <cell r="AD724">
            <v>2300</v>
          </cell>
        </row>
        <row r="725">
          <cell r="A725">
            <v>8.1199999999999992</v>
          </cell>
          <cell r="B725">
            <v>5000</v>
          </cell>
          <cell r="C725">
            <v>6250</v>
          </cell>
          <cell r="D725">
            <v>9625</v>
          </cell>
          <cell r="H725">
            <v>3300</v>
          </cell>
          <cell r="I725">
            <v>14545</v>
          </cell>
          <cell r="J725">
            <v>2100</v>
          </cell>
          <cell r="K725">
            <v>4100</v>
          </cell>
          <cell r="N725">
            <v>6400</v>
          </cell>
          <cell r="O725">
            <v>224825</v>
          </cell>
          <cell r="V725">
            <v>20180</v>
          </cell>
          <cell r="W725">
            <v>4000</v>
          </cell>
          <cell r="X725">
            <v>1200</v>
          </cell>
          <cell r="Y725">
            <v>29765</v>
          </cell>
          <cell r="Z725">
            <v>5000</v>
          </cell>
          <cell r="AA725">
            <v>1500</v>
          </cell>
          <cell r="AD725">
            <v>2300</v>
          </cell>
        </row>
        <row r="726">
          <cell r="A726">
            <v>8.1300000000000008</v>
          </cell>
          <cell r="B726">
            <v>5000</v>
          </cell>
          <cell r="C726">
            <v>6250</v>
          </cell>
          <cell r="D726">
            <v>9625</v>
          </cell>
          <cell r="H726">
            <v>3300</v>
          </cell>
          <cell r="I726">
            <v>14555</v>
          </cell>
          <cell r="J726">
            <v>2100</v>
          </cell>
          <cell r="K726">
            <v>4100</v>
          </cell>
          <cell r="N726">
            <v>6400</v>
          </cell>
          <cell r="O726">
            <v>225150</v>
          </cell>
          <cell r="V726">
            <v>20195</v>
          </cell>
          <cell r="W726">
            <v>4000</v>
          </cell>
          <cell r="X726">
            <v>1200</v>
          </cell>
          <cell r="Y726">
            <v>29785</v>
          </cell>
          <cell r="Z726">
            <v>5000</v>
          </cell>
          <cell r="AA726">
            <v>1500</v>
          </cell>
          <cell r="AD726">
            <v>2300</v>
          </cell>
        </row>
        <row r="727">
          <cell r="A727">
            <v>8.14</v>
          </cell>
          <cell r="B727">
            <v>5000</v>
          </cell>
          <cell r="C727">
            <v>6250</v>
          </cell>
          <cell r="D727">
            <v>9625</v>
          </cell>
          <cell r="H727">
            <v>3300</v>
          </cell>
          <cell r="I727">
            <v>14565</v>
          </cell>
          <cell r="J727">
            <v>2100</v>
          </cell>
          <cell r="K727">
            <v>4100</v>
          </cell>
          <cell r="N727">
            <v>6400</v>
          </cell>
          <cell r="O727">
            <v>225475</v>
          </cell>
          <cell r="V727">
            <v>20210</v>
          </cell>
          <cell r="W727">
            <v>4000</v>
          </cell>
          <cell r="X727">
            <v>1200</v>
          </cell>
          <cell r="Y727">
            <v>29805</v>
          </cell>
          <cell r="Z727">
            <v>5000</v>
          </cell>
          <cell r="AA727">
            <v>1500</v>
          </cell>
          <cell r="AD727">
            <v>2300</v>
          </cell>
        </row>
        <row r="728">
          <cell r="A728">
            <v>8.15</v>
          </cell>
          <cell r="B728">
            <v>5000</v>
          </cell>
          <cell r="C728">
            <v>6250</v>
          </cell>
          <cell r="D728">
            <v>9625</v>
          </cell>
          <cell r="H728">
            <v>3300</v>
          </cell>
          <cell r="I728">
            <v>14575</v>
          </cell>
          <cell r="J728">
            <v>2100</v>
          </cell>
          <cell r="K728">
            <v>4100</v>
          </cell>
          <cell r="N728">
            <v>6400</v>
          </cell>
          <cell r="O728">
            <v>225800</v>
          </cell>
          <cell r="V728">
            <v>20225</v>
          </cell>
          <cell r="W728">
            <v>4000</v>
          </cell>
          <cell r="X728">
            <v>1200</v>
          </cell>
          <cell r="Y728">
            <v>29825</v>
          </cell>
          <cell r="Z728">
            <v>5000</v>
          </cell>
          <cell r="AA728">
            <v>1500</v>
          </cell>
          <cell r="AD728">
            <v>2300</v>
          </cell>
        </row>
        <row r="729">
          <cell r="A729">
            <v>8.16</v>
          </cell>
          <cell r="B729">
            <v>5000</v>
          </cell>
          <cell r="C729">
            <v>6250</v>
          </cell>
          <cell r="D729">
            <v>9625</v>
          </cell>
          <cell r="H729">
            <v>3300</v>
          </cell>
          <cell r="I729">
            <v>14585</v>
          </cell>
          <cell r="J729">
            <v>2100</v>
          </cell>
          <cell r="K729">
            <v>4100</v>
          </cell>
          <cell r="N729">
            <v>6400</v>
          </cell>
          <cell r="O729">
            <v>226125</v>
          </cell>
          <cell r="V729">
            <v>20240</v>
          </cell>
          <cell r="W729">
            <v>4000</v>
          </cell>
          <cell r="X729">
            <v>1200</v>
          </cell>
          <cell r="Y729">
            <v>29845</v>
          </cell>
          <cell r="Z729">
            <v>5000</v>
          </cell>
          <cell r="AA729">
            <v>1500</v>
          </cell>
          <cell r="AD729">
            <v>2300</v>
          </cell>
        </row>
        <row r="730">
          <cell r="A730">
            <v>8.17</v>
          </cell>
          <cell r="B730">
            <v>5000</v>
          </cell>
          <cell r="C730">
            <v>6250</v>
          </cell>
          <cell r="D730">
            <v>9625</v>
          </cell>
          <cell r="H730">
            <v>3300</v>
          </cell>
          <cell r="I730">
            <v>14595</v>
          </cell>
          <cell r="J730">
            <v>2100</v>
          </cell>
          <cell r="K730">
            <v>4100</v>
          </cell>
          <cell r="N730">
            <v>6400</v>
          </cell>
          <cell r="O730">
            <v>226450</v>
          </cell>
          <cell r="V730">
            <v>20255</v>
          </cell>
          <cell r="W730">
            <v>4000</v>
          </cell>
          <cell r="X730">
            <v>1200</v>
          </cell>
          <cell r="Y730">
            <v>29865</v>
          </cell>
          <cell r="Z730">
            <v>5000</v>
          </cell>
          <cell r="AA730">
            <v>1500</v>
          </cell>
          <cell r="AD730">
            <v>2300</v>
          </cell>
        </row>
        <row r="731">
          <cell r="A731">
            <v>8.18</v>
          </cell>
          <cell r="B731">
            <v>5000</v>
          </cell>
          <cell r="C731">
            <v>6250</v>
          </cell>
          <cell r="D731">
            <v>9625</v>
          </cell>
          <cell r="H731">
            <v>3300</v>
          </cell>
          <cell r="I731">
            <v>14605</v>
          </cell>
          <cell r="J731">
            <v>2100</v>
          </cell>
          <cell r="K731">
            <v>4100</v>
          </cell>
          <cell r="N731">
            <v>6400</v>
          </cell>
          <cell r="O731">
            <v>226775</v>
          </cell>
          <cell r="V731">
            <v>20270</v>
          </cell>
          <cell r="W731">
            <v>4000</v>
          </cell>
          <cell r="X731">
            <v>1200</v>
          </cell>
          <cell r="Y731">
            <v>29885</v>
          </cell>
          <cell r="Z731">
            <v>5000</v>
          </cell>
          <cell r="AA731">
            <v>1500</v>
          </cell>
          <cell r="AD731">
            <v>2300</v>
          </cell>
        </row>
        <row r="732">
          <cell r="A732">
            <v>8.19</v>
          </cell>
          <cell r="B732">
            <v>5000</v>
          </cell>
          <cell r="C732">
            <v>6250</v>
          </cell>
          <cell r="D732">
            <v>9625</v>
          </cell>
          <cell r="H732">
            <v>3300</v>
          </cell>
          <cell r="I732">
            <v>14615</v>
          </cell>
          <cell r="J732">
            <v>2100</v>
          </cell>
          <cell r="K732">
            <v>4100</v>
          </cell>
          <cell r="N732">
            <v>6400</v>
          </cell>
          <cell r="O732">
            <v>227100</v>
          </cell>
          <cell r="V732">
            <v>20285</v>
          </cell>
          <cell r="W732">
            <v>4000</v>
          </cell>
          <cell r="X732">
            <v>1200</v>
          </cell>
          <cell r="Y732">
            <v>29905</v>
          </cell>
          <cell r="Z732">
            <v>5000</v>
          </cell>
          <cell r="AA732">
            <v>1500</v>
          </cell>
          <cell r="AD732">
            <v>2300</v>
          </cell>
        </row>
        <row r="733">
          <cell r="A733">
            <v>8.1999999999999993</v>
          </cell>
          <cell r="B733">
            <v>5000</v>
          </cell>
          <cell r="C733">
            <v>6250</v>
          </cell>
          <cell r="D733">
            <v>9625</v>
          </cell>
          <cell r="H733">
            <v>3300</v>
          </cell>
          <cell r="I733">
            <v>14625</v>
          </cell>
          <cell r="J733">
            <v>2100</v>
          </cell>
          <cell r="K733">
            <v>4100</v>
          </cell>
          <cell r="N733">
            <v>6400</v>
          </cell>
          <cell r="O733">
            <v>227425</v>
          </cell>
          <cell r="V733">
            <v>20300</v>
          </cell>
          <cell r="W733">
            <v>4000</v>
          </cell>
          <cell r="X733">
            <v>1200</v>
          </cell>
          <cell r="Y733">
            <v>29925</v>
          </cell>
          <cell r="Z733">
            <v>5000</v>
          </cell>
          <cell r="AA733">
            <v>1500</v>
          </cell>
          <cell r="AD733">
            <v>2300</v>
          </cell>
        </row>
        <row r="734">
          <cell r="A734">
            <v>8.2100000000000009</v>
          </cell>
          <cell r="B734">
            <v>5000</v>
          </cell>
          <cell r="C734">
            <v>6250</v>
          </cell>
          <cell r="D734">
            <v>9625</v>
          </cell>
          <cell r="H734">
            <v>3300</v>
          </cell>
          <cell r="I734">
            <v>14635</v>
          </cell>
          <cell r="J734">
            <v>2100</v>
          </cell>
          <cell r="K734">
            <v>4100</v>
          </cell>
          <cell r="N734">
            <v>6400</v>
          </cell>
          <cell r="O734">
            <v>227750</v>
          </cell>
          <cell r="V734">
            <v>20315</v>
          </cell>
          <cell r="W734">
            <v>4000</v>
          </cell>
          <cell r="X734">
            <v>1200</v>
          </cell>
          <cell r="Y734">
            <v>29945</v>
          </cell>
          <cell r="Z734">
            <v>5000</v>
          </cell>
          <cell r="AA734">
            <v>1500</v>
          </cell>
          <cell r="AD734">
            <v>2300</v>
          </cell>
        </row>
        <row r="735">
          <cell r="A735">
            <v>8.2200000000000006</v>
          </cell>
          <cell r="B735">
            <v>5000</v>
          </cell>
          <cell r="C735">
            <v>6250</v>
          </cell>
          <cell r="D735">
            <v>9625</v>
          </cell>
          <cell r="H735">
            <v>3300</v>
          </cell>
          <cell r="I735">
            <v>14645</v>
          </cell>
          <cell r="J735">
            <v>2100</v>
          </cell>
          <cell r="K735">
            <v>4100</v>
          </cell>
          <cell r="N735">
            <v>6400</v>
          </cell>
          <cell r="O735">
            <v>228075</v>
          </cell>
          <cell r="V735">
            <v>20330</v>
          </cell>
          <cell r="W735">
            <v>4000</v>
          </cell>
          <cell r="X735">
            <v>1200</v>
          </cell>
          <cell r="Y735">
            <v>29965</v>
          </cell>
          <cell r="Z735">
            <v>5000</v>
          </cell>
          <cell r="AA735">
            <v>1500</v>
          </cell>
          <cell r="AD735">
            <v>2300</v>
          </cell>
        </row>
        <row r="736">
          <cell r="A736">
            <v>8.23</v>
          </cell>
          <cell r="B736">
            <v>5000</v>
          </cell>
          <cell r="C736">
            <v>6250</v>
          </cell>
          <cell r="D736">
            <v>9625</v>
          </cell>
          <cell r="H736">
            <v>3300</v>
          </cell>
          <cell r="I736">
            <v>14655</v>
          </cell>
          <cell r="J736">
            <v>2100</v>
          </cell>
          <cell r="K736">
            <v>4100</v>
          </cell>
          <cell r="N736">
            <v>6400</v>
          </cell>
          <cell r="O736">
            <v>228400</v>
          </cell>
          <cell r="V736">
            <v>20345</v>
          </cell>
          <cell r="W736">
            <v>4000</v>
          </cell>
          <cell r="X736">
            <v>1200</v>
          </cell>
          <cell r="Y736">
            <v>29985</v>
          </cell>
          <cell r="Z736">
            <v>5000</v>
          </cell>
          <cell r="AA736">
            <v>1500</v>
          </cell>
          <cell r="AD736">
            <v>2300</v>
          </cell>
        </row>
        <row r="737">
          <cell r="A737">
            <v>8.24</v>
          </cell>
          <cell r="B737">
            <v>5000</v>
          </cell>
          <cell r="C737">
            <v>6250</v>
          </cell>
          <cell r="D737">
            <v>9625</v>
          </cell>
          <cell r="H737">
            <v>3300</v>
          </cell>
          <cell r="I737">
            <v>14665</v>
          </cell>
          <cell r="J737">
            <v>2100</v>
          </cell>
          <cell r="K737">
            <v>4100</v>
          </cell>
          <cell r="N737">
            <v>6400</v>
          </cell>
          <cell r="O737">
            <v>228725</v>
          </cell>
          <cell r="V737">
            <v>20360</v>
          </cell>
          <cell r="W737">
            <v>4000</v>
          </cell>
          <cell r="X737">
            <v>1200</v>
          </cell>
          <cell r="Y737">
            <v>30005</v>
          </cell>
          <cell r="Z737">
            <v>5000</v>
          </cell>
          <cell r="AA737">
            <v>1500</v>
          </cell>
          <cell r="AD737">
            <v>2300</v>
          </cell>
        </row>
        <row r="738">
          <cell r="A738">
            <v>8.25</v>
          </cell>
          <cell r="B738">
            <v>5000</v>
          </cell>
          <cell r="C738">
            <v>6250</v>
          </cell>
          <cell r="D738">
            <v>9625</v>
          </cell>
          <cell r="H738">
            <v>3300</v>
          </cell>
          <cell r="I738">
            <v>14675</v>
          </cell>
          <cell r="J738">
            <v>2100</v>
          </cell>
          <cell r="K738">
            <v>4100</v>
          </cell>
          <cell r="N738">
            <v>6400</v>
          </cell>
          <cell r="O738">
            <v>229050</v>
          </cell>
          <cell r="V738">
            <v>20375</v>
          </cell>
          <cell r="W738">
            <v>4000</v>
          </cell>
          <cell r="X738">
            <v>1200</v>
          </cell>
          <cell r="Y738">
            <v>30025</v>
          </cell>
          <cell r="Z738">
            <v>5000</v>
          </cell>
          <cell r="AA738">
            <v>1500</v>
          </cell>
          <cell r="AD738">
            <v>2300</v>
          </cell>
        </row>
        <row r="739">
          <cell r="A739">
            <v>8.26</v>
          </cell>
          <cell r="B739">
            <v>5000</v>
          </cell>
          <cell r="C739">
            <v>6250</v>
          </cell>
          <cell r="D739">
            <v>9625</v>
          </cell>
          <cell r="H739">
            <v>3300</v>
          </cell>
          <cell r="I739">
            <v>14685</v>
          </cell>
          <cell r="J739">
            <v>2100</v>
          </cell>
          <cell r="K739">
            <v>4100</v>
          </cell>
          <cell r="N739">
            <v>6400</v>
          </cell>
          <cell r="O739">
            <v>229375</v>
          </cell>
          <cell r="V739">
            <v>20390</v>
          </cell>
          <cell r="W739">
            <v>4000</v>
          </cell>
          <cell r="X739">
            <v>1200</v>
          </cell>
          <cell r="Y739">
            <v>30045</v>
          </cell>
          <cell r="Z739">
            <v>5000</v>
          </cell>
          <cell r="AA739">
            <v>1500</v>
          </cell>
          <cell r="AD739">
            <v>2300</v>
          </cell>
        </row>
        <row r="740">
          <cell r="A740">
            <v>8.27</v>
          </cell>
          <cell r="B740">
            <v>5000</v>
          </cell>
          <cell r="C740">
            <v>6250</v>
          </cell>
          <cell r="D740">
            <v>9625</v>
          </cell>
          <cell r="H740">
            <v>3300</v>
          </cell>
          <cell r="I740">
            <v>14695</v>
          </cell>
          <cell r="J740">
            <v>2100</v>
          </cell>
          <cell r="K740">
            <v>4100</v>
          </cell>
          <cell r="N740">
            <v>6400</v>
          </cell>
          <cell r="O740">
            <v>229700</v>
          </cell>
          <cell r="V740">
            <v>20405</v>
          </cell>
          <cell r="W740">
            <v>4000</v>
          </cell>
          <cell r="X740">
            <v>1200</v>
          </cell>
          <cell r="Y740">
            <v>30065</v>
          </cell>
          <cell r="Z740">
            <v>5000</v>
          </cell>
          <cell r="AA740">
            <v>1500</v>
          </cell>
          <cell r="AD740">
            <v>2300</v>
          </cell>
        </row>
        <row r="741">
          <cell r="A741">
            <v>8.2799999999999994</v>
          </cell>
          <cell r="B741">
            <v>5000</v>
          </cell>
          <cell r="C741">
            <v>6250</v>
          </cell>
          <cell r="D741">
            <v>9625</v>
          </cell>
          <cell r="H741">
            <v>3300</v>
          </cell>
          <cell r="I741">
            <v>14705</v>
          </cell>
          <cell r="J741">
            <v>2100</v>
          </cell>
          <cell r="K741">
            <v>4100</v>
          </cell>
          <cell r="N741">
            <v>6400</v>
          </cell>
          <cell r="O741">
            <v>230025</v>
          </cell>
          <cell r="V741">
            <v>20420</v>
          </cell>
          <cell r="W741">
            <v>4000</v>
          </cell>
          <cell r="X741">
            <v>1200</v>
          </cell>
          <cell r="Y741">
            <v>30085</v>
          </cell>
          <cell r="Z741">
            <v>5000</v>
          </cell>
          <cell r="AA741">
            <v>1500</v>
          </cell>
          <cell r="AD741">
            <v>2300</v>
          </cell>
        </row>
        <row r="742">
          <cell r="A742">
            <v>8.2899999999999991</v>
          </cell>
          <cell r="B742">
            <v>5000</v>
          </cell>
          <cell r="C742">
            <v>6250</v>
          </cell>
          <cell r="D742">
            <v>9625</v>
          </cell>
          <cell r="H742">
            <v>3300</v>
          </cell>
          <cell r="I742">
            <v>14715</v>
          </cell>
          <cell r="J742">
            <v>2100</v>
          </cell>
          <cell r="K742">
            <v>4100</v>
          </cell>
          <cell r="N742">
            <v>6400</v>
          </cell>
          <cell r="O742">
            <v>230350</v>
          </cell>
          <cell r="V742">
            <v>20435</v>
          </cell>
          <cell r="W742">
            <v>4000</v>
          </cell>
          <cell r="X742">
            <v>1200</v>
          </cell>
          <cell r="Y742">
            <v>30105</v>
          </cell>
          <cell r="Z742">
            <v>5000</v>
          </cell>
          <cell r="AA742">
            <v>1500</v>
          </cell>
          <cell r="AD742">
            <v>2300</v>
          </cell>
        </row>
        <row r="743">
          <cell r="A743">
            <v>8.3000000000000007</v>
          </cell>
          <cell r="B743">
            <v>5000</v>
          </cell>
          <cell r="C743">
            <v>6250</v>
          </cell>
          <cell r="D743">
            <v>9625</v>
          </cell>
          <cell r="H743">
            <v>3300</v>
          </cell>
          <cell r="I743">
            <v>14725</v>
          </cell>
          <cell r="J743">
            <v>2100</v>
          </cell>
          <cell r="K743">
            <v>4100</v>
          </cell>
          <cell r="N743">
            <v>6400</v>
          </cell>
          <cell r="O743">
            <v>230675</v>
          </cell>
          <cell r="V743">
            <v>20450</v>
          </cell>
          <cell r="W743">
            <v>4000</v>
          </cell>
          <cell r="X743">
            <v>1200</v>
          </cell>
          <cell r="Y743">
            <v>30125</v>
          </cell>
          <cell r="Z743">
            <v>5000</v>
          </cell>
          <cell r="AA743">
            <v>1500</v>
          </cell>
          <cell r="AD743">
            <v>2300</v>
          </cell>
        </row>
        <row r="744">
          <cell r="A744">
            <v>8.31</v>
          </cell>
          <cell r="B744">
            <v>5000</v>
          </cell>
          <cell r="C744">
            <v>6250</v>
          </cell>
          <cell r="D744">
            <v>9625</v>
          </cell>
          <cell r="H744">
            <v>3300</v>
          </cell>
          <cell r="I744">
            <v>14735</v>
          </cell>
          <cell r="J744">
            <v>2100</v>
          </cell>
          <cell r="K744">
            <v>4100</v>
          </cell>
          <cell r="N744">
            <v>6400</v>
          </cell>
          <cell r="O744">
            <v>231000</v>
          </cell>
          <cell r="V744">
            <v>20465</v>
          </cell>
          <cell r="W744">
            <v>4000</v>
          </cell>
          <cell r="X744">
            <v>1200</v>
          </cell>
          <cell r="Y744">
            <v>30145</v>
          </cell>
          <cell r="Z744">
            <v>5000</v>
          </cell>
          <cell r="AA744">
            <v>1500</v>
          </cell>
          <cell r="AD744">
            <v>2300</v>
          </cell>
        </row>
        <row r="745">
          <cell r="A745">
            <v>8.32</v>
          </cell>
          <cell r="B745">
            <v>5000</v>
          </cell>
          <cell r="C745">
            <v>6250</v>
          </cell>
          <cell r="D745">
            <v>9625</v>
          </cell>
          <cell r="H745">
            <v>3300</v>
          </cell>
          <cell r="I745">
            <v>14745</v>
          </cell>
          <cell r="J745">
            <v>2100</v>
          </cell>
          <cell r="K745">
            <v>4100</v>
          </cell>
          <cell r="N745">
            <v>6400</v>
          </cell>
          <cell r="O745">
            <v>231325</v>
          </cell>
          <cell r="V745">
            <v>20480</v>
          </cell>
          <cell r="W745">
            <v>4000</v>
          </cell>
          <cell r="X745">
            <v>1200</v>
          </cell>
          <cell r="Y745">
            <v>30165</v>
          </cell>
          <cell r="Z745">
            <v>5000</v>
          </cell>
          <cell r="AA745">
            <v>1500</v>
          </cell>
          <cell r="AD745">
            <v>2300</v>
          </cell>
        </row>
        <row r="746">
          <cell r="A746">
            <v>8.33</v>
          </cell>
          <cell r="B746">
            <v>5000</v>
          </cell>
          <cell r="C746">
            <v>6250</v>
          </cell>
          <cell r="D746">
            <v>9625</v>
          </cell>
          <cell r="H746">
            <v>3300</v>
          </cell>
          <cell r="I746">
            <v>14755</v>
          </cell>
          <cell r="J746">
            <v>2100</v>
          </cell>
          <cell r="K746">
            <v>4100</v>
          </cell>
          <cell r="N746">
            <v>6400</v>
          </cell>
          <cell r="O746">
            <v>231650</v>
          </cell>
          <cell r="V746">
            <v>20495</v>
          </cell>
          <cell r="W746">
            <v>4000</v>
          </cell>
          <cell r="X746">
            <v>1200</v>
          </cell>
          <cell r="Y746">
            <v>30185</v>
          </cell>
          <cell r="Z746">
            <v>5000</v>
          </cell>
          <cell r="AA746">
            <v>1500</v>
          </cell>
          <cell r="AD746">
            <v>2300</v>
          </cell>
        </row>
        <row r="747">
          <cell r="A747">
            <v>8.34</v>
          </cell>
          <cell r="B747">
            <v>5000</v>
          </cell>
          <cell r="C747">
            <v>6250</v>
          </cell>
          <cell r="D747">
            <v>9625</v>
          </cell>
          <cell r="H747">
            <v>3300</v>
          </cell>
          <cell r="I747">
            <v>14765</v>
          </cell>
          <cell r="J747">
            <v>2100</v>
          </cell>
          <cell r="K747">
            <v>4100</v>
          </cell>
          <cell r="N747">
            <v>6400</v>
          </cell>
          <cell r="O747">
            <v>231975</v>
          </cell>
          <cell r="V747">
            <v>20510</v>
          </cell>
          <cell r="W747">
            <v>4000</v>
          </cell>
          <cell r="X747">
            <v>1200</v>
          </cell>
          <cell r="Y747">
            <v>30205</v>
          </cell>
          <cell r="Z747">
            <v>5000</v>
          </cell>
          <cell r="AA747">
            <v>1500</v>
          </cell>
          <cell r="AD747">
            <v>2300</v>
          </cell>
        </row>
        <row r="748">
          <cell r="A748">
            <v>8.35</v>
          </cell>
          <cell r="B748">
            <v>5000</v>
          </cell>
          <cell r="C748">
            <v>6250</v>
          </cell>
          <cell r="D748">
            <v>9625</v>
          </cell>
          <cell r="H748">
            <v>3300</v>
          </cell>
          <cell r="I748">
            <v>14775</v>
          </cell>
          <cell r="J748">
            <v>2100</v>
          </cell>
          <cell r="K748">
            <v>4100</v>
          </cell>
          <cell r="N748">
            <v>6400</v>
          </cell>
          <cell r="O748">
            <v>232300</v>
          </cell>
          <cell r="V748">
            <v>20525</v>
          </cell>
          <cell r="W748">
            <v>4000</v>
          </cell>
          <cell r="X748">
            <v>1200</v>
          </cell>
          <cell r="Y748">
            <v>30225</v>
          </cell>
          <cell r="Z748">
            <v>5000</v>
          </cell>
          <cell r="AA748">
            <v>1500</v>
          </cell>
          <cell r="AD748">
            <v>2300</v>
          </cell>
        </row>
        <row r="749">
          <cell r="A749">
            <v>8.36</v>
          </cell>
          <cell r="B749">
            <v>5000</v>
          </cell>
          <cell r="C749">
            <v>6250</v>
          </cell>
          <cell r="D749">
            <v>9625</v>
          </cell>
          <cell r="H749">
            <v>3300</v>
          </cell>
          <cell r="I749">
            <v>14785</v>
          </cell>
          <cell r="J749">
            <v>2100</v>
          </cell>
          <cell r="K749">
            <v>4100</v>
          </cell>
          <cell r="N749">
            <v>6400</v>
          </cell>
          <cell r="O749">
            <v>232625</v>
          </cell>
          <cell r="V749">
            <v>20540</v>
          </cell>
          <cell r="W749">
            <v>4000</v>
          </cell>
          <cell r="X749">
            <v>1200</v>
          </cell>
          <cell r="Y749">
            <v>30245</v>
          </cell>
          <cell r="Z749">
            <v>5000</v>
          </cell>
          <cell r="AA749">
            <v>1500</v>
          </cell>
          <cell r="AD749">
            <v>2300</v>
          </cell>
        </row>
        <row r="750">
          <cell r="A750">
            <v>8.3699999999999992</v>
          </cell>
          <cell r="B750">
            <v>5000</v>
          </cell>
          <cell r="C750">
            <v>6250</v>
          </cell>
          <cell r="D750">
            <v>9625</v>
          </cell>
          <cell r="H750">
            <v>3300</v>
          </cell>
          <cell r="I750">
            <v>14795</v>
          </cell>
          <cell r="J750">
            <v>2100</v>
          </cell>
          <cell r="K750">
            <v>4100</v>
          </cell>
          <cell r="N750">
            <v>6400</v>
          </cell>
          <cell r="O750">
            <v>232950</v>
          </cell>
          <cell r="V750">
            <v>20555</v>
          </cell>
          <cell r="W750">
            <v>4000</v>
          </cell>
          <cell r="X750">
            <v>1200</v>
          </cell>
          <cell r="Y750">
            <v>30265</v>
          </cell>
          <cell r="Z750">
            <v>5000</v>
          </cell>
          <cell r="AA750">
            <v>1500</v>
          </cell>
          <cell r="AD750">
            <v>2300</v>
          </cell>
        </row>
        <row r="751">
          <cell r="A751">
            <v>8.3800000000000008</v>
          </cell>
          <cell r="B751">
            <v>5000</v>
          </cell>
          <cell r="C751">
            <v>6250</v>
          </cell>
          <cell r="D751">
            <v>9625</v>
          </cell>
          <cell r="H751">
            <v>3300</v>
          </cell>
          <cell r="I751">
            <v>14805</v>
          </cell>
          <cell r="J751">
            <v>2100</v>
          </cell>
          <cell r="K751">
            <v>4100</v>
          </cell>
          <cell r="N751">
            <v>6400</v>
          </cell>
          <cell r="O751">
            <v>233275</v>
          </cell>
          <cell r="V751">
            <v>20570</v>
          </cell>
          <cell r="W751">
            <v>4000</v>
          </cell>
          <cell r="X751">
            <v>1200</v>
          </cell>
          <cell r="Y751">
            <v>30285</v>
          </cell>
          <cell r="Z751">
            <v>5000</v>
          </cell>
          <cell r="AA751">
            <v>1500</v>
          </cell>
          <cell r="AD751">
            <v>2300</v>
          </cell>
        </row>
        <row r="752">
          <cell r="A752">
            <v>8.39</v>
          </cell>
          <cell r="B752">
            <v>5000</v>
          </cell>
          <cell r="C752">
            <v>6250</v>
          </cell>
          <cell r="D752">
            <v>9625</v>
          </cell>
          <cell r="H752">
            <v>3300</v>
          </cell>
          <cell r="I752">
            <v>14815</v>
          </cell>
          <cell r="J752">
            <v>2100</v>
          </cell>
          <cell r="K752">
            <v>4100</v>
          </cell>
          <cell r="N752">
            <v>6400</v>
          </cell>
          <cell r="O752">
            <v>233600</v>
          </cell>
          <cell r="V752">
            <v>20585</v>
          </cell>
          <cell r="W752">
            <v>4000</v>
          </cell>
          <cell r="X752">
            <v>1200</v>
          </cell>
          <cell r="Y752">
            <v>30305</v>
          </cell>
          <cell r="Z752">
            <v>5000</v>
          </cell>
          <cell r="AA752">
            <v>1500</v>
          </cell>
          <cell r="AD752">
            <v>2300</v>
          </cell>
        </row>
        <row r="753">
          <cell r="A753">
            <v>8.4</v>
          </cell>
          <cell r="B753">
            <v>5000</v>
          </cell>
          <cell r="C753">
            <v>6250</v>
          </cell>
          <cell r="D753">
            <v>9625</v>
          </cell>
          <cell r="H753">
            <v>3300</v>
          </cell>
          <cell r="I753">
            <v>14825</v>
          </cell>
          <cell r="J753">
            <v>2100</v>
          </cell>
          <cell r="K753">
            <v>4100</v>
          </cell>
          <cell r="N753">
            <v>6400</v>
          </cell>
          <cell r="O753">
            <v>233925</v>
          </cell>
          <cell r="V753">
            <v>20600</v>
          </cell>
          <cell r="W753">
            <v>4000</v>
          </cell>
          <cell r="X753">
            <v>1200</v>
          </cell>
          <cell r="Y753">
            <v>30325</v>
          </cell>
          <cell r="Z753">
            <v>5000</v>
          </cell>
          <cell r="AA753">
            <v>1500</v>
          </cell>
          <cell r="AD753">
            <v>2300</v>
          </cell>
        </row>
        <row r="754">
          <cell r="A754">
            <v>8.41</v>
          </cell>
          <cell r="B754">
            <v>5000</v>
          </cell>
          <cell r="C754">
            <v>6250</v>
          </cell>
          <cell r="D754">
            <v>9625</v>
          </cell>
          <cell r="H754">
            <v>3300</v>
          </cell>
          <cell r="I754">
            <v>14835</v>
          </cell>
          <cell r="J754">
            <v>2100</v>
          </cell>
          <cell r="K754">
            <v>4100</v>
          </cell>
          <cell r="N754">
            <v>6400</v>
          </cell>
          <cell r="O754">
            <v>234250</v>
          </cell>
          <cell r="V754">
            <v>20615</v>
          </cell>
          <cell r="W754">
            <v>4000</v>
          </cell>
          <cell r="X754">
            <v>1200</v>
          </cell>
          <cell r="Y754">
            <v>30345</v>
          </cell>
          <cell r="Z754">
            <v>5000</v>
          </cell>
          <cell r="AA754">
            <v>1500</v>
          </cell>
          <cell r="AD754">
            <v>2300</v>
          </cell>
        </row>
        <row r="755">
          <cell r="A755">
            <v>8.42</v>
          </cell>
          <cell r="B755">
            <v>5000</v>
          </cell>
          <cell r="C755">
            <v>6250</v>
          </cell>
          <cell r="D755">
            <v>9625</v>
          </cell>
          <cell r="H755">
            <v>3300</v>
          </cell>
          <cell r="I755">
            <v>14845</v>
          </cell>
          <cell r="J755">
            <v>2100</v>
          </cell>
          <cell r="K755">
            <v>4100</v>
          </cell>
          <cell r="N755">
            <v>6400</v>
          </cell>
          <cell r="O755">
            <v>234575</v>
          </cell>
          <cell r="V755">
            <v>20630</v>
          </cell>
          <cell r="W755">
            <v>4000</v>
          </cell>
          <cell r="X755">
            <v>1200</v>
          </cell>
          <cell r="Y755">
            <v>30365</v>
          </cell>
          <cell r="Z755">
            <v>5000</v>
          </cell>
          <cell r="AA755">
            <v>1500</v>
          </cell>
          <cell r="AD755">
            <v>2300</v>
          </cell>
        </row>
        <row r="756">
          <cell r="A756">
            <v>8.43</v>
          </cell>
          <cell r="B756">
            <v>5000</v>
          </cell>
          <cell r="C756">
            <v>6250</v>
          </cell>
          <cell r="D756">
            <v>9625</v>
          </cell>
          <cell r="H756">
            <v>3300</v>
          </cell>
          <cell r="I756">
            <v>14855</v>
          </cell>
          <cell r="J756">
            <v>2100</v>
          </cell>
          <cell r="K756">
            <v>4100</v>
          </cell>
          <cell r="N756">
            <v>6400</v>
          </cell>
          <cell r="O756">
            <v>234900</v>
          </cell>
          <cell r="V756">
            <v>20645</v>
          </cell>
          <cell r="W756">
            <v>4000</v>
          </cell>
          <cell r="X756">
            <v>1200</v>
          </cell>
          <cell r="Y756">
            <v>30385</v>
          </cell>
          <cell r="Z756">
            <v>5000</v>
          </cell>
          <cell r="AA756">
            <v>1500</v>
          </cell>
          <cell r="AD756">
            <v>2300</v>
          </cell>
        </row>
        <row r="757">
          <cell r="A757">
            <v>8.44</v>
          </cell>
          <cell r="B757">
            <v>5000</v>
          </cell>
          <cell r="C757">
            <v>6250</v>
          </cell>
          <cell r="D757">
            <v>9625</v>
          </cell>
          <cell r="H757">
            <v>3300</v>
          </cell>
          <cell r="I757">
            <v>14865</v>
          </cell>
          <cell r="J757">
            <v>2100</v>
          </cell>
          <cell r="K757">
            <v>4100</v>
          </cell>
          <cell r="N757">
            <v>6400</v>
          </cell>
          <cell r="O757">
            <v>235225</v>
          </cell>
          <cell r="V757">
            <v>20660</v>
          </cell>
          <cell r="W757">
            <v>4000</v>
          </cell>
          <cell r="X757">
            <v>1200</v>
          </cell>
          <cell r="Y757">
            <v>30405</v>
          </cell>
          <cell r="Z757">
            <v>5000</v>
          </cell>
          <cell r="AA757">
            <v>1500</v>
          </cell>
          <cell r="AD757">
            <v>2300</v>
          </cell>
        </row>
        <row r="758">
          <cell r="A758">
            <v>8.4499999999999993</v>
          </cell>
          <cell r="B758">
            <v>5000</v>
          </cell>
          <cell r="C758">
            <v>6250</v>
          </cell>
          <cell r="D758">
            <v>9625</v>
          </cell>
          <cell r="H758">
            <v>3300</v>
          </cell>
          <cell r="I758">
            <v>14875</v>
          </cell>
          <cell r="J758">
            <v>2100</v>
          </cell>
          <cell r="K758">
            <v>4100</v>
          </cell>
          <cell r="N758">
            <v>6400</v>
          </cell>
          <cell r="O758">
            <v>235550</v>
          </cell>
          <cell r="V758">
            <v>20675</v>
          </cell>
          <cell r="W758">
            <v>4000</v>
          </cell>
          <cell r="X758">
            <v>1200</v>
          </cell>
          <cell r="Y758">
            <v>30425</v>
          </cell>
          <cell r="Z758">
            <v>5000</v>
          </cell>
          <cell r="AA758">
            <v>1500</v>
          </cell>
          <cell r="AD758">
            <v>2300</v>
          </cell>
        </row>
        <row r="759">
          <cell r="A759">
            <v>8.4600000000000009</v>
          </cell>
          <cell r="B759">
            <v>5000</v>
          </cell>
          <cell r="C759">
            <v>6250</v>
          </cell>
          <cell r="D759">
            <v>9625</v>
          </cell>
          <cell r="H759">
            <v>3300</v>
          </cell>
          <cell r="I759">
            <v>14885</v>
          </cell>
          <cell r="J759">
            <v>2100</v>
          </cell>
          <cell r="K759">
            <v>4100</v>
          </cell>
          <cell r="N759">
            <v>6400</v>
          </cell>
          <cell r="O759">
            <v>235875</v>
          </cell>
          <cell r="V759">
            <v>20690</v>
          </cell>
          <cell r="W759">
            <v>4000</v>
          </cell>
          <cell r="X759">
            <v>1200</v>
          </cell>
          <cell r="Y759">
            <v>30445</v>
          </cell>
          <cell r="Z759">
            <v>5000</v>
          </cell>
          <cell r="AA759">
            <v>1500</v>
          </cell>
          <cell r="AD759">
            <v>2300</v>
          </cell>
        </row>
        <row r="760">
          <cell r="A760">
            <v>8.4700000000000006</v>
          </cell>
          <cell r="B760">
            <v>5000</v>
          </cell>
          <cell r="C760">
            <v>6250</v>
          </cell>
          <cell r="D760">
            <v>9625</v>
          </cell>
          <cell r="H760">
            <v>3300</v>
          </cell>
          <cell r="I760">
            <v>14895</v>
          </cell>
          <cell r="J760">
            <v>2100</v>
          </cell>
          <cell r="K760">
            <v>4100</v>
          </cell>
          <cell r="N760">
            <v>6400</v>
          </cell>
          <cell r="O760">
            <v>236200</v>
          </cell>
          <cell r="V760">
            <v>20705</v>
          </cell>
          <cell r="W760">
            <v>4000</v>
          </cell>
          <cell r="X760">
            <v>1200</v>
          </cell>
          <cell r="Y760">
            <v>30465</v>
          </cell>
          <cell r="Z760">
            <v>5000</v>
          </cell>
          <cell r="AA760">
            <v>1500</v>
          </cell>
          <cell r="AD760">
            <v>2300</v>
          </cell>
        </row>
        <row r="761">
          <cell r="A761">
            <v>8.48</v>
          </cell>
          <cell r="B761">
            <v>5000</v>
          </cell>
          <cell r="C761">
            <v>6250</v>
          </cell>
          <cell r="D761">
            <v>9625</v>
          </cell>
          <cell r="H761">
            <v>3300</v>
          </cell>
          <cell r="I761">
            <v>14905</v>
          </cell>
          <cell r="J761">
            <v>2100</v>
          </cell>
          <cell r="K761">
            <v>4100</v>
          </cell>
          <cell r="N761">
            <v>6400</v>
          </cell>
          <cell r="O761">
            <v>236525</v>
          </cell>
          <cell r="V761">
            <v>20720</v>
          </cell>
          <cell r="W761">
            <v>4000</v>
          </cell>
          <cell r="X761">
            <v>1200</v>
          </cell>
          <cell r="Y761">
            <v>30485</v>
          </cell>
          <cell r="Z761">
            <v>5000</v>
          </cell>
          <cell r="AA761">
            <v>1500</v>
          </cell>
          <cell r="AD761">
            <v>2300</v>
          </cell>
        </row>
        <row r="762">
          <cell r="A762">
            <v>8.49</v>
          </cell>
          <cell r="B762">
            <v>5000</v>
          </cell>
          <cell r="C762">
            <v>6250</v>
          </cell>
          <cell r="D762">
            <v>9625</v>
          </cell>
          <cell r="H762">
            <v>3300</v>
          </cell>
          <cell r="I762">
            <v>14915</v>
          </cell>
          <cell r="J762">
            <v>2100</v>
          </cell>
          <cell r="K762">
            <v>4100</v>
          </cell>
          <cell r="N762">
            <v>6400</v>
          </cell>
          <cell r="O762">
            <v>236850</v>
          </cell>
          <cell r="V762">
            <v>20735</v>
          </cell>
          <cell r="W762">
            <v>4000</v>
          </cell>
          <cell r="X762">
            <v>1200</v>
          </cell>
          <cell r="Y762">
            <v>30505</v>
          </cell>
          <cell r="Z762">
            <v>5000</v>
          </cell>
          <cell r="AA762">
            <v>1500</v>
          </cell>
          <cell r="AD762">
            <v>2300</v>
          </cell>
        </row>
        <row r="763">
          <cell r="A763">
            <v>8.5</v>
          </cell>
          <cell r="B763">
            <v>5000</v>
          </cell>
          <cell r="C763">
            <v>6250</v>
          </cell>
          <cell r="D763">
            <v>9625</v>
          </cell>
          <cell r="H763">
            <v>3300</v>
          </cell>
          <cell r="I763">
            <v>14925</v>
          </cell>
          <cell r="J763">
            <v>2100</v>
          </cell>
          <cell r="K763">
            <v>4100</v>
          </cell>
          <cell r="N763">
            <v>6400</v>
          </cell>
          <cell r="O763">
            <v>237175</v>
          </cell>
          <cell r="V763">
            <v>20750</v>
          </cell>
          <cell r="W763">
            <v>4000</v>
          </cell>
          <cell r="X763">
            <v>1200</v>
          </cell>
          <cell r="Y763">
            <v>30525</v>
          </cell>
          <cell r="Z763">
            <v>5000</v>
          </cell>
          <cell r="AA763">
            <v>1500</v>
          </cell>
          <cell r="AD763">
            <v>2300</v>
          </cell>
        </row>
        <row r="764">
          <cell r="A764">
            <v>8.51</v>
          </cell>
          <cell r="B764">
            <v>5000</v>
          </cell>
          <cell r="C764">
            <v>6250</v>
          </cell>
          <cell r="D764">
            <v>9625</v>
          </cell>
          <cell r="H764">
            <v>3300</v>
          </cell>
          <cell r="I764">
            <v>14935</v>
          </cell>
          <cell r="J764">
            <v>2100</v>
          </cell>
          <cell r="K764">
            <v>4100</v>
          </cell>
          <cell r="N764">
            <v>6400</v>
          </cell>
          <cell r="O764">
            <v>237500</v>
          </cell>
          <cell r="V764">
            <v>20765</v>
          </cell>
          <cell r="W764">
            <v>4000</v>
          </cell>
          <cell r="X764">
            <v>1200</v>
          </cell>
          <cell r="Y764">
            <v>30545</v>
          </cell>
          <cell r="Z764">
            <v>5000</v>
          </cell>
          <cell r="AA764">
            <v>1500</v>
          </cell>
          <cell r="AD764">
            <v>2300</v>
          </cell>
        </row>
        <row r="765">
          <cell r="A765">
            <v>8.52</v>
          </cell>
          <cell r="B765">
            <v>5000</v>
          </cell>
          <cell r="C765">
            <v>6250</v>
          </cell>
          <cell r="D765">
            <v>9625</v>
          </cell>
          <cell r="H765">
            <v>3300</v>
          </cell>
          <cell r="I765">
            <v>14945</v>
          </cell>
          <cell r="J765">
            <v>2100</v>
          </cell>
          <cell r="K765">
            <v>4100</v>
          </cell>
          <cell r="N765">
            <v>6400</v>
          </cell>
          <cell r="O765">
            <v>237825</v>
          </cell>
          <cell r="V765">
            <v>20780</v>
          </cell>
          <cell r="W765">
            <v>4000</v>
          </cell>
          <cell r="X765">
            <v>1200</v>
          </cell>
          <cell r="Y765">
            <v>30565</v>
          </cell>
          <cell r="Z765">
            <v>5000</v>
          </cell>
          <cell r="AA765">
            <v>1500</v>
          </cell>
          <cell r="AD765">
            <v>2300</v>
          </cell>
        </row>
        <row r="766">
          <cell r="A766">
            <v>8.5299999999999994</v>
          </cell>
          <cell r="B766">
            <v>5000</v>
          </cell>
          <cell r="C766">
            <v>6250</v>
          </cell>
          <cell r="D766">
            <v>9625</v>
          </cell>
          <cell r="H766">
            <v>3300</v>
          </cell>
          <cell r="I766">
            <v>14955</v>
          </cell>
          <cell r="J766">
            <v>2100</v>
          </cell>
          <cell r="K766">
            <v>4100</v>
          </cell>
          <cell r="N766">
            <v>6400</v>
          </cell>
          <cell r="O766">
            <v>238150</v>
          </cell>
          <cell r="V766">
            <v>20795</v>
          </cell>
          <cell r="W766">
            <v>4000</v>
          </cell>
          <cell r="X766">
            <v>1200</v>
          </cell>
          <cell r="Y766">
            <v>30585</v>
          </cell>
          <cell r="Z766">
            <v>5000</v>
          </cell>
          <cell r="AA766">
            <v>1500</v>
          </cell>
          <cell r="AD766">
            <v>2300</v>
          </cell>
        </row>
        <row r="767">
          <cell r="A767">
            <v>8.5399999999999991</v>
          </cell>
          <cell r="B767">
            <v>5000</v>
          </cell>
          <cell r="C767">
            <v>6250</v>
          </cell>
          <cell r="D767">
            <v>9625</v>
          </cell>
          <cell r="H767">
            <v>3300</v>
          </cell>
          <cell r="I767">
            <v>14965</v>
          </cell>
          <cell r="J767">
            <v>2100</v>
          </cell>
          <cell r="K767">
            <v>4100</v>
          </cell>
          <cell r="N767">
            <v>6400</v>
          </cell>
          <cell r="O767">
            <v>238475</v>
          </cell>
          <cell r="V767">
            <v>20810</v>
          </cell>
          <cell r="W767">
            <v>4000</v>
          </cell>
          <cell r="X767">
            <v>1200</v>
          </cell>
          <cell r="Y767">
            <v>30605</v>
          </cell>
          <cell r="Z767">
            <v>5000</v>
          </cell>
          <cell r="AA767">
            <v>1500</v>
          </cell>
          <cell r="AD767">
            <v>2300</v>
          </cell>
        </row>
        <row r="768">
          <cell r="A768">
            <v>8.5500000000000007</v>
          </cell>
          <cell r="B768">
            <v>5000</v>
          </cell>
          <cell r="C768">
            <v>6250</v>
          </cell>
          <cell r="D768">
            <v>9625</v>
          </cell>
          <cell r="H768">
            <v>3300</v>
          </cell>
          <cell r="I768">
            <v>14975</v>
          </cell>
          <cell r="J768">
            <v>2100</v>
          </cell>
          <cell r="K768">
            <v>4100</v>
          </cell>
          <cell r="N768">
            <v>6400</v>
          </cell>
          <cell r="O768">
            <v>238800</v>
          </cell>
          <cell r="V768">
            <v>20825</v>
          </cell>
          <cell r="W768">
            <v>4000</v>
          </cell>
          <cell r="X768">
            <v>1200</v>
          </cell>
          <cell r="Y768">
            <v>30625</v>
          </cell>
          <cell r="Z768">
            <v>5000</v>
          </cell>
          <cell r="AA768">
            <v>1500</v>
          </cell>
          <cell r="AD768">
            <v>2300</v>
          </cell>
        </row>
        <row r="769">
          <cell r="A769">
            <v>8.56</v>
          </cell>
          <cell r="B769">
            <v>5000</v>
          </cell>
          <cell r="C769">
            <v>6250</v>
          </cell>
          <cell r="D769">
            <v>9625</v>
          </cell>
          <cell r="H769">
            <v>3300</v>
          </cell>
          <cell r="I769">
            <v>14985</v>
          </cell>
          <cell r="J769">
            <v>2100</v>
          </cell>
          <cell r="K769">
            <v>4100</v>
          </cell>
          <cell r="N769">
            <v>6400</v>
          </cell>
          <cell r="O769">
            <v>239125</v>
          </cell>
          <cell r="V769">
            <v>20840</v>
          </cell>
          <cell r="W769">
            <v>4000</v>
          </cell>
          <cell r="X769">
            <v>1200</v>
          </cell>
          <cell r="Y769">
            <v>30645</v>
          </cell>
          <cell r="Z769">
            <v>5000</v>
          </cell>
          <cell r="AA769">
            <v>1500</v>
          </cell>
          <cell r="AD769">
            <v>2300</v>
          </cell>
        </row>
        <row r="770">
          <cell r="A770">
            <v>8.57</v>
          </cell>
          <cell r="B770">
            <v>5000</v>
          </cell>
          <cell r="C770">
            <v>6250</v>
          </cell>
          <cell r="D770">
            <v>9625</v>
          </cell>
          <cell r="H770">
            <v>3300</v>
          </cell>
          <cell r="I770">
            <v>14995</v>
          </cell>
          <cell r="J770">
            <v>2100</v>
          </cell>
          <cell r="K770">
            <v>4100</v>
          </cell>
          <cell r="N770">
            <v>6400</v>
          </cell>
          <cell r="O770">
            <v>239450</v>
          </cell>
          <cell r="V770">
            <v>20855</v>
          </cell>
          <cell r="W770">
            <v>4000</v>
          </cell>
          <cell r="X770">
            <v>1200</v>
          </cell>
          <cell r="Y770">
            <v>30665</v>
          </cell>
          <cell r="Z770">
            <v>5000</v>
          </cell>
          <cell r="AA770">
            <v>1500</v>
          </cell>
          <cell r="AD770">
            <v>2300</v>
          </cell>
        </row>
        <row r="771">
          <cell r="A771">
            <v>8.58</v>
          </cell>
          <cell r="B771">
            <v>5000</v>
          </cell>
          <cell r="C771">
            <v>6250</v>
          </cell>
          <cell r="D771">
            <v>9625</v>
          </cell>
          <cell r="H771">
            <v>3300</v>
          </cell>
          <cell r="I771">
            <v>15005</v>
          </cell>
          <cell r="J771">
            <v>2100</v>
          </cell>
          <cell r="K771">
            <v>4100</v>
          </cell>
          <cell r="N771">
            <v>6400</v>
          </cell>
          <cell r="O771">
            <v>239775</v>
          </cell>
          <cell r="V771">
            <v>20870</v>
          </cell>
          <cell r="W771">
            <v>4000</v>
          </cell>
          <cell r="X771">
            <v>1200</v>
          </cell>
          <cell r="Y771">
            <v>30685</v>
          </cell>
          <cell r="Z771">
            <v>5000</v>
          </cell>
          <cell r="AA771">
            <v>1500</v>
          </cell>
          <cell r="AD771">
            <v>2300</v>
          </cell>
        </row>
        <row r="772">
          <cell r="A772">
            <v>8.59</v>
          </cell>
          <cell r="B772">
            <v>5000</v>
          </cell>
          <cell r="C772">
            <v>6250</v>
          </cell>
          <cell r="D772">
            <v>9625</v>
          </cell>
          <cell r="H772">
            <v>3300</v>
          </cell>
          <cell r="I772">
            <v>15015</v>
          </cell>
          <cell r="J772">
            <v>2100</v>
          </cell>
          <cell r="K772">
            <v>4100</v>
          </cell>
          <cell r="N772">
            <v>6400</v>
          </cell>
          <cell r="O772">
            <v>240100</v>
          </cell>
          <cell r="V772">
            <v>20885</v>
          </cell>
          <cell r="W772">
            <v>4000</v>
          </cell>
          <cell r="X772">
            <v>1200</v>
          </cell>
          <cell r="Y772">
            <v>30705</v>
          </cell>
          <cell r="Z772">
            <v>5000</v>
          </cell>
          <cell r="AA772">
            <v>1500</v>
          </cell>
          <cell r="AD772">
            <v>2300</v>
          </cell>
        </row>
        <row r="773">
          <cell r="A773">
            <v>8.6</v>
          </cell>
          <cell r="B773">
            <v>5000</v>
          </cell>
          <cell r="C773">
            <v>6250</v>
          </cell>
          <cell r="D773">
            <v>9625</v>
          </cell>
          <cell r="H773">
            <v>3300</v>
          </cell>
          <cell r="I773">
            <v>15025</v>
          </cell>
          <cell r="J773">
            <v>2100</v>
          </cell>
          <cell r="K773">
            <v>4100</v>
          </cell>
          <cell r="N773">
            <v>6400</v>
          </cell>
          <cell r="O773">
            <v>240425</v>
          </cell>
          <cell r="V773">
            <v>20900</v>
          </cell>
          <cell r="W773">
            <v>4000</v>
          </cell>
          <cell r="X773">
            <v>1200</v>
          </cell>
          <cell r="Y773">
            <v>30725</v>
          </cell>
          <cell r="Z773">
            <v>5000</v>
          </cell>
          <cell r="AA773">
            <v>1500</v>
          </cell>
          <cell r="AD773">
            <v>2300</v>
          </cell>
        </row>
        <row r="774">
          <cell r="A774">
            <v>8.61</v>
          </cell>
          <cell r="B774">
            <v>5000</v>
          </cell>
          <cell r="H774">
            <v>3300</v>
          </cell>
          <cell r="I774">
            <v>15035</v>
          </cell>
          <cell r="J774">
            <v>2100</v>
          </cell>
          <cell r="K774">
            <v>4100</v>
          </cell>
          <cell r="N774">
            <v>6400</v>
          </cell>
          <cell r="O774">
            <v>240750</v>
          </cell>
          <cell r="V774">
            <v>20915</v>
          </cell>
          <cell r="W774">
            <v>4000</v>
          </cell>
          <cell r="X774">
            <v>1200</v>
          </cell>
          <cell r="Y774">
            <v>30745</v>
          </cell>
          <cell r="Z774">
            <v>5000</v>
          </cell>
          <cell r="AA774">
            <v>1500</v>
          </cell>
          <cell r="AD774">
            <v>2300</v>
          </cell>
        </row>
        <row r="775">
          <cell r="A775">
            <v>8.6199999999999992</v>
          </cell>
          <cell r="B775">
            <v>5000</v>
          </cell>
          <cell r="H775">
            <v>3300</v>
          </cell>
          <cell r="I775">
            <v>15045</v>
          </cell>
          <cell r="J775">
            <v>2100</v>
          </cell>
          <cell r="K775">
            <v>4100</v>
          </cell>
          <cell r="N775">
            <v>6400</v>
          </cell>
          <cell r="O775">
            <v>241075</v>
          </cell>
          <cell r="V775">
            <v>20930</v>
          </cell>
          <cell r="W775">
            <v>4000</v>
          </cell>
          <cell r="X775">
            <v>1200</v>
          </cell>
          <cell r="Y775">
            <v>30765</v>
          </cell>
          <cell r="Z775">
            <v>5000</v>
          </cell>
          <cell r="AA775">
            <v>1500</v>
          </cell>
          <cell r="AD775">
            <v>2300</v>
          </cell>
        </row>
        <row r="776">
          <cell r="A776">
            <v>8.6300000000000008</v>
          </cell>
          <cell r="B776">
            <v>5000</v>
          </cell>
          <cell r="H776">
            <v>3300</v>
          </cell>
          <cell r="I776">
            <v>15055</v>
          </cell>
          <cell r="J776">
            <v>2100</v>
          </cell>
          <cell r="K776">
            <v>4100</v>
          </cell>
          <cell r="N776">
            <v>6400</v>
          </cell>
          <cell r="O776">
            <v>241400</v>
          </cell>
          <cell r="V776">
            <v>20945</v>
          </cell>
          <cell r="W776">
            <v>4000</v>
          </cell>
          <cell r="X776">
            <v>1200</v>
          </cell>
          <cell r="Y776">
            <v>30785</v>
          </cell>
          <cell r="Z776">
            <v>5000</v>
          </cell>
          <cell r="AA776">
            <v>1500</v>
          </cell>
          <cell r="AD776">
            <v>2300</v>
          </cell>
        </row>
        <row r="777">
          <cell r="A777">
            <v>8.64</v>
          </cell>
          <cell r="B777">
            <v>5000</v>
          </cell>
          <cell r="H777">
            <v>3300</v>
          </cell>
          <cell r="I777">
            <v>15065</v>
          </cell>
          <cell r="J777">
            <v>2100</v>
          </cell>
          <cell r="K777">
            <v>4100</v>
          </cell>
          <cell r="N777">
            <v>6400</v>
          </cell>
          <cell r="O777">
            <v>241725</v>
          </cell>
          <cell r="V777">
            <v>20960</v>
          </cell>
          <cell r="W777">
            <v>4000</v>
          </cell>
          <cell r="X777">
            <v>1200</v>
          </cell>
          <cell r="Y777">
            <v>30805</v>
          </cell>
          <cell r="Z777">
            <v>5000</v>
          </cell>
          <cell r="AA777">
            <v>1500</v>
          </cell>
          <cell r="AD777">
            <v>2300</v>
          </cell>
        </row>
        <row r="778">
          <cell r="A778">
            <v>8.65</v>
          </cell>
          <cell r="B778">
            <v>5000</v>
          </cell>
          <cell r="H778">
            <v>3300</v>
          </cell>
          <cell r="I778">
            <v>15075</v>
          </cell>
          <cell r="J778">
            <v>2100</v>
          </cell>
          <cell r="K778">
            <v>4100</v>
          </cell>
          <cell r="N778">
            <v>6400</v>
          </cell>
          <cell r="O778">
            <v>242050</v>
          </cell>
          <cell r="V778">
            <v>20975</v>
          </cell>
          <cell r="W778">
            <v>4000</v>
          </cell>
          <cell r="X778">
            <v>1200</v>
          </cell>
          <cell r="Y778">
            <v>30825</v>
          </cell>
          <cell r="Z778">
            <v>5000</v>
          </cell>
          <cell r="AA778">
            <v>1500</v>
          </cell>
          <cell r="AD778">
            <v>2300</v>
          </cell>
        </row>
        <row r="779">
          <cell r="A779">
            <v>8.66</v>
          </cell>
          <cell r="B779">
            <v>5000</v>
          </cell>
          <cell r="H779">
            <v>3300</v>
          </cell>
          <cell r="I779">
            <v>15085</v>
          </cell>
          <cell r="J779">
            <v>2100</v>
          </cell>
          <cell r="K779">
            <v>4100</v>
          </cell>
          <cell r="N779">
            <v>6400</v>
          </cell>
          <cell r="O779">
            <v>242375</v>
          </cell>
          <cell r="V779">
            <v>20990</v>
          </cell>
          <cell r="W779">
            <v>4000</v>
          </cell>
          <cell r="X779">
            <v>1200</v>
          </cell>
          <cell r="Y779">
            <v>30845</v>
          </cell>
          <cell r="Z779">
            <v>5000</v>
          </cell>
          <cell r="AA779">
            <v>1500</v>
          </cell>
          <cell r="AD779">
            <v>2300</v>
          </cell>
        </row>
        <row r="780">
          <cell r="A780">
            <v>8.67</v>
          </cell>
          <cell r="B780">
            <v>5000</v>
          </cell>
          <cell r="H780">
            <v>3300</v>
          </cell>
          <cell r="I780">
            <v>15095</v>
          </cell>
          <cell r="J780">
            <v>2100</v>
          </cell>
          <cell r="K780">
            <v>4100</v>
          </cell>
          <cell r="N780">
            <v>6400</v>
          </cell>
          <cell r="O780">
            <v>242700</v>
          </cell>
          <cell r="V780">
            <v>21005</v>
          </cell>
          <cell r="W780">
            <v>4000</v>
          </cell>
          <cell r="X780">
            <v>1200</v>
          </cell>
          <cell r="Y780">
            <v>30865</v>
          </cell>
          <cell r="Z780">
            <v>5000</v>
          </cell>
          <cell r="AA780">
            <v>1500</v>
          </cell>
          <cell r="AD780">
            <v>2300</v>
          </cell>
        </row>
        <row r="781">
          <cell r="A781">
            <v>8.68</v>
          </cell>
          <cell r="B781">
            <v>5000</v>
          </cell>
          <cell r="H781">
            <v>3300</v>
          </cell>
          <cell r="I781">
            <v>15105</v>
          </cell>
          <cell r="J781">
            <v>2100</v>
          </cell>
          <cell r="K781">
            <v>4100</v>
          </cell>
          <cell r="N781">
            <v>6400</v>
          </cell>
          <cell r="O781">
            <v>243025</v>
          </cell>
          <cell r="V781">
            <v>21020</v>
          </cell>
          <cell r="W781">
            <v>4000</v>
          </cell>
          <cell r="X781">
            <v>1200</v>
          </cell>
          <cell r="Y781">
            <v>30885</v>
          </cell>
          <cell r="Z781">
            <v>5000</v>
          </cell>
          <cell r="AA781">
            <v>1500</v>
          </cell>
          <cell r="AD781">
            <v>2300</v>
          </cell>
        </row>
        <row r="782">
          <cell r="A782">
            <v>8.69</v>
          </cell>
          <cell r="B782">
            <v>5000</v>
          </cell>
          <cell r="H782">
            <v>3300</v>
          </cell>
          <cell r="I782">
            <v>15115</v>
          </cell>
          <cell r="J782">
            <v>2100</v>
          </cell>
          <cell r="K782">
            <v>4100</v>
          </cell>
          <cell r="N782">
            <v>6400</v>
          </cell>
          <cell r="O782">
            <v>243350</v>
          </cell>
          <cell r="V782">
            <v>21035</v>
          </cell>
          <cell r="W782">
            <v>4000</v>
          </cell>
          <cell r="X782">
            <v>1200</v>
          </cell>
          <cell r="Y782">
            <v>30905</v>
          </cell>
          <cell r="Z782">
            <v>5000</v>
          </cell>
          <cell r="AA782">
            <v>1500</v>
          </cell>
          <cell r="AD782">
            <v>2300</v>
          </cell>
        </row>
        <row r="783">
          <cell r="A783">
            <v>8.6999999999999993</v>
          </cell>
          <cell r="B783">
            <v>5000</v>
          </cell>
          <cell r="H783">
            <v>3300</v>
          </cell>
          <cell r="I783">
            <v>15125</v>
          </cell>
          <cell r="J783">
            <v>2100</v>
          </cell>
          <cell r="K783">
            <v>4100</v>
          </cell>
          <cell r="N783">
            <v>6400</v>
          </cell>
          <cell r="O783">
            <v>243675</v>
          </cell>
          <cell r="V783">
            <v>21050</v>
          </cell>
          <cell r="W783">
            <v>4000</v>
          </cell>
          <cell r="X783">
            <v>1200</v>
          </cell>
          <cell r="Y783">
            <v>30925</v>
          </cell>
          <cell r="Z783">
            <v>5000</v>
          </cell>
          <cell r="AA783">
            <v>1500</v>
          </cell>
          <cell r="AD783">
            <v>2300</v>
          </cell>
        </row>
        <row r="784">
          <cell r="A784">
            <v>8.7100000000000009</v>
          </cell>
          <cell r="B784">
            <v>5000</v>
          </cell>
          <cell r="H784">
            <v>3300</v>
          </cell>
          <cell r="I784">
            <v>15135</v>
          </cell>
          <cell r="J784">
            <v>2100</v>
          </cell>
          <cell r="K784">
            <v>4100</v>
          </cell>
          <cell r="N784">
            <v>6400</v>
          </cell>
          <cell r="O784">
            <v>244000</v>
          </cell>
          <cell r="V784">
            <v>21065</v>
          </cell>
          <cell r="W784">
            <v>4000</v>
          </cell>
          <cell r="X784">
            <v>1200</v>
          </cell>
          <cell r="Y784">
            <v>30945</v>
          </cell>
          <cell r="Z784">
            <v>5000</v>
          </cell>
          <cell r="AA784">
            <v>1500</v>
          </cell>
          <cell r="AD784">
            <v>2300</v>
          </cell>
        </row>
        <row r="785">
          <cell r="A785">
            <v>8.7200000000000006</v>
          </cell>
          <cell r="B785">
            <v>5000</v>
          </cell>
          <cell r="H785">
            <v>3300</v>
          </cell>
          <cell r="I785">
            <v>15145</v>
          </cell>
          <cell r="J785">
            <v>2100</v>
          </cell>
          <cell r="K785">
            <v>4100</v>
          </cell>
          <cell r="N785">
            <v>6400</v>
          </cell>
          <cell r="O785">
            <v>244325</v>
          </cell>
          <cell r="V785">
            <v>21080</v>
          </cell>
          <cell r="W785">
            <v>4000</v>
          </cell>
          <cell r="X785">
            <v>1200</v>
          </cell>
          <cell r="Y785">
            <v>30965</v>
          </cell>
          <cell r="Z785">
            <v>5000</v>
          </cell>
          <cell r="AA785">
            <v>1500</v>
          </cell>
          <cell r="AD785">
            <v>2300</v>
          </cell>
        </row>
        <row r="786">
          <cell r="A786">
            <v>8.73</v>
          </cell>
          <cell r="B786">
            <v>5000</v>
          </cell>
          <cell r="H786">
            <v>3300</v>
          </cell>
          <cell r="I786">
            <v>15155</v>
          </cell>
          <cell r="J786">
            <v>2100</v>
          </cell>
          <cell r="K786">
            <v>4100</v>
          </cell>
          <cell r="N786">
            <v>6400</v>
          </cell>
          <cell r="O786">
            <v>244650</v>
          </cell>
          <cell r="V786">
            <v>21095</v>
          </cell>
          <cell r="W786">
            <v>4000</v>
          </cell>
          <cell r="X786">
            <v>1200</v>
          </cell>
          <cell r="Y786">
            <v>30985</v>
          </cell>
          <cell r="Z786">
            <v>5000</v>
          </cell>
          <cell r="AA786">
            <v>1500</v>
          </cell>
          <cell r="AD786">
            <v>2300</v>
          </cell>
        </row>
        <row r="787">
          <cell r="A787">
            <v>8.74</v>
          </cell>
          <cell r="B787">
            <v>5000</v>
          </cell>
          <cell r="H787">
            <v>3300</v>
          </cell>
          <cell r="I787">
            <v>15165</v>
          </cell>
          <cell r="J787">
            <v>2100</v>
          </cell>
          <cell r="K787">
            <v>4100</v>
          </cell>
          <cell r="N787">
            <v>6400</v>
          </cell>
          <cell r="O787">
            <v>244975</v>
          </cell>
          <cell r="V787">
            <v>21110</v>
          </cell>
          <cell r="W787">
            <v>4000</v>
          </cell>
          <cell r="X787">
            <v>1200</v>
          </cell>
          <cell r="Y787">
            <v>31005</v>
          </cell>
          <cell r="Z787">
            <v>5000</v>
          </cell>
          <cell r="AA787">
            <v>1500</v>
          </cell>
          <cell r="AD787">
            <v>2300</v>
          </cell>
        </row>
        <row r="788">
          <cell r="A788">
            <v>8.75</v>
          </cell>
          <cell r="B788">
            <v>5000</v>
          </cell>
          <cell r="H788">
            <v>3300</v>
          </cell>
          <cell r="I788">
            <v>15175</v>
          </cell>
          <cell r="J788">
            <v>2100</v>
          </cell>
          <cell r="K788">
            <v>4100</v>
          </cell>
          <cell r="N788">
            <v>6400</v>
          </cell>
          <cell r="O788">
            <v>245300</v>
          </cell>
          <cell r="V788">
            <v>21125</v>
          </cell>
          <cell r="W788">
            <v>4000</v>
          </cell>
          <cell r="X788">
            <v>1200</v>
          </cell>
          <cell r="Y788">
            <v>31025</v>
          </cell>
          <cell r="Z788">
            <v>5000</v>
          </cell>
          <cell r="AA788">
            <v>1500</v>
          </cell>
          <cell r="AD788">
            <v>2300</v>
          </cell>
        </row>
        <row r="789">
          <cell r="A789">
            <v>8.76</v>
          </cell>
          <cell r="B789">
            <v>5000</v>
          </cell>
          <cell r="H789">
            <v>3300</v>
          </cell>
          <cell r="I789">
            <v>15185</v>
          </cell>
          <cell r="J789">
            <v>2100</v>
          </cell>
          <cell r="K789">
            <v>4100</v>
          </cell>
          <cell r="N789">
            <v>6400</v>
          </cell>
          <cell r="O789">
            <v>245625</v>
          </cell>
          <cell r="V789">
            <v>21140</v>
          </cell>
          <cell r="W789">
            <v>4000</v>
          </cell>
          <cell r="X789">
            <v>1200</v>
          </cell>
          <cell r="Y789">
            <v>31045</v>
          </cell>
          <cell r="Z789">
            <v>5000</v>
          </cell>
          <cell r="AA789">
            <v>1500</v>
          </cell>
          <cell r="AD789">
            <v>2300</v>
          </cell>
        </row>
        <row r="790">
          <cell r="A790">
            <v>8.77</v>
          </cell>
          <cell r="B790">
            <v>5000</v>
          </cell>
          <cell r="H790">
            <v>3300</v>
          </cell>
          <cell r="I790">
            <v>15195</v>
          </cell>
          <cell r="J790">
            <v>2100</v>
          </cell>
          <cell r="K790">
            <v>4100</v>
          </cell>
          <cell r="N790">
            <v>6400</v>
          </cell>
          <cell r="O790">
            <v>245950</v>
          </cell>
          <cell r="V790">
            <v>21155</v>
          </cell>
          <cell r="W790">
            <v>4000</v>
          </cell>
          <cell r="X790">
            <v>1200</v>
          </cell>
          <cell r="Y790">
            <v>31065</v>
          </cell>
          <cell r="Z790">
            <v>5000</v>
          </cell>
          <cell r="AA790">
            <v>1500</v>
          </cell>
          <cell r="AD790">
            <v>2300</v>
          </cell>
        </row>
        <row r="791">
          <cell r="A791">
            <v>8.7799999999999994</v>
          </cell>
          <cell r="B791">
            <v>5000</v>
          </cell>
          <cell r="H791">
            <v>3300</v>
          </cell>
          <cell r="I791">
            <v>15205</v>
          </cell>
          <cell r="J791">
            <v>2100</v>
          </cell>
          <cell r="K791">
            <v>4100</v>
          </cell>
          <cell r="N791">
            <v>6400</v>
          </cell>
          <cell r="O791">
            <v>246275</v>
          </cell>
          <cell r="V791">
            <v>21170</v>
          </cell>
          <cell r="W791">
            <v>4000</v>
          </cell>
          <cell r="X791">
            <v>1200</v>
          </cell>
          <cell r="Y791">
            <v>31085</v>
          </cell>
          <cell r="Z791">
            <v>5000</v>
          </cell>
          <cell r="AA791">
            <v>1500</v>
          </cell>
          <cell r="AD791">
            <v>2300</v>
          </cell>
        </row>
        <row r="792">
          <cell r="A792">
            <v>8.7899999999999991</v>
          </cell>
          <cell r="B792">
            <v>5000</v>
          </cell>
          <cell r="H792">
            <v>3300</v>
          </cell>
          <cell r="I792">
            <v>15215</v>
          </cell>
          <cell r="J792">
            <v>2100</v>
          </cell>
          <cell r="K792">
            <v>4100</v>
          </cell>
          <cell r="N792">
            <v>6400</v>
          </cell>
          <cell r="O792">
            <v>246600</v>
          </cell>
          <cell r="V792">
            <v>21185</v>
          </cell>
          <cell r="W792">
            <v>4000</v>
          </cell>
          <cell r="X792">
            <v>1200</v>
          </cell>
          <cell r="Y792">
            <v>31105</v>
          </cell>
          <cell r="Z792">
            <v>5000</v>
          </cell>
          <cell r="AA792">
            <v>1500</v>
          </cell>
          <cell r="AD792">
            <v>2300</v>
          </cell>
        </row>
        <row r="793">
          <cell r="A793">
            <v>8.8000000000000007</v>
          </cell>
          <cell r="B793">
            <v>5000</v>
          </cell>
          <cell r="H793">
            <v>3300</v>
          </cell>
          <cell r="I793">
            <v>15225</v>
          </cell>
          <cell r="J793">
            <v>2100</v>
          </cell>
          <cell r="K793">
            <v>4100</v>
          </cell>
          <cell r="N793">
            <v>6400</v>
          </cell>
          <cell r="O793">
            <v>246925</v>
          </cell>
          <cell r="V793">
            <v>21200</v>
          </cell>
          <cell r="W793">
            <v>4000</v>
          </cell>
          <cell r="X793">
            <v>1200</v>
          </cell>
          <cell r="Y793">
            <v>31125</v>
          </cell>
          <cell r="Z793">
            <v>5000</v>
          </cell>
          <cell r="AA793">
            <v>1500</v>
          </cell>
          <cell r="AD793">
            <v>2300</v>
          </cell>
        </row>
        <row r="794">
          <cell r="A794">
            <v>8.81</v>
          </cell>
          <cell r="B794">
            <v>5000</v>
          </cell>
          <cell r="H794">
            <v>3300</v>
          </cell>
          <cell r="I794">
            <v>15235</v>
          </cell>
          <cell r="J794">
            <v>2100</v>
          </cell>
          <cell r="K794">
            <v>4100</v>
          </cell>
          <cell r="N794">
            <v>6400</v>
          </cell>
          <cell r="O794">
            <v>247250</v>
          </cell>
          <cell r="V794">
            <v>21215</v>
          </cell>
          <cell r="W794">
            <v>4000</v>
          </cell>
          <cell r="X794">
            <v>1200</v>
          </cell>
          <cell r="Y794">
            <v>31145</v>
          </cell>
          <cell r="Z794">
            <v>5000</v>
          </cell>
          <cell r="AA794">
            <v>1500</v>
          </cell>
          <cell r="AD794">
            <v>2300</v>
          </cell>
        </row>
        <row r="795">
          <cell r="A795">
            <v>8.82</v>
          </cell>
          <cell r="B795">
            <v>5000</v>
          </cell>
          <cell r="H795">
            <v>3300</v>
          </cell>
          <cell r="I795">
            <v>15245</v>
          </cell>
          <cell r="J795">
            <v>2100</v>
          </cell>
          <cell r="K795">
            <v>4100</v>
          </cell>
          <cell r="N795">
            <v>6400</v>
          </cell>
          <cell r="O795">
            <v>247575</v>
          </cell>
          <cell r="V795">
            <v>21230</v>
          </cell>
          <cell r="W795">
            <v>4000</v>
          </cell>
          <cell r="X795">
            <v>1200</v>
          </cell>
          <cell r="Y795">
            <v>31165</v>
          </cell>
          <cell r="Z795">
            <v>5000</v>
          </cell>
          <cell r="AA795">
            <v>1500</v>
          </cell>
          <cell r="AD795">
            <v>2300</v>
          </cell>
        </row>
        <row r="796">
          <cell r="A796">
            <v>8.83</v>
          </cell>
          <cell r="B796">
            <v>5000</v>
          </cell>
          <cell r="H796">
            <v>3300</v>
          </cell>
          <cell r="I796">
            <v>15255</v>
          </cell>
          <cell r="J796">
            <v>2100</v>
          </cell>
          <cell r="K796">
            <v>4100</v>
          </cell>
          <cell r="N796">
            <v>6400</v>
          </cell>
          <cell r="O796">
            <v>247900</v>
          </cell>
          <cell r="V796">
            <v>21245</v>
          </cell>
          <cell r="W796">
            <v>4000</v>
          </cell>
          <cell r="X796">
            <v>1200</v>
          </cell>
          <cell r="Y796">
            <v>31185</v>
          </cell>
          <cell r="Z796">
            <v>5000</v>
          </cell>
          <cell r="AA796">
            <v>1500</v>
          </cell>
          <cell r="AD796">
            <v>2300</v>
          </cell>
        </row>
        <row r="797">
          <cell r="A797">
            <v>8.84</v>
          </cell>
          <cell r="B797">
            <v>5000</v>
          </cell>
          <cell r="H797">
            <v>3300</v>
          </cell>
          <cell r="I797">
            <v>15265</v>
          </cell>
          <cell r="J797">
            <v>2100</v>
          </cell>
          <cell r="K797">
            <v>4100</v>
          </cell>
          <cell r="N797">
            <v>6400</v>
          </cell>
          <cell r="O797">
            <v>248225</v>
          </cell>
          <cell r="V797">
            <v>21260</v>
          </cell>
          <cell r="W797">
            <v>4000</v>
          </cell>
          <cell r="X797">
            <v>1200</v>
          </cell>
          <cell r="Y797">
            <v>31205</v>
          </cell>
          <cell r="Z797">
            <v>5000</v>
          </cell>
          <cell r="AA797">
            <v>1500</v>
          </cell>
          <cell r="AD797">
            <v>2300</v>
          </cell>
        </row>
        <row r="798">
          <cell r="A798">
            <v>8.85</v>
          </cell>
          <cell r="B798">
            <v>5000</v>
          </cell>
          <cell r="H798">
            <v>3300</v>
          </cell>
          <cell r="I798">
            <v>15275</v>
          </cell>
          <cell r="J798">
            <v>2100</v>
          </cell>
          <cell r="K798">
            <v>4100</v>
          </cell>
          <cell r="N798">
            <v>6400</v>
          </cell>
          <cell r="O798">
            <v>248550</v>
          </cell>
          <cell r="V798">
            <v>21275</v>
          </cell>
          <cell r="W798">
            <v>4000</v>
          </cell>
          <cell r="X798">
            <v>1200</v>
          </cell>
          <cell r="Y798">
            <v>31225</v>
          </cell>
          <cell r="Z798">
            <v>5000</v>
          </cell>
          <cell r="AA798">
            <v>1500</v>
          </cell>
          <cell r="AD798">
            <v>2300</v>
          </cell>
        </row>
        <row r="799">
          <cell r="A799">
            <v>8.86</v>
          </cell>
          <cell r="B799">
            <v>5000</v>
          </cell>
          <cell r="H799">
            <v>3300</v>
          </cell>
          <cell r="I799">
            <v>15285</v>
          </cell>
          <cell r="J799">
            <v>2100</v>
          </cell>
          <cell r="K799">
            <v>4100</v>
          </cell>
          <cell r="N799">
            <v>6400</v>
          </cell>
          <cell r="O799">
            <v>248875</v>
          </cell>
          <cell r="V799">
            <v>21290</v>
          </cell>
          <cell r="W799">
            <v>4000</v>
          </cell>
          <cell r="X799">
            <v>1200</v>
          </cell>
          <cell r="Y799">
            <v>31245</v>
          </cell>
          <cell r="Z799">
            <v>5000</v>
          </cell>
          <cell r="AA799">
            <v>1500</v>
          </cell>
          <cell r="AD799">
            <v>2300</v>
          </cell>
        </row>
        <row r="800">
          <cell r="A800">
            <v>8.8699999999999992</v>
          </cell>
          <cell r="B800">
            <v>5000</v>
          </cell>
          <cell r="H800">
            <v>3300</v>
          </cell>
          <cell r="I800">
            <v>15295</v>
          </cell>
          <cell r="J800">
            <v>2100</v>
          </cell>
          <cell r="K800">
            <v>4100</v>
          </cell>
          <cell r="N800">
            <v>6400</v>
          </cell>
          <cell r="O800">
            <v>249200</v>
          </cell>
          <cell r="V800">
            <v>21305</v>
          </cell>
          <cell r="W800">
            <v>4000</v>
          </cell>
          <cell r="X800">
            <v>1200</v>
          </cell>
          <cell r="Y800">
            <v>31265</v>
          </cell>
          <cell r="Z800">
            <v>5000</v>
          </cell>
          <cell r="AA800">
            <v>1500</v>
          </cell>
          <cell r="AD800">
            <v>2300</v>
          </cell>
        </row>
        <row r="801">
          <cell r="A801">
            <v>8.8800000000000008</v>
          </cell>
          <cell r="B801">
            <v>5000</v>
          </cell>
          <cell r="H801">
            <v>3300</v>
          </cell>
          <cell r="I801">
            <v>15305</v>
          </cell>
          <cell r="J801">
            <v>2100</v>
          </cell>
          <cell r="K801">
            <v>4100</v>
          </cell>
          <cell r="N801">
            <v>6400</v>
          </cell>
          <cell r="O801">
            <v>249525</v>
          </cell>
          <cell r="V801">
            <v>21320</v>
          </cell>
          <cell r="W801">
            <v>4000</v>
          </cell>
          <cell r="X801">
            <v>1200</v>
          </cell>
          <cell r="Y801">
            <v>31285</v>
          </cell>
          <cell r="Z801">
            <v>5000</v>
          </cell>
          <cell r="AA801">
            <v>1500</v>
          </cell>
          <cell r="AD801">
            <v>2300</v>
          </cell>
        </row>
        <row r="802">
          <cell r="A802">
            <v>8.89</v>
          </cell>
          <cell r="B802">
            <v>5000</v>
          </cell>
          <cell r="H802">
            <v>3300</v>
          </cell>
          <cell r="I802">
            <v>15315</v>
          </cell>
          <cell r="J802">
            <v>2100</v>
          </cell>
          <cell r="K802">
            <v>4100</v>
          </cell>
          <cell r="N802">
            <v>6400</v>
          </cell>
          <cell r="O802">
            <v>249850</v>
          </cell>
          <cell r="V802">
            <v>21335</v>
          </cell>
          <cell r="W802">
            <v>4000</v>
          </cell>
          <cell r="X802">
            <v>1200</v>
          </cell>
          <cell r="Y802">
            <v>31305</v>
          </cell>
          <cell r="Z802">
            <v>5000</v>
          </cell>
          <cell r="AA802">
            <v>1500</v>
          </cell>
          <cell r="AD802">
            <v>2300</v>
          </cell>
        </row>
        <row r="803">
          <cell r="A803">
            <v>8.9</v>
          </cell>
          <cell r="B803">
            <v>5000</v>
          </cell>
          <cell r="H803">
            <v>3300</v>
          </cell>
          <cell r="I803">
            <v>15325</v>
          </cell>
          <cell r="J803">
            <v>2100</v>
          </cell>
          <cell r="K803">
            <v>4100</v>
          </cell>
          <cell r="N803">
            <v>6400</v>
          </cell>
          <cell r="O803">
            <v>250175</v>
          </cell>
          <cell r="V803">
            <v>21350</v>
          </cell>
          <cell r="W803">
            <v>4000</v>
          </cell>
          <cell r="X803">
            <v>1200</v>
          </cell>
          <cell r="Y803">
            <v>31325</v>
          </cell>
          <cell r="Z803">
            <v>5000</v>
          </cell>
          <cell r="AA803">
            <v>1500</v>
          </cell>
          <cell r="AD803">
            <v>2300</v>
          </cell>
        </row>
        <row r="804">
          <cell r="A804">
            <v>8.91</v>
          </cell>
          <cell r="B804">
            <v>5000</v>
          </cell>
          <cell r="H804">
            <v>3300</v>
          </cell>
          <cell r="I804">
            <v>15335</v>
          </cell>
          <cell r="J804">
            <v>2100</v>
          </cell>
          <cell r="K804">
            <v>4100</v>
          </cell>
          <cell r="N804">
            <v>6400</v>
          </cell>
          <cell r="O804">
            <v>250500</v>
          </cell>
          <cell r="V804">
            <v>21365</v>
          </cell>
          <cell r="W804">
            <v>4000</v>
          </cell>
          <cell r="X804">
            <v>1200</v>
          </cell>
          <cell r="Y804">
            <v>31345</v>
          </cell>
          <cell r="Z804">
            <v>5000</v>
          </cell>
          <cell r="AA804">
            <v>1500</v>
          </cell>
          <cell r="AD804">
            <v>2300</v>
          </cell>
        </row>
        <row r="805">
          <cell r="A805">
            <v>8.92</v>
          </cell>
          <cell r="B805">
            <v>5000</v>
          </cell>
          <cell r="H805">
            <v>3300</v>
          </cell>
          <cell r="I805">
            <v>15345</v>
          </cell>
          <cell r="J805">
            <v>2100</v>
          </cell>
          <cell r="K805">
            <v>4100</v>
          </cell>
          <cell r="N805">
            <v>6400</v>
          </cell>
          <cell r="O805">
            <v>250825</v>
          </cell>
          <cell r="V805">
            <v>21380</v>
          </cell>
          <cell r="W805">
            <v>4000</v>
          </cell>
          <cell r="X805">
            <v>1200</v>
          </cell>
          <cell r="Y805">
            <v>31365</v>
          </cell>
          <cell r="Z805">
            <v>5000</v>
          </cell>
          <cell r="AA805">
            <v>1500</v>
          </cell>
          <cell r="AD805">
            <v>2300</v>
          </cell>
        </row>
        <row r="806">
          <cell r="A806">
            <v>8.93</v>
          </cell>
          <cell r="B806">
            <v>5000</v>
          </cell>
          <cell r="H806">
            <v>3300</v>
          </cell>
          <cell r="I806">
            <v>15355</v>
          </cell>
          <cell r="J806">
            <v>2100</v>
          </cell>
          <cell r="K806">
            <v>4100</v>
          </cell>
          <cell r="N806">
            <v>6400</v>
          </cell>
          <cell r="O806">
            <v>251150</v>
          </cell>
          <cell r="V806">
            <v>21395</v>
          </cell>
          <cell r="W806">
            <v>4000</v>
          </cell>
          <cell r="X806">
            <v>1200</v>
          </cell>
          <cell r="Y806">
            <v>31385</v>
          </cell>
          <cell r="Z806">
            <v>5000</v>
          </cell>
          <cell r="AA806">
            <v>1500</v>
          </cell>
          <cell r="AD806">
            <v>2300</v>
          </cell>
        </row>
        <row r="807">
          <cell r="A807">
            <v>8.94</v>
          </cell>
          <cell r="B807">
            <v>5000</v>
          </cell>
          <cell r="H807">
            <v>3300</v>
          </cell>
          <cell r="I807">
            <v>15365</v>
          </cell>
          <cell r="J807">
            <v>2100</v>
          </cell>
          <cell r="K807">
            <v>4100</v>
          </cell>
          <cell r="N807">
            <v>6400</v>
          </cell>
          <cell r="O807">
            <v>251475</v>
          </cell>
          <cell r="V807">
            <v>21410</v>
          </cell>
          <cell r="W807">
            <v>4000</v>
          </cell>
          <cell r="X807">
            <v>1200</v>
          </cell>
          <cell r="Y807">
            <v>31405</v>
          </cell>
          <cell r="Z807">
            <v>5000</v>
          </cell>
          <cell r="AA807">
            <v>1500</v>
          </cell>
          <cell r="AD807">
            <v>2300</v>
          </cell>
        </row>
        <row r="808">
          <cell r="A808">
            <v>8.9499999999999993</v>
          </cell>
          <cell r="B808">
            <v>5000</v>
          </cell>
          <cell r="H808">
            <v>3300</v>
          </cell>
          <cell r="I808">
            <v>15375</v>
          </cell>
          <cell r="J808">
            <v>2100</v>
          </cell>
          <cell r="K808">
            <v>4100</v>
          </cell>
          <cell r="N808">
            <v>6400</v>
          </cell>
          <cell r="O808">
            <v>251800</v>
          </cell>
          <cell r="V808">
            <v>21425</v>
          </cell>
          <cell r="W808">
            <v>4000</v>
          </cell>
          <cell r="X808">
            <v>1200</v>
          </cell>
          <cell r="Y808">
            <v>31425</v>
          </cell>
          <cell r="Z808">
            <v>5000</v>
          </cell>
          <cell r="AA808">
            <v>1500</v>
          </cell>
          <cell r="AD808">
            <v>2300</v>
          </cell>
        </row>
        <row r="809">
          <cell r="A809">
            <v>8.9600000000000009</v>
          </cell>
          <cell r="B809">
            <v>5000</v>
          </cell>
          <cell r="H809">
            <v>3300</v>
          </cell>
          <cell r="I809">
            <v>15385</v>
          </cell>
          <cell r="J809">
            <v>2100</v>
          </cell>
          <cell r="K809">
            <v>4100</v>
          </cell>
          <cell r="N809">
            <v>6400</v>
          </cell>
          <cell r="O809">
            <v>252125</v>
          </cell>
          <cell r="V809">
            <v>21440</v>
          </cell>
          <cell r="W809">
            <v>4000</v>
          </cell>
          <cell r="X809">
            <v>1200</v>
          </cell>
          <cell r="Y809">
            <v>31445</v>
          </cell>
          <cell r="Z809">
            <v>5000</v>
          </cell>
          <cell r="AA809">
            <v>1500</v>
          </cell>
          <cell r="AD809">
            <v>2300</v>
          </cell>
        </row>
        <row r="810">
          <cell r="A810">
            <v>8.9700000000000006</v>
          </cell>
          <cell r="B810">
            <v>5000</v>
          </cell>
          <cell r="H810">
            <v>3300</v>
          </cell>
          <cell r="I810">
            <v>15395</v>
          </cell>
          <cell r="J810">
            <v>2100</v>
          </cell>
          <cell r="K810">
            <v>4100</v>
          </cell>
          <cell r="N810">
            <v>6400</v>
          </cell>
          <cell r="O810">
            <v>252450</v>
          </cell>
          <cell r="V810">
            <v>21455</v>
          </cell>
          <cell r="W810">
            <v>4000</v>
          </cell>
          <cell r="X810">
            <v>1200</v>
          </cell>
          <cell r="Y810">
            <v>31465</v>
          </cell>
          <cell r="Z810">
            <v>5000</v>
          </cell>
          <cell r="AA810">
            <v>1500</v>
          </cell>
          <cell r="AD810">
            <v>2300</v>
          </cell>
        </row>
        <row r="811">
          <cell r="A811">
            <v>8.98</v>
          </cell>
          <cell r="B811">
            <v>5000</v>
          </cell>
          <cell r="H811">
            <v>3300</v>
          </cell>
          <cell r="I811">
            <v>15405</v>
          </cell>
          <cell r="J811">
            <v>2100</v>
          </cell>
          <cell r="K811">
            <v>4100</v>
          </cell>
          <cell r="N811">
            <v>6400</v>
          </cell>
          <cell r="O811">
            <v>252775</v>
          </cell>
          <cell r="V811">
            <v>21470</v>
          </cell>
          <cell r="W811">
            <v>4000</v>
          </cell>
          <cell r="X811">
            <v>1200</v>
          </cell>
          <cell r="Y811">
            <v>31485</v>
          </cell>
          <cell r="Z811">
            <v>5000</v>
          </cell>
          <cell r="AA811">
            <v>1500</v>
          </cell>
          <cell r="AD811">
            <v>2300</v>
          </cell>
        </row>
        <row r="812">
          <cell r="A812">
            <v>8.99</v>
          </cell>
          <cell r="B812">
            <v>5000</v>
          </cell>
          <cell r="H812">
            <v>3300</v>
          </cell>
          <cell r="I812">
            <v>15415</v>
          </cell>
          <cell r="J812">
            <v>2100</v>
          </cell>
          <cell r="K812">
            <v>4100</v>
          </cell>
          <cell r="N812">
            <v>6400</v>
          </cell>
          <cell r="O812">
            <v>253100</v>
          </cell>
          <cell r="V812">
            <v>21485</v>
          </cell>
          <cell r="W812">
            <v>4000</v>
          </cell>
          <cell r="X812">
            <v>1200</v>
          </cell>
          <cell r="Y812">
            <v>31505</v>
          </cell>
          <cell r="Z812">
            <v>5000</v>
          </cell>
          <cell r="AA812">
            <v>1500</v>
          </cell>
          <cell r="AD812">
            <v>2300</v>
          </cell>
        </row>
        <row r="813">
          <cell r="A813">
            <v>9</v>
          </cell>
          <cell r="B813">
            <v>5000</v>
          </cell>
          <cell r="H813">
            <v>3300</v>
          </cell>
          <cell r="I813">
            <v>15425</v>
          </cell>
          <cell r="J813">
            <v>2100</v>
          </cell>
          <cell r="K813">
            <v>4100</v>
          </cell>
          <cell r="N813">
            <v>6400</v>
          </cell>
          <cell r="O813">
            <v>253425</v>
          </cell>
          <cell r="V813">
            <v>21500</v>
          </cell>
          <cell r="W813">
            <v>4000</v>
          </cell>
          <cell r="X813">
            <v>1200</v>
          </cell>
          <cell r="Y813">
            <v>31525</v>
          </cell>
          <cell r="Z813">
            <v>5000</v>
          </cell>
          <cell r="AA813">
            <v>1500</v>
          </cell>
          <cell r="AD813">
            <v>2300</v>
          </cell>
        </row>
        <row r="814">
          <cell r="A814">
            <v>9.01</v>
          </cell>
          <cell r="B814">
            <v>5000</v>
          </cell>
          <cell r="H814">
            <v>3300</v>
          </cell>
          <cell r="I814">
            <v>15435</v>
          </cell>
          <cell r="J814">
            <v>2100</v>
          </cell>
          <cell r="K814">
            <v>4100</v>
          </cell>
          <cell r="N814">
            <v>6400</v>
          </cell>
          <cell r="O814">
            <v>253750</v>
          </cell>
          <cell r="V814">
            <v>21515</v>
          </cell>
          <cell r="W814">
            <v>4000</v>
          </cell>
          <cell r="X814">
            <v>1200</v>
          </cell>
          <cell r="Y814">
            <v>31545</v>
          </cell>
          <cell r="Z814">
            <v>5000</v>
          </cell>
          <cell r="AA814">
            <v>1500</v>
          </cell>
          <cell r="AD814">
            <v>2300</v>
          </cell>
        </row>
        <row r="815">
          <cell r="A815">
            <v>9.02</v>
          </cell>
          <cell r="B815">
            <v>5000</v>
          </cell>
          <cell r="H815">
            <v>3300</v>
          </cell>
          <cell r="I815">
            <v>15445</v>
          </cell>
          <cell r="J815">
            <v>2100</v>
          </cell>
          <cell r="K815">
            <v>4100</v>
          </cell>
          <cell r="N815">
            <v>6400</v>
          </cell>
          <cell r="O815">
            <v>254075</v>
          </cell>
          <cell r="V815">
            <v>21530</v>
          </cell>
          <cell r="W815">
            <v>4000</v>
          </cell>
          <cell r="X815">
            <v>1200</v>
          </cell>
          <cell r="Y815">
            <v>31565</v>
          </cell>
          <cell r="Z815">
            <v>5000</v>
          </cell>
          <cell r="AA815">
            <v>1500</v>
          </cell>
          <cell r="AD815">
            <v>2300</v>
          </cell>
        </row>
        <row r="816">
          <cell r="A816">
            <v>9.0299999999999994</v>
          </cell>
          <cell r="B816">
            <v>5000</v>
          </cell>
          <cell r="H816">
            <v>3300</v>
          </cell>
          <cell r="I816">
            <v>15455</v>
          </cell>
          <cell r="J816">
            <v>2100</v>
          </cell>
          <cell r="K816">
            <v>4100</v>
          </cell>
          <cell r="N816">
            <v>6400</v>
          </cell>
          <cell r="O816">
            <v>254400</v>
          </cell>
          <cell r="V816">
            <v>21545</v>
          </cell>
          <cell r="W816">
            <v>4000</v>
          </cell>
          <cell r="X816">
            <v>1200</v>
          </cell>
          <cell r="Y816">
            <v>31585</v>
          </cell>
          <cell r="Z816">
            <v>5000</v>
          </cell>
          <cell r="AA816">
            <v>1500</v>
          </cell>
          <cell r="AD816">
            <v>2300</v>
          </cell>
        </row>
        <row r="817">
          <cell r="A817">
            <v>9.0399999999999991</v>
          </cell>
          <cell r="B817">
            <v>5000</v>
          </cell>
          <cell r="H817">
            <v>3300</v>
          </cell>
          <cell r="I817">
            <v>15465</v>
          </cell>
          <cell r="J817">
            <v>2100</v>
          </cell>
          <cell r="K817">
            <v>4100</v>
          </cell>
          <cell r="N817">
            <v>6400</v>
          </cell>
          <cell r="O817">
            <v>254725</v>
          </cell>
          <cell r="V817">
            <v>21560</v>
          </cell>
          <cell r="W817">
            <v>4000</v>
          </cell>
          <cell r="X817">
            <v>1200</v>
          </cell>
          <cell r="Y817">
            <v>31605</v>
          </cell>
          <cell r="Z817">
            <v>5000</v>
          </cell>
          <cell r="AA817">
            <v>1500</v>
          </cell>
          <cell r="AD817">
            <v>2300</v>
          </cell>
        </row>
        <row r="818">
          <cell r="A818">
            <v>9.0500000000000007</v>
          </cell>
          <cell r="B818">
            <v>5000</v>
          </cell>
          <cell r="H818">
            <v>3300</v>
          </cell>
          <cell r="I818">
            <v>15475</v>
          </cell>
          <cell r="J818">
            <v>2100</v>
          </cell>
          <cell r="K818">
            <v>4100</v>
          </cell>
          <cell r="N818">
            <v>6400</v>
          </cell>
          <cell r="O818">
            <v>255050</v>
          </cell>
          <cell r="V818">
            <v>21575</v>
          </cell>
          <cell r="W818">
            <v>4000</v>
          </cell>
          <cell r="X818">
            <v>1200</v>
          </cell>
          <cell r="Y818">
            <v>31625</v>
          </cell>
          <cell r="Z818">
            <v>5000</v>
          </cell>
          <cell r="AA818">
            <v>1500</v>
          </cell>
          <cell r="AD818">
            <v>2300</v>
          </cell>
        </row>
        <row r="819">
          <cell r="A819">
            <v>9.06</v>
          </cell>
          <cell r="B819">
            <v>5000</v>
          </cell>
          <cell r="H819">
            <v>3300</v>
          </cell>
          <cell r="I819">
            <v>15485</v>
          </cell>
          <cell r="J819">
            <v>2100</v>
          </cell>
          <cell r="K819">
            <v>4100</v>
          </cell>
          <cell r="N819">
            <v>6400</v>
          </cell>
          <cell r="O819">
            <v>255375</v>
          </cell>
          <cell r="V819">
            <v>21590</v>
          </cell>
          <cell r="W819">
            <v>4000</v>
          </cell>
          <cell r="X819">
            <v>1200</v>
          </cell>
          <cell r="Y819">
            <v>31645</v>
          </cell>
          <cell r="Z819">
            <v>5000</v>
          </cell>
          <cell r="AA819">
            <v>1500</v>
          </cell>
          <cell r="AD819">
            <v>2300</v>
          </cell>
        </row>
        <row r="820">
          <cell r="A820">
            <v>9.07</v>
          </cell>
          <cell r="B820">
            <v>5000</v>
          </cell>
          <cell r="H820">
            <v>3300</v>
          </cell>
          <cell r="I820">
            <v>15495</v>
          </cell>
          <cell r="J820">
            <v>2100</v>
          </cell>
          <cell r="K820">
            <v>4100</v>
          </cell>
          <cell r="N820">
            <v>6400</v>
          </cell>
          <cell r="O820">
            <v>255700</v>
          </cell>
          <cell r="V820">
            <v>21605</v>
          </cell>
          <cell r="W820">
            <v>4000</v>
          </cell>
          <cell r="X820">
            <v>1200</v>
          </cell>
          <cell r="Y820">
            <v>31665</v>
          </cell>
          <cell r="Z820">
            <v>5000</v>
          </cell>
          <cell r="AA820">
            <v>1500</v>
          </cell>
          <cell r="AD820">
            <v>2300</v>
          </cell>
        </row>
        <row r="821">
          <cell r="A821">
            <v>9.08</v>
          </cell>
          <cell r="B821">
            <v>5000</v>
          </cell>
          <cell r="H821">
            <v>3300</v>
          </cell>
          <cell r="I821">
            <v>15505</v>
          </cell>
          <cell r="J821">
            <v>2100</v>
          </cell>
          <cell r="K821">
            <v>4100</v>
          </cell>
          <cell r="N821">
            <v>6400</v>
          </cell>
          <cell r="O821">
            <v>256025</v>
          </cell>
          <cell r="V821">
            <v>21620</v>
          </cell>
          <cell r="W821">
            <v>4000</v>
          </cell>
          <cell r="X821">
            <v>1200</v>
          </cell>
          <cell r="Y821">
            <v>31685</v>
          </cell>
          <cell r="Z821">
            <v>5000</v>
          </cell>
          <cell r="AA821">
            <v>1500</v>
          </cell>
          <cell r="AD821">
            <v>2300</v>
          </cell>
        </row>
        <row r="822">
          <cell r="A822">
            <v>9.09</v>
          </cell>
          <cell r="B822">
            <v>5000</v>
          </cell>
          <cell r="H822">
            <v>3300</v>
          </cell>
          <cell r="I822">
            <v>15515</v>
          </cell>
          <cell r="J822">
            <v>2100</v>
          </cell>
          <cell r="K822">
            <v>4100</v>
          </cell>
          <cell r="N822">
            <v>6400</v>
          </cell>
          <cell r="O822">
            <v>256350</v>
          </cell>
          <cell r="V822">
            <v>21635</v>
          </cell>
          <cell r="W822">
            <v>4000</v>
          </cell>
          <cell r="X822">
            <v>1200</v>
          </cell>
          <cell r="Y822">
            <v>31705</v>
          </cell>
          <cell r="Z822">
            <v>5000</v>
          </cell>
          <cell r="AA822">
            <v>1500</v>
          </cell>
          <cell r="AD822">
            <v>2300</v>
          </cell>
        </row>
        <row r="823">
          <cell r="A823">
            <v>9.1</v>
          </cell>
          <cell r="B823">
            <v>5000</v>
          </cell>
          <cell r="H823">
            <v>3300</v>
          </cell>
          <cell r="I823">
            <v>15525</v>
          </cell>
          <cell r="J823">
            <v>2100</v>
          </cell>
          <cell r="K823">
            <v>4100</v>
          </cell>
          <cell r="N823">
            <v>6400</v>
          </cell>
          <cell r="O823">
            <v>256675</v>
          </cell>
          <cell r="V823">
            <v>21650</v>
          </cell>
          <cell r="W823">
            <v>4000</v>
          </cell>
          <cell r="X823">
            <v>1200</v>
          </cell>
          <cell r="Y823">
            <v>31725</v>
          </cell>
          <cell r="Z823">
            <v>5000</v>
          </cell>
          <cell r="AA823">
            <v>1500</v>
          </cell>
          <cell r="AD823">
            <v>2300</v>
          </cell>
        </row>
        <row r="824">
          <cell r="A824">
            <v>9.11</v>
          </cell>
          <cell r="B824">
            <v>5000</v>
          </cell>
          <cell r="H824">
            <v>3300</v>
          </cell>
          <cell r="I824">
            <v>15535</v>
          </cell>
          <cell r="J824">
            <v>2100</v>
          </cell>
          <cell r="K824">
            <v>4100</v>
          </cell>
          <cell r="N824">
            <v>6400</v>
          </cell>
          <cell r="O824">
            <v>257000</v>
          </cell>
          <cell r="V824">
            <v>21665</v>
          </cell>
          <cell r="W824">
            <v>4000</v>
          </cell>
          <cell r="X824">
            <v>1200</v>
          </cell>
          <cell r="Y824">
            <v>31745</v>
          </cell>
          <cell r="Z824">
            <v>5000</v>
          </cell>
          <cell r="AA824">
            <v>1500</v>
          </cell>
          <cell r="AD824">
            <v>2300</v>
          </cell>
        </row>
        <row r="825">
          <cell r="A825">
            <v>9.1199999999999992</v>
          </cell>
          <cell r="B825">
            <v>5000</v>
          </cell>
          <cell r="H825">
            <v>3300</v>
          </cell>
          <cell r="I825">
            <v>15545</v>
          </cell>
          <cell r="J825">
            <v>2100</v>
          </cell>
          <cell r="K825">
            <v>4100</v>
          </cell>
          <cell r="N825">
            <v>6400</v>
          </cell>
          <cell r="O825">
            <v>257325</v>
          </cell>
          <cell r="V825">
            <v>21680</v>
          </cell>
          <cell r="W825">
            <v>4000</v>
          </cell>
          <cell r="X825">
            <v>1200</v>
          </cell>
          <cell r="Y825">
            <v>31765</v>
          </cell>
          <cell r="Z825">
            <v>5000</v>
          </cell>
          <cell r="AA825">
            <v>1500</v>
          </cell>
          <cell r="AD825">
            <v>2300</v>
          </cell>
        </row>
        <row r="826">
          <cell r="A826">
            <v>9.1300000000000008</v>
          </cell>
          <cell r="B826">
            <v>5000</v>
          </cell>
          <cell r="H826">
            <v>3300</v>
          </cell>
          <cell r="I826">
            <v>15555</v>
          </cell>
          <cell r="J826">
            <v>2100</v>
          </cell>
          <cell r="K826">
            <v>4100</v>
          </cell>
          <cell r="N826">
            <v>6400</v>
          </cell>
          <cell r="O826">
            <v>257650</v>
          </cell>
          <cell r="V826">
            <v>21695</v>
          </cell>
          <cell r="W826">
            <v>4000</v>
          </cell>
          <cell r="X826">
            <v>1200</v>
          </cell>
          <cell r="Y826">
            <v>31785</v>
          </cell>
          <cell r="Z826">
            <v>5000</v>
          </cell>
          <cell r="AA826">
            <v>1500</v>
          </cell>
          <cell r="AD826">
            <v>2300</v>
          </cell>
        </row>
        <row r="827">
          <cell r="A827">
            <v>9.14</v>
          </cell>
          <cell r="B827">
            <v>5000</v>
          </cell>
          <cell r="H827">
            <v>3300</v>
          </cell>
          <cell r="I827">
            <v>15565</v>
          </cell>
          <cell r="J827">
            <v>2100</v>
          </cell>
          <cell r="K827">
            <v>4100</v>
          </cell>
          <cell r="N827">
            <v>6400</v>
          </cell>
          <cell r="O827">
            <v>257975</v>
          </cell>
          <cell r="V827">
            <v>21710</v>
          </cell>
          <cell r="W827">
            <v>4000</v>
          </cell>
          <cell r="X827">
            <v>1200</v>
          </cell>
          <cell r="Y827">
            <v>31805</v>
          </cell>
          <cell r="Z827">
            <v>5000</v>
          </cell>
          <cell r="AA827">
            <v>1500</v>
          </cell>
          <cell r="AD827">
            <v>2300</v>
          </cell>
        </row>
        <row r="828">
          <cell r="A828">
            <v>9.15</v>
          </cell>
          <cell r="B828">
            <v>5000</v>
          </cell>
          <cell r="H828">
            <v>3300</v>
          </cell>
          <cell r="I828">
            <v>15575</v>
          </cell>
          <cell r="J828">
            <v>2100</v>
          </cell>
          <cell r="K828">
            <v>4100</v>
          </cell>
          <cell r="N828">
            <v>6400</v>
          </cell>
          <cell r="O828">
            <v>258300</v>
          </cell>
          <cell r="V828">
            <v>21725</v>
          </cell>
          <cell r="W828">
            <v>4000</v>
          </cell>
          <cell r="X828">
            <v>1200</v>
          </cell>
          <cell r="Y828">
            <v>31825</v>
          </cell>
          <cell r="Z828">
            <v>5000</v>
          </cell>
          <cell r="AA828">
            <v>1500</v>
          </cell>
          <cell r="AD828">
            <v>2300</v>
          </cell>
        </row>
        <row r="829">
          <cell r="A829">
            <v>9.16</v>
          </cell>
          <cell r="B829">
            <v>5000</v>
          </cell>
          <cell r="H829">
            <v>3300</v>
          </cell>
          <cell r="I829">
            <v>15585</v>
          </cell>
          <cell r="J829">
            <v>2100</v>
          </cell>
          <cell r="K829">
            <v>4100</v>
          </cell>
          <cell r="N829">
            <v>6400</v>
          </cell>
          <cell r="O829">
            <v>258625</v>
          </cell>
          <cell r="V829">
            <v>21740</v>
          </cell>
          <cell r="W829">
            <v>4000</v>
          </cell>
          <cell r="X829">
            <v>1200</v>
          </cell>
          <cell r="Y829">
            <v>31845</v>
          </cell>
          <cell r="Z829">
            <v>5000</v>
          </cell>
          <cell r="AA829">
            <v>1500</v>
          </cell>
          <cell r="AD829">
            <v>2300</v>
          </cell>
        </row>
        <row r="830">
          <cell r="A830">
            <v>9.17</v>
          </cell>
          <cell r="B830">
            <v>5000</v>
          </cell>
          <cell r="H830">
            <v>3300</v>
          </cell>
          <cell r="I830">
            <v>15595</v>
          </cell>
          <cell r="J830">
            <v>2100</v>
          </cell>
          <cell r="K830">
            <v>4100</v>
          </cell>
          <cell r="N830">
            <v>6400</v>
          </cell>
          <cell r="O830">
            <v>258950</v>
          </cell>
          <cell r="V830">
            <v>21755</v>
          </cell>
          <cell r="W830">
            <v>4000</v>
          </cell>
          <cell r="X830">
            <v>1200</v>
          </cell>
          <cell r="Y830">
            <v>31865</v>
          </cell>
          <cell r="Z830">
            <v>5000</v>
          </cell>
          <cell r="AA830">
            <v>1500</v>
          </cell>
          <cell r="AD830">
            <v>2300</v>
          </cell>
        </row>
        <row r="831">
          <cell r="A831">
            <v>9.18</v>
          </cell>
          <cell r="B831">
            <v>5000</v>
          </cell>
          <cell r="H831">
            <v>3300</v>
          </cell>
          <cell r="I831">
            <v>15605</v>
          </cell>
          <cell r="J831">
            <v>2100</v>
          </cell>
          <cell r="K831">
            <v>4100</v>
          </cell>
          <cell r="N831">
            <v>6400</v>
          </cell>
          <cell r="O831">
            <v>259275</v>
          </cell>
          <cell r="V831">
            <v>21770</v>
          </cell>
          <cell r="W831">
            <v>4000</v>
          </cell>
          <cell r="X831">
            <v>1200</v>
          </cell>
          <cell r="Y831">
            <v>31885</v>
          </cell>
          <cell r="Z831">
            <v>5000</v>
          </cell>
          <cell r="AA831">
            <v>1500</v>
          </cell>
          <cell r="AD831">
            <v>2300</v>
          </cell>
        </row>
        <row r="832">
          <cell r="A832">
            <v>9.19</v>
          </cell>
          <cell r="B832">
            <v>5000</v>
          </cell>
          <cell r="H832">
            <v>3300</v>
          </cell>
          <cell r="I832">
            <v>15615</v>
          </cell>
          <cell r="J832">
            <v>2100</v>
          </cell>
          <cell r="K832">
            <v>4100</v>
          </cell>
          <cell r="N832">
            <v>6400</v>
          </cell>
          <cell r="O832">
            <v>259600</v>
          </cell>
          <cell r="V832">
            <v>21785</v>
          </cell>
          <cell r="W832">
            <v>4000</v>
          </cell>
          <cell r="X832">
            <v>1200</v>
          </cell>
          <cell r="Y832">
            <v>31905</v>
          </cell>
          <cell r="Z832">
            <v>5000</v>
          </cell>
          <cell r="AA832">
            <v>1500</v>
          </cell>
          <cell r="AD832">
            <v>2300</v>
          </cell>
        </row>
        <row r="833">
          <cell r="A833">
            <v>9.1999999999999993</v>
          </cell>
          <cell r="B833">
            <v>5000</v>
          </cell>
          <cell r="H833">
            <v>3300</v>
          </cell>
          <cell r="I833">
            <v>15625</v>
          </cell>
          <cell r="J833">
            <v>2100</v>
          </cell>
          <cell r="K833">
            <v>4100</v>
          </cell>
          <cell r="N833">
            <v>6400</v>
          </cell>
          <cell r="O833">
            <v>259925</v>
          </cell>
          <cell r="V833">
            <v>21800</v>
          </cell>
          <cell r="W833">
            <v>4000</v>
          </cell>
          <cell r="X833">
            <v>1200</v>
          </cell>
          <cell r="Y833">
            <v>31925</v>
          </cell>
          <cell r="Z833">
            <v>5000</v>
          </cell>
          <cell r="AA833">
            <v>1500</v>
          </cell>
          <cell r="AD833">
            <v>2300</v>
          </cell>
        </row>
        <row r="834">
          <cell r="A834">
            <v>9.2100000000000009</v>
          </cell>
          <cell r="B834">
            <v>5000</v>
          </cell>
          <cell r="H834">
            <v>3300</v>
          </cell>
          <cell r="I834">
            <v>15635</v>
          </cell>
          <cell r="J834">
            <v>2100</v>
          </cell>
          <cell r="K834">
            <v>4100</v>
          </cell>
          <cell r="N834">
            <v>6400</v>
          </cell>
          <cell r="O834">
            <v>260250</v>
          </cell>
          <cell r="V834">
            <v>21815</v>
          </cell>
          <cell r="W834">
            <v>4000</v>
          </cell>
          <cell r="X834">
            <v>1200</v>
          </cell>
          <cell r="Y834">
            <v>31945</v>
          </cell>
          <cell r="Z834">
            <v>5000</v>
          </cell>
          <cell r="AA834">
            <v>1500</v>
          </cell>
          <cell r="AD834">
            <v>2300</v>
          </cell>
        </row>
        <row r="835">
          <cell r="A835">
            <v>9.2200000000000006</v>
          </cell>
          <cell r="B835">
            <v>5000</v>
          </cell>
          <cell r="H835">
            <v>3300</v>
          </cell>
          <cell r="I835">
            <v>15645</v>
          </cell>
          <cell r="J835">
            <v>2100</v>
          </cell>
          <cell r="K835">
            <v>4100</v>
          </cell>
          <cell r="N835">
            <v>6400</v>
          </cell>
          <cell r="O835">
            <v>260575</v>
          </cell>
          <cell r="V835">
            <v>21830</v>
          </cell>
          <cell r="W835">
            <v>4000</v>
          </cell>
          <cell r="X835">
            <v>1200</v>
          </cell>
          <cell r="Y835">
            <v>31965</v>
          </cell>
          <cell r="Z835">
            <v>5000</v>
          </cell>
          <cell r="AA835">
            <v>1500</v>
          </cell>
          <cell r="AD835">
            <v>2300</v>
          </cell>
        </row>
        <row r="836">
          <cell r="A836">
            <v>9.23</v>
          </cell>
          <cell r="B836">
            <v>5000</v>
          </cell>
          <cell r="H836">
            <v>3300</v>
          </cell>
          <cell r="I836">
            <v>15655</v>
          </cell>
          <cell r="J836">
            <v>2100</v>
          </cell>
          <cell r="K836">
            <v>4100</v>
          </cell>
          <cell r="N836">
            <v>6400</v>
          </cell>
          <cell r="O836">
            <v>260900</v>
          </cell>
          <cell r="V836">
            <v>21845</v>
          </cell>
          <cell r="W836">
            <v>4000</v>
          </cell>
          <cell r="X836">
            <v>1200</v>
          </cell>
          <cell r="Y836">
            <v>31985</v>
          </cell>
          <cell r="Z836">
            <v>5000</v>
          </cell>
          <cell r="AA836">
            <v>1500</v>
          </cell>
          <cell r="AD836">
            <v>2300</v>
          </cell>
        </row>
        <row r="837">
          <cell r="A837">
            <v>9.24</v>
          </cell>
          <cell r="B837">
            <v>5000</v>
          </cell>
          <cell r="H837">
            <v>3300</v>
          </cell>
          <cell r="I837">
            <v>15665</v>
          </cell>
          <cell r="J837">
            <v>2100</v>
          </cell>
          <cell r="K837">
            <v>4100</v>
          </cell>
          <cell r="N837">
            <v>6400</v>
          </cell>
          <cell r="O837">
            <v>261225</v>
          </cell>
          <cell r="V837">
            <v>21860</v>
          </cell>
          <cell r="W837">
            <v>4000</v>
          </cell>
          <cell r="X837">
            <v>1200</v>
          </cell>
          <cell r="Y837">
            <v>32005</v>
          </cell>
          <cell r="Z837">
            <v>5000</v>
          </cell>
          <cell r="AA837">
            <v>1500</v>
          </cell>
          <cell r="AD837">
            <v>2300</v>
          </cell>
        </row>
        <row r="838">
          <cell r="A838">
            <v>9.25</v>
          </cell>
          <cell r="B838">
            <v>5000</v>
          </cell>
          <cell r="H838">
            <v>3300</v>
          </cell>
          <cell r="I838">
            <v>15675</v>
          </cell>
          <cell r="J838">
            <v>2100</v>
          </cell>
          <cell r="K838">
            <v>4100</v>
          </cell>
          <cell r="N838">
            <v>6400</v>
          </cell>
          <cell r="O838">
            <v>261550</v>
          </cell>
          <cell r="V838">
            <v>21875</v>
          </cell>
          <cell r="W838">
            <v>4000</v>
          </cell>
          <cell r="X838">
            <v>1200</v>
          </cell>
          <cell r="Y838">
            <v>32025</v>
          </cell>
          <cell r="Z838">
            <v>5000</v>
          </cell>
          <cell r="AA838">
            <v>1500</v>
          </cell>
          <cell r="AD838">
            <v>2300</v>
          </cell>
        </row>
        <row r="839">
          <cell r="A839">
            <v>9.26</v>
          </cell>
          <cell r="B839">
            <v>5000</v>
          </cell>
          <cell r="H839">
            <v>3300</v>
          </cell>
          <cell r="I839">
            <v>15685</v>
          </cell>
          <cell r="J839">
            <v>2100</v>
          </cell>
          <cell r="K839">
            <v>4100</v>
          </cell>
          <cell r="N839">
            <v>6400</v>
          </cell>
          <cell r="O839">
            <v>261875</v>
          </cell>
          <cell r="V839">
            <v>21890</v>
          </cell>
          <cell r="W839">
            <v>4000</v>
          </cell>
          <cell r="X839">
            <v>1200</v>
          </cell>
          <cell r="Y839">
            <v>32045</v>
          </cell>
          <cell r="Z839">
            <v>5000</v>
          </cell>
          <cell r="AA839">
            <v>1500</v>
          </cell>
          <cell r="AD839">
            <v>2300</v>
          </cell>
        </row>
        <row r="840">
          <cell r="A840">
            <v>9.27</v>
          </cell>
          <cell r="B840">
            <v>5000</v>
          </cell>
          <cell r="H840">
            <v>3300</v>
          </cell>
          <cell r="I840">
            <v>15695</v>
          </cell>
          <cell r="J840">
            <v>2100</v>
          </cell>
          <cell r="K840">
            <v>4100</v>
          </cell>
          <cell r="N840">
            <v>6400</v>
          </cell>
          <cell r="O840">
            <v>262200</v>
          </cell>
          <cell r="V840">
            <v>21905</v>
          </cell>
          <cell r="W840">
            <v>4000</v>
          </cell>
          <cell r="X840">
            <v>1200</v>
          </cell>
          <cell r="Y840">
            <v>32065</v>
          </cell>
          <cell r="Z840">
            <v>5000</v>
          </cell>
          <cell r="AA840">
            <v>1500</v>
          </cell>
          <cell r="AD840">
            <v>2300</v>
          </cell>
        </row>
        <row r="841">
          <cell r="A841">
            <v>9.2799999999999994</v>
          </cell>
          <cell r="B841">
            <v>5000</v>
          </cell>
          <cell r="H841">
            <v>3300</v>
          </cell>
          <cell r="I841">
            <v>15705</v>
          </cell>
          <cell r="J841">
            <v>2100</v>
          </cell>
          <cell r="K841">
            <v>4100</v>
          </cell>
          <cell r="N841">
            <v>6400</v>
          </cell>
          <cell r="O841">
            <v>262525</v>
          </cell>
          <cell r="V841">
            <v>21920</v>
          </cell>
          <cell r="W841">
            <v>4000</v>
          </cell>
          <cell r="X841">
            <v>1200</v>
          </cell>
          <cell r="Y841">
            <v>32085</v>
          </cell>
          <cell r="Z841">
            <v>5000</v>
          </cell>
          <cell r="AA841">
            <v>1500</v>
          </cell>
          <cell r="AD841">
            <v>2300</v>
          </cell>
        </row>
        <row r="842">
          <cell r="A842">
            <v>9.2899999999999991</v>
          </cell>
          <cell r="B842">
            <v>5000</v>
          </cell>
          <cell r="H842">
            <v>3300</v>
          </cell>
          <cell r="I842">
            <v>15715</v>
          </cell>
          <cell r="J842">
            <v>2100</v>
          </cell>
          <cell r="K842">
            <v>4100</v>
          </cell>
          <cell r="N842">
            <v>6400</v>
          </cell>
          <cell r="O842">
            <v>262850</v>
          </cell>
          <cell r="V842">
            <v>21935</v>
          </cell>
          <cell r="W842">
            <v>4000</v>
          </cell>
          <cell r="X842">
            <v>1200</v>
          </cell>
          <cell r="Y842">
            <v>32105</v>
          </cell>
          <cell r="Z842">
            <v>5000</v>
          </cell>
          <cell r="AA842">
            <v>1500</v>
          </cell>
          <cell r="AD842">
            <v>2300</v>
          </cell>
        </row>
        <row r="843">
          <cell r="A843">
            <v>9.3000000000000007</v>
          </cell>
          <cell r="B843">
            <v>5000</v>
          </cell>
          <cell r="H843">
            <v>3300</v>
          </cell>
          <cell r="I843">
            <v>15725</v>
          </cell>
          <cell r="J843">
            <v>2100</v>
          </cell>
          <cell r="K843">
            <v>4100</v>
          </cell>
          <cell r="N843">
            <v>6400</v>
          </cell>
          <cell r="O843">
            <v>263175</v>
          </cell>
          <cell r="V843">
            <v>21950</v>
          </cell>
          <cell r="W843">
            <v>4000</v>
          </cell>
          <cell r="X843">
            <v>1200</v>
          </cell>
          <cell r="Y843">
            <v>32125</v>
          </cell>
          <cell r="Z843">
            <v>5000</v>
          </cell>
          <cell r="AA843">
            <v>1500</v>
          </cell>
          <cell r="AD843">
            <v>2300</v>
          </cell>
        </row>
        <row r="844">
          <cell r="A844">
            <v>9.31</v>
          </cell>
          <cell r="B844">
            <v>5000</v>
          </cell>
          <cell r="H844">
            <v>3300</v>
          </cell>
          <cell r="I844">
            <v>15735</v>
          </cell>
          <cell r="J844">
            <v>2100</v>
          </cell>
          <cell r="K844">
            <v>4100</v>
          </cell>
          <cell r="N844">
            <v>6400</v>
          </cell>
          <cell r="O844">
            <v>263500</v>
          </cell>
          <cell r="V844">
            <v>21965</v>
          </cell>
          <cell r="W844">
            <v>4000</v>
          </cell>
          <cell r="X844">
            <v>1200</v>
          </cell>
          <cell r="Y844">
            <v>32145</v>
          </cell>
          <cell r="Z844">
            <v>5000</v>
          </cell>
          <cell r="AA844">
            <v>1500</v>
          </cell>
          <cell r="AD844">
            <v>2300</v>
          </cell>
        </row>
        <row r="845">
          <cell r="A845">
            <v>9.32</v>
          </cell>
          <cell r="B845">
            <v>5000</v>
          </cell>
          <cell r="H845">
            <v>3300</v>
          </cell>
          <cell r="I845">
            <v>15745</v>
          </cell>
          <cell r="J845">
            <v>2100</v>
          </cell>
          <cell r="K845">
            <v>4100</v>
          </cell>
          <cell r="N845">
            <v>6400</v>
          </cell>
          <cell r="O845">
            <v>263825</v>
          </cell>
          <cell r="V845">
            <v>21980</v>
          </cell>
          <cell r="W845">
            <v>4000</v>
          </cell>
          <cell r="X845">
            <v>1200</v>
          </cell>
          <cell r="Y845">
            <v>32165</v>
          </cell>
          <cell r="Z845">
            <v>5000</v>
          </cell>
          <cell r="AA845">
            <v>1500</v>
          </cell>
          <cell r="AD845">
            <v>2300</v>
          </cell>
        </row>
        <row r="846">
          <cell r="A846">
            <v>9.33</v>
          </cell>
          <cell r="B846">
            <v>5000</v>
          </cell>
          <cell r="H846">
            <v>3300</v>
          </cell>
          <cell r="I846">
            <v>15755</v>
          </cell>
          <cell r="J846">
            <v>2100</v>
          </cell>
          <cell r="K846">
            <v>4100</v>
          </cell>
          <cell r="N846">
            <v>6400</v>
          </cell>
          <cell r="O846">
            <v>264150</v>
          </cell>
          <cell r="V846">
            <v>21995</v>
          </cell>
          <cell r="W846">
            <v>4000</v>
          </cell>
          <cell r="X846">
            <v>1200</v>
          </cell>
          <cell r="Y846">
            <v>32185</v>
          </cell>
          <cell r="Z846">
            <v>5000</v>
          </cell>
          <cell r="AA846">
            <v>1500</v>
          </cell>
          <cell r="AD846">
            <v>2300</v>
          </cell>
        </row>
        <row r="847">
          <cell r="A847">
            <v>9.34</v>
          </cell>
          <cell r="B847">
            <v>5000</v>
          </cell>
          <cell r="H847">
            <v>3300</v>
          </cell>
          <cell r="I847">
            <v>15765</v>
          </cell>
          <cell r="J847">
            <v>2100</v>
          </cell>
          <cell r="K847">
            <v>4100</v>
          </cell>
          <cell r="N847">
            <v>6400</v>
          </cell>
          <cell r="O847">
            <v>264475</v>
          </cell>
          <cell r="V847">
            <v>22010</v>
          </cell>
          <cell r="W847">
            <v>4000</v>
          </cell>
          <cell r="X847">
            <v>1200</v>
          </cell>
          <cell r="Y847">
            <v>32205</v>
          </cell>
          <cell r="Z847">
            <v>5000</v>
          </cell>
          <cell r="AA847">
            <v>1500</v>
          </cell>
          <cell r="AD847">
            <v>2300</v>
          </cell>
        </row>
        <row r="848">
          <cell r="A848">
            <v>9.35</v>
          </cell>
          <cell r="B848">
            <v>5000</v>
          </cell>
          <cell r="H848">
            <v>3300</v>
          </cell>
          <cell r="I848">
            <v>15775</v>
          </cell>
          <cell r="J848">
            <v>2100</v>
          </cell>
          <cell r="K848">
            <v>4100</v>
          </cell>
          <cell r="N848">
            <v>6400</v>
          </cell>
          <cell r="O848">
            <v>264800</v>
          </cell>
          <cell r="V848">
            <v>22025</v>
          </cell>
          <cell r="W848">
            <v>4000</v>
          </cell>
          <cell r="X848">
            <v>1200</v>
          </cell>
          <cell r="Y848">
            <v>32225</v>
          </cell>
          <cell r="Z848">
            <v>5000</v>
          </cell>
          <cell r="AA848">
            <v>1500</v>
          </cell>
          <cell r="AD848">
            <v>2300</v>
          </cell>
        </row>
        <row r="849">
          <cell r="A849">
            <v>9.36</v>
          </cell>
          <cell r="B849">
            <v>5000</v>
          </cell>
          <cell r="H849">
            <v>3300</v>
          </cell>
          <cell r="I849">
            <v>15785</v>
          </cell>
          <cell r="J849">
            <v>2100</v>
          </cell>
          <cell r="K849">
            <v>4100</v>
          </cell>
          <cell r="N849">
            <v>6400</v>
          </cell>
          <cell r="O849">
            <v>265125</v>
          </cell>
          <cell r="V849">
            <v>22040</v>
          </cell>
          <cell r="W849">
            <v>4000</v>
          </cell>
          <cell r="X849">
            <v>1200</v>
          </cell>
          <cell r="Y849">
            <v>32245</v>
          </cell>
          <cell r="Z849">
            <v>5000</v>
          </cell>
          <cell r="AA849">
            <v>1500</v>
          </cell>
          <cell r="AD849">
            <v>2300</v>
          </cell>
        </row>
        <row r="850">
          <cell r="A850">
            <v>9.3699999999999992</v>
          </cell>
          <cell r="B850">
            <v>5000</v>
          </cell>
          <cell r="H850">
            <v>3300</v>
          </cell>
          <cell r="I850">
            <v>15795</v>
          </cell>
          <cell r="J850">
            <v>2100</v>
          </cell>
          <cell r="K850">
            <v>4100</v>
          </cell>
          <cell r="N850">
            <v>6400</v>
          </cell>
          <cell r="O850">
            <v>265450</v>
          </cell>
          <cell r="V850">
            <v>22055</v>
          </cell>
          <cell r="W850">
            <v>4000</v>
          </cell>
          <cell r="X850">
            <v>1200</v>
          </cell>
          <cell r="Y850">
            <v>32265</v>
          </cell>
          <cell r="Z850">
            <v>5000</v>
          </cell>
          <cell r="AA850">
            <v>1500</v>
          </cell>
          <cell r="AD850">
            <v>2300</v>
          </cell>
        </row>
        <row r="851">
          <cell r="A851">
            <v>9.3800000000000008</v>
          </cell>
          <cell r="B851">
            <v>5000</v>
          </cell>
          <cell r="H851">
            <v>3300</v>
          </cell>
          <cell r="I851">
            <v>15805</v>
          </cell>
          <cell r="J851">
            <v>2100</v>
          </cell>
          <cell r="K851">
            <v>4100</v>
          </cell>
          <cell r="N851">
            <v>6400</v>
          </cell>
          <cell r="O851">
            <v>265775</v>
          </cell>
          <cell r="V851">
            <v>22070</v>
          </cell>
          <cell r="W851">
            <v>4000</v>
          </cell>
          <cell r="X851">
            <v>1200</v>
          </cell>
          <cell r="Y851">
            <v>32285</v>
          </cell>
          <cell r="Z851">
            <v>5000</v>
          </cell>
          <cell r="AA851">
            <v>1500</v>
          </cell>
          <cell r="AD851">
            <v>2300</v>
          </cell>
        </row>
        <row r="852">
          <cell r="A852">
            <v>9.39</v>
          </cell>
          <cell r="B852">
            <v>5000</v>
          </cell>
          <cell r="H852">
            <v>3300</v>
          </cell>
          <cell r="I852">
            <v>15815</v>
          </cell>
          <cell r="J852">
            <v>2100</v>
          </cell>
          <cell r="K852">
            <v>4100</v>
          </cell>
          <cell r="N852">
            <v>6400</v>
          </cell>
          <cell r="O852">
            <v>266100</v>
          </cell>
          <cell r="V852">
            <v>22085</v>
          </cell>
          <cell r="W852">
            <v>4000</v>
          </cell>
          <cell r="X852">
            <v>1200</v>
          </cell>
          <cell r="Y852">
            <v>32305</v>
          </cell>
          <cell r="Z852">
            <v>5000</v>
          </cell>
          <cell r="AA852">
            <v>1500</v>
          </cell>
          <cell r="AD852">
            <v>2300</v>
          </cell>
        </row>
        <row r="853">
          <cell r="A853">
            <v>9.4</v>
          </cell>
          <cell r="B853">
            <v>5000</v>
          </cell>
          <cell r="H853">
            <v>3300</v>
          </cell>
          <cell r="I853">
            <v>15825</v>
          </cell>
          <cell r="J853">
            <v>2100</v>
          </cell>
          <cell r="K853">
            <v>4100</v>
          </cell>
          <cell r="N853">
            <v>6400</v>
          </cell>
          <cell r="O853">
            <v>266425</v>
          </cell>
          <cell r="V853">
            <v>22100</v>
          </cell>
          <cell r="W853">
            <v>4000</v>
          </cell>
          <cell r="X853">
            <v>1200</v>
          </cell>
          <cell r="Y853">
            <v>32325</v>
          </cell>
          <cell r="Z853">
            <v>5000</v>
          </cell>
          <cell r="AA853">
            <v>1500</v>
          </cell>
          <cell r="AD853">
            <v>2300</v>
          </cell>
        </row>
        <row r="854">
          <cell r="A854">
            <v>9.41</v>
          </cell>
          <cell r="B854">
            <v>5000</v>
          </cell>
          <cell r="H854">
            <v>3300</v>
          </cell>
          <cell r="I854">
            <v>15835</v>
          </cell>
          <cell r="J854">
            <v>2100</v>
          </cell>
          <cell r="K854">
            <v>4100</v>
          </cell>
          <cell r="N854">
            <v>6400</v>
          </cell>
          <cell r="O854">
            <v>266750</v>
          </cell>
          <cell r="V854">
            <v>22115</v>
          </cell>
          <cell r="W854">
            <v>4000</v>
          </cell>
          <cell r="X854">
            <v>1200</v>
          </cell>
          <cell r="Y854">
            <v>32345</v>
          </cell>
          <cell r="Z854">
            <v>5000</v>
          </cell>
          <cell r="AA854">
            <v>1500</v>
          </cell>
          <cell r="AD854">
            <v>2300</v>
          </cell>
        </row>
        <row r="855">
          <cell r="A855">
            <v>9.42</v>
          </cell>
          <cell r="B855">
            <v>5000</v>
          </cell>
          <cell r="H855">
            <v>3300</v>
          </cell>
          <cell r="I855">
            <v>15845</v>
          </cell>
          <cell r="J855">
            <v>2100</v>
          </cell>
          <cell r="K855">
            <v>4100</v>
          </cell>
          <cell r="N855">
            <v>6400</v>
          </cell>
          <cell r="O855">
            <v>267075</v>
          </cell>
          <cell r="V855">
            <v>22130</v>
          </cell>
          <cell r="W855">
            <v>4000</v>
          </cell>
          <cell r="X855">
            <v>1200</v>
          </cell>
          <cell r="Y855">
            <v>32365</v>
          </cell>
          <cell r="Z855">
            <v>5000</v>
          </cell>
          <cell r="AA855">
            <v>1500</v>
          </cell>
          <cell r="AD855">
            <v>2300</v>
          </cell>
        </row>
        <row r="856">
          <cell r="A856">
            <v>9.43</v>
          </cell>
          <cell r="B856">
            <v>5000</v>
          </cell>
          <cell r="H856">
            <v>3300</v>
          </cell>
          <cell r="I856">
            <v>15855</v>
          </cell>
          <cell r="J856">
            <v>2100</v>
          </cell>
          <cell r="K856">
            <v>4100</v>
          </cell>
          <cell r="N856">
            <v>6400</v>
          </cell>
          <cell r="O856">
            <v>267400</v>
          </cell>
          <cell r="V856">
            <v>22145</v>
          </cell>
          <cell r="W856">
            <v>4000</v>
          </cell>
          <cell r="X856">
            <v>1200</v>
          </cell>
          <cell r="Y856">
            <v>32385</v>
          </cell>
          <cell r="Z856">
            <v>5000</v>
          </cell>
          <cell r="AA856">
            <v>1500</v>
          </cell>
          <cell r="AD856">
            <v>2300</v>
          </cell>
        </row>
        <row r="857">
          <cell r="A857">
            <v>9.44</v>
          </cell>
          <cell r="B857">
            <v>5000</v>
          </cell>
          <cell r="H857">
            <v>3300</v>
          </cell>
          <cell r="I857">
            <v>15865</v>
          </cell>
          <cell r="J857">
            <v>2100</v>
          </cell>
          <cell r="K857">
            <v>4100</v>
          </cell>
          <cell r="N857">
            <v>6400</v>
          </cell>
          <cell r="O857">
            <v>267725</v>
          </cell>
          <cell r="V857">
            <v>22160</v>
          </cell>
          <cell r="W857">
            <v>4000</v>
          </cell>
          <cell r="X857">
            <v>1200</v>
          </cell>
          <cell r="Y857">
            <v>32405</v>
          </cell>
          <cell r="Z857">
            <v>5000</v>
          </cell>
          <cell r="AA857">
            <v>1500</v>
          </cell>
          <cell r="AD857">
            <v>2300</v>
          </cell>
        </row>
        <row r="858">
          <cell r="A858">
            <v>9.4499999999999993</v>
          </cell>
          <cell r="B858">
            <v>5000</v>
          </cell>
          <cell r="H858">
            <v>3300</v>
          </cell>
          <cell r="I858">
            <v>15875</v>
          </cell>
          <cell r="J858">
            <v>2100</v>
          </cell>
          <cell r="K858">
            <v>4100</v>
          </cell>
          <cell r="N858">
            <v>6400</v>
          </cell>
          <cell r="O858">
            <v>268050</v>
          </cell>
          <cell r="V858">
            <v>22175</v>
          </cell>
          <cell r="W858">
            <v>4000</v>
          </cell>
          <cell r="X858">
            <v>1200</v>
          </cell>
          <cell r="Y858">
            <v>32425</v>
          </cell>
          <cell r="Z858">
            <v>5000</v>
          </cell>
          <cell r="AA858">
            <v>1500</v>
          </cell>
          <cell r="AD858">
            <v>2300</v>
          </cell>
        </row>
        <row r="859">
          <cell r="A859">
            <v>9.4600000000000009</v>
          </cell>
          <cell r="B859">
            <v>5000</v>
          </cell>
          <cell r="H859">
            <v>3300</v>
          </cell>
          <cell r="I859">
            <v>15885</v>
          </cell>
          <cell r="J859">
            <v>2100</v>
          </cell>
          <cell r="K859">
            <v>4100</v>
          </cell>
          <cell r="N859">
            <v>6400</v>
          </cell>
          <cell r="O859">
            <v>268375</v>
          </cell>
          <cell r="V859">
            <v>22190</v>
          </cell>
          <cell r="W859">
            <v>4000</v>
          </cell>
          <cell r="X859">
            <v>1200</v>
          </cell>
          <cell r="Y859">
            <v>32445</v>
          </cell>
          <cell r="Z859">
            <v>5000</v>
          </cell>
          <cell r="AA859">
            <v>1500</v>
          </cell>
          <cell r="AD859">
            <v>2300</v>
          </cell>
        </row>
        <row r="860">
          <cell r="A860">
            <v>9.4700000000000006</v>
          </cell>
          <cell r="B860">
            <v>5000</v>
          </cell>
          <cell r="H860">
            <v>3300</v>
          </cell>
          <cell r="I860">
            <v>15895</v>
          </cell>
          <cell r="J860">
            <v>2100</v>
          </cell>
          <cell r="K860">
            <v>4100</v>
          </cell>
          <cell r="N860">
            <v>6400</v>
          </cell>
          <cell r="O860">
            <v>268700</v>
          </cell>
          <cell r="V860">
            <v>22205</v>
          </cell>
          <cell r="W860">
            <v>4000</v>
          </cell>
          <cell r="X860">
            <v>1200</v>
          </cell>
          <cell r="Y860">
            <v>32465</v>
          </cell>
          <cell r="Z860">
            <v>5000</v>
          </cell>
          <cell r="AA860">
            <v>1500</v>
          </cell>
          <cell r="AD860">
            <v>2300</v>
          </cell>
        </row>
        <row r="861">
          <cell r="A861">
            <v>9.48</v>
          </cell>
          <cell r="B861">
            <v>5000</v>
          </cell>
          <cell r="H861">
            <v>3300</v>
          </cell>
          <cell r="I861">
            <v>15905</v>
          </cell>
          <cell r="J861">
            <v>2100</v>
          </cell>
          <cell r="K861">
            <v>4100</v>
          </cell>
          <cell r="N861">
            <v>6400</v>
          </cell>
          <cell r="O861">
            <v>269025</v>
          </cell>
          <cell r="V861">
            <v>22220</v>
          </cell>
          <cell r="W861">
            <v>4000</v>
          </cell>
          <cell r="X861">
            <v>1200</v>
          </cell>
          <cell r="Y861">
            <v>32485</v>
          </cell>
          <cell r="Z861">
            <v>5000</v>
          </cell>
          <cell r="AA861">
            <v>1500</v>
          </cell>
          <cell r="AD861">
            <v>2300</v>
          </cell>
        </row>
        <row r="862">
          <cell r="A862">
            <v>9.49</v>
          </cell>
          <cell r="B862">
            <v>5000</v>
          </cell>
          <cell r="H862">
            <v>3300</v>
          </cell>
          <cell r="I862">
            <v>15915</v>
          </cell>
          <cell r="J862">
            <v>2100</v>
          </cell>
          <cell r="K862">
            <v>4100</v>
          </cell>
          <cell r="N862">
            <v>6400</v>
          </cell>
          <cell r="O862">
            <v>269350</v>
          </cell>
          <cell r="V862">
            <v>22235</v>
          </cell>
          <cell r="W862">
            <v>4000</v>
          </cell>
          <cell r="X862">
            <v>1200</v>
          </cell>
          <cell r="Y862">
            <v>32505</v>
          </cell>
          <cell r="Z862">
            <v>5000</v>
          </cell>
          <cell r="AA862">
            <v>1500</v>
          </cell>
          <cell r="AD862">
            <v>2300</v>
          </cell>
        </row>
        <row r="863">
          <cell r="A863">
            <v>9.5</v>
          </cell>
          <cell r="B863">
            <v>5000</v>
          </cell>
          <cell r="H863">
            <v>3300</v>
          </cell>
          <cell r="I863">
            <v>15925</v>
          </cell>
          <cell r="J863">
            <v>2100</v>
          </cell>
          <cell r="K863">
            <v>4100</v>
          </cell>
          <cell r="N863">
            <v>6400</v>
          </cell>
          <cell r="O863">
            <v>269675</v>
          </cell>
          <cell r="V863">
            <v>22250</v>
          </cell>
          <cell r="W863">
            <v>4000</v>
          </cell>
          <cell r="X863">
            <v>1200</v>
          </cell>
          <cell r="Y863">
            <v>32525</v>
          </cell>
          <cell r="Z863">
            <v>5000</v>
          </cell>
          <cell r="AA863">
            <v>1500</v>
          </cell>
          <cell r="AD863">
            <v>2300</v>
          </cell>
        </row>
        <row r="864">
          <cell r="A864">
            <v>9.51</v>
          </cell>
          <cell r="B864">
            <v>5000</v>
          </cell>
          <cell r="H864">
            <v>3300</v>
          </cell>
          <cell r="I864">
            <v>15935</v>
          </cell>
          <cell r="J864">
            <v>2100</v>
          </cell>
          <cell r="K864">
            <v>4100</v>
          </cell>
          <cell r="N864">
            <v>6400</v>
          </cell>
          <cell r="O864">
            <v>270000</v>
          </cell>
          <cell r="V864">
            <v>22265</v>
          </cell>
          <cell r="W864">
            <v>4000</v>
          </cell>
          <cell r="X864">
            <v>1200</v>
          </cell>
          <cell r="Y864">
            <v>32545</v>
          </cell>
          <cell r="Z864">
            <v>5000</v>
          </cell>
          <cell r="AA864">
            <v>1500</v>
          </cell>
          <cell r="AD864">
            <v>2300</v>
          </cell>
        </row>
        <row r="865">
          <cell r="A865">
            <v>9.52</v>
          </cell>
          <cell r="B865">
            <v>5000</v>
          </cell>
          <cell r="H865">
            <v>3300</v>
          </cell>
          <cell r="I865">
            <v>15945</v>
          </cell>
          <cell r="J865">
            <v>2100</v>
          </cell>
          <cell r="K865">
            <v>4100</v>
          </cell>
          <cell r="N865">
            <v>6400</v>
          </cell>
          <cell r="O865">
            <v>270325</v>
          </cell>
          <cell r="V865">
            <v>22280</v>
          </cell>
          <cell r="W865">
            <v>4000</v>
          </cell>
          <cell r="X865">
            <v>1200</v>
          </cell>
          <cell r="Y865">
            <v>32565</v>
          </cell>
          <cell r="Z865">
            <v>5000</v>
          </cell>
          <cell r="AA865">
            <v>1500</v>
          </cell>
          <cell r="AD865">
            <v>2300</v>
          </cell>
        </row>
        <row r="866">
          <cell r="A866">
            <v>9.5299999999999994</v>
          </cell>
          <cell r="B866">
            <v>5000</v>
          </cell>
          <cell r="H866">
            <v>3300</v>
          </cell>
          <cell r="I866">
            <v>15955</v>
          </cell>
          <cell r="J866">
            <v>2100</v>
          </cell>
          <cell r="K866">
            <v>4100</v>
          </cell>
          <cell r="N866">
            <v>6400</v>
          </cell>
          <cell r="O866">
            <v>270650</v>
          </cell>
          <cell r="V866">
            <v>22295</v>
          </cell>
          <cell r="W866">
            <v>4000</v>
          </cell>
          <cell r="X866">
            <v>1200</v>
          </cell>
          <cell r="Y866">
            <v>32585</v>
          </cell>
          <cell r="Z866">
            <v>5000</v>
          </cell>
          <cell r="AA866">
            <v>1500</v>
          </cell>
          <cell r="AD866">
            <v>2300</v>
          </cell>
        </row>
        <row r="867">
          <cell r="A867">
            <v>9.5399999999999991</v>
          </cell>
          <cell r="B867">
            <v>5000</v>
          </cell>
          <cell r="H867">
            <v>3300</v>
          </cell>
          <cell r="I867">
            <v>15965</v>
          </cell>
          <cell r="J867">
            <v>2100</v>
          </cell>
          <cell r="K867">
            <v>4100</v>
          </cell>
          <cell r="N867">
            <v>6400</v>
          </cell>
          <cell r="O867">
            <v>270975</v>
          </cell>
          <cell r="V867">
            <v>22310</v>
          </cell>
          <cell r="W867">
            <v>4000</v>
          </cell>
          <cell r="X867">
            <v>1200</v>
          </cell>
          <cell r="Y867">
            <v>32605</v>
          </cell>
          <cell r="Z867">
            <v>5000</v>
          </cell>
          <cell r="AA867">
            <v>1500</v>
          </cell>
          <cell r="AD867">
            <v>2300</v>
          </cell>
        </row>
        <row r="868">
          <cell r="A868">
            <v>9.5500000000000007</v>
          </cell>
          <cell r="B868">
            <v>5000</v>
          </cell>
          <cell r="H868">
            <v>3300</v>
          </cell>
          <cell r="I868">
            <v>15975</v>
          </cell>
          <cell r="J868">
            <v>2100</v>
          </cell>
          <cell r="K868">
            <v>4100</v>
          </cell>
          <cell r="N868">
            <v>6400</v>
          </cell>
          <cell r="O868">
            <v>271300</v>
          </cell>
          <cell r="V868">
            <v>22325</v>
          </cell>
          <cell r="W868">
            <v>4000</v>
          </cell>
          <cell r="X868">
            <v>1200</v>
          </cell>
          <cell r="Y868">
            <v>32625</v>
          </cell>
          <cell r="Z868">
            <v>5000</v>
          </cell>
          <cell r="AA868">
            <v>1500</v>
          </cell>
          <cell r="AD868">
            <v>2300</v>
          </cell>
        </row>
        <row r="869">
          <cell r="A869">
            <v>9.56</v>
          </cell>
          <cell r="B869">
            <v>5000</v>
          </cell>
          <cell r="H869">
            <v>3300</v>
          </cell>
          <cell r="I869">
            <v>15985</v>
          </cell>
          <cell r="J869">
            <v>2100</v>
          </cell>
          <cell r="K869">
            <v>4100</v>
          </cell>
          <cell r="N869">
            <v>6400</v>
          </cell>
          <cell r="O869">
            <v>271625</v>
          </cell>
          <cell r="V869">
            <v>22340</v>
          </cell>
          <cell r="W869">
            <v>4000</v>
          </cell>
          <cell r="X869">
            <v>1200</v>
          </cell>
          <cell r="Y869">
            <v>32645</v>
          </cell>
          <cell r="Z869">
            <v>5000</v>
          </cell>
          <cell r="AA869">
            <v>1500</v>
          </cell>
          <cell r="AD869">
            <v>2300</v>
          </cell>
        </row>
        <row r="870">
          <cell r="A870">
            <v>9.57</v>
          </cell>
          <cell r="B870">
            <v>5000</v>
          </cell>
          <cell r="H870">
            <v>3300</v>
          </cell>
          <cell r="I870">
            <v>15995</v>
          </cell>
          <cell r="J870">
            <v>2100</v>
          </cell>
          <cell r="K870">
            <v>4100</v>
          </cell>
          <cell r="N870">
            <v>6400</v>
          </cell>
          <cell r="O870">
            <v>271950</v>
          </cell>
          <cell r="V870">
            <v>22355</v>
          </cell>
          <cell r="W870">
            <v>4000</v>
          </cell>
          <cell r="X870">
            <v>1200</v>
          </cell>
          <cell r="Y870">
            <v>32665</v>
          </cell>
          <cell r="Z870">
            <v>5000</v>
          </cell>
          <cell r="AA870">
            <v>1500</v>
          </cell>
          <cell r="AD870">
            <v>2300</v>
          </cell>
        </row>
        <row r="871">
          <cell r="A871">
            <v>9.58</v>
          </cell>
          <cell r="B871">
            <v>5000</v>
          </cell>
          <cell r="H871">
            <v>3300</v>
          </cell>
          <cell r="I871">
            <v>16005</v>
          </cell>
          <cell r="J871">
            <v>2100</v>
          </cell>
          <cell r="K871">
            <v>4100</v>
          </cell>
          <cell r="N871">
            <v>6400</v>
          </cell>
          <cell r="O871">
            <v>272275</v>
          </cell>
          <cell r="V871">
            <v>22370</v>
          </cell>
          <cell r="W871">
            <v>4000</v>
          </cell>
          <cell r="X871">
            <v>1200</v>
          </cell>
          <cell r="Y871">
            <v>32685</v>
          </cell>
          <cell r="Z871">
            <v>5000</v>
          </cell>
          <cell r="AA871">
            <v>1500</v>
          </cell>
          <cell r="AD871">
            <v>2300</v>
          </cell>
        </row>
        <row r="872">
          <cell r="A872">
            <v>9.59</v>
          </cell>
          <cell r="B872">
            <v>5000</v>
          </cell>
          <cell r="H872">
            <v>3300</v>
          </cell>
          <cell r="I872">
            <v>16015</v>
          </cell>
          <cell r="J872">
            <v>2100</v>
          </cell>
          <cell r="K872">
            <v>4100</v>
          </cell>
          <cell r="N872">
            <v>6400</v>
          </cell>
          <cell r="O872">
            <v>272600</v>
          </cell>
          <cell r="V872">
            <v>22385</v>
          </cell>
          <cell r="W872">
            <v>4000</v>
          </cell>
          <cell r="X872">
            <v>1200</v>
          </cell>
          <cell r="Y872">
            <v>32705</v>
          </cell>
          <cell r="Z872">
            <v>5000</v>
          </cell>
          <cell r="AA872">
            <v>1500</v>
          </cell>
          <cell r="AD872">
            <v>2300</v>
          </cell>
        </row>
        <row r="873">
          <cell r="A873">
            <v>9.6</v>
          </cell>
          <cell r="B873">
            <v>5000</v>
          </cell>
          <cell r="H873">
            <v>3300</v>
          </cell>
          <cell r="I873">
            <v>16025</v>
          </cell>
          <cell r="J873">
            <v>2100</v>
          </cell>
          <cell r="K873">
            <v>4100</v>
          </cell>
          <cell r="N873">
            <v>6400</v>
          </cell>
          <cell r="O873">
            <v>272925</v>
          </cell>
          <cell r="V873">
            <v>22400</v>
          </cell>
          <cell r="W873">
            <v>4000</v>
          </cell>
          <cell r="X873">
            <v>1200</v>
          </cell>
          <cell r="Y873">
            <v>32725</v>
          </cell>
          <cell r="Z873">
            <v>5000</v>
          </cell>
          <cell r="AA873">
            <v>1500</v>
          </cell>
          <cell r="AD873">
            <v>2300</v>
          </cell>
        </row>
        <row r="874">
          <cell r="A874">
            <v>9.61</v>
          </cell>
          <cell r="B874">
            <v>5000</v>
          </cell>
          <cell r="H874">
            <v>3300</v>
          </cell>
          <cell r="I874">
            <v>16035</v>
          </cell>
          <cell r="J874">
            <v>2100</v>
          </cell>
          <cell r="K874">
            <v>4100</v>
          </cell>
          <cell r="N874">
            <v>6400</v>
          </cell>
          <cell r="O874">
            <v>273250</v>
          </cell>
          <cell r="V874">
            <v>22415</v>
          </cell>
          <cell r="W874">
            <v>4000</v>
          </cell>
          <cell r="X874">
            <v>1200</v>
          </cell>
          <cell r="Y874">
            <v>32745</v>
          </cell>
          <cell r="Z874">
            <v>5000</v>
          </cell>
          <cell r="AA874">
            <v>1500</v>
          </cell>
          <cell r="AD874">
            <v>2300</v>
          </cell>
        </row>
        <row r="875">
          <cell r="A875">
            <v>9.6199999999999992</v>
          </cell>
          <cell r="B875">
            <v>5000</v>
          </cell>
          <cell r="H875">
            <v>3300</v>
          </cell>
          <cell r="I875">
            <v>16045</v>
          </cell>
          <cell r="J875">
            <v>2100</v>
          </cell>
          <cell r="K875">
            <v>4100</v>
          </cell>
          <cell r="N875">
            <v>6400</v>
          </cell>
          <cell r="O875">
            <v>273575</v>
          </cell>
          <cell r="V875">
            <v>22430</v>
          </cell>
          <cell r="W875">
            <v>4000</v>
          </cell>
          <cell r="X875">
            <v>1200</v>
          </cell>
          <cell r="Y875">
            <v>32765</v>
          </cell>
          <cell r="Z875">
            <v>5000</v>
          </cell>
          <cell r="AA875">
            <v>1500</v>
          </cell>
          <cell r="AD875">
            <v>2300</v>
          </cell>
        </row>
        <row r="876">
          <cell r="A876">
            <v>9.6300000000000008</v>
          </cell>
          <cell r="B876">
            <v>5000</v>
          </cell>
          <cell r="H876">
            <v>3300</v>
          </cell>
          <cell r="I876">
            <v>16055</v>
          </cell>
          <cell r="J876">
            <v>2100</v>
          </cell>
          <cell r="K876">
            <v>4100</v>
          </cell>
          <cell r="N876">
            <v>6400</v>
          </cell>
          <cell r="O876">
            <v>273900</v>
          </cell>
          <cell r="V876">
            <v>22445</v>
          </cell>
          <cell r="W876">
            <v>4000</v>
          </cell>
          <cell r="X876">
            <v>1200</v>
          </cell>
          <cell r="Y876">
            <v>32785</v>
          </cell>
          <cell r="Z876">
            <v>5000</v>
          </cell>
          <cell r="AA876">
            <v>1500</v>
          </cell>
          <cell r="AD876">
            <v>2300</v>
          </cell>
        </row>
        <row r="877">
          <cell r="A877">
            <v>9.64</v>
          </cell>
          <cell r="B877">
            <v>5000</v>
          </cell>
          <cell r="H877">
            <v>3300</v>
          </cell>
          <cell r="I877">
            <v>16065</v>
          </cell>
          <cell r="J877">
            <v>2100</v>
          </cell>
          <cell r="K877">
            <v>4100</v>
          </cell>
          <cell r="N877">
            <v>6400</v>
          </cell>
          <cell r="O877">
            <v>274225</v>
          </cell>
          <cell r="V877">
            <v>22460</v>
          </cell>
          <cell r="W877">
            <v>4000</v>
          </cell>
          <cell r="X877">
            <v>1200</v>
          </cell>
          <cell r="Y877">
            <v>32805</v>
          </cell>
          <cell r="Z877">
            <v>5000</v>
          </cell>
          <cell r="AA877">
            <v>1500</v>
          </cell>
          <cell r="AD877">
            <v>2300</v>
          </cell>
        </row>
        <row r="878">
          <cell r="A878">
            <v>9.65</v>
          </cell>
          <cell r="B878">
            <v>5000</v>
          </cell>
          <cell r="H878">
            <v>3300</v>
          </cell>
          <cell r="I878">
            <v>16075</v>
          </cell>
          <cell r="J878">
            <v>2100</v>
          </cell>
          <cell r="K878">
            <v>4100</v>
          </cell>
          <cell r="N878">
            <v>6400</v>
          </cell>
          <cell r="O878">
            <v>274550</v>
          </cell>
          <cell r="V878">
            <v>22475</v>
          </cell>
          <cell r="W878">
            <v>4000</v>
          </cell>
          <cell r="X878">
            <v>1200</v>
          </cell>
          <cell r="Y878">
            <v>32825</v>
          </cell>
          <cell r="Z878">
            <v>5000</v>
          </cell>
          <cell r="AA878">
            <v>1500</v>
          </cell>
          <cell r="AD878">
            <v>2300</v>
          </cell>
        </row>
        <row r="879">
          <cell r="A879">
            <v>9.66</v>
          </cell>
          <cell r="B879">
            <v>5000</v>
          </cell>
          <cell r="H879">
            <v>3300</v>
          </cell>
          <cell r="I879">
            <v>16085</v>
          </cell>
          <cell r="J879">
            <v>2100</v>
          </cell>
          <cell r="K879">
            <v>4100</v>
          </cell>
          <cell r="N879">
            <v>6400</v>
          </cell>
          <cell r="O879">
            <v>274875</v>
          </cell>
          <cell r="V879">
            <v>22490</v>
          </cell>
          <cell r="W879">
            <v>4000</v>
          </cell>
          <cell r="X879">
            <v>1200</v>
          </cell>
          <cell r="Y879">
            <v>32845</v>
          </cell>
          <cell r="Z879">
            <v>5000</v>
          </cell>
          <cell r="AA879">
            <v>1500</v>
          </cell>
          <cell r="AD879">
            <v>2300</v>
          </cell>
        </row>
        <row r="880">
          <cell r="A880">
            <v>9.67</v>
          </cell>
          <cell r="B880">
            <v>5000</v>
          </cell>
          <cell r="H880">
            <v>3300</v>
          </cell>
          <cell r="I880">
            <v>16095</v>
          </cell>
          <cell r="J880">
            <v>2100</v>
          </cell>
          <cell r="K880">
            <v>4100</v>
          </cell>
          <cell r="N880">
            <v>6400</v>
          </cell>
          <cell r="O880">
            <v>275200</v>
          </cell>
          <cell r="V880">
            <v>22505</v>
          </cell>
          <cell r="W880">
            <v>4000</v>
          </cell>
          <cell r="X880">
            <v>1200</v>
          </cell>
          <cell r="Y880">
            <v>32865</v>
          </cell>
          <cell r="Z880">
            <v>5000</v>
          </cell>
          <cell r="AA880">
            <v>1500</v>
          </cell>
          <cell r="AD880">
            <v>2300</v>
          </cell>
        </row>
        <row r="881">
          <cell r="A881">
            <v>9.68</v>
          </cell>
          <cell r="B881">
            <v>5000</v>
          </cell>
          <cell r="H881">
            <v>3300</v>
          </cell>
          <cell r="I881">
            <v>16105</v>
          </cell>
          <cell r="J881">
            <v>2100</v>
          </cell>
          <cell r="K881">
            <v>4100</v>
          </cell>
          <cell r="N881">
            <v>6400</v>
          </cell>
          <cell r="O881">
            <v>275525</v>
          </cell>
          <cell r="V881">
            <v>22520</v>
          </cell>
          <cell r="W881">
            <v>4000</v>
          </cell>
          <cell r="X881">
            <v>1200</v>
          </cell>
          <cell r="Y881">
            <v>32885</v>
          </cell>
          <cell r="Z881">
            <v>5000</v>
          </cell>
          <cell r="AA881">
            <v>1500</v>
          </cell>
          <cell r="AD881">
            <v>2300</v>
          </cell>
        </row>
        <row r="882">
          <cell r="A882">
            <v>9.69</v>
          </cell>
          <cell r="B882">
            <v>5000</v>
          </cell>
          <cell r="H882">
            <v>3300</v>
          </cell>
          <cell r="I882">
            <v>16115</v>
          </cell>
          <cell r="J882">
            <v>2100</v>
          </cell>
          <cell r="K882">
            <v>4100</v>
          </cell>
          <cell r="N882">
            <v>6400</v>
          </cell>
          <cell r="O882">
            <v>275850</v>
          </cell>
          <cell r="V882">
            <v>22535</v>
          </cell>
          <cell r="W882">
            <v>4000</v>
          </cell>
          <cell r="X882">
            <v>1200</v>
          </cell>
          <cell r="Y882">
            <v>32905</v>
          </cell>
          <cell r="Z882">
            <v>5000</v>
          </cell>
          <cell r="AA882">
            <v>1500</v>
          </cell>
          <cell r="AD882">
            <v>2300</v>
          </cell>
        </row>
        <row r="883">
          <cell r="A883">
            <v>9.6999999999999993</v>
          </cell>
          <cell r="B883">
            <v>5000</v>
          </cell>
          <cell r="H883">
            <v>3300</v>
          </cell>
          <cell r="I883">
            <v>16125</v>
          </cell>
          <cell r="J883">
            <v>2100</v>
          </cell>
          <cell r="K883">
            <v>4100</v>
          </cell>
          <cell r="N883">
            <v>6400</v>
          </cell>
          <cell r="O883">
            <v>276175</v>
          </cell>
          <cell r="V883">
            <v>22550</v>
          </cell>
          <cell r="W883">
            <v>4000</v>
          </cell>
          <cell r="X883">
            <v>1200</v>
          </cell>
          <cell r="Y883">
            <v>32925</v>
          </cell>
          <cell r="Z883">
            <v>5000</v>
          </cell>
          <cell r="AA883">
            <v>1500</v>
          </cell>
          <cell r="AD883">
            <v>2300</v>
          </cell>
        </row>
        <row r="884">
          <cell r="A884">
            <v>9.7100000000000009</v>
          </cell>
          <cell r="B884">
            <v>5000</v>
          </cell>
          <cell r="H884">
            <v>3300</v>
          </cell>
          <cell r="I884">
            <v>16135</v>
          </cell>
          <cell r="J884">
            <v>2100</v>
          </cell>
          <cell r="K884">
            <v>4100</v>
          </cell>
          <cell r="N884">
            <v>6400</v>
          </cell>
          <cell r="O884">
            <v>276500</v>
          </cell>
          <cell r="V884">
            <v>22565</v>
          </cell>
          <cell r="W884">
            <v>4000</v>
          </cell>
          <cell r="X884">
            <v>1200</v>
          </cell>
          <cell r="Y884">
            <v>32945</v>
          </cell>
          <cell r="Z884">
            <v>5000</v>
          </cell>
          <cell r="AA884">
            <v>1500</v>
          </cell>
          <cell r="AD884">
            <v>2300</v>
          </cell>
        </row>
        <row r="885">
          <cell r="A885">
            <v>9.7200000000000006</v>
          </cell>
          <cell r="B885">
            <v>5000</v>
          </cell>
          <cell r="H885">
            <v>3300</v>
          </cell>
          <cell r="I885">
            <v>16145</v>
          </cell>
          <cell r="J885">
            <v>2100</v>
          </cell>
          <cell r="K885">
            <v>4100</v>
          </cell>
          <cell r="N885">
            <v>6400</v>
          </cell>
          <cell r="O885">
            <v>276825</v>
          </cell>
          <cell r="V885">
            <v>22580</v>
          </cell>
          <cell r="W885">
            <v>4000</v>
          </cell>
          <cell r="X885">
            <v>1200</v>
          </cell>
          <cell r="Y885">
            <v>32965</v>
          </cell>
          <cell r="Z885">
            <v>5000</v>
          </cell>
          <cell r="AA885">
            <v>1500</v>
          </cell>
          <cell r="AD885">
            <v>2300</v>
          </cell>
        </row>
        <row r="886">
          <cell r="A886">
            <v>9.73</v>
          </cell>
          <cell r="B886">
            <v>5000</v>
          </cell>
          <cell r="H886">
            <v>3300</v>
          </cell>
          <cell r="I886">
            <v>16155</v>
          </cell>
          <cell r="J886">
            <v>2100</v>
          </cell>
          <cell r="K886">
            <v>4100</v>
          </cell>
          <cell r="N886">
            <v>6400</v>
          </cell>
          <cell r="O886">
            <v>277150</v>
          </cell>
          <cell r="V886">
            <v>22595</v>
          </cell>
          <cell r="W886">
            <v>4000</v>
          </cell>
          <cell r="X886">
            <v>1200</v>
          </cell>
          <cell r="Y886">
            <v>32985</v>
          </cell>
          <cell r="Z886">
            <v>5000</v>
          </cell>
          <cell r="AA886">
            <v>1500</v>
          </cell>
          <cell r="AD886">
            <v>2300</v>
          </cell>
        </row>
        <row r="887">
          <cell r="A887">
            <v>9.74</v>
          </cell>
          <cell r="B887">
            <v>5000</v>
          </cell>
          <cell r="H887">
            <v>3300</v>
          </cell>
          <cell r="I887">
            <v>16165</v>
          </cell>
          <cell r="J887">
            <v>2100</v>
          </cell>
          <cell r="K887">
            <v>4100</v>
          </cell>
          <cell r="N887">
            <v>6400</v>
          </cell>
          <cell r="O887">
            <v>277475</v>
          </cell>
          <cell r="V887">
            <v>22610</v>
          </cell>
          <cell r="W887">
            <v>4000</v>
          </cell>
          <cell r="X887">
            <v>1200</v>
          </cell>
          <cell r="Y887">
            <v>33005</v>
          </cell>
          <cell r="Z887">
            <v>5000</v>
          </cell>
          <cell r="AA887">
            <v>1500</v>
          </cell>
          <cell r="AD887">
            <v>2300</v>
          </cell>
        </row>
        <row r="888">
          <cell r="A888">
            <v>9.75</v>
          </cell>
          <cell r="B888">
            <v>5000</v>
          </cell>
          <cell r="H888">
            <v>3300</v>
          </cell>
          <cell r="I888">
            <v>16175</v>
          </cell>
          <cell r="J888">
            <v>2100</v>
          </cell>
          <cell r="K888">
            <v>4100</v>
          </cell>
          <cell r="N888">
            <v>6400</v>
          </cell>
          <cell r="O888">
            <v>277800</v>
          </cell>
          <cell r="V888">
            <v>22625</v>
          </cell>
          <cell r="W888">
            <v>4000</v>
          </cell>
          <cell r="X888">
            <v>1200</v>
          </cell>
          <cell r="Y888">
            <v>33025</v>
          </cell>
          <cell r="Z888">
            <v>5000</v>
          </cell>
          <cell r="AA888">
            <v>1500</v>
          </cell>
          <cell r="AD888">
            <v>2300</v>
          </cell>
        </row>
        <row r="889">
          <cell r="A889">
            <v>9.76</v>
          </cell>
          <cell r="B889">
            <v>5000</v>
          </cell>
          <cell r="H889">
            <v>3300</v>
          </cell>
          <cell r="I889">
            <v>16185</v>
          </cell>
          <cell r="J889">
            <v>2100</v>
          </cell>
          <cell r="K889">
            <v>4100</v>
          </cell>
          <cell r="N889">
            <v>6400</v>
          </cell>
          <cell r="O889">
            <v>278125</v>
          </cell>
          <cell r="V889">
            <v>22640</v>
          </cell>
          <cell r="W889">
            <v>4000</v>
          </cell>
          <cell r="X889">
            <v>1200</v>
          </cell>
          <cell r="Y889">
            <v>33045</v>
          </cell>
          <cell r="Z889">
            <v>5000</v>
          </cell>
          <cell r="AA889">
            <v>1500</v>
          </cell>
          <cell r="AD889">
            <v>2300</v>
          </cell>
        </row>
        <row r="890">
          <cell r="A890">
            <v>9.77</v>
          </cell>
          <cell r="B890">
            <v>5000</v>
          </cell>
          <cell r="H890">
            <v>3300</v>
          </cell>
          <cell r="I890">
            <v>16195</v>
          </cell>
          <cell r="J890">
            <v>2100</v>
          </cell>
          <cell r="K890">
            <v>4100</v>
          </cell>
          <cell r="N890">
            <v>6400</v>
          </cell>
          <cell r="O890">
            <v>278450</v>
          </cell>
          <cell r="V890">
            <v>22655</v>
          </cell>
          <cell r="W890">
            <v>4000</v>
          </cell>
          <cell r="X890">
            <v>1200</v>
          </cell>
          <cell r="Y890">
            <v>33065</v>
          </cell>
          <cell r="Z890">
            <v>5000</v>
          </cell>
          <cell r="AA890">
            <v>1500</v>
          </cell>
          <cell r="AD890">
            <v>2300</v>
          </cell>
        </row>
        <row r="891">
          <cell r="A891">
            <v>9.7799999999999994</v>
          </cell>
          <cell r="B891">
            <v>5000</v>
          </cell>
          <cell r="H891">
            <v>3300</v>
          </cell>
          <cell r="I891">
            <v>16205</v>
          </cell>
          <cell r="J891">
            <v>2100</v>
          </cell>
          <cell r="K891">
            <v>4100</v>
          </cell>
          <cell r="N891">
            <v>6400</v>
          </cell>
          <cell r="O891">
            <v>278775</v>
          </cell>
          <cell r="V891">
            <v>22670</v>
          </cell>
          <cell r="W891">
            <v>4000</v>
          </cell>
          <cell r="X891">
            <v>1200</v>
          </cell>
          <cell r="Y891">
            <v>33085</v>
          </cell>
          <cell r="Z891">
            <v>5000</v>
          </cell>
          <cell r="AA891">
            <v>1500</v>
          </cell>
          <cell r="AD891">
            <v>2300</v>
          </cell>
        </row>
        <row r="892">
          <cell r="A892">
            <v>9.7899999999999991</v>
          </cell>
          <cell r="B892">
            <v>5000</v>
          </cell>
          <cell r="H892">
            <v>3300</v>
          </cell>
          <cell r="I892">
            <v>16215</v>
          </cell>
          <cell r="J892">
            <v>2100</v>
          </cell>
          <cell r="K892">
            <v>4100</v>
          </cell>
          <cell r="N892">
            <v>6400</v>
          </cell>
          <cell r="O892">
            <v>279100</v>
          </cell>
          <cell r="V892">
            <v>22685</v>
          </cell>
          <cell r="W892">
            <v>4000</v>
          </cell>
          <cell r="X892">
            <v>1200</v>
          </cell>
          <cell r="Y892">
            <v>33105</v>
          </cell>
          <cell r="Z892">
            <v>5000</v>
          </cell>
          <cell r="AA892">
            <v>1500</v>
          </cell>
          <cell r="AD892">
            <v>2300</v>
          </cell>
        </row>
        <row r="893">
          <cell r="A893">
            <v>9.8000000000000007</v>
          </cell>
          <cell r="B893">
            <v>5000</v>
          </cell>
          <cell r="H893">
            <v>3300</v>
          </cell>
          <cell r="I893">
            <v>16225</v>
          </cell>
          <cell r="J893">
            <v>2100</v>
          </cell>
          <cell r="K893">
            <v>4100</v>
          </cell>
          <cell r="N893">
            <v>6400</v>
          </cell>
          <cell r="O893">
            <v>279425</v>
          </cell>
          <cell r="V893">
            <v>22700</v>
          </cell>
          <cell r="W893">
            <v>4000</v>
          </cell>
          <cell r="X893">
            <v>1200</v>
          </cell>
          <cell r="Y893">
            <v>33125</v>
          </cell>
          <cell r="Z893">
            <v>5000</v>
          </cell>
          <cell r="AA893">
            <v>1500</v>
          </cell>
          <cell r="AD893">
            <v>2300</v>
          </cell>
        </row>
        <row r="894">
          <cell r="A894">
            <v>9.81</v>
          </cell>
          <cell r="B894">
            <v>5000</v>
          </cell>
          <cell r="H894">
            <v>3300</v>
          </cell>
          <cell r="I894">
            <v>16235</v>
          </cell>
          <cell r="J894">
            <v>2100</v>
          </cell>
          <cell r="K894">
            <v>4100</v>
          </cell>
          <cell r="N894">
            <v>6400</v>
          </cell>
          <cell r="O894">
            <v>279750</v>
          </cell>
          <cell r="V894">
            <v>22715</v>
          </cell>
          <cell r="W894">
            <v>4000</v>
          </cell>
          <cell r="X894">
            <v>1200</v>
          </cell>
          <cell r="Y894">
            <v>33145</v>
          </cell>
          <cell r="Z894">
            <v>5000</v>
          </cell>
          <cell r="AA894">
            <v>1500</v>
          </cell>
          <cell r="AD894">
            <v>2300</v>
          </cell>
        </row>
        <row r="895">
          <cell r="A895">
            <v>9.82</v>
          </cell>
          <cell r="B895">
            <v>5000</v>
          </cell>
          <cell r="H895">
            <v>3300</v>
          </cell>
          <cell r="I895">
            <v>16245</v>
          </cell>
          <cell r="J895">
            <v>2100</v>
          </cell>
          <cell r="K895">
            <v>4100</v>
          </cell>
          <cell r="N895">
            <v>6400</v>
          </cell>
          <cell r="O895">
            <v>280075</v>
          </cell>
          <cell r="V895">
            <v>22730</v>
          </cell>
          <cell r="W895">
            <v>4000</v>
          </cell>
          <cell r="X895">
            <v>1200</v>
          </cell>
          <cell r="Y895">
            <v>33165</v>
          </cell>
          <cell r="Z895">
            <v>5000</v>
          </cell>
          <cell r="AA895">
            <v>1500</v>
          </cell>
          <cell r="AD895">
            <v>2300</v>
          </cell>
        </row>
        <row r="896">
          <cell r="A896">
            <v>9.83</v>
          </cell>
          <cell r="B896">
            <v>5000</v>
          </cell>
          <cell r="H896">
            <v>3300</v>
          </cell>
          <cell r="I896">
            <v>16255</v>
          </cell>
          <cell r="J896">
            <v>2100</v>
          </cell>
          <cell r="K896">
            <v>4100</v>
          </cell>
          <cell r="N896">
            <v>6400</v>
          </cell>
          <cell r="O896">
            <v>280400</v>
          </cell>
          <cell r="V896">
            <v>22745</v>
          </cell>
          <cell r="W896">
            <v>4000</v>
          </cell>
          <cell r="X896">
            <v>1200</v>
          </cell>
          <cell r="Y896">
            <v>33185</v>
          </cell>
          <cell r="Z896">
            <v>5000</v>
          </cell>
          <cell r="AA896">
            <v>1500</v>
          </cell>
          <cell r="AD896">
            <v>2300</v>
          </cell>
        </row>
        <row r="897">
          <cell r="A897">
            <v>9.84</v>
          </cell>
          <cell r="B897">
            <v>5000</v>
          </cell>
          <cell r="H897">
            <v>3300</v>
          </cell>
          <cell r="I897">
            <v>16265</v>
          </cell>
          <cell r="J897">
            <v>2100</v>
          </cell>
          <cell r="K897">
            <v>4100</v>
          </cell>
          <cell r="N897">
            <v>6400</v>
          </cell>
          <cell r="O897">
            <v>280725</v>
          </cell>
          <cell r="V897">
            <v>22760</v>
          </cell>
          <cell r="W897">
            <v>4000</v>
          </cell>
          <cell r="X897">
            <v>1200</v>
          </cell>
          <cell r="Y897">
            <v>33205</v>
          </cell>
          <cell r="Z897">
            <v>5000</v>
          </cell>
          <cell r="AA897">
            <v>1500</v>
          </cell>
          <cell r="AD897">
            <v>2300</v>
          </cell>
        </row>
        <row r="898">
          <cell r="A898">
            <v>9.85</v>
          </cell>
          <cell r="B898">
            <v>5000</v>
          </cell>
          <cell r="H898">
            <v>3300</v>
          </cell>
          <cell r="I898">
            <v>16275</v>
          </cell>
          <cell r="J898">
            <v>2100</v>
          </cell>
          <cell r="K898">
            <v>4100</v>
          </cell>
          <cell r="N898">
            <v>6400</v>
          </cell>
          <cell r="O898">
            <v>281050</v>
          </cell>
          <cell r="V898">
            <v>22775</v>
          </cell>
          <cell r="W898">
            <v>4000</v>
          </cell>
          <cell r="X898">
            <v>1200</v>
          </cell>
          <cell r="Y898">
            <v>33225</v>
          </cell>
          <cell r="Z898">
            <v>5000</v>
          </cell>
          <cell r="AA898">
            <v>1500</v>
          </cell>
          <cell r="AD898">
            <v>2300</v>
          </cell>
        </row>
        <row r="899">
          <cell r="A899">
            <v>9.86</v>
          </cell>
          <cell r="B899">
            <v>5000</v>
          </cell>
          <cell r="H899">
            <v>3300</v>
          </cell>
          <cell r="I899">
            <v>16285</v>
          </cell>
          <cell r="J899">
            <v>2100</v>
          </cell>
          <cell r="K899">
            <v>4100</v>
          </cell>
          <cell r="N899">
            <v>6400</v>
          </cell>
          <cell r="O899">
            <v>281375</v>
          </cell>
          <cell r="V899">
            <v>22790</v>
          </cell>
          <cell r="W899">
            <v>4000</v>
          </cell>
          <cell r="X899">
            <v>1200</v>
          </cell>
          <cell r="Y899">
            <v>33245</v>
          </cell>
          <cell r="Z899">
            <v>5000</v>
          </cell>
          <cell r="AA899">
            <v>1500</v>
          </cell>
          <cell r="AD899">
            <v>2300</v>
          </cell>
        </row>
        <row r="900">
          <cell r="A900">
            <v>9.8699999999999992</v>
          </cell>
          <cell r="B900">
            <v>5000</v>
          </cell>
          <cell r="H900">
            <v>3300</v>
          </cell>
          <cell r="I900">
            <v>16295</v>
          </cell>
          <cell r="J900">
            <v>2100</v>
          </cell>
          <cell r="K900">
            <v>4100</v>
          </cell>
          <cell r="N900">
            <v>6400</v>
          </cell>
          <cell r="O900">
            <v>281700</v>
          </cell>
          <cell r="V900">
            <v>22805</v>
          </cell>
          <cell r="W900">
            <v>4000</v>
          </cell>
          <cell r="X900">
            <v>1200</v>
          </cell>
          <cell r="Y900">
            <v>33265</v>
          </cell>
          <cell r="Z900">
            <v>5000</v>
          </cell>
          <cell r="AA900">
            <v>1500</v>
          </cell>
          <cell r="AD900">
            <v>2300</v>
          </cell>
        </row>
        <row r="901">
          <cell r="A901">
            <v>9.8800000000000008</v>
          </cell>
          <cell r="B901">
            <v>5000</v>
          </cell>
          <cell r="H901">
            <v>3300</v>
          </cell>
          <cell r="I901">
            <v>16305</v>
          </cell>
          <cell r="J901">
            <v>2100</v>
          </cell>
          <cell r="K901">
            <v>4100</v>
          </cell>
          <cell r="N901">
            <v>6400</v>
          </cell>
          <cell r="O901">
            <v>282025</v>
          </cell>
          <cell r="V901">
            <v>22820</v>
          </cell>
          <cell r="W901">
            <v>4000</v>
          </cell>
          <cell r="X901">
            <v>1200</v>
          </cell>
          <cell r="Y901">
            <v>33285</v>
          </cell>
          <cell r="Z901">
            <v>5000</v>
          </cell>
          <cell r="AA901">
            <v>1500</v>
          </cell>
          <cell r="AD901">
            <v>2300</v>
          </cell>
        </row>
        <row r="902">
          <cell r="A902">
            <v>9.89</v>
          </cell>
          <cell r="B902">
            <v>5000</v>
          </cell>
          <cell r="H902">
            <v>3300</v>
          </cell>
          <cell r="I902">
            <v>16315</v>
          </cell>
          <cell r="J902">
            <v>2100</v>
          </cell>
          <cell r="K902">
            <v>4100</v>
          </cell>
          <cell r="N902">
            <v>6400</v>
          </cell>
          <cell r="O902">
            <v>282350</v>
          </cell>
          <cell r="V902">
            <v>22835</v>
          </cell>
          <cell r="W902">
            <v>4000</v>
          </cell>
          <cell r="X902">
            <v>1200</v>
          </cell>
          <cell r="Y902">
            <v>33305</v>
          </cell>
          <cell r="Z902">
            <v>5000</v>
          </cell>
          <cell r="AA902">
            <v>1500</v>
          </cell>
          <cell r="AD902">
            <v>2300</v>
          </cell>
        </row>
        <row r="903">
          <cell r="A903">
            <v>9.9</v>
          </cell>
          <cell r="B903">
            <v>5000</v>
          </cell>
          <cell r="H903">
            <v>3300</v>
          </cell>
          <cell r="I903">
            <v>16325</v>
          </cell>
          <cell r="J903">
            <v>2100</v>
          </cell>
          <cell r="K903">
            <v>4100</v>
          </cell>
          <cell r="N903">
            <v>6400</v>
          </cell>
          <cell r="O903">
            <v>282675</v>
          </cell>
          <cell r="V903">
            <v>22850</v>
          </cell>
          <cell r="W903">
            <v>4000</v>
          </cell>
          <cell r="X903">
            <v>1200</v>
          </cell>
          <cell r="Y903">
            <v>33325</v>
          </cell>
          <cell r="Z903">
            <v>5000</v>
          </cell>
          <cell r="AA903">
            <v>1500</v>
          </cell>
          <cell r="AD903">
            <v>2300</v>
          </cell>
        </row>
        <row r="904">
          <cell r="A904">
            <v>9.91</v>
          </cell>
          <cell r="B904">
            <v>5000</v>
          </cell>
          <cell r="H904">
            <v>3300</v>
          </cell>
          <cell r="I904">
            <v>16335</v>
          </cell>
          <cell r="J904">
            <v>2100</v>
          </cell>
          <cell r="K904">
            <v>4100</v>
          </cell>
          <cell r="N904">
            <v>6400</v>
          </cell>
          <cell r="O904">
            <v>283000</v>
          </cell>
          <cell r="V904">
            <v>22865</v>
          </cell>
          <cell r="W904">
            <v>4000</v>
          </cell>
          <cell r="X904">
            <v>1200</v>
          </cell>
          <cell r="Y904">
            <v>33345</v>
          </cell>
          <cell r="Z904">
            <v>5000</v>
          </cell>
          <cell r="AA904">
            <v>1500</v>
          </cell>
          <cell r="AD904">
            <v>2300</v>
          </cell>
        </row>
        <row r="905">
          <cell r="A905">
            <v>9.92</v>
          </cell>
          <cell r="B905">
            <v>5000</v>
          </cell>
          <cell r="H905">
            <v>3300</v>
          </cell>
          <cell r="I905">
            <v>16345</v>
          </cell>
          <cell r="J905">
            <v>2100</v>
          </cell>
          <cell r="K905">
            <v>4100</v>
          </cell>
          <cell r="N905">
            <v>6400</v>
          </cell>
          <cell r="O905">
            <v>283325</v>
          </cell>
          <cell r="V905">
            <v>22880</v>
          </cell>
          <cell r="W905">
            <v>4000</v>
          </cell>
          <cell r="X905">
            <v>1200</v>
          </cell>
          <cell r="Y905">
            <v>33365</v>
          </cell>
          <cell r="Z905">
            <v>5000</v>
          </cell>
          <cell r="AA905">
            <v>1500</v>
          </cell>
          <cell r="AD905">
            <v>2300</v>
          </cell>
        </row>
        <row r="906">
          <cell r="A906">
            <v>9.93</v>
          </cell>
          <cell r="B906">
            <v>5000</v>
          </cell>
          <cell r="H906">
            <v>3300</v>
          </cell>
          <cell r="I906">
            <v>16355</v>
          </cell>
          <cell r="J906">
            <v>2100</v>
          </cell>
          <cell r="K906">
            <v>4100</v>
          </cell>
          <cell r="N906">
            <v>6400</v>
          </cell>
          <cell r="O906">
            <v>283650</v>
          </cell>
          <cell r="V906">
            <v>22895</v>
          </cell>
          <cell r="W906">
            <v>4000</v>
          </cell>
          <cell r="X906">
            <v>1200</v>
          </cell>
          <cell r="Y906">
            <v>33385</v>
          </cell>
          <cell r="Z906">
            <v>5000</v>
          </cell>
          <cell r="AA906">
            <v>1500</v>
          </cell>
          <cell r="AD906">
            <v>2300</v>
          </cell>
        </row>
        <row r="907">
          <cell r="A907">
            <v>9.94</v>
          </cell>
          <cell r="B907">
            <v>5000</v>
          </cell>
          <cell r="H907">
            <v>3300</v>
          </cell>
          <cell r="I907">
            <v>16365</v>
          </cell>
          <cell r="J907">
            <v>2100</v>
          </cell>
          <cell r="K907">
            <v>4100</v>
          </cell>
          <cell r="N907">
            <v>6400</v>
          </cell>
          <cell r="O907">
            <v>283975</v>
          </cell>
          <cell r="V907">
            <v>22910</v>
          </cell>
          <cell r="W907">
            <v>4000</v>
          </cell>
          <cell r="X907">
            <v>1200</v>
          </cell>
          <cell r="Y907">
            <v>33405</v>
          </cell>
          <cell r="Z907">
            <v>5000</v>
          </cell>
          <cell r="AA907">
            <v>1500</v>
          </cell>
          <cell r="AD907">
            <v>2300</v>
          </cell>
        </row>
        <row r="908">
          <cell r="A908">
            <v>9.9499999999999993</v>
          </cell>
          <cell r="B908">
            <v>5000</v>
          </cell>
          <cell r="H908">
            <v>3300</v>
          </cell>
          <cell r="I908">
            <v>16375</v>
          </cell>
          <cell r="J908">
            <v>2100</v>
          </cell>
          <cell r="K908">
            <v>4100</v>
          </cell>
          <cell r="N908">
            <v>6400</v>
          </cell>
          <cell r="O908">
            <v>284300</v>
          </cell>
          <cell r="V908">
            <v>22925</v>
          </cell>
          <cell r="W908">
            <v>4000</v>
          </cell>
          <cell r="X908">
            <v>1200</v>
          </cell>
          <cell r="Y908">
            <v>33425</v>
          </cell>
          <cell r="Z908">
            <v>5000</v>
          </cell>
          <cell r="AA908">
            <v>1500</v>
          </cell>
          <cell r="AD908">
            <v>2300</v>
          </cell>
        </row>
        <row r="909">
          <cell r="A909">
            <v>9.9600000000000009</v>
          </cell>
          <cell r="B909">
            <v>5000</v>
          </cell>
          <cell r="H909">
            <v>3300</v>
          </cell>
          <cell r="I909">
            <v>16385</v>
          </cell>
          <cell r="J909">
            <v>2100</v>
          </cell>
          <cell r="K909">
            <v>4100</v>
          </cell>
          <cell r="N909">
            <v>6400</v>
          </cell>
          <cell r="O909">
            <v>284625</v>
          </cell>
          <cell r="V909">
            <v>22940</v>
          </cell>
          <cell r="W909">
            <v>4000</v>
          </cell>
          <cell r="X909">
            <v>1200</v>
          </cell>
          <cell r="Y909">
            <v>33445</v>
          </cell>
          <cell r="Z909">
            <v>5000</v>
          </cell>
          <cell r="AA909">
            <v>1500</v>
          </cell>
          <cell r="AD909">
            <v>2300</v>
          </cell>
        </row>
        <row r="910">
          <cell r="A910">
            <v>9.9700000000000006</v>
          </cell>
          <cell r="B910">
            <v>5000</v>
          </cell>
          <cell r="H910">
            <v>3300</v>
          </cell>
          <cell r="I910">
            <v>16395</v>
          </cell>
          <cell r="J910">
            <v>2100</v>
          </cell>
          <cell r="K910">
            <v>4100</v>
          </cell>
          <cell r="N910">
            <v>6400</v>
          </cell>
          <cell r="O910">
            <v>284950</v>
          </cell>
          <cell r="V910">
            <v>22955</v>
          </cell>
          <cell r="W910">
            <v>4000</v>
          </cell>
          <cell r="X910">
            <v>1200</v>
          </cell>
          <cell r="Y910">
            <v>33465</v>
          </cell>
          <cell r="Z910">
            <v>5000</v>
          </cell>
          <cell r="AA910">
            <v>1500</v>
          </cell>
          <cell r="AD910">
            <v>2300</v>
          </cell>
        </row>
        <row r="911">
          <cell r="A911">
            <v>9.98</v>
          </cell>
          <cell r="B911">
            <v>5000</v>
          </cell>
          <cell r="H911">
            <v>3300</v>
          </cell>
          <cell r="I911">
            <v>16405</v>
          </cell>
          <cell r="J911">
            <v>2100</v>
          </cell>
          <cell r="K911">
            <v>4100</v>
          </cell>
          <cell r="N911">
            <v>6400</v>
          </cell>
          <cell r="O911">
            <v>285275</v>
          </cell>
          <cell r="V911">
            <v>22970</v>
          </cell>
          <cell r="W911">
            <v>4000</v>
          </cell>
          <cell r="X911">
            <v>1200</v>
          </cell>
          <cell r="Y911">
            <v>33485</v>
          </cell>
          <cell r="Z911">
            <v>5000</v>
          </cell>
          <cell r="AA911">
            <v>1500</v>
          </cell>
          <cell r="AD911">
            <v>2300</v>
          </cell>
        </row>
        <row r="912">
          <cell r="A912">
            <v>9.99</v>
          </cell>
          <cell r="B912">
            <v>5000</v>
          </cell>
          <cell r="H912">
            <v>3300</v>
          </cell>
          <cell r="I912">
            <v>16415</v>
          </cell>
          <cell r="J912">
            <v>2100</v>
          </cell>
          <cell r="K912">
            <v>4100</v>
          </cell>
          <cell r="N912">
            <v>6400</v>
          </cell>
          <cell r="O912">
            <v>285600</v>
          </cell>
          <cell r="V912">
            <v>22985</v>
          </cell>
          <cell r="W912">
            <v>4000</v>
          </cell>
          <cell r="X912">
            <v>1200</v>
          </cell>
          <cell r="Y912">
            <v>33505</v>
          </cell>
          <cell r="Z912">
            <v>5000</v>
          </cell>
          <cell r="AA912">
            <v>1500</v>
          </cell>
          <cell r="AD912">
            <v>2300</v>
          </cell>
        </row>
        <row r="913">
          <cell r="A913">
            <v>10</v>
          </cell>
          <cell r="B913">
            <v>5000</v>
          </cell>
          <cell r="H913">
            <v>3300</v>
          </cell>
          <cell r="I913">
            <v>16425</v>
          </cell>
          <cell r="J913">
            <v>2100</v>
          </cell>
          <cell r="K913">
            <v>4100</v>
          </cell>
          <cell r="N913">
            <v>6400</v>
          </cell>
          <cell r="O913">
            <v>285925</v>
          </cell>
          <cell r="V913">
            <v>23000</v>
          </cell>
          <cell r="W913">
            <v>4000</v>
          </cell>
          <cell r="X913">
            <v>1200</v>
          </cell>
          <cell r="Y913">
            <v>33525</v>
          </cell>
          <cell r="Z913">
            <v>5000</v>
          </cell>
          <cell r="AA913">
            <v>1500</v>
          </cell>
          <cell r="AD913">
            <v>2300</v>
          </cell>
        </row>
        <row r="914">
          <cell r="A914">
            <v>10.01</v>
          </cell>
          <cell r="B914">
            <v>5000</v>
          </cell>
          <cell r="H914">
            <v>3300</v>
          </cell>
          <cell r="I914">
            <v>16435</v>
          </cell>
          <cell r="J914">
            <v>2100</v>
          </cell>
          <cell r="K914">
            <v>4100</v>
          </cell>
          <cell r="N914">
            <v>6400</v>
          </cell>
          <cell r="O914">
            <v>286250</v>
          </cell>
          <cell r="V914">
            <v>23015</v>
          </cell>
          <cell r="W914">
            <v>4000</v>
          </cell>
          <cell r="X914">
            <v>1200</v>
          </cell>
          <cell r="Y914">
            <v>33545</v>
          </cell>
          <cell r="Z914">
            <v>5000</v>
          </cell>
          <cell r="AA914">
            <v>1500</v>
          </cell>
          <cell r="AD914">
            <v>2300</v>
          </cell>
        </row>
        <row r="915">
          <cell r="A915">
            <v>10.02</v>
          </cell>
          <cell r="B915">
            <v>5000</v>
          </cell>
          <cell r="H915">
            <v>3300</v>
          </cell>
          <cell r="I915">
            <v>16445</v>
          </cell>
          <cell r="J915">
            <v>2100</v>
          </cell>
          <cell r="K915">
            <v>4100</v>
          </cell>
          <cell r="N915">
            <v>6400</v>
          </cell>
          <cell r="O915">
            <v>286575</v>
          </cell>
          <cell r="V915">
            <v>23030</v>
          </cell>
          <cell r="W915">
            <v>4000</v>
          </cell>
          <cell r="X915">
            <v>1200</v>
          </cell>
          <cell r="Y915">
            <v>33565</v>
          </cell>
          <cell r="Z915">
            <v>5000</v>
          </cell>
          <cell r="AA915">
            <v>1500</v>
          </cell>
          <cell r="AD915">
            <v>2300</v>
          </cell>
        </row>
        <row r="916">
          <cell r="A916">
            <v>10.029999999999999</v>
          </cell>
          <cell r="B916">
            <v>5000</v>
          </cell>
          <cell r="H916">
            <v>3300</v>
          </cell>
          <cell r="I916">
            <v>16455</v>
          </cell>
          <cell r="J916">
            <v>2100</v>
          </cell>
          <cell r="K916">
            <v>4100</v>
          </cell>
          <cell r="N916">
            <v>6400</v>
          </cell>
          <cell r="O916">
            <v>286900</v>
          </cell>
          <cell r="V916">
            <v>23045</v>
          </cell>
          <cell r="W916">
            <v>4000</v>
          </cell>
          <cell r="X916">
            <v>1200</v>
          </cell>
          <cell r="Y916">
            <v>33585</v>
          </cell>
          <cell r="Z916">
            <v>5000</v>
          </cell>
          <cell r="AA916">
            <v>1500</v>
          </cell>
          <cell r="AD916">
            <v>2300</v>
          </cell>
        </row>
        <row r="917">
          <cell r="A917">
            <v>10.039999999999999</v>
          </cell>
          <cell r="B917">
            <v>5000</v>
          </cell>
          <cell r="H917">
            <v>3300</v>
          </cell>
          <cell r="I917">
            <v>16465</v>
          </cell>
          <cell r="J917">
            <v>2100</v>
          </cell>
          <cell r="K917">
            <v>4100</v>
          </cell>
          <cell r="N917">
            <v>6400</v>
          </cell>
          <cell r="O917">
            <v>287225</v>
          </cell>
          <cell r="V917">
            <v>23060</v>
          </cell>
          <cell r="W917">
            <v>4000</v>
          </cell>
          <cell r="X917">
            <v>1200</v>
          </cell>
          <cell r="Y917">
            <v>33605</v>
          </cell>
          <cell r="Z917">
            <v>5000</v>
          </cell>
          <cell r="AA917">
            <v>1500</v>
          </cell>
          <cell r="AD917">
            <v>2300</v>
          </cell>
        </row>
        <row r="918">
          <cell r="A918">
            <v>10.050000000000001</v>
          </cell>
          <cell r="B918">
            <v>5000</v>
          </cell>
          <cell r="H918">
            <v>3300</v>
          </cell>
          <cell r="I918">
            <v>16475</v>
          </cell>
          <cell r="J918">
            <v>2100</v>
          </cell>
          <cell r="K918">
            <v>4100</v>
          </cell>
          <cell r="N918">
            <v>6400</v>
          </cell>
          <cell r="O918">
            <v>287550</v>
          </cell>
          <cell r="V918">
            <v>23075</v>
          </cell>
          <cell r="W918">
            <v>4000</v>
          </cell>
          <cell r="X918">
            <v>1200</v>
          </cell>
          <cell r="Y918">
            <v>33625</v>
          </cell>
          <cell r="Z918">
            <v>5000</v>
          </cell>
          <cell r="AA918">
            <v>1500</v>
          </cell>
          <cell r="AD918">
            <v>2300</v>
          </cell>
        </row>
        <row r="919">
          <cell r="A919">
            <v>10.06</v>
          </cell>
          <cell r="B919">
            <v>5000</v>
          </cell>
          <cell r="H919">
            <v>3300</v>
          </cell>
          <cell r="I919">
            <v>16485</v>
          </cell>
          <cell r="J919">
            <v>2100</v>
          </cell>
          <cell r="K919">
            <v>4100</v>
          </cell>
          <cell r="N919">
            <v>6400</v>
          </cell>
          <cell r="O919">
            <v>287875</v>
          </cell>
          <cell r="V919">
            <v>23090</v>
          </cell>
          <cell r="W919">
            <v>4000</v>
          </cell>
          <cell r="X919">
            <v>1200</v>
          </cell>
          <cell r="Y919">
            <v>33645</v>
          </cell>
          <cell r="Z919">
            <v>5000</v>
          </cell>
          <cell r="AA919">
            <v>1500</v>
          </cell>
          <cell r="AD919">
            <v>2300</v>
          </cell>
        </row>
        <row r="920">
          <cell r="A920">
            <v>10.07</v>
          </cell>
          <cell r="B920">
            <v>5000</v>
          </cell>
          <cell r="H920">
            <v>3300</v>
          </cell>
          <cell r="I920">
            <v>16495</v>
          </cell>
          <cell r="J920">
            <v>2100</v>
          </cell>
          <cell r="K920">
            <v>4100</v>
          </cell>
          <cell r="N920">
            <v>6400</v>
          </cell>
          <cell r="O920">
            <v>288200</v>
          </cell>
          <cell r="V920">
            <v>23105</v>
          </cell>
          <cell r="W920">
            <v>4000</v>
          </cell>
          <cell r="X920">
            <v>1200</v>
          </cell>
          <cell r="Y920">
            <v>33665</v>
          </cell>
          <cell r="Z920">
            <v>5000</v>
          </cell>
          <cell r="AA920">
            <v>1500</v>
          </cell>
          <cell r="AD920">
            <v>2300</v>
          </cell>
        </row>
        <row r="921">
          <cell r="A921">
            <v>10.08</v>
          </cell>
          <cell r="B921">
            <v>5000</v>
          </cell>
          <cell r="H921">
            <v>3300</v>
          </cell>
          <cell r="I921">
            <v>16505</v>
          </cell>
          <cell r="J921">
            <v>2100</v>
          </cell>
          <cell r="K921">
            <v>4100</v>
          </cell>
          <cell r="N921">
            <v>6400</v>
          </cell>
          <cell r="O921">
            <v>288525</v>
          </cell>
          <cell r="V921">
            <v>23120</v>
          </cell>
          <cell r="W921">
            <v>4000</v>
          </cell>
          <cell r="X921">
            <v>1200</v>
          </cell>
          <cell r="Y921">
            <v>33685</v>
          </cell>
          <cell r="Z921">
            <v>5000</v>
          </cell>
          <cell r="AA921">
            <v>1500</v>
          </cell>
          <cell r="AD921">
            <v>2300</v>
          </cell>
        </row>
        <row r="922">
          <cell r="A922">
            <v>10.09</v>
          </cell>
          <cell r="B922">
            <v>5000</v>
          </cell>
          <cell r="H922">
            <v>3300</v>
          </cell>
          <cell r="I922">
            <v>16515</v>
          </cell>
          <cell r="J922">
            <v>2100</v>
          </cell>
          <cell r="K922">
            <v>4100</v>
          </cell>
          <cell r="N922">
            <v>6400</v>
          </cell>
          <cell r="O922">
            <v>288850</v>
          </cell>
          <cell r="V922">
            <v>23135</v>
          </cell>
          <cell r="W922">
            <v>4000</v>
          </cell>
          <cell r="X922">
            <v>1200</v>
          </cell>
          <cell r="Y922">
            <v>33705</v>
          </cell>
          <cell r="Z922">
            <v>5000</v>
          </cell>
          <cell r="AA922">
            <v>1500</v>
          </cell>
          <cell r="AD922">
            <v>2300</v>
          </cell>
        </row>
        <row r="923">
          <cell r="A923">
            <v>10.1</v>
          </cell>
          <cell r="B923">
            <v>5000</v>
          </cell>
          <cell r="H923">
            <v>3300</v>
          </cell>
          <cell r="I923">
            <v>16525</v>
          </cell>
          <cell r="J923">
            <v>2100</v>
          </cell>
          <cell r="K923">
            <v>4100</v>
          </cell>
          <cell r="N923">
            <v>6400</v>
          </cell>
          <cell r="O923">
            <v>289175</v>
          </cell>
          <cell r="V923">
            <v>23150</v>
          </cell>
          <cell r="W923">
            <v>4000</v>
          </cell>
          <cell r="X923">
            <v>1200</v>
          </cell>
          <cell r="Y923">
            <v>33725</v>
          </cell>
          <cell r="Z923">
            <v>5000</v>
          </cell>
          <cell r="AA923">
            <v>1500</v>
          </cell>
          <cell r="AD923">
            <v>2300</v>
          </cell>
        </row>
        <row r="924">
          <cell r="A924">
            <v>10.11</v>
          </cell>
          <cell r="B924">
            <v>5000</v>
          </cell>
          <cell r="H924">
            <v>3300</v>
          </cell>
          <cell r="I924">
            <v>16535</v>
          </cell>
          <cell r="J924">
            <v>2100</v>
          </cell>
          <cell r="K924">
            <v>4100</v>
          </cell>
          <cell r="N924">
            <v>6400</v>
          </cell>
          <cell r="O924">
            <v>289500</v>
          </cell>
          <cell r="V924">
            <v>23165</v>
          </cell>
          <cell r="W924">
            <v>4000</v>
          </cell>
          <cell r="X924">
            <v>1200</v>
          </cell>
          <cell r="Y924">
            <v>33745</v>
          </cell>
          <cell r="Z924">
            <v>5000</v>
          </cell>
          <cell r="AA924">
            <v>1500</v>
          </cell>
          <cell r="AD924">
            <v>2300</v>
          </cell>
        </row>
        <row r="925">
          <cell r="A925">
            <v>10.119999999999999</v>
          </cell>
          <cell r="B925">
            <v>5000</v>
          </cell>
          <cell r="H925">
            <v>3300</v>
          </cell>
          <cell r="I925">
            <v>16545</v>
          </cell>
          <cell r="J925">
            <v>2100</v>
          </cell>
          <cell r="K925">
            <v>4100</v>
          </cell>
          <cell r="N925">
            <v>6400</v>
          </cell>
          <cell r="O925">
            <v>289825</v>
          </cell>
          <cell r="V925">
            <v>23180</v>
          </cell>
          <cell r="W925">
            <v>4000</v>
          </cell>
          <cell r="X925">
            <v>1200</v>
          </cell>
          <cell r="Y925">
            <v>33765</v>
          </cell>
          <cell r="Z925">
            <v>5000</v>
          </cell>
          <cell r="AA925">
            <v>1500</v>
          </cell>
          <cell r="AD925">
            <v>2300</v>
          </cell>
        </row>
        <row r="926">
          <cell r="A926">
            <v>10.130000000000001</v>
          </cell>
          <cell r="B926">
            <v>5000</v>
          </cell>
          <cell r="H926">
            <v>3300</v>
          </cell>
          <cell r="I926">
            <v>16555</v>
          </cell>
          <cell r="J926">
            <v>2100</v>
          </cell>
          <cell r="K926">
            <v>4100</v>
          </cell>
          <cell r="N926">
            <v>6400</v>
          </cell>
          <cell r="O926">
            <v>290150</v>
          </cell>
          <cell r="V926">
            <v>23195</v>
          </cell>
          <cell r="W926">
            <v>4000</v>
          </cell>
          <cell r="X926">
            <v>1200</v>
          </cell>
          <cell r="Y926">
            <v>33785</v>
          </cell>
          <cell r="Z926">
            <v>5000</v>
          </cell>
          <cell r="AA926">
            <v>1500</v>
          </cell>
          <cell r="AD926">
            <v>2300</v>
          </cell>
        </row>
        <row r="927">
          <cell r="A927">
            <v>10.14</v>
          </cell>
          <cell r="B927">
            <v>5000</v>
          </cell>
          <cell r="H927">
            <v>3300</v>
          </cell>
          <cell r="I927">
            <v>16565</v>
          </cell>
          <cell r="J927">
            <v>2100</v>
          </cell>
          <cell r="K927">
            <v>4100</v>
          </cell>
          <cell r="N927">
            <v>6400</v>
          </cell>
          <cell r="O927">
            <v>290475</v>
          </cell>
          <cell r="V927">
            <v>23210</v>
          </cell>
          <cell r="W927">
            <v>4000</v>
          </cell>
          <cell r="X927">
            <v>1200</v>
          </cell>
          <cell r="Y927">
            <v>33805</v>
          </cell>
          <cell r="Z927">
            <v>5000</v>
          </cell>
          <cell r="AA927">
            <v>1500</v>
          </cell>
          <cell r="AD927">
            <v>2300</v>
          </cell>
        </row>
        <row r="928">
          <cell r="A928">
            <v>10.15</v>
          </cell>
          <cell r="B928">
            <v>5000</v>
          </cell>
          <cell r="H928">
            <v>3300</v>
          </cell>
          <cell r="I928">
            <v>16575</v>
          </cell>
          <cell r="J928">
            <v>2100</v>
          </cell>
          <cell r="K928">
            <v>4100</v>
          </cell>
          <cell r="N928">
            <v>6400</v>
          </cell>
          <cell r="O928">
            <v>290800</v>
          </cell>
          <cell r="V928">
            <v>23225</v>
          </cell>
          <cell r="W928">
            <v>4000</v>
          </cell>
          <cell r="X928">
            <v>1200</v>
          </cell>
          <cell r="Y928">
            <v>33825</v>
          </cell>
          <cell r="Z928">
            <v>5000</v>
          </cell>
          <cell r="AA928">
            <v>1500</v>
          </cell>
          <cell r="AD928">
            <v>2300</v>
          </cell>
        </row>
        <row r="929">
          <cell r="A929">
            <v>10.16</v>
          </cell>
          <cell r="B929">
            <v>5000</v>
          </cell>
          <cell r="H929">
            <v>3300</v>
          </cell>
          <cell r="I929">
            <v>16585</v>
          </cell>
          <cell r="J929">
            <v>2100</v>
          </cell>
          <cell r="K929">
            <v>4100</v>
          </cell>
          <cell r="N929">
            <v>6400</v>
          </cell>
          <cell r="O929">
            <v>291125</v>
          </cell>
          <cell r="V929">
            <v>23240</v>
          </cell>
          <cell r="W929">
            <v>4000</v>
          </cell>
          <cell r="X929">
            <v>1200</v>
          </cell>
          <cell r="Y929">
            <v>33845</v>
          </cell>
          <cell r="Z929">
            <v>5000</v>
          </cell>
          <cell r="AA929">
            <v>1500</v>
          </cell>
          <cell r="AD929">
            <v>2300</v>
          </cell>
        </row>
        <row r="930">
          <cell r="A930">
            <v>10.17</v>
          </cell>
          <cell r="B930">
            <v>5000</v>
          </cell>
          <cell r="H930">
            <v>3300</v>
          </cell>
          <cell r="I930">
            <v>16595</v>
          </cell>
          <cell r="J930">
            <v>2100</v>
          </cell>
          <cell r="K930">
            <v>4100</v>
          </cell>
          <cell r="N930">
            <v>6400</v>
          </cell>
          <cell r="O930">
            <v>291450</v>
          </cell>
          <cell r="V930">
            <v>23255</v>
          </cell>
          <cell r="W930">
            <v>4000</v>
          </cell>
          <cell r="X930">
            <v>1200</v>
          </cell>
          <cell r="Y930">
            <v>33865</v>
          </cell>
          <cell r="Z930">
            <v>5000</v>
          </cell>
          <cell r="AA930">
            <v>1500</v>
          </cell>
          <cell r="AD930">
            <v>2300</v>
          </cell>
        </row>
        <row r="931">
          <cell r="A931">
            <v>10.18</v>
          </cell>
          <cell r="B931">
            <v>5000</v>
          </cell>
          <cell r="H931">
            <v>3300</v>
          </cell>
          <cell r="I931">
            <v>16605</v>
          </cell>
          <cell r="J931">
            <v>2100</v>
          </cell>
          <cell r="K931">
            <v>4100</v>
          </cell>
          <cell r="N931">
            <v>6400</v>
          </cell>
          <cell r="O931">
            <v>291775</v>
          </cell>
          <cell r="V931">
            <v>23270</v>
          </cell>
          <cell r="W931">
            <v>4000</v>
          </cell>
          <cell r="X931">
            <v>1200</v>
          </cell>
          <cell r="Y931">
            <v>33885</v>
          </cell>
          <cell r="Z931">
            <v>5000</v>
          </cell>
          <cell r="AA931">
            <v>1500</v>
          </cell>
          <cell r="AD931">
            <v>2300</v>
          </cell>
        </row>
        <row r="932">
          <cell r="A932">
            <v>10.19</v>
          </cell>
          <cell r="B932">
            <v>5000</v>
          </cell>
          <cell r="H932">
            <v>3300</v>
          </cell>
          <cell r="I932">
            <v>16615</v>
          </cell>
          <cell r="J932">
            <v>2100</v>
          </cell>
          <cell r="K932">
            <v>4100</v>
          </cell>
          <cell r="N932">
            <v>6400</v>
          </cell>
          <cell r="O932">
            <v>292100</v>
          </cell>
          <cell r="V932">
            <v>23285</v>
          </cell>
          <cell r="W932">
            <v>4000</v>
          </cell>
          <cell r="X932">
            <v>1200</v>
          </cell>
          <cell r="Y932">
            <v>33905</v>
          </cell>
          <cell r="Z932">
            <v>5000</v>
          </cell>
          <cell r="AA932">
            <v>1500</v>
          </cell>
          <cell r="AD932">
            <v>2300</v>
          </cell>
        </row>
        <row r="933">
          <cell r="A933">
            <v>10.199999999999999</v>
          </cell>
          <cell r="B933">
            <v>5000</v>
          </cell>
          <cell r="H933">
            <v>3300</v>
          </cell>
          <cell r="I933">
            <v>16625</v>
          </cell>
          <cell r="J933">
            <v>2100</v>
          </cell>
          <cell r="K933">
            <v>4100</v>
          </cell>
          <cell r="N933">
            <v>6400</v>
          </cell>
          <cell r="O933">
            <v>292425</v>
          </cell>
          <cell r="V933">
            <v>23300</v>
          </cell>
          <cell r="W933">
            <v>4000</v>
          </cell>
          <cell r="X933">
            <v>1200</v>
          </cell>
          <cell r="Y933">
            <v>33925</v>
          </cell>
          <cell r="Z933">
            <v>5000</v>
          </cell>
          <cell r="AA933">
            <v>1500</v>
          </cell>
          <cell r="AD933">
            <v>2300</v>
          </cell>
        </row>
        <row r="934">
          <cell r="A934">
            <v>10.210000000000001</v>
          </cell>
          <cell r="B934">
            <v>5000</v>
          </cell>
          <cell r="H934">
            <v>3300</v>
          </cell>
          <cell r="I934">
            <v>16635</v>
          </cell>
          <cell r="J934">
            <v>2100</v>
          </cell>
          <cell r="K934">
            <v>4100</v>
          </cell>
          <cell r="N934">
            <v>6400</v>
          </cell>
          <cell r="O934">
            <v>292750</v>
          </cell>
          <cell r="V934">
            <v>23315</v>
          </cell>
          <cell r="W934">
            <v>4000</v>
          </cell>
          <cell r="X934">
            <v>1200</v>
          </cell>
          <cell r="Y934">
            <v>33945</v>
          </cell>
          <cell r="Z934">
            <v>5000</v>
          </cell>
          <cell r="AA934">
            <v>1500</v>
          </cell>
          <cell r="AD934">
            <v>2300</v>
          </cell>
        </row>
        <row r="935">
          <cell r="A935">
            <v>10.220000000000001</v>
          </cell>
          <cell r="B935">
            <v>5000</v>
          </cell>
          <cell r="H935">
            <v>3300</v>
          </cell>
          <cell r="I935">
            <v>16645</v>
          </cell>
          <cell r="J935">
            <v>2100</v>
          </cell>
          <cell r="K935">
            <v>4100</v>
          </cell>
          <cell r="N935">
            <v>6400</v>
          </cell>
          <cell r="O935">
            <v>293075</v>
          </cell>
          <cell r="V935">
            <v>23330</v>
          </cell>
          <cell r="W935">
            <v>4000</v>
          </cell>
          <cell r="X935">
            <v>1200</v>
          </cell>
          <cell r="Y935">
            <v>33965</v>
          </cell>
          <cell r="Z935">
            <v>5000</v>
          </cell>
          <cell r="AA935">
            <v>1500</v>
          </cell>
          <cell r="AD935">
            <v>2300</v>
          </cell>
        </row>
        <row r="936">
          <cell r="A936">
            <v>10.23</v>
          </cell>
          <cell r="B936">
            <v>5000</v>
          </cell>
          <cell r="H936">
            <v>3300</v>
          </cell>
          <cell r="I936">
            <v>16655</v>
          </cell>
          <cell r="J936">
            <v>2100</v>
          </cell>
          <cell r="K936">
            <v>4100</v>
          </cell>
          <cell r="N936">
            <v>6400</v>
          </cell>
          <cell r="O936">
            <v>293400</v>
          </cell>
          <cell r="V936">
            <v>23345</v>
          </cell>
          <cell r="W936">
            <v>4000</v>
          </cell>
          <cell r="X936">
            <v>1200</v>
          </cell>
          <cell r="Y936">
            <v>33985</v>
          </cell>
          <cell r="Z936">
            <v>5000</v>
          </cell>
          <cell r="AA936">
            <v>1500</v>
          </cell>
          <cell r="AD936">
            <v>2300</v>
          </cell>
        </row>
        <row r="937">
          <cell r="A937">
            <v>10.24</v>
          </cell>
          <cell r="B937">
            <v>5000</v>
          </cell>
          <cell r="H937">
            <v>3300</v>
          </cell>
          <cell r="I937">
            <v>16665</v>
          </cell>
          <cell r="J937">
            <v>2100</v>
          </cell>
          <cell r="K937">
            <v>4100</v>
          </cell>
          <cell r="N937">
            <v>6400</v>
          </cell>
          <cell r="O937">
            <v>293725</v>
          </cell>
          <cell r="V937">
            <v>23360</v>
          </cell>
          <cell r="W937">
            <v>4000</v>
          </cell>
          <cell r="X937">
            <v>1200</v>
          </cell>
          <cell r="Y937">
            <v>34005</v>
          </cell>
          <cell r="Z937">
            <v>5000</v>
          </cell>
          <cell r="AA937">
            <v>1500</v>
          </cell>
          <cell r="AD937">
            <v>2300</v>
          </cell>
        </row>
        <row r="938">
          <cell r="A938">
            <v>10.25</v>
          </cell>
          <cell r="B938">
            <v>5000</v>
          </cell>
          <cell r="H938">
            <v>3300</v>
          </cell>
          <cell r="I938">
            <v>16675</v>
          </cell>
          <cell r="J938">
            <v>2100</v>
          </cell>
          <cell r="K938">
            <v>4100</v>
          </cell>
          <cell r="N938">
            <v>6400</v>
          </cell>
          <cell r="O938">
            <v>294050</v>
          </cell>
          <cell r="V938">
            <v>23375</v>
          </cell>
          <cell r="W938">
            <v>4000</v>
          </cell>
          <cell r="X938">
            <v>1200</v>
          </cell>
          <cell r="Y938">
            <v>34025</v>
          </cell>
          <cell r="Z938">
            <v>5000</v>
          </cell>
          <cell r="AA938">
            <v>1500</v>
          </cell>
          <cell r="AD938">
            <v>2300</v>
          </cell>
        </row>
        <row r="939">
          <cell r="A939">
            <v>10.26</v>
          </cell>
          <cell r="B939">
            <v>5000</v>
          </cell>
          <cell r="H939">
            <v>3300</v>
          </cell>
          <cell r="I939">
            <v>16685</v>
          </cell>
          <cell r="J939">
            <v>2100</v>
          </cell>
          <cell r="K939">
            <v>4100</v>
          </cell>
          <cell r="N939">
            <v>6400</v>
          </cell>
          <cell r="O939">
            <v>294375</v>
          </cell>
          <cell r="V939">
            <v>23390</v>
          </cell>
          <cell r="W939">
            <v>4000</v>
          </cell>
          <cell r="X939">
            <v>1200</v>
          </cell>
          <cell r="Y939">
            <v>34045</v>
          </cell>
          <cell r="Z939">
            <v>5000</v>
          </cell>
          <cell r="AA939">
            <v>1500</v>
          </cell>
          <cell r="AD939">
            <v>2300</v>
          </cell>
        </row>
        <row r="940">
          <cell r="A940">
            <v>10.27</v>
          </cell>
          <cell r="B940">
            <v>5000</v>
          </cell>
          <cell r="H940">
            <v>3300</v>
          </cell>
          <cell r="I940">
            <v>16695</v>
          </cell>
          <cell r="J940">
            <v>2100</v>
          </cell>
          <cell r="K940">
            <v>4100</v>
          </cell>
          <cell r="N940">
            <v>6400</v>
          </cell>
          <cell r="O940">
            <v>294700</v>
          </cell>
          <cell r="V940">
            <v>23405</v>
          </cell>
          <cell r="W940">
            <v>4000</v>
          </cell>
          <cell r="X940">
            <v>1200</v>
          </cell>
          <cell r="Y940">
            <v>34065</v>
          </cell>
          <cell r="Z940">
            <v>5000</v>
          </cell>
          <cell r="AA940">
            <v>1500</v>
          </cell>
          <cell r="AD940">
            <v>2300</v>
          </cell>
        </row>
        <row r="941">
          <cell r="A941">
            <v>10.28</v>
          </cell>
          <cell r="B941">
            <v>5000</v>
          </cell>
          <cell r="H941">
            <v>3300</v>
          </cell>
          <cell r="I941">
            <v>16705</v>
          </cell>
          <cell r="J941">
            <v>2100</v>
          </cell>
          <cell r="K941">
            <v>4100</v>
          </cell>
          <cell r="N941">
            <v>6400</v>
          </cell>
          <cell r="O941">
            <v>295025</v>
          </cell>
          <cell r="V941">
            <v>23420</v>
          </cell>
          <cell r="W941">
            <v>4000</v>
          </cell>
          <cell r="X941">
            <v>1200</v>
          </cell>
          <cell r="Y941">
            <v>34085</v>
          </cell>
          <cell r="Z941">
            <v>5000</v>
          </cell>
          <cell r="AA941">
            <v>1500</v>
          </cell>
          <cell r="AD941">
            <v>2300</v>
          </cell>
        </row>
        <row r="942">
          <cell r="A942">
            <v>10.29</v>
          </cell>
          <cell r="B942">
            <v>5000</v>
          </cell>
          <cell r="H942">
            <v>3300</v>
          </cell>
          <cell r="I942">
            <v>16715</v>
          </cell>
          <cell r="J942">
            <v>2100</v>
          </cell>
          <cell r="K942">
            <v>4100</v>
          </cell>
          <cell r="N942">
            <v>6400</v>
          </cell>
          <cell r="O942">
            <v>295350</v>
          </cell>
          <cell r="V942">
            <v>23435</v>
          </cell>
          <cell r="W942">
            <v>4000</v>
          </cell>
          <cell r="X942">
            <v>1200</v>
          </cell>
          <cell r="Y942">
            <v>34105</v>
          </cell>
          <cell r="Z942">
            <v>5000</v>
          </cell>
          <cell r="AA942">
            <v>1500</v>
          </cell>
          <cell r="AD942">
            <v>2300</v>
          </cell>
        </row>
        <row r="943">
          <cell r="A943">
            <v>10.3</v>
          </cell>
          <cell r="B943">
            <v>5000</v>
          </cell>
          <cell r="H943">
            <v>3300</v>
          </cell>
          <cell r="I943">
            <v>16725</v>
          </cell>
          <cell r="J943">
            <v>2100</v>
          </cell>
          <cell r="K943">
            <v>4100</v>
          </cell>
          <cell r="N943">
            <v>6400</v>
          </cell>
          <cell r="O943">
            <v>295675</v>
          </cell>
          <cell r="V943">
            <v>23450</v>
          </cell>
          <cell r="W943">
            <v>4000</v>
          </cell>
          <cell r="X943">
            <v>1200</v>
          </cell>
          <cell r="Y943">
            <v>34125</v>
          </cell>
          <cell r="Z943">
            <v>5000</v>
          </cell>
          <cell r="AA943">
            <v>1500</v>
          </cell>
          <cell r="AD943">
            <v>2300</v>
          </cell>
        </row>
        <row r="944">
          <cell r="A944">
            <v>10.31</v>
          </cell>
          <cell r="B944">
            <v>5000</v>
          </cell>
          <cell r="H944">
            <v>3300</v>
          </cell>
          <cell r="I944">
            <v>16735</v>
          </cell>
          <cell r="J944">
            <v>2100</v>
          </cell>
          <cell r="K944">
            <v>4100</v>
          </cell>
          <cell r="N944">
            <v>6400</v>
          </cell>
          <cell r="O944">
            <v>296000</v>
          </cell>
          <cell r="V944">
            <v>23465</v>
          </cell>
          <cell r="W944">
            <v>4000</v>
          </cell>
          <cell r="X944">
            <v>1200</v>
          </cell>
          <cell r="Y944">
            <v>34145</v>
          </cell>
          <cell r="Z944">
            <v>5000</v>
          </cell>
          <cell r="AA944">
            <v>1500</v>
          </cell>
          <cell r="AD944">
            <v>2300</v>
          </cell>
        </row>
        <row r="945">
          <cell r="A945">
            <v>10.32</v>
          </cell>
          <cell r="B945">
            <v>5000</v>
          </cell>
          <cell r="H945">
            <v>3300</v>
          </cell>
          <cell r="I945">
            <v>16745</v>
          </cell>
          <cell r="J945">
            <v>2100</v>
          </cell>
          <cell r="K945">
            <v>4100</v>
          </cell>
          <cell r="N945">
            <v>6400</v>
          </cell>
          <cell r="O945">
            <v>296325</v>
          </cell>
          <cell r="V945">
            <v>23480</v>
          </cell>
          <cell r="W945">
            <v>4000</v>
          </cell>
          <cell r="X945">
            <v>1200</v>
          </cell>
          <cell r="Y945">
            <v>34165</v>
          </cell>
          <cell r="Z945">
            <v>5000</v>
          </cell>
          <cell r="AA945">
            <v>1500</v>
          </cell>
          <cell r="AD945">
            <v>2300</v>
          </cell>
        </row>
        <row r="946">
          <cell r="A946">
            <v>10.33</v>
          </cell>
          <cell r="B946">
            <v>5000</v>
          </cell>
          <cell r="H946">
            <v>3300</v>
          </cell>
          <cell r="I946">
            <v>16755</v>
          </cell>
          <cell r="J946">
            <v>2100</v>
          </cell>
          <cell r="K946">
            <v>4100</v>
          </cell>
          <cell r="N946">
            <v>6400</v>
          </cell>
          <cell r="O946">
            <v>296650</v>
          </cell>
          <cell r="V946">
            <v>23495</v>
          </cell>
          <cell r="W946">
            <v>4000</v>
          </cell>
          <cell r="X946">
            <v>1200</v>
          </cell>
          <cell r="Y946">
            <v>34185</v>
          </cell>
          <cell r="Z946">
            <v>5000</v>
          </cell>
          <cell r="AA946">
            <v>1500</v>
          </cell>
          <cell r="AD946">
            <v>2300</v>
          </cell>
        </row>
        <row r="947">
          <cell r="A947">
            <v>10.34</v>
          </cell>
          <cell r="B947">
            <v>5000</v>
          </cell>
          <cell r="H947">
            <v>3300</v>
          </cell>
          <cell r="I947">
            <v>16765</v>
          </cell>
          <cell r="J947">
            <v>2100</v>
          </cell>
          <cell r="K947">
            <v>4100</v>
          </cell>
          <cell r="N947">
            <v>6400</v>
          </cell>
          <cell r="O947">
            <v>296975</v>
          </cell>
          <cell r="V947">
            <v>23510</v>
          </cell>
          <cell r="W947">
            <v>4000</v>
          </cell>
          <cell r="X947">
            <v>1200</v>
          </cell>
          <cell r="Y947">
            <v>34205</v>
          </cell>
          <cell r="Z947">
            <v>5000</v>
          </cell>
          <cell r="AA947">
            <v>1500</v>
          </cell>
          <cell r="AD947">
            <v>2300</v>
          </cell>
        </row>
        <row r="948">
          <cell r="A948">
            <v>10.35</v>
          </cell>
          <cell r="B948">
            <v>5000</v>
          </cell>
          <cell r="H948">
            <v>3300</v>
          </cell>
          <cell r="I948">
            <v>16775</v>
          </cell>
          <cell r="J948">
            <v>2100</v>
          </cell>
          <cell r="K948">
            <v>4100</v>
          </cell>
          <cell r="N948">
            <v>6400</v>
          </cell>
          <cell r="O948">
            <v>297300</v>
          </cell>
          <cell r="V948">
            <v>23525</v>
          </cell>
          <cell r="W948">
            <v>4000</v>
          </cell>
          <cell r="X948">
            <v>1200</v>
          </cell>
          <cell r="Y948">
            <v>34225</v>
          </cell>
          <cell r="Z948">
            <v>5000</v>
          </cell>
          <cell r="AA948">
            <v>1500</v>
          </cell>
          <cell r="AD948">
            <v>2300</v>
          </cell>
        </row>
        <row r="949">
          <cell r="A949">
            <v>10.36</v>
          </cell>
          <cell r="B949">
            <v>5000</v>
          </cell>
          <cell r="H949">
            <v>3300</v>
          </cell>
          <cell r="I949">
            <v>16785</v>
          </cell>
          <cell r="J949">
            <v>2100</v>
          </cell>
          <cell r="K949">
            <v>4100</v>
          </cell>
          <cell r="N949">
            <v>6400</v>
          </cell>
          <cell r="O949">
            <v>297625</v>
          </cell>
          <cell r="V949">
            <v>23540</v>
          </cell>
          <cell r="W949">
            <v>4000</v>
          </cell>
          <cell r="X949">
            <v>1200</v>
          </cell>
          <cell r="Y949">
            <v>34245</v>
          </cell>
          <cell r="Z949">
            <v>5000</v>
          </cell>
          <cell r="AA949">
            <v>1500</v>
          </cell>
          <cell r="AD949">
            <v>2300</v>
          </cell>
        </row>
        <row r="950">
          <cell r="A950">
            <v>10.37</v>
          </cell>
          <cell r="B950">
            <v>5000</v>
          </cell>
          <cell r="H950">
            <v>3300</v>
          </cell>
          <cell r="I950">
            <v>16795</v>
          </cell>
          <cell r="J950">
            <v>2100</v>
          </cell>
          <cell r="K950">
            <v>4100</v>
          </cell>
          <cell r="N950">
            <v>6400</v>
          </cell>
          <cell r="O950">
            <v>297950</v>
          </cell>
          <cell r="V950">
            <v>23555</v>
          </cell>
          <cell r="W950">
            <v>4000</v>
          </cell>
          <cell r="X950">
            <v>1200</v>
          </cell>
          <cell r="Y950">
            <v>34265</v>
          </cell>
          <cell r="Z950">
            <v>5000</v>
          </cell>
          <cell r="AA950">
            <v>1500</v>
          </cell>
          <cell r="AD950">
            <v>2300</v>
          </cell>
        </row>
        <row r="951">
          <cell r="A951">
            <v>10.38</v>
          </cell>
          <cell r="B951">
            <v>5000</v>
          </cell>
          <cell r="H951">
            <v>3300</v>
          </cell>
          <cell r="I951">
            <v>16805</v>
          </cell>
          <cell r="J951">
            <v>2100</v>
          </cell>
          <cell r="K951">
            <v>4100</v>
          </cell>
          <cell r="N951">
            <v>6400</v>
          </cell>
          <cell r="O951">
            <v>298275</v>
          </cell>
          <cell r="V951">
            <v>23570</v>
          </cell>
          <cell r="W951">
            <v>4000</v>
          </cell>
          <cell r="X951">
            <v>1200</v>
          </cell>
          <cell r="Y951">
            <v>34285</v>
          </cell>
          <cell r="Z951">
            <v>5000</v>
          </cell>
          <cell r="AA951">
            <v>1500</v>
          </cell>
          <cell r="AD951">
            <v>2300</v>
          </cell>
        </row>
        <row r="952">
          <cell r="A952">
            <v>10.39</v>
          </cell>
          <cell r="B952">
            <v>5000</v>
          </cell>
          <cell r="H952">
            <v>3300</v>
          </cell>
          <cell r="I952">
            <v>16815</v>
          </cell>
          <cell r="J952">
            <v>2100</v>
          </cell>
          <cell r="K952">
            <v>4100</v>
          </cell>
          <cell r="N952">
            <v>6400</v>
          </cell>
          <cell r="O952">
            <v>298600</v>
          </cell>
          <cell r="V952">
            <v>23585</v>
          </cell>
          <cell r="W952">
            <v>4000</v>
          </cell>
          <cell r="X952">
            <v>1200</v>
          </cell>
          <cell r="Y952">
            <v>34305</v>
          </cell>
          <cell r="Z952">
            <v>5000</v>
          </cell>
          <cell r="AA952">
            <v>1500</v>
          </cell>
          <cell r="AD952">
            <v>2300</v>
          </cell>
        </row>
        <row r="953">
          <cell r="A953">
            <v>10.4</v>
          </cell>
          <cell r="B953">
            <v>5000</v>
          </cell>
          <cell r="H953">
            <v>3300</v>
          </cell>
          <cell r="I953">
            <v>16825</v>
          </cell>
          <cell r="J953">
            <v>2100</v>
          </cell>
          <cell r="K953">
            <v>4100</v>
          </cell>
          <cell r="N953">
            <v>6400</v>
          </cell>
          <cell r="O953">
            <v>298925</v>
          </cell>
          <cell r="V953">
            <v>23600</v>
          </cell>
          <cell r="W953">
            <v>4000</v>
          </cell>
          <cell r="X953">
            <v>1200</v>
          </cell>
          <cell r="Y953">
            <v>34325</v>
          </cell>
          <cell r="Z953">
            <v>5000</v>
          </cell>
          <cell r="AA953">
            <v>1500</v>
          </cell>
          <cell r="AD953">
            <v>2300</v>
          </cell>
        </row>
        <row r="954">
          <cell r="A954">
            <v>10.41</v>
          </cell>
          <cell r="B954">
            <v>5000</v>
          </cell>
          <cell r="H954">
            <v>3300</v>
          </cell>
          <cell r="I954">
            <v>16835</v>
          </cell>
          <cell r="J954">
            <v>2100</v>
          </cell>
          <cell r="K954">
            <v>4100</v>
          </cell>
          <cell r="N954">
            <v>6400</v>
          </cell>
          <cell r="O954">
            <v>299250</v>
          </cell>
          <cell r="V954">
            <v>23615</v>
          </cell>
          <cell r="W954">
            <v>4000</v>
          </cell>
          <cell r="X954">
            <v>1200</v>
          </cell>
          <cell r="Y954">
            <v>34345</v>
          </cell>
          <cell r="Z954">
            <v>5000</v>
          </cell>
          <cell r="AA954">
            <v>1500</v>
          </cell>
          <cell r="AD954">
            <v>2300</v>
          </cell>
        </row>
        <row r="955">
          <cell r="A955">
            <v>10.42</v>
          </cell>
          <cell r="B955">
            <v>5000</v>
          </cell>
          <cell r="H955">
            <v>3300</v>
          </cell>
          <cell r="I955">
            <v>16845</v>
          </cell>
          <cell r="J955">
            <v>2100</v>
          </cell>
          <cell r="K955">
            <v>4100</v>
          </cell>
          <cell r="N955">
            <v>6400</v>
          </cell>
          <cell r="O955">
            <v>299575</v>
          </cell>
          <cell r="V955">
            <v>23630</v>
          </cell>
          <cell r="W955">
            <v>4000</v>
          </cell>
          <cell r="X955">
            <v>1200</v>
          </cell>
          <cell r="Y955">
            <v>34365</v>
          </cell>
          <cell r="Z955">
            <v>5000</v>
          </cell>
          <cell r="AA955">
            <v>1500</v>
          </cell>
          <cell r="AD955">
            <v>2300</v>
          </cell>
        </row>
        <row r="956">
          <cell r="A956">
            <v>10.43</v>
          </cell>
          <cell r="B956">
            <v>5000</v>
          </cell>
          <cell r="H956">
            <v>3300</v>
          </cell>
          <cell r="I956">
            <v>16855</v>
          </cell>
          <cell r="J956">
            <v>2100</v>
          </cell>
          <cell r="K956">
            <v>4100</v>
          </cell>
          <cell r="N956">
            <v>6400</v>
          </cell>
          <cell r="O956">
            <v>299900</v>
          </cell>
          <cell r="V956">
            <v>23645</v>
          </cell>
          <cell r="W956">
            <v>4000</v>
          </cell>
          <cell r="X956">
            <v>1200</v>
          </cell>
          <cell r="Y956">
            <v>34385</v>
          </cell>
          <cell r="Z956">
            <v>5000</v>
          </cell>
          <cell r="AA956">
            <v>1500</v>
          </cell>
          <cell r="AD956">
            <v>2300</v>
          </cell>
        </row>
        <row r="957">
          <cell r="A957">
            <v>10.44</v>
          </cell>
          <cell r="B957">
            <v>5000</v>
          </cell>
          <cell r="H957">
            <v>3300</v>
          </cell>
          <cell r="I957">
            <v>16865</v>
          </cell>
          <cell r="J957">
            <v>2100</v>
          </cell>
          <cell r="K957">
            <v>4100</v>
          </cell>
          <cell r="N957">
            <v>6400</v>
          </cell>
          <cell r="O957">
            <v>300225</v>
          </cell>
          <cell r="V957">
            <v>23660</v>
          </cell>
          <cell r="W957">
            <v>4000</v>
          </cell>
          <cell r="X957">
            <v>1200</v>
          </cell>
          <cell r="Y957">
            <v>34405</v>
          </cell>
          <cell r="Z957">
            <v>5000</v>
          </cell>
          <cell r="AA957">
            <v>1500</v>
          </cell>
          <cell r="AD957">
            <v>2300</v>
          </cell>
        </row>
        <row r="958">
          <cell r="A958">
            <v>10.45</v>
          </cell>
          <cell r="B958">
            <v>5000</v>
          </cell>
          <cell r="H958">
            <v>3300</v>
          </cell>
          <cell r="I958">
            <v>16875</v>
          </cell>
          <cell r="J958">
            <v>2100</v>
          </cell>
          <cell r="K958">
            <v>4100</v>
          </cell>
          <cell r="N958">
            <v>6400</v>
          </cell>
          <cell r="O958">
            <v>300550</v>
          </cell>
          <cell r="V958">
            <v>23675</v>
          </cell>
          <cell r="W958">
            <v>4000</v>
          </cell>
          <cell r="X958">
            <v>1200</v>
          </cell>
          <cell r="Y958">
            <v>34425</v>
          </cell>
          <cell r="Z958">
            <v>5000</v>
          </cell>
          <cell r="AA958">
            <v>1500</v>
          </cell>
          <cell r="AD958">
            <v>2300</v>
          </cell>
        </row>
        <row r="959">
          <cell r="A959">
            <v>10.46</v>
          </cell>
          <cell r="B959">
            <v>5000</v>
          </cell>
          <cell r="H959">
            <v>3300</v>
          </cell>
          <cell r="I959">
            <v>16885</v>
          </cell>
          <cell r="J959">
            <v>2100</v>
          </cell>
          <cell r="K959">
            <v>4100</v>
          </cell>
          <cell r="N959">
            <v>6400</v>
          </cell>
          <cell r="O959">
            <v>300875</v>
          </cell>
          <cell r="V959">
            <v>23690</v>
          </cell>
          <cell r="W959">
            <v>4000</v>
          </cell>
          <cell r="X959">
            <v>1200</v>
          </cell>
          <cell r="Y959">
            <v>34445</v>
          </cell>
          <cell r="Z959">
            <v>5000</v>
          </cell>
          <cell r="AA959">
            <v>1500</v>
          </cell>
          <cell r="AD959">
            <v>2300</v>
          </cell>
        </row>
        <row r="960">
          <cell r="A960">
            <v>10.47</v>
          </cell>
          <cell r="B960">
            <v>5000</v>
          </cell>
          <cell r="H960">
            <v>3300</v>
          </cell>
          <cell r="I960">
            <v>16895</v>
          </cell>
          <cell r="J960">
            <v>2100</v>
          </cell>
          <cell r="K960">
            <v>4100</v>
          </cell>
          <cell r="N960">
            <v>6400</v>
          </cell>
          <cell r="O960">
            <v>301200</v>
          </cell>
          <cell r="V960">
            <v>23705</v>
          </cell>
          <cell r="W960">
            <v>4000</v>
          </cell>
          <cell r="X960">
            <v>1200</v>
          </cell>
          <cell r="Y960">
            <v>34465</v>
          </cell>
          <cell r="Z960">
            <v>5000</v>
          </cell>
          <cell r="AA960">
            <v>1500</v>
          </cell>
          <cell r="AD960">
            <v>2300</v>
          </cell>
        </row>
        <row r="961">
          <cell r="A961">
            <v>10.48</v>
          </cell>
          <cell r="B961">
            <v>5000</v>
          </cell>
          <cell r="H961">
            <v>3300</v>
          </cell>
          <cell r="I961">
            <v>16905</v>
          </cell>
          <cell r="J961">
            <v>2100</v>
          </cell>
          <cell r="K961">
            <v>4100</v>
          </cell>
          <cell r="N961">
            <v>6400</v>
          </cell>
          <cell r="O961">
            <v>301525</v>
          </cell>
          <cell r="V961">
            <v>23720</v>
          </cell>
          <cell r="W961">
            <v>4000</v>
          </cell>
          <cell r="X961">
            <v>1200</v>
          </cell>
          <cell r="Y961">
            <v>34485</v>
          </cell>
          <cell r="Z961">
            <v>5000</v>
          </cell>
          <cell r="AA961">
            <v>1500</v>
          </cell>
          <cell r="AD961">
            <v>2300</v>
          </cell>
        </row>
        <row r="962">
          <cell r="A962">
            <v>10.49</v>
          </cell>
          <cell r="B962">
            <v>5000</v>
          </cell>
          <cell r="H962">
            <v>3300</v>
          </cell>
          <cell r="I962">
            <v>16915</v>
          </cell>
          <cell r="J962">
            <v>2100</v>
          </cell>
          <cell r="K962">
            <v>4100</v>
          </cell>
          <cell r="N962">
            <v>6400</v>
          </cell>
          <cell r="O962">
            <v>301850</v>
          </cell>
          <cell r="V962">
            <v>23735</v>
          </cell>
          <cell r="W962">
            <v>4000</v>
          </cell>
          <cell r="X962">
            <v>1200</v>
          </cell>
          <cell r="Y962">
            <v>34505</v>
          </cell>
          <cell r="Z962">
            <v>5000</v>
          </cell>
          <cell r="AA962">
            <v>1500</v>
          </cell>
          <cell r="AD962">
            <v>2300</v>
          </cell>
        </row>
        <row r="963">
          <cell r="A963">
            <v>10.5</v>
          </cell>
          <cell r="B963">
            <v>5000</v>
          </cell>
          <cell r="H963">
            <v>3300</v>
          </cell>
          <cell r="I963">
            <v>16925</v>
          </cell>
          <cell r="J963">
            <v>2100</v>
          </cell>
          <cell r="K963">
            <v>4100</v>
          </cell>
          <cell r="N963">
            <v>6400</v>
          </cell>
          <cell r="O963">
            <v>302175</v>
          </cell>
          <cell r="V963">
            <v>23750</v>
          </cell>
          <cell r="W963">
            <v>4000</v>
          </cell>
          <cell r="X963">
            <v>1200</v>
          </cell>
          <cell r="Y963">
            <v>34525</v>
          </cell>
          <cell r="Z963">
            <v>5000</v>
          </cell>
          <cell r="AA963">
            <v>1500</v>
          </cell>
          <cell r="AD963">
            <v>2300</v>
          </cell>
        </row>
        <row r="964">
          <cell r="A964">
            <v>10.51</v>
          </cell>
          <cell r="B964">
            <v>5000</v>
          </cell>
          <cell r="H964">
            <v>3300</v>
          </cell>
          <cell r="I964">
            <v>16935</v>
          </cell>
          <cell r="J964">
            <v>2100</v>
          </cell>
          <cell r="K964">
            <v>4100</v>
          </cell>
          <cell r="N964">
            <v>6400</v>
          </cell>
          <cell r="O964">
            <v>302500</v>
          </cell>
          <cell r="V964">
            <v>23765</v>
          </cell>
          <cell r="W964">
            <v>4000</v>
          </cell>
          <cell r="X964">
            <v>1200</v>
          </cell>
          <cell r="Y964">
            <v>34545</v>
          </cell>
          <cell r="Z964">
            <v>5000</v>
          </cell>
          <cell r="AA964">
            <v>1500</v>
          </cell>
          <cell r="AD964">
            <v>2300</v>
          </cell>
        </row>
        <row r="965">
          <cell r="A965">
            <v>10.52</v>
          </cell>
          <cell r="B965">
            <v>5000</v>
          </cell>
          <cell r="H965">
            <v>3300</v>
          </cell>
          <cell r="I965">
            <v>16945</v>
          </cell>
          <cell r="J965">
            <v>2100</v>
          </cell>
          <cell r="K965">
            <v>4100</v>
          </cell>
          <cell r="N965">
            <v>6400</v>
          </cell>
          <cell r="O965">
            <v>302825</v>
          </cell>
          <cell r="V965">
            <v>23780</v>
          </cell>
          <cell r="W965">
            <v>4000</v>
          </cell>
          <cell r="X965">
            <v>1200</v>
          </cell>
          <cell r="Y965">
            <v>34565</v>
          </cell>
          <cell r="Z965">
            <v>5000</v>
          </cell>
          <cell r="AA965">
            <v>1500</v>
          </cell>
          <cell r="AD965">
            <v>2300</v>
          </cell>
        </row>
        <row r="966">
          <cell r="A966">
            <v>10.53</v>
          </cell>
          <cell r="B966">
            <v>5000</v>
          </cell>
          <cell r="H966">
            <v>3300</v>
          </cell>
          <cell r="I966">
            <v>16955</v>
          </cell>
          <cell r="J966">
            <v>2100</v>
          </cell>
          <cell r="K966">
            <v>4100</v>
          </cell>
          <cell r="N966">
            <v>6400</v>
          </cell>
          <cell r="O966">
            <v>303150</v>
          </cell>
          <cell r="V966">
            <v>23795</v>
          </cell>
          <cell r="W966">
            <v>4000</v>
          </cell>
          <cell r="X966">
            <v>1200</v>
          </cell>
          <cell r="Y966">
            <v>34585</v>
          </cell>
          <cell r="Z966">
            <v>5000</v>
          </cell>
          <cell r="AA966">
            <v>1500</v>
          </cell>
          <cell r="AD966">
            <v>2300</v>
          </cell>
        </row>
        <row r="967">
          <cell r="A967">
            <v>10.54</v>
          </cell>
          <cell r="B967">
            <v>5000</v>
          </cell>
          <cell r="H967">
            <v>3300</v>
          </cell>
          <cell r="I967">
            <v>16965</v>
          </cell>
          <cell r="J967">
            <v>2100</v>
          </cell>
          <cell r="K967">
            <v>4100</v>
          </cell>
          <cell r="N967">
            <v>6400</v>
          </cell>
          <cell r="O967">
            <v>303475</v>
          </cell>
          <cell r="V967">
            <v>23810</v>
          </cell>
          <cell r="W967">
            <v>4000</v>
          </cell>
          <cell r="X967">
            <v>1200</v>
          </cell>
          <cell r="Y967">
            <v>34605</v>
          </cell>
          <cell r="Z967">
            <v>5000</v>
          </cell>
          <cell r="AA967">
            <v>1500</v>
          </cell>
          <cell r="AD967">
            <v>2300</v>
          </cell>
        </row>
        <row r="968">
          <cell r="A968">
            <v>10.55</v>
          </cell>
          <cell r="B968">
            <v>5000</v>
          </cell>
          <cell r="H968">
            <v>3300</v>
          </cell>
          <cell r="I968">
            <v>16975</v>
          </cell>
          <cell r="J968">
            <v>2100</v>
          </cell>
          <cell r="K968">
            <v>4100</v>
          </cell>
          <cell r="N968">
            <v>6400</v>
          </cell>
          <cell r="O968">
            <v>303800</v>
          </cell>
          <cell r="V968">
            <v>23825</v>
          </cell>
          <cell r="W968">
            <v>4000</v>
          </cell>
          <cell r="X968">
            <v>1200</v>
          </cell>
          <cell r="Y968">
            <v>34625</v>
          </cell>
          <cell r="Z968">
            <v>5000</v>
          </cell>
          <cell r="AA968">
            <v>1500</v>
          </cell>
          <cell r="AD968">
            <v>2300</v>
          </cell>
        </row>
        <row r="969">
          <cell r="A969">
            <v>10.56</v>
          </cell>
          <cell r="B969">
            <v>5000</v>
          </cell>
          <cell r="H969">
            <v>3300</v>
          </cell>
          <cell r="I969">
            <v>16985</v>
          </cell>
          <cell r="J969">
            <v>2100</v>
          </cell>
          <cell r="K969">
            <v>4100</v>
          </cell>
          <cell r="N969">
            <v>6400</v>
          </cell>
          <cell r="O969">
            <v>304125</v>
          </cell>
          <cell r="V969">
            <v>23840</v>
          </cell>
          <cell r="W969">
            <v>4000</v>
          </cell>
          <cell r="X969">
            <v>1200</v>
          </cell>
          <cell r="Y969">
            <v>34645</v>
          </cell>
          <cell r="Z969">
            <v>5000</v>
          </cell>
          <cell r="AA969">
            <v>1500</v>
          </cell>
          <cell r="AD969">
            <v>2300</v>
          </cell>
        </row>
        <row r="970">
          <cell r="A970">
            <v>10.57</v>
          </cell>
          <cell r="B970">
            <v>5000</v>
          </cell>
          <cell r="H970">
            <v>3300</v>
          </cell>
          <cell r="I970">
            <v>16995</v>
          </cell>
          <cell r="J970">
            <v>2100</v>
          </cell>
          <cell r="K970">
            <v>4100</v>
          </cell>
          <cell r="N970">
            <v>6400</v>
          </cell>
          <cell r="O970">
            <v>304450</v>
          </cell>
          <cell r="V970">
            <v>23855</v>
          </cell>
          <cell r="W970">
            <v>4000</v>
          </cell>
          <cell r="X970">
            <v>1200</v>
          </cell>
          <cell r="Y970">
            <v>34665</v>
          </cell>
          <cell r="Z970">
            <v>5000</v>
          </cell>
          <cell r="AA970">
            <v>1500</v>
          </cell>
          <cell r="AD970">
            <v>2300</v>
          </cell>
        </row>
        <row r="971">
          <cell r="A971">
            <v>10.58</v>
          </cell>
          <cell r="B971">
            <v>5000</v>
          </cell>
          <cell r="H971">
            <v>3300</v>
          </cell>
          <cell r="I971">
            <v>17005</v>
          </cell>
          <cell r="J971">
            <v>2100</v>
          </cell>
          <cell r="K971">
            <v>4100</v>
          </cell>
          <cell r="N971">
            <v>6400</v>
          </cell>
          <cell r="O971">
            <v>304775</v>
          </cell>
          <cell r="V971">
            <v>23870</v>
          </cell>
          <cell r="W971">
            <v>4000</v>
          </cell>
          <cell r="X971">
            <v>1200</v>
          </cell>
          <cell r="Y971">
            <v>34685</v>
          </cell>
          <cell r="Z971">
            <v>5000</v>
          </cell>
          <cell r="AA971">
            <v>1500</v>
          </cell>
          <cell r="AD971">
            <v>2300</v>
          </cell>
        </row>
        <row r="972">
          <cell r="A972">
            <v>10.59</v>
          </cell>
          <cell r="B972">
            <v>5000</v>
          </cell>
          <cell r="H972">
            <v>3300</v>
          </cell>
          <cell r="I972">
            <v>17015</v>
          </cell>
          <cell r="J972">
            <v>2100</v>
          </cell>
          <cell r="K972">
            <v>4100</v>
          </cell>
          <cell r="N972">
            <v>6400</v>
          </cell>
          <cell r="O972">
            <v>305100</v>
          </cell>
          <cell r="V972">
            <v>23885</v>
          </cell>
          <cell r="W972">
            <v>4000</v>
          </cell>
          <cell r="X972">
            <v>1200</v>
          </cell>
          <cell r="Y972">
            <v>34705</v>
          </cell>
          <cell r="Z972">
            <v>5000</v>
          </cell>
          <cell r="AA972">
            <v>1500</v>
          </cell>
          <cell r="AD972">
            <v>2300</v>
          </cell>
        </row>
        <row r="973">
          <cell r="A973">
            <v>10.6</v>
          </cell>
          <cell r="B973">
            <v>5000</v>
          </cell>
          <cell r="H973">
            <v>3300</v>
          </cell>
          <cell r="I973">
            <v>17025</v>
          </cell>
          <cell r="J973">
            <v>2100</v>
          </cell>
          <cell r="K973">
            <v>4100</v>
          </cell>
          <cell r="N973">
            <v>6400</v>
          </cell>
          <cell r="O973">
            <v>305425</v>
          </cell>
          <cell r="V973">
            <v>23900</v>
          </cell>
          <cell r="W973">
            <v>4000</v>
          </cell>
          <cell r="X973">
            <v>1200</v>
          </cell>
          <cell r="Y973">
            <v>34725</v>
          </cell>
          <cell r="Z973">
            <v>5000</v>
          </cell>
          <cell r="AA973">
            <v>1500</v>
          </cell>
          <cell r="AD973">
            <v>2300</v>
          </cell>
        </row>
        <row r="974">
          <cell r="A974">
            <v>10.61</v>
          </cell>
          <cell r="B974">
            <v>5000</v>
          </cell>
          <cell r="H974">
            <v>3300</v>
          </cell>
          <cell r="I974">
            <v>17035</v>
          </cell>
          <cell r="J974">
            <v>2100</v>
          </cell>
          <cell r="K974">
            <v>4100</v>
          </cell>
          <cell r="N974">
            <v>6400</v>
          </cell>
          <cell r="O974">
            <v>305750</v>
          </cell>
          <cell r="V974">
            <v>23915</v>
          </cell>
          <cell r="W974">
            <v>4000</v>
          </cell>
          <cell r="X974">
            <v>1200</v>
          </cell>
          <cell r="Y974">
            <v>34745</v>
          </cell>
          <cell r="Z974">
            <v>5000</v>
          </cell>
          <cell r="AA974">
            <v>1500</v>
          </cell>
          <cell r="AD974">
            <v>2300</v>
          </cell>
        </row>
        <row r="975">
          <cell r="A975">
            <v>10.62</v>
          </cell>
          <cell r="B975">
            <v>5000</v>
          </cell>
          <cell r="H975">
            <v>3300</v>
          </cell>
          <cell r="I975">
            <v>17045</v>
          </cell>
          <cell r="J975">
            <v>2100</v>
          </cell>
          <cell r="K975">
            <v>4100</v>
          </cell>
          <cell r="N975">
            <v>6400</v>
          </cell>
          <cell r="O975">
            <v>306075</v>
          </cell>
          <cell r="V975">
            <v>23930</v>
          </cell>
          <cell r="W975">
            <v>4000</v>
          </cell>
          <cell r="X975">
            <v>1200</v>
          </cell>
          <cell r="Y975">
            <v>34765</v>
          </cell>
          <cell r="Z975">
            <v>5000</v>
          </cell>
          <cell r="AA975">
            <v>1500</v>
          </cell>
          <cell r="AD975">
            <v>2300</v>
          </cell>
        </row>
        <row r="976">
          <cell r="A976">
            <v>10.63</v>
          </cell>
          <cell r="B976">
            <v>5000</v>
          </cell>
          <cell r="H976">
            <v>3300</v>
          </cell>
          <cell r="I976">
            <v>17055</v>
          </cell>
          <cell r="J976">
            <v>2100</v>
          </cell>
          <cell r="K976">
            <v>4100</v>
          </cell>
          <cell r="N976">
            <v>6400</v>
          </cell>
          <cell r="O976">
            <v>306400</v>
          </cell>
          <cell r="V976">
            <v>23945</v>
          </cell>
          <cell r="W976">
            <v>4000</v>
          </cell>
          <cell r="X976">
            <v>1200</v>
          </cell>
          <cell r="Y976">
            <v>34785</v>
          </cell>
          <cell r="Z976">
            <v>5000</v>
          </cell>
          <cell r="AA976">
            <v>1500</v>
          </cell>
          <cell r="AD976">
            <v>2300</v>
          </cell>
        </row>
        <row r="977">
          <cell r="A977">
            <v>10.64</v>
          </cell>
          <cell r="B977">
            <v>5000</v>
          </cell>
          <cell r="H977">
            <v>3300</v>
          </cell>
          <cell r="I977">
            <v>17065</v>
          </cell>
          <cell r="J977">
            <v>2100</v>
          </cell>
          <cell r="K977">
            <v>4100</v>
          </cell>
          <cell r="N977">
            <v>6400</v>
          </cell>
          <cell r="O977">
            <v>306725</v>
          </cell>
          <cell r="V977">
            <v>23960</v>
          </cell>
          <cell r="W977">
            <v>4000</v>
          </cell>
          <cell r="X977">
            <v>1200</v>
          </cell>
          <cell r="Y977">
            <v>34805</v>
          </cell>
          <cell r="Z977">
            <v>5000</v>
          </cell>
          <cell r="AA977">
            <v>1500</v>
          </cell>
          <cell r="AD977">
            <v>2300</v>
          </cell>
        </row>
        <row r="978">
          <cell r="A978">
            <v>10.65</v>
          </cell>
          <cell r="B978">
            <v>5000</v>
          </cell>
          <cell r="H978">
            <v>3300</v>
          </cell>
          <cell r="I978">
            <v>17075</v>
          </cell>
          <cell r="J978">
            <v>2100</v>
          </cell>
          <cell r="K978">
            <v>4100</v>
          </cell>
          <cell r="N978">
            <v>6400</v>
          </cell>
          <cell r="O978">
            <v>307050</v>
          </cell>
          <cell r="V978">
            <v>23975</v>
          </cell>
          <cell r="W978">
            <v>4000</v>
          </cell>
          <cell r="X978">
            <v>1200</v>
          </cell>
          <cell r="Y978">
            <v>34825</v>
          </cell>
          <cell r="Z978">
            <v>5000</v>
          </cell>
          <cell r="AA978">
            <v>1500</v>
          </cell>
          <cell r="AD978">
            <v>2300</v>
          </cell>
        </row>
        <row r="979">
          <cell r="A979">
            <v>10.66</v>
          </cell>
          <cell r="B979">
            <v>5000</v>
          </cell>
          <cell r="H979">
            <v>3300</v>
          </cell>
          <cell r="I979">
            <v>17085</v>
          </cell>
          <cell r="J979">
            <v>2100</v>
          </cell>
          <cell r="K979">
            <v>4100</v>
          </cell>
          <cell r="N979">
            <v>6400</v>
          </cell>
          <cell r="O979">
            <v>307375</v>
          </cell>
          <cell r="V979">
            <v>23990</v>
          </cell>
          <cell r="W979">
            <v>4000</v>
          </cell>
          <cell r="X979">
            <v>1200</v>
          </cell>
          <cell r="Y979">
            <v>34845</v>
          </cell>
          <cell r="Z979">
            <v>5000</v>
          </cell>
          <cell r="AA979">
            <v>1500</v>
          </cell>
          <cell r="AD979">
            <v>2300</v>
          </cell>
        </row>
        <row r="980">
          <cell r="A980">
            <v>10.67</v>
          </cell>
          <cell r="B980">
            <v>5000</v>
          </cell>
          <cell r="H980">
            <v>3300</v>
          </cell>
          <cell r="I980">
            <v>17095</v>
          </cell>
          <cell r="J980">
            <v>2100</v>
          </cell>
          <cell r="K980">
            <v>4100</v>
          </cell>
          <cell r="N980">
            <v>6400</v>
          </cell>
          <cell r="O980">
            <v>307700</v>
          </cell>
          <cell r="V980">
            <v>24005</v>
          </cell>
          <cell r="W980">
            <v>4000</v>
          </cell>
          <cell r="X980">
            <v>1200</v>
          </cell>
          <cell r="Y980">
            <v>34865</v>
          </cell>
          <cell r="Z980">
            <v>5000</v>
          </cell>
          <cell r="AA980">
            <v>1500</v>
          </cell>
          <cell r="AD980">
            <v>2300</v>
          </cell>
        </row>
        <row r="981">
          <cell r="A981">
            <v>10.68</v>
          </cell>
          <cell r="B981">
            <v>5000</v>
          </cell>
          <cell r="H981">
            <v>3300</v>
          </cell>
          <cell r="I981">
            <v>17105</v>
          </cell>
          <cell r="J981">
            <v>2100</v>
          </cell>
          <cell r="K981">
            <v>4100</v>
          </cell>
          <cell r="N981">
            <v>6400</v>
          </cell>
          <cell r="O981">
            <v>308025</v>
          </cell>
          <cell r="V981">
            <v>24020</v>
          </cell>
          <cell r="W981">
            <v>4000</v>
          </cell>
          <cell r="X981">
            <v>1200</v>
          </cell>
          <cell r="Y981">
            <v>34885</v>
          </cell>
          <cell r="Z981">
            <v>5000</v>
          </cell>
          <cell r="AA981">
            <v>1500</v>
          </cell>
          <cell r="AD981">
            <v>2300</v>
          </cell>
        </row>
        <row r="982">
          <cell r="A982">
            <v>10.69</v>
          </cell>
          <cell r="B982">
            <v>5000</v>
          </cell>
          <cell r="H982">
            <v>3300</v>
          </cell>
          <cell r="I982">
            <v>17115</v>
          </cell>
          <cell r="J982">
            <v>2100</v>
          </cell>
          <cell r="K982">
            <v>4100</v>
          </cell>
          <cell r="N982">
            <v>6400</v>
          </cell>
          <cell r="O982">
            <v>308350</v>
          </cell>
          <cell r="V982">
            <v>24035</v>
          </cell>
          <cell r="W982">
            <v>4000</v>
          </cell>
          <cell r="X982">
            <v>1200</v>
          </cell>
          <cell r="Y982">
            <v>34905</v>
          </cell>
          <cell r="Z982">
            <v>5000</v>
          </cell>
          <cell r="AA982">
            <v>1500</v>
          </cell>
          <cell r="AD982">
            <v>2300</v>
          </cell>
        </row>
        <row r="983">
          <cell r="A983">
            <v>10.7</v>
          </cell>
          <cell r="B983">
            <v>5000</v>
          </cell>
          <cell r="H983">
            <v>3300</v>
          </cell>
          <cell r="I983">
            <v>17125</v>
          </cell>
          <cell r="J983">
            <v>2100</v>
          </cell>
          <cell r="K983">
            <v>4100</v>
          </cell>
          <cell r="N983">
            <v>6400</v>
          </cell>
          <cell r="O983">
            <v>308675</v>
          </cell>
          <cell r="V983">
            <v>24050</v>
          </cell>
          <cell r="W983">
            <v>4000</v>
          </cell>
          <cell r="X983">
            <v>1200</v>
          </cell>
          <cell r="Y983">
            <v>34925</v>
          </cell>
          <cell r="Z983">
            <v>5000</v>
          </cell>
          <cell r="AA983">
            <v>1500</v>
          </cell>
          <cell r="AD983">
            <v>2300</v>
          </cell>
        </row>
        <row r="984">
          <cell r="A984">
            <v>10.71</v>
          </cell>
          <cell r="B984">
            <v>5000</v>
          </cell>
          <cell r="H984">
            <v>3300</v>
          </cell>
          <cell r="I984">
            <v>17135</v>
          </cell>
          <cell r="J984">
            <v>2100</v>
          </cell>
          <cell r="K984">
            <v>4100</v>
          </cell>
          <cell r="N984">
            <v>6400</v>
          </cell>
          <cell r="O984">
            <v>309000</v>
          </cell>
          <cell r="V984">
            <v>24065</v>
          </cell>
          <cell r="W984">
            <v>4000</v>
          </cell>
          <cell r="X984">
            <v>1200</v>
          </cell>
          <cell r="Y984">
            <v>34945</v>
          </cell>
          <cell r="Z984">
            <v>5000</v>
          </cell>
          <cell r="AA984">
            <v>1500</v>
          </cell>
          <cell r="AD984">
            <v>2300</v>
          </cell>
        </row>
        <row r="985">
          <cell r="A985">
            <v>10.72</v>
          </cell>
          <cell r="B985">
            <v>5000</v>
          </cell>
          <cell r="H985">
            <v>3300</v>
          </cell>
          <cell r="I985">
            <v>17145</v>
          </cell>
          <cell r="J985">
            <v>2100</v>
          </cell>
          <cell r="K985">
            <v>4100</v>
          </cell>
          <cell r="N985">
            <v>6400</v>
          </cell>
          <cell r="O985">
            <v>309325</v>
          </cell>
          <cell r="V985">
            <v>24080</v>
          </cell>
          <cell r="W985">
            <v>4000</v>
          </cell>
          <cell r="X985">
            <v>1200</v>
          </cell>
          <cell r="Y985">
            <v>34965</v>
          </cell>
          <cell r="Z985">
            <v>5000</v>
          </cell>
          <cell r="AA985">
            <v>1500</v>
          </cell>
          <cell r="AD985">
            <v>2300</v>
          </cell>
        </row>
        <row r="986">
          <cell r="A986">
            <v>10.73</v>
          </cell>
          <cell r="B986">
            <v>5000</v>
          </cell>
          <cell r="H986">
            <v>3300</v>
          </cell>
          <cell r="I986">
            <v>17155</v>
          </cell>
          <cell r="J986">
            <v>2100</v>
          </cell>
          <cell r="K986">
            <v>4100</v>
          </cell>
          <cell r="N986">
            <v>6400</v>
          </cell>
          <cell r="O986">
            <v>309650</v>
          </cell>
          <cell r="V986">
            <v>24095</v>
          </cell>
          <cell r="W986">
            <v>4000</v>
          </cell>
          <cell r="X986">
            <v>1200</v>
          </cell>
          <cell r="Y986">
            <v>34985</v>
          </cell>
          <cell r="Z986">
            <v>5000</v>
          </cell>
          <cell r="AA986">
            <v>1500</v>
          </cell>
          <cell r="AD986">
            <v>2300</v>
          </cell>
        </row>
        <row r="987">
          <cell r="A987">
            <v>10.74</v>
          </cell>
          <cell r="B987">
            <v>5000</v>
          </cell>
          <cell r="H987">
            <v>3300</v>
          </cell>
          <cell r="I987">
            <v>17165</v>
          </cell>
          <cell r="J987">
            <v>2100</v>
          </cell>
          <cell r="K987">
            <v>4100</v>
          </cell>
          <cell r="N987">
            <v>6400</v>
          </cell>
          <cell r="O987">
            <v>309975</v>
          </cell>
          <cell r="V987">
            <v>24110</v>
          </cell>
          <cell r="W987">
            <v>4000</v>
          </cell>
          <cell r="X987">
            <v>1200</v>
          </cell>
          <cell r="Y987">
            <v>35005</v>
          </cell>
          <cell r="Z987">
            <v>5000</v>
          </cell>
          <cell r="AA987">
            <v>1500</v>
          </cell>
          <cell r="AD987">
            <v>2300</v>
          </cell>
        </row>
        <row r="988">
          <cell r="A988">
            <v>10.75</v>
          </cell>
          <cell r="B988">
            <v>5000</v>
          </cell>
          <cell r="H988">
            <v>3300</v>
          </cell>
          <cell r="I988">
            <v>17175</v>
          </cell>
          <cell r="J988">
            <v>2100</v>
          </cell>
          <cell r="K988">
            <v>4100</v>
          </cell>
          <cell r="N988">
            <v>6400</v>
          </cell>
          <cell r="O988">
            <v>310300</v>
          </cell>
          <cell r="V988">
            <v>24125</v>
          </cell>
          <cell r="W988">
            <v>4000</v>
          </cell>
          <cell r="X988">
            <v>1200</v>
          </cell>
          <cell r="Y988">
            <v>35025</v>
          </cell>
          <cell r="Z988">
            <v>5000</v>
          </cell>
          <cell r="AA988">
            <v>1500</v>
          </cell>
          <cell r="AD988">
            <v>2300</v>
          </cell>
        </row>
        <row r="989">
          <cell r="A989">
            <v>10.76</v>
          </cell>
          <cell r="B989">
            <v>5000</v>
          </cell>
          <cell r="H989">
            <v>3300</v>
          </cell>
          <cell r="I989">
            <v>17185</v>
          </cell>
          <cell r="J989">
            <v>2100</v>
          </cell>
          <cell r="K989">
            <v>4100</v>
          </cell>
          <cell r="N989">
            <v>6400</v>
          </cell>
          <cell r="O989">
            <v>310625</v>
          </cell>
          <cell r="V989">
            <v>24140</v>
          </cell>
          <cell r="W989">
            <v>4000</v>
          </cell>
          <cell r="X989">
            <v>1200</v>
          </cell>
          <cell r="Y989">
            <v>35045</v>
          </cell>
          <cell r="Z989">
            <v>5000</v>
          </cell>
          <cell r="AA989">
            <v>1500</v>
          </cell>
          <cell r="AD989">
            <v>2300</v>
          </cell>
        </row>
        <row r="990">
          <cell r="A990">
            <v>10.77</v>
          </cell>
          <cell r="B990">
            <v>5000</v>
          </cell>
          <cell r="H990">
            <v>3300</v>
          </cell>
          <cell r="I990">
            <v>17195</v>
          </cell>
          <cell r="J990">
            <v>2100</v>
          </cell>
          <cell r="K990">
            <v>4100</v>
          </cell>
          <cell r="N990">
            <v>6400</v>
          </cell>
          <cell r="O990">
            <v>310950</v>
          </cell>
          <cell r="V990">
            <v>24155</v>
          </cell>
          <cell r="W990">
            <v>4000</v>
          </cell>
          <cell r="X990">
            <v>1200</v>
          </cell>
          <cell r="Y990">
            <v>35065</v>
          </cell>
          <cell r="Z990">
            <v>5000</v>
          </cell>
          <cell r="AA990">
            <v>1500</v>
          </cell>
          <cell r="AD990">
            <v>2300</v>
          </cell>
        </row>
        <row r="991">
          <cell r="A991">
            <v>10.78</v>
          </cell>
          <cell r="B991">
            <v>5000</v>
          </cell>
          <cell r="H991">
            <v>3300</v>
          </cell>
          <cell r="I991">
            <v>17205</v>
          </cell>
          <cell r="J991">
            <v>2100</v>
          </cell>
          <cell r="K991">
            <v>4100</v>
          </cell>
          <cell r="N991">
            <v>6400</v>
          </cell>
          <cell r="O991">
            <v>311275</v>
          </cell>
          <cell r="V991">
            <v>24170</v>
          </cell>
          <cell r="W991">
            <v>4000</v>
          </cell>
          <cell r="X991">
            <v>1200</v>
          </cell>
          <cell r="Y991">
            <v>35085</v>
          </cell>
          <cell r="Z991">
            <v>5000</v>
          </cell>
          <cell r="AA991">
            <v>1500</v>
          </cell>
          <cell r="AD991">
            <v>2300</v>
          </cell>
        </row>
        <row r="992">
          <cell r="A992">
            <v>10.79</v>
          </cell>
          <cell r="B992">
            <v>5000</v>
          </cell>
          <cell r="H992">
            <v>3300</v>
          </cell>
          <cell r="I992">
            <v>17215</v>
          </cell>
          <cell r="J992">
            <v>2100</v>
          </cell>
          <cell r="K992">
            <v>4100</v>
          </cell>
          <cell r="N992">
            <v>6400</v>
          </cell>
          <cell r="O992">
            <v>311600</v>
          </cell>
          <cell r="V992">
            <v>24185</v>
          </cell>
          <cell r="W992">
            <v>4000</v>
          </cell>
          <cell r="X992">
            <v>1200</v>
          </cell>
          <cell r="Y992">
            <v>35105</v>
          </cell>
          <cell r="Z992">
            <v>5000</v>
          </cell>
          <cell r="AA992">
            <v>1500</v>
          </cell>
          <cell r="AD992">
            <v>2300</v>
          </cell>
        </row>
        <row r="993">
          <cell r="A993">
            <v>10.8</v>
          </cell>
          <cell r="B993">
            <v>5000</v>
          </cell>
          <cell r="H993">
            <v>3300</v>
          </cell>
          <cell r="I993">
            <v>17225</v>
          </cell>
          <cell r="J993">
            <v>2100</v>
          </cell>
          <cell r="K993">
            <v>4100</v>
          </cell>
          <cell r="N993">
            <v>6400</v>
          </cell>
          <cell r="O993">
            <v>311925</v>
          </cell>
          <cell r="V993">
            <v>24200</v>
          </cell>
          <cell r="W993">
            <v>4000</v>
          </cell>
          <cell r="X993">
            <v>1200</v>
          </cell>
          <cell r="Y993">
            <v>35125</v>
          </cell>
          <cell r="Z993">
            <v>5000</v>
          </cell>
          <cell r="AA993">
            <v>1500</v>
          </cell>
          <cell r="AD993">
            <v>2300</v>
          </cell>
        </row>
        <row r="994">
          <cell r="A994">
            <v>10.81</v>
          </cell>
          <cell r="B994">
            <v>5000</v>
          </cell>
          <cell r="H994">
            <v>3300</v>
          </cell>
          <cell r="I994">
            <v>17235</v>
          </cell>
          <cell r="J994">
            <v>2100</v>
          </cell>
          <cell r="K994">
            <v>4100</v>
          </cell>
          <cell r="N994">
            <v>6400</v>
          </cell>
          <cell r="O994">
            <v>312250</v>
          </cell>
          <cell r="V994">
            <v>24215</v>
          </cell>
          <cell r="W994">
            <v>4000</v>
          </cell>
          <cell r="X994">
            <v>1200</v>
          </cell>
          <cell r="Y994">
            <v>35145</v>
          </cell>
          <cell r="Z994">
            <v>5000</v>
          </cell>
          <cell r="AA994">
            <v>1500</v>
          </cell>
          <cell r="AD994">
            <v>2300</v>
          </cell>
        </row>
        <row r="995">
          <cell r="A995">
            <v>10.82</v>
          </cell>
          <cell r="B995">
            <v>5000</v>
          </cell>
          <cell r="H995">
            <v>3300</v>
          </cell>
          <cell r="I995">
            <v>17245</v>
          </cell>
          <cell r="J995">
            <v>2100</v>
          </cell>
          <cell r="K995">
            <v>4100</v>
          </cell>
          <cell r="N995">
            <v>6400</v>
          </cell>
          <cell r="O995">
            <v>312575</v>
          </cell>
          <cell r="V995">
            <v>24230</v>
          </cell>
          <cell r="W995">
            <v>4000</v>
          </cell>
          <cell r="X995">
            <v>1200</v>
          </cell>
          <cell r="Y995">
            <v>35165</v>
          </cell>
          <cell r="Z995">
            <v>5000</v>
          </cell>
          <cell r="AA995">
            <v>1500</v>
          </cell>
          <cell r="AD995">
            <v>2300</v>
          </cell>
        </row>
        <row r="996">
          <cell r="A996">
            <v>10.83</v>
          </cell>
          <cell r="B996">
            <v>5000</v>
          </cell>
          <cell r="H996">
            <v>3300</v>
          </cell>
          <cell r="I996">
            <v>17255</v>
          </cell>
          <cell r="J996">
            <v>2100</v>
          </cell>
          <cell r="K996">
            <v>4100</v>
          </cell>
          <cell r="N996">
            <v>6400</v>
          </cell>
          <cell r="O996">
            <v>312900</v>
          </cell>
          <cell r="V996">
            <v>24245</v>
          </cell>
          <cell r="W996">
            <v>4000</v>
          </cell>
          <cell r="X996">
            <v>1200</v>
          </cell>
          <cell r="Y996">
            <v>35185</v>
          </cell>
          <cell r="Z996">
            <v>5000</v>
          </cell>
          <cell r="AA996">
            <v>1500</v>
          </cell>
          <cell r="AD996">
            <v>2300</v>
          </cell>
        </row>
        <row r="997">
          <cell r="A997">
            <v>10.84</v>
          </cell>
          <cell r="B997">
            <v>5000</v>
          </cell>
          <cell r="H997">
            <v>3300</v>
          </cell>
          <cell r="I997">
            <v>17265</v>
          </cell>
          <cell r="J997">
            <v>2100</v>
          </cell>
          <cell r="K997">
            <v>4100</v>
          </cell>
          <cell r="N997">
            <v>6400</v>
          </cell>
          <cell r="O997">
            <v>313225</v>
          </cell>
          <cell r="V997">
            <v>24260</v>
          </cell>
          <cell r="W997">
            <v>4000</v>
          </cell>
          <cell r="X997">
            <v>1200</v>
          </cell>
          <cell r="Y997">
            <v>35205</v>
          </cell>
          <cell r="Z997">
            <v>5000</v>
          </cell>
          <cell r="AA997">
            <v>1500</v>
          </cell>
          <cell r="AD997">
            <v>2300</v>
          </cell>
        </row>
        <row r="998">
          <cell r="A998">
            <v>10.85</v>
          </cell>
          <cell r="B998">
            <v>5000</v>
          </cell>
          <cell r="H998">
            <v>3300</v>
          </cell>
          <cell r="I998">
            <v>17275</v>
          </cell>
          <cell r="J998">
            <v>2100</v>
          </cell>
          <cell r="K998">
            <v>4100</v>
          </cell>
          <cell r="N998">
            <v>6400</v>
          </cell>
          <cell r="O998">
            <v>313550</v>
          </cell>
          <cell r="V998">
            <v>24275</v>
          </cell>
          <cell r="W998">
            <v>4000</v>
          </cell>
          <cell r="X998">
            <v>1200</v>
          </cell>
          <cell r="Y998">
            <v>35225</v>
          </cell>
          <cell r="Z998">
            <v>5000</v>
          </cell>
          <cell r="AA998">
            <v>1500</v>
          </cell>
          <cell r="AD998">
            <v>2300</v>
          </cell>
        </row>
        <row r="999">
          <cell r="A999">
            <v>10.86</v>
          </cell>
          <cell r="B999">
            <v>5000</v>
          </cell>
          <cell r="H999">
            <v>3300</v>
          </cell>
          <cell r="I999">
            <v>17285</v>
          </cell>
          <cell r="J999">
            <v>2100</v>
          </cell>
          <cell r="K999">
            <v>4100</v>
          </cell>
          <cell r="N999">
            <v>6400</v>
          </cell>
          <cell r="O999">
            <v>313875</v>
          </cell>
          <cell r="V999">
            <v>24290</v>
          </cell>
          <cell r="W999">
            <v>4000</v>
          </cell>
          <cell r="X999">
            <v>1200</v>
          </cell>
          <cell r="Y999">
            <v>35245</v>
          </cell>
          <cell r="Z999">
            <v>5000</v>
          </cell>
          <cell r="AA999">
            <v>1500</v>
          </cell>
          <cell r="AD999">
            <v>2300</v>
          </cell>
        </row>
        <row r="1000">
          <cell r="A1000">
            <v>10.87</v>
          </cell>
          <cell r="B1000">
            <v>5000</v>
          </cell>
          <cell r="H1000">
            <v>3300</v>
          </cell>
          <cell r="I1000">
            <v>17295</v>
          </cell>
          <cell r="J1000">
            <v>2100</v>
          </cell>
          <cell r="K1000">
            <v>4100</v>
          </cell>
          <cell r="N1000">
            <v>6400</v>
          </cell>
          <cell r="O1000">
            <v>314200</v>
          </cell>
          <cell r="V1000">
            <v>24305</v>
          </cell>
          <cell r="W1000">
            <v>4000</v>
          </cell>
          <cell r="X1000">
            <v>1200</v>
          </cell>
          <cell r="Y1000">
            <v>35265</v>
          </cell>
          <cell r="Z1000">
            <v>5000</v>
          </cell>
          <cell r="AA1000">
            <v>1500</v>
          </cell>
          <cell r="AD1000">
            <v>2300</v>
          </cell>
        </row>
        <row r="1001">
          <cell r="A1001">
            <v>10.88</v>
          </cell>
          <cell r="B1001">
            <v>5000</v>
          </cell>
          <cell r="H1001">
            <v>3300</v>
          </cell>
          <cell r="I1001">
            <v>17305</v>
          </cell>
          <cell r="J1001">
            <v>2100</v>
          </cell>
          <cell r="K1001">
            <v>4100</v>
          </cell>
          <cell r="N1001">
            <v>6400</v>
          </cell>
          <cell r="O1001">
            <v>314525</v>
          </cell>
          <cell r="V1001">
            <v>24320</v>
          </cell>
          <cell r="W1001">
            <v>4000</v>
          </cell>
          <cell r="X1001">
            <v>1200</v>
          </cell>
          <cell r="Y1001">
            <v>35285</v>
          </cell>
          <cell r="Z1001">
            <v>5000</v>
          </cell>
          <cell r="AA1001">
            <v>1500</v>
          </cell>
          <cell r="AD1001">
            <v>2300</v>
          </cell>
        </row>
        <row r="1002">
          <cell r="A1002">
            <v>10.89</v>
          </cell>
          <cell r="B1002">
            <v>5000</v>
          </cell>
          <cell r="H1002">
            <v>3300</v>
          </cell>
          <cell r="I1002">
            <v>17315</v>
          </cell>
          <cell r="J1002">
            <v>2100</v>
          </cell>
          <cell r="K1002">
            <v>4100</v>
          </cell>
          <cell r="N1002">
            <v>6400</v>
          </cell>
          <cell r="O1002">
            <v>314850</v>
          </cell>
          <cell r="V1002">
            <v>24335</v>
          </cell>
          <cell r="W1002">
            <v>4000</v>
          </cell>
          <cell r="X1002">
            <v>1200</v>
          </cell>
          <cell r="Y1002">
            <v>35305</v>
          </cell>
          <cell r="Z1002">
            <v>5000</v>
          </cell>
          <cell r="AA1002">
            <v>1500</v>
          </cell>
          <cell r="AD1002">
            <v>2300</v>
          </cell>
        </row>
        <row r="1003">
          <cell r="A1003">
            <v>10.9</v>
          </cell>
          <cell r="B1003">
            <v>5000</v>
          </cell>
          <cell r="H1003">
            <v>3300</v>
          </cell>
          <cell r="I1003">
            <v>17325</v>
          </cell>
          <cell r="J1003">
            <v>2100</v>
          </cell>
          <cell r="K1003">
            <v>4100</v>
          </cell>
          <cell r="N1003">
            <v>6400</v>
          </cell>
          <cell r="O1003">
            <v>315175</v>
          </cell>
          <cell r="V1003">
            <v>24350</v>
          </cell>
          <cell r="W1003">
            <v>4000</v>
          </cell>
          <cell r="X1003">
            <v>1200</v>
          </cell>
          <cell r="Y1003">
            <v>35325</v>
          </cell>
          <cell r="Z1003">
            <v>5000</v>
          </cell>
          <cell r="AA1003">
            <v>1500</v>
          </cell>
          <cell r="AD1003">
            <v>2300</v>
          </cell>
        </row>
        <row r="1004">
          <cell r="A1004">
            <v>10.91</v>
          </cell>
          <cell r="B1004">
            <v>5000</v>
          </cell>
          <cell r="H1004">
            <v>3300</v>
          </cell>
          <cell r="I1004">
            <v>17335</v>
          </cell>
          <cell r="J1004">
            <v>2100</v>
          </cell>
          <cell r="K1004">
            <v>4100</v>
          </cell>
          <cell r="N1004">
            <v>6400</v>
          </cell>
          <cell r="O1004">
            <v>315500</v>
          </cell>
          <cell r="V1004">
            <v>24365</v>
          </cell>
          <cell r="W1004">
            <v>4000</v>
          </cell>
          <cell r="X1004">
            <v>1200</v>
          </cell>
          <cell r="Y1004">
            <v>35345</v>
          </cell>
          <cell r="Z1004">
            <v>5000</v>
          </cell>
          <cell r="AA1004">
            <v>1500</v>
          </cell>
          <cell r="AD1004">
            <v>2300</v>
          </cell>
        </row>
        <row r="1005">
          <cell r="A1005">
            <v>10.92</v>
          </cell>
          <cell r="B1005">
            <v>5000</v>
          </cell>
          <cell r="H1005">
            <v>3300</v>
          </cell>
          <cell r="I1005">
            <v>17345</v>
          </cell>
          <cell r="J1005">
            <v>2100</v>
          </cell>
          <cell r="K1005">
            <v>4100</v>
          </cell>
          <cell r="N1005">
            <v>6400</v>
          </cell>
          <cell r="O1005">
            <v>315825</v>
          </cell>
          <cell r="V1005">
            <v>24380</v>
          </cell>
          <cell r="W1005">
            <v>4000</v>
          </cell>
          <cell r="X1005">
            <v>1200</v>
          </cell>
          <cell r="Y1005">
            <v>35365</v>
          </cell>
          <cell r="Z1005">
            <v>5000</v>
          </cell>
          <cell r="AA1005">
            <v>1500</v>
          </cell>
          <cell r="AD1005">
            <v>2300</v>
          </cell>
        </row>
        <row r="1006">
          <cell r="A1006">
            <v>10.93</v>
          </cell>
          <cell r="B1006">
            <v>5000</v>
          </cell>
          <cell r="H1006">
            <v>3300</v>
          </cell>
          <cell r="I1006">
            <v>17355</v>
          </cell>
          <cell r="J1006">
            <v>2100</v>
          </cell>
          <cell r="K1006">
            <v>4100</v>
          </cell>
          <cell r="N1006">
            <v>6400</v>
          </cell>
          <cell r="O1006">
            <v>316150</v>
          </cell>
          <cell r="V1006">
            <v>24395</v>
          </cell>
          <cell r="W1006">
            <v>4000</v>
          </cell>
          <cell r="X1006">
            <v>1200</v>
          </cell>
          <cell r="Y1006">
            <v>35385</v>
          </cell>
          <cell r="Z1006">
            <v>5000</v>
          </cell>
          <cell r="AA1006">
            <v>1500</v>
          </cell>
          <cell r="AD1006">
            <v>2300</v>
          </cell>
        </row>
        <row r="1007">
          <cell r="A1007">
            <v>10.94</v>
          </cell>
          <cell r="B1007">
            <v>5000</v>
          </cell>
          <cell r="H1007">
            <v>3300</v>
          </cell>
          <cell r="I1007">
            <v>17365</v>
          </cell>
          <cell r="J1007">
            <v>2100</v>
          </cell>
          <cell r="K1007">
            <v>4100</v>
          </cell>
          <cell r="N1007">
            <v>6400</v>
          </cell>
          <cell r="O1007">
            <v>316475</v>
          </cell>
          <cell r="V1007">
            <v>24410</v>
          </cell>
          <cell r="W1007">
            <v>4000</v>
          </cell>
          <cell r="X1007">
            <v>1200</v>
          </cell>
          <cell r="Y1007">
            <v>35405</v>
          </cell>
          <cell r="Z1007">
            <v>5000</v>
          </cell>
          <cell r="AA1007">
            <v>1500</v>
          </cell>
          <cell r="AD1007">
            <v>2300</v>
          </cell>
        </row>
        <row r="1008">
          <cell r="A1008">
            <v>10.95</v>
          </cell>
          <cell r="B1008">
            <v>5000</v>
          </cell>
          <cell r="H1008">
            <v>3300</v>
          </cell>
          <cell r="I1008">
            <v>17375</v>
          </cell>
          <cell r="J1008">
            <v>2100</v>
          </cell>
          <cell r="K1008">
            <v>4100</v>
          </cell>
          <cell r="N1008">
            <v>6400</v>
          </cell>
          <cell r="O1008">
            <v>316800</v>
          </cell>
          <cell r="V1008">
            <v>24425</v>
          </cell>
          <cell r="W1008">
            <v>4000</v>
          </cell>
          <cell r="X1008">
            <v>1200</v>
          </cell>
          <cell r="Y1008">
            <v>35425</v>
          </cell>
          <cell r="Z1008">
            <v>5000</v>
          </cell>
          <cell r="AA1008">
            <v>1500</v>
          </cell>
          <cell r="AD1008">
            <v>2300</v>
          </cell>
        </row>
        <row r="1009">
          <cell r="A1009">
            <v>10.96</v>
          </cell>
          <cell r="B1009">
            <v>5000</v>
          </cell>
          <cell r="H1009">
            <v>3300</v>
          </cell>
          <cell r="I1009">
            <v>17385</v>
          </cell>
          <cell r="J1009">
            <v>2100</v>
          </cell>
          <cell r="K1009">
            <v>4100</v>
          </cell>
          <cell r="N1009">
            <v>6400</v>
          </cell>
          <cell r="O1009">
            <v>317125</v>
          </cell>
          <cell r="V1009">
            <v>24440</v>
          </cell>
          <cell r="W1009">
            <v>4000</v>
          </cell>
          <cell r="X1009">
            <v>1200</v>
          </cell>
          <cell r="Y1009">
            <v>35445</v>
          </cell>
          <cell r="Z1009">
            <v>5000</v>
          </cell>
          <cell r="AA1009">
            <v>1500</v>
          </cell>
          <cell r="AD1009">
            <v>2300</v>
          </cell>
        </row>
        <row r="1010">
          <cell r="A1010">
            <v>10.97</v>
          </cell>
          <cell r="B1010">
            <v>5000</v>
          </cell>
          <cell r="H1010">
            <v>3300</v>
          </cell>
          <cell r="I1010">
            <v>17395</v>
          </cell>
          <cell r="J1010">
            <v>2100</v>
          </cell>
          <cell r="K1010">
            <v>4100</v>
          </cell>
          <cell r="N1010">
            <v>6400</v>
          </cell>
          <cell r="O1010">
            <v>317450</v>
          </cell>
          <cell r="V1010">
            <v>24455</v>
          </cell>
          <cell r="W1010">
            <v>4000</v>
          </cell>
          <cell r="X1010">
            <v>1200</v>
          </cell>
          <cell r="Y1010">
            <v>35465</v>
          </cell>
          <cell r="Z1010">
            <v>5000</v>
          </cell>
          <cell r="AA1010">
            <v>1500</v>
          </cell>
          <cell r="AD1010">
            <v>2300</v>
          </cell>
        </row>
        <row r="1011">
          <cell r="A1011">
            <v>10.98</v>
          </cell>
          <cell r="B1011">
            <v>5000</v>
          </cell>
          <cell r="H1011">
            <v>3300</v>
          </cell>
          <cell r="I1011">
            <v>17405</v>
          </cell>
          <cell r="J1011">
            <v>2100</v>
          </cell>
          <cell r="K1011">
            <v>4100</v>
          </cell>
          <cell r="N1011">
            <v>6400</v>
          </cell>
          <cell r="O1011">
            <v>317775</v>
          </cell>
          <cell r="V1011">
            <v>24470</v>
          </cell>
          <cell r="W1011">
            <v>4000</v>
          </cell>
          <cell r="X1011">
            <v>1200</v>
          </cell>
          <cell r="Y1011">
            <v>35485</v>
          </cell>
          <cell r="Z1011">
            <v>5000</v>
          </cell>
          <cell r="AA1011">
            <v>1500</v>
          </cell>
          <cell r="AD1011">
            <v>2300</v>
          </cell>
        </row>
        <row r="1012">
          <cell r="A1012">
            <v>10.99</v>
          </cell>
          <cell r="B1012">
            <v>5000</v>
          </cell>
          <cell r="H1012">
            <v>3300</v>
          </cell>
          <cell r="I1012">
            <v>17415</v>
          </cell>
          <cell r="J1012">
            <v>2100</v>
          </cell>
          <cell r="K1012">
            <v>4100</v>
          </cell>
          <cell r="N1012">
            <v>6400</v>
          </cell>
          <cell r="O1012">
            <v>318100</v>
          </cell>
          <cell r="V1012">
            <v>24485</v>
          </cell>
          <cell r="W1012">
            <v>4000</v>
          </cell>
          <cell r="X1012">
            <v>1200</v>
          </cell>
          <cell r="Y1012">
            <v>35505</v>
          </cell>
          <cell r="Z1012">
            <v>5000</v>
          </cell>
          <cell r="AA1012">
            <v>1500</v>
          </cell>
          <cell r="AD1012">
            <v>2300</v>
          </cell>
        </row>
        <row r="1013">
          <cell r="A1013">
            <v>11</v>
          </cell>
          <cell r="B1013">
            <v>5000</v>
          </cell>
          <cell r="H1013">
            <v>3300</v>
          </cell>
          <cell r="I1013">
            <v>17425</v>
          </cell>
          <cell r="J1013">
            <v>2100</v>
          </cell>
          <cell r="K1013">
            <v>4100</v>
          </cell>
          <cell r="N1013">
            <v>6400</v>
          </cell>
          <cell r="O1013">
            <v>318425</v>
          </cell>
          <cell r="V1013">
            <v>24500</v>
          </cell>
          <cell r="W1013">
            <v>4000</v>
          </cell>
          <cell r="X1013">
            <v>1200</v>
          </cell>
          <cell r="Y1013">
            <v>35525</v>
          </cell>
          <cell r="Z1013">
            <v>5000</v>
          </cell>
          <cell r="AA1013">
            <v>1500</v>
          </cell>
          <cell r="AD1013">
            <v>2300</v>
          </cell>
        </row>
        <row r="1014">
          <cell r="A1014">
            <v>11.01</v>
          </cell>
          <cell r="B1014">
            <v>5000</v>
          </cell>
          <cell r="H1014">
            <v>3300</v>
          </cell>
          <cell r="I1014">
            <v>17435</v>
          </cell>
          <cell r="J1014">
            <v>2100</v>
          </cell>
          <cell r="K1014">
            <v>4100</v>
          </cell>
          <cell r="N1014">
            <v>6400</v>
          </cell>
          <cell r="O1014">
            <v>318750</v>
          </cell>
          <cell r="V1014">
            <v>24515</v>
          </cell>
          <cell r="W1014">
            <v>4000</v>
          </cell>
          <cell r="X1014">
            <v>1200</v>
          </cell>
          <cell r="Y1014">
            <v>35545</v>
          </cell>
          <cell r="Z1014">
            <v>5000</v>
          </cell>
          <cell r="AA1014">
            <v>1500</v>
          </cell>
          <cell r="AD1014">
            <v>2300</v>
          </cell>
        </row>
        <row r="1015">
          <cell r="A1015">
            <v>11.02</v>
          </cell>
          <cell r="B1015">
            <v>5000</v>
          </cell>
          <cell r="H1015">
            <v>3300</v>
          </cell>
          <cell r="I1015">
            <v>17445</v>
          </cell>
          <cell r="J1015">
            <v>2100</v>
          </cell>
          <cell r="K1015">
            <v>4100</v>
          </cell>
          <cell r="N1015">
            <v>6400</v>
          </cell>
          <cell r="O1015">
            <v>319075</v>
          </cell>
          <cell r="V1015">
            <v>24530</v>
          </cell>
          <cell r="W1015">
            <v>4000</v>
          </cell>
          <cell r="X1015">
            <v>1200</v>
          </cell>
          <cell r="Y1015">
            <v>35565</v>
          </cell>
          <cell r="Z1015">
            <v>5000</v>
          </cell>
          <cell r="AA1015">
            <v>1500</v>
          </cell>
          <cell r="AD1015">
            <v>2300</v>
          </cell>
        </row>
        <row r="1016">
          <cell r="A1016">
            <v>11.03</v>
          </cell>
          <cell r="B1016">
            <v>5000</v>
          </cell>
          <cell r="H1016">
            <v>3300</v>
          </cell>
          <cell r="I1016">
            <v>17455</v>
          </cell>
          <cell r="J1016">
            <v>2100</v>
          </cell>
          <cell r="K1016">
            <v>4100</v>
          </cell>
          <cell r="N1016">
            <v>6400</v>
          </cell>
          <cell r="O1016">
            <v>319400</v>
          </cell>
          <cell r="V1016">
            <v>24545</v>
          </cell>
          <cell r="W1016">
            <v>4000</v>
          </cell>
          <cell r="X1016">
            <v>1200</v>
          </cell>
          <cell r="Y1016">
            <v>35585</v>
          </cell>
          <cell r="Z1016">
            <v>5000</v>
          </cell>
          <cell r="AA1016">
            <v>1500</v>
          </cell>
          <cell r="AD1016">
            <v>2300</v>
          </cell>
        </row>
        <row r="1017">
          <cell r="A1017">
            <v>11.04</v>
          </cell>
          <cell r="B1017">
            <v>5000</v>
          </cell>
          <cell r="H1017">
            <v>3300</v>
          </cell>
          <cell r="I1017">
            <v>17465</v>
          </cell>
          <cell r="J1017">
            <v>2100</v>
          </cell>
          <cell r="K1017">
            <v>4100</v>
          </cell>
          <cell r="N1017">
            <v>6400</v>
          </cell>
          <cell r="O1017">
            <v>319725</v>
          </cell>
          <cell r="V1017">
            <v>24560</v>
          </cell>
          <cell r="W1017">
            <v>4000</v>
          </cell>
          <cell r="X1017">
            <v>1200</v>
          </cell>
          <cell r="Y1017">
            <v>35605</v>
          </cell>
          <cell r="Z1017">
            <v>5000</v>
          </cell>
          <cell r="AA1017">
            <v>1500</v>
          </cell>
          <cell r="AD1017">
            <v>2300</v>
          </cell>
        </row>
        <row r="1018">
          <cell r="A1018">
            <v>11.05</v>
          </cell>
          <cell r="B1018">
            <v>5000</v>
          </cell>
          <cell r="H1018">
            <v>3300</v>
          </cell>
          <cell r="I1018">
            <v>17475</v>
          </cell>
          <cell r="J1018">
            <v>2100</v>
          </cell>
          <cell r="K1018">
            <v>4100</v>
          </cell>
          <cell r="N1018">
            <v>6400</v>
          </cell>
          <cell r="O1018">
            <v>320050</v>
          </cell>
          <cell r="V1018">
            <v>24575</v>
          </cell>
          <cell r="W1018">
            <v>4000</v>
          </cell>
          <cell r="X1018">
            <v>1200</v>
          </cell>
          <cell r="Y1018">
            <v>35625</v>
          </cell>
          <cell r="Z1018">
            <v>5000</v>
          </cell>
          <cell r="AA1018">
            <v>1500</v>
          </cell>
          <cell r="AD1018">
            <v>2300</v>
          </cell>
        </row>
        <row r="1019">
          <cell r="A1019">
            <v>11.06</v>
          </cell>
          <cell r="B1019">
            <v>5000</v>
          </cell>
          <cell r="H1019">
            <v>3300</v>
          </cell>
          <cell r="I1019">
            <v>17485</v>
          </cell>
          <cell r="J1019">
            <v>2100</v>
          </cell>
          <cell r="K1019">
            <v>4100</v>
          </cell>
          <cell r="N1019">
            <v>6400</v>
          </cell>
          <cell r="O1019">
            <v>320375</v>
          </cell>
          <cell r="V1019">
            <v>24590</v>
          </cell>
          <cell r="W1019">
            <v>4000</v>
          </cell>
          <cell r="X1019">
            <v>1200</v>
          </cell>
          <cell r="Y1019">
            <v>35645</v>
          </cell>
          <cell r="Z1019">
            <v>5000</v>
          </cell>
          <cell r="AA1019">
            <v>1500</v>
          </cell>
          <cell r="AD1019">
            <v>2300</v>
          </cell>
        </row>
        <row r="1020">
          <cell r="A1020">
            <v>11.07</v>
          </cell>
          <cell r="B1020">
            <v>5000</v>
          </cell>
          <cell r="H1020">
            <v>3300</v>
          </cell>
          <cell r="I1020">
            <v>17495</v>
          </cell>
          <cell r="J1020">
            <v>2100</v>
          </cell>
          <cell r="K1020">
            <v>4100</v>
          </cell>
          <cell r="N1020">
            <v>6400</v>
          </cell>
          <cell r="O1020">
            <v>320700</v>
          </cell>
          <cell r="V1020">
            <v>24605</v>
          </cell>
          <cell r="W1020">
            <v>4000</v>
          </cell>
          <cell r="X1020">
            <v>1200</v>
          </cell>
          <cell r="Y1020">
            <v>35665</v>
          </cell>
          <cell r="Z1020">
            <v>5000</v>
          </cell>
          <cell r="AA1020">
            <v>1500</v>
          </cell>
          <cell r="AD1020">
            <v>2300</v>
          </cell>
        </row>
        <row r="1021">
          <cell r="A1021">
            <v>11.08</v>
          </cell>
          <cell r="B1021">
            <v>5000</v>
          </cell>
          <cell r="H1021">
            <v>3300</v>
          </cell>
          <cell r="I1021">
            <v>17505</v>
          </cell>
          <cell r="J1021">
            <v>2100</v>
          </cell>
          <cell r="K1021">
            <v>4100</v>
          </cell>
          <cell r="N1021">
            <v>6400</v>
          </cell>
          <cell r="O1021">
            <v>321025</v>
          </cell>
          <cell r="V1021">
            <v>24620</v>
          </cell>
          <cell r="W1021">
            <v>4000</v>
          </cell>
          <cell r="X1021">
            <v>1200</v>
          </cell>
          <cell r="Y1021">
            <v>35685</v>
          </cell>
          <cell r="Z1021">
            <v>5000</v>
          </cell>
          <cell r="AA1021">
            <v>1500</v>
          </cell>
          <cell r="AD1021">
            <v>2300</v>
          </cell>
        </row>
        <row r="1022">
          <cell r="A1022">
            <v>11.09</v>
          </cell>
          <cell r="B1022">
            <v>5000</v>
          </cell>
          <cell r="H1022">
            <v>3300</v>
          </cell>
          <cell r="I1022">
            <v>17515</v>
          </cell>
          <cell r="J1022">
            <v>2100</v>
          </cell>
          <cell r="K1022">
            <v>4100</v>
          </cell>
          <cell r="N1022">
            <v>6400</v>
          </cell>
          <cell r="O1022">
            <v>321350</v>
          </cell>
          <cell r="V1022">
            <v>24635</v>
          </cell>
          <cell r="W1022">
            <v>4000</v>
          </cell>
          <cell r="X1022">
            <v>1200</v>
          </cell>
          <cell r="Y1022">
            <v>35705</v>
          </cell>
          <cell r="Z1022">
            <v>5000</v>
          </cell>
          <cell r="AA1022">
            <v>1500</v>
          </cell>
          <cell r="AD1022">
            <v>2300</v>
          </cell>
        </row>
        <row r="1023">
          <cell r="A1023">
            <v>11.1</v>
          </cell>
          <cell r="B1023">
            <v>5000</v>
          </cell>
          <cell r="H1023">
            <v>3300</v>
          </cell>
          <cell r="I1023">
            <v>17525</v>
          </cell>
          <cell r="J1023">
            <v>2100</v>
          </cell>
          <cell r="K1023">
            <v>4100</v>
          </cell>
          <cell r="N1023">
            <v>6400</v>
          </cell>
          <cell r="O1023">
            <v>321675</v>
          </cell>
          <cell r="V1023">
            <v>24650</v>
          </cell>
          <cell r="W1023">
            <v>4000</v>
          </cell>
          <cell r="X1023">
            <v>1200</v>
          </cell>
          <cell r="Y1023">
            <v>35725</v>
          </cell>
          <cell r="Z1023">
            <v>5000</v>
          </cell>
          <cell r="AA1023">
            <v>1500</v>
          </cell>
          <cell r="AD1023">
            <v>2300</v>
          </cell>
        </row>
        <row r="1024">
          <cell r="A1024">
            <v>11.11</v>
          </cell>
          <cell r="B1024">
            <v>5000</v>
          </cell>
          <cell r="H1024">
            <v>3300</v>
          </cell>
          <cell r="I1024">
            <v>17535</v>
          </cell>
          <cell r="J1024">
            <v>2100</v>
          </cell>
          <cell r="K1024">
            <v>4100</v>
          </cell>
          <cell r="N1024">
            <v>6400</v>
          </cell>
          <cell r="O1024">
            <v>322000</v>
          </cell>
          <cell r="V1024">
            <v>24665</v>
          </cell>
          <cell r="W1024">
            <v>4000</v>
          </cell>
          <cell r="X1024">
            <v>1200</v>
          </cell>
          <cell r="Y1024">
            <v>35745</v>
          </cell>
          <cell r="Z1024">
            <v>5000</v>
          </cell>
          <cell r="AA1024">
            <v>1500</v>
          </cell>
          <cell r="AD1024">
            <v>2300</v>
          </cell>
        </row>
        <row r="1025">
          <cell r="A1025">
            <v>11.12</v>
          </cell>
          <cell r="B1025">
            <v>5000</v>
          </cell>
          <cell r="H1025">
            <v>3300</v>
          </cell>
          <cell r="I1025">
            <v>17545</v>
          </cell>
          <cell r="J1025">
            <v>2100</v>
          </cell>
          <cell r="K1025">
            <v>4100</v>
          </cell>
          <cell r="N1025">
            <v>6400</v>
          </cell>
          <cell r="O1025">
            <v>322325</v>
          </cell>
          <cell r="V1025">
            <v>24680</v>
          </cell>
          <cell r="W1025">
            <v>4000</v>
          </cell>
          <cell r="X1025">
            <v>1200</v>
          </cell>
          <cell r="Y1025">
            <v>35765</v>
          </cell>
          <cell r="Z1025">
            <v>5000</v>
          </cell>
          <cell r="AA1025">
            <v>1500</v>
          </cell>
          <cell r="AD1025">
            <v>2300</v>
          </cell>
        </row>
        <row r="1026">
          <cell r="A1026">
            <v>11.13</v>
          </cell>
          <cell r="B1026">
            <v>5000</v>
          </cell>
          <cell r="H1026">
            <v>3300</v>
          </cell>
          <cell r="I1026">
            <v>17555</v>
          </cell>
          <cell r="J1026">
            <v>2100</v>
          </cell>
          <cell r="K1026">
            <v>4100</v>
          </cell>
          <cell r="N1026">
            <v>6400</v>
          </cell>
          <cell r="O1026">
            <v>322650</v>
          </cell>
          <cell r="V1026">
            <v>24695</v>
          </cell>
          <cell r="W1026">
            <v>4000</v>
          </cell>
          <cell r="X1026">
            <v>1200</v>
          </cell>
          <cell r="Y1026">
            <v>35785</v>
          </cell>
          <cell r="Z1026">
            <v>5000</v>
          </cell>
          <cell r="AA1026">
            <v>1500</v>
          </cell>
          <cell r="AD1026">
            <v>2300</v>
          </cell>
        </row>
        <row r="1027">
          <cell r="A1027">
            <v>11.14</v>
          </cell>
          <cell r="B1027">
            <v>5000</v>
          </cell>
          <cell r="H1027">
            <v>3300</v>
          </cell>
          <cell r="I1027">
            <v>17565</v>
          </cell>
          <cell r="J1027">
            <v>2100</v>
          </cell>
          <cell r="K1027">
            <v>4100</v>
          </cell>
          <cell r="N1027">
            <v>6400</v>
          </cell>
          <cell r="O1027">
            <v>322975</v>
          </cell>
          <cell r="V1027">
            <v>24710</v>
          </cell>
          <cell r="W1027">
            <v>4000</v>
          </cell>
          <cell r="X1027">
            <v>1200</v>
          </cell>
          <cell r="Y1027">
            <v>35805</v>
          </cell>
          <cell r="Z1027">
            <v>5000</v>
          </cell>
          <cell r="AA1027">
            <v>1500</v>
          </cell>
          <cell r="AD1027">
            <v>2300</v>
          </cell>
        </row>
        <row r="1028">
          <cell r="A1028">
            <v>11.15</v>
          </cell>
          <cell r="B1028">
            <v>5000</v>
          </cell>
          <cell r="H1028">
            <v>3300</v>
          </cell>
          <cell r="I1028">
            <v>17575</v>
          </cell>
          <cell r="J1028">
            <v>2100</v>
          </cell>
          <cell r="K1028">
            <v>4100</v>
          </cell>
          <cell r="N1028">
            <v>6400</v>
          </cell>
          <cell r="O1028">
            <v>323300</v>
          </cell>
          <cell r="V1028">
            <v>24725</v>
          </cell>
          <cell r="W1028">
            <v>4000</v>
          </cell>
          <cell r="X1028">
            <v>1200</v>
          </cell>
          <cell r="Y1028">
            <v>35825</v>
          </cell>
          <cell r="Z1028">
            <v>5000</v>
          </cell>
          <cell r="AA1028">
            <v>1500</v>
          </cell>
          <cell r="AD1028">
            <v>2300</v>
          </cell>
        </row>
        <row r="1029">
          <cell r="A1029">
            <v>11.16</v>
          </cell>
          <cell r="B1029">
            <v>5000</v>
          </cell>
          <cell r="H1029">
            <v>3300</v>
          </cell>
          <cell r="I1029">
            <v>17585</v>
          </cell>
          <cell r="J1029">
            <v>2100</v>
          </cell>
          <cell r="K1029">
            <v>4100</v>
          </cell>
          <cell r="N1029">
            <v>6400</v>
          </cell>
          <cell r="O1029">
            <v>323625</v>
          </cell>
          <cell r="V1029">
            <v>24740</v>
          </cell>
          <cell r="W1029">
            <v>4000</v>
          </cell>
          <cell r="X1029">
            <v>1200</v>
          </cell>
          <cell r="Y1029">
            <v>35845</v>
          </cell>
          <cell r="Z1029">
            <v>5000</v>
          </cell>
          <cell r="AA1029">
            <v>1500</v>
          </cell>
          <cell r="AD1029">
            <v>2300</v>
          </cell>
        </row>
        <row r="1030">
          <cell r="A1030">
            <v>11.17</v>
          </cell>
          <cell r="B1030">
            <v>5000</v>
          </cell>
          <cell r="H1030">
            <v>3300</v>
          </cell>
          <cell r="I1030">
            <v>17595</v>
          </cell>
          <cell r="J1030">
            <v>2100</v>
          </cell>
          <cell r="K1030">
            <v>4100</v>
          </cell>
          <cell r="N1030">
            <v>6400</v>
          </cell>
          <cell r="O1030">
            <v>323950</v>
          </cell>
          <cell r="V1030">
            <v>24755</v>
          </cell>
          <cell r="W1030">
            <v>4000</v>
          </cell>
          <cell r="X1030">
            <v>1200</v>
          </cell>
          <cell r="Y1030">
            <v>35865</v>
          </cell>
          <cell r="Z1030">
            <v>5000</v>
          </cell>
          <cell r="AA1030">
            <v>1500</v>
          </cell>
          <cell r="AD1030">
            <v>2300</v>
          </cell>
        </row>
        <row r="1031">
          <cell r="A1031">
            <v>11.18</v>
          </cell>
          <cell r="B1031">
            <v>5000</v>
          </cell>
          <cell r="H1031">
            <v>3300</v>
          </cell>
          <cell r="I1031">
            <v>17605</v>
          </cell>
          <cell r="J1031">
            <v>2100</v>
          </cell>
          <cell r="K1031">
            <v>4100</v>
          </cell>
          <cell r="N1031">
            <v>6400</v>
          </cell>
          <cell r="O1031">
            <v>324275</v>
          </cell>
          <cell r="V1031">
            <v>24770</v>
          </cell>
          <cell r="W1031">
            <v>4000</v>
          </cell>
          <cell r="X1031">
            <v>1200</v>
          </cell>
          <cell r="Y1031">
            <v>35885</v>
          </cell>
          <cell r="Z1031">
            <v>5000</v>
          </cell>
          <cell r="AA1031">
            <v>1500</v>
          </cell>
          <cell r="AD1031">
            <v>2300</v>
          </cell>
        </row>
        <row r="1032">
          <cell r="A1032">
            <v>11.19</v>
          </cell>
          <cell r="B1032">
            <v>5000</v>
          </cell>
          <cell r="H1032">
            <v>3300</v>
          </cell>
          <cell r="I1032">
            <v>17615</v>
          </cell>
          <cell r="J1032">
            <v>2100</v>
          </cell>
          <cell r="K1032">
            <v>4100</v>
          </cell>
          <cell r="N1032">
            <v>6400</v>
          </cell>
          <cell r="O1032">
            <v>324600</v>
          </cell>
          <cell r="V1032">
            <v>24785</v>
          </cell>
          <cell r="W1032">
            <v>4000</v>
          </cell>
          <cell r="X1032">
            <v>1200</v>
          </cell>
          <cell r="Y1032">
            <v>35905</v>
          </cell>
          <cell r="Z1032">
            <v>5000</v>
          </cell>
          <cell r="AA1032">
            <v>1500</v>
          </cell>
          <cell r="AD1032">
            <v>2300</v>
          </cell>
        </row>
        <row r="1033">
          <cell r="A1033">
            <v>11.2</v>
          </cell>
          <cell r="B1033">
            <v>5000</v>
          </cell>
          <cell r="H1033">
            <v>3300</v>
          </cell>
          <cell r="I1033">
            <v>17625</v>
          </cell>
          <cell r="J1033">
            <v>2100</v>
          </cell>
          <cell r="K1033">
            <v>4100</v>
          </cell>
          <cell r="N1033">
            <v>6400</v>
          </cell>
          <cell r="O1033">
            <v>324925</v>
          </cell>
          <cell r="V1033">
            <v>24800</v>
          </cell>
          <cell r="W1033">
            <v>4000</v>
          </cell>
          <cell r="X1033">
            <v>1200</v>
          </cell>
          <cell r="Y1033">
            <v>35925</v>
          </cell>
          <cell r="Z1033">
            <v>5000</v>
          </cell>
          <cell r="AA1033">
            <v>1500</v>
          </cell>
          <cell r="AD1033">
            <v>2300</v>
          </cell>
        </row>
        <row r="1034">
          <cell r="A1034">
            <v>11.21</v>
          </cell>
          <cell r="B1034">
            <v>5000</v>
          </cell>
          <cell r="H1034">
            <v>3300</v>
          </cell>
          <cell r="I1034">
            <v>17635</v>
          </cell>
          <cell r="J1034">
            <v>2100</v>
          </cell>
          <cell r="K1034">
            <v>4100</v>
          </cell>
          <cell r="N1034">
            <v>6400</v>
          </cell>
          <cell r="O1034">
            <v>325250</v>
          </cell>
          <cell r="V1034">
            <v>24815</v>
          </cell>
          <cell r="W1034">
            <v>4000</v>
          </cell>
          <cell r="X1034">
            <v>1200</v>
          </cell>
          <cell r="Y1034">
            <v>35945</v>
          </cell>
          <cell r="Z1034">
            <v>5000</v>
          </cell>
          <cell r="AA1034">
            <v>1500</v>
          </cell>
          <cell r="AD1034">
            <v>2300</v>
          </cell>
        </row>
        <row r="1035">
          <cell r="A1035">
            <v>11.22</v>
          </cell>
          <cell r="B1035">
            <v>5000</v>
          </cell>
          <cell r="H1035">
            <v>3300</v>
          </cell>
          <cell r="I1035">
            <v>17645</v>
          </cell>
          <cell r="J1035">
            <v>2100</v>
          </cell>
          <cell r="K1035">
            <v>4100</v>
          </cell>
          <cell r="N1035">
            <v>6400</v>
          </cell>
          <cell r="O1035">
            <v>325575</v>
          </cell>
          <cell r="V1035">
            <v>24830</v>
          </cell>
          <cell r="W1035">
            <v>4000</v>
          </cell>
          <cell r="X1035">
            <v>1200</v>
          </cell>
          <cell r="Y1035">
            <v>35965</v>
          </cell>
          <cell r="Z1035">
            <v>5000</v>
          </cell>
          <cell r="AA1035">
            <v>1500</v>
          </cell>
          <cell r="AD1035">
            <v>2300</v>
          </cell>
        </row>
        <row r="1036">
          <cell r="A1036">
            <v>11.23</v>
          </cell>
          <cell r="B1036">
            <v>5000</v>
          </cell>
          <cell r="H1036">
            <v>3300</v>
          </cell>
          <cell r="I1036">
            <v>17655</v>
          </cell>
          <cell r="J1036">
            <v>2100</v>
          </cell>
          <cell r="K1036">
            <v>4100</v>
          </cell>
          <cell r="N1036">
            <v>6400</v>
          </cell>
          <cell r="O1036">
            <v>325900</v>
          </cell>
          <cell r="V1036">
            <v>24845</v>
          </cell>
          <cell r="W1036">
            <v>4000</v>
          </cell>
          <cell r="X1036">
            <v>1200</v>
          </cell>
          <cell r="Y1036">
            <v>35985</v>
          </cell>
          <cell r="Z1036">
            <v>5000</v>
          </cell>
          <cell r="AA1036">
            <v>1500</v>
          </cell>
          <cell r="AD1036">
            <v>2300</v>
          </cell>
        </row>
        <row r="1037">
          <cell r="A1037">
            <v>11.24</v>
          </cell>
          <cell r="B1037">
            <v>5000</v>
          </cell>
          <cell r="H1037">
            <v>3300</v>
          </cell>
          <cell r="I1037">
            <v>17665</v>
          </cell>
          <cell r="J1037">
            <v>2100</v>
          </cell>
          <cell r="K1037">
            <v>4100</v>
          </cell>
          <cell r="N1037">
            <v>6400</v>
          </cell>
          <cell r="O1037">
            <v>326225</v>
          </cell>
          <cell r="V1037">
            <v>24860</v>
          </cell>
          <cell r="W1037">
            <v>4000</v>
          </cell>
          <cell r="X1037">
            <v>1200</v>
          </cell>
          <cell r="Y1037">
            <v>36005</v>
          </cell>
          <cell r="Z1037">
            <v>5000</v>
          </cell>
          <cell r="AA1037">
            <v>1500</v>
          </cell>
          <cell r="AD1037">
            <v>2300</v>
          </cell>
        </row>
        <row r="1038">
          <cell r="A1038">
            <v>11.25</v>
          </cell>
          <cell r="B1038">
            <v>5000</v>
          </cell>
          <cell r="H1038">
            <v>3300</v>
          </cell>
          <cell r="I1038">
            <v>17675</v>
          </cell>
          <cell r="J1038">
            <v>2100</v>
          </cell>
          <cell r="K1038">
            <v>4100</v>
          </cell>
          <cell r="N1038">
            <v>6400</v>
          </cell>
          <cell r="O1038">
            <v>326550</v>
          </cell>
          <cell r="V1038">
            <v>24875</v>
          </cell>
          <cell r="W1038">
            <v>4000</v>
          </cell>
          <cell r="X1038">
            <v>1200</v>
          </cell>
          <cell r="Y1038">
            <v>36025</v>
          </cell>
          <cell r="Z1038">
            <v>5000</v>
          </cell>
          <cell r="AA1038">
            <v>1500</v>
          </cell>
          <cell r="AD1038">
            <v>2300</v>
          </cell>
        </row>
        <row r="1039">
          <cell r="A1039">
            <v>11.26</v>
          </cell>
          <cell r="B1039">
            <v>5000</v>
          </cell>
          <cell r="H1039">
            <v>3300</v>
          </cell>
          <cell r="I1039">
            <v>17685</v>
          </cell>
          <cell r="J1039">
            <v>2100</v>
          </cell>
          <cell r="K1039">
            <v>4100</v>
          </cell>
          <cell r="N1039">
            <v>6400</v>
          </cell>
          <cell r="O1039">
            <v>326875</v>
          </cell>
          <cell r="V1039">
            <v>24890</v>
          </cell>
          <cell r="W1039">
            <v>4000</v>
          </cell>
          <cell r="X1039">
            <v>1200</v>
          </cell>
          <cell r="Y1039">
            <v>36045</v>
          </cell>
          <cell r="Z1039">
            <v>5000</v>
          </cell>
          <cell r="AA1039">
            <v>1500</v>
          </cell>
          <cell r="AD1039">
            <v>2300</v>
          </cell>
        </row>
        <row r="1040">
          <cell r="A1040">
            <v>11.27</v>
          </cell>
          <cell r="B1040">
            <v>5000</v>
          </cell>
          <cell r="H1040">
            <v>3300</v>
          </cell>
          <cell r="I1040">
            <v>17695</v>
          </cell>
          <cell r="J1040">
            <v>2100</v>
          </cell>
          <cell r="K1040">
            <v>4100</v>
          </cell>
          <cell r="N1040">
            <v>6400</v>
          </cell>
          <cell r="O1040">
            <v>327200</v>
          </cell>
          <cell r="V1040">
            <v>24905</v>
          </cell>
          <cell r="W1040">
            <v>4000</v>
          </cell>
          <cell r="X1040">
            <v>1200</v>
          </cell>
          <cell r="Y1040">
            <v>36065</v>
          </cell>
          <cell r="Z1040">
            <v>5000</v>
          </cell>
          <cell r="AA1040">
            <v>1500</v>
          </cell>
          <cell r="AD1040">
            <v>2300</v>
          </cell>
        </row>
        <row r="1041">
          <cell r="A1041">
            <v>11.28</v>
          </cell>
          <cell r="B1041">
            <v>5000</v>
          </cell>
          <cell r="H1041">
            <v>3300</v>
          </cell>
          <cell r="I1041">
            <v>17705</v>
          </cell>
          <cell r="J1041">
            <v>2100</v>
          </cell>
          <cell r="K1041">
            <v>4100</v>
          </cell>
          <cell r="N1041">
            <v>6400</v>
          </cell>
          <cell r="O1041">
            <v>327525</v>
          </cell>
          <cell r="V1041">
            <v>24920</v>
          </cell>
          <cell r="W1041">
            <v>4000</v>
          </cell>
          <cell r="X1041">
            <v>1200</v>
          </cell>
          <cell r="Y1041">
            <v>36085</v>
          </cell>
          <cell r="Z1041">
            <v>5000</v>
          </cell>
          <cell r="AA1041">
            <v>1500</v>
          </cell>
          <cell r="AD1041">
            <v>2300</v>
          </cell>
        </row>
        <row r="1042">
          <cell r="A1042">
            <v>11.29</v>
          </cell>
          <cell r="B1042">
            <v>5000</v>
          </cell>
          <cell r="H1042">
            <v>3300</v>
          </cell>
          <cell r="I1042">
            <v>17715</v>
          </cell>
          <cell r="J1042">
            <v>2100</v>
          </cell>
          <cell r="K1042">
            <v>4100</v>
          </cell>
          <cell r="N1042">
            <v>6400</v>
          </cell>
          <cell r="O1042">
            <v>327850</v>
          </cell>
          <cell r="V1042">
            <v>24935</v>
          </cell>
          <cell r="W1042">
            <v>4000</v>
          </cell>
          <cell r="X1042">
            <v>1200</v>
          </cell>
          <cell r="Y1042">
            <v>36105</v>
          </cell>
          <cell r="Z1042">
            <v>5000</v>
          </cell>
          <cell r="AA1042">
            <v>1500</v>
          </cell>
          <cell r="AD1042">
            <v>2300</v>
          </cell>
        </row>
        <row r="1043">
          <cell r="A1043">
            <v>11.3</v>
          </cell>
          <cell r="B1043">
            <v>5000</v>
          </cell>
          <cell r="H1043">
            <v>3300</v>
          </cell>
          <cell r="I1043">
            <v>17725</v>
          </cell>
          <cell r="J1043">
            <v>2100</v>
          </cell>
          <cell r="K1043">
            <v>4100</v>
          </cell>
          <cell r="N1043">
            <v>6400</v>
          </cell>
          <cell r="O1043">
            <v>328175</v>
          </cell>
          <cell r="V1043">
            <v>24950</v>
          </cell>
          <cell r="W1043">
            <v>4000</v>
          </cell>
          <cell r="X1043">
            <v>1200</v>
          </cell>
          <cell r="Y1043">
            <v>36125</v>
          </cell>
          <cell r="Z1043">
            <v>5000</v>
          </cell>
          <cell r="AA1043">
            <v>1500</v>
          </cell>
          <cell r="AD1043">
            <v>2300</v>
          </cell>
        </row>
        <row r="1044">
          <cell r="A1044">
            <v>11.31</v>
          </cell>
          <cell r="B1044">
            <v>5000</v>
          </cell>
          <cell r="H1044">
            <v>3300</v>
          </cell>
          <cell r="I1044">
            <v>17735</v>
          </cell>
          <cell r="J1044">
            <v>2100</v>
          </cell>
          <cell r="K1044">
            <v>4100</v>
          </cell>
          <cell r="N1044">
            <v>6400</v>
          </cell>
          <cell r="O1044">
            <v>328500</v>
          </cell>
          <cell r="V1044">
            <v>24965</v>
          </cell>
          <cell r="W1044">
            <v>4000</v>
          </cell>
          <cell r="X1044">
            <v>1200</v>
          </cell>
          <cell r="Y1044">
            <v>36145</v>
          </cell>
          <cell r="Z1044">
            <v>5000</v>
          </cell>
          <cell r="AA1044">
            <v>1500</v>
          </cell>
          <cell r="AD1044">
            <v>2300</v>
          </cell>
        </row>
        <row r="1045">
          <cell r="A1045">
            <v>11.32</v>
          </cell>
          <cell r="B1045">
            <v>5000</v>
          </cell>
          <cell r="H1045">
            <v>3300</v>
          </cell>
          <cell r="I1045">
            <v>17745</v>
          </cell>
          <cell r="J1045">
            <v>2100</v>
          </cell>
          <cell r="K1045">
            <v>4100</v>
          </cell>
          <cell r="N1045">
            <v>6400</v>
          </cell>
          <cell r="O1045">
            <v>328825</v>
          </cell>
          <cell r="V1045">
            <v>24980</v>
          </cell>
          <cell r="W1045">
            <v>4000</v>
          </cell>
          <cell r="X1045">
            <v>1200</v>
          </cell>
          <cell r="Y1045">
            <v>36165</v>
          </cell>
          <cell r="Z1045">
            <v>5000</v>
          </cell>
          <cell r="AA1045">
            <v>1500</v>
          </cell>
          <cell r="AD1045">
            <v>2300</v>
          </cell>
        </row>
        <row r="1046">
          <cell r="A1046">
            <v>11.33</v>
          </cell>
          <cell r="B1046">
            <v>5000</v>
          </cell>
          <cell r="H1046">
            <v>3300</v>
          </cell>
          <cell r="I1046">
            <v>17755</v>
          </cell>
          <cell r="J1046">
            <v>2100</v>
          </cell>
          <cell r="K1046">
            <v>4100</v>
          </cell>
          <cell r="N1046">
            <v>6400</v>
          </cell>
          <cell r="O1046">
            <v>329150</v>
          </cell>
          <cell r="V1046">
            <v>24995</v>
          </cell>
          <cell r="W1046">
            <v>4000</v>
          </cell>
          <cell r="X1046">
            <v>1200</v>
          </cell>
          <cell r="Y1046">
            <v>36185</v>
          </cell>
          <cell r="Z1046">
            <v>5000</v>
          </cell>
          <cell r="AA1046">
            <v>1500</v>
          </cell>
          <cell r="AD1046">
            <v>2300</v>
          </cell>
        </row>
        <row r="1047">
          <cell r="A1047">
            <v>11.34</v>
          </cell>
          <cell r="B1047">
            <v>5000</v>
          </cell>
          <cell r="H1047">
            <v>3300</v>
          </cell>
          <cell r="I1047">
            <v>17765</v>
          </cell>
          <cell r="J1047">
            <v>2100</v>
          </cell>
          <cell r="K1047">
            <v>4100</v>
          </cell>
          <cell r="N1047">
            <v>6400</v>
          </cell>
          <cell r="O1047">
            <v>329475</v>
          </cell>
          <cell r="V1047">
            <v>25010</v>
          </cell>
          <cell r="W1047">
            <v>4000</v>
          </cell>
          <cell r="X1047">
            <v>1200</v>
          </cell>
          <cell r="Y1047">
            <v>36205</v>
          </cell>
          <cell r="Z1047">
            <v>5000</v>
          </cell>
          <cell r="AA1047">
            <v>1500</v>
          </cell>
          <cell r="AD1047">
            <v>2300</v>
          </cell>
        </row>
        <row r="1048">
          <cell r="A1048">
            <v>11.35</v>
          </cell>
          <cell r="B1048">
            <v>5000</v>
          </cell>
          <cell r="H1048">
            <v>3300</v>
          </cell>
          <cell r="I1048">
            <v>17775</v>
          </cell>
          <cell r="J1048">
            <v>2100</v>
          </cell>
          <cell r="K1048">
            <v>4100</v>
          </cell>
          <cell r="N1048">
            <v>6400</v>
          </cell>
          <cell r="O1048">
            <v>329800</v>
          </cell>
          <cell r="V1048">
            <v>25025</v>
          </cell>
          <cell r="W1048">
            <v>4000</v>
          </cell>
          <cell r="X1048">
            <v>1200</v>
          </cell>
          <cell r="Y1048">
            <v>36225</v>
          </cell>
          <cell r="Z1048">
            <v>5000</v>
          </cell>
          <cell r="AA1048">
            <v>1500</v>
          </cell>
          <cell r="AD1048">
            <v>2300</v>
          </cell>
        </row>
        <row r="1049">
          <cell r="A1049">
            <v>11.36</v>
          </cell>
          <cell r="B1049">
            <v>5000</v>
          </cell>
          <cell r="H1049">
            <v>3300</v>
          </cell>
          <cell r="I1049">
            <v>17785</v>
          </cell>
          <cell r="J1049">
            <v>2100</v>
          </cell>
          <cell r="K1049">
            <v>4100</v>
          </cell>
          <cell r="N1049">
            <v>6400</v>
          </cell>
          <cell r="O1049">
            <v>330125</v>
          </cell>
          <cell r="V1049">
            <v>25040</v>
          </cell>
          <cell r="W1049">
            <v>4000</v>
          </cell>
          <cell r="X1049">
            <v>1200</v>
          </cell>
          <cell r="Y1049">
            <v>36245</v>
          </cell>
          <cell r="Z1049">
            <v>5000</v>
          </cell>
          <cell r="AA1049">
            <v>1500</v>
          </cell>
          <cell r="AD1049">
            <v>2300</v>
          </cell>
        </row>
        <row r="1050">
          <cell r="A1050">
            <v>11.37</v>
          </cell>
          <cell r="B1050">
            <v>5000</v>
          </cell>
          <cell r="H1050">
            <v>3300</v>
          </cell>
          <cell r="I1050">
            <v>17795</v>
          </cell>
          <cell r="J1050">
            <v>2100</v>
          </cell>
          <cell r="K1050">
            <v>4100</v>
          </cell>
          <cell r="N1050">
            <v>6400</v>
          </cell>
          <cell r="O1050">
            <v>330450</v>
          </cell>
          <cell r="V1050">
            <v>25055</v>
          </cell>
          <cell r="W1050">
            <v>4000</v>
          </cell>
          <cell r="X1050">
            <v>1200</v>
          </cell>
          <cell r="Y1050">
            <v>36265</v>
          </cell>
          <cell r="Z1050">
            <v>5000</v>
          </cell>
          <cell r="AA1050">
            <v>1500</v>
          </cell>
          <cell r="AD1050">
            <v>2300</v>
          </cell>
        </row>
        <row r="1051">
          <cell r="A1051">
            <v>11.38</v>
          </cell>
          <cell r="B1051">
            <v>5000</v>
          </cell>
          <cell r="H1051">
            <v>3300</v>
          </cell>
          <cell r="I1051">
            <v>17805</v>
          </cell>
          <cell r="J1051">
            <v>2100</v>
          </cell>
          <cell r="K1051">
            <v>4100</v>
          </cell>
          <cell r="N1051">
            <v>6400</v>
          </cell>
          <cell r="O1051">
            <v>330775</v>
          </cell>
          <cell r="V1051">
            <v>25070</v>
          </cell>
          <cell r="W1051">
            <v>4000</v>
          </cell>
          <cell r="X1051">
            <v>1200</v>
          </cell>
          <cell r="Y1051">
            <v>36285</v>
          </cell>
          <cell r="Z1051">
            <v>5000</v>
          </cell>
          <cell r="AA1051">
            <v>1500</v>
          </cell>
          <cell r="AD1051">
            <v>2300</v>
          </cell>
        </row>
        <row r="1052">
          <cell r="A1052">
            <v>11.39</v>
          </cell>
          <cell r="B1052">
            <v>5000</v>
          </cell>
          <cell r="H1052">
            <v>3300</v>
          </cell>
          <cell r="I1052">
            <v>17815</v>
          </cell>
          <cell r="J1052">
            <v>2100</v>
          </cell>
          <cell r="K1052">
            <v>4100</v>
          </cell>
          <cell r="N1052">
            <v>6400</v>
          </cell>
          <cell r="O1052">
            <v>331100</v>
          </cell>
          <cell r="V1052">
            <v>25085</v>
          </cell>
          <cell r="W1052">
            <v>4000</v>
          </cell>
          <cell r="X1052">
            <v>1200</v>
          </cell>
          <cell r="Y1052">
            <v>36305</v>
          </cell>
          <cell r="Z1052">
            <v>5000</v>
          </cell>
          <cell r="AA1052">
            <v>1500</v>
          </cell>
          <cell r="AD1052">
            <v>2300</v>
          </cell>
        </row>
        <row r="1053">
          <cell r="A1053">
            <v>11.4</v>
          </cell>
          <cell r="B1053">
            <v>5000</v>
          </cell>
          <cell r="H1053">
            <v>3300</v>
          </cell>
          <cell r="I1053">
            <v>17825</v>
          </cell>
          <cell r="J1053">
            <v>2100</v>
          </cell>
          <cell r="K1053">
            <v>4100</v>
          </cell>
          <cell r="N1053">
            <v>6400</v>
          </cell>
          <cell r="O1053">
            <v>331425</v>
          </cell>
          <cell r="V1053">
            <v>25100</v>
          </cell>
          <cell r="W1053">
            <v>4000</v>
          </cell>
          <cell r="X1053">
            <v>1200</v>
          </cell>
          <cell r="Y1053">
            <v>36325</v>
          </cell>
          <cell r="Z1053">
            <v>5000</v>
          </cell>
          <cell r="AA1053">
            <v>1500</v>
          </cell>
          <cell r="AD1053">
            <v>2300</v>
          </cell>
        </row>
        <row r="1054">
          <cell r="A1054">
            <v>11.41</v>
          </cell>
          <cell r="B1054">
            <v>5000</v>
          </cell>
          <cell r="H1054">
            <v>3300</v>
          </cell>
          <cell r="I1054">
            <v>17835</v>
          </cell>
          <cell r="J1054">
            <v>2100</v>
          </cell>
          <cell r="K1054">
            <v>4100</v>
          </cell>
          <cell r="N1054">
            <v>6400</v>
          </cell>
          <cell r="O1054">
            <v>331750</v>
          </cell>
          <cell r="V1054">
            <v>25115</v>
          </cell>
          <cell r="W1054">
            <v>4000</v>
          </cell>
          <cell r="X1054">
            <v>1200</v>
          </cell>
          <cell r="Y1054">
            <v>36345</v>
          </cell>
          <cell r="Z1054">
            <v>5000</v>
          </cell>
          <cell r="AA1054">
            <v>1500</v>
          </cell>
          <cell r="AD1054">
            <v>2300</v>
          </cell>
        </row>
        <row r="1055">
          <cell r="A1055">
            <v>11.42</v>
          </cell>
          <cell r="B1055">
            <v>5000</v>
          </cell>
          <cell r="H1055">
            <v>3300</v>
          </cell>
          <cell r="I1055">
            <v>17845</v>
          </cell>
          <cell r="J1055">
            <v>2100</v>
          </cell>
          <cell r="K1055">
            <v>4100</v>
          </cell>
          <cell r="N1055">
            <v>6400</v>
          </cell>
          <cell r="O1055">
            <v>332075</v>
          </cell>
          <cell r="V1055">
            <v>25130</v>
          </cell>
          <cell r="W1055">
            <v>4000</v>
          </cell>
          <cell r="X1055">
            <v>1200</v>
          </cell>
          <cell r="Y1055">
            <v>36365</v>
          </cell>
          <cell r="Z1055">
            <v>5000</v>
          </cell>
          <cell r="AA1055">
            <v>1500</v>
          </cell>
          <cell r="AD1055">
            <v>2300</v>
          </cell>
        </row>
        <row r="1056">
          <cell r="A1056">
            <v>11.43</v>
          </cell>
          <cell r="B1056">
            <v>5000</v>
          </cell>
          <cell r="H1056">
            <v>3300</v>
          </cell>
          <cell r="I1056">
            <v>17855</v>
          </cell>
          <cell r="J1056">
            <v>2100</v>
          </cell>
          <cell r="K1056">
            <v>4100</v>
          </cell>
          <cell r="N1056">
            <v>6400</v>
          </cell>
          <cell r="O1056">
            <v>332400</v>
          </cell>
          <cell r="V1056">
            <v>25145</v>
          </cell>
          <cell r="W1056">
            <v>4000</v>
          </cell>
          <cell r="X1056">
            <v>1200</v>
          </cell>
          <cell r="Y1056">
            <v>36385</v>
          </cell>
          <cell r="Z1056">
            <v>5000</v>
          </cell>
          <cell r="AA1056">
            <v>1500</v>
          </cell>
          <cell r="AD1056">
            <v>2300</v>
          </cell>
        </row>
        <row r="1057">
          <cell r="A1057">
            <v>11.44</v>
          </cell>
          <cell r="B1057">
            <v>5000</v>
          </cell>
          <cell r="H1057">
            <v>3300</v>
          </cell>
          <cell r="I1057">
            <v>17865</v>
          </cell>
          <cell r="J1057">
            <v>2100</v>
          </cell>
          <cell r="K1057">
            <v>4100</v>
          </cell>
          <cell r="N1057">
            <v>6400</v>
          </cell>
          <cell r="O1057">
            <v>332725</v>
          </cell>
          <cell r="V1057">
            <v>25160</v>
          </cell>
          <cell r="W1057">
            <v>4000</v>
          </cell>
          <cell r="X1057">
            <v>1200</v>
          </cell>
          <cell r="Y1057">
            <v>36405</v>
          </cell>
          <cell r="Z1057">
            <v>5000</v>
          </cell>
          <cell r="AA1057">
            <v>1500</v>
          </cell>
          <cell r="AD1057">
            <v>2300</v>
          </cell>
        </row>
        <row r="1058">
          <cell r="A1058">
            <v>11.45</v>
          </cell>
          <cell r="B1058">
            <v>5000</v>
          </cell>
          <cell r="H1058">
            <v>3300</v>
          </cell>
          <cell r="I1058">
            <v>17875</v>
          </cell>
          <cell r="J1058">
            <v>2100</v>
          </cell>
          <cell r="K1058">
            <v>4100</v>
          </cell>
          <cell r="N1058">
            <v>6400</v>
          </cell>
          <cell r="O1058">
            <v>333050</v>
          </cell>
          <cell r="V1058">
            <v>25175</v>
          </cell>
          <cell r="W1058">
            <v>4000</v>
          </cell>
          <cell r="X1058">
            <v>1200</v>
          </cell>
          <cell r="Y1058">
            <v>36425</v>
          </cell>
          <cell r="Z1058">
            <v>5000</v>
          </cell>
          <cell r="AA1058">
            <v>1500</v>
          </cell>
          <cell r="AD1058">
            <v>2300</v>
          </cell>
        </row>
        <row r="1059">
          <cell r="A1059">
            <v>11.46</v>
          </cell>
          <cell r="B1059">
            <v>5000</v>
          </cell>
          <cell r="H1059">
            <v>3300</v>
          </cell>
          <cell r="I1059">
            <v>17885</v>
          </cell>
          <cell r="J1059">
            <v>2100</v>
          </cell>
          <cell r="K1059">
            <v>4100</v>
          </cell>
          <cell r="N1059">
            <v>6400</v>
          </cell>
          <cell r="O1059">
            <v>333375</v>
          </cell>
          <cell r="V1059">
            <v>25190</v>
          </cell>
          <cell r="W1059">
            <v>4000</v>
          </cell>
          <cell r="X1059">
            <v>1200</v>
          </cell>
          <cell r="Y1059">
            <v>36445</v>
          </cell>
          <cell r="Z1059">
            <v>5000</v>
          </cell>
          <cell r="AA1059">
            <v>1500</v>
          </cell>
          <cell r="AD1059">
            <v>2300</v>
          </cell>
        </row>
        <row r="1060">
          <cell r="A1060">
            <v>11.47</v>
          </cell>
          <cell r="B1060">
            <v>5000</v>
          </cell>
          <cell r="H1060">
            <v>3300</v>
          </cell>
          <cell r="I1060">
            <v>17895</v>
          </cell>
          <cell r="J1060">
            <v>2100</v>
          </cell>
          <cell r="K1060">
            <v>4100</v>
          </cell>
          <cell r="N1060">
            <v>6400</v>
          </cell>
          <cell r="O1060">
            <v>333700</v>
          </cell>
          <cell r="V1060">
            <v>25205</v>
          </cell>
          <cell r="W1060">
            <v>4000</v>
          </cell>
          <cell r="X1060">
            <v>1200</v>
          </cell>
          <cell r="Y1060">
            <v>36465</v>
          </cell>
          <cell r="Z1060">
            <v>5000</v>
          </cell>
          <cell r="AA1060">
            <v>1500</v>
          </cell>
          <cell r="AD1060">
            <v>2300</v>
          </cell>
        </row>
        <row r="1061">
          <cell r="A1061">
            <v>11.48</v>
          </cell>
          <cell r="B1061">
            <v>5000</v>
          </cell>
          <cell r="H1061">
            <v>3300</v>
          </cell>
          <cell r="I1061">
            <v>17905</v>
          </cell>
          <cell r="J1061">
            <v>2100</v>
          </cell>
          <cell r="K1061">
            <v>4100</v>
          </cell>
          <cell r="N1061">
            <v>6400</v>
          </cell>
          <cell r="O1061">
            <v>334025</v>
          </cell>
          <cell r="V1061">
            <v>25220</v>
          </cell>
          <cell r="W1061">
            <v>4000</v>
          </cell>
          <cell r="X1061">
            <v>1200</v>
          </cell>
          <cell r="Y1061">
            <v>36485</v>
          </cell>
          <cell r="Z1061">
            <v>5000</v>
          </cell>
          <cell r="AA1061">
            <v>1500</v>
          </cell>
          <cell r="AD1061">
            <v>2300</v>
          </cell>
        </row>
        <row r="1062">
          <cell r="A1062">
            <v>11.49</v>
          </cell>
          <cell r="B1062">
            <v>5000</v>
          </cell>
          <cell r="H1062">
            <v>3300</v>
          </cell>
          <cell r="I1062">
            <v>17915</v>
          </cell>
          <cell r="J1062">
            <v>2100</v>
          </cell>
          <cell r="K1062">
            <v>4100</v>
          </cell>
          <cell r="N1062">
            <v>6400</v>
          </cell>
          <cell r="O1062">
            <v>334350</v>
          </cell>
          <cell r="V1062">
            <v>25235</v>
          </cell>
          <cell r="W1062">
            <v>4000</v>
          </cell>
          <cell r="X1062">
            <v>1200</v>
          </cell>
          <cell r="Y1062">
            <v>36505</v>
          </cell>
          <cell r="Z1062">
            <v>5000</v>
          </cell>
          <cell r="AA1062">
            <v>1500</v>
          </cell>
          <cell r="AD1062">
            <v>2300</v>
          </cell>
        </row>
        <row r="1063">
          <cell r="A1063">
            <v>11.5</v>
          </cell>
          <cell r="B1063">
            <v>5000</v>
          </cell>
          <cell r="H1063">
            <v>3300</v>
          </cell>
          <cell r="I1063">
            <v>17925</v>
          </cell>
          <cell r="J1063">
            <v>2100</v>
          </cell>
          <cell r="K1063">
            <v>4100</v>
          </cell>
          <cell r="N1063">
            <v>6400</v>
          </cell>
          <cell r="O1063">
            <v>334675</v>
          </cell>
          <cell r="V1063">
            <v>25250</v>
          </cell>
          <cell r="W1063">
            <v>4000</v>
          </cell>
          <cell r="X1063">
            <v>1200</v>
          </cell>
          <cell r="Y1063">
            <v>36525</v>
          </cell>
          <cell r="Z1063">
            <v>5000</v>
          </cell>
          <cell r="AA1063">
            <v>1500</v>
          </cell>
          <cell r="AD1063">
            <v>2300</v>
          </cell>
        </row>
        <row r="1064">
          <cell r="A1064">
            <v>11.51</v>
          </cell>
          <cell r="B1064">
            <v>5000</v>
          </cell>
          <cell r="H1064">
            <v>3300</v>
          </cell>
          <cell r="I1064">
            <v>17935</v>
          </cell>
          <cell r="J1064">
            <v>2100</v>
          </cell>
          <cell r="K1064">
            <v>4100</v>
          </cell>
          <cell r="N1064">
            <v>6400</v>
          </cell>
          <cell r="O1064">
            <v>335000</v>
          </cell>
          <cell r="V1064">
            <v>25265</v>
          </cell>
          <cell r="W1064">
            <v>4000</v>
          </cell>
          <cell r="X1064">
            <v>1200</v>
          </cell>
          <cell r="Y1064">
            <v>36545</v>
          </cell>
          <cell r="Z1064">
            <v>5000</v>
          </cell>
          <cell r="AA1064">
            <v>1500</v>
          </cell>
          <cell r="AD1064">
            <v>2300</v>
          </cell>
        </row>
        <row r="1065">
          <cell r="A1065">
            <v>11.52</v>
          </cell>
          <cell r="B1065">
            <v>5000</v>
          </cell>
          <cell r="H1065">
            <v>3300</v>
          </cell>
          <cell r="I1065">
            <v>17945</v>
          </cell>
          <cell r="J1065">
            <v>2100</v>
          </cell>
          <cell r="K1065">
            <v>4100</v>
          </cell>
          <cell r="N1065">
            <v>6400</v>
          </cell>
          <cell r="O1065">
            <v>335325</v>
          </cell>
          <cell r="V1065">
            <v>25280</v>
          </cell>
          <cell r="W1065">
            <v>4000</v>
          </cell>
          <cell r="X1065">
            <v>1200</v>
          </cell>
          <cell r="Y1065">
            <v>36565</v>
          </cell>
          <cell r="Z1065">
            <v>5000</v>
          </cell>
          <cell r="AA1065">
            <v>1500</v>
          </cell>
          <cell r="AD1065">
            <v>2300</v>
          </cell>
        </row>
        <row r="1066">
          <cell r="A1066">
            <v>11.53</v>
          </cell>
          <cell r="B1066">
            <v>5000</v>
          </cell>
          <cell r="H1066">
            <v>3300</v>
          </cell>
          <cell r="I1066">
            <v>17955</v>
          </cell>
          <cell r="J1066">
            <v>2100</v>
          </cell>
          <cell r="K1066">
            <v>4100</v>
          </cell>
          <cell r="N1066">
            <v>6400</v>
          </cell>
          <cell r="O1066">
            <v>335650</v>
          </cell>
          <cell r="V1066">
            <v>25295</v>
          </cell>
          <cell r="W1066">
            <v>4000</v>
          </cell>
          <cell r="X1066">
            <v>1200</v>
          </cell>
          <cell r="Y1066">
            <v>36585</v>
          </cell>
          <cell r="Z1066">
            <v>5000</v>
          </cell>
          <cell r="AA1066">
            <v>1500</v>
          </cell>
          <cell r="AD1066">
            <v>2300</v>
          </cell>
        </row>
        <row r="1067">
          <cell r="A1067">
            <v>11.54</v>
          </cell>
          <cell r="B1067">
            <v>5000</v>
          </cell>
          <cell r="H1067">
            <v>3300</v>
          </cell>
          <cell r="I1067">
            <v>17965</v>
          </cell>
          <cell r="J1067">
            <v>2100</v>
          </cell>
          <cell r="K1067">
            <v>4100</v>
          </cell>
          <cell r="N1067">
            <v>6400</v>
          </cell>
          <cell r="O1067">
            <v>335975</v>
          </cell>
          <cell r="V1067">
            <v>25310</v>
          </cell>
          <cell r="W1067">
            <v>4000</v>
          </cell>
          <cell r="X1067">
            <v>1200</v>
          </cell>
          <cell r="Y1067">
            <v>36605</v>
          </cell>
          <cell r="Z1067">
            <v>5000</v>
          </cell>
          <cell r="AA1067">
            <v>1500</v>
          </cell>
          <cell r="AD1067">
            <v>2300</v>
          </cell>
        </row>
        <row r="1068">
          <cell r="A1068">
            <v>11.55</v>
          </cell>
          <cell r="B1068">
            <v>5000</v>
          </cell>
          <cell r="H1068">
            <v>3300</v>
          </cell>
          <cell r="I1068">
            <v>17975</v>
          </cell>
          <cell r="J1068">
            <v>2100</v>
          </cell>
          <cell r="K1068">
            <v>4100</v>
          </cell>
          <cell r="N1068">
            <v>6400</v>
          </cell>
          <cell r="O1068">
            <v>336300</v>
          </cell>
          <cell r="V1068">
            <v>25325</v>
          </cell>
          <cell r="W1068">
            <v>4000</v>
          </cell>
          <cell r="X1068">
            <v>1200</v>
          </cell>
          <cell r="Y1068">
            <v>36625</v>
          </cell>
          <cell r="Z1068">
            <v>5000</v>
          </cell>
          <cell r="AA1068">
            <v>1500</v>
          </cell>
          <cell r="AD1068">
            <v>2300</v>
          </cell>
        </row>
        <row r="1069">
          <cell r="A1069">
            <v>11.56</v>
          </cell>
          <cell r="B1069">
            <v>5000</v>
          </cell>
          <cell r="H1069">
            <v>3300</v>
          </cell>
          <cell r="I1069">
            <v>17985</v>
          </cell>
          <cell r="J1069">
            <v>2100</v>
          </cell>
          <cell r="K1069">
            <v>4100</v>
          </cell>
          <cell r="N1069">
            <v>6400</v>
          </cell>
          <cell r="O1069">
            <v>336625</v>
          </cell>
          <cell r="V1069">
            <v>25340</v>
          </cell>
          <cell r="W1069">
            <v>4000</v>
          </cell>
          <cell r="X1069">
            <v>1200</v>
          </cell>
          <cell r="Y1069">
            <v>36645</v>
          </cell>
          <cell r="Z1069">
            <v>5000</v>
          </cell>
          <cell r="AA1069">
            <v>1500</v>
          </cell>
          <cell r="AD1069">
            <v>2300</v>
          </cell>
        </row>
        <row r="1070">
          <cell r="A1070">
            <v>11.57</v>
          </cell>
          <cell r="B1070">
            <v>5000</v>
          </cell>
          <cell r="H1070">
            <v>3300</v>
          </cell>
          <cell r="I1070">
            <v>17995</v>
          </cell>
          <cell r="J1070">
            <v>2100</v>
          </cell>
          <cell r="K1070">
            <v>4100</v>
          </cell>
          <cell r="N1070">
            <v>6400</v>
          </cell>
          <cell r="O1070">
            <v>336950</v>
          </cell>
          <cell r="V1070">
            <v>25355</v>
          </cell>
          <cell r="W1070">
            <v>4000</v>
          </cell>
          <cell r="X1070">
            <v>1200</v>
          </cell>
          <cell r="Y1070">
            <v>36665</v>
          </cell>
          <cell r="Z1070">
            <v>5000</v>
          </cell>
          <cell r="AA1070">
            <v>1500</v>
          </cell>
          <cell r="AD1070">
            <v>2300</v>
          </cell>
        </row>
        <row r="1071">
          <cell r="A1071">
            <v>11.58</v>
          </cell>
          <cell r="B1071">
            <v>5000</v>
          </cell>
          <cell r="H1071">
            <v>3300</v>
          </cell>
          <cell r="I1071">
            <v>18005</v>
          </cell>
          <cell r="J1071">
            <v>2100</v>
          </cell>
          <cell r="K1071">
            <v>4100</v>
          </cell>
          <cell r="N1071">
            <v>6400</v>
          </cell>
          <cell r="O1071">
            <v>337275</v>
          </cell>
          <cell r="V1071">
            <v>25370</v>
          </cell>
          <cell r="W1071">
            <v>4000</v>
          </cell>
          <cell r="X1071">
            <v>1200</v>
          </cell>
          <cell r="Y1071">
            <v>36685</v>
          </cell>
          <cell r="Z1071">
            <v>5000</v>
          </cell>
          <cell r="AA1071">
            <v>1500</v>
          </cell>
          <cell r="AD1071">
            <v>2300</v>
          </cell>
        </row>
        <row r="1072">
          <cell r="A1072">
            <v>11.59</v>
          </cell>
          <cell r="B1072">
            <v>5000</v>
          </cell>
          <cell r="H1072">
            <v>3300</v>
          </cell>
          <cell r="I1072">
            <v>18015</v>
          </cell>
          <cell r="J1072">
            <v>2100</v>
          </cell>
          <cell r="K1072">
            <v>4100</v>
          </cell>
          <cell r="N1072">
            <v>6400</v>
          </cell>
          <cell r="O1072">
            <v>337600</v>
          </cell>
          <cell r="V1072">
            <v>25385</v>
          </cell>
          <cell r="W1072">
            <v>4000</v>
          </cell>
          <cell r="X1072">
            <v>1200</v>
          </cell>
          <cell r="Y1072">
            <v>36705</v>
          </cell>
          <cell r="Z1072">
            <v>5000</v>
          </cell>
          <cell r="AA1072">
            <v>1500</v>
          </cell>
          <cell r="AD1072">
            <v>2300</v>
          </cell>
        </row>
        <row r="1073">
          <cell r="A1073">
            <v>11.6</v>
          </cell>
          <cell r="B1073">
            <v>5000</v>
          </cell>
          <cell r="H1073">
            <v>3300</v>
          </cell>
          <cell r="I1073">
            <v>18025</v>
          </cell>
          <cell r="J1073">
            <v>2100</v>
          </cell>
          <cell r="K1073">
            <v>4100</v>
          </cell>
          <cell r="N1073">
            <v>6400</v>
          </cell>
          <cell r="O1073">
            <v>337925</v>
          </cell>
          <cell r="V1073">
            <v>25400</v>
          </cell>
          <cell r="W1073">
            <v>4000</v>
          </cell>
          <cell r="X1073">
            <v>1200</v>
          </cell>
          <cell r="Y1073">
            <v>36725</v>
          </cell>
          <cell r="Z1073">
            <v>5000</v>
          </cell>
          <cell r="AA1073">
            <v>1500</v>
          </cell>
          <cell r="AD1073">
            <v>2300</v>
          </cell>
        </row>
        <row r="1074">
          <cell r="A1074">
            <v>11.61</v>
          </cell>
          <cell r="B1074">
            <v>5000</v>
          </cell>
          <cell r="H1074">
            <v>3300</v>
          </cell>
          <cell r="I1074">
            <v>18035</v>
          </cell>
          <cell r="J1074">
            <v>2100</v>
          </cell>
          <cell r="K1074">
            <v>4100</v>
          </cell>
          <cell r="N1074">
            <v>6400</v>
          </cell>
          <cell r="O1074">
            <v>338250</v>
          </cell>
          <cell r="V1074">
            <v>25415</v>
          </cell>
          <cell r="W1074">
            <v>4000</v>
          </cell>
          <cell r="X1074">
            <v>1200</v>
          </cell>
          <cell r="Y1074">
            <v>36745</v>
          </cell>
          <cell r="Z1074">
            <v>5000</v>
          </cell>
          <cell r="AA1074">
            <v>1500</v>
          </cell>
          <cell r="AD1074">
            <v>2300</v>
          </cell>
        </row>
        <row r="1075">
          <cell r="A1075">
            <v>11.62</v>
          </cell>
          <cell r="B1075">
            <v>5000</v>
          </cell>
          <cell r="H1075">
            <v>3300</v>
          </cell>
          <cell r="I1075">
            <v>18045</v>
          </cell>
          <cell r="J1075">
            <v>2100</v>
          </cell>
          <cell r="K1075">
            <v>4100</v>
          </cell>
          <cell r="N1075">
            <v>6400</v>
          </cell>
          <cell r="O1075">
            <v>338575</v>
          </cell>
          <cell r="V1075">
            <v>25430</v>
          </cell>
          <cell r="W1075">
            <v>4000</v>
          </cell>
          <cell r="X1075">
            <v>1200</v>
          </cell>
          <cell r="Y1075">
            <v>36765</v>
          </cell>
          <cell r="Z1075">
            <v>5000</v>
          </cell>
          <cell r="AA1075">
            <v>1500</v>
          </cell>
          <cell r="AD1075">
            <v>2300</v>
          </cell>
        </row>
        <row r="1076">
          <cell r="A1076">
            <v>11.63</v>
          </cell>
          <cell r="B1076">
            <v>5000</v>
          </cell>
          <cell r="H1076">
            <v>3300</v>
          </cell>
          <cell r="I1076">
            <v>18055</v>
          </cell>
          <cell r="J1076">
            <v>2100</v>
          </cell>
          <cell r="K1076">
            <v>4100</v>
          </cell>
          <cell r="N1076">
            <v>6400</v>
          </cell>
          <cell r="O1076">
            <v>338900</v>
          </cell>
          <cell r="V1076">
            <v>25445</v>
          </cell>
          <cell r="W1076">
            <v>4000</v>
          </cell>
          <cell r="X1076">
            <v>1200</v>
          </cell>
          <cell r="Y1076">
            <v>36785</v>
          </cell>
          <cell r="Z1076">
            <v>5000</v>
          </cell>
          <cell r="AA1076">
            <v>1500</v>
          </cell>
          <cell r="AD1076">
            <v>2300</v>
          </cell>
        </row>
        <row r="1077">
          <cell r="A1077">
            <v>11.64</v>
          </cell>
          <cell r="B1077">
            <v>5000</v>
          </cell>
          <cell r="H1077">
            <v>3300</v>
          </cell>
          <cell r="I1077">
            <v>18065</v>
          </cell>
          <cell r="J1077">
            <v>2100</v>
          </cell>
          <cell r="K1077">
            <v>4100</v>
          </cell>
          <cell r="N1077">
            <v>6400</v>
          </cell>
          <cell r="O1077">
            <v>339225</v>
          </cell>
          <cell r="V1077">
            <v>25460</v>
          </cell>
          <cell r="W1077">
            <v>4000</v>
          </cell>
          <cell r="X1077">
            <v>1200</v>
          </cell>
          <cell r="Y1077">
            <v>36805</v>
          </cell>
          <cell r="Z1077">
            <v>5000</v>
          </cell>
          <cell r="AA1077">
            <v>1500</v>
          </cell>
          <cell r="AD1077">
            <v>2300</v>
          </cell>
        </row>
        <row r="1078">
          <cell r="A1078">
            <v>11.65</v>
          </cell>
          <cell r="B1078">
            <v>5000</v>
          </cell>
          <cell r="H1078">
            <v>3300</v>
          </cell>
          <cell r="I1078">
            <v>18075</v>
          </cell>
          <cell r="J1078">
            <v>2100</v>
          </cell>
          <cell r="K1078">
            <v>4100</v>
          </cell>
          <cell r="N1078">
            <v>6400</v>
          </cell>
          <cell r="O1078">
            <v>339550</v>
          </cell>
          <cell r="V1078">
            <v>25475</v>
          </cell>
          <cell r="W1078">
            <v>4000</v>
          </cell>
          <cell r="X1078">
            <v>1200</v>
          </cell>
          <cell r="Y1078">
            <v>36825</v>
          </cell>
          <cell r="Z1078">
            <v>5000</v>
          </cell>
          <cell r="AA1078">
            <v>1500</v>
          </cell>
          <cell r="AD1078">
            <v>2300</v>
          </cell>
        </row>
        <row r="1079">
          <cell r="A1079">
            <v>11.66</v>
          </cell>
          <cell r="B1079">
            <v>5000</v>
          </cell>
          <cell r="H1079">
            <v>3300</v>
          </cell>
          <cell r="I1079">
            <v>18085</v>
          </cell>
          <cell r="J1079">
            <v>2100</v>
          </cell>
          <cell r="K1079">
            <v>4100</v>
          </cell>
          <cell r="N1079">
            <v>6400</v>
          </cell>
          <cell r="O1079">
            <v>339875</v>
          </cell>
          <cell r="V1079">
            <v>25490</v>
          </cell>
          <cell r="W1079">
            <v>4000</v>
          </cell>
          <cell r="X1079">
            <v>1200</v>
          </cell>
          <cell r="Y1079">
            <v>36845</v>
          </cell>
          <cell r="Z1079">
            <v>5000</v>
          </cell>
          <cell r="AA1079">
            <v>1500</v>
          </cell>
          <cell r="AD1079">
            <v>2300</v>
          </cell>
        </row>
        <row r="1080">
          <cell r="A1080">
            <v>11.67</v>
          </cell>
          <cell r="B1080">
            <v>5000</v>
          </cell>
          <cell r="H1080">
            <v>3300</v>
          </cell>
          <cell r="I1080">
            <v>18095</v>
          </cell>
          <cell r="J1080">
            <v>2100</v>
          </cell>
          <cell r="K1080">
            <v>4100</v>
          </cell>
          <cell r="N1080">
            <v>6400</v>
          </cell>
          <cell r="O1080">
            <v>340200</v>
          </cell>
          <cell r="V1080">
            <v>25505</v>
          </cell>
          <cell r="W1080">
            <v>4000</v>
          </cell>
          <cell r="X1080">
            <v>1200</v>
          </cell>
          <cell r="Y1080">
            <v>36865</v>
          </cell>
          <cell r="Z1080">
            <v>5000</v>
          </cell>
          <cell r="AA1080">
            <v>1500</v>
          </cell>
          <cell r="AD1080">
            <v>2300</v>
          </cell>
        </row>
        <row r="1081">
          <cell r="A1081">
            <v>11.68</v>
          </cell>
          <cell r="B1081">
            <v>5000</v>
          </cell>
          <cell r="H1081">
            <v>3300</v>
          </cell>
          <cell r="I1081">
            <v>18105</v>
          </cell>
          <cell r="J1081">
            <v>2100</v>
          </cell>
          <cell r="K1081">
            <v>4100</v>
          </cell>
          <cell r="N1081">
            <v>6400</v>
          </cell>
          <cell r="O1081">
            <v>340525</v>
          </cell>
          <cell r="V1081">
            <v>25520</v>
          </cell>
          <cell r="W1081">
            <v>4000</v>
          </cell>
          <cell r="X1081">
            <v>1200</v>
          </cell>
          <cell r="Y1081">
            <v>36885</v>
          </cell>
          <cell r="Z1081">
            <v>5000</v>
          </cell>
          <cell r="AA1081">
            <v>1500</v>
          </cell>
          <cell r="AD1081">
            <v>2300</v>
          </cell>
        </row>
        <row r="1082">
          <cell r="A1082">
            <v>11.69</v>
          </cell>
          <cell r="B1082">
            <v>5000</v>
          </cell>
          <cell r="H1082">
            <v>3300</v>
          </cell>
          <cell r="I1082">
            <v>18115</v>
          </cell>
          <cell r="J1082">
            <v>2100</v>
          </cell>
          <cell r="K1082">
            <v>4100</v>
          </cell>
          <cell r="N1082">
            <v>6400</v>
          </cell>
          <cell r="O1082">
            <v>340850</v>
          </cell>
          <cell r="V1082">
            <v>25535</v>
          </cell>
          <cell r="W1082">
            <v>4000</v>
          </cell>
          <cell r="X1082">
            <v>1200</v>
          </cell>
          <cell r="Y1082">
            <v>36905</v>
          </cell>
          <cell r="Z1082">
            <v>5000</v>
          </cell>
          <cell r="AA1082">
            <v>1500</v>
          </cell>
          <cell r="AD1082">
            <v>2300</v>
          </cell>
        </row>
        <row r="1083">
          <cell r="A1083">
            <v>11.7</v>
          </cell>
          <cell r="B1083">
            <v>5000</v>
          </cell>
          <cell r="H1083">
            <v>3300</v>
          </cell>
          <cell r="I1083">
            <v>18125</v>
          </cell>
          <cell r="J1083">
            <v>2100</v>
          </cell>
          <cell r="K1083">
            <v>4100</v>
          </cell>
          <cell r="N1083">
            <v>6400</v>
          </cell>
          <cell r="O1083">
            <v>341175</v>
          </cell>
          <cell r="V1083">
            <v>25550</v>
          </cell>
          <cell r="W1083">
            <v>4000</v>
          </cell>
          <cell r="X1083">
            <v>1200</v>
          </cell>
          <cell r="Y1083">
            <v>36925</v>
          </cell>
          <cell r="Z1083">
            <v>5000</v>
          </cell>
          <cell r="AA1083">
            <v>1500</v>
          </cell>
          <cell r="AD1083">
            <v>2300</v>
          </cell>
        </row>
        <row r="1084">
          <cell r="A1084">
            <v>11.71</v>
          </cell>
          <cell r="B1084">
            <v>5000</v>
          </cell>
          <cell r="H1084">
            <v>3300</v>
          </cell>
          <cell r="I1084">
            <v>18135</v>
          </cell>
          <cell r="J1084">
            <v>2100</v>
          </cell>
          <cell r="K1084">
            <v>4100</v>
          </cell>
          <cell r="N1084">
            <v>6400</v>
          </cell>
          <cell r="O1084">
            <v>341500</v>
          </cell>
          <cell r="V1084">
            <v>25565</v>
          </cell>
          <cell r="W1084">
            <v>4000</v>
          </cell>
          <cell r="X1084">
            <v>1200</v>
          </cell>
          <cell r="Y1084">
            <v>36945</v>
          </cell>
          <cell r="Z1084">
            <v>5000</v>
          </cell>
          <cell r="AA1084">
            <v>1500</v>
          </cell>
          <cell r="AD1084">
            <v>2300</v>
          </cell>
        </row>
        <row r="1085">
          <cell r="A1085">
            <v>11.72</v>
          </cell>
          <cell r="B1085">
            <v>5000</v>
          </cell>
          <cell r="H1085">
            <v>3300</v>
          </cell>
          <cell r="I1085">
            <v>18145</v>
          </cell>
          <cell r="J1085">
            <v>2100</v>
          </cell>
          <cell r="K1085">
            <v>4100</v>
          </cell>
          <cell r="N1085">
            <v>6400</v>
          </cell>
          <cell r="O1085">
            <v>341825</v>
          </cell>
          <cell r="V1085">
            <v>25580</v>
          </cell>
          <cell r="W1085">
            <v>4000</v>
          </cell>
          <cell r="X1085">
            <v>1200</v>
          </cell>
          <cell r="Y1085">
            <v>36965</v>
          </cell>
          <cell r="Z1085">
            <v>5000</v>
          </cell>
          <cell r="AA1085">
            <v>1500</v>
          </cell>
          <cell r="AD1085">
            <v>2300</v>
          </cell>
        </row>
        <row r="1086">
          <cell r="A1086">
            <v>11.73</v>
          </cell>
          <cell r="B1086">
            <v>5000</v>
          </cell>
          <cell r="H1086">
            <v>3300</v>
          </cell>
          <cell r="I1086">
            <v>18155</v>
          </cell>
          <cell r="J1086">
            <v>2100</v>
          </cell>
          <cell r="K1086">
            <v>4100</v>
          </cell>
          <cell r="N1086">
            <v>6400</v>
          </cell>
          <cell r="O1086">
            <v>342150</v>
          </cell>
          <cell r="V1086">
            <v>25595</v>
          </cell>
          <cell r="W1086">
            <v>4000</v>
          </cell>
          <cell r="X1086">
            <v>1200</v>
          </cell>
          <cell r="Y1086">
            <v>36985</v>
          </cell>
          <cell r="Z1086">
            <v>5000</v>
          </cell>
          <cell r="AA1086">
            <v>1500</v>
          </cell>
          <cell r="AD1086">
            <v>2300</v>
          </cell>
        </row>
        <row r="1087">
          <cell r="A1087">
            <v>11.74</v>
          </cell>
          <cell r="B1087">
            <v>5000</v>
          </cell>
          <cell r="H1087">
            <v>3300</v>
          </cell>
          <cell r="I1087">
            <v>18165</v>
          </cell>
          <cell r="J1087">
            <v>2100</v>
          </cell>
          <cell r="K1087">
            <v>4100</v>
          </cell>
          <cell r="N1087">
            <v>6400</v>
          </cell>
          <cell r="O1087">
            <v>342475</v>
          </cell>
          <cell r="V1087">
            <v>25610</v>
          </cell>
          <cell r="W1087">
            <v>4000</v>
          </cell>
          <cell r="X1087">
            <v>1200</v>
          </cell>
          <cell r="Y1087">
            <v>37005</v>
          </cell>
          <cell r="Z1087">
            <v>5000</v>
          </cell>
          <cell r="AA1087">
            <v>1500</v>
          </cell>
          <cell r="AD1087">
            <v>2300</v>
          </cell>
        </row>
        <row r="1088">
          <cell r="A1088">
            <v>11.75</v>
          </cell>
          <cell r="B1088">
            <v>5000</v>
          </cell>
          <cell r="H1088">
            <v>3300</v>
          </cell>
          <cell r="I1088">
            <v>18175</v>
          </cell>
          <cell r="J1088">
            <v>2100</v>
          </cell>
          <cell r="K1088">
            <v>4100</v>
          </cell>
          <cell r="N1088">
            <v>6400</v>
          </cell>
          <cell r="O1088">
            <v>342800</v>
          </cell>
          <cell r="V1088">
            <v>25625</v>
          </cell>
          <cell r="W1088">
            <v>4000</v>
          </cell>
          <cell r="X1088">
            <v>1200</v>
          </cell>
          <cell r="Y1088">
            <v>37025</v>
          </cell>
          <cell r="Z1088">
            <v>5000</v>
          </cell>
          <cell r="AA1088">
            <v>1500</v>
          </cell>
          <cell r="AD1088">
            <v>2300</v>
          </cell>
        </row>
        <row r="1089">
          <cell r="A1089">
            <v>11.76</v>
          </cell>
          <cell r="B1089">
            <v>5000</v>
          </cell>
          <cell r="H1089">
            <v>3300</v>
          </cell>
          <cell r="I1089">
            <v>18185</v>
          </cell>
          <cell r="J1089">
            <v>2100</v>
          </cell>
          <cell r="K1089">
            <v>4100</v>
          </cell>
          <cell r="N1089">
            <v>6400</v>
          </cell>
          <cell r="O1089">
            <v>343125</v>
          </cell>
          <cell r="V1089">
            <v>25640</v>
          </cell>
          <cell r="W1089">
            <v>4000</v>
          </cell>
          <cell r="X1089">
            <v>1200</v>
          </cell>
          <cell r="Y1089">
            <v>37045</v>
          </cell>
          <cell r="Z1089">
            <v>5000</v>
          </cell>
          <cell r="AA1089">
            <v>1500</v>
          </cell>
          <cell r="AD1089">
            <v>2300</v>
          </cell>
        </row>
        <row r="1090">
          <cell r="A1090">
            <v>11.77</v>
          </cell>
          <cell r="B1090">
            <v>5000</v>
          </cell>
          <cell r="H1090">
            <v>3300</v>
          </cell>
          <cell r="I1090">
            <v>18195</v>
          </cell>
          <cell r="J1090">
            <v>2100</v>
          </cell>
          <cell r="K1090">
            <v>4100</v>
          </cell>
          <cell r="N1090">
            <v>6400</v>
          </cell>
          <cell r="O1090">
            <v>343450</v>
          </cell>
          <cell r="V1090">
            <v>25655</v>
          </cell>
          <cell r="W1090">
            <v>4000</v>
          </cell>
          <cell r="X1090">
            <v>1200</v>
          </cell>
          <cell r="Y1090">
            <v>37065</v>
          </cell>
          <cell r="Z1090">
            <v>5000</v>
          </cell>
          <cell r="AA1090">
            <v>1500</v>
          </cell>
          <cell r="AD1090">
            <v>2300</v>
          </cell>
        </row>
        <row r="1091">
          <cell r="A1091">
            <v>11.78</v>
          </cell>
          <cell r="B1091">
            <v>5000</v>
          </cell>
          <cell r="H1091">
            <v>3300</v>
          </cell>
          <cell r="I1091">
            <v>18205</v>
          </cell>
          <cell r="J1091">
            <v>2100</v>
          </cell>
          <cell r="K1091">
            <v>4100</v>
          </cell>
          <cell r="N1091">
            <v>6400</v>
          </cell>
          <cell r="O1091">
            <v>343775</v>
          </cell>
          <cell r="V1091">
            <v>25670</v>
          </cell>
          <cell r="W1091">
            <v>4000</v>
          </cell>
          <cell r="X1091">
            <v>1200</v>
          </cell>
          <cell r="Y1091">
            <v>37085</v>
          </cell>
          <cell r="Z1091">
            <v>5000</v>
          </cell>
          <cell r="AA1091">
            <v>1500</v>
          </cell>
          <cell r="AD1091">
            <v>2300</v>
          </cell>
        </row>
        <row r="1092">
          <cell r="A1092">
            <v>11.79</v>
          </cell>
          <cell r="B1092">
            <v>5000</v>
          </cell>
          <cell r="H1092">
            <v>3300</v>
          </cell>
          <cell r="I1092">
            <v>18215</v>
          </cell>
          <cell r="J1092">
            <v>2100</v>
          </cell>
          <cell r="K1092">
            <v>4100</v>
          </cell>
          <cell r="N1092">
            <v>6400</v>
          </cell>
          <cell r="O1092">
            <v>344100</v>
          </cell>
          <cell r="V1092">
            <v>25685</v>
          </cell>
          <cell r="W1092">
            <v>4000</v>
          </cell>
          <cell r="X1092">
            <v>1200</v>
          </cell>
          <cell r="Y1092">
            <v>37105</v>
          </cell>
          <cell r="Z1092">
            <v>5000</v>
          </cell>
          <cell r="AA1092">
            <v>1500</v>
          </cell>
          <cell r="AD1092">
            <v>2300</v>
          </cell>
        </row>
        <row r="1093">
          <cell r="A1093">
            <v>11.8</v>
          </cell>
          <cell r="B1093">
            <v>5000</v>
          </cell>
          <cell r="H1093">
            <v>3300</v>
          </cell>
          <cell r="I1093">
            <v>18225</v>
          </cell>
          <cell r="J1093">
            <v>2100</v>
          </cell>
          <cell r="K1093">
            <v>4100</v>
          </cell>
          <cell r="N1093">
            <v>6400</v>
          </cell>
          <cell r="O1093">
            <v>344425</v>
          </cell>
          <cell r="V1093">
            <v>25700</v>
          </cell>
          <cell r="W1093">
            <v>4000</v>
          </cell>
          <cell r="X1093">
            <v>1200</v>
          </cell>
          <cell r="Y1093">
            <v>37125</v>
          </cell>
          <cell r="Z1093">
            <v>5000</v>
          </cell>
          <cell r="AA1093">
            <v>1500</v>
          </cell>
          <cell r="AD1093">
            <v>2300</v>
          </cell>
        </row>
        <row r="1094">
          <cell r="A1094">
            <v>11.81</v>
          </cell>
          <cell r="B1094">
            <v>5000</v>
          </cell>
          <cell r="H1094">
            <v>3300</v>
          </cell>
          <cell r="I1094">
            <v>18235</v>
          </cell>
          <cell r="J1094">
            <v>2100</v>
          </cell>
          <cell r="K1094">
            <v>4100</v>
          </cell>
          <cell r="N1094">
            <v>6400</v>
          </cell>
          <cell r="O1094">
            <v>344750</v>
          </cell>
          <cell r="V1094">
            <v>25715</v>
          </cell>
          <cell r="W1094">
            <v>4000</v>
          </cell>
          <cell r="X1094">
            <v>1200</v>
          </cell>
          <cell r="Y1094">
            <v>37145</v>
          </cell>
          <cell r="Z1094">
            <v>5000</v>
          </cell>
          <cell r="AA1094">
            <v>1500</v>
          </cell>
          <cell r="AD1094">
            <v>2300</v>
          </cell>
        </row>
        <row r="1095">
          <cell r="A1095">
            <v>11.82</v>
          </cell>
          <cell r="B1095">
            <v>5000</v>
          </cell>
          <cell r="H1095">
            <v>3300</v>
          </cell>
          <cell r="I1095">
            <v>18245</v>
          </cell>
          <cell r="J1095">
            <v>2100</v>
          </cell>
          <cell r="K1095">
            <v>4100</v>
          </cell>
          <cell r="N1095">
            <v>6400</v>
          </cell>
          <cell r="O1095">
            <v>345075</v>
          </cell>
          <cell r="V1095">
            <v>25730</v>
          </cell>
          <cell r="W1095">
            <v>4000</v>
          </cell>
          <cell r="X1095">
            <v>1200</v>
          </cell>
          <cell r="Y1095">
            <v>37165</v>
          </cell>
          <cell r="Z1095">
            <v>5000</v>
          </cell>
          <cell r="AA1095">
            <v>1500</v>
          </cell>
          <cell r="AD1095">
            <v>2300</v>
          </cell>
        </row>
        <row r="1096">
          <cell r="A1096">
            <v>11.83</v>
          </cell>
          <cell r="B1096">
            <v>5000</v>
          </cell>
          <cell r="H1096">
            <v>3300</v>
          </cell>
          <cell r="I1096">
            <v>18255</v>
          </cell>
          <cell r="J1096">
            <v>2100</v>
          </cell>
          <cell r="K1096">
            <v>4100</v>
          </cell>
          <cell r="N1096">
            <v>6400</v>
          </cell>
          <cell r="O1096">
            <v>345400</v>
          </cell>
          <cell r="V1096">
            <v>25745</v>
          </cell>
          <cell r="W1096">
            <v>4000</v>
          </cell>
          <cell r="X1096">
            <v>1200</v>
          </cell>
          <cell r="Y1096">
            <v>37185</v>
          </cell>
          <cell r="Z1096">
            <v>5000</v>
          </cell>
          <cell r="AA1096">
            <v>1500</v>
          </cell>
          <cell r="AD1096">
            <v>2300</v>
          </cell>
        </row>
        <row r="1097">
          <cell r="A1097">
            <v>11.84</v>
          </cell>
          <cell r="B1097">
            <v>5000</v>
          </cell>
          <cell r="H1097">
            <v>3300</v>
          </cell>
          <cell r="I1097">
            <v>18265</v>
          </cell>
          <cell r="J1097">
            <v>2100</v>
          </cell>
          <cell r="K1097">
            <v>4100</v>
          </cell>
          <cell r="N1097">
            <v>6400</v>
          </cell>
          <cell r="O1097">
            <v>345725</v>
          </cell>
          <cell r="V1097">
            <v>25760</v>
          </cell>
          <cell r="W1097">
            <v>4000</v>
          </cell>
          <cell r="X1097">
            <v>1200</v>
          </cell>
          <cell r="Y1097">
            <v>37205</v>
          </cell>
          <cell r="Z1097">
            <v>5000</v>
          </cell>
          <cell r="AA1097">
            <v>1500</v>
          </cell>
          <cell r="AD1097">
            <v>2300</v>
          </cell>
        </row>
        <row r="1098">
          <cell r="A1098">
            <v>11.85</v>
          </cell>
          <cell r="B1098">
            <v>5000</v>
          </cell>
          <cell r="H1098">
            <v>3300</v>
          </cell>
          <cell r="I1098">
            <v>18275</v>
          </cell>
          <cell r="J1098">
            <v>2100</v>
          </cell>
          <cell r="K1098">
            <v>4100</v>
          </cell>
          <cell r="N1098">
            <v>6400</v>
          </cell>
          <cell r="O1098">
            <v>346050</v>
          </cell>
          <cell r="V1098">
            <v>25775</v>
          </cell>
          <cell r="W1098">
            <v>4000</v>
          </cell>
          <cell r="X1098">
            <v>1200</v>
          </cell>
          <cell r="Y1098">
            <v>37225</v>
          </cell>
          <cell r="Z1098">
            <v>5000</v>
          </cell>
          <cell r="AA1098">
            <v>1500</v>
          </cell>
          <cell r="AD1098">
            <v>2300</v>
          </cell>
        </row>
        <row r="1099">
          <cell r="A1099">
            <v>11.86</v>
          </cell>
          <cell r="B1099">
            <v>5000</v>
          </cell>
          <cell r="H1099">
            <v>3300</v>
          </cell>
          <cell r="I1099">
            <v>18285</v>
          </cell>
          <cell r="J1099">
            <v>2100</v>
          </cell>
          <cell r="K1099">
            <v>4100</v>
          </cell>
          <cell r="N1099">
            <v>6400</v>
          </cell>
          <cell r="O1099">
            <v>346375</v>
          </cell>
          <cell r="V1099">
            <v>25790</v>
          </cell>
          <cell r="W1099">
            <v>4000</v>
          </cell>
          <cell r="X1099">
            <v>1200</v>
          </cell>
          <cell r="Y1099">
            <v>37245</v>
          </cell>
          <cell r="Z1099">
            <v>5000</v>
          </cell>
          <cell r="AA1099">
            <v>1500</v>
          </cell>
          <cell r="AD1099">
            <v>2300</v>
          </cell>
        </row>
        <row r="1100">
          <cell r="A1100">
            <v>11.87</v>
          </cell>
          <cell r="B1100">
            <v>5000</v>
          </cell>
          <cell r="H1100">
            <v>3300</v>
          </cell>
          <cell r="I1100">
            <v>18295</v>
          </cell>
          <cell r="J1100">
            <v>2100</v>
          </cell>
          <cell r="K1100">
            <v>4100</v>
          </cell>
          <cell r="N1100">
            <v>6400</v>
          </cell>
          <cell r="O1100">
            <v>346700</v>
          </cell>
          <cell r="V1100">
            <v>25805</v>
          </cell>
          <cell r="W1100">
            <v>4000</v>
          </cell>
          <cell r="X1100">
            <v>1200</v>
          </cell>
          <cell r="Y1100">
            <v>37265</v>
          </cell>
          <cell r="Z1100">
            <v>5000</v>
          </cell>
          <cell r="AA1100">
            <v>1500</v>
          </cell>
          <cell r="AD1100">
            <v>2300</v>
          </cell>
        </row>
        <row r="1101">
          <cell r="A1101">
            <v>11.88</v>
          </cell>
          <cell r="B1101">
            <v>5000</v>
          </cell>
          <cell r="H1101">
            <v>3300</v>
          </cell>
          <cell r="I1101">
            <v>18305</v>
          </cell>
          <cell r="J1101">
            <v>2100</v>
          </cell>
          <cell r="K1101">
            <v>4100</v>
          </cell>
          <cell r="N1101">
            <v>6400</v>
          </cell>
          <cell r="O1101">
            <v>347025</v>
          </cell>
          <cell r="V1101">
            <v>25820</v>
          </cell>
          <cell r="W1101">
            <v>4000</v>
          </cell>
          <cell r="X1101">
            <v>1200</v>
          </cell>
          <cell r="Y1101">
            <v>37285</v>
          </cell>
          <cell r="Z1101">
            <v>5000</v>
          </cell>
          <cell r="AA1101">
            <v>1500</v>
          </cell>
          <cell r="AD1101">
            <v>2300</v>
          </cell>
        </row>
        <row r="1102">
          <cell r="A1102">
            <v>11.89</v>
          </cell>
          <cell r="B1102">
            <v>5000</v>
          </cell>
          <cell r="H1102">
            <v>3300</v>
          </cell>
          <cell r="I1102">
            <v>18315</v>
          </cell>
          <cell r="J1102">
            <v>2100</v>
          </cell>
          <cell r="K1102">
            <v>4100</v>
          </cell>
          <cell r="N1102">
            <v>6400</v>
          </cell>
          <cell r="O1102">
            <v>347350</v>
          </cell>
          <cell r="V1102">
            <v>25835</v>
          </cell>
          <cell r="W1102">
            <v>4000</v>
          </cell>
          <cell r="X1102">
            <v>1200</v>
          </cell>
          <cell r="Y1102">
            <v>37305</v>
          </cell>
          <cell r="Z1102">
            <v>5000</v>
          </cell>
          <cell r="AA1102">
            <v>1500</v>
          </cell>
          <cell r="AD1102">
            <v>2300</v>
          </cell>
        </row>
        <row r="1103">
          <cell r="A1103">
            <v>11.9</v>
          </cell>
          <cell r="B1103">
            <v>5000</v>
          </cell>
          <cell r="H1103">
            <v>3300</v>
          </cell>
          <cell r="I1103">
            <v>18325</v>
          </cell>
          <cell r="J1103">
            <v>2100</v>
          </cell>
          <cell r="K1103">
            <v>4100</v>
          </cell>
          <cell r="N1103">
            <v>6400</v>
          </cell>
          <cell r="O1103">
            <v>347675</v>
          </cell>
          <cell r="V1103">
            <v>25850</v>
          </cell>
          <cell r="W1103">
            <v>4000</v>
          </cell>
          <cell r="X1103">
            <v>1200</v>
          </cell>
          <cell r="Y1103">
            <v>37325</v>
          </cell>
          <cell r="Z1103">
            <v>5000</v>
          </cell>
          <cell r="AA1103">
            <v>1500</v>
          </cell>
          <cell r="AD1103">
            <v>2300</v>
          </cell>
        </row>
        <row r="1104">
          <cell r="A1104">
            <v>11.91</v>
          </cell>
          <cell r="B1104">
            <v>5000</v>
          </cell>
          <cell r="H1104">
            <v>3300</v>
          </cell>
          <cell r="I1104">
            <v>18335</v>
          </cell>
          <cell r="J1104">
            <v>2100</v>
          </cell>
          <cell r="K1104">
            <v>4100</v>
          </cell>
          <cell r="N1104">
            <v>6400</v>
          </cell>
          <cell r="O1104">
            <v>348000</v>
          </cell>
          <cell r="V1104">
            <v>25865</v>
          </cell>
          <cell r="W1104">
            <v>4000</v>
          </cell>
          <cell r="X1104">
            <v>1200</v>
          </cell>
          <cell r="Y1104">
            <v>37345</v>
          </cell>
          <cell r="Z1104">
            <v>5000</v>
          </cell>
          <cell r="AA1104">
            <v>1500</v>
          </cell>
          <cell r="AD1104">
            <v>2300</v>
          </cell>
        </row>
        <row r="1105">
          <cell r="A1105">
            <v>11.92</v>
          </cell>
          <cell r="B1105">
            <v>5000</v>
          </cell>
          <cell r="H1105">
            <v>3300</v>
          </cell>
          <cell r="I1105">
            <v>18345</v>
          </cell>
          <cell r="J1105">
            <v>2100</v>
          </cell>
          <cell r="K1105">
            <v>4100</v>
          </cell>
          <cell r="N1105">
            <v>6400</v>
          </cell>
          <cell r="O1105">
            <v>348325</v>
          </cell>
          <cell r="V1105">
            <v>25880</v>
          </cell>
          <cell r="W1105">
            <v>4000</v>
          </cell>
          <cell r="X1105">
            <v>1200</v>
          </cell>
          <cell r="Y1105">
            <v>37365</v>
          </cell>
          <cell r="Z1105">
            <v>5000</v>
          </cell>
          <cell r="AA1105">
            <v>1500</v>
          </cell>
          <cell r="AD1105">
            <v>2300</v>
          </cell>
        </row>
        <row r="1106">
          <cell r="A1106">
            <v>11.93</v>
          </cell>
          <cell r="B1106">
            <v>5000</v>
          </cell>
          <cell r="H1106">
            <v>3300</v>
          </cell>
          <cell r="I1106">
            <v>18355</v>
          </cell>
          <cell r="J1106">
            <v>2100</v>
          </cell>
          <cell r="K1106">
            <v>4100</v>
          </cell>
          <cell r="N1106">
            <v>6400</v>
          </cell>
          <cell r="O1106">
            <v>348650</v>
          </cell>
          <cell r="V1106">
            <v>25895</v>
          </cell>
          <cell r="W1106">
            <v>4000</v>
          </cell>
          <cell r="X1106">
            <v>1200</v>
          </cell>
          <cell r="Y1106">
            <v>37385</v>
          </cell>
          <cell r="Z1106">
            <v>5000</v>
          </cell>
          <cell r="AA1106">
            <v>1500</v>
          </cell>
          <cell r="AD1106">
            <v>2300</v>
          </cell>
        </row>
        <row r="1107">
          <cell r="A1107">
            <v>11.94</v>
          </cell>
          <cell r="B1107">
            <v>5000</v>
          </cell>
          <cell r="H1107">
            <v>3300</v>
          </cell>
          <cell r="I1107">
            <v>18365</v>
          </cell>
          <cell r="J1107">
            <v>2100</v>
          </cell>
          <cell r="K1107">
            <v>4100</v>
          </cell>
          <cell r="N1107">
            <v>6400</v>
          </cell>
          <cell r="O1107">
            <v>348975</v>
          </cell>
          <cell r="V1107">
            <v>25910</v>
          </cell>
          <cell r="W1107">
            <v>4000</v>
          </cell>
          <cell r="X1107">
            <v>1200</v>
          </cell>
          <cell r="Y1107">
            <v>37405</v>
          </cell>
          <cell r="Z1107">
            <v>5000</v>
          </cell>
          <cell r="AA1107">
            <v>1500</v>
          </cell>
          <cell r="AD1107">
            <v>2300</v>
          </cell>
        </row>
        <row r="1108">
          <cell r="A1108">
            <v>11.95</v>
          </cell>
          <cell r="B1108">
            <v>5000</v>
          </cell>
          <cell r="H1108">
            <v>3300</v>
          </cell>
          <cell r="I1108">
            <v>18375</v>
          </cell>
          <cell r="J1108">
            <v>2100</v>
          </cell>
          <cell r="K1108">
            <v>4100</v>
          </cell>
          <cell r="N1108">
            <v>6400</v>
          </cell>
          <cell r="O1108">
            <v>349300</v>
          </cell>
          <cell r="V1108">
            <v>25925</v>
          </cell>
          <cell r="W1108">
            <v>4000</v>
          </cell>
          <cell r="X1108">
            <v>1200</v>
          </cell>
          <cell r="Y1108">
            <v>37425</v>
          </cell>
          <cell r="Z1108">
            <v>5000</v>
          </cell>
          <cell r="AA1108">
            <v>1500</v>
          </cell>
          <cell r="AD1108">
            <v>2300</v>
          </cell>
        </row>
        <row r="1109">
          <cell r="A1109">
            <v>11.96</v>
          </cell>
          <cell r="B1109">
            <v>5000</v>
          </cell>
          <cell r="H1109">
            <v>3300</v>
          </cell>
          <cell r="I1109">
            <v>18385</v>
          </cell>
          <cell r="J1109">
            <v>2100</v>
          </cell>
          <cell r="K1109">
            <v>4100</v>
          </cell>
          <cell r="N1109">
            <v>6400</v>
          </cell>
          <cell r="O1109">
            <v>349625</v>
          </cell>
          <cell r="V1109">
            <v>25940</v>
          </cell>
          <cell r="W1109">
            <v>4000</v>
          </cell>
          <cell r="X1109">
            <v>1200</v>
          </cell>
          <cell r="Y1109">
            <v>37445</v>
          </cell>
          <cell r="Z1109">
            <v>5000</v>
          </cell>
          <cell r="AA1109">
            <v>1500</v>
          </cell>
          <cell r="AD1109">
            <v>2300</v>
          </cell>
        </row>
        <row r="1110">
          <cell r="A1110">
            <v>11.97</v>
          </cell>
          <cell r="B1110">
            <v>5000</v>
          </cell>
          <cell r="H1110">
            <v>3300</v>
          </cell>
          <cell r="I1110">
            <v>18395</v>
          </cell>
          <cell r="J1110">
            <v>2100</v>
          </cell>
          <cell r="K1110">
            <v>4100</v>
          </cell>
          <cell r="N1110">
            <v>6400</v>
          </cell>
          <cell r="O1110">
            <v>349950</v>
          </cell>
          <cell r="V1110">
            <v>25955</v>
          </cell>
          <cell r="W1110">
            <v>4000</v>
          </cell>
          <cell r="X1110">
            <v>1200</v>
          </cell>
          <cell r="Y1110">
            <v>37465</v>
          </cell>
          <cell r="Z1110">
            <v>5000</v>
          </cell>
          <cell r="AA1110">
            <v>1500</v>
          </cell>
          <cell r="AD1110">
            <v>2300</v>
          </cell>
        </row>
        <row r="1111">
          <cell r="A1111">
            <v>11.98</v>
          </cell>
          <cell r="B1111">
            <v>5000</v>
          </cell>
          <cell r="H1111">
            <v>3300</v>
          </cell>
          <cell r="I1111">
            <v>18405</v>
          </cell>
          <cell r="J1111">
            <v>2100</v>
          </cell>
          <cell r="K1111">
            <v>4100</v>
          </cell>
          <cell r="N1111">
            <v>6400</v>
          </cell>
          <cell r="O1111">
            <v>350275</v>
          </cell>
          <cell r="V1111">
            <v>25970</v>
          </cell>
          <cell r="W1111">
            <v>4000</v>
          </cell>
          <cell r="X1111">
            <v>1200</v>
          </cell>
          <cell r="Y1111">
            <v>37485</v>
          </cell>
          <cell r="Z1111">
            <v>5000</v>
          </cell>
          <cell r="AA1111">
            <v>1500</v>
          </cell>
          <cell r="AD1111">
            <v>2300</v>
          </cell>
        </row>
        <row r="1112">
          <cell r="A1112">
            <v>11.99</v>
          </cell>
          <cell r="B1112">
            <v>5000</v>
          </cell>
          <cell r="H1112">
            <v>3300</v>
          </cell>
          <cell r="I1112">
            <v>18415</v>
          </cell>
          <cell r="J1112">
            <v>2100</v>
          </cell>
          <cell r="K1112">
            <v>4100</v>
          </cell>
          <cell r="N1112">
            <v>6400</v>
          </cell>
          <cell r="O1112">
            <v>350600</v>
          </cell>
          <cell r="V1112">
            <v>25985</v>
          </cell>
          <cell r="W1112">
            <v>4000</v>
          </cell>
          <cell r="X1112">
            <v>1200</v>
          </cell>
          <cell r="Y1112">
            <v>37505</v>
          </cell>
          <cell r="Z1112">
            <v>5000</v>
          </cell>
          <cell r="AA1112">
            <v>1500</v>
          </cell>
          <cell r="AD1112">
            <v>2300</v>
          </cell>
        </row>
        <row r="1113">
          <cell r="A1113">
            <v>12</v>
          </cell>
          <cell r="B1113">
            <v>5000</v>
          </cell>
          <cell r="H1113">
            <v>3300</v>
          </cell>
          <cell r="I1113">
            <v>18425</v>
          </cell>
          <cell r="J1113">
            <v>2100</v>
          </cell>
          <cell r="K1113">
            <v>4100</v>
          </cell>
          <cell r="N1113">
            <v>6400</v>
          </cell>
          <cell r="O1113">
            <v>350925</v>
          </cell>
          <cell r="V1113">
            <v>26000</v>
          </cell>
          <cell r="W1113">
            <v>4000</v>
          </cell>
          <cell r="X1113">
            <v>1200</v>
          </cell>
          <cell r="Y1113">
            <v>37525</v>
          </cell>
          <cell r="Z1113">
            <v>5000</v>
          </cell>
          <cell r="AA1113">
            <v>1500</v>
          </cell>
          <cell r="AD1113">
            <v>2300</v>
          </cell>
        </row>
        <row r="1114">
          <cell r="A1114">
            <v>12.01</v>
          </cell>
          <cell r="B1114">
            <v>5000</v>
          </cell>
          <cell r="H1114">
            <v>3300</v>
          </cell>
          <cell r="I1114">
            <v>18435</v>
          </cell>
          <cell r="J1114">
            <v>2100</v>
          </cell>
          <cell r="K1114">
            <v>4100</v>
          </cell>
          <cell r="N1114">
            <v>6400</v>
          </cell>
          <cell r="O1114">
            <v>351250</v>
          </cell>
          <cell r="V1114">
            <v>26015</v>
          </cell>
          <cell r="W1114">
            <v>4000</v>
          </cell>
          <cell r="X1114">
            <v>1200</v>
          </cell>
          <cell r="Y1114">
            <v>37545</v>
          </cell>
          <cell r="Z1114">
            <v>5000</v>
          </cell>
          <cell r="AA1114">
            <v>1500</v>
          </cell>
          <cell r="AD1114">
            <v>2300</v>
          </cell>
        </row>
        <row r="1115">
          <cell r="A1115">
            <v>12.02</v>
          </cell>
          <cell r="B1115">
            <v>5000</v>
          </cell>
          <cell r="H1115">
            <v>3300</v>
          </cell>
          <cell r="I1115">
            <v>18445</v>
          </cell>
          <cell r="J1115">
            <v>2100</v>
          </cell>
          <cell r="K1115">
            <v>4100</v>
          </cell>
          <cell r="N1115">
            <v>6400</v>
          </cell>
          <cell r="O1115">
            <v>351575</v>
          </cell>
          <cell r="V1115">
            <v>26030</v>
          </cell>
          <cell r="W1115">
            <v>4000</v>
          </cell>
          <cell r="X1115">
            <v>1200</v>
          </cell>
          <cell r="Y1115">
            <v>37565</v>
          </cell>
          <cell r="Z1115">
            <v>5000</v>
          </cell>
          <cell r="AA1115">
            <v>1500</v>
          </cell>
          <cell r="AD1115">
            <v>2300</v>
          </cell>
        </row>
        <row r="1116">
          <cell r="A1116">
            <v>12.03</v>
          </cell>
          <cell r="B1116">
            <v>5000</v>
          </cell>
          <cell r="H1116">
            <v>3300</v>
          </cell>
          <cell r="I1116">
            <v>18455</v>
          </cell>
          <cell r="J1116">
            <v>2100</v>
          </cell>
          <cell r="K1116">
            <v>4100</v>
          </cell>
          <cell r="N1116">
            <v>6400</v>
          </cell>
          <cell r="O1116">
            <v>351900</v>
          </cell>
          <cell r="V1116">
            <v>26045</v>
          </cell>
          <cell r="W1116">
            <v>4000</v>
          </cell>
          <cell r="X1116">
            <v>1200</v>
          </cell>
          <cell r="Y1116">
            <v>37585</v>
          </cell>
          <cell r="Z1116">
            <v>5000</v>
          </cell>
          <cell r="AA1116">
            <v>1500</v>
          </cell>
          <cell r="AD1116">
            <v>2300</v>
          </cell>
        </row>
        <row r="1117">
          <cell r="A1117">
            <v>12.04</v>
          </cell>
          <cell r="B1117">
            <v>5000</v>
          </cell>
          <cell r="H1117">
            <v>3300</v>
          </cell>
          <cell r="I1117">
            <v>18465</v>
          </cell>
          <cell r="J1117">
            <v>2100</v>
          </cell>
          <cell r="K1117">
            <v>4100</v>
          </cell>
          <cell r="N1117">
            <v>6400</v>
          </cell>
          <cell r="O1117">
            <v>352225</v>
          </cell>
          <cell r="V1117">
            <v>26060</v>
          </cell>
          <cell r="W1117">
            <v>4000</v>
          </cell>
          <cell r="X1117">
            <v>1200</v>
          </cell>
          <cell r="Y1117">
            <v>37605</v>
          </cell>
          <cell r="Z1117">
            <v>5000</v>
          </cell>
          <cell r="AA1117">
            <v>1500</v>
          </cell>
          <cell r="AD1117">
            <v>2300</v>
          </cell>
        </row>
        <row r="1118">
          <cell r="A1118">
            <v>12.05</v>
          </cell>
          <cell r="B1118">
            <v>5000</v>
          </cell>
          <cell r="H1118">
            <v>3300</v>
          </cell>
          <cell r="I1118">
            <v>18475</v>
          </cell>
          <cell r="J1118">
            <v>2100</v>
          </cell>
          <cell r="K1118">
            <v>4100</v>
          </cell>
          <cell r="N1118">
            <v>6400</v>
          </cell>
          <cell r="O1118">
            <v>352550</v>
          </cell>
          <cell r="V1118">
            <v>26075</v>
          </cell>
          <cell r="W1118">
            <v>4000</v>
          </cell>
          <cell r="X1118">
            <v>1200</v>
          </cell>
          <cell r="Y1118">
            <v>37625</v>
          </cell>
          <cell r="Z1118">
            <v>5000</v>
          </cell>
          <cell r="AA1118">
            <v>1500</v>
          </cell>
          <cell r="AD1118">
            <v>2300</v>
          </cell>
        </row>
        <row r="1119">
          <cell r="A1119">
            <v>12.06</v>
          </cell>
          <cell r="B1119">
            <v>5000</v>
          </cell>
          <cell r="H1119">
            <v>3300</v>
          </cell>
          <cell r="I1119">
            <v>18485</v>
          </cell>
          <cell r="J1119">
            <v>2100</v>
          </cell>
          <cell r="K1119">
            <v>4100</v>
          </cell>
          <cell r="N1119">
            <v>6400</v>
          </cell>
          <cell r="O1119">
            <v>352875</v>
          </cell>
          <cell r="V1119">
            <v>26090</v>
          </cell>
          <cell r="W1119">
            <v>4000</v>
          </cell>
          <cell r="X1119">
            <v>1200</v>
          </cell>
          <cell r="Y1119">
            <v>37645</v>
          </cell>
          <cell r="Z1119">
            <v>5000</v>
          </cell>
          <cell r="AA1119">
            <v>1500</v>
          </cell>
          <cell r="AD1119">
            <v>2300</v>
          </cell>
        </row>
        <row r="1120">
          <cell r="A1120">
            <v>12.07</v>
          </cell>
          <cell r="B1120">
            <v>5000</v>
          </cell>
          <cell r="H1120">
            <v>3300</v>
          </cell>
          <cell r="I1120">
            <v>18495</v>
          </cell>
          <cell r="J1120">
            <v>2100</v>
          </cell>
          <cell r="K1120">
            <v>4100</v>
          </cell>
          <cell r="N1120">
            <v>6400</v>
          </cell>
          <cell r="O1120">
            <v>353200</v>
          </cell>
          <cell r="V1120">
            <v>26105</v>
          </cell>
          <cell r="W1120">
            <v>4000</v>
          </cell>
          <cell r="X1120">
            <v>1200</v>
          </cell>
          <cell r="Y1120">
            <v>37665</v>
          </cell>
          <cell r="Z1120">
            <v>5000</v>
          </cell>
          <cell r="AA1120">
            <v>1500</v>
          </cell>
          <cell r="AD1120">
            <v>2300</v>
          </cell>
        </row>
        <row r="1121">
          <cell r="A1121">
            <v>12.08</v>
          </cell>
          <cell r="B1121">
            <v>5000</v>
          </cell>
          <cell r="H1121">
            <v>3300</v>
          </cell>
          <cell r="I1121">
            <v>18505</v>
          </cell>
          <cell r="J1121">
            <v>2100</v>
          </cell>
          <cell r="K1121">
            <v>4100</v>
          </cell>
          <cell r="N1121">
            <v>6400</v>
          </cell>
          <cell r="O1121">
            <v>353525</v>
          </cell>
          <cell r="V1121">
            <v>26120</v>
          </cell>
          <cell r="W1121">
            <v>4000</v>
          </cell>
          <cell r="X1121">
            <v>1200</v>
          </cell>
          <cell r="Y1121">
            <v>37685</v>
          </cell>
          <cell r="Z1121">
            <v>5000</v>
          </cell>
          <cell r="AA1121">
            <v>1500</v>
          </cell>
          <cell r="AD1121">
            <v>2300</v>
          </cell>
        </row>
        <row r="1122">
          <cell r="A1122">
            <v>12.09</v>
          </cell>
          <cell r="B1122">
            <v>5000</v>
          </cell>
          <cell r="H1122">
            <v>3300</v>
          </cell>
          <cell r="I1122">
            <v>18515</v>
          </cell>
          <cell r="J1122">
            <v>2100</v>
          </cell>
          <cell r="K1122">
            <v>4100</v>
          </cell>
          <cell r="N1122">
            <v>6400</v>
          </cell>
          <cell r="O1122">
            <v>353850</v>
          </cell>
          <cell r="V1122">
            <v>26135</v>
          </cell>
          <cell r="W1122">
            <v>4000</v>
          </cell>
          <cell r="X1122">
            <v>1200</v>
          </cell>
          <cell r="Y1122">
            <v>37705</v>
          </cell>
          <cell r="Z1122">
            <v>5000</v>
          </cell>
          <cell r="AA1122">
            <v>1500</v>
          </cell>
          <cell r="AD1122">
            <v>2300</v>
          </cell>
        </row>
        <row r="1123">
          <cell r="A1123">
            <v>12.1</v>
          </cell>
          <cell r="B1123">
            <v>5000</v>
          </cell>
          <cell r="H1123">
            <v>3300</v>
          </cell>
          <cell r="I1123">
            <v>18525</v>
          </cell>
          <cell r="J1123">
            <v>2100</v>
          </cell>
          <cell r="K1123">
            <v>4100</v>
          </cell>
          <cell r="N1123">
            <v>6400</v>
          </cell>
          <cell r="O1123">
            <v>354175</v>
          </cell>
          <cell r="V1123">
            <v>26150</v>
          </cell>
          <cell r="W1123">
            <v>4000</v>
          </cell>
          <cell r="X1123">
            <v>1200</v>
          </cell>
          <cell r="Y1123">
            <v>37725</v>
          </cell>
          <cell r="Z1123">
            <v>5000</v>
          </cell>
          <cell r="AA1123">
            <v>1500</v>
          </cell>
          <cell r="AD1123">
            <v>2300</v>
          </cell>
        </row>
        <row r="1124">
          <cell r="A1124">
            <v>12.11</v>
          </cell>
          <cell r="B1124">
            <v>5000</v>
          </cell>
          <cell r="H1124">
            <v>3300</v>
          </cell>
          <cell r="I1124">
            <v>18535</v>
          </cell>
          <cell r="J1124">
            <v>2100</v>
          </cell>
          <cell r="K1124">
            <v>4100</v>
          </cell>
          <cell r="N1124">
            <v>6400</v>
          </cell>
          <cell r="O1124">
            <v>354500</v>
          </cell>
          <cell r="V1124">
            <v>26165</v>
          </cell>
          <cell r="W1124">
            <v>4000</v>
          </cell>
          <cell r="X1124">
            <v>1200</v>
          </cell>
          <cell r="Y1124">
            <v>37745</v>
          </cell>
          <cell r="Z1124">
            <v>5000</v>
          </cell>
          <cell r="AA1124">
            <v>1500</v>
          </cell>
          <cell r="AD1124">
            <v>2300</v>
          </cell>
        </row>
        <row r="1125">
          <cell r="A1125">
            <v>12.12</v>
          </cell>
          <cell r="B1125">
            <v>5000</v>
          </cell>
          <cell r="H1125">
            <v>3300</v>
          </cell>
          <cell r="I1125">
            <v>18545</v>
          </cell>
          <cell r="J1125">
            <v>2100</v>
          </cell>
          <cell r="K1125">
            <v>4100</v>
          </cell>
          <cell r="N1125">
            <v>6400</v>
          </cell>
          <cell r="O1125">
            <v>354825</v>
          </cell>
          <cell r="V1125">
            <v>26180</v>
          </cell>
          <cell r="W1125">
            <v>4000</v>
          </cell>
          <cell r="X1125">
            <v>1200</v>
          </cell>
          <cell r="Y1125">
            <v>37765</v>
          </cell>
          <cell r="Z1125">
            <v>5000</v>
          </cell>
          <cell r="AA1125">
            <v>1500</v>
          </cell>
          <cell r="AD1125">
            <v>2300</v>
          </cell>
        </row>
        <row r="1126">
          <cell r="A1126">
            <v>12.13</v>
          </cell>
          <cell r="B1126">
            <v>5000</v>
          </cell>
          <cell r="H1126">
            <v>3300</v>
          </cell>
          <cell r="I1126">
            <v>18555</v>
          </cell>
          <cell r="J1126">
            <v>2100</v>
          </cell>
          <cell r="K1126">
            <v>4100</v>
          </cell>
          <cell r="N1126">
            <v>6400</v>
          </cell>
          <cell r="O1126">
            <v>355150</v>
          </cell>
          <cell r="V1126">
            <v>26195</v>
          </cell>
          <cell r="W1126">
            <v>4000</v>
          </cell>
          <cell r="X1126">
            <v>1200</v>
          </cell>
          <cell r="Y1126">
            <v>37785</v>
          </cell>
          <cell r="Z1126">
            <v>5000</v>
          </cell>
          <cell r="AA1126">
            <v>1500</v>
          </cell>
          <cell r="AD1126">
            <v>2300</v>
          </cell>
        </row>
        <row r="1127">
          <cell r="A1127">
            <v>12.14</v>
          </cell>
          <cell r="B1127">
            <v>5000</v>
          </cell>
          <cell r="H1127">
            <v>3300</v>
          </cell>
          <cell r="I1127">
            <v>18565</v>
          </cell>
          <cell r="J1127">
            <v>2100</v>
          </cell>
          <cell r="K1127">
            <v>4100</v>
          </cell>
          <cell r="N1127">
            <v>6400</v>
          </cell>
          <cell r="O1127">
            <v>355475</v>
          </cell>
          <cell r="V1127">
            <v>26210</v>
          </cell>
          <cell r="W1127">
            <v>4000</v>
          </cell>
          <cell r="X1127">
            <v>1200</v>
          </cell>
          <cell r="Y1127">
            <v>37805</v>
          </cell>
          <cell r="Z1127">
            <v>5000</v>
          </cell>
          <cell r="AA1127">
            <v>1500</v>
          </cell>
          <cell r="AD1127">
            <v>2300</v>
          </cell>
        </row>
        <row r="1128">
          <cell r="A1128">
            <v>12.15</v>
          </cell>
          <cell r="B1128">
            <v>5000</v>
          </cell>
          <cell r="H1128">
            <v>3300</v>
          </cell>
          <cell r="I1128">
            <v>18575</v>
          </cell>
          <cell r="J1128">
            <v>2100</v>
          </cell>
          <cell r="K1128">
            <v>4100</v>
          </cell>
          <cell r="N1128">
            <v>6400</v>
          </cell>
          <cell r="O1128">
            <v>355800</v>
          </cell>
          <cell r="V1128">
            <v>26225</v>
          </cell>
          <cell r="W1128">
            <v>4000</v>
          </cell>
          <cell r="X1128">
            <v>1200</v>
          </cell>
          <cell r="Y1128">
            <v>37825</v>
          </cell>
          <cell r="Z1128">
            <v>5000</v>
          </cell>
          <cell r="AA1128">
            <v>1500</v>
          </cell>
          <cell r="AD1128">
            <v>2300</v>
          </cell>
        </row>
        <row r="1129">
          <cell r="A1129">
            <v>12.16</v>
          </cell>
          <cell r="B1129">
            <v>5000</v>
          </cell>
          <cell r="H1129">
            <v>3300</v>
          </cell>
          <cell r="I1129">
            <v>18585</v>
          </cell>
          <cell r="J1129">
            <v>2100</v>
          </cell>
          <cell r="K1129">
            <v>4100</v>
          </cell>
          <cell r="N1129">
            <v>6400</v>
          </cell>
          <cell r="O1129">
            <v>356125</v>
          </cell>
          <cell r="V1129">
            <v>26240</v>
          </cell>
          <cell r="W1129">
            <v>4000</v>
          </cell>
          <cell r="X1129">
            <v>1200</v>
          </cell>
          <cell r="Y1129">
            <v>37845</v>
          </cell>
          <cell r="Z1129">
            <v>5000</v>
          </cell>
          <cell r="AA1129">
            <v>1500</v>
          </cell>
          <cell r="AD1129">
            <v>2300</v>
          </cell>
        </row>
        <row r="1130">
          <cell r="A1130">
            <v>12.17</v>
          </cell>
          <cell r="B1130">
            <v>5000</v>
          </cell>
          <cell r="H1130">
            <v>3300</v>
          </cell>
          <cell r="I1130">
            <v>18595</v>
          </cell>
          <cell r="J1130">
            <v>2100</v>
          </cell>
          <cell r="K1130">
            <v>4100</v>
          </cell>
          <cell r="N1130">
            <v>6400</v>
          </cell>
          <cell r="O1130">
            <v>356450</v>
          </cell>
          <cell r="V1130">
            <v>26255</v>
          </cell>
          <cell r="W1130">
            <v>4000</v>
          </cell>
          <cell r="X1130">
            <v>1200</v>
          </cell>
          <cell r="Y1130">
            <v>37865</v>
          </cell>
          <cell r="Z1130">
            <v>5000</v>
          </cell>
          <cell r="AA1130">
            <v>1500</v>
          </cell>
          <cell r="AD1130">
            <v>2300</v>
          </cell>
        </row>
        <row r="1131">
          <cell r="A1131">
            <v>12.18</v>
          </cell>
          <cell r="B1131">
            <v>5000</v>
          </cell>
          <cell r="H1131">
            <v>3300</v>
          </cell>
          <cell r="I1131">
            <v>18605</v>
          </cell>
          <cell r="J1131">
            <v>2100</v>
          </cell>
          <cell r="K1131">
            <v>4100</v>
          </cell>
          <cell r="N1131">
            <v>6400</v>
          </cell>
          <cell r="O1131">
            <v>356775</v>
          </cell>
          <cell r="V1131">
            <v>26270</v>
          </cell>
          <cell r="W1131">
            <v>4000</v>
          </cell>
          <cell r="X1131">
            <v>1200</v>
          </cell>
          <cell r="Y1131">
            <v>37885</v>
          </cell>
          <cell r="Z1131">
            <v>5000</v>
          </cell>
          <cell r="AA1131">
            <v>1500</v>
          </cell>
          <cell r="AD1131">
            <v>2300</v>
          </cell>
        </row>
        <row r="1132">
          <cell r="A1132">
            <v>12.19</v>
          </cell>
          <cell r="B1132">
            <v>5000</v>
          </cell>
          <cell r="H1132">
            <v>3300</v>
          </cell>
          <cell r="I1132">
            <v>18615</v>
          </cell>
          <cell r="J1132">
            <v>2100</v>
          </cell>
          <cell r="K1132">
            <v>4100</v>
          </cell>
          <cell r="N1132">
            <v>6400</v>
          </cell>
          <cell r="O1132">
            <v>357100</v>
          </cell>
          <cell r="V1132">
            <v>26285</v>
          </cell>
          <cell r="W1132">
            <v>4000</v>
          </cell>
          <cell r="X1132">
            <v>1200</v>
          </cell>
          <cell r="Y1132">
            <v>37905</v>
          </cell>
          <cell r="Z1132">
            <v>5000</v>
          </cell>
          <cell r="AA1132">
            <v>1500</v>
          </cell>
          <cell r="AD1132">
            <v>2300</v>
          </cell>
        </row>
        <row r="1133">
          <cell r="A1133">
            <v>12.2</v>
          </cell>
          <cell r="B1133">
            <v>5000</v>
          </cell>
          <cell r="H1133">
            <v>3300</v>
          </cell>
          <cell r="I1133">
            <v>18625</v>
          </cell>
          <cell r="J1133">
            <v>2100</v>
          </cell>
          <cell r="K1133">
            <v>4100</v>
          </cell>
          <cell r="N1133">
            <v>6400</v>
          </cell>
          <cell r="O1133">
            <v>357425</v>
          </cell>
          <cell r="V1133">
            <v>26300</v>
          </cell>
          <cell r="W1133">
            <v>4000</v>
          </cell>
          <cell r="X1133">
            <v>1200</v>
          </cell>
          <cell r="Y1133">
            <v>37925</v>
          </cell>
          <cell r="Z1133">
            <v>5000</v>
          </cell>
          <cell r="AA1133">
            <v>1500</v>
          </cell>
          <cell r="AD1133">
            <v>2300</v>
          </cell>
        </row>
        <row r="1134">
          <cell r="A1134">
            <v>12.21</v>
          </cell>
          <cell r="B1134">
            <v>5000</v>
          </cell>
          <cell r="H1134">
            <v>3300</v>
          </cell>
          <cell r="I1134">
            <v>18635</v>
          </cell>
          <cell r="J1134">
            <v>2100</v>
          </cell>
          <cell r="K1134">
            <v>4100</v>
          </cell>
          <cell r="N1134">
            <v>6400</v>
          </cell>
          <cell r="O1134">
            <v>357750</v>
          </cell>
          <cell r="V1134">
            <v>26315</v>
          </cell>
          <cell r="W1134">
            <v>4000</v>
          </cell>
          <cell r="X1134">
            <v>1200</v>
          </cell>
          <cell r="Y1134">
            <v>37945</v>
          </cell>
          <cell r="Z1134">
            <v>5000</v>
          </cell>
          <cell r="AA1134">
            <v>1500</v>
          </cell>
          <cell r="AD1134">
            <v>2300</v>
          </cell>
        </row>
        <row r="1135">
          <cell r="A1135">
            <v>12.22</v>
          </cell>
          <cell r="B1135">
            <v>5000</v>
          </cell>
          <cell r="H1135">
            <v>3300</v>
          </cell>
          <cell r="I1135">
            <v>18645</v>
          </cell>
          <cell r="J1135">
            <v>2100</v>
          </cell>
          <cell r="K1135">
            <v>4100</v>
          </cell>
          <cell r="N1135">
            <v>6400</v>
          </cell>
          <cell r="O1135">
            <v>358075</v>
          </cell>
          <cell r="V1135">
            <v>26330</v>
          </cell>
          <cell r="W1135">
            <v>4000</v>
          </cell>
          <cell r="X1135">
            <v>1200</v>
          </cell>
          <cell r="Y1135">
            <v>37965</v>
          </cell>
          <cell r="Z1135">
            <v>5000</v>
          </cell>
          <cell r="AA1135">
            <v>1500</v>
          </cell>
          <cell r="AD1135">
            <v>2300</v>
          </cell>
        </row>
        <row r="1136">
          <cell r="A1136">
            <v>12.23</v>
          </cell>
          <cell r="B1136">
            <v>5000</v>
          </cell>
          <cell r="H1136">
            <v>3300</v>
          </cell>
          <cell r="I1136">
            <v>18655</v>
          </cell>
          <cell r="J1136">
            <v>2100</v>
          </cell>
          <cell r="K1136">
            <v>4100</v>
          </cell>
          <cell r="N1136">
            <v>6400</v>
          </cell>
          <cell r="O1136">
            <v>358400</v>
          </cell>
          <cell r="V1136">
            <v>26345</v>
          </cell>
          <cell r="W1136">
            <v>4000</v>
          </cell>
          <cell r="X1136">
            <v>1200</v>
          </cell>
          <cell r="Y1136">
            <v>37985</v>
          </cell>
          <cell r="Z1136">
            <v>5000</v>
          </cell>
          <cell r="AA1136">
            <v>1500</v>
          </cell>
          <cell r="AD1136">
            <v>2300</v>
          </cell>
        </row>
        <row r="1137">
          <cell r="A1137">
            <v>12.24</v>
          </cell>
          <cell r="B1137">
            <v>5000</v>
          </cell>
          <cell r="H1137">
            <v>3300</v>
          </cell>
          <cell r="I1137">
            <v>18665</v>
          </cell>
          <cell r="J1137">
            <v>2100</v>
          </cell>
          <cell r="K1137">
            <v>4100</v>
          </cell>
          <cell r="N1137">
            <v>6400</v>
          </cell>
          <cell r="O1137">
            <v>358725</v>
          </cell>
          <cell r="V1137">
            <v>26360</v>
          </cell>
          <cell r="W1137">
            <v>4000</v>
          </cell>
          <cell r="X1137">
            <v>1200</v>
          </cell>
          <cell r="Y1137">
            <v>38005</v>
          </cell>
          <cell r="Z1137">
            <v>5000</v>
          </cell>
          <cell r="AA1137">
            <v>1500</v>
          </cell>
          <cell r="AD1137">
            <v>2300</v>
          </cell>
        </row>
        <row r="1138">
          <cell r="A1138">
            <v>12.25</v>
          </cell>
          <cell r="B1138">
            <v>5000</v>
          </cell>
          <cell r="H1138">
            <v>3300</v>
          </cell>
          <cell r="I1138">
            <v>18675</v>
          </cell>
          <cell r="J1138">
            <v>2100</v>
          </cell>
          <cell r="K1138">
            <v>4100</v>
          </cell>
          <cell r="N1138">
            <v>6400</v>
          </cell>
          <cell r="O1138">
            <v>359050</v>
          </cell>
          <cell r="V1138">
            <v>26375</v>
          </cell>
          <cell r="W1138">
            <v>4000</v>
          </cell>
          <cell r="X1138">
            <v>1200</v>
          </cell>
          <cell r="Y1138">
            <v>38025</v>
          </cell>
          <cell r="Z1138">
            <v>5000</v>
          </cell>
          <cell r="AA1138">
            <v>1500</v>
          </cell>
          <cell r="AD1138">
            <v>2300</v>
          </cell>
        </row>
        <row r="1139">
          <cell r="A1139">
            <v>12.26</v>
          </cell>
          <cell r="B1139">
            <v>5000</v>
          </cell>
          <cell r="H1139">
            <v>3300</v>
          </cell>
          <cell r="I1139">
            <v>18685</v>
          </cell>
          <cell r="J1139">
            <v>2100</v>
          </cell>
          <cell r="K1139">
            <v>4100</v>
          </cell>
          <cell r="N1139">
            <v>6400</v>
          </cell>
          <cell r="O1139">
            <v>359375</v>
          </cell>
          <cell r="V1139">
            <v>26390</v>
          </cell>
          <cell r="W1139">
            <v>4000</v>
          </cell>
          <cell r="X1139">
            <v>1200</v>
          </cell>
          <cell r="Y1139">
            <v>38045</v>
          </cell>
          <cell r="Z1139">
            <v>5000</v>
          </cell>
          <cell r="AA1139">
            <v>1500</v>
          </cell>
          <cell r="AD1139">
            <v>2300</v>
          </cell>
        </row>
        <row r="1140">
          <cell r="A1140">
            <v>12.27</v>
          </cell>
          <cell r="B1140">
            <v>5000</v>
          </cell>
          <cell r="H1140">
            <v>3300</v>
          </cell>
          <cell r="I1140">
            <v>18695</v>
          </cell>
          <cell r="J1140">
            <v>2100</v>
          </cell>
          <cell r="K1140">
            <v>4100</v>
          </cell>
          <cell r="N1140">
            <v>6400</v>
          </cell>
          <cell r="O1140">
            <v>359700</v>
          </cell>
          <cell r="V1140">
            <v>26405</v>
          </cell>
          <cell r="W1140">
            <v>4000</v>
          </cell>
          <cell r="X1140">
            <v>1200</v>
          </cell>
          <cell r="Y1140">
            <v>38065</v>
          </cell>
          <cell r="Z1140">
            <v>5000</v>
          </cell>
          <cell r="AA1140">
            <v>1500</v>
          </cell>
          <cell r="AD1140">
            <v>2300</v>
          </cell>
        </row>
        <row r="1141">
          <cell r="A1141">
            <v>12.28</v>
          </cell>
          <cell r="B1141">
            <v>5000</v>
          </cell>
          <cell r="H1141">
            <v>3300</v>
          </cell>
          <cell r="I1141">
            <v>18705</v>
          </cell>
          <cell r="J1141">
            <v>2100</v>
          </cell>
          <cell r="K1141">
            <v>4100</v>
          </cell>
          <cell r="N1141">
            <v>6400</v>
          </cell>
          <cell r="O1141">
            <v>360025</v>
          </cell>
          <cell r="V1141">
            <v>26420</v>
          </cell>
          <cell r="W1141">
            <v>4000</v>
          </cell>
          <cell r="X1141">
            <v>1200</v>
          </cell>
          <cell r="Y1141">
            <v>38085</v>
          </cell>
          <cell r="Z1141">
            <v>5000</v>
          </cell>
          <cell r="AA1141">
            <v>1500</v>
          </cell>
          <cell r="AD1141">
            <v>2300</v>
          </cell>
        </row>
        <row r="1142">
          <cell r="A1142">
            <v>12.29</v>
          </cell>
          <cell r="B1142">
            <v>5000</v>
          </cell>
          <cell r="H1142">
            <v>3300</v>
          </cell>
          <cell r="I1142">
            <v>18715</v>
          </cell>
          <cell r="J1142">
            <v>2100</v>
          </cell>
          <cell r="K1142">
            <v>4100</v>
          </cell>
          <cell r="N1142">
            <v>6400</v>
          </cell>
          <cell r="O1142">
            <v>360350</v>
          </cell>
          <cell r="V1142">
            <v>26435</v>
          </cell>
          <cell r="W1142">
            <v>4000</v>
          </cell>
          <cell r="X1142">
            <v>1200</v>
          </cell>
          <cell r="Y1142">
            <v>38105</v>
          </cell>
          <cell r="Z1142">
            <v>5000</v>
          </cell>
          <cell r="AA1142">
            <v>1500</v>
          </cell>
          <cell r="AD1142">
            <v>2300</v>
          </cell>
        </row>
        <row r="1143">
          <cell r="A1143">
            <v>12.3</v>
          </cell>
          <cell r="B1143">
            <v>5000</v>
          </cell>
          <cell r="H1143">
            <v>3300</v>
          </cell>
          <cell r="I1143">
            <v>18725</v>
          </cell>
          <cell r="J1143">
            <v>2100</v>
          </cell>
          <cell r="K1143">
            <v>4100</v>
          </cell>
          <cell r="N1143">
            <v>6400</v>
          </cell>
          <cell r="O1143">
            <v>360675</v>
          </cell>
          <cell r="V1143">
            <v>26450</v>
          </cell>
          <cell r="W1143">
            <v>4000</v>
          </cell>
          <cell r="X1143">
            <v>1200</v>
          </cell>
          <cell r="Y1143">
            <v>38125</v>
          </cell>
          <cell r="Z1143">
            <v>5000</v>
          </cell>
          <cell r="AA1143">
            <v>1500</v>
          </cell>
          <cell r="AD1143">
            <v>2300</v>
          </cell>
        </row>
        <row r="1144">
          <cell r="A1144">
            <v>12.31</v>
          </cell>
          <cell r="B1144">
            <v>5000</v>
          </cell>
          <cell r="H1144">
            <v>3300</v>
          </cell>
          <cell r="I1144">
            <v>18735</v>
          </cell>
          <cell r="J1144">
            <v>2100</v>
          </cell>
          <cell r="K1144">
            <v>4100</v>
          </cell>
          <cell r="N1144">
            <v>6400</v>
          </cell>
          <cell r="O1144">
            <v>361000</v>
          </cell>
          <cell r="V1144">
            <v>26465</v>
          </cell>
          <cell r="W1144">
            <v>4000</v>
          </cell>
          <cell r="X1144">
            <v>1200</v>
          </cell>
          <cell r="Y1144">
            <v>38145</v>
          </cell>
          <cell r="Z1144">
            <v>5000</v>
          </cell>
          <cell r="AA1144">
            <v>1500</v>
          </cell>
          <cell r="AD1144">
            <v>2300</v>
          </cell>
        </row>
        <row r="1145">
          <cell r="A1145">
            <v>12.32</v>
          </cell>
          <cell r="B1145">
            <v>5000</v>
          </cell>
          <cell r="H1145">
            <v>3300</v>
          </cell>
          <cell r="I1145">
            <v>18745</v>
          </cell>
          <cell r="J1145">
            <v>2100</v>
          </cell>
          <cell r="K1145">
            <v>4100</v>
          </cell>
          <cell r="N1145">
            <v>6400</v>
          </cell>
          <cell r="O1145">
            <v>361325</v>
          </cell>
          <cell r="V1145">
            <v>26480</v>
          </cell>
          <cell r="W1145">
            <v>4000</v>
          </cell>
          <cell r="X1145">
            <v>1200</v>
          </cell>
          <cell r="Y1145">
            <v>38165</v>
          </cell>
          <cell r="Z1145">
            <v>5000</v>
          </cell>
          <cell r="AA1145">
            <v>1500</v>
          </cell>
          <cell r="AD1145">
            <v>2300</v>
          </cell>
        </row>
        <row r="1146">
          <cell r="A1146">
            <v>12.33</v>
          </cell>
          <cell r="B1146">
            <v>5000</v>
          </cell>
          <cell r="H1146">
            <v>3300</v>
          </cell>
          <cell r="I1146">
            <v>18755</v>
          </cell>
          <cell r="J1146">
            <v>2100</v>
          </cell>
          <cell r="K1146">
            <v>4100</v>
          </cell>
          <cell r="N1146">
            <v>6400</v>
          </cell>
          <cell r="O1146">
            <v>361650</v>
          </cell>
          <cell r="V1146">
            <v>26495</v>
          </cell>
          <cell r="W1146">
            <v>4000</v>
          </cell>
          <cell r="X1146">
            <v>1200</v>
          </cell>
          <cell r="Y1146">
            <v>38185</v>
          </cell>
          <cell r="Z1146">
            <v>5000</v>
          </cell>
          <cell r="AA1146">
            <v>1500</v>
          </cell>
          <cell r="AD1146">
            <v>2300</v>
          </cell>
        </row>
        <row r="1147">
          <cell r="A1147">
            <v>12.34</v>
          </cell>
          <cell r="B1147">
            <v>5000</v>
          </cell>
          <cell r="H1147">
            <v>3300</v>
          </cell>
          <cell r="I1147">
            <v>18765</v>
          </cell>
          <cell r="J1147">
            <v>2100</v>
          </cell>
          <cell r="K1147">
            <v>4100</v>
          </cell>
          <cell r="N1147">
            <v>6400</v>
          </cell>
          <cell r="O1147">
            <v>361975</v>
          </cell>
          <cell r="V1147">
            <v>26510</v>
          </cell>
          <cell r="W1147">
            <v>4000</v>
          </cell>
          <cell r="X1147">
            <v>1200</v>
          </cell>
          <cell r="Y1147">
            <v>38205</v>
          </cell>
          <cell r="Z1147">
            <v>5000</v>
          </cell>
          <cell r="AA1147">
            <v>1500</v>
          </cell>
          <cell r="AD1147">
            <v>2300</v>
          </cell>
        </row>
        <row r="1148">
          <cell r="A1148">
            <v>12.35</v>
          </cell>
          <cell r="B1148">
            <v>5000</v>
          </cell>
          <cell r="H1148">
            <v>3300</v>
          </cell>
          <cell r="I1148">
            <v>18775</v>
          </cell>
          <cell r="J1148">
            <v>2100</v>
          </cell>
          <cell r="K1148">
            <v>4100</v>
          </cell>
          <cell r="N1148">
            <v>6400</v>
          </cell>
          <cell r="O1148">
            <v>362300</v>
          </cell>
          <cell r="V1148">
            <v>26525</v>
          </cell>
          <cell r="W1148">
            <v>4000</v>
          </cell>
          <cell r="X1148">
            <v>1200</v>
          </cell>
          <cell r="Y1148">
            <v>38225</v>
          </cell>
          <cell r="Z1148">
            <v>5000</v>
          </cell>
          <cell r="AA1148">
            <v>1500</v>
          </cell>
          <cell r="AD1148">
            <v>2300</v>
          </cell>
        </row>
        <row r="1149">
          <cell r="A1149">
            <v>12.36</v>
          </cell>
          <cell r="B1149">
            <v>5000</v>
          </cell>
          <cell r="H1149">
            <v>3300</v>
          </cell>
          <cell r="I1149">
            <v>18785</v>
          </cell>
          <cell r="J1149">
            <v>2100</v>
          </cell>
          <cell r="K1149">
            <v>4100</v>
          </cell>
          <cell r="N1149">
            <v>6400</v>
          </cell>
          <cell r="O1149">
            <v>362625</v>
          </cell>
          <cell r="V1149">
            <v>26540</v>
          </cell>
          <cell r="W1149">
            <v>4000</v>
          </cell>
          <cell r="X1149">
            <v>1200</v>
          </cell>
          <cell r="Y1149">
            <v>38245</v>
          </cell>
          <cell r="Z1149">
            <v>5000</v>
          </cell>
          <cell r="AA1149">
            <v>1500</v>
          </cell>
          <cell r="AD1149">
            <v>2300</v>
          </cell>
        </row>
        <row r="1150">
          <cell r="A1150">
            <v>12.37</v>
          </cell>
          <cell r="B1150">
            <v>5000</v>
          </cell>
          <cell r="H1150">
            <v>3300</v>
          </cell>
          <cell r="I1150">
            <v>18795</v>
          </cell>
          <cell r="J1150">
            <v>2100</v>
          </cell>
          <cell r="K1150">
            <v>4100</v>
          </cell>
          <cell r="N1150">
            <v>6400</v>
          </cell>
          <cell r="O1150">
            <v>362950</v>
          </cell>
          <cell r="V1150">
            <v>26555</v>
          </cell>
          <cell r="W1150">
            <v>4000</v>
          </cell>
          <cell r="X1150">
            <v>1200</v>
          </cell>
          <cell r="Y1150">
            <v>38265</v>
          </cell>
          <cell r="Z1150">
            <v>5000</v>
          </cell>
          <cell r="AA1150">
            <v>1500</v>
          </cell>
          <cell r="AD1150">
            <v>2300</v>
          </cell>
        </row>
        <row r="1151">
          <cell r="A1151">
            <v>12.38</v>
          </cell>
          <cell r="B1151">
            <v>5000</v>
          </cell>
          <cell r="H1151">
            <v>3300</v>
          </cell>
          <cell r="I1151">
            <v>18805</v>
          </cell>
          <cell r="J1151">
            <v>2100</v>
          </cell>
          <cell r="K1151">
            <v>4100</v>
          </cell>
          <cell r="N1151">
            <v>6400</v>
          </cell>
          <cell r="O1151">
            <v>363275</v>
          </cell>
          <cell r="V1151">
            <v>26570</v>
          </cell>
          <cell r="W1151">
            <v>4000</v>
          </cell>
          <cell r="X1151">
            <v>1200</v>
          </cell>
          <cell r="Y1151">
            <v>38285</v>
          </cell>
          <cell r="Z1151">
            <v>5000</v>
          </cell>
          <cell r="AA1151">
            <v>1500</v>
          </cell>
          <cell r="AD1151">
            <v>2300</v>
          </cell>
        </row>
        <row r="1152">
          <cell r="A1152">
            <v>12.39</v>
          </cell>
          <cell r="B1152">
            <v>5000</v>
          </cell>
          <cell r="H1152">
            <v>3300</v>
          </cell>
          <cell r="I1152">
            <v>18815</v>
          </cell>
          <cell r="J1152">
            <v>2100</v>
          </cell>
          <cell r="K1152">
            <v>4100</v>
          </cell>
          <cell r="N1152">
            <v>6400</v>
          </cell>
          <cell r="O1152">
            <v>363600</v>
          </cell>
          <cell r="V1152">
            <v>26585</v>
          </cell>
          <cell r="W1152">
            <v>4000</v>
          </cell>
          <cell r="X1152">
            <v>1200</v>
          </cell>
          <cell r="Y1152">
            <v>38305</v>
          </cell>
          <cell r="Z1152">
            <v>5000</v>
          </cell>
          <cell r="AA1152">
            <v>1500</v>
          </cell>
          <cell r="AD1152">
            <v>2300</v>
          </cell>
        </row>
        <row r="1153">
          <cell r="A1153">
            <v>12.4</v>
          </cell>
          <cell r="B1153">
            <v>5000</v>
          </cell>
          <cell r="H1153">
            <v>3300</v>
          </cell>
          <cell r="I1153">
            <v>18825</v>
          </cell>
          <cell r="J1153">
            <v>2100</v>
          </cell>
          <cell r="K1153">
            <v>4100</v>
          </cell>
          <cell r="N1153">
            <v>6400</v>
          </cell>
          <cell r="O1153">
            <v>363925</v>
          </cell>
          <cell r="V1153">
            <v>26600</v>
          </cell>
          <cell r="W1153">
            <v>4000</v>
          </cell>
          <cell r="X1153">
            <v>1200</v>
          </cell>
          <cell r="Y1153">
            <v>38325</v>
          </cell>
          <cell r="Z1153">
            <v>5000</v>
          </cell>
          <cell r="AA1153">
            <v>1500</v>
          </cell>
          <cell r="AD1153">
            <v>2300</v>
          </cell>
        </row>
        <row r="1154">
          <cell r="A1154">
            <v>12.41</v>
          </cell>
          <cell r="B1154">
            <v>5000</v>
          </cell>
          <cell r="H1154">
            <v>3300</v>
          </cell>
          <cell r="I1154">
            <v>18835</v>
          </cell>
          <cell r="J1154">
            <v>2100</v>
          </cell>
          <cell r="K1154">
            <v>4100</v>
          </cell>
          <cell r="N1154">
            <v>6400</v>
          </cell>
          <cell r="O1154">
            <v>364250</v>
          </cell>
          <cell r="V1154">
            <v>26615</v>
          </cell>
          <cell r="W1154">
            <v>4000</v>
          </cell>
          <cell r="X1154">
            <v>1200</v>
          </cell>
          <cell r="Y1154">
            <v>38345</v>
          </cell>
          <cell r="Z1154">
            <v>5000</v>
          </cell>
          <cell r="AA1154">
            <v>1500</v>
          </cell>
          <cell r="AD1154">
            <v>2300</v>
          </cell>
        </row>
        <row r="1155">
          <cell r="A1155">
            <v>12.42</v>
          </cell>
          <cell r="B1155">
            <v>5000</v>
          </cell>
          <cell r="H1155">
            <v>3300</v>
          </cell>
          <cell r="I1155">
            <v>18845</v>
          </cell>
          <cell r="J1155">
            <v>2100</v>
          </cell>
          <cell r="K1155">
            <v>4100</v>
          </cell>
          <cell r="N1155">
            <v>6400</v>
          </cell>
          <cell r="O1155">
            <v>364575</v>
          </cell>
          <cell r="V1155">
            <v>26630</v>
          </cell>
          <cell r="W1155">
            <v>4000</v>
          </cell>
          <cell r="X1155">
            <v>1200</v>
          </cell>
          <cell r="Y1155">
            <v>38365</v>
          </cell>
          <cell r="Z1155">
            <v>5000</v>
          </cell>
          <cell r="AA1155">
            <v>1500</v>
          </cell>
          <cell r="AD1155">
            <v>2300</v>
          </cell>
        </row>
        <row r="1156">
          <cell r="A1156">
            <v>12.43</v>
          </cell>
          <cell r="B1156">
            <v>5000</v>
          </cell>
          <cell r="H1156">
            <v>3300</v>
          </cell>
          <cell r="I1156">
            <v>18855</v>
          </cell>
          <cell r="J1156">
            <v>2100</v>
          </cell>
          <cell r="K1156">
            <v>4100</v>
          </cell>
          <cell r="N1156">
            <v>6400</v>
          </cell>
          <cell r="O1156">
            <v>364900</v>
          </cell>
          <cell r="V1156">
            <v>26645</v>
          </cell>
          <cell r="W1156">
            <v>4000</v>
          </cell>
          <cell r="X1156">
            <v>1200</v>
          </cell>
          <cell r="Y1156">
            <v>38385</v>
          </cell>
          <cell r="Z1156">
            <v>5000</v>
          </cell>
          <cell r="AA1156">
            <v>1500</v>
          </cell>
          <cell r="AD1156">
            <v>2300</v>
          </cell>
        </row>
        <row r="1157">
          <cell r="A1157">
            <v>12.44</v>
          </cell>
          <cell r="B1157">
            <v>5000</v>
          </cell>
          <cell r="H1157">
            <v>3300</v>
          </cell>
          <cell r="I1157">
            <v>18865</v>
          </cell>
          <cell r="J1157">
            <v>2100</v>
          </cell>
          <cell r="K1157">
            <v>4100</v>
          </cell>
          <cell r="N1157">
            <v>6400</v>
          </cell>
          <cell r="O1157">
            <v>365225</v>
          </cell>
          <cell r="V1157">
            <v>26660</v>
          </cell>
          <cell r="W1157">
            <v>4000</v>
          </cell>
          <cell r="X1157">
            <v>1200</v>
          </cell>
          <cell r="Y1157">
            <v>38405</v>
          </cell>
          <cell r="Z1157">
            <v>5000</v>
          </cell>
          <cell r="AA1157">
            <v>1500</v>
          </cell>
          <cell r="AD1157">
            <v>2300</v>
          </cell>
        </row>
        <row r="1158">
          <cell r="A1158">
            <v>12.45</v>
          </cell>
          <cell r="B1158">
            <v>5000</v>
          </cell>
          <cell r="H1158">
            <v>3300</v>
          </cell>
          <cell r="I1158">
            <v>18875</v>
          </cell>
          <cell r="J1158">
            <v>2100</v>
          </cell>
          <cell r="K1158">
            <v>4100</v>
          </cell>
          <cell r="N1158">
            <v>6400</v>
          </cell>
          <cell r="O1158">
            <v>365550</v>
          </cell>
          <cell r="V1158">
            <v>26675</v>
          </cell>
          <cell r="W1158">
            <v>4000</v>
          </cell>
          <cell r="X1158">
            <v>1200</v>
          </cell>
          <cell r="Y1158">
            <v>38425</v>
          </cell>
          <cell r="Z1158">
            <v>5000</v>
          </cell>
          <cell r="AA1158">
            <v>1500</v>
          </cell>
          <cell r="AD1158">
            <v>2300</v>
          </cell>
        </row>
        <row r="1159">
          <cell r="A1159">
            <v>12.46</v>
          </cell>
          <cell r="B1159">
            <v>5000</v>
          </cell>
          <cell r="H1159">
            <v>3300</v>
          </cell>
          <cell r="I1159">
            <v>18885</v>
          </cell>
          <cell r="J1159">
            <v>2100</v>
          </cell>
          <cell r="K1159">
            <v>4100</v>
          </cell>
          <cell r="N1159">
            <v>6400</v>
          </cell>
          <cell r="O1159">
            <v>365875</v>
          </cell>
          <cell r="V1159">
            <v>26690</v>
          </cell>
          <cell r="W1159">
            <v>4000</v>
          </cell>
          <cell r="X1159">
            <v>1200</v>
          </cell>
          <cell r="Y1159">
            <v>38445</v>
          </cell>
          <cell r="Z1159">
            <v>5000</v>
          </cell>
          <cell r="AA1159">
            <v>1500</v>
          </cell>
          <cell r="AD1159">
            <v>2300</v>
          </cell>
        </row>
        <row r="1160">
          <cell r="A1160">
            <v>12.47</v>
          </cell>
          <cell r="B1160">
            <v>5000</v>
          </cell>
          <cell r="H1160">
            <v>3300</v>
          </cell>
          <cell r="I1160">
            <v>18895</v>
          </cell>
          <cell r="J1160">
            <v>2100</v>
          </cell>
          <cell r="K1160">
            <v>4100</v>
          </cell>
          <cell r="N1160">
            <v>6400</v>
          </cell>
          <cell r="O1160">
            <v>366200</v>
          </cell>
          <cell r="V1160">
            <v>26705</v>
          </cell>
          <cell r="W1160">
            <v>4000</v>
          </cell>
          <cell r="X1160">
            <v>1200</v>
          </cell>
          <cell r="Y1160">
            <v>38465</v>
          </cell>
          <cell r="Z1160">
            <v>5000</v>
          </cell>
          <cell r="AA1160">
            <v>1500</v>
          </cell>
          <cell r="AD1160">
            <v>2300</v>
          </cell>
        </row>
        <row r="1161">
          <cell r="A1161">
            <v>12.48</v>
          </cell>
          <cell r="B1161">
            <v>5000</v>
          </cell>
          <cell r="H1161">
            <v>3300</v>
          </cell>
          <cell r="I1161">
            <v>18905</v>
          </cell>
          <cell r="J1161">
            <v>2100</v>
          </cell>
          <cell r="K1161">
            <v>4100</v>
          </cell>
          <cell r="N1161">
            <v>6400</v>
          </cell>
          <cell r="O1161">
            <v>366525</v>
          </cell>
          <cell r="V1161">
            <v>26720</v>
          </cell>
          <cell r="W1161">
            <v>4000</v>
          </cell>
          <cell r="X1161">
            <v>1200</v>
          </cell>
          <cell r="Y1161">
            <v>38485</v>
          </cell>
          <cell r="Z1161">
            <v>5000</v>
          </cell>
          <cell r="AA1161">
            <v>1500</v>
          </cell>
          <cell r="AD1161">
            <v>2300</v>
          </cell>
        </row>
        <row r="1162">
          <cell r="A1162">
            <v>12.49</v>
          </cell>
          <cell r="B1162">
            <v>5000</v>
          </cell>
          <cell r="H1162">
            <v>3300</v>
          </cell>
          <cell r="I1162">
            <v>18915</v>
          </cell>
          <cell r="J1162">
            <v>2100</v>
          </cell>
          <cell r="K1162">
            <v>4100</v>
          </cell>
          <cell r="N1162">
            <v>6400</v>
          </cell>
          <cell r="O1162">
            <v>366850</v>
          </cell>
          <cell r="V1162">
            <v>26735</v>
          </cell>
          <cell r="W1162">
            <v>4000</v>
          </cell>
          <cell r="X1162">
            <v>1200</v>
          </cell>
          <cell r="Y1162">
            <v>38505</v>
          </cell>
          <cell r="Z1162">
            <v>5000</v>
          </cell>
          <cell r="AA1162">
            <v>1500</v>
          </cell>
          <cell r="AD1162">
            <v>2300</v>
          </cell>
        </row>
        <row r="1163">
          <cell r="A1163">
            <v>12.5</v>
          </cell>
          <cell r="B1163">
            <v>5000</v>
          </cell>
          <cell r="H1163">
            <v>3300</v>
          </cell>
          <cell r="I1163">
            <v>18925</v>
          </cell>
          <cell r="J1163">
            <v>2100</v>
          </cell>
          <cell r="K1163">
            <v>4100</v>
          </cell>
          <cell r="N1163">
            <v>6400</v>
          </cell>
          <cell r="O1163">
            <v>367175</v>
          </cell>
          <cell r="V1163">
            <v>26750</v>
          </cell>
          <cell r="W1163">
            <v>4000</v>
          </cell>
          <cell r="X1163">
            <v>1200</v>
          </cell>
          <cell r="Y1163">
            <v>38525</v>
          </cell>
          <cell r="Z1163">
            <v>5000</v>
          </cell>
          <cell r="AA1163">
            <v>1500</v>
          </cell>
          <cell r="AD1163">
            <v>2300</v>
          </cell>
        </row>
        <row r="1164">
          <cell r="A1164">
            <v>12.51</v>
          </cell>
          <cell r="B1164">
            <v>5000</v>
          </cell>
          <cell r="H1164">
            <v>3300</v>
          </cell>
          <cell r="I1164">
            <v>18935</v>
          </cell>
          <cell r="J1164">
            <v>2100</v>
          </cell>
          <cell r="K1164">
            <v>4100</v>
          </cell>
          <cell r="N1164">
            <v>6400</v>
          </cell>
          <cell r="O1164">
            <v>367500</v>
          </cell>
          <cell r="V1164">
            <v>26765</v>
          </cell>
          <cell r="W1164">
            <v>4000</v>
          </cell>
          <cell r="X1164">
            <v>1200</v>
          </cell>
          <cell r="Y1164">
            <v>38545</v>
          </cell>
          <cell r="Z1164">
            <v>5000</v>
          </cell>
          <cell r="AA1164">
            <v>1500</v>
          </cell>
          <cell r="AD1164">
            <v>2300</v>
          </cell>
        </row>
        <row r="1165">
          <cell r="A1165">
            <v>12.52</v>
          </cell>
          <cell r="B1165">
            <v>5000</v>
          </cell>
          <cell r="H1165">
            <v>3300</v>
          </cell>
          <cell r="I1165">
            <v>18945</v>
          </cell>
          <cell r="J1165">
            <v>2100</v>
          </cell>
          <cell r="K1165">
            <v>4100</v>
          </cell>
          <cell r="N1165">
            <v>6400</v>
          </cell>
          <cell r="O1165">
            <v>367825</v>
          </cell>
          <cell r="V1165">
            <v>26780</v>
          </cell>
          <cell r="W1165">
            <v>4000</v>
          </cell>
          <cell r="X1165">
            <v>1200</v>
          </cell>
          <cell r="Y1165">
            <v>38565</v>
          </cell>
          <cell r="Z1165">
            <v>5000</v>
          </cell>
          <cell r="AA1165">
            <v>1500</v>
          </cell>
          <cell r="AD1165">
            <v>2300</v>
          </cell>
        </row>
        <row r="1166">
          <cell r="A1166">
            <v>12.53</v>
          </cell>
          <cell r="B1166">
            <v>5000</v>
          </cell>
          <cell r="H1166">
            <v>3300</v>
          </cell>
          <cell r="I1166">
            <v>18955</v>
          </cell>
          <cell r="J1166">
            <v>2100</v>
          </cell>
          <cell r="K1166">
            <v>4100</v>
          </cell>
          <cell r="N1166">
            <v>6400</v>
          </cell>
          <cell r="O1166">
            <v>368150</v>
          </cell>
          <cell r="V1166">
            <v>26795</v>
          </cell>
          <cell r="W1166">
            <v>4000</v>
          </cell>
          <cell r="X1166">
            <v>1200</v>
          </cell>
          <cell r="Y1166">
            <v>38585</v>
          </cell>
          <cell r="Z1166">
            <v>5000</v>
          </cell>
          <cell r="AA1166">
            <v>1500</v>
          </cell>
          <cell r="AD1166">
            <v>2300</v>
          </cell>
        </row>
        <row r="1167">
          <cell r="A1167">
            <v>12.54</v>
          </cell>
          <cell r="B1167">
            <v>5000</v>
          </cell>
          <cell r="H1167">
            <v>3300</v>
          </cell>
          <cell r="I1167">
            <v>18965</v>
          </cell>
          <cell r="J1167">
            <v>2100</v>
          </cell>
          <cell r="K1167">
            <v>4100</v>
          </cell>
          <cell r="N1167">
            <v>6400</v>
          </cell>
          <cell r="O1167">
            <v>368475</v>
          </cell>
          <cell r="V1167">
            <v>26810</v>
          </cell>
          <cell r="W1167">
            <v>4000</v>
          </cell>
          <cell r="X1167">
            <v>1200</v>
          </cell>
          <cell r="Y1167">
            <v>38605</v>
          </cell>
          <cell r="Z1167">
            <v>5000</v>
          </cell>
          <cell r="AA1167">
            <v>1500</v>
          </cell>
          <cell r="AD1167">
            <v>2300</v>
          </cell>
        </row>
        <row r="1168">
          <cell r="A1168">
            <v>12.55</v>
          </cell>
          <cell r="B1168">
            <v>5000</v>
          </cell>
          <cell r="H1168">
            <v>3300</v>
          </cell>
          <cell r="I1168">
            <v>18975</v>
          </cell>
          <cell r="J1168">
            <v>2100</v>
          </cell>
          <cell r="K1168">
            <v>4100</v>
          </cell>
          <cell r="N1168">
            <v>6400</v>
          </cell>
          <cell r="O1168">
            <v>368800</v>
          </cell>
          <cell r="V1168">
            <v>26825</v>
          </cell>
          <cell r="W1168">
            <v>4000</v>
          </cell>
          <cell r="X1168">
            <v>1200</v>
          </cell>
          <cell r="Y1168">
            <v>38625</v>
          </cell>
          <cell r="Z1168">
            <v>5000</v>
          </cell>
          <cell r="AA1168">
            <v>1500</v>
          </cell>
          <cell r="AD1168">
            <v>2300</v>
          </cell>
        </row>
        <row r="1169">
          <cell r="A1169">
            <v>12.56</v>
          </cell>
          <cell r="B1169">
            <v>5000</v>
          </cell>
          <cell r="H1169">
            <v>3300</v>
          </cell>
          <cell r="I1169">
            <v>18985</v>
          </cell>
          <cell r="J1169">
            <v>2100</v>
          </cell>
          <cell r="K1169">
            <v>4100</v>
          </cell>
          <cell r="N1169">
            <v>6400</v>
          </cell>
          <cell r="O1169">
            <v>369125</v>
          </cell>
          <cell r="V1169">
            <v>26840</v>
          </cell>
          <cell r="W1169">
            <v>4000</v>
          </cell>
          <cell r="X1169">
            <v>1200</v>
          </cell>
          <cell r="Y1169">
            <v>38645</v>
          </cell>
          <cell r="Z1169">
            <v>5000</v>
          </cell>
          <cell r="AA1169">
            <v>1500</v>
          </cell>
          <cell r="AD1169">
            <v>2300</v>
          </cell>
        </row>
        <row r="1170">
          <cell r="A1170">
            <v>12.57</v>
          </cell>
          <cell r="B1170">
            <v>5000</v>
          </cell>
          <cell r="H1170">
            <v>3300</v>
          </cell>
          <cell r="I1170">
            <v>18995</v>
          </cell>
          <cell r="J1170">
            <v>2100</v>
          </cell>
          <cell r="K1170">
            <v>4100</v>
          </cell>
          <cell r="N1170">
            <v>6400</v>
          </cell>
          <cell r="O1170">
            <v>369450</v>
          </cell>
          <cell r="V1170">
            <v>26855</v>
          </cell>
          <cell r="W1170">
            <v>4000</v>
          </cell>
          <cell r="X1170">
            <v>1200</v>
          </cell>
          <cell r="Y1170">
            <v>38665</v>
          </cell>
          <cell r="Z1170">
            <v>5000</v>
          </cell>
          <cell r="AA1170">
            <v>1500</v>
          </cell>
          <cell r="AD1170">
            <v>2300</v>
          </cell>
        </row>
        <row r="1171">
          <cell r="A1171">
            <v>12.58</v>
          </cell>
          <cell r="B1171">
            <v>5000</v>
          </cell>
          <cell r="H1171">
            <v>3300</v>
          </cell>
          <cell r="I1171">
            <v>19005</v>
          </cell>
          <cell r="J1171">
            <v>2100</v>
          </cell>
          <cell r="K1171">
            <v>4100</v>
          </cell>
          <cell r="N1171">
            <v>6400</v>
          </cell>
          <cell r="O1171">
            <v>369775</v>
          </cell>
          <cell r="V1171">
            <v>26870</v>
          </cell>
          <cell r="W1171">
            <v>4000</v>
          </cell>
          <cell r="X1171">
            <v>1200</v>
          </cell>
          <cell r="Y1171">
            <v>38685</v>
          </cell>
          <cell r="Z1171">
            <v>5000</v>
          </cell>
          <cell r="AA1171">
            <v>1500</v>
          </cell>
          <cell r="AD1171">
            <v>2300</v>
          </cell>
        </row>
        <row r="1172">
          <cell r="A1172">
            <v>12.59</v>
          </cell>
          <cell r="B1172">
            <v>5000</v>
          </cell>
          <cell r="H1172">
            <v>3300</v>
          </cell>
          <cell r="I1172">
            <v>19015</v>
          </cell>
          <cell r="J1172">
            <v>2100</v>
          </cell>
          <cell r="K1172">
            <v>4100</v>
          </cell>
          <cell r="N1172">
            <v>6400</v>
          </cell>
          <cell r="O1172">
            <v>370100</v>
          </cell>
          <cell r="V1172">
            <v>26885</v>
          </cell>
          <cell r="W1172">
            <v>4000</v>
          </cell>
          <cell r="X1172">
            <v>1200</v>
          </cell>
          <cell r="Y1172">
            <v>38705</v>
          </cell>
          <cell r="Z1172">
            <v>5000</v>
          </cell>
          <cell r="AA1172">
            <v>1500</v>
          </cell>
          <cell r="AD1172">
            <v>2300</v>
          </cell>
        </row>
        <row r="1173">
          <cell r="A1173">
            <v>12.6</v>
          </cell>
          <cell r="B1173">
            <v>5000</v>
          </cell>
          <cell r="H1173">
            <v>3300</v>
          </cell>
          <cell r="I1173">
            <v>19025</v>
          </cell>
          <cell r="J1173">
            <v>2100</v>
          </cell>
          <cell r="K1173">
            <v>4100</v>
          </cell>
          <cell r="N1173">
            <v>6400</v>
          </cell>
          <cell r="O1173">
            <v>370425</v>
          </cell>
          <cell r="V1173">
            <v>26900</v>
          </cell>
          <cell r="W1173">
            <v>4000</v>
          </cell>
          <cell r="X1173">
            <v>1200</v>
          </cell>
          <cell r="Y1173">
            <v>38725</v>
          </cell>
          <cell r="Z1173">
            <v>5000</v>
          </cell>
          <cell r="AA1173">
            <v>1500</v>
          </cell>
          <cell r="AD1173">
            <v>2300</v>
          </cell>
        </row>
        <row r="1174">
          <cell r="A1174">
            <v>12.61</v>
          </cell>
          <cell r="B1174">
            <v>5000</v>
          </cell>
          <cell r="H1174">
            <v>3300</v>
          </cell>
          <cell r="I1174">
            <v>19035</v>
          </cell>
          <cell r="J1174">
            <v>2100</v>
          </cell>
          <cell r="K1174">
            <v>4100</v>
          </cell>
          <cell r="N1174">
            <v>6400</v>
          </cell>
          <cell r="O1174">
            <v>370750</v>
          </cell>
          <cell r="V1174">
            <v>26915</v>
          </cell>
          <cell r="W1174">
            <v>4000</v>
          </cell>
          <cell r="X1174">
            <v>1200</v>
          </cell>
          <cell r="Y1174">
            <v>38745</v>
          </cell>
          <cell r="Z1174">
            <v>5000</v>
          </cell>
          <cell r="AA1174">
            <v>1500</v>
          </cell>
          <cell r="AD1174">
            <v>2300</v>
          </cell>
        </row>
        <row r="1175">
          <cell r="A1175">
            <v>12.62</v>
          </cell>
          <cell r="B1175">
            <v>5000</v>
          </cell>
          <cell r="H1175">
            <v>3300</v>
          </cell>
          <cell r="I1175">
            <v>19045</v>
          </cell>
          <cell r="J1175">
            <v>2100</v>
          </cell>
          <cell r="K1175">
            <v>4100</v>
          </cell>
          <cell r="N1175">
            <v>6400</v>
          </cell>
          <cell r="O1175">
            <v>371075</v>
          </cell>
          <cell r="V1175">
            <v>26930</v>
          </cell>
          <cell r="W1175">
            <v>4000</v>
          </cell>
          <cell r="X1175">
            <v>1200</v>
          </cell>
          <cell r="Y1175">
            <v>38765</v>
          </cell>
          <cell r="Z1175">
            <v>5000</v>
          </cell>
          <cell r="AA1175">
            <v>1500</v>
          </cell>
          <cell r="AD1175">
            <v>2300</v>
          </cell>
        </row>
        <row r="1176">
          <cell r="A1176">
            <v>12.63</v>
          </cell>
          <cell r="B1176">
            <v>5000</v>
          </cell>
          <cell r="H1176">
            <v>3300</v>
          </cell>
          <cell r="I1176">
            <v>19055</v>
          </cell>
          <cell r="J1176">
            <v>2100</v>
          </cell>
          <cell r="K1176">
            <v>4100</v>
          </cell>
          <cell r="N1176">
            <v>6400</v>
          </cell>
          <cell r="O1176">
            <v>371400</v>
          </cell>
          <cell r="V1176">
            <v>26945</v>
          </cell>
          <cell r="W1176">
            <v>4000</v>
          </cell>
          <cell r="X1176">
            <v>1200</v>
          </cell>
          <cell r="Y1176">
            <v>38785</v>
          </cell>
          <cell r="Z1176">
            <v>5000</v>
          </cell>
          <cell r="AA1176">
            <v>1500</v>
          </cell>
          <cell r="AD1176">
            <v>2300</v>
          </cell>
        </row>
        <row r="1177">
          <cell r="A1177">
            <v>12.64</v>
          </cell>
          <cell r="B1177">
            <v>5000</v>
          </cell>
          <cell r="H1177">
            <v>3300</v>
          </cell>
          <cell r="I1177">
            <v>19065</v>
          </cell>
          <cell r="J1177">
            <v>2100</v>
          </cell>
          <cell r="K1177">
            <v>4100</v>
          </cell>
          <cell r="N1177">
            <v>6400</v>
          </cell>
          <cell r="O1177">
            <v>371725</v>
          </cell>
          <cell r="V1177">
            <v>26960</v>
          </cell>
          <cell r="W1177">
            <v>4000</v>
          </cell>
          <cell r="X1177">
            <v>1200</v>
          </cell>
          <cell r="Y1177">
            <v>38805</v>
          </cell>
          <cell r="Z1177">
            <v>5000</v>
          </cell>
          <cell r="AA1177">
            <v>1500</v>
          </cell>
          <cell r="AD1177">
            <v>2300</v>
          </cell>
        </row>
        <row r="1178">
          <cell r="A1178">
            <v>12.65</v>
          </cell>
          <cell r="B1178">
            <v>5000</v>
          </cell>
          <cell r="H1178">
            <v>3300</v>
          </cell>
          <cell r="I1178">
            <v>19075</v>
          </cell>
          <cell r="J1178">
            <v>2100</v>
          </cell>
          <cell r="K1178">
            <v>4100</v>
          </cell>
          <cell r="N1178">
            <v>6400</v>
          </cell>
          <cell r="O1178">
            <v>372050</v>
          </cell>
          <cell r="V1178">
            <v>26975</v>
          </cell>
          <cell r="W1178">
            <v>4000</v>
          </cell>
          <cell r="X1178">
            <v>1200</v>
          </cell>
          <cell r="Y1178">
            <v>38825</v>
          </cell>
          <cell r="Z1178">
            <v>5000</v>
          </cell>
          <cell r="AA1178">
            <v>1500</v>
          </cell>
          <cell r="AD1178">
            <v>2300</v>
          </cell>
        </row>
        <row r="1179">
          <cell r="A1179">
            <v>12.66</v>
          </cell>
          <cell r="B1179">
            <v>5000</v>
          </cell>
          <cell r="H1179">
            <v>3300</v>
          </cell>
          <cell r="I1179">
            <v>19085</v>
          </cell>
          <cell r="J1179">
            <v>2100</v>
          </cell>
          <cell r="K1179">
            <v>4100</v>
          </cell>
          <cell r="N1179">
            <v>6400</v>
          </cell>
          <cell r="O1179">
            <v>372375</v>
          </cell>
          <cell r="V1179">
            <v>26990</v>
          </cell>
          <cell r="W1179">
            <v>4000</v>
          </cell>
          <cell r="X1179">
            <v>1200</v>
          </cell>
          <cell r="Y1179">
            <v>38845</v>
          </cell>
          <cell r="Z1179">
            <v>5000</v>
          </cell>
          <cell r="AA1179">
            <v>1500</v>
          </cell>
          <cell r="AD1179">
            <v>2300</v>
          </cell>
        </row>
        <row r="1180">
          <cell r="A1180">
            <v>12.67</v>
          </cell>
          <cell r="B1180">
            <v>5000</v>
          </cell>
          <cell r="H1180">
            <v>3300</v>
          </cell>
          <cell r="I1180">
            <v>19095</v>
          </cell>
          <cell r="J1180">
            <v>2100</v>
          </cell>
          <cell r="K1180">
            <v>4100</v>
          </cell>
          <cell r="N1180">
            <v>6400</v>
          </cell>
          <cell r="O1180">
            <v>372700</v>
          </cell>
          <cell r="V1180">
            <v>27005</v>
          </cell>
          <cell r="W1180">
            <v>4000</v>
          </cell>
          <cell r="X1180">
            <v>1200</v>
          </cell>
          <cell r="Y1180">
            <v>38865</v>
          </cell>
          <cell r="Z1180">
            <v>5000</v>
          </cell>
          <cell r="AA1180">
            <v>1500</v>
          </cell>
          <cell r="AD1180">
            <v>2300</v>
          </cell>
        </row>
        <row r="1181">
          <cell r="A1181">
            <v>12.68</v>
          </cell>
          <cell r="B1181">
            <v>5000</v>
          </cell>
          <cell r="H1181">
            <v>3300</v>
          </cell>
          <cell r="I1181">
            <v>19105</v>
          </cell>
          <cell r="J1181">
            <v>2100</v>
          </cell>
          <cell r="K1181">
            <v>4100</v>
          </cell>
          <cell r="N1181">
            <v>6400</v>
          </cell>
          <cell r="O1181">
            <v>373025</v>
          </cell>
          <cell r="V1181">
            <v>27020</v>
          </cell>
          <cell r="W1181">
            <v>4000</v>
          </cell>
          <cell r="X1181">
            <v>1200</v>
          </cell>
          <cell r="Y1181">
            <v>38885</v>
          </cell>
          <cell r="Z1181">
            <v>5000</v>
          </cell>
          <cell r="AA1181">
            <v>1500</v>
          </cell>
          <cell r="AD1181">
            <v>2300</v>
          </cell>
        </row>
        <row r="1182">
          <cell r="A1182">
            <v>12.69</v>
          </cell>
          <cell r="B1182">
            <v>5000</v>
          </cell>
          <cell r="H1182">
            <v>3300</v>
          </cell>
          <cell r="I1182">
            <v>19115</v>
          </cell>
          <cell r="J1182">
            <v>2100</v>
          </cell>
          <cell r="K1182">
            <v>4100</v>
          </cell>
          <cell r="N1182">
            <v>6400</v>
          </cell>
          <cell r="O1182">
            <v>373350</v>
          </cell>
          <cell r="V1182">
            <v>27035</v>
          </cell>
          <cell r="W1182">
            <v>4000</v>
          </cell>
          <cell r="X1182">
            <v>1200</v>
          </cell>
          <cell r="Y1182">
            <v>38905</v>
          </cell>
          <cell r="Z1182">
            <v>5000</v>
          </cell>
          <cell r="AA1182">
            <v>1500</v>
          </cell>
          <cell r="AD1182">
            <v>2300</v>
          </cell>
        </row>
        <row r="1183">
          <cell r="A1183">
            <v>12.7</v>
          </cell>
          <cell r="B1183">
            <v>5000</v>
          </cell>
          <cell r="H1183">
            <v>3300</v>
          </cell>
          <cell r="I1183">
            <v>19125</v>
          </cell>
          <cell r="J1183">
            <v>2100</v>
          </cell>
          <cell r="K1183">
            <v>4100</v>
          </cell>
          <cell r="N1183">
            <v>6400</v>
          </cell>
          <cell r="O1183">
            <v>373675</v>
          </cell>
          <cell r="V1183">
            <v>27050</v>
          </cell>
          <cell r="W1183">
            <v>4000</v>
          </cell>
          <cell r="X1183">
            <v>1200</v>
          </cell>
          <cell r="Y1183">
            <v>38925</v>
          </cell>
          <cell r="Z1183">
            <v>5000</v>
          </cell>
          <cell r="AA1183">
            <v>1500</v>
          </cell>
          <cell r="AD1183">
            <v>2300</v>
          </cell>
        </row>
        <row r="1184">
          <cell r="A1184">
            <v>12.71</v>
          </cell>
          <cell r="B1184">
            <v>5000</v>
          </cell>
          <cell r="H1184">
            <v>3300</v>
          </cell>
          <cell r="I1184">
            <v>19135</v>
          </cell>
          <cell r="J1184">
            <v>2100</v>
          </cell>
          <cell r="K1184">
            <v>4100</v>
          </cell>
          <cell r="N1184">
            <v>6400</v>
          </cell>
          <cell r="O1184">
            <v>374000</v>
          </cell>
          <cell r="V1184">
            <v>27065</v>
          </cell>
          <cell r="W1184">
            <v>4000</v>
          </cell>
          <cell r="X1184">
            <v>1200</v>
          </cell>
          <cell r="Y1184">
            <v>38945</v>
          </cell>
          <cell r="Z1184">
            <v>5000</v>
          </cell>
          <cell r="AA1184">
            <v>1500</v>
          </cell>
          <cell r="AD1184">
            <v>2300</v>
          </cell>
        </row>
        <row r="1185">
          <cell r="A1185">
            <v>12.72</v>
          </cell>
          <cell r="B1185">
            <v>5000</v>
          </cell>
          <cell r="H1185">
            <v>3300</v>
          </cell>
          <cell r="I1185">
            <v>19145</v>
          </cell>
          <cell r="J1185">
            <v>2100</v>
          </cell>
          <cell r="K1185">
            <v>4100</v>
          </cell>
          <cell r="N1185">
            <v>6400</v>
          </cell>
          <cell r="O1185">
            <v>374325</v>
          </cell>
          <cell r="V1185">
            <v>27080</v>
          </cell>
          <cell r="W1185">
            <v>4000</v>
          </cell>
          <cell r="X1185">
            <v>1200</v>
          </cell>
          <cell r="Y1185">
            <v>38965</v>
          </cell>
          <cell r="Z1185">
            <v>5000</v>
          </cell>
          <cell r="AA1185">
            <v>1500</v>
          </cell>
          <cell r="AD1185">
            <v>2300</v>
          </cell>
        </row>
        <row r="1186">
          <cell r="A1186">
            <v>12.73</v>
          </cell>
          <cell r="B1186">
            <v>5000</v>
          </cell>
          <cell r="H1186">
            <v>3300</v>
          </cell>
          <cell r="I1186">
            <v>19155</v>
          </cell>
          <cell r="J1186">
            <v>2100</v>
          </cell>
          <cell r="K1186">
            <v>4100</v>
          </cell>
          <cell r="N1186">
            <v>6400</v>
          </cell>
          <cell r="O1186">
            <v>374650</v>
          </cell>
          <cell r="V1186">
            <v>27095</v>
          </cell>
          <cell r="W1186">
            <v>4000</v>
          </cell>
          <cell r="X1186">
            <v>1200</v>
          </cell>
          <cell r="Y1186">
            <v>38985</v>
          </cell>
          <cell r="Z1186">
            <v>5000</v>
          </cell>
          <cell r="AA1186">
            <v>1500</v>
          </cell>
          <cell r="AD1186">
            <v>2300</v>
          </cell>
        </row>
        <row r="1187">
          <cell r="A1187">
            <v>12.74</v>
          </cell>
          <cell r="B1187">
            <v>5000</v>
          </cell>
          <cell r="H1187">
            <v>3300</v>
          </cell>
          <cell r="I1187">
            <v>19165</v>
          </cell>
          <cell r="J1187">
            <v>2100</v>
          </cell>
          <cell r="K1187">
            <v>4100</v>
          </cell>
          <cell r="N1187">
            <v>6400</v>
          </cell>
          <cell r="O1187">
            <v>374975</v>
          </cell>
          <cell r="V1187">
            <v>27110</v>
          </cell>
          <cell r="W1187">
            <v>4000</v>
          </cell>
          <cell r="X1187">
            <v>1200</v>
          </cell>
          <cell r="Y1187">
            <v>39005</v>
          </cell>
          <cell r="Z1187">
            <v>5000</v>
          </cell>
          <cell r="AA1187">
            <v>1500</v>
          </cell>
          <cell r="AD1187">
            <v>2300</v>
          </cell>
        </row>
        <row r="1188">
          <cell r="A1188">
            <v>12.75</v>
          </cell>
          <cell r="B1188">
            <v>5000</v>
          </cell>
          <cell r="H1188">
            <v>3300</v>
          </cell>
          <cell r="I1188">
            <v>19175</v>
          </cell>
          <cell r="J1188">
            <v>2100</v>
          </cell>
          <cell r="K1188">
            <v>4100</v>
          </cell>
          <cell r="N1188">
            <v>6400</v>
          </cell>
          <cell r="O1188">
            <v>375300</v>
          </cell>
          <cell r="V1188">
            <v>27125</v>
          </cell>
          <cell r="W1188">
            <v>4000</v>
          </cell>
          <cell r="X1188">
            <v>1200</v>
          </cell>
          <cell r="Y1188">
            <v>39025</v>
          </cell>
          <cell r="Z1188">
            <v>5000</v>
          </cell>
          <cell r="AA1188">
            <v>1500</v>
          </cell>
          <cell r="AD1188">
            <v>2300</v>
          </cell>
        </row>
        <row r="1189">
          <cell r="A1189">
            <v>12.76</v>
          </cell>
          <cell r="B1189">
            <v>5000</v>
          </cell>
          <cell r="H1189">
            <v>3300</v>
          </cell>
          <cell r="I1189">
            <v>19185</v>
          </cell>
          <cell r="J1189">
            <v>2100</v>
          </cell>
          <cell r="K1189">
            <v>4100</v>
          </cell>
          <cell r="N1189">
            <v>6400</v>
          </cell>
          <cell r="O1189">
            <v>375625</v>
          </cell>
          <cell r="V1189">
            <v>27140</v>
          </cell>
          <cell r="W1189">
            <v>4000</v>
          </cell>
          <cell r="X1189">
            <v>1200</v>
          </cell>
          <cell r="Y1189">
            <v>39045</v>
          </cell>
          <cell r="Z1189">
            <v>5000</v>
          </cell>
          <cell r="AA1189">
            <v>1500</v>
          </cell>
          <cell r="AD1189">
            <v>2300</v>
          </cell>
        </row>
        <row r="1190">
          <cell r="A1190">
            <v>12.77</v>
          </cell>
          <cell r="B1190">
            <v>5000</v>
          </cell>
          <cell r="H1190">
            <v>3300</v>
          </cell>
          <cell r="I1190">
            <v>19195</v>
          </cell>
          <cell r="J1190">
            <v>2100</v>
          </cell>
          <cell r="K1190">
            <v>4100</v>
          </cell>
          <cell r="N1190">
            <v>6400</v>
          </cell>
          <cell r="O1190">
            <v>375950</v>
          </cell>
          <cell r="V1190">
            <v>27155</v>
          </cell>
          <cell r="W1190">
            <v>4000</v>
          </cell>
          <cell r="X1190">
            <v>1200</v>
          </cell>
          <cell r="Y1190">
            <v>39065</v>
          </cell>
          <cell r="Z1190">
            <v>5000</v>
          </cell>
          <cell r="AA1190">
            <v>1500</v>
          </cell>
          <cell r="AD1190">
            <v>2300</v>
          </cell>
        </row>
        <row r="1191">
          <cell r="A1191">
            <v>12.78</v>
          </cell>
          <cell r="B1191">
            <v>5000</v>
          </cell>
          <cell r="H1191">
            <v>3300</v>
          </cell>
          <cell r="I1191">
            <v>19205</v>
          </cell>
          <cell r="J1191">
            <v>2100</v>
          </cell>
          <cell r="K1191">
            <v>4100</v>
          </cell>
          <cell r="N1191">
            <v>6400</v>
          </cell>
          <cell r="O1191">
            <v>376275</v>
          </cell>
          <cell r="V1191">
            <v>27170</v>
          </cell>
          <cell r="W1191">
            <v>4000</v>
          </cell>
          <cell r="X1191">
            <v>1200</v>
          </cell>
          <cell r="Y1191">
            <v>39085</v>
          </cell>
          <cell r="Z1191">
            <v>5000</v>
          </cell>
          <cell r="AA1191">
            <v>1500</v>
          </cell>
          <cell r="AD1191">
            <v>2300</v>
          </cell>
        </row>
        <row r="1192">
          <cell r="A1192">
            <v>12.79</v>
          </cell>
          <cell r="B1192">
            <v>5000</v>
          </cell>
          <cell r="H1192">
            <v>3300</v>
          </cell>
          <cell r="I1192">
            <v>19215</v>
          </cell>
          <cell r="J1192">
            <v>2100</v>
          </cell>
          <cell r="K1192">
            <v>4100</v>
          </cell>
          <cell r="N1192">
            <v>6400</v>
          </cell>
          <cell r="O1192">
            <v>376600</v>
          </cell>
          <cell r="V1192">
            <v>27185</v>
          </cell>
          <cell r="W1192">
            <v>4000</v>
          </cell>
          <cell r="X1192">
            <v>1200</v>
          </cell>
          <cell r="Y1192">
            <v>39105</v>
          </cell>
          <cell r="Z1192">
            <v>5000</v>
          </cell>
          <cell r="AA1192">
            <v>1500</v>
          </cell>
          <cell r="AD1192">
            <v>2300</v>
          </cell>
        </row>
        <row r="1193">
          <cell r="A1193">
            <v>12.8</v>
          </cell>
          <cell r="B1193">
            <v>5000</v>
          </cell>
          <cell r="H1193">
            <v>3300</v>
          </cell>
          <cell r="I1193">
            <v>19225</v>
          </cell>
          <cell r="J1193">
            <v>2100</v>
          </cell>
          <cell r="K1193">
            <v>4100</v>
          </cell>
          <cell r="N1193">
            <v>6400</v>
          </cell>
          <cell r="O1193">
            <v>376925</v>
          </cell>
          <cell r="V1193">
            <v>27200</v>
          </cell>
          <cell r="W1193">
            <v>4000</v>
          </cell>
          <cell r="X1193">
            <v>1200</v>
          </cell>
          <cell r="Y1193">
            <v>39125</v>
          </cell>
          <cell r="Z1193">
            <v>5000</v>
          </cell>
          <cell r="AA1193">
            <v>1500</v>
          </cell>
          <cell r="AD1193">
            <v>2300</v>
          </cell>
        </row>
        <row r="1194">
          <cell r="A1194">
            <v>12.81</v>
          </cell>
          <cell r="B1194">
            <v>5000</v>
          </cell>
          <cell r="H1194">
            <v>3300</v>
          </cell>
          <cell r="I1194">
            <v>19235</v>
          </cell>
          <cell r="J1194">
            <v>2100</v>
          </cell>
          <cell r="K1194">
            <v>4100</v>
          </cell>
          <cell r="N1194">
            <v>6400</v>
          </cell>
          <cell r="O1194">
            <v>377250</v>
          </cell>
          <cell r="V1194">
            <v>27215</v>
          </cell>
          <cell r="W1194">
            <v>4000</v>
          </cell>
          <cell r="X1194">
            <v>1200</v>
          </cell>
          <cell r="Y1194">
            <v>39145</v>
          </cell>
          <cell r="Z1194">
            <v>5000</v>
          </cell>
          <cell r="AA1194">
            <v>1500</v>
          </cell>
          <cell r="AD1194">
            <v>2300</v>
          </cell>
        </row>
        <row r="1195">
          <cell r="A1195">
            <v>12.82</v>
          </cell>
          <cell r="B1195">
            <v>5000</v>
          </cell>
          <cell r="H1195">
            <v>3300</v>
          </cell>
          <cell r="I1195">
            <v>19245</v>
          </cell>
          <cell r="J1195">
            <v>2100</v>
          </cell>
          <cell r="K1195">
            <v>4100</v>
          </cell>
          <cell r="N1195">
            <v>6400</v>
          </cell>
          <cell r="O1195">
            <v>377575</v>
          </cell>
          <cell r="V1195">
            <v>27230</v>
          </cell>
          <cell r="W1195">
            <v>4000</v>
          </cell>
          <cell r="X1195">
            <v>1200</v>
          </cell>
          <cell r="Y1195">
            <v>39165</v>
          </cell>
          <cell r="Z1195">
            <v>5000</v>
          </cell>
          <cell r="AA1195">
            <v>1500</v>
          </cell>
          <cell r="AD1195">
            <v>2300</v>
          </cell>
        </row>
        <row r="1196">
          <cell r="A1196">
            <v>12.83</v>
          </cell>
          <cell r="B1196">
            <v>5000</v>
          </cell>
          <cell r="H1196">
            <v>3300</v>
          </cell>
          <cell r="I1196">
            <v>19255</v>
          </cell>
          <cell r="J1196">
            <v>2100</v>
          </cell>
          <cell r="K1196">
            <v>4100</v>
          </cell>
          <cell r="N1196">
            <v>6400</v>
          </cell>
          <cell r="O1196">
            <v>377900</v>
          </cell>
          <cell r="V1196">
            <v>27245</v>
          </cell>
          <cell r="W1196">
            <v>4000</v>
          </cell>
          <cell r="X1196">
            <v>1200</v>
          </cell>
          <cell r="Y1196">
            <v>39185</v>
          </cell>
          <cell r="Z1196">
            <v>5000</v>
          </cell>
          <cell r="AA1196">
            <v>1500</v>
          </cell>
          <cell r="AD1196">
            <v>2300</v>
          </cell>
        </row>
        <row r="1197">
          <cell r="A1197">
            <v>12.84</v>
          </cell>
          <cell r="B1197">
            <v>5000</v>
          </cell>
          <cell r="H1197">
            <v>3300</v>
          </cell>
          <cell r="I1197">
            <v>19265</v>
          </cell>
          <cell r="J1197">
            <v>2100</v>
          </cell>
          <cell r="K1197">
            <v>4100</v>
          </cell>
          <cell r="N1197">
            <v>6400</v>
          </cell>
          <cell r="O1197">
            <v>378225</v>
          </cell>
          <cell r="V1197">
            <v>27260</v>
          </cell>
          <cell r="W1197">
            <v>4000</v>
          </cell>
          <cell r="X1197">
            <v>1200</v>
          </cell>
          <cell r="Y1197">
            <v>39205</v>
          </cell>
          <cell r="Z1197">
            <v>5000</v>
          </cell>
          <cell r="AA1197">
            <v>1500</v>
          </cell>
          <cell r="AD1197">
            <v>2300</v>
          </cell>
        </row>
        <row r="1198">
          <cell r="A1198">
            <v>12.85</v>
          </cell>
          <cell r="B1198">
            <v>5000</v>
          </cell>
          <cell r="H1198">
            <v>3300</v>
          </cell>
          <cell r="I1198">
            <v>19275</v>
          </cell>
          <cell r="J1198">
            <v>2100</v>
          </cell>
          <cell r="K1198">
            <v>4100</v>
          </cell>
          <cell r="N1198">
            <v>6400</v>
          </cell>
          <cell r="O1198">
            <v>378550</v>
          </cell>
          <cell r="V1198">
            <v>27275</v>
          </cell>
          <cell r="W1198">
            <v>4000</v>
          </cell>
          <cell r="X1198">
            <v>1200</v>
          </cell>
          <cell r="Y1198">
            <v>39225</v>
          </cell>
          <cell r="Z1198">
            <v>5000</v>
          </cell>
          <cell r="AA1198">
            <v>1500</v>
          </cell>
          <cell r="AD1198">
            <v>2300</v>
          </cell>
        </row>
        <row r="1199">
          <cell r="A1199">
            <v>12.86</v>
          </cell>
          <cell r="B1199">
            <v>5000</v>
          </cell>
          <cell r="H1199">
            <v>3300</v>
          </cell>
          <cell r="I1199">
            <v>19285</v>
          </cell>
          <cell r="J1199">
            <v>2100</v>
          </cell>
          <cell r="K1199">
            <v>4100</v>
          </cell>
          <cell r="N1199">
            <v>6400</v>
          </cell>
          <cell r="O1199">
            <v>378875</v>
          </cell>
          <cell r="V1199">
            <v>27290</v>
          </cell>
          <cell r="W1199">
            <v>4000</v>
          </cell>
          <cell r="X1199">
            <v>1200</v>
          </cell>
          <cell r="Y1199">
            <v>39245</v>
          </cell>
          <cell r="Z1199">
            <v>5000</v>
          </cell>
          <cell r="AA1199">
            <v>1500</v>
          </cell>
          <cell r="AD1199">
            <v>2300</v>
          </cell>
        </row>
        <row r="1200">
          <cell r="A1200">
            <v>12.87</v>
          </cell>
          <cell r="B1200">
            <v>5000</v>
          </cell>
          <cell r="H1200">
            <v>3300</v>
          </cell>
          <cell r="I1200">
            <v>19295</v>
          </cell>
          <cell r="J1200">
            <v>2100</v>
          </cell>
          <cell r="K1200">
            <v>4100</v>
          </cell>
          <cell r="N1200">
            <v>6400</v>
          </cell>
          <cell r="O1200">
            <v>379200</v>
          </cell>
          <cell r="V1200">
            <v>27305</v>
          </cell>
          <cell r="W1200">
            <v>4000</v>
          </cell>
          <cell r="X1200">
            <v>1200</v>
          </cell>
          <cell r="Y1200">
            <v>39265</v>
          </cell>
          <cell r="Z1200">
            <v>5000</v>
          </cell>
          <cell r="AA1200">
            <v>1500</v>
          </cell>
          <cell r="AD1200">
            <v>2300</v>
          </cell>
        </row>
        <row r="1201">
          <cell r="A1201">
            <v>12.88</v>
          </cell>
          <cell r="B1201">
            <v>5000</v>
          </cell>
          <cell r="H1201">
            <v>3300</v>
          </cell>
          <cell r="I1201">
            <v>19305</v>
          </cell>
          <cell r="J1201">
            <v>2100</v>
          </cell>
          <cell r="K1201">
            <v>4100</v>
          </cell>
          <cell r="N1201">
            <v>6400</v>
          </cell>
          <cell r="O1201">
            <v>379525</v>
          </cell>
          <cell r="V1201">
            <v>27320</v>
          </cell>
          <cell r="W1201">
            <v>4000</v>
          </cell>
          <cell r="X1201">
            <v>1200</v>
          </cell>
          <cell r="Y1201">
            <v>39285</v>
          </cell>
          <cell r="Z1201">
            <v>5000</v>
          </cell>
          <cell r="AA1201">
            <v>1500</v>
          </cell>
          <cell r="AD1201">
            <v>2300</v>
          </cell>
        </row>
        <row r="1202">
          <cell r="A1202">
            <v>12.89</v>
          </cell>
          <cell r="B1202">
            <v>5000</v>
          </cell>
          <cell r="H1202">
            <v>3300</v>
          </cell>
          <cell r="I1202">
            <v>19315</v>
          </cell>
          <cell r="J1202">
            <v>2100</v>
          </cell>
          <cell r="K1202">
            <v>4100</v>
          </cell>
          <cell r="N1202">
            <v>6400</v>
          </cell>
          <cell r="O1202">
            <v>379850</v>
          </cell>
          <cell r="V1202">
            <v>27335</v>
          </cell>
          <cell r="W1202">
            <v>4000</v>
          </cell>
          <cell r="X1202">
            <v>1200</v>
          </cell>
          <cell r="Y1202">
            <v>39305</v>
          </cell>
          <cell r="Z1202">
            <v>5000</v>
          </cell>
          <cell r="AA1202">
            <v>1500</v>
          </cell>
          <cell r="AD1202">
            <v>2300</v>
          </cell>
        </row>
        <row r="1203">
          <cell r="A1203">
            <v>12.9</v>
          </cell>
          <cell r="B1203">
            <v>5000</v>
          </cell>
          <cell r="H1203">
            <v>3300</v>
          </cell>
          <cell r="I1203">
            <v>19325</v>
          </cell>
          <cell r="J1203">
            <v>2100</v>
          </cell>
          <cell r="K1203">
            <v>4100</v>
          </cell>
          <cell r="N1203">
            <v>6400</v>
          </cell>
          <cell r="O1203">
            <v>380175</v>
          </cell>
          <cell r="V1203">
            <v>27350</v>
          </cell>
          <cell r="W1203">
            <v>4000</v>
          </cell>
          <cell r="X1203">
            <v>1200</v>
          </cell>
          <cell r="Y1203">
            <v>39325</v>
          </cell>
          <cell r="Z1203">
            <v>5000</v>
          </cell>
          <cell r="AA1203">
            <v>1500</v>
          </cell>
          <cell r="AD1203">
            <v>2300</v>
          </cell>
        </row>
        <row r="1204">
          <cell r="A1204">
            <v>12.91</v>
          </cell>
          <cell r="B1204">
            <v>5000</v>
          </cell>
          <cell r="H1204">
            <v>3300</v>
          </cell>
          <cell r="I1204">
            <v>19335</v>
          </cell>
          <cell r="J1204">
            <v>2100</v>
          </cell>
          <cell r="K1204">
            <v>4100</v>
          </cell>
          <cell r="N1204">
            <v>6400</v>
          </cell>
          <cell r="O1204">
            <v>380500</v>
          </cell>
          <cell r="V1204">
            <v>27365</v>
          </cell>
          <cell r="W1204">
            <v>4000</v>
          </cell>
          <cell r="X1204">
            <v>1200</v>
          </cell>
          <cell r="Y1204">
            <v>39345</v>
          </cell>
          <cell r="Z1204">
            <v>5000</v>
          </cell>
          <cell r="AA1204">
            <v>1500</v>
          </cell>
          <cell r="AD1204">
            <v>2300</v>
          </cell>
        </row>
        <row r="1205">
          <cell r="A1205">
            <v>12.92</v>
          </cell>
          <cell r="B1205">
            <v>5000</v>
          </cell>
          <cell r="H1205">
            <v>3300</v>
          </cell>
          <cell r="I1205">
            <v>19345</v>
          </cell>
          <cell r="J1205">
            <v>2100</v>
          </cell>
          <cell r="K1205">
            <v>4100</v>
          </cell>
          <cell r="N1205">
            <v>6400</v>
          </cell>
          <cell r="O1205">
            <v>380825</v>
          </cell>
          <cell r="V1205">
            <v>27380</v>
          </cell>
          <cell r="W1205">
            <v>4000</v>
          </cell>
          <cell r="X1205">
            <v>1200</v>
          </cell>
          <cell r="Y1205">
            <v>39365</v>
          </cell>
          <cell r="Z1205">
            <v>5000</v>
          </cell>
          <cell r="AA1205">
            <v>1500</v>
          </cell>
          <cell r="AD1205">
            <v>2300</v>
          </cell>
        </row>
        <row r="1206">
          <cell r="A1206">
            <v>12.93</v>
          </cell>
          <cell r="B1206">
            <v>5000</v>
          </cell>
          <cell r="H1206">
            <v>3300</v>
          </cell>
          <cell r="I1206">
            <v>19355</v>
          </cell>
          <cell r="J1206">
            <v>2100</v>
          </cell>
          <cell r="K1206">
            <v>4100</v>
          </cell>
          <cell r="N1206">
            <v>6400</v>
          </cell>
          <cell r="O1206">
            <v>381150</v>
          </cell>
          <cell r="V1206">
            <v>27395</v>
          </cell>
          <cell r="W1206">
            <v>4000</v>
          </cell>
          <cell r="X1206">
            <v>1200</v>
          </cell>
          <cell r="Y1206">
            <v>39385</v>
          </cell>
          <cell r="Z1206">
            <v>5000</v>
          </cell>
          <cell r="AA1206">
            <v>1500</v>
          </cell>
          <cell r="AD1206">
            <v>2300</v>
          </cell>
        </row>
        <row r="1207">
          <cell r="A1207">
            <v>12.94</v>
          </cell>
          <cell r="B1207">
            <v>5000</v>
          </cell>
          <cell r="H1207">
            <v>3300</v>
          </cell>
          <cell r="I1207">
            <v>19365</v>
          </cell>
          <cell r="J1207">
            <v>2100</v>
          </cell>
          <cell r="K1207">
            <v>4100</v>
          </cell>
          <cell r="N1207">
            <v>6400</v>
          </cell>
          <cell r="O1207">
            <v>381475</v>
          </cell>
          <cell r="V1207">
            <v>27410</v>
          </cell>
          <cell r="W1207">
            <v>4000</v>
          </cell>
          <cell r="X1207">
            <v>1200</v>
          </cell>
          <cell r="Y1207">
            <v>39405</v>
          </cell>
          <cell r="Z1207">
            <v>5000</v>
          </cell>
          <cell r="AA1207">
            <v>1500</v>
          </cell>
          <cell r="AD1207">
            <v>2300</v>
          </cell>
        </row>
        <row r="1208">
          <cell r="A1208">
            <v>12.95</v>
          </cell>
          <cell r="B1208">
            <v>5000</v>
          </cell>
          <cell r="H1208">
            <v>3300</v>
          </cell>
          <cell r="I1208">
            <v>19375</v>
          </cell>
          <cell r="J1208">
            <v>2100</v>
          </cell>
          <cell r="K1208">
            <v>4100</v>
          </cell>
          <cell r="N1208">
            <v>6400</v>
          </cell>
          <cell r="O1208">
            <v>381800</v>
          </cell>
          <cell r="V1208">
            <v>27425</v>
          </cell>
          <cell r="W1208">
            <v>4000</v>
          </cell>
          <cell r="X1208">
            <v>1200</v>
          </cell>
          <cell r="Y1208">
            <v>39425</v>
          </cell>
          <cell r="Z1208">
            <v>5000</v>
          </cell>
          <cell r="AA1208">
            <v>1500</v>
          </cell>
          <cell r="AD1208">
            <v>2300</v>
          </cell>
        </row>
        <row r="1209">
          <cell r="A1209">
            <v>12.96</v>
          </cell>
          <cell r="B1209">
            <v>5000</v>
          </cell>
          <cell r="H1209">
            <v>3300</v>
          </cell>
          <cell r="I1209">
            <v>19385</v>
          </cell>
          <cell r="J1209">
            <v>2100</v>
          </cell>
          <cell r="K1209">
            <v>4100</v>
          </cell>
          <cell r="N1209">
            <v>6400</v>
          </cell>
          <cell r="O1209">
            <v>382125</v>
          </cell>
          <cell r="V1209">
            <v>27440</v>
          </cell>
          <cell r="W1209">
            <v>4000</v>
          </cell>
          <cell r="X1209">
            <v>1200</v>
          </cell>
          <cell r="Y1209">
            <v>39445</v>
          </cell>
          <cell r="Z1209">
            <v>5000</v>
          </cell>
          <cell r="AA1209">
            <v>1500</v>
          </cell>
          <cell r="AD1209">
            <v>2300</v>
          </cell>
        </row>
        <row r="1210">
          <cell r="A1210">
            <v>12.97</v>
          </cell>
          <cell r="B1210">
            <v>5000</v>
          </cell>
          <cell r="H1210">
            <v>3300</v>
          </cell>
          <cell r="I1210">
            <v>19395</v>
          </cell>
          <cell r="J1210">
            <v>2100</v>
          </cell>
          <cell r="K1210">
            <v>4100</v>
          </cell>
          <cell r="N1210">
            <v>6400</v>
          </cell>
          <cell r="O1210">
            <v>382450</v>
          </cell>
          <cell r="V1210">
            <v>27455</v>
          </cell>
          <cell r="W1210">
            <v>4000</v>
          </cell>
          <cell r="X1210">
            <v>1200</v>
          </cell>
          <cell r="Y1210">
            <v>39465</v>
          </cell>
          <cell r="Z1210">
            <v>5000</v>
          </cell>
          <cell r="AA1210">
            <v>1500</v>
          </cell>
          <cell r="AD1210">
            <v>2300</v>
          </cell>
        </row>
        <row r="1211">
          <cell r="A1211">
            <v>12.98</v>
          </cell>
          <cell r="B1211">
            <v>5000</v>
          </cell>
          <cell r="H1211">
            <v>3300</v>
          </cell>
          <cell r="I1211">
            <v>19405</v>
          </cell>
          <cell r="J1211">
            <v>2100</v>
          </cell>
          <cell r="K1211">
            <v>4100</v>
          </cell>
          <cell r="N1211">
            <v>6400</v>
          </cell>
          <cell r="O1211">
            <v>382775</v>
          </cell>
          <cell r="V1211">
            <v>27470</v>
          </cell>
          <cell r="W1211">
            <v>4000</v>
          </cell>
          <cell r="X1211">
            <v>1200</v>
          </cell>
          <cell r="Y1211">
            <v>39485</v>
          </cell>
          <cell r="Z1211">
            <v>5000</v>
          </cell>
          <cell r="AA1211">
            <v>1500</v>
          </cell>
          <cell r="AD1211">
            <v>2300</v>
          </cell>
        </row>
        <row r="1212">
          <cell r="A1212">
            <v>12.99</v>
          </cell>
          <cell r="B1212">
            <v>5000</v>
          </cell>
          <cell r="H1212">
            <v>3300</v>
          </cell>
          <cell r="I1212">
            <v>19415</v>
          </cell>
          <cell r="J1212">
            <v>2100</v>
          </cell>
          <cell r="K1212">
            <v>4100</v>
          </cell>
          <cell r="N1212">
            <v>6400</v>
          </cell>
          <cell r="O1212">
            <v>383100</v>
          </cell>
          <cell r="V1212">
            <v>27485</v>
          </cell>
          <cell r="W1212">
            <v>4000</v>
          </cell>
          <cell r="X1212">
            <v>1200</v>
          </cell>
          <cell r="Y1212">
            <v>39505</v>
          </cell>
          <cell r="Z1212">
            <v>5000</v>
          </cell>
          <cell r="AA1212">
            <v>1500</v>
          </cell>
          <cell r="AD1212">
            <v>2300</v>
          </cell>
        </row>
        <row r="1213">
          <cell r="A1213">
            <v>13</v>
          </cell>
          <cell r="B1213">
            <v>5000</v>
          </cell>
          <cell r="H1213">
            <v>3300</v>
          </cell>
          <cell r="I1213">
            <v>19425</v>
          </cell>
          <cell r="J1213">
            <v>2100</v>
          </cell>
          <cell r="K1213">
            <v>4100</v>
          </cell>
          <cell r="N1213">
            <v>6400</v>
          </cell>
          <cell r="O1213">
            <v>383425</v>
          </cell>
          <cell r="V1213">
            <v>27500</v>
          </cell>
          <cell r="W1213">
            <v>4000</v>
          </cell>
          <cell r="X1213">
            <v>1200</v>
          </cell>
          <cell r="Y1213">
            <v>39525</v>
          </cell>
          <cell r="Z1213">
            <v>5000</v>
          </cell>
          <cell r="AA1213">
            <v>1500</v>
          </cell>
          <cell r="AD1213">
            <v>2300</v>
          </cell>
        </row>
        <row r="1214">
          <cell r="A1214">
            <v>13.01</v>
          </cell>
          <cell r="B1214">
            <v>5000</v>
          </cell>
          <cell r="H1214">
            <v>3300</v>
          </cell>
          <cell r="I1214">
            <v>19435</v>
          </cell>
          <cell r="J1214">
            <v>2100</v>
          </cell>
          <cell r="K1214">
            <v>4100</v>
          </cell>
          <cell r="N1214">
            <v>6400</v>
          </cell>
          <cell r="O1214">
            <v>383750</v>
          </cell>
          <cell r="V1214">
            <v>27515</v>
          </cell>
          <cell r="W1214">
            <v>4000</v>
          </cell>
          <cell r="X1214">
            <v>1200</v>
          </cell>
          <cell r="Y1214">
            <v>39545</v>
          </cell>
          <cell r="Z1214">
            <v>5000</v>
          </cell>
          <cell r="AA1214">
            <v>1500</v>
          </cell>
          <cell r="AD1214">
            <v>2300</v>
          </cell>
        </row>
        <row r="1215">
          <cell r="A1215">
            <v>13.02</v>
          </cell>
          <cell r="B1215">
            <v>5000</v>
          </cell>
          <cell r="H1215">
            <v>3300</v>
          </cell>
          <cell r="I1215">
            <v>19445</v>
          </cell>
          <cell r="J1215">
            <v>2100</v>
          </cell>
          <cell r="K1215">
            <v>4100</v>
          </cell>
          <cell r="N1215">
            <v>6400</v>
          </cell>
          <cell r="O1215">
            <v>384075</v>
          </cell>
          <cell r="V1215">
            <v>27530</v>
          </cell>
          <cell r="W1215">
            <v>4000</v>
          </cell>
          <cell r="X1215">
            <v>1200</v>
          </cell>
          <cell r="Y1215">
            <v>39565</v>
          </cell>
          <cell r="Z1215">
            <v>5000</v>
          </cell>
          <cell r="AA1215">
            <v>1500</v>
          </cell>
          <cell r="AD1215">
            <v>2300</v>
          </cell>
        </row>
        <row r="1216">
          <cell r="A1216">
            <v>13.03</v>
          </cell>
          <cell r="B1216">
            <v>5000</v>
          </cell>
          <cell r="H1216">
            <v>3300</v>
          </cell>
          <cell r="I1216">
            <v>19455</v>
          </cell>
          <cell r="J1216">
            <v>2100</v>
          </cell>
          <cell r="K1216">
            <v>4100</v>
          </cell>
          <cell r="N1216">
            <v>6400</v>
          </cell>
          <cell r="O1216">
            <v>384400</v>
          </cell>
          <cell r="V1216">
            <v>27545</v>
          </cell>
          <cell r="W1216">
            <v>4000</v>
          </cell>
          <cell r="X1216">
            <v>1200</v>
          </cell>
          <cell r="Y1216">
            <v>39585</v>
          </cell>
          <cell r="Z1216">
            <v>5000</v>
          </cell>
          <cell r="AA1216">
            <v>1500</v>
          </cell>
          <cell r="AD1216">
            <v>2300</v>
          </cell>
        </row>
        <row r="1217">
          <cell r="A1217">
            <v>13.04</v>
          </cell>
          <cell r="B1217">
            <v>5000</v>
          </cell>
          <cell r="H1217">
            <v>3300</v>
          </cell>
          <cell r="I1217">
            <v>19465</v>
          </cell>
          <cell r="J1217">
            <v>2100</v>
          </cell>
          <cell r="K1217">
            <v>4100</v>
          </cell>
          <cell r="N1217">
            <v>6400</v>
          </cell>
          <cell r="O1217">
            <v>384725</v>
          </cell>
          <cell r="V1217">
            <v>27560</v>
          </cell>
          <cell r="W1217">
            <v>4000</v>
          </cell>
          <cell r="X1217">
            <v>1200</v>
          </cell>
          <cell r="Y1217">
            <v>39605</v>
          </cell>
          <cell r="Z1217">
            <v>5000</v>
          </cell>
          <cell r="AA1217">
            <v>1500</v>
          </cell>
          <cell r="AD1217">
            <v>2300</v>
          </cell>
        </row>
        <row r="1218">
          <cell r="A1218">
            <v>13.05</v>
          </cell>
          <cell r="B1218">
            <v>5000</v>
          </cell>
          <cell r="H1218">
            <v>3300</v>
          </cell>
          <cell r="I1218">
            <v>19475</v>
          </cell>
          <cell r="J1218">
            <v>2100</v>
          </cell>
          <cell r="K1218">
            <v>4100</v>
          </cell>
          <cell r="N1218">
            <v>6400</v>
          </cell>
          <cell r="O1218">
            <v>385050</v>
          </cell>
          <cell r="V1218">
            <v>27575</v>
          </cell>
          <cell r="W1218">
            <v>4000</v>
          </cell>
          <cell r="X1218">
            <v>1200</v>
          </cell>
          <cell r="Y1218">
            <v>39625</v>
          </cell>
          <cell r="Z1218">
            <v>5000</v>
          </cell>
          <cell r="AA1218">
            <v>1500</v>
          </cell>
          <cell r="AD1218">
            <v>2300</v>
          </cell>
        </row>
        <row r="1219">
          <cell r="A1219">
            <v>13.06</v>
          </cell>
          <cell r="B1219">
            <v>5000</v>
          </cell>
          <cell r="H1219">
            <v>3300</v>
          </cell>
          <cell r="I1219">
            <v>19485</v>
          </cell>
          <cell r="J1219">
            <v>2100</v>
          </cell>
          <cell r="K1219">
            <v>4100</v>
          </cell>
          <cell r="N1219">
            <v>6400</v>
          </cell>
          <cell r="O1219">
            <v>385375</v>
          </cell>
          <cell r="V1219">
            <v>27590</v>
          </cell>
          <cell r="W1219">
            <v>4000</v>
          </cell>
          <cell r="X1219">
            <v>1200</v>
          </cell>
          <cell r="Y1219">
            <v>39645</v>
          </cell>
          <cell r="Z1219">
            <v>5000</v>
          </cell>
          <cell r="AA1219">
            <v>1500</v>
          </cell>
          <cell r="AD1219">
            <v>2300</v>
          </cell>
        </row>
        <row r="1220">
          <cell r="A1220">
            <v>13.07</v>
          </cell>
          <cell r="B1220">
            <v>5000</v>
          </cell>
          <cell r="H1220">
            <v>3300</v>
          </cell>
          <cell r="I1220">
            <v>19495</v>
          </cell>
          <cell r="J1220">
            <v>2100</v>
          </cell>
          <cell r="K1220">
            <v>4100</v>
          </cell>
          <cell r="N1220">
            <v>6400</v>
          </cell>
          <cell r="O1220">
            <v>385700</v>
          </cell>
          <cell r="V1220">
            <v>27605</v>
          </cell>
          <cell r="W1220">
            <v>4000</v>
          </cell>
          <cell r="X1220">
            <v>1200</v>
          </cell>
          <cell r="Y1220">
            <v>39665</v>
          </cell>
          <cell r="Z1220">
            <v>5000</v>
          </cell>
          <cell r="AA1220">
            <v>1500</v>
          </cell>
          <cell r="AD1220">
            <v>2300</v>
          </cell>
        </row>
        <row r="1221">
          <cell r="A1221">
            <v>13.08</v>
          </cell>
          <cell r="B1221">
            <v>5000</v>
          </cell>
          <cell r="H1221">
            <v>3300</v>
          </cell>
          <cell r="I1221">
            <v>19505</v>
          </cell>
          <cell r="J1221">
            <v>2100</v>
          </cell>
          <cell r="K1221">
            <v>4100</v>
          </cell>
          <cell r="N1221">
            <v>6400</v>
          </cell>
          <cell r="O1221">
            <v>386025</v>
          </cell>
          <cell r="V1221">
            <v>27620</v>
          </cell>
          <cell r="W1221">
            <v>4000</v>
          </cell>
          <cell r="X1221">
            <v>1200</v>
          </cell>
          <cell r="Y1221">
            <v>39685</v>
          </cell>
          <cell r="Z1221">
            <v>5000</v>
          </cell>
          <cell r="AA1221">
            <v>1500</v>
          </cell>
          <cell r="AD1221">
            <v>2300</v>
          </cell>
        </row>
        <row r="1222">
          <cell r="A1222">
            <v>13.09</v>
          </cell>
          <cell r="B1222">
            <v>5000</v>
          </cell>
          <cell r="H1222">
            <v>3300</v>
          </cell>
          <cell r="I1222">
            <v>19515</v>
          </cell>
          <cell r="J1222">
            <v>2100</v>
          </cell>
          <cell r="K1222">
            <v>4100</v>
          </cell>
          <cell r="N1222">
            <v>6400</v>
          </cell>
          <cell r="O1222">
            <v>386350</v>
          </cell>
          <cell r="V1222">
            <v>27635</v>
          </cell>
          <cell r="W1222">
            <v>4000</v>
          </cell>
          <cell r="X1222">
            <v>1200</v>
          </cell>
          <cell r="Y1222">
            <v>39705</v>
          </cell>
          <cell r="Z1222">
            <v>5000</v>
          </cell>
          <cell r="AA1222">
            <v>1500</v>
          </cell>
          <cell r="AD1222">
            <v>2300</v>
          </cell>
        </row>
        <row r="1223">
          <cell r="A1223">
            <v>13.1</v>
          </cell>
          <cell r="B1223">
            <v>5000</v>
          </cell>
          <cell r="H1223">
            <v>3300</v>
          </cell>
          <cell r="I1223">
            <v>19525</v>
          </cell>
          <cell r="J1223">
            <v>2100</v>
          </cell>
          <cell r="K1223">
            <v>4100</v>
          </cell>
          <cell r="N1223">
            <v>6400</v>
          </cell>
          <cell r="O1223">
            <v>386675</v>
          </cell>
          <cell r="V1223">
            <v>27650</v>
          </cell>
          <cell r="W1223">
            <v>4000</v>
          </cell>
          <cell r="X1223">
            <v>1200</v>
          </cell>
          <cell r="Y1223">
            <v>39725</v>
          </cell>
          <cell r="Z1223">
            <v>5000</v>
          </cell>
          <cell r="AA1223">
            <v>1500</v>
          </cell>
          <cell r="AD1223">
            <v>2300</v>
          </cell>
        </row>
        <row r="1224">
          <cell r="A1224">
            <v>13.11</v>
          </cell>
          <cell r="B1224">
            <v>5000</v>
          </cell>
          <cell r="H1224">
            <v>3300</v>
          </cell>
          <cell r="I1224">
            <v>19535</v>
          </cell>
          <cell r="J1224">
            <v>2100</v>
          </cell>
          <cell r="K1224">
            <v>4100</v>
          </cell>
          <cell r="N1224">
            <v>6400</v>
          </cell>
          <cell r="O1224">
            <v>387000</v>
          </cell>
          <cell r="V1224">
            <v>27665</v>
          </cell>
          <cell r="W1224">
            <v>4000</v>
          </cell>
          <cell r="X1224">
            <v>1200</v>
          </cell>
          <cell r="Y1224">
            <v>39745</v>
          </cell>
          <cell r="Z1224">
            <v>5000</v>
          </cell>
          <cell r="AA1224">
            <v>1500</v>
          </cell>
          <cell r="AD1224">
            <v>2300</v>
          </cell>
        </row>
        <row r="1225">
          <cell r="A1225">
            <v>13.12</v>
          </cell>
          <cell r="B1225">
            <v>5000</v>
          </cell>
          <cell r="H1225">
            <v>3300</v>
          </cell>
          <cell r="I1225">
            <v>19545</v>
          </cell>
          <cell r="J1225">
            <v>2100</v>
          </cell>
          <cell r="K1225">
            <v>4100</v>
          </cell>
          <cell r="N1225">
            <v>6400</v>
          </cell>
          <cell r="O1225">
            <v>387325</v>
          </cell>
          <cell r="V1225">
            <v>27680</v>
          </cell>
          <cell r="W1225">
            <v>4000</v>
          </cell>
          <cell r="X1225">
            <v>1200</v>
          </cell>
          <cell r="Y1225">
            <v>39765</v>
          </cell>
          <cell r="Z1225">
            <v>5000</v>
          </cell>
          <cell r="AA1225">
            <v>1500</v>
          </cell>
          <cell r="AD1225">
            <v>2300</v>
          </cell>
        </row>
        <row r="1226">
          <cell r="A1226">
            <v>13.13</v>
          </cell>
          <cell r="B1226">
            <v>5000</v>
          </cell>
          <cell r="H1226">
            <v>3300</v>
          </cell>
          <cell r="I1226">
            <v>19555</v>
          </cell>
          <cell r="J1226">
            <v>2100</v>
          </cell>
          <cell r="K1226">
            <v>4100</v>
          </cell>
          <cell r="N1226">
            <v>6400</v>
          </cell>
          <cell r="O1226">
            <v>387650</v>
          </cell>
          <cell r="V1226">
            <v>27695</v>
          </cell>
          <cell r="W1226">
            <v>4000</v>
          </cell>
          <cell r="X1226">
            <v>1200</v>
          </cell>
          <cell r="Y1226">
            <v>39785</v>
          </cell>
          <cell r="Z1226">
            <v>5000</v>
          </cell>
          <cell r="AA1226">
            <v>1500</v>
          </cell>
          <cell r="AD1226">
            <v>2300</v>
          </cell>
        </row>
        <row r="1227">
          <cell r="A1227">
            <v>13.14</v>
          </cell>
          <cell r="B1227">
            <v>5000</v>
          </cell>
          <cell r="H1227">
            <v>3300</v>
          </cell>
          <cell r="I1227">
            <v>19565</v>
          </cell>
          <cell r="J1227">
            <v>2100</v>
          </cell>
          <cell r="K1227">
            <v>4100</v>
          </cell>
          <cell r="N1227">
            <v>6400</v>
          </cell>
          <cell r="O1227">
            <v>387975</v>
          </cell>
          <cell r="V1227">
            <v>27710</v>
          </cell>
          <cell r="W1227">
            <v>4000</v>
          </cell>
          <cell r="X1227">
            <v>1200</v>
          </cell>
          <cell r="Y1227">
            <v>39805</v>
          </cell>
          <cell r="Z1227">
            <v>5000</v>
          </cell>
          <cell r="AA1227">
            <v>1500</v>
          </cell>
          <cell r="AD1227">
            <v>2300</v>
          </cell>
        </row>
        <row r="1228">
          <cell r="A1228">
            <v>13.15</v>
          </cell>
          <cell r="B1228">
            <v>5000</v>
          </cell>
          <cell r="H1228">
            <v>3300</v>
          </cell>
          <cell r="I1228">
            <v>19575</v>
          </cell>
          <cell r="J1228">
            <v>2100</v>
          </cell>
          <cell r="K1228">
            <v>4100</v>
          </cell>
          <cell r="N1228">
            <v>6400</v>
          </cell>
          <cell r="O1228">
            <v>388300</v>
          </cell>
          <cell r="V1228">
            <v>27725</v>
          </cell>
          <cell r="W1228">
            <v>4000</v>
          </cell>
          <cell r="X1228">
            <v>1200</v>
          </cell>
          <cell r="Y1228">
            <v>39825</v>
          </cell>
          <cell r="Z1228">
            <v>5000</v>
          </cell>
          <cell r="AA1228">
            <v>1500</v>
          </cell>
          <cell r="AD1228">
            <v>2300</v>
          </cell>
        </row>
        <row r="1229">
          <cell r="A1229">
            <v>13.16</v>
          </cell>
          <cell r="B1229">
            <v>5000</v>
          </cell>
          <cell r="H1229">
            <v>3300</v>
          </cell>
          <cell r="I1229">
            <v>19585</v>
          </cell>
          <cell r="J1229">
            <v>2100</v>
          </cell>
          <cell r="K1229">
            <v>4100</v>
          </cell>
          <cell r="N1229">
            <v>6400</v>
          </cell>
          <cell r="O1229">
            <v>388625</v>
          </cell>
          <cell r="V1229">
            <v>27740</v>
          </cell>
          <cell r="W1229">
            <v>4000</v>
          </cell>
          <cell r="X1229">
            <v>1200</v>
          </cell>
          <cell r="Y1229">
            <v>39845</v>
          </cell>
          <cell r="Z1229">
            <v>5000</v>
          </cell>
          <cell r="AA1229">
            <v>1500</v>
          </cell>
          <cell r="AD1229">
            <v>2300</v>
          </cell>
        </row>
        <row r="1230">
          <cell r="A1230">
            <v>13.17</v>
          </cell>
          <cell r="B1230">
            <v>5000</v>
          </cell>
          <cell r="H1230">
            <v>3300</v>
          </cell>
          <cell r="I1230">
            <v>19595</v>
          </cell>
          <cell r="J1230">
            <v>2100</v>
          </cell>
          <cell r="K1230">
            <v>4100</v>
          </cell>
          <cell r="N1230">
            <v>6400</v>
          </cell>
          <cell r="O1230">
            <v>388950</v>
          </cell>
          <cell r="V1230">
            <v>27755</v>
          </cell>
          <cell r="W1230">
            <v>4000</v>
          </cell>
          <cell r="X1230">
            <v>1200</v>
          </cell>
          <cell r="Y1230">
            <v>39865</v>
          </cell>
          <cell r="Z1230">
            <v>5000</v>
          </cell>
          <cell r="AA1230">
            <v>1500</v>
          </cell>
          <cell r="AD1230">
            <v>2300</v>
          </cell>
        </row>
        <row r="1231">
          <cell r="A1231">
            <v>13.18</v>
          </cell>
          <cell r="B1231">
            <v>5000</v>
          </cell>
          <cell r="H1231">
            <v>3300</v>
          </cell>
          <cell r="I1231">
            <v>19605</v>
          </cell>
          <cell r="J1231">
            <v>2100</v>
          </cell>
          <cell r="K1231">
            <v>4100</v>
          </cell>
          <cell r="N1231">
            <v>6400</v>
          </cell>
          <cell r="O1231">
            <v>389275</v>
          </cell>
          <cell r="V1231">
            <v>27770</v>
          </cell>
          <cell r="W1231">
            <v>4000</v>
          </cell>
          <cell r="X1231">
            <v>1200</v>
          </cell>
          <cell r="Y1231">
            <v>39885</v>
          </cell>
          <cell r="Z1231">
            <v>5000</v>
          </cell>
          <cell r="AA1231">
            <v>1500</v>
          </cell>
          <cell r="AD1231">
            <v>2300</v>
          </cell>
        </row>
        <row r="1232">
          <cell r="A1232">
            <v>13.19</v>
          </cell>
          <cell r="B1232">
            <v>5000</v>
          </cell>
          <cell r="H1232">
            <v>3300</v>
          </cell>
          <cell r="I1232">
            <v>19615</v>
          </cell>
          <cell r="J1232">
            <v>2100</v>
          </cell>
          <cell r="K1232">
            <v>4100</v>
          </cell>
          <cell r="N1232">
            <v>6400</v>
          </cell>
          <cell r="O1232">
            <v>389600</v>
          </cell>
          <cell r="V1232">
            <v>27785</v>
          </cell>
          <cell r="W1232">
            <v>4000</v>
          </cell>
          <cell r="X1232">
            <v>1200</v>
          </cell>
          <cell r="Y1232">
            <v>39905</v>
          </cell>
          <cell r="Z1232">
            <v>5000</v>
          </cell>
          <cell r="AA1232">
            <v>1500</v>
          </cell>
          <cell r="AD1232">
            <v>2300</v>
          </cell>
        </row>
        <row r="1233">
          <cell r="A1233">
            <v>13.2</v>
          </cell>
          <cell r="B1233">
            <v>5000</v>
          </cell>
          <cell r="H1233">
            <v>3300</v>
          </cell>
          <cell r="I1233">
            <v>19625</v>
          </cell>
          <cell r="J1233">
            <v>2100</v>
          </cell>
          <cell r="K1233">
            <v>4100</v>
          </cell>
          <cell r="N1233">
            <v>6400</v>
          </cell>
          <cell r="O1233">
            <v>389925</v>
          </cell>
          <cell r="V1233">
            <v>27800</v>
          </cell>
          <cell r="W1233">
            <v>4000</v>
          </cell>
          <cell r="X1233">
            <v>1200</v>
          </cell>
          <cell r="Y1233">
            <v>39925</v>
          </cell>
          <cell r="Z1233">
            <v>5000</v>
          </cell>
          <cell r="AA1233">
            <v>1500</v>
          </cell>
          <cell r="AD1233">
            <v>2300</v>
          </cell>
        </row>
        <row r="1234">
          <cell r="A1234">
            <v>13.21</v>
          </cell>
          <cell r="B1234">
            <v>5000</v>
          </cell>
          <cell r="H1234">
            <v>3300</v>
          </cell>
          <cell r="I1234">
            <v>19635</v>
          </cell>
          <cell r="J1234">
            <v>2100</v>
          </cell>
          <cell r="K1234">
            <v>4100</v>
          </cell>
          <cell r="N1234">
            <v>6400</v>
          </cell>
          <cell r="O1234">
            <v>390250</v>
          </cell>
          <cell r="V1234">
            <v>27815</v>
          </cell>
          <cell r="W1234">
            <v>4000</v>
          </cell>
          <cell r="X1234">
            <v>1200</v>
          </cell>
          <cell r="Y1234">
            <v>39945</v>
          </cell>
          <cell r="Z1234">
            <v>5000</v>
          </cell>
          <cell r="AA1234">
            <v>1500</v>
          </cell>
          <cell r="AD1234">
            <v>2300</v>
          </cell>
        </row>
        <row r="1235">
          <cell r="A1235">
            <v>13.22</v>
          </cell>
          <cell r="B1235">
            <v>5000</v>
          </cell>
          <cell r="H1235">
            <v>3300</v>
          </cell>
          <cell r="I1235">
            <v>19645</v>
          </cell>
          <cell r="J1235">
            <v>2100</v>
          </cell>
          <cell r="K1235">
            <v>4100</v>
          </cell>
          <cell r="N1235">
            <v>6400</v>
          </cell>
          <cell r="O1235">
            <v>390575</v>
          </cell>
          <cell r="V1235">
            <v>27830</v>
          </cell>
          <cell r="W1235">
            <v>4000</v>
          </cell>
          <cell r="X1235">
            <v>1200</v>
          </cell>
          <cell r="Y1235">
            <v>39965</v>
          </cell>
          <cell r="Z1235">
            <v>5000</v>
          </cell>
          <cell r="AA1235">
            <v>1500</v>
          </cell>
          <cell r="AD1235">
            <v>2300</v>
          </cell>
        </row>
        <row r="1236">
          <cell r="A1236">
            <v>13.23</v>
          </cell>
          <cell r="B1236">
            <v>5000</v>
          </cell>
          <cell r="H1236">
            <v>3300</v>
          </cell>
          <cell r="I1236">
            <v>19655</v>
          </cell>
          <cell r="J1236">
            <v>2100</v>
          </cell>
          <cell r="K1236">
            <v>4100</v>
          </cell>
          <cell r="N1236">
            <v>6400</v>
          </cell>
          <cell r="O1236">
            <v>390900</v>
          </cell>
          <cell r="V1236">
            <v>27845</v>
          </cell>
          <cell r="W1236">
            <v>4000</v>
          </cell>
          <cell r="X1236">
            <v>1200</v>
          </cell>
          <cell r="Y1236">
            <v>39985</v>
          </cell>
          <cell r="Z1236">
            <v>5000</v>
          </cell>
          <cell r="AA1236">
            <v>1500</v>
          </cell>
          <cell r="AD1236">
            <v>2300</v>
          </cell>
        </row>
        <row r="1237">
          <cell r="A1237">
            <v>13.24</v>
          </cell>
          <cell r="B1237">
            <v>5000</v>
          </cell>
          <cell r="H1237">
            <v>3300</v>
          </cell>
          <cell r="I1237">
            <v>19665</v>
          </cell>
          <cell r="J1237">
            <v>2100</v>
          </cell>
          <cell r="K1237">
            <v>4100</v>
          </cell>
          <cell r="N1237">
            <v>6400</v>
          </cell>
          <cell r="O1237">
            <v>391225</v>
          </cell>
          <cell r="V1237">
            <v>27860</v>
          </cell>
          <cell r="W1237">
            <v>4000</v>
          </cell>
          <cell r="X1237">
            <v>1200</v>
          </cell>
          <cell r="Y1237">
            <v>40005</v>
          </cell>
          <cell r="Z1237">
            <v>5000</v>
          </cell>
          <cell r="AA1237">
            <v>1500</v>
          </cell>
          <cell r="AD1237">
            <v>2300</v>
          </cell>
        </row>
        <row r="1238">
          <cell r="A1238">
            <v>13.25</v>
          </cell>
          <cell r="B1238">
            <v>5000</v>
          </cell>
          <cell r="H1238">
            <v>3300</v>
          </cell>
          <cell r="I1238">
            <v>19675</v>
          </cell>
          <cell r="J1238">
            <v>2100</v>
          </cell>
          <cell r="K1238">
            <v>4100</v>
          </cell>
          <cell r="N1238">
            <v>6400</v>
          </cell>
          <cell r="O1238">
            <v>391550</v>
          </cell>
          <cell r="V1238">
            <v>27875</v>
          </cell>
          <cell r="W1238">
            <v>4000</v>
          </cell>
          <cell r="X1238">
            <v>1200</v>
          </cell>
          <cell r="Y1238">
            <v>40025</v>
          </cell>
          <cell r="Z1238">
            <v>5000</v>
          </cell>
          <cell r="AA1238">
            <v>1500</v>
          </cell>
          <cell r="AD1238">
            <v>2300</v>
          </cell>
        </row>
        <row r="1239">
          <cell r="A1239">
            <v>13.26</v>
          </cell>
          <cell r="B1239">
            <v>5000</v>
          </cell>
          <cell r="H1239">
            <v>3300</v>
          </cell>
          <cell r="I1239">
            <v>19685</v>
          </cell>
          <cell r="J1239">
            <v>2100</v>
          </cell>
          <cell r="K1239">
            <v>4100</v>
          </cell>
          <cell r="N1239">
            <v>6400</v>
          </cell>
          <cell r="O1239">
            <v>391875</v>
          </cell>
          <cell r="V1239">
            <v>27890</v>
          </cell>
          <cell r="W1239">
            <v>4000</v>
          </cell>
          <cell r="X1239">
            <v>1200</v>
          </cell>
          <cell r="Y1239">
            <v>40045</v>
          </cell>
          <cell r="Z1239">
            <v>5000</v>
          </cell>
          <cell r="AA1239">
            <v>1500</v>
          </cell>
          <cell r="AD1239">
            <v>2300</v>
          </cell>
        </row>
        <row r="1240">
          <cell r="A1240">
            <v>13.27</v>
          </cell>
          <cell r="B1240">
            <v>5000</v>
          </cell>
          <cell r="H1240">
            <v>3300</v>
          </cell>
          <cell r="I1240">
            <v>19695</v>
          </cell>
          <cell r="J1240">
            <v>2100</v>
          </cell>
          <cell r="K1240">
            <v>4100</v>
          </cell>
          <cell r="N1240">
            <v>6400</v>
          </cell>
          <cell r="O1240">
            <v>392200</v>
          </cell>
          <cell r="V1240">
            <v>27905</v>
          </cell>
          <cell r="W1240">
            <v>4000</v>
          </cell>
          <cell r="X1240">
            <v>1200</v>
          </cell>
          <cell r="Y1240">
            <v>40065</v>
          </cell>
          <cell r="Z1240">
            <v>5000</v>
          </cell>
          <cell r="AA1240">
            <v>1500</v>
          </cell>
          <cell r="AD1240">
            <v>2300</v>
          </cell>
        </row>
        <row r="1241">
          <cell r="A1241">
            <v>13.28</v>
          </cell>
          <cell r="B1241">
            <v>5000</v>
          </cell>
          <cell r="H1241">
            <v>3300</v>
          </cell>
          <cell r="I1241">
            <v>19705</v>
          </cell>
          <cell r="J1241">
            <v>2100</v>
          </cell>
          <cell r="K1241">
            <v>4100</v>
          </cell>
          <cell r="N1241">
            <v>6400</v>
          </cell>
          <cell r="O1241">
            <v>392525</v>
          </cell>
          <cell r="V1241">
            <v>27920</v>
          </cell>
          <cell r="W1241">
            <v>4000</v>
          </cell>
          <cell r="X1241">
            <v>1200</v>
          </cell>
          <cell r="Y1241">
            <v>40085</v>
          </cell>
          <cell r="Z1241">
            <v>5000</v>
          </cell>
          <cell r="AA1241">
            <v>1500</v>
          </cell>
          <cell r="AD1241">
            <v>2300</v>
          </cell>
        </row>
        <row r="1242">
          <cell r="A1242">
            <v>13.29</v>
          </cell>
          <cell r="B1242">
            <v>5000</v>
          </cell>
          <cell r="H1242">
            <v>3300</v>
          </cell>
          <cell r="I1242">
            <v>19715</v>
          </cell>
          <cell r="J1242">
            <v>2100</v>
          </cell>
          <cell r="K1242">
            <v>4100</v>
          </cell>
          <cell r="N1242">
            <v>6400</v>
          </cell>
          <cell r="O1242">
            <v>392850</v>
          </cell>
          <cell r="V1242">
            <v>27935</v>
          </cell>
          <cell r="W1242">
            <v>4000</v>
          </cell>
          <cell r="X1242">
            <v>1200</v>
          </cell>
          <cell r="Y1242">
            <v>40105</v>
          </cell>
          <cell r="Z1242">
            <v>5000</v>
          </cell>
          <cell r="AA1242">
            <v>1500</v>
          </cell>
          <cell r="AD1242">
            <v>2300</v>
          </cell>
        </row>
        <row r="1243">
          <cell r="A1243">
            <v>13.3</v>
          </cell>
          <cell r="B1243">
            <v>5000</v>
          </cell>
          <cell r="H1243">
            <v>3300</v>
          </cell>
          <cell r="I1243">
            <v>19725</v>
          </cell>
          <cell r="J1243">
            <v>2100</v>
          </cell>
          <cell r="K1243">
            <v>4100</v>
          </cell>
          <cell r="N1243">
            <v>6400</v>
          </cell>
          <cell r="O1243">
            <v>393175</v>
          </cell>
          <cell r="V1243">
            <v>27950</v>
          </cell>
          <cell r="W1243">
            <v>4000</v>
          </cell>
          <cell r="X1243">
            <v>1200</v>
          </cell>
          <cell r="Y1243">
            <v>40125</v>
          </cell>
          <cell r="Z1243">
            <v>5000</v>
          </cell>
          <cell r="AA1243">
            <v>1500</v>
          </cell>
          <cell r="AD1243">
            <v>2300</v>
          </cell>
        </row>
        <row r="1244">
          <cell r="A1244">
            <v>13.31</v>
          </cell>
          <cell r="B1244">
            <v>5000</v>
          </cell>
          <cell r="H1244">
            <v>3300</v>
          </cell>
          <cell r="I1244">
            <v>19735</v>
          </cell>
          <cell r="J1244">
            <v>2100</v>
          </cell>
          <cell r="K1244">
            <v>4100</v>
          </cell>
          <cell r="N1244">
            <v>6400</v>
          </cell>
          <cell r="O1244">
            <v>393500</v>
          </cell>
          <cell r="V1244">
            <v>27965</v>
          </cell>
          <cell r="W1244">
            <v>4000</v>
          </cell>
          <cell r="X1244">
            <v>1200</v>
          </cell>
          <cell r="Y1244">
            <v>40145</v>
          </cell>
          <cell r="Z1244">
            <v>5000</v>
          </cell>
          <cell r="AA1244">
            <v>1500</v>
          </cell>
          <cell r="AD1244">
            <v>2300</v>
          </cell>
        </row>
        <row r="1245">
          <cell r="A1245">
            <v>13.32</v>
          </cell>
          <cell r="B1245">
            <v>5000</v>
          </cell>
          <cell r="H1245">
            <v>3300</v>
          </cell>
          <cell r="I1245">
            <v>19745</v>
          </cell>
          <cell r="J1245">
            <v>2100</v>
          </cell>
          <cell r="K1245">
            <v>4100</v>
          </cell>
          <cell r="N1245">
            <v>6400</v>
          </cell>
          <cell r="O1245">
            <v>393825</v>
          </cell>
          <cell r="V1245">
            <v>27980</v>
          </cell>
          <cell r="W1245">
            <v>4000</v>
          </cell>
          <cell r="X1245">
            <v>1200</v>
          </cell>
          <cell r="Y1245">
            <v>40165</v>
          </cell>
          <cell r="Z1245">
            <v>5000</v>
          </cell>
          <cell r="AA1245">
            <v>1500</v>
          </cell>
          <cell r="AD1245">
            <v>2300</v>
          </cell>
        </row>
        <row r="1246">
          <cell r="A1246">
            <v>13.33</v>
          </cell>
          <cell r="B1246">
            <v>5000</v>
          </cell>
          <cell r="H1246">
            <v>3300</v>
          </cell>
          <cell r="I1246">
            <v>19755</v>
          </cell>
          <cell r="J1246">
            <v>2100</v>
          </cell>
          <cell r="K1246">
            <v>4100</v>
          </cell>
          <cell r="N1246">
            <v>6400</v>
          </cell>
          <cell r="O1246">
            <v>394150</v>
          </cell>
          <cell r="V1246">
            <v>27995</v>
          </cell>
          <cell r="W1246">
            <v>4000</v>
          </cell>
          <cell r="X1246">
            <v>1200</v>
          </cell>
          <cell r="Y1246">
            <v>40185</v>
          </cell>
          <cell r="Z1246">
            <v>5000</v>
          </cell>
          <cell r="AA1246">
            <v>1500</v>
          </cell>
          <cell r="AD1246">
            <v>2300</v>
          </cell>
        </row>
        <row r="1247">
          <cell r="A1247">
            <v>13.34</v>
          </cell>
          <cell r="B1247">
            <v>5000</v>
          </cell>
          <cell r="H1247">
            <v>3300</v>
          </cell>
          <cell r="I1247">
            <v>19765</v>
          </cell>
          <cell r="J1247">
            <v>2100</v>
          </cell>
          <cell r="K1247">
            <v>4100</v>
          </cell>
          <cell r="N1247">
            <v>6400</v>
          </cell>
          <cell r="O1247">
            <v>394475</v>
          </cell>
          <cell r="V1247">
            <v>28010</v>
          </cell>
          <cell r="W1247">
            <v>4000</v>
          </cell>
          <cell r="X1247">
            <v>1200</v>
          </cell>
          <cell r="Y1247">
            <v>40205</v>
          </cell>
          <cell r="Z1247">
            <v>5000</v>
          </cell>
          <cell r="AA1247">
            <v>1500</v>
          </cell>
          <cell r="AD1247">
            <v>2300</v>
          </cell>
        </row>
        <row r="1248">
          <cell r="A1248">
            <v>13.35</v>
          </cell>
          <cell r="B1248">
            <v>5000</v>
          </cell>
          <cell r="H1248">
            <v>3300</v>
          </cell>
          <cell r="I1248">
            <v>19775</v>
          </cell>
          <cell r="J1248">
            <v>2100</v>
          </cell>
          <cell r="K1248">
            <v>4100</v>
          </cell>
          <cell r="N1248">
            <v>6400</v>
          </cell>
          <cell r="O1248">
            <v>394800</v>
          </cell>
          <cell r="V1248">
            <v>28025</v>
          </cell>
          <cell r="W1248">
            <v>4000</v>
          </cell>
          <cell r="X1248">
            <v>1200</v>
          </cell>
          <cell r="Y1248">
            <v>40225</v>
          </cell>
          <cell r="Z1248">
            <v>5000</v>
          </cell>
          <cell r="AA1248">
            <v>1500</v>
          </cell>
          <cell r="AD1248">
            <v>2300</v>
          </cell>
        </row>
        <row r="1249">
          <cell r="A1249">
            <v>13.36</v>
          </cell>
          <cell r="B1249">
            <v>5000</v>
          </cell>
          <cell r="H1249">
            <v>3300</v>
          </cell>
          <cell r="I1249">
            <v>19785</v>
          </cell>
          <cell r="J1249">
            <v>2100</v>
          </cell>
          <cell r="K1249">
            <v>4100</v>
          </cell>
          <cell r="N1249">
            <v>6400</v>
          </cell>
          <cell r="O1249">
            <v>395125</v>
          </cell>
          <cell r="V1249">
            <v>28040</v>
          </cell>
          <cell r="W1249">
            <v>4000</v>
          </cell>
          <cell r="X1249">
            <v>1200</v>
          </cell>
          <cell r="Y1249">
            <v>40245</v>
          </cell>
          <cell r="Z1249">
            <v>5000</v>
          </cell>
          <cell r="AA1249">
            <v>1500</v>
          </cell>
          <cell r="AD1249">
            <v>2300</v>
          </cell>
        </row>
        <row r="1250">
          <cell r="A1250">
            <v>13.37</v>
          </cell>
          <cell r="B1250">
            <v>5000</v>
          </cell>
          <cell r="H1250">
            <v>3300</v>
          </cell>
          <cell r="I1250">
            <v>19795</v>
          </cell>
          <cell r="J1250">
            <v>2100</v>
          </cell>
          <cell r="K1250">
            <v>4100</v>
          </cell>
          <cell r="N1250">
            <v>6400</v>
          </cell>
          <cell r="O1250">
            <v>395450</v>
          </cell>
          <cell r="V1250">
            <v>28055</v>
          </cell>
          <cell r="W1250">
            <v>4000</v>
          </cell>
          <cell r="X1250">
            <v>1200</v>
          </cell>
          <cell r="Y1250">
            <v>40265</v>
          </cell>
          <cell r="Z1250">
            <v>5000</v>
          </cell>
          <cell r="AA1250">
            <v>1500</v>
          </cell>
          <cell r="AD1250">
            <v>2300</v>
          </cell>
        </row>
        <row r="1251">
          <cell r="A1251">
            <v>13.38</v>
          </cell>
          <cell r="B1251">
            <v>5000</v>
          </cell>
          <cell r="H1251">
            <v>3300</v>
          </cell>
          <cell r="I1251">
            <v>19805</v>
          </cell>
          <cell r="J1251">
            <v>2100</v>
          </cell>
          <cell r="K1251">
            <v>4100</v>
          </cell>
          <cell r="N1251">
            <v>6400</v>
          </cell>
          <cell r="O1251">
            <v>395775</v>
          </cell>
          <cell r="V1251">
            <v>28070</v>
          </cell>
          <cell r="W1251">
            <v>4000</v>
          </cell>
          <cell r="X1251">
            <v>1200</v>
          </cell>
          <cell r="Y1251">
            <v>40285</v>
          </cell>
          <cell r="Z1251">
            <v>5000</v>
          </cell>
          <cell r="AA1251">
            <v>1500</v>
          </cell>
          <cell r="AD1251">
            <v>2300</v>
          </cell>
        </row>
        <row r="1252">
          <cell r="A1252">
            <v>13.39</v>
          </cell>
          <cell r="B1252">
            <v>5000</v>
          </cell>
          <cell r="H1252">
            <v>3300</v>
          </cell>
          <cell r="I1252">
            <v>19815</v>
          </cell>
          <cell r="J1252">
            <v>2100</v>
          </cell>
          <cell r="K1252">
            <v>4100</v>
          </cell>
          <cell r="N1252">
            <v>6400</v>
          </cell>
          <cell r="O1252">
            <v>396100</v>
          </cell>
          <cell r="V1252">
            <v>28085</v>
          </cell>
          <cell r="W1252">
            <v>4000</v>
          </cell>
          <cell r="X1252">
            <v>1200</v>
          </cell>
          <cell r="Y1252">
            <v>40305</v>
          </cell>
          <cell r="Z1252">
            <v>5000</v>
          </cell>
          <cell r="AA1252">
            <v>1500</v>
          </cell>
          <cell r="AD1252">
            <v>2300</v>
          </cell>
        </row>
        <row r="1253">
          <cell r="A1253">
            <v>13.4</v>
          </cell>
          <cell r="B1253">
            <v>5000</v>
          </cell>
          <cell r="H1253">
            <v>3300</v>
          </cell>
          <cell r="I1253">
            <v>19825</v>
          </cell>
          <cell r="J1253">
            <v>2100</v>
          </cell>
          <cell r="K1253">
            <v>4100</v>
          </cell>
          <cell r="N1253">
            <v>6400</v>
          </cell>
          <cell r="O1253">
            <v>396425</v>
          </cell>
          <cell r="V1253">
            <v>28100</v>
          </cell>
          <cell r="W1253">
            <v>4000</v>
          </cell>
          <cell r="X1253">
            <v>1200</v>
          </cell>
          <cell r="Y1253">
            <v>40325</v>
          </cell>
          <cell r="Z1253">
            <v>5000</v>
          </cell>
          <cell r="AA1253">
            <v>1500</v>
          </cell>
          <cell r="AD1253">
            <v>2300</v>
          </cell>
        </row>
        <row r="1254">
          <cell r="A1254">
            <v>13.41</v>
          </cell>
          <cell r="B1254">
            <v>5000</v>
          </cell>
          <cell r="H1254">
            <v>3300</v>
          </cell>
          <cell r="I1254">
            <v>19835</v>
          </cell>
          <cell r="J1254">
            <v>2100</v>
          </cell>
          <cell r="K1254">
            <v>4100</v>
          </cell>
          <cell r="N1254">
            <v>6400</v>
          </cell>
          <cell r="O1254">
            <v>396750</v>
          </cell>
          <cell r="V1254">
            <v>28115</v>
          </cell>
          <cell r="W1254">
            <v>4000</v>
          </cell>
          <cell r="X1254">
            <v>1200</v>
          </cell>
          <cell r="Y1254">
            <v>40345</v>
          </cell>
          <cell r="Z1254">
            <v>5000</v>
          </cell>
          <cell r="AA1254">
            <v>1500</v>
          </cell>
          <cell r="AD1254">
            <v>2300</v>
          </cell>
        </row>
        <row r="1255">
          <cell r="A1255">
            <v>13.42</v>
          </cell>
          <cell r="B1255">
            <v>5000</v>
          </cell>
          <cell r="H1255">
            <v>3300</v>
          </cell>
          <cell r="I1255">
            <v>19845</v>
          </cell>
          <cell r="J1255">
            <v>2100</v>
          </cell>
          <cell r="K1255">
            <v>4100</v>
          </cell>
          <cell r="N1255">
            <v>6400</v>
          </cell>
          <cell r="O1255">
            <v>397075</v>
          </cell>
          <cell r="V1255">
            <v>28130</v>
          </cell>
          <cell r="W1255">
            <v>4000</v>
          </cell>
          <cell r="X1255">
            <v>1200</v>
          </cell>
          <cell r="Y1255">
            <v>40365</v>
          </cell>
          <cell r="Z1255">
            <v>5000</v>
          </cell>
          <cell r="AA1255">
            <v>1500</v>
          </cell>
          <cell r="AD1255">
            <v>2300</v>
          </cell>
        </row>
        <row r="1256">
          <cell r="A1256">
            <v>13.43</v>
          </cell>
          <cell r="B1256">
            <v>5000</v>
          </cell>
          <cell r="H1256">
            <v>3300</v>
          </cell>
          <cell r="I1256">
            <v>19855</v>
          </cell>
          <cell r="J1256">
            <v>2100</v>
          </cell>
          <cell r="K1256">
            <v>4100</v>
          </cell>
          <cell r="N1256">
            <v>6400</v>
          </cell>
          <cell r="O1256">
            <v>397400</v>
          </cell>
          <cell r="V1256">
            <v>28145</v>
          </cell>
          <cell r="W1256">
            <v>4000</v>
          </cell>
          <cell r="X1256">
            <v>1200</v>
          </cell>
          <cell r="Y1256">
            <v>40385</v>
          </cell>
          <cell r="Z1256">
            <v>5000</v>
          </cell>
          <cell r="AA1256">
            <v>1500</v>
          </cell>
          <cell r="AD1256">
            <v>2300</v>
          </cell>
        </row>
        <row r="1257">
          <cell r="A1257">
            <v>13.44</v>
          </cell>
          <cell r="B1257">
            <v>5000</v>
          </cell>
          <cell r="H1257">
            <v>3300</v>
          </cell>
          <cell r="I1257">
            <v>19865</v>
          </cell>
          <cell r="J1257">
            <v>2100</v>
          </cell>
          <cell r="K1257">
            <v>4100</v>
          </cell>
          <cell r="N1257">
            <v>6400</v>
          </cell>
          <cell r="O1257">
            <v>397725</v>
          </cell>
          <cell r="V1257">
            <v>28160</v>
          </cell>
          <cell r="W1257">
            <v>4000</v>
          </cell>
          <cell r="X1257">
            <v>1200</v>
          </cell>
          <cell r="Y1257">
            <v>40405</v>
          </cell>
          <cell r="Z1257">
            <v>5000</v>
          </cell>
          <cell r="AA1257">
            <v>1500</v>
          </cell>
          <cell r="AD1257">
            <v>2300</v>
          </cell>
        </row>
        <row r="1258">
          <cell r="A1258">
            <v>13.45</v>
          </cell>
          <cell r="B1258">
            <v>5000</v>
          </cell>
          <cell r="H1258">
            <v>3300</v>
          </cell>
          <cell r="I1258">
            <v>19875</v>
          </cell>
          <cell r="J1258">
            <v>2100</v>
          </cell>
          <cell r="K1258">
            <v>4100</v>
          </cell>
          <cell r="N1258">
            <v>6400</v>
          </cell>
          <cell r="O1258">
            <v>398050</v>
          </cell>
          <cell r="V1258">
            <v>28175</v>
          </cell>
          <cell r="W1258">
            <v>4000</v>
          </cell>
          <cell r="X1258">
            <v>1200</v>
          </cell>
          <cell r="Y1258">
            <v>40425</v>
          </cell>
          <cell r="Z1258">
            <v>5000</v>
          </cell>
          <cell r="AA1258">
            <v>1500</v>
          </cell>
          <cell r="AD1258">
            <v>2300</v>
          </cell>
        </row>
        <row r="1259">
          <cell r="A1259">
            <v>13.46</v>
          </cell>
          <cell r="B1259">
            <v>5000</v>
          </cell>
          <cell r="H1259">
            <v>3300</v>
          </cell>
          <cell r="I1259">
            <v>19885</v>
          </cell>
          <cell r="J1259">
            <v>2100</v>
          </cell>
          <cell r="K1259">
            <v>4100</v>
          </cell>
          <cell r="N1259">
            <v>6400</v>
          </cell>
          <cell r="O1259">
            <v>398375</v>
          </cell>
          <cell r="V1259">
            <v>28190</v>
          </cell>
          <cell r="W1259">
            <v>4000</v>
          </cell>
          <cell r="X1259">
            <v>1200</v>
          </cell>
          <cell r="Y1259">
            <v>40445</v>
          </cell>
          <cell r="Z1259">
            <v>5000</v>
          </cell>
          <cell r="AA1259">
            <v>1500</v>
          </cell>
          <cell r="AD1259">
            <v>2300</v>
          </cell>
        </row>
        <row r="1260">
          <cell r="A1260">
            <v>13.47</v>
          </cell>
          <cell r="B1260">
            <v>5000</v>
          </cell>
          <cell r="H1260">
            <v>3300</v>
          </cell>
          <cell r="I1260">
            <v>19895</v>
          </cell>
          <cell r="J1260">
            <v>2100</v>
          </cell>
          <cell r="K1260">
            <v>4100</v>
          </cell>
          <cell r="N1260">
            <v>6400</v>
          </cell>
          <cell r="O1260">
            <v>398700</v>
          </cell>
          <cell r="V1260">
            <v>28205</v>
          </cell>
          <cell r="W1260">
            <v>4000</v>
          </cell>
          <cell r="X1260">
            <v>1200</v>
          </cell>
          <cell r="Y1260">
            <v>40465</v>
          </cell>
          <cell r="Z1260">
            <v>5000</v>
          </cell>
          <cell r="AA1260">
            <v>1500</v>
          </cell>
          <cell r="AD1260">
            <v>2300</v>
          </cell>
        </row>
        <row r="1261">
          <cell r="A1261">
            <v>13.48</v>
          </cell>
          <cell r="B1261">
            <v>5000</v>
          </cell>
          <cell r="H1261">
            <v>3300</v>
          </cell>
          <cell r="I1261">
            <v>19905</v>
          </cell>
          <cell r="J1261">
            <v>2100</v>
          </cell>
          <cell r="K1261">
            <v>4100</v>
          </cell>
          <cell r="N1261">
            <v>6400</v>
          </cell>
          <cell r="O1261">
            <v>399025</v>
          </cell>
          <cell r="V1261">
            <v>28220</v>
          </cell>
          <cell r="W1261">
            <v>4000</v>
          </cell>
          <cell r="X1261">
            <v>1200</v>
          </cell>
          <cell r="Y1261">
            <v>40485</v>
          </cell>
          <cell r="Z1261">
            <v>5000</v>
          </cell>
          <cell r="AA1261">
            <v>1500</v>
          </cell>
          <cell r="AD1261">
            <v>2300</v>
          </cell>
        </row>
        <row r="1262">
          <cell r="A1262">
            <v>13.49</v>
          </cell>
          <cell r="B1262">
            <v>5000</v>
          </cell>
          <cell r="H1262">
            <v>3300</v>
          </cell>
          <cell r="I1262">
            <v>19915</v>
          </cell>
          <cell r="J1262">
            <v>2100</v>
          </cell>
          <cell r="K1262">
            <v>4100</v>
          </cell>
          <cell r="N1262">
            <v>6400</v>
          </cell>
          <cell r="O1262">
            <v>399350</v>
          </cell>
          <cell r="V1262">
            <v>28235</v>
          </cell>
          <cell r="W1262">
            <v>4000</v>
          </cell>
          <cell r="X1262">
            <v>1200</v>
          </cell>
          <cell r="Y1262">
            <v>40505</v>
          </cell>
          <cell r="Z1262">
            <v>5000</v>
          </cell>
          <cell r="AA1262">
            <v>1500</v>
          </cell>
          <cell r="AD1262">
            <v>2300</v>
          </cell>
        </row>
        <row r="1263">
          <cell r="A1263">
            <v>13.5</v>
          </cell>
          <cell r="B1263">
            <v>5000</v>
          </cell>
          <cell r="H1263">
            <v>3300</v>
          </cell>
          <cell r="I1263">
            <v>19925</v>
          </cell>
          <cell r="J1263">
            <v>2100</v>
          </cell>
          <cell r="K1263">
            <v>4100</v>
          </cell>
          <cell r="N1263">
            <v>6400</v>
          </cell>
          <cell r="O1263">
            <v>399675</v>
          </cell>
          <cell r="V1263">
            <v>28250</v>
          </cell>
          <cell r="W1263">
            <v>4000</v>
          </cell>
          <cell r="X1263">
            <v>1200</v>
          </cell>
          <cell r="Y1263">
            <v>40525</v>
          </cell>
          <cell r="Z1263">
            <v>5000</v>
          </cell>
          <cell r="AA1263">
            <v>1500</v>
          </cell>
          <cell r="AD1263">
            <v>2300</v>
          </cell>
        </row>
        <row r="1264">
          <cell r="A1264">
            <v>13.51</v>
          </cell>
          <cell r="B1264">
            <v>5000</v>
          </cell>
          <cell r="H1264">
            <v>3300</v>
          </cell>
          <cell r="I1264">
            <v>19935</v>
          </cell>
          <cell r="J1264">
            <v>2100</v>
          </cell>
          <cell r="K1264">
            <v>4100</v>
          </cell>
          <cell r="N1264">
            <v>6400</v>
          </cell>
          <cell r="O1264">
            <v>400000</v>
          </cell>
          <cell r="V1264">
            <v>28265</v>
          </cell>
          <cell r="W1264">
            <v>4000</v>
          </cell>
          <cell r="X1264">
            <v>1200</v>
          </cell>
          <cell r="Y1264">
            <v>40545</v>
          </cell>
          <cell r="Z1264">
            <v>5000</v>
          </cell>
          <cell r="AA1264">
            <v>1500</v>
          </cell>
          <cell r="AD1264">
            <v>2300</v>
          </cell>
        </row>
        <row r="1265">
          <cell r="A1265">
            <v>13.52</v>
          </cell>
          <cell r="B1265">
            <v>5000</v>
          </cell>
          <cell r="H1265">
            <v>3300</v>
          </cell>
          <cell r="I1265">
            <v>19945</v>
          </cell>
          <cell r="J1265">
            <v>2100</v>
          </cell>
          <cell r="K1265">
            <v>4100</v>
          </cell>
          <cell r="N1265">
            <v>6400</v>
          </cell>
          <cell r="O1265">
            <v>400325</v>
          </cell>
          <cell r="V1265">
            <v>28280</v>
          </cell>
          <cell r="W1265">
            <v>4000</v>
          </cell>
          <cell r="X1265">
            <v>1200</v>
          </cell>
          <cell r="Y1265">
            <v>40565</v>
          </cell>
          <cell r="Z1265">
            <v>5000</v>
          </cell>
          <cell r="AA1265">
            <v>1500</v>
          </cell>
          <cell r="AD1265">
            <v>2300</v>
          </cell>
        </row>
        <row r="1266">
          <cell r="A1266">
            <v>13.53</v>
          </cell>
          <cell r="B1266">
            <v>5000</v>
          </cell>
          <cell r="H1266">
            <v>3300</v>
          </cell>
          <cell r="I1266">
            <v>19955</v>
          </cell>
          <cell r="J1266">
            <v>2100</v>
          </cell>
          <cell r="K1266">
            <v>4100</v>
          </cell>
          <cell r="N1266">
            <v>6400</v>
          </cell>
          <cell r="O1266">
            <v>400650</v>
          </cell>
          <cell r="V1266">
            <v>28295</v>
          </cell>
          <cell r="W1266">
            <v>4000</v>
          </cell>
          <cell r="X1266">
            <v>1200</v>
          </cell>
          <cell r="Y1266">
            <v>40585</v>
          </cell>
          <cell r="Z1266">
            <v>5000</v>
          </cell>
          <cell r="AA1266">
            <v>1500</v>
          </cell>
          <cell r="AD1266">
            <v>2300</v>
          </cell>
        </row>
        <row r="1267">
          <cell r="A1267">
            <v>13.54</v>
          </cell>
          <cell r="B1267">
            <v>5000</v>
          </cell>
          <cell r="H1267">
            <v>3300</v>
          </cell>
          <cell r="I1267">
            <v>19965</v>
          </cell>
          <cell r="J1267">
            <v>2100</v>
          </cell>
          <cell r="K1267">
            <v>4100</v>
          </cell>
          <cell r="N1267">
            <v>6400</v>
          </cell>
          <cell r="O1267">
            <v>400975</v>
          </cell>
          <cell r="V1267">
            <v>28310</v>
          </cell>
          <cell r="W1267">
            <v>4000</v>
          </cell>
          <cell r="X1267">
            <v>1200</v>
          </cell>
          <cell r="Y1267">
            <v>40605</v>
          </cell>
          <cell r="Z1267">
            <v>5000</v>
          </cell>
          <cell r="AA1267">
            <v>1500</v>
          </cell>
          <cell r="AD1267">
            <v>2300</v>
          </cell>
        </row>
        <row r="1268">
          <cell r="A1268">
            <v>13.55</v>
          </cell>
          <cell r="B1268">
            <v>5000</v>
          </cell>
          <cell r="H1268">
            <v>3300</v>
          </cell>
          <cell r="I1268">
            <v>19975</v>
          </cell>
          <cell r="J1268">
            <v>2100</v>
          </cell>
          <cell r="K1268">
            <v>4100</v>
          </cell>
          <cell r="N1268">
            <v>6400</v>
          </cell>
          <cell r="O1268">
            <v>401300</v>
          </cell>
          <cell r="V1268">
            <v>28325</v>
          </cell>
          <cell r="W1268">
            <v>4000</v>
          </cell>
          <cell r="X1268">
            <v>1200</v>
          </cell>
          <cell r="Y1268">
            <v>40625</v>
          </cell>
          <cell r="Z1268">
            <v>5000</v>
          </cell>
          <cell r="AA1268">
            <v>1500</v>
          </cell>
          <cell r="AD1268">
            <v>2300</v>
          </cell>
        </row>
        <row r="1269">
          <cell r="A1269">
            <v>13.56</v>
          </cell>
          <cell r="B1269">
            <v>5000</v>
          </cell>
          <cell r="H1269">
            <v>3300</v>
          </cell>
          <cell r="I1269">
            <v>19985</v>
          </cell>
          <cell r="J1269">
            <v>2100</v>
          </cell>
          <cell r="K1269">
            <v>4100</v>
          </cell>
          <cell r="N1269">
            <v>6400</v>
          </cell>
          <cell r="O1269">
            <v>401625</v>
          </cell>
          <cell r="V1269">
            <v>28340</v>
          </cell>
          <cell r="W1269">
            <v>4000</v>
          </cell>
          <cell r="X1269">
            <v>1200</v>
          </cell>
          <cell r="Y1269">
            <v>40645</v>
          </cell>
          <cell r="Z1269">
            <v>5000</v>
          </cell>
          <cell r="AA1269">
            <v>1500</v>
          </cell>
          <cell r="AD1269">
            <v>2300</v>
          </cell>
        </row>
        <row r="1270">
          <cell r="A1270">
            <v>13.57</v>
          </cell>
          <cell r="B1270">
            <v>5000</v>
          </cell>
          <cell r="H1270">
            <v>3300</v>
          </cell>
          <cell r="I1270">
            <v>19995</v>
          </cell>
          <cell r="J1270">
            <v>2100</v>
          </cell>
          <cell r="K1270">
            <v>4100</v>
          </cell>
          <cell r="N1270">
            <v>6400</v>
          </cell>
          <cell r="O1270">
            <v>401950</v>
          </cell>
          <cell r="V1270">
            <v>28355</v>
          </cell>
          <cell r="W1270">
            <v>4000</v>
          </cell>
          <cell r="X1270">
            <v>1200</v>
          </cell>
          <cell r="Y1270">
            <v>40665</v>
          </cell>
          <cell r="Z1270">
            <v>5000</v>
          </cell>
          <cell r="AA1270">
            <v>1500</v>
          </cell>
          <cell r="AD1270">
            <v>2300</v>
          </cell>
        </row>
        <row r="1271">
          <cell r="A1271">
            <v>13.58</v>
          </cell>
          <cell r="B1271">
            <v>5000</v>
          </cell>
          <cell r="H1271">
            <v>3300</v>
          </cell>
          <cell r="I1271">
            <v>20005</v>
          </cell>
          <cell r="J1271">
            <v>2100</v>
          </cell>
          <cell r="K1271">
            <v>4100</v>
          </cell>
          <cell r="N1271">
            <v>6400</v>
          </cell>
          <cell r="O1271">
            <v>402275</v>
          </cell>
          <cell r="V1271">
            <v>28370</v>
          </cell>
          <cell r="W1271">
            <v>4000</v>
          </cell>
          <cell r="X1271">
            <v>1200</v>
          </cell>
          <cell r="Y1271">
            <v>40685</v>
          </cell>
          <cell r="Z1271">
            <v>5000</v>
          </cell>
          <cell r="AA1271">
            <v>1500</v>
          </cell>
          <cell r="AD1271">
            <v>2300</v>
          </cell>
        </row>
        <row r="1272">
          <cell r="A1272">
            <v>13.59</v>
          </cell>
          <cell r="B1272">
            <v>5000</v>
          </cell>
          <cell r="H1272">
            <v>3300</v>
          </cell>
          <cell r="I1272">
            <v>20015</v>
          </cell>
          <cell r="J1272">
            <v>2100</v>
          </cell>
          <cell r="K1272">
            <v>4100</v>
          </cell>
          <cell r="N1272">
            <v>6400</v>
          </cell>
          <cell r="O1272">
            <v>402600</v>
          </cell>
          <cell r="V1272">
            <v>28385</v>
          </cell>
          <cell r="W1272">
            <v>4000</v>
          </cell>
          <cell r="X1272">
            <v>1200</v>
          </cell>
          <cell r="Y1272">
            <v>40705</v>
          </cell>
          <cell r="Z1272">
            <v>5000</v>
          </cell>
          <cell r="AA1272">
            <v>1500</v>
          </cell>
          <cell r="AD1272">
            <v>2300</v>
          </cell>
        </row>
        <row r="1273">
          <cell r="A1273">
            <v>13.6</v>
          </cell>
          <cell r="B1273">
            <v>5000</v>
          </cell>
          <cell r="H1273">
            <v>3300</v>
          </cell>
          <cell r="I1273">
            <v>20025</v>
          </cell>
          <cell r="J1273">
            <v>2100</v>
          </cell>
          <cell r="K1273">
            <v>4100</v>
          </cell>
          <cell r="N1273">
            <v>6400</v>
          </cell>
          <cell r="O1273">
            <v>402925</v>
          </cell>
          <cell r="V1273">
            <v>28400</v>
          </cell>
          <cell r="W1273">
            <v>4000</v>
          </cell>
          <cell r="X1273">
            <v>1200</v>
          </cell>
          <cell r="Y1273">
            <v>40725</v>
          </cell>
          <cell r="Z1273">
            <v>5000</v>
          </cell>
          <cell r="AA1273">
            <v>1500</v>
          </cell>
          <cell r="AD1273">
            <v>2300</v>
          </cell>
        </row>
        <row r="1274">
          <cell r="A1274">
            <v>13.61</v>
          </cell>
          <cell r="B1274">
            <v>5000</v>
          </cell>
          <cell r="H1274">
            <v>3300</v>
          </cell>
          <cell r="I1274">
            <v>20035</v>
          </cell>
          <cell r="J1274">
            <v>2100</v>
          </cell>
          <cell r="K1274">
            <v>4100</v>
          </cell>
          <cell r="N1274">
            <v>6400</v>
          </cell>
          <cell r="O1274">
            <v>403250</v>
          </cell>
          <cell r="V1274">
            <v>28415</v>
          </cell>
          <cell r="W1274">
            <v>4000</v>
          </cell>
          <cell r="X1274">
            <v>1200</v>
          </cell>
          <cell r="Y1274">
            <v>40745</v>
          </cell>
          <cell r="Z1274">
            <v>5000</v>
          </cell>
          <cell r="AA1274">
            <v>1500</v>
          </cell>
          <cell r="AD1274">
            <v>2300</v>
          </cell>
        </row>
        <row r="1275">
          <cell r="A1275">
            <v>13.62</v>
          </cell>
          <cell r="B1275">
            <v>5000</v>
          </cell>
          <cell r="H1275">
            <v>3300</v>
          </cell>
          <cell r="I1275">
            <v>20045</v>
          </cell>
          <cell r="J1275">
            <v>2100</v>
          </cell>
          <cell r="K1275">
            <v>4100</v>
          </cell>
          <cell r="N1275">
            <v>6400</v>
          </cell>
          <cell r="O1275">
            <v>403575</v>
          </cell>
          <cell r="V1275">
            <v>28430</v>
          </cell>
          <cell r="W1275">
            <v>4000</v>
          </cell>
          <cell r="X1275">
            <v>1200</v>
          </cell>
          <cell r="Y1275">
            <v>40765</v>
          </cell>
          <cell r="Z1275">
            <v>5000</v>
          </cell>
          <cell r="AA1275">
            <v>1500</v>
          </cell>
          <cell r="AD1275">
            <v>2300</v>
          </cell>
        </row>
        <row r="1276">
          <cell r="A1276">
            <v>13.63</v>
          </cell>
          <cell r="B1276">
            <v>5000</v>
          </cell>
          <cell r="H1276">
            <v>3300</v>
          </cell>
          <cell r="I1276">
            <v>20055</v>
          </cell>
          <cell r="J1276">
            <v>2100</v>
          </cell>
          <cell r="K1276">
            <v>4100</v>
          </cell>
          <cell r="N1276">
            <v>6400</v>
          </cell>
          <cell r="O1276">
            <v>403900</v>
          </cell>
          <cell r="V1276">
            <v>28445</v>
          </cell>
          <cell r="W1276">
            <v>4000</v>
          </cell>
          <cell r="X1276">
            <v>1200</v>
          </cell>
          <cell r="Y1276">
            <v>40785</v>
          </cell>
          <cell r="Z1276">
            <v>5000</v>
          </cell>
          <cell r="AA1276">
            <v>1500</v>
          </cell>
          <cell r="AD1276">
            <v>2300</v>
          </cell>
        </row>
        <row r="1277">
          <cell r="A1277">
            <v>13.64</v>
          </cell>
          <cell r="B1277">
            <v>5000</v>
          </cell>
          <cell r="H1277">
            <v>3300</v>
          </cell>
          <cell r="I1277">
            <v>20065</v>
          </cell>
          <cell r="J1277">
            <v>2100</v>
          </cell>
          <cell r="K1277">
            <v>4100</v>
          </cell>
          <cell r="N1277">
            <v>6400</v>
          </cell>
          <cell r="O1277">
            <v>404225</v>
          </cell>
          <cell r="V1277">
            <v>28460</v>
          </cell>
          <cell r="W1277">
            <v>4000</v>
          </cell>
          <cell r="X1277">
            <v>1200</v>
          </cell>
          <cell r="Y1277">
            <v>40805</v>
          </cell>
          <cell r="Z1277">
            <v>5000</v>
          </cell>
          <cell r="AA1277">
            <v>1500</v>
          </cell>
          <cell r="AD1277">
            <v>2300</v>
          </cell>
        </row>
        <row r="1278">
          <cell r="A1278">
            <v>13.65</v>
          </cell>
          <cell r="B1278">
            <v>5000</v>
          </cell>
          <cell r="H1278">
            <v>3300</v>
          </cell>
          <cell r="I1278">
            <v>20075</v>
          </cell>
          <cell r="J1278">
            <v>2100</v>
          </cell>
          <cell r="K1278">
            <v>4100</v>
          </cell>
          <cell r="N1278">
            <v>6400</v>
          </cell>
          <cell r="O1278">
            <v>404550</v>
          </cell>
          <cell r="V1278">
            <v>28475</v>
          </cell>
          <cell r="W1278">
            <v>4000</v>
          </cell>
          <cell r="X1278">
            <v>1200</v>
          </cell>
          <cell r="Y1278">
            <v>40825</v>
          </cell>
          <cell r="Z1278">
            <v>5000</v>
          </cell>
          <cell r="AA1278">
            <v>1500</v>
          </cell>
          <cell r="AD1278">
            <v>2300</v>
          </cell>
        </row>
        <row r="1279">
          <cell r="A1279">
            <v>13.66</v>
          </cell>
          <cell r="B1279">
            <v>5000</v>
          </cell>
          <cell r="H1279">
            <v>3300</v>
          </cell>
          <cell r="I1279">
            <v>20085</v>
          </cell>
          <cell r="J1279">
            <v>2100</v>
          </cell>
          <cell r="K1279">
            <v>4100</v>
          </cell>
          <cell r="N1279">
            <v>6400</v>
          </cell>
          <cell r="O1279">
            <v>404875</v>
          </cell>
          <cell r="V1279">
            <v>28490</v>
          </cell>
          <cell r="W1279">
            <v>4000</v>
          </cell>
          <cell r="X1279">
            <v>1200</v>
          </cell>
          <cell r="Y1279">
            <v>40845</v>
          </cell>
          <cell r="Z1279">
            <v>5000</v>
          </cell>
          <cell r="AA1279">
            <v>1500</v>
          </cell>
          <cell r="AD1279">
            <v>2300</v>
          </cell>
        </row>
        <row r="1280">
          <cell r="A1280">
            <v>13.67</v>
          </cell>
          <cell r="B1280">
            <v>5000</v>
          </cell>
          <cell r="H1280">
            <v>3300</v>
          </cell>
          <cell r="I1280">
            <v>20095</v>
          </cell>
          <cell r="J1280">
            <v>2100</v>
          </cell>
          <cell r="K1280">
            <v>4100</v>
          </cell>
          <cell r="N1280">
            <v>6400</v>
          </cell>
          <cell r="O1280">
            <v>405200</v>
          </cell>
          <cell r="V1280">
            <v>28505</v>
          </cell>
          <cell r="W1280">
            <v>4000</v>
          </cell>
          <cell r="X1280">
            <v>1200</v>
          </cell>
          <cell r="Y1280">
            <v>40865</v>
          </cell>
          <cell r="Z1280">
            <v>5000</v>
          </cell>
          <cell r="AA1280">
            <v>1500</v>
          </cell>
          <cell r="AD1280">
            <v>2300</v>
          </cell>
        </row>
        <row r="1281">
          <cell r="A1281">
            <v>13.68</v>
          </cell>
          <cell r="B1281">
            <v>5000</v>
          </cell>
          <cell r="H1281">
            <v>3300</v>
          </cell>
          <cell r="I1281">
            <v>20105</v>
          </cell>
          <cell r="J1281">
            <v>2100</v>
          </cell>
          <cell r="K1281">
            <v>4100</v>
          </cell>
          <cell r="N1281">
            <v>6400</v>
          </cell>
          <cell r="O1281">
            <v>405525</v>
          </cell>
          <cell r="V1281">
            <v>28520</v>
          </cell>
          <cell r="W1281">
            <v>4000</v>
          </cell>
          <cell r="X1281">
            <v>1200</v>
          </cell>
          <cell r="Y1281">
            <v>40885</v>
          </cell>
          <cell r="Z1281">
            <v>5000</v>
          </cell>
          <cell r="AA1281">
            <v>1500</v>
          </cell>
          <cell r="AD1281">
            <v>2300</v>
          </cell>
        </row>
        <row r="1282">
          <cell r="A1282">
            <v>13.69</v>
          </cell>
          <cell r="B1282">
            <v>5000</v>
          </cell>
          <cell r="H1282">
            <v>3300</v>
          </cell>
          <cell r="I1282">
            <v>20115</v>
          </cell>
          <cell r="J1282">
            <v>2100</v>
          </cell>
          <cell r="K1282">
            <v>4100</v>
          </cell>
          <cell r="N1282">
            <v>6400</v>
          </cell>
          <cell r="O1282">
            <v>405850</v>
          </cell>
          <cell r="V1282">
            <v>28535</v>
          </cell>
          <cell r="W1282">
            <v>4000</v>
          </cell>
          <cell r="X1282">
            <v>1200</v>
          </cell>
          <cell r="Y1282">
            <v>40905</v>
          </cell>
          <cell r="Z1282">
            <v>5000</v>
          </cell>
          <cell r="AA1282">
            <v>1500</v>
          </cell>
          <cell r="AD1282">
            <v>2300</v>
          </cell>
        </row>
        <row r="1283">
          <cell r="A1283">
            <v>13.7</v>
          </cell>
          <cell r="B1283">
            <v>5000</v>
          </cell>
          <cell r="H1283">
            <v>3300</v>
          </cell>
          <cell r="I1283">
            <v>20125</v>
          </cell>
          <cell r="J1283">
            <v>2100</v>
          </cell>
          <cell r="K1283">
            <v>4100</v>
          </cell>
          <cell r="N1283">
            <v>6400</v>
          </cell>
          <cell r="O1283">
            <v>406175</v>
          </cell>
          <cell r="V1283">
            <v>28550</v>
          </cell>
          <cell r="W1283">
            <v>4000</v>
          </cell>
          <cell r="X1283">
            <v>1200</v>
          </cell>
          <cell r="Y1283">
            <v>40925</v>
          </cell>
          <cell r="Z1283">
            <v>5000</v>
          </cell>
          <cell r="AA1283">
            <v>1500</v>
          </cell>
          <cell r="AD1283">
            <v>2300</v>
          </cell>
        </row>
        <row r="1284">
          <cell r="A1284">
            <v>13.71</v>
          </cell>
          <cell r="B1284">
            <v>5000</v>
          </cell>
          <cell r="H1284">
            <v>3300</v>
          </cell>
          <cell r="I1284">
            <v>20135</v>
          </cell>
          <cell r="J1284">
            <v>2100</v>
          </cell>
          <cell r="K1284">
            <v>4100</v>
          </cell>
          <cell r="N1284">
            <v>6400</v>
          </cell>
          <cell r="O1284">
            <v>406500</v>
          </cell>
          <cell r="V1284">
            <v>28565</v>
          </cell>
          <cell r="W1284">
            <v>4000</v>
          </cell>
          <cell r="X1284">
            <v>1200</v>
          </cell>
          <cell r="Y1284">
            <v>40945</v>
          </cell>
          <cell r="Z1284">
            <v>5000</v>
          </cell>
          <cell r="AA1284">
            <v>1500</v>
          </cell>
          <cell r="AD1284">
            <v>2300</v>
          </cell>
        </row>
        <row r="1285">
          <cell r="A1285">
            <v>13.72</v>
          </cell>
          <cell r="B1285">
            <v>5000</v>
          </cell>
          <cell r="H1285">
            <v>3300</v>
          </cell>
          <cell r="I1285">
            <v>20145</v>
          </cell>
          <cell r="J1285">
            <v>2100</v>
          </cell>
          <cell r="K1285">
            <v>4100</v>
          </cell>
          <cell r="N1285">
            <v>6400</v>
          </cell>
          <cell r="O1285">
            <v>406825</v>
          </cell>
          <cell r="V1285">
            <v>28580</v>
          </cell>
          <cell r="W1285">
            <v>4000</v>
          </cell>
          <cell r="X1285">
            <v>1200</v>
          </cell>
          <cell r="Y1285">
            <v>40965</v>
          </cell>
          <cell r="Z1285">
            <v>5000</v>
          </cell>
          <cell r="AA1285">
            <v>1500</v>
          </cell>
          <cell r="AD1285">
            <v>2300</v>
          </cell>
        </row>
        <row r="1286">
          <cell r="A1286">
            <v>13.73</v>
          </cell>
          <cell r="B1286">
            <v>5000</v>
          </cell>
          <cell r="H1286">
            <v>3300</v>
          </cell>
          <cell r="I1286">
            <v>20155</v>
          </cell>
          <cell r="J1286">
            <v>2100</v>
          </cell>
          <cell r="K1286">
            <v>4100</v>
          </cell>
          <cell r="N1286">
            <v>6400</v>
          </cell>
          <cell r="O1286">
            <v>407150</v>
          </cell>
          <cell r="V1286">
            <v>28595</v>
          </cell>
          <cell r="W1286">
            <v>4000</v>
          </cell>
          <cell r="X1286">
            <v>1200</v>
          </cell>
          <cell r="Y1286">
            <v>40985</v>
          </cell>
          <cell r="Z1286">
            <v>5000</v>
          </cell>
          <cell r="AA1286">
            <v>1500</v>
          </cell>
          <cell r="AD1286">
            <v>2300</v>
          </cell>
        </row>
        <row r="1287">
          <cell r="A1287">
            <v>13.74</v>
          </cell>
          <cell r="B1287">
            <v>5000</v>
          </cell>
          <cell r="H1287">
            <v>3300</v>
          </cell>
          <cell r="I1287">
            <v>20165</v>
          </cell>
          <cell r="J1287">
            <v>2100</v>
          </cell>
          <cell r="K1287">
            <v>4100</v>
          </cell>
          <cell r="N1287">
            <v>6400</v>
          </cell>
          <cell r="O1287">
            <v>407475</v>
          </cell>
          <cell r="V1287">
            <v>28610</v>
          </cell>
          <cell r="W1287">
            <v>4000</v>
          </cell>
          <cell r="X1287">
            <v>1200</v>
          </cell>
          <cell r="Y1287">
            <v>41005</v>
          </cell>
          <cell r="Z1287">
            <v>5000</v>
          </cell>
          <cell r="AA1287">
            <v>1500</v>
          </cell>
          <cell r="AD1287">
            <v>2300</v>
          </cell>
        </row>
        <row r="1288">
          <cell r="A1288">
            <v>13.75</v>
          </cell>
          <cell r="B1288">
            <v>5000</v>
          </cell>
          <cell r="H1288">
            <v>3300</v>
          </cell>
          <cell r="I1288">
            <v>20175</v>
          </cell>
          <cell r="J1288">
            <v>2100</v>
          </cell>
          <cell r="K1288">
            <v>4100</v>
          </cell>
          <cell r="N1288">
            <v>6400</v>
          </cell>
          <cell r="O1288">
            <v>407800</v>
          </cell>
          <cell r="V1288">
            <v>28625</v>
          </cell>
          <cell r="W1288">
            <v>4000</v>
          </cell>
          <cell r="X1288">
            <v>1200</v>
          </cell>
          <cell r="Y1288">
            <v>41025</v>
          </cell>
          <cell r="Z1288">
            <v>5000</v>
          </cell>
          <cell r="AA1288">
            <v>1500</v>
          </cell>
          <cell r="AD1288">
            <v>2300</v>
          </cell>
        </row>
        <row r="1289">
          <cell r="A1289">
            <v>13.76</v>
          </cell>
          <cell r="B1289">
            <v>5000</v>
          </cell>
          <cell r="H1289">
            <v>3300</v>
          </cell>
          <cell r="I1289">
            <v>20185</v>
          </cell>
          <cell r="J1289">
            <v>2100</v>
          </cell>
          <cell r="K1289">
            <v>4100</v>
          </cell>
          <cell r="N1289">
            <v>6400</v>
          </cell>
          <cell r="O1289">
            <v>408125</v>
          </cell>
          <cell r="V1289">
            <v>28640</v>
          </cell>
          <cell r="W1289">
            <v>4000</v>
          </cell>
          <cell r="X1289">
            <v>1200</v>
          </cell>
          <cell r="Y1289">
            <v>41045</v>
          </cell>
          <cell r="Z1289">
            <v>5000</v>
          </cell>
          <cell r="AA1289">
            <v>1500</v>
          </cell>
          <cell r="AD1289">
            <v>2300</v>
          </cell>
        </row>
        <row r="1290">
          <cell r="A1290">
            <v>13.77</v>
          </cell>
          <cell r="B1290">
            <v>5000</v>
          </cell>
          <cell r="H1290">
            <v>3300</v>
          </cell>
          <cell r="I1290">
            <v>20195</v>
          </cell>
          <cell r="J1290">
            <v>2100</v>
          </cell>
          <cell r="K1290">
            <v>4100</v>
          </cell>
          <cell r="N1290">
            <v>6400</v>
          </cell>
          <cell r="O1290">
            <v>408450</v>
          </cell>
          <cell r="V1290">
            <v>28655</v>
          </cell>
          <cell r="W1290">
            <v>4000</v>
          </cell>
          <cell r="X1290">
            <v>1200</v>
          </cell>
          <cell r="Y1290">
            <v>41065</v>
          </cell>
          <cell r="Z1290">
            <v>5000</v>
          </cell>
          <cell r="AA1290">
            <v>1500</v>
          </cell>
          <cell r="AD1290">
            <v>2300</v>
          </cell>
        </row>
        <row r="1291">
          <cell r="A1291">
            <v>13.78</v>
          </cell>
          <cell r="B1291">
            <v>5000</v>
          </cell>
          <cell r="H1291">
            <v>3300</v>
          </cell>
          <cell r="I1291">
            <v>20205</v>
          </cell>
          <cell r="J1291">
            <v>2100</v>
          </cell>
          <cell r="K1291">
            <v>4100</v>
          </cell>
          <cell r="N1291">
            <v>6400</v>
          </cell>
          <cell r="O1291">
            <v>408775</v>
          </cell>
          <cell r="V1291">
            <v>28670</v>
          </cell>
          <cell r="W1291">
            <v>4000</v>
          </cell>
          <cell r="X1291">
            <v>1200</v>
          </cell>
          <cell r="Y1291">
            <v>41085</v>
          </cell>
          <cell r="Z1291">
            <v>5000</v>
          </cell>
          <cell r="AA1291">
            <v>1500</v>
          </cell>
          <cell r="AD1291">
            <v>2300</v>
          </cell>
        </row>
        <row r="1292">
          <cell r="A1292">
            <v>13.79</v>
          </cell>
          <cell r="B1292">
            <v>5000</v>
          </cell>
          <cell r="H1292">
            <v>3300</v>
          </cell>
          <cell r="I1292">
            <v>20215</v>
          </cell>
          <cell r="J1292">
            <v>2100</v>
          </cell>
          <cell r="K1292">
            <v>4100</v>
          </cell>
          <cell r="N1292">
            <v>6400</v>
          </cell>
          <cell r="O1292">
            <v>409100</v>
          </cell>
          <cell r="V1292">
            <v>28685</v>
          </cell>
          <cell r="W1292">
            <v>4000</v>
          </cell>
          <cell r="X1292">
            <v>1200</v>
          </cell>
          <cell r="Y1292">
            <v>41105</v>
          </cell>
          <cell r="Z1292">
            <v>5000</v>
          </cell>
          <cell r="AA1292">
            <v>1500</v>
          </cell>
          <cell r="AD1292">
            <v>2300</v>
          </cell>
        </row>
        <row r="1293">
          <cell r="A1293">
            <v>13.8</v>
          </cell>
          <cell r="B1293">
            <v>5000</v>
          </cell>
          <cell r="H1293">
            <v>3300</v>
          </cell>
          <cell r="I1293">
            <v>20225</v>
          </cell>
          <cell r="J1293">
            <v>2100</v>
          </cell>
          <cell r="K1293">
            <v>4100</v>
          </cell>
          <cell r="N1293">
            <v>6400</v>
          </cell>
          <cell r="O1293">
            <v>409425</v>
          </cell>
          <cell r="V1293">
            <v>28700</v>
          </cell>
          <cell r="W1293">
            <v>4000</v>
          </cell>
          <cell r="X1293">
            <v>1200</v>
          </cell>
          <cell r="Y1293">
            <v>41125</v>
          </cell>
          <cell r="Z1293">
            <v>5000</v>
          </cell>
          <cell r="AA1293">
            <v>1500</v>
          </cell>
          <cell r="AD1293">
            <v>2300</v>
          </cell>
        </row>
        <row r="1294">
          <cell r="A1294">
            <v>13.81</v>
          </cell>
          <cell r="B1294">
            <v>5000</v>
          </cell>
          <cell r="H1294">
            <v>3300</v>
          </cell>
          <cell r="I1294">
            <v>20235</v>
          </cell>
          <cell r="J1294">
            <v>2100</v>
          </cell>
          <cell r="K1294">
            <v>4100</v>
          </cell>
          <cell r="N1294">
            <v>6400</v>
          </cell>
          <cell r="O1294">
            <v>409750</v>
          </cell>
          <cell r="V1294">
            <v>28715</v>
          </cell>
          <cell r="W1294">
            <v>4000</v>
          </cell>
          <cell r="X1294">
            <v>1200</v>
          </cell>
          <cell r="Y1294">
            <v>41145</v>
          </cell>
          <cell r="Z1294">
            <v>5000</v>
          </cell>
          <cell r="AA1294">
            <v>1500</v>
          </cell>
          <cell r="AD1294">
            <v>2300</v>
          </cell>
        </row>
        <row r="1295">
          <cell r="A1295">
            <v>13.82</v>
          </cell>
          <cell r="B1295">
            <v>5000</v>
          </cell>
          <cell r="H1295">
            <v>3300</v>
          </cell>
          <cell r="I1295">
            <v>20245</v>
          </cell>
          <cell r="J1295">
            <v>2100</v>
          </cell>
          <cell r="K1295">
            <v>4100</v>
          </cell>
          <cell r="N1295">
            <v>6400</v>
          </cell>
          <cell r="O1295">
            <v>410075</v>
          </cell>
          <cell r="V1295">
            <v>28730</v>
          </cell>
          <cell r="W1295">
            <v>4000</v>
          </cell>
          <cell r="X1295">
            <v>1200</v>
          </cell>
          <cell r="Y1295">
            <v>41165</v>
          </cell>
          <cell r="Z1295">
            <v>5000</v>
          </cell>
          <cell r="AA1295">
            <v>1500</v>
          </cell>
          <cell r="AD1295">
            <v>2300</v>
          </cell>
        </row>
        <row r="1296">
          <cell r="A1296">
            <v>13.83</v>
          </cell>
          <cell r="B1296">
            <v>5000</v>
          </cell>
          <cell r="H1296">
            <v>3300</v>
          </cell>
          <cell r="I1296">
            <v>20255</v>
          </cell>
          <cell r="J1296">
            <v>2100</v>
          </cell>
          <cell r="K1296">
            <v>4100</v>
          </cell>
          <cell r="N1296">
            <v>6400</v>
          </cell>
          <cell r="O1296">
            <v>410400</v>
          </cell>
          <cell r="V1296">
            <v>28745</v>
          </cell>
          <cell r="W1296">
            <v>4000</v>
          </cell>
          <cell r="X1296">
            <v>1200</v>
          </cell>
          <cell r="Y1296">
            <v>41185</v>
          </cell>
          <cell r="Z1296">
            <v>5000</v>
          </cell>
          <cell r="AA1296">
            <v>1500</v>
          </cell>
          <cell r="AD1296">
            <v>2300</v>
          </cell>
        </row>
        <row r="1297">
          <cell r="A1297">
            <v>13.84</v>
          </cell>
          <cell r="B1297">
            <v>5000</v>
          </cell>
          <cell r="H1297">
            <v>3300</v>
          </cell>
          <cell r="I1297">
            <v>20265</v>
          </cell>
          <cell r="J1297">
            <v>2100</v>
          </cell>
          <cell r="K1297">
            <v>4100</v>
          </cell>
          <cell r="N1297">
            <v>6400</v>
          </cell>
          <cell r="O1297">
            <v>410725</v>
          </cell>
          <cell r="V1297">
            <v>28760</v>
          </cell>
          <cell r="W1297">
            <v>4000</v>
          </cell>
          <cell r="X1297">
            <v>1200</v>
          </cell>
          <cell r="Y1297">
            <v>41205</v>
          </cell>
          <cell r="Z1297">
            <v>5000</v>
          </cell>
          <cell r="AA1297">
            <v>1500</v>
          </cell>
          <cell r="AD1297">
            <v>2300</v>
          </cell>
        </row>
        <row r="1298">
          <cell r="A1298">
            <v>13.85</v>
          </cell>
          <cell r="B1298">
            <v>5000</v>
          </cell>
          <cell r="H1298">
            <v>3300</v>
          </cell>
          <cell r="I1298">
            <v>20275</v>
          </cell>
          <cell r="J1298">
            <v>2100</v>
          </cell>
          <cell r="K1298">
            <v>4100</v>
          </cell>
          <cell r="N1298">
            <v>6400</v>
          </cell>
          <cell r="O1298">
            <v>411050</v>
          </cell>
          <cell r="V1298">
            <v>28775</v>
          </cell>
          <cell r="W1298">
            <v>4000</v>
          </cell>
          <cell r="X1298">
            <v>1200</v>
          </cell>
          <cell r="Y1298">
            <v>41225</v>
          </cell>
          <cell r="Z1298">
            <v>5000</v>
          </cell>
          <cell r="AA1298">
            <v>1500</v>
          </cell>
          <cell r="AD1298">
            <v>2300</v>
          </cell>
        </row>
        <row r="1299">
          <cell r="A1299">
            <v>13.86</v>
          </cell>
          <cell r="B1299">
            <v>5000</v>
          </cell>
          <cell r="H1299">
            <v>3300</v>
          </cell>
          <cell r="I1299">
            <v>20285</v>
          </cell>
          <cell r="J1299">
            <v>2100</v>
          </cell>
          <cell r="K1299">
            <v>4100</v>
          </cell>
          <cell r="N1299">
            <v>6400</v>
          </cell>
          <cell r="O1299">
            <v>411375</v>
          </cell>
          <cell r="V1299">
            <v>28790</v>
          </cell>
          <cell r="W1299">
            <v>4000</v>
          </cell>
          <cell r="X1299">
            <v>1200</v>
          </cell>
          <cell r="Y1299">
            <v>41245</v>
          </cell>
          <cell r="Z1299">
            <v>5000</v>
          </cell>
          <cell r="AA1299">
            <v>1500</v>
          </cell>
          <cell r="AD1299">
            <v>2300</v>
          </cell>
        </row>
        <row r="1300">
          <cell r="A1300">
            <v>13.87</v>
          </cell>
          <cell r="B1300">
            <v>5000</v>
          </cell>
          <cell r="H1300">
            <v>3300</v>
          </cell>
          <cell r="I1300">
            <v>20295</v>
          </cell>
          <cell r="J1300">
            <v>2100</v>
          </cell>
          <cell r="K1300">
            <v>4100</v>
          </cell>
          <cell r="N1300">
            <v>6400</v>
          </cell>
          <cell r="O1300">
            <v>411700</v>
          </cell>
          <cell r="V1300">
            <v>28805</v>
          </cell>
          <cell r="W1300">
            <v>4000</v>
          </cell>
          <cell r="X1300">
            <v>1200</v>
          </cell>
          <cell r="Y1300">
            <v>41265</v>
          </cell>
          <cell r="Z1300">
            <v>5000</v>
          </cell>
          <cell r="AA1300">
            <v>1500</v>
          </cell>
          <cell r="AD1300">
            <v>2300</v>
          </cell>
        </row>
        <row r="1301">
          <cell r="A1301">
            <v>13.88</v>
          </cell>
          <cell r="B1301">
            <v>5000</v>
          </cell>
          <cell r="H1301">
            <v>3300</v>
          </cell>
          <cell r="I1301">
            <v>20305</v>
          </cell>
          <cell r="J1301">
            <v>2100</v>
          </cell>
          <cell r="K1301">
            <v>4100</v>
          </cell>
          <cell r="N1301">
            <v>6400</v>
          </cell>
          <cell r="O1301">
            <v>412025</v>
          </cell>
          <cell r="V1301">
            <v>28820</v>
          </cell>
          <cell r="W1301">
            <v>4000</v>
          </cell>
          <cell r="X1301">
            <v>1200</v>
          </cell>
          <cell r="Y1301">
            <v>41285</v>
          </cell>
          <cell r="Z1301">
            <v>5000</v>
          </cell>
          <cell r="AA1301">
            <v>1500</v>
          </cell>
          <cell r="AD1301">
            <v>2300</v>
          </cell>
        </row>
        <row r="1302">
          <cell r="A1302">
            <v>13.89</v>
          </cell>
          <cell r="B1302">
            <v>5000</v>
          </cell>
          <cell r="H1302">
            <v>3300</v>
          </cell>
          <cell r="I1302">
            <v>20315</v>
          </cell>
          <cell r="J1302">
            <v>2100</v>
          </cell>
          <cell r="K1302">
            <v>4100</v>
          </cell>
          <cell r="N1302">
            <v>6400</v>
          </cell>
          <cell r="O1302">
            <v>412350</v>
          </cell>
          <cell r="V1302">
            <v>28835</v>
          </cell>
          <cell r="W1302">
            <v>4000</v>
          </cell>
          <cell r="X1302">
            <v>1200</v>
          </cell>
          <cell r="Y1302">
            <v>41305</v>
          </cell>
          <cell r="Z1302">
            <v>5000</v>
          </cell>
          <cell r="AA1302">
            <v>1500</v>
          </cell>
          <cell r="AD1302">
            <v>2300</v>
          </cell>
        </row>
        <row r="1303">
          <cell r="A1303">
            <v>13.9</v>
          </cell>
          <cell r="B1303">
            <v>5000</v>
          </cell>
          <cell r="H1303">
            <v>3300</v>
          </cell>
          <cell r="I1303">
            <v>20325</v>
          </cell>
          <cell r="J1303">
            <v>2100</v>
          </cell>
          <cell r="K1303">
            <v>4100</v>
          </cell>
          <cell r="N1303">
            <v>6400</v>
          </cell>
          <cell r="O1303">
            <v>412675</v>
          </cell>
          <cell r="V1303">
            <v>28850</v>
          </cell>
          <cell r="W1303">
            <v>4000</v>
          </cell>
          <cell r="X1303">
            <v>1200</v>
          </cell>
          <cell r="Y1303">
            <v>41325</v>
          </cell>
          <cell r="Z1303">
            <v>5000</v>
          </cell>
          <cell r="AA1303">
            <v>1500</v>
          </cell>
          <cell r="AD1303">
            <v>2300</v>
          </cell>
        </row>
        <row r="1304">
          <cell r="A1304">
            <v>13.91</v>
          </cell>
          <cell r="B1304">
            <v>5000</v>
          </cell>
          <cell r="H1304">
            <v>3300</v>
          </cell>
          <cell r="I1304">
            <v>20335</v>
          </cell>
          <cell r="J1304">
            <v>2100</v>
          </cell>
          <cell r="K1304">
            <v>4100</v>
          </cell>
          <cell r="N1304">
            <v>6400</v>
          </cell>
          <cell r="O1304">
            <v>413000</v>
          </cell>
          <cell r="V1304">
            <v>28865</v>
          </cell>
          <cell r="W1304">
            <v>4000</v>
          </cell>
          <cell r="X1304">
            <v>1200</v>
          </cell>
          <cell r="Y1304">
            <v>41345</v>
          </cell>
          <cell r="Z1304">
            <v>5000</v>
          </cell>
          <cell r="AA1304">
            <v>1500</v>
          </cell>
          <cell r="AD1304">
            <v>2300</v>
          </cell>
        </row>
        <row r="1305">
          <cell r="A1305">
            <v>13.92</v>
          </cell>
          <cell r="B1305">
            <v>5000</v>
          </cell>
          <cell r="H1305">
            <v>3300</v>
          </cell>
          <cell r="I1305">
            <v>20345</v>
          </cell>
          <cell r="J1305">
            <v>2100</v>
          </cell>
          <cell r="K1305">
            <v>4100</v>
          </cell>
          <cell r="N1305">
            <v>6400</v>
          </cell>
          <cell r="O1305">
            <v>413325</v>
          </cell>
          <cell r="V1305">
            <v>28880</v>
          </cell>
          <cell r="W1305">
            <v>4000</v>
          </cell>
          <cell r="X1305">
            <v>1200</v>
          </cell>
          <cell r="Y1305">
            <v>41365</v>
          </cell>
          <cell r="Z1305">
            <v>5000</v>
          </cell>
          <cell r="AA1305">
            <v>1500</v>
          </cell>
          <cell r="AD1305">
            <v>2300</v>
          </cell>
        </row>
        <row r="1306">
          <cell r="A1306">
            <v>13.93</v>
          </cell>
          <cell r="B1306">
            <v>5000</v>
          </cell>
          <cell r="H1306">
            <v>3300</v>
          </cell>
          <cell r="I1306">
            <v>20355</v>
          </cell>
          <cell r="J1306">
            <v>2100</v>
          </cell>
          <cell r="K1306">
            <v>4100</v>
          </cell>
          <cell r="N1306">
            <v>6400</v>
          </cell>
          <cell r="O1306">
            <v>413650</v>
          </cell>
          <cell r="V1306">
            <v>28895</v>
          </cell>
          <cell r="W1306">
            <v>4000</v>
          </cell>
          <cell r="X1306">
            <v>1200</v>
          </cell>
          <cell r="Y1306">
            <v>41385</v>
          </cell>
          <cell r="Z1306">
            <v>5000</v>
          </cell>
          <cell r="AA1306">
            <v>1500</v>
          </cell>
          <cell r="AD1306">
            <v>2300</v>
          </cell>
        </row>
        <row r="1307">
          <cell r="A1307">
            <v>13.94</v>
          </cell>
          <cell r="B1307">
            <v>5000</v>
          </cell>
          <cell r="H1307">
            <v>3300</v>
          </cell>
          <cell r="I1307">
            <v>20365</v>
          </cell>
          <cell r="J1307">
            <v>2100</v>
          </cell>
          <cell r="K1307">
            <v>4100</v>
          </cell>
          <cell r="N1307">
            <v>6400</v>
          </cell>
          <cell r="O1307">
            <v>413975</v>
          </cell>
          <cell r="V1307">
            <v>28910</v>
          </cell>
          <cell r="W1307">
            <v>4000</v>
          </cell>
          <cell r="X1307">
            <v>1200</v>
          </cell>
          <cell r="Y1307">
            <v>41405</v>
          </cell>
          <cell r="Z1307">
            <v>5000</v>
          </cell>
          <cell r="AA1307">
            <v>1500</v>
          </cell>
          <cell r="AD1307">
            <v>2300</v>
          </cell>
        </row>
        <row r="1308">
          <cell r="A1308">
            <v>13.95</v>
          </cell>
          <cell r="B1308">
            <v>5000</v>
          </cell>
          <cell r="H1308">
            <v>3300</v>
          </cell>
          <cell r="I1308">
            <v>20375</v>
          </cell>
          <cell r="J1308">
            <v>2100</v>
          </cell>
          <cell r="K1308">
            <v>4100</v>
          </cell>
          <cell r="N1308">
            <v>6400</v>
          </cell>
          <cell r="O1308">
            <v>414300</v>
          </cell>
          <cell r="V1308">
            <v>28925</v>
          </cell>
          <cell r="W1308">
            <v>4000</v>
          </cell>
          <cell r="X1308">
            <v>1200</v>
          </cell>
          <cell r="Y1308">
            <v>41425</v>
          </cell>
          <cell r="Z1308">
            <v>5000</v>
          </cell>
          <cell r="AA1308">
            <v>1500</v>
          </cell>
          <cell r="AD1308">
            <v>2300</v>
          </cell>
        </row>
        <row r="1309">
          <cell r="A1309">
            <v>13.96</v>
          </cell>
          <cell r="B1309">
            <v>5000</v>
          </cell>
          <cell r="H1309">
            <v>3300</v>
          </cell>
          <cell r="I1309">
            <v>20385</v>
          </cell>
          <cell r="J1309">
            <v>2100</v>
          </cell>
          <cell r="K1309">
            <v>4100</v>
          </cell>
          <cell r="N1309">
            <v>6400</v>
          </cell>
          <cell r="O1309">
            <v>414625</v>
          </cell>
          <cell r="V1309">
            <v>28940</v>
          </cell>
          <cell r="W1309">
            <v>4000</v>
          </cell>
          <cell r="X1309">
            <v>1200</v>
          </cell>
          <cell r="Y1309">
            <v>41445</v>
          </cell>
          <cell r="Z1309">
            <v>5000</v>
          </cell>
          <cell r="AA1309">
            <v>1500</v>
          </cell>
          <cell r="AD1309">
            <v>2300</v>
          </cell>
        </row>
        <row r="1310">
          <cell r="A1310">
            <v>13.97</v>
          </cell>
          <cell r="B1310">
            <v>5000</v>
          </cell>
          <cell r="H1310">
            <v>3300</v>
          </cell>
          <cell r="I1310">
            <v>20395</v>
          </cell>
          <cell r="J1310">
            <v>2100</v>
          </cell>
          <cell r="K1310">
            <v>4100</v>
          </cell>
          <cell r="N1310">
            <v>6400</v>
          </cell>
          <cell r="O1310">
            <v>414950</v>
          </cell>
          <cell r="V1310">
            <v>28955</v>
          </cell>
          <cell r="W1310">
            <v>4000</v>
          </cell>
          <cell r="X1310">
            <v>1200</v>
          </cell>
          <cell r="Y1310">
            <v>41465</v>
          </cell>
          <cell r="Z1310">
            <v>5000</v>
          </cell>
          <cell r="AA1310">
            <v>1500</v>
          </cell>
          <cell r="AD1310">
            <v>2300</v>
          </cell>
        </row>
        <row r="1311">
          <cell r="A1311">
            <v>13.98</v>
          </cell>
          <cell r="B1311">
            <v>5000</v>
          </cell>
          <cell r="H1311">
            <v>3300</v>
          </cell>
          <cell r="I1311">
            <v>20405</v>
          </cell>
          <cell r="J1311">
            <v>2100</v>
          </cell>
          <cell r="K1311">
            <v>4100</v>
          </cell>
          <cell r="N1311">
            <v>6400</v>
          </cell>
          <cell r="O1311">
            <v>415275</v>
          </cell>
          <cell r="V1311">
            <v>28970</v>
          </cell>
          <cell r="W1311">
            <v>4000</v>
          </cell>
          <cell r="X1311">
            <v>1200</v>
          </cell>
          <cell r="Y1311">
            <v>41485</v>
          </cell>
          <cell r="Z1311">
            <v>5000</v>
          </cell>
          <cell r="AA1311">
            <v>1500</v>
          </cell>
          <cell r="AD1311">
            <v>2300</v>
          </cell>
        </row>
        <row r="1312">
          <cell r="A1312">
            <v>13.99</v>
          </cell>
          <cell r="B1312">
            <v>5000</v>
          </cell>
          <cell r="H1312">
            <v>3300</v>
          </cell>
          <cell r="I1312">
            <v>20415</v>
          </cell>
          <cell r="J1312">
            <v>2100</v>
          </cell>
          <cell r="K1312">
            <v>4100</v>
          </cell>
          <cell r="N1312">
            <v>6400</v>
          </cell>
          <cell r="O1312">
            <v>415600</v>
          </cell>
          <cell r="V1312">
            <v>28985</v>
          </cell>
          <cell r="W1312">
            <v>4000</v>
          </cell>
          <cell r="X1312">
            <v>1200</v>
          </cell>
          <cell r="Y1312">
            <v>41505</v>
          </cell>
          <cell r="Z1312">
            <v>5000</v>
          </cell>
          <cell r="AA1312">
            <v>1500</v>
          </cell>
          <cell r="AD1312">
            <v>2300</v>
          </cell>
        </row>
        <row r="1313">
          <cell r="A1313">
            <v>14</v>
          </cell>
          <cell r="B1313">
            <v>5000</v>
          </cell>
          <cell r="H1313">
            <v>3300</v>
          </cell>
          <cell r="I1313">
            <v>20425</v>
          </cell>
          <cell r="J1313">
            <v>2100</v>
          </cell>
          <cell r="K1313">
            <v>4100</v>
          </cell>
          <cell r="N1313">
            <v>6400</v>
          </cell>
          <cell r="O1313">
            <v>415925</v>
          </cell>
          <cell r="V1313">
            <v>29000</v>
          </cell>
          <cell r="W1313">
            <v>4000</v>
          </cell>
          <cell r="X1313">
            <v>1200</v>
          </cell>
          <cell r="Y1313">
            <v>41525</v>
          </cell>
          <cell r="Z1313">
            <v>5000</v>
          </cell>
          <cell r="AA1313">
            <v>1500</v>
          </cell>
          <cell r="AD1313">
            <v>2300</v>
          </cell>
        </row>
        <row r="1314">
          <cell r="A1314">
            <v>14.01</v>
          </cell>
          <cell r="B1314">
            <v>5000</v>
          </cell>
          <cell r="H1314">
            <v>3300</v>
          </cell>
          <cell r="I1314">
            <v>20435</v>
          </cell>
          <cell r="J1314">
            <v>2100</v>
          </cell>
          <cell r="K1314">
            <v>4100</v>
          </cell>
          <cell r="N1314">
            <v>6400</v>
          </cell>
          <cell r="O1314">
            <v>416250</v>
          </cell>
          <cell r="V1314">
            <v>29015</v>
          </cell>
          <cell r="W1314">
            <v>4000</v>
          </cell>
          <cell r="X1314">
            <v>1200</v>
          </cell>
          <cell r="Y1314">
            <v>41545</v>
          </cell>
          <cell r="Z1314">
            <v>5000</v>
          </cell>
          <cell r="AA1314">
            <v>1500</v>
          </cell>
          <cell r="AD1314">
            <v>2300</v>
          </cell>
        </row>
        <row r="1315">
          <cell r="A1315">
            <v>14.02</v>
          </cell>
          <cell r="B1315">
            <v>5000</v>
          </cell>
          <cell r="H1315">
            <v>3300</v>
          </cell>
          <cell r="I1315">
            <v>20445</v>
          </cell>
          <cell r="J1315">
            <v>2100</v>
          </cell>
          <cell r="K1315">
            <v>4100</v>
          </cell>
          <cell r="N1315">
            <v>6400</v>
          </cell>
          <cell r="O1315">
            <v>416575</v>
          </cell>
          <cell r="V1315">
            <v>29030</v>
          </cell>
          <cell r="W1315">
            <v>4000</v>
          </cell>
          <cell r="X1315">
            <v>1200</v>
          </cell>
          <cell r="Y1315">
            <v>41565</v>
          </cell>
          <cell r="Z1315">
            <v>5000</v>
          </cell>
          <cell r="AA1315">
            <v>1500</v>
          </cell>
          <cell r="AD1315">
            <v>2300</v>
          </cell>
        </row>
        <row r="1316">
          <cell r="A1316">
            <v>14.03</v>
          </cell>
          <cell r="B1316">
            <v>5000</v>
          </cell>
          <cell r="H1316">
            <v>3300</v>
          </cell>
          <cell r="I1316">
            <v>20455</v>
          </cell>
          <cell r="J1316">
            <v>2100</v>
          </cell>
          <cell r="K1316">
            <v>4100</v>
          </cell>
          <cell r="N1316">
            <v>6400</v>
          </cell>
          <cell r="O1316">
            <v>416900</v>
          </cell>
          <cell r="V1316">
            <v>29045</v>
          </cell>
          <cell r="W1316">
            <v>4000</v>
          </cell>
          <cell r="X1316">
            <v>1200</v>
          </cell>
          <cell r="Y1316">
            <v>41585</v>
          </cell>
          <cell r="Z1316">
            <v>5000</v>
          </cell>
          <cell r="AA1316">
            <v>1500</v>
          </cell>
          <cell r="AD1316">
            <v>2300</v>
          </cell>
        </row>
        <row r="1317">
          <cell r="A1317">
            <v>14.04</v>
          </cell>
          <cell r="B1317">
            <v>5000</v>
          </cell>
          <cell r="H1317">
            <v>3300</v>
          </cell>
          <cell r="I1317">
            <v>20465</v>
          </cell>
          <cell r="J1317">
            <v>2100</v>
          </cell>
          <cell r="K1317">
            <v>4100</v>
          </cell>
          <cell r="N1317">
            <v>6400</v>
          </cell>
          <cell r="O1317">
            <v>417225</v>
          </cell>
          <cell r="V1317">
            <v>29060</v>
          </cell>
          <cell r="W1317">
            <v>4000</v>
          </cell>
          <cell r="X1317">
            <v>1200</v>
          </cell>
          <cell r="Y1317">
            <v>41605</v>
          </cell>
          <cell r="Z1317">
            <v>5000</v>
          </cell>
          <cell r="AA1317">
            <v>1500</v>
          </cell>
          <cell r="AD1317">
            <v>2300</v>
          </cell>
        </row>
        <row r="1318">
          <cell r="A1318">
            <v>14.05</v>
          </cell>
          <cell r="B1318">
            <v>5000</v>
          </cell>
          <cell r="H1318">
            <v>3300</v>
          </cell>
          <cell r="I1318">
            <v>20475</v>
          </cell>
          <cell r="J1318">
            <v>2100</v>
          </cell>
          <cell r="K1318">
            <v>4100</v>
          </cell>
          <cell r="N1318">
            <v>6400</v>
          </cell>
          <cell r="O1318">
            <v>417550</v>
          </cell>
          <cell r="V1318">
            <v>29075</v>
          </cell>
          <cell r="W1318">
            <v>4000</v>
          </cell>
          <cell r="X1318">
            <v>1200</v>
          </cell>
          <cell r="Y1318">
            <v>41625</v>
          </cell>
          <cell r="Z1318">
            <v>5000</v>
          </cell>
          <cell r="AA1318">
            <v>1500</v>
          </cell>
          <cell r="AD1318">
            <v>2300</v>
          </cell>
        </row>
        <row r="1319">
          <cell r="A1319">
            <v>14.06</v>
          </cell>
          <cell r="B1319">
            <v>5000</v>
          </cell>
          <cell r="H1319">
            <v>3300</v>
          </cell>
          <cell r="I1319">
            <v>20485</v>
          </cell>
          <cell r="J1319">
            <v>2100</v>
          </cell>
          <cell r="K1319">
            <v>4100</v>
          </cell>
          <cell r="N1319">
            <v>6400</v>
          </cell>
          <cell r="O1319">
            <v>417875</v>
          </cell>
          <cell r="V1319">
            <v>29090</v>
          </cell>
          <cell r="W1319">
            <v>4000</v>
          </cell>
          <cell r="X1319">
            <v>1200</v>
          </cell>
          <cell r="Y1319">
            <v>41645</v>
          </cell>
          <cell r="Z1319">
            <v>5000</v>
          </cell>
          <cell r="AA1319">
            <v>1500</v>
          </cell>
          <cell r="AD1319">
            <v>2300</v>
          </cell>
        </row>
        <row r="1320">
          <cell r="A1320">
            <v>14.07</v>
          </cell>
          <cell r="B1320">
            <v>5000</v>
          </cell>
          <cell r="H1320">
            <v>3300</v>
          </cell>
          <cell r="I1320">
            <v>20495</v>
          </cell>
          <cell r="J1320">
            <v>2100</v>
          </cell>
          <cell r="K1320">
            <v>4100</v>
          </cell>
          <cell r="N1320">
            <v>6400</v>
          </cell>
          <cell r="O1320">
            <v>418200</v>
          </cell>
          <cell r="V1320">
            <v>29105</v>
          </cell>
          <cell r="W1320">
            <v>4000</v>
          </cell>
          <cell r="X1320">
            <v>1200</v>
          </cell>
          <cell r="Y1320">
            <v>41665</v>
          </cell>
          <cell r="Z1320">
            <v>5000</v>
          </cell>
          <cell r="AA1320">
            <v>1500</v>
          </cell>
          <cell r="AD1320">
            <v>2300</v>
          </cell>
        </row>
        <row r="1321">
          <cell r="A1321">
            <v>14.08</v>
          </cell>
          <cell r="B1321">
            <v>5000</v>
          </cell>
          <cell r="H1321">
            <v>3300</v>
          </cell>
          <cell r="I1321">
            <v>20505</v>
          </cell>
          <cell r="J1321">
            <v>2100</v>
          </cell>
          <cell r="K1321">
            <v>4100</v>
          </cell>
          <cell r="N1321">
            <v>6400</v>
          </cell>
          <cell r="O1321">
            <v>418525</v>
          </cell>
          <cell r="V1321">
            <v>29120</v>
          </cell>
          <cell r="W1321">
            <v>4000</v>
          </cell>
          <cell r="X1321">
            <v>1200</v>
          </cell>
          <cell r="Y1321">
            <v>41685</v>
          </cell>
          <cell r="Z1321">
            <v>5000</v>
          </cell>
          <cell r="AA1321">
            <v>1500</v>
          </cell>
          <cell r="AD1321">
            <v>2300</v>
          </cell>
        </row>
        <row r="1322">
          <cell r="A1322">
            <v>14.09</v>
          </cell>
          <cell r="B1322">
            <v>5000</v>
          </cell>
          <cell r="H1322">
            <v>3300</v>
          </cell>
          <cell r="I1322">
            <v>20515</v>
          </cell>
          <cell r="J1322">
            <v>2100</v>
          </cell>
          <cell r="K1322">
            <v>4100</v>
          </cell>
          <cell r="N1322">
            <v>6400</v>
          </cell>
          <cell r="O1322">
            <v>418850</v>
          </cell>
          <cell r="V1322">
            <v>29135</v>
          </cell>
          <cell r="W1322">
            <v>4000</v>
          </cell>
          <cell r="X1322">
            <v>1200</v>
          </cell>
          <cell r="Y1322">
            <v>41705</v>
          </cell>
          <cell r="Z1322">
            <v>5000</v>
          </cell>
          <cell r="AA1322">
            <v>1500</v>
          </cell>
          <cell r="AD1322">
            <v>2300</v>
          </cell>
        </row>
        <row r="1323">
          <cell r="A1323">
            <v>14.1</v>
          </cell>
          <cell r="B1323">
            <v>5000</v>
          </cell>
          <cell r="H1323">
            <v>3300</v>
          </cell>
          <cell r="I1323">
            <v>20525</v>
          </cell>
          <cell r="J1323">
            <v>2100</v>
          </cell>
          <cell r="K1323">
            <v>4100</v>
          </cell>
          <cell r="N1323">
            <v>6400</v>
          </cell>
          <cell r="O1323">
            <v>419175</v>
          </cell>
          <cell r="V1323">
            <v>29150</v>
          </cell>
          <cell r="W1323">
            <v>4000</v>
          </cell>
          <cell r="X1323">
            <v>1200</v>
          </cell>
          <cell r="Y1323">
            <v>41725</v>
          </cell>
          <cell r="Z1323">
            <v>5000</v>
          </cell>
          <cell r="AA1323">
            <v>1500</v>
          </cell>
          <cell r="AD1323">
            <v>2300</v>
          </cell>
        </row>
        <row r="1324">
          <cell r="A1324">
            <v>14.11</v>
          </cell>
          <cell r="B1324">
            <v>5000</v>
          </cell>
          <cell r="H1324">
            <v>3300</v>
          </cell>
          <cell r="I1324">
            <v>20535</v>
          </cell>
          <cell r="J1324">
            <v>2100</v>
          </cell>
          <cell r="K1324">
            <v>4100</v>
          </cell>
          <cell r="N1324">
            <v>6400</v>
          </cell>
          <cell r="O1324">
            <v>419500</v>
          </cell>
          <cell r="V1324">
            <v>29165</v>
          </cell>
          <cell r="W1324">
            <v>4000</v>
          </cell>
          <cell r="X1324">
            <v>1200</v>
          </cell>
          <cell r="Y1324">
            <v>41745</v>
          </cell>
          <cell r="Z1324">
            <v>5000</v>
          </cell>
          <cell r="AA1324">
            <v>1500</v>
          </cell>
          <cell r="AD1324">
            <v>2300</v>
          </cell>
        </row>
        <row r="1325">
          <cell r="A1325">
            <v>14.12</v>
          </cell>
          <cell r="B1325">
            <v>5000</v>
          </cell>
          <cell r="H1325">
            <v>3300</v>
          </cell>
          <cell r="I1325">
            <v>20545</v>
          </cell>
          <cell r="J1325">
            <v>2100</v>
          </cell>
          <cell r="K1325">
            <v>4100</v>
          </cell>
          <cell r="N1325">
            <v>6400</v>
          </cell>
          <cell r="O1325">
            <v>419825</v>
          </cell>
          <cell r="V1325">
            <v>29180</v>
          </cell>
          <cell r="W1325">
            <v>4000</v>
          </cell>
          <cell r="X1325">
            <v>1200</v>
          </cell>
          <cell r="Y1325">
            <v>41765</v>
          </cell>
          <cell r="Z1325">
            <v>5000</v>
          </cell>
          <cell r="AA1325">
            <v>1500</v>
          </cell>
          <cell r="AD1325">
            <v>2300</v>
          </cell>
        </row>
        <row r="1326">
          <cell r="A1326">
            <v>14.13</v>
          </cell>
          <cell r="B1326">
            <v>5000</v>
          </cell>
          <cell r="H1326">
            <v>3300</v>
          </cell>
          <cell r="I1326">
            <v>20555</v>
          </cell>
          <cell r="J1326">
            <v>2100</v>
          </cell>
          <cell r="K1326">
            <v>4100</v>
          </cell>
          <cell r="N1326">
            <v>6400</v>
          </cell>
          <cell r="O1326">
            <v>420150</v>
          </cell>
          <cell r="V1326">
            <v>29195</v>
          </cell>
          <cell r="W1326">
            <v>4000</v>
          </cell>
          <cell r="X1326">
            <v>1200</v>
          </cell>
          <cell r="Y1326">
            <v>41785</v>
          </cell>
          <cell r="Z1326">
            <v>5000</v>
          </cell>
          <cell r="AA1326">
            <v>1500</v>
          </cell>
          <cell r="AD1326">
            <v>2300</v>
          </cell>
        </row>
        <row r="1327">
          <cell r="A1327">
            <v>14.14</v>
          </cell>
          <cell r="B1327">
            <v>5000</v>
          </cell>
          <cell r="H1327">
            <v>3300</v>
          </cell>
          <cell r="I1327">
            <v>20565</v>
          </cell>
          <cell r="J1327">
            <v>2100</v>
          </cell>
          <cell r="K1327">
            <v>4100</v>
          </cell>
          <cell r="N1327">
            <v>6400</v>
          </cell>
          <cell r="O1327">
            <v>420475</v>
          </cell>
          <cell r="V1327">
            <v>29210</v>
          </cell>
          <cell r="W1327">
            <v>4000</v>
          </cell>
          <cell r="X1327">
            <v>1200</v>
          </cell>
          <cell r="Y1327">
            <v>41805</v>
          </cell>
          <cell r="Z1327">
            <v>5000</v>
          </cell>
          <cell r="AA1327">
            <v>1500</v>
          </cell>
          <cell r="AD1327">
            <v>2300</v>
          </cell>
        </row>
        <row r="1328">
          <cell r="A1328">
            <v>14.15</v>
          </cell>
          <cell r="B1328">
            <v>5000</v>
          </cell>
          <cell r="H1328">
            <v>3300</v>
          </cell>
          <cell r="I1328">
            <v>20575</v>
          </cell>
          <cell r="J1328">
            <v>2100</v>
          </cell>
          <cell r="K1328">
            <v>4100</v>
          </cell>
          <cell r="N1328">
            <v>6400</v>
          </cell>
          <cell r="O1328">
            <v>420800</v>
          </cell>
          <cell r="V1328">
            <v>29225</v>
          </cell>
          <cell r="W1328">
            <v>4000</v>
          </cell>
          <cell r="X1328">
            <v>1200</v>
          </cell>
          <cell r="Y1328">
            <v>41825</v>
          </cell>
          <cell r="Z1328">
            <v>5000</v>
          </cell>
          <cell r="AA1328">
            <v>1500</v>
          </cell>
          <cell r="AD1328">
            <v>2300</v>
          </cell>
        </row>
        <row r="1329">
          <cell r="A1329">
            <v>14.16</v>
          </cell>
          <cell r="B1329">
            <v>5000</v>
          </cell>
          <cell r="H1329">
            <v>3300</v>
          </cell>
          <cell r="I1329">
            <v>20585</v>
          </cell>
          <cell r="J1329">
            <v>2100</v>
          </cell>
          <cell r="K1329">
            <v>4100</v>
          </cell>
          <cell r="N1329">
            <v>6400</v>
          </cell>
          <cell r="O1329">
            <v>421125</v>
          </cell>
          <cell r="V1329">
            <v>29240</v>
          </cell>
          <cell r="W1329">
            <v>4000</v>
          </cell>
          <cell r="X1329">
            <v>1200</v>
          </cell>
          <cell r="Y1329">
            <v>41845</v>
          </cell>
          <cell r="Z1329">
            <v>5000</v>
          </cell>
          <cell r="AA1329">
            <v>1500</v>
          </cell>
          <cell r="AD1329">
            <v>2300</v>
          </cell>
        </row>
        <row r="1330">
          <cell r="A1330">
            <v>14.17</v>
          </cell>
          <cell r="B1330">
            <v>5000</v>
          </cell>
          <cell r="H1330">
            <v>3300</v>
          </cell>
          <cell r="I1330">
            <v>20595</v>
          </cell>
          <cell r="J1330">
            <v>2100</v>
          </cell>
          <cell r="K1330">
            <v>4100</v>
          </cell>
          <cell r="N1330">
            <v>6400</v>
          </cell>
          <cell r="O1330">
            <v>421450</v>
          </cell>
          <cell r="V1330">
            <v>29255</v>
          </cell>
          <cell r="W1330">
            <v>4000</v>
          </cell>
          <cell r="X1330">
            <v>1200</v>
          </cell>
          <cell r="Y1330">
            <v>41865</v>
          </cell>
          <cell r="Z1330">
            <v>5000</v>
          </cell>
          <cell r="AA1330">
            <v>1500</v>
          </cell>
          <cell r="AD1330">
            <v>2300</v>
          </cell>
        </row>
        <row r="1331">
          <cell r="A1331">
            <v>14.18</v>
          </cell>
          <cell r="B1331">
            <v>5000</v>
          </cell>
          <cell r="H1331">
            <v>3300</v>
          </cell>
          <cell r="I1331">
            <v>20605</v>
          </cell>
          <cell r="J1331">
            <v>2100</v>
          </cell>
          <cell r="K1331">
            <v>4100</v>
          </cell>
          <cell r="N1331">
            <v>6400</v>
          </cell>
          <cell r="O1331">
            <v>421775</v>
          </cell>
          <cell r="V1331">
            <v>29270</v>
          </cell>
          <cell r="W1331">
            <v>4000</v>
          </cell>
          <cell r="X1331">
            <v>1200</v>
          </cell>
          <cell r="Y1331">
            <v>41885</v>
          </cell>
          <cell r="Z1331">
            <v>5000</v>
          </cell>
          <cell r="AA1331">
            <v>1500</v>
          </cell>
          <cell r="AD1331">
            <v>2300</v>
          </cell>
        </row>
        <row r="1332">
          <cell r="A1332">
            <v>14.19</v>
          </cell>
          <cell r="B1332">
            <v>5000</v>
          </cell>
          <cell r="H1332">
            <v>3300</v>
          </cell>
          <cell r="I1332">
            <v>20615</v>
          </cell>
          <cell r="J1332">
            <v>2100</v>
          </cell>
          <cell r="K1332">
            <v>4100</v>
          </cell>
          <cell r="N1332">
            <v>6400</v>
          </cell>
          <cell r="O1332">
            <v>422100</v>
          </cell>
          <cell r="V1332">
            <v>29285</v>
          </cell>
          <cell r="W1332">
            <v>4000</v>
          </cell>
          <cell r="X1332">
            <v>1200</v>
          </cell>
          <cell r="Y1332">
            <v>41905</v>
          </cell>
          <cell r="Z1332">
            <v>5000</v>
          </cell>
          <cell r="AA1332">
            <v>1500</v>
          </cell>
          <cell r="AD1332">
            <v>2300</v>
          </cell>
        </row>
        <row r="1333">
          <cell r="A1333">
            <v>14.2</v>
          </cell>
          <cell r="B1333">
            <v>5000</v>
          </cell>
          <cell r="H1333">
            <v>3300</v>
          </cell>
          <cell r="I1333">
            <v>20625</v>
          </cell>
          <cell r="J1333">
            <v>2100</v>
          </cell>
          <cell r="K1333">
            <v>4100</v>
          </cell>
          <cell r="N1333">
            <v>6400</v>
          </cell>
          <cell r="O1333">
            <v>422425</v>
          </cell>
          <cell r="V1333">
            <v>29300</v>
          </cell>
          <cell r="W1333">
            <v>4000</v>
          </cell>
          <cell r="X1333">
            <v>1200</v>
          </cell>
          <cell r="Y1333">
            <v>41925</v>
          </cell>
          <cell r="Z1333">
            <v>5000</v>
          </cell>
          <cell r="AA1333">
            <v>1500</v>
          </cell>
          <cell r="AD1333">
            <v>2300</v>
          </cell>
        </row>
        <row r="1334">
          <cell r="A1334">
            <v>14.21</v>
          </cell>
          <cell r="B1334">
            <v>5000</v>
          </cell>
          <cell r="H1334">
            <v>3300</v>
          </cell>
          <cell r="I1334">
            <v>20635</v>
          </cell>
          <cell r="J1334">
            <v>2100</v>
          </cell>
          <cell r="K1334">
            <v>4100</v>
          </cell>
          <cell r="N1334">
            <v>6400</v>
          </cell>
          <cell r="O1334">
            <v>422750</v>
          </cell>
          <cell r="V1334">
            <v>29315</v>
          </cell>
          <cell r="W1334">
            <v>4000</v>
          </cell>
          <cell r="X1334">
            <v>1200</v>
          </cell>
          <cell r="Y1334">
            <v>41945</v>
          </cell>
          <cell r="Z1334">
            <v>5000</v>
          </cell>
          <cell r="AA1334">
            <v>1500</v>
          </cell>
          <cell r="AD1334">
            <v>2300</v>
          </cell>
        </row>
        <row r="1335">
          <cell r="A1335">
            <v>14.22</v>
          </cell>
          <cell r="B1335">
            <v>5000</v>
          </cell>
          <cell r="H1335">
            <v>3300</v>
          </cell>
          <cell r="I1335">
            <v>20645</v>
          </cell>
          <cell r="J1335">
            <v>2100</v>
          </cell>
          <cell r="K1335">
            <v>4100</v>
          </cell>
          <cell r="N1335">
            <v>6400</v>
          </cell>
          <cell r="O1335">
            <v>423075</v>
          </cell>
          <cell r="V1335">
            <v>29330</v>
          </cell>
          <cell r="W1335">
            <v>4000</v>
          </cell>
          <cell r="X1335">
            <v>1200</v>
          </cell>
          <cell r="Y1335">
            <v>41965</v>
          </cell>
          <cell r="Z1335">
            <v>5000</v>
          </cell>
          <cell r="AA1335">
            <v>1500</v>
          </cell>
          <cell r="AD1335">
            <v>2300</v>
          </cell>
        </row>
        <row r="1336">
          <cell r="A1336">
            <v>14.23</v>
          </cell>
          <cell r="B1336">
            <v>5000</v>
          </cell>
          <cell r="H1336">
            <v>3300</v>
          </cell>
          <cell r="I1336">
            <v>20655</v>
          </cell>
          <cell r="J1336">
            <v>2100</v>
          </cell>
          <cell r="K1336">
            <v>4100</v>
          </cell>
          <cell r="N1336">
            <v>6400</v>
          </cell>
          <cell r="O1336">
            <v>423400</v>
          </cell>
          <cell r="V1336">
            <v>29345</v>
          </cell>
          <cell r="W1336">
            <v>4000</v>
          </cell>
          <cell r="X1336">
            <v>1200</v>
          </cell>
          <cell r="Y1336">
            <v>41985</v>
          </cell>
          <cell r="Z1336">
            <v>5000</v>
          </cell>
          <cell r="AA1336">
            <v>1500</v>
          </cell>
          <cell r="AD1336">
            <v>2300</v>
          </cell>
        </row>
        <row r="1337">
          <cell r="A1337">
            <v>14.24</v>
          </cell>
          <cell r="B1337">
            <v>5000</v>
          </cell>
          <cell r="H1337">
            <v>3300</v>
          </cell>
          <cell r="I1337">
            <v>20665</v>
          </cell>
          <cell r="J1337">
            <v>2100</v>
          </cell>
          <cell r="K1337">
            <v>4100</v>
          </cell>
          <cell r="N1337">
            <v>6400</v>
          </cell>
          <cell r="O1337">
            <v>423725</v>
          </cell>
          <cell r="V1337">
            <v>29360</v>
          </cell>
          <cell r="W1337">
            <v>4000</v>
          </cell>
          <cell r="X1337">
            <v>1200</v>
          </cell>
          <cell r="Y1337">
            <v>42005</v>
          </cell>
          <cell r="Z1337">
            <v>5000</v>
          </cell>
          <cell r="AA1337">
            <v>1500</v>
          </cell>
          <cell r="AD1337">
            <v>2300</v>
          </cell>
        </row>
        <row r="1338">
          <cell r="A1338">
            <v>14.25</v>
          </cell>
          <cell r="B1338">
            <v>5000</v>
          </cell>
          <cell r="H1338">
            <v>3300</v>
          </cell>
          <cell r="I1338">
            <v>20675</v>
          </cell>
          <cell r="J1338">
            <v>2100</v>
          </cell>
          <cell r="K1338">
            <v>4100</v>
          </cell>
          <cell r="N1338">
            <v>6400</v>
          </cell>
          <cell r="O1338">
            <v>424050</v>
          </cell>
          <cell r="V1338">
            <v>29375</v>
          </cell>
          <cell r="W1338">
            <v>4000</v>
          </cell>
          <cell r="X1338">
            <v>1200</v>
          </cell>
          <cell r="Y1338">
            <v>42025</v>
          </cell>
          <cell r="Z1338">
            <v>5000</v>
          </cell>
          <cell r="AA1338">
            <v>1500</v>
          </cell>
          <cell r="AD1338">
            <v>2300</v>
          </cell>
        </row>
        <row r="1339">
          <cell r="A1339">
            <v>14.26</v>
          </cell>
          <cell r="B1339">
            <v>5000</v>
          </cell>
          <cell r="H1339">
            <v>3300</v>
          </cell>
          <cell r="I1339">
            <v>20685</v>
          </cell>
          <cell r="J1339">
            <v>2100</v>
          </cell>
          <cell r="K1339">
            <v>4100</v>
          </cell>
          <cell r="N1339">
            <v>6400</v>
          </cell>
          <cell r="O1339">
            <v>424375</v>
          </cell>
          <cell r="V1339">
            <v>29390</v>
          </cell>
          <cell r="W1339">
            <v>4000</v>
          </cell>
          <cell r="X1339">
            <v>1200</v>
          </cell>
          <cell r="Y1339">
            <v>42045</v>
          </cell>
          <cell r="Z1339">
            <v>5000</v>
          </cell>
          <cell r="AA1339">
            <v>1500</v>
          </cell>
          <cell r="AD1339">
            <v>2300</v>
          </cell>
        </row>
        <row r="1340">
          <cell r="A1340">
            <v>14.27</v>
          </cell>
          <cell r="B1340">
            <v>5000</v>
          </cell>
          <cell r="H1340">
            <v>3300</v>
          </cell>
          <cell r="I1340">
            <v>20695</v>
          </cell>
          <cell r="J1340">
            <v>2100</v>
          </cell>
          <cell r="K1340">
            <v>4100</v>
          </cell>
          <cell r="N1340">
            <v>6400</v>
          </cell>
          <cell r="O1340">
            <v>424700</v>
          </cell>
          <cell r="V1340">
            <v>29405</v>
          </cell>
          <cell r="W1340">
            <v>4000</v>
          </cell>
          <cell r="X1340">
            <v>1200</v>
          </cell>
          <cell r="Y1340">
            <v>42065</v>
          </cell>
          <cell r="Z1340">
            <v>5000</v>
          </cell>
          <cell r="AA1340">
            <v>1500</v>
          </cell>
          <cell r="AD1340">
            <v>2300</v>
          </cell>
        </row>
        <row r="1341">
          <cell r="A1341">
            <v>14.28</v>
          </cell>
          <cell r="B1341">
            <v>5000</v>
          </cell>
          <cell r="H1341">
            <v>3300</v>
          </cell>
          <cell r="I1341">
            <v>20705</v>
          </cell>
          <cell r="J1341">
            <v>2100</v>
          </cell>
          <cell r="K1341">
            <v>4100</v>
          </cell>
          <cell r="N1341">
            <v>6400</v>
          </cell>
          <cell r="O1341">
            <v>425025</v>
          </cell>
          <cell r="V1341">
            <v>29420</v>
          </cell>
          <cell r="W1341">
            <v>4000</v>
          </cell>
          <cell r="X1341">
            <v>1200</v>
          </cell>
          <cell r="Y1341">
            <v>42085</v>
          </cell>
          <cell r="Z1341">
            <v>5000</v>
          </cell>
          <cell r="AA1341">
            <v>1500</v>
          </cell>
          <cell r="AD1341">
            <v>2300</v>
          </cell>
        </row>
        <row r="1342">
          <cell r="A1342">
            <v>14.29</v>
          </cell>
          <cell r="B1342">
            <v>5000</v>
          </cell>
          <cell r="H1342">
            <v>3300</v>
          </cell>
          <cell r="I1342">
            <v>20715</v>
          </cell>
          <cell r="J1342">
            <v>2100</v>
          </cell>
          <cell r="K1342">
            <v>4100</v>
          </cell>
          <cell r="N1342">
            <v>6400</v>
          </cell>
          <cell r="O1342">
            <v>425350</v>
          </cell>
          <cell r="V1342">
            <v>29435</v>
          </cell>
          <cell r="W1342">
            <v>4000</v>
          </cell>
          <cell r="X1342">
            <v>1200</v>
          </cell>
          <cell r="Y1342">
            <v>42105</v>
          </cell>
          <cell r="Z1342">
            <v>5000</v>
          </cell>
          <cell r="AA1342">
            <v>1500</v>
          </cell>
          <cell r="AD1342">
            <v>2300</v>
          </cell>
        </row>
        <row r="1343">
          <cell r="A1343">
            <v>14.3</v>
          </cell>
          <cell r="B1343">
            <v>5000</v>
          </cell>
          <cell r="H1343">
            <v>3300</v>
          </cell>
          <cell r="I1343">
            <v>20725</v>
          </cell>
          <cell r="J1343">
            <v>2100</v>
          </cell>
          <cell r="K1343">
            <v>4100</v>
          </cell>
          <cell r="N1343">
            <v>6400</v>
          </cell>
          <cell r="O1343">
            <v>425675</v>
          </cell>
          <cell r="V1343">
            <v>29450</v>
          </cell>
          <cell r="W1343">
            <v>4000</v>
          </cell>
          <cell r="X1343">
            <v>1200</v>
          </cell>
          <cell r="Y1343">
            <v>42125</v>
          </cell>
          <cell r="Z1343">
            <v>5000</v>
          </cell>
          <cell r="AA1343">
            <v>1500</v>
          </cell>
          <cell r="AD1343">
            <v>2300</v>
          </cell>
        </row>
        <row r="1344">
          <cell r="A1344">
            <v>14.31</v>
          </cell>
          <cell r="B1344">
            <v>5000</v>
          </cell>
          <cell r="H1344">
            <v>3300</v>
          </cell>
          <cell r="I1344">
            <v>20735</v>
          </cell>
          <cell r="J1344">
            <v>2100</v>
          </cell>
          <cell r="K1344">
            <v>4100</v>
          </cell>
          <cell r="N1344">
            <v>6400</v>
          </cell>
          <cell r="O1344">
            <v>426000</v>
          </cell>
          <cell r="V1344">
            <v>29465</v>
          </cell>
          <cell r="W1344">
            <v>4000</v>
          </cell>
          <cell r="X1344">
            <v>1200</v>
          </cell>
          <cell r="Y1344">
            <v>42145</v>
          </cell>
          <cell r="Z1344">
            <v>5000</v>
          </cell>
          <cell r="AA1344">
            <v>1500</v>
          </cell>
          <cell r="AD1344">
            <v>2300</v>
          </cell>
        </row>
        <row r="1345">
          <cell r="A1345">
            <v>14.32</v>
          </cell>
          <cell r="B1345">
            <v>5000</v>
          </cell>
          <cell r="H1345">
            <v>3300</v>
          </cell>
          <cell r="I1345">
            <v>20745</v>
          </cell>
          <cell r="J1345">
            <v>2100</v>
          </cell>
          <cell r="K1345">
            <v>4100</v>
          </cell>
          <cell r="N1345">
            <v>6400</v>
          </cell>
          <cell r="O1345">
            <v>426325</v>
          </cell>
          <cell r="V1345">
            <v>29480</v>
          </cell>
          <cell r="W1345">
            <v>4000</v>
          </cell>
          <cell r="X1345">
            <v>1200</v>
          </cell>
          <cell r="Y1345">
            <v>42165</v>
          </cell>
          <cell r="Z1345">
            <v>5000</v>
          </cell>
          <cell r="AA1345">
            <v>1500</v>
          </cell>
          <cell r="AD1345">
            <v>2300</v>
          </cell>
        </row>
        <row r="1346">
          <cell r="A1346">
            <v>14.33</v>
          </cell>
          <cell r="B1346">
            <v>5000</v>
          </cell>
          <cell r="H1346">
            <v>3300</v>
          </cell>
          <cell r="I1346">
            <v>20755</v>
          </cell>
          <cell r="J1346">
            <v>2100</v>
          </cell>
          <cell r="K1346">
            <v>4100</v>
          </cell>
          <cell r="N1346">
            <v>6400</v>
          </cell>
          <cell r="O1346">
            <v>426650</v>
          </cell>
          <cell r="V1346">
            <v>29495</v>
          </cell>
          <cell r="W1346">
            <v>4000</v>
          </cell>
          <cell r="X1346">
            <v>1200</v>
          </cell>
          <cell r="Y1346">
            <v>42185</v>
          </cell>
          <cell r="Z1346">
            <v>5000</v>
          </cell>
          <cell r="AA1346">
            <v>1500</v>
          </cell>
          <cell r="AD1346">
            <v>2300</v>
          </cell>
        </row>
        <row r="1347">
          <cell r="A1347">
            <v>14.34</v>
          </cell>
          <cell r="B1347">
            <v>5000</v>
          </cell>
          <cell r="H1347">
            <v>3300</v>
          </cell>
          <cell r="I1347">
            <v>20765</v>
          </cell>
          <cell r="J1347">
            <v>2100</v>
          </cell>
          <cell r="K1347">
            <v>4100</v>
          </cell>
          <cell r="N1347">
            <v>6400</v>
          </cell>
          <cell r="O1347">
            <v>426975</v>
          </cell>
          <cell r="V1347">
            <v>29510</v>
          </cell>
          <cell r="W1347">
            <v>4000</v>
          </cell>
          <cell r="X1347">
            <v>1200</v>
          </cell>
          <cell r="Y1347">
            <v>42205</v>
          </cell>
          <cell r="Z1347">
            <v>5000</v>
          </cell>
          <cell r="AA1347">
            <v>1500</v>
          </cell>
          <cell r="AD1347">
            <v>2300</v>
          </cell>
        </row>
        <row r="1348">
          <cell r="A1348">
            <v>14.35</v>
          </cell>
          <cell r="B1348">
            <v>5000</v>
          </cell>
          <cell r="H1348">
            <v>3300</v>
          </cell>
          <cell r="I1348">
            <v>20775</v>
          </cell>
          <cell r="J1348">
            <v>2100</v>
          </cell>
          <cell r="K1348">
            <v>4100</v>
          </cell>
          <cell r="N1348">
            <v>6400</v>
          </cell>
          <cell r="O1348">
            <v>427300</v>
          </cell>
          <cell r="V1348">
            <v>29525</v>
          </cell>
          <cell r="W1348">
            <v>4000</v>
          </cell>
          <cell r="X1348">
            <v>1200</v>
          </cell>
          <cell r="Y1348">
            <v>42225</v>
          </cell>
          <cell r="Z1348">
            <v>5000</v>
          </cell>
          <cell r="AA1348">
            <v>1500</v>
          </cell>
          <cell r="AD1348">
            <v>2300</v>
          </cell>
        </row>
        <row r="1349">
          <cell r="A1349">
            <v>14.36</v>
          </cell>
          <cell r="B1349">
            <v>5000</v>
          </cell>
          <cell r="H1349">
            <v>3300</v>
          </cell>
          <cell r="I1349">
            <v>20785</v>
          </cell>
          <cell r="J1349">
            <v>2100</v>
          </cell>
          <cell r="K1349">
            <v>4100</v>
          </cell>
          <cell r="N1349">
            <v>6400</v>
          </cell>
          <cell r="O1349">
            <v>427625</v>
          </cell>
          <cell r="V1349">
            <v>29540</v>
          </cell>
          <cell r="W1349">
            <v>4000</v>
          </cell>
          <cell r="X1349">
            <v>1200</v>
          </cell>
          <cell r="Y1349">
            <v>42245</v>
          </cell>
          <cell r="Z1349">
            <v>5000</v>
          </cell>
          <cell r="AA1349">
            <v>1500</v>
          </cell>
          <cell r="AD1349">
            <v>2300</v>
          </cell>
        </row>
        <row r="1350">
          <cell r="A1350">
            <v>14.37</v>
          </cell>
          <cell r="B1350">
            <v>5000</v>
          </cell>
          <cell r="H1350">
            <v>3300</v>
          </cell>
          <cell r="I1350">
            <v>20795</v>
          </cell>
          <cell r="J1350">
            <v>2100</v>
          </cell>
          <cell r="K1350">
            <v>4100</v>
          </cell>
          <cell r="N1350">
            <v>6400</v>
          </cell>
          <cell r="O1350">
            <v>427950</v>
          </cell>
          <cell r="V1350">
            <v>29555</v>
          </cell>
          <cell r="W1350">
            <v>4000</v>
          </cell>
          <cell r="X1350">
            <v>1200</v>
          </cell>
          <cell r="Y1350">
            <v>42265</v>
          </cell>
          <cell r="Z1350">
            <v>5000</v>
          </cell>
          <cell r="AA1350">
            <v>1500</v>
          </cell>
          <cell r="AD1350">
            <v>2300</v>
          </cell>
        </row>
        <row r="1351">
          <cell r="A1351">
            <v>14.38</v>
          </cell>
          <cell r="B1351">
            <v>5000</v>
          </cell>
          <cell r="H1351">
            <v>3300</v>
          </cell>
          <cell r="I1351">
            <v>20805</v>
          </cell>
          <cell r="J1351">
            <v>2100</v>
          </cell>
          <cell r="K1351">
            <v>4100</v>
          </cell>
          <cell r="N1351">
            <v>6400</v>
          </cell>
          <cell r="O1351">
            <v>428275</v>
          </cell>
          <cell r="V1351">
            <v>29570</v>
          </cell>
          <cell r="W1351">
            <v>4000</v>
          </cell>
          <cell r="X1351">
            <v>1200</v>
          </cell>
          <cell r="Y1351">
            <v>42285</v>
          </cell>
          <cell r="Z1351">
            <v>5000</v>
          </cell>
          <cell r="AA1351">
            <v>1500</v>
          </cell>
          <cell r="AD1351">
            <v>2300</v>
          </cell>
        </row>
        <row r="1352">
          <cell r="A1352">
            <v>14.39</v>
          </cell>
          <cell r="B1352">
            <v>5000</v>
          </cell>
          <cell r="H1352">
            <v>3300</v>
          </cell>
          <cell r="I1352">
            <v>20815</v>
          </cell>
          <cell r="J1352">
            <v>2100</v>
          </cell>
          <cell r="K1352">
            <v>4100</v>
          </cell>
          <cell r="N1352">
            <v>6400</v>
          </cell>
          <cell r="O1352">
            <v>428600</v>
          </cell>
          <cell r="V1352">
            <v>29585</v>
          </cell>
          <cell r="W1352">
            <v>4000</v>
          </cell>
          <cell r="X1352">
            <v>1200</v>
          </cell>
          <cell r="Y1352">
            <v>42305</v>
          </cell>
          <cell r="Z1352">
            <v>5000</v>
          </cell>
          <cell r="AA1352">
            <v>1500</v>
          </cell>
          <cell r="AD1352">
            <v>2300</v>
          </cell>
        </row>
        <row r="1353">
          <cell r="A1353">
            <v>14.4</v>
          </cell>
          <cell r="B1353">
            <v>5000</v>
          </cell>
          <cell r="H1353">
            <v>3300</v>
          </cell>
          <cell r="I1353">
            <v>20825</v>
          </cell>
          <cell r="J1353">
            <v>2100</v>
          </cell>
          <cell r="K1353">
            <v>4100</v>
          </cell>
          <cell r="N1353">
            <v>6400</v>
          </cell>
          <cell r="O1353">
            <v>428925</v>
          </cell>
          <cell r="V1353">
            <v>29600</v>
          </cell>
          <cell r="W1353">
            <v>4000</v>
          </cell>
          <cell r="X1353">
            <v>1200</v>
          </cell>
          <cell r="Y1353">
            <v>42325</v>
          </cell>
          <cell r="Z1353">
            <v>5000</v>
          </cell>
          <cell r="AA1353">
            <v>1500</v>
          </cell>
          <cell r="AD1353">
            <v>2300</v>
          </cell>
        </row>
        <row r="1354">
          <cell r="A1354">
            <v>14.41</v>
          </cell>
          <cell r="B1354">
            <v>5000</v>
          </cell>
          <cell r="H1354">
            <v>3300</v>
          </cell>
          <cell r="I1354">
            <v>20835</v>
          </cell>
          <cell r="J1354">
            <v>2100</v>
          </cell>
          <cell r="K1354">
            <v>4100</v>
          </cell>
          <cell r="N1354">
            <v>6400</v>
          </cell>
          <cell r="O1354">
            <v>429250</v>
          </cell>
          <cell r="V1354">
            <v>29615</v>
          </cell>
          <cell r="W1354">
            <v>4000</v>
          </cell>
          <cell r="X1354">
            <v>1200</v>
          </cell>
          <cell r="Y1354">
            <v>42345</v>
          </cell>
          <cell r="Z1354">
            <v>5000</v>
          </cell>
          <cell r="AA1354">
            <v>1500</v>
          </cell>
          <cell r="AD1354">
            <v>2300</v>
          </cell>
        </row>
        <row r="1355">
          <cell r="A1355">
            <v>14.42</v>
          </cell>
          <cell r="B1355">
            <v>5000</v>
          </cell>
          <cell r="H1355">
            <v>3300</v>
          </cell>
          <cell r="I1355">
            <v>20845</v>
          </cell>
          <cell r="J1355">
            <v>2100</v>
          </cell>
          <cell r="K1355">
            <v>4100</v>
          </cell>
          <cell r="N1355">
            <v>6400</v>
          </cell>
          <cell r="O1355">
            <v>429575</v>
          </cell>
          <cell r="V1355">
            <v>29630</v>
          </cell>
          <cell r="W1355">
            <v>4000</v>
          </cell>
          <cell r="X1355">
            <v>1200</v>
          </cell>
          <cell r="Y1355">
            <v>42365</v>
          </cell>
          <cell r="Z1355">
            <v>5000</v>
          </cell>
          <cell r="AA1355">
            <v>1500</v>
          </cell>
          <cell r="AD1355">
            <v>2300</v>
          </cell>
        </row>
        <row r="1356">
          <cell r="A1356">
            <v>14.43</v>
          </cell>
          <cell r="B1356">
            <v>5000</v>
          </cell>
          <cell r="H1356">
            <v>3300</v>
          </cell>
          <cell r="I1356">
            <v>20855</v>
          </cell>
          <cell r="J1356">
            <v>2100</v>
          </cell>
          <cell r="K1356">
            <v>4100</v>
          </cell>
          <cell r="N1356">
            <v>6400</v>
          </cell>
          <cell r="O1356">
            <v>429900</v>
          </cell>
          <cell r="V1356">
            <v>29645</v>
          </cell>
          <cell r="W1356">
            <v>4000</v>
          </cell>
          <cell r="X1356">
            <v>1200</v>
          </cell>
          <cell r="Y1356">
            <v>42385</v>
          </cell>
          <cell r="Z1356">
            <v>5000</v>
          </cell>
          <cell r="AA1356">
            <v>1500</v>
          </cell>
          <cell r="AD1356">
            <v>2300</v>
          </cell>
        </row>
        <row r="1357">
          <cell r="A1357">
            <v>14.44</v>
          </cell>
          <cell r="B1357">
            <v>5000</v>
          </cell>
          <cell r="H1357">
            <v>3300</v>
          </cell>
          <cell r="I1357">
            <v>20865</v>
          </cell>
          <cell r="J1357">
            <v>2100</v>
          </cell>
          <cell r="K1357">
            <v>4100</v>
          </cell>
          <cell r="N1357">
            <v>6400</v>
          </cell>
          <cell r="O1357">
            <v>430225</v>
          </cell>
          <cell r="V1357">
            <v>29660</v>
          </cell>
          <cell r="W1357">
            <v>4000</v>
          </cell>
          <cell r="X1357">
            <v>1200</v>
          </cell>
          <cell r="Y1357">
            <v>42405</v>
          </cell>
          <cell r="Z1357">
            <v>5000</v>
          </cell>
          <cell r="AA1357">
            <v>1500</v>
          </cell>
          <cell r="AD1357">
            <v>2300</v>
          </cell>
        </row>
        <row r="1358">
          <cell r="A1358">
            <v>14.45</v>
          </cell>
          <cell r="B1358">
            <v>5000</v>
          </cell>
          <cell r="H1358">
            <v>3300</v>
          </cell>
          <cell r="I1358">
            <v>20875</v>
          </cell>
          <cell r="J1358">
            <v>2100</v>
          </cell>
          <cell r="K1358">
            <v>4100</v>
          </cell>
          <cell r="N1358">
            <v>6400</v>
          </cell>
          <cell r="O1358">
            <v>430550</v>
          </cell>
          <cell r="V1358">
            <v>29675</v>
          </cell>
          <cell r="W1358">
            <v>4000</v>
          </cell>
          <cell r="X1358">
            <v>1200</v>
          </cell>
          <cell r="Y1358">
            <v>42425</v>
          </cell>
          <cell r="Z1358">
            <v>5000</v>
          </cell>
          <cell r="AA1358">
            <v>1500</v>
          </cell>
          <cell r="AD1358">
            <v>2300</v>
          </cell>
        </row>
        <row r="1359">
          <cell r="A1359">
            <v>14.46</v>
          </cell>
          <cell r="B1359">
            <v>5000</v>
          </cell>
          <cell r="H1359">
            <v>3300</v>
          </cell>
          <cell r="I1359">
            <v>20885</v>
          </cell>
          <cell r="J1359">
            <v>2100</v>
          </cell>
          <cell r="K1359">
            <v>4100</v>
          </cell>
          <cell r="N1359">
            <v>6400</v>
          </cell>
          <cell r="O1359">
            <v>430875</v>
          </cell>
          <cell r="V1359">
            <v>29690</v>
          </cell>
          <cell r="W1359">
            <v>4000</v>
          </cell>
          <cell r="X1359">
            <v>1200</v>
          </cell>
          <cell r="Y1359">
            <v>42445</v>
          </cell>
          <cell r="Z1359">
            <v>5000</v>
          </cell>
          <cell r="AA1359">
            <v>1500</v>
          </cell>
          <cell r="AD1359">
            <v>2300</v>
          </cell>
        </row>
        <row r="1360">
          <cell r="A1360">
            <v>14.47</v>
          </cell>
          <cell r="B1360">
            <v>5000</v>
          </cell>
          <cell r="H1360">
            <v>3300</v>
          </cell>
          <cell r="I1360">
            <v>20895</v>
          </cell>
          <cell r="J1360">
            <v>2100</v>
          </cell>
          <cell r="K1360">
            <v>4100</v>
          </cell>
          <cell r="N1360">
            <v>6400</v>
          </cell>
          <cell r="O1360">
            <v>431200</v>
          </cell>
          <cell r="V1360">
            <v>29705</v>
          </cell>
          <cell r="W1360">
            <v>4000</v>
          </cell>
          <cell r="X1360">
            <v>1200</v>
          </cell>
          <cell r="Y1360">
            <v>42465</v>
          </cell>
          <cell r="Z1360">
            <v>5000</v>
          </cell>
          <cell r="AA1360">
            <v>1500</v>
          </cell>
          <cell r="AD1360">
            <v>2300</v>
          </cell>
        </row>
        <row r="1361">
          <cell r="A1361">
            <v>14.48</v>
          </cell>
          <cell r="B1361">
            <v>5000</v>
          </cell>
          <cell r="H1361">
            <v>3300</v>
          </cell>
          <cell r="I1361">
            <v>20905</v>
          </cell>
          <cell r="J1361">
            <v>2100</v>
          </cell>
          <cell r="K1361">
            <v>4100</v>
          </cell>
          <cell r="N1361">
            <v>6400</v>
          </cell>
          <cell r="O1361">
            <v>431525</v>
          </cell>
          <cell r="V1361">
            <v>29720</v>
          </cell>
          <cell r="W1361">
            <v>4000</v>
          </cell>
          <cell r="X1361">
            <v>1200</v>
          </cell>
          <cell r="Y1361">
            <v>42485</v>
          </cell>
          <cell r="Z1361">
            <v>5000</v>
          </cell>
          <cell r="AA1361">
            <v>1500</v>
          </cell>
          <cell r="AD1361">
            <v>2300</v>
          </cell>
        </row>
        <row r="1362">
          <cell r="A1362">
            <v>14.49</v>
          </cell>
          <cell r="B1362">
            <v>5000</v>
          </cell>
          <cell r="H1362">
            <v>3300</v>
          </cell>
          <cell r="I1362">
            <v>20915</v>
          </cell>
          <cell r="J1362">
            <v>2100</v>
          </cell>
          <cell r="K1362">
            <v>4100</v>
          </cell>
          <cell r="N1362">
            <v>6400</v>
          </cell>
          <cell r="O1362">
            <v>431850</v>
          </cell>
          <cell r="V1362">
            <v>29735</v>
          </cell>
          <cell r="W1362">
            <v>4000</v>
          </cell>
          <cell r="X1362">
            <v>1200</v>
          </cell>
          <cell r="Y1362">
            <v>42505</v>
          </cell>
          <cell r="Z1362">
            <v>5000</v>
          </cell>
          <cell r="AA1362">
            <v>1500</v>
          </cell>
          <cell r="AD1362">
            <v>2300</v>
          </cell>
        </row>
        <row r="1363">
          <cell r="A1363">
            <v>14.5</v>
          </cell>
          <cell r="B1363">
            <v>5000</v>
          </cell>
          <cell r="H1363">
            <v>3300</v>
          </cell>
          <cell r="I1363">
            <v>20925</v>
          </cell>
          <cell r="J1363">
            <v>2100</v>
          </cell>
          <cell r="K1363">
            <v>4100</v>
          </cell>
          <cell r="N1363">
            <v>6400</v>
          </cell>
          <cell r="O1363">
            <v>432175</v>
          </cell>
          <cell r="V1363">
            <v>29750</v>
          </cell>
          <cell r="W1363">
            <v>4000</v>
          </cell>
          <cell r="X1363">
            <v>1200</v>
          </cell>
          <cell r="Y1363">
            <v>42525</v>
          </cell>
          <cell r="Z1363">
            <v>5000</v>
          </cell>
          <cell r="AA1363">
            <v>1500</v>
          </cell>
          <cell r="AD1363">
            <v>2300</v>
          </cell>
        </row>
        <row r="1364">
          <cell r="A1364">
            <v>14.51</v>
          </cell>
          <cell r="B1364">
            <v>5000</v>
          </cell>
          <cell r="H1364">
            <v>3300</v>
          </cell>
          <cell r="I1364">
            <v>20935</v>
          </cell>
          <cell r="J1364">
            <v>2100</v>
          </cell>
          <cell r="K1364">
            <v>4100</v>
          </cell>
          <cell r="N1364">
            <v>6400</v>
          </cell>
          <cell r="O1364">
            <v>432500</v>
          </cell>
          <cell r="V1364">
            <v>29765</v>
          </cell>
          <cell r="W1364">
            <v>4000</v>
          </cell>
          <cell r="X1364">
            <v>1200</v>
          </cell>
          <cell r="Y1364">
            <v>42545</v>
          </cell>
          <cell r="Z1364">
            <v>5000</v>
          </cell>
          <cell r="AA1364">
            <v>1500</v>
          </cell>
          <cell r="AD1364">
            <v>2300</v>
          </cell>
        </row>
        <row r="1365">
          <cell r="A1365">
            <v>14.52</v>
          </cell>
          <cell r="B1365">
            <v>5000</v>
          </cell>
          <cell r="H1365">
            <v>3300</v>
          </cell>
          <cell r="I1365">
            <v>20945</v>
          </cell>
          <cell r="J1365">
            <v>2100</v>
          </cell>
          <cell r="K1365">
            <v>4100</v>
          </cell>
          <cell r="N1365">
            <v>6400</v>
          </cell>
          <cell r="O1365">
            <v>432825</v>
          </cell>
          <cell r="V1365">
            <v>29780</v>
          </cell>
          <cell r="W1365">
            <v>4000</v>
          </cell>
          <cell r="X1365">
            <v>1200</v>
          </cell>
          <cell r="Y1365">
            <v>42565</v>
          </cell>
          <cell r="Z1365">
            <v>5000</v>
          </cell>
          <cell r="AA1365">
            <v>1500</v>
          </cell>
          <cell r="AD1365">
            <v>2300</v>
          </cell>
        </row>
        <row r="1366">
          <cell r="A1366">
            <v>14.53</v>
          </cell>
          <cell r="B1366">
            <v>5000</v>
          </cell>
          <cell r="H1366">
            <v>3300</v>
          </cell>
          <cell r="I1366">
            <v>20955</v>
          </cell>
          <cell r="J1366">
            <v>2100</v>
          </cell>
          <cell r="K1366">
            <v>4100</v>
          </cell>
          <cell r="N1366">
            <v>6400</v>
          </cell>
          <cell r="O1366">
            <v>433150</v>
          </cell>
          <cell r="V1366">
            <v>29795</v>
          </cell>
          <cell r="W1366">
            <v>4000</v>
          </cell>
          <cell r="X1366">
            <v>1200</v>
          </cell>
          <cell r="Y1366">
            <v>42585</v>
          </cell>
          <cell r="Z1366">
            <v>5000</v>
          </cell>
          <cell r="AA1366">
            <v>1500</v>
          </cell>
          <cell r="AD1366">
            <v>2300</v>
          </cell>
        </row>
        <row r="1367">
          <cell r="A1367">
            <v>14.54</v>
          </cell>
          <cell r="B1367">
            <v>5000</v>
          </cell>
          <cell r="H1367">
            <v>3300</v>
          </cell>
          <cell r="I1367">
            <v>20965</v>
          </cell>
          <cell r="J1367">
            <v>2100</v>
          </cell>
          <cell r="K1367">
            <v>4100</v>
          </cell>
          <cell r="N1367">
            <v>6400</v>
          </cell>
          <cell r="O1367">
            <v>433475</v>
          </cell>
          <cell r="V1367">
            <v>29810</v>
          </cell>
          <cell r="W1367">
            <v>4000</v>
          </cell>
          <cell r="X1367">
            <v>1200</v>
          </cell>
          <cell r="Y1367">
            <v>42605</v>
          </cell>
          <cell r="Z1367">
            <v>5000</v>
          </cell>
          <cell r="AA1367">
            <v>1500</v>
          </cell>
          <cell r="AD1367">
            <v>2300</v>
          </cell>
        </row>
        <row r="1368">
          <cell r="A1368">
            <v>14.55</v>
          </cell>
          <cell r="B1368">
            <v>5000</v>
          </cell>
          <cell r="H1368">
            <v>3300</v>
          </cell>
          <cell r="I1368">
            <v>20975</v>
          </cell>
          <cell r="J1368">
            <v>2100</v>
          </cell>
          <cell r="K1368">
            <v>4100</v>
          </cell>
          <cell r="N1368">
            <v>6400</v>
          </cell>
          <cell r="O1368">
            <v>433800</v>
          </cell>
          <cell r="V1368">
            <v>29825</v>
          </cell>
          <cell r="W1368">
            <v>4000</v>
          </cell>
          <cell r="X1368">
            <v>1200</v>
          </cell>
          <cell r="Y1368">
            <v>42625</v>
          </cell>
          <cell r="Z1368">
            <v>5000</v>
          </cell>
          <cell r="AA1368">
            <v>1500</v>
          </cell>
          <cell r="AD1368">
            <v>2300</v>
          </cell>
        </row>
        <row r="1369">
          <cell r="A1369">
            <v>14.56</v>
          </cell>
          <cell r="B1369">
            <v>5000</v>
          </cell>
          <cell r="H1369">
            <v>3300</v>
          </cell>
          <cell r="I1369">
            <v>20985</v>
          </cell>
          <cell r="J1369">
            <v>2100</v>
          </cell>
          <cell r="K1369">
            <v>4100</v>
          </cell>
          <cell r="N1369">
            <v>6400</v>
          </cell>
          <cell r="O1369">
            <v>434125</v>
          </cell>
          <cell r="V1369">
            <v>29840</v>
          </cell>
          <cell r="W1369">
            <v>4000</v>
          </cell>
          <cell r="X1369">
            <v>1200</v>
          </cell>
          <cell r="Y1369">
            <v>42645</v>
          </cell>
          <cell r="Z1369">
            <v>5000</v>
          </cell>
          <cell r="AA1369">
            <v>1500</v>
          </cell>
          <cell r="AD1369">
            <v>2300</v>
          </cell>
        </row>
        <row r="1370">
          <cell r="A1370">
            <v>14.57</v>
          </cell>
          <cell r="B1370">
            <v>5000</v>
          </cell>
          <cell r="H1370">
            <v>3300</v>
          </cell>
          <cell r="I1370">
            <v>20995</v>
          </cell>
          <cell r="J1370">
            <v>2100</v>
          </cell>
          <cell r="K1370">
            <v>4100</v>
          </cell>
          <cell r="N1370">
            <v>6400</v>
          </cell>
          <cell r="O1370">
            <v>434450</v>
          </cell>
          <cell r="V1370">
            <v>29855</v>
          </cell>
          <cell r="W1370">
            <v>4000</v>
          </cell>
          <cell r="X1370">
            <v>1200</v>
          </cell>
          <cell r="Y1370">
            <v>42665</v>
          </cell>
          <cell r="Z1370">
            <v>5000</v>
          </cell>
          <cell r="AA1370">
            <v>1500</v>
          </cell>
          <cell r="AD1370">
            <v>2300</v>
          </cell>
        </row>
        <row r="1371">
          <cell r="A1371">
            <v>14.58</v>
          </cell>
          <cell r="B1371">
            <v>5000</v>
          </cell>
          <cell r="H1371">
            <v>3300</v>
          </cell>
          <cell r="I1371">
            <v>21005</v>
          </cell>
          <cell r="J1371">
            <v>2100</v>
          </cell>
          <cell r="K1371">
            <v>4100</v>
          </cell>
          <cell r="N1371">
            <v>6400</v>
          </cell>
          <cell r="O1371">
            <v>434775</v>
          </cell>
          <cell r="V1371">
            <v>29870</v>
          </cell>
          <cell r="W1371">
            <v>4000</v>
          </cell>
          <cell r="X1371">
            <v>1200</v>
          </cell>
          <cell r="Y1371">
            <v>42685</v>
          </cell>
          <cell r="Z1371">
            <v>5000</v>
          </cell>
          <cell r="AA1371">
            <v>1500</v>
          </cell>
          <cell r="AD1371">
            <v>2300</v>
          </cell>
        </row>
        <row r="1372">
          <cell r="A1372">
            <v>14.59</v>
          </cell>
          <cell r="B1372">
            <v>5000</v>
          </cell>
          <cell r="H1372">
            <v>3300</v>
          </cell>
          <cell r="I1372">
            <v>21015</v>
          </cell>
          <cell r="J1372">
            <v>2100</v>
          </cell>
          <cell r="K1372">
            <v>4100</v>
          </cell>
          <cell r="N1372">
            <v>6400</v>
          </cell>
          <cell r="O1372">
            <v>435100</v>
          </cell>
          <cell r="V1372">
            <v>29885</v>
          </cell>
          <cell r="W1372">
            <v>4000</v>
          </cell>
          <cell r="X1372">
            <v>1200</v>
          </cell>
          <cell r="Y1372">
            <v>42705</v>
          </cell>
          <cell r="Z1372">
            <v>5000</v>
          </cell>
          <cell r="AA1372">
            <v>1500</v>
          </cell>
          <cell r="AD1372">
            <v>2300</v>
          </cell>
        </row>
        <row r="1373">
          <cell r="A1373">
            <v>14.6</v>
          </cell>
          <cell r="B1373">
            <v>5000</v>
          </cell>
          <cell r="H1373">
            <v>3300</v>
          </cell>
          <cell r="I1373">
            <v>21025</v>
          </cell>
          <cell r="J1373">
            <v>2100</v>
          </cell>
          <cell r="K1373">
            <v>4100</v>
          </cell>
          <cell r="N1373">
            <v>6400</v>
          </cell>
          <cell r="O1373">
            <v>435425</v>
          </cell>
          <cell r="V1373">
            <v>29900</v>
          </cell>
          <cell r="W1373">
            <v>4000</v>
          </cell>
          <cell r="X1373">
            <v>1200</v>
          </cell>
          <cell r="Y1373">
            <v>42725</v>
          </cell>
          <cell r="Z1373">
            <v>5000</v>
          </cell>
          <cell r="AA1373">
            <v>1500</v>
          </cell>
          <cell r="AD1373">
            <v>2300</v>
          </cell>
        </row>
        <row r="1374">
          <cell r="A1374">
            <v>14.61</v>
          </cell>
          <cell r="B1374">
            <v>5000</v>
          </cell>
          <cell r="H1374">
            <v>3300</v>
          </cell>
          <cell r="I1374">
            <v>21035</v>
          </cell>
          <cell r="J1374">
            <v>2100</v>
          </cell>
          <cell r="K1374">
            <v>4100</v>
          </cell>
          <cell r="N1374">
            <v>6400</v>
          </cell>
          <cell r="O1374">
            <v>435750</v>
          </cell>
          <cell r="V1374">
            <v>29915</v>
          </cell>
          <cell r="W1374">
            <v>4000</v>
          </cell>
          <cell r="X1374">
            <v>1200</v>
          </cell>
          <cell r="Y1374">
            <v>42745</v>
          </cell>
          <cell r="Z1374">
            <v>5000</v>
          </cell>
          <cell r="AA1374">
            <v>1500</v>
          </cell>
          <cell r="AD1374">
            <v>2300</v>
          </cell>
        </row>
        <row r="1375">
          <cell r="A1375">
            <v>14.62</v>
          </cell>
          <cell r="B1375">
            <v>5000</v>
          </cell>
          <cell r="H1375">
            <v>3300</v>
          </cell>
          <cell r="I1375">
            <v>21045</v>
          </cell>
          <cell r="J1375">
            <v>2100</v>
          </cell>
          <cell r="K1375">
            <v>4100</v>
          </cell>
          <cell r="N1375">
            <v>6400</v>
          </cell>
          <cell r="O1375">
            <v>436075</v>
          </cell>
          <cell r="V1375">
            <v>29930</v>
          </cell>
          <cell r="W1375">
            <v>4000</v>
          </cell>
          <cell r="X1375">
            <v>1200</v>
          </cell>
          <cell r="Y1375">
            <v>42765</v>
          </cell>
          <cell r="Z1375">
            <v>5000</v>
          </cell>
          <cell r="AA1375">
            <v>1500</v>
          </cell>
          <cell r="AD1375">
            <v>2300</v>
          </cell>
        </row>
        <row r="1376">
          <cell r="A1376">
            <v>14.63</v>
          </cell>
          <cell r="B1376">
            <v>5000</v>
          </cell>
          <cell r="H1376">
            <v>3300</v>
          </cell>
          <cell r="I1376">
            <v>21055</v>
          </cell>
          <cell r="J1376">
            <v>2100</v>
          </cell>
          <cell r="K1376">
            <v>4100</v>
          </cell>
          <cell r="N1376">
            <v>6400</v>
          </cell>
          <cell r="O1376">
            <v>436400</v>
          </cell>
          <cell r="V1376">
            <v>29945</v>
          </cell>
          <cell r="W1376">
            <v>4000</v>
          </cell>
          <cell r="X1376">
            <v>1200</v>
          </cell>
          <cell r="Y1376">
            <v>42785</v>
          </cell>
          <cell r="Z1376">
            <v>5000</v>
          </cell>
          <cell r="AA1376">
            <v>1500</v>
          </cell>
          <cell r="AD1376">
            <v>2300</v>
          </cell>
        </row>
        <row r="1377">
          <cell r="A1377">
            <v>14.64</v>
          </cell>
          <cell r="B1377">
            <v>5000</v>
          </cell>
          <cell r="H1377">
            <v>3300</v>
          </cell>
          <cell r="I1377">
            <v>21065</v>
          </cell>
          <cell r="J1377">
            <v>2100</v>
          </cell>
          <cell r="K1377">
            <v>4100</v>
          </cell>
          <cell r="N1377">
            <v>6400</v>
          </cell>
          <cell r="O1377">
            <v>436725</v>
          </cell>
          <cell r="V1377">
            <v>29960</v>
          </cell>
          <cell r="W1377">
            <v>4000</v>
          </cell>
          <cell r="X1377">
            <v>1200</v>
          </cell>
          <cell r="Y1377">
            <v>42805</v>
          </cell>
          <cell r="Z1377">
            <v>5000</v>
          </cell>
          <cell r="AA1377">
            <v>1500</v>
          </cell>
          <cell r="AD1377">
            <v>2300</v>
          </cell>
        </row>
        <row r="1378">
          <cell r="A1378">
            <v>14.65</v>
          </cell>
          <cell r="B1378">
            <v>5000</v>
          </cell>
          <cell r="H1378">
            <v>3300</v>
          </cell>
          <cell r="I1378">
            <v>21075</v>
          </cell>
          <cell r="J1378">
            <v>2100</v>
          </cell>
          <cell r="K1378">
            <v>4100</v>
          </cell>
          <cell r="N1378">
            <v>6400</v>
          </cell>
          <cell r="O1378">
            <v>437050</v>
          </cell>
          <cell r="V1378">
            <v>29975</v>
          </cell>
          <cell r="W1378">
            <v>4000</v>
          </cell>
          <cell r="X1378">
            <v>1200</v>
          </cell>
          <cell r="Y1378">
            <v>42825</v>
          </cell>
          <cell r="Z1378">
            <v>5000</v>
          </cell>
          <cell r="AA1378">
            <v>1500</v>
          </cell>
          <cell r="AD1378">
            <v>2300</v>
          </cell>
        </row>
        <row r="1379">
          <cell r="A1379">
            <v>14.66</v>
          </cell>
          <cell r="B1379">
            <v>5000</v>
          </cell>
          <cell r="H1379">
            <v>3300</v>
          </cell>
          <cell r="I1379">
            <v>21085</v>
          </cell>
          <cell r="J1379">
            <v>2100</v>
          </cell>
          <cell r="K1379">
            <v>4100</v>
          </cell>
          <cell r="N1379">
            <v>6400</v>
          </cell>
          <cell r="O1379">
            <v>437375</v>
          </cell>
          <cell r="V1379">
            <v>29990</v>
          </cell>
          <cell r="W1379">
            <v>4000</v>
          </cell>
          <cell r="X1379">
            <v>1200</v>
          </cell>
          <cell r="Y1379">
            <v>42845</v>
          </cell>
          <cell r="Z1379">
            <v>5000</v>
          </cell>
          <cell r="AA1379">
            <v>1500</v>
          </cell>
          <cell r="AD1379">
            <v>2300</v>
          </cell>
        </row>
        <row r="1380">
          <cell r="A1380">
            <v>14.67</v>
          </cell>
          <cell r="B1380">
            <v>5000</v>
          </cell>
          <cell r="H1380">
            <v>3300</v>
          </cell>
          <cell r="I1380">
            <v>21095</v>
          </cell>
          <cell r="J1380">
            <v>2100</v>
          </cell>
          <cell r="K1380">
            <v>4100</v>
          </cell>
          <cell r="N1380">
            <v>6400</v>
          </cell>
          <cell r="O1380">
            <v>437700</v>
          </cell>
          <cell r="V1380">
            <v>30005</v>
          </cell>
          <cell r="W1380">
            <v>4000</v>
          </cell>
          <cell r="X1380">
            <v>1200</v>
          </cell>
          <cell r="Y1380">
            <v>42865</v>
          </cell>
          <cell r="Z1380">
            <v>5000</v>
          </cell>
          <cell r="AA1380">
            <v>1500</v>
          </cell>
          <cell r="AD1380">
            <v>2300</v>
          </cell>
        </row>
        <row r="1381">
          <cell r="A1381">
            <v>14.68</v>
          </cell>
          <cell r="B1381">
            <v>5000</v>
          </cell>
          <cell r="H1381">
            <v>3300</v>
          </cell>
          <cell r="I1381">
            <v>21105</v>
          </cell>
          <cell r="J1381">
            <v>2100</v>
          </cell>
          <cell r="K1381">
            <v>4100</v>
          </cell>
          <cell r="N1381">
            <v>6400</v>
          </cell>
          <cell r="O1381">
            <v>438025</v>
          </cell>
          <cell r="V1381">
            <v>30020</v>
          </cell>
          <cell r="W1381">
            <v>4000</v>
          </cell>
          <cell r="X1381">
            <v>1200</v>
          </cell>
          <cell r="Y1381">
            <v>42885</v>
          </cell>
          <cell r="Z1381">
            <v>5000</v>
          </cell>
          <cell r="AA1381">
            <v>1500</v>
          </cell>
          <cell r="AD1381">
            <v>2300</v>
          </cell>
        </row>
        <row r="1382">
          <cell r="A1382">
            <v>14.69</v>
          </cell>
          <cell r="B1382">
            <v>5000</v>
          </cell>
          <cell r="H1382">
            <v>3300</v>
          </cell>
          <cell r="I1382">
            <v>21115</v>
          </cell>
          <cell r="J1382">
            <v>2100</v>
          </cell>
          <cell r="K1382">
            <v>4100</v>
          </cell>
          <cell r="N1382">
            <v>6400</v>
          </cell>
          <cell r="O1382">
            <v>438350</v>
          </cell>
          <cell r="V1382">
            <v>30035</v>
          </cell>
          <cell r="W1382">
            <v>4000</v>
          </cell>
          <cell r="X1382">
            <v>1200</v>
          </cell>
          <cell r="Y1382">
            <v>42905</v>
          </cell>
          <cell r="Z1382">
            <v>5000</v>
          </cell>
          <cell r="AA1382">
            <v>1500</v>
          </cell>
          <cell r="AD1382">
            <v>2300</v>
          </cell>
        </row>
        <row r="1383">
          <cell r="A1383">
            <v>14.7</v>
          </cell>
          <cell r="B1383">
            <v>5000</v>
          </cell>
          <cell r="H1383">
            <v>3300</v>
          </cell>
          <cell r="I1383">
            <v>21125</v>
          </cell>
          <cell r="J1383">
            <v>2100</v>
          </cell>
          <cell r="K1383">
            <v>4100</v>
          </cell>
          <cell r="N1383">
            <v>6400</v>
          </cell>
          <cell r="O1383">
            <v>438675</v>
          </cell>
          <cell r="V1383">
            <v>30050</v>
          </cell>
          <cell r="W1383">
            <v>4000</v>
          </cell>
          <cell r="X1383">
            <v>1200</v>
          </cell>
          <cell r="Y1383">
            <v>42925</v>
          </cell>
          <cell r="Z1383">
            <v>5000</v>
          </cell>
          <cell r="AA1383">
            <v>1500</v>
          </cell>
          <cell r="AD1383">
            <v>2300</v>
          </cell>
        </row>
        <row r="1384">
          <cell r="A1384">
            <v>14.71</v>
          </cell>
          <cell r="B1384">
            <v>5000</v>
          </cell>
          <cell r="H1384">
            <v>3300</v>
          </cell>
          <cell r="I1384">
            <v>21135</v>
          </cell>
          <cell r="J1384">
            <v>2100</v>
          </cell>
          <cell r="K1384">
            <v>4100</v>
          </cell>
          <cell r="N1384">
            <v>6400</v>
          </cell>
          <cell r="O1384">
            <v>439000</v>
          </cell>
          <cell r="V1384">
            <v>30065</v>
          </cell>
          <cell r="W1384">
            <v>4000</v>
          </cell>
          <cell r="X1384">
            <v>1200</v>
          </cell>
          <cell r="Y1384">
            <v>42945</v>
          </cell>
          <cell r="Z1384">
            <v>5000</v>
          </cell>
          <cell r="AA1384">
            <v>1500</v>
          </cell>
          <cell r="AD1384">
            <v>2300</v>
          </cell>
        </row>
        <row r="1385">
          <cell r="A1385">
            <v>14.72</v>
          </cell>
          <cell r="B1385">
            <v>5000</v>
          </cell>
          <cell r="H1385">
            <v>3300</v>
          </cell>
          <cell r="I1385">
            <v>21145</v>
          </cell>
          <cell r="J1385">
            <v>2100</v>
          </cell>
          <cell r="K1385">
            <v>4100</v>
          </cell>
          <cell r="N1385">
            <v>6400</v>
          </cell>
          <cell r="O1385">
            <v>439325</v>
          </cell>
          <cell r="V1385">
            <v>30080</v>
          </cell>
          <cell r="W1385">
            <v>4000</v>
          </cell>
          <cell r="X1385">
            <v>1200</v>
          </cell>
          <cell r="Y1385">
            <v>42965</v>
          </cell>
          <cell r="Z1385">
            <v>5000</v>
          </cell>
          <cell r="AA1385">
            <v>1500</v>
          </cell>
          <cell r="AD1385">
            <v>2300</v>
          </cell>
        </row>
        <row r="1386">
          <cell r="A1386">
            <v>14.73</v>
          </cell>
          <cell r="B1386">
            <v>5000</v>
          </cell>
          <cell r="H1386">
            <v>3300</v>
          </cell>
          <cell r="I1386">
            <v>21155</v>
          </cell>
          <cell r="J1386">
            <v>2100</v>
          </cell>
          <cell r="K1386">
            <v>4100</v>
          </cell>
          <cell r="N1386">
            <v>6400</v>
          </cell>
          <cell r="O1386">
            <v>439650</v>
          </cell>
          <cell r="V1386">
            <v>30095</v>
          </cell>
          <cell r="W1386">
            <v>4000</v>
          </cell>
          <cell r="X1386">
            <v>1200</v>
          </cell>
          <cell r="Y1386">
            <v>42985</v>
          </cell>
          <cell r="Z1386">
            <v>5000</v>
          </cell>
          <cell r="AA1386">
            <v>1500</v>
          </cell>
          <cell r="AD1386">
            <v>2300</v>
          </cell>
        </row>
        <row r="1387">
          <cell r="A1387">
            <v>14.74</v>
          </cell>
          <cell r="B1387">
            <v>5000</v>
          </cell>
          <cell r="H1387">
            <v>3300</v>
          </cell>
          <cell r="I1387">
            <v>21165</v>
          </cell>
          <cell r="J1387">
            <v>2100</v>
          </cell>
          <cell r="K1387">
            <v>4100</v>
          </cell>
          <cell r="N1387">
            <v>6400</v>
          </cell>
          <cell r="O1387">
            <v>439975</v>
          </cell>
          <cell r="V1387">
            <v>30110</v>
          </cell>
          <cell r="W1387">
            <v>4000</v>
          </cell>
          <cell r="X1387">
            <v>1200</v>
          </cell>
          <cell r="Y1387">
            <v>43005</v>
          </cell>
          <cell r="Z1387">
            <v>5000</v>
          </cell>
          <cell r="AA1387">
            <v>1500</v>
          </cell>
          <cell r="AD1387">
            <v>2300</v>
          </cell>
        </row>
        <row r="1388">
          <cell r="A1388">
            <v>14.75</v>
          </cell>
          <cell r="B1388">
            <v>5000</v>
          </cell>
          <cell r="H1388">
            <v>3300</v>
          </cell>
          <cell r="I1388">
            <v>21175</v>
          </cell>
          <cell r="J1388">
            <v>2100</v>
          </cell>
          <cell r="K1388">
            <v>4100</v>
          </cell>
          <cell r="N1388">
            <v>6400</v>
          </cell>
          <cell r="O1388">
            <v>440300</v>
          </cell>
          <cell r="V1388">
            <v>30125</v>
          </cell>
          <cell r="W1388">
            <v>4000</v>
          </cell>
          <cell r="X1388">
            <v>1200</v>
          </cell>
          <cell r="Y1388">
            <v>43025</v>
          </cell>
          <cell r="Z1388">
            <v>5000</v>
          </cell>
          <cell r="AA1388">
            <v>1500</v>
          </cell>
          <cell r="AD1388">
            <v>2300</v>
          </cell>
        </row>
        <row r="1389">
          <cell r="A1389">
            <v>14.76</v>
          </cell>
          <cell r="B1389">
            <v>5000</v>
          </cell>
          <cell r="H1389">
            <v>3300</v>
          </cell>
          <cell r="I1389">
            <v>21185</v>
          </cell>
          <cell r="J1389">
            <v>2100</v>
          </cell>
          <cell r="K1389">
            <v>4100</v>
          </cell>
          <cell r="N1389">
            <v>6400</v>
          </cell>
          <cell r="O1389">
            <v>440625</v>
          </cell>
          <cell r="V1389">
            <v>30140</v>
          </cell>
          <cell r="W1389">
            <v>4000</v>
          </cell>
          <cell r="X1389">
            <v>1200</v>
          </cell>
          <cell r="Y1389">
            <v>43045</v>
          </cell>
          <cell r="Z1389">
            <v>5000</v>
          </cell>
          <cell r="AA1389">
            <v>1500</v>
          </cell>
          <cell r="AD1389">
            <v>2300</v>
          </cell>
        </row>
        <row r="1390">
          <cell r="A1390">
            <v>14.77</v>
          </cell>
          <cell r="B1390">
            <v>5000</v>
          </cell>
          <cell r="H1390">
            <v>3300</v>
          </cell>
          <cell r="I1390">
            <v>21195</v>
          </cell>
          <cell r="J1390">
            <v>2100</v>
          </cell>
          <cell r="K1390">
            <v>4100</v>
          </cell>
          <cell r="N1390">
            <v>6400</v>
          </cell>
          <cell r="O1390">
            <v>440950</v>
          </cell>
          <cell r="V1390">
            <v>30155</v>
          </cell>
          <cell r="W1390">
            <v>4000</v>
          </cell>
          <cell r="X1390">
            <v>1200</v>
          </cell>
          <cell r="Y1390">
            <v>43065</v>
          </cell>
          <cell r="Z1390">
            <v>5000</v>
          </cell>
          <cell r="AA1390">
            <v>1500</v>
          </cell>
          <cell r="AD1390">
            <v>2300</v>
          </cell>
        </row>
        <row r="1391">
          <cell r="A1391">
            <v>14.78</v>
          </cell>
          <cell r="B1391">
            <v>5000</v>
          </cell>
          <cell r="H1391">
            <v>3300</v>
          </cell>
          <cell r="I1391">
            <v>21205</v>
          </cell>
          <cell r="J1391">
            <v>2100</v>
          </cell>
          <cell r="K1391">
            <v>4100</v>
          </cell>
          <cell r="N1391">
            <v>6400</v>
          </cell>
          <cell r="O1391">
            <v>441275</v>
          </cell>
          <cell r="V1391">
            <v>30170</v>
          </cell>
          <cell r="W1391">
            <v>4000</v>
          </cell>
          <cell r="X1391">
            <v>1200</v>
          </cell>
          <cell r="Y1391">
            <v>43085</v>
          </cell>
          <cell r="Z1391">
            <v>5000</v>
          </cell>
          <cell r="AA1391">
            <v>1500</v>
          </cell>
          <cell r="AD1391">
            <v>2300</v>
          </cell>
        </row>
        <row r="1392">
          <cell r="A1392">
            <v>14.79</v>
          </cell>
          <cell r="B1392">
            <v>5000</v>
          </cell>
          <cell r="H1392">
            <v>3300</v>
          </cell>
          <cell r="I1392">
            <v>21215</v>
          </cell>
          <cell r="J1392">
            <v>2100</v>
          </cell>
          <cell r="K1392">
            <v>4100</v>
          </cell>
          <cell r="N1392">
            <v>6400</v>
          </cell>
          <cell r="O1392">
            <v>441600</v>
          </cell>
          <cell r="V1392">
            <v>30185</v>
          </cell>
          <cell r="W1392">
            <v>4000</v>
          </cell>
          <cell r="X1392">
            <v>1200</v>
          </cell>
          <cell r="Y1392">
            <v>43105</v>
          </cell>
          <cell r="Z1392">
            <v>5000</v>
          </cell>
          <cell r="AA1392">
            <v>1500</v>
          </cell>
          <cell r="AD1392">
            <v>2300</v>
          </cell>
        </row>
        <row r="1393">
          <cell r="A1393">
            <v>14.8</v>
          </cell>
          <cell r="B1393">
            <v>5000</v>
          </cell>
          <cell r="H1393">
            <v>3300</v>
          </cell>
          <cell r="I1393">
            <v>21225</v>
          </cell>
          <cell r="J1393">
            <v>2100</v>
          </cell>
          <cell r="K1393">
            <v>4100</v>
          </cell>
          <cell r="N1393">
            <v>6400</v>
          </cell>
          <cell r="O1393">
            <v>441925</v>
          </cell>
          <cell r="V1393">
            <v>30200</v>
          </cell>
          <cell r="W1393">
            <v>4000</v>
          </cell>
          <cell r="X1393">
            <v>1200</v>
          </cell>
          <cell r="Y1393">
            <v>43125</v>
          </cell>
          <cell r="Z1393">
            <v>5000</v>
          </cell>
          <cell r="AA1393">
            <v>1500</v>
          </cell>
          <cell r="AD1393">
            <v>2300</v>
          </cell>
        </row>
        <row r="1394">
          <cell r="A1394">
            <v>14.81</v>
          </cell>
          <cell r="B1394">
            <v>5000</v>
          </cell>
          <cell r="H1394">
            <v>3300</v>
          </cell>
          <cell r="I1394">
            <v>21235</v>
          </cell>
          <cell r="J1394">
            <v>2100</v>
          </cell>
          <cell r="K1394">
            <v>4100</v>
          </cell>
          <cell r="N1394">
            <v>6400</v>
          </cell>
          <cell r="O1394">
            <v>442250</v>
          </cell>
          <cell r="V1394">
            <v>30215</v>
          </cell>
          <cell r="W1394">
            <v>4000</v>
          </cell>
          <cell r="X1394">
            <v>1200</v>
          </cell>
          <cell r="Y1394">
            <v>43145</v>
          </cell>
          <cell r="Z1394">
            <v>5000</v>
          </cell>
          <cell r="AA1394">
            <v>1500</v>
          </cell>
          <cell r="AD1394">
            <v>2300</v>
          </cell>
        </row>
        <row r="1395">
          <cell r="A1395">
            <v>14.82</v>
          </cell>
          <cell r="B1395">
            <v>5000</v>
          </cell>
          <cell r="H1395">
            <v>3300</v>
          </cell>
          <cell r="I1395">
            <v>21245</v>
          </cell>
          <cell r="J1395">
            <v>2100</v>
          </cell>
          <cell r="K1395">
            <v>4100</v>
          </cell>
          <cell r="N1395">
            <v>6400</v>
          </cell>
          <cell r="O1395">
            <v>442575</v>
          </cell>
          <cell r="V1395">
            <v>30230</v>
          </cell>
          <cell r="W1395">
            <v>4000</v>
          </cell>
          <cell r="X1395">
            <v>1200</v>
          </cell>
          <cell r="Y1395">
            <v>43165</v>
          </cell>
          <cell r="Z1395">
            <v>5000</v>
          </cell>
          <cell r="AA1395">
            <v>1500</v>
          </cell>
          <cell r="AD1395">
            <v>2300</v>
          </cell>
        </row>
        <row r="1396">
          <cell r="A1396">
            <v>14.83</v>
          </cell>
          <cell r="B1396">
            <v>5000</v>
          </cell>
          <cell r="H1396">
            <v>3300</v>
          </cell>
          <cell r="I1396">
            <v>21255</v>
          </cell>
          <cell r="J1396">
            <v>2100</v>
          </cell>
          <cell r="K1396">
            <v>4100</v>
          </cell>
          <cell r="N1396">
            <v>6400</v>
          </cell>
          <cell r="O1396">
            <v>442900</v>
          </cell>
          <cell r="V1396">
            <v>30245</v>
          </cell>
          <cell r="W1396">
            <v>4000</v>
          </cell>
          <cell r="X1396">
            <v>1200</v>
          </cell>
          <cell r="Y1396">
            <v>43185</v>
          </cell>
          <cell r="Z1396">
            <v>5000</v>
          </cell>
          <cell r="AA1396">
            <v>1500</v>
          </cell>
          <cell r="AD1396">
            <v>2300</v>
          </cell>
        </row>
        <row r="1397">
          <cell r="A1397">
            <v>14.84</v>
          </cell>
          <cell r="B1397">
            <v>5000</v>
          </cell>
          <cell r="H1397">
            <v>3300</v>
          </cell>
          <cell r="I1397">
            <v>21265</v>
          </cell>
          <cell r="J1397">
            <v>2100</v>
          </cell>
          <cell r="K1397">
            <v>4100</v>
          </cell>
          <cell r="N1397">
            <v>6400</v>
          </cell>
          <cell r="O1397">
            <v>443225</v>
          </cell>
          <cell r="V1397">
            <v>30260</v>
          </cell>
          <cell r="W1397">
            <v>4000</v>
          </cell>
          <cell r="X1397">
            <v>1200</v>
          </cell>
          <cell r="Y1397">
            <v>43205</v>
          </cell>
          <cell r="Z1397">
            <v>5000</v>
          </cell>
          <cell r="AA1397">
            <v>1500</v>
          </cell>
          <cell r="AD1397">
            <v>2300</v>
          </cell>
        </row>
        <row r="1398">
          <cell r="A1398">
            <v>14.85</v>
          </cell>
          <cell r="B1398">
            <v>5000</v>
          </cell>
          <cell r="H1398">
            <v>3300</v>
          </cell>
          <cell r="I1398">
            <v>21275</v>
          </cell>
          <cell r="J1398">
            <v>2100</v>
          </cell>
          <cell r="K1398">
            <v>4100</v>
          </cell>
          <cell r="N1398">
            <v>6400</v>
          </cell>
          <cell r="O1398">
            <v>443550</v>
          </cell>
          <cell r="V1398">
            <v>30275</v>
          </cell>
          <cell r="W1398">
            <v>4000</v>
          </cell>
          <cell r="X1398">
            <v>1200</v>
          </cell>
          <cell r="Y1398">
            <v>43225</v>
          </cell>
          <cell r="Z1398">
            <v>5000</v>
          </cell>
          <cell r="AA1398">
            <v>1500</v>
          </cell>
          <cell r="AD1398">
            <v>2300</v>
          </cell>
        </row>
        <row r="1399">
          <cell r="A1399">
            <v>14.86</v>
          </cell>
          <cell r="B1399">
            <v>5000</v>
          </cell>
          <cell r="H1399">
            <v>3300</v>
          </cell>
          <cell r="I1399">
            <v>21285</v>
          </cell>
          <cell r="J1399">
            <v>2100</v>
          </cell>
          <cell r="K1399">
            <v>4100</v>
          </cell>
          <cell r="N1399">
            <v>6400</v>
          </cell>
          <cell r="O1399">
            <v>443875</v>
          </cell>
          <cell r="V1399">
            <v>30290</v>
          </cell>
          <cell r="W1399">
            <v>4000</v>
          </cell>
          <cell r="X1399">
            <v>1200</v>
          </cell>
          <cell r="Y1399">
            <v>43245</v>
          </cell>
          <cell r="Z1399">
            <v>5000</v>
          </cell>
          <cell r="AA1399">
            <v>1500</v>
          </cell>
          <cell r="AD1399">
            <v>2300</v>
          </cell>
        </row>
        <row r="1400">
          <cell r="A1400">
            <v>14.87</v>
          </cell>
          <cell r="B1400">
            <v>5000</v>
          </cell>
          <cell r="H1400">
            <v>3300</v>
          </cell>
          <cell r="I1400">
            <v>21295</v>
          </cell>
          <cell r="J1400">
            <v>2100</v>
          </cell>
          <cell r="K1400">
            <v>4100</v>
          </cell>
          <cell r="N1400">
            <v>6400</v>
          </cell>
          <cell r="O1400">
            <v>444200</v>
          </cell>
          <cell r="V1400">
            <v>30305</v>
          </cell>
          <cell r="W1400">
            <v>4000</v>
          </cell>
          <cell r="X1400">
            <v>1200</v>
          </cell>
          <cell r="Y1400">
            <v>43265</v>
          </cell>
          <cell r="Z1400">
            <v>5000</v>
          </cell>
          <cell r="AA1400">
            <v>1500</v>
          </cell>
          <cell r="AD1400">
            <v>2300</v>
          </cell>
        </row>
        <row r="1401">
          <cell r="A1401">
            <v>14.88</v>
          </cell>
          <cell r="B1401">
            <v>5000</v>
          </cell>
          <cell r="H1401">
            <v>3300</v>
          </cell>
          <cell r="I1401">
            <v>21305</v>
          </cell>
          <cell r="J1401">
            <v>2100</v>
          </cell>
          <cell r="K1401">
            <v>4100</v>
          </cell>
          <cell r="N1401">
            <v>6400</v>
          </cell>
          <cell r="O1401">
            <v>444525</v>
          </cell>
          <cell r="V1401">
            <v>30320</v>
          </cell>
          <cell r="W1401">
            <v>4000</v>
          </cell>
          <cell r="X1401">
            <v>1200</v>
          </cell>
          <cell r="Y1401">
            <v>43285</v>
          </cell>
          <cell r="Z1401">
            <v>5000</v>
          </cell>
          <cell r="AA1401">
            <v>1500</v>
          </cell>
          <cell r="AD1401">
            <v>2300</v>
          </cell>
        </row>
        <row r="1402">
          <cell r="A1402">
            <v>14.89</v>
          </cell>
          <cell r="B1402">
            <v>5000</v>
          </cell>
          <cell r="H1402">
            <v>3300</v>
          </cell>
          <cell r="I1402">
            <v>21315</v>
          </cell>
          <cell r="J1402">
            <v>2100</v>
          </cell>
          <cell r="K1402">
            <v>4100</v>
          </cell>
          <cell r="N1402">
            <v>6400</v>
          </cell>
          <cell r="O1402">
            <v>444850</v>
          </cell>
          <cell r="V1402">
            <v>30335</v>
          </cell>
          <cell r="W1402">
            <v>4000</v>
          </cell>
          <cell r="X1402">
            <v>1200</v>
          </cell>
          <cell r="Y1402">
            <v>43305</v>
          </cell>
          <cell r="Z1402">
            <v>5000</v>
          </cell>
          <cell r="AA1402">
            <v>1500</v>
          </cell>
          <cell r="AD1402">
            <v>2300</v>
          </cell>
        </row>
        <row r="1403">
          <cell r="A1403">
            <v>14.9</v>
          </cell>
          <cell r="B1403">
            <v>5000</v>
          </cell>
          <cell r="H1403">
            <v>3300</v>
          </cell>
          <cell r="I1403">
            <v>21325</v>
          </cell>
          <cell r="J1403">
            <v>2100</v>
          </cell>
          <cell r="K1403">
            <v>4100</v>
          </cell>
          <cell r="N1403">
            <v>6400</v>
          </cell>
          <cell r="O1403">
            <v>445175</v>
          </cell>
          <cell r="V1403">
            <v>30350</v>
          </cell>
          <cell r="W1403">
            <v>4000</v>
          </cell>
          <cell r="X1403">
            <v>1200</v>
          </cell>
          <cell r="Y1403">
            <v>43325</v>
          </cell>
          <cell r="Z1403">
            <v>5000</v>
          </cell>
          <cell r="AA1403">
            <v>1500</v>
          </cell>
          <cell r="AD1403">
            <v>2300</v>
          </cell>
        </row>
        <row r="1404">
          <cell r="A1404">
            <v>14.91</v>
          </cell>
          <cell r="B1404">
            <v>5000</v>
          </cell>
          <cell r="H1404">
            <v>3300</v>
          </cell>
          <cell r="I1404">
            <v>21335</v>
          </cell>
          <cell r="J1404">
            <v>2100</v>
          </cell>
          <cell r="K1404">
            <v>4100</v>
          </cell>
          <cell r="N1404">
            <v>6400</v>
          </cell>
          <cell r="O1404">
            <v>445500</v>
          </cell>
          <cell r="V1404">
            <v>30365</v>
          </cell>
          <cell r="W1404">
            <v>4000</v>
          </cell>
          <cell r="X1404">
            <v>1200</v>
          </cell>
          <cell r="Y1404">
            <v>43345</v>
          </cell>
          <cell r="Z1404">
            <v>5000</v>
          </cell>
          <cell r="AA1404">
            <v>1500</v>
          </cell>
          <cell r="AD1404">
            <v>2300</v>
          </cell>
        </row>
        <row r="1405">
          <cell r="A1405">
            <v>14.92</v>
          </cell>
          <cell r="B1405">
            <v>5000</v>
          </cell>
          <cell r="H1405">
            <v>3300</v>
          </cell>
          <cell r="I1405">
            <v>21345</v>
          </cell>
          <cell r="J1405">
            <v>2100</v>
          </cell>
          <cell r="K1405">
            <v>4100</v>
          </cell>
          <cell r="N1405">
            <v>6400</v>
          </cell>
          <cell r="O1405">
            <v>445825</v>
          </cell>
          <cell r="V1405">
            <v>30380</v>
          </cell>
          <cell r="W1405">
            <v>4000</v>
          </cell>
          <cell r="X1405">
            <v>1200</v>
          </cell>
          <cell r="Y1405">
            <v>43365</v>
          </cell>
          <cell r="Z1405">
            <v>5000</v>
          </cell>
          <cell r="AA1405">
            <v>1500</v>
          </cell>
          <cell r="AD1405">
            <v>2300</v>
          </cell>
        </row>
        <row r="1406">
          <cell r="A1406">
            <v>14.93</v>
          </cell>
          <cell r="B1406">
            <v>5000</v>
          </cell>
          <cell r="H1406">
            <v>3300</v>
          </cell>
          <cell r="I1406">
            <v>21355</v>
          </cell>
          <cell r="J1406">
            <v>2100</v>
          </cell>
          <cell r="K1406">
            <v>4100</v>
          </cell>
          <cell r="N1406">
            <v>6400</v>
          </cell>
          <cell r="O1406">
            <v>446150</v>
          </cell>
          <cell r="V1406">
            <v>30395</v>
          </cell>
          <cell r="W1406">
            <v>4000</v>
          </cell>
          <cell r="X1406">
            <v>1200</v>
          </cell>
          <cell r="Y1406">
            <v>43385</v>
          </cell>
          <cell r="Z1406">
            <v>5000</v>
          </cell>
          <cell r="AA1406">
            <v>1500</v>
          </cell>
          <cell r="AD1406">
            <v>2300</v>
          </cell>
        </row>
        <row r="1407">
          <cell r="A1407">
            <v>14.94</v>
          </cell>
          <cell r="B1407">
            <v>5000</v>
          </cell>
          <cell r="H1407">
            <v>3300</v>
          </cell>
          <cell r="I1407">
            <v>21365</v>
          </cell>
          <cell r="J1407">
            <v>2100</v>
          </cell>
          <cell r="K1407">
            <v>4100</v>
          </cell>
          <cell r="N1407">
            <v>6400</v>
          </cell>
          <cell r="O1407">
            <v>446475</v>
          </cell>
          <cell r="V1407">
            <v>30410</v>
          </cell>
          <cell r="W1407">
            <v>4000</v>
          </cell>
          <cell r="X1407">
            <v>1200</v>
          </cell>
          <cell r="Y1407">
            <v>43405</v>
          </cell>
          <cell r="Z1407">
            <v>5000</v>
          </cell>
          <cell r="AA1407">
            <v>1500</v>
          </cell>
          <cell r="AD1407">
            <v>2300</v>
          </cell>
        </row>
        <row r="1408">
          <cell r="A1408">
            <v>14.95</v>
          </cell>
          <cell r="B1408">
            <v>5000</v>
          </cell>
          <cell r="H1408">
            <v>3300</v>
          </cell>
          <cell r="I1408">
            <v>21375</v>
          </cell>
          <cell r="J1408">
            <v>2100</v>
          </cell>
          <cell r="K1408">
            <v>4100</v>
          </cell>
          <cell r="N1408">
            <v>6400</v>
          </cell>
          <cell r="O1408">
            <v>446800</v>
          </cell>
          <cell r="V1408">
            <v>30425</v>
          </cell>
          <cell r="W1408">
            <v>4000</v>
          </cell>
          <cell r="X1408">
            <v>1200</v>
          </cell>
          <cell r="Y1408">
            <v>43425</v>
          </cell>
          <cell r="Z1408">
            <v>5000</v>
          </cell>
          <cell r="AA1408">
            <v>1500</v>
          </cell>
          <cell r="AD1408">
            <v>2300</v>
          </cell>
        </row>
        <row r="1409">
          <cell r="A1409">
            <v>14.96</v>
          </cell>
          <cell r="B1409">
            <v>5000</v>
          </cell>
          <cell r="H1409">
            <v>3300</v>
          </cell>
          <cell r="I1409">
            <v>21385</v>
          </cell>
          <cell r="J1409">
            <v>2100</v>
          </cell>
          <cell r="K1409">
            <v>4100</v>
          </cell>
          <cell r="N1409">
            <v>6400</v>
          </cell>
          <cell r="O1409">
            <v>447125</v>
          </cell>
          <cell r="V1409">
            <v>30440</v>
          </cell>
          <cell r="W1409">
            <v>4000</v>
          </cell>
          <cell r="X1409">
            <v>1200</v>
          </cell>
          <cell r="Y1409">
            <v>43445</v>
          </cell>
          <cell r="Z1409">
            <v>5000</v>
          </cell>
          <cell r="AA1409">
            <v>1500</v>
          </cell>
          <cell r="AD1409">
            <v>2300</v>
          </cell>
        </row>
        <row r="1410">
          <cell r="A1410">
            <v>14.97</v>
          </cell>
          <cell r="B1410">
            <v>5000</v>
          </cell>
          <cell r="H1410">
            <v>3300</v>
          </cell>
          <cell r="I1410">
            <v>21395</v>
          </cell>
          <cell r="J1410">
            <v>2100</v>
          </cell>
          <cell r="K1410">
            <v>4100</v>
          </cell>
          <cell r="N1410">
            <v>6400</v>
          </cell>
          <cell r="O1410">
            <v>447450</v>
          </cell>
          <cell r="V1410">
            <v>30455</v>
          </cell>
          <cell r="W1410">
            <v>4000</v>
          </cell>
          <cell r="X1410">
            <v>1200</v>
          </cell>
          <cell r="Y1410">
            <v>43465</v>
          </cell>
          <cell r="Z1410">
            <v>5000</v>
          </cell>
          <cell r="AA1410">
            <v>1500</v>
          </cell>
          <cell r="AD1410">
            <v>2300</v>
          </cell>
        </row>
        <row r="1411">
          <cell r="A1411">
            <v>14.98</v>
          </cell>
          <cell r="B1411">
            <v>5000</v>
          </cell>
          <cell r="H1411">
            <v>3300</v>
          </cell>
          <cell r="I1411">
            <v>21405</v>
          </cell>
          <cell r="J1411">
            <v>2100</v>
          </cell>
          <cell r="K1411">
            <v>4100</v>
          </cell>
          <cell r="N1411">
            <v>6400</v>
          </cell>
          <cell r="O1411">
            <v>447775</v>
          </cell>
          <cell r="V1411">
            <v>30470</v>
          </cell>
          <cell r="W1411">
            <v>4000</v>
          </cell>
          <cell r="X1411">
            <v>1200</v>
          </cell>
          <cell r="Y1411">
            <v>43485</v>
          </cell>
          <cell r="Z1411">
            <v>5000</v>
          </cell>
          <cell r="AA1411">
            <v>1500</v>
          </cell>
          <cell r="AD1411">
            <v>2300</v>
          </cell>
        </row>
        <row r="1412">
          <cell r="A1412">
            <v>14.99</v>
          </cell>
          <cell r="B1412">
            <v>5000</v>
          </cell>
          <cell r="H1412">
            <v>3300</v>
          </cell>
          <cell r="I1412">
            <v>21415</v>
          </cell>
          <cell r="J1412">
            <v>2100</v>
          </cell>
          <cell r="K1412">
            <v>4100</v>
          </cell>
          <cell r="N1412">
            <v>6400</v>
          </cell>
          <cell r="O1412">
            <v>448100</v>
          </cell>
          <cell r="V1412">
            <v>30485</v>
          </cell>
          <cell r="W1412">
            <v>4000</v>
          </cell>
          <cell r="X1412">
            <v>1200</v>
          </cell>
          <cell r="Y1412">
            <v>43505</v>
          </cell>
          <cell r="Z1412">
            <v>5000</v>
          </cell>
          <cell r="AA1412">
            <v>1500</v>
          </cell>
          <cell r="AD1412">
            <v>2300</v>
          </cell>
        </row>
        <row r="1413">
          <cell r="A1413">
            <v>15</v>
          </cell>
          <cell r="B1413">
            <v>5000</v>
          </cell>
          <cell r="H1413">
            <v>3300</v>
          </cell>
          <cell r="I1413">
            <v>21425</v>
          </cell>
          <cell r="J1413">
            <v>2100</v>
          </cell>
          <cell r="K1413">
            <v>4100</v>
          </cell>
          <cell r="N1413">
            <v>6400</v>
          </cell>
          <cell r="O1413">
            <v>448425</v>
          </cell>
          <cell r="V1413">
            <v>30500</v>
          </cell>
          <cell r="W1413">
            <v>4000</v>
          </cell>
          <cell r="X1413">
            <v>1200</v>
          </cell>
          <cell r="Y1413">
            <v>43525</v>
          </cell>
          <cell r="Z1413">
            <v>5000</v>
          </cell>
          <cell r="AA1413">
            <v>1500</v>
          </cell>
          <cell r="AD1413">
            <v>2300</v>
          </cell>
        </row>
        <row r="1414">
          <cell r="A1414">
            <v>15.01</v>
          </cell>
          <cell r="B1414">
            <v>5000</v>
          </cell>
          <cell r="H1414">
            <v>3300</v>
          </cell>
          <cell r="I1414">
            <v>21435</v>
          </cell>
          <cell r="J1414">
            <v>2100</v>
          </cell>
          <cell r="K1414">
            <v>4100</v>
          </cell>
          <cell r="N1414">
            <v>6400</v>
          </cell>
          <cell r="O1414">
            <v>448750</v>
          </cell>
          <cell r="V1414">
            <v>30515</v>
          </cell>
          <cell r="W1414">
            <v>4000</v>
          </cell>
          <cell r="X1414">
            <v>1200</v>
          </cell>
          <cell r="Y1414">
            <v>43545</v>
          </cell>
          <cell r="Z1414">
            <v>5000</v>
          </cell>
          <cell r="AA1414">
            <v>1500</v>
          </cell>
          <cell r="AD1414">
            <v>2300</v>
          </cell>
        </row>
        <row r="1415">
          <cell r="A1415">
            <v>15.02</v>
          </cell>
          <cell r="B1415">
            <v>5000</v>
          </cell>
          <cell r="H1415">
            <v>3300</v>
          </cell>
          <cell r="I1415">
            <v>21445</v>
          </cell>
          <cell r="J1415">
            <v>2100</v>
          </cell>
          <cell r="K1415">
            <v>4100</v>
          </cell>
          <cell r="N1415">
            <v>6400</v>
          </cell>
          <cell r="O1415">
            <v>449075</v>
          </cell>
          <cell r="V1415">
            <v>30530</v>
          </cell>
          <cell r="W1415">
            <v>4000</v>
          </cell>
          <cell r="X1415">
            <v>1200</v>
          </cell>
          <cell r="Y1415">
            <v>43565</v>
          </cell>
          <cell r="Z1415">
            <v>5000</v>
          </cell>
          <cell r="AA1415">
            <v>1500</v>
          </cell>
          <cell r="AD1415">
            <v>2300</v>
          </cell>
        </row>
        <row r="1416">
          <cell r="A1416">
            <v>15.03</v>
          </cell>
          <cell r="B1416">
            <v>5000</v>
          </cell>
          <cell r="H1416">
            <v>3300</v>
          </cell>
          <cell r="I1416">
            <v>21455</v>
          </cell>
          <cell r="J1416">
            <v>2100</v>
          </cell>
          <cell r="K1416">
            <v>4100</v>
          </cell>
          <cell r="N1416">
            <v>6400</v>
          </cell>
          <cell r="O1416">
            <v>449400</v>
          </cell>
          <cell r="V1416">
            <v>30545</v>
          </cell>
          <cell r="W1416">
            <v>4000</v>
          </cell>
          <cell r="X1416">
            <v>1200</v>
          </cell>
          <cell r="Y1416">
            <v>43585</v>
          </cell>
          <cell r="Z1416">
            <v>5000</v>
          </cell>
          <cell r="AA1416">
            <v>1500</v>
          </cell>
          <cell r="AD1416">
            <v>2300</v>
          </cell>
        </row>
        <row r="1417">
          <cell r="A1417">
            <v>15.04</v>
          </cell>
          <cell r="B1417">
            <v>5000</v>
          </cell>
          <cell r="H1417">
            <v>3300</v>
          </cell>
          <cell r="I1417">
            <v>21465</v>
          </cell>
          <cell r="J1417">
            <v>2100</v>
          </cell>
          <cell r="K1417">
            <v>4100</v>
          </cell>
          <cell r="N1417">
            <v>6400</v>
          </cell>
          <cell r="O1417">
            <v>449725</v>
          </cell>
          <cell r="V1417">
            <v>30560</v>
          </cell>
          <cell r="W1417">
            <v>4000</v>
          </cell>
          <cell r="X1417">
            <v>1200</v>
          </cell>
          <cell r="Y1417">
            <v>43605</v>
          </cell>
          <cell r="Z1417">
            <v>5000</v>
          </cell>
          <cell r="AA1417">
            <v>1500</v>
          </cell>
          <cell r="AD1417">
            <v>2300</v>
          </cell>
        </row>
        <row r="1418">
          <cell r="A1418">
            <v>15.05</v>
          </cell>
          <cell r="B1418">
            <v>5000</v>
          </cell>
          <cell r="H1418">
            <v>3300</v>
          </cell>
          <cell r="I1418">
            <v>21475</v>
          </cell>
          <cell r="J1418">
            <v>2100</v>
          </cell>
          <cell r="K1418">
            <v>4100</v>
          </cell>
          <cell r="N1418">
            <v>6400</v>
          </cell>
          <cell r="O1418">
            <v>450050</v>
          </cell>
          <cell r="V1418">
            <v>30575</v>
          </cell>
          <cell r="W1418">
            <v>4000</v>
          </cell>
          <cell r="X1418">
            <v>1200</v>
          </cell>
          <cell r="Y1418">
            <v>43625</v>
          </cell>
          <cell r="Z1418">
            <v>5000</v>
          </cell>
          <cell r="AA1418">
            <v>1500</v>
          </cell>
          <cell r="AD1418">
            <v>2300</v>
          </cell>
        </row>
        <row r="1419">
          <cell r="A1419">
            <v>15.06</v>
          </cell>
          <cell r="B1419">
            <v>5000</v>
          </cell>
          <cell r="H1419">
            <v>3300</v>
          </cell>
          <cell r="I1419">
            <v>21485</v>
          </cell>
          <cell r="J1419">
            <v>2100</v>
          </cell>
          <cell r="K1419">
            <v>4100</v>
          </cell>
          <cell r="N1419">
            <v>6400</v>
          </cell>
          <cell r="O1419">
            <v>450375</v>
          </cell>
          <cell r="V1419">
            <v>30590</v>
          </cell>
          <cell r="W1419">
            <v>4000</v>
          </cell>
          <cell r="X1419">
            <v>1200</v>
          </cell>
          <cell r="Y1419">
            <v>43645</v>
          </cell>
          <cell r="Z1419">
            <v>5000</v>
          </cell>
          <cell r="AA1419">
            <v>1500</v>
          </cell>
          <cell r="AD1419">
            <v>2300</v>
          </cell>
        </row>
        <row r="1420">
          <cell r="A1420">
            <v>15.07</v>
          </cell>
          <cell r="B1420">
            <v>5000</v>
          </cell>
          <cell r="H1420">
            <v>3300</v>
          </cell>
          <cell r="I1420">
            <v>21495</v>
          </cell>
          <cell r="J1420">
            <v>2100</v>
          </cell>
          <cell r="K1420">
            <v>4100</v>
          </cell>
          <cell r="N1420">
            <v>6400</v>
          </cell>
          <cell r="O1420">
            <v>450700</v>
          </cell>
          <cell r="V1420">
            <v>30605</v>
          </cell>
          <cell r="W1420">
            <v>4000</v>
          </cell>
          <cell r="X1420">
            <v>1200</v>
          </cell>
          <cell r="Y1420">
            <v>43665</v>
          </cell>
          <cell r="Z1420">
            <v>5000</v>
          </cell>
          <cell r="AA1420">
            <v>1500</v>
          </cell>
          <cell r="AD1420">
            <v>2300</v>
          </cell>
        </row>
        <row r="1421">
          <cell r="A1421">
            <v>15.08</v>
          </cell>
          <cell r="B1421">
            <v>5000</v>
          </cell>
          <cell r="H1421">
            <v>3300</v>
          </cell>
          <cell r="I1421">
            <v>21505</v>
          </cell>
          <cell r="J1421">
            <v>2100</v>
          </cell>
          <cell r="K1421">
            <v>4100</v>
          </cell>
          <cell r="N1421">
            <v>6400</v>
          </cell>
          <cell r="O1421">
            <v>451025</v>
          </cell>
          <cell r="V1421">
            <v>30620</v>
          </cell>
          <cell r="W1421">
            <v>4000</v>
          </cell>
          <cell r="X1421">
            <v>1200</v>
          </cell>
          <cell r="Y1421">
            <v>43685</v>
          </cell>
          <cell r="Z1421">
            <v>5000</v>
          </cell>
          <cell r="AA1421">
            <v>1500</v>
          </cell>
          <cell r="AD1421">
            <v>2300</v>
          </cell>
        </row>
        <row r="1422">
          <cell r="A1422">
            <v>15.09</v>
          </cell>
          <cell r="B1422">
            <v>5000</v>
          </cell>
          <cell r="H1422">
            <v>3300</v>
          </cell>
          <cell r="I1422">
            <v>21515</v>
          </cell>
          <cell r="J1422">
            <v>2100</v>
          </cell>
          <cell r="K1422">
            <v>4100</v>
          </cell>
          <cell r="N1422">
            <v>6400</v>
          </cell>
          <cell r="O1422">
            <v>451350</v>
          </cell>
          <cell r="V1422">
            <v>30635</v>
          </cell>
          <cell r="W1422">
            <v>4000</v>
          </cell>
          <cell r="X1422">
            <v>1200</v>
          </cell>
          <cell r="Y1422">
            <v>43705</v>
          </cell>
          <cell r="Z1422">
            <v>5000</v>
          </cell>
          <cell r="AA1422">
            <v>1500</v>
          </cell>
          <cell r="AD1422">
            <v>2300</v>
          </cell>
        </row>
        <row r="1423">
          <cell r="A1423">
            <v>15.1</v>
          </cell>
          <cell r="B1423">
            <v>5000</v>
          </cell>
          <cell r="H1423">
            <v>3300</v>
          </cell>
          <cell r="I1423">
            <v>21525</v>
          </cell>
          <cell r="J1423">
            <v>2100</v>
          </cell>
          <cell r="K1423">
            <v>4100</v>
          </cell>
          <cell r="N1423">
            <v>6400</v>
          </cell>
          <cell r="O1423">
            <v>451675</v>
          </cell>
          <cell r="V1423">
            <v>30650</v>
          </cell>
          <cell r="W1423">
            <v>4000</v>
          </cell>
          <cell r="X1423">
            <v>1200</v>
          </cell>
          <cell r="Y1423">
            <v>43725</v>
          </cell>
          <cell r="Z1423">
            <v>5000</v>
          </cell>
          <cell r="AA1423">
            <v>1500</v>
          </cell>
          <cell r="AD1423">
            <v>2300</v>
          </cell>
        </row>
        <row r="1424">
          <cell r="A1424">
            <v>15.11</v>
          </cell>
          <cell r="B1424">
            <v>5000</v>
          </cell>
          <cell r="H1424">
            <v>3300</v>
          </cell>
          <cell r="I1424">
            <v>21535</v>
          </cell>
          <cell r="J1424">
            <v>2100</v>
          </cell>
          <cell r="K1424">
            <v>4100</v>
          </cell>
          <cell r="N1424">
            <v>6400</v>
          </cell>
          <cell r="O1424">
            <v>452000</v>
          </cell>
          <cell r="V1424">
            <v>30665</v>
          </cell>
          <cell r="W1424">
            <v>4000</v>
          </cell>
          <cell r="X1424">
            <v>1200</v>
          </cell>
          <cell r="Y1424">
            <v>43745</v>
          </cell>
          <cell r="Z1424">
            <v>5000</v>
          </cell>
          <cell r="AA1424">
            <v>1500</v>
          </cell>
          <cell r="AD1424">
            <v>2300</v>
          </cell>
        </row>
        <row r="1425">
          <cell r="A1425">
            <v>15.12</v>
          </cell>
          <cell r="B1425">
            <v>5000</v>
          </cell>
          <cell r="H1425">
            <v>3300</v>
          </cell>
          <cell r="I1425">
            <v>21545</v>
          </cell>
          <cell r="J1425">
            <v>2100</v>
          </cell>
          <cell r="K1425">
            <v>4100</v>
          </cell>
          <cell r="N1425">
            <v>6400</v>
          </cell>
          <cell r="O1425">
            <v>452325</v>
          </cell>
          <cell r="V1425">
            <v>30680</v>
          </cell>
          <cell r="W1425">
            <v>4000</v>
          </cell>
          <cell r="X1425">
            <v>1200</v>
          </cell>
          <cell r="Y1425">
            <v>43765</v>
          </cell>
          <cell r="Z1425">
            <v>5000</v>
          </cell>
          <cell r="AA1425">
            <v>1500</v>
          </cell>
          <cell r="AD1425">
            <v>2300</v>
          </cell>
        </row>
        <row r="1426">
          <cell r="A1426">
            <v>15.13</v>
          </cell>
          <cell r="B1426">
            <v>5000</v>
          </cell>
          <cell r="H1426">
            <v>3300</v>
          </cell>
          <cell r="I1426">
            <v>21555</v>
          </cell>
          <cell r="J1426">
            <v>2100</v>
          </cell>
          <cell r="K1426">
            <v>4100</v>
          </cell>
          <cell r="N1426">
            <v>6400</v>
          </cell>
          <cell r="O1426">
            <v>452650</v>
          </cell>
          <cell r="V1426">
            <v>30695</v>
          </cell>
          <cell r="W1426">
            <v>4000</v>
          </cell>
          <cell r="X1426">
            <v>1200</v>
          </cell>
          <cell r="Y1426">
            <v>43785</v>
          </cell>
          <cell r="Z1426">
            <v>5000</v>
          </cell>
          <cell r="AA1426">
            <v>1500</v>
          </cell>
          <cell r="AD1426">
            <v>2300</v>
          </cell>
        </row>
        <row r="1427">
          <cell r="A1427">
            <v>15.14</v>
          </cell>
          <cell r="B1427">
            <v>5000</v>
          </cell>
          <cell r="H1427">
            <v>3300</v>
          </cell>
          <cell r="I1427">
            <v>21565</v>
          </cell>
          <cell r="J1427">
            <v>2100</v>
          </cell>
          <cell r="K1427">
            <v>4100</v>
          </cell>
          <cell r="N1427">
            <v>6400</v>
          </cell>
          <cell r="O1427">
            <v>452975</v>
          </cell>
          <cell r="V1427">
            <v>30710</v>
          </cell>
          <cell r="W1427">
            <v>4000</v>
          </cell>
          <cell r="X1427">
            <v>1200</v>
          </cell>
          <cell r="Y1427">
            <v>43805</v>
          </cell>
          <cell r="Z1427">
            <v>5000</v>
          </cell>
          <cell r="AA1427">
            <v>1500</v>
          </cell>
          <cell r="AD1427">
            <v>2300</v>
          </cell>
        </row>
        <row r="1428">
          <cell r="A1428">
            <v>15.15</v>
          </cell>
          <cell r="B1428">
            <v>5000</v>
          </cell>
          <cell r="H1428">
            <v>3300</v>
          </cell>
          <cell r="I1428">
            <v>21575</v>
          </cell>
          <cell r="J1428">
            <v>2100</v>
          </cell>
          <cell r="K1428">
            <v>4100</v>
          </cell>
          <cell r="N1428">
            <v>6400</v>
          </cell>
          <cell r="O1428">
            <v>453300</v>
          </cell>
          <cell r="V1428">
            <v>30725</v>
          </cell>
          <cell r="W1428">
            <v>4000</v>
          </cell>
          <cell r="X1428">
            <v>1200</v>
          </cell>
          <cell r="Y1428">
            <v>43825</v>
          </cell>
          <cell r="Z1428">
            <v>5000</v>
          </cell>
          <cell r="AA1428">
            <v>1500</v>
          </cell>
          <cell r="AD1428">
            <v>2300</v>
          </cell>
        </row>
        <row r="1429">
          <cell r="A1429">
            <v>15.16</v>
          </cell>
          <cell r="B1429">
            <v>5000</v>
          </cell>
          <cell r="H1429">
            <v>3300</v>
          </cell>
          <cell r="I1429">
            <v>21585</v>
          </cell>
          <cell r="J1429">
            <v>2100</v>
          </cell>
          <cell r="K1429">
            <v>4100</v>
          </cell>
          <cell r="N1429">
            <v>6400</v>
          </cell>
          <cell r="O1429">
            <v>453625</v>
          </cell>
          <cell r="V1429">
            <v>30740</v>
          </cell>
          <cell r="W1429">
            <v>4000</v>
          </cell>
          <cell r="X1429">
            <v>1200</v>
          </cell>
          <cell r="Y1429">
            <v>43845</v>
          </cell>
          <cell r="Z1429">
            <v>5000</v>
          </cell>
          <cell r="AA1429">
            <v>1500</v>
          </cell>
          <cell r="AD1429">
            <v>2300</v>
          </cell>
        </row>
        <row r="1430">
          <cell r="A1430">
            <v>15.17</v>
          </cell>
          <cell r="B1430">
            <v>5000</v>
          </cell>
          <cell r="H1430">
            <v>3300</v>
          </cell>
          <cell r="I1430">
            <v>21595</v>
          </cell>
          <cell r="J1430">
            <v>2100</v>
          </cell>
          <cell r="K1430">
            <v>4100</v>
          </cell>
          <cell r="N1430">
            <v>6400</v>
          </cell>
          <cell r="O1430">
            <v>453950</v>
          </cell>
          <cell r="V1430">
            <v>30755</v>
          </cell>
          <cell r="W1430">
            <v>4000</v>
          </cell>
          <cell r="X1430">
            <v>1200</v>
          </cell>
          <cell r="Y1430">
            <v>43865</v>
          </cell>
          <cell r="Z1430">
            <v>5000</v>
          </cell>
          <cell r="AA1430">
            <v>1500</v>
          </cell>
          <cell r="AD1430">
            <v>2300</v>
          </cell>
        </row>
        <row r="1431">
          <cell r="A1431">
            <v>15.18</v>
          </cell>
          <cell r="B1431">
            <v>5000</v>
          </cell>
          <cell r="H1431">
            <v>3300</v>
          </cell>
          <cell r="I1431">
            <v>21605</v>
          </cell>
          <cell r="J1431">
            <v>2100</v>
          </cell>
          <cell r="K1431">
            <v>4100</v>
          </cell>
          <cell r="N1431">
            <v>6400</v>
          </cell>
          <cell r="O1431">
            <v>454275</v>
          </cell>
          <cell r="V1431">
            <v>30770</v>
          </cell>
          <cell r="W1431">
            <v>4000</v>
          </cell>
          <cell r="X1431">
            <v>1200</v>
          </cell>
          <cell r="Y1431">
            <v>43885</v>
          </cell>
          <cell r="Z1431">
            <v>5000</v>
          </cell>
          <cell r="AA1431">
            <v>1500</v>
          </cell>
          <cell r="AD1431">
            <v>2300</v>
          </cell>
        </row>
        <row r="1432">
          <cell r="A1432">
            <v>15.19</v>
          </cell>
          <cell r="B1432">
            <v>5000</v>
          </cell>
          <cell r="H1432">
            <v>3300</v>
          </cell>
          <cell r="I1432">
            <v>21615</v>
          </cell>
          <cell r="J1432">
            <v>2100</v>
          </cell>
          <cell r="K1432">
            <v>4100</v>
          </cell>
          <cell r="N1432">
            <v>6400</v>
          </cell>
          <cell r="O1432">
            <v>454600</v>
          </cell>
          <cell r="V1432">
            <v>30785</v>
          </cell>
          <cell r="W1432">
            <v>4000</v>
          </cell>
          <cell r="X1432">
            <v>1200</v>
          </cell>
          <cell r="Y1432">
            <v>43905</v>
          </cell>
          <cell r="Z1432">
            <v>5000</v>
          </cell>
          <cell r="AA1432">
            <v>1500</v>
          </cell>
          <cell r="AD1432">
            <v>2300</v>
          </cell>
        </row>
        <row r="1433">
          <cell r="A1433">
            <v>15.2</v>
          </cell>
          <cell r="B1433">
            <v>5000</v>
          </cell>
          <cell r="H1433">
            <v>3300</v>
          </cell>
          <cell r="I1433">
            <v>21625</v>
          </cell>
          <cell r="J1433">
            <v>2100</v>
          </cell>
          <cell r="K1433">
            <v>4100</v>
          </cell>
          <cell r="N1433">
            <v>6400</v>
          </cell>
          <cell r="O1433">
            <v>454925</v>
          </cell>
          <cell r="V1433">
            <v>30800</v>
          </cell>
          <cell r="W1433">
            <v>4000</v>
          </cell>
          <cell r="X1433">
            <v>1200</v>
          </cell>
          <cell r="Y1433">
            <v>43925</v>
          </cell>
          <cell r="Z1433">
            <v>5000</v>
          </cell>
          <cell r="AA1433">
            <v>1500</v>
          </cell>
          <cell r="AD1433">
            <v>2300</v>
          </cell>
        </row>
        <row r="1434">
          <cell r="A1434">
            <v>15.21</v>
          </cell>
          <cell r="B1434">
            <v>5000</v>
          </cell>
          <cell r="H1434">
            <v>3300</v>
          </cell>
          <cell r="I1434">
            <v>21635</v>
          </cell>
          <cell r="J1434">
            <v>2100</v>
          </cell>
          <cell r="K1434">
            <v>4100</v>
          </cell>
          <cell r="N1434">
            <v>6400</v>
          </cell>
          <cell r="O1434">
            <v>455250</v>
          </cell>
          <cell r="V1434">
            <v>30815</v>
          </cell>
          <cell r="W1434">
            <v>4000</v>
          </cell>
          <cell r="X1434">
            <v>1200</v>
          </cell>
          <cell r="Y1434">
            <v>43945</v>
          </cell>
          <cell r="Z1434">
            <v>5000</v>
          </cell>
          <cell r="AA1434">
            <v>1500</v>
          </cell>
          <cell r="AD1434">
            <v>2300</v>
          </cell>
        </row>
        <row r="1435">
          <cell r="A1435">
            <v>15.22</v>
          </cell>
          <cell r="B1435">
            <v>5000</v>
          </cell>
          <cell r="H1435">
            <v>3300</v>
          </cell>
          <cell r="I1435">
            <v>21645</v>
          </cell>
          <cell r="J1435">
            <v>2100</v>
          </cell>
          <cell r="K1435">
            <v>4100</v>
          </cell>
          <cell r="N1435">
            <v>6400</v>
          </cell>
          <cell r="O1435">
            <v>455575</v>
          </cell>
          <cell r="V1435">
            <v>30830</v>
          </cell>
          <cell r="W1435">
            <v>4000</v>
          </cell>
          <cell r="X1435">
            <v>1200</v>
          </cell>
          <cell r="Y1435">
            <v>43965</v>
          </cell>
          <cell r="Z1435">
            <v>5000</v>
          </cell>
          <cell r="AA1435">
            <v>1500</v>
          </cell>
          <cell r="AD1435">
            <v>2300</v>
          </cell>
        </row>
        <row r="1436">
          <cell r="A1436">
            <v>15.23</v>
          </cell>
          <cell r="B1436">
            <v>5000</v>
          </cell>
          <cell r="H1436">
            <v>3300</v>
          </cell>
          <cell r="I1436">
            <v>21655</v>
          </cell>
          <cell r="J1436">
            <v>2100</v>
          </cell>
          <cell r="K1436">
            <v>4100</v>
          </cell>
          <cell r="N1436">
            <v>6400</v>
          </cell>
          <cell r="O1436">
            <v>455900</v>
          </cell>
          <cell r="V1436">
            <v>30845</v>
          </cell>
          <cell r="W1436">
            <v>4000</v>
          </cell>
          <cell r="X1436">
            <v>1200</v>
          </cell>
          <cell r="Y1436">
            <v>43985</v>
          </cell>
          <cell r="Z1436">
            <v>5000</v>
          </cell>
          <cell r="AA1436">
            <v>1500</v>
          </cell>
          <cell r="AD1436">
            <v>2300</v>
          </cell>
        </row>
        <row r="1437">
          <cell r="A1437">
            <v>15.24</v>
          </cell>
          <cell r="B1437">
            <v>5000</v>
          </cell>
          <cell r="H1437">
            <v>3300</v>
          </cell>
          <cell r="I1437">
            <v>21665</v>
          </cell>
          <cell r="J1437">
            <v>2100</v>
          </cell>
          <cell r="K1437">
            <v>4100</v>
          </cell>
          <cell r="N1437">
            <v>6400</v>
          </cell>
          <cell r="O1437">
            <v>456225</v>
          </cell>
          <cell r="V1437">
            <v>30860</v>
          </cell>
          <cell r="W1437">
            <v>4000</v>
          </cell>
          <cell r="X1437">
            <v>1200</v>
          </cell>
          <cell r="Y1437">
            <v>44005</v>
          </cell>
          <cell r="Z1437">
            <v>5000</v>
          </cell>
          <cell r="AA1437">
            <v>1500</v>
          </cell>
          <cell r="AD1437">
            <v>2300</v>
          </cell>
        </row>
        <row r="1438">
          <cell r="A1438">
            <v>15.25</v>
          </cell>
          <cell r="B1438">
            <v>5000</v>
          </cell>
          <cell r="H1438">
            <v>3300</v>
          </cell>
          <cell r="I1438">
            <v>21675</v>
          </cell>
          <cell r="J1438">
            <v>2100</v>
          </cell>
          <cell r="K1438">
            <v>4100</v>
          </cell>
          <cell r="N1438">
            <v>6400</v>
          </cell>
          <cell r="O1438">
            <v>456550</v>
          </cell>
          <cell r="V1438">
            <v>30875</v>
          </cell>
          <cell r="W1438">
            <v>4000</v>
          </cell>
          <cell r="X1438">
            <v>1200</v>
          </cell>
          <cell r="Y1438">
            <v>44025</v>
          </cell>
          <cell r="Z1438">
            <v>5000</v>
          </cell>
          <cell r="AA1438">
            <v>1500</v>
          </cell>
          <cell r="AD1438">
            <v>2300</v>
          </cell>
        </row>
        <row r="1439">
          <cell r="A1439">
            <v>15.26</v>
          </cell>
          <cell r="B1439">
            <v>5000</v>
          </cell>
          <cell r="H1439">
            <v>3300</v>
          </cell>
          <cell r="I1439">
            <v>21685</v>
          </cell>
          <cell r="J1439">
            <v>2100</v>
          </cell>
          <cell r="K1439">
            <v>4100</v>
          </cell>
          <cell r="N1439">
            <v>6400</v>
          </cell>
          <cell r="O1439">
            <v>456875</v>
          </cell>
          <cell r="V1439">
            <v>30890</v>
          </cell>
          <cell r="W1439">
            <v>4000</v>
          </cell>
          <cell r="X1439">
            <v>1200</v>
          </cell>
          <cell r="Y1439">
            <v>44045</v>
          </cell>
          <cell r="Z1439">
            <v>5000</v>
          </cell>
          <cell r="AA1439">
            <v>1500</v>
          </cell>
          <cell r="AD1439">
            <v>2300</v>
          </cell>
        </row>
        <row r="1440">
          <cell r="A1440">
            <v>15.27</v>
          </cell>
          <cell r="B1440">
            <v>5000</v>
          </cell>
          <cell r="H1440">
            <v>3300</v>
          </cell>
          <cell r="I1440">
            <v>21695</v>
          </cell>
          <cell r="J1440">
            <v>2100</v>
          </cell>
          <cell r="K1440">
            <v>4100</v>
          </cell>
          <cell r="N1440">
            <v>6400</v>
          </cell>
          <cell r="O1440">
            <v>457200</v>
          </cell>
          <cell r="V1440">
            <v>30905</v>
          </cell>
          <cell r="W1440">
            <v>4000</v>
          </cell>
          <cell r="X1440">
            <v>1200</v>
          </cell>
          <cell r="Y1440">
            <v>44065</v>
          </cell>
          <cell r="Z1440">
            <v>5000</v>
          </cell>
          <cell r="AA1440">
            <v>1500</v>
          </cell>
          <cell r="AD1440">
            <v>2300</v>
          </cell>
        </row>
        <row r="1441">
          <cell r="A1441">
            <v>15.28</v>
          </cell>
          <cell r="B1441">
            <v>5000</v>
          </cell>
          <cell r="H1441">
            <v>3300</v>
          </cell>
          <cell r="I1441">
            <v>21705</v>
          </cell>
          <cell r="J1441">
            <v>2100</v>
          </cell>
          <cell r="K1441">
            <v>4100</v>
          </cell>
          <cell r="N1441">
            <v>6400</v>
          </cell>
          <cell r="O1441">
            <v>457525</v>
          </cell>
          <cell r="V1441">
            <v>30920</v>
          </cell>
          <cell r="W1441">
            <v>4000</v>
          </cell>
          <cell r="X1441">
            <v>1200</v>
          </cell>
          <cell r="Y1441">
            <v>44085</v>
          </cell>
          <cell r="Z1441">
            <v>5000</v>
          </cell>
          <cell r="AA1441">
            <v>1500</v>
          </cell>
          <cell r="AD1441">
            <v>2300</v>
          </cell>
        </row>
        <row r="1442">
          <cell r="A1442">
            <v>15.29</v>
          </cell>
          <cell r="B1442">
            <v>5000</v>
          </cell>
          <cell r="H1442">
            <v>3300</v>
          </cell>
          <cell r="I1442">
            <v>21715</v>
          </cell>
          <cell r="J1442">
            <v>2100</v>
          </cell>
          <cell r="K1442">
            <v>4100</v>
          </cell>
          <cell r="N1442">
            <v>6400</v>
          </cell>
          <cell r="O1442">
            <v>457850</v>
          </cell>
          <cell r="V1442">
            <v>30935</v>
          </cell>
          <cell r="W1442">
            <v>4000</v>
          </cell>
          <cell r="X1442">
            <v>1200</v>
          </cell>
          <cell r="Y1442">
            <v>44105</v>
          </cell>
          <cell r="Z1442">
            <v>5000</v>
          </cell>
          <cell r="AA1442">
            <v>1500</v>
          </cell>
          <cell r="AD1442">
            <v>2300</v>
          </cell>
        </row>
        <row r="1443">
          <cell r="A1443">
            <v>15.3</v>
          </cell>
          <cell r="B1443">
            <v>5000</v>
          </cell>
          <cell r="H1443">
            <v>3300</v>
          </cell>
          <cell r="I1443">
            <v>21725</v>
          </cell>
          <cell r="J1443">
            <v>2100</v>
          </cell>
          <cell r="K1443">
            <v>4100</v>
          </cell>
          <cell r="N1443">
            <v>6400</v>
          </cell>
          <cell r="O1443">
            <v>458175</v>
          </cell>
          <cell r="V1443">
            <v>30950</v>
          </cell>
          <cell r="W1443">
            <v>4000</v>
          </cell>
          <cell r="X1443">
            <v>1200</v>
          </cell>
          <cell r="Y1443">
            <v>44125</v>
          </cell>
          <cell r="Z1443">
            <v>5000</v>
          </cell>
          <cell r="AA1443">
            <v>1500</v>
          </cell>
          <cell r="AD1443">
            <v>2300</v>
          </cell>
        </row>
        <row r="1444">
          <cell r="A1444">
            <v>15.31</v>
          </cell>
          <cell r="B1444">
            <v>5000</v>
          </cell>
          <cell r="H1444">
            <v>3300</v>
          </cell>
          <cell r="I1444">
            <v>21735</v>
          </cell>
          <cell r="J1444">
            <v>2100</v>
          </cell>
          <cell r="K1444">
            <v>4100</v>
          </cell>
          <cell r="N1444">
            <v>6400</v>
          </cell>
          <cell r="O1444">
            <v>458500</v>
          </cell>
          <cell r="V1444">
            <v>30965</v>
          </cell>
          <cell r="W1444">
            <v>4000</v>
          </cell>
          <cell r="X1444">
            <v>1200</v>
          </cell>
          <cell r="Y1444">
            <v>44145</v>
          </cell>
          <cell r="Z1444">
            <v>5000</v>
          </cell>
          <cell r="AA1444">
            <v>1500</v>
          </cell>
          <cell r="AD1444">
            <v>2300</v>
          </cell>
        </row>
        <row r="1445">
          <cell r="A1445">
            <v>15.32</v>
          </cell>
          <cell r="B1445">
            <v>5000</v>
          </cell>
          <cell r="H1445">
            <v>3300</v>
          </cell>
          <cell r="I1445">
            <v>21745</v>
          </cell>
          <cell r="J1445">
            <v>2100</v>
          </cell>
          <cell r="K1445">
            <v>4100</v>
          </cell>
          <cell r="N1445">
            <v>6400</v>
          </cell>
          <cell r="O1445">
            <v>458825</v>
          </cell>
          <cell r="V1445">
            <v>30980</v>
          </cell>
          <cell r="W1445">
            <v>4000</v>
          </cell>
          <cell r="X1445">
            <v>1200</v>
          </cell>
          <cell r="Y1445">
            <v>44165</v>
          </cell>
          <cell r="Z1445">
            <v>5000</v>
          </cell>
          <cell r="AA1445">
            <v>1500</v>
          </cell>
          <cell r="AD1445">
            <v>2300</v>
          </cell>
        </row>
        <row r="1446">
          <cell r="A1446">
            <v>15.33</v>
          </cell>
          <cell r="B1446">
            <v>5000</v>
          </cell>
          <cell r="H1446">
            <v>3300</v>
          </cell>
          <cell r="I1446">
            <v>21755</v>
          </cell>
          <cell r="J1446">
            <v>2100</v>
          </cell>
          <cell r="K1446">
            <v>4100</v>
          </cell>
          <cell r="N1446">
            <v>6400</v>
          </cell>
          <cell r="O1446">
            <v>459150</v>
          </cell>
          <cell r="V1446">
            <v>30995</v>
          </cell>
          <cell r="W1446">
            <v>4000</v>
          </cell>
          <cell r="X1446">
            <v>1200</v>
          </cell>
          <cell r="Y1446">
            <v>44185</v>
          </cell>
          <cell r="Z1446">
            <v>5000</v>
          </cell>
          <cell r="AA1446">
            <v>1500</v>
          </cell>
          <cell r="AD1446">
            <v>2300</v>
          </cell>
        </row>
        <row r="1447">
          <cell r="A1447">
            <v>15.34</v>
          </cell>
          <cell r="B1447">
            <v>5000</v>
          </cell>
          <cell r="H1447">
            <v>3300</v>
          </cell>
          <cell r="I1447">
            <v>21765</v>
          </cell>
          <cell r="J1447">
            <v>2100</v>
          </cell>
          <cell r="K1447">
            <v>4100</v>
          </cell>
          <cell r="N1447">
            <v>6400</v>
          </cell>
          <cell r="O1447">
            <v>459475</v>
          </cell>
          <cell r="V1447">
            <v>31010</v>
          </cell>
          <cell r="W1447">
            <v>4000</v>
          </cell>
          <cell r="X1447">
            <v>1200</v>
          </cell>
          <cell r="Y1447">
            <v>44205</v>
          </cell>
          <cell r="Z1447">
            <v>5000</v>
          </cell>
          <cell r="AA1447">
            <v>1500</v>
          </cell>
          <cell r="AD1447">
            <v>2300</v>
          </cell>
        </row>
        <row r="1448">
          <cell r="A1448">
            <v>15.35</v>
          </cell>
          <cell r="B1448">
            <v>5000</v>
          </cell>
          <cell r="H1448">
            <v>3300</v>
          </cell>
          <cell r="I1448">
            <v>21775</v>
          </cell>
          <cell r="J1448">
            <v>2100</v>
          </cell>
          <cell r="K1448">
            <v>4100</v>
          </cell>
          <cell r="N1448">
            <v>6400</v>
          </cell>
          <cell r="O1448">
            <v>459800</v>
          </cell>
          <cell r="V1448">
            <v>31025</v>
          </cell>
          <cell r="W1448">
            <v>4000</v>
          </cell>
          <cell r="X1448">
            <v>1200</v>
          </cell>
          <cell r="Y1448">
            <v>44225</v>
          </cell>
          <cell r="Z1448">
            <v>5000</v>
          </cell>
          <cell r="AA1448">
            <v>1500</v>
          </cell>
          <cell r="AD1448">
            <v>2300</v>
          </cell>
        </row>
        <row r="1449">
          <cell r="A1449">
            <v>15.36</v>
          </cell>
          <cell r="B1449">
            <v>5000</v>
          </cell>
          <cell r="H1449">
            <v>3300</v>
          </cell>
          <cell r="I1449">
            <v>21785</v>
          </cell>
          <cell r="J1449">
            <v>2100</v>
          </cell>
          <cell r="K1449">
            <v>4100</v>
          </cell>
          <cell r="N1449">
            <v>6400</v>
          </cell>
          <cell r="O1449">
            <v>460125</v>
          </cell>
          <cell r="V1449">
            <v>31040</v>
          </cell>
          <cell r="W1449">
            <v>4000</v>
          </cell>
          <cell r="X1449">
            <v>1200</v>
          </cell>
          <cell r="Y1449">
            <v>44245</v>
          </cell>
          <cell r="Z1449">
            <v>5000</v>
          </cell>
          <cell r="AA1449">
            <v>1500</v>
          </cell>
          <cell r="AD1449">
            <v>2300</v>
          </cell>
        </row>
        <row r="1450">
          <cell r="A1450">
            <v>15.37</v>
          </cell>
          <cell r="B1450">
            <v>5000</v>
          </cell>
          <cell r="H1450">
            <v>3300</v>
          </cell>
          <cell r="I1450">
            <v>21795</v>
          </cell>
          <cell r="J1450">
            <v>2100</v>
          </cell>
          <cell r="K1450">
            <v>4100</v>
          </cell>
          <cell r="N1450">
            <v>6400</v>
          </cell>
          <cell r="O1450">
            <v>460450</v>
          </cell>
          <cell r="V1450">
            <v>31055</v>
          </cell>
          <cell r="W1450">
            <v>4000</v>
          </cell>
          <cell r="X1450">
            <v>1200</v>
          </cell>
          <cell r="Y1450">
            <v>44265</v>
          </cell>
          <cell r="Z1450">
            <v>5000</v>
          </cell>
          <cell r="AA1450">
            <v>1500</v>
          </cell>
          <cell r="AD1450">
            <v>2300</v>
          </cell>
        </row>
        <row r="1451">
          <cell r="A1451">
            <v>15.38</v>
          </cell>
          <cell r="B1451">
            <v>5000</v>
          </cell>
          <cell r="H1451">
            <v>3300</v>
          </cell>
          <cell r="I1451">
            <v>21805</v>
          </cell>
          <cell r="J1451">
            <v>2100</v>
          </cell>
          <cell r="K1451">
            <v>4100</v>
          </cell>
          <cell r="N1451">
            <v>6400</v>
          </cell>
          <cell r="O1451">
            <v>460775</v>
          </cell>
          <cell r="V1451">
            <v>31070</v>
          </cell>
          <cell r="W1451">
            <v>4000</v>
          </cell>
          <cell r="X1451">
            <v>1200</v>
          </cell>
          <cell r="Y1451">
            <v>44285</v>
          </cell>
          <cell r="Z1451">
            <v>5000</v>
          </cell>
          <cell r="AA1451">
            <v>1500</v>
          </cell>
          <cell r="AD1451">
            <v>2300</v>
          </cell>
        </row>
        <row r="1452">
          <cell r="A1452">
            <v>15.39</v>
          </cell>
          <cell r="B1452">
            <v>5000</v>
          </cell>
          <cell r="H1452">
            <v>3300</v>
          </cell>
          <cell r="I1452">
            <v>21815</v>
          </cell>
          <cell r="J1452">
            <v>2100</v>
          </cell>
          <cell r="K1452">
            <v>4100</v>
          </cell>
          <cell r="N1452">
            <v>6400</v>
          </cell>
          <cell r="O1452">
            <v>461100</v>
          </cell>
          <cell r="V1452">
            <v>31085</v>
          </cell>
          <cell r="W1452">
            <v>4000</v>
          </cell>
          <cell r="X1452">
            <v>1200</v>
          </cell>
          <cell r="Y1452">
            <v>44305</v>
          </cell>
          <cell r="Z1452">
            <v>5000</v>
          </cell>
          <cell r="AA1452">
            <v>1500</v>
          </cell>
          <cell r="AD1452">
            <v>2300</v>
          </cell>
        </row>
        <row r="1453">
          <cell r="A1453">
            <v>15.4</v>
          </cell>
          <cell r="B1453">
            <v>5000</v>
          </cell>
          <cell r="H1453">
            <v>3300</v>
          </cell>
          <cell r="I1453">
            <v>21825</v>
          </cell>
          <cell r="J1453">
            <v>2100</v>
          </cell>
          <cell r="K1453">
            <v>4100</v>
          </cell>
          <cell r="N1453">
            <v>6400</v>
          </cell>
          <cell r="O1453">
            <v>461425</v>
          </cell>
          <cell r="V1453">
            <v>31100</v>
          </cell>
          <cell r="W1453">
            <v>4000</v>
          </cell>
          <cell r="X1453">
            <v>1200</v>
          </cell>
          <cell r="Y1453">
            <v>44325</v>
          </cell>
          <cell r="Z1453">
            <v>5000</v>
          </cell>
          <cell r="AA1453">
            <v>1500</v>
          </cell>
          <cell r="AD1453">
            <v>2300</v>
          </cell>
        </row>
        <row r="1454">
          <cell r="A1454">
            <v>15.41</v>
          </cell>
          <cell r="B1454">
            <v>5000</v>
          </cell>
          <cell r="H1454">
            <v>3300</v>
          </cell>
          <cell r="I1454">
            <v>21835</v>
          </cell>
          <cell r="J1454">
            <v>2100</v>
          </cell>
          <cell r="K1454">
            <v>4100</v>
          </cell>
          <cell r="N1454">
            <v>6400</v>
          </cell>
          <cell r="O1454">
            <v>461750</v>
          </cell>
          <cell r="V1454">
            <v>31115</v>
          </cell>
          <cell r="W1454">
            <v>4000</v>
          </cell>
          <cell r="X1454">
            <v>1200</v>
          </cell>
          <cell r="Y1454">
            <v>44345</v>
          </cell>
          <cell r="Z1454">
            <v>5000</v>
          </cell>
          <cell r="AA1454">
            <v>1500</v>
          </cell>
          <cell r="AD1454">
            <v>2300</v>
          </cell>
        </row>
        <row r="1455">
          <cell r="A1455">
            <v>15.42</v>
          </cell>
          <cell r="B1455">
            <v>5000</v>
          </cell>
          <cell r="H1455">
            <v>3300</v>
          </cell>
          <cell r="I1455">
            <v>21845</v>
          </cell>
          <cell r="J1455">
            <v>2100</v>
          </cell>
          <cell r="K1455">
            <v>4100</v>
          </cell>
          <cell r="N1455">
            <v>6400</v>
          </cell>
          <cell r="O1455">
            <v>462075</v>
          </cell>
          <cell r="V1455">
            <v>31130</v>
          </cell>
          <cell r="W1455">
            <v>4000</v>
          </cell>
          <cell r="X1455">
            <v>1200</v>
          </cell>
          <cell r="Y1455">
            <v>44365</v>
          </cell>
          <cell r="Z1455">
            <v>5000</v>
          </cell>
          <cell r="AA1455">
            <v>1500</v>
          </cell>
          <cell r="AD1455">
            <v>2300</v>
          </cell>
        </row>
        <row r="1456">
          <cell r="A1456">
            <v>15.43</v>
          </cell>
          <cell r="B1456">
            <v>5000</v>
          </cell>
          <cell r="H1456">
            <v>3300</v>
          </cell>
          <cell r="I1456">
            <v>21855</v>
          </cell>
          <cell r="J1456">
            <v>2100</v>
          </cell>
          <cell r="K1456">
            <v>4100</v>
          </cell>
          <cell r="N1456">
            <v>6400</v>
          </cell>
          <cell r="O1456">
            <v>462400</v>
          </cell>
          <cell r="V1456">
            <v>31145</v>
          </cell>
          <cell r="W1456">
            <v>4000</v>
          </cell>
          <cell r="X1456">
            <v>1200</v>
          </cell>
          <cell r="Y1456">
            <v>44385</v>
          </cell>
          <cell r="Z1456">
            <v>5000</v>
          </cell>
          <cell r="AA1456">
            <v>1500</v>
          </cell>
          <cell r="AD1456">
            <v>2300</v>
          </cell>
        </row>
        <row r="1457">
          <cell r="A1457">
            <v>15.44</v>
          </cell>
          <cell r="B1457">
            <v>5000</v>
          </cell>
          <cell r="H1457">
            <v>3300</v>
          </cell>
          <cell r="I1457">
            <v>21865</v>
          </cell>
          <cell r="J1457">
            <v>2100</v>
          </cell>
          <cell r="K1457">
            <v>4100</v>
          </cell>
          <cell r="N1457">
            <v>6400</v>
          </cell>
          <cell r="O1457">
            <v>462725</v>
          </cell>
          <cell r="V1457">
            <v>31160</v>
          </cell>
          <cell r="W1457">
            <v>4000</v>
          </cell>
          <cell r="X1457">
            <v>1200</v>
          </cell>
          <cell r="Y1457">
            <v>44405</v>
          </cell>
          <cell r="Z1457">
            <v>5000</v>
          </cell>
          <cell r="AA1457">
            <v>1500</v>
          </cell>
          <cell r="AD1457">
            <v>2300</v>
          </cell>
        </row>
        <row r="1458">
          <cell r="A1458">
            <v>15.45</v>
          </cell>
          <cell r="B1458">
            <v>5000</v>
          </cell>
          <cell r="H1458">
            <v>3300</v>
          </cell>
          <cell r="I1458">
            <v>21875</v>
          </cell>
          <cell r="J1458">
            <v>2100</v>
          </cell>
          <cell r="K1458">
            <v>4100</v>
          </cell>
          <cell r="N1458">
            <v>6400</v>
          </cell>
          <cell r="O1458">
            <v>463050</v>
          </cell>
          <cell r="V1458">
            <v>31175</v>
          </cell>
          <cell r="W1458">
            <v>4000</v>
          </cell>
          <cell r="X1458">
            <v>1200</v>
          </cell>
          <cell r="Y1458">
            <v>44425</v>
          </cell>
          <cell r="Z1458">
            <v>5000</v>
          </cell>
          <cell r="AA1458">
            <v>1500</v>
          </cell>
          <cell r="AD1458">
            <v>2300</v>
          </cell>
        </row>
        <row r="1459">
          <cell r="A1459">
            <v>15.46</v>
          </cell>
          <cell r="B1459">
            <v>5000</v>
          </cell>
          <cell r="H1459">
            <v>3300</v>
          </cell>
          <cell r="I1459">
            <v>21885</v>
          </cell>
          <cell r="J1459">
            <v>2100</v>
          </cell>
          <cell r="K1459">
            <v>4100</v>
          </cell>
          <cell r="N1459">
            <v>6400</v>
          </cell>
          <cell r="O1459">
            <v>463375</v>
          </cell>
          <cell r="V1459">
            <v>31190</v>
          </cell>
          <cell r="W1459">
            <v>4000</v>
          </cell>
          <cell r="X1459">
            <v>1200</v>
          </cell>
          <cell r="Y1459">
            <v>44445</v>
          </cell>
          <cell r="Z1459">
            <v>5000</v>
          </cell>
          <cell r="AA1459">
            <v>1500</v>
          </cell>
          <cell r="AD1459">
            <v>2300</v>
          </cell>
        </row>
        <row r="1460">
          <cell r="A1460">
            <v>15.47</v>
          </cell>
          <cell r="B1460">
            <v>5000</v>
          </cell>
          <cell r="H1460">
            <v>3300</v>
          </cell>
          <cell r="I1460">
            <v>21895</v>
          </cell>
          <cell r="J1460">
            <v>2100</v>
          </cell>
          <cell r="K1460">
            <v>4100</v>
          </cell>
          <cell r="N1460">
            <v>6400</v>
          </cell>
          <cell r="O1460">
            <v>463700</v>
          </cell>
          <cell r="V1460">
            <v>31205</v>
          </cell>
          <cell r="W1460">
            <v>4000</v>
          </cell>
          <cell r="X1460">
            <v>1200</v>
          </cell>
          <cell r="Y1460">
            <v>44465</v>
          </cell>
          <cell r="Z1460">
            <v>5000</v>
          </cell>
          <cell r="AA1460">
            <v>1500</v>
          </cell>
          <cell r="AD1460">
            <v>2300</v>
          </cell>
        </row>
        <row r="1461">
          <cell r="A1461">
            <v>15.48</v>
          </cell>
          <cell r="B1461">
            <v>5000</v>
          </cell>
          <cell r="H1461">
            <v>3300</v>
          </cell>
          <cell r="I1461">
            <v>21905</v>
          </cell>
          <cell r="J1461">
            <v>2100</v>
          </cell>
          <cell r="K1461">
            <v>4100</v>
          </cell>
          <cell r="N1461">
            <v>6400</v>
          </cell>
          <cell r="O1461">
            <v>464025</v>
          </cell>
          <cell r="V1461">
            <v>31220</v>
          </cell>
          <cell r="W1461">
            <v>4000</v>
          </cell>
          <cell r="X1461">
            <v>1200</v>
          </cell>
          <cell r="Y1461">
            <v>44485</v>
          </cell>
          <cell r="Z1461">
            <v>5000</v>
          </cell>
          <cell r="AA1461">
            <v>1500</v>
          </cell>
          <cell r="AD1461">
            <v>2300</v>
          </cell>
        </row>
        <row r="1462">
          <cell r="A1462">
            <v>15.49</v>
          </cell>
          <cell r="B1462">
            <v>5000</v>
          </cell>
          <cell r="H1462">
            <v>3300</v>
          </cell>
          <cell r="I1462">
            <v>21915</v>
          </cell>
          <cell r="J1462">
            <v>2100</v>
          </cell>
          <cell r="K1462">
            <v>4100</v>
          </cell>
          <cell r="N1462">
            <v>6400</v>
          </cell>
          <cell r="O1462">
            <v>464350</v>
          </cell>
          <cell r="V1462">
            <v>31235</v>
          </cell>
          <cell r="W1462">
            <v>4000</v>
          </cell>
          <cell r="X1462">
            <v>1200</v>
          </cell>
          <cell r="Y1462">
            <v>44505</v>
          </cell>
          <cell r="Z1462">
            <v>5000</v>
          </cell>
          <cell r="AA1462">
            <v>1500</v>
          </cell>
          <cell r="AD1462">
            <v>2300</v>
          </cell>
        </row>
        <row r="1463">
          <cell r="A1463">
            <v>15.5</v>
          </cell>
          <cell r="B1463">
            <v>5000</v>
          </cell>
          <cell r="H1463">
            <v>3300</v>
          </cell>
          <cell r="I1463">
            <v>21925</v>
          </cell>
          <cell r="J1463">
            <v>2100</v>
          </cell>
          <cell r="K1463">
            <v>4100</v>
          </cell>
          <cell r="N1463">
            <v>6400</v>
          </cell>
          <cell r="O1463">
            <v>464675</v>
          </cell>
          <cell r="V1463">
            <v>31250</v>
          </cell>
          <cell r="W1463">
            <v>4000</v>
          </cell>
          <cell r="X1463">
            <v>1200</v>
          </cell>
          <cell r="Y1463">
            <v>44525</v>
          </cell>
          <cell r="Z1463">
            <v>5000</v>
          </cell>
          <cell r="AA1463">
            <v>1500</v>
          </cell>
          <cell r="AD1463">
            <v>2300</v>
          </cell>
        </row>
        <row r="1464">
          <cell r="A1464">
            <v>15.51</v>
          </cell>
          <cell r="B1464">
            <v>5000</v>
          </cell>
          <cell r="H1464">
            <v>3300</v>
          </cell>
          <cell r="I1464">
            <v>21935</v>
          </cell>
          <cell r="J1464">
            <v>2100</v>
          </cell>
          <cell r="K1464">
            <v>4100</v>
          </cell>
          <cell r="N1464">
            <v>6400</v>
          </cell>
          <cell r="O1464">
            <v>465000</v>
          </cell>
          <cell r="V1464">
            <v>31265</v>
          </cell>
          <cell r="W1464">
            <v>4000</v>
          </cell>
          <cell r="X1464">
            <v>1200</v>
          </cell>
          <cell r="Y1464">
            <v>44545</v>
          </cell>
          <cell r="Z1464">
            <v>5000</v>
          </cell>
          <cell r="AA1464">
            <v>1500</v>
          </cell>
          <cell r="AD1464">
            <v>2300</v>
          </cell>
        </row>
        <row r="1465">
          <cell r="A1465">
            <v>15.52</v>
          </cell>
          <cell r="B1465">
            <v>5000</v>
          </cell>
          <cell r="H1465">
            <v>3300</v>
          </cell>
          <cell r="I1465">
            <v>21945</v>
          </cell>
          <cell r="J1465">
            <v>2100</v>
          </cell>
          <cell r="K1465">
            <v>4100</v>
          </cell>
          <cell r="N1465">
            <v>6400</v>
          </cell>
          <cell r="O1465">
            <v>465325</v>
          </cell>
          <cell r="V1465">
            <v>31280</v>
          </cell>
          <cell r="W1465">
            <v>4000</v>
          </cell>
          <cell r="X1465">
            <v>1200</v>
          </cell>
          <cell r="Y1465">
            <v>44565</v>
          </cell>
          <cell r="Z1465">
            <v>5000</v>
          </cell>
          <cell r="AA1465">
            <v>1500</v>
          </cell>
          <cell r="AD1465">
            <v>2300</v>
          </cell>
        </row>
        <row r="1466">
          <cell r="A1466">
            <v>15.53</v>
          </cell>
          <cell r="B1466">
            <v>5000</v>
          </cell>
          <cell r="H1466">
            <v>3300</v>
          </cell>
          <cell r="I1466">
            <v>21955</v>
          </cell>
          <cell r="J1466">
            <v>2100</v>
          </cell>
          <cell r="K1466">
            <v>4100</v>
          </cell>
          <cell r="N1466">
            <v>6400</v>
          </cell>
          <cell r="O1466">
            <v>465650</v>
          </cell>
          <cell r="V1466">
            <v>31295</v>
          </cell>
          <cell r="W1466">
            <v>4000</v>
          </cell>
          <cell r="X1466">
            <v>1200</v>
          </cell>
          <cell r="Y1466">
            <v>44585</v>
          </cell>
          <cell r="Z1466">
            <v>5000</v>
          </cell>
          <cell r="AA1466">
            <v>1500</v>
          </cell>
          <cell r="AD1466">
            <v>2300</v>
          </cell>
        </row>
        <row r="1467">
          <cell r="A1467">
            <v>15.54</v>
          </cell>
          <cell r="B1467">
            <v>5000</v>
          </cell>
          <cell r="H1467">
            <v>3300</v>
          </cell>
          <cell r="I1467">
            <v>21965</v>
          </cell>
          <cell r="J1467">
            <v>2100</v>
          </cell>
          <cell r="K1467">
            <v>4100</v>
          </cell>
          <cell r="N1467">
            <v>6400</v>
          </cell>
          <cell r="O1467">
            <v>465975</v>
          </cell>
          <cell r="V1467">
            <v>31310</v>
          </cell>
          <cell r="W1467">
            <v>4000</v>
          </cell>
          <cell r="X1467">
            <v>1200</v>
          </cell>
          <cell r="Y1467">
            <v>44605</v>
          </cell>
          <cell r="Z1467">
            <v>5000</v>
          </cell>
          <cell r="AA1467">
            <v>1500</v>
          </cell>
          <cell r="AD1467">
            <v>2300</v>
          </cell>
        </row>
        <row r="1468">
          <cell r="A1468">
            <v>15.55</v>
          </cell>
          <cell r="B1468">
            <v>5000</v>
          </cell>
          <cell r="H1468">
            <v>3300</v>
          </cell>
          <cell r="I1468">
            <v>21975</v>
          </cell>
          <cell r="J1468">
            <v>2100</v>
          </cell>
          <cell r="K1468">
            <v>4100</v>
          </cell>
          <cell r="N1468">
            <v>6400</v>
          </cell>
          <cell r="O1468">
            <v>466300</v>
          </cell>
          <cell r="V1468">
            <v>31325</v>
          </cell>
          <cell r="W1468">
            <v>4000</v>
          </cell>
          <cell r="X1468">
            <v>1200</v>
          </cell>
          <cell r="Y1468">
            <v>44625</v>
          </cell>
          <cell r="Z1468">
            <v>5000</v>
          </cell>
          <cell r="AA1468">
            <v>1500</v>
          </cell>
          <cell r="AD1468">
            <v>2300</v>
          </cell>
        </row>
        <row r="1469">
          <cell r="A1469">
            <v>15.56</v>
          </cell>
          <cell r="B1469">
            <v>5000</v>
          </cell>
          <cell r="H1469">
            <v>3300</v>
          </cell>
          <cell r="I1469">
            <v>21985</v>
          </cell>
          <cell r="J1469">
            <v>2100</v>
          </cell>
          <cell r="K1469">
            <v>4100</v>
          </cell>
          <cell r="N1469">
            <v>6400</v>
          </cell>
          <cell r="O1469">
            <v>466625</v>
          </cell>
          <cell r="V1469">
            <v>31340</v>
          </cell>
          <cell r="W1469">
            <v>4000</v>
          </cell>
          <cell r="X1469">
            <v>1200</v>
          </cell>
          <cell r="Y1469">
            <v>44645</v>
          </cell>
          <cell r="Z1469">
            <v>5000</v>
          </cell>
          <cell r="AA1469">
            <v>1500</v>
          </cell>
          <cell r="AD1469">
            <v>2300</v>
          </cell>
        </row>
        <row r="1470">
          <cell r="A1470">
            <v>15.57</v>
          </cell>
          <cell r="B1470">
            <v>5000</v>
          </cell>
          <cell r="H1470">
            <v>3300</v>
          </cell>
          <cell r="I1470">
            <v>21995</v>
          </cell>
          <cell r="J1470">
            <v>2100</v>
          </cell>
          <cell r="K1470">
            <v>4100</v>
          </cell>
          <cell r="N1470">
            <v>6400</v>
          </cell>
          <cell r="O1470">
            <v>466950</v>
          </cell>
          <cell r="V1470">
            <v>31355</v>
          </cell>
          <cell r="W1470">
            <v>4000</v>
          </cell>
          <cell r="X1470">
            <v>1200</v>
          </cell>
          <cell r="Y1470">
            <v>44665</v>
          </cell>
          <cell r="Z1470">
            <v>5000</v>
          </cell>
          <cell r="AA1470">
            <v>1500</v>
          </cell>
          <cell r="AD1470">
            <v>2300</v>
          </cell>
        </row>
        <row r="1471">
          <cell r="A1471">
            <v>15.58</v>
          </cell>
          <cell r="B1471">
            <v>5000</v>
          </cell>
          <cell r="H1471">
            <v>3300</v>
          </cell>
          <cell r="I1471">
            <v>22005</v>
          </cell>
          <cell r="J1471">
            <v>2100</v>
          </cell>
          <cell r="K1471">
            <v>4100</v>
          </cell>
          <cell r="N1471">
            <v>6400</v>
          </cell>
          <cell r="O1471">
            <v>467275</v>
          </cell>
          <cell r="V1471">
            <v>31370</v>
          </cell>
          <cell r="W1471">
            <v>4000</v>
          </cell>
          <cell r="X1471">
            <v>1200</v>
          </cell>
          <cell r="Y1471">
            <v>44685</v>
          </cell>
          <cell r="Z1471">
            <v>5000</v>
          </cell>
          <cell r="AA1471">
            <v>1500</v>
          </cell>
          <cell r="AD1471">
            <v>2300</v>
          </cell>
        </row>
        <row r="1472">
          <cell r="A1472">
            <v>15.59</v>
          </cell>
          <cell r="B1472">
            <v>5000</v>
          </cell>
          <cell r="H1472">
            <v>3300</v>
          </cell>
          <cell r="I1472">
            <v>22015</v>
          </cell>
          <cell r="J1472">
            <v>2100</v>
          </cell>
          <cell r="K1472">
            <v>4100</v>
          </cell>
          <cell r="N1472">
            <v>6400</v>
          </cell>
          <cell r="O1472">
            <v>467600</v>
          </cell>
          <cell r="V1472">
            <v>31385</v>
          </cell>
          <cell r="W1472">
            <v>4000</v>
          </cell>
          <cell r="X1472">
            <v>1200</v>
          </cell>
          <cell r="Y1472">
            <v>44705</v>
          </cell>
          <cell r="Z1472">
            <v>5000</v>
          </cell>
          <cell r="AA1472">
            <v>1500</v>
          </cell>
          <cell r="AD1472">
            <v>2300</v>
          </cell>
        </row>
        <row r="1473">
          <cell r="A1473">
            <v>15.6</v>
          </cell>
          <cell r="B1473">
            <v>5000</v>
          </cell>
          <cell r="H1473">
            <v>3300</v>
          </cell>
          <cell r="I1473">
            <v>22025</v>
          </cell>
          <cell r="J1473">
            <v>2100</v>
          </cell>
          <cell r="K1473">
            <v>4100</v>
          </cell>
          <cell r="N1473">
            <v>6400</v>
          </cell>
          <cell r="O1473">
            <v>467925</v>
          </cell>
          <cell r="V1473">
            <v>31400</v>
          </cell>
          <cell r="W1473">
            <v>4000</v>
          </cell>
          <cell r="X1473">
            <v>1200</v>
          </cell>
          <cell r="Y1473">
            <v>44725</v>
          </cell>
          <cell r="Z1473">
            <v>5000</v>
          </cell>
          <cell r="AA1473">
            <v>1500</v>
          </cell>
          <cell r="AD1473">
            <v>2300</v>
          </cell>
        </row>
        <row r="1474">
          <cell r="A1474">
            <v>15.61</v>
          </cell>
          <cell r="B1474">
            <v>5000</v>
          </cell>
          <cell r="H1474">
            <v>3300</v>
          </cell>
          <cell r="I1474">
            <v>22035</v>
          </cell>
          <cell r="J1474">
            <v>2100</v>
          </cell>
          <cell r="K1474">
            <v>4100</v>
          </cell>
          <cell r="N1474">
            <v>6400</v>
          </cell>
          <cell r="O1474">
            <v>468250</v>
          </cell>
          <cell r="V1474">
            <v>31415</v>
          </cell>
          <cell r="W1474">
            <v>4000</v>
          </cell>
          <cell r="X1474">
            <v>1200</v>
          </cell>
          <cell r="Y1474">
            <v>44745</v>
          </cell>
          <cell r="Z1474">
            <v>5000</v>
          </cell>
          <cell r="AA1474">
            <v>1500</v>
          </cell>
          <cell r="AD1474">
            <v>2300</v>
          </cell>
        </row>
        <row r="1475">
          <cell r="A1475">
            <v>15.62</v>
          </cell>
          <cell r="B1475">
            <v>5000</v>
          </cell>
          <cell r="H1475">
            <v>3300</v>
          </cell>
          <cell r="I1475">
            <v>22045</v>
          </cell>
          <cell r="J1475">
            <v>2100</v>
          </cell>
          <cell r="K1475">
            <v>4100</v>
          </cell>
          <cell r="N1475">
            <v>6400</v>
          </cell>
          <cell r="O1475">
            <v>468575</v>
          </cell>
          <cell r="V1475">
            <v>31430</v>
          </cell>
          <cell r="W1475">
            <v>4000</v>
          </cell>
          <cell r="X1475">
            <v>1200</v>
          </cell>
          <cell r="Y1475">
            <v>44765</v>
          </cell>
          <cell r="Z1475">
            <v>5000</v>
          </cell>
          <cell r="AA1475">
            <v>1500</v>
          </cell>
          <cell r="AD1475">
            <v>2300</v>
          </cell>
        </row>
        <row r="1476">
          <cell r="A1476">
            <v>15.63</v>
          </cell>
          <cell r="B1476">
            <v>5000</v>
          </cell>
          <cell r="H1476">
            <v>3300</v>
          </cell>
          <cell r="I1476">
            <v>22055</v>
          </cell>
          <cell r="J1476">
            <v>2100</v>
          </cell>
          <cell r="K1476">
            <v>4100</v>
          </cell>
          <cell r="N1476">
            <v>6400</v>
          </cell>
          <cell r="O1476">
            <v>468900</v>
          </cell>
          <cell r="V1476">
            <v>31445</v>
          </cell>
          <cell r="W1476">
            <v>4000</v>
          </cell>
          <cell r="X1476">
            <v>1200</v>
          </cell>
          <cell r="Y1476">
            <v>44785</v>
          </cell>
          <cell r="Z1476">
            <v>5000</v>
          </cell>
          <cell r="AA1476">
            <v>1500</v>
          </cell>
          <cell r="AD1476">
            <v>2300</v>
          </cell>
        </row>
        <row r="1477">
          <cell r="A1477">
            <v>15.64</v>
          </cell>
          <cell r="B1477">
            <v>5000</v>
          </cell>
          <cell r="H1477">
            <v>3300</v>
          </cell>
          <cell r="I1477">
            <v>22065</v>
          </cell>
          <cell r="J1477">
            <v>2100</v>
          </cell>
          <cell r="K1477">
            <v>4100</v>
          </cell>
          <cell r="N1477">
            <v>6400</v>
          </cell>
          <cell r="O1477">
            <v>469225</v>
          </cell>
          <cell r="V1477">
            <v>31460</v>
          </cell>
          <cell r="W1477">
            <v>4000</v>
          </cell>
          <cell r="X1477">
            <v>1200</v>
          </cell>
          <cell r="Y1477">
            <v>44805</v>
          </cell>
          <cell r="Z1477">
            <v>5000</v>
          </cell>
          <cell r="AA1477">
            <v>1500</v>
          </cell>
          <cell r="AD1477">
            <v>2300</v>
          </cell>
        </row>
        <row r="1478">
          <cell r="A1478">
            <v>15.65</v>
          </cell>
          <cell r="B1478">
            <v>5000</v>
          </cell>
          <cell r="H1478">
            <v>3300</v>
          </cell>
          <cell r="I1478">
            <v>22075</v>
          </cell>
          <cell r="J1478">
            <v>2100</v>
          </cell>
          <cell r="K1478">
            <v>4100</v>
          </cell>
          <cell r="N1478">
            <v>6400</v>
          </cell>
          <cell r="O1478">
            <v>469550</v>
          </cell>
          <cell r="V1478">
            <v>31475</v>
          </cell>
          <cell r="W1478">
            <v>4000</v>
          </cell>
          <cell r="X1478">
            <v>1200</v>
          </cell>
          <cell r="Y1478">
            <v>44825</v>
          </cell>
          <cell r="Z1478">
            <v>5000</v>
          </cell>
          <cell r="AA1478">
            <v>1500</v>
          </cell>
          <cell r="AD1478">
            <v>2300</v>
          </cell>
        </row>
        <row r="1479">
          <cell r="A1479">
            <v>15.66</v>
          </cell>
          <cell r="B1479">
            <v>5000</v>
          </cell>
          <cell r="H1479">
            <v>3300</v>
          </cell>
          <cell r="I1479">
            <v>22085</v>
          </cell>
          <cell r="J1479">
            <v>2100</v>
          </cell>
          <cell r="K1479">
            <v>4100</v>
          </cell>
          <cell r="N1479">
            <v>6400</v>
          </cell>
          <cell r="O1479">
            <v>469875</v>
          </cell>
          <cell r="V1479">
            <v>31490</v>
          </cell>
          <cell r="W1479">
            <v>4000</v>
          </cell>
          <cell r="X1479">
            <v>1200</v>
          </cell>
          <cell r="Y1479">
            <v>44845</v>
          </cell>
          <cell r="Z1479">
            <v>5000</v>
          </cell>
          <cell r="AA1479">
            <v>1500</v>
          </cell>
          <cell r="AD1479">
            <v>2300</v>
          </cell>
        </row>
        <row r="1480">
          <cell r="A1480">
            <v>15.67</v>
          </cell>
          <cell r="B1480">
            <v>5000</v>
          </cell>
          <cell r="H1480">
            <v>3300</v>
          </cell>
          <cell r="I1480">
            <v>22095</v>
          </cell>
          <cell r="J1480">
            <v>2100</v>
          </cell>
          <cell r="K1480">
            <v>4100</v>
          </cell>
          <cell r="N1480">
            <v>6400</v>
          </cell>
          <cell r="O1480">
            <v>470200</v>
          </cell>
          <cell r="V1480">
            <v>31505</v>
          </cell>
          <cell r="W1480">
            <v>4000</v>
          </cell>
          <cell r="X1480">
            <v>1200</v>
          </cell>
          <cell r="Y1480">
            <v>44865</v>
          </cell>
          <cell r="Z1480">
            <v>5000</v>
          </cell>
          <cell r="AA1480">
            <v>1500</v>
          </cell>
          <cell r="AD1480">
            <v>2300</v>
          </cell>
        </row>
        <row r="1481">
          <cell r="A1481">
            <v>15.68</v>
          </cell>
          <cell r="B1481">
            <v>5000</v>
          </cell>
          <cell r="H1481">
            <v>3300</v>
          </cell>
          <cell r="I1481">
            <v>22105</v>
          </cell>
          <cell r="J1481">
            <v>2100</v>
          </cell>
          <cell r="K1481">
            <v>4100</v>
          </cell>
          <cell r="N1481">
            <v>6400</v>
          </cell>
          <cell r="O1481">
            <v>470525</v>
          </cell>
          <cell r="V1481">
            <v>31520</v>
          </cell>
          <cell r="W1481">
            <v>4000</v>
          </cell>
          <cell r="X1481">
            <v>1200</v>
          </cell>
          <cell r="Y1481">
            <v>44885</v>
          </cell>
          <cell r="Z1481">
            <v>5000</v>
          </cell>
          <cell r="AA1481">
            <v>1500</v>
          </cell>
          <cell r="AD1481">
            <v>2300</v>
          </cell>
        </row>
        <row r="1482">
          <cell r="A1482">
            <v>15.69</v>
          </cell>
          <cell r="B1482">
            <v>5000</v>
          </cell>
          <cell r="H1482">
            <v>3300</v>
          </cell>
          <cell r="I1482">
            <v>22115</v>
          </cell>
          <cell r="J1482">
            <v>2100</v>
          </cell>
          <cell r="K1482">
            <v>4100</v>
          </cell>
          <cell r="N1482">
            <v>6400</v>
          </cell>
          <cell r="O1482">
            <v>470850</v>
          </cell>
          <cell r="V1482">
            <v>31535</v>
          </cell>
          <cell r="W1482">
            <v>4000</v>
          </cell>
          <cell r="X1482">
            <v>1200</v>
          </cell>
          <cell r="Y1482">
            <v>44905</v>
          </cell>
          <cell r="Z1482">
            <v>5000</v>
          </cell>
          <cell r="AA1482">
            <v>1500</v>
          </cell>
          <cell r="AD1482">
            <v>2300</v>
          </cell>
        </row>
        <row r="1483">
          <cell r="A1483">
            <v>15.7</v>
          </cell>
          <cell r="B1483">
            <v>5000</v>
          </cell>
          <cell r="H1483">
            <v>3300</v>
          </cell>
          <cell r="I1483">
            <v>22125</v>
          </cell>
          <cell r="J1483">
            <v>2100</v>
          </cell>
          <cell r="K1483">
            <v>4100</v>
          </cell>
          <cell r="N1483">
            <v>6400</v>
          </cell>
          <cell r="O1483">
            <v>471175</v>
          </cell>
          <cell r="V1483">
            <v>31550</v>
          </cell>
          <cell r="W1483">
            <v>4000</v>
          </cell>
          <cell r="X1483">
            <v>1200</v>
          </cell>
          <cell r="Y1483">
            <v>44925</v>
          </cell>
          <cell r="Z1483">
            <v>5000</v>
          </cell>
          <cell r="AA1483">
            <v>1500</v>
          </cell>
          <cell r="AD1483">
            <v>2300</v>
          </cell>
        </row>
        <row r="1484">
          <cell r="A1484">
            <v>15.71</v>
          </cell>
          <cell r="B1484">
            <v>5000</v>
          </cell>
          <cell r="H1484">
            <v>3300</v>
          </cell>
          <cell r="I1484">
            <v>22135</v>
          </cell>
          <cell r="J1484">
            <v>2100</v>
          </cell>
          <cell r="K1484">
            <v>4100</v>
          </cell>
          <cell r="N1484">
            <v>6400</v>
          </cell>
          <cell r="O1484">
            <v>471500</v>
          </cell>
          <cell r="V1484">
            <v>31565</v>
          </cell>
          <cell r="W1484">
            <v>4000</v>
          </cell>
          <cell r="X1484">
            <v>1200</v>
          </cell>
          <cell r="Y1484">
            <v>44945</v>
          </cell>
          <cell r="Z1484">
            <v>5000</v>
          </cell>
          <cell r="AA1484">
            <v>1500</v>
          </cell>
          <cell r="AD1484">
            <v>2300</v>
          </cell>
        </row>
        <row r="1485">
          <cell r="A1485">
            <v>15.72</v>
          </cell>
          <cell r="B1485">
            <v>5000</v>
          </cell>
          <cell r="H1485">
            <v>3300</v>
          </cell>
          <cell r="I1485">
            <v>22145</v>
          </cell>
          <cell r="J1485">
            <v>2100</v>
          </cell>
          <cell r="K1485">
            <v>4100</v>
          </cell>
          <cell r="N1485">
            <v>6400</v>
          </cell>
          <cell r="O1485">
            <v>471825</v>
          </cell>
          <cell r="V1485">
            <v>31580</v>
          </cell>
          <cell r="W1485">
            <v>4000</v>
          </cell>
          <cell r="X1485">
            <v>1200</v>
          </cell>
          <cell r="Y1485">
            <v>44965</v>
          </cell>
          <cell r="Z1485">
            <v>5000</v>
          </cell>
          <cell r="AA1485">
            <v>1500</v>
          </cell>
          <cell r="AD1485">
            <v>2300</v>
          </cell>
        </row>
        <row r="1486">
          <cell r="A1486">
            <v>15.73</v>
          </cell>
          <cell r="B1486">
            <v>5000</v>
          </cell>
          <cell r="H1486">
            <v>3300</v>
          </cell>
          <cell r="I1486">
            <v>22155</v>
          </cell>
          <cell r="J1486">
            <v>2100</v>
          </cell>
          <cell r="K1486">
            <v>4100</v>
          </cell>
          <cell r="N1486">
            <v>6400</v>
          </cell>
          <cell r="O1486">
            <v>472150</v>
          </cell>
          <cell r="V1486">
            <v>31595</v>
          </cell>
          <cell r="W1486">
            <v>4000</v>
          </cell>
          <cell r="X1486">
            <v>1200</v>
          </cell>
          <cell r="Y1486">
            <v>44985</v>
          </cell>
          <cell r="Z1486">
            <v>5000</v>
          </cell>
          <cell r="AA1486">
            <v>1500</v>
          </cell>
          <cell r="AD1486">
            <v>2300</v>
          </cell>
        </row>
        <row r="1487">
          <cell r="A1487">
            <v>15.74</v>
          </cell>
          <cell r="B1487">
            <v>5000</v>
          </cell>
          <cell r="H1487">
            <v>3300</v>
          </cell>
          <cell r="I1487">
            <v>22165</v>
          </cell>
          <cell r="J1487">
            <v>2100</v>
          </cell>
          <cell r="K1487">
            <v>4100</v>
          </cell>
          <cell r="N1487">
            <v>6400</v>
          </cell>
          <cell r="O1487">
            <v>472475</v>
          </cell>
          <cell r="V1487">
            <v>31610</v>
          </cell>
          <cell r="W1487">
            <v>4000</v>
          </cell>
          <cell r="X1487">
            <v>1200</v>
          </cell>
          <cell r="Y1487">
            <v>45005</v>
          </cell>
          <cell r="Z1487">
            <v>5000</v>
          </cell>
          <cell r="AA1487">
            <v>1500</v>
          </cell>
          <cell r="AD1487">
            <v>2300</v>
          </cell>
        </row>
        <row r="1488">
          <cell r="A1488">
            <v>15.75</v>
          </cell>
          <cell r="B1488">
            <v>5000</v>
          </cell>
          <cell r="H1488">
            <v>3300</v>
          </cell>
          <cell r="I1488">
            <v>22175</v>
          </cell>
          <cell r="J1488">
            <v>2100</v>
          </cell>
          <cell r="K1488">
            <v>4100</v>
          </cell>
          <cell r="N1488">
            <v>6400</v>
          </cell>
          <cell r="O1488">
            <v>472800</v>
          </cell>
          <cell r="V1488">
            <v>31625</v>
          </cell>
          <cell r="W1488">
            <v>4000</v>
          </cell>
          <cell r="X1488">
            <v>1200</v>
          </cell>
          <cell r="Y1488">
            <v>45025</v>
          </cell>
          <cell r="Z1488">
            <v>5000</v>
          </cell>
          <cell r="AA1488">
            <v>1500</v>
          </cell>
          <cell r="AD1488">
            <v>2300</v>
          </cell>
        </row>
        <row r="1489">
          <cell r="A1489">
            <v>15.76</v>
          </cell>
          <cell r="B1489">
            <v>5000</v>
          </cell>
          <cell r="H1489">
            <v>3300</v>
          </cell>
          <cell r="I1489">
            <v>22185</v>
          </cell>
          <cell r="J1489">
            <v>2100</v>
          </cell>
          <cell r="K1489">
            <v>4100</v>
          </cell>
          <cell r="N1489">
            <v>6400</v>
          </cell>
          <cell r="O1489">
            <v>473125</v>
          </cell>
          <cell r="V1489">
            <v>31640</v>
          </cell>
          <cell r="W1489">
            <v>4000</v>
          </cell>
          <cell r="X1489">
            <v>1200</v>
          </cell>
          <cell r="Y1489">
            <v>45045</v>
          </cell>
          <cell r="Z1489">
            <v>5000</v>
          </cell>
          <cell r="AA1489">
            <v>1500</v>
          </cell>
          <cell r="AD1489">
            <v>2300</v>
          </cell>
        </row>
        <row r="1490">
          <cell r="A1490">
            <v>15.77</v>
          </cell>
          <cell r="B1490">
            <v>5000</v>
          </cell>
          <cell r="H1490">
            <v>3300</v>
          </cell>
          <cell r="I1490">
            <v>22195</v>
          </cell>
          <cell r="J1490">
            <v>2100</v>
          </cell>
          <cell r="K1490">
            <v>4100</v>
          </cell>
          <cell r="N1490">
            <v>6400</v>
          </cell>
          <cell r="O1490">
            <v>473450</v>
          </cell>
          <cell r="V1490">
            <v>31655</v>
          </cell>
          <cell r="W1490">
            <v>4000</v>
          </cell>
          <cell r="X1490">
            <v>1200</v>
          </cell>
          <cell r="Y1490">
            <v>45065</v>
          </cell>
          <cell r="Z1490">
            <v>5000</v>
          </cell>
          <cell r="AA1490">
            <v>1500</v>
          </cell>
          <cell r="AD1490">
            <v>2300</v>
          </cell>
        </row>
        <row r="1491">
          <cell r="A1491">
            <v>15.78</v>
          </cell>
          <cell r="B1491">
            <v>5000</v>
          </cell>
          <cell r="H1491">
            <v>3300</v>
          </cell>
          <cell r="I1491">
            <v>22205</v>
          </cell>
          <cell r="J1491">
            <v>2100</v>
          </cell>
          <cell r="K1491">
            <v>4100</v>
          </cell>
          <cell r="N1491">
            <v>6400</v>
          </cell>
          <cell r="O1491">
            <v>473775</v>
          </cell>
          <cell r="V1491">
            <v>31670</v>
          </cell>
          <cell r="W1491">
            <v>4000</v>
          </cell>
          <cell r="X1491">
            <v>1200</v>
          </cell>
          <cell r="Y1491">
            <v>45085</v>
          </cell>
          <cell r="Z1491">
            <v>5000</v>
          </cell>
          <cell r="AA1491">
            <v>1500</v>
          </cell>
          <cell r="AD1491">
            <v>2300</v>
          </cell>
        </row>
        <row r="1492">
          <cell r="A1492">
            <v>15.79</v>
          </cell>
          <cell r="B1492">
            <v>5000</v>
          </cell>
          <cell r="H1492">
            <v>3300</v>
          </cell>
          <cell r="I1492">
            <v>22215</v>
          </cell>
          <cell r="J1492">
            <v>2100</v>
          </cell>
          <cell r="K1492">
            <v>4100</v>
          </cell>
          <cell r="N1492">
            <v>6400</v>
          </cell>
          <cell r="O1492">
            <v>474100</v>
          </cell>
          <cell r="V1492">
            <v>31685</v>
          </cell>
          <cell r="W1492">
            <v>4000</v>
          </cell>
          <cell r="X1492">
            <v>1200</v>
          </cell>
          <cell r="Y1492">
            <v>45105</v>
          </cell>
          <cell r="Z1492">
            <v>5000</v>
          </cell>
          <cell r="AA1492">
            <v>1500</v>
          </cell>
          <cell r="AD1492">
            <v>2300</v>
          </cell>
        </row>
        <row r="1493">
          <cell r="A1493">
            <v>15.8</v>
          </cell>
          <cell r="B1493">
            <v>5000</v>
          </cell>
          <cell r="H1493">
            <v>3300</v>
          </cell>
          <cell r="I1493">
            <v>22225</v>
          </cell>
          <cell r="J1493">
            <v>2100</v>
          </cell>
          <cell r="K1493">
            <v>4100</v>
          </cell>
          <cell r="N1493">
            <v>6400</v>
          </cell>
          <cell r="O1493">
            <v>474425</v>
          </cell>
          <cell r="V1493">
            <v>31700</v>
          </cell>
          <cell r="W1493">
            <v>4000</v>
          </cell>
          <cell r="X1493">
            <v>1200</v>
          </cell>
          <cell r="Y1493">
            <v>45125</v>
          </cell>
          <cell r="Z1493">
            <v>5000</v>
          </cell>
          <cell r="AA1493">
            <v>1500</v>
          </cell>
          <cell r="AD1493">
            <v>2300</v>
          </cell>
        </row>
        <row r="1494">
          <cell r="A1494">
            <v>15.81</v>
          </cell>
          <cell r="B1494">
            <v>5000</v>
          </cell>
          <cell r="H1494">
            <v>3300</v>
          </cell>
          <cell r="I1494">
            <v>22235</v>
          </cell>
          <cell r="J1494">
            <v>2100</v>
          </cell>
          <cell r="K1494">
            <v>4100</v>
          </cell>
          <cell r="N1494">
            <v>6400</v>
          </cell>
          <cell r="O1494">
            <v>474750</v>
          </cell>
          <cell r="V1494">
            <v>31715</v>
          </cell>
          <cell r="W1494">
            <v>4000</v>
          </cell>
          <cell r="X1494">
            <v>1200</v>
          </cell>
          <cell r="Y1494">
            <v>45145</v>
          </cell>
          <cell r="Z1494">
            <v>5000</v>
          </cell>
          <cell r="AA1494">
            <v>1500</v>
          </cell>
          <cell r="AD1494">
            <v>2300</v>
          </cell>
        </row>
        <row r="1495">
          <cell r="A1495">
            <v>15.82</v>
          </cell>
          <cell r="B1495">
            <v>5000</v>
          </cell>
          <cell r="H1495">
            <v>3300</v>
          </cell>
          <cell r="I1495">
            <v>22245</v>
          </cell>
          <cell r="J1495">
            <v>2100</v>
          </cell>
          <cell r="K1495">
            <v>4100</v>
          </cell>
          <cell r="N1495">
            <v>6400</v>
          </cell>
          <cell r="O1495">
            <v>475075</v>
          </cell>
          <cell r="V1495">
            <v>31730</v>
          </cell>
          <cell r="W1495">
            <v>4000</v>
          </cell>
          <cell r="X1495">
            <v>1200</v>
          </cell>
          <cell r="Y1495">
            <v>45165</v>
          </cell>
          <cell r="Z1495">
            <v>5000</v>
          </cell>
          <cell r="AA1495">
            <v>1500</v>
          </cell>
          <cell r="AD1495">
            <v>2300</v>
          </cell>
        </row>
        <row r="1496">
          <cell r="A1496">
            <v>15.83</v>
          </cell>
          <cell r="B1496">
            <v>5000</v>
          </cell>
          <cell r="H1496">
            <v>3300</v>
          </cell>
          <cell r="I1496">
            <v>22255</v>
          </cell>
          <cell r="J1496">
            <v>2100</v>
          </cell>
          <cell r="K1496">
            <v>4100</v>
          </cell>
          <cell r="N1496">
            <v>6400</v>
          </cell>
          <cell r="O1496">
            <v>475400</v>
          </cell>
          <cell r="V1496">
            <v>31745</v>
          </cell>
          <cell r="W1496">
            <v>4000</v>
          </cell>
          <cell r="X1496">
            <v>1200</v>
          </cell>
          <cell r="Y1496">
            <v>45185</v>
          </cell>
          <cell r="Z1496">
            <v>5000</v>
          </cell>
          <cell r="AA1496">
            <v>1500</v>
          </cell>
          <cell r="AD1496">
            <v>2300</v>
          </cell>
        </row>
        <row r="1497">
          <cell r="A1497">
            <v>15.84</v>
          </cell>
          <cell r="B1497">
            <v>5000</v>
          </cell>
          <cell r="H1497">
            <v>3300</v>
          </cell>
          <cell r="I1497">
            <v>22265</v>
          </cell>
          <cell r="J1497">
            <v>2100</v>
          </cell>
          <cell r="K1497">
            <v>4100</v>
          </cell>
          <cell r="N1497">
            <v>6400</v>
          </cell>
          <cell r="O1497">
            <v>475725</v>
          </cell>
          <cell r="V1497">
            <v>31760</v>
          </cell>
          <cell r="W1497">
            <v>4000</v>
          </cell>
          <cell r="X1497">
            <v>1200</v>
          </cell>
          <cell r="Y1497">
            <v>45205</v>
          </cell>
          <cell r="Z1497">
            <v>5000</v>
          </cell>
          <cell r="AA1497">
            <v>1500</v>
          </cell>
          <cell r="AD1497">
            <v>2300</v>
          </cell>
        </row>
        <row r="1498">
          <cell r="A1498">
            <v>15.85</v>
          </cell>
          <cell r="B1498">
            <v>5000</v>
          </cell>
          <cell r="H1498">
            <v>3300</v>
          </cell>
          <cell r="I1498">
            <v>22275</v>
          </cell>
          <cell r="J1498">
            <v>2100</v>
          </cell>
          <cell r="K1498">
            <v>4100</v>
          </cell>
          <cell r="N1498">
            <v>6400</v>
          </cell>
          <cell r="O1498">
            <v>476050</v>
          </cell>
          <cell r="V1498">
            <v>31775</v>
          </cell>
          <cell r="W1498">
            <v>4000</v>
          </cell>
          <cell r="X1498">
            <v>1200</v>
          </cell>
          <cell r="Y1498">
            <v>45225</v>
          </cell>
          <cell r="Z1498">
            <v>5000</v>
          </cell>
          <cell r="AA1498">
            <v>1500</v>
          </cell>
          <cell r="AD1498">
            <v>2300</v>
          </cell>
        </row>
        <row r="1499">
          <cell r="A1499">
            <v>15.86</v>
          </cell>
          <cell r="B1499">
            <v>5000</v>
          </cell>
          <cell r="H1499">
            <v>3300</v>
          </cell>
          <cell r="I1499">
            <v>22285</v>
          </cell>
          <cell r="J1499">
            <v>2100</v>
          </cell>
          <cell r="K1499">
            <v>4100</v>
          </cell>
          <cell r="N1499">
            <v>6400</v>
          </cell>
          <cell r="O1499">
            <v>476375</v>
          </cell>
          <cell r="V1499">
            <v>31790</v>
          </cell>
          <cell r="W1499">
            <v>4000</v>
          </cell>
          <cell r="X1499">
            <v>1200</v>
          </cell>
          <cell r="Y1499">
            <v>45245</v>
          </cell>
          <cell r="Z1499">
            <v>5000</v>
          </cell>
          <cell r="AA1499">
            <v>1500</v>
          </cell>
          <cell r="AD1499">
            <v>2300</v>
          </cell>
        </row>
        <row r="1500">
          <cell r="A1500">
            <v>15.87</v>
          </cell>
          <cell r="B1500">
            <v>5000</v>
          </cell>
          <cell r="H1500">
            <v>3300</v>
          </cell>
          <cell r="I1500">
            <v>22295</v>
          </cell>
          <cell r="J1500">
            <v>2100</v>
          </cell>
          <cell r="K1500">
            <v>4100</v>
          </cell>
          <cell r="N1500">
            <v>6400</v>
          </cell>
          <cell r="O1500">
            <v>476700</v>
          </cell>
          <cell r="V1500">
            <v>31805</v>
          </cell>
          <cell r="W1500">
            <v>4000</v>
          </cell>
          <cell r="X1500">
            <v>1200</v>
          </cell>
          <cell r="Y1500">
            <v>45265</v>
          </cell>
          <cell r="Z1500">
            <v>5000</v>
          </cell>
          <cell r="AA1500">
            <v>1500</v>
          </cell>
          <cell r="AD1500">
            <v>2300</v>
          </cell>
        </row>
        <row r="1501">
          <cell r="A1501">
            <v>15.88</v>
          </cell>
          <cell r="B1501">
            <v>5000</v>
          </cell>
          <cell r="H1501">
            <v>3300</v>
          </cell>
          <cell r="I1501">
            <v>22305</v>
          </cell>
          <cell r="J1501">
            <v>2100</v>
          </cell>
          <cell r="K1501">
            <v>4100</v>
          </cell>
          <cell r="N1501">
            <v>6400</v>
          </cell>
          <cell r="O1501">
            <v>477025</v>
          </cell>
          <cell r="V1501">
            <v>31820</v>
          </cell>
          <cell r="W1501">
            <v>4000</v>
          </cell>
          <cell r="X1501">
            <v>1200</v>
          </cell>
          <cell r="Y1501">
            <v>45285</v>
          </cell>
          <cell r="Z1501">
            <v>5000</v>
          </cell>
          <cell r="AA1501">
            <v>1500</v>
          </cell>
          <cell r="AD1501">
            <v>2300</v>
          </cell>
        </row>
        <row r="1502">
          <cell r="A1502">
            <v>15.89</v>
          </cell>
          <cell r="B1502">
            <v>5000</v>
          </cell>
          <cell r="H1502">
            <v>3300</v>
          </cell>
          <cell r="I1502">
            <v>22315</v>
          </cell>
          <cell r="J1502">
            <v>2100</v>
          </cell>
          <cell r="K1502">
            <v>4100</v>
          </cell>
          <cell r="N1502">
            <v>6400</v>
          </cell>
          <cell r="O1502">
            <v>477350</v>
          </cell>
          <cell r="V1502">
            <v>31835</v>
          </cell>
          <cell r="W1502">
            <v>4000</v>
          </cell>
          <cell r="X1502">
            <v>1200</v>
          </cell>
          <cell r="Y1502">
            <v>45305</v>
          </cell>
          <cell r="Z1502">
            <v>5000</v>
          </cell>
          <cell r="AA1502">
            <v>1500</v>
          </cell>
          <cell r="AD1502">
            <v>2300</v>
          </cell>
        </row>
        <row r="1503">
          <cell r="A1503">
            <v>15.9</v>
          </cell>
          <cell r="B1503">
            <v>5000</v>
          </cell>
          <cell r="H1503">
            <v>3300</v>
          </cell>
          <cell r="I1503">
            <v>22325</v>
          </cell>
          <cell r="J1503">
            <v>2100</v>
          </cell>
          <cell r="K1503">
            <v>4100</v>
          </cell>
          <cell r="N1503">
            <v>6400</v>
          </cell>
          <cell r="O1503">
            <v>477675</v>
          </cell>
          <cell r="V1503">
            <v>31850</v>
          </cell>
          <cell r="W1503">
            <v>4000</v>
          </cell>
          <cell r="X1503">
            <v>1200</v>
          </cell>
          <cell r="Y1503">
            <v>45325</v>
          </cell>
          <cell r="Z1503">
            <v>5000</v>
          </cell>
          <cell r="AA1503">
            <v>1500</v>
          </cell>
          <cell r="AD1503">
            <v>2300</v>
          </cell>
        </row>
        <row r="1504">
          <cell r="A1504">
            <v>15.91</v>
          </cell>
          <cell r="B1504">
            <v>5000</v>
          </cell>
          <cell r="H1504">
            <v>3300</v>
          </cell>
          <cell r="I1504">
            <v>22335</v>
          </cell>
          <cell r="J1504">
            <v>2100</v>
          </cell>
          <cell r="K1504">
            <v>4100</v>
          </cell>
          <cell r="N1504">
            <v>6400</v>
          </cell>
          <cell r="O1504">
            <v>478000</v>
          </cell>
          <cell r="V1504">
            <v>31865</v>
          </cell>
          <cell r="W1504">
            <v>4000</v>
          </cell>
          <cell r="X1504">
            <v>1200</v>
          </cell>
          <cell r="Y1504">
            <v>45345</v>
          </cell>
          <cell r="Z1504">
            <v>5000</v>
          </cell>
          <cell r="AA1504">
            <v>1500</v>
          </cell>
          <cell r="AD1504">
            <v>2300</v>
          </cell>
        </row>
        <row r="1505">
          <cell r="A1505">
            <v>15.92</v>
          </cell>
          <cell r="B1505">
            <v>5000</v>
          </cell>
          <cell r="H1505">
            <v>3300</v>
          </cell>
          <cell r="I1505">
            <v>22345</v>
          </cell>
          <cell r="J1505">
            <v>2100</v>
          </cell>
          <cell r="K1505">
            <v>4100</v>
          </cell>
          <cell r="N1505">
            <v>6400</v>
          </cell>
          <cell r="O1505">
            <v>478325</v>
          </cell>
          <cell r="V1505">
            <v>31880</v>
          </cell>
          <cell r="W1505">
            <v>4000</v>
          </cell>
          <cell r="X1505">
            <v>1200</v>
          </cell>
          <cell r="Y1505">
            <v>45365</v>
          </cell>
          <cell r="Z1505">
            <v>5000</v>
          </cell>
          <cell r="AA1505">
            <v>1500</v>
          </cell>
          <cell r="AD1505">
            <v>2300</v>
          </cell>
        </row>
        <row r="1506">
          <cell r="A1506">
            <v>15.93</v>
          </cell>
          <cell r="B1506">
            <v>5000</v>
          </cell>
          <cell r="H1506">
            <v>3300</v>
          </cell>
          <cell r="I1506">
            <v>22355</v>
          </cell>
          <cell r="J1506">
            <v>2100</v>
          </cell>
          <cell r="K1506">
            <v>4100</v>
          </cell>
          <cell r="N1506">
            <v>6400</v>
          </cell>
          <cell r="O1506">
            <v>478650</v>
          </cell>
          <cell r="V1506">
            <v>31895</v>
          </cell>
          <cell r="W1506">
            <v>4000</v>
          </cell>
          <cell r="X1506">
            <v>1200</v>
          </cell>
          <cell r="Y1506">
            <v>45385</v>
          </cell>
          <cell r="Z1506">
            <v>5000</v>
          </cell>
          <cell r="AA1506">
            <v>1500</v>
          </cell>
          <cell r="AD1506">
            <v>2300</v>
          </cell>
        </row>
        <row r="1507">
          <cell r="A1507">
            <v>15.94</v>
          </cell>
          <cell r="B1507">
            <v>5000</v>
          </cell>
          <cell r="H1507">
            <v>3300</v>
          </cell>
          <cell r="I1507">
            <v>22365</v>
          </cell>
          <cell r="J1507">
            <v>2100</v>
          </cell>
          <cell r="K1507">
            <v>4100</v>
          </cell>
          <cell r="N1507">
            <v>6400</v>
          </cell>
          <cell r="O1507">
            <v>478975</v>
          </cell>
          <cell r="V1507">
            <v>31910</v>
          </cell>
          <cell r="W1507">
            <v>4000</v>
          </cell>
          <cell r="X1507">
            <v>1200</v>
          </cell>
          <cell r="Y1507">
            <v>45405</v>
          </cell>
          <cell r="Z1507">
            <v>5000</v>
          </cell>
          <cell r="AA1507">
            <v>1500</v>
          </cell>
          <cell r="AD1507">
            <v>2300</v>
          </cell>
        </row>
        <row r="1508">
          <cell r="A1508">
            <v>15.95</v>
          </cell>
          <cell r="B1508">
            <v>5000</v>
          </cell>
          <cell r="H1508">
            <v>3300</v>
          </cell>
          <cell r="I1508">
            <v>22375</v>
          </cell>
          <cell r="J1508">
            <v>2100</v>
          </cell>
          <cell r="K1508">
            <v>4100</v>
          </cell>
          <cell r="N1508">
            <v>6400</v>
          </cell>
          <cell r="O1508">
            <v>479300</v>
          </cell>
          <cell r="V1508">
            <v>31925</v>
          </cell>
          <cell r="W1508">
            <v>4000</v>
          </cell>
          <cell r="X1508">
            <v>1200</v>
          </cell>
          <cell r="Y1508">
            <v>45425</v>
          </cell>
          <cell r="Z1508">
            <v>5000</v>
          </cell>
          <cell r="AA1508">
            <v>1500</v>
          </cell>
          <cell r="AD1508">
            <v>2300</v>
          </cell>
        </row>
        <row r="1509">
          <cell r="A1509">
            <v>15.96</v>
          </cell>
          <cell r="B1509">
            <v>5000</v>
          </cell>
          <cell r="H1509">
            <v>3300</v>
          </cell>
          <cell r="I1509">
            <v>22385</v>
          </cell>
          <cell r="J1509">
            <v>2100</v>
          </cell>
          <cell r="K1509">
            <v>4100</v>
          </cell>
          <cell r="N1509">
            <v>6400</v>
          </cell>
          <cell r="O1509">
            <v>479625</v>
          </cell>
          <cell r="V1509">
            <v>31940</v>
          </cell>
          <cell r="W1509">
            <v>4000</v>
          </cell>
          <cell r="X1509">
            <v>1200</v>
          </cell>
          <cell r="Y1509">
            <v>45445</v>
          </cell>
          <cell r="Z1509">
            <v>5000</v>
          </cell>
          <cell r="AA1509">
            <v>1500</v>
          </cell>
          <cell r="AD1509">
            <v>2300</v>
          </cell>
        </row>
        <row r="1510">
          <cell r="A1510">
            <v>15.97</v>
          </cell>
          <cell r="B1510">
            <v>5000</v>
          </cell>
          <cell r="H1510">
            <v>3300</v>
          </cell>
          <cell r="I1510">
            <v>22395</v>
          </cell>
          <cell r="J1510">
            <v>2100</v>
          </cell>
          <cell r="K1510">
            <v>4100</v>
          </cell>
          <cell r="N1510">
            <v>6400</v>
          </cell>
          <cell r="O1510">
            <v>479950</v>
          </cell>
          <cell r="V1510">
            <v>31955</v>
          </cell>
          <cell r="W1510">
            <v>4000</v>
          </cell>
          <cell r="X1510">
            <v>1200</v>
          </cell>
          <cell r="Y1510">
            <v>45465</v>
          </cell>
          <cell r="Z1510">
            <v>5000</v>
          </cell>
          <cell r="AA1510">
            <v>1500</v>
          </cell>
          <cell r="AD1510">
            <v>2300</v>
          </cell>
        </row>
        <row r="1511">
          <cell r="A1511">
            <v>15.98</v>
          </cell>
          <cell r="B1511">
            <v>5000</v>
          </cell>
          <cell r="H1511">
            <v>3300</v>
          </cell>
          <cell r="I1511">
            <v>22405</v>
          </cell>
          <cell r="J1511">
            <v>2100</v>
          </cell>
          <cell r="K1511">
            <v>4100</v>
          </cell>
          <cell r="N1511">
            <v>6400</v>
          </cell>
          <cell r="O1511">
            <v>480275</v>
          </cell>
          <cell r="V1511">
            <v>31970</v>
          </cell>
          <cell r="W1511">
            <v>4000</v>
          </cell>
          <cell r="X1511">
            <v>1200</v>
          </cell>
          <cell r="Y1511">
            <v>45485</v>
          </cell>
          <cell r="Z1511">
            <v>5000</v>
          </cell>
          <cell r="AA1511">
            <v>1500</v>
          </cell>
          <cell r="AD1511">
            <v>2300</v>
          </cell>
        </row>
        <row r="1512">
          <cell r="A1512">
            <v>15.99</v>
          </cell>
          <cell r="B1512">
            <v>5000</v>
          </cell>
          <cell r="H1512">
            <v>3300</v>
          </cell>
          <cell r="I1512">
            <v>22415</v>
          </cell>
          <cell r="J1512">
            <v>2100</v>
          </cell>
          <cell r="K1512">
            <v>4100</v>
          </cell>
          <cell r="N1512">
            <v>6400</v>
          </cell>
          <cell r="O1512">
            <v>480600</v>
          </cell>
          <cell r="V1512">
            <v>31985</v>
          </cell>
          <cell r="W1512">
            <v>4000</v>
          </cell>
          <cell r="X1512">
            <v>1200</v>
          </cell>
          <cell r="Y1512">
            <v>45505</v>
          </cell>
          <cell r="Z1512">
            <v>5000</v>
          </cell>
          <cell r="AA1512">
            <v>1500</v>
          </cell>
          <cell r="AD1512">
            <v>2300</v>
          </cell>
        </row>
        <row r="1513">
          <cell r="A1513">
            <v>16</v>
          </cell>
          <cell r="B1513">
            <v>5000</v>
          </cell>
          <cell r="H1513">
            <v>3300</v>
          </cell>
          <cell r="I1513">
            <v>22425</v>
          </cell>
          <cell r="J1513">
            <v>2100</v>
          </cell>
          <cell r="K1513">
            <v>4100</v>
          </cell>
          <cell r="N1513">
            <v>6400</v>
          </cell>
          <cell r="O1513">
            <v>480925</v>
          </cell>
          <cell r="V1513">
            <v>32000</v>
          </cell>
          <cell r="W1513">
            <v>4000</v>
          </cell>
          <cell r="X1513">
            <v>1200</v>
          </cell>
          <cell r="Y1513">
            <v>45525</v>
          </cell>
          <cell r="Z1513">
            <v>5000</v>
          </cell>
          <cell r="AA1513">
            <v>1500</v>
          </cell>
          <cell r="AD1513">
            <v>2300</v>
          </cell>
        </row>
        <row r="1514">
          <cell r="A1514">
            <v>16.010000000000002</v>
          </cell>
          <cell r="B1514">
            <v>5000</v>
          </cell>
          <cell r="H1514">
            <v>3300</v>
          </cell>
          <cell r="I1514">
            <v>22435</v>
          </cell>
          <cell r="J1514">
            <v>2100</v>
          </cell>
          <cell r="K1514">
            <v>4100</v>
          </cell>
          <cell r="N1514">
            <v>6400</v>
          </cell>
          <cell r="O1514">
            <v>481250</v>
          </cell>
          <cell r="V1514">
            <v>32015</v>
          </cell>
          <cell r="W1514">
            <v>4000</v>
          </cell>
          <cell r="X1514">
            <v>1200</v>
          </cell>
          <cell r="Y1514">
            <v>45545</v>
          </cell>
          <cell r="Z1514">
            <v>5000</v>
          </cell>
          <cell r="AA1514">
            <v>1500</v>
          </cell>
          <cell r="AD1514">
            <v>2300</v>
          </cell>
        </row>
        <row r="1515">
          <cell r="A1515">
            <v>16.02</v>
          </cell>
          <cell r="B1515">
            <v>5000</v>
          </cell>
          <cell r="H1515">
            <v>3300</v>
          </cell>
          <cell r="I1515">
            <v>22445</v>
          </cell>
          <cell r="J1515">
            <v>2100</v>
          </cell>
          <cell r="K1515">
            <v>4100</v>
          </cell>
          <cell r="N1515">
            <v>6400</v>
          </cell>
          <cell r="O1515">
            <v>481575</v>
          </cell>
          <cell r="V1515">
            <v>32030</v>
          </cell>
          <cell r="W1515">
            <v>4000</v>
          </cell>
          <cell r="X1515">
            <v>1200</v>
          </cell>
          <cell r="Y1515">
            <v>45565</v>
          </cell>
          <cell r="Z1515">
            <v>5000</v>
          </cell>
          <cell r="AA1515">
            <v>1500</v>
          </cell>
          <cell r="AD1515">
            <v>2300</v>
          </cell>
        </row>
        <row r="1516">
          <cell r="A1516">
            <v>16.03</v>
          </cell>
          <cell r="B1516">
            <v>5000</v>
          </cell>
          <cell r="H1516">
            <v>3300</v>
          </cell>
          <cell r="I1516">
            <v>22455</v>
          </cell>
          <cell r="J1516">
            <v>2100</v>
          </cell>
          <cell r="K1516">
            <v>4100</v>
          </cell>
          <cell r="N1516">
            <v>6400</v>
          </cell>
          <cell r="O1516">
            <v>481900</v>
          </cell>
          <cell r="V1516">
            <v>32045</v>
          </cell>
          <cell r="W1516">
            <v>4000</v>
          </cell>
          <cell r="X1516">
            <v>1200</v>
          </cell>
          <cell r="Y1516">
            <v>45585</v>
          </cell>
          <cell r="Z1516">
            <v>5000</v>
          </cell>
          <cell r="AA1516">
            <v>1500</v>
          </cell>
          <cell r="AD1516">
            <v>2300</v>
          </cell>
        </row>
        <row r="1517">
          <cell r="A1517">
            <v>16.04</v>
          </cell>
          <cell r="B1517">
            <v>5000</v>
          </cell>
          <cell r="H1517">
            <v>3300</v>
          </cell>
          <cell r="I1517">
            <v>22465</v>
          </cell>
          <cell r="J1517">
            <v>2100</v>
          </cell>
          <cell r="K1517">
            <v>4100</v>
          </cell>
          <cell r="N1517">
            <v>6400</v>
          </cell>
          <cell r="O1517">
            <v>482225</v>
          </cell>
          <cell r="V1517">
            <v>32060</v>
          </cell>
          <cell r="W1517">
            <v>4000</v>
          </cell>
          <cell r="X1517">
            <v>1200</v>
          </cell>
          <cell r="Y1517">
            <v>45605</v>
          </cell>
          <cell r="Z1517">
            <v>5000</v>
          </cell>
          <cell r="AA1517">
            <v>1500</v>
          </cell>
          <cell r="AD1517">
            <v>2300</v>
          </cell>
        </row>
        <row r="1518">
          <cell r="A1518">
            <v>16.05</v>
          </cell>
          <cell r="B1518">
            <v>5000</v>
          </cell>
          <cell r="H1518">
            <v>3300</v>
          </cell>
          <cell r="I1518">
            <v>22475</v>
          </cell>
          <cell r="J1518">
            <v>2100</v>
          </cell>
          <cell r="K1518">
            <v>4100</v>
          </cell>
          <cell r="N1518">
            <v>6400</v>
          </cell>
          <cell r="O1518">
            <v>482550</v>
          </cell>
          <cell r="V1518">
            <v>32075</v>
          </cell>
          <cell r="W1518">
            <v>4000</v>
          </cell>
          <cell r="X1518">
            <v>1200</v>
          </cell>
          <cell r="Y1518">
            <v>45625</v>
          </cell>
          <cell r="Z1518">
            <v>5000</v>
          </cell>
          <cell r="AA1518">
            <v>1500</v>
          </cell>
          <cell r="AD1518">
            <v>2300</v>
          </cell>
        </row>
        <row r="1519">
          <cell r="A1519">
            <v>16.059999999999999</v>
          </cell>
          <cell r="B1519">
            <v>5000</v>
          </cell>
          <cell r="H1519">
            <v>3300</v>
          </cell>
          <cell r="I1519">
            <v>22485</v>
          </cell>
          <cell r="J1519">
            <v>2100</v>
          </cell>
          <cell r="K1519">
            <v>4100</v>
          </cell>
          <cell r="N1519">
            <v>6400</v>
          </cell>
          <cell r="O1519">
            <v>482875</v>
          </cell>
          <cell r="V1519">
            <v>32090</v>
          </cell>
          <cell r="W1519">
            <v>4000</v>
          </cell>
          <cell r="X1519">
            <v>1200</v>
          </cell>
          <cell r="Y1519">
            <v>45645</v>
          </cell>
          <cell r="Z1519">
            <v>5000</v>
          </cell>
          <cell r="AA1519">
            <v>1500</v>
          </cell>
          <cell r="AD1519">
            <v>2300</v>
          </cell>
        </row>
        <row r="1520">
          <cell r="A1520">
            <v>16.07</v>
          </cell>
          <cell r="B1520">
            <v>5000</v>
          </cell>
          <cell r="H1520">
            <v>3300</v>
          </cell>
          <cell r="I1520">
            <v>22495</v>
          </cell>
          <cell r="J1520">
            <v>2100</v>
          </cell>
          <cell r="K1520">
            <v>4100</v>
          </cell>
          <cell r="N1520">
            <v>6400</v>
          </cell>
          <cell r="O1520">
            <v>483200</v>
          </cell>
          <cell r="V1520">
            <v>32105</v>
          </cell>
          <cell r="W1520">
            <v>4000</v>
          </cell>
          <cell r="X1520">
            <v>1200</v>
          </cell>
          <cell r="Y1520">
            <v>45665</v>
          </cell>
          <cell r="Z1520">
            <v>5000</v>
          </cell>
          <cell r="AA1520">
            <v>1500</v>
          </cell>
          <cell r="AD1520">
            <v>2300</v>
          </cell>
        </row>
        <row r="1521">
          <cell r="A1521">
            <v>16.079999999999998</v>
          </cell>
          <cell r="B1521">
            <v>5000</v>
          </cell>
          <cell r="H1521">
            <v>3300</v>
          </cell>
          <cell r="I1521">
            <v>22505</v>
          </cell>
          <cell r="J1521">
            <v>2100</v>
          </cell>
          <cell r="K1521">
            <v>4100</v>
          </cell>
          <cell r="N1521">
            <v>6400</v>
          </cell>
          <cell r="O1521">
            <v>483525</v>
          </cell>
          <cell r="V1521">
            <v>32120</v>
          </cell>
          <cell r="W1521">
            <v>4000</v>
          </cell>
          <cell r="X1521">
            <v>1200</v>
          </cell>
          <cell r="Y1521">
            <v>45685</v>
          </cell>
          <cell r="Z1521">
            <v>5000</v>
          </cell>
          <cell r="AA1521">
            <v>1500</v>
          </cell>
          <cell r="AD1521">
            <v>2300</v>
          </cell>
        </row>
        <row r="1522">
          <cell r="A1522">
            <v>16.09</v>
          </cell>
          <cell r="B1522">
            <v>5000</v>
          </cell>
          <cell r="H1522">
            <v>3300</v>
          </cell>
          <cell r="I1522">
            <v>22515</v>
          </cell>
          <cell r="J1522">
            <v>2100</v>
          </cell>
          <cell r="K1522">
            <v>4100</v>
          </cell>
          <cell r="N1522">
            <v>6400</v>
          </cell>
          <cell r="O1522">
            <v>483850</v>
          </cell>
          <cell r="V1522">
            <v>32135</v>
          </cell>
          <cell r="W1522">
            <v>4000</v>
          </cell>
          <cell r="X1522">
            <v>1200</v>
          </cell>
          <cell r="Y1522">
            <v>45705</v>
          </cell>
          <cell r="Z1522">
            <v>5000</v>
          </cell>
          <cell r="AA1522">
            <v>1500</v>
          </cell>
          <cell r="AD1522">
            <v>2300</v>
          </cell>
        </row>
        <row r="1523">
          <cell r="A1523">
            <v>16.100000000000001</v>
          </cell>
          <cell r="B1523">
            <v>5000</v>
          </cell>
          <cell r="H1523">
            <v>3300</v>
          </cell>
          <cell r="I1523">
            <v>22525</v>
          </cell>
          <cell r="J1523">
            <v>2100</v>
          </cell>
          <cell r="K1523">
            <v>4100</v>
          </cell>
          <cell r="N1523">
            <v>6400</v>
          </cell>
          <cell r="O1523">
            <v>484175</v>
          </cell>
          <cell r="V1523">
            <v>32150</v>
          </cell>
          <cell r="W1523">
            <v>4000</v>
          </cell>
          <cell r="X1523">
            <v>1200</v>
          </cell>
          <cell r="Y1523">
            <v>45725</v>
          </cell>
          <cell r="Z1523">
            <v>5000</v>
          </cell>
          <cell r="AA1523">
            <v>1500</v>
          </cell>
          <cell r="AD1523">
            <v>2300</v>
          </cell>
        </row>
        <row r="1524">
          <cell r="A1524">
            <v>16.11</v>
          </cell>
          <cell r="B1524">
            <v>5000</v>
          </cell>
          <cell r="H1524">
            <v>3300</v>
          </cell>
          <cell r="I1524">
            <v>22535</v>
          </cell>
          <cell r="J1524">
            <v>2100</v>
          </cell>
          <cell r="K1524">
            <v>4100</v>
          </cell>
          <cell r="N1524">
            <v>6400</v>
          </cell>
          <cell r="O1524">
            <v>484500</v>
          </cell>
          <cell r="V1524">
            <v>32165</v>
          </cell>
          <cell r="W1524">
            <v>4000</v>
          </cell>
          <cell r="X1524">
            <v>1200</v>
          </cell>
          <cell r="Y1524">
            <v>45745</v>
          </cell>
          <cell r="Z1524">
            <v>5000</v>
          </cell>
          <cell r="AA1524">
            <v>1500</v>
          </cell>
          <cell r="AD1524">
            <v>2300</v>
          </cell>
        </row>
        <row r="1525">
          <cell r="A1525">
            <v>16.12</v>
          </cell>
          <cell r="B1525">
            <v>5000</v>
          </cell>
          <cell r="H1525">
            <v>3300</v>
          </cell>
          <cell r="I1525">
            <v>22545</v>
          </cell>
          <cell r="J1525">
            <v>2100</v>
          </cell>
          <cell r="K1525">
            <v>4100</v>
          </cell>
          <cell r="N1525">
            <v>6400</v>
          </cell>
          <cell r="O1525">
            <v>484825</v>
          </cell>
          <cell r="V1525">
            <v>32180</v>
          </cell>
          <cell r="W1525">
            <v>4000</v>
          </cell>
          <cell r="X1525">
            <v>1200</v>
          </cell>
          <cell r="Y1525">
            <v>45765</v>
          </cell>
          <cell r="Z1525">
            <v>5000</v>
          </cell>
          <cell r="AA1525">
            <v>1500</v>
          </cell>
          <cell r="AD1525">
            <v>2300</v>
          </cell>
        </row>
        <row r="1526">
          <cell r="A1526">
            <v>16.13</v>
          </cell>
          <cell r="B1526">
            <v>5000</v>
          </cell>
          <cell r="H1526">
            <v>3300</v>
          </cell>
          <cell r="I1526">
            <v>22555</v>
          </cell>
          <cell r="J1526">
            <v>2100</v>
          </cell>
          <cell r="K1526">
            <v>4100</v>
          </cell>
          <cell r="N1526">
            <v>6400</v>
          </cell>
          <cell r="O1526">
            <v>485150</v>
          </cell>
          <cell r="V1526">
            <v>32195</v>
          </cell>
          <cell r="W1526">
            <v>4000</v>
          </cell>
          <cell r="X1526">
            <v>1200</v>
          </cell>
          <cell r="Y1526">
            <v>45785</v>
          </cell>
          <cell r="Z1526">
            <v>5000</v>
          </cell>
          <cell r="AA1526">
            <v>1500</v>
          </cell>
          <cell r="AD1526">
            <v>2300</v>
          </cell>
        </row>
        <row r="1527">
          <cell r="A1527">
            <v>16.14</v>
          </cell>
          <cell r="B1527">
            <v>5000</v>
          </cell>
          <cell r="H1527">
            <v>3300</v>
          </cell>
          <cell r="I1527">
            <v>22565</v>
          </cell>
          <cell r="J1527">
            <v>2100</v>
          </cell>
          <cell r="K1527">
            <v>4100</v>
          </cell>
          <cell r="N1527">
            <v>6400</v>
          </cell>
          <cell r="O1527">
            <v>485475</v>
          </cell>
          <cell r="V1527">
            <v>32210</v>
          </cell>
          <cell r="W1527">
            <v>4000</v>
          </cell>
          <cell r="X1527">
            <v>1200</v>
          </cell>
          <cell r="Y1527">
            <v>45805</v>
          </cell>
          <cell r="Z1527">
            <v>5000</v>
          </cell>
          <cell r="AA1527">
            <v>1500</v>
          </cell>
          <cell r="AD1527">
            <v>2300</v>
          </cell>
        </row>
        <row r="1528">
          <cell r="A1528">
            <v>16.149999999999999</v>
          </cell>
          <cell r="B1528">
            <v>5000</v>
          </cell>
          <cell r="H1528">
            <v>3300</v>
          </cell>
          <cell r="I1528">
            <v>22575</v>
          </cell>
          <cell r="J1528">
            <v>2100</v>
          </cell>
          <cell r="K1528">
            <v>4100</v>
          </cell>
          <cell r="N1528">
            <v>6400</v>
          </cell>
          <cell r="O1528">
            <v>485800</v>
          </cell>
          <cell r="V1528">
            <v>32225</v>
          </cell>
          <cell r="W1528">
            <v>4000</v>
          </cell>
          <cell r="X1528">
            <v>1200</v>
          </cell>
          <cell r="Y1528">
            <v>45825</v>
          </cell>
          <cell r="Z1528">
            <v>5000</v>
          </cell>
          <cell r="AA1528">
            <v>1500</v>
          </cell>
          <cell r="AD1528">
            <v>2300</v>
          </cell>
        </row>
        <row r="1529">
          <cell r="A1529">
            <v>16.16</v>
          </cell>
          <cell r="B1529">
            <v>5000</v>
          </cell>
          <cell r="H1529">
            <v>3300</v>
          </cell>
          <cell r="I1529">
            <v>22585</v>
          </cell>
          <cell r="J1529">
            <v>2100</v>
          </cell>
          <cell r="K1529">
            <v>4100</v>
          </cell>
          <cell r="N1529">
            <v>6400</v>
          </cell>
          <cell r="O1529">
            <v>486125</v>
          </cell>
          <cell r="V1529">
            <v>32240</v>
          </cell>
          <cell r="W1529">
            <v>4000</v>
          </cell>
          <cell r="X1529">
            <v>1200</v>
          </cell>
          <cell r="Y1529">
            <v>45845</v>
          </cell>
          <cell r="Z1529">
            <v>5000</v>
          </cell>
          <cell r="AA1529">
            <v>1500</v>
          </cell>
          <cell r="AD1529">
            <v>2300</v>
          </cell>
        </row>
        <row r="1530">
          <cell r="A1530">
            <v>16.170000000000002</v>
          </cell>
          <cell r="B1530">
            <v>5000</v>
          </cell>
          <cell r="H1530">
            <v>3300</v>
          </cell>
          <cell r="I1530">
            <v>22595</v>
          </cell>
          <cell r="J1530">
            <v>2100</v>
          </cell>
          <cell r="K1530">
            <v>4100</v>
          </cell>
          <cell r="N1530">
            <v>6400</v>
          </cell>
          <cell r="O1530">
            <v>486450</v>
          </cell>
          <cell r="V1530">
            <v>32255</v>
          </cell>
          <cell r="W1530">
            <v>4000</v>
          </cell>
          <cell r="X1530">
            <v>1200</v>
          </cell>
          <cell r="Y1530">
            <v>45865</v>
          </cell>
          <cell r="Z1530">
            <v>5000</v>
          </cell>
          <cell r="AA1530">
            <v>1500</v>
          </cell>
          <cell r="AD1530">
            <v>2300</v>
          </cell>
        </row>
        <row r="1531">
          <cell r="A1531">
            <v>16.18</v>
          </cell>
          <cell r="B1531">
            <v>5000</v>
          </cell>
          <cell r="H1531">
            <v>3300</v>
          </cell>
          <cell r="I1531">
            <v>22605</v>
          </cell>
          <cell r="J1531">
            <v>2100</v>
          </cell>
          <cell r="K1531">
            <v>4100</v>
          </cell>
          <cell r="N1531">
            <v>6400</v>
          </cell>
          <cell r="O1531">
            <v>486775</v>
          </cell>
          <cell r="V1531">
            <v>32270</v>
          </cell>
          <cell r="W1531">
            <v>4000</v>
          </cell>
          <cell r="X1531">
            <v>1200</v>
          </cell>
          <cell r="Y1531">
            <v>45885</v>
          </cell>
          <cell r="Z1531">
            <v>5000</v>
          </cell>
          <cell r="AA1531">
            <v>1500</v>
          </cell>
          <cell r="AD1531">
            <v>2300</v>
          </cell>
        </row>
        <row r="1532">
          <cell r="A1532">
            <v>16.190000000000001</v>
          </cell>
          <cell r="B1532">
            <v>5000</v>
          </cell>
          <cell r="H1532">
            <v>3300</v>
          </cell>
          <cell r="I1532">
            <v>22615</v>
          </cell>
          <cell r="J1532">
            <v>2100</v>
          </cell>
          <cell r="K1532">
            <v>4100</v>
          </cell>
          <cell r="N1532">
            <v>6400</v>
          </cell>
          <cell r="O1532">
            <v>487100</v>
          </cell>
          <cell r="V1532">
            <v>32285</v>
          </cell>
          <cell r="W1532">
            <v>4000</v>
          </cell>
          <cell r="X1532">
            <v>1200</v>
          </cell>
          <cell r="Y1532">
            <v>45905</v>
          </cell>
          <cell r="Z1532">
            <v>5000</v>
          </cell>
          <cell r="AA1532">
            <v>1500</v>
          </cell>
          <cell r="AD1532">
            <v>2300</v>
          </cell>
        </row>
        <row r="1533">
          <cell r="A1533">
            <v>16.2</v>
          </cell>
          <cell r="B1533">
            <v>5000</v>
          </cell>
          <cell r="H1533">
            <v>3300</v>
          </cell>
          <cell r="I1533">
            <v>22625</v>
          </cell>
          <cell r="J1533">
            <v>2100</v>
          </cell>
          <cell r="K1533">
            <v>4100</v>
          </cell>
          <cell r="N1533">
            <v>6400</v>
          </cell>
          <cell r="O1533">
            <v>487425</v>
          </cell>
          <cell r="V1533">
            <v>32300</v>
          </cell>
          <cell r="W1533">
            <v>4000</v>
          </cell>
          <cell r="X1533">
            <v>1200</v>
          </cell>
          <cell r="Y1533">
            <v>45925</v>
          </cell>
          <cell r="Z1533">
            <v>5000</v>
          </cell>
          <cell r="AA1533">
            <v>1500</v>
          </cell>
          <cell r="AD1533">
            <v>2300</v>
          </cell>
        </row>
        <row r="1534">
          <cell r="A1534">
            <v>16.21</v>
          </cell>
          <cell r="B1534">
            <v>5000</v>
          </cell>
          <cell r="H1534">
            <v>3300</v>
          </cell>
          <cell r="I1534">
            <v>22635</v>
          </cell>
          <cell r="J1534">
            <v>2100</v>
          </cell>
          <cell r="K1534">
            <v>4100</v>
          </cell>
          <cell r="N1534">
            <v>6400</v>
          </cell>
          <cell r="O1534">
            <v>487750</v>
          </cell>
          <cell r="V1534">
            <v>32315</v>
          </cell>
          <cell r="W1534">
            <v>4000</v>
          </cell>
          <cell r="X1534">
            <v>1200</v>
          </cell>
          <cell r="Y1534">
            <v>45945</v>
          </cell>
          <cell r="Z1534">
            <v>5000</v>
          </cell>
          <cell r="AA1534">
            <v>1500</v>
          </cell>
          <cell r="AD1534">
            <v>2300</v>
          </cell>
        </row>
        <row r="1535">
          <cell r="A1535">
            <v>16.22</v>
          </cell>
          <cell r="B1535">
            <v>5000</v>
          </cell>
          <cell r="H1535">
            <v>3300</v>
          </cell>
          <cell r="I1535">
            <v>22645</v>
          </cell>
          <cell r="J1535">
            <v>2100</v>
          </cell>
          <cell r="K1535">
            <v>4100</v>
          </cell>
          <cell r="N1535">
            <v>6400</v>
          </cell>
          <cell r="O1535">
            <v>488075</v>
          </cell>
          <cell r="V1535">
            <v>32330</v>
          </cell>
          <cell r="W1535">
            <v>4000</v>
          </cell>
          <cell r="X1535">
            <v>1200</v>
          </cell>
          <cell r="Y1535">
            <v>45965</v>
          </cell>
          <cell r="Z1535">
            <v>5000</v>
          </cell>
          <cell r="AA1535">
            <v>1500</v>
          </cell>
          <cell r="AD1535">
            <v>2300</v>
          </cell>
        </row>
        <row r="1536">
          <cell r="A1536">
            <v>16.23</v>
          </cell>
          <cell r="B1536">
            <v>5000</v>
          </cell>
          <cell r="H1536">
            <v>3300</v>
          </cell>
          <cell r="I1536">
            <v>22655</v>
          </cell>
          <cell r="J1536">
            <v>2100</v>
          </cell>
          <cell r="K1536">
            <v>4100</v>
          </cell>
          <cell r="N1536">
            <v>6400</v>
          </cell>
          <cell r="O1536">
            <v>488400</v>
          </cell>
          <cell r="V1536">
            <v>32345</v>
          </cell>
          <cell r="W1536">
            <v>4000</v>
          </cell>
          <cell r="X1536">
            <v>1200</v>
          </cell>
          <cell r="Y1536">
            <v>45985</v>
          </cell>
          <cell r="Z1536">
            <v>5000</v>
          </cell>
          <cell r="AA1536">
            <v>1500</v>
          </cell>
          <cell r="AD1536">
            <v>2300</v>
          </cell>
        </row>
        <row r="1537">
          <cell r="A1537">
            <v>16.239999999999998</v>
          </cell>
          <cell r="B1537">
            <v>5000</v>
          </cell>
          <cell r="H1537">
            <v>3300</v>
          </cell>
          <cell r="I1537">
            <v>22665</v>
          </cell>
          <cell r="J1537">
            <v>2100</v>
          </cell>
          <cell r="K1537">
            <v>4100</v>
          </cell>
          <cell r="N1537">
            <v>6400</v>
          </cell>
          <cell r="O1537">
            <v>488725</v>
          </cell>
          <cell r="V1537">
            <v>32360</v>
          </cell>
          <cell r="W1537">
            <v>4000</v>
          </cell>
          <cell r="X1537">
            <v>1200</v>
          </cell>
          <cell r="Y1537">
            <v>46005</v>
          </cell>
          <cell r="Z1537">
            <v>5000</v>
          </cell>
          <cell r="AA1537">
            <v>1500</v>
          </cell>
          <cell r="AD1537">
            <v>2300</v>
          </cell>
        </row>
        <row r="1538">
          <cell r="A1538">
            <v>16.25</v>
          </cell>
          <cell r="B1538">
            <v>5000</v>
          </cell>
          <cell r="H1538">
            <v>3300</v>
          </cell>
          <cell r="I1538">
            <v>22675</v>
          </cell>
          <cell r="J1538">
            <v>2100</v>
          </cell>
          <cell r="K1538">
            <v>4100</v>
          </cell>
          <cell r="N1538">
            <v>6400</v>
          </cell>
          <cell r="O1538">
            <v>489050</v>
          </cell>
          <cell r="V1538">
            <v>32375</v>
          </cell>
          <cell r="W1538">
            <v>4000</v>
          </cell>
          <cell r="X1538">
            <v>1200</v>
          </cell>
          <cell r="Y1538">
            <v>46025</v>
          </cell>
          <cell r="Z1538">
            <v>5000</v>
          </cell>
          <cell r="AA1538">
            <v>1500</v>
          </cell>
          <cell r="AD1538">
            <v>2300</v>
          </cell>
        </row>
        <row r="1539">
          <cell r="A1539">
            <v>16.260000000000002</v>
          </cell>
          <cell r="B1539">
            <v>5000</v>
          </cell>
          <cell r="H1539">
            <v>3300</v>
          </cell>
          <cell r="I1539">
            <v>22685</v>
          </cell>
          <cell r="J1539">
            <v>2100</v>
          </cell>
          <cell r="K1539">
            <v>4100</v>
          </cell>
          <cell r="N1539">
            <v>6400</v>
          </cell>
          <cell r="O1539">
            <v>489375</v>
          </cell>
          <cell r="V1539">
            <v>32390</v>
          </cell>
          <cell r="W1539">
            <v>4000</v>
          </cell>
          <cell r="X1539">
            <v>1200</v>
          </cell>
          <cell r="Y1539">
            <v>46045</v>
          </cell>
          <cell r="Z1539">
            <v>5000</v>
          </cell>
          <cell r="AA1539">
            <v>1500</v>
          </cell>
          <cell r="AD1539">
            <v>2300</v>
          </cell>
        </row>
        <row r="1540">
          <cell r="A1540">
            <v>16.27</v>
          </cell>
          <cell r="B1540">
            <v>5000</v>
          </cell>
          <cell r="H1540">
            <v>3300</v>
          </cell>
          <cell r="I1540">
            <v>22695</v>
          </cell>
          <cell r="J1540">
            <v>2100</v>
          </cell>
          <cell r="K1540">
            <v>4100</v>
          </cell>
          <cell r="N1540">
            <v>6400</v>
          </cell>
          <cell r="O1540">
            <v>489700</v>
          </cell>
          <cell r="V1540">
            <v>32405</v>
          </cell>
          <cell r="W1540">
            <v>4000</v>
          </cell>
          <cell r="X1540">
            <v>1200</v>
          </cell>
          <cell r="Y1540">
            <v>46065</v>
          </cell>
          <cell r="Z1540">
            <v>5000</v>
          </cell>
          <cell r="AA1540">
            <v>1500</v>
          </cell>
          <cell r="AD1540">
            <v>2300</v>
          </cell>
        </row>
        <row r="1541">
          <cell r="A1541">
            <v>16.28</v>
          </cell>
          <cell r="B1541">
            <v>5000</v>
          </cell>
          <cell r="H1541">
            <v>3300</v>
          </cell>
          <cell r="I1541">
            <v>22705</v>
          </cell>
          <cell r="J1541">
            <v>2100</v>
          </cell>
          <cell r="K1541">
            <v>4100</v>
          </cell>
          <cell r="N1541">
            <v>6400</v>
          </cell>
          <cell r="O1541">
            <v>490025</v>
          </cell>
          <cell r="V1541">
            <v>32420</v>
          </cell>
          <cell r="W1541">
            <v>4000</v>
          </cell>
          <cell r="X1541">
            <v>1200</v>
          </cell>
          <cell r="Y1541">
            <v>46085</v>
          </cell>
          <cell r="Z1541">
            <v>5000</v>
          </cell>
          <cell r="AA1541">
            <v>1500</v>
          </cell>
          <cell r="AD1541">
            <v>2300</v>
          </cell>
        </row>
        <row r="1542">
          <cell r="A1542">
            <v>16.29</v>
          </cell>
          <cell r="B1542">
            <v>5000</v>
          </cell>
          <cell r="H1542">
            <v>3300</v>
          </cell>
          <cell r="I1542">
            <v>22715</v>
          </cell>
          <cell r="J1542">
            <v>2100</v>
          </cell>
          <cell r="K1542">
            <v>4100</v>
          </cell>
          <cell r="N1542">
            <v>6400</v>
          </cell>
          <cell r="O1542">
            <v>490350</v>
          </cell>
          <cell r="V1542">
            <v>32435</v>
          </cell>
          <cell r="W1542">
            <v>4000</v>
          </cell>
          <cell r="X1542">
            <v>1200</v>
          </cell>
          <cell r="Y1542">
            <v>46105</v>
          </cell>
          <cell r="Z1542">
            <v>5000</v>
          </cell>
          <cell r="AA1542">
            <v>1500</v>
          </cell>
          <cell r="AD1542">
            <v>2300</v>
          </cell>
        </row>
        <row r="1543">
          <cell r="A1543">
            <v>16.3</v>
          </cell>
          <cell r="B1543">
            <v>5000</v>
          </cell>
          <cell r="H1543">
            <v>3300</v>
          </cell>
          <cell r="I1543">
            <v>22725</v>
          </cell>
          <cell r="J1543">
            <v>2100</v>
          </cell>
          <cell r="K1543">
            <v>4100</v>
          </cell>
          <cell r="N1543">
            <v>6400</v>
          </cell>
          <cell r="O1543">
            <v>490675</v>
          </cell>
          <cell r="V1543">
            <v>32450</v>
          </cell>
          <cell r="W1543">
            <v>4000</v>
          </cell>
          <cell r="X1543">
            <v>1200</v>
          </cell>
          <cell r="Y1543">
            <v>46125</v>
          </cell>
          <cell r="Z1543">
            <v>5000</v>
          </cell>
          <cell r="AA1543">
            <v>1500</v>
          </cell>
          <cell r="AD1543">
            <v>2300</v>
          </cell>
        </row>
        <row r="1544">
          <cell r="A1544">
            <v>16.309999999999999</v>
          </cell>
          <cell r="B1544">
            <v>5000</v>
          </cell>
          <cell r="H1544">
            <v>3300</v>
          </cell>
          <cell r="I1544">
            <v>22735</v>
          </cell>
          <cell r="J1544">
            <v>2100</v>
          </cell>
          <cell r="K1544">
            <v>4100</v>
          </cell>
          <cell r="N1544">
            <v>6400</v>
          </cell>
          <cell r="O1544">
            <v>491000</v>
          </cell>
          <cell r="V1544">
            <v>32465</v>
          </cell>
          <cell r="W1544">
            <v>4000</v>
          </cell>
          <cell r="X1544">
            <v>1200</v>
          </cell>
          <cell r="Y1544">
            <v>46145</v>
          </cell>
          <cell r="Z1544">
            <v>5000</v>
          </cell>
          <cell r="AA1544">
            <v>1500</v>
          </cell>
          <cell r="AD1544">
            <v>2300</v>
          </cell>
        </row>
        <row r="1545">
          <cell r="A1545">
            <v>16.32</v>
          </cell>
          <cell r="B1545">
            <v>5000</v>
          </cell>
          <cell r="H1545">
            <v>3300</v>
          </cell>
          <cell r="I1545">
            <v>22745</v>
          </cell>
          <cell r="J1545">
            <v>2100</v>
          </cell>
          <cell r="K1545">
            <v>4100</v>
          </cell>
          <cell r="N1545">
            <v>6400</v>
          </cell>
          <cell r="O1545">
            <v>491325</v>
          </cell>
          <cell r="V1545">
            <v>32480</v>
          </cell>
          <cell r="W1545">
            <v>4000</v>
          </cell>
          <cell r="X1545">
            <v>1200</v>
          </cell>
          <cell r="Y1545">
            <v>46165</v>
          </cell>
          <cell r="Z1545">
            <v>5000</v>
          </cell>
          <cell r="AA1545">
            <v>1500</v>
          </cell>
          <cell r="AD1545">
            <v>2300</v>
          </cell>
        </row>
        <row r="1546">
          <cell r="A1546">
            <v>16.329999999999998</v>
          </cell>
          <cell r="B1546">
            <v>5000</v>
          </cell>
          <cell r="H1546">
            <v>3300</v>
          </cell>
          <cell r="I1546">
            <v>22755</v>
          </cell>
          <cell r="J1546">
            <v>2100</v>
          </cell>
          <cell r="K1546">
            <v>4100</v>
          </cell>
          <cell r="N1546">
            <v>6400</v>
          </cell>
          <cell r="O1546">
            <v>491650</v>
          </cell>
          <cell r="V1546">
            <v>32495</v>
          </cell>
          <cell r="W1546">
            <v>4000</v>
          </cell>
          <cell r="X1546">
            <v>1200</v>
          </cell>
          <cell r="Y1546">
            <v>46185</v>
          </cell>
          <cell r="Z1546">
            <v>5000</v>
          </cell>
          <cell r="AA1546">
            <v>1500</v>
          </cell>
          <cell r="AD1546">
            <v>2300</v>
          </cell>
        </row>
        <row r="1547">
          <cell r="A1547">
            <v>16.34</v>
          </cell>
          <cell r="B1547">
            <v>5000</v>
          </cell>
          <cell r="H1547">
            <v>3300</v>
          </cell>
          <cell r="I1547">
            <v>22765</v>
          </cell>
          <cell r="J1547">
            <v>2100</v>
          </cell>
          <cell r="K1547">
            <v>4100</v>
          </cell>
          <cell r="N1547">
            <v>6400</v>
          </cell>
          <cell r="O1547">
            <v>491975</v>
          </cell>
          <cell r="V1547">
            <v>32510</v>
          </cell>
          <cell r="W1547">
            <v>4000</v>
          </cell>
          <cell r="X1547">
            <v>1200</v>
          </cell>
          <cell r="Y1547">
            <v>46205</v>
          </cell>
          <cell r="Z1547">
            <v>5000</v>
          </cell>
          <cell r="AA1547">
            <v>1500</v>
          </cell>
          <cell r="AD1547">
            <v>2300</v>
          </cell>
        </row>
        <row r="1548">
          <cell r="A1548">
            <v>16.350000000000001</v>
          </cell>
          <cell r="B1548">
            <v>5000</v>
          </cell>
          <cell r="H1548">
            <v>3300</v>
          </cell>
          <cell r="I1548">
            <v>22775</v>
          </cell>
          <cell r="J1548">
            <v>2100</v>
          </cell>
          <cell r="K1548">
            <v>4100</v>
          </cell>
          <cell r="N1548">
            <v>6400</v>
          </cell>
          <cell r="O1548">
            <v>492300</v>
          </cell>
          <cell r="V1548">
            <v>32525</v>
          </cell>
          <cell r="W1548">
            <v>4000</v>
          </cell>
          <cell r="X1548">
            <v>1200</v>
          </cell>
          <cell r="Y1548">
            <v>46225</v>
          </cell>
          <cell r="Z1548">
            <v>5000</v>
          </cell>
          <cell r="AA1548">
            <v>1500</v>
          </cell>
          <cell r="AD1548">
            <v>2300</v>
          </cell>
        </row>
        <row r="1549">
          <cell r="A1549">
            <v>16.36</v>
          </cell>
          <cell r="B1549">
            <v>5000</v>
          </cell>
          <cell r="H1549">
            <v>3300</v>
          </cell>
          <cell r="I1549">
            <v>22785</v>
          </cell>
          <cell r="J1549">
            <v>2100</v>
          </cell>
          <cell r="K1549">
            <v>4100</v>
          </cell>
          <cell r="N1549">
            <v>6400</v>
          </cell>
          <cell r="O1549">
            <v>492625</v>
          </cell>
          <cell r="V1549">
            <v>32540</v>
          </cell>
          <cell r="W1549">
            <v>4000</v>
          </cell>
          <cell r="X1549">
            <v>1200</v>
          </cell>
          <cell r="Y1549">
            <v>46245</v>
          </cell>
          <cell r="Z1549">
            <v>5000</v>
          </cell>
          <cell r="AA1549">
            <v>1500</v>
          </cell>
          <cell r="AD1549">
            <v>2300</v>
          </cell>
        </row>
        <row r="1550">
          <cell r="A1550">
            <v>16.37</v>
          </cell>
          <cell r="B1550">
            <v>5000</v>
          </cell>
          <cell r="H1550">
            <v>3300</v>
          </cell>
          <cell r="I1550">
            <v>22795</v>
          </cell>
          <cell r="J1550">
            <v>2100</v>
          </cell>
          <cell r="K1550">
            <v>4100</v>
          </cell>
          <cell r="N1550">
            <v>6400</v>
          </cell>
          <cell r="O1550">
            <v>492950</v>
          </cell>
          <cell r="V1550">
            <v>32555</v>
          </cell>
          <cell r="W1550">
            <v>4000</v>
          </cell>
          <cell r="X1550">
            <v>1200</v>
          </cell>
          <cell r="Y1550">
            <v>46265</v>
          </cell>
          <cell r="Z1550">
            <v>5000</v>
          </cell>
          <cell r="AA1550">
            <v>1500</v>
          </cell>
          <cell r="AD1550">
            <v>2300</v>
          </cell>
        </row>
        <row r="1551">
          <cell r="A1551">
            <v>16.38</v>
          </cell>
          <cell r="B1551">
            <v>5000</v>
          </cell>
          <cell r="H1551">
            <v>3300</v>
          </cell>
          <cell r="I1551">
            <v>22805</v>
          </cell>
          <cell r="J1551">
            <v>2100</v>
          </cell>
          <cell r="K1551">
            <v>4100</v>
          </cell>
          <cell r="N1551">
            <v>6400</v>
          </cell>
          <cell r="O1551">
            <v>493275</v>
          </cell>
          <cell r="V1551">
            <v>32570</v>
          </cell>
          <cell r="W1551">
            <v>4000</v>
          </cell>
          <cell r="X1551">
            <v>1200</v>
          </cell>
          <cell r="Y1551">
            <v>46285</v>
          </cell>
          <cell r="Z1551">
            <v>5000</v>
          </cell>
          <cell r="AA1551">
            <v>1500</v>
          </cell>
          <cell r="AD1551">
            <v>2300</v>
          </cell>
        </row>
        <row r="1552">
          <cell r="A1552">
            <v>16.39</v>
          </cell>
          <cell r="B1552">
            <v>5000</v>
          </cell>
          <cell r="H1552">
            <v>3300</v>
          </cell>
          <cell r="I1552">
            <v>22815</v>
          </cell>
          <cell r="J1552">
            <v>2100</v>
          </cell>
          <cell r="K1552">
            <v>4100</v>
          </cell>
          <cell r="N1552">
            <v>6400</v>
          </cell>
          <cell r="O1552">
            <v>493600</v>
          </cell>
          <cell r="V1552">
            <v>32585</v>
          </cell>
          <cell r="W1552">
            <v>4000</v>
          </cell>
          <cell r="X1552">
            <v>1200</v>
          </cell>
          <cell r="Y1552">
            <v>46305</v>
          </cell>
          <cell r="Z1552">
            <v>5000</v>
          </cell>
          <cell r="AA1552">
            <v>1500</v>
          </cell>
          <cell r="AD1552">
            <v>2300</v>
          </cell>
        </row>
        <row r="1553">
          <cell r="A1553">
            <v>16.399999999999999</v>
          </cell>
          <cell r="B1553">
            <v>5000</v>
          </cell>
          <cell r="H1553">
            <v>3300</v>
          </cell>
          <cell r="I1553">
            <v>22825</v>
          </cell>
          <cell r="J1553">
            <v>2100</v>
          </cell>
          <cell r="K1553">
            <v>4100</v>
          </cell>
          <cell r="N1553">
            <v>6400</v>
          </cell>
          <cell r="O1553">
            <v>493925</v>
          </cell>
          <cell r="V1553">
            <v>32600</v>
          </cell>
          <cell r="W1553">
            <v>4000</v>
          </cell>
          <cell r="X1553">
            <v>1200</v>
          </cell>
          <cell r="Y1553">
            <v>46325</v>
          </cell>
          <cell r="Z1553">
            <v>5000</v>
          </cell>
          <cell r="AA1553">
            <v>1500</v>
          </cell>
          <cell r="AD1553">
            <v>2300</v>
          </cell>
        </row>
        <row r="1554">
          <cell r="A1554">
            <v>16.41</v>
          </cell>
          <cell r="B1554">
            <v>5000</v>
          </cell>
          <cell r="H1554">
            <v>3300</v>
          </cell>
          <cell r="I1554">
            <v>22835</v>
          </cell>
          <cell r="J1554">
            <v>2100</v>
          </cell>
          <cell r="K1554">
            <v>4100</v>
          </cell>
          <cell r="N1554">
            <v>6400</v>
          </cell>
          <cell r="O1554">
            <v>494250</v>
          </cell>
          <cell r="V1554">
            <v>32615</v>
          </cell>
          <cell r="W1554">
            <v>4000</v>
          </cell>
          <cell r="X1554">
            <v>1200</v>
          </cell>
          <cell r="Y1554">
            <v>46345</v>
          </cell>
          <cell r="Z1554">
            <v>5000</v>
          </cell>
          <cell r="AA1554">
            <v>1500</v>
          </cell>
          <cell r="AD1554">
            <v>2300</v>
          </cell>
        </row>
        <row r="1555">
          <cell r="A1555">
            <v>16.420000000000002</v>
          </cell>
          <cell r="B1555">
            <v>5000</v>
          </cell>
          <cell r="H1555">
            <v>3300</v>
          </cell>
          <cell r="I1555">
            <v>22845</v>
          </cell>
          <cell r="J1555">
            <v>2100</v>
          </cell>
          <cell r="K1555">
            <v>4100</v>
          </cell>
          <cell r="N1555">
            <v>6400</v>
          </cell>
          <cell r="O1555">
            <v>494575</v>
          </cell>
          <cell r="V1555">
            <v>32630</v>
          </cell>
          <cell r="W1555">
            <v>4000</v>
          </cell>
          <cell r="X1555">
            <v>1200</v>
          </cell>
          <cell r="Y1555">
            <v>46365</v>
          </cell>
          <cell r="Z1555">
            <v>5000</v>
          </cell>
          <cell r="AA1555">
            <v>1500</v>
          </cell>
          <cell r="AD1555">
            <v>2300</v>
          </cell>
        </row>
        <row r="1556">
          <cell r="A1556">
            <v>16.43</v>
          </cell>
          <cell r="B1556">
            <v>5000</v>
          </cell>
          <cell r="H1556">
            <v>3300</v>
          </cell>
          <cell r="I1556">
            <v>22855</v>
          </cell>
          <cell r="J1556">
            <v>2100</v>
          </cell>
          <cell r="K1556">
            <v>4100</v>
          </cell>
          <cell r="N1556">
            <v>6400</v>
          </cell>
          <cell r="O1556">
            <v>494900</v>
          </cell>
          <cell r="V1556">
            <v>32645</v>
          </cell>
          <cell r="W1556">
            <v>4000</v>
          </cell>
          <cell r="X1556">
            <v>1200</v>
          </cell>
          <cell r="Y1556">
            <v>46385</v>
          </cell>
          <cell r="Z1556">
            <v>5000</v>
          </cell>
          <cell r="AA1556">
            <v>1500</v>
          </cell>
          <cell r="AD1556">
            <v>2300</v>
          </cell>
        </row>
        <row r="1557">
          <cell r="A1557">
            <v>16.440000000000001</v>
          </cell>
          <cell r="B1557">
            <v>5000</v>
          </cell>
          <cell r="H1557">
            <v>3300</v>
          </cell>
          <cell r="I1557">
            <v>22865</v>
          </cell>
          <cell r="J1557">
            <v>2100</v>
          </cell>
          <cell r="K1557">
            <v>4100</v>
          </cell>
          <cell r="N1557">
            <v>6400</v>
          </cell>
          <cell r="O1557">
            <v>495225</v>
          </cell>
          <cell r="V1557">
            <v>32660</v>
          </cell>
          <cell r="W1557">
            <v>4000</v>
          </cell>
          <cell r="X1557">
            <v>1200</v>
          </cell>
          <cell r="Y1557">
            <v>46405</v>
          </cell>
          <cell r="Z1557">
            <v>5000</v>
          </cell>
          <cell r="AA1557">
            <v>1500</v>
          </cell>
          <cell r="AD1557">
            <v>2300</v>
          </cell>
        </row>
        <row r="1558">
          <cell r="A1558">
            <v>16.45</v>
          </cell>
          <cell r="B1558">
            <v>5000</v>
          </cell>
          <cell r="H1558">
            <v>3300</v>
          </cell>
          <cell r="I1558">
            <v>22875</v>
          </cell>
          <cell r="J1558">
            <v>2100</v>
          </cell>
          <cell r="K1558">
            <v>4100</v>
          </cell>
          <cell r="N1558">
            <v>6400</v>
          </cell>
          <cell r="O1558">
            <v>495550</v>
          </cell>
          <cell r="V1558">
            <v>32675</v>
          </cell>
          <cell r="W1558">
            <v>4000</v>
          </cell>
          <cell r="X1558">
            <v>1200</v>
          </cell>
          <cell r="Y1558">
            <v>46425</v>
          </cell>
          <cell r="Z1558">
            <v>5000</v>
          </cell>
          <cell r="AA1558">
            <v>1500</v>
          </cell>
          <cell r="AD1558">
            <v>2300</v>
          </cell>
        </row>
        <row r="1559">
          <cell r="A1559">
            <v>16.46</v>
          </cell>
          <cell r="B1559">
            <v>5000</v>
          </cell>
          <cell r="H1559">
            <v>3300</v>
          </cell>
          <cell r="I1559">
            <v>22885</v>
          </cell>
          <cell r="J1559">
            <v>2100</v>
          </cell>
          <cell r="K1559">
            <v>4100</v>
          </cell>
          <cell r="N1559">
            <v>6400</v>
          </cell>
          <cell r="O1559">
            <v>495875</v>
          </cell>
          <cell r="V1559">
            <v>32690</v>
          </cell>
          <cell r="W1559">
            <v>4000</v>
          </cell>
          <cell r="X1559">
            <v>1200</v>
          </cell>
          <cell r="Y1559">
            <v>46445</v>
          </cell>
          <cell r="Z1559">
            <v>5000</v>
          </cell>
          <cell r="AA1559">
            <v>1500</v>
          </cell>
          <cell r="AD1559">
            <v>2300</v>
          </cell>
        </row>
        <row r="1560">
          <cell r="A1560">
            <v>16.47</v>
          </cell>
          <cell r="B1560">
            <v>5000</v>
          </cell>
          <cell r="H1560">
            <v>3300</v>
          </cell>
          <cell r="I1560">
            <v>22895</v>
          </cell>
          <cell r="J1560">
            <v>2100</v>
          </cell>
          <cell r="K1560">
            <v>4100</v>
          </cell>
          <cell r="N1560">
            <v>6400</v>
          </cell>
          <cell r="O1560">
            <v>496200</v>
          </cell>
          <cell r="V1560">
            <v>32705</v>
          </cell>
          <cell r="W1560">
            <v>4000</v>
          </cell>
          <cell r="X1560">
            <v>1200</v>
          </cell>
          <cell r="Y1560">
            <v>46465</v>
          </cell>
          <cell r="Z1560">
            <v>5000</v>
          </cell>
          <cell r="AA1560">
            <v>1500</v>
          </cell>
          <cell r="AD1560">
            <v>2300</v>
          </cell>
        </row>
        <row r="1561">
          <cell r="A1561">
            <v>16.48</v>
          </cell>
          <cell r="B1561">
            <v>5000</v>
          </cell>
          <cell r="H1561">
            <v>3300</v>
          </cell>
          <cell r="I1561">
            <v>22905</v>
          </cell>
          <cell r="J1561">
            <v>2100</v>
          </cell>
          <cell r="K1561">
            <v>4100</v>
          </cell>
          <cell r="N1561">
            <v>6400</v>
          </cell>
          <cell r="O1561">
            <v>496525</v>
          </cell>
          <cell r="V1561">
            <v>32720</v>
          </cell>
          <cell r="W1561">
            <v>4000</v>
          </cell>
          <cell r="X1561">
            <v>1200</v>
          </cell>
          <cell r="Y1561">
            <v>46485</v>
          </cell>
          <cell r="Z1561">
            <v>5000</v>
          </cell>
          <cell r="AA1561">
            <v>1500</v>
          </cell>
          <cell r="AD1561">
            <v>2300</v>
          </cell>
        </row>
        <row r="1562">
          <cell r="A1562">
            <v>16.489999999999998</v>
          </cell>
          <cell r="B1562">
            <v>5000</v>
          </cell>
          <cell r="H1562">
            <v>3300</v>
          </cell>
          <cell r="I1562">
            <v>22915</v>
          </cell>
          <cell r="J1562">
            <v>2100</v>
          </cell>
          <cell r="K1562">
            <v>4100</v>
          </cell>
          <cell r="N1562">
            <v>6400</v>
          </cell>
          <cell r="O1562">
            <v>496850</v>
          </cell>
          <cell r="V1562">
            <v>32735</v>
          </cell>
          <cell r="W1562">
            <v>4000</v>
          </cell>
          <cell r="X1562">
            <v>1200</v>
          </cell>
          <cell r="Y1562">
            <v>46505</v>
          </cell>
          <cell r="Z1562">
            <v>5000</v>
          </cell>
          <cell r="AA1562">
            <v>1500</v>
          </cell>
          <cell r="AD1562">
            <v>2300</v>
          </cell>
        </row>
        <row r="1563">
          <cell r="A1563">
            <v>16.5</v>
          </cell>
          <cell r="B1563">
            <v>5000</v>
          </cell>
          <cell r="H1563">
            <v>3300</v>
          </cell>
          <cell r="I1563">
            <v>22925</v>
          </cell>
          <cell r="J1563">
            <v>2100</v>
          </cell>
          <cell r="K1563">
            <v>4100</v>
          </cell>
          <cell r="N1563">
            <v>6400</v>
          </cell>
          <cell r="O1563">
            <v>497175</v>
          </cell>
          <cell r="V1563">
            <v>32750</v>
          </cell>
          <cell r="W1563">
            <v>4000</v>
          </cell>
          <cell r="X1563">
            <v>1200</v>
          </cell>
          <cell r="Y1563">
            <v>46525</v>
          </cell>
          <cell r="Z1563">
            <v>5000</v>
          </cell>
          <cell r="AA1563">
            <v>1500</v>
          </cell>
          <cell r="AD1563">
            <v>2300</v>
          </cell>
        </row>
        <row r="1564">
          <cell r="A1564">
            <v>16.510000000000002</v>
          </cell>
          <cell r="B1564">
            <v>5000</v>
          </cell>
          <cell r="H1564">
            <v>3300</v>
          </cell>
          <cell r="I1564">
            <v>22935</v>
          </cell>
          <cell r="J1564">
            <v>2100</v>
          </cell>
          <cell r="K1564">
            <v>4100</v>
          </cell>
          <cell r="N1564">
            <v>6400</v>
          </cell>
          <cell r="O1564">
            <v>497500</v>
          </cell>
          <cell r="V1564">
            <v>32765</v>
          </cell>
          <cell r="W1564">
            <v>4000</v>
          </cell>
          <cell r="X1564">
            <v>1200</v>
          </cell>
          <cell r="Y1564">
            <v>46545</v>
          </cell>
          <cell r="Z1564">
            <v>5000</v>
          </cell>
          <cell r="AA1564">
            <v>1500</v>
          </cell>
          <cell r="AD1564">
            <v>2300</v>
          </cell>
        </row>
        <row r="1565">
          <cell r="A1565">
            <v>16.52</v>
          </cell>
          <cell r="B1565">
            <v>5000</v>
          </cell>
          <cell r="H1565">
            <v>3300</v>
          </cell>
          <cell r="I1565">
            <v>22945</v>
          </cell>
          <cell r="J1565">
            <v>2100</v>
          </cell>
          <cell r="K1565">
            <v>4100</v>
          </cell>
          <cell r="N1565">
            <v>6400</v>
          </cell>
          <cell r="O1565">
            <v>497825</v>
          </cell>
          <cell r="V1565">
            <v>32780</v>
          </cell>
          <cell r="W1565">
            <v>4000</v>
          </cell>
          <cell r="X1565">
            <v>1200</v>
          </cell>
          <cell r="Y1565">
            <v>46565</v>
          </cell>
          <cell r="Z1565">
            <v>5000</v>
          </cell>
          <cell r="AA1565">
            <v>1500</v>
          </cell>
          <cell r="AD1565">
            <v>2300</v>
          </cell>
        </row>
        <row r="1566">
          <cell r="A1566">
            <v>16.53</v>
          </cell>
          <cell r="B1566">
            <v>5000</v>
          </cell>
          <cell r="H1566">
            <v>3300</v>
          </cell>
          <cell r="I1566">
            <v>22955</v>
          </cell>
          <cell r="J1566">
            <v>2100</v>
          </cell>
          <cell r="K1566">
            <v>4100</v>
          </cell>
          <cell r="N1566">
            <v>6400</v>
          </cell>
          <cell r="O1566">
            <v>498150</v>
          </cell>
          <cell r="V1566">
            <v>32795</v>
          </cell>
          <cell r="W1566">
            <v>4000</v>
          </cell>
          <cell r="X1566">
            <v>1200</v>
          </cell>
          <cell r="Y1566">
            <v>46585</v>
          </cell>
          <cell r="Z1566">
            <v>5000</v>
          </cell>
          <cell r="AA1566">
            <v>1500</v>
          </cell>
          <cell r="AD1566">
            <v>2300</v>
          </cell>
        </row>
        <row r="1567">
          <cell r="A1567">
            <v>16.54</v>
          </cell>
          <cell r="B1567">
            <v>5000</v>
          </cell>
          <cell r="H1567">
            <v>3300</v>
          </cell>
          <cell r="I1567">
            <v>22965</v>
          </cell>
          <cell r="J1567">
            <v>2100</v>
          </cell>
          <cell r="K1567">
            <v>4100</v>
          </cell>
          <cell r="N1567">
            <v>6400</v>
          </cell>
          <cell r="O1567">
            <v>498475</v>
          </cell>
          <cell r="V1567">
            <v>32810</v>
          </cell>
          <cell r="W1567">
            <v>4000</v>
          </cell>
          <cell r="X1567">
            <v>1200</v>
          </cell>
          <cell r="Y1567">
            <v>46605</v>
          </cell>
          <cell r="Z1567">
            <v>5000</v>
          </cell>
          <cell r="AA1567">
            <v>1500</v>
          </cell>
          <cell r="AD1567">
            <v>2300</v>
          </cell>
        </row>
        <row r="1568">
          <cell r="A1568">
            <v>16.55</v>
          </cell>
          <cell r="B1568">
            <v>5000</v>
          </cell>
          <cell r="H1568">
            <v>3300</v>
          </cell>
          <cell r="I1568">
            <v>22975</v>
          </cell>
          <cell r="J1568">
            <v>2100</v>
          </cell>
          <cell r="K1568">
            <v>4100</v>
          </cell>
          <cell r="N1568">
            <v>6400</v>
          </cell>
          <cell r="O1568">
            <v>498800</v>
          </cell>
          <cell r="V1568">
            <v>32825</v>
          </cell>
          <cell r="W1568">
            <v>4000</v>
          </cell>
          <cell r="X1568">
            <v>1200</v>
          </cell>
          <cell r="Y1568">
            <v>46625</v>
          </cell>
          <cell r="Z1568">
            <v>5000</v>
          </cell>
          <cell r="AA1568">
            <v>1500</v>
          </cell>
          <cell r="AD1568">
            <v>2300</v>
          </cell>
        </row>
        <row r="1569">
          <cell r="A1569">
            <v>16.559999999999999</v>
          </cell>
          <cell r="B1569">
            <v>5000</v>
          </cell>
          <cell r="H1569">
            <v>3300</v>
          </cell>
          <cell r="I1569">
            <v>22985</v>
          </cell>
          <cell r="J1569">
            <v>2100</v>
          </cell>
          <cell r="K1569">
            <v>4100</v>
          </cell>
          <cell r="N1569">
            <v>6400</v>
          </cell>
          <cell r="O1569">
            <v>499125</v>
          </cell>
          <cell r="V1569">
            <v>32840</v>
          </cell>
          <cell r="W1569">
            <v>4000</v>
          </cell>
          <cell r="X1569">
            <v>1200</v>
          </cell>
          <cell r="Y1569">
            <v>46645</v>
          </cell>
          <cell r="Z1569">
            <v>5000</v>
          </cell>
          <cell r="AA1569">
            <v>1500</v>
          </cell>
          <cell r="AD1569">
            <v>2300</v>
          </cell>
        </row>
        <row r="1570">
          <cell r="A1570">
            <v>16.57</v>
          </cell>
          <cell r="B1570">
            <v>5000</v>
          </cell>
          <cell r="H1570">
            <v>3300</v>
          </cell>
          <cell r="I1570">
            <v>22995</v>
          </cell>
          <cell r="J1570">
            <v>2100</v>
          </cell>
          <cell r="K1570">
            <v>4100</v>
          </cell>
          <cell r="N1570">
            <v>6400</v>
          </cell>
          <cell r="O1570">
            <v>499450</v>
          </cell>
          <cell r="V1570">
            <v>32855</v>
          </cell>
          <cell r="W1570">
            <v>4000</v>
          </cell>
          <cell r="X1570">
            <v>1200</v>
          </cell>
          <cell r="Y1570">
            <v>46665</v>
          </cell>
          <cell r="Z1570">
            <v>5000</v>
          </cell>
          <cell r="AA1570">
            <v>1500</v>
          </cell>
          <cell r="AD1570">
            <v>2300</v>
          </cell>
        </row>
        <row r="1571">
          <cell r="A1571">
            <v>16.579999999999998</v>
          </cell>
          <cell r="B1571">
            <v>5000</v>
          </cell>
          <cell r="H1571">
            <v>3300</v>
          </cell>
          <cell r="I1571">
            <v>23005</v>
          </cell>
          <cell r="J1571">
            <v>2100</v>
          </cell>
          <cell r="K1571">
            <v>4100</v>
          </cell>
          <cell r="N1571">
            <v>6400</v>
          </cell>
          <cell r="O1571">
            <v>499775</v>
          </cell>
          <cell r="V1571">
            <v>32870</v>
          </cell>
          <cell r="W1571">
            <v>4000</v>
          </cell>
          <cell r="X1571">
            <v>1200</v>
          </cell>
          <cell r="Y1571">
            <v>46685</v>
          </cell>
          <cell r="Z1571">
            <v>5000</v>
          </cell>
          <cell r="AA1571">
            <v>1500</v>
          </cell>
          <cell r="AD1571">
            <v>2300</v>
          </cell>
        </row>
        <row r="1572">
          <cell r="A1572">
            <v>16.59</v>
          </cell>
          <cell r="B1572">
            <v>5000</v>
          </cell>
          <cell r="H1572">
            <v>3300</v>
          </cell>
          <cell r="I1572">
            <v>23015</v>
          </cell>
          <cell r="J1572">
            <v>2100</v>
          </cell>
          <cell r="K1572">
            <v>4100</v>
          </cell>
          <cell r="N1572">
            <v>6400</v>
          </cell>
          <cell r="O1572">
            <v>500100</v>
          </cell>
          <cell r="V1572">
            <v>32885</v>
          </cell>
          <cell r="W1572">
            <v>4000</v>
          </cell>
          <cell r="X1572">
            <v>1200</v>
          </cell>
          <cell r="Y1572">
            <v>46705</v>
          </cell>
          <cell r="Z1572">
            <v>5000</v>
          </cell>
          <cell r="AA1572">
            <v>1500</v>
          </cell>
          <cell r="AD1572">
            <v>2300</v>
          </cell>
        </row>
        <row r="1573">
          <cell r="A1573">
            <v>16.600000000000001</v>
          </cell>
          <cell r="B1573">
            <v>5000</v>
          </cell>
          <cell r="H1573">
            <v>3300</v>
          </cell>
          <cell r="I1573">
            <v>23025</v>
          </cell>
          <cell r="J1573">
            <v>2100</v>
          </cell>
          <cell r="K1573">
            <v>4100</v>
          </cell>
          <cell r="N1573">
            <v>6400</v>
          </cell>
          <cell r="O1573">
            <v>500425</v>
          </cell>
          <cell r="V1573">
            <v>32900</v>
          </cell>
          <cell r="W1573">
            <v>4000</v>
          </cell>
          <cell r="X1573">
            <v>1200</v>
          </cell>
          <cell r="Y1573">
            <v>46725</v>
          </cell>
          <cell r="Z1573">
            <v>5000</v>
          </cell>
          <cell r="AA1573">
            <v>1500</v>
          </cell>
          <cell r="AD1573">
            <v>2300</v>
          </cell>
        </row>
        <row r="1574">
          <cell r="A1574">
            <v>16.61</v>
          </cell>
          <cell r="B1574">
            <v>5000</v>
          </cell>
          <cell r="H1574">
            <v>3300</v>
          </cell>
          <cell r="I1574">
            <v>23035</v>
          </cell>
          <cell r="J1574">
            <v>2100</v>
          </cell>
          <cell r="K1574">
            <v>4100</v>
          </cell>
          <cell r="N1574">
            <v>6400</v>
          </cell>
          <cell r="O1574">
            <v>500750</v>
          </cell>
          <cell r="V1574">
            <v>32915</v>
          </cell>
          <cell r="W1574">
            <v>4000</v>
          </cell>
          <cell r="X1574">
            <v>1200</v>
          </cell>
          <cell r="Y1574">
            <v>46745</v>
          </cell>
          <cell r="Z1574">
            <v>5000</v>
          </cell>
          <cell r="AA1574">
            <v>1500</v>
          </cell>
          <cell r="AD1574">
            <v>2300</v>
          </cell>
        </row>
        <row r="1575">
          <cell r="A1575">
            <v>16.62</v>
          </cell>
          <cell r="B1575">
            <v>5000</v>
          </cell>
          <cell r="H1575">
            <v>3300</v>
          </cell>
          <cell r="I1575">
            <v>23045</v>
          </cell>
          <cell r="J1575">
            <v>2100</v>
          </cell>
          <cell r="K1575">
            <v>4100</v>
          </cell>
          <cell r="N1575">
            <v>6400</v>
          </cell>
          <cell r="O1575">
            <v>501075</v>
          </cell>
          <cell r="V1575">
            <v>32930</v>
          </cell>
          <cell r="W1575">
            <v>4000</v>
          </cell>
          <cell r="X1575">
            <v>1200</v>
          </cell>
          <cell r="Y1575">
            <v>46765</v>
          </cell>
          <cell r="Z1575">
            <v>5000</v>
          </cell>
          <cell r="AA1575">
            <v>1500</v>
          </cell>
          <cell r="AD1575">
            <v>2300</v>
          </cell>
        </row>
        <row r="1576">
          <cell r="A1576">
            <v>16.63</v>
          </cell>
          <cell r="B1576">
            <v>5000</v>
          </cell>
          <cell r="H1576">
            <v>3300</v>
          </cell>
          <cell r="I1576">
            <v>23055</v>
          </cell>
          <cell r="J1576">
            <v>2100</v>
          </cell>
          <cell r="K1576">
            <v>4100</v>
          </cell>
          <cell r="N1576">
            <v>6400</v>
          </cell>
          <cell r="O1576">
            <v>501400</v>
          </cell>
          <cell r="V1576">
            <v>32945</v>
          </cell>
          <cell r="W1576">
            <v>4000</v>
          </cell>
          <cell r="X1576">
            <v>1200</v>
          </cell>
          <cell r="Y1576">
            <v>46785</v>
          </cell>
          <cell r="Z1576">
            <v>5000</v>
          </cell>
          <cell r="AA1576">
            <v>1500</v>
          </cell>
          <cell r="AD1576">
            <v>2300</v>
          </cell>
        </row>
        <row r="1577">
          <cell r="A1577">
            <v>16.64</v>
          </cell>
          <cell r="B1577">
            <v>5000</v>
          </cell>
          <cell r="H1577">
            <v>3300</v>
          </cell>
          <cell r="I1577">
            <v>23065</v>
          </cell>
          <cell r="J1577">
            <v>2100</v>
          </cell>
          <cell r="K1577">
            <v>4100</v>
          </cell>
          <cell r="N1577">
            <v>6400</v>
          </cell>
          <cell r="O1577">
            <v>501725</v>
          </cell>
          <cell r="V1577">
            <v>32960</v>
          </cell>
          <cell r="W1577">
            <v>4000</v>
          </cell>
          <cell r="X1577">
            <v>1200</v>
          </cell>
          <cell r="Y1577">
            <v>46805</v>
          </cell>
          <cell r="Z1577">
            <v>5000</v>
          </cell>
          <cell r="AA1577">
            <v>1500</v>
          </cell>
          <cell r="AD1577">
            <v>2300</v>
          </cell>
        </row>
        <row r="1578">
          <cell r="A1578">
            <v>16.649999999999999</v>
          </cell>
          <cell r="B1578">
            <v>5000</v>
          </cell>
          <cell r="H1578">
            <v>3300</v>
          </cell>
          <cell r="I1578">
            <v>23075</v>
          </cell>
          <cell r="J1578">
            <v>2100</v>
          </cell>
          <cell r="K1578">
            <v>4100</v>
          </cell>
          <cell r="N1578">
            <v>6400</v>
          </cell>
          <cell r="O1578">
            <v>502050</v>
          </cell>
          <cell r="V1578">
            <v>32975</v>
          </cell>
          <cell r="W1578">
            <v>4000</v>
          </cell>
          <cell r="X1578">
            <v>1200</v>
          </cell>
          <cell r="Y1578">
            <v>46825</v>
          </cell>
          <cell r="Z1578">
            <v>5000</v>
          </cell>
          <cell r="AA1578">
            <v>1500</v>
          </cell>
          <cell r="AD1578">
            <v>2300</v>
          </cell>
        </row>
        <row r="1579">
          <cell r="A1579">
            <v>16.66</v>
          </cell>
          <cell r="B1579">
            <v>5000</v>
          </cell>
          <cell r="H1579">
            <v>3300</v>
          </cell>
          <cell r="I1579">
            <v>23085</v>
          </cell>
          <cell r="J1579">
            <v>2100</v>
          </cell>
          <cell r="K1579">
            <v>4100</v>
          </cell>
          <cell r="N1579">
            <v>6400</v>
          </cell>
          <cell r="O1579">
            <v>502375</v>
          </cell>
          <cell r="V1579">
            <v>32990</v>
          </cell>
          <cell r="W1579">
            <v>4000</v>
          </cell>
          <cell r="X1579">
            <v>1200</v>
          </cell>
          <cell r="Y1579">
            <v>46845</v>
          </cell>
          <cell r="Z1579">
            <v>5000</v>
          </cell>
          <cell r="AA1579">
            <v>1500</v>
          </cell>
          <cell r="AD1579">
            <v>2300</v>
          </cell>
        </row>
        <row r="1580">
          <cell r="A1580">
            <v>16.670000000000002</v>
          </cell>
          <cell r="B1580">
            <v>5000</v>
          </cell>
          <cell r="H1580">
            <v>3300</v>
          </cell>
          <cell r="I1580">
            <v>23095</v>
          </cell>
          <cell r="J1580">
            <v>2100</v>
          </cell>
          <cell r="K1580">
            <v>4100</v>
          </cell>
          <cell r="N1580">
            <v>6400</v>
          </cell>
          <cell r="O1580">
            <v>502700</v>
          </cell>
          <cell r="V1580">
            <v>33005</v>
          </cell>
          <cell r="W1580">
            <v>4000</v>
          </cell>
          <cell r="X1580">
            <v>1200</v>
          </cell>
          <cell r="Y1580">
            <v>46865</v>
          </cell>
          <cell r="Z1580">
            <v>5000</v>
          </cell>
          <cell r="AA1580">
            <v>1500</v>
          </cell>
          <cell r="AD1580">
            <v>2300</v>
          </cell>
        </row>
        <row r="1581">
          <cell r="A1581">
            <v>16.68</v>
          </cell>
          <cell r="B1581">
            <v>5000</v>
          </cell>
          <cell r="H1581">
            <v>3300</v>
          </cell>
          <cell r="I1581">
            <v>23105</v>
          </cell>
          <cell r="J1581">
            <v>2100</v>
          </cell>
          <cell r="K1581">
            <v>4100</v>
          </cell>
          <cell r="N1581">
            <v>6400</v>
          </cell>
          <cell r="O1581">
            <v>503025</v>
          </cell>
          <cell r="V1581">
            <v>33020</v>
          </cell>
          <cell r="W1581">
            <v>4000</v>
          </cell>
          <cell r="X1581">
            <v>1200</v>
          </cell>
          <cell r="Y1581">
            <v>46885</v>
          </cell>
          <cell r="Z1581">
            <v>5000</v>
          </cell>
          <cell r="AA1581">
            <v>1500</v>
          </cell>
          <cell r="AD1581">
            <v>2300</v>
          </cell>
        </row>
        <row r="1582">
          <cell r="A1582">
            <v>16.690000000000001</v>
          </cell>
          <cell r="B1582">
            <v>5000</v>
          </cell>
          <cell r="H1582">
            <v>3300</v>
          </cell>
          <cell r="I1582">
            <v>23115</v>
          </cell>
          <cell r="J1582">
            <v>2100</v>
          </cell>
          <cell r="K1582">
            <v>4100</v>
          </cell>
          <cell r="N1582">
            <v>6400</v>
          </cell>
          <cell r="O1582">
            <v>503350</v>
          </cell>
          <cell r="V1582">
            <v>33035</v>
          </cell>
          <cell r="W1582">
            <v>4000</v>
          </cell>
          <cell r="X1582">
            <v>1200</v>
          </cell>
          <cell r="Y1582">
            <v>46905</v>
          </cell>
          <cell r="Z1582">
            <v>5000</v>
          </cell>
          <cell r="AA1582">
            <v>1500</v>
          </cell>
          <cell r="AD1582">
            <v>2300</v>
          </cell>
        </row>
        <row r="1583">
          <cell r="A1583">
            <v>16.7</v>
          </cell>
          <cell r="B1583">
            <v>5000</v>
          </cell>
          <cell r="H1583">
            <v>3300</v>
          </cell>
          <cell r="I1583">
            <v>23125</v>
          </cell>
          <cell r="J1583">
            <v>2100</v>
          </cell>
          <cell r="K1583">
            <v>4100</v>
          </cell>
          <cell r="N1583">
            <v>6400</v>
          </cell>
          <cell r="O1583">
            <v>503675</v>
          </cell>
          <cell r="V1583">
            <v>33050</v>
          </cell>
          <cell r="W1583">
            <v>4000</v>
          </cell>
          <cell r="X1583">
            <v>1200</v>
          </cell>
          <cell r="Y1583">
            <v>46925</v>
          </cell>
          <cell r="Z1583">
            <v>5000</v>
          </cell>
          <cell r="AA1583">
            <v>1500</v>
          </cell>
          <cell r="AD1583">
            <v>2300</v>
          </cell>
        </row>
        <row r="1584">
          <cell r="A1584">
            <v>16.71</v>
          </cell>
          <cell r="B1584">
            <v>5000</v>
          </cell>
          <cell r="H1584">
            <v>3300</v>
          </cell>
          <cell r="I1584">
            <v>23135</v>
          </cell>
          <cell r="J1584">
            <v>2100</v>
          </cell>
          <cell r="K1584">
            <v>4100</v>
          </cell>
          <cell r="N1584">
            <v>6400</v>
          </cell>
          <cell r="O1584">
            <v>504000</v>
          </cell>
          <cell r="V1584">
            <v>33065</v>
          </cell>
          <cell r="W1584">
            <v>4000</v>
          </cell>
          <cell r="X1584">
            <v>1200</v>
          </cell>
          <cell r="Y1584">
            <v>46945</v>
          </cell>
          <cell r="Z1584">
            <v>5000</v>
          </cell>
          <cell r="AA1584">
            <v>1500</v>
          </cell>
          <cell r="AD1584">
            <v>2300</v>
          </cell>
        </row>
        <row r="1585">
          <cell r="A1585">
            <v>16.72</v>
          </cell>
          <cell r="B1585">
            <v>5000</v>
          </cell>
          <cell r="H1585">
            <v>3300</v>
          </cell>
          <cell r="I1585">
            <v>23145</v>
          </cell>
          <cell r="J1585">
            <v>2100</v>
          </cell>
          <cell r="K1585">
            <v>4100</v>
          </cell>
          <cell r="N1585">
            <v>6400</v>
          </cell>
          <cell r="O1585">
            <v>504325</v>
          </cell>
          <cell r="V1585">
            <v>33080</v>
          </cell>
          <cell r="W1585">
            <v>4000</v>
          </cell>
          <cell r="X1585">
            <v>1200</v>
          </cell>
          <cell r="Y1585">
            <v>46965</v>
          </cell>
          <cell r="Z1585">
            <v>5000</v>
          </cell>
          <cell r="AA1585">
            <v>1500</v>
          </cell>
          <cell r="AD1585">
            <v>2300</v>
          </cell>
        </row>
        <row r="1586">
          <cell r="A1586">
            <v>16.73</v>
          </cell>
          <cell r="B1586">
            <v>5000</v>
          </cell>
          <cell r="H1586">
            <v>3300</v>
          </cell>
          <cell r="I1586">
            <v>23155</v>
          </cell>
          <cell r="J1586">
            <v>2100</v>
          </cell>
          <cell r="K1586">
            <v>4100</v>
          </cell>
          <cell r="N1586">
            <v>6400</v>
          </cell>
          <cell r="O1586">
            <v>504650</v>
          </cell>
          <cell r="V1586">
            <v>33095</v>
          </cell>
          <cell r="W1586">
            <v>4000</v>
          </cell>
          <cell r="X1586">
            <v>1200</v>
          </cell>
          <cell r="Y1586">
            <v>46985</v>
          </cell>
          <cell r="Z1586">
            <v>5000</v>
          </cell>
          <cell r="AA1586">
            <v>1500</v>
          </cell>
          <cell r="AD1586">
            <v>2300</v>
          </cell>
        </row>
        <row r="1587">
          <cell r="A1587">
            <v>16.739999999999998</v>
          </cell>
          <cell r="B1587">
            <v>5000</v>
          </cell>
          <cell r="H1587">
            <v>3300</v>
          </cell>
          <cell r="I1587">
            <v>23165</v>
          </cell>
          <cell r="J1587">
            <v>2100</v>
          </cell>
          <cell r="K1587">
            <v>4100</v>
          </cell>
          <cell r="N1587">
            <v>6400</v>
          </cell>
          <cell r="O1587">
            <v>504975</v>
          </cell>
          <cell r="V1587">
            <v>33110</v>
          </cell>
          <cell r="W1587">
            <v>4000</v>
          </cell>
          <cell r="X1587">
            <v>1200</v>
          </cell>
          <cell r="Y1587">
            <v>47005</v>
          </cell>
          <cell r="Z1587">
            <v>5000</v>
          </cell>
          <cell r="AA1587">
            <v>1500</v>
          </cell>
          <cell r="AD1587">
            <v>2300</v>
          </cell>
        </row>
        <row r="1588">
          <cell r="A1588">
            <v>16.75</v>
          </cell>
          <cell r="B1588">
            <v>5000</v>
          </cell>
          <cell r="H1588">
            <v>3300</v>
          </cell>
          <cell r="I1588">
            <v>23175</v>
          </cell>
          <cell r="J1588">
            <v>2100</v>
          </cell>
          <cell r="K1588">
            <v>4100</v>
          </cell>
          <cell r="N1588">
            <v>6400</v>
          </cell>
          <cell r="O1588">
            <v>505300</v>
          </cell>
          <cell r="V1588">
            <v>33125</v>
          </cell>
          <cell r="W1588">
            <v>4000</v>
          </cell>
          <cell r="X1588">
            <v>1200</v>
          </cell>
          <cell r="Y1588">
            <v>47025</v>
          </cell>
          <cell r="Z1588">
            <v>5000</v>
          </cell>
          <cell r="AA1588">
            <v>1500</v>
          </cell>
          <cell r="AD1588">
            <v>2300</v>
          </cell>
        </row>
        <row r="1589">
          <cell r="A1589">
            <v>16.760000000000002</v>
          </cell>
          <cell r="B1589">
            <v>5000</v>
          </cell>
          <cell r="H1589">
            <v>3300</v>
          </cell>
          <cell r="I1589">
            <v>23185</v>
          </cell>
          <cell r="J1589">
            <v>2100</v>
          </cell>
          <cell r="K1589">
            <v>4100</v>
          </cell>
          <cell r="N1589">
            <v>6400</v>
          </cell>
          <cell r="O1589">
            <v>505625</v>
          </cell>
          <cell r="V1589">
            <v>33140</v>
          </cell>
          <cell r="W1589">
            <v>4000</v>
          </cell>
          <cell r="X1589">
            <v>1200</v>
          </cell>
          <cell r="Y1589">
            <v>47045</v>
          </cell>
          <cell r="Z1589">
            <v>5000</v>
          </cell>
          <cell r="AA1589">
            <v>1500</v>
          </cell>
          <cell r="AD1589">
            <v>2300</v>
          </cell>
        </row>
        <row r="1590">
          <cell r="A1590">
            <v>16.77</v>
          </cell>
          <cell r="B1590">
            <v>5000</v>
          </cell>
          <cell r="H1590">
            <v>3300</v>
          </cell>
          <cell r="I1590">
            <v>23195</v>
          </cell>
          <cell r="J1590">
            <v>2100</v>
          </cell>
          <cell r="K1590">
            <v>4100</v>
          </cell>
          <cell r="N1590">
            <v>6400</v>
          </cell>
          <cell r="O1590">
            <v>505950</v>
          </cell>
          <cell r="V1590">
            <v>33155</v>
          </cell>
          <cell r="W1590">
            <v>4000</v>
          </cell>
          <cell r="X1590">
            <v>1200</v>
          </cell>
          <cell r="Y1590">
            <v>47065</v>
          </cell>
          <cell r="Z1590">
            <v>5000</v>
          </cell>
          <cell r="AA1590">
            <v>1500</v>
          </cell>
          <cell r="AD1590">
            <v>2300</v>
          </cell>
        </row>
        <row r="1591">
          <cell r="A1591">
            <v>16.78</v>
          </cell>
          <cell r="B1591">
            <v>5000</v>
          </cell>
          <cell r="H1591">
            <v>3300</v>
          </cell>
          <cell r="I1591">
            <v>23205</v>
          </cell>
          <cell r="J1591">
            <v>2100</v>
          </cell>
          <cell r="K1591">
            <v>4100</v>
          </cell>
          <cell r="N1591">
            <v>6400</v>
          </cell>
          <cell r="O1591">
            <v>506275</v>
          </cell>
          <cell r="V1591">
            <v>33170</v>
          </cell>
          <cell r="W1591">
            <v>4000</v>
          </cell>
          <cell r="X1591">
            <v>1200</v>
          </cell>
          <cell r="Y1591">
            <v>47085</v>
          </cell>
          <cell r="Z1591">
            <v>5000</v>
          </cell>
          <cell r="AA1591">
            <v>1500</v>
          </cell>
          <cell r="AD1591">
            <v>2300</v>
          </cell>
        </row>
        <row r="1592">
          <cell r="A1592">
            <v>16.79</v>
          </cell>
          <cell r="B1592">
            <v>5000</v>
          </cell>
          <cell r="H1592">
            <v>3300</v>
          </cell>
          <cell r="I1592">
            <v>23215</v>
          </cell>
          <cell r="J1592">
            <v>2100</v>
          </cell>
          <cell r="K1592">
            <v>4100</v>
          </cell>
          <cell r="N1592">
            <v>6400</v>
          </cell>
          <cell r="O1592">
            <v>506600</v>
          </cell>
          <cell r="V1592">
            <v>33185</v>
          </cell>
          <cell r="W1592">
            <v>4000</v>
          </cell>
          <cell r="X1592">
            <v>1200</v>
          </cell>
          <cell r="Y1592">
            <v>47105</v>
          </cell>
          <cell r="Z1592">
            <v>5000</v>
          </cell>
          <cell r="AA1592">
            <v>1500</v>
          </cell>
          <cell r="AD1592">
            <v>2300</v>
          </cell>
        </row>
        <row r="1593">
          <cell r="A1593">
            <v>16.8</v>
          </cell>
          <cell r="B1593">
            <v>5000</v>
          </cell>
          <cell r="H1593">
            <v>3300</v>
          </cell>
          <cell r="I1593">
            <v>23225</v>
          </cell>
          <cell r="J1593">
            <v>2100</v>
          </cell>
          <cell r="K1593">
            <v>4100</v>
          </cell>
          <cell r="N1593">
            <v>6400</v>
          </cell>
          <cell r="O1593">
            <v>506925</v>
          </cell>
          <cell r="V1593">
            <v>33200</v>
          </cell>
          <cell r="W1593">
            <v>4000</v>
          </cell>
          <cell r="X1593">
            <v>1200</v>
          </cell>
          <cell r="Y1593">
            <v>47125</v>
          </cell>
          <cell r="Z1593">
            <v>5000</v>
          </cell>
          <cell r="AA1593">
            <v>1500</v>
          </cell>
          <cell r="AD1593">
            <v>2300</v>
          </cell>
        </row>
        <row r="1594">
          <cell r="A1594">
            <v>16.809999999999999</v>
          </cell>
          <cell r="B1594">
            <v>5000</v>
          </cell>
          <cell r="H1594">
            <v>3300</v>
          </cell>
          <cell r="I1594">
            <v>23235</v>
          </cell>
          <cell r="J1594">
            <v>2100</v>
          </cell>
          <cell r="K1594">
            <v>4100</v>
          </cell>
          <cell r="N1594">
            <v>6400</v>
          </cell>
          <cell r="O1594">
            <v>507250</v>
          </cell>
          <cell r="V1594">
            <v>33215</v>
          </cell>
          <cell r="W1594">
            <v>4000</v>
          </cell>
          <cell r="X1594">
            <v>1200</v>
          </cell>
          <cell r="Y1594">
            <v>47145</v>
          </cell>
          <cell r="Z1594">
            <v>5000</v>
          </cell>
          <cell r="AA1594">
            <v>1500</v>
          </cell>
          <cell r="AD1594">
            <v>2300</v>
          </cell>
        </row>
        <row r="1595">
          <cell r="A1595">
            <v>16.82</v>
          </cell>
          <cell r="B1595">
            <v>5000</v>
          </cell>
          <cell r="H1595">
            <v>3300</v>
          </cell>
          <cell r="I1595">
            <v>23245</v>
          </cell>
          <cell r="J1595">
            <v>2100</v>
          </cell>
          <cell r="K1595">
            <v>4100</v>
          </cell>
          <cell r="N1595">
            <v>6400</v>
          </cell>
          <cell r="O1595">
            <v>507575</v>
          </cell>
          <cell r="V1595">
            <v>33230</v>
          </cell>
          <cell r="W1595">
            <v>4000</v>
          </cell>
          <cell r="X1595">
            <v>1200</v>
          </cell>
          <cell r="Y1595">
            <v>47165</v>
          </cell>
          <cell r="Z1595">
            <v>5000</v>
          </cell>
          <cell r="AA1595">
            <v>1500</v>
          </cell>
          <cell r="AD1595">
            <v>2300</v>
          </cell>
        </row>
        <row r="1596">
          <cell r="A1596">
            <v>16.829999999999998</v>
          </cell>
          <cell r="B1596">
            <v>5000</v>
          </cell>
          <cell r="H1596">
            <v>3300</v>
          </cell>
          <cell r="I1596">
            <v>23255</v>
          </cell>
          <cell r="J1596">
            <v>2100</v>
          </cell>
          <cell r="K1596">
            <v>4100</v>
          </cell>
          <cell r="N1596">
            <v>6400</v>
          </cell>
          <cell r="O1596">
            <v>507900</v>
          </cell>
          <cell r="V1596">
            <v>33245</v>
          </cell>
          <cell r="W1596">
            <v>4000</v>
          </cell>
          <cell r="X1596">
            <v>1200</v>
          </cell>
          <cell r="Y1596">
            <v>47185</v>
          </cell>
          <cell r="Z1596">
            <v>5000</v>
          </cell>
          <cell r="AA1596">
            <v>1500</v>
          </cell>
          <cell r="AD1596">
            <v>2300</v>
          </cell>
        </row>
        <row r="1597">
          <cell r="A1597">
            <v>16.84</v>
          </cell>
          <cell r="B1597">
            <v>5000</v>
          </cell>
          <cell r="H1597">
            <v>3300</v>
          </cell>
          <cell r="I1597">
            <v>23265</v>
          </cell>
          <cell r="J1597">
            <v>2100</v>
          </cell>
          <cell r="K1597">
            <v>4100</v>
          </cell>
          <cell r="N1597">
            <v>6400</v>
          </cell>
          <cell r="O1597">
            <v>508225</v>
          </cell>
          <cell r="V1597">
            <v>33260</v>
          </cell>
          <cell r="W1597">
            <v>4000</v>
          </cell>
          <cell r="X1597">
            <v>1200</v>
          </cell>
          <cell r="Y1597">
            <v>47205</v>
          </cell>
          <cell r="Z1597">
            <v>5000</v>
          </cell>
          <cell r="AA1597">
            <v>1500</v>
          </cell>
          <cell r="AD1597">
            <v>2300</v>
          </cell>
        </row>
        <row r="1598">
          <cell r="A1598">
            <v>16.850000000000001</v>
          </cell>
          <cell r="B1598">
            <v>5000</v>
          </cell>
          <cell r="H1598">
            <v>3300</v>
          </cell>
          <cell r="I1598">
            <v>23275</v>
          </cell>
          <cell r="J1598">
            <v>2100</v>
          </cell>
          <cell r="K1598">
            <v>4100</v>
          </cell>
          <cell r="N1598">
            <v>6400</v>
          </cell>
          <cell r="O1598">
            <v>508550</v>
          </cell>
          <cell r="V1598">
            <v>33275</v>
          </cell>
          <cell r="W1598">
            <v>4000</v>
          </cell>
          <cell r="X1598">
            <v>1200</v>
          </cell>
          <cell r="Y1598">
            <v>47225</v>
          </cell>
          <cell r="Z1598">
            <v>5000</v>
          </cell>
          <cell r="AA1598">
            <v>1500</v>
          </cell>
          <cell r="AD1598">
            <v>2300</v>
          </cell>
        </row>
        <row r="1599">
          <cell r="A1599">
            <v>16.86</v>
          </cell>
          <cell r="B1599">
            <v>5000</v>
          </cell>
          <cell r="H1599">
            <v>3300</v>
          </cell>
          <cell r="I1599">
            <v>23285</v>
          </cell>
          <cell r="J1599">
            <v>2100</v>
          </cell>
          <cell r="K1599">
            <v>4100</v>
          </cell>
          <cell r="N1599">
            <v>6400</v>
          </cell>
          <cell r="O1599">
            <v>508875</v>
          </cell>
          <cell r="V1599">
            <v>33290</v>
          </cell>
          <cell r="W1599">
            <v>4000</v>
          </cell>
          <cell r="X1599">
            <v>1200</v>
          </cell>
          <cell r="Y1599">
            <v>47245</v>
          </cell>
          <cell r="Z1599">
            <v>5000</v>
          </cell>
          <cell r="AA1599">
            <v>1500</v>
          </cell>
          <cell r="AD1599">
            <v>2300</v>
          </cell>
        </row>
        <row r="1600">
          <cell r="A1600">
            <v>16.87</v>
          </cell>
          <cell r="B1600">
            <v>5000</v>
          </cell>
          <cell r="H1600">
            <v>3300</v>
          </cell>
          <cell r="I1600">
            <v>23295</v>
          </cell>
          <cell r="J1600">
            <v>2100</v>
          </cell>
          <cell r="K1600">
            <v>4100</v>
          </cell>
          <cell r="N1600">
            <v>6400</v>
          </cell>
          <cell r="O1600">
            <v>509200</v>
          </cell>
          <cell r="V1600">
            <v>33305</v>
          </cell>
          <cell r="W1600">
            <v>4000</v>
          </cell>
          <cell r="X1600">
            <v>1200</v>
          </cell>
          <cell r="Y1600">
            <v>47265</v>
          </cell>
          <cell r="Z1600">
            <v>5000</v>
          </cell>
          <cell r="AA1600">
            <v>1500</v>
          </cell>
          <cell r="AD1600">
            <v>2300</v>
          </cell>
        </row>
        <row r="1601">
          <cell r="A1601">
            <v>16.88</v>
          </cell>
          <cell r="B1601">
            <v>5000</v>
          </cell>
          <cell r="H1601">
            <v>3300</v>
          </cell>
          <cell r="I1601">
            <v>23305</v>
          </cell>
          <cell r="J1601">
            <v>2100</v>
          </cell>
          <cell r="K1601">
            <v>4100</v>
          </cell>
          <cell r="N1601">
            <v>6400</v>
          </cell>
          <cell r="O1601">
            <v>509525</v>
          </cell>
          <cell r="V1601">
            <v>33320</v>
          </cell>
          <cell r="W1601">
            <v>4000</v>
          </cell>
          <cell r="X1601">
            <v>1200</v>
          </cell>
          <cell r="Y1601">
            <v>47285</v>
          </cell>
          <cell r="Z1601">
            <v>5000</v>
          </cell>
          <cell r="AA1601">
            <v>1500</v>
          </cell>
          <cell r="AD1601">
            <v>2300</v>
          </cell>
        </row>
        <row r="1602">
          <cell r="A1602">
            <v>16.89</v>
          </cell>
          <cell r="B1602">
            <v>5000</v>
          </cell>
          <cell r="H1602">
            <v>3300</v>
          </cell>
          <cell r="I1602">
            <v>23315</v>
          </cell>
          <cell r="J1602">
            <v>2100</v>
          </cell>
          <cell r="K1602">
            <v>4100</v>
          </cell>
          <cell r="N1602">
            <v>6400</v>
          </cell>
          <cell r="O1602">
            <v>509850</v>
          </cell>
          <cell r="V1602">
            <v>33335</v>
          </cell>
          <cell r="W1602">
            <v>4000</v>
          </cell>
          <cell r="X1602">
            <v>1200</v>
          </cell>
          <cell r="Y1602">
            <v>47305</v>
          </cell>
          <cell r="Z1602">
            <v>5000</v>
          </cell>
          <cell r="AA1602">
            <v>1500</v>
          </cell>
          <cell r="AD1602">
            <v>2300</v>
          </cell>
        </row>
        <row r="1603">
          <cell r="A1603">
            <v>16.899999999999999</v>
          </cell>
          <cell r="B1603">
            <v>5000</v>
          </cell>
          <cell r="H1603">
            <v>3300</v>
          </cell>
          <cell r="I1603">
            <v>23325</v>
          </cell>
          <cell r="J1603">
            <v>2100</v>
          </cell>
          <cell r="K1603">
            <v>4100</v>
          </cell>
          <cell r="N1603">
            <v>6400</v>
          </cell>
          <cell r="O1603">
            <v>510175</v>
          </cell>
          <cell r="V1603">
            <v>33350</v>
          </cell>
          <cell r="W1603">
            <v>4000</v>
          </cell>
          <cell r="X1603">
            <v>1200</v>
          </cell>
          <cell r="Y1603">
            <v>47325</v>
          </cell>
          <cell r="Z1603">
            <v>5000</v>
          </cell>
          <cell r="AA1603">
            <v>1500</v>
          </cell>
          <cell r="AD1603">
            <v>2300</v>
          </cell>
        </row>
        <row r="1604">
          <cell r="A1604">
            <v>16.91</v>
          </cell>
          <cell r="B1604">
            <v>5000</v>
          </cell>
          <cell r="H1604">
            <v>3300</v>
          </cell>
          <cell r="I1604">
            <v>23335</v>
          </cell>
          <cell r="J1604">
            <v>2100</v>
          </cell>
          <cell r="K1604">
            <v>4100</v>
          </cell>
          <cell r="N1604">
            <v>6400</v>
          </cell>
          <cell r="O1604">
            <v>510500</v>
          </cell>
          <cell r="V1604">
            <v>33365</v>
          </cell>
          <cell r="W1604">
            <v>4000</v>
          </cell>
          <cell r="X1604">
            <v>1200</v>
          </cell>
          <cell r="Y1604">
            <v>47345</v>
          </cell>
          <cell r="Z1604">
            <v>5000</v>
          </cell>
          <cell r="AA1604">
            <v>1500</v>
          </cell>
          <cell r="AD1604">
            <v>2300</v>
          </cell>
        </row>
        <row r="1605">
          <cell r="A1605">
            <v>16.920000000000002</v>
          </cell>
          <cell r="B1605">
            <v>5000</v>
          </cell>
          <cell r="H1605">
            <v>3300</v>
          </cell>
          <cell r="I1605">
            <v>23345</v>
          </cell>
          <cell r="J1605">
            <v>2100</v>
          </cell>
          <cell r="K1605">
            <v>4100</v>
          </cell>
          <cell r="N1605">
            <v>6400</v>
          </cell>
          <cell r="O1605">
            <v>510825</v>
          </cell>
          <cell r="V1605">
            <v>33380</v>
          </cell>
          <cell r="W1605">
            <v>4000</v>
          </cell>
          <cell r="X1605">
            <v>1200</v>
          </cell>
          <cell r="Y1605">
            <v>47365</v>
          </cell>
          <cell r="Z1605">
            <v>5000</v>
          </cell>
          <cell r="AA1605">
            <v>1500</v>
          </cell>
          <cell r="AD1605">
            <v>2300</v>
          </cell>
        </row>
        <row r="1606">
          <cell r="A1606">
            <v>16.93</v>
          </cell>
          <cell r="B1606">
            <v>5000</v>
          </cell>
          <cell r="H1606">
            <v>3300</v>
          </cell>
          <cell r="I1606">
            <v>23355</v>
          </cell>
          <cell r="J1606">
            <v>2100</v>
          </cell>
          <cell r="K1606">
            <v>4100</v>
          </cell>
          <cell r="N1606">
            <v>6400</v>
          </cell>
          <cell r="O1606">
            <v>511150</v>
          </cell>
          <cell r="V1606">
            <v>33395</v>
          </cell>
          <cell r="W1606">
            <v>4000</v>
          </cell>
          <cell r="X1606">
            <v>1200</v>
          </cell>
          <cell r="Y1606">
            <v>47385</v>
          </cell>
          <cell r="Z1606">
            <v>5000</v>
          </cell>
          <cell r="AA1606">
            <v>1500</v>
          </cell>
          <cell r="AD1606">
            <v>2300</v>
          </cell>
        </row>
        <row r="1607">
          <cell r="A1607">
            <v>16.940000000000001</v>
          </cell>
          <cell r="B1607">
            <v>5000</v>
          </cell>
          <cell r="H1607">
            <v>3300</v>
          </cell>
          <cell r="I1607">
            <v>23365</v>
          </cell>
          <cell r="J1607">
            <v>2100</v>
          </cell>
          <cell r="K1607">
            <v>4100</v>
          </cell>
          <cell r="N1607">
            <v>6400</v>
          </cell>
          <cell r="O1607">
            <v>511475</v>
          </cell>
          <cell r="V1607">
            <v>33410</v>
          </cell>
          <cell r="W1607">
            <v>4000</v>
          </cell>
          <cell r="X1607">
            <v>1200</v>
          </cell>
          <cell r="Y1607">
            <v>47405</v>
          </cell>
          <cell r="Z1607">
            <v>5000</v>
          </cell>
          <cell r="AA1607">
            <v>1500</v>
          </cell>
          <cell r="AD1607">
            <v>2300</v>
          </cell>
        </row>
        <row r="1608">
          <cell r="A1608">
            <v>16.95</v>
          </cell>
          <cell r="B1608">
            <v>5000</v>
          </cell>
          <cell r="H1608">
            <v>3300</v>
          </cell>
          <cell r="I1608">
            <v>23375</v>
          </cell>
          <cell r="J1608">
            <v>2100</v>
          </cell>
          <cell r="K1608">
            <v>4100</v>
          </cell>
          <cell r="N1608">
            <v>6400</v>
          </cell>
          <cell r="O1608">
            <v>511800</v>
          </cell>
          <cell r="V1608">
            <v>33425</v>
          </cell>
          <cell r="W1608">
            <v>4000</v>
          </cell>
          <cell r="X1608">
            <v>1200</v>
          </cell>
          <cell r="Y1608">
            <v>47425</v>
          </cell>
          <cell r="Z1608">
            <v>5000</v>
          </cell>
          <cell r="AA1608">
            <v>1500</v>
          </cell>
          <cell r="AD1608">
            <v>2300</v>
          </cell>
        </row>
        <row r="1609">
          <cell r="A1609">
            <v>16.96</v>
          </cell>
          <cell r="B1609">
            <v>5000</v>
          </cell>
          <cell r="H1609">
            <v>3300</v>
          </cell>
          <cell r="I1609">
            <v>23385</v>
          </cell>
          <cell r="J1609">
            <v>2100</v>
          </cell>
          <cell r="K1609">
            <v>4100</v>
          </cell>
          <cell r="N1609">
            <v>6400</v>
          </cell>
          <cell r="O1609">
            <v>512125</v>
          </cell>
          <cell r="V1609">
            <v>33440</v>
          </cell>
          <cell r="W1609">
            <v>4000</v>
          </cell>
          <cell r="X1609">
            <v>1200</v>
          </cell>
          <cell r="Y1609">
            <v>47445</v>
          </cell>
          <cell r="Z1609">
            <v>5000</v>
          </cell>
          <cell r="AA1609">
            <v>1500</v>
          </cell>
          <cell r="AD1609">
            <v>2300</v>
          </cell>
        </row>
        <row r="1610">
          <cell r="A1610">
            <v>16.97</v>
          </cell>
          <cell r="B1610">
            <v>5000</v>
          </cell>
          <cell r="H1610">
            <v>3300</v>
          </cell>
          <cell r="I1610">
            <v>23395</v>
          </cell>
          <cell r="J1610">
            <v>2100</v>
          </cell>
          <cell r="K1610">
            <v>4100</v>
          </cell>
          <cell r="N1610">
            <v>6400</v>
          </cell>
          <cell r="O1610">
            <v>512450</v>
          </cell>
          <cell r="V1610">
            <v>33455</v>
          </cell>
          <cell r="W1610">
            <v>4000</v>
          </cell>
          <cell r="X1610">
            <v>1200</v>
          </cell>
          <cell r="Y1610">
            <v>47465</v>
          </cell>
          <cell r="Z1610">
            <v>5000</v>
          </cell>
          <cell r="AA1610">
            <v>1500</v>
          </cell>
          <cell r="AD1610">
            <v>2300</v>
          </cell>
        </row>
        <row r="1611">
          <cell r="A1611">
            <v>16.98</v>
          </cell>
          <cell r="B1611">
            <v>5000</v>
          </cell>
          <cell r="H1611">
            <v>3300</v>
          </cell>
          <cell r="I1611">
            <v>23405</v>
          </cell>
          <cell r="J1611">
            <v>2100</v>
          </cell>
          <cell r="K1611">
            <v>4100</v>
          </cell>
          <cell r="N1611">
            <v>6400</v>
          </cell>
          <cell r="O1611">
            <v>512775</v>
          </cell>
          <cell r="V1611">
            <v>33470</v>
          </cell>
          <cell r="W1611">
            <v>4000</v>
          </cell>
          <cell r="X1611">
            <v>1200</v>
          </cell>
          <cell r="Y1611">
            <v>47485</v>
          </cell>
          <cell r="Z1611">
            <v>5000</v>
          </cell>
          <cell r="AA1611">
            <v>1500</v>
          </cell>
          <cell r="AD1611">
            <v>2300</v>
          </cell>
        </row>
        <row r="1612">
          <cell r="A1612">
            <v>16.989999999999998</v>
          </cell>
          <cell r="B1612">
            <v>5000</v>
          </cell>
          <cell r="H1612">
            <v>3300</v>
          </cell>
          <cell r="I1612">
            <v>23415</v>
          </cell>
          <cell r="J1612">
            <v>2100</v>
          </cell>
          <cell r="K1612">
            <v>4100</v>
          </cell>
          <cell r="N1612">
            <v>6400</v>
          </cell>
          <cell r="O1612">
            <v>513100</v>
          </cell>
          <cell r="V1612">
            <v>33485</v>
          </cell>
          <cell r="W1612">
            <v>4000</v>
          </cell>
          <cell r="X1612">
            <v>1200</v>
          </cell>
          <cell r="Y1612">
            <v>47505</v>
          </cell>
          <cell r="Z1612">
            <v>5000</v>
          </cell>
          <cell r="AA1612">
            <v>1500</v>
          </cell>
          <cell r="AD1612">
            <v>2300</v>
          </cell>
        </row>
        <row r="1613">
          <cell r="A1613">
            <v>17</v>
          </cell>
          <cell r="B1613">
            <v>5000</v>
          </cell>
          <cell r="H1613">
            <v>3300</v>
          </cell>
          <cell r="I1613">
            <v>23425</v>
          </cell>
          <cell r="J1613">
            <v>2100</v>
          </cell>
          <cell r="K1613">
            <v>4100</v>
          </cell>
          <cell r="N1613">
            <v>6400</v>
          </cell>
          <cell r="O1613">
            <v>513425</v>
          </cell>
          <cell r="V1613">
            <v>33500</v>
          </cell>
          <cell r="W1613">
            <v>4000</v>
          </cell>
          <cell r="X1613">
            <v>1200</v>
          </cell>
          <cell r="Y1613">
            <v>47525</v>
          </cell>
          <cell r="Z1613">
            <v>5000</v>
          </cell>
          <cell r="AA1613">
            <v>1500</v>
          </cell>
          <cell r="AD1613">
            <v>2300</v>
          </cell>
        </row>
        <row r="1614">
          <cell r="A1614">
            <v>17.010000000000002</v>
          </cell>
          <cell r="B1614">
            <v>5000</v>
          </cell>
          <cell r="H1614">
            <v>3300</v>
          </cell>
          <cell r="I1614">
            <v>23435</v>
          </cell>
          <cell r="J1614">
            <v>2100</v>
          </cell>
          <cell r="K1614">
            <v>4100</v>
          </cell>
          <cell r="N1614">
            <v>6400</v>
          </cell>
          <cell r="O1614">
            <v>513750</v>
          </cell>
          <cell r="V1614">
            <v>33515</v>
          </cell>
          <cell r="W1614">
            <v>4000</v>
          </cell>
          <cell r="X1614">
            <v>1200</v>
          </cell>
          <cell r="Y1614">
            <v>47545</v>
          </cell>
          <cell r="Z1614">
            <v>5000</v>
          </cell>
          <cell r="AA1614">
            <v>1500</v>
          </cell>
          <cell r="AD1614">
            <v>2300</v>
          </cell>
        </row>
        <row r="1615">
          <cell r="A1615">
            <v>17.02</v>
          </cell>
          <cell r="B1615">
            <v>5000</v>
          </cell>
          <cell r="H1615">
            <v>3300</v>
          </cell>
          <cell r="I1615">
            <v>23445</v>
          </cell>
          <cell r="J1615">
            <v>2100</v>
          </cell>
          <cell r="K1615">
            <v>4100</v>
          </cell>
          <cell r="N1615">
            <v>6400</v>
          </cell>
          <cell r="O1615">
            <v>514075</v>
          </cell>
          <cell r="V1615">
            <v>33530</v>
          </cell>
          <cell r="W1615">
            <v>4000</v>
          </cell>
          <cell r="X1615">
            <v>1200</v>
          </cell>
          <cell r="Y1615">
            <v>47565</v>
          </cell>
          <cell r="Z1615">
            <v>5000</v>
          </cell>
          <cell r="AA1615">
            <v>1500</v>
          </cell>
          <cell r="AD1615">
            <v>2300</v>
          </cell>
        </row>
        <row r="1616">
          <cell r="A1616">
            <v>17.03</v>
          </cell>
          <cell r="B1616">
            <v>5000</v>
          </cell>
          <cell r="H1616">
            <v>3300</v>
          </cell>
          <cell r="I1616">
            <v>23455</v>
          </cell>
          <cell r="J1616">
            <v>2100</v>
          </cell>
          <cell r="K1616">
            <v>4100</v>
          </cell>
          <cell r="N1616">
            <v>6400</v>
          </cell>
          <cell r="O1616">
            <v>514400</v>
          </cell>
          <cell r="V1616">
            <v>33545</v>
          </cell>
          <cell r="W1616">
            <v>4000</v>
          </cell>
          <cell r="X1616">
            <v>1200</v>
          </cell>
          <cell r="Y1616">
            <v>47585</v>
          </cell>
          <cell r="Z1616">
            <v>5000</v>
          </cell>
          <cell r="AA1616">
            <v>1500</v>
          </cell>
          <cell r="AD1616">
            <v>2300</v>
          </cell>
        </row>
        <row r="1617">
          <cell r="A1617">
            <v>17.04</v>
          </cell>
          <cell r="B1617">
            <v>5000</v>
          </cell>
          <cell r="H1617">
            <v>3300</v>
          </cell>
          <cell r="I1617">
            <v>23465</v>
          </cell>
          <cell r="J1617">
            <v>2100</v>
          </cell>
          <cell r="K1617">
            <v>4100</v>
          </cell>
          <cell r="N1617">
            <v>6400</v>
          </cell>
          <cell r="O1617">
            <v>514725</v>
          </cell>
          <cell r="V1617">
            <v>33560</v>
          </cell>
          <cell r="W1617">
            <v>4000</v>
          </cell>
          <cell r="X1617">
            <v>1200</v>
          </cell>
          <cell r="Y1617">
            <v>47605</v>
          </cell>
          <cell r="Z1617">
            <v>5000</v>
          </cell>
          <cell r="AA1617">
            <v>1500</v>
          </cell>
          <cell r="AD1617">
            <v>2300</v>
          </cell>
        </row>
        <row r="1618">
          <cell r="A1618">
            <v>17.05</v>
          </cell>
          <cell r="B1618">
            <v>5000</v>
          </cell>
          <cell r="H1618">
            <v>3300</v>
          </cell>
          <cell r="I1618">
            <v>23475</v>
          </cell>
          <cell r="J1618">
            <v>2100</v>
          </cell>
          <cell r="K1618">
            <v>4100</v>
          </cell>
          <cell r="N1618">
            <v>6400</v>
          </cell>
          <cell r="O1618">
            <v>515050</v>
          </cell>
          <cell r="V1618">
            <v>33575</v>
          </cell>
          <cell r="W1618">
            <v>4000</v>
          </cell>
          <cell r="X1618">
            <v>1200</v>
          </cell>
          <cell r="Y1618">
            <v>47625</v>
          </cell>
          <cell r="Z1618">
            <v>5000</v>
          </cell>
          <cell r="AA1618">
            <v>1500</v>
          </cell>
          <cell r="AD1618">
            <v>2300</v>
          </cell>
        </row>
        <row r="1619">
          <cell r="A1619">
            <v>17.059999999999999</v>
          </cell>
          <cell r="B1619">
            <v>5000</v>
          </cell>
          <cell r="H1619">
            <v>3300</v>
          </cell>
          <cell r="I1619">
            <v>23485</v>
          </cell>
          <cell r="J1619">
            <v>2100</v>
          </cell>
          <cell r="K1619">
            <v>4100</v>
          </cell>
          <cell r="N1619">
            <v>6400</v>
          </cell>
          <cell r="O1619">
            <v>515375</v>
          </cell>
          <cell r="V1619">
            <v>33590</v>
          </cell>
          <cell r="W1619">
            <v>4000</v>
          </cell>
          <cell r="X1619">
            <v>1200</v>
          </cell>
          <cell r="Y1619">
            <v>47645</v>
          </cell>
          <cell r="Z1619">
            <v>5000</v>
          </cell>
          <cell r="AA1619">
            <v>1500</v>
          </cell>
          <cell r="AD1619">
            <v>2300</v>
          </cell>
        </row>
        <row r="1620">
          <cell r="A1620">
            <v>17.07</v>
          </cell>
          <cell r="B1620">
            <v>5000</v>
          </cell>
          <cell r="H1620">
            <v>3300</v>
          </cell>
          <cell r="I1620">
            <v>23495</v>
          </cell>
          <cell r="J1620">
            <v>2100</v>
          </cell>
          <cell r="K1620">
            <v>4100</v>
          </cell>
          <cell r="N1620">
            <v>6400</v>
          </cell>
          <cell r="O1620">
            <v>515700</v>
          </cell>
          <cell r="V1620">
            <v>33605</v>
          </cell>
          <cell r="W1620">
            <v>4000</v>
          </cell>
          <cell r="X1620">
            <v>1200</v>
          </cell>
          <cell r="Y1620">
            <v>47665</v>
          </cell>
          <cell r="Z1620">
            <v>5000</v>
          </cell>
          <cell r="AA1620">
            <v>1500</v>
          </cell>
          <cell r="AD1620">
            <v>2300</v>
          </cell>
        </row>
        <row r="1621">
          <cell r="A1621">
            <v>17.079999999999998</v>
          </cell>
          <cell r="B1621">
            <v>5000</v>
          </cell>
          <cell r="H1621">
            <v>3300</v>
          </cell>
          <cell r="I1621">
            <v>23505</v>
          </cell>
          <cell r="J1621">
            <v>2100</v>
          </cell>
          <cell r="K1621">
            <v>4100</v>
          </cell>
          <cell r="N1621">
            <v>6400</v>
          </cell>
          <cell r="O1621">
            <v>516025</v>
          </cell>
          <cell r="V1621">
            <v>33620</v>
          </cell>
          <cell r="W1621">
            <v>4000</v>
          </cell>
          <cell r="X1621">
            <v>1200</v>
          </cell>
          <cell r="Y1621">
            <v>47685</v>
          </cell>
          <cell r="Z1621">
            <v>5000</v>
          </cell>
          <cell r="AA1621">
            <v>1500</v>
          </cell>
          <cell r="AD1621">
            <v>2300</v>
          </cell>
        </row>
        <row r="1622">
          <cell r="A1622">
            <v>17.09</v>
          </cell>
          <cell r="B1622">
            <v>5000</v>
          </cell>
          <cell r="H1622">
            <v>3300</v>
          </cell>
          <cell r="I1622">
            <v>23515</v>
          </cell>
          <cell r="J1622">
            <v>2100</v>
          </cell>
          <cell r="K1622">
            <v>4100</v>
          </cell>
          <cell r="N1622">
            <v>6400</v>
          </cell>
          <cell r="O1622">
            <v>516350</v>
          </cell>
          <cell r="V1622">
            <v>33635</v>
          </cell>
          <cell r="W1622">
            <v>4000</v>
          </cell>
          <cell r="X1622">
            <v>1200</v>
          </cell>
          <cell r="Y1622">
            <v>47705</v>
          </cell>
          <cell r="Z1622">
            <v>5000</v>
          </cell>
          <cell r="AA1622">
            <v>1500</v>
          </cell>
          <cell r="AD1622">
            <v>2300</v>
          </cell>
        </row>
        <row r="1623">
          <cell r="A1623">
            <v>17.100000000000001</v>
          </cell>
          <cell r="B1623">
            <v>5000</v>
          </cell>
          <cell r="H1623">
            <v>3300</v>
          </cell>
          <cell r="I1623">
            <v>23525</v>
          </cell>
          <cell r="J1623">
            <v>2100</v>
          </cell>
          <cell r="K1623">
            <v>4100</v>
          </cell>
          <cell r="N1623">
            <v>6400</v>
          </cell>
          <cell r="O1623">
            <v>516675</v>
          </cell>
          <cell r="V1623">
            <v>33650</v>
          </cell>
          <cell r="W1623">
            <v>4000</v>
          </cell>
          <cell r="X1623">
            <v>1200</v>
          </cell>
          <cell r="Y1623">
            <v>47725</v>
          </cell>
          <cell r="Z1623">
            <v>5000</v>
          </cell>
          <cell r="AA1623">
            <v>1500</v>
          </cell>
          <cell r="AD1623">
            <v>2300</v>
          </cell>
        </row>
        <row r="1624">
          <cell r="A1624">
            <v>17.11</v>
          </cell>
          <cell r="B1624">
            <v>5000</v>
          </cell>
          <cell r="H1624">
            <v>3300</v>
          </cell>
          <cell r="I1624">
            <v>23535</v>
          </cell>
          <cell r="J1624">
            <v>2100</v>
          </cell>
          <cell r="K1624">
            <v>4100</v>
          </cell>
          <cell r="N1624">
            <v>6400</v>
          </cell>
          <cell r="O1624">
            <v>517000</v>
          </cell>
          <cell r="V1624">
            <v>33665</v>
          </cell>
          <cell r="W1624">
            <v>4000</v>
          </cell>
          <cell r="X1624">
            <v>1200</v>
          </cell>
          <cell r="Y1624">
            <v>47745</v>
          </cell>
          <cell r="Z1624">
            <v>5000</v>
          </cell>
          <cell r="AA1624">
            <v>1500</v>
          </cell>
          <cell r="AD1624">
            <v>2300</v>
          </cell>
        </row>
        <row r="1625">
          <cell r="A1625">
            <v>17.12</v>
          </cell>
          <cell r="B1625">
            <v>5000</v>
          </cell>
          <cell r="H1625">
            <v>3300</v>
          </cell>
          <cell r="I1625">
            <v>23545</v>
          </cell>
          <cell r="J1625">
            <v>2100</v>
          </cell>
          <cell r="K1625">
            <v>4100</v>
          </cell>
          <cell r="N1625">
            <v>6400</v>
          </cell>
          <cell r="O1625">
            <v>517325</v>
          </cell>
          <cell r="V1625">
            <v>33680</v>
          </cell>
          <cell r="W1625">
            <v>4000</v>
          </cell>
          <cell r="X1625">
            <v>1200</v>
          </cell>
          <cell r="Y1625">
            <v>47765</v>
          </cell>
          <cell r="Z1625">
            <v>5000</v>
          </cell>
          <cell r="AA1625">
            <v>1500</v>
          </cell>
          <cell r="AD1625">
            <v>2300</v>
          </cell>
        </row>
        <row r="1626">
          <cell r="A1626">
            <v>17.13</v>
          </cell>
          <cell r="B1626">
            <v>5000</v>
          </cell>
          <cell r="H1626">
            <v>3300</v>
          </cell>
          <cell r="I1626">
            <v>23555</v>
          </cell>
          <cell r="J1626">
            <v>2100</v>
          </cell>
          <cell r="K1626">
            <v>4100</v>
          </cell>
          <cell r="N1626">
            <v>6400</v>
          </cell>
          <cell r="O1626">
            <v>517650</v>
          </cell>
          <cell r="V1626">
            <v>33695</v>
          </cell>
          <cell r="W1626">
            <v>4000</v>
          </cell>
          <cell r="X1626">
            <v>1200</v>
          </cell>
          <cell r="Y1626">
            <v>47785</v>
          </cell>
          <cell r="Z1626">
            <v>5000</v>
          </cell>
          <cell r="AA1626">
            <v>1500</v>
          </cell>
          <cell r="AD1626">
            <v>2300</v>
          </cell>
        </row>
        <row r="1627">
          <cell r="A1627">
            <v>17.14</v>
          </cell>
          <cell r="B1627">
            <v>5000</v>
          </cell>
          <cell r="H1627">
            <v>3300</v>
          </cell>
          <cell r="I1627">
            <v>23565</v>
          </cell>
          <cell r="J1627">
            <v>2100</v>
          </cell>
          <cell r="K1627">
            <v>4100</v>
          </cell>
          <cell r="N1627">
            <v>6400</v>
          </cell>
          <cell r="O1627">
            <v>517975</v>
          </cell>
          <cell r="V1627">
            <v>33710</v>
          </cell>
          <cell r="W1627">
            <v>4000</v>
          </cell>
          <cell r="X1627">
            <v>1200</v>
          </cell>
          <cell r="Y1627">
            <v>47805</v>
          </cell>
          <cell r="Z1627">
            <v>5000</v>
          </cell>
          <cell r="AA1627">
            <v>1500</v>
          </cell>
          <cell r="AD1627">
            <v>2300</v>
          </cell>
        </row>
        <row r="1628">
          <cell r="A1628">
            <v>17.149999999999999</v>
          </cell>
          <cell r="B1628">
            <v>5000</v>
          </cell>
          <cell r="H1628">
            <v>3300</v>
          </cell>
          <cell r="I1628">
            <v>23575</v>
          </cell>
          <cell r="J1628">
            <v>2100</v>
          </cell>
          <cell r="K1628">
            <v>4100</v>
          </cell>
          <cell r="N1628">
            <v>6400</v>
          </cell>
          <cell r="O1628">
            <v>518300</v>
          </cell>
          <cell r="V1628">
            <v>33725</v>
          </cell>
          <cell r="W1628">
            <v>4000</v>
          </cell>
          <cell r="X1628">
            <v>1200</v>
          </cell>
          <cell r="Y1628">
            <v>47825</v>
          </cell>
          <cell r="Z1628">
            <v>5000</v>
          </cell>
          <cell r="AA1628">
            <v>1500</v>
          </cell>
          <cell r="AD1628">
            <v>2300</v>
          </cell>
        </row>
        <row r="1629">
          <cell r="A1629">
            <v>17.16</v>
          </cell>
          <cell r="B1629">
            <v>5000</v>
          </cell>
          <cell r="H1629">
            <v>3300</v>
          </cell>
          <cell r="I1629">
            <v>23585</v>
          </cell>
          <cell r="J1629">
            <v>2100</v>
          </cell>
          <cell r="K1629">
            <v>4100</v>
          </cell>
          <cell r="N1629">
            <v>6400</v>
          </cell>
          <cell r="O1629">
            <v>518625</v>
          </cell>
          <cell r="V1629">
            <v>33740</v>
          </cell>
          <cell r="W1629">
            <v>4000</v>
          </cell>
          <cell r="X1629">
            <v>1200</v>
          </cell>
          <cell r="Y1629">
            <v>47845</v>
          </cell>
          <cell r="Z1629">
            <v>5000</v>
          </cell>
          <cell r="AA1629">
            <v>1500</v>
          </cell>
          <cell r="AD1629">
            <v>2300</v>
          </cell>
        </row>
        <row r="1630">
          <cell r="A1630">
            <v>17.170000000000002</v>
          </cell>
          <cell r="B1630">
            <v>5000</v>
          </cell>
          <cell r="H1630">
            <v>3300</v>
          </cell>
          <cell r="I1630">
            <v>23595</v>
          </cell>
          <cell r="J1630">
            <v>2100</v>
          </cell>
          <cell r="K1630">
            <v>4100</v>
          </cell>
          <cell r="N1630">
            <v>6400</v>
          </cell>
          <cell r="O1630">
            <v>518950</v>
          </cell>
          <cell r="V1630">
            <v>33755</v>
          </cell>
          <cell r="W1630">
            <v>4000</v>
          </cell>
          <cell r="X1630">
            <v>1200</v>
          </cell>
          <cell r="Y1630">
            <v>47865</v>
          </cell>
          <cell r="Z1630">
            <v>5000</v>
          </cell>
          <cell r="AA1630">
            <v>1500</v>
          </cell>
          <cell r="AD1630">
            <v>2300</v>
          </cell>
        </row>
        <row r="1631">
          <cell r="A1631">
            <v>17.18</v>
          </cell>
          <cell r="B1631">
            <v>5000</v>
          </cell>
          <cell r="H1631">
            <v>3300</v>
          </cell>
          <cell r="I1631">
            <v>23605</v>
          </cell>
          <cell r="J1631">
            <v>2100</v>
          </cell>
          <cell r="K1631">
            <v>4100</v>
          </cell>
          <cell r="N1631">
            <v>6400</v>
          </cell>
          <cell r="O1631">
            <v>519275</v>
          </cell>
          <cell r="V1631">
            <v>33770</v>
          </cell>
          <cell r="W1631">
            <v>4000</v>
          </cell>
          <cell r="X1631">
            <v>1200</v>
          </cell>
          <cell r="Y1631">
            <v>47885</v>
          </cell>
          <cell r="Z1631">
            <v>5000</v>
          </cell>
          <cell r="AA1631">
            <v>1500</v>
          </cell>
          <cell r="AD1631">
            <v>2300</v>
          </cell>
        </row>
        <row r="1632">
          <cell r="A1632">
            <v>17.190000000000001</v>
          </cell>
          <cell r="B1632">
            <v>5000</v>
          </cell>
          <cell r="H1632">
            <v>3300</v>
          </cell>
          <cell r="I1632">
            <v>23615</v>
          </cell>
          <cell r="J1632">
            <v>2100</v>
          </cell>
          <cell r="K1632">
            <v>4100</v>
          </cell>
          <cell r="N1632">
            <v>6400</v>
          </cell>
          <cell r="O1632">
            <v>519600</v>
          </cell>
          <cell r="V1632">
            <v>33785</v>
          </cell>
          <cell r="W1632">
            <v>4000</v>
          </cell>
          <cell r="X1632">
            <v>1200</v>
          </cell>
          <cell r="Y1632">
            <v>47905</v>
          </cell>
          <cell r="Z1632">
            <v>5000</v>
          </cell>
          <cell r="AA1632">
            <v>1500</v>
          </cell>
          <cell r="AD1632">
            <v>2300</v>
          </cell>
        </row>
        <row r="1633">
          <cell r="A1633">
            <v>17.2</v>
          </cell>
          <cell r="B1633">
            <v>5000</v>
          </cell>
          <cell r="H1633">
            <v>3300</v>
          </cell>
          <cell r="I1633">
            <v>23625</v>
          </cell>
          <cell r="J1633">
            <v>2100</v>
          </cell>
          <cell r="K1633">
            <v>4100</v>
          </cell>
          <cell r="N1633">
            <v>6400</v>
          </cell>
          <cell r="O1633">
            <v>519925</v>
          </cell>
          <cell r="V1633">
            <v>33800</v>
          </cell>
          <cell r="W1633">
            <v>4000</v>
          </cell>
          <cell r="X1633">
            <v>1200</v>
          </cell>
          <cell r="Y1633">
            <v>47925</v>
          </cell>
          <cell r="Z1633">
            <v>5000</v>
          </cell>
          <cell r="AA1633">
            <v>1500</v>
          </cell>
          <cell r="AD1633">
            <v>2300</v>
          </cell>
        </row>
        <row r="1634">
          <cell r="A1634">
            <v>17.21</v>
          </cell>
          <cell r="B1634">
            <v>5000</v>
          </cell>
          <cell r="H1634">
            <v>3300</v>
          </cell>
          <cell r="I1634">
            <v>23635</v>
          </cell>
          <cell r="J1634">
            <v>2100</v>
          </cell>
          <cell r="K1634">
            <v>4100</v>
          </cell>
          <cell r="N1634">
            <v>6400</v>
          </cell>
          <cell r="O1634">
            <v>520250</v>
          </cell>
          <cell r="V1634">
            <v>33815</v>
          </cell>
          <cell r="W1634">
            <v>4000</v>
          </cell>
          <cell r="X1634">
            <v>1200</v>
          </cell>
          <cell r="Y1634">
            <v>47945</v>
          </cell>
          <cell r="Z1634">
            <v>5000</v>
          </cell>
          <cell r="AA1634">
            <v>1500</v>
          </cell>
          <cell r="AD1634">
            <v>2300</v>
          </cell>
        </row>
        <row r="1635">
          <cell r="A1635">
            <v>17.22</v>
          </cell>
          <cell r="B1635">
            <v>5000</v>
          </cell>
          <cell r="H1635">
            <v>3300</v>
          </cell>
          <cell r="I1635">
            <v>23645</v>
          </cell>
          <cell r="J1635">
            <v>2100</v>
          </cell>
          <cell r="K1635">
            <v>4100</v>
          </cell>
          <cell r="N1635">
            <v>6400</v>
          </cell>
          <cell r="O1635">
            <v>520575</v>
          </cell>
          <cell r="V1635">
            <v>33830</v>
          </cell>
          <cell r="W1635">
            <v>4000</v>
          </cell>
          <cell r="X1635">
            <v>1200</v>
          </cell>
          <cell r="Y1635">
            <v>47965</v>
          </cell>
          <cell r="Z1635">
            <v>5000</v>
          </cell>
          <cell r="AA1635">
            <v>1500</v>
          </cell>
          <cell r="AD1635">
            <v>2300</v>
          </cell>
        </row>
        <row r="1636">
          <cell r="A1636">
            <v>17.23</v>
          </cell>
          <cell r="B1636">
            <v>5000</v>
          </cell>
          <cell r="H1636">
            <v>3300</v>
          </cell>
          <cell r="I1636">
            <v>23655</v>
          </cell>
          <cell r="J1636">
            <v>2100</v>
          </cell>
          <cell r="K1636">
            <v>4100</v>
          </cell>
          <cell r="N1636">
            <v>6400</v>
          </cell>
          <cell r="O1636">
            <v>520900</v>
          </cell>
          <cell r="V1636">
            <v>33845</v>
          </cell>
          <cell r="W1636">
            <v>4000</v>
          </cell>
          <cell r="X1636">
            <v>1200</v>
          </cell>
          <cell r="Y1636">
            <v>47985</v>
          </cell>
          <cell r="Z1636">
            <v>5000</v>
          </cell>
          <cell r="AA1636">
            <v>1500</v>
          </cell>
          <cell r="AD1636">
            <v>2300</v>
          </cell>
        </row>
        <row r="1637">
          <cell r="A1637">
            <v>17.239999999999998</v>
          </cell>
          <cell r="B1637">
            <v>5000</v>
          </cell>
          <cell r="H1637">
            <v>3300</v>
          </cell>
          <cell r="I1637">
            <v>23665</v>
          </cell>
          <cell r="J1637">
            <v>2100</v>
          </cell>
          <cell r="K1637">
            <v>4100</v>
          </cell>
          <cell r="N1637">
            <v>6400</v>
          </cell>
          <cell r="O1637">
            <v>521225</v>
          </cell>
          <cell r="V1637">
            <v>33860</v>
          </cell>
          <cell r="W1637">
            <v>4000</v>
          </cell>
          <cell r="X1637">
            <v>1200</v>
          </cell>
          <cell r="Y1637">
            <v>48005</v>
          </cell>
          <cell r="Z1637">
            <v>5000</v>
          </cell>
          <cell r="AA1637">
            <v>1500</v>
          </cell>
          <cell r="AD1637">
            <v>2300</v>
          </cell>
        </row>
        <row r="1638">
          <cell r="A1638">
            <v>17.25</v>
          </cell>
          <cell r="B1638">
            <v>5000</v>
          </cell>
          <cell r="H1638">
            <v>3300</v>
          </cell>
          <cell r="I1638">
            <v>23675</v>
          </cell>
          <cell r="J1638">
            <v>2100</v>
          </cell>
          <cell r="K1638">
            <v>4100</v>
          </cell>
          <cell r="N1638">
            <v>6400</v>
          </cell>
          <cell r="O1638">
            <v>521550</v>
          </cell>
          <cell r="V1638">
            <v>33875</v>
          </cell>
          <cell r="W1638">
            <v>4000</v>
          </cell>
          <cell r="X1638">
            <v>1200</v>
          </cell>
          <cell r="Y1638">
            <v>48025</v>
          </cell>
          <cell r="Z1638">
            <v>5000</v>
          </cell>
          <cell r="AA1638">
            <v>1500</v>
          </cell>
          <cell r="AD1638">
            <v>2300</v>
          </cell>
        </row>
        <row r="1639">
          <cell r="A1639">
            <v>17.260000000000002</v>
          </cell>
          <cell r="B1639">
            <v>5000</v>
          </cell>
          <cell r="H1639">
            <v>3300</v>
          </cell>
          <cell r="I1639">
            <v>23685</v>
          </cell>
          <cell r="J1639">
            <v>2100</v>
          </cell>
          <cell r="K1639">
            <v>4100</v>
          </cell>
          <cell r="N1639">
            <v>6400</v>
          </cell>
          <cell r="O1639">
            <v>521875</v>
          </cell>
          <cell r="V1639">
            <v>33890</v>
          </cell>
          <cell r="W1639">
            <v>4000</v>
          </cell>
          <cell r="X1639">
            <v>1200</v>
          </cell>
          <cell r="Y1639">
            <v>48045</v>
          </cell>
          <cell r="Z1639">
            <v>5000</v>
          </cell>
          <cell r="AA1639">
            <v>1500</v>
          </cell>
          <cell r="AD1639">
            <v>2300</v>
          </cell>
        </row>
        <row r="1640">
          <cell r="A1640">
            <v>17.27</v>
          </cell>
          <cell r="B1640">
            <v>5000</v>
          </cell>
          <cell r="H1640">
            <v>3300</v>
          </cell>
          <cell r="I1640">
            <v>23695</v>
          </cell>
          <cell r="J1640">
            <v>2100</v>
          </cell>
          <cell r="K1640">
            <v>4100</v>
          </cell>
          <cell r="N1640">
            <v>6400</v>
          </cell>
          <cell r="O1640">
            <v>522200</v>
          </cell>
          <cell r="V1640">
            <v>33905</v>
          </cell>
          <cell r="W1640">
            <v>4000</v>
          </cell>
          <cell r="X1640">
            <v>1200</v>
          </cell>
          <cell r="Y1640">
            <v>48065</v>
          </cell>
          <cell r="Z1640">
            <v>5000</v>
          </cell>
          <cell r="AA1640">
            <v>1500</v>
          </cell>
          <cell r="AD1640">
            <v>2300</v>
          </cell>
        </row>
        <row r="1641">
          <cell r="A1641">
            <v>17.28</v>
          </cell>
          <cell r="B1641">
            <v>5000</v>
          </cell>
          <cell r="H1641">
            <v>3300</v>
          </cell>
          <cell r="I1641">
            <v>23705</v>
          </cell>
          <cell r="J1641">
            <v>2100</v>
          </cell>
          <cell r="K1641">
            <v>4100</v>
          </cell>
          <cell r="N1641">
            <v>6400</v>
          </cell>
          <cell r="O1641">
            <v>522525</v>
          </cell>
          <cell r="V1641">
            <v>33920</v>
          </cell>
          <cell r="W1641">
            <v>4000</v>
          </cell>
          <cell r="X1641">
            <v>1200</v>
          </cell>
          <cell r="Y1641">
            <v>48085</v>
          </cell>
          <cell r="Z1641">
            <v>5000</v>
          </cell>
          <cell r="AA1641">
            <v>1500</v>
          </cell>
          <cell r="AD1641">
            <v>2300</v>
          </cell>
        </row>
        <row r="1642">
          <cell r="A1642">
            <v>17.29</v>
          </cell>
          <cell r="B1642">
            <v>5000</v>
          </cell>
          <cell r="H1642">
            <v>3300</v>
          </cell>
          <cell r="I1642">
            <v>23715</v>
          </cell>
          <cell r="J1642">
            <v>2100</v>
          </cell>
          <cell r="K1642">
            <v>4100</v>
          </cell>
          <cell r="N1642">
            <v>6400</v>
          </cell>
          <cell r="O1642">
            <v>522850</v>
          </cell>
          <cell r="V1642">
            <v>33935</v>
          </cell>
          <cell r="W1642">
            <v>4000</v>
          </cell>
          <cell r="X1642">
            <v>1200</v>
          </cell>
          <cell r="Y1642">
            <v>48105</v>
          </cell>
          <cell r="Z1642">
            <v>5000</v>
          </cell>
          <cell r="AA1642">
            <v>1500</v>
          </cell>
          <cell r="AD1642">
            <v>2300</v>
          </cell>
        </row>
        <row r="1643">
          <cell r="A1643">
            <v>17.3</v>
          </cell>
          <cell r="B1643">
            <v>5000</v>
          </cell>
          <cell r="H1643">
            <v>3300</v>
          </cell>
          <cell r="I1643">
            <v>23725</v>
          </cell>
          <cell r="J1643">
            <v>2100</v>
          </cell>
          <cell r="K1643">
            <v>4100</v>
          </cell>
          <cell r="N1643">
            <v>6400</v>
          </cell>
          <cell r="O1643">
            <v>523175</v>
          </cell>
          <cell r="V1643">
            <v>33950</v>
          </cell>
          <cell r="W1643">
            <v>4000</v>
          </cell>
          <cell r="X1643">
            <v>1200</v>
          </cell>
          <cell r="Y1643">
            <v>48125</v>
          </cell>
          <cell r="Z1643">
            <v>5000</v>
          </cell>
          <cell r="AA1643">
            <v>1500</v>
          </cell>
          <cell r="AD1643">
            <v>2300</v>
          </cell>
        </row>
        <row r="1644">
          <cell r="A1644">
            <v>17.309999999999999</v>
          </cell>
          <cell r="B1644">
            <v>5000</v>
          </cell>
          <cell r="H1644">
            <v>3300</v>
          </cell>
          <cell r="I1644">
            <v>23735</v>
          </cell>
          <cell r="J1644">
            <v>2100</v>
          </cell>
          <cell r="K1644">
            <v>4100</v>
          </cell>
          <cell r="N1644">
            <v>6400</v>
          </cell>
          <cell r="O1644">
            <v>523500</v>
          </cell>
          <cell r="V1644">
            <v>33965</v>
          </cell>
          <cell r="W1644">
            <v>4000</v>
          </cell>
          <cell r="X1644">
            <v>1200</v>
          </cell>
          <cell r="Y1644">
            <v>48145</v>
          </cell>
          <cell r="Z1644">
            <v>5000</v>
          </cell>
          <cell r="AA1644">
            <v>1500</v>
          </cell>
          <cell r="AD1644">
            <v>2300</v>
          </cell>
        </row>
        <row r="1645">
          <cell r="A1645">
            <v>17.32</v>
          </cell>
          <cell r="B1645">
            <v>5000</v>
          </cell>
          <cell r="H1645">
            <v>3300</v>
          </cell>
          <cell r="I1645">
            <v>23745</v>
          </cell>
          <cell r="J1645">
            <v>2100</v>
          </cell>
          <cell r="K1645">
            <v>4100</v>
          </cell>
          <cell r="N1645">
            <v>6400</v>
          </cell>
          <cell r="O1645">
            <v>523825</v>
          </cell>
          <cell r="V1645">
            <v>33980</v>
          </cell>
          <cell r="W1645">
            <v>4000</v>
          </cell>
          <cell r="X1645">
            <v>1200</v>
          </cell>
          <cell r="Y1645">
            <v>48165</v>
          </cell>
          <cell r="Z1645">
            <v>5000</v>
          </cell>
          <cell r="AA1645">
            <v>1500</v>
          </cell>
          <cell r="AD1645">
            <v>2300</v>
          </cell>
        </row>
        <row r="1646">
          <cell r="A1646">
            <v>17.329999999999998</v>
          </cell>
          <cell r="B1646">
            <v>5000</v>
          </cell>
          <cell r="H1646">
            <v>3300</v>
          </cell>
          <cell r="I1646">
            <v>23755</v>
          </cell>
          <cell r="J1646">
            <v>2100</v>
          </cell>
          <cell r="K1646">
            <v>4100</v>
          </cell>
          <cell r="N1646">
            <v>6400</v>
          </cell>
          <cell r="O1646">
            <v>524150</v>
          </cell>
          <cell r="V1646">
            <v>33995</v>
          </cell>
          <cell r="W1646">
            <v>4000</v>
          </cell>
          <cell r="X1646">
            <v>1200</v>
          </cell>
          <cell r="Y1646">
            <v>48185</v>
          </cell>
          <cell r="Z1646">
            <v>5000</v>
          </cell>
          <cell r="AA1646">
            <v>1500</v>
          </cell>
          <cell r="AD1646">
            <v>2300</v>
          </cell>
        </row>
        <row r="1647">
          <cell r="A1647">
            <v>17.34</v>
          </cell>
          <cell r="B1647">
            <v>5000</v>
          </cell>
          <cell r="H1647">
            <v>3300</v>
          </cell>
          <cell r="I1647">
            <v>23765</v>
          </cell>
          <cell r="J1647">
            <v>2100</v>
          </cell>
          <cell r="K1647">
            <v>4100</v>
          </cell>
          <cell r="N1647">
            <v>6400</v>
          </cell>
          <cell r="O1647">
            <v>524475</v>
          </cell>
          <cell r="V1647">
            <v>34010</v>
          </cell>
          <cell r="W1647">
            <v>4000</v>
          </cell>
          <cell r="X1647">
            <v>1200</v>
          </cell>
          <cell r="Y1647">
            <v>48205</v>
          </cell>
          <cell r="Z1647">
            <v>5000</v>
          </cell>
          <cell r="AA1647">
            <v>1500</v>
          </cell>
          <cell r="AD1647">
            <v>2300</v>
          </cell>
        </row>
        <row r="1648">
          <cell r="A1648">
            <v>17.350000000000001</v>
          </cell>
          <cell r="B1648">
            <v>5000</v>
          </cell>
          <cell r="H1648">
            <v>3300</v>
          </cell>
          <cell r="I1648">
            <v>23775</v>
          </cell>
          <cell r="J1648">
            <v>2100</v>
          </cell>
          <cell r="K1648">
            <v>4100</v>
          </cell>
          <cell r="N1648">
            <v>6400</v>
          </cell>
          <cell r="O1648">
            <v>524800</v>
          </cell>
          <cell r="V1648">
            <v>34025</v>
          </cell>
          <cell r="W1648">
            <v>4000</v>
          </cell>
          <cell r="X1648">
            <v>1200</v>
          </cell>
          <cell r="Y1648">
            <v>48225</v>
          </cell>
          <cell r="Z1648">
            <v>5000</v>
          </cell>
          <cell r="AA1648">
            <v>1500</v>
          </cell>
          <cell r="AD1648">
            <v>2300</v>
          </cell>
        </row>
        <row r="1649">
          <cell r="A1649">
            <v>17.36</v>
          </cell>
          <cell r="B1649">
            <v>5000</v>
          </cell>
          <cell r="H1649">
            <v>3300</v>
          </cell>
          <cell r="I1649">
            <v>23785</v>
          </cell>
          <cell r="J1649">
            <v>2100</v>
          </cell>
          <cell r="K1649">
            <v>4100</v>
          </cell>
          <cell r="N1649">
            <v>6400</v>
          </cell>
          <cell r="O1649">
            <v>525125</v>
          </cell>
          <cell r="V1649">
            <v>34040</v>
          </cell>
          <cell r="W1649">
            <v>4000</v>
          </cell>
          <cell r="X1649">
            <v>1200</v>
          </cell>
          <cell r="Y1649">
            <v>48245</v>
          </cell>
          <cell r="Z1649">
            <v>5000</v>
          </cell>
          <cell r="AA1649">
            <v>1500</v>
          </cell>
          <cell r="AD1649">
            <v>2300</v>
          </cell>
        </row>
        <row r="1650">
          <cell r="A1650">
            <v>17.37</v>
          </cell>
          <cell r="B1650">
            <v>5000</v>
          </cell>
          <cell r="H1650">
            <v>3300</v>
          </cell>
          <cell r="I1650">
            <v>23795</v>
          </cell>
          <cell r="J1650">
            <v>2100</v>
          </cell>
          <cell r="K1650">
            <v>4100</v>
          </cell>
          <cell r="N1650">
            <v>6400</v>
          </cell>
          <cell r="O1650">
            <v>525450</v>
          </cell>
          <cell r="V1650">
            <v>34055</v>
          </cell>
          <cell r="W1650">
            <v>4000</v>
          </cell>
          <cell r="X1650">
            <v>1200</v>
          </cell>
          <cell r="Y1650">
            <v>48265</v>
          </cell>
          <cell r="Z1650">
            <v>5000</v>
          </cell>
          <cell r="AA1650">
            <v>1500</v>
          </cell>
          <cell r="AD1650">
            <v>2300</v>
          </cell>
        </row>
        <row r="1651">
          <cell r="A1651">
            <v>17.38</v>
          </cell>
          <cell r="B1651">
            <v>5000</v>
          </cell>
          <cell r="H1651">
            <v>3300</v>
          </cell>
          <cell r="I1651">
            <v>23805</v>
          </cell>
          <cell r="J1651">
            <v>2100</v>
          </cell>
          <cell r="K1651">
            <v>4100</v>
          </cell>
          <cell r="N1651">
            <v>6400</v>
          </cell>
          <cell r="O1651">
            <v>525775</v>
          </cell>
          <cell r="V1651">
            <v>34070</v>
          </cell>
          <cell r="W1651">
            <v>4000</v>
          </cell>
          <cell r="X1651">
            <v>1200</v>
          </cell>
          <cell r="Y1651">
            <v>48285</v>
          </cell>
          <cell r="Z1651">
            <v>5000</v>
          </cell>
          <cell r="AA1651">
            <v>1500</v>
          </cell>
          <cell r="AD1651">
            <v>2300</v>
          </cell>
        </row>
        <row r="1652">
          <cell r="A1652">
            <v>17.39</v>
          </cell>
          <cell r="B1652">
            <v>5000</v>
          </cell>
          <cell r="H1652">
            <v>3300</v>
          </cell>
          <cell r="I1652">
            <v>23815</v>
          </cell>
          <cell r="J1652">
            <v>2100</v>
          </cell>
          <cell r="K1652">
            <v>4100</v>
          </cell>
          <cell r="N1652">
            <v>6400</v>
          </cell>
          <cell r="O1652">
            <v>526100</v>
          </cell>
          <cell r="V1652">
            <v>34085</v>
          </cell>
          <cell r="W1652">
            <v>4000</v>
          </cell>
          <cell r="X1652">
            <v>1200</v>
          </cell>
          <cell r="Y1652">
            <v>48305</v>
          </cell>
          <cell r="Z1652">
            <v>5000</v>
          </cell>
          <cell r="AA1652">
            <v>1500</v>
          </cell>
          <cell r="AD1652">
            <v>2300</v>
          </cell>
        </row>
        <row r="1653">
          <cell r="A1653">
            <v>17.399999999999999</v>
          </cell>
          <cell r="B1653">
            <v>5000</v>
          </cell>
          <cell r="H1653">
            <v>3300</v>
          </cell>
          <cell r="I1653">
            <v>23825</v>
          </cell>
          <cell r="J1653">
            <v>2100</v>
          </cell>
          <cell r="K1653">
            <v>4100</v>
          </cell>
          <cell r="N1653">
            <v>6400</v>
          </cell>
          <cell r="O1653">
            <v>526425</v>
          </cell>
          <cell r="V1653">
            <v>34100</v>
          </cell>
          <cell r="W1653">
            <v>4000</v>
          </cell>
          <cell r="X1653">
            <v>1200</v>
          </cell>
          <cell r="Y1653">
            <v>48325</v>
          </cell>
          <cell r="Z1653">
            <v>5000</v>
          </cell>
          <cell r="AA1653">
            <v>1500</v>
          </cell>
          <cell r="AD1653">
            <v>2300</v>
          </cell>
        </row>
        <row r="1654">
          <cell r="A1654">
            <v>17.41</v>
          </cell>
          <cell r="B1654">
            <v>5000</v>
          </cell>
          <cell r="H1654">
            <v>3300</v>
          </cell>
          <cell r="I1654">
            <v>23835</v>
          </cell>
          <cell r="J1654">
            <v>2100</v>
          </cell>
          <cell r="K1654">
            <v>4100</v>
          </cell>
          <cell r="N1654">
            <v>6400</v>
          </cell>
          <cell r="O1654">
            <v>526750</v>
          </cell>
          <cell r="V1654">
            <v>34115</v>
          </cell>
          <cell r="W1654">
            <v>4000</v>
          </cell>
          <cell r="X1654">
            <v>1200</v>
          </cell>
          <cell r="Y1654">
            <v>48345</v>
          </cell>
          <cell r="Z1654">
            <v>5000</v>
          </cell>
          <cell r="AA1654">
            <v>1500</v>
          </cell>
          <cell r="AD1654">
            <v>2300</v>
          </cell>
        </row>
        <row r="1655">
          <cell r="A1655">
            <v>17.420000000000002</v>
          </cell>
          <cell r="B1655">
            <v>5000</v>
          </cell>
          <cell r="H1655">
            <v>3300</v>
          </cell>
          <cell r="I1655">
            <v>23845</v>
          </cell>
          <cell r="J1655">
            <v>2100</v>
          </cell>
          <cell r="K1655">
            <v>4100</v>
          </cell>
          <cell r="N1655">
            <v>6400</v>
          </cell>
          <cell r="O1655">
            <v>527075</v>
          </cell>
          <cell r="V1655">
            <v>34130</v>
          </cell>
          <cell r="W1655">
            <v>4000</v>
          </cell>
          <cell r="X1655">
            <v>1200</v>
          </cell>
          <cell r="Y1655">
            <v>48365</v>
          </cell>
          <cell r="Z1655">
            <v>5000</v>
          </cell>
          <cell r="AA1655">
            <v>1500</v>
          </cell>
          <cell r="AD1655">
            <v>2300</v>
          </cell>
        </row>
        <row r="1656">
          <cell r="A1656">
            <v>17.43</v>
          </cell>
          <cell r="B1656">
            <v>5000</v>
          </cell>
          <cell r="H1656">
            <v>3300</v>
          </cell>
          <cell r="I1656">
            <v>23855</v>
          </cell>
          <cell r="J1656">
            <v>2100</v>
          </cell>
          <cell r="K1656">
            <v>4100</v>
          </cell>
          <cell r="N1656">
            <v>6400</v>
          </cell>
          <cell r="O1656">
            <v>527400</v>
          </cell>
          <cell r="V1656">
            <v>34145</v>
          </cell>
          <cell r="W1656">
            <v>4000</v>
          </cell>
          <cell r="X1656">
            <v>1200</v>
          </cell>
          <cell r="Y1656">
            <v>48385</v>
          </cell>
          <cell r="Z1656">
            <v>5000</v>
          </cell>
          <cell r="AA1656">
            <v>1500</v>
          </cell>
          <cell r="AD1656">
            <v>2300</v>
          </cell>
        </row>
        <row r="1657">
          <cell r="A1657">
            <v>17.440000000000001</v>
          </cell>
          <cell r="B1657">
            <v>5000</v>
          </cell>
          <cell r="H1657">
            <v>3300</v>
          </cell>
          <cell r="I1657">
            <v>23865</v>
          </cell>
          <cell r="J1657">
            <v>2100</v>
          </cell>
          <cell r="K1657">
            <v>4100</v>
          </cell>
          <cell r="N1657">
            <v>6400</v>
          </cell>
          <cell r="O1657">
            <v>527725</v>
          </cell>
          <cell r="V1657">
            <v>34160</v>
          </cell>
          <cell r="W1657">
            <v>4000</v>
          </cell>
          <cell r="X1657">
            <v>1200</v>
          </cell>
          <cell r="Y1657">
            <v>48405</v>
          </cell>
          <cell r="Z1657">
            <v>5000</v>
          </cell>
          <cell r="AA1657">
            <v>1500</v>
          </cell>
          <cell r="AD1657">
            <v>2300</v>
          </cell>
        </row>
        <row r="1658">
          <cell r="A1658">
            <v>17.45</v>
          </cell>
          <cell r="B1658">
            <v>5000</v>
          </cell>
          <cell r="H1658">
            <v>3300</v>
          </cell>
          <cell r="I1658">
            <v>23875</v>
          </cell>
          <cell r="J1658">
            <v>2100</v>
          </cell>
          <cell r="K1658">
            <v>4100</v>
          </cell>
          <cell r="N1658">
            <v>6400</v>
          </cell>
          <cell r="O1658">
            <v>528050</v>
          </cell>
          <cell r="V1658">
            <v>34175</v>
          </cell>
          <cell r="W1658">
            <v>4000</v>
          </cell>
          <cell r="X1658">
            <v>1200</v>
          </cell>
          <cell r="Y1658">
            <v>48425</v>
          </cell>
          <cell r="Z1658">
            <v>5000</v>
          </cell>
          <cell r="AA1658">
            <v>1500</v>
          </cell>
          <cell r="AD1658">
            <v>2300</v>
          </cell>
        </row>
        <row r="1659">
          <cell r="A1659">
            <v>17.46</v>
          </cell>
          <cell r="B1659">
            <v>5000</v>
          </cell>
          <cell r="H1659">
            <v>3300</v>
          </cell>
          <cell r="I1659">
            <v>23885</v>
          </cell>
          <cell r="J1659">
            <v>2100</v>
          </cell>
          <cell r="K1659">
            <v>4100</v>
          </cell>
          <cell r="N1659">
            <v>6400</v>
          </cell>
          <cell r="O1659">
            <v>528375</v>
          </cell>
          <cell r="V1659">
            <v>34190</v>
          </cell>
          <cell r="W1659">
            <v>4000</v>
          </cell>
          <cell r="X1659">
            <v>1200</v>
          </cell>
          <cell r="Y1659">
            <v>48445</v>
          </cell>
          <cell r="Z1659">
            <v>5000</v>
          </cell>
          <cell r="AA1659">
            <v>1500</v>
          </cell>
          <cell r="AD1659">
            <v>2300</v>
          </cell>
        </row>
        <row r="1660">
          <cell r="A1660">
            <v>17.47</v>
          </cell>
          <cell r="B1660">
            <v>5000</v>
          </cell>
          <cell r="H1660">
            <v>3300</v>
          </cell>
          <cell r="I1660">
            <v>23895</v>
          </cell>
          <cell r="J1660">
            <v>2100</v>
          </cell>
          <cell r="K1660">
            <v>4100</v>
          </cell>
          <cell r="N1660">
            <v>6400</v>
          </cell>
          <cell r="O1660">
            <v>528700</v>
          </cell>
          <cell r="V1660">
            <v>34205</v>
          </cell>
          <cell r="W1660">
            <v>4000</v>
          </cell>
          <cell r="X1660">
            <v>1200</v>
          </cell>
          <cell r="Y1660">
            <v>48465</v>
          </cell>
          <cell r="Z1660">
            <v>5000</v>
          </cell>
          <cell r="AA1660">
            <v>1500</v>
          </cell>
          <cell r="AD1660">
            <v>2300</v>
          </cell>
        </row>
        <row r="1661">
          <cell r="A1661">
            <v>17.48</v>
          </cell>
          <cell r="B1661">
            <v>5000</v>
          </cell>
          <cell r="H1661">
            <v>3300</v>
          </cell>
          <cell r="I1661">
            <v>23905</v>
          </cell>
          <cell r="J1661">
            <v>2100</v>
          </cell>
          <cell r="K1661">
            <v>4100</v>
          </cell>
          <cell r="N1661">
            <v>6400</v>
          </cell>
          <cell r="O1661">
            <v>529025</v>
          </cell>
          <cell r="V1661">
            <v>34220</v>
          </cell>
          <cell r="W1661">
            <v>4000</v>
          </cell>
          <cell r="X1661">
            <v>1200</v>
          </cell>
          <cell r="Y1661">
            <v>48485</v>
          </cell>
          <cell r="Z1661">
            <v>5000</v>
          </cell>
          <cell r="AA1661">
            <v>1500</v>
          </cell>
          <cell r="AD1661">
            <v>2300</v>
          </cell>
        </row>
        <row r="1662">
          <cell r="A1662">
            <v>17.489999999999998</v>
          </cell>
          <cell r="B1662">
            <v>5000</v>
          </cell>
          <cell r="H1662">
            <v>3300</v>
          </cell>
          <cell r="I1662">
            <v>23915</v>
          </cell>
          <cell r="J1662">
            <v>2100</v>
          </cell>
          <cell r="K1662">
            <v>4100</v>
          </cell>
          <cell r="N1662">
            <v>6400</v>
          </cell>
          <cell r="O1662">
            <v>529350</v>
          </cell>
          <cell r="V1662">
            <v>34235</v>
          </cell>
          <cell r="W1662">
            <v>4000</v>
          </cell>
          <cell r="X1662">
            <v>1200</v>
          </cell>
          <cell r="Y1662">
            <v>48505</v>
          </cell>
          <cell r="Z1662">
            <v>5000</v>
          </cell>
          <cell r="AA1662">
            <v>1500</v>
          </cell>
          <cell r="AD1662">
            <v>2300</v>
          </cell>
        </row>
        <row r="1663">
          <cell r="A1663">
            <v>17.5</v>
          </cell>
          <cell r="B1663">
            <v>5000</v>
          </cell>
          <cell r="H1663">
            <v>3300</v>
          </cell>
          <cell r="I1663">
            <v>23925</v>
          </cell>
          <cell r="J1663">
            <v>2100</v>
          </cell>
          <cell r="K1663">
            <v>4100</v>
          </cell>
          <cell r="N1663">
            <v>6400</v>
          </cell>
          <cell r="O1663">
            <v>529675</v>
          </cell>
          <cell r="V1663">
            <v>34250</v>
          </cell>
          <cell r="W1663">
            <v>4000</v>
          </cell>
          <cell r="X1663">
            <v>1200</v>
          </cell>
          <cell r="Y1663">
            <v>48525</v>
          </cell>
          <cell r="Z1663">
            <v>5000</v>
          </cell>
          <cell r="AA1663">
            <v>1500</v>
          </cell>
          <cell r="AD1663">
            <v>2300</v>
          </cell>
        </row>
        <row r="1664">
          <cell r="A1664">
            <v>17.510000000000002</v>
          </cell>
          <cell r="B1664">
            <v>5000</v>
          </cell>
          <cell r="H1664">
            <v>3300</v>
          </cell>
          <cell r="I1664">
            <v>23935</v>
          </cell>
          <cell r="J1664">
            <v>2100</v>
          </cell>
          <cell r="K1664">
            <v>4100</v>
          </cell>
          <cell r="N1664">
            <v>6400</v>
          </cell>
          <cell r="O1664">
            <v>530000</v>
          </cell>
          <cell r="V1664">
            <v>34265</v>
          </cell>
          <cell r="W1664">
            <v>4000</v>
          </cell>
          <cell r="X1664">
            <v>1200</v>
          </cell>
          <cell r="Y1664">
            <v>48545</v>
          </cell>
          <cell r="Z1664">
            <v>5000</v>
          </cell>
          <cell r="AA1664">
            <v>1500</v>
          </cell>
          <cell r="AD1664">
            <v>2300</v>
          </cell>
        </row>
        <row r="1665">
          <cell r="A1665">
            <v>17.52</v>
          </cell>
          <cell r="B1665">
            <v>5000</v>
          </cell>
          <cell r="H1665">
            <v>3300</v>
          </cell>
          <cell r="I1665">
            <v>23945</v>
          </cell>
          <cell r="J1665">
            <v>2100</v>
          </cell>
          <cell r="K1665">
            <v>4100</v>
          </cell>
          <cell r="N1665">
            <v>6400</v>
          </cell>
          <cell r="O1665">
            <v>530325</v>
          </cell>
          <cell r="V1665">
            <v>34280</v>
          </cell>
          <cell r="W1665">
            <v>4000</v>
          </cell>
          <cell r="X1665">
            <v>1200</v>
          </cell>
          <cell r="Y1665">
            <v>48565</v>
          </cell>
          <cell r="Z1665">
            <v>5000</v>
          </cell>
          <cell r="AA1665">
            <v>1500</v>
          </cell>
          <cell r="AD1665">
            <v>2300</v>
          </cell>
        </row>
        <row r="1666">
          <cell r="A1666">
            <v>17.53</v>
          </cell>
          <cell r="B1666">
            <v>5000</v>
          </cell>
          <cell r="H1666">
            <v>3300</v>
          </cell>
          <cell r="I1666">
            <v>23955</v>
          </cell>
          <cell r="J1666">
            <v>2100</v>
          </cell>
          <cell r="K1666">
            <v>4100</v>
          </cell>
          <cell r="N1666">
            <v>6400</v>
          </cell>
          <cell r="O1666">
            <v>530650</v>
          </cell>
          <cell r="V1666">
            <v>34295</v>
          </cell>
          <cell r="W1666">
            <v>4000</v>
          </cell>
          <cell r="X1666">
            <v>1200</v>
          </cell>
          <cell r="Y1666">
            <v>48585</v>
          </cell>
          <cell r="Z1666">
            <v>5000</v>
          </cell>
          <cell r="AA1666">
            <v>1500</v>
          </cell>
          <cell r="AD1666">
            <v>2300</v>
          </cell>
        </row>
        <row r="1667">
          <cell r="A1667">
            <v>17.54</v>
          </cell>
          <cell r="B1667">
            <v>5000</v>
          </cell>
          <cell r="H1667">
            <v>3300</v>
          </cell>
          <cell r="I1667">
            <v>23965</v>
          </cell>
          <cell r="J1667">
            <v>2100</v>
          </cell>
          <cell r="K1667">
            <v>4100</v>
          </cell>
          <cell r="N1667">
            <v>6400</v>
          </cell>
          <cell r="O1667">
            <v>530975</v>
          </cell>
          <cell r="V1667">
            <v>34310</v>
          </cell>
          <cell r="W1667">
            <v>4000</v>
          </cell>
          <cell r="X1667">
            <v>1200</v>
          </cell>
          <cell r="Y1667">
            <v>48605</v>
          </cell>
          <cell r="Z1667">
            <v>5000</v>
          </cell>
          <cell r="AA1667">
            <v>1500</v>
          </cell>
          <cell r="AD1667">
            <v>2300</v>
          </cell>
        </row>
        <row r="1668">
          <cell r="A1668">
            <v>17.55</v>
          </cell>
          <cell r="B1668">
            <v>5000</v>
          </cell>
          <cell r="H1668">
            <v>3300</v>
          </cell>
          <cell r="I1668">
            <v>23975</v>
          </cell>
          <cell r="J1668">
            <v>2100</v>
          </cell>
          <cell r="K1668">
            <v>4100</v>
          </cell>
          <cell r="N1668">
            <v>6400</v>
          </cell>
          <cell r="O1668">
            <v>531300</v>
          </cell>
          <cell r="V1668">
            <v>34325</v>
          </cell>
          <cell r="W1668">
            <v>4000</v>
          </cell>
          <cell r="X1668">
            <v>1200</v>
          </cell>
          <cell r="Y1668">
            <v>48625</v>
          </cell>
          <cell r="Z1668">
            <v>5000</v>
          </cell>
          <cell r="AA1668">
            <v>1500</v>
          </cell>
          <cell r="AD1668">
            <v>2300</v>
          </cell>
        </row>
        <row r="1669">
          <cell r="A1669">
            <v>17.559999999999999</v>
          </cell>
          <cell r="B1669">
            <v>5000</v>
          </cell>
          <cell r="H1669">
            <v>3300</v>
          </cell>
          <cell r="I1669">
            <v>23985</v>
          </cell>
          <cell r="J1669">
            <v>2100</v>
          </cell>
          <cell r="K1669">
            <v>4100</v>
          </cell>
          <cell r="N1669">
            <v>6400</v>
          </cell>
          <cell r="O1669">
            <v>531625</v>
          </cell>
          <cell r="V1669">
            <v>34340</v>
          </cell>
          <cell r="W1669">
            <v>4000</v>
          </cell>
          <cell r="X1669">
            <v>1200</v>
          </cell>
          <cell r="Y1669">
            <v>48645</v>
          </cell>
          <cell r="Z1669">
            <v>5000</v>
          </cell>
          <cell r="AA1669">
            <v>1500</v>
          </cell>
          <cell r="AD1669">
            <v>2300</v>
          </cell>
        </row>
        <row r="1670">
          <cell r="A1670">
            <v>17.57</v>
          </cell>
          <cell r="B1670">
            <v>5000</v>
          </cell>
          <cell r="H1670">
            <v>3300</v>
          </cell>
          <cell r="I1670">
            <v>23995</v>
          </cell>
          <cell r="J1670">
            <v>2100</v>
          </cell>
          <cell r="K1670">
            <v>4100</v>
          </cell>
          <cell r="N1670">
            <v>6400</v>
          </cell>
          <cell r="O1670">
            <v>531950</v>
          </cell>
          <cell r="V1670">
            <v>34355</v>
          </cell>
          <cell r="W1670">
            <v>4000</v>
          </cell>
          <cell r="X1670">
            <v>1200</v>
          </cell>
          <cell r="Y1670">
            <v>48665</v>
          </cell>
          <cell r="Z1670">
            <v>5000</v>
          </cell>
          <cell r="AA1670">
            <v>1500</v>
          </cell>
          <cell r="AD1670">
            <v>2300</v>
          </cell>
        </row>
        <row r="1671">
          <cell r="A1671">
            <v>17.579999999999998</v>
          </cell>
          <cell r="B1671">
            <v>5000</v>
          </cell>
          <cell r="H1671">
            <v>3300</v>
          </cell>
          <cell r="I1671">
            <v>24005</v>
          </cell>
          <cell r="J1671">
            <v>2100</v>
          </cell>
          <cell r="K1671">
            <v>4100</v>
          </cell>
          <cell r="N1671">
            <v>6400</v>
          </cell>
          <cell r="O1671">
            <v>532275</v>
          </cell>
          <cell r="V1671">
            <v>34370</v>
          </cell>
          <cell r="W1671">
            <v>4000</v>
          </cell>
          <cell r="X1671">
            <v>1200</v>
          </cell>
          <cell r="Y1671">
            <v>48685</v>
          </cell>
          <cell r="Z1671">
            <v>5000</v>
          </cell>
          <cell r="AA1671">
            <v>1500</v>
          </cell>
          <cell r="AD1671">
            <v>2300</v>
          </cell>
        </row>
        <row r="1672">
          <cell r="A1672">
            <v>17.59</v>
          </cell>
          <cell r="B1672">
            <v>5000</v>
          </cell>
          <cell r="H1672">
            <v>3300</v>
          </cell>
          <cell r="I1672">
            <v>24015</v>
          </cell>
          <cell r="J1672">
            <v>2100</v>
          </cell>
          <cell r="K1672">
            <v>4100</v>
          </cell>
          <cell r="N1672">
            <v>6400</v>
          </cell>
          <cell r="O1672">
            <v>532600</v>
          </cell>
          <cell r="V1672">
            <v>34385</v>
          </cell>
          <cell r="W1672">
            <v>4000</v>
          </cell>
          <cell r="X1672">
            <v>1200</v>
          </cell>
          <cell r="Y1672">
            <v>48705</v>
          </cell>
          <cell r="Z1672">
            <v>5000</v>
          </cell>
          <cell r="AA1672">
            <v>1500</v>
          </cell>
          <cell r="AD1672">
            <v>2300</v>
          </cell>
        </row>
        <row r="1673">
          <cell r="A1673">
            <v>17.600000000000001</v>
          </cell>
          <cell r="B1673">
            <v>5000</v>
          </cell>
          <cell r="H1673">
            <v>3300</v>
          </cell>
          <cell r="I1673">
            <v>24025</v>
          </cell>
          <cell r="J1673">
            <v>2100</v>
          </cell>
          <cell r="K1673">
            <v>4100</v>
          </cell>
          <cell r="N1673">
            <v>6400</v>
          </cell>
          <cell r="O1673">
            <v>532925</v>
          </cell>
          <cell r="V1673">
            <v>34400</v>
          </cell>
          <cell r="W1673">
            <v>4000</v>
          </cell>
          <cell r="X1673">
            <v>1200</v>
          </cell>
          <cell r="Y1673">
            <v>48725</v>
          </cell>
          <cell r="Z1673">
            <v>5000</v>
          </cell>
          <cell r="AA1673">
            <v>1500</v>
          </cell>
          <cell r="AD1673">
            <v>2300</v>
          </cell>
        </row>
        <row r="1674">
          <cell r="A1674">
            <v>17.61</v>
          </cell>
          <cell r="B1674">
            <v>5000</v>
          </cell>
          <cell r="H1674">
            <v>3300</v>
          </cell>
          <cell r="I1674">
            <v>24035</v>
          </cell>
          <cell r="J1674">
            <v>2100</v>
          </cell>
          <cell r="K1674">
            <v>4100</v>
          </cell>
          <cell r="N1674">
            <v>6400</v>
          </cell>
          <cell r="O1674">
            <v>533250</v>
          </cell>
          <cell r="V1674">
            <v>34415</v>
          </cell>
          <cell r="W1674">
            <v>4000</v>
          </cell>
          <cell r="X1674">
            <v>1200</v>
          </cell>
          <cell r="Y1674">
            <v>48745</v>
          </cell>
          <cell r="Z1674">
            <v>5000</v>
          </cell>
          <cell r="AA1674">
            <v>1500</v>
          </cell>
          <cell r="AD1674">
            <v>2300</v>
          </cell>
        </row>
        <row r="1675">
          <cell r="A1675">
            <v>17.62</v>
          </cell>
          <cell r="B1675">
            <v>5000</v>
          </cell>
          <cell r="H1675">
            <v>3300</v>
          </cell>
          <cell r="I1675">
            <v>24045</v>
          </cell>
          <cell r="J1675">
            <v>2100</v>
          </cell>
          <cell r="K1675">
            <v>4100</v>
          </cell>
          <cell r="N1675">
            <v>6400</v>
          </cell>
          <cell r="O1675">
            <v>533575</v>
          </cell>
          <cell r="V1675">
            <v>34430</v>
          </cell>
          <cell r="W1675">
            <v>4000</v>
          </cell>
          <cell r="X1675">
            <v>1200</v>
          </cell>
          <cell r="Y1675">
            <v>48765</v>
          </cell>
          <cell r="Z1675">
            <v>5000</v>
          </cell>
          <cell r="AA1675">
            <v>1500</v>
          </cell>
          <cell r="AD1675">
            <v>2300</v>
          </cell>
        </row>
        <row r="1676">
          <cell r="A1676">
            <v>17.63</v>
          </cell>
          <cell r="B1676">
            <v>5000</v>
          </cell>
          <cell r="H1676">
            <v>3300</v>
          </cell>
          <cell r="I1676">
            <v>24055</v>
          </cell>
          <cell r="J1676">
            <v>2100</v>
          </cell>
          <cell r="K1676">
            <v>4100</v>
          </cell>
          <cell r="N1676">
            <v>6400</v>
          </cell>
          <cell r="O1676">
            <v>533900</v>
          </cell>
          <cell r="V1676">
            <v>34445</v>
          </cell>
          <cell r="W1676">
            <v>4000</v>
          </cell>
          <cell r="X1676">
            <v>1200</v>
          </cell>
          <cell r="Y1676">
            <v>48785</v>
          </cell>
          <cell r="Z1676">
            <v>5000</v>
          </cell>
          <cell r="AA1676">
            <v>1500</v>
          </cell>
          <cell r="AD1676">
            <v>2300</v>
          </cell>
        </row>
        <row r="1677">
          <cell r="A1677">
            <v>17.64</v>
          </cell>
          <cell r="B1677">
            <v>5000</v>
          </cell>
          <cell r="H1677">
            <v>3300</v>
          </cell>
          <cell r="I1677">
            <v>24065</v>
          </cell>
          <cell r="J1677">
            <v>2100</v>
          </cell>
          <cell r="K1677">
            <v>4100</v>
          </cell>
          <cell r="N1677">
            <v>6400</v>
          </cell>
          <cell r="O1677">
            <v>534225</v>
          </cell>
          <cell r="V1677">
            <v>34460</v>
          </cell>
          <cell r="W1677">
            <v>4000</v>
          </cell>
          <cell r="X1677">
            <v>1200</v>
          </cell>
          <cell r="Y1677">
            <v>48805</v>
          </cell>
          <cell r="Z1677">
            <v>5000</v>
          </cell>
          <cell r="AA1677">
            <v>1500</v>
          </cell>
          <cell r="AD1677">
            <v>2300</v>
          </cell>
        </row>
        <row r="1678">
          <cell r="A1678">
            <v>17.649999999999999</v>
          </cell>
          <cell r="B1678">
            <v>5000</v>
          </cell>
          <cell r="H1678">
            <v>3300</v>
          </cell>
          <cell r="I1678">
            <v>24075</v>
          </cell>
          <cell r="J1678">
            <v>2100</v>
          </cell>
          <cell r="K1678">
            <v>4100</v>
          </cell>
          <cell r="N1678">
            <v>6400</v>
          </cell>
          <cell r="O1678">
            <v>534550</v>
          </cell>
          <cell r="V1678">
            <v>34475</v>
          </cell>
          <cell r="W1678">
            <v>4000</v>
          </cell>
          <cell r="X1678">
            <v>1200</v>
          </cell>
          <cell r="Y1678">
            <v>48825</v>
          </cell>
          <cell r="Z1678">
            <v>5000</v>
          </cell>
          <cell r="AA1678">
            <v>1500</v>
          </cell>
          <cell r="AD1678">
            <v>2300</v>
          </cell>
        </row>
        <row r="1679">
          <cell r="A1679">
            <v>17.66</v>
          </cell>
          <cell r="B1679">
            <v>5000</v>
          </cell>
          <cell r="H1679">
            <v>3300</v>
          </cell>
          <cell r="I1679">
            <v>24085</v>
          </cell>
          <cell r="J1679">
            <v>2100</v>
          </cell>
          <cell r="K1679">
            <v>4100</v>
          </cell>
          <cell r="N1679">
            <v>6400</v>
          </cell>
          <cell r="O1679">
            <v>534875</v>
          </cell>
          <cell r="V1679">
            <v>34490</v>
          </cell>
          <cell r="W1679">
            <v>4000</v>
          </cell>
          <cell r="X1679">
            <v>1200</v>
          </cell>
          <cell r="Y1679">
            <v>48845</v>
          </cell>
          <cell r="Z1679">
            <v>5000</v>
          </cell>
          <cell r="AA1679">
            <v>1500</v>
          </cell>
          <cell r="AD1679">
            <v>2300</v>
          </cell>
        </row>
        <row r="1680">
          <cell r="A1680">
            <v>17.670000000000002</v>
          </cell>
          <cell r="B1680">
            <v>5000</v>
          </cell>
          <cell r="H1680">
            <v>3300</v>
          </cell>
          <cell r="I1680">
            <v>24095</v>
          </cell>
          <cell r="J1680">
            <v>2100</v>
          </cell>
          <cell r="K1680">
            <v>4100</v>
          </cell>
          <cell r="N1680">
            <v>6400</v>
          </cell>
          <cell r="O1680">
            <v>535200</v>
          </cell>
          <cell r="V1680">
            <v>34505</v>
          </cell>
          <cell r="W1680">
            <v>4000</v>
          </cell>
          <cell r="X1680">
            <v>1200</v>
          </cell>
          <cell r="Y1680">
            <v>48865</v>
          </cell>
          <cell r="Z1680">
            <v>5000</v>
          </cell>
          <cell r="AA1680">
            <v>1500</v>
          </cell>
          <cell r="AD1680">
            <v>2300</v>
          </cell>
        </row>
        <row r="1681">
          <cell r="A1681">
            <v>17.68</v>
          </cell>
          <cell r="B1681">
            <v>5000</v>
          </cell>
          <cell r="H1681">
            <v>3300</v>
          </cell>
          <cell r="I1681">
            <v>24105</v>
          </cell>
          <cell r="J1681">
            <v>2100</v>
          </cell>
          <cell r="K1681">
            <v>4100</v>
          </cell>
          <cell r="N1681">
            <v>6400</v>
          </cell>
          <cell r="O1681">
            <v>535525</v>
          </cell>
          <cell r="V1681">
            <v>34520</v>
          </cell>
          <cell r="W1681">
            <v>4000</v>
          </cell>
          <cell r="X1681">
            <v>1200</v>
          </cell>
          <cell r="Y1681">
            <v>48885</v>
          </cell>
          <cell r="Z1681">
            <v>5000</v>
          </cell>
          <cell r="AA1681">
            <v>1500</v>
          </cell>
          <cell r="AD1681">
            <v>2300</v>
          </cell>
        </row>
        <row r="1682">
          <cell r="A1682">
            <v>17.690000000000001</v>
          </cell>
          <cell r="B1682">
            <v>5000</v>
          </cell>
          <cell r="H1682">
            <v>3300</v>
          </cell>
          <cell r="I1682">
            <v>24115</v>
          </cell>
          <cell r="J1682">
            <v>2100</v>
          </cell>
          <cell r="K1682">
            <v>4100</v>
          </cell>
          <cell r="N1682">
            <v>6400</v>
          </cell>
          <cell r="O1682">
            <v>535850</v>
          </cell>
          <cell r="V1682">
            <v>34535</v>
          </cell>
          <cell r="W1682">
            <v>4000</v>
          </cell>
          <cell r="X1682">
            <v>1200</v>
          </cell>
          <cell r="Y1682">
            <v>48905</v>
          </cell>
          <cell r="Z1682">
            <v>5000</v>
          </cell>
          <cell r="AA1682">
            <v>1500</v>
          </cell>
          <cell r="AD1682">
            <v>2300</v>
          </cell>
        </row>
        <row r="1683">
          <cell r="A1683">
            <v>17.7</v>
          </cell>
          <cell r="B1683">
            <v>5000</v>
          </cell>
          <cell r="H1683">
            <v>3300</v>
          </cell>
          <cell r="I1683">
            <v>24125</v>
          </cell>
          <cell r="J1683">
            <v>2100</v>
          </cell>
          <cell r="K1683">
            <v>4100</v>
          </cell>
          <cell r="N1683">
            <v>6400</v>
          </cell>
          <cell r="O1683">
            <v>536175</v>
          </cell>
          <cell r="V1683">
            <v>34550</v>
          </cell>
          <cell r="W1683">
            <v>4000</v>
          </cell>
          <cell r="X1683">
            <v>1200</v>
          </cell>
          <cell r="Y1683">
            <v>48925</v>
          </cell>
          <cell r="Z1683">
            <v>5000</v>
          </cell>
          <cell r="AA1683">
            <v>1500</v>
          </cell>
          <cell r="AD1683">
            <v>2300</v>
          </cell>
        </row>
        <row r="1684">
          <cell r="A1684">
            <v>17.71</v>
          </cell>
          <cell r="B1684">
            <v>5000</v>
          </cell>
          <cell r="H1684">
            <v>3300</v>
          </cell>
          <cell r="I1684">
            <v>24135</v>
          </cell>
          <cell r="J1684">
            <v>2100</v>
          </cell>
          <cell r="K1684">
            <v>4100</v>
          </cell>
          <cell r="N1684">
            <v>6400</v>
          </cell>
          <cell r="O1684">
            <v>536500</v>
          </cell>
          <cell r="V1684">
            <v>34565</v>
          </cell>
          <cell r="W1684">
            <v>4000</v>
          </cell>
          <cell r="X1684">
            <v>1200</v>
          </cell>
          <cell r="Y1684">
            <v>48945</v>
          </cell>
          <cell r="Z1684">
            <v>5000</v>
          </cell>
          <cell r="AA1684">
            <v>1500</v>
          </cell>
          <cell r="AD1684">
            <v>2300</v>
          </cell>
        </row>
        <row r="1685">
          <cell r="A1685">
            <v>17.72</v>
          </cell>
          <cell r="B1685">
            <v>5000</v>
          </cell>
          <cell r="H1685">
            <v>3300</v>
          </cell>
          <cell r="I1685">
            <v>24145</v>
          </cell>
          <cell r="J1685">
            <v>2100</v>
          </cell>
          <cell r="K1685">
            <v>4100</v>
          </cell>
          <cell r="N1685">
            <v>6400</v>
          </cell>
          <cell r="O1685">
            <v>536825</v>
          </cell>
          <cell r="V1685">
            <v>34580</v>
          </cell>
          <cell r="W1685">
            <v>4000</v>
          </cell>
          <cell r="X1685">
            <v>1200</v>
          </cell>
          <cell r="Y1685">
            <v>48965</v>
          </cell>
          <cell r="Z1685">
            <v>5000</v>
          </cell>
          <cell r="AA1685">
            <v>1500</v>
          </cell>
          <cell r="AD1685">
            <v>2300</v>
          </cell>
        </row>
        <row r="1686">
          <cell r="A1686">
            <v>17.73</v>
          </cell>
          <cell r="B1686">
            <v>5000</v>
          </cell>
          <cell r="H1686">
            <v>3300</v>
          </cell>
          <cell r="I1686">
            <v>24155</v>
          </cell>
          <cell r="J1686">
            <v>2100</v>
          </cell>
          <cell r="K1686">
            <v>4100</v>
          </cell>
          <cell r="N1686">
            <v>6400</v>
          </cell>
          <cell r="O1686">
            <v>537150</v>
          </cell>
          <cell r="V1686">
            <v>34595</v>
          </cell>
          <cell r="W1686">
            <v>4000</v>
          </cell>
          <cell r="X1686">
            <v>1200</v>
          </cell>
          <cell r="Y1686">
            <v>48985</v>
          </cell>
          <cell r="Z1686">
            <v>5000</v>
          </cell>
          <cell r="AA1686">
            <v>1500</v>
          </cell>
          <cell r="AD1686">
            <v>2300</v>
          </cell>
        </row>
        <row r="1687">
          <cell r="A1687">
            <v>17.739999999999998</v>
          </cell>
          <cell r="B1687">
            <v>5000</v>
          </cell>
          <cell r="H1687">
            <v>3300</v>
          </cell>
          <cell r="I1687">
            <v>24165</v>
          </cell>
          <cell r="J1687">
            <v>2100</v>
          </cell>
          <cell r="K1687">
            <v>4100</v>
          </cell>
          <cell r="N1687">
            <v>6400</v>
          </cell>
          <cell r="O1687">
            <v>537475</v>
          </cell>
          <cell r="V1687">
            <v>34610</v>
          </cell>
          <cell r="W1687">
            <v>4000</v>
          </cell>
          <cell r="X1687">
            <v>1200</v>
          </cell>
          <cell r="Y1687">
            <v>49005</v>
          </cell>
          <cell r="Z1687">
            <v>5000</v>
          </cell>
          <cell r="AA1687">
            <v>1500</v>
          </cell>
          <cell r="AD1687">
            <v>2300</v>
          </cell>
        </row>
        <row r="1688">
          <cell r="A1688">
            <v>17.75</v>
          </cell>
          <cell r="B1688">
            <v>5000</v>
          </cell>
          <cell r="H1688">
            <v>3300</v>
          </cell>
          <cell r="I1688">
            <v>24175</v>
          </cell>
          <cell r="J1688">
            <v>2100</v>
          </cell>
          <cell r="K1688">
            <v>4100</v>
          </cell>
          <cell r="N1688">
            <v>6400</v>
          </cell>
          <cell r="O1688">
            <v>537800</v>
          </cell>
          <cell r="V1688">
            <v>34625</v>
          </cell>
          <cell r="W1688">
            <v>4000</v>
          </cell>
          <cell r="X1688">
            <v>1200</v>
          </cell>
          <cell r="Y1688">
            <v>49025</v>
          </cell>
          <cell r="Z1688">
            <v>5000</v>
          </cell>
          <cell r="AA1688">
            <v>1500</v>
          </cell>
          <cell r="AD1688">
            <v>2300</v>
          </cell>
        </row>
        <row r="1689">
          <cell r="A1689">
            <v>17.760000000000002</v>
          </cell>
          <cell r="B1689">
            <v>5000</v>
          </cell>
          <cell r="H1689">
            <v>3300</v>
          </cell>
          <cell r="I1689">
            <v>24185</v>
          </cell>
          <cell r="J1689">
            <v>2100</v>
          </cell>
          <cell r="K1689">
            <v>4100</v>
          </cell>
          <cell r="N1689">
            <v>6400</v>
          </cell>
          <cell r="O1689">
            <v>538125</v>
          </cell>
          <cell r="V1689">
            <v>34640</v>
          </cell>
          <cell r="W1689">
            <v>4000</v>
          </cell>
          <cell r="X1689">
            <v>1200</v>
          </cell>
          <cell r="Y1689">
            <v>49045</v>
          </cell>
          <cell r="Z1689">
            <v>5000</v>
          </cell>
          <cell r="AA1689">
            <v>1500</v>
          </cell>
          <cell r="AD1689">
            <v>2300</v>
          </cell>
        </row>
        <row r="1690">
          <cell r="A1690">
            <v>17.77</v>
          </cell>
          <cell r="B1690">
            <v>5000</v>
          </cell>
          <cell r="H1690">
            <v>3300</v>
          </cell>
          <cell r="I1690">
            <v>24195</v>
          </cell>
          <cell r="J1690">
            <v>2100</v>
          </cell>
          <cell r="K1690">
            <v>4100</v>
          </cell>
          <cell r="N1690">
            <v>6400</v>
          </cell>
          <cell r="O1690">
            <v>538450</v>
          </cell>
          <cell r="V1690">
            <v>34655</v>
          </cell>
          <cell r="W1690">
            <v>4000</v>
          </cell>
          <cell r="X1690">
            <v>1200</v>
          </cell>
          <cell r="Y1690">
            <v>49065</v>
          </cell>
          <cell r="Z1690">
            <v>5000</v>
          </cell>
          <cell r="AA1690">
            <v>1500</v>
          </cell>
          <cell r="AD1690">
            <v>2300</v>
          </cell>
        </row>
        <row r="1691">
          <cell r="A1691">
            <v>17.78</v>
          </cell>
          <cell r="B1691">
            <v>5000</v>
          </cell>
          <cell r="H1691">
            <v>3300</v>
          </cell>
          <cell r="I1691">
            <v>24205</v>
          </cell>
          <cell r="J1691">
            <v>2100</v>
          </cell>
          <cell r="K1691">
            <v>4100</v>
          </cell>
          <cell r="N1691">
            <v>6400</v>
          </cell>
          <cell r="O1691">
            <v>538775</v>
          </cell>
          <cell r="V1691">
            <v>34670</v>
          </cell>
          <cell r="W1691">
            <v>4000</v>
          </cell>
          <cell r="X1691">
            <v>1200</v>
          </cell>
          <cell r="Y1691">
            <v>49085</v>
          </cell>
          <cell r="Z1691">
            <v>5000</v>
          </cell>
          <cell r="AA1691">
            <v>1500</v>
          </cell>
          <cell r="AD1691">
            <v>2300</v>
          </cell>
        </row>
        <row r="1692">
          <cell r="A1692">
            <v>17.79</v>
          </cell>
          <cell r="B1692">
            <v>5000</v>
          </cell>
          <cell r="H1692">
            <v>3300</v>
          </cell>
          <cell r="I1692">
            <v>24215</v>
          </cell>
          <cell r="J1692">
            <v>2100</v>
          </cell>
          <cell r="K1692">
            <v>4100</v>
          </cell>
          <cell r="N1692">
            <v>6400</v>
          </cell>
          <cell r="O1692">
            <v>539100</v>
          </cell>
          <cell r="V1692">
            <v>34685</v>
          </cell>
          <cell r="W1692">
            <v>4000</v>
          </cell>
          <cell r="X1692">
            <v>1200</v>
          </cell>
          <cell r="Y1692">
            <v>49105</v>
          </cell>
          <cell r="Z1692">
            <v>5000</v>
          </cell>
          <cell r="AA1692">
            <v>1500</v>
          </cell>
          <cell r="AD1692">
            <v>2300</v>
          </cell>
        </row>
        <row r="1693">
          <cell r="A1693">
            <v>17.8</v>
          </cell>
          <cell r="B1693">
            <v>5000</v>
          </cell>
          <cell r="H1693">
            <v>3300</v>
          </cell>
          <cell r="I1693">
            <v>24225</v>
          </cell>
          <cell r="J1693">
            <v>2100</v>
          </cell>
          <cell r="K1693">
            <v>4100</v>
          </cell>
          <cell r="N1693">
            <v>6400</v>
          </cell>
          <cell r="O1693">
            <v>539425</v>
          </cell>
          <cell r="V1693">
            <v>34700</v>
          </cell>
          <cell r="W1693">
            <v>4000</v>
          </cell>
          <cell r="X1693">
            <v>1200</v>
          </cell>
          <cell r="Y1693">
            <v>49125</v>
          </cell>
          <cell r="Z1693">
            <v>5000</v>
          </cell>
          <cell r="AA1693">
            <v>1500</v>
          </cell>
          <cell r="AD1693">
            <v>2300</v>
          </cell>
        </row>
        <row r="1694">
          <cell r="A1694">
            <v>17.809999999999999</v>
          </cell>
          <cell r="B1694">
            <v>5000</v>
          </cell>
          <cell r="H1694">
            <v>3300</v>
          </cell>
          <cell r="I1694">
            <v>24235</v>
          </cell>
          <cell r="J1694">
            <v>2100</v>
          </cell>
          <cell r="K1694">
            <v>4100</v>
          </cell>
          <cell r="N1694">
            <v>6400</v>
          </cell>
          <cell r="O1694">
            <v>539750</v>
          </cell>
          <cell r="V1694">
            <v>34715</v>
          </cell>
          <cell r="W1694">
            <v>4000</v>
          </cell>
          <cell r="X1694">
            <v>1200</v>
          </cell>
          <cell r="Y1694">
            <v>49145</v>
          </cell>
          <cell r="Z1694">
            <v>5000</v>
          </cell>
          <cell r="AA1694">
            <v>1500</v>
          </cell>
          <cell r="AD1694">
            <v>2300</v>
          </cell>
        </row>
        <row r="1695">
          <cell r="A1695">
            <v>17.82</v>
          </cell>
          <cell r="B1695">
            <v>5000</v>
          </cell>
          <cell r="H1695">
            <v>3300</v>
          </cell>
          <cell r="I1695">
            <v>24245</v>
          </cell>
          <cell r="J1695">
            <v>2100</v>
          </cell>
          <cell r="K1695">
            <v>4100</v>
          </cell>
          <cell r="N1695">
            <v>6400</v>
          </cell>
          <cell r="O1695">
            <v>540075</v>
          </cell>
          <cell r="V1695">
            <v>34730</v>
          </cell>
          <cell r="W1695">
            <v>4000</v>
          </cell>
          <cell r="X1695">
            <v>1200</v>
          </cell>
          <cell r="Y1695">
            <v>49165</v>
          </cell>
          <cell r="Z1695">
            <v>5000</v>
          </cell>
          <cell r="AA1695">
            <v>1500</v>
          </cell>
          <cell r="AD1695">
            <v>2300</v>
          </cell>
        </row>
        <row r="1696">
          <cell r="A1696">
            <v>17.829999999999998</v>
          </cell>
          <cell r="B1696">
            <v>5000</v>
          </cell>
          <cell r="H1696">
            <v>3300</v>
          </cell>
          <cell r="I1696">
            <v>24255</v>
          </cell>
          <cell r="J1696">
            <v>2100</v>
          </cell>
          <cell r="K1696">
            <v>4100</v>
          </cell>
          <cell r="N1696">
            <v>6400</v>
          </cell>
          <cell r="O1696">
            <v>540400</v>
          </cell>
          <cell r="V1696">
            <v>34745</v>
          </cell>
          <cell r="W1696">
            <v>4000</v>
          </cell>
          <cell r="X1696">
            <v>1200</v>
          </cell>
          <cell r="Y1696">
            <v>49185</v>
          </cell>
          <cell r="Z1696">
            <v>5000</v>
          </cell>
          <cell r="AA1696">
            <v>1500</v>
          </cell>
          <cell r="AD1696">
            <v>2300</v>
          </cell>
        </row>
        <row r="1697">
          <cell r="A1697">
            <v>17.84</v>
          </cell>
          <cell r="B1697">
            <v>5000</v>
          </cell>
          <cell r="H1697">
            <v>3300</v>
          </cell>
          <cell r="I1697">
            <v>24265</v>
          </cell>
          <cell r="J1697">
            <v>2100</v>
          </cell>
          <cell r="K1697">
            <v>4100</v>
          </cell>
          <cell r="N1697">
            <v>6400</v>
          </cell>
          <cell r="O1697">
            <v>540725</v>
          </cell>
          <cell r="V1697">
            <v>34760</v>
          </cell>
          <cell r="W1697">
            <v>4000</v>
          </cell>
          <cell r="X1697">
            <v>1200</v>
          </cell>
          <cell r="Y1697">
            <v>49205</v>
          </cell>
          <cell r="Z1697">
            <v>5000</v>
          </cell>
          <cell r="AA1697">
            <v>1500</v>
          </cell>
          <cell r="AD1697">
            <v>2300</v>
          </cell>
        </row>
        <row r="1698">
          <cell r="A1698">
            <v>17.850000000000001</v>
          </cell>
          <cell r="B1698">
            <v>5000</v>
          </cell>
          <cell r="H1698">
            <v>3300</v>
          </cell>
          <cell r="I1698">
            <v>24275</v>
          </cell>
          <cell r="J1698">
            <v>2100</v>
          </cell>
          <cell r="K1698">
            <v>4100</v>
          </cell>
          <cell r="N1698">
            <v>6400</v>
          </cell>
          <cell r="O1698">
            <v>541050</v>
          </cell>
          <cell r="V1698">
            <v>34775</v>
          </cell>
          <cell r="W1698">
            <v>4000</v>
          </cell>
          <cell r="X1698">
            <v>1200</v>
          </cell>
          <cell r="Y1698">
            <v>49225</v>
          </cell>
          <cell r="Z1698">
            <v>5000</v>
          </cell>
          <cell r="AA1698">
            <v>1500</v>
          </cell>
          <cell r="AD1698">
            <v>2300</v>
          </cell>
        </row>
        <row r="1699">
          <cell r="A1699">
            <v>17.86</v>
          </cell>
          <cell r="B1699">
            <v>5000</v>
          </cell>
          <cell r="H1699">
            <v>3300</v>
          </cell>
          <cell r="I1699">
            <v>24285</v>
          </cell>
          <cell r="J1699">
            <v>2100</v>
          </cell>
          <cell r="K1699">
            <v>4100</v>
          </cell>
          <cell r="N1699">
            <v>6400</v>
          </cell>
          <cell r="O1699">
            <v>541375</v>
          </cell>
          <cell r="V1699">
            <v>34790</v>
          </cell>
          <cell r="W1699">
            <v>4000</v>
          </cell>
          <cell r="X1699">
            <v>1200</v>
          </cell>
          <cell r="Y1699">
            <v>49245</v>
          </cell>
          <cell r="Z1699">
            <v>5000</v>
          </cell>
          <cell r="AA1699">
            <v>1500</v>
          </cell>
          <cell r="AD1699">
            <v>2300</v>
          </cell>
        </row>
        <row r="1700">
          <cell r="A1700">
            <v>17.87</v>
          </cell>
          <cell r="B1700">
            <v>5000</v>
          </cell>
          <cell r="H1700">
            <v>3300</v>
          </cell>
          <cell r="I1700">
            <v>24295</v>
          </cell>
          <cell r="J1700">
            <v>2100</v>
          </cell>
          <cell r="K1700">
            <v>4100</v>
          </cell>
          <cell r="N1700">
            <v>6400</v>
          </cell>
          <cell r="O1700">
            <v>541700</v>
          </cell>
          <cell r="V1700">
            <v>34805</v>
          </cell>
          <cell r="W1700">
            <v>4000</v>
          </cell>
          <cell r="X1700">
            <v>1200</v>
          </cell>
          <cell r="Y1700">
            <v>49265</v>
          </cell>
          <cell r="Z1700">
            <v>5000</v>
          </cell>
          <cell r="AA1700">
            <v>1500</v>
          </cell>
          <cell r="AD1700">
            <v>2300</v>
          </cell>
        </row>
        <row r="1701">
          <cell r="A1701">
            <v>17.88</v>
          </cell>
          <cell r="B1701">
            <v>5000</v>
          </cell>
          <cell r="H1701">
            <v>3300</v>
          </cell>
          <cell r="I1701">
            <v>24305</v>
          </cell>
          <cell r="J1701">
            <v>2100</v>
          </cell>
          <cell r="K1701">
            <v>4100</v>
          </cell>
          <cell r="N1701">
            <v>6400</v>
          </cell>
          <cell r="O1701">
            <v>542025</v>
          </cell>
          <cell r="V1701">
            <v>34820</v>
          </cell>
          <cell r="W1701">
            <v>4000</v>
          </cell>
          <cell r="X1701">
            <v>1200</v>
          </cell>
          <cell r="Y1701">
            <v>49285</v>
          </cell>
          <cell r="Z1701">
            <v>5000</v>
          </cell>
          <cell r="AA1701">
            <v>1500</v>
          </cell>
          <cell r="AD1701">
            <v>2300</v>
          </cell>
        </row>
        <row r="1702">
          <cell r="A1702">
            <v>17.89</v>
          </cell>
          <cell r="B1702">
            <v>5000</v>
          </cell>
          <cell r="H1702">
            <v>3300</v>
          </cell>
          <cell r="I1702">
            <v>24315</v>
          </cell>
          <cell r="J1702">
            <v>2100</v>
          </cell>
          <cell r="K1702">
            <v>4100</v>
          </cell>
          <cell r="N1702">
            <v>6400</v>
          </cell>
          <cell r="O1702">
            <v>542350</v>
          </cell>
          <cell r="V1702">
            <v>34835</v>
          </cell>
          <cell r="W1702">
            <v>4000</v>
          </cell>
          <cell r="X1702">
            <v>1200</v>
          </cell>
          <cell r="Y1702">
            <v>49305</v>
          </cell>
          <cell r="Z1702">
            <v>5000</v>
          </cell>
          <cell r="AA1702">
            <v>1500</v>
          </cell>
          <cell r="AD1702">
            <v>2300</v>
          </cell>
        </row>
        <row r="1703">
          <cell r="A1703">
            <v>17.899999999999999</v>
          </cell>
          <cell r="B1703">
            <v>5000</v>
          </cell>
          <cell r="H1703">
            <v>3300</v>
          </cell>
          <cell r="I1703">
            <v>24325</v>
          </cell>
          <cell r="J1703">
            <v>2100</v>
          </cell>
          <cell r="K1703">
            <v>4100</v>
          </cell>
          <cell r="N1703">
            <v>6400</v>
          </cell>
          <cell r="O1703">
            <v>542675</v>
          </cell>
          <cell r="V1703">
            <v>34850</v>
          </cell>
          <cell r="W1703">
            <v>4000</v>
          </cell>
          <cell r="X1703">
            <v>1200</v>
          </cell>
          <cell r="Y1703">
            <v>49325</v>
          </cell>
          <cell r="Z1703">
            <v>5000</v>
          </cell>
          <cell r="AA1703">
            <v>1500</v>
          </cell>
          <cell r="AD1703">
            <v>2300</v>
          </cell>
        </row>
        <row r="1704">
          <cell r="A1704">
            <v>17.91</v>
          </cell>
          <cell r="B1704">
            <v>5000</v>
          </cell>
          <cell r="H1704">
            <v>3300</v>
          </cell>
          <cell r="I1704">
            <v>24335</v>
          </cell>
          <cell r="J1704">
            <v>2100</v>
          </cell>
          <cell r="K1704">
            <v>4100</v>
          </cell>
          <cell r="N1704">
            <v>6400</v>
          </cell>
          <cell r="O1704">
            <v>543000</v>
          </cell>
          <cell r="V1704">
            <v>34865</v>
          </cell>
          <cell r="W1704">
            <v>4000</v>
          </cell>
          <cell r="X1704">
            <v>1200</v>
          </cell>
          <cell r="Y1704">
            <v>49345</v>
          </cell>
          <cell r="Z1704">
            <v>5000</v>
          </cell>
          <cell r="AA1704">
            <v>1500</v>
          </cell>
          <cell r="AD1704">
            <v>2300</v>
          </cell>
        </row>
        <row r="1705">
          <cell r="A1705">
            <v>17.920000000000002</v>
          </cell>
          <cell r="B1705">
            <v>5000</v>
          </cell>
          <cell r="H1705">
            <v>3300</v>
          </cell>
          <cell r="I1705">
            <v>24345</v>
          </cell>
          <cell r="J1705">
            <v>2100</v>
          </cell>
          <cell r="K1705">
            <v>4100</v>
          </cell>
          <cell r="N1705">
            <v>6400</v>
          </cell>
          <cell r="O1705">
            <v>543325</v>
          </cell>
          <cell r="V1705">
            <v>34880</v>
          </cell>
          <cell r="W1705">
            <v>4000</v>
          </cell>
          <cell r="X1705">
            <v>1200</v>
          </cell>
          <cell r="Y1705">
            <v>49365</v>
          </cell>
          <cell r="Z1705">
            <v>5000</v>
          </cell>
          <cell r="AA1705">
            <v>1500</v>
          </cell>
          <cell r="AD1705">
            <v>2300</v>
          </cell>
        </row>
        <row r="1706">
          <cell r="A1706">
            <v>17.93</v>
          </cell>
          <cell r="B1706">
            <v>5000</v>
          </cell>
          <cell r="H1706">
            <v>3300</v>
          </cell>
          <cell r="I1706">
            <v>24355</v>
          </cell>
          <cell r="J1706">
            <v>2100</v>
          </cell>
          <cell r="K1706">
            <v>4100</v>
          </cell>
          <cell r="N1706">
            <v>6400</v>
          </cell>
          <cell r="O1706">
            <v>543650</v>
          </cell>
          <cell r="V1706">
            <v>34895</v>
          </cell>
          <cell r="W1706">
            <v>4000</v>
          </cell>
          <cell r="X1706">
            <v>1200</v>
          </cell>
          <cell r="Y1706">
            <v>49385</v>
          </cell>
          <cell r="Z1706">
            <v>5000</v>
          </cell>
          <cell r="AA1706">
            <v>1500</v>
          </cell>
          <cell r="AD1706">
            <v>2300</v>
          </cell>
        </row>
        <row r="1707">
          <cell r="A1707">
            <v>17.940000000000001</v>
          </cell>
          <cell r="B1707">
            <v>5000</v>
          </cell>
          <cell r="H1707">
            <v>3300</v>
          </cell>
          <cell r="I1707">
            <v>24365</v>
          </cell>
          <cell r="J1707">
            <v>2100</v>
          </cell>
          <cell r="K1707">
            <v>4100</v>
          </cell>
          <cell r="N1707">
            <v>6400</v>
          </cell>
          <cell r="O1707">
            <v>543975</v>
          </cell>
          <cell r="V1707">
            <v>34910</v>
          </cell>
          <cell r="W1707">
            <v>4000</v>
          </cell>
          <cell r="X1707">
            <v>1200</v>
          </cell>
          <cell r="Y1707">
            <v>49405</v>
          </cell>
          <cell r="Z1707">
            <v>5000</v>
          </cell>
          <cell r="AA1707">
            <v>1500</v>
          </cell>
          <cell r="AD1707">
            <v>2300</v>
          </cell>
        </row>
        <row r="1708">
          <cell r="A1708">
            <v>17.95</v>
          </cell>
          <cell r="B1708">
            <v>5000</v>
          </cell>
          <cell r="H1708">
            <v>3300</v>
          </cell>
          <cell r="I1708">
            <v>24375</v>
          </cell>
          <cell r="J1708">
            <v>2100</v>
          </cell>
          <cell r="K1708">
            <v>4100</v>
          </cell>
          <cell r="N1708">
            <v>6400</v>
          </cell>
          <cell r="O1708">
            <v>544300</v>
          </cell>
          <cell r="V1708">
            <v>34925</v>
          </cell>
          <cell r="W1708">
            <v>4000</v>
          </cell>
          <cell r="X1708">
            <v>1200</v>
          </cell>
          <cell r="Y1708">
            <v>49425</v>
          </cell>
          <cell r="Z1708">
            <v>5000</v>
          </cell>
          <cell r="AA1708">
            <v>1500</v>
          </cell>
          <cell r="AD1708">
            <v>2300</v>
          </cell>
        </row>
        <row r="1709">
          <cell r="A1709">
            <v>17.96</v>
          </cell>
          <cell r="B1709">
            <v>5000</v>
          </cell>
          <cell r="H1709">
            <v>3300</v>
          </cell>
          <cell r="I1709">
            <v>24385</v>
          </cell>
          <cell r="J1709">
            <v>2100</v>
          </cell>
          <cell r="K1709">
            <v>4100</v>
          </cell>
          <cell r="N1709">
            <v>6400</v>
          </cell>
          <cell r="O1709">
            <v>544625</v>
          </cell>
          <cell r="V1709">
            <v>34940</v>
          </cell>
          <cell r="W1709">
            <v>4000</v>
          </cell>
          <cell r="X1709">
            <v>1200</v>
          </cell>
          <cell r="Y1709">
            <v>49445</v>
          </cell>
          <cell r="Z1709">
            <v>5000</v>
          </cell>
          <cell r="AA1709">
            <v>1500</v>
          </cell>
          <cell r="AD1709">
            <v>2300</v>
          </cell>
        </row>
        <row r="1710">
          <cell r="A1710">
            <v>17.97</v>
          </cell>
          <cell r="B1710">
            <v>5000</v>
          </cell>
          <cell r="H1710">
            <v>3300</v>
          </cell>
          <cell r="I1710">
            <v>24395</v>
          </cell>
          <cell r="J1710">
            <v>2100</v>
          </cell>
          <cell r="K1710">
            <v>4100</v>
          </cell>
          <cell r="N1710">
            <v>6400</v>
          </cell>
          <cell r="O1710">
            <v>544950</v>
          </cell>
          <cell r="V1710">
            <v>34955</v>
          </cell>
          <cell r="W1710">
            <v>4000</v>
          </cell>
          <cell r="X1710">
            <v>1200</v>
          </cell>
          <cell r="Y1710">
            <v>49465</v>
          </cell>
          <cell r="Z1710">
            <v>5000</v>
          </cell>
          <cell r="AA1710">
            <v>1500</v>
          </cell>
          <cell r="AD1710">
            <v>2300</v>
          </cell>
        </row>
        <row r="1711">
          <cell r="A1711">
            <v>17.98</v>
          </cell>
          <cell r="B1711">
            <v>5000</v>
          </cell>
          <cell r="H1711">
            <v>3300</v>
          </cell>
          <cell r="I1711">
            <v>24405</v>
          </cell>
          <cell r="J1711">
            <v>2100</v>
          </cell>
          <cell r="V1711">
            <v>34970</v>
          </cell>
          <cell r="W1711">
            <v>4000</v>
          </cell>
          <cell r="X1711">
            <v>1200</v>
          </cell>
          <cell r="Y1711">
            <v>49485</v>
          </cell>
          <cell r="Z1711">
            <v>5000</v>
          </cell>
          <cell r="AA1711">
            <v>1500</v>
          </cell>
          <cell r="AD1711">
            <v>2300</v>
          </cell>
        </row>
        <row r="1712">
          <cell r="A1712">
            <v>17.989999999999998</v>
          </cell>
          <cell r="B1712">
            <v>5000</v>
          </cell>
          <cell r="H1712">
            <v>3300</v>
          </cell>
          <cell r="I1712">
            <v>24415</v>
          </cell>
          <cell r="J1712">
            <v>2100</v>
          </cell>
          <cell r="V1712">
            <v>34985</v>
          </cell>
          <cell r="W1712">
            <v>4000</v>
          </cell>
          <cell r="X1712">
            <v>1200</v>
          </cell>
          <cell r="Y1712">
            <v>49505</v>
          </cell>
          <cell r="Z1712">
            <v>5000</v>
          </cell>
          <cell r="AA1712">
            <v>1500</v>
          </cell>
          <cell r="AD1712">
            <v>2300</v>
          </cell>
        </row>
        <row r="1713">
          <cell r="A1713">
            <v>18</v>
          </cell>
          <cell r="B1713">
            <v>5000</v>
          </cell>
          <cell r="H1713">
            <v>3300</v>
          </cell>
          <cell r="I1713">
            <v>24425</v>
          </cell>
          <cell r="J1713">
            <v>2100</v>
          </cell>
          <cell r="V1713">
            <v>35000</v>
          </cell>
          <cell r="W1713">
            <v>4000</v>
          </cell>
          <cell r="X1713">
            <v>1200</v>
          </cell>
          <cell r="Y1713">
            <v>49525</v>
          </cell>
          <cell r="Z1713">
            <v>5000</v>
          </cell>
          <cell r="AA1713">
            <v>1500</v>
          </cell>
          <cell r="AD1713">
            <v>2300</v>
          </cell>
        </row>
        <row r="1714">
          <cell r="A1714">
            <v>18.010000000000002</v>
          </cell>
          <cell r="B1714">
            <v>5000</v>
          </cell>
          <cell r="H1714">
            <v>3300</v>
          </cell>
          <cell r="I1714">
            <v>24435</v>
          </cell>
          <cell r="J1714">
            <v>2100</v>
          </cell>
          <cell r="V1714">
            <v>35015</v>
          </cell>
          <cell r="W1714">
            <v>4000</v>
          </cell>
          <cell r="X1714">
            <v>1200</v>
          </cell>
          <cell r="Y1714">
            <v>49545</v>
          </cell>
          <cell r="Z1714">
            <v>5000</v>
          </cell>
          <cell r="AA1714">
            <v>1500</v>
          </cell>
          <cell r="AD1714">
            <v>2300</v>
          </cell>
        </row>
        <row r="1715">
          <cell r="A1715">
            <v>18.02</v>
          </cell>
          <cell r="B1715">
            <v>5000</v>
          </cell>
          <cell r="H1715">
            <v>3300</v>
          </cell>
          <cell r="I1715">
            <v>24445</v>
          </cell>
          <cell r="J1715">
            <v>2100</v>
          </cell>
          <cell r="V1715">
            <v>35030</v>
          </cell>
          <cell r="W1715">
            <v>4000</v>
          </cell>
          <cell r="X1715">
            <v>1200</v>
          </cell>
          <cell r="Y1715">
            <v>49565</v>
          </cell>
          <cell r="Z1715">
            <v>5000</v>
          </cell>
          <cell r="AA1715">
            <v>1500</v>
          </cell>
          <cell r="AD1715">
            <v>2300</v>
          </cell>
        </row>
        <row r="1716">
          <cell r="A1716">
            <v>18.03</v>
          </cell>
          <cell r="B1716">
            <v>5000</v>
          </cell>
          <cell r="H1716">
            <v>3300</v>
          </cell>
          <cell r="I1716">
            <v>24455</v>
          </cell>
          <cell r="J1716">
            <v>2100</v>
          </cell>
          <cell r="V1716">
            <v>35045</v>
          </cell>
          <cell r="W1716">
            <v>4000</v>
          </cell>
          <cell r="X1716">
            <v>1200</v>
          </cell>
          <cell r="Y1716">
            <v>49585</v>
          </cell>
          <cell r="Z1716">
            <v>5000</v>
          </cell>
          <cell r="AA1716">
            <v>1500</v>
          </cell>
          <cell r="AD1716">
            <v>2300</v>
          </cell>
        </row>
        <row r="1717">
          <cell r="A1717">
            <v>18.04</v>
          </cell>
          <cell r="B1717">
            <v>5000</v>
          </cell>
          <cell r="H1717">
            <v>3300</v>
          </cell>
          <cell r="I1717">
            <v>24465</v>
          </cell>
          <cell r="J1717">
            <v>2100</v>
          </cell>
          <cell r="V1717">
            <v>35060</v>
          </cell>
          <cell r="W1717">
            <v>4000</v>
          </cell>
          <cell r="X1717">
            <v>1200</v>
          </cell>
          <cell r="Y1717">
            <v>49605</v>
          </cell>
          <cell r="Z1717">
            <v>5000</v>
          </cell>
          <cell r="AA1717">
            <v>1500</v>
          </cell>
          <cell r="AD1717">
            <v>2300</v>
          </cell>
        </row>
        <row r="1718">
          <cell r="A1718">
            <v>18.05</v>
          </cell>
          <cell r="B1718">
            <v>5000</v>
          </cell>
          <cell r="H1718">
            <v>3300</v>
          </cell>
          <cell r="I1718">
            <v>24475</v>
          </cell>
          <cell r="J1718">
            <v>2100</v>
          </cell>
          <cell r="V1718">
            <v>35075</v>
          </cell>
          <cell r="W1718">
            <v>4000</v>
          </cell>
          <cell r="X1718">
            <v>1200</v>
          </cell>
          <cell r="Y1718">
            <v>49625</v>
          </cell>
          <cell r="Z1718">
            <v>5000</v>
          </cell>
          <cell r="AA1718">
            <v>1500</v>
          </cell>
          <cell r="AD1718">
            <v>2300</v>
          </cell>
        </row>
        <row r="1719">
          <cell r="A1719">
            <v>18.059999999999999</v>
          </cell>
          <cell r="B1719">
            <v>5000</v>
          </cell>
          <cell r="H1719">
            <v>3300</v>
          </cell>
          <cell r="I1719">
            <v>24485</v>
          </cell>
          <cell r="J1719">
            <v>2100</v>
          </cell>
          <cell r="V1719">
            <v>35090</v>
          </cell>
          <cell r="W1719">
            <v>4000</v>
          </cell>
          <cell r="X1719">
            <v>1200</v>
          </cell>
          <cell r="Y1719">
            <v>49645</v>
          </cell>
          <cell r="Z1719">
            <v>5000</v>
          </cell>
          <cell r="AA1719">
            <v>1500</v>
          </cell>
          <cell r="AD1719">
            <v>2300</v>
          </cell>
        </row>
        <row r="1720">
          <cell r="A1720">
            <v>18.07</v>
          </cell>
          <cell r="B1720">
            <v>5000</v>
          </cell>
          <cell r="H1720">
            <v>3300</v>
          </cell>
          <cell r="I1720">
            <v>24495</v>
          </cell>
          <cell r="J1720">
            <v>2100</v>
          </cell>
          <cell r="V1720">
            <v>35105</v>
          </cell>
          <cell r="W1720">
            <v>4000</v>
          </cell>
          <cell r="X1720">
            <v>1200</v>
          </cell>
          <cell r="Y1720">
            <v>49665</v>
          </cell>
          <cell r="Z1720">
            <v>5000</v>
          </cell>
          <cell r="AA1720">
            <v>1500</v>
          </cell>
          <cell r="AD1720">
            <v>2300</v>
          </cell>
        </row>
        <row r="1721">
          <cell r="A1721">
            <v>18.079999999999998</v>
          </cell>
          <cell r="B1721">
            <v>5000</v>
          </cell>
          <cell r="H1721">
            <v>3300</v>
          </cell>
          <cell r="I1721">
            <v>24505</v>
          </cell>
          <cell r="J1721">
            <v>2100</v>
          </cell>
          <cell r="V1721">
            <v>35120</v>
          </cell>
          <cell r="W1721">
            <v>4000</v>
          </cell>
          <cell r="X1721">
            <v>1200</v>
          </cell>
          <cell r="Y1721">
            <v>49685</v>
          </cell>
          <cell r="Z1721">
            <v>5000</v>
          </cell>
          <cell r="AA1721">
            <v>1500</v>
          </cell>
          <cell r="AD1721">
            <v>2300</v>
          </cell>
        </row>
        <row r="1722">
          <cell r="A1722">
            <v>18.09</v>
          </cell>
          <cell r="B1722">
            <v>5000</v>
          </cell>
          <cell r="H1722">
            <v>3300</v>
          </cell>
          <cell r="I1722">
            <v>24515</v>
          </cell>
          <cell r="J1722">
            <v>2100</v>
          </cell>
          <cell r="V1722">
            <v>35135</v>
          </cell>
          <cell r="W1722">
            <v>4000</v>
          </cell>
          <cell r="X1722">
            <v>1200</v>
          </cell>
          <cell r="Y1722">
            <v>49705</v>
          </cell>
          <cell r="Z1722">
            <v>5000</v>
          </cell>
          <cell r="AA1722">
            <v>1500</v>
          </cell>
          <cell r="AD1722">
            <v>2300</v>
          </cell>
        </row>
        <row r="1723">
          <cell r="A1723">
            <v>18.100000000000001</v>
          </cell>
          <cell r="B1723">
            <v>5000</v>
          </cell>
          <cell r="H1723">
            <v>3300</v>
          </cell>
          <cell r="I1723">
            <v>24525</v>
          </cell>
          <cell r="J1723">
            <v>2100</v>
          </cell>
          <cell r="V1723">
            <v>35150</v>
          </cell>
          <cell r="W1723">
            <v>4000</v>
          </cell>
          <cell r="X1723">
            <v>1200</v>
          </cell>
          <cell r="Y1723">
            <v>49725</v>
          </cell>
          <cell r="Z1723">
            <v>5000</v>
          </cell>
          <cell r="AA1723">
            <v>1500</v>
          </cell>
          <cell r="AD1723">
            <v>2300</v>
          </cell>
        </row>
        <row r="1724">
          <cell r="A1724">
            <v>18.11</v>
          </cell>
          <cell r="B1724">
            <v>5000</v>
          </cell>
          <cell r="H1724">
            <v>3300</v>
          </cell>
          <cell r="I1724">
            <v>24535</v>
          </cell>
          <cell r="J1724">
            <v>2100</v>
          </cell>
          <cell r="V1724">
            <v>35165</v>
          </cell>
          <cell r="W1724">
            <v>4000</v>
          </cell>
          <cell r="X1724">
            <v>1200</v>
          </cell>
          <cell r="Y1724">
            <v>49745</v>
          </cell>
          <cell r="Z1724">
            <v>5000</v>
          </cell>
          <cell r="AA1724">
            <v>1500</v>
          </cell>
          <cell r="AD1724">
            <v>2300</v>
          </cell>
        </row>
        <row r="1725">
          <cell r="A1725">
            <v>18.12</v>
          </cell>
          <cell r="B1725">
            <v>5000</v>
          </cell>
          <cell r="H1725">
            <v>3300</v>
          </cell>
          <cell r="I1725">
            <v>24545</v>
          </cell>
          <cell r="J1725">
            <v>2100</v>
          </cell>
          <cell r="V1725">
            <v>35180</v>
          </cell>
          <cell r="W1725">
            <v>4000</v>
          </cell>
          <cell r="X1725">
            <v>1200</v>
          </cell>
          <cell r="Y1725">
            <v>49765</v>
          </cell>
          <cell r="Z1725">
            <v>5000</v>
          </cell>
          <cell r="AA1725">
            <v>1500</v>
          </cell>
          <cell r="AD1725">
            <v>2300</v>
          </cell>
        </row>
        <row r="1726">
          <cell r="A1726">
            <v>18.13</v>
          </cell>
          <cell r="B1726">
            <v>5000</v>
          </cell>
          <cell r="H1726">
            <v>3300</v>
          </cell>
          <cell r="I1726">
            <v>24555</v>
          </cell>
          <cell r="J1726">
            <v>2100</v>
          </cell>
          <cell r="V1726">
            <v>35195</v>
          </cell>
          <cell r="W1726">
            <v>4000</v>
          </cell>
          <cell r="X1726">
            <v>1200</v>
          </cell>
          <cell r="Y1726">
            <v>49785</v>
          </cell>
          <cell r="Z1726">
            <v>5000</v>
          </cell>
          <cell r="AA1726">
            <v>1500</v>
          </cell>
          <cell r="AD1726">
            <v>2300</v>
          </cell>
        </row>
        <row r="1727">
          <cell r="A1727">
            <v>18.14</v>
          </cell>
          <cell r="B1727">
            <v>5000</v>
          </cell>
          <cell r="H1727">
            <v>3300</v>
          </cell>
          <cell r="I1727">
            <v>24565</v>
          </cell>
          <cell r="J1727">
            <v>2100</v>
          </cell>
          <cell r="V1727">
            <v>35210</v>
          </cell>
          <cell r="W1727">
            <v>4000</v>
          </cell>
          <cell r="X1727">
            <v>1200</v>
          </cell>
          <cell r="Y1727">
            <v>49805</v>
          </cell>
          <cell r="Z1727">
            <v>5000</v>
          </cell>
          <cell r="AA1727">
            <v>1500</v>
          </cell>
          <cell r="AD1727">
            <v>2300</v>
          </cell>
        </row>
        <row r="1728">
          <cell r="A1728">
            <v>18.149999999999999</v>
          </cell>
          <cell r="B1728">
            <v>5000</v>
          </cell>
          <cell r="H1728">
            <v>3300</v>
          </cell>
          <cell r="I1728">
            <v>24575</v>
          </cell>
          <cell r="J1728">
            <v>2100</v>
          </cell>
          <cell r="V1728">
            <v>35225</v>
          </cell>
          <cell r="W1728">
            <v>4000</v>
          </cell>
          <cell r="X1728">
            <v>1200</v>
          </cell>
          <cell r="Y1728">
            <v>49825</v>
          </cell>
          <cell r="Z1728">
            <v>5000</v>
          </cell>
          <cell r="AA1728">
            <v>1500</v>
          </cell>
          <cell r="AD1728">
            <v>2300</v>
          </cell>
        </row>
        <row r="1729">
          <cell r="A1729">
            <v>18.16</v>
          </cell>
          <cell r="B1729">
            <v>5000</v>
          </cell>
          <cell r="H1729">
            <v>3300</v>
          </cell>
          <cell r="I1729">
            <v>24585</v>
          </cell>
          <cell r="J1729">
            <v>2100</v>
          </cell>
          <cell r="V1729">
            <v>35240</v>
          </cell>
          <cell r="W1729">
            <v>4000</v>
          </cell>
          <cell r="X1729">
            <v>1200</v>
          </cell>
          <cell r="Y1729">
            <v>49845</v>
          </cell>
          <cell r="Z1729">
            <v>5000</v>
          </cell>
          <cell r="AA1729">
            <v>1500</v>
          </cell>
          <cell r="AD1729">
            <v>2300</v>
          </cell>
        </row>
        <row r="1730">
          <cell r="A1730">
            <v>18.170000000000002</v>
          </cell>
          <cell r="B1730">
            <v>5000</v>
          </cell>
          <cell r="H1730">
            <v>3300</v>
          </cell>
          <cell r="I1730">
            <v>24595</v>
          </cell>
          <cell r="J1730">
            <v>2100</v>
          </cell>
          <cell r="V1730">
            <v>35255</v>
          </cell>
          <cell r="W1730">
            <v>4000</v>
          </cell>
          <cell r="X1730">
            <v>1200</v>
          </cell>
          <cell r="Y1730">
            <v>49865</v>
          </cell>
          <cell r="Z1730">
            <v>5000</v>
          </cell>
          <cell r="AA1730">
            <v>1500</v>
          </cell>
          <cell r="AD1730">
            <v>2300</v>
          </cell>
        </row>
        <row r="1731">
          <cell r="A1731">
            <v>18.18</v>
          </cell>
          <cell r="B1731">
            <v>5000</v>
          </cell>
          <cell r="H1731">
            <v>3300</v>
          </cell>
          <cell r="I1731">
            <v>24605</v>
          </cell>
          <cell r="J1731">
            <v>2100</v>
          </cell>
          <cell r="V1731">
            <v>35270</v>
          </cell>
          <cell r="W1731">
            <v>4000</v>
          </cell>
          <cell r="X1731">
            <v>1200</v>
          </cell>
          <cell r="Y1731">
            <v>49885</v>
          </cell>
          <cell r="Z1731">
            <v>5000</v>
          </cell>
          <cell r="AA1731">
            <v>1500</v>
          </cell>
          <cell r="AD1731">
            <v>2300</v>
          </cell>
        </row>
        <row r="1732">
          <cell r="A1732">
            <v>18.190000000000001</v>
          </cell>
          <cell r="B1732">
            <v>5000</v>
          </cell>
          <cell r="H1732">
            <v>3300</v>
          </cell>
          <cell r="I1732">
            <v>24615</v>
          </cell>
          <cell r="J1732">
            <v>2100</v>
          </cell>
          <cell r="V1732">
            <v>35285</v>
          </cell>
          <cell r="W1732">
            <v>4000</v>
          </cell>
          <cell r="X1732">
            <v>1200</v>
          </cell>
          <cell r="Y1732">
            <v>49905</v>
          </cell>
          <cell r="Z1732">
            <v>5000</v>
          </cell>
          <cell r="AA1732">
            <v>1500</v>
          </cell>
          <cell r="AD1732">
            <v>2300</v>
          </cell>
        </row>
        <row r="1733">
          <cell r="A1733">
            <v>18.2</v>
          </cell>
          <cell r="B1733">
            <v>5000</v>
          </cell>
          <cell r="H1733">
            <v>3300</v>
          </cell>
          <cell r="I1733">
            <v>24625</v>
          </cell>
          <cell r="J1733">
            <v>2100</v>
          </cell>
          <cell r="V1733">
            <v>35300</v>
          </cell>
          <cell r="W1733">
            <v>4000</v>
          </cell>
          <cell r="X1733">
            <v>1200</v>
          </cell>
          <cell r="Y1733">
            <v>49925</v>
          </cell>
          <cell r="Z1733">
            <v>5000</v>
          </cell>
          <cell r="AA1733">
            <v>1500</v>
          </cell>
          <cell r="AD1733">
            <v>2300</v>
          </cell>
        </row>
        <row r="1734">
          <cell r="A1734">
            <v>18.21</v>
          </cell>
          <cell r="B1734">
            <v>5000</v>
          </cell>
          <cell r="H1734">
            <v>3300</v>
          </cell>
          <cell r="I1734">
            <v>24635</v>
          </cell>
          <cell r="J1734">
            <v>2100</v>
          </cell>
          <cell r="V1734">
            <v>35315</v>
          </cell>
          <cell r="W1734">
            <v>4000</v>
          </cell>
          <cell r="X1734">
            <v>1200</v>
          </cell>
          <cell r="Y1734">
            <v>49945</v>
          </cell>
          <cell r="Z1734">
            <v>5000</v>
          </cell>
          <cell r="AA1734">
            <v>1500</v>
          </cell>
          <cell r="AD1734">
            <v>2300</v>
          </cell>
        </row>
        <row r="1735">
          <cell r="A1735">
            <v>18.22</v>
          </cell>
          <cell r="B1735">
            <v>5000</v>
          </cell>
          <cell r="H1735">
            <v>3300</v>
          </cell>
          <cell r="I1735">
            <v>24645</v>
          </cell>
          <cell r="J1735">
            <v>2100</v>
          </cell>
          <cell r="V1735">
            <v>35330</v>
          </cell>
          <cell r="W1735">
            <v>4000</v>
          </cell>
          <cell r="X1735">
            <v>1200</v>
          </cell>
          <cell r="Y1735">
            <v>49965</v>
          </cell>
          <cell r="Z1735">
            <v>5000</v>
          </cell>
          <cell r="AA1735">
            <v>1500</v>
          </cell>
          <cell r="AD1735">
            <v>2300</v>
          </cell>
        </row>
        <row r="1736">
          <cell r="A1736">
            <v>18.23</v>
          </cell>
          <cell r="B1736">
            <v>5000</v>
          </cell>
          <cell r="H1736">
            <v>3300</v>
          </cell>
          <cell r="I1736">
            <v>24655</v>
          </cell>
          <cell r="J1736">
            <v>2100</v>
          </cell>
          <cell r="V1736">
            <v>35345</v>
          </cell>
          <cell r="W1736">
            <v>4000</v>
          </cell>
          <cell r="X1736">
            <v>1200</v>
          </cell>
          <cell r="Y1736">
            <v>49985</v>
          </cell>
          <cell r="Z1736">
            <v>5000</v>
          </cell>
          <cell r="AA1736">
            <v>1500</v>
          </cell>
          <cell r="AD1736">
            <v>2300</v>
          </cell>
        </row>
        <row r="1737">
          <cell r="A1737">
            <v>18.239999999999998</v>
          </cell>
          <cell r="B1737">
            <v>5000</v>
          </cell>
          <cell r="H1737">
            <v>3300</v>
          </cell>
          <cell r="I1737">
            <v>24665</v>
          </cell>
          <cell r="J1737">
            <v>2100</v>
          </cell>
          <cell r="V1737">
            <v>35360</v>
          </cell>
          <cell r="W1737">
            <v>4000</v>
          </cell>
          <cell r="X1737">
            <v>1200</v>
          </cell>
          <cell r="Y1737">
            <v>50005</v>
          </cell>
          <cell r="Z1737">
            <v>5000</v>
          </cell>
          <cell r="AA1737">
            <v>1500</v>
          </cell>
          <cell r="AD1737">
            <v>2300</v>
          </cell>
        </row>
        <row r="1738">
          <cell r="A1738">
            <v>18.25</v>
          </cell>
          <cell r="B1738">
            <v>5000</v>
          </cell>
          <cell r="H1738">
            <v>3300</v>
          </cell>
          <cell r="I1738">
            <v>24675</v>
          </cell>
          <cell r="J1738">
            <v>2100</v>
          </cell>
          <cell r="V1738">
            <v>35375</v>
          </cell>
          <cell r="W1738">
            <v>4000</v>
          </cell>
          <cell r="X1738">
            <v>1200</v>
          </cell>
          <cell r="Y1738">
            <v>50025</v>
          </cell>
          <cell r="Z1738">
            <v>5000</v>
          </cell>
          <cell r="AA1738">
            <v>1500</v>
          </cell>
          <cell r="AD1738">
            <v>2300</v>
          </cell>
        </row>
        <row r="1739">
          <cell r="A1739">
            <v>18.260000000000002</v>
          </cell>
          <cell r="B1739">
            <v>5000</v>
          </cell>
          <cell r="H1739">
            <v>3300</v>
          </cell>
          <cell r="I1739">
            <v>24685</v>
          </cell>
          <cell r="J1739">
            <v>2100</v>
          </cell>
          <cell r="V1739">
            <v>35390</v>
          </cell>
          <cell r="W1739">
            <v>4000</v>
          </cell>
          <cell r="X1739">
            <v>1200</v>
          </cell>
          <cell r="Y1739">
            <v>50045</v>
          </cell>
          <cell r="Z1739">
            <v>5000</v>
          </cell>
          <cell r="AA1739">
            <v>1500</v>
          </cell>
          <cell r="AD1739">
            <v>2300</v>
          </cell>
        </row>
        <row r="1740">
          <cell r="A1740">
            <v>18.27</v>
          </cell>
          <cell r="B1740">
            <v>5000</v>
          </cell>
          <cell r="H1740">
            <v>3300</v>
          </cell>
          <cell r="I1740">
            <v>24695</v>
          </cell>
          <cell r="J1740">
            <v>2100</v>
          </cell>
          <cell r="V1740">
            <v>35405</v>
          </cell>
          <cell r="W1740">
            <v>4000</v>
          </cell>
          <cell r="X1740">
            <v>1200</v>
          </cell>
          <cell r="Y1740">
            <v>50065</v>
          </cell>
          <cell r="Z1740">
            <v>5000</v>
          </cell>
          <cell r="AA1740">
            <v>1500</v>
          </cell>
          <cell r="AD1740">
            <v>2300</v>
          </cell>
        </row>
        <row r="1741">
          <cell r="A1741">
            <v>18.28</v>
          </cell>
          <cell r="B1741">
            <v>5000</v>
          </cell>
          <cell r="H1741">
            <v>3300</v>
          </cell>
          <cell r="I1741">
            <v>24705</v>
          </cell>
          <cell r="J1741">
            <v>2100</v>
          </cell>
          <cell r="V1741">
            <v>35420</v>
          </cell>
          <cell r="W1741">
            <v>4000</v>
          </cell>
          <cell r="X1741">
            <v>1200</v>
          </cell>
          <cell r="Y1741">
            <v>50085</v>
          </cell>
          <cell r="Z1741">
            <v>5000</v>
          </cell>
          <cell r="AA1741">
            <v>1500</v>
          </cell>
          <cell r="AD1741">
            <v>2300</v>
          </cell>
        </row>
        <row r="1742">
          <cell r="A1742">
            <v>18.29</v>
          </cell>
          <cell r="B1742">
            <v>5000</v>
          </cell>
          <cell r="H1742">
            <v>3300</v>
          </cell>
          <cell r="I1742">
            <v>24715</v>
          </cell>
          <cell r="J1742">
            <v>2100</v>
          </cell>
          <cell r="V1742">
            <v>35435</v>
          </cell>
          <cell r="W1742">
            <v>4000</v>
          </cell>
          <cell r="X1742">
            <v>1200</v>
          </cell>
          <cell r="Y1742">
            <v>50105</v>
          </cell>
          <cell r="Z1742">
            <v>5000</v>
          </cell>
          <cell r="AA1742">
            <v>1500</v>
          </cell>
          <cell r="AD1742">
            <v>2300</v>
          </cell>
        </row>
        <row r="1743">
          <cell r="A1743">
            <v>18.3</v>
          </cell>
          <cell r="B1743">
            <v>5000</v>
          </cell>
          <cell r="H1743">
            <v>3300</v>
          </cell>
          <cell r="I1743">
            <v>24725</v>
          </cell>
          <cell r="J1743">
            <v>2100</v>
          </cell>
          <cell r="V1743">
            <v>35450</v>
          </cell>
          <cell r="W1743">
            <v>4000</v>
          </cell>
          <cell r="X1743">
            <v>1200</v>
          </cell>
          <cell r="Y1743">
            <v>50125</v>
          </cell>
          <cell r="Z1743">
            <v>5000</v>
          </cell>
          <cell r="AA1743">
            <v>1500</v>
          </cell>
          <cell r="AD1743">
            <v>2300</v>
          </cell>
        </row>
        <row r="1744">
          <cell r="A1744">
            <v>18.309999999999999</v>
          </cell>
          <cell r="B1744">
            <v>5000</v>
          </cell>
          <cell r="H1744">
            <v>3300</v>
          </cell>
          <cell r="I1744">
            <v>24735</v>
          </cell>
          <cell r="J1744">
            <v>2100</v>
          </cell>
          <cell r="V1744">
            <v>35465</v>
          </cell>
          <cell r="W1744">
            <v>4000</v>
          </cell>
          <cell r="X1744">
            <v>1200</v>
          </cell>
          <cell r="Y1744">
            <v>50145</v>
          </cell>
          <cell r="Z1744">
            <v>5000</v>
          </cell>
          <cell r="AA1744">
            <v>1500</v>
          </cell>
          <cell r="AD1744">
            <v>2300</v>
          </cell>
        </row>
        <row r="1745">
          <cell r="A1745">
            <v>18.32</v>
          </cell>
          <cell r="B1745">
            <v>5000</v>
          </cell>
          <cell r="H1745">
            <v>3300</v>
          </cell>
          <cell r="I1745">
            <v>24745</v>
          </cell>
          <cell r="J1745">
            <v>2100</v>
          </cell>
          <cell r="V1745">
            <v>35480</v>
          </cell>
          <cell r="W1745">
            <v>4000</v>
          </cell>
          <cell r="X1745">
            <v>1200</v>
          </cell>
          <cell r="Y1745">
            <v>50165</v>
          </cell>
          <cell r="Z1745">
            <v>5000</v>
          </cell>
          <cell r="AA1745">
            <v>1500</v>
          </cell>
          <cell r="AD1745">
            <v>2300</v>
          </cell>
        </row>
        <row r="1746">
          <cell r="A1746">
            <v>18.329999999999998</v>
          </cell>
          <cell r="B1746">
            <v>5000</v>
          </cell>
          <cell r="H1746">
            <v>3300</v>
          </cell>
          <cell r="I1746">
            <v>24755</v>
          </cell>
          <cell r="J1746">
            <v>2100</v>
          </cell>
          <cell r="V1746">
            <v>35495</v>
          </cell>
          <cell r="W1746">
            <v>4000</v>
          </cell>
          <cell r="X1746">
            <v>1200</v>
          </cell>
          <cell r="Y1746">
            <v>50185</v>
          </cell>
          <cell r="Z1746">
            <v>5000</v>
          </cell>
          <cell r="AA1746">
            <v>1500</v>
          </cell>
          <cell r="AD1746">
            <v>2300</v>
          </cell>
        </row>
        <row r="1747">
          <cell r="A1747">
            <v>18.34</v>
          </cell>
          <cell r="B1747">
            <v>5000</v>
          </cell>
          <cell r="H1747">
            <v>3300</v>
          </cell>
          <cell r="I1747">
            <v>24765</v>
          </cell>
          <cell r="J1747">
            <v>2100</v>
          </cell>
          <cell r="V1747">
            <v>35510</v>
          </cell>
          <cell r="W1747">
            <v>4000</v>
          </cell>
          <cell r="X1747">
            <v>1200</v>
          </cell>
          <cell r="Y1747">
            <v>50205</v>
          </cell>
          <cell r="Z1747">
            <v>5000</v>
          </cell>
          <cell r="AA1747">
            <v>1500</v>
          </cell>
          <cell r="AD1747">
            <v>2300</v>
          </cell>
        </row>
        <row r="1748">
          <cell r="A1748">
            <v>18.350000000000001</v>
          </cell>
          <cell r="B1748">
            <v>5000</v>
          </cell>
          <cell r="H1748">
            <v>3300</v>
          </cell>
          <cell r="I1748">
            <v>24775</v>
          </cell>
          <cell r="J1748">
            <v>2100</v>
          </cell>
          <cell r="V1748">
            <v>35525</v>
          </cell>
          <cell r="W1748">
            <v>4000</v>
          </cell>
          <cell r="X1748">
            <v>1200</v>
          </cell>
          <cell r="Y1748">
            <v>50225</v>
          </cell>
          <cell r="Z1748">
            <v>5000</v>
          </cell>
          <cell r="AA1748">
            <v>1500</v>
          </cell>
          <cell r="AD1748">
            <v>2300</v>
          </cell>
        </row>
        <row r="1749">
          <cell r="A1749">
            <v>18.36</v>
          </cell>
          <cell r="B1749">
            <v>5000</v>
          </cell>
          <cell r="H1749">
            <v>3300</v>
          </cell>
          <cell r="I1749">
            <v>24785</v>
          </cell>
          <cell r="J1749">
            <v>2100</v>
          </cell>
          <cell r="V1749">
            <v>35540</v>
          </cell>
          <cell r="W1749">
            <v>4000</v>
          </cell>
          <cell r="X1749">
            <v>1200</v>
          </cell>
          <cell r="Y1749">
            <v>50245</v>
          </cell>
          <cell r="Z1749">
            <v>5000</v>
          </cell>
          <cell r="AA1749">
            <v>1500</v>
          </cell>
          <cell r="AD1749">
            <v>2300</v>
          </cell>
        </row>
        <row r="1750">
          <cell r="A1750">
            <v>18.37</v>
          </cell>
          <cell r="B1750">
            <v>5000</v>
          </cell>
          <cell r="H1750">
            <v>3300</v>
          </cell>
          <cell r="I1750">
            <v>24795</v>
          </cell>
          <cell r="J1750">
            <v>2100</v>
          </cell>
          <cell r="V1750">
            <v>35555</v>
          </cell>
          <cell r="W1750">
            <v>4000</v>
          </cell>
          <cell r="X1750">
            <v>1200</v>
          </cell>
          <cell r="Y1750">
            <v>50265</v>
          </cell>
          <cell r="Z1750">
            <v>5000</v>
          </cell>
          <cell r="AA1750">
            <v>1500</v>
          </cell>
          <cell r="AD1750">
            <v>2300</v>
          </cell>
        </row>
        <row r="1751">
          <cell r="A1751">
            <v>18.38</v>
          </cell>
          <cell r="B1751">
            <v>5000</v>
          </cell>
          <cell r="H1751">
            <v>3300</v>
          </cell>
          <cell r="I1751">
            <v>24805</v>
          </cell>
          <cell r="J1751">
            <v>2100</v>
          </cell>
          <cell r="V1751">
            <v>35570</v>
          </cell>
          <cell r="W1751">
            <v>4000</v>
          </cell>
          <cell r="X1751">
            <v>1200</v>
          </cell>
          <cell r="Y1751">
            <v>50285</v>
          </cell>
          <cell r="Z1751">
            <v>5000</v>
          </cell>
          <cell r="AA1751">
            <v>1500</v>
          </cell>
          <cell r="AD1751">
            <v>2300</v>
          </cell>
        </row>
        <row r="1752">
          <cell r="A1752">
            <v>18.39</v>
          </cell>
          <cell r="B1752">
            <v>5000</v>
          </cell>
          <cell r="H1752">
            <v>3300</v>
          </cell>
          <cell r="I1752">
            <v>24815</v>
          </cell>
          <cell r="J1752">
            <v>2100</v>
          </cell>
          <cell r="V1752">
            <v>35585</v>
          </cell>
          <cell r="W1752">
            <v>4000</v>
          </cell>
          <cell r="X1752">
            <v>1200</v>
          </cell>
          <cell r="Y1752">
            <v>50305</v>
          </cell>
          <cell r="Z1752">
            <v>5000</v>
          </cell>
          <cell r="AA1752">
            <v>1500</v>
          </cell>
          <cell r="AD1752">
            <v>2300</v>
          </cell>
        </row>
        <row r="1753">
          <cell r="A1753">
            <v>18.399999999999999</v>
          </cell>
          <cell r="B1753">
            <v>5000</v>
          </cell>
          <cell r="H1753">
            <v>3300</v>
          </cell>
          <cell r="I1753">
            <v>24825</v>
          </cell>
          <cell r="J1753">
            <v>2100</v>
          </cell>
          <cell r="V1753">
            <v>35600</v>
          </cell>
          <cell r="W1753">
            <v>4000</v>
          </cell>
          <cell r="X1753">
            <v>1200</v>
          </cell>
          <cell r="Y1753">
            <v>50325</v>
          </cell>
          <cell r="Z1753">
            <v>5000</v>
          </cell>
          <cell r="AA1753">
            <v>1500</v>
          </cell>
          <cell r="AD1753">
            <v>2300</v>
          </cell>
        </row>
        <row r="1754">
          <cell r="A1754">
            <v>18.41</v>
          </cell>
          <cell r="B1754">
            <v>5000</v>
          </cell>
          <cell r="H1754">
            <v>3300</v>
          </cell>
          <cell r="I1754">
            <v>24835</v>
          </cell>
          <cell r="J1754">
            <v>2100</v>
          </cell>
          <cell r="V1754">
            <v>35615</v>
          </cell>
          <cell r="W1754">
            <v>4000</v>
          </cell>
          <cell r="X1754">
            <v>1200</v>
          </cell>
          <cell r="Y1754">
            <v>50345</v>
          </cell>
          <cell r="Z1754">
            <v>5000</v>
          </cell>
          <cell r="AA1754">
            <v>1500</v>
          </cell>
          <cell r="AD1754">
            <v>2300</v>
          </cell>
        </row>
        <row r="1755">
          <cell r="A1755">
            <v>18.420000000000002</v>
          </cell>
          <cell r="B1755">
            <v>5000</v>
          </cell>
          <cell r="H1755">
            <v>3300</v>
          </cell>
          <cell r="I1755">
            <v>24845</v>
          </cell>
          <cell r="J1755">
            <v>2100</v>
          </cell>
          <cell r="V1755">
            <v>35630</v>
          </cell>
          <cell r="W1755">
            <v>4000</v>
          </cell>
          <cell r="X1755">
            <v>1200</v>
          </cell>
          <cell r="Y1755">
            <v>50365</v>
          </cell>
          <cell r="Z1755">
            <v>5000</v>
          </cell>
          <cell r="AA1755">
            <v>1500</v>
          </cell>
          <cell r="AD1755">
            <v>2300</v>
          </cell>
        </row>
        <row r="1756">
          <cell r="A1756">
            <v>18.43</v>
          </cell>
          <cell r="B1756">
            <v>5000</v>
          </cell>
          <cell r="H1756">
            <v>3300</v>
          </cell>
          <cell r="I1756">
            <v>24855</v>
          </cell>
          <cell r="J1756">
            <v>2100</v>
          </cell>
          <cell r="V1756">
            <v>35645</v>
          </cell>
          <cell r="W1756">
            <v>4000</v>
          </cell>
          <cell r="X1756">
            <v>1200</v>
          </cell>
          <cell r="Y1756">
            <v>50385</v>
          </cell>
          <cell r="Z1756">
            <v>5000</v>
          </cell>
          <cell r="AA1756">
            <v>1500</v>
          </cell>
          <cell r="AD1756">
            <v>2300</v>
          </cell>
        </row>
        <row r="1757">
          <cell r="A1757">
            <v>18.440000000000001</v>
          </cell>
          <cell r="B1757">
            <v>5000</v>
          </cell>
          <cell r="H1757">
            <v>3300</v>
          </cell>
          <cell r="I1757">
            <v>24865</v>
          </cell>
          <cell r="J1757">
            <v>2100</v>
          </cell>
          <cell r="V1757">
            <v>35660</v>
          </cell>
          <cell r="W1757">
            <v>4000</v>
          </cell>
          <cell r="X1757">
            <v>1200</v>
          </cell>
          <cell r="Y1757">
            <v>50405</v>
          </cell>
          <cell r="Z1757">
            <v>5000</v>
          </cell>
          <cell r="AA1757">
            <v>1500</v>
          </cell>
          <cell r="AD1757">
            <v>2300</v>
          </cell>
        </row>
        <row r="1758">
          <cell r="A1758">
            <v>18.45</v>
          </cell>
          <cell r="B1758">
            <v>5000</v>
          </cell>
          <cell r="H1758">
            <v>3300</v>
          </cell>
          <cell r="I1758">
            <v>24875</v>
          </cell>
          <cell r="J1758">
            <v>2100</v>
          </cell>
          <cell r="V1758">
            <v>35675</v>
          </cell>
          <cell r="W1758">
            <v>4000</v>
          </cell>
          <cell r="X1758">
            <v>1200</v>
          </cell>
          <cell r="Y1758">
            <v>50425</v>
          </cell>
          <cell r="Z1758">
            <v>5000</v>
          </cell>
          <cell r="AA1758">
            <v>1500</v>
          </cell>
          <cell r="AD1758">
            <v>2300</v>
          </cell>
        </row>
        <row r="1759">
          <cell r="A1759">
            <v>18.46</v>
          </cell>
          <cell r="B1759">
            <v>5000</v>
          </cell>
          <cell r="H1759">
            <v>3300</v>
          </cell>
          <cell r="I1759">
            <v>24885</v>
          </cell>
          <cell r="J1759">
            <v>2100</v>
          </cell>
          <cell r="V1759">
            <v>35690</v>
          </cell>
          <cell r="W1759">
            <v>4000</v>
          </cell>
          <cell r="X1759">
            <v>1200</v>
          </cell>
          <cell r="Y1759">
            <v>50445</v>
          </cell>
          <cell r="Z1759">
            <v>5000</v>
          </cell>
          <cell r="AA1759">
            <v>1500</v>
          </cell>
          <cell r="AD1759">
            <v>2300</v>
          </cell>
        </row>
        <row r="1760">
          <cell r="A1760">
            <v>18.47</v>
          </cell>
          <cell r="B1760">
            <v>5000</v>
          </cell>
          <cell r="H1760">
            <v>3300</v>
          </cell>
          <cell r="I1760">
            <v>24895</v>
          </cell>
          <cell r="J1760">
            <v>2100</v>
          </cell>
          <cell r="V1760">
            <v>35705</v>
          </cell>
          <cell r="W1760">
            <v>4000</v>
          </cell>
          <cell r="X1760">
            <v>1200</v>
          </cell>
          <cell r="Y1760">
            <v>50465</v>
          </cell>
          <cell r="Z1760">
            <v>5000</v>
          </cell>
          <cell r="AA1760">
            <v>1500</v>
          </cell>
          <cell r="AD1760">
            <v>2300</v>
          </cell>
        </row>
        <row r="1761">
          <cell r="A1761">
            <v>18.48</v>
          </cell>
          <cell r="B1761">
            <v>5000</v>
          </cell>
          <cell r="H1761">
            <v>3300</v>
          </cell>
          <cell r="I1761">
            <v>24905</v>
          </cell>
          <cell r="J1761">
            <v>2100</v>
          </cell>
          <cell r="V1761">
            <v>35720</v>
          </cell>
          <cell r="W1761">
            <v>4000</v>
          </cell>
          <cell r="X1761">
            <v>1200</v>
          </cell>
          <cell r="Y1761">
            <v>50485</v>
          </cell>
          <cell r="Z1761">
            <v>5000</v>
          </cell>
          <cell r="AA1761">
            <v>1500</v>
          </cell>
          <cell r="AD1761">
            <v>2300</v>
          </cell>
        </row>
        <row r="1762">
          <cell r="A1762">
            <v>18.489999999999998</v>
          </cell>
          <cell r="B1762">
            <v>5000</v>
          </cell>
          <cell r="H1762">
            <v>3300</v>
          </cell>
          <cell r="I1762">
            <v>24915</v>
          </cell>
          <cell r="J1762">
            <v>2100</v>
          </cell>
          <cell r="V1762">
            <v>35735</v>
          </cell>
          <cell r="W1762">
            <v>4000</v>
          </cell>
          <cell r="X1762">
            <v>1200</v>
          </cell>
          <cell r="Y1762">
            <v>50505</v>
          </cell>
          <cell r="Z1762">
            <v>5000</v>
          </cell>
          <cell r="AA1762">
            <v>1500</v>
          </cell>
          <cell r="AD1762">
            <v>2300</v>
          </cell>
        </row>
        <row r="1763">
          <cell r="A1763">
            <v>18.5</v>
          </cell>
          <cell r="B1763">
            <v>5000</v>
          </cell>
          <cell r="H1763">
            <v>3300</v>
          </cell>
          <cell r="I1763">
            <v>24925</v>
          </cell>
          <cell r="J1763">
            <v>2100</v>
          </cell>
          <cell r="V1763">
            <v>35750</v>
          </cell>
          <cell r="W1763">
            <v>4000</v>
          </cell>
          <cell r="X1763">
            <v>1200</v>
          </cell>
          <cell r="Y1763">
            <v>50525</v>
          </cell>
          <cell r="Z1763">
            <v>5000</v>
          </cell>
          <cell r="AA1763">
            <v>1500</v>
          </cell>
          <cell r="AD1763">
            <v>2300</v>
          </cell>
        </row>
        <row r="1764">
          <cell r="A1764">
            <v>18.510000000000002</v>
          </cell>
          <cell r="B1764">
            <v>5000</v>
          </cell>
          <cell r="H1764">
            <v>3300</v>
          </cell>
          <cell r="I1764">
            <v>24935</v>
          </cell>
          <cell r="J1764">
            <v>2100</v>
          </cell>
          <cell r="V1764">
            <v>35765</v>
          </cell>
          <cell r="W1764">
            <v>4000</v>
          </cell>
          <cell r="X1764">
            <v>1200</v>
          </cell>
          <cell r="Y1764">
            <v>50545</v>
          </cell>
          <cell r="Z1764">
            <v>5000</v>
          </cell>
          <cell r="AA1764">
            <v>1500</v>
          </cell>
          <cell r="AD1764">
            <v>2300</v>
          </cell>
        </row>
        <row r="1765">
          <cell r="A1765">
            <v>18.52</v>
          </cell>
          <cell r="B1765">
            <v>5000</v>
          </cell>
          <cell r="H1765">
            <v>3300</v>
          </cell>
          <cell r="I1765">
            <v>24945</v>
          </cell>
          <cell r="J1765">
            <v>2100</v>
          </cell>
          <cell r="V1765">
            <v>35780</v>
          </cell>
          <cell r="W1765">
            <v>4000</v>
          </cell>
          <cell r="X1765">
            <v>1200</v>
          </cell>
          <cell r="Y1765">
            <v>50565</v>
          </cell>
          <cell r="Z1765">
            <v>5000</v>
          </cell>
          <cell r="AA1765">
            <v>1500</v>
          </cell>
          <cell r="AD1765">
            <v>2300</v>
          </cell>
        </row>
        <row r="1766">
          <cell r="A1766">
            <v>18.53</v>
          </cell>
          <cell r="B1766">
            <v>5000</v>
          </cell>
          <cell r="H1766">
            <v>3300</v>
          </cell>
          <cell r="I1766">
            <v>24955</v>
          </cell>
          <cell r="J1766">
            <v>2100</v>
          </cell>
          <cell r="V1766">
            <v>35795</v>
          </cell>
          <cell r="W1766">
            <v>4000</v>
          </cell>
          <cell r="X1766">
            <v>1200</v>
          </cell>
          <cell r="Y1766">
            <v>50585</v>
          </cell>
          <cell r="Z1766">
            <v>5000</v>
          </cell>
          <cell r="AA1766">
            <v>1500</v>
          </cell>
          <cell r="AD1766">
            <v>2300</v>
          </cell>
        </row>
        <row r="1767">
          <cell r="A1767">
            <v>18.54</v>
          </cell>
          <cell r="B1767">
            <v>5000</v>
          </cell>
          <cell r="H1767">
            <v>3300</v>
          </cell>
          <cell r="I1767">
            <v>24965</v>
          </cell>
          <cell r="J1767">
            <v>2100</v>
          </cell>
          <cell r="V1767">
            <v>35810</v>
          </cell>
          <cell r="W1767">
            <v>4000</v>
          </cell>
          <cell r="X1767">
            <v>1200</v>
          </cell>
          <cell r="Y1767">
            <v>50605</v>
          </cell>
          <cell r="Z1767">
            <v>5000</v>
          </cell>
          <cell r="AA1767">
            <v>1500</v>
          </cell>
          <cell r="AD1767">
            <v>2300</v>
          </cell>
        </row>
        <row r="1768">
          <cell r="A1768">
            <v>18.55</v>
          </cell>
          <cell r="B1768">
            <v>5000</v>
          </cell>
          <cell r="H1768">
            <v>3300</v>
          </cell>
          <cell r="I1768">
            <v>24975</v>
          </cell>
          <cell r="J1768">
            <v>2100</v>
          </cell>
          <cell r="V1768">
            <v>35825</v>
          </cell>
          <cell r="W1768">
            <v>4000</v>
          </cell>
          <cell r="X1768">
            <v>1200</v>
          </cell>
          <cell r="Y1768">
            <v>50625</v>
          </cell>
          <cell r="Z1768">
            <v>5000</v>
          </cell>
          <cell r="AA1768">
            <v>1500</v>
          </cell>
          <cell r="AD1768">
            <v>2300</v>
          </cell>
        </row>
        <row r="1769">
          <cell r="A1769">
            <v>18.559999999999999</v>
          </cell>
          <cell r="B1769">
            <v>5000</v>
          </cell>
          <cell r="H1769">
            <v>3300</v>
          </cell>
          <cell r="I1769">
            <v>24985</v>
          </cell>
          <cell r="J1769">
            <v>2100</v>
          </cell>
          <cell r="V1769">
            <v>35840</v>
          </cell>
          <cell r="W1769">
            <v>4000</v>
          </cell>
          <cell r="X1769">
            <v>1200</v>
          </cell>
          <cell r="Y1769">
            <v>50645</v>
          </cell>
          <cell r="Z1769">
            <v>5000</v>
          </cell>
          <cell r="AA1769">
            <v>1500</v>
          </cell>
          <cell r="AD1769">
            <v>2300</v>
          </cell>
        </row>
        <row r="1770">
          <cell r="A1770">
            <v>18.57</v>
          </cell>
          <cell r="B1770">
            <v>5000</v>
          </cell>
          <cell r="H1770">
            <v>3300</v>
          </cell>
          <cell r="I1770">
            <v>24995</v>
          </cell>
          <cell r="J1770">
            <v>2100</v>
          </cell>
          <cell r="V1770">
            <v>35855</v>
          </cell>
          <cell r="W1770">
            <v>4000</v>
          </cell>
          <cell r="X1770">
            <v>1200</v>
          </cell>
          <cell r="Y1770">
            <v>50665</v>
          </cell>
          <cell r="Z1770">
            <v>5000</v>
          </cell>
          <cell r="AA1770">
            <v>1500</v>
          </cell>
          <cell r="AD1770">
            <v>2300</v>
          </cell>
        </row>
        <row r="1771">
          <cell r="A1771">
            <v>18.579999999999998</v>
          </cell>
          <cell r="B1771">
            <v>5000</v>
          </cell>
          <cell r="H1771">
            <v>3300</v>
          </cell>
          <cell r="I1771">
            <v>25005</v>
          </cell>
          <cell r="J1771">
            <v>2100</v>
          </cell>
          <cell r="V1771">
            <v>35870</v>
          </cell>
          <cell r="W1771">
            <v>4000</v>
          </cell>
          <cell r="X1771">
            <v>1200</v>
          </cell>
          <cell r="Y1771">
            <v>50685</v>
          </cell>
          <cell r="Z1771">
            <v>5000</v>
          </cell>
          <cell r="AA1771">
            <v>1500</v>
          </cell>
          <cell r="AD1771">
            <v>2300</v>
          </cell>
        </row>
        <row r="1772">
          <cell r="A1772">
            <v>18.59</v>
          </cell>
          <cell r="B1772">
            <v>5000</v>
          </cell>
          <cell r="H1772">
            <v>3300</v>
          </cell>
          <cell r="I1772">
            <v>25015</v>
          </cell>
          <cell r="J1772">
            <v>2100</v>
          </cell>
          <cell r="V1772">
            <v>35885</v>
          </cell>
          <cell r="W1772">
            <v>4000</v>
          </cell>
          <cell r="X1772">
            <v>1200</v>
          </cell>
          <cell r="Y1772">
            <v>50705</v>
          </cell>
          <cell r="Z1772">
            <v>5000</v>
          </cell>
          <cell r="AA1772">
            <v>1500</v>
          </cell>
          <cell r="AD1772">
            <v>2300</v>
          </cell>
        </row>
        <row r="1773">
          <cell r="A1773">
            <v>18.600000000000001</v>
          </cell>
          <cell r="B1773">
            <v>5000</v>
          </cell>
          <cell r="H1773">
            <v>3300</v>
          </cell>
          <cell r="I1773">
            <v>25025</v>
          </cell>
          <cell r="J1773">
            <v>2100</v>
          </cell>
          <cell r="V1773">
            <v>35900</v>
          </cell>
          <cell r="W1773">
            <v>4000</v>
          </cell>
          <cell r="X1773">
            <v>1200</v>
          </cell>
          <cell r="Y1773">
            <v>50725</v>
          </cell>
          <cell r="Z1773">
            <v>5000</v>
          </cell>
          <cell r="AA1773">
            <v>1500</v>
          </cell>
          <cell r="AD1773">
            <v>2300</v>
          </cell>
        </row>
        <row r="1774">
          <cell r="A1774">
            <v>18.61</v>
          </cell>
          <cell r="B1774">
            <v>5000</v>
          </cell>
          <cell r="H1774">
            <v>3300</v>
          </cell>
          <cell r="I1774">
            <v>25035</v>
          </cell>
          <cell r="J1774">
            <v>2100</v>
          </cell>
          <cell r="V1774">
            <v>35915</v>
          </cell>
          <cell r="W1774">
            <v>4000</v>
          </cell>
          <cell r="X1774">
            <v>1200</v>
          </cell>
          <cell r="Y1774">
            <v>50745</v>
          </cell>
          <cell r="Z1774">
            <v>5000</v>
          </cell>
          <cell r="AA1774">
            <v>1500</v>
          </cell>
          <cell r="AD1774">
            <v>2300</v>
          </cell>
        </row>
        <row r="1775">
          <cell r="A1775">
            <v>18.62</v>
          </cell>
          <cell r="B1775">
            <v>5000</v>
          </cell>
          <cell r="H1775">
            <v>3300</v>
          </cell>
          <cell r="I1775">
            <v>25045</v>
          </cell>
          <cell r="J1775">
            <v>2100</v>
          </cell>
          <cell r="V1775">
            <v>35930</v>
          </cell>
          <cell r="W1775">
            <v>4000</v>
          </cell>
          <cell r="X1775">
            <v>1200</v>
          </cell>
          <cell r="Y1775">
            <v>50765</v>
          </cell>
          <cell r="Z1775">
            <v>5000</v>
          </cell>
          <cell r="AA1775">
            <v>1500</v>
          </cell>
          <cell r="AD1775">
            <v>2300</v>
          </cell>
        </row>
        <row r="1776">
          <cell r="A1776">
            <v>18.63</v>
          </cell>
          <cell r="B1776">
            <v>5000</v>
          </cell>
          <cell r="H1776">
            <v>3300</v>
          </cell>
          <cell r="I1776">
            <v>25055</v>
          </cell>
          <cell r="J1776">
            <v>2100</v>
          </cell>
          <cell r="V1776">
            <v>35945</v>
          </cell>
          <cell r="W1776">
            <v>4000</v>
          </cell>
          <cell r="X1776">
            <v>1200</v>
          </cell>
          <cell r="Y1776">
            <v>50785</v>
          </cell>
          <cell r="Z1776">
            <v>5000</v>
          </cell>
          <cell r="AA1776">
            <v>1500</v>
          </cell>
          <cell r="AD1776">
            <v>2300</v>
          </cell>
        </row>
        <row r="1777">
          <cell r="A1777">
            <v>18.64</v>
          </cell>
          <cell r="B1777">
            <v>5000</v>
          </cell>
          <cell r="H1777">
            <v>3300</v>
          </cell>
          <cell r="I1777">
            <v>25065</v>
          </cell>
          <cell r="J1777">
            <v>2100</v>
          </cell>
          <cell r="V1777">
            <v>35960</v>
          </cell>
          <cell r="W1777">
            <v>4000</v>
          </cell>
          <cell r="X1777">
            <v>1200</v>
          </cell>
          <cell r="Y1777">
            <v>50805</v>
          </cell>
          <cell r="Z1777">
            <v>5000</v>
          </cell>
          <cell r="AA1777">
            <v>1500</v>
          </cell>
          <cell r="AD1777">
            <v>2300</v>
          </cell>
        </row>
        <row r="1778">
          <cell r="A1778">
            <v>18.649999999999999</v>
          </cell>
          <cell r="B1778">
            <v>5000</v>
          </cell>
          <cell r="H1778">
            <v>3300</v>
          </cell>
          <cell r="I1778">
            <v>25075</v>
          </cell>
          <cell r="J1778">
            <v>2100</v>
          </cell>
          <cell r="V1778">
            <v>35975</v>
          </cell>
          <cell r="W1778">
            <v>4000</v>
          </cell>
          <cell r="X1778">
            <v>1200</v>
          </cell>
          <cell r="Y1778">
            <v>50825</v>
          </cell>
          <cell r="Z1778">
            <v>5000</v>
          </cell>
          <cell r="AA1778">
            <v>1500</v>
          </cell>
          <cell r="AD1778">
            <v>2300</v>
          </cell>
        </row>
        <row r="1779">
          <cell r="A1779">
            <v>18.66</v>
          </cell>
          <cell r="B1779">
            <v>5000</v>
          </cell>
          <cell r="H1779">
            <v>3300</v>
          </cell>
          <cell r="I1779">
            <v>25085</v>
          </cell>
          <cell r="J1779">
            <v>2100</v>
          </cell>
          <cell r="V1779">
            <v>35990</v>
          </cell>
          <cell r="W1779">
            <v>4000</v>
          </cell>
          <cell r="X1779">
            <v>1200</v>
          </cell>
          <cell r="Y1779">
            <v>50845</v>
          </cell>
          <cell r="Z1779">
            <v>5000</v>
          </cell>
          <cell r="AA1779">
            <v>1500</v>
          </cell>
          <cell r="AD1779">
            <v>2300</v>
          </cell>
        </row>
        <row r="1780">
          <cell r="A1780">
            <v>18.670000000000002</v>
          </cell>
          <cell r="B1780">
            <v>5000</v>
          </cell>
          <cell r="H1780">
            <v>3300</v>
          </cell>
          <cell r="I1780">
            <v>25095</v>
          </cell>
          <cell r="J1780">
            <v>2100</v>
          </cell>
          <cell r="V1780">
            <v>36005</v>
          </cell>
          <cell r="W1780">
            <v>4000</v>
          </cell>
          <cell r="X1780">
            <v>1200</v>
          </cell>
          <cell r="Y1780">
            <v>50865</v>
          </cell>
          <cell r="Z1780">
            <v>5000</v>
          </cell>
          <cell r="AA1780">
            <v>1500</v>
          </cell>
          <cell r="AD1780">
            <v>2300</v>
          </cell>
        </row>
        <row r="1781">
          <cell r="A1781">
            <v>18.68</v>
          </cell>
          <cell r="B1781">
            <v>5000</v>
          </cell>
          <cell r="H1781">
            <v>3300</v>
          </cell>
          <cell r="I1781">
            <v>25105</v>
          </cell>
          <cell r="J1781">
            <v>2100</v>
          </cell>
          <cell r="V1781">
            <v>36020</v>
          </cell>
          <cell r="W1781">
            <v>4000</v>
          </cell>
          <cell r="X1781">
            <v>1200</v>
          </cell>
          <cell r="Y1781">
            <v>50885</v>
          </cell>
          <cell r="Z1781">
            <v>5000</v>
          </cell>
          <cell r="AA1781">
            <v>1500</v>
          </cell>
          <cell r="AD1781">
            <v>2300</v>
          </cell>
        </row>
        <row r="1782">
          <cell r="A1782">
            <v>18.690000000000001</v>
          </cell>
          <cell r="B1782">
            <v>5000</v>
          </cell>
          <cell r="H1782">
            <v>3300</v>
          </cell>
          <cell r="I1782">
            <v>25115</v>
          </cell>
          <cell r="J1782">
            <v>2100</v>
          </cell>
          <cell r="V1782">
            <v>36035</v>
          </cell>
          <cell r="W1782">
            <v>4000</v>
          </cell>
          <cell r="X1782">
            <v>1200</v>
          </cell>
          <cell r="Y1782">
            <v>50905</v>
          </cell>
          <cell r="Z1782">
            <v>5000</v>
          </cell>
          <cell r="AA1782">
            <v>1500</v>
          </cell>
          <cell r="AD1782">
            <v>2300</v>
          </cell>
        </row>
        <row r="1783">
          <cell r="A1783">
            <v>18.7</v>
          </cell>
          <cell r="B1783">
            <v>5000</v>
          </cell>
          <cell r="H1783">
            <v>3300</v>
          </cell>
          <cell r="I1783">
            <v>25125</v>
          </cell>
          <cell r="J1783">
            <v>2100</v>
          </cell>
          <cell r="V1783">
            <v>36050</v>
          </cell>
          <cell r="W1783">
            <v>4000</v>
          </cell>
          <cell r="X1783">
            <v>1200</v>
          </cell>
          <cell r="Y1783">
            <v>50925</v>
          </cell>
          <cell r="Z1783">
            <v>5000</v>
          </cell>
          <cell r="AA1783">
            <v>1500</v>
          </cell>
          <cell r="AD1783">
            <v>2300</v>
          </cell>
        </row>
        <row r="1784">
          <cell r="A1784">
            <v>18.71</v>
          </cell>
          <cell r="B1784">
            <v>5000</v>
          </cell>
          <cell r="H1784">
            <v>3300</v>
          </cell>
          <cell r="I1784">
            <v>25135</v>
          </cell>
          <cell r="J1784">
            <v>2100</v>
          </cell>
          <cell r="V1784">
            <v>36065</v>
          </cell>
          <cell r="W1784">
            <v>4000</v>
          </cell>
          <cell r="X1784">
            <v>1200</v>
          </cell>
          <cell r="Y1784">
            <v>50945</v>
          </cell>
          <cell r="Z1784">
            <v>5000</v>
          </cell>
          <cell r="AA1784">
            <v>1500</v>
          </cell>
          <cell r="AD1784">
            <v>2300</v>
          </cell>
        </row>
        <row r="1785">
          <cell r="A1785">
            <v>18.72</v>
          </cell>
          <cell r="B1785">
            <v>5000</v>
          </cell>
          <cell r="H1785">
            <v>3300</v>
          </cell>
          <cell r="I1785">
            <v>25145</v>
          </cell>
          <cell r="J1785">
            <v>2100</v>
          </cell>
          <cell r="V1785">
            <v>36080</v>
          </cell>
          <cell r="W1785">
            <v>4000</v>
          </cell>
          <cell r="X1785">
            <v>1200</v>
          </cell>
          <cell r="Y1785">
            <v>50965</v>
          </cell>
          <cell r="Z1785">
            <v>5000</v>
          </cell>
          <cell r="AA1785">
            <v>1500</v>
          </cell>
          <cell r="AD1785">
            <v>2300</v>
          </cell>
        </row>
        <row r="1786">
          <cell r="A1786">
            <v>18.73</v>
          </cell>
          <cell r="B1786">
            <v>5000</v>
          </cell>
          <cell r="H1786">
            <v>3300</v>
          </cell>
          <cell r="I1786">
            <v>25155</v>
          </cell>
          <cell r="J1786">
            <v>2100</v>
          </cell>
          <cell r="V1786">
            <v>36095</v>
          </cell>
          <cell r="W1786">
            <v>4000</v>
          </cell>
          <cell r="X1786">
            <v>1200</v>
          </cell>
          <cell r="Y1786">
            <v>50985</v>
          </cell>
          <cell r="Z1786">
            <v>5000</v>
          </cell>
          <cell r="AA1786">
            <v>1500</v>
          </cell>
          <cell r="AD1786">
            <v>2300</v>
          </cell>
        </row>
        <row r="1787">
          <cell r="A1787">
            <v>18.739999999999998</v>
          </cell>
          <cell r="B1787">
            <v>5000</v>
          </cell>
          <cell r="H1787">
            <v>3300</v>
          </cell>
          <cell r="I1787">
            <v>25165</v>
          </cell>
          <cell r="J1787">
            <v>2100</v>
          </cell>
          <cell r="V1787">
            <v>36110</v>
          </cell>
          <cell r="W1787">
            <v>4000</v>
          </cell>
          <cell r="X1787">
            <v>1200</v>
          </cell>
          <cell r="Y1787">
            <v>51005</v>
          </cell>
          <cell r="Z1787">
            <v>5000</v>
          </cell>
          <cell r="AA1787">
            <v>1500</v>
          </cell>
          <cell r="AD1787">
            <v>2300</v>
          </cell>
        </row>
        <row r="1788">
          <cell r="A1788">
            <v>18.75</v>
          </cell>
          <cell r="B1788">
            <v>5000</v>
          </cell>
          <cell r="H1788">
            <v>3300</v>
          </cell>
          <cell r="I1788">
            <v>25175</v>
          </cell>
          <cell r="J1788">
            <v>2100</v>
          </cell>
          <cell r="V1788">
            <v>36125</v>
          </cell>
          <cell r="W1788">
            <v>4000</v>
          </cell>
          <cell r="X1788">
            <v>1200</v>
          </cell>
          <cell r="Y1788">
            <v>51025</v>
          </cell>
          <cell r="Z1788">
            <v>5000</v>
          </cell>
          <cell r="AA1788">
            <v>1500</v>
          </cell>
          <cell r="AD1788">
            <v>2300</v>
          </cell>
        </row>
        <row r="1789">
          <cell r="A1789">
            <v>18.760000000000002</v>
          </cell>
          <cell r="B1789">
            <v>5000</v>
          </cell>
          <cell r="H1789">
            <v>3300</v>
          </cell>
          <cell r="I1789">
            <v>25185</v>
          </cell>
          <cell r="J1789">
            <v>2100</v>
          </cell>
          <cell r="V1789">
            <v>36140</v>
          </cell>
          <cell r="W1789">
            <v>4000</v>
          </cell>
          <cell r="X1789">
            <v>1200</v>
          </cell>
          <cell r="Y1789">
            <v>51045</v>
          </cell>
          <cell r="Z1789">
            <v>5000</v>
          </cell>
          <cell r="AA1789">
            <v>1500</v>
          </cell>
          <cell r="AD1789">
            <v>2300</v>
          </cell>
        </row>
        <row r="1790">
          <cell r="A1790">
            <v>18.77</v>
          </cell>
          <cell r="B1790">
            <v>5000</v>
          </cell>
          <cell r="H1790">
            <v>3300</v>
          </cell>
          <cell r="I1790">
            <v>25195</v>
          </cell>
          <cell r="J1790">
            <v>2100</v>
          </cell>
          <cell r="V1790">
            <v>36155</v>
          </cell>
          <cell r="W1790">
            <v>4000</v>
          </cell>
          <cell r="X1790">
            <v>1200</v>
          </cell>
          <cell r="Y1790">
            <v>51065</v>
          </cell>
          <cell r="Z1790">
            <v>5000</v>
          </cell>
          <cell r="AA1790">
            <v>1500</v>
          </cell>
          <cell r="AD1790">
            <v>2300</v>
          </cell>
        </row>
        <row r="1791">
          <cell r="A1791">
            <v>18.78</v>
          </cell>
          <cell r="B1791">
            <v>5000</v>
          </cell>
          <cell r="H1791">
            <v>3300</v>
          </cell>
          <cell r="I1791">
            <v>25205</v>
          </cell>
          <cell r="J1791">
            <v>2100</v>
          </cell>
          <cell r="V1791">
            <v>36170</v>
          </cell>
          <cell r="W1791">
            <v>4000</v>
          </cell>
          <cell r="X1791">
            <v>1200</v>
          </cell>
          <cell r="Y1791">
            <v>51085</v>
          </cell>
          <cell r="Z1791">
            <v>5000</v>
          </cell>
          <cell r="AA1791">
            <v>1500</v>
          </cell>
          <cell r="AD1791">
            <v>2300</v>
          </cell>
        </row>
        <row r="1792">
          <cell r="A1792">
            <v>18.79</v>
          </cell>
          <cell r="B1792">
            <v>5000</v>
          </cell>
          <cell r="H1792">
            <v>3300</v>
          </cell>
          <cell r="I1792">
            <v>25215</v>
          </cell>
          <cell r="J1792">
            <v>2100</v>
          </cell>
          <cell r="V1792">
            <v>36185</v>
          </cell>
          <cell r="W1792">
            <v>4000</v>
          </cell>
          <cell r="X1792">
            <v>1200</v>
          </cell>
          <cell r="Y1792">
            <v>51105</v>
          </cell>
          <cell r="Z1792">
            <v>5000</v>
          </cell>
          <cell r="AA1792">
            <v>1500</v>
          </cell>
          <cell r="AD1792">
            <v>2300</v>
          </cell>
        </row>
        <row r="1793">
          <cell r="A1793">
            <v>18.8</v>
          </cell>
          <cell r="B1793">
            <v>5000</v>
          </cell>
          <cell r="H1793">
            <v>3300</v>
          </cell>
          <cell r="I1793">
            <v>25225</v>
          </cell>
          <cell r="J1793">
            <v>2100</v>
          </cell>
          <cell r="V1793">
            <v>36200</v>
          </cell>
          <cell r="W1793">
            <v>4000</v>
          </cell>
          <cell r="X1793">
            <v>1200</v>
          </cell>
          <cell r="Y1793">
            <v>51125</v>
          </cell>
          <cell r="Z1793">
            <v>5000</v>
          </cell>
          <cell r="AA1793">
            <v>1500</v>
          </cell>
          <cell r="AD1793">
            <v>2300</v>
          </cell>
        </row>
        <row r="1794">
          <cell r="A1794">
            <v>18.809999999999999</v>
          </cell>
          <cell r="B1794">
            <v>5000</v>
          </cell>
          <cell r="H1794">
            <v>3300</v>
          </cell>
          <cell r="I1794">
            <v>25235</v>
          </cell>
          <cell r="J1794">
            <v>2100</v>
          </cell>
          <cell r="V1794">
            <v>36215</v>
          </cell>
          <cell r="W1794">
            <v>4000</v>
          </cell>
          <cell r="X1794">
            <v>1200</v>
          </cell>
          <cell r="Y1794">
            <v>51145</v>
          </cell>
          <cell r="Z1794">
            <v>5000</v>
          </cell>
          <cell r="AA1794">
            <v>1500</v>
          </cell>
          <cell r="AD1794">
            <v>2300</v>
          </cell>
        </row>
        <row r="1795">
          <cell r="A1795">
            <v>18.82</v>
          </cell>
          <cell r="B1795">
            <v>5000</v>
          </cell>
          <cell r="H1795">
            <v>3300</v>
          </cell>
          <cell r="I1795">
            <v>25245</v>
          </cell>
          <cell r="J1795">
            <v>2100</v>
          </cell>
          <cell r="V1795">
            <v>36230</v>
          </cell>
          <cell r="W1795">
            <v>4000</v>
          </cell>
          <cell r="X1795">
            <v>1200</v>
          </cell>
          <cell r="Y1795">
            <v>51165</v>
          </cell>
          <cell r="Z1795">
            <v>5000</v>
          </cell>
          <cell r="AA1795">
            <v>1500</v>
          </cell>
          <cell r="AD1795">
            <v>2300</v>
          </cell>
        </row>
        <row r="1796">
          <cell r="A1796">
            <v>18.829999999999998</v>
          </cell>
          <cell r="B1796">
            <v>5000</v>
          </cell>
          <cell r="H1796">
            <v>3300</v>
          </cell>
          <cell r="I1796">
            <v>25255</v>
          </cell>
          <cell r="J1796">
            <v>2100</v>
          </cell>
          <cell r="V1796">
            <v>36245</v>
          </cell>
          <cell r="W1796">
            <v>4000</v>
          </cell>
          <cell r="X1796">
            <v>1200</v>
          </cell>
          <cell r="Y1796">
            <v>51185</v>
          </cell>
          <cell r="Z1796">
            <v>5000</v>
          </cell>
          <cell r="AA1796">
            <v>1500</v>
          </cell>
          <cell r="AD1796">
            <v>2300</v>
          </cell>
        </row>
        <row r="1797">
          <cell r="A1797">
            <v>18.84</v>
          </cell>
          <cell r="B1797">
            <v>5000</v>
          </cell>
          <cell r="H1797">
            <v>3300</v>
          </cell>
          <cell r="I1797">
            <v>25265</v>
          </cell>
          <cell r="J1797">
            <v>2100</v>
          </cell>
          <cell r="Q1797" t="str">
            <v>x</v>
          </cell>
          <cell r="R1797" t="str">
            <v>x</v>
          </cell>
          <cell r="S1797" t="str">
            <v>x</v>
          </cell>
          <cell r="T1797" t="str">
            <v>x</v>
          </cell>
          <cell r="U1797" t="str">
            <v>x</v>
          </cell>
          <cell r="V1797" t="str">
            <v>x</v>
          </cell>
          <cell r="W1797">
            <v>4000</v>
          </cell>
          <cell r="X1797">
            <v>1200</v>
          </cell>
          <cell r="Y1797">
            <v>51205</v>
          </cell>
          <cell r="Z1797">
            <v>5000</v>
          </cell>
          <cell r="AA1797">
            <v>1500</v>
          </cell>
          <cell r="AB1797" t="str">
            <v>x</v>
          </cell>
          <cell r="AC1797" t="str">
            <v>x</v>
          </cell>
          <cell r="AD1797">
            <v>2300</v>
          </cell>
          <cell r="AE1797" t="str">
            <v>x</v>
          </cell>
          <cell r="AF1797" t="str">
            <v>x</v>
          </cell>
        </row>
        <row r="1798">
          <cell r="A1798">
            <v>18.850000000000001</v>
          </cell>
          <cell r="B1798">
            <v>5000</v>
          </cell>
          <cell r="H1798">
            <v>3300</v>
          </cell>
          <cell r="I1798">
            <v>25275</v>
          </cell>
          <cell r="J1798">
            <v>2100</v>
          </cell>
          <cell r="W1798">
            <v>4000</v>
          </cell>
          <cell r="X1798">
            <v>1200</v>
          </cell>
          <cell r="AA1798">
            <v>1500</v>
          </cell>
          <cell r="AD1798">
            <v>2300</v>
          </cell>
        </row>
        <row r="1799">
          <cell r="A1799">
            <v>18.86</v>
          </cell>
          <cell r="B1799">
            <v>5000</v>
          </cell>
          <cell r="H1799">
            <v>3300</v>
          </cell>
          <cell r="I1799">
            <v>25285</v>
          </cell>
          <cell r="J1799">
            <v>2100</v>
          </cell>
          <cell r="W1799">
            <v>4000</v>
          </cell>
          <cell r="X1799">
            <v>1200</v>
          </cell>
          <cell r="AA1799">
            <v>1500</v>
          </cell>
          <cell r="AD1799">
            <v>2300</v>
          </cell>
        </row>
        <row r="1800">
          <cell r="A1800">
            <v>18.87</v>
          </cell>
          <cell r="B1800">
            <v>5000</v>
          </cell>
          <cell r="H1800">
            <v>3300</v>
          </cell>
          <cell r="I1800">
            <v>25295</v>
          </cell>
          <cell r="J1800">
            <v>2100</v>
          </cell>
          <cell r="W1800">
            <v>4000</v>
          </cell>
          <cell r="X1800">
            <v>1200</v>
          </cell>
          <cell r="AA1800">
            <v>1500</v>
          </cell>
          <cell r="AD1800">
            <v>2300</v>
          </cell>
        </row>
        <row r="1801">
          <cell r="A1801">
            <v>18.88</v>
          </cell>
          <cell r="B1801">
            <v>5000</v>
          </cell>
          <cell r="H1801">
            <v>3300</v>
          </cell>
          <cell r="I1801">
            <v>25305</v>
          </cell>
          <cell r="J1801">
            <v>2100</v>
          </cell>
          <cell r="W1801">
            <v>4000</v>
          </cell>
          <cell r="X1801">
            <v>1200</v>
          </cell>
          <cell r="AA1801">
            <v>1500</v>
          </cell>
          <cell r="AD1801">
            <v>2300</v>
          </cell>
        </row>
        <row r="1802">
          <cell r="A1802">
            <v>18.89</v>
          </cell>
          <cell r="B1802">
            <v>5000</v>
          </cell>
          <cell r="H1802">
            <v>3300</v>
          </cell>
          <cell r="I1802">
            <v>25315</v>
          </cell>
          <cell r="J1802">
            <v>2100</v>
          </cell>
          <cell r="W1802">
            <v>4000</v>
          </cell>
          <cell r="X1802">
            <v>1200</v>
          </cell>
          <cell r="AA1802">
            <v>1500</v>
          </cell>
          <cell r="AD1802">
            <v>2300</v>
          </cell>
        </row>
        <row r="1803">
          <cell r="A1803">
            <v>18.899999999999999</v>
          </cell>
          <cell r="B1803">
            <v>5000</v>
          </cell>
          <cell r="H1803">
            <v>3300</v>
          </cell>
          <cell r="I1803">
            <v>25325</v>
          </cell>
          <cell r="J1803">
            <v>2100</v>
          </cell>
          <cell r="W1803">
            <v>4000</v>
          </cell>
          <cell r="X1803">
            <v>1200</v>
          </cell>
          <cell r="AA1803">
            <v>1500</v>
          </cell>
          <cell r="AD1803">
            <v>2300</v>
          </cell>
        </row>
        <row r="1804">
          <cell r="A1804">
            <v>18.91</v>
          </cell>
          <cell r="B1804">
            <v>5000</v>
          </cell>
          <cell r="H1804">
            <v>3300</v>
          </cell>
          <cell r="I1804">
            <v>25335</v>
          </cell>
          <cell r="J1804">
            <v>2100</v>
          </cell>
          <cell r="W1804">
            <v>4000</v>
          </cell>
          <cell r="X1804">
            <v>1200</v>
          </cell>
          <cell r="AA1804">
            <v>1500</v>
          </cell>
          <cell r="AD1804">
            <v>2300</v>
          </cell>
        </row>
        <row r="1805">
          <cell r="A1805">
            <v>18.920000000000002</v>
          </cell>
          <cell r="B1805">
            <v>5000</v>
          </cell>
          <cell r="H1805">
            <v>3300</v>
          </cell>
          <cell r="I1805">
            <v>25345</v>
          </cell>
          <cell r="J1805">
            <v>2100</v>
          </cell>
          <cell r="W1805">
            <v>4000</v>
          </cell>
          <cell r="X1805">
            <v>1200</v>
          </cell>
          <cell r="AA1805">
            <v>1500</v>
          </cell>
          <cell r="AD1805">
            <v>2300</v>
          </cell>
        </row>
        <row r="1806">
          <cell r="A1806">
            <v>18.93</v>
          </cell>
          <cell r="B1806">
            <v>5000</v>
          </cell>
          <cell r="H1806">
            <v>3300</v>
          </cell>
          <cell r="I1806">
            <v>25355</v>
          </cell>
          <cell r="J1806">
            <v>2100</v>
          </cell>
          <cell r="W1806">
            <v>4000</v>
          </cell>
          <cell r="X1806">
            <v>1200</v>
          </cell>
          <cell r="AA1806">
            <v>1500</v>
          </cell>
          <cell r="AD1806">
            <v>2300</v>
          </cell>
        </row>
        <row r="1807">
          <cell r="A1807">
            <v>18.940000000000001</v>
          </cell>
          <cell r="B1807">
            <v>5000</v>
          </cell>
          <cell r="H1807">
            <v>3300</v>
          </cell>
          <cell r="I1807">
            <v>25365</v>
          </cell>
          <cell r="J1807">
            <v>2100</v>
          </cell>
          <cell r="W1807">
            <v>4000</v>
          </cell>
          <cell r="X1807">
            <v>1200</v>
          </cell>
          <cell r="AA1807">
            <v>1500</v>
          </cell>
          <cell r="AD1807">
            <v>2300</v>
          </cell>
        </row>
        <row r="1808">
          <cell r="A1808">
            <v>18.95</v>
          </cell>
          <cell r="B1808">
            <v>5000</v>
          </cell>
          <cell r="H1808">
            <v>3300</v>
          </cell>
          <cell r="I1808">
            <v>25375</v>
          </cell>
          <cell r="J1808">
            <v>2100</v>
          </cell>
          <cell r="W1808">
            <v>4000</v>
          </cell>
          <cell r="X1808">
            <v>1200</v>
          </cell>
          <cell r="AA1808">
            <v>1500</v>
          </cell>
          <cell r="AD1808">
            <v>2300</v>
          </cell>
        </row>
        <row r="1809">
          <cell r="A1809">
            <v>18.96</v>
          </cell>
          <cell r="B1809">
            <v>5000</v>
          </cell>
          <cell r="H1809">
            <v>3300</v>
          </cell>
          <cell r="I1809">
            <v>25385</v>
          </cell>
          <cell r="J1809">
            <v>2100</v>
          </cell>
          <cell r="W1809">
            <v>4000</v>
          </cell>
          <cell r="X1809">
            <v>1200</v>
          </cell>
          <cell r="AA1809">
            <v>1500</v>
          </cell>
          <cell r="AD1809">
            <v>2300</v>
          </cell>
        </row>
        <row r="1810">
          <cell r="A1810">
            <v>18.97</v>
          </cell>
          <cell r="B1810">
            <v>5000</v>
          </cell>
          <cell r="H1810">
            <v>3300</v>
          </cell>
          <cell r="I1810">
            <v>25395</v>
          </cell>
          <cell r="J1810">
            <v>2100</v>
          </cell>
          <cell r="W1810">
            <v>4000</v>
          </cell>
          <cell r="X1810">
            <v>1200</v>
          </cell>
          <cell r="AA1810">
            <v>1500</v>
          </cell>
          <cell r="AD1810">
            <v>2300</v>
          </cell>
        </row>
        <row r="1811">
          <cell r="A1811">
            <v>18.98</v>
          </cell>
          <cell r="B1811">
            <v>5000</v>
          </cell>
          <cell r="H1811">
            <v>3300</v>
          </cell>
          <cell r="I1811">
            <v>25405</v>
          </cell>
          <cell r="J1811">
            <v>2100</v>
          </cell>
          <cell r="W1811">
            <v>4000</v>
          </cell>
          <cell r="X1811">
            <v>1200</v>
          </cell>
          <cell r="AA1811">
            <v>1500</v>
          </cell>
          <cell r="AD1811">
            <v>2300</v>
          </cell>
        </row>
        <row r="1812">
          <cell r="A1812">
            <v>18.989999999999998</v>
          </cell>
          <cell r="B1812">
            <v>5000</v>
          </cell>
          <cell r="H1812">
            <v>3300</v>
          </cell>
          <cell r="I1812">
            <v>25415</v>
          </cell>
          <cell r="J1812">
            <v>2100</v>
          </cell>
          <cell r="W1812">
            <v>4000</v>
          </cell>
          <cell r="X1812">
            <v>1200</v>
          </cell>
          <cell r="AA1812">
            <v>1500</v>
          </cell>
          <cell r="AD1812">
            <v>2300</v>
          </cell>
        </row>
        <row r="1813">
          <cell r="A1813">
            <v>19</v>
          </cell>
          <cell r="B1813">
            <v>5000</v>
          </cell>
          <cell r="H1813">
            <v>3300</v>
          </cell>
          <cell r="I1813">
            <v>25425</v>
          </cell>
          <cell r="J1813">
            <v>2100</v>
          </cell>
          <cell r="W1813">
            <v>4000</v>
          </cell>
          <cell r="X1813">
            <v>1200</v>
          </cell>
          <cell r="AA1813">
            <v>1500</v>
          </cell>
          <cell r="AD1813">
            <v>2300</v>
          </cell>
        </row>
        <row r="1814">
          <cell r="A1814">
            <v>19.010000000000002</v>
          </cell>
          <cell r="B1814">
            <v>5000</v>
          </cell>
          <cell r="H1814">
            <v>3300</v>
          </cell>
          <cell r="I1814">
            <v>25435</v>
          </cell>
          <cell r="J1814">
            <v>2100</v>
          </cell>
          <cell r="W1814">
            <v>4000</v>
          </cell>
          <cell r="X1814">
            <v>1200</v>
          </cell>
          <cell r="AA1814">
            <v>1500</v>
          </cell>
          <cell r="AD1814">
            <v>2300</v>
          </cell>
        </row>
        <row r="1815">
          <cell r="A1815">
            <v>19.02</v>
          </cell>
          <cell r="B1815">
            <v>5000</v>
          </cell>
          <cell r="H1815">
            <v>3300</v>
          </cell>
          <cell r="I1815">
            <v>25445</v>
          </cell>
          <cell r="J1815">
            <v>2100</v>
          </cell>
          <cell r="W1815">
            <v>4000</v>
          </cell>
          <cell r="X1815">
            <v>1200</v>
          </cell>
          <cell r="AA1815">
            <v>1500</v>
          </cell>
          <cell r="AD1815">
            <v>2300</v>
          </cell>
        </row>
        <row r="1816">
          <cell r="A1816">
            <v>19.03</v>
          </cell>
          <cell r="B1816">
            <v>5000</v>
          </cell>
          <cell r="H1816">
            <v>3300</v>
          </cell>
          <cell r="I1816">
            <v>25455</v>
          </cell>
          <cell r="J1816">
            <v>2100</v>
          </cell>
          <cell r="W1816">
            <v>4000</v>
          </cell>
          <cell r="X1816">
            <v>1200</v>
          </cell>
          <cell r="AA1816">
            <v>1500</v>
          </cell>
          <cell r="AD1816">
            <v>2300</v>
          </cell>
        </row>
        <row r="1817">
          <cell r="A1817">
            <v>19.04</v>
          </cell>
          <cell r="B1817">
            <v>5000</v>
          </cell>
          <cell r="H1817">
            <v>3300</v>
          </cell>
          <cell r="I1817">
            <v>25465</v>
          </cell>
          <cell r="J1817">
            <v>2100</v>
          </cell>
          <cell r="W1817">
            <v>4000</v>
          </cell>
          <cell r="X1817">
            <v>1200</v>
          </cell>
          <cell r="AA1817">
            <v>1500</v>
          </cell>
          <cell r="AD1817">
            <v>2300</v>
          </cell>
        </row>
        <row r="1818">
          <cell r="A1818">
            <v>19.05</v>
          </cell>
          <cell r="B1818">
            <v>5000</v>
          </cell>
          <cell r="H1818">
            <v>3300</v>
          </cell>
          <cell r="I1818">
            <v>25475</v>
          </cell>
          <cell r="J1818">
            <v>2100</v>
          </cell>
          <cell r="W1818">
            <v>4000</v>
          </cell>
          <cell r="X1818">
            <v>1200</v>
          </cell>
          <cell r="AA1818">
            <v>1500</v>
          </cell>
          <cell r="AD1818">
            <v>2300</v>
          </cell>
        </row>
        <row r="1819">
          <cell r="A1819">
            <v>19.059999999999999</v>
          </cell>
          <cell r="B1819">
            <v>5000</v>
          </cell>
          <cell r="H1819">
            <v>3300</v>
          </cell>
          <cell r="I1819">
            <v>25485</v>
          </cell>
          <cell r="J1819">
            <v>2100</v>
          </cell>
          <cell r="W1819">
            <v>4000</v>
          </cell>
          <cell r="X1819">
            <v>1200</v>
          </cell>
          <cell r="AA1819">
            <v>1500</v>
          </cell>
          <cell r="AD1819">
            <v>2300</v>
          </cell>
        </row>
        <row r="1820">
          <cell r="A1820">
            <v>19.07</v>
          </cell>
          <cell r="B1820">
            <v>5000</v>
          </cell>
          <cell r="H1820">
            <v>3300</v>
          </cell>
          <cell r="I1820">
            <v>25495</v>
          </cell>
          <cell r="J1820">
            <v>2100</v>
          </cell>
          <cell r="W1820">
            <v>4000</v>
          </cell>
          <cell r="X1820">
            <v>1200</v>
          </cell>
          <cell r="AA1820">
            <v>1500</v>
          </cell>
          <cell r="AD1820">
            <v>2300</v>
          </cell>
        </row>
        <row r="1821">
          <cell r="A1821">
            <v>19.079999999999998</v>
          </cell>
          <cell r="B1821">
            <v>5000</v>
          </cell>
          <cell r="H1821">
            <v>3300</v>
          </cell>
          <cell r="I1821">
            <v>25505</v>
          </cell>
          <cell r="J1821">
            <v>2100</v>
          </cell>
          <cell r="W1821">
            <v>4000</v>
          </cell>
          <cell r="X1821">
            <v>1200</v>
          </cell>
          <cell r="AA1821">
            <v>1500</v>
          </cell>
          <cell r="AD1821">
            <v>2300</v>
          </cell>
        </row>
        <row r="1822">
          <cell r="A1822">
            <v>19.09</v>
          </cell>
          <cell r="B1822">
            <v>5000</v>
          </cell>
          <cell r="H1822">
            <v>3300</v>
          </cell>
          <cell r="I1822">
            <v>25515</v>
          </cell>
          <cell r="J1822">
            <v>2100</v>
          </cell>
          <cell r="W1822">
            <v>4000</v>
          </cell>
          <cell r="X1822">
            <v>1200</v>
          </cell>
          <cell r="AA1822">
            <v>1500</v>
          </cell>
          <cell r="AD1822">
            <v>2300</v>
          </cell>
        </row>
        <row r="1823">
          <cell r="A1823">
            <v>19.100000000000001</v>
          </cell>
          <cell r="B1823">
            <v>5000</v>
          </cell>
          <cell r="H1823">
            <v>3300</v>
          </cell>
          <cell r="I1823">
            <v>25525</v>
          </cell>
          <cell r="J1823">
            <v>2100</v>
          </cell>
          <cell r="W1823">
            <v>4000</v>
          </cell>
          <cell r="X1823">
            <v>1200</v>
          </cell>
          <cell r="AA1823">
            <v>1500</v>
          </cell>
          <cell r="AD1823">
            <v>2300</v>
          </cell>
        </row>
        <row r="1824">
          <cell r="A1824">
            <v>19.11</v>
          </cell>
          <cell r="B1824">
            <v>5000</v>
          </cell>
          <cell r="H1824">
            <v>3300</v>
          </cell>
          <cell r="I1824">
            <v>25535</v>
          </cell>
          <cell r="J1824">
            <v>2100</v>
          </cell>
          <cell r="W1824">
            <v>4000</v>
          </cell>
          <cell r="X1824">
            <v>1200</v>
          </cell>
          <cell r="AA1824">
            <v>1500</v>
          </cell>
          <cell r="AD1824">
            <v>2300</v>
          </cell>
        </row>
        <row r="1825">
          <cell r="A1825">
            <v>19.12</v>
          </cell>
          <cell r="B1825">
            <v>5000</v>
          </cell>
          <cell r="H1825">
            <v>3300</v>
          </cell>
          <cell r="I1825">
            <v>25545</v>
          </cell>
          <cell r="J1825">
            <v>2100</v>
          </cell>
          <cell r="W1825">
            <v>4000</v>
          </cell>
          <cell r="X1825">
            <v>1200</v>
          </cell>
          <cell r="AA1825">
            <v>1500</v>
          </cell>
          <cell r="AD1825">
            <v>2300</v>
          </cell>
        </row>
        <row r="1826">
          <cell r="A1826">
            <v>19.13</v>
          </cell>
          <cell r="B1826">
            <v>5000</v>
          </cell>
          <cell r="H1826">
            <v>3300</v>
          </cell>
          <cell r="I1826">
            <v>25555</v>
          </cell>
          <cell r="J1826">
            <v>2100</v>
          </cell>
          <cell r="W1826">
            <v>4000</v>
          </cell>
          <cell r="X1826">
            <v>1200</v>
          </cell>
          <cell r="AA1826">
            <v>1500</v>
          </cell>
          <cell r="AD1826">
            <v>2300</v>
          </cell>
        </row>
        <row r="1827">
          <cell r="A1827">
            <v>19.14</v>
          </cell>
          <cell r="B1827">
            <v>5000</v>
          </cell>
          <cell r="H1827">
            <v>3300</v>
          </cell>
          <cell r="I1827">
            <v>25565</v>
          </cell>
          <cell r="J1827">
            <v>2100</v>
          </cell>
          <cell r="W1827">
            <v>4000</v>
          </cell>
          <cell r="X1827">
            <v>1200</v>
          </cell>
          <cell r="AA1827">
            <v>1500</v>
          </cell>
          <cell r="AD1827">
            <v>2300</v>
          </cell>
        </row>
        <row r="1828">
          <cell r="A1828">
            <v>19.149999999999999</v>
          </cell>
          <cell r="B1828">
            <v>5000</v>
          </cell>
          <cell r="H1828">
            <v>3300</v>
          </cell>
          <cell r="I1828">
            <v>25575</v>
          </cell>
          <cell r="J1828">
            <v>2100</v>
          </cell>
          <cell r="W1828">
            <v>4000</v>
          </cell>
          <cell r="X1828">
            <v>1200</v>
          </cell>
          <cell r="AA1828">
            <v>1500</v>
          </cell>
          <cell r="AD1828">
            <v>2300</v>
          </cell>
        </row>
        <row r="1829">
          <cell r="A1829">
            <v>19.16</v>
          </cell>
          <cell r="B1829">
            <v>5000</v>
          </cell>
          <cell r="H1829">
            <v>3300</v>
          </cell>
          <cell r="I1829">
            <v>25585</v>
          </cell>
          <cell r="J1829">
            <v>2100</v>
          </cell>
          <cell r="W1829">
            <v>4000</v>
          </cell>
          <cell r="X1829">
            <v>1200</v>
          </cell>
          <cell r="AA1829">
            <v>1500</v>
          </cell>
          <cell r="AD1829">
            <v>2300</v>
          </cell>
        </row>
        <row r="1830">
          <cell r="A1830">
            <v>19.170000000000002</v>
          </cell>
          <cell r="B1830">
            <v>5000</v>
          </cell>
          <cell r="H1830">
            <v>3300</v>
          </cell>
          <cell r="I1830">
            <v>25595</v>
          </cell>
          <cell r="J1830">
            <v>2100</v>
          </cell>
          <cell r="W1830">
            <v>4000</v>
          </cell>
          <cell r="X1830">
            <v>1200</v>
          </cell>
          <cell r="AA1830">
            <v>1500</v>
          </cell>
          <cell r="AD1830">
            <v>2300</v>
          </cell>
        </row>
        <row r="1831">
          <cell r="A1831">
            <v>19.18</v>
          </cell>
          <cell r="B1831">
            <v>5000</v>
          </cell>
          <cell r="H1831">
            <v>3300</v>
          </cell>
          <cell r="I1831">
            <v>25605</v>
          </cell>
          <cell r="J1831">
            <v>2100</v>
          </cell>
          <cell r="W1831">
            <v>4000</v>
          </cell>
          <cell r="X1831">
            <v>1200</v>
          </cell>
          <cell r="AA1831">
            <v>1500</v>
          </cell>
          <cell r="AD1831">
            <v>2300</v>
          </cell>
        </row>
        <row r="1832">
          <cell r="A1832">
            <v>19.190000000000001</v>
          </cell>
          <cell r="B1832">
            <v>5000</v>
          </cell>
          <cell r="H1832">
            <v>3300</v>
          </cell>
          <cell r="I1832">
            <v>25615</v>
          </cell>
          <cell r="J1832">
            <v>2100</v>
          </cell>
          <cell r="W1832">
            <v>4000</v>
          </cell>
          <cell r="X1832">
            <v>1200</v>
          </cell>
          <cell r="AA1832">
            <v>1500</v>
          </cell>
          <cell r="AD1832">
            <v>2300</v>
          </cell>
        </row>
        <row r="1833">
          <cell r="A1833">
            <v>19.2</v>
          </cell>
          <cell r="B1833">
            <v>5000</v>
          </cell>
          <cell r="H1833">
            <v>3300</v>
          </cell>
          <cell r="I1833">
            <v>25625</v>
          </cell>
          <cell r="J1833">
            <v>2100</v>
          </cell>
          <cell r="W1833">
            <v>4000</v>
          </cell>
          <cell r="X1833">
            <v>1200</v>
          </cell>
          <cell r="AA1833">
            <v>1500</v>
          </cell>
          <cell r="AD1833">
            <v>2300</v>
          </cell>
        </row>
        <row r="1834">
          <cell r="A1834">
            <v>19.21</v>
          </cell>
          <cell r="B1834">
            <v>5000</v>
          </cell>
          <cell r="H1834">
            <v>3300</v>
          </cell>
          <cell r="I1834">
            <v>25635</v>
          </cell>
          <cell r="J1834">
            <v>2100</v>
          </cell>
          <cell r="W1834">
            <v>4000</v>
          </cell>
          <cell r="X1834">
            <v>1200</v>
          </cell>
          <cell r="AA1834">
            <v>1500</v>
          </cell>
          <cell r="AD1834">
            <v>2300</v>
          </cell>
        </row>
        <row r="1835">
          <cell r="A1835">
            <v>19.22</v>
          </cell>
          <cell r="B1835">
            <v>5000</v>
          </cell>
          <cell r="H1835">
            <v>3300</v>
          </cell>
          <cell r="I1835">
            <v>25645</v>
          </cell>
          <cell r="J1835">
            <v>2100</v>
          </cell>
          <cell r="W1835">
            <v>4000</v>
          </cell>
          <cell r="X1835">
            <v>1200</v>
          </cell>
          <cell r="AA1835">
            <v>1500</v>
          </cell>
          <cell r="AD1835">
            <v>2300</v>
          </cell>
        </row>
        <row r="1836">
          <cell r="A1836">
            <v>19.23</v>
          </cell>
          <cell r="B1836">
            <v>5000</v>
          </cell>
          <cell r="H1836">
            <v>3300</v>
          </cell>
          <cell r="I1836">
            <v>25655</v>
          </cell>
          <cell r="J1836">
            <v>2100</v>
          </cell>
          <cell r="W1836">
            <v>4000</v>
          </cell>
          <cell r="X1836">
            <v>1200</v>
          </cell>
          <cell r="AA1836">
            <v>1500</v>
          </cell>
          <cell r="AD1836">
            <v>2300</v>
          </cell>
        </row>
        <row r="1837">
          <cell r="A1837">
            <v>19.239999999999998</v>
          </cell>
          <cell r="B1837">
            <v>5000</v>
          </cell>
          <cell r="H1837">
            <v>3300</v>
          </cell>
          <cell r="I1837">
            <v>25665</v>
          </cell>
          <cell r="J1837">
            <v>2100</v>
          </cell>
          <cell r="W1837">
            <v>4000</v>
          </cell>
          <cell r="X1837">
            <v>1200</v>
          </cell>
          <cell r="AA1837">
            <v>1500</v>
          </cell>
          <cell r="AD1837">
            <v>2300</v>
          </cell>
        </row>
        <row r="1838">
          <cell r="A1838">
            <v>19.25</v>
          </cell>
          <cell r="B1838">
            <v>5000</v>
          </cell>
          <cell r="H1838">
            <v>3300</v>
          </cell>
          <cell r="I1838">
            <v>25675</v>
          </cell>
          <cell r="J1838">
            <v>2100</v>
          </cell>
          <cell r="W1838">
            <v>4000</v>
          </cell>
          <cell r="X1838">
            <v>1200</v>
          </cell>
          <cell r="AA1838">
            <v>1500</v>
          </cell>
          <cell r="AD1838">
            <v>2300</v>
          </cell>
        </row>
        <row r="1839">
          <cell r="A1839">
            <v>19.260000000000002</v>
          </cell>
          <cell r="B1839">
            <v>5000</v>
          </cell>
          <cell r="H1839">
            <v>3300</v>
          </cell>
          <cell r="I1839">
            <v>25685</v>
          </cell>
          <cell r="J1839">
            <v>2100</v>
          </cell>
          <cell r="W1839">
            <v>4000</v>
          </cell>
          <cell r="X1839">
            <v>1200</v>
          </cell>
          <cell r="AA1839">
            <v>1500</v>
          </cell>
          <cell r="AD1839">
            <v>2300</v>
          </cell>
        </row>
        <row r="1840">
          <cell r="A1840">
            <v>19.27</v>
          </cell>
          <cell r="B1840">
            <v>5000</v>
          </cell>
          <cell r="H1840">
            <v>3300</v>
          </cell>
          <cell r="I1840">
            <v>25695</v>
          </cell>
          <cell r="J1840">
            <v>2100</v>
          </cell>
          <cell r="W1840">
            <v>4000</v>
          </cell>
          <cell r="X1840">
            <v>1200</v>
          </cell>
          <cell r="AA1840">
            <v>1500</v>
          </cell>
          <cell r="AD1840">
            <v>2300</v>
          </cell>
        </row>
        <row r="1841">
          <cell r="A1841">
            <v>19.28</v>
          </cell>
          <cell r="B1841">
            <v>5000</v>
          </cell>
          <cell r="H1841">
            <v>3300</v>
          </cell>
          <cell r="I1841">
            <v>25705</v>
          </cell>
          <cell r="J1841">
            <v>2100</v>
          </cell>
          <cell r="W1841">
            <v>4000</v>
          </cell>
          <cell r="X1841">
            <v>1200</v>
          </cell>
          <cell r="AA1841">
            <v>1500</v>
          </cell>
          <cell r="AD1841">
            <v>2300</v>
          </cell>
        </row>
        <row r="1842">
          <cell r="A1842">
            <v>19.29</v>
          </cell>
          <cell r="B1842">
            <v>5000</v>
          </cell>
          <cell r="H1842">
            <v>3300</v>
          </cell>
          <cell r="I1842">
            <v>25715</v>
          </cell>
          <cell r="J1842">
            <v>2100</v>
          </cell>
          <cell r="W1842">
            <v>4000</v>
          </cell>
          <cell r="X1842">
            <v>1200</v>
          </cell>
          <cell r="AA1842">
            <v>1500</v>
          </cell>
          <cell r="AD1842">
            <v>2300</v>
          </cell>
        </row>
        <row r="1843">
          <cell r="A1843">
            <v>19.3</v>
          </cell>
          <cell r="B1843">
            <v>5000</v>
          </cell>
          <cell r="H1843">
            <v>3300</v>
          </cell>
          <cell r="I1843">
            <v>25725</v>
          </cell>
          <cell r="J1843">
            <v>2100</v>
          </cell>
          <cell r="W1843">
            <v>4000</v>
          </cell>
          <cell r="X1843">
            <v>1200</v>
          </cell>
          <cell r="AA1843">
            <v>1500</v>
          </cell>
          <cell r="AD1843">
            <v>2300</v>
          </cell>
        </row>
        <row r="1844">
          <cell r="A1844">
            <v>19.309999999999999</v>
          </cell>
          <cell r="B1844">
            <v>5000</v>
          </cell>
          <cell r="H1844">
            <v>3300</v>
          </cell>
          <cell r="I1844">
            <v>25735</v>
          </cell>
          <cell r="J1844">
            <v>2100</v>
          </cell>
          <cell r="W1844">
            <v>4000</v>
          </cell>
          <cell r="X1844">
            <v>1200</v>
          </cell>
          <cell r="AA1844">
            <v>1500</v>
          </cell>
          <cell r="AD1844">
            <v>2300</v>
          </cell>
        </row>
        <row r="1845">
          <cell r="A1845">
            <v>19.32</v>
          </cell>
          <cell r="B1845">
            <v>5000</v>
          </cell>
          <cell r="H1845">
            <v>3300</v>
          </cell>
          <cell r="I1845">
            <v>25745</v>
          </cell>
          <cell r="J1845">
            <v>2100</v>
          </cell>
          <cell r="W1845">
            <v>4000</v>
          </cell>
          <cell r="X1845">
            <v>1200</v>
          </cell>
          <cell r="AA1845">
            <v>1500</v>
          </cell>
          <cell r="AD1845">
            <v>2300</v>
          </cell>
        </row>
        <row r="1846">
          <cell r="A1846">
            <v>19.329999999999998</v>
          </cell>
          <cell r="B1846">
            <v>5000</v>
          </cell>
          <cell r="H1846">
            <v>3300</v>
          </cell>
          <cell r="I1846">
            <v>25755</v>
          </cell>
          <cell r="J1846">
            <v>2100</v>
          </cell>
          <cell r="W1846">
            <v>4000</v>
          </cell>
          <cell r="X1846">
            <v>1200</v>
          </cell>
          <cell r="AA1846">
            <v>1500</v>
          </cell>
          <cell r="AD1846">
            <v>2300</v>
          </cell>
        </row>
        <row r="1847">
          <cell r="A1847">
            <v>19.34</v>
          </cell>
          <cell r="B1847">
            <v>5000</v>
          </cell>
          <cell r="H1847">
            <v>3300</v>
          </cell>
          <cell r="I1847">
            <v>25765</v>
          </cell>
          <cell r="J1847">
            <v>2100</v>
          </cell>
          <cell r="W1847">
            <v>4000</v>
          </cell>
          <cell r="X1847">
            <v>1200</v>
          </cell>
          <cell r="AA1847">
            <v>1500</v>
          </cell>
          <cell r="AD1847">
            <v>2300</v>
          </cell>
        </row>
        <row r="1848">
          <cell r="A1848">
            <v>19.350000000000001</v>
          </cell>
          <cell r="B1848">
            <v>5000</v>
          </cell>
          <cell r="H1848">
            <v>3300</v>
          </cell>
          <cell r="I1848">
            <v>25775</v>
          </cell>
          <cell r="J1848">
            <v>2100</v>
          </cell>
          <cell r="W1848">
            <v>4000</v>
          </cell>
          <cell r="X1848">
            <v>1200</v>
          </cell>
          <cell r="AA1848">
            <v>1500</v>
          </cell>
          <cell r="AD1848">
            <v>2300</v>
          </cell>
        </row>
        <row r="1849">
          <cell r="A1849">
            <v>19.36</v>
          </cell>
          <cell r="B1849">
            <v>5000</v>
          </cell>
          <cell r="H1849">
            <v>3300</v>
          </cell>
          <cell r="I1849">
            <v>25785</v>
          </cell>
          <cell r="J1849">
            <v>2100</v>
          </cell>
          <cell r="W1849">
            <v>4000</v>
          </cell>
          <cell r="X1849">
            <v>1200</v>
          </cell>
          <cell r="AA1849">
            <v>1500</v>
          </cell>
          <cell r="AD1849">
            <v>2300</v>
          </cell>
        </row>
        <row r="1850">
          <cell r="A1850">
            <v>19.37</v>
          </cell>
          <cell r="B1850">
            <v>5000</v>
          </cell>
          <cell r="H1850">
            <v>3300</v>
          </cell>
          <cell r="I1850">
            <v>25795</v>
          </cell>
          <cell r="J1850">
            <v>2100</v>
          </cell>
          <cell r="W1850">
            <v>4000</v>
          </cell>
          <cell r="X1850">
            <v>1200</v>
          </cell>
          <cell r="AA1850">
            <v>1500</v>
          </cell>
          <cell r="AD1850">
            <v>2300</v>
          </cell>
        </row>
        <row r="1851">
          <cell r="A1851">
            <v>19.38</v>
          </cell>
          <cell r="B1851">
            <v>5000</v>
          </cell>
          <cell r="H1851">
            <v>3300</v>
          </cell>
          <cell r="I1851">
            <v>25805</v>
          </cell>
          <cell r="J1851">
            <v>2100</v>
          </cell>
          <cell r="W1851">
            <v>4000</v>
          </cell>
          <cell r="X1851">
            <v>1200</v>
          </cell>
          <cell r="AA1851">
            <v>1500</v>
          </cell>
          <cell r="AD1851">
            <v>2300</v>
          </cell>
        </row>
        <row r="1852">
          <cell r="A1852">
            <v>19.39</v>
          </cell>
          <cell r="B1852">
            <v>5000</v>
          </cell>
          <cell r="H1852">
            <v>3300</v>
          </cell>
          <cell r="I1852">
            <v>25815</v>
          </cell>
          <cell r="J1852">
            <v>2100</v>
          </cell>
          <cell r="W1852">
            <v>4000</v>
          </cell>
          <cell r="X1852">
            <v>1200</v>
          </cell>
          <cell r="AA1852">
            <v>1500</v>
          </cell>
          <cell r="AD1852">
            <v>2300</v>
          </cell>
        </row>
        <row r="1853">
          <cell r="A1853">
            <v>19.399999999999999</v>
          </cell>
          <cell r="B1853">
            <v>5000</v>
          </cell>
          <cell r="H1853">
            <v>3300</v>
          </cell>
          <cell r="I1853">
            <v>25825</v>
          </cell>
          <cell r="J1853">
            <v>2100</v>
          </cell>
          <cell r="W1853">
            <v>4000</v>
          </cell>
          <cell r="X1853">
            <v>1200</v>
          </cell>
          <cell r="AA1853">
            <v>1500</v>
          </cell>
          <cell r="AD1853">
            <v>2300</v>
          </cell>
        </row>
        <row r="1854">
          <cell r="A1854">
            <v>19.41</v>
          </cell>
          <cell r="B1854">
            <v>5000</v>
          </cell>
          <cell r="H1854">
            <v>3300</v>
          </cell>
          <cell r="I1854">
            <v>25835</v>
          </cell>
          <cell r="J1854">
            <v>2100</v>
          </cell>
          <cell r="W1854">
            <v>4000</v>
          </cell>
          <cell r="X1854">
            <v>1200</v>
          </cell>
          <cell r="AA1854">
            <v>1500</v>
          </cell>
          <cell r="AD1854">
            <v>2300</v>
          </cell>
        </row>
        <row r="1855">
          <cell r="A1855">
            <v>19.420000000000002</v>
          </cell>
          <cell r="B1855">
            <v>5000</v>
          </cell>
          <cell r="H1855">
            <v>3300</v>
          </cell>
          <cell r="I1855">
            <v>25845</v>
          </cell>
          <cell r="J1855">
            <v>2100</v>
          </cell>
          <cell r="W1855">
            <v>4000</v>
          </cell>
          <cell r="X1855">
            <v>1200</v>
          </cell>
          <cell r="AA1855">
            <v>1500</v>
          </cell>
          <cell r="AD1855">
            <v>2300</v>
          </cell>
        </row>
        <row r="1856">
          <cell r="A1856">
            <v>19.43</v>
          </cell>
          <cell r="B1856">
            <v>5000</v>
          </cell>
          <cell r="H1856">
            <v>3300</v>
          </cell>
          <cell r="I1856">
            <v>25855</v>
          </cell>
          <cell r="J1856">
            <v>2100</v>
          </cell>
          <cell r="W1856">
            <v>4000</v>
          </cell>
          <cell r="X1856">
            <v>1200</v>
          </cell>
          <cell r="AA1856">
            <v>1500</v>
          </cell>
          <cell r="AD1856">
            <v>2300</v>
          </cell>
        </row>
        <row r="1857">
          <cell r="A1857">
            <v>19.440000000000001</v>
          </cell>
          <cell r="B1857">
            <v>5000</v>
          </cell>
          <cell r="H1857">
            <v>3300</v>
          </cell>
          <cell r="I1857">
            <v>25865</v>
          </cell>
          <cell r="J1857">
            <v>2100</v>
          </cell>
          <cell r="W1857">
            <v>4000</v>
          </cell>
          <cell r="X1857">
            <v>1200</v>
          </cell>
          <cell r="AA1857">
            <v>1500</v>
          </cell>
          <cell r="AD1857">
            <v>2300</v>
          </cell>
        </row>
        <row r="1858">
          <cell r="A1858">
            <v>19.45</v>
          </cell>
          <cell r="B1858">
            <v>5000</v>
          </cell>
          <cell r="H1858">
            <v>3300</v>
          </cell>
          <cell r="I1858">
            <v>25875</v>
          </cell>
          <cell r="J1858">
            <v>2100</v>
          </cell>
          <cell r="W1858">
            <v>4000</v>
          </cell>
          <cell r="X1858">
            <v>1200</v>
          </cell>
          <cell r="AA1858">
            <v>1500</v>
          </cell>
          <cell r="AD1858">
            <v>2300</v>
          </cell>
        </row>
        <row r="1859">
          <cell r="A1859">
            <v>19.46</v>
          </cell>
          <cell r="B1859">
            <v>5000</v>
          </cell>
          <cell r="H1859">
            <v>3300</v>
          </cell>
          <cell r="I1859">
            <v>25885</v>
          </cell>
          <cell r="J1859">
            <v>2100</v>
          </cell>
          <cell r="W1859">
            <v>4000</v>
          </cell>
          <cell r="X1859">
            <v>1200</v>
          </cell>
          <cell r="AA1859">
            <v>1500</v>
          </cell>
          <cell r="AD1859">
            <v>2300</v>
          </cell>
        </row>
        <row r="1860">
          <cell r="A1860">
            <v>19.47</v>
          </cell>
          <cell r="B1860">
            <v>5000</v>
          </cell>
          <cell r="H1860">
            <v>3300</v>
          </cell>
          <cell r="I1860">
            <v>25895</v>
          </cell>
          <cell r="J1860">
            <v>2100</v>
          </cell>
          <cell r="W1860">
            <v>4000</v>
          </cell>
          <cell r="X1860">
            <v>1200</v>
          </cell>
          <cell r="AA1860">
            <v>1500</v>
          </cell>
          <cell r="AD1860">
            <v>2300</v>
          </cell>
        </row>
        <row r="1861">
          <cell r="A1861">
            <v>19.48</v>
          </cell>
          <cell r="B1861">
            <v>5000</v>
          </cell>
          <cell r="H1861">
            <v>3300</v>
          </cell>
          <cell r="I1861">
            <v>25905</v>
          </cell>
          <cell r="J1861">
            <v>2100</v>
          </cell>
          <cell r="W1861">
            <v>4000</v>
          </cell>
          <cell r="X1861">
            <v>1200</v>
          </cell>
          <cell r="AA1861">
            <v>1500</v>
          </cell>
          <cell r="AD1861">
            <v>2300</v>
          </cell>
        </row>
        <row r="1862">
          <cell r="A1862">
            <v>19.489999999999998</v>
          </cell>
          <cell r="B1862">
            <v>5000</v>
          </cell>
          <cell r="H1862">
            <v>3300</v>
          </cell>
          <cell r="I1862">
            <v>25915</v>
          </cell>
          <cell r="J1862">
            <v>2100</v>
          </cell>
          <cell r="W1862">
            <v>4000</v>
          </cell>
          <cell r="X1862">
            <v>1200</v>
          </cell>
          <cell r="AA1862">
            <v>1500</v>
          </cell>
          <cell r="AD1862">
            <v>2300</v>
          </cell>
        </row>
        <row r="1863">
          <cell r="A1863">
            <v>19.5</v>
          </cell>
          <cell r="B1863">
            <v>5000</v>
          </cell>
          <cell r="H1863">
            <v>3300</v>
          </cell>
          <cell r="I1863">
            <v>25925</v>
          </cell>
          <cell r="J1863">
            <v>2100</v>
          </cell>
          <cell r="W1863">
            <v>4000</v>
          </cell>
          <cell r="X1863">
            <v>1200</v>
          </cell>
          <cell r="AA1863">
            <v>1500</v>
          </cell>
          <cell r="AD1863">
            <v>2300</v>
          </cell>
        </row>
        <row r="1864">
          <cell r="A1864">
            <v>19.510000000000002</v>
          </cell>
          <cell r="B1864">
            <v>5000</v>
          </cell>
          <cell r="H1864">
            <v>3300</v>
          </cell>
          <cell r="I1864">
            <v>25935</v>
          </cell>
          <cell r="J1864">
            <v>2100</v>
          </cell>
          <cell r="W1864">
            <v>4000</v>
          </cell>
          <cell r="X1864">
            <v>1200</v>
          </cell>
          <cell r="AA1864">
            <v>1500</v>
          </cell>
          <cell r="AD1864">
            <v>2300</v>
          </cell>
        </row>
        <row r="1865">
          <cell r="A1865">
            <v>19.52</v>
          </cell>
          <cell r="B1865">
            <v>5000</v>
          </cell>
          <cell r="H1865">
            <v>3300</v>
          </cell>
          <cell r="I1865">
            <v>25945</v>
          </cell>
          <cell r="J1865">
            <v>2100</v>
          </cell>
          <cell r="W1865">
            <v>4000</v>
          </cell>
          <cell r="X1865">
            <v>1200</v>
          </cell>
          <cell r="AA1865">
            <v>1500</v>
          </cell>
          <cell r="AD1865">
            <v>2300</v>
          </cell>
        </row>
        <row r="1866">
          <cell r="A1866">
            <v>19.53</v>
          </cell>
          <cell r="B1866">
            <v>5000</v>
          </cell>
          <cell r="H1866">
            <v>3300</v>
          </cell>
          <cell r="I1866">
            <v>25955</v>
          </cell>
          <cell r="J1866">
            <v>2100</v>
          </cell>
          <cell r="W1866">
            <v>4000</v>
          </cell>
          <cell r="X1866">
            <v>1200</v>
          </cell>
          <cell r="AA1866">
            <v>1500</v>
          </cell>
          <cell r="AD1866">
            <v>2300</v>
          </cell>
        </row>
        <row r="1867">
          <cell r="A1867">
            <v>19.54</v>
          </cell>
          <cell r="B1867">
            <v>5000</v>
          </cell>
          <cell r="H1867">
            <v>3300</v>
          </cell>
          <cell r="I1867">
            <v>25965</v>
          </cell>
          <cell r="J1867">
            <v>2100</v>
          </cell>
          <cell r="W1867">
            <v>4000</v>
          </cell>
          <cell r="X1867">
            <v>1200</v>
          </cell>
          <cell r="AA1867">
            <v>1500</v>
          </cell>
          <cell r="AD1867">
            <v>2300</v>
          </cell>
        </row>
        <row r="1868">
          <cell r="A1868">
            <v>19.55</v>
          </cell>
          <cell r="B1868">
            <v>5000</v>
          </cell>
          <cell r="H1868">
            <v>3300</v>
          </cell>
          <cell r="I1868">
            <v>25975</v>
          </cell>
          <cell r="J1868">
            <v>2100</v>
          </cell>
          <cell r="W1868">
            <v>4000</v>
          </cell>
          <cell r="X1868">
            <v>1200</v>
          </cell>
          <cell r="AA1868">
            <v>1500</v>
          </cell>
          <cell r="AD1868">
            <v>2300</v>
          </cell>
        </row>
        <row r="1869">
          <cell r="A1869">
            <v>19.559999999999999</v>
          </cell>
          <cell r="B1869">
            <v>5000</v>
          </cell>
          <cell r="H1869">
            <v>3300</v>
          </cell>
          <cell r="I1869">
            <v>25985</v>
          </cell>
          <cell r="J1869">
            <v>2100</v>
          </cell>
          <cell r="W1869">
            <v>4000</v>
          </cell>
          <cell r="X1869">
            <v>1200</v>
          </cell>
          <cell r="AA1869">
            <v>1500</v>
          </cell>
          <cell r="AD1869">
            <v>2300</v>
          </cell>
        </row>
        <row r="1870">
          <cell r="A1870">
            <v>19.57</v>
          </cell>
          <cell r="B1870">
            <v>5000</v>
          </cell>
          <cell r="H1870">
            <v>3300</v>
          </cell>
          <cell r="I1870">
            <v>25995</v>
          </cell>
          <cell r="J1870">
            <v>2100</v>
          </cell>
          <cell r="W1870">
            <v>4000</v>
          </cell>
          <cell r="X1870">
            <v>1200</v>
          </cell>
          <cell r="AA1870">
            <v>1500</v>
          </cell>
          <cell r="AD1870">
            <v>2300</v>
          </cell>
        </row>
        <row r="1871">
          <cell r="A1871">
            <v>19.579999999999998</v>
          </cell>
          <cell r="B1871">
            <v>5000</v>
          </cell>
          <cell r="H1871">
            <v>3300</v>
          </cell>
          <cell r="I1871">
            <v>26005</v>
          </cell>
          <cell r="J1871">
            <v>2100</v>
          </cell>
          <cell r="W1871">
            <v>4000</v>
          </cell>
          <cell r="X1871">
            <v>1200</v>
          </cell>
          <cell r="AA1871">
            <v>1500</v>
          </cell>
          <cell r="AD1871">
            <v>2300</v>
          </cell>
        </row>
        <row r="1872">
          <cell r="A1872">
            <v>19.59</v>
          </cell>
          <cell r="B1872">
            <v>5000</v>
          </cell>
          <cell r="H1872">
            <v>3300</v>
          </cell>
          <cell r="I1872">
            <v>26015</v>
          </cell>
          <cell r="J1872">
            <v>2100</v>
          </cell>
          <cell r="W1872">
            <v>4000</v>
          </cell>
          <cell r="X1872">
            <v>1200</v>
          </cell>
          <cell r="AA1872">
            <v>1500</v>
          </cell>
          <cell r="AD1872">
            <v>2300</v>
          </cell>
        </row>
        <row r="1873">
          <cell r="A1873">
            <v>19.600000000000001</v>
          </cell>
          <cell r="B1873">
            <v>5000</v>
          </cell>
          <cell r="H1873">
            <v>3300</v>
          </cell>
          <cell r="I1873">
            <v>26025</v>
          </cell>
          <cell r="J1873">
            <v>2100</v>
          </cell>
          <cell r="W1873">
            <v>4000</v>
          </cell>
          <cell r="X1873">
            <v>1200</v>
          </cell>
          <cell r="AA1873">
            <v>1500</v>
          </cell>
          <cell r="AD1873">
            <v>2300</v>
          </cell>
        </row>
        <row r="1874">
          <cell r="A1874">
            <v>19.61</v>
          </cell>
          <cell r="B1874">
            <v>5000</v>
          </cell>
          <cell r="H1874">
            <v>3300</v>
          </cell>
          <cell r="I1874">
            <v>26035</v>
          </cell>
          <cell r="J1874">
            <v>2100</v>
          </cell>
          <cell r="W1874">
            <v>4000</v>
          </cell>
          <cell r="X1874">
            <v>1200</v>
          </cell>
          <cell r="AA1874">
            <v>1500</v>
          </cell>
          <cell r="AD1874">
            <v>2300</v>
          </cell>
        </row>
        <row r="1875">
          <cell r="A1875">
            <v>19.62</v>
          </cell>
          <cell r="B1875">
            <v>5000</v>
          </cell>
          <cell r="H1875">
            <v>3300</v>
          </cell>
          <cell r="I1875">
            <v>26045</v>
          </cell>
          <cell r="J1875">
            <v>2100</v>
          </cell>
          <cell r="W1875">
            <v>4000</v>
          </cell>
          <cell r="X1875">
            <v>1200</v>
          </cell>
          <cell r="AA1875">
            <v>1500</v>
          </cell>
          <cell r="AD1875">
            <v>2300</v>
          </cell>
        </row>
        <row r="1876">
          <cell r="A1876">
            <v>19.63</v>
          </cell>
          <cell r="B1876">
            <v>5000</v>
          </cell>
          <cell r="H1876">
            <v>3300</v>
          </cell>
          <cell r="I1876">
            <v>26055</v>
          </cell>
          <cell r="J1876">
            <v>2100</v>
          </cell>
          <cell r="W1876">
            <v>4000</v>
          </cell>
          <cell r="X1876">
            <v>1200</v>
          </cell>
          <cell r="AA1876">
            <v>1500</v>
          </cell>
          <cell r="AD1876">
            <v>2300</v>
          </cell>
        </row>
        <row r="1877">
          <cell r="A1877">
            <v>19.64</v>
          </cell>
          <cell r="B1877">
            <v>5000</v>
          </cell>
          <cell r="H1877">
            <v>3300</v>
          </cell>
          <cell r="I1877">
            <v>26065</v>
          </cell>
          <cell r="J1877">
            <v>2100</v>
          </cell>
          <cell r="W1877">
            <v>4000</v>
          </cell>
          <cell r="X1877">
            <v>1200</v>
          </cell>
          <cell r="AA1877">
            <v>1500</v>
          </cell>
          <cell r="AD1877">
            <v>2300</v>
          </cell>
        </row>
        <row r="1878">
          <cell r="A1878">
            <v>19.649999999999999</v>
          </cell>
          <cell r="B1878">
            <v>5000</v>
          </cell>
          <cell r="H1878">
            <v>3300</v>
          </cell>
          <cell r="I1878">
            <v>26075</v>
          </cell>
          <cell r="J1878">
            <v>2100</v>
          </cell>
          <cell r="W1878">
            <v>4000</v>
          </cell>
          <cell r="X1878">
            <v>1200</v>
          </cell>
          <cell r="AA1878">
            <v>1500</v>
          </cell>
          <cell r="AD1878">
            <v>2300</v>
          </cell>
        </row>
        <row r="1879">
          <cell r="A1879">
            <v>19.66</v>
          </cell>
          <cell r="B1879">
            <v>5000</v>
          </cell>
          <cell r="H1879">
            <v>3300</v>
          </cell>
          <cell r="I1879">
            <v>26085</v>
          </cell>
          <cell r="J1879">
            <v>2100</v>
          </cell>
          <cell r="W1879">
            <v>4000</v>
          </cell>
          <cell r="X1879">
            <v>1200</v>
          </cell>
          <cell r="AA1879">
            <v>1500</v>
          </cell>
          <cell r="AD1879">
            <v>2300</v>
          </cell>
        </row>
        <row r="1880">
          <cell r="A1880">
            <v>19.670000000000002</v>
          </cell>
          <cell r="B1880">
            <v>5000</v>
          </cell>
          <cell r="H1880">
            <v>3300</v>
          </cell>
          <cell r="I1880">
            <v>26095</v>
          </cell>
          <cell r="J1880">
            <v>2100</v>
          </cell>
          <cell r="W1880">
            <v>4000</v>
          </cell>
          <cell r="X1880">
            <v>1200</v>
          </cell>
          <cell r="AA1880">
            <v>1500</v>
          </cell>
          <cell r="AD1880">
            <v>2300</v>
          </cell>
        </row>
        <row r="1881">
          <cell r="A1881">
            <v>19.68</v>
          </cell>
          <cell r="B1881">
            <v>5000</v>
          </cell>
          <cell r="H1881">
            <v>3300</v>
          </cell>
          <cell r="I1881">
            <v>26105</v>
          </cell>
          <cell r="J1881">
            <v>2100</v>
          </cell>
          <cell r="W1881">
            <v>4000</v>
          </cell>
          <cell r="X1881">
            <v>1200</v>
          </cell>
          <cell r="AA1881">
            <v>1500</v>
          </cell>
          <cell r="AD1881">
            <v>2300</v>
          </cell>
        </row>
        <row r="1882">
          <cell r="A1882">
            <v>19.690000000000001</v>
          </cell>
          <cell r="B1882">
            <v>5000</v>
          </cell>
          <cell r="H1882">
            <v>3300</v>
          </cell>
          <cell r="I1882">
            <v>26115</v>
          </cell>
          <cell r="J1882">
            <v>2100</v>
          </cell>
          <cell r="W1882">
            <v>4000</v>
          </cell>
          <cell r="X1882">
            <v>1200</v>
          </cell>
          <cell r="AA1882">
            <v>1500</v>
          </cell>
          <cell r="AD1882">
            <v>2300</v>
          </cell>
        </row>
        <row r="1883">
          <cell r="A1883">
            <v>19.7</v>
          </cell>
          <cell r="B1883">
            <v>5000</v>
          </cell>
          <cell r="H1883">
            <v>3300</v>
          </cell>
          <cell r="I1883">
            <v>26125</v>
          </cell>
          <cell r="J1883">
            <v>2100</v>
          </cell>
          <cell r="W1883">
            <v>4000</v>
          </cell>
          <cell r="X1883">
            <v>1200</v>
          </cell>
          <cell r="AA1883">
            <v>1500</v>
          </cell>
          <cell r="AD1883">
            <v>2300</v>
          </cell>
        </row>
        <row r="1884">
          <cell r="A1884">
            <v>19.71</v>
          </cell>
          <cell r="B1884">
            <v>5000</v>
          </cell>
          <cell r="H1884">
            <v>3300</v>
          </cell>
          <cell r="I1884">
            <v>26135</v>
          </cell>
          <cell r="J1884">
            <v>2100</v>
          </cell>
          <cell r="W1884">
            <v>4000</v>
          </cell>
          <cell r="X1884">
            <v>1200</v>
          </cell>
          <cell r="AA1884">
            <v>1500</v>
          </cell>
          <cell r="AD1884">
            <v>2300</v>
          </cell>
        </row>
        <row r="1885">
          <cell r="A1885">
            <v>19.72</v>
          </cell>
          <cell r="B1885">
            <v>5000</v>
          </cell>
          <cell r="H1885">
            <v>3300</v>
          </cell>
          <cell r="I1885">
            <v>26145</v>
          </cell>
          <cell r="J1885">
            <v>2100</v>
          </cell>
          <cell r="W1885">
            <v>4000</v>
          </cell>
          <cell r="X1885">
            <v>1200</v>
          </cell>
          <cell r="AA1885">
            <v>1500</v>
          </cell>
          <cell r="AD1885">
            <v>2300</v>
          </cell>
        </row>
        <row r="1886">
          <cell r="A1886">
            <v>19.73</v>
          </cell>
          <cell r="B1886">
            <v>5000</v>
          </cell>
          <cell r="H1886">
            <v>3300</v>
          </cell>
          <cell r="I1886">
            <v>26155</v>
          </cell>
          <cell r="J1886">
            <v>2100</v>
          </cell>
          <cell r="W1886">
            <v>4000</v>
          </cell>
          <cell r="X1886">
            <v>1200</v>
          </cell>
          <cell r="AA1886">
            <v>1500</v>
          </cell>
          <cell r="AD1886">
            <v>2300</v>
          </cell>
        </row>
        <row r="1887">
          <cell r="A1887">
            <v>19.739999999999998</v>
          </cell>
          <cell r="B1887">
            <v>5000</v>
          </cell>
          <cell r="H1887">
            <v>3300</v>
          </cell>
          <cell r="I1887">
            <v>26165</v>
          </cell>
          <cell r="J1887">
            <v>2100</v>
          </cell>
          <cell r="W1887">
            <v>4000</v>
          </cell>
          <cell r="X1887">
            <v>1200</v>
          </cell>
          <cell r="AA1887">
            <v>1500</v>
          </cell>
          <cell r="AD1887">
            <v>2300</v>
          </cell>
        </row>
        <row r="1888">
          <cell r="A1888">
            <v>19.75</v>
          </cell>
          <cell r="B1888">
            <v>5000</v>
          </cell>
          <cell r="H1888">
            <v>3300</v>
          </cell>
          <cell r="I1888">
            <v>26175</v>
          </cell>
          <cell r="J1888">
            <v>2100</v>
          </cell>
          <cell r="W1888">
            <v>4000</v>
          </cell>
          <cell r="X1888">
            <v>1200</v>
          </cell>
          <cell r="AA1888">
            <v>1500</v>
          </cell>
          <cell r="AD1888">
            <v>2300</v>
          </cell>
        </row>
        <row r="1889">
          <cell r="A1889">
            <v>19.760000000000002</v>
          </cell>
          <cell r="B1889">
            <v>5000</v>
          </cell>
          <cell r="H1889">
            <v>3300</v>
          </cell>
          <cell r="I1889">
            <v>26185</v>
          </cell>
          <cell r="J1889">
            <v>2100</v>
          </cell>
          <cell r="W1889">
            <v>4000</v>
          </cell>
          <cell r="X1889">
            <v>1200</v>
          </cell>
          <cell r="AA1889">
            <v>1500</v>
          </cell>
          <cell r="AD1889">
            <v>2300</v>
          </cell>
        </row>
        <row r="1890">
          <cell r="A1890">
            <v>19.77</v>
          </cell>
          <cell r="B1890">
            <v>5000</v>
          </cell>
          <cell r="H1890">
            <v>3300</v>
          </cell>
          <cell r="I1890">
            <v>26195</v>
          </cell>
          <cell r="J1890">
            <v>2100</v>
          </cell>
          <cell r="W1890">
            <v>4000</v>
          </cell>
          <cell r="X1890">
            <v>1200</v>
          </cell>
          <cell r="AA1890">
            <v>1500</v>
          </cell>
          <cell r="AD1890">
            <v>2300</v>
          </cell>
        </row>
        <row r="1891">
          <cell r="A1891">
            <v>19.78</v>
          </cell>
          <cell r="B1891">
            <v>5000</v>
          </cell>
          <cell r="H1891">
            <v>3300</v>
          </cell>
          <cell r="I1891">
            <v>26205</v>
          </cell>
          <cell r="J1891">
            <v>2100</v>
          </cell>
          <cell r="W1891">
            <v>4000</v>
          </cell>
          <cell r="X1891">
            <v>1200</v>
          </cell>
          <cell r="AA1891">
            <v>1500</v>
          </cell>
          <cell r="AD1891">
            <v>2300</v>
          </cell>
        </row>
        <row r="1892">
          <cell r="A1892">
            <v>19.79</v>
          </cell>
          <cell r="B1892">
            <v>5000</v>
          </cell>
          <cell r="H1892">
            <v>3300</v>
          </cell>
          <cell r="I1892">
            <v>26215</v>
          </cell>
          <cell r="J1892">
            <v>2100</v>
          </cell>
          <cell r="W1892">
            <v>4000</v>
          </cell>
          <cell r="X1892">
            <v>1200</v>
          </cell>
          <cell r="AA1892">
            <v>1500</v>
          </cell>
          <cell r="AD1892">
            <v>2300</v>
          </cell>
        </row>
        <row r="1893">
          <cell r="A1893">
            <v>19.8</v>
          </cell>
          <cell r="B1893">
            <v>5000</v>
          </cell>
          <cell r="H1893">
            <v>3300</v>
          </cell>
          <cell r="I1893">
            <v>26225</v>
          </cell>
          <cell r="J1893">
            <v>2100</v>
          </cell>
          <cell r="W1893">
            <v>4000</v>
          </cell>
          <cell r="X1893">
            <v>1200</v>
          </cell>
          <cell r="AA1893">
            <v>1500</v>
          </cell>
          <cell r="AD1893">
            <v>2300</v>
          </cell>
        </row>
        <row r="1894">
          <cell r="A1894">
            <v>19.809999999999999</v>
          </cell>
          <cell r="B1894">
            <v>5000</v>
          </cell>
          <cell r="H1894">
            <v>3300</v>
          </cell>
          <cell r="I1894">
            <v>26235</v>
          </cell>
          <cell r="J1894">
            <v>2100</v>
          </cell>
          <cell r="W1894">
            <v>4000</v>
          </cell>
          <cell r="X1894">
            <v>1200</v>
          </cell>
          <cell r="AA1894">
            <v>1500</v>
          </cell>
          <cell r="AD1894">
            <v>2300</v>
          </cell>
        </row>
        <row r="1895">
          <cell r="A1895">
            <v>19.82</v>
          </cell>
          <cell r="B1895">
            <v>5000</v>
          </cell>
          <cell r="H1895">
            <v>3300</v>
          </cell>
          <cell r="I1895">
            <v>26245</v>
          </cell>
          <cell r="J1895">
            <v>2100</v>
          </cell>
          <cell r="W1895">
            <v>4000</v>
          </cell>
          <cell r="X1895">
            <v>1200</v>
          </cell>
          <cell r="AA1895">
            <v>1500</v>
          </cell>
          <cell r="AD1895">
            <v>2300</v>
          </cell>
        </row>
        <row r="1896">
          <cell r="A1896">
            <v>19.829999999999998</v>
          </cell>
          <cell r="B1896">
            <v>5000</v>
          </cell>
          <cell r="H1896">
            <v>3300</v>
          </cell>
          <cell r="I1896">
            <v>26255</v>
          </cell>
          <cell r="J1896">
            <v>2100</v>
          </cell>
          <cell r="W1896">
            <v>4000</v>
          </cell>
          <cell r="X1896">
            <v>1200</v>
          </cell>
          <cell r="AA1896">
            <v>1500</v>
          </cell>
          <cell r="AD1896">
            <v>2300</v>
          </cell>
        </row>
        <row r="1897">
          <cell r="A1897">
            <v>19.84</v>
          </cell>
          <cell r="B1897">
            <v>5000</v>
          </cell>
          <cell r="H1897">
            <v>3300</v>
          </cell>
          <cell r="I1897">
            <v>26265</v>
          </cell>
          <cell r="J1897">
            <v>2100</v>
          </cell>
          <cell r="W1897">
            <v>4000</v>
          </cell>
          <cell r="X1897">
            <v>1200</v>
          </cell>
          <cell r="AA1897">
            <v>1500</v>
          </cell>
          <cell r="AD1897">
            <v>2300</v>
          </cell>
        </row>
        <row r="1898">
          <cell r="A1898">
            <v>19.850000000000001</v>
          </cell>
          <cell r="B1898">
            <v>5000</v>
          </cell>
          <cell r="H1898">
            <v>3300</v>
          </cell>
          <cell r="I1898">
            <v>26275</v>
          </cell>
          <cell r="J1898">
            <v>2100</v>
          </cell>
          <cell r="W1898">
            <v>4000</v>
          </cell>
          <cell r="X1898">
            <v>1200</v>
          </cell>
          <cell r="AA1898">
            <v>1500</v>
          </cell>
          <cell r="AD1898">
            <v>2300</v>
          </cell>
        </row>
        <row r="1899">
          <cell r="A1899">
            <v>19.86</v>
          </cell>
          <cell r="B1899">
            <v>5000</v>
          </cell>
          <cell r="H1899">
            <v>3300</v>
          </cell>
          <cell r="I1899">
            <v>26285</v>
          </cell>
          <cell r="J1899">
            <v>2100</v>
          </cell>
          <cell r="W1899">
            <v>4000</v>
          </cell>
          <cell r="X1899">
            <v>1200</v>
          </cell>
          <cell r="AA1899">
            <v>1500</v>
          </cell>
          <cell r="AD1899">
            <v>2300</v>
          </cell>
        </row>
        <row r="1900">
          <cell r="A1900">
            <v>19.87</v>
          </cell>
          <cell r="B1900">
            <v>5000</v>
          </cell>
          <cell r="H1900">
            <v>3300</v>
          </cell>
          <cell r="I1900">
            <v>26295</v>
          </cell>
          <cell r="J1900">
            <v>2100</v>
          </cell>
          <cell r="W1900">
            <v>4000</v>
          </cell>
          <cell r="X1900">
            <v>1200</v>
          </cell>
          <cell r="AA1900">
            <v>1500</v>
          </cell>
          <cell r="AD1900">
            <v>2300</v>
          </cell>
        </row>
        <row r="1901">
          <cell r="A1901">
            <v>19.88</v>
          </cell>
          <cell r="B1901">
            <v>5000</v>
          </cell>
          <cell r="H1901">
            <v>3300</v>
          </cell>
          <cell r="I1901">
            <v>26305</v>
          </cell>
          <cell r="J1901">
            <v>2100</v>
          </cell>
          <cell r="W1901">
            <v>4000</v>
          </cell>
          <cell r="X1901">
            <v>1200</v>
          </cell>
          <cell r="AA1901">
            <v>1500</v>
          </cell>
          <cell r="AD1901">
            <v>2300</v>
          </cell>
        </row>
        <row r="1902">
          <cell r="A1902">
            <v>19.89</v>
          </cell>
          <cell r="B1902">
            <v>5000</v>
          </cell>
          <cell r="H1902">
            <v>3300</v>
          </cell>
          <cell r="I1902">
            <v>26315</v>
          </cell>
          <cell r="J1902">
            <v>2100</v>
          </cell>
          <cell r="W1902">
            <v>4000</v>
          </cell>
          <cell r="X1902">
            <v>1200</v>
          </cell>
          <cell r="AA1902">
            <v>1500</v>
          </cell>
          <cell r="AD1902">
            <v>2300</v>
          </cell>
        </row>
        <row r="1903">
          <cell r="A1903">
            <v>19.899999999999999</v>
          </cell>
          <cell r="B1903">
            <v>5000</v>
          </cell>
          <cell r="H1903">
            <v>3300</v>
          </cell>
          <cell r="I1903">
            <v>26325</v>
          </cell>
          <cell r="J1903">
            <v>2100</v>
          </cell>
          <cell r="W1903">
            <v>4000</v>
          </cell>
          <cell r="X1903">
            <v>1200</v>
          </cell>
          <cell r="AA1903">
            <v>1500</v>
          </cell>
          <cell r="AD1903">
            <v>2300</v>
          </cell>
        </row>
        <row r="1904">
          <cell r="A1904">
            <v>19.91</v>
          </cell>
          <cell r="B1904">
            <v>5000</v>
          </cell>
          <cell r="H1904">
            <v>3300</v>
          </cell>
          <cell r="I1904">
            <v>26335</v>
          </cell>
          <cell r="J1904">
            <v>2100</v>
          </cell>
          <cell r="W1904">
            <v>4000</v>
          </cell>
          <cell r="X1904">
            <v>1200</v>
          </cell>
          <cell r="AA1904">
            <v>1500</v>
          </cell>
          <cell r="AD1904">
            <v>2300</v>
          </cell>
        </row>
        <row r="1905">
          <cell r="A1905">
            <v>19.920000000000002</v>
          </cell>
          <cell r="B1905">
            <v>5000</v>
          </cell>
          <cell r="H1905">
            <v>3300</v>
          </cell>
          <cell r="I1905">
            <v>26345</v>
          </cell>
          <cell r="J1905">
            <v>2100</v>
          </cell>
          <cell r="W1905">
            <v>4000</v>
          </cell>
          <cell r="X1905">
            <v>1200</v>
          </cell>
          <cell r="AA1905">
            <v>1500</v>
          </cell>
          <cell r="AD1905">
            <v>2300</v>
          </cell>
        </row>
        <row r="1906">
          <cell r="A1906">
            <v>19.93</v>
          </cell>
          <cell r="B1906">
            <v>5000</v>
          </cell>
          <cell r="H1906">
            <v>3300</v>
          </cell>
          <cell r="I1906">
            <v>26355</v>
          </cell>
          <cell r="J1906">
            <v>2100</v>
          </cell>
          <cell r="W1906">
            <v>4000</v>
          </cell>
          <cell r="X1906">
            <v>1200</v>
          </cell>
          <cell r="AA1906">
            <v>1500</v>
          </cell>
          <cell r="AD1906">
            <v>2300</v>
          </cell>
        </row>
        <row r="1907">
          <cell r="A1907">
            <v>19.940000000000001</v>
          </cell>
          <cell r="B1907">
            <v>5000</v>
          </cell>
          <cell r="H1907">
            <v>3300</v>
          </cell>
          <cell r="I1907">
            <v>26365</v>
          </cell>
          <cell r="J1907">
            <v>2100</v>
          </cell>
          <cell r="W1907">
            <v>4000</v>
          </cell>
          <cell r="X1907">
            <v>1200</v>
          </cell>
          <cell r="AA1907">
            <v>1500</v>
          </cell>
          <cell r="AD1907">
            <v>2300</v>
          </cell>
        </row>
        <row r="1908">
          <cell r="A1908">
            <v>19.95</v>
          </cell>
          <cell r="B1908">
            <v>5000</v>
          </cell>
          <cell r="H1908">
            <v>3300</v>
          </cell>
          <cell r="I1908">
            <v>26375</v>
          </cell>
          <cell r="J1908">
            <v>2100</v>
          </cell>
          <cell r="W1908">
            <v>4000</v>
          </cell>
          <cell r="X1908">
            <v>1200</v>
          </cell>
          <cell r="AA1908">
            <v>1500</v>
          </cell>
          <cell r="AD1908">
            <v>2300</v>
          </cell>
        </row>
        <row r="1909">
          <cell r="A1909">
            <v>19.96</v>
          </cell>
          <cell r="B1909">
            <v>5000</v>
          </cell>
          <cell r="H1909">
            <v>3300</v>
          </cell>
          <cell r="I1909">
            <v>26385</v>
          </cell>
          <cell r="J1909">
            <v>2100</v>
          </cell>
          <cell r="W1909">
            <v>4000</v>
          </cell>
          <cell r="X1909">
            <v>1200</v>
          </cell>
          <cell r="AA1909">
            <v>1500</v>
          </cell>
          <cell r="AD1909">
            <v>2300</v>
          </cell>
        </row>
        <row r="1910">
          <cell r="A1910">
            <v>19.97</v>
          </cell>
          <cell r="B1910">
            <v>5000</v>
          </cell>
          <cell r="H1910">
            <v>3300</v>
          </cell>
          <cell r="I1910">
            <v>26395</v>
          </cell>
          <cell r="J1910">
            <v>2100</v>
          </cell>
          <cell r="W1910">
            <v>4000</v>
          </cell>
          <cell r="X1910">
            <v>1200</v>
          </cell>
          <cell r="AA1910">
            <v>1500</v>
          </cell>
          <cell r="AD1910">
            <v>2300</v>
          </cell>
        </row>
        <row r="1911">
          <cell r="A1911">
            <v>19.98</v>
          </cell>
          <cell r="B1911">
            <v>5000</v>
          </cell>
          <cell r="H1911">
            <v>3300</v>
          </cell>
          <cell r="I1911">
            <v>26405</v>
          </cell>
          <cell r="J1911">
            <v>2100</v>
          </cell>
          <cell r="W1911">
            <v>4000</v>
          </cell>
          <cell r="X1911">
            <v>1200</v>
          </cell>
          <cell r="AA1911">
            <v>1500</v>
          </cell>
          <cell r="AD1911">
            <v>2300</v>
          </cell>
        </row>
        <row r="1912">
          <cell r="A1912">
            <v>19.989999999999998</v>
          </cell>
          <cell r="B1912">
            <v>5000</v>
          </cell>
          <cell r="H1912">
            <v>3300</v>
          </cell>
          <cell r="I1912">
            <v>26415</v>
          </cell>
          <cell r="J1912">
            <v>2100</v>
          </cell>
          <cell r="W1912">
            <v>4000</v>
          </cell>
          <cell r="X1912">
            <v>1200</v>
          </cell>
          <cell r="AA1912">
            <v>1500</v>
          </cell>
          <cell r="AD1912">
            <v>2300</v>
          </cell>
        </row>
        <row r="1913">
          <cell r="A1913">
            <v>20</v>
          </cell>
          <cell r="B1913">
            <v>5000</v>
          </cell>
          <cell r="H1913">
            <v>3300</v>
          </cell>
          <cell r="I1913">
            <v>26425</v>
          </cell>
          <cell r="J1913">
            <v>2100</v>
          </cell>
          <cell r="W1913">
            <v>4000</v>
          </cell>
          <cell r="X1913">
            <v>1200</v>
          </cell>
          <cell r="AA1913">
            <v>1500</v>
          </cell>
          <cell r="AD1913">
            <v>2300</v>
          </cell>
        </row>
        <row r="1914">
          <cell r="A1914">
            <v>20.010000000000002</v>
          </cell>
          <cell r="B1914">
            <v>5000</v>
          </cell>
          <cell r="H1914">
            <v>3300</v>
          </cell>
          <cell r="I1914">
            <v>26435</v>
          </cell>
          <cell r="J1914">
            <v>2100</v>
          </cell>
          <cell r="W1914">
            <v>4000</v>
          </cell>
          <cell r="X1914">
            <v>1200</v>
          </cell>
          <cell r="AA1914">
            <v>1500</v>
          </cell>
          <cell r="AD1914">
            <v>2300</v>
          </cell>
        </row>
        <row r="1915">
          <cell r="A1915">
            <v>20.02</v>
          </cell>
          <cell r="B1915">
            <v>5000</v>
          </cell>
          <cell r="H1915">
            <v>3300</v>
          </cell>
          <cell r="I1915">
            <v>26445</v>
          </cell>
          <cell r="J1915">
            <v>2100</v>
          </cell>
          <cell r="W1915">
            <v>4000</v>
          </cell>
          <cell r="X1915">
            <v>1200</v>
          </cell>
          <cell r="AA1915">
            <v>1500</v>
          </cell>
          <cell r="AD1915">
            <v>2300</v>
          </cell>
        </row>
        <row r="1916">
          <cell r="A1916">
            <v>20.03</v>
          </cell>
          <cell r="B1916">
            <v>5000</v>
          </cell>
          <cell r="H1916">
            <v>3300</v>
          </cell>
          <cell r="I1916">
            <v>26455</v>
          </cell>
          <cell r="J1916">
            <v>2100</v>
          </cell>
          <cell r="W1916">
            <v>4000</v>
          </cell>
          <cell r="X1916">
            <v>1200</v>
          </cell>
          <cell r="AA1916">
            <v>1500</v>
          </cell>
          <cell r="AD1916">
            <v>2300</v>
          </cell>
        </row>
        <row r="1917">
          <cell r="A1917">
            <v>20.04</v>
          </cell>
          <cell r="B1917">
            <v>5000</v>
          </cell>
          <cell r="H1917">
            <v>3300</v>
          </cell>
          <cell r="I1917">
            <v>26465</v>
          </cell>
          <cell r="J1917">
            <v>2100</v>
          </cell>
          <cell r="W1917">
            <v>4000</v>
          </cell>
          <cell r="X1917">
            <v>1200</v>
          </cell>
          <cell r="AA1917">
            <v>1500</v>
          </cell>
          <cell r="AD1917">
            <v>2300</v>
          </cell>
        </row>
        <row r="1918">
          <cell r="A1918">
            <v>20.05</v>
          </cell>
          <cell r="B1918">
            <v>5000</v>
          </cell>
          <cell r="H1918">
            <v>3300</v>
          </cell>
          <cell r="I1918">
            <v>26475</v>
          </cell>
          <cell r="J1918">
            <v>2100</v>
          </cell>
          <cell r="W1918">
            <v>4000</v>
          </cell>
          <cell r="X1918">
            <v>1200</v>
          </cell>
          <cell r="AA1918">
            <v>1500</v>
          </cell>
          <cell r="AD1918">
            <v>2300</v>
          </cell>
        </row>
        <row r="1919">
          <cell r="A1919">
            <v>20.059999999999999</v>
          </cell>
          <cell r="B1919">
            <v>5000</v>
          </cell>
          <cell r="H1919">
            <v>3300</v>
          </cell>
          <cell r="I1919">
            <v>26485</v>
          </cell>
          <cell r="J1919">
            <v>2100</v>
          </cell>
          <cell r="W1919">
            <v>4000</v>
          </cell>
          <cell r="X1919">
            <v>1200</v>
          </cell>
          <cell r="AA1919">
            <v>1500</v>
          </cell>
          <cell r="AD1919">
            <v>2300</v>
          </cell>
        </row>
        <row r="1920">
          <cell r="A1920">
            <v>20.07</v>
          </cell>
          <cell r="B1920">
            <v>5000</v>
          </cell>
          <cell r="H1920">
            <v>3300</v>
          </cell>
          <cell r="I1920">
            <v>26495</v>
          </cell>
          <cell r="J1920">
            <v>2100</v>
          </cell>
          <cell r="W1920">
            <v>4000</v>
          </cell>
          <cell r="X1920">
            <v>1200</v>
          </cell>
          <cell r="AA1920">
            <v>1500</v>
          </cell>
          <cell r="AD1920">
            <v>2300</v>
          </cell>
        </row>
        <row r="1921">
          <cell r="A1921">
            <v>20.079999999999998</v>
          </cell>
          <cell r="B1921">
            <v>5000</v>
          </cell>
          <cell r="H1921">
            <v>3300</v>
          </cell>
          <cell r="I1921">
            <v>26505</v>
          </cell>
          <cell r="J1921">
            <v>2100</v>
          </cell>
          <cell r="W1921">
            <v>4000</v>
          </cell>
          <cell r="X1921">
            <v>1200</v>
          </cell>
          <cell r="AA1921">
            <v>1500</v>
          </cell>
          <cell r="AD1921">
            <v>2300</v>
          </cell>
        </row>
        <row r="1922">
          <cell r="A1922">
            <v>20.09</v>
          </cell>
          <cell r="B1922">
            <v>5000</v>
          </cell>
          <cell r="H1922">
            <v>3300</v>
          </cell>
          <cell r="I1922">
            <v>26515</v>
          </cell>
          <cell r="J1922">
            <v>2100</v>
          </cell>
          <cell r="W1922">
            <v>4000</v>
          </cell>
          <cell r="X1922">
            <v>1200</v>
          </cell>
          <cell r="AA1922">
            <v>1500</v>
          </cell>
          <cell r="AD1922">
            <v>2300</v>
          </cell>
        </row>
        <row r="1923">
          <cell r="A1923">
            <v>20.100000000000001</v>
          </cell>
          <cell r="B1923">
            <v>5000</v>
          </cell>
          <cell r="H1923">
            <v>3300</v>
          </cell>
          <cell r="I1923">
            <v>26525</v>
          </cell>
          <cell r="J1923">
            <v>2100</v>
          </cell>
          <cell r="W1923">
            <v>4000</v>
          </cell>
          <cell r="X1923">
            <v>1200</v>
          </cell>
          <cell r="AA1923">
            <v>1500</v>
          </cell>
          <cell r="AD1923">
            <v>2300</v>
          </cell>
        </row>
        <row r="1924">
          <cell r="A1924">
            <v>20.11</v>
          </cell>
          <cell r="B1924">
            <v>5000</v>
          </cell>
          <cell r="H1924">
            <v>3300</v>
          </cell>
          <cell r="I1924">
            <v>26535</v>
          </cell>
          <cell r="J1924">
            <v>2100</v>
          </cell>
          <cell r="W1924">
            <v>4000</v>
          </cell>
          <cell r="X1924">
            <v>1200</v>
          </cell>
          <cell r="AA1924">
            <v>1500</v>
          </cell>
          <cell r="AD1924">
            <v>2300</v>
          </cell>
        </row>
        <row r="1925">
          <cell r="A1925">
            <v>20.12</v>
          </cell>
          <cell r="B1925">
            <v>5000</v>
          </cell>
          <cell r="H1925">
            <v>3300</v>
          </cell>
          <cell r="I1925">
            <v>26545</v>
          </cell>
          <cell r="J1925">
            <v>2100</v>
          </cell>
          <cell r="W1925">
            <v>4000</v>
          </cell>
          <cell r="X1925">
            <v>1200</v>
          </cell>
          <cell r="AA1925">
            <v>1500</v>
          </cell>
          <cell r="AD1925">
            <v>2300</v>
          </cell>
        </row>
        <row r="1926">
          <cell r="A1926">
            <v>20.13</v>
          </cell>
          <cell r="B1926">
            <v>5000</v>
          </cell>
          <cell r="H1926">
            <v>3300</v>
          </cell>
          <cell r="I1926">
            <v>26555</v>
          </cell>
          <cell r="J1926">
            <v>2100</v>
          </cell>
          <cell r="W1926">
            <v>4000</v>
          </cell>
          <cell r="X1926">
            <v>1200</v>
          </cell>
          <cell r="AA1926">
            <v>1500</v>
          </cell>
          <cell r="AD1926">
            <v>2300</v>
          </cell>
        </row>
        <row r="1927">
          <cell r="A1927">
            <v>20.14</v>
          </cell>
          <cell r="B1927">
            <v>5000</v>
          </cell>
          <cell r="H1927">
            <v>3300</v>
          </cell>
          <cell r="I1927">
            <v>26565</v>
          </cell>
          <cell r="J1927">
            <v>2100</v>
          </cell>
          <cell r="W1927">
            <v>4000</v>
          </cell>
          <cell r="X1927">
            <v>1200</v>
          </cell>
          <cell r="AA1927">
            <v>1500</v>
          </cell>
          <cell r="AD1927">
            <v>2300</v>
          </cell>
        </row>
        <row r="1928">
          <cell r="A1928">
            <v>20.149999999999999</v>
          </cell>
          <cell r="B1928">
            <v>5000</v>
          </cell>
          <cell r="H1928">
            <v>3300</v>
          </cell>
          <cell r="I1928">
            <v>26575</v>
          </cell>
          <cell r="J1928">
            <v>2100</v>
          </cell>
          <cell r="W1928">
            <v>4000</v>
          </cell>
          <cell r="X1928">
            <v>1200</v>
          </cell>
          <cell r="AA1928">
            <v>1500</v>
          </cell>
          <cell r="AD1928">
            <v>2300</v>
          </cell>
        </row>
        <row r="1929">
          <cell r="A1929">
            <v>20.16</v>
          </cell>
          <cell r="B1929">
            <v>5000</v>
          </cell>
          <cell r="H1929">
            <v>3300</v>
          </cell>
          <cell r="I1929">
            <v>26585</v>
          </cell>
          <cell r="J1929">
            <v>2100</v>
          </cell>
          <cell r="W1929">
            <v>4000</v>
          </cell>
          <cell r="X1929">
            <v>1200</v>
          </cell>
          <cell r="AA1929">
            <v>1500</v>
          </cell>
          <cell r="AD1929">
            <v>2300</v>
          </cell>
        </row>
        <row r="1930">
          <cell r="A1930">
            <v>20.170000000000002</v>
          </cell>
          <cell r="B1930">
            <v>5000</v>
          </cell>
          <cell r="H1930">
            <v>3300</v>
          </cell>
          <cell r="I1930">
            <v>26595</v>
          </cell>
          <cell r="J1930">
            <v>2100</v>
          </cell>
          <cell r="W1930">
            <v>4000</v>
          </cell>
          <cell r="X1930">
            <v>1200</v>
          </cell>
          <cell r="AA1930">
            <v>1500</v>
          </cell>
          <cell r="AD1930">
            <v>2300</v>
          </cell>
        </row>
        <row r="1931">
          <cell r="A1931">
            <v>20.18</v>
          </cell>
          <cell r="B1931">
            <v>5000</v>
          </cell>
          <cell r="H1931">
            <v>3300</v>
          </cell>
          <cell r="I1931">
            <v>26605</v>
          </cell>
          <cell r="J1931">
            <v>2100</v>
          </cell>
          <cell r="W1931">
            <v>4000</v>
          </cell>
          <cell r="X1931">
            <v>1200</v>
          </cell>
          <cell r="AA1931">
            <v>1500</v>
          </cell>
          <cell r="AD1931">
            <v>2300</v>
          </cell>
        </row>
        <row r="1932">
          <cell r="A1932">
            <v>20.190000000000001</v>
          </cell>
          <cell r="B1932">
            <v>5000</v>
          </cell>
          <cell r="H1932">
            <v>3300</v>
          </cell>
          <cell r="I1932">
            <v>26615</v>
          </cell>
          <cell r="J1932">
            <v>2100</v>
          </cell>
          <cell r="W1932">
            <v>4000</v>
          </cell>
          <cell r="X1932">
            <v>1200</v>
          </cell>
          <cell r="AA1932">
            <v>1500</v>
          </cell>
          <cell r="AD1932">
            <v>2300</v>
          </cell>
        </row>
        <row r="1933">
          <cell r="A1933">
            <v>20.2</v>
          </cell>
          <cell r="B1933">
            <v>5000</v>
          </cell>
          <cell r="H1933">
            <v>3300</v>
          </cell>
          <cell r="I1933">
            <v>26625</v>
          </cell>
          <cell r="J1933">
            <v>2100</v>
          </cell>
          <cell r="W1933">
            <v>4000</v>
          </cell>
          <cell r="X1933">
            <v>1200</v>
          </cell>
          <cell r="AA1933">
            <v>1500</v>
          </cell>
          <cell r="AD1933">
            <v>2300</v>
          </cell>
        </row>
        <row r="1934">
          <cell r="A1934">
            <v>20.21</v>
          </cell>
          <cell r="B1934">
            <v>5000</v>
          </cell>
          <cell r="H1934">
            <v>3300</v>
          </cell>
          <cell r="I1934">
            <v>26635</v>
          </cell>
          <cell r="J1934">
            <v>2100</v>
          </cell>
          <cell r="W1934">
            <v>4000</v>
          </cell>
          <cell r="X1934">
            <v>1200</v>
          </cell>
          <cell r="AA1934">
            <v>1500</v>
          </cell>
          <cell r="AD1934">
            <v>2300</v>
          </cell>
        </row>
        <row r="1935">
          <cell r="A1935">
            <v>20.22</v>
          </cell>
          <cell r="B1935">
            <v>5000</v>
          </cell>
          <cell r="H1935">
            <v>3300</v>
          </cell>
          <cell r="I1935">
            <v>26645</v>
          </cell>
          <cell r="J1935">
            <v>2100</v>
          </cell>
          <cell r="W1935">
            <v>4000</v>
          </cell>
          <cell r="X1935">
            <v>1200</v>
          </cell>
          <cell r="AA1935">
            <v>1500</v>
          </cell>
          <cell r="AD1935">
            <v>2300</v>
          </cell>
        </row>
        <row r="1936">
          <cell r="A1936">
            <v>20.23</v>
          </cell>
          <cell r="B1936">
            <v>5000</v>
          </cell>
          <cell r="H1936">
            <v>3300</v>
          </cell>
          <cell r="I1936">
            <v>26655</v>
          </cell>
          <cell r="J1936">
            <v>2100</v>
          </cell>
          <cell r="W1936">
            <v>4000</v>
          </cell>
          <cell r="X1936">
            <v>1200</v>
          </cell>
          <cell r="AA1936">
            <v>1500</v>
          </cell>
          <cell r="AD1936">
            <v>2300</v>
          </cell>
        </row>
        <row r="1937">
          <cell r="A1937">
            <v>20.239999999999998</v>
          </cell>
          <cell r="B1937">
            <v>5000</v>
          </cell>
          <cell r="H1937">
            <v>3300</v>
          </cell>
          <cell r="I1937">
            <v>26665</v>
          </cell>
          <cell r="J1937">
            <v>2100</v>
          </cell>
          <cell r="W1937">
            <v>4000</v>
          </cell>
          <cell r="X1937">
            <v>1200</v>
          </cell>
          <cell r="AA1937">
            <v>1500</v>
          </cell>
          <cell r="AD1937">
            <v>2300</v>
          </cell>
        </row>
        <row r="1938">
          <cell r="A1938">
            <v>20.25</v>
          </cell>
          <cell r="B1938">
            <v>5000</v>
          </cell>
          <cell r="H1938">
            <v>3300</v>
          </cell>
          <cell r="I1938">
            <v>26675</v>
          </cell>
          <cell r="J1938">
            <v>2100</v>
          </cell>
          <cell r="W1938">
            <v>4000</v>
          </cell>
          <cell r="X1938">
            <v>1200</v>
          </cell>
          <cell r="AA1938">
            <v>1500</v>
          </cell>
          <cell r="AD1938">
            <v>2300</v>
          </cell>
        </row>
        <row r="1939">
          <cell r="A1939">
            <v>20.260000000000002</v>
          </cell>
          <cell r="B1939">
            <v>5000</v>
          </cell>
          <cell r="H1939">
            <v>3300</v>
          </cell>
          <cell r="I1939">
            <v>26685</v>
          </cell>
          <cell r="J1939">
            <v>2100</v>
          </cell>
          <cell r="W1939">
            <v>4000</v>
          </cell>
          <cell r="X1939">
            <v>1200</v>
          </cell>
          <cell r="AA1939">
            <v>1500</v>
          </cell>
          <cell r="AD1939">
            <v>2300</v>
          </cell>
        </row>
        <row r="1940">
          <cell r="A1940">
            <v>20.27</v>
          </cell>
          <cell r="B1940">
            <v>5000</v>
          </cell>
          <cell r="H1940">
            <v>3300</v>
          </cell>
          <cell r="I1940">
            <v>26695</v>
          </cell>
          <cell r="J1940">
            <v>2100</v>
          </cell>
          <cell r="W1940">
            <v>4000</v>
          </cell>
          <cell r="X1940">
            <v>1200</v>
          </cell>
          <cell r="AA1940">
            <v>1500</v>
          </cell>
          <cell r="AD1940">
            <v>2300</v>
          </cell>
        </row>
        <row r="1941">
          <cell r="A1941">
            <v>20.28</v>
          </cell>
          <cell r="B1941">
            <v>5000</v>
          </cell>
          <cell r="H1941">
            <v>3300</v>
          </cell>
          <cell r="I1941">
            <v>26705</v>
          </cell>
          <cell r="J1941">
            <v>2100</v>
          </cell>
          <cell r="W1941">
            <v>4000</v>
          </cell>
          <cell r="X1941">
            <v>1200</v>
          </cell>
          <cell r="AA1941">
            <v>1500</v>
          </cell>
          <cell r="AD1941">
            <v>2300</v>
          </cell>
        </row>
        <row r="1942">
          <cell r="A1942">
            <v>20.29</v>
          </cell>
          <cell r="B1942">
            <v>5000</v>
          </cell>
          <cell r="H1942">
            <v>3300</v>
          </cell>
          <cell r="I1942">
            <v>26715</v>
          </cell>
          <cell r="J1942">
            <v>2100</v>
          </cell>
          <cell r="W1942">
            <v>4000</v>
          </cell>
          <cell r="X1942">
            <v>1200</v>
          </cell>
          <cell r="AA1942">
            <v>1500</v>
          </cell>
          <cell r="AD1942">
            <v>2300</v>
          </cell>
        </row>
        <row r="1943">
          <cell r="A1943">
            <v>20.3</v>
          </cell>
          <cell r="B1943">
            <v>5000</v>
          </cell>
          <cell r="H1943">
            <v>3300</v>
          </cell>
          <cell r="I1943">
            <v>26725</v>
          </cell>
          <cell r="J1943">
            <v>2100</v>
          </cell>
          <cell r="W1943">
            <v>4000</v>
          </cell>
          <cell r="X1943">
            <v>1200</v>
          </cell>
          <cell r="AA1943">
            <v>1500</v>
          </cell>
          <cell r="AD1943">
            <v>2300</v>
          </cell>
        </row>
        <row r="1944">
          <cell r="A1944">
            <v>20.309999999999999</v>
          </cell>
          <cell r="B1944">
            <v>5000</v>
          </cell>
          <cell r="H1944">
            <v>3300</v>
          </cell>
          <cell r="I1944">
            <v>26735</v>
          </cell>
          <cell r="J1944">
            <v>2100</v>
          </cell>
          <cell r="W1944">
            <v>4000</v>
          </cell>
          <cell r="X1944">
            <v>1200</v>
          </cell>
          <cell r="AA1944">
            <v>1500</v>
          </cell>
          <cell r="AD1944">
            <v>2300</v>
          </cell>
        </row>
        <row r="1945">
          <cell r="A1945">
            <v>20.32</v>
          </cell>
          <cell r="B1945">
            <v>5000</v>
          </cell>
          <cell r="H1945">
            <v>3300</v>
          </cell>
          <cell r="I1945">
            <v>26745</v>
          </cell>
          <cell r="J1945">
            <v>2100</v>
          </cell>
          <cell r="W1945">
            <v>4000</v>
          </cell>
          <cell r="X1945">
            <v>1200</v>
          </cell>
          <cell r="AA1945">
            <v>1500</v>
          </cell>
          <cell r="AD1945">
            <v>2300</v>
          </cell>
        </row>
        <row r="1946">
          <cell r="A1946">
            <v>20.329999999999998</v>
          </cell>
          <cell r="B1946">
            <v>5000</v>
          </cell>
          <cell r="H1946">
            <v>3300</v>
          </cell>
          <cell r="I1946">
            <v>26755</v>
          </cell>
          <cell r="J1946">
            <v>2100</v>
          </cell>
          <cell r="W1946">
            <v>4000</v>
          </cell>
          <cell r="X1946">
            <v>1200</v>
          </cell>
          <cell r="AA1946">
            <v>1500</v>
          </cell>
          <cell r="AD1946">
            <v>2300</v>
          </cell>
        </row>
        <row r="1947">
          <cell r="A1947">
            <v>20.34</v>
          </cell>
          <cell r="B1947">
            <v>5000</v>
          </cell>
          <cell r="H1947">
            <v>3300</v>
          </cell>
          <cell r="I1947">
            <v>26765</v>
          </cell>
          <cell r="J1947">
            <v>2100</v>
          </cell>
          <cell r="W1947">
            <v>4000</v>
          </cell>
          <cell r="X1947">
            <v>1200</v>
          </cell>
          <cell r="AA1947">
            <v>1500</v>
          </cell>
          <cell r="AD1947">
            <v>2300</v>
          </cell>
        </row>
        <row r="1948">
          <cell r="A1948">
            <v>20.350000000000001</v>
          </cell>
          <cell r="B1948">
            <v>5000</v>
          </cell>
          <cell r="H1948">
            <v>3300</v>
          </cell>
          <cell r="I1948">
            <v>26775</v>
          </cell>
          <cell r="J1948">
            <v>2100</v>
          </cell>
          <cell r="W1948">
            <v>4000</v>
          </cell>
          <cell r="X1948">
            <v>1200</v>
          </cell>
          <cell r="AA1948">
            <v>1500</v>
          </cell>
          <cell r="AD1948">
            <v>2300</v>
          </cell>
        </row>
        <row r="1949">
          <cell r="A1949">
            <v>20.36</v>
          </cell>
          <cell r="B1949">
            <v>5000</v>
          </cell>
          <cell r="H1949">
            <v>3300</v>
          </cell>
          <cell r="I1949">
            <v>26785</v>
          </cell>
          <cell r="J1949">
            <v>2100</v>
          </cell>
          <cell r="W1949">
            <v>4000</v>
          </cell>
          <cell r="X1949">
            <v>1200</v>
          </cell>
          <cell r="AA1949">
            <v>1500</v>
          </cell>
          <cell r="AD1949">
            <v>2300</v>
          </cell>
        </row>
        <row r="1950">
          <cell r="A1950">
            <v>20.37</v>
          </cell>
          <cell r="B1950">
            <v>5000</v>
          </cell>
          <cell r="H1950">
            <v>3300</v>
          </cell>
          <cell r="I1950">
            <v>26795</v>
          </cell>
          <cell r="J1950">
            <v>2100</v>
          </cell>
          <cell r="W1950">
            <v>4000</v>
          </cell>
          <cell r="X1950">
            <v>1200</v>
          </cell>
          <cell r="AA1950">
            <v>1500</v>
          </cell>
          <cell r="AD1950">
            <v>2300</v>
          </cell>
        </row>
        <row r="1951">
          <cell r="A1951">
            <v>20.38</v>
          </cell>
          <cell r="B1951">
            <v>5000</v>
          </cell>
          <cell r="H1951">
            <v>3300</v>
          </cell>
          <cell r="I1951">
            <v>26805</v>
          </cell>
          <cell r="J1951">
            <v>2100</v>
          </cell>
          <cell r="W1951">
            <v>4000</v>
          </cell>
          <cell r="X1951">
            <v>1200</v>
          </cell>
          <cell r="AA1951">
            <v>1500</v>
          </cell>
          <cell r="AD1951">
            <v>2300</v>
          </cell>
        </row>
        <row r="1952">
          <cell r="A1952">
            <v>20.39</v>
          </cell>
          <cell r="B1952">
            <v>5000</v>
          </cell>
          <cell r="H1952">
            <v>3300</v>
          </cell>
          <cell r="I1952">
            <v>26815</v>
          </cell>
          <cell r="J1952">
            <v>2100</v>
          </cell>
          <cell r="W1952">
            <v>4000</v>
          </cell>
          <cell r="X1952">
            <v>1200</v>
          </cell>
          <cell r="AA1952">
            <v>1500</v>
          </cell>
          <cell r="AD1952">
            <v>2300</v>
          </cell>
        </row>
        <row r="1953">
          <cell r="A1953">
            <v>20.399999999999999</v>
          </cell>
          <cell r="B1953">
            <v>5000</v>
          </cell>
          <cell r="H1953">
            <v>3300</v>
          </cell>
          <cell r="I1953">
            <v>26825</v>
          </cell>
          <cell r="J1953">
            <v>2100</v>
          </cell>
          <cell r="W1953">
            <v>4000</v>
          </cell>
          <cell r="X1953">
            <v>1200</v>
          </cell>
          <cell r="AA1953">
            <v>1500</v>
          </cell>
          <cell r="AD1953">
            <v>2300</v>
          </cell>
        </row>
        <row r="1954">
          <cell r="A1954">
            <v>20.41</v>
          </cell>
          <cell r="B1954">
            <v>5000</v>
          </cell>
          <cell r="H1954">
            <v>3300</v>
          </cell>
          <cell r="I1954">
            <v>26835</v>
          </cell>
          <cell r="J1954">
            <v>2100</v>
          </cell>
          <cell r="W1954">
            <v>4000</v>
          </cell>
          <cell r="X1954">
            <v>1200</v>
          </cell>
          <cell r="AA1954">
            <v>1500</v>
          </cell>
          <cell r="AD1954">
            <v>2300</v>
          </cell>
        </row>
        <row r="1955">
          <cell r="A1955">
            <v>20.420000000000002</v>
          </cell>
          <cell r="B1955">
            <v>5000</v>
          </cell>
          <cell r="H1955">
            <v>3300</v>
          </cell>
          <cell r="I1955">
            <v>26845</v>
          </cell>
          <cell r="J1955">
            <v>2100</v>
          </cell>
          <cell r="W1955">
            <v>4000</v>
          </cell>
          <cell r="X1955">
            <v>1200</v>
          </cell>
          <cell r="AA1955">
            <v>1500</v>
          </cell>
          <cell r="AD1955">
            <v>2300</v>
          </cell>
        </row>
        <row r="1956">
          <cell r="A1956">
            <v>20.43</v>
          </cell>
          <cell r="B1956">
            <v>5000</v>
          </cell>
          <cell r="H1956">
            <v>3300</v>
          </cell>
          <cell r="I1956">
            <v>26855</v>
          </cell>
          <cell r="J1956">
            <v>2100</v>
          </cell>
          <cell r="W1956">
            <v>4000</v>
          </cell>
          <cell r="X1956">
            <v>1200</v>
          </cell>
          <cell r="AA1956">
            <v>1500</v>
          </cell>
          <cell r="AD1956">
            <v>2300</v>
          </cell>
        </row>
        <row r="1957">
          <cell r="A1957">
            <v>20.440000000000001</v>
          </cell>
          <cell r="B1957">
            <v>5000</v>
          </cell>
          <cell r="H1957">
            <v>3300</v>
          </cell>
          <cell r="I1957">
            <v>26865</v>
          </cell>
          <cell r="J1957">
            <v>2100</v>
          </cell>
          <cell r="W1957">
            <v>4000</v>
          </cell>
          <cell r="X1957">
            <v>1200</v>
          </cell>
          <cell r="AA1957">
            <v>1500</v>
          </cell>
          <cell r="AD1957">
            <v>2300</v>
          </cell>
        </row>
        <row r="1958">
          <cell r="A1958">
            <v>20.45</v>
          </cell>
          <cell r="B1958">
            <v>5000</v>
          </cell>
          <cell r="H1958">
            <v>3300</v>
          </cell>
          <cell r="I1958">
            <v>26875</v>
          </cell>
          <cell r="J1958">
            <v>2100</v>
          </cell>
          <cell r="W1958">
            <v>4000</v>
          </cell>
          <cell r="X1958">
            <v>1200</v>
          </cell>
          <cell r="AA1958">
            <v>1500</v>
          </cell>
          <cell r="AD1958">
            <v>2300</v>
          </cell>
        </row>
        <row r="1959">
          <cell r="A1959">
            <v>20.46</v>
          </cell>
          <cell r="B1959">
            <v>5000</v>
          </cell>
          <cell r="H1959">
            <v>3300</v>
          </cell>
          <cell r="I1959">
            <v>26885</v>
          </cell>
          <cell r="J1959">
            <v>2100</v>
          </cell>
          <cell r="W1959">
            <v>4000</v>
          </cell>
          <cell r="X1959">
            <v>1200</v>
          </cell>
          <cell r="AA1959">
            <v>1500</v>
          </cell>
          <cell r="AD1959">
            <v>2300</v>
          </cell>
        </row>
        <row r="1960">
          <cell r="A1960">
            <v>20.47</v>
          </cell>
          <cell r="B1960">
            <v>5000</v>
          </cell>
          <cell r="H1960">
            <v>3300</v>
          </cell>
          <cell r="I1960">
            <v>26895</v>
          </cell>
          <cell r="J1960">
            <v>2100</v>
          </cell>
          <cell r="W1960">
            <v>4000</v>
          </cell>
          <cell r="X1960">
            <v>1200</v>
          </cell>
          <cell r="AA1960">
            <v>1500</v>
          </cell>
          <cell r="AD1960">
            <v>2300</v>
          </cell>
        </row>
        <row r="1961">
          <cell r="A1961">
            <v>20.48</v>
          </cell>
          <cell r="B1961">
            <v>5000</v>
          </cell>
          <cell r="H1961">
            <v>3300</v>
          </cell>
          <cell r="I1961">
            <v>26905</v>
          </cell>
          <cell r="J1961">
            <v>2100</v>
          </cell>
          <cell r="W1961">
            <v>4000</v>
          </cell>
          <cell r="X1961">
            <v>1200</v>
          </cell>
          <cell r="AA1961">
            <v>1500</v>
          </cell>
          <cell r="AD1961">
            <v>2300</v>
          </cell>
        </row>
        <row r="1962">
          <cell r="A1962">
            <v>20.49</v>
          </cell>
          <cell r="B1962">
            <v>5000</v>
          </cell>
          <cell r="H1962">
            <v>3300</v>
          </cell>
          <cell r="I1962">
            <v>26915</v>
          </cell>
          <cell r="J1962">
            <v>2100</v>
          </cell>
          <cell r="W1962">
            <v>4000</v>
          </cell>
          <cell r="X1962">
            <v>1200</v>
          </cell>
          <cell r="AA1962">
            <v>1500</v>
          </cell>
          <cell r="AD1962">
            <v>2300</v>
          </cell>
        </row>
        <row r="1963">
          <cell r="A1963">
            <v>20.5</v>
          </cell>
          <cell r="B1963">
            <v>5000</v>
          </cell>
          <cell r="H1963">
            <v>3300</v>
          </cell>
          <cell r="I1963">
            <v>26925</v>
          </cell>
          <cell r="J1963">
            <v>2100</v>
          </cell>
          <cell r="W1963">
            <v>4000</v>
          </cell>
          <cell r="X1963">
            <v>1200</v>
          </cell>
          <cell r="AA1963">
            <v>1500</v>
          </cell>
          <cell r="AD1963">
            <v>2300</v>
          </cell>
        </row>
        <row r="1964">
          <cell r="A1964">
            <v>20.51</v>
          </cell>
          <cell r="B1964">
            <v>5000</v>
          </cell>
          <cell r="H1964">
            <v>3300</v>
          </cell>
          <cell r="I1964">
            <v>26935</v>
          </cell>
          <cell r="J1964">
            <v>2100</v>
          </cell>
          <cell r="W1964">
            <v>4000</v>
          </cell>
          <cell r="X1964">
            <v>1200</v>
          </cell>
          <cell r="AA1964">
            <v>1500</v>
          </cell>
          <cell r="AD1964">
            <v>2300</v>
          </cell>
        </row>
        <row r="1965">
          <cell r="A1965">
            <v>20.52</v>
          </cell>
          <cell r="B1965">
            <v>5000</v>
          </cell>
          <cell r="H1965">
            <v>3300</v>
          </cell>
          <cell r="I1965">
            <v>26945</v>
          </cell>
          <cell r="J1965">
            <v>2100</v>
          </cell>
          <cell r="W1965">
            <v>4000</v>
          </cell>
          <cell r="X1965">
            <v>1200</v>
          </cell>
          <cell r="AA1965">
            <v>1500</v>
          </cell>
          <cell r="AD1965">
            <v>2300</v>
          </cell>
        </row>
        <row r="1966">
          <cell r="A1966">
            <v>20.53</v>
          </cell>
          <cell r="B1966">
            <v>5000</v>
          </cell>
          <cell r="H1966">
            <v>3300</v>
          </cell>
          <cell r="I1966">
            <v>26955</v>
          </cell>
          <cell r="J1966">
            <v>2100</v>
          </cell>
          <cell r="W1966">
            <v>4000</v>
          </cell>
          <cell r="X1966">
            <v>1200</v>
          </cell>
          <cell r="AA1966">
            <v>1500</v>
          </cell>
          <cell r="AD1966">
            <v>2300</v>
          </cell>
        </row>
        <row r="1967">
          <cell r="A1967">
            <v>20.54</v>
          </cell>
          <cell r="B1967">
            <v>5000</v>
          </cell>
          <cell r="H1967">
            <v>3300</v>
          </cell>
          <cell r="I1967">
            <v>26965</v>
          </cell>
          <cell r="J1967">
            <v>2100</v>
          </cell>
          <cell r="W1967">
            <v>4000</v>
          </cell>
          <cell r="X1967">
            <v>1200</v>
          </cell>
          <cell r="AA1967">
            <v>1500</v>
          </cell>
          <cell r="AD1967">
            <v>2300</v>
          </cell>
        </row>
        <row r="1968">
          <cell r="A1968">
            <v>20.55</v>
          </cell>
          <cell r="B1968">
            <v>5000</v>
          </cell>
          <cell r="H1968">
            <v>3300</v>
          </cell>
          <cell r="I1968">
            <v>26975</v>
          </cell>
          <cell r="J1968">
            <v>2100</v>
          </cell>
          <cell r="W1968">
            <v>4000</v>
          </cell>
          <cell r="X1968">
            <v>1200</v>
          </cell>
          <cell r="AA1968">
            <v>1500</v>
          </cell>
          <cell r="AD1968">
            <v>2300</v>
          </cell>
        </row>
        <row r="1969">
          <cell r="A1969">
            <v>20.56</v>
          </cell>
          <cell r="B1969">
            <v>5000</v>
          </cell>
          <cell r="H1969">
            <v>3300</v>
          </cell>
          <cell r="I1969">
            <v>26985</v>
          </cell>
          <cell r="J1969">
            <v>2100</v>
          </cell>
          <cell r="W1969">
            <v>4000</v>
          </cell>
          <cell r="X1969">
            <v>1200</v>
          </cell>
          <cell r="AA1969">
            <v>1500</v>
          </cell>
          <cell r="AD1969">
            <v>2300</v>
          </cell>
        </row>
        <row r="1970">
          <cell r="A1970">
            <v>20.57</v>
          </cell>
          <cell r="B1970">
            <v>5000</v>
          </cell>
          <cell r="H1970">
            <v>3300</v>
          </cell>
          <cell r="I1970">
            <v>26995</v>
          </cell>
          <cell r="J1970">
            <v>2100</v>
          </cell>
          <cell r="W1970">
            <v>4000</v>
          </cell>
          <cell r="X1970">
            <v>1200</v>
          </cell>
          <cell r="AA1970">
            <v>1500</v>
          </cell>
          <cell r="AD1970">
            <v>2300</v>
          </cell>
        </row>
        <row r="1971">
          <cell r="A1971">
            <v>20.58</v>
          </cell>
          <cell r="B1971">
            <v>5000</v>
          </cell>
          <cell r="H1971">
            <v>3300</v>
          </cell>
          <cell r="I1971">
            <v>27005</v>
          </cell>
          <cell r="J1971">
            <v>2100</v>
          </cell>
          <cell r="W1971">
            <v>4000</v>
          </cell>
          <cell r="X1971">
            <v>1200</v>
          </cell>
          <cell r="AA1971">
            <v>1500</v>
          </cell>
          <cell r="AD1971">
            <v>2300</v>
          </cell>
        </row>
        <row r="1972">
          <cell r="A1972">
            <v>20.59</v>
          </cell>
          <cell r="B1972">
            <v>5000</v>
          </cell>
          <cell r="H1972">
            <v>3300</v>
          </cell>
          <cell r="I1972">
            <v>27015</v>
          </cell>
          <cell r="J1972">
            <v>2100</v>
          </cell>
          <cell r="W1972">
            <v>4000</v>
          </cell>
          <cell r="X1972">
            <v>1200</v>
          </cell>
          <cell r="AA1972">
            <v>1500</v>
          </cell>
          <cell r="AD1972">
            <v>2300</v>
          </cell>
        </row>
        <row r="1973">
          <cell r="A1973">
            <v>20.6</v>
          </cell>
          <cell r="B1973">
            <v>5000</v>
          </cell>
          <cell r="H1973">
            <v>3300</v>
          </cell>
          <cell r="I1973">
            <v>27025</v>
          </cell>
          <cell r="J1973">
            <v>2100</v>
          </cell>
          <cell r="W1973">
            <v>4000</v>
          </cell>
          <cell r="X1973">
            <v>1200</v>
          </cell>
          <cell r="AA1973">
            <v>1500</v>
          </cell>
          <cell r="AD1973">
            <v>2300</v>
          </cell>
        </row>
        <row r="1974">
          <cell r="A1974">
            <v>20.61</v>
          </cell>
          <cell r="B1974">
            <v>5000</v>
          </cell>
          <cell r="H1974">
            <v>3300</v>
          </cell>
          <cell r="I1974">
            <v>27035</v>
          </cell>
          <cell r="J1974">
            <v>2100</v>
          </cell>
          <cell r="W1974">
            <v>4000</v>
          </cell>
          <cell r="X1974">
            <v>1200</v>
          </cell>
          <cell r="AA1974">
            <v>1500</v>
          </cell>
          <cell r="AD1974">
            <v>2300</v>
          </cell>
        </row>
        <row r="1975">
          <cell r="A1975">
            <v>20.62</v>
          </cell>
          <cell r="B1975">
            <v>5000</v>
          </cell>
          <cell r="H1975">
            <v>3300</v>
          </cell>
          <cell r="I1975">
            <v>27045</v>
          </cell>
          <cell r="J1975">
            <v>2100</v>
          </cell>
          <cell r="W1975">
            <v>4000</v>
          </cell>
          <cell r="X1975">
            <v>1200</v>
          </cell>
          <cell r="AA1975">
            <v>1500</v>
          </cell>
          <cell r="AD1975">
            <v>2300</v>
          </cell>
        </row>
        <row r="1976">
          <cell r="A1976">
            <v>20.63</v>
          </cell>
          <cell r="B1976">
            <v>5000</v>
          </cell>
          <cell r="H1976">
            <v>3300</v>
          </cell>
          <cell r="I1976">
            <v>27055</v>
          </cell>
          <cell r="J1976">
            <v>2100</v>
          </cell>
          <cell r="W1976">
            <v>4000</v>
          </cell>
          <cell r="X1976">
            <v>1200</v>
          </cell>
          <cell r="AA1976">
            <v>1500</v>
          </cell>
          <cell r="AD1976">
            <v>2300</v>
          </cell>
        </row>
        <row r="1977">
          <cell r="A1977">
            <v>20.64</v>
          </cell>
          <cell r="B1977">
            <v>5000</v>
          </cell>
          <cell r="H1977">
            <v>3300</v>
          </cell>
          <cell r="I1977">
            <v>27065</v>
          </cell>
          <cell r="J1977">
            <v>2100</v>
          </cell>
          <cell r="W1977">
            <v>4000</v>
          </cell>
          <cell r="X1977">
            <v>1200</v>
          </cell>
          <cell r="AA1977">
            <v>1500</v>
          </cell>
          <cell r="AD1977">
            <v>2300</v>
          </cell>
        </row>
        <row r="1978">
          <cell r="A1978">
            <v>20.65</v>
          </cell>
          <cell r="B1978">
            <v>5000</v>
          </cell>
          <cell r="H1978">
            <v>3300</v>
          </cell>
          <cell r="I1978">
            <v>27075</v>
          </cell>
          <cell r="J1978">
            <v>2100</v>
          </cell>
          <cell r="W1978">
            <v>4000</v>
          </cell>
          <cell r="X1978">
            <v>1200</v>
          </cell>
          <cell r="AA1978">
            <v>1500</v>
          </cell>
          <cell r="AD1978">
            <v>2300</v>
          </cell>
        </row>
        <row r="1979">
          <cell r="A1979">
            <v>20.66</v>
          </cell>
          <cell r="B1979">
            <v>5000</v>
          </cell>
          <cell r="H1979">
            <v>3300</v>
          </cell>
          <cell r="I1979">
            <v>27085</v>
          </cell>
          <cell r="J1979">
            <v>2100</v>
          </cell>
          <cell r="W1979">
            <v>4000</v>
          </cell>
          <cell r="X1979">
            <v>1200</v>
          </cell>
          <cell r="AA1979">
            <v>1500</v>
          </cell>
          <cell r="AD1979">
            <v>2300</v>
          </cell>
        </row>
        <row r="1980">
          <cell r="A1980">
            <v>20.67</v>
          </cell>
          <cell r="B1980">
            <v>5000</v>
          </cell>
          <cell r="H1980">
            <v>3300</v>
          </cell>
          <cell r="I1980">
            <v>27095</v>
          </cell>
          <cell r="J1980">
            <v>2100</v>
          </cell>
          <cell r="W1980">
            <v>4000</v>
          </cell>
          <cell r="X1980">
            <v>1200</v>
          </cell>
          <cell r="AA1980">
            <v>1500</v>
          </cell>
          <cell r="AD1980">
            <v>2300</v>
          </cell>
        </row>
        <row r="1981">
          <cell r="A1981">
            <v>20.68</v>
          </cell>
          <cell r="B1981">
            <v>5000</v>
          </cell>
          <cell r="H1981">
            <v>3300</v>
          </cell>
          <cell r="I1981">
            <v>27105</v>
          </cell>
          <cell r="J1981">
            <v>2100</v>
          </cell>
          <cell r="W1981">
            <v>4000</v>
          </cell>
          <cell r="X1981">
            <v>1200</v>
          </cell>
          <cell r="AA1981">
            <v>1500</v>
          </cell>
          <cell r="AD1981">
            <v>2300</v>
          </cell>
        </row>
        <row r="1982">
          <cell r="A1982">
            <v>20.69</v>
          </cell>
          <cell r="B1982">
            <v>5000</v>
          </cell>
          <cell r="H1982">
            <v>3300</v>
          </cell>
          <cell r="I1982">
            <v>27115</v>
          </cell>
          <cell r="J1982">
            <v>2100</v>
          </cell>
          <cell r="W1982">
            <v>4000</v>
          </cell>
          <cell r="X1982">
            <v>1200</v>
          </cell>
          <cell r="AA1982">
            <v>1500</v>
          </cell>
          <cell r="AD1982">
            <v>2300</v>
          </cell>
        </row>
        <row r="1983">
          <cell r="A1983">
            <v>20.7</v>
          </cell>
          <cell r="B1983">
            <v>5000</v>
          </cell>
          <cell r="H1983">
            <v>3300</v>
          </cell>
          <cell r="I1983">
            <v>27125</v>
          </cell>
          <cell r="J1983">
            <v>2100</v>
          </cell>
          <cell r="W1983">
            <v>4000</v>
          </cell>
          <cell r="X1983">
            <v>1200</v>
          </cell>
          <cell r="AA1983">
            <v>1500</v>
          </cell>
          <cell r="AD1983">
            <v>2300</v>
          </cell>
        </row>
        <row r="1984">
          <cell r="A1984">
            <v>20.71</v>
          </cell>
          <cell r="B1984">
            <v>5000</v>
          </cell>
          <cell r="H1984">
            <v>3300</v>
          </cell>
          <cell r="I1984">
            <v>27135</v>
          </cell>
          <cell r="J1984">
            <v>2100</v>
          </cell>
          <cell r="W1984">
            <v>4000</v>
          </cell>
          <cell r="X1984">
            <v>1200</v>
          </cell>
          <cell r="AA1984">
            <v>1500</v>
          </cell>
          <cell r="AD1984">
            <v>2300</v>
          </cell>
        </row>
        <row r="1985">
          <cell r="A1985">
            <v>20.72</v>
          </cell>
          <cell r="B1985">
            <v>5000</v>
          </cell>
          <cell r="H1985">
            <v>3300</v>
          </cell>
          <cell r="I1985">
            <v>27145</v>
          </cell>
          <cell r="J1985">
            <v>2100</v>
          </cell>
          <cell r="W1985">
            <v>4000</v>
          </cell>
          <cell r="X1985">
            <v>1200</v>
          </cell>
          <cell r="AA1985">
            <v>1500</v>
          </cell>
          <cell r="AD1985">
            <v>2300</v>
          </cell>
        </row>
        <row r="1986">
          <cell r="A1986">
            <v>20.73</v>
          </cell>
          <cell r="B1986">
            <v>5000</v>
          </cell>
          <cell r="H1986">
            <v>3300</v>
          </cell>
          <cell r="I1986">
            <v>27155</v>
          </cell>
          <cell r="J1986">
            <v>2100</v>
          </cell>
          <cell r="W1986">
            <v>4000</v>
          </cell>
          <cell r="X1986">
            <v>1200</v>
          </cell>
          <cell r="AA1986">
            <v>1500</v>
          </cell>
          <cell r="AD1986">
            <v>2300</v>
          </cell>
        </row>
        <row r="1987">
          <cell r="A1987">
            <v>20.74</v>
          </cell>
          <cell r="B1987">
            <v>5000</v>
          </cell>
          <cell r="H1987">
            <v>3300</v>
          </cell>
          <cell r="I1987">
            <v>27165</v>
          </cell>
          <cell r="J1987">
            <v>2100</v>
          </cell>
          <cell r="W1987">
            <v>4000</v>
          </cell>
          <cell r="X1987">
            <v>1200</v>
          </cell>
          <cell r="AA1987">
            <v>1500</v>
          </cell>
          <cell r="AD1987">
            <v>2300</v>
          </cell>
        </row>
        <row r="1988">
          <cell r="A1988">
            <v>20.75</v>
          </cell>
          <cell r="B1988">
            <v>5000</v>
          </cell>
          <cell r="H1988">
            <v>3300</v>
          </cell>
          <cell r="I1988">
            <v>27175</v>
          </cell>
          <cell r="J1988">
            <v>2100</v>
          </cell>
          <cell r="W1988">
            <v>4000</v>
          </cell>
          <cell r="X1988">
            <v>1200</v>
          </cell>
          <cell r="AA1988">
            <v>1500</v>
          </cell>
          <cell r="AD1988">
            <v>2300</v>
          </cell>
        </row>
        <row r="1989">
          <cell r="A1989">
            <v>20.76</v>
          </cell>
          <cell r="B1989">
            <v>5000</v>
          </cell>
          <cell r="H1989">
            <v>3300</v>
          </cell>
          <cell r="I1989">
            <v>27185</v>
          </cell>
          <cell r="J1989">
            <v>2100</v>
          </cell>
          <cell r="W1989">
            <v>4000</v>
          </cell>
          <cell r="X1989">
            <v>1200</v>
          </cell>
          <cell r="AA1989">
            <v>1500</v>
          </cell>
          <cell r="AD1989">
            <v>2300</v>
          </cell>
        </row>
        <row r="1990">
          <cell r="A1990">
            <v>20.77</v>
          </cell>
          <cell r="B1990">
            <v>5000</v>
          </cell>
          <cell r="H1990">
            <v>3300</v>
          </cell>
          <cell r="I1990">
            <v>27195</v>
          </cell>
          <cell r="J1990">
            <v>2100</v>
          </cell>
          <cell r="W1990">
            <v>4000</v>
          </cell>
          <cell r="X1990">
            <v>1200</v>
          </cell>
          <cell r="AA1990">
            <v>1500</v>
          </cell>
          <cell r="AD1990">
            <v>2300</v>
          </cell>
        </row>
        <row r="1991">
          <cell r="A1991">
            <v>20.78</v>
          </cell>
          <cell r="B1991">
            <v>5000</v>
          </cell>
          <cell r="H1991">
            <v>3300</v>
          </cell>
          <cell r="I1991">
            <v>27205</v>
          </cell>
          <cell r="J1991">
            <v>2100</v>
          </cell>
          <cell r="W1991">
            <v>4000</v>
          </cell>
          <cell r="X1991">
            <v>1200</v>
          </cell>
          <cell r="AA1991">
            <v>1500</v>
          </cell>
          <cell r="AD1991">
            <v>2300</v>
          </cell>
        </row>
        <row r="1992">
          <cell r="A1992">
            <v>20.79</v>
          </cell>
          <cell r="B1992">
            <v>5000</v>
          </cell>
          <cell r="H1992">
            <v>3300</v>
          </cell>
          <cell r="I1992">
            <v>27215</v>
          </cell>
          <cell r="J1992">
            <v>2100</v>
          </cell>
          <cell r="W1992">
            <v>4000</v>
          </cell>
          <cell r="X1992">
            <v>1200</v>
          </cell>
          <cell r="AA1992">
            <v>1500</v>
          </cell>
          <cell r="AD1992">
            <v>2300</v>
          </cell>
        </row>
        <row r="1993">
          <cell r="A1993">
            <v>20.8</v>
          </cell>
          <cell r="B1993">
            <v>5000</v>
          </cell>
          <cell r="H1993">
            <v>3300</v>
          </cell>
          <cell r="I1993">
            <v>27225</v>
          </cell>
          <cell r="J1993">
            <v>2100</v>
          </cell>
          <cell r="W1993">
            <v>4000</v>
          </cell>
          <cell r="X1993">
            <v>1200</v>
          </cell>
          <cell r="AA1993">
            <v>1500</v>
          </cell>
          <cell r="AD1993">
            <v>2300</v>
          </cell>
        </row>
        <row r="1994">
          <cell r="A1994">
            <v>20.81</v>
          </cell>
          <cell r="B1994">
            <v>5000</v>
          </cell>
          <cell r="H1994">
            <v>3300</v>
          </cell>
          <cell r="I1994">
            <v>27235</v>
          </cell>
          <cell r="J1994">
            <v>2100</v>
          </cell>
          <cell r="W1994">
            <v>4000</v>
          </cell>
          <cell r="X1994">
            <v>1200</v>
          </cell>
          <cell r="AA1994">
            <v>1500</v>
          </cell>
          <cell r="AD1994">
            <v>2300</v>
          </cell>
        </row>
        <row r="1995">
          <cell r="A1995">
            <v>20.82</v>
          </cell>
          <cell r="B1995">
            <v>5000</v>
          </cell>
          <cell r="H1995">
            <v>3300</v>
          </cell>
          <cell r="I1995">
            <v>27245</v>
          </cell>
          <cell r="J1995">
            <v>2100</v>
          </cell>
          <cell r="W1995">
            <v>4000</v>
          </cell>
          <cell r="X1995">
            <v>1200</v>
          </cell>
          <cell r="AA1995">
            <v>1500</v>
          </cell>
          <cell r="AD1995">
            <v>2300</v>
          </cell>
        </row>
        <row r="1996">
          <cell r="A1996">
            <v>20.83</v>
          </cell>
          <cell r="B1996">
            <v>5000</v>
          </cell>
          <cell r="H1996">
            <v>3300</v>
          </cell>
          <cell r="I1996">
            <v>27255</v>
          </cell>
          <cell r="J1996">
            <v>2100</v>
          </cell>
          <cell r="W1996">
            <v>4000</v>
          </cell>
          <cell r="X1996">
            <v>1200</v>
          </cell>
          <cell r="AA1996">
            <v>1500</v>
          </cell>
          <cell r="AD1996">
            <v>2300</v>
          </cell>
        </row>
        <row r="1997">
          <cell r="A1997">
            <v>20.84</v>
          </cell>
          <cell r="B1997">
            <v>5000</v>
          </cell>
          <cell r="H1997">
            <v>3300</v>
          </cell>
          <cell r="I1997">
            <v>27265</v>
          </cell>
          <cell r="J1997">
            <v>2100</v>
          </cell>
          <cell r="W1997">
            <v>4000</v>
          </cell>
          <cell r="X1997">
            <v>1200</v>
          </cell>
          <cell r="AA1997">
            <v>1500</v>
          </cell>
          <cell r="AD1997">
            <v>2300</v>
          </cell>
        </row>
        <row r="1998">
          <cell r="A1998">
            <v>20.85</v>
          </cell>
          <cell r="B1998">
            <v>5000</v>
          </cell>
          <cell r="H1998">
            <v>3300</v>
          </cell>
          <cell r="I1998">
            <v>27275</v>
          </cell>
          <cell r="J1998">
            <v>2100</v>
          </cell>
          <cell r="W1998">
            <v>4000</v>
          </cell>
          <cell r="X1998">
            <v>1200</v>
          </cell>
          <cell r="AA1998">
            <v>1500</v>
          </cell>
          <cell r="AD1998">
            <v>2300</v>
          </cell>
        </row>
        <row r="1999">
          <cell r="A1999">
            <v>20.86</v>
          </cell>
          <cell r="B1999">
            <v>5000</v>
          </cell>
          <cell r="H1999">
            <v>3300</v>
          </cell>
          <cell r="I1999">
            <v>27285</v>
          </cell>
          <cell r="J1999">
            <v>2100</v>
          </cell>
          <cell r="W1999">
            <v>4000</v>
          </cell>
          <cell r="X1999">
            <v>1200</v>
          </cell>
          <cell r="AA1999">
            <v>1500</v>
          </cell>
          <cell r="AD1999">
            <v>2300</v>
          </cell>
        </row>
        <row r="2000">
          <cell r="A2000">
            <v>20.87</v>
          </cell>
          <cell r="B2000">
            <v>5000</v>
          </cell>
          <cell r="H2000">
            <v>3300</v>
          </cell>
          <cell r="I2000">
            <v>27295</v>
          </cell>
          <cell r="J2000">
            <v>2100</v>
          </cell>
          <cell r="W2000">
            <v>4000</v>
          </cell>
          <cell r="X2000">
            <v>1200</v>
          </cell>
          <cell r="AA2000">
            <v>1500</v>
          </cell>
          <cell r="AD2000">
            <v>2300</v>
          </cell>
        </row>
        <row r="2001">
          <cell r="A2001">
            <v>20.88</v>
          </cell>
          <cell r="B2001">
            <v>5000</v>
          </cell>
          <cell r="H2001">
            <v>3300</v>
          </cell>
          <cell r="I2001">
            <v>27305</v>
          </cell>
          <cell r="J2001">
            <v>2100</v>
          </cell>
          <cell r="W2001">
            <v>4000</v>
          </cell>
          <cell r="X2001">
            <v>1200</v>
          </cell>
          <cell r="AA2001">
            <v>1500</v>
          </cell>
          <cell r="AD2001">
            <v>2300</v>
          </cell>
        </row>
        <row r="2002">
          <cell r="A2002">
            <v>20.89</v>
          </cell>
          <cell r="B2002">
            <v>5000</v>
          </cell>
          <cell r="H2002">
            <v>3300</v>
          </cell>
          <cell r="I2002">
            <v>27315</v>
          </cell>
          <cell r="J2002">
            <v>2100</v>
          </cell>
          <cell r="W2002">
            <v>4000</v>
          </cell>
          <cell r="X2002">
            <v>1200</v>
          </cell>
          <cell r="AA2002">
            <v>1500</v>
          </cell>
          <cell r="AD2002">
            <v>2300</v>
          </cell>
        </row>
        <row r="2003">
          <cell r="A2003">
            <v>20.9</v>
          </cell>
          <cell r="B2003">
            <v>5000</v>
          </cell>
          <cell r="H2003">
            <v>3300</v>
          </cell>
          <cell r="I2003">
            <v>27325</v>
          </cell>
          <cell r="J2003">
            <v>2100</v>
          </cell>
          <cell r="W2003">
            <v>4000</v>
          </cell>
          <cell r="X2003">
            <v>1200</v>
          </cell>
          <cell r="AA2003">
            <v>1500</v>
          </cell>
          <cell r="AD2003">
            <v>2300</v>
          </cell>
        </row>
        <row r="2004">
          <cell r="A2004">
            <v>20.91</v>
          </cell>
          <cell r="B2004">
            <v>5000</v>
          </cell>
          <cell r="H2004">
            <v>3300</v>
          </cell>
          <cell r="I2004">
            <v>27335</v>
          </cell>
          <cell r="J2004">
            <v>2100</v>
          </cell>
          <cell r="W2004">
            <v>4000</v>
          </cell>
          <cell r="X2004">
            <v>1200</v>
          </cell>
          <cell r="AA2004">
            <v>1500</v>
          </cell>
          <cell r="AD2004">
            <v>2300</v>
          </cell>
        </row>
        <row r="2005">
          <cell r="A2005">
            <v>20.92</v>
          </cell>
          <cell r="B2005">
            <v>5000</v>
          </cell>
          <cell r="H2005">
            <v>3300</v>
          </cell>
          <cell r="I2005">
            <v>27345</v>
          </cell>
          <cell r="J2005">
            <v>2100</v>
          </cell>
          <cell r="W2005">
            <v>4000</v>
          </cell>
          <cell r="X2005">
            <v>1200</v>
          </cell>
          <cell r="AA2005">
            <v>1500</v>
          </cell>
          <cell r="AD2005">
            <v>2300</v>
          </cell>
        </row>
        <row r="2006">
          <cell r="A2006">
            <v>20.93</v>
          </cell>
          <cell r="B2006">
            <v>5000</v>
          </cell>
          <cell r="H2006">
            <v>3300</v>
          </cell>
          <cell r="I2006">
            <v>27355</v>
          </cell>
          <cell r="J2006">
            <v>2100</v>
          </cell>
          <cell r="W2006">
            <v>4000</v>
          </cell>
          <cell r="X2006">
            <v>1200</v>
          </cell>
          <cell r="AA2006">
            <v>1500</v>
          </cell>
          <cell r="AD2006">
            <v>2300</v>
          </cell>
        </row>
        <row r="2007">
          <cell r="A2007">
            <v>20.94</v>
          </cell>
          <cell r="B2007">
            <v>5000</v>
          </cell>
          <cell r="H2007">
            <v>3300</v>
          </cell>
          <cell r="I2007">
            <v>27365</v>
          </cell>
          <cell r="J2007">
            <v>2100</v>
          </cell>
          <cell r="W2007">
            <v>4000</v>
          </cell>
          <cell r="X2007">
            <v>1200</v>
          </cell>
          <cell r="AA2007">
            <v>1500</v>
          </cell>
          <cell r="AD2007">
            <v>2300</v>
          </cell>
        </row>
        <row r="2008">
          <cell r="A2008">
            <v>20.95</v>
          </cell>
          <cell r="B2008">
            <v>5000</v>
          </cell>
          <cell r="H2008">
            <v>3300</v>
          </cell>
          <cell r="I2008">
            <v>27375</v>
          </cell>
          <cell r="J2008">
            <v>2100</v>
          </cell>
          <cell r="W2008">
            <v>4000</v>
          </cell>
          <cell r="X2008">
            <v>1200</v>
          </cell>
          <cell r="AA2008">
            <v>1500</v>
          </cell>
          <cell r="AD2008">
            <v>2300</v>
          </cell>
        </row>
        <row r="2009">
          <cell r="A2009">
            <v>20.96</v>
          </cell>
          <cell r="B2009">
            <v>5000</v>
          </cell>
          <cell r="H2009">
            <v>3300</v>
          </cell>
          <cell r="I2009">
            <v>27385</v>
          </cell>
          <cell r="J2009">
            <v>2100</v>
          </cell>
          <cell r="W2009">
            <v>4000</v>
          </cell>
          <cell r="X2009">
            <v>1200</v>
          </cell>
          <cell r="AA2009">
            <v>1500</v>
          </cell>
          <cell r="AD2009">
            <v>2300</v>
          </cell>
        </row>
        <row r="2010">
          <cell r="A2010">
            <v>20.97</v>
          </cell>
          <cell r="B2010">
            <v>5000</v>
          </cell>
          <cell r="H2010">
            <v>3300</v>
          </cell>
          <cell r="I2010">
            <v>27395</v>
          </cell>
          <cell r="J2010">
            <v>2100</v>
          </cell>
          <cell r="W2010">
            <v>4000</v>
          </cell>
          <cell r="X2010">
            <v>1200</v>
          </cell>
          <cell r="AA2010">
            <v>1500</v>
          </cell>
          <cell r="AD2010">
            <v>2300</v>
          </cell>
        </row>
        <row r="2011">
          <cell r="A2011">
            <v>20.98</v>
          </cell>
          <cell r="B2011">
            <v>5000</v>
          </cell>
          <cell r="H2011">
            <v>3300</v>
          </cell>
          <cell r="I2011">
            <v>27405</v>
          </cell>
          <cell r="J2011">
            <v>2100</v>
          </cell>
          <cell r="W2011">
            <v>4000</v>
          </cell>
          <cell r="X2011">
            <v>1200</v>
          </cell>
          <cell r="AA2011">
            <v>1500</v>
          </cell>
          <cell r="AD2011">
            <v>2300</v>
          </cell>
        </row>
        <row r="2012">
          <cell r="A2012">
            <v>20.99</v>
          </cell>
          <cell r="B2012">
            <v>5000</v>
          </cell>
          <cell r="H2012">
            <v>3300</v>
          </cell>
          <cell r="I2012">
            <v>27415</v>
          </cell>
          <cell r="J2012">
            <v>2100</v>
          </cell>
          <cell r="W2012">
            <v>4000</v>
          </cell>
          <cell r="X2012">
            <v>1200</v>
          </cell>
          <cell r="AA2012">
            <v>1500</v>
          </cell>
          <cell r="AD2012">
            <v>2300</v>
          </cell>
        </row>
        <row r="2013">
          <cell r="A2013">
            <v>21</v>
          </cell>
          <cell r="B2013">
            <v>5000</v>
          </cell>
          <cell r="H2013">
            <v>3300</v>
          </cell>
          <cell r="I2013">
            <v>27425</v>
          </cell>
          <cell r="J2013">
            <v>2100</v>
          </cell>
          <cell r="W2013">
            <v>4000</v>
          </cell>
          <cell r="X2013">
            <v>1200</v>
          </cell>
          <cell r="AA2013">
            <v>1500</v>
          </cell>
          <cell r="AD2013">
            <v>2300</v>
          </cell>
        </row>
        <row r="2014">
          <cell r="A2014">
            <v>21.01</v>
          </cell>
          <cell r="B2014">
            <v>5000</v>
          </cell>
          <cell r="H2014">
            <v>3300</v>
          </cell>
          <cell r="I2014">
            <v>27435</v>
          </cell>
          <cell r="J2014">
            <v>2100</v>
          </cell>
          <cell r="W2014">
            <v>4000</v>
          </cell>
          <cell r="X2014">
            <v>1200</v>
          </cell>
          <cell r="AA2014">
            <v>1500</v>
          </cell>
          <cell r="AD2014">
            <v>2300</v>
          </cell>
        </row>
        <row r="2015">
          <cell r="A2015">
            <v>21.02</v>
          </cell>
          <cell r="B2015">
            <v>5000</v>
          </cell>
          <cell r="H2015">
            <v>3300</v>
          </cell>
          <cell r="I2015">
            <v>27445</v>
          </cell>
          <cell r="J2015">
            <v>2100</v>
          </cell>
          <cell r="W2015">
            <v>4000</v>
          </cell>
          <cell r="X2015">
            <v>1200</v>
          </cell>
          <cell r="AA2015">
            <v>1500</v>
          </cell>
          <cell r="AD2015">
            <v>2300</v>
          </cell>
        </row>
        <row r="2016">
          <cell r="A2016">
            <v>21.03</v>
          </cell>
          <cell r="B2016">
            <v>5000</v>
          </cell>
          <cell r="H2016">
            <v>3300</v>
          </cell>
          <cell r="I2016">
            <v>27455</v>
          </cell>
          <cell r="J2016">
            <v>2100</v>
          </cell>
          <cell r="W2016">
            <v>4000</v>
          </cell>
          <cell r="X2016">
            <v>1200</v>
          </cell>
          <cell r="AA2016">
            <v>1500</v>
          </cell>
          <cell r="AD2016">
            <v>2300</v>
          </cell>
        </row>
        <row r="2017">
          <cell r="A2017">
            <v>21.04</v>
          </cell>
          <cell r="B2017">
            <v>5000</v>
          </cell>
          <cell r="H2017">
            <v>3300</v>
          </cell>
          <cell r="I2017">
            <v>27465</v>
          </cell>
          <cell r="J2017">
            <v>2100</v>
          </cell>
          <cell r="W2017">
            <v>4000</v>
          </cell>
          <cell r="X2017">
            <v>1200</v>
          </cell>
          <cell r="AA2017">
            <v>1500</v>
          </cell>
          <cell r="AD2017">
            <v>2300</v>
          </cell>
        </row>
        <row r="2018">
          <cell r="A2018">
            <v>21.05</v>
          </cell>
          <cell r="B2018">
            <v>5000</v>
          </cell>
          <cell r="H2018">
            <v>3300</v>
          </cell>
          <cell r="I2018">
            <v>27475</v>
          </cell>
          <cell r="J2018">
            <v>2100</v>
          </cell>
          <cell r="W2018">
            <v>4000</v>
          </cell>
          <cell r="X2018">
            <v>1200</v>
          </cell>
          <cell r="AA2018">
            <v>1500</v>
          </cell>
          <cell r="AD2018">
            <v>2300</v>
          </cell>
        </row>
        <row r="2019">
          <cell r="A2019">
            <v>21.06</v>
          </cell>
          <cell r="B2019">
            <v>5000</v>
          </cell>
          <cell r="H2019">
            <v>3300</v>
          </cell>
          <cell r="I2019">
            <v>27485</v>
          </cell>
          <cell r="J2019">
            <v>2100</v>
          </cell>
          <cell r="W2019">
            <v>4000</v>
          </cell>
          <cell r="X2019">
            <v>1200</v>
          </cell>
          <cell r="AA2019">
            <v>1500</v>
          </cell>
          <cell r="AD2019">
            <v>2300</v>
          </cell>
        </row>
        <row r="2020">
          <cell r="A2020">
            <v>21.07</v>
          </cell>
          <cell r="B2020">
            <v>5000</v>
          </cell>
          <cell r="H2020">
            <v>3300</v>
          </cell>
          <cell r="I2020">
            <v>27495</v>
          </cell>
          <cell r="J2020">
            <v>2100</v>
          </cell>
          <cell r="W2020">
            <v>4000</v>
          </cell>
          <cell r="X2020">
            <v>1200</v>
          </cell>
          <cell r="AA2020">
            <v>1500</v>
          </cell>
          <cell r="AD2020">
            <v>2300</v>
          </cell>
        </row>
        <row r="2021">
          <cell r="A2021">
            <v>21.08</v>
          </cell>
          <cell r="B2021">
            <v>5000</v>
          </cell>
          <cell r="H2021">
            <v>3300</v>
          </cell>
          <cell r="I2021">
            <v>27505</v>
          </cell>
          <cell r="J2021">
            <v>2100</v>
          </cell>
          <cell r="W2021">
            <v>4000</v>
          </cell>
          <cell r="X2021">
            <v>1200</v>
          </cell>
          <cell r="AA2021">
            <v>1500</v>
          </cell>
          <cell r="AD2021">
            <v>2300</v>
          </cell>
        </row>
        <row r="2022">
          <cell r="A2022">
            <v>21.09</v>
          </cell>
          <cell r="B2022">
            <v>5000</v>
          </cell>
          <cell r="H2022">
            <v>3300</v>
          </cell>
          <cell r="I2022">
            <v>27515</v>
          </cell>
          <cell r="J2022">
            <v>2100</v>
          </cell>
          <cell r="W2022">
            <v>4000</v>
          </cell>
          <cell r="X2022">
            <v>1200</v>
          </cell>
          <cell r="AA2022">
            <v>1500</v>
          </cell>
          <cell r="AD2022">
            <v>2300</v>
          </cell>
        </row>
        <row r="2023">
          <cell r="A2023">
            <v>21.1</v>
          </cell>
          <cell r="B2023">
            <v>5000</v>
          </cell>
          <cell r="H2023">
            <v>3300</v>
          </cell>
          <cell r="I2023">
            <v>27525</v>
          </cell>
          <cell r="J2023">
            <v>2100</v>
          </cell>
          <cell r="W2023">
            <v>4000</v>
          </cell>
          <cell r="X2023">
            <v>1200</v>
          </cell>
          <cell r="AA2023">
            <v>1500</v>
          </cell>
          <cell r="AD2023">
            <v>2300</v>
          </cell>
        </row>
        <row r="2024">
          <cell r="A2024">
            <v>21.11</v>
          </cell>
          <cell r="B2024">
            <v>5000</v>
          </cell>
          <cell r="H2024">
            <v>3300</v>
          </cell>
          <cell r="I2024">
            <v>27535</v>
          </cell>
          <cell r="J2024">
            <v>2100</v>
          </cell>
          <cell r="W2024">
            <v>4000</v>
          </cell>
          <cell r="X2024">
            <v>1200</v>
          </cell>
          <cell r="AA2024">
            <v>1500</v>
          </cell>
          <cell r="AD2024">
            <v>2300</v>
          </cell>
        </row>
        <row r="2025">
          <cell r="A2025">
            <v>21.12</v>
          </cell>
          <cell r="B2025">
            <v>5000</v>
          </cell>
          <cell r="H2025">
            <v>3300</v>
          </cell>
          <cell r="I2025">
            <v>27545</v>
          </cell>
          <cell r="J2025">
            <v>2100</v>
          </cell>
          <cell r="W2025">
            <v>4000</v>
          </cell>
          <cell r="X2025">
            <v>1200</v>
          </cell>
          <cell r="AA2025">
            <v>1500</v>
          </cell>
          <cell r="AD2025">
            <v>2300</v>
          </cell>
        </row>
        <row r="2026">
          <cell r="A2026">
            <v>21.13</v>
          </cell>
          <cell r="B2026">
            <v>5000</v>
          </cell>
          <cell r="H2026">
            <v>3300</v>
          </cell>
          <cell r="I2026">
            <v>27555</v>
          </cell>
          <cell r="J2026">
            <v>2100</v>
          </cell>
          <cell r="W2026">
            <v>4000</v>
          </cell>
          <cell r="X2026">
            <v>1200</v>
          </cell>
          <cell r="AA2026">
            <v>1500</v>
          </cell>
          <cell r="AD2026">
            <v>2300</v>
          </cell>
        </row>
        <row r="2027">
          <cell r="A2027">
            <v>21.14</v>
          </cell>
          <cell r="B2027">
            <v>5000</v>
          </cell>
          <cell r="H2027">
            <v>3300</v>
          </cell>
          <cell r="I2027">
            <v>27565</v>
          </cell>
          <cell r="J2027">
            <v>2100</v>
          </cell>
          <cell r="W2027">
            <v>4000</v>
          </cell>
          <cell r="X2027">
            <v>1200</v>
          </cell>
          <cell r="AA2027">
            <v>1500</v>
          </cell>
          <cell r="AD2027">
            <v>2300</v>
          </cell>
        </row>
        <row r="2028">
          <cell r="A2028">
            <v>21.15</v>
          </cell>
          <cell r="B2028">
            <v>5000</v>
          </cell>
          <cell r="H2028">
            <v>3300</v>
          </cell>
          <cell r="I2028">
            <v>27575</v>
          </cell>
          <cell r="J2028">
            <v>2100</v>
          </cell>
          <cell r="W2028">
            <v>4000</v>
          </cell>
          <cell r="X2028">
            <v>1200</v>
          </cell>
          <cell r="AA2028">
            <v>1500</v>
          </cell>
          <cell r="AD2028">
            <v>2300</v>
          </cell>
        </row>
        <row r="2029">
          <cell r="A2029">
            <v>21.16</v>
          </cell>
          <cell r="B2029">
            <v>5000</v>
          </cell>
          <cell r="H2029">
            <v>3300</v>
          </cell>
          <cell r="I2029">
            <v>27585</v>
          </cell>
          <cell r="J2029">
            <v>2100</v>
          </cell>
          <cell r="W2029">
            <v>4000</v>
          </cell>
          <cell r="X2029">
            <v>1200</v>
          </cell>
          <cell r="AA2029">
            <v>1500</v>
          </cell>
          <cell r="AD2029">
            <v>2300</v>
          </cell>
        </row>
        <row r="2030">
          <cell r="A2030">
            <v>21.17</v>
          </cell>
          <cell r="B2030">
            <v>5000</v>
          </cell>
          <cell r="H2030">
            <v>3300</v>
          </cell>
          <cell r="I2030">
            <v>27595</v>
          </cell>
          <cell r="J2030">
            <v>2100</v>
          </cell>
          <cell r="W2030">
            <v>4000</v>
          </cell>
          <cell r="X2030">
            <v>1200</v>
          </cell>
          <cell r="AA2030">
            <v>1500</v>
          </cell>
          <cell r="AD2030">
            <v>2300</v>
          </cell>
        </row>
        <row r="2031">
          <cell r="A2031">
            <v>21.18</v>
          </cell>
          <cell r="B2031">
            <v>5000</v>
          </cell>
          <cell r="H2031">
            <v>3300</v>
          </cell>
          <cell r="I2031">
            <v>27605</v>
          </cell>
          <cell r="J2031">
            <v>2100</v>
          </cell>
          <cell r="W2031">
            <v>4000</v>
          </cell>
          <cell r="X2031">
            <v>1200</v>
          </cell>
          <cell r="AA2031">
            <v>1500</v>
          </cell>
          <cell r="AD2031">
            <v>2300</v>
          </cell>
        </row>
        <row r="2032">
          <cell r="A2032">
            <v>21.19</v>
          </cell>
          <cell r="B2032">
            <v>5000</v>
          </cell>
          <cell r="H2032">
            <v>3300</v>
          </cell>
          <cell r="I2032">
            <v>27615</v>
          </cell>
          <cell r="J2032">
            <v>2100</v>
          </cell>
          <cell r="W2032">
            <v>4000</v>
          </cell>
          <cell r="X2032">
            <v>1200</v>
          </cell>
          <cell r="AA2032">
            <v>1500</v>
          </cell>
          <cell r="AD2032">
            <v>2300</v>
          </cell>
        </row>
        <row r="2033">
          <cell r="A2033">
            <v>21.2</v>
          </cell>
          <cell r="B2033">
            <v>5000</v>
          </cell>
          <cell r="H2033">
            <v>3300</v>
          </cell>
          <cell r="I2033">
            <v>27625</v>
          </cell>
          <cell r="J2033">
            <v>2100</v>
          </cell>
          <cell r="W2033">
            <v>4000</v>
          </cell>
          <cell r="X2033">
            <v>1200</v>
          </cell>
          <cell r="AA2033">
            <v>1500</v>
          </cell>
          <cell r="AD2033">
            <v>2300</v>
          </cell>
        </row>
        <row r="2034">
          <cell r="A2034">
            <v>21.21</v>
          </cell>
          <cell r="B2034">
            <v>5000</v>
          </cell>
          <cell r="H2034">
            <v>3300</v>
          </cell>
          <cell r="I2034">
            <v>27635</v>
          </cell>
          <cell r="J2034">
            <v>2100</v>
          </cell>
          <cell r="W2034">
            <v>4000</v>
          </cell>
          <cell r="X2034">
            <v>1200</v>
          </cell>
          <cell r="AA2034">
            <v>1500</v>
          </cell>
          <cell r="AD2034">
            <v>2300</v>
          </cell>
        </row>
        <row r="2035">
          <cell r="A2035">
            <v>21.22</v>
          </cell>
          <cell r="B2035">
            <v>5000</v>
          </cell>
          <cell r="H2035">
            <v>3300</v>
          </cell>
          <cell r="I2035">
            <v>27645</v>
          </cell>
          <cell r="J2035">
            <v>2100</v>
          </cell>
          <cell r="W2035">
            <v>4000</v>
          </cell>
          <cell r="X2035">
            <v>1200</v>
          </cell>
          <cell r="AA2035">
            <v>1500</v>
          </cell>
          <cell r="AD2035">
            <v>2300</v>
          </cell>
        </row>
        <row r="2036">
          <cell r="A2036">
            <v>21.23</v>
          </cell>
          <cell r="B2036">
            <v>5000</v>
          </cell>
          <cell r="H2036">
            <v>3300</v>
          </cell>
          <cell r="I2036">
            <v>27655</v>
          </cell>
          <cell r="J2036">
            <v>2100</v>
          </cell>
          <cell r="W2036">
            <v>4000</v>
          </cell>
          <cell r="X2036">
            <v>1200</v>
          </cell>
          <cell r="AA2036">
            <v>1500</v>
          </cell>
          <cell r="AD2036">
            <v>2300</v>
          </cell>
        </row>
        <row r="2037">
          <cell r="A2037">
            <v>21.24</v>
          </cell>
          <cell r="B2037">
            <v>5000</v>
          </cell>
          <cell r="H2037">
            <v>3300</v>
          </cell>
          <cell r="I2037">
            <v>27665</v>
          </cell>
          <cell r="J2037">
            <v>2100</v>
          </cell>
          <cell r="W2037">
            <v>4000</v>
          </cell>
          <cell r="X2037">
            <v>1200</v>
          </cell>
          <cell r="AA2037">
            <v>1500</v>
          </cell>
          <cell r="AD2037">
            <v>2300</v>
          </cell>
        </row>
        <row r="2038">
          <cell r="A2038">
            <v>21.25</v>
          </cell>
          <cell r="B2038">
            <v>5000</v>
          </cell>
          <cell r="H2038">
            <v>3300</v>
          </cell>
          <cell r="I2038">
            <v>27675</v>
          </cell>
          <cell r="J2038">
            <v>2100</v>
          </cell>
          <cell r="W2038">
            <v>4000</v>
          </cell>
          <cell r="X2038">
            <v>1200</v>
          </cell>
          <cell r="AA2038">
            <v>1500</v>
          </cell>
          <cell r="AD2038">
            <v>2300</v>
          </cell>
        </row>
        <row r="2039">
          <cell r="A2039">
            <v>21.26</v>
          </cell>
          <cell r="B2039">
            <v>5000</v>
          </cell>
          <cell r="H2039">
            <v>3300</v>
          </cell>
          <cell r="I2039">
            <v>27685</v>
          </cell>
          <cell r="J2039">
            <v>2100</v>
          </cell>
          <cell r="W2039">
            <v>4000</v>
          </cell>
          <cell r="X2039">
            <v>1200</v>
          </cell>
          <cell r="AA2039">
            <v>1500</v>
          </cell>
          <cell r="AD2039">
            <v>2300</v>
          </cell>
        </row>
        <row r="2040">
          <cell r="A2040">
            <v>21.27</v>
          </cell>
          <cell r="B2040">
            <v>5000</v>
          </cell>
          <cell r="H2040">
            <v>3300</v>
          </cell>
          <cell r="I2040">
            <v>27695</v>
          </cell>
          <cell r="J2040">
            <v>2100</v>
          </cell>
          <cell r="W2040">
            <v>4000</v>
          </cell>
          <cell r="X2040">
            <v>1200</v>
          </cell>
          <cell r="AA2040">
            <v>1500</v>
          </cell>
          <cell r="AD2040">
            <v>2300</v>
          </cell>
        </row>
        <row r="2041">
          <cell r="A2041">
            <v>21.28</v>
          </cell>
          <cell r="B2041">
            <v>5000</v>
          </cell>
          <cell r="H2041">
            <v>3300</v>
          </cell>
          <cell r="I2041">
            <v>27705</v>
          </cell>
          <cell r="J2041">
            <v>2100</v>
          </cell>
          <cell r="W2041">
            <v>4000</v>
          </cell>
          <cell r="X2041">
            <v>1200</v>
          </cell>
          <cell r="AA2041">
            <v>1500</v>
          </cell>
          <cell r="AD2041">
            <v>2300</v>
          </cell>
        </row>
        <row r="2042">
          <cell r="A2042">
            <v>21.29</v>
          </cell>
          <cell r="B2042">
            <v>5000</v>
          </cell>
          <cell r="H2042">
            <v>3300</v>
          </cell>
          <cell r="I2042">
            <v>27715</v>
          </cell>
          <cell r="J2042">
            <v>2100</v>
          </cell>
          <cell r="W2042">
            <v>4000</v>
          </cell>
          <cell r="X2042">
            <v>1200</v>
          </cell>
          <cell r="AA2042">
            <v>1500</v>
          </cell>
          <cell r="AD2042">
            <v>2300</v>
          </cell>
        </row>
        <row r="2043">
          <cell r="A2043">
            <v>21.3</v>
          </cell>
          <cell r="B2043">
            <v>5000</v>
          </cell>
          <cell r="H2043">
            <v>3300</v>
          </cell>
          <cell r="I2043">
            <v>27725</v>
          </cell>
          <cell r="J2043">
            <v>2100</v>
          </cell>
          <cell r="W2043">
            <v>4000</v>
          </cell>
          <cell r="X2043">
            <v>1200</v>
          </cell>
          <cell r="AA2043">
            <v>1500</v>
          </cell>
          <cell r="AD2043">
            <v>2300</v>
          </cell>
        </row>
        <row r="2044">
          <cell r="A2044">
            <v>21.31</v>
          </cell>
          <cell r="B2044">
            <v>5000</v>
          </cell>
          <cell r="H2044">
            <v>3300</v>
          </cell>
          <cell r="I2044">
            <v>27735</v>
          </cell>
          <cell r="J2044">
            <v>2100</v>
          </cell>
          <cell r="W2044">
            <v>4000</v>
          </cell>
          <cell r="X2044">
            <v>1200</v>
          </cell>
          <cell r="AA2044">
            <v>1500</v>
          </cell>
          <cell r="AD2044">
            <v>2300</v>
          </cell>
        </row>
        <row r="2045">
          <cell r="A2045">
            <v>21.32</v>
          </cell>
          <cell r="B2045">
            <v>5000</v>
          </cell>
          <cell r="H2045">
            <v>3300</v>
          </cell>
          <cell r="I2045">
            <v>27745</v>
          </cell>
          <cell r="J2045">
            <v>2100</v>
          </cell>
          <cell r="W2045">
            <v>4000</v>
          </cell>
          <cell r="X2045">
            <v>1200</v>
          </cell>
          <cell r="AA2045">
            <v>1500</v>
          </cell>
          <cell r="AD2045">
            <v>2300</v>
          </cell>
        </row>
        <row r="2046">
          <cell r="A2046">
            <v>21.33</v>
          </cell>
          <cell r="B2046">
            <v>5000</v>
          </cell>
          <cell r="H2046">
            <v>3300</v>
          </cell>
          <cell r="I2046">
            <v>27755</v>
          </cell>
          <cell r="J2046">
            <v>2100</v>
          </cell>
          <cell r="W2046">
            <v>4000</v>
          </cell>
          <cell r="X2046">
            <v>1200</v>
          </cell>
          <cell r="AA2046">
            <v>1500</v>
          </cell>
          <cell r="AD2046">
            <v>2300</v>
          </cell>
        </row>
        <row r="2047">
          <cell r="A2047">
            <v>21.34</v>
          </cell>
          <cell r="B2047">
            <v>5000</v>
          </cell>
          <cell r="H2047">
            <v>3300</v>
          </cell>
          <cell r="I2047">
            <v>27765</v>
          </cell>
          <cell r="J2047">
            <v>2100</v>
          </cell>
          <cell r="W2047">
            <v>4000</v>
          </cell>
          <cell r="X2047">
            <v>1200</v>
          </cell>
          <cell r="AA2047">
            <v>1500</v>
          </cell>
          <cell r="AD2047">
            <v>2300</v>
          </cell>
        </row>
        <row r="2048">
          <cell r="A2048">
            <v>21.35</v>
          </cell>
          <cell r="B2048">
            <v>5000</v>
          </cell>
          <cell r="H2048">
            <v>3300</v>
          </cell>
          <cell r="I2048">
            <v>27775</v>
          </cell>
          <cell r="J2048">
            <v>2100</v>
          </cell>
          <cell r="W2048">
            <v>4000</v>
          </cell>
          <cell r="X2048">
            <v>1200</v>
          </cell>
          <cell r="AA2048">
            <v>1500</v>
          </cell>
          <cell r="AD2048">
            <v>2300</v>
          </cell>
        </row>
        <row r="2049">
          <cell r="A2049">
            <v>21.36</v>
          </cell>
          <cell r="B2049">
            <v>5000</v>
          </cell>
          <cell r="H2049">
            <v>3300</v>
          </cell>
          <cell r="I2049">
            <v>27785</v>
          </cell>
          <cell r="J2049">
            <v>2100</v>
          </cell>
          <cell r="W2049">
            <v>4000</v>
          </cell>
          <cell r="X2049">
            <v>1200</v>
          </cell>
          <cell r="AA2049">
            <v>1500</v>
          </cell>
          <cell r="AD2049">
            <v>2300</v>
          </cell>
        </row>
        <row r="2050">
          <cell r="A2050">
            <v>21.37</v>
          </cell>
          <cell r="B2050">
            <v>5000</v>
          </cell>
          <cell r="H2050">
            <v>3300</v>
          </cell>
          <cell r="I2050">
            <v>27795</v>
          </cell>
          <cell r="J2050">
            <v>2100</v>
          </cell>
          <cell r="W2050">
            <v>4000</v>
          </cell>
          <cell r="X2050">
            <v>1200</v>
          </cell>
          <cell r="AA2050">
            <v>1500</v>
          </cell>
          <cell r="AD2050">
            <v>2300</v>
          </cell>
        </row>
        <row r="2051">
          <cell r="A2051">
            <v>21.38</v>
          </cell>
          <cell r="B2051">
            <v>5000</v>
          </cell>
          <cell r="H2051">
            <v>3300</v>
          </cell>
          <cell r="I2051">
            <v>27805</v>
          </cell>
          <cell r="J2051">
            <v>2100</v>
          </cell>
          <cell r="W2051">
            <v>4000</v>
          </cell>
          <cell r="X2051">
            <v>1200</v>
          </cell>
          <cell r="AA2051">
            <v>1500</v>
          </cell>
          <cell r="AD2051">
            <v>2300</v>
          </cell>
        </row>
        <row r="2052">
          <cell r="A2052">
            <v>21.39</v>
          </cell>
          <cell r="B2052">
            <v>5000</v>
          </cell>
          <cell r="H2052">
            <v>3300</v>
          </cell>
          <cell r="I2052">
            <v>27815</v>
          </cell>
          <cell r="J2052">
            <v>2100</v>
          </cell>
          <cell r="W2052">
            <v>4000</v>
          </cell>
          <cell r="X2052">
            <v>1200</v>
          </cell>
          <cell r="AA2052">
            <v>1500</v>
          </cell>
          <cell r="AD2052">
            <v>2300</v>
          </cell>
        </row>
        <row r="2053">
          <cell r="A2053">
            <v>21.4</v>
          </cell>
          <cell r="B2053">
            <v>5000</v>
          </cell>
          <cell r="H2053">
            <v>3300</v>
          </cell>
          <cell r="I2053">
            <v>27825</v>
          </cell>
          <cell r="J2053">
            <v>2100</v>
          </cell>
          <cell r="W2053">
            <v>4000</v>
          </cell>
          <cell r="X2053">
            <v>1200</v>
          </cell>
          <cell r="AA2053">
            <v>1500</v>
          </cell>
          <cell r="AD2053">
            <v>2300</v>
          </cell>
        </row>
        <row r="2054">
          <cell r="A2054">
            <v>21.41</v>
          </cell>
          <cell r="B2054">
            <v>5000</v>
          </cell>
          <cell r="H2054">
            <v>3300</v>
          </cell>
          <cell r="I2054">
            <v>27835</v>
          </cell>
          <cell r="J2054">
            <v>2100</v>
          </cell>
          <cell r="W2054">
            <v>4000</v>
          </cell>
          <cell r="X2054">
            <v>1200</v>
          </cell>
          <cell r="AA2054">
            <v>1500</v>
          </cell>
          <cell r="AD2054">
            <v>2300</v>
          </cell>
        </row>
        <row r="2055">
          <cell r="A2055">
            <v>21.42</v>
          </cell>
          <cell r="B2055">
            <v>5000</v>
          </cell>
          <cell r="H2055">
            <v>3300</v>
          </cell>
          <cell r="I2055">
            <v>27845</v>
          </cell>
          <cell r="J2055">
            <v>2100</v>
          </cell>
          <cell r="W2055">
            <v>4000</v>
          </cell>
          <cell r="X2055">
            <v>1200</v>
          </cell>
          <cell r="AA2055">
            <v>1500</v>
          </cell>
          <cell r="AD2055">
            <v>2300</v>
          </cell>
        </row>
        <row r="2056">
          <cell r="A2056">
            <v>21.43</v>
          </cell>
          <cell r="B2056">
            <v>5000</v>
          </cell>
          <cell r="H2056">
            <v>3300</v>
          </cell>
          <cell r="I2056">
            <v>27855</v>
          </cell>
          <cell r="J2056">
            <v>2100</v>
          </cell>
          <cell r="W2056">
            <v>4000</v>
          </cell>
          <cell r="X2056">
            <v>1200</v>
          </cell>
          <cell r="AA2056">
            <v>1500</v>
          </cell>
          <cell r="AD2056">
            <v>2300</v>
          </cell>
        </row>
        <row r="2057">
          <cell r="A2057">
            <v>21.44</v>
          </cell>
          <cell r="B2057">
            <v>5000</v>
          </cell>
          <cell r="H2057">
            <v>3300</v>
          </cell>
          <cell r="I2057">
            <v>27865</v>
          </cell>
          <cell r="J2057">
            <v>2100</v>
          </cell>
          <cell r="W2057">
            <v>4000</v>
          </cell>
          <cell r="X2057">
            <v>1200</v>
          </cell>
          <cell r="AA2057">
            <v>1500</v>
          </cell>
          <cell r="AD2057">
            <v>2300</v>
          </cell>
        </row>
        <row r="2058">
          <cell r="A2058">
            <v>21.45</v>
          </cell>
          <cell r="B2058">
            <v>5000</v>
          </cell>
          <cell r="H2058">
            <v>3300</v>
          </cell>
          <cell r="I2058">
            <v>27875</v>
          </cell>
          <cell r="J2058">
            <v>2100</v>
          </cell>
          <cell r="W2058">
            <v>4000</v>
          </cell>
          <cell r="X2058">
            <v>1200</v>
          </cell>
          <cell r="AA2058">
            <v>1500</v>
          </cell>
          <cell r="AD2058">
            <v>2300</v>
          </cell>
        </row>
        <row r="2059">
          <cell r="A2059">
            <v>21.46</v>
          </cell>
          <cell r="B2059">
            <v>5000</v>
          </cell>
          <cell r="H2059">
            <v>3300</v>
          </cell>
          <cell r="I2059">
            <v>27885</v>
          </cell>
          <cell r="J2059">
            <v>2100</v>
          </cell>
          <cell r="W2059">
            <v>4000</v>
          </cell>
          <cell r="X2059">
            <v>1200</v>
          </cell>
          <cell r="AA2059">
            <v>1500</v>
          </cell>
          <cell r="AD2059">
            <v>2300</v>
          </cell>
        </row>
        <row r="2060">
          <cell r="A2060">
            <v>21.47</v>
          </cell>
          <cell r="B2060">
            <v>5000</v>
          </cell>
          <cell r="H2060">
            <v>3300</v>
          </cell>
          <cell r="I2060">
            <v>27895</v>
          </cell>
          <cell r="J2060">
            <v>2100</v>
          </cell>
          <cell r="W2060">
            <v>4000</v>
          </cell>
          <cell r="X2060">
            <v>1200</v>
          </cell>
          <cell r="AA2060">
            <v>1500</v>
          </cell>
          <cell r="AD2060">
            <v>2300</v>
          </cell>
        </row>
        <row r="2061">
          <cell r="A2061">
            <v>21.48</v>
          </cell>
          <cell r="B2061">
            <v>5000</v>
          </cell>
          <cell r="H2061">
            <v>3300</v>
          </cell>
          <cell r="I2061">
            <v>27905</v>
          </cell>
          <cell r="J2061">
            <v>2100</v>
          </cell>
          <cell r="W2061">
            <v>4000</v>
          </cell>
          <cell r="X2061">
            <v>1200</v>
          </cell>
          <cell r="AA2061">
            <v>1500</v>
          </cell>
          <cell r="AD2061">
            <v>2300</v>
          </cell>
        </row>
        <row r="2062">
          <cell r="A2062">
            <v>21.49</v>
          </cell>
          <cell r="B2062">
            <v>5000</v>
          </cell>
          <cell r="H2062">
            <v>3300</v>
          </cell>
          <cell r="I2062">
            <v>27915</v>
          </cell>
          <cell r="J2062">
            <v>2100</v>
          </cell>
          <cell r="W2062">
            <v>4000</v>
          </cell>
          <cell r="X2062">
            <v>1200</v>
          </cell>
          <cell r="AA2062">
            <v>1500</v>
          </cell>
          <cell r="AD2062">
            <v>2300</v>
          </cell>
        </row>
        <row r="2063">
          <cell r="A2063">
            <v>21.5</v>
          </cell>
          <cell r="B2063">
            <v>5000</v>
          </cell>
          <cell r="H2063">
            <v>3300</v>
          </cell>
          <cell r="I2063">
            <v>27925</v>
          </cell>
          <cell r="J2063">
            <v>2100</v>
          </cell>
          <cell r="W2063">
            <v>4000</v>
          </cell>
          <cell r="X2063">
            <v>1200</v>
          </cell>
          <cell r="AA2063">
            <v>1500</v>
          </cell>
          <cell r="AD2063">
            <v>2300</v>
          </cell>
        </row>
        <row r="2064">
          <cell r="A2064">
            <v>21.51</v>
          </cell>
          <cell r="B2064">
            <v>5000</v>
          </cell>
          <cell r="H2064">
            <v>3300</v>
          </cell>
          <cell r="I2064">
            <v>27935</v>
          </cell>
          <cell r="J2064">
            <v>2100</v>
          </cell>
          <cell r="W2064">
            <v>4000</v>
          </cell>
          <cell r="X2064">
            <v>1200</v>
          </cell>
          <cell r="AA2064">
            <v>1500</v>
          </cell>
          <cell r="AD2064">
            <v>2300</v>
          </cell>
        </row>
        <row r="2065">
          <cell r="A2065">
            <v>21.52</v>
          </cell>
          <cell r="B2065">
            <v>5000</v>
          </cell>
          <cell r="H2065">
            <v>3300</v>
          </cell>
          <cell r="I2065">
            <v>27945</v>
          </cell>
          <cell r="J2065">
            <v>2100</v>
          </cell>
          <cell r="W2065">
            <v>4000</v>
          </cell>
          <cell r="X2065">
            <v>1200</v>
          </cell>
          <cell r="AA2065">
            <v>1500</v>
          </cell>
          <cell r="AD2065">
            <v>2300</v>
          </cell>
        </row>
        <row r="2066">
          <cell r="A2066">
            <v>21.53</v>
          </cell>
          <cell r="B2066">
            <v>5000</v>
          </cell>
          <cell r="H2066">
            <v>3300</v>
          </cell>
          <cell r="I2066">
            <v>27955</v>
          </cell>
          <cell r="J2066">
            <v>2100</v>
          </cell>
          <cell r="W2066">
            <v>4000</v>
          </cell>
          <cell r="X2066">
            <v>1200</v>
          </cell>
          <cell r="AA2066">
            <v>1500</v>
          </cell>
          <cell r="AD2066">
            <v>2300</v>
          </cell>
        </row>
        <row r="2067">
          <cell r="A2067">
            <v>21.54</v>
          </cell>
          <cell r="B2067">
            <v>5000</v>
          </cell>
          <cell r="H2067">
            <v>3300</v>
          </cell>
          <cell r="I2067">
            <v>27965</v>
          </cell>
          <cell r="J2067">
            <v>2100</v>
          </cell>
          <cell r="W2067">
            <v>4000</v>
          </cell>
          <cell r="X2067">
            <v>1200</v>
          </cell>
          <cell r="AA2067">
            <v>1500</v>
          </cell>
          <cell r="AD2067">
            <v>2300</v>
          </cell>
        </row>
        <row r="2068">
          <cell r="A2068">
            <v>21.55</v>
          </cell>
          <cell r="B2068">
            <v>5000</v>
          </cell>
          <cell r="H2068">
            <v>3300</v>
          </cell>
          <cell r="I2068">
            <v>27975</v>
          </cell>
          <cell r="J2068">
            <v>2100</v>
          </cell>
          <cell r="W2068">
            <v>4000</v>
          </cell>
          <cell r="X2068">
            <v>1200</v>
          </cell>
          <cell r="AA2068">
            <v>1500</v>
          </cell>
          <cell r="AD2068">
            <v>2300</v>
          </cell>
        </row>
        <row r="2069">
          <cell r="A2069">
            <v>21.56</v>
          </cell>
          <cell r="B2069">
            <v>5000</v>
          </cell>
          <cell r="H2069">
            <v>3300</v>
          </cell>
          <cell r="I2069">
            <v>27985</v>
          </cell>
          <cell r="J2069">
            <v>2100</v>
          </cell>
          <cell r="W2069">
            <v>4000</v>
          </cell>
          <cell r="X2069">
            <v>1200</v>
          </cell>
          <cell r="AA2069">
            <v>1500</v>
          </cell>
          <cell r="AD2069">
            <v>2300</v>
          </cell>
        </row>
        <row r="2070">
          <cell r="A2070">
            <v>21.57</v>
          </cell>
          <cell r="B2070">
            <v>5000</v>
          </cell>
          <cell r="H2070">
            <v>3300</v>
          </cell>
          <cell r="I2070">
            <v>27995</v>
          </cell>
          <cell r="J2070">
            <v>2100</v>
          </cell>
          <cell r="W2070">
            <v>4000</v>
          </cell>
          <cell r="X2070">
            <v>1200</v>
          </cell>
          <cell r="AA2070">
            <v>1500</v>
          </cell>
          <cell r="AD2070">
            <v>2300</v>
          </cell>
        </row>
        <row r="2071">
          <cell r="A2071">
            <v>21.58</v>
          </cell>
          <cell r="B2071">
            <v>5000</v>
          </cell>
          <cell r="H2071">
            <v>3300</v>
          </cell>
          <cell r="I2071">
            <v>28005</v>
          </cell>
          <cell r="J2071">
            <v>2100</v>
          </cell>
          <cell r="W2071">
            <v>4000</v>
          </cell>
          <cell r="X2071">
            <v>1200</v>
          </cell>
          <cell r="AA2071">
            <v>1500</v>
          </cell>
          <cell r="AD2071">
            <v>2300</v>
          </cell>
        </row>
        <row r="2072">
          <cell r="A2072">
            <v>21.59</v>
          </cell>
          <cell r="B2072">
            <v>5000</v>
          </cell>
          <cell r="H2072">
            <v>3300</v>
          </cell>
          <cell r="I2072">
            <v>28015</v>
          </cell>
          <cell r="J2072">
            <v>2100</v>
          </cell>
          <cell r="W2072">
            <v>4000</v>
          </cell>
          <cell r="X2072">
            <v>1200</v>
          </cell>
          <cell r="AA2072">
            <v>1500</v>
          </cell>
          <cell r="AD2072">
            <v>2300</v>
          </cell>
        </row>
        <row r="2073">
          <cell r="A2073">
            <v>21.6</v>
          </cell>
          <cell r="B2073">
            <v>5000</v>
          </cell>
          <cell r="H2073">
            <v>3300</v>
          </cell>
          <cell r="I2073">
            <v>28025</v>
          </cell>
          <cell r="J2073">
            <v>2100</v>
          </cell>
          <cell r="W2073">
            <v>4000</v>
          </cell>
          <cell r="X2073">
            <v>1200</v>
          </cell>
          <cell r="AA2073">
            <v>1500</v>
          </cell>
          <cell r="AD2073">
            <v>2300</v>
          </cell>
        </row>
        <row r="2074">
          <cell r="A2074">
            <v>21.61</v>
          </cell>
          <cell r="B2074">
            <v>5000</v>
          </cell>
          <cell r="H2074">
            <v>3300</v>
          </cell>
          <cell r="I2074">
            <v>28035</v>
          </cell>
          <cell r="J2074">
            <v>2100</v>
          </cell>
          <cell r="W2074">
            <v>4000</v>
          </cell>
          <cell r="X2074">
            <v>1200</v>
          </cell>
          <cell r="AA2074">
            <v>1500</v>
          </cell>
          <cell r="AD2074">
            <v>2300</v>
          </cell>
        </row>
        <row r="2075">
          <cell r="A2075">
            <v>21.62</v>
          </cell>
          <cell r="B2075">
            <v>5000</v>
          </cell>
          <cell r="H2075">
            <v>3300</v>
          </cell>
          <cell r="I2075">
            <v>28045</v>
          </cell>
          <cell r="J2075">
            <v>2100</v>
          </cell>
          <cell r="W2075">
            <v>4000</v>
          </cell>
          <cell r="X2075">
            <v>1200</v>
          </cell>
          <cell r="AA2075">
            <v>1500</v>
          </cell>
          <cell r="AD2075">
            <v>2300</v>
          </cell>
        </row>
        <row r="2076">
          <cell r="A2076">
            <v>21.63</v>
          </cell>
          <cell r="B2076">
            <v>5000</v>
          </cell>
          <cell r="H2076">
            <v>3300</v>
          </cell>
          <cell r="I2076">
            <v>28055</v>
          </cell>
          <cell r="J2076">
            <v>2100</v>
          </cell>
          <cell r="W2076">
            <v>4000</v>
          </cell>
          <cell r="X2076">
            <v>1200</v>
          </cell>
          <cell r="AA2076">
            <v>1500</v>
          </cell>
          <cell r="AD2076">
            <v>2300</v>
          </cell>
        </row>
        <row r="2077">
          <cell r="A2077">
            <v>21.64</v>
          </cell>
          <cell r="B2077">
            <v>5000</v>
          </cell>
          <cell r="H2077">
            <v>3300</v>
          </cell>
          <cell r="I2077">
            <v>28065</v>
          </cell>
          <cell r="J2077">
            <v>2100</v>
          </cell>
          <cell r="W2077">
            <v>4000</v>
          </cell>
          <cell r="X2077">
            <v>1200</v>
          </cell>
          <cell r="AA2077">
            <v>1500</v>
          </cell>
          <cell r="AD2077">
            <v>2300</v>
          </cell>
        </row>
        <row r="2078">
          <cell r="A2078">
            <v>21.65</v>
          </cell>
          <cell r="B2078">
            <v>5000</v>
          </cell>
          <cell r="H2078">
            <v>3300</v>
          </cell>
          <cell r="I2078">
            <v>28075</v>
          </cell>
          <cell r="J2078">
            <v>2100</v>
          </cell>
          <cell r="W2078">
            <v>4000</v>
          </cell>
          <cell r="X2078">
            <v>1200</v>
          </cell>
          <cell r="AA2078">
            <v>1500</v>
          </cell>
          <cell r="AD2078">
            <v>2300</v>
          </cell>
        </row>
        <row r="2079">
          <cell r="A2079">
            <v>21.66</v>
          </cell>
          <cell r="B2079">
            <v>5000</v>
          </cell>
          <cell r="H2079">
            <v>3300</v>
          </cell>
          <cell r="I2079">
            <v>28085</v>
          </cell>
          <cell r="J2079">
            <v>2100</v>
          </cell>
          <cell r="W2079">
            <v>4000</v>
          </cell>
          <cell r="X2079">
            <v>1200</v>
          </cell>
          <cell r="AA2079">
            <v>1500</v>
          </cell>
          <cell r="AD2079">
            <v>2300</v>
          </cell>
        </row>
        <row r="2080">
          <cell r="A2080">
            <v>21.67</v>
          </cell>
          <cell r="B2080">
            <v>5000</v>
          </cell>
          <cell r="H2080">
            <v>3300</v>
          </cell>
          <cell r="I2080">
            <v>28095</v>
          </cell>
          <cell r="J2080">
            <v>2100</v>
          </cell>
          <cell r="W2080">
            <v>4000</v>
          </cell>
          <cell r="X2080">
            <v>1200</v>
          </cell>
          <cell r="AA2080">
            <v>1500</v>
          </cell>
          <cell r="AD2080">
            <v>2300</v>
          </cell>
        </row>
        <row r="2081">
          <cell r="A2081">
            <v>21.68</v>
          </cell>
          <cell r="B2081">
            <v>5000</v>
          </cell>
          <cell r="H2081">
            <v>3300</v>
          </cell>
          <cell r="I2081">
            <v>28105</v>
          </cell>
          <cell r="J2081">
            <v>2100</v>
          </cell>
          <cell r="W2081">
            <v>4000</v>
          </cell>
          <cell r="X2081">
            <v>1200</v>
          </cell>
          <cell r="AA2081">
            <v>1500</v>
          </cell>
          <cell r="AD2081">
            <v>2300</v>
          </cell>
        </row>
        <row r="2082">
          <cell r="A2082">
            <v>21.69</v>
          </cell>
          <cell r="B2082">
            <v>5000</v>
          </cell>
          <cell r="H2082">
            <v>3300</v>
          </cell>
          <cell r="I2082">
            <v>28115</v>
          </cell>
          <cell r="J2082">
            <v>2100</v>
          </cell>
          <cell r="W2082">
            <v>4000</v>
          </cell>
          <cell r="X2082">
            <v>1200</v>
          </cell>
          <cell r="AA2082">
            <v>1500</v>
          </cell>
          <cell r="AD2082">
            <v>2300</v>
          </cell>
        </row>
        <row r="2083">
          <cell r="A2083">
            <v>21.7</v>
          </cell>
          <cell r="B2083">
            <v>5000</v>
          </cell>
          <cell r="H2083">
            <v>3300</v>
          </cell>
          <cell r="I2083">
            <v>28125</v>
          </cell>
          <cell r="J2083">
            <v>2100</v>
          </cell>
          <cell r="W2083">
            <v>4000</v>
          </cell>
          <cell r="X2083">
            <v>1200</v>
          </cell>
          <cell r="AA2083">
            <v>1500</v>
          </cell>
          <cell r="AD2083">
            <v>2300</v>
          </cell>
        </row>
        <row r="2084">
          <cell r="A2084">
            <v>21.71</v>
          </cell>
          <cell r="B2084">
            <v>5000</v>
          </cell>
          <cell r="H2084">
            <v>3300</v>
          </cell>
          <cell r="I2084">
            <v>28135</v>
          </cell>
          <cell r="J2084">
            <v>2100</v>
          </cell>
          <cell r="W2084">
            <v>4000</v>
          </cell>
          <cell r="X2084">
            <v>1200</v>
          </cell>
          <cell r="AA2084">
            <v>1500</v>
          </cell>
          <cell r="AD2084">
            <v>2300</v>
          </cell>
        </row>
        <row r="2085">
          <cell r="A2085">
            <v>21.72</v>
          </cell>
          <cell r="B2085">
            <v>5000</v>
          </cell>
          <cell r="H2085">
            <v>3300</v>
          </cell>
          <cell r="I2085">
            <v>28145</v>
          </cell>
          <cell r="J2085">
            <v>2100</v>
          </cell>
          <cell r="W2085">
            <v>4000</v>
          </cell>
          <cell r="X2085">
            <v>1200</v>
          </cell>
          <cell r="AA2085">
            <v>1500</v>
          </cell>
          <cell r="AD2085">
            <v>2300</v>
          </cell>
        </row>
        <row r="2086">
          <cell r="A2086">
            <v>21.73</v>
          </cell>
          <cell r="B2086">
            <v>5000</v>
          </cell>
          <cell r="H2086">
            <v>3300</v>
          </cell>
          <cell r="I2086">
            <v>28155</v>
          </cell>
          <cell r="J2086">
            <v>2100</v>
          </cell>
          <cell r="W2086">
            <v>4000</v>
          </cell>
          <cell r="X2086">
            <v>1200</v>
          </cell>
          <cell r="AA2086">
            <v>1500</v>
          </cell>
          <cell r="AD2086">
            <v>2300</v>
          </cell>
        </row>
        <row r="2087">
          <cell r="A2087">
            <v>21.74</v>
          </cell>
          <cell r="B2087">
            <v>5000</v>
          </cell>
          <cell r="H2087">
            <v>3300</v>
          </cell>
          <cell r="I2087">
            <v>28165</v>
          </cell>
          <cell r="J2087">
            <v>2100</v>
          </cell>
          <cell r="W2087">
            <v>4000</v>
          </cell>
          <cell r="X2087">
            <v>1200</v>
          </cell>
          <cell r="AA2087">
            <v>1500</v>
          </cell>
          <cell r="AD2087">
            <v>2300</v>
          </cell>
        </row>
        <row r="2088">
          <cell r="A2088">
            <v>21.75</v>
          </cell>
          <cell r="B2088">
            <v>5000</v>
          </cell>
          <cell r="H2088">
            <v>3300</v>
          </cell>
          <cell r="I2088">
            <v>28175</v>
          </cell>
          <cell r="J2088">
            <v>2100</v>
          </cell>
          <cell r="W2088">
            <v>4000</v>
          </cell>
          <cell r="X2088">
            <v>1200</v>
          </cell>
          <cell r="AA2088">
            <v>1500</v>
          </cell>
          <cell r="AD2088">
            <v>2300</v>
          </cell>
        </row>
        <row r="2089">
          <cell r="A2089">
            <v>21.76</v>
          </cell>
          <cell r="B2089">
            <v>5000</v>
          </cell>
          <cell r="H2089">
            <v>3300</v>
          </cell>
          <cell r="I2089">
            <v>28185</v>
          </cell>
          <cell r="J2089">
            <v>2100</v>
          </cell>
          <cell r="W2089">
            <v>4000</v>
          </cell>
          <cell r="X2089">
            <v>1200</v>
          </cell>
          <cell r="AA2089">
            <v>1500</v>
          </cell>
          <cell r="AD2089">
            <v>2300</v>
          </cell>
        </row>
        <row r="2090">
          <cell r="A2090">
            <v>21.77</v>
          </cell>
          <cell r="B2090">
            <v>5000</v>
          </cell>
          <cell r="H2090">
            <v>3300</v>
          </cell>
          <cell r="I2090">
            <v>28195</v>
          </cell>
          <cell r="J2090">
            <v>2100</v>
          </cell>
          <cell r="W2090">
            <v>4000</v>
          </cell>
          <cell r="X2090">
            <v>1200</v>
          </cell>
          <cell r="AA2090">
            <v>1500</v>
          </cell>
          <cell r="AD2090">
            <v>2300</v>
          </cell>
        </row>
        <row r="2091">
          <cell r="A2091">
            <v>21.78</v>
          </cell>
          <cell r="B2091">
            <v>5000</v>
          </cell>
          <cell r="H2091">
            <v>3300</v>
          </cell>
          <cell r="I2091">
            <v>28205</v>
          </cell>
          <cell r="J2091">
            <v>2100</v>
          </cell>
          <cell r="W2091">
            <v>4000</v>
          </cell>
          <cell r="X2091">
            <v>1200</v>
          </cell>
          <cell r="AA2091">
            <v>1500</v>
          </cell>
          <cell r="AD2091">
            <v>2300</v>
          </cell>
        </row>
        <row r="2092">
          <cell r="A2092">
            <v>21.79</v>
          </cell>
          <cell r="B2092">
            <v>5000</v>
          </cell>
          <cell r="H2092">
            <v>3300</v>
          </cell>
          <cell r="I2092">
            <v>28215</v>
          </cell>
          <cell r="J2092">
            <v>2100</v>
          </cell>
          <cell r="W2092">
            <v>4000</v>
          </cell>
          <cell r="X2092">
            <v>1200</v>
          </cell>
          <cell r="AA2092">
            <v>1500</v>
          </cell>
          <cell r="AD2092">
            <v>2300</v>
          </cell>
        </row>
        <row r="2093">
          <cell r="A2093">
            <v>21.8</v>
          </cell>
          <cell r="B2093">
            <v>5000</v>
          </cell>
          <cell r="H2093">
            <v>3300</v>
          </cell>
          <cell r="I2093">
            <v>28225</v>
          </cell>
          <cell r="J2093">
            <v>2100</v>
          </cell>
          <cell r="W2093">
            <v>4000</v>
          </cell>
          <cell r="X2093">
            <v>1200</v>
          </cell>
          <cell r="AA2093">
            <v>1500</v>
          </cell>
          <cell r="AD2093">
            <v>2300</v>
          </cell>
        </row>
        <row r="2094">
          <cell r="A2094">
            <v>21.81</v>
          </cell>
          <cell r="B2094">
            <v>5000</v>
          </cell>
          <cell r="H2094">
            <v>3300</v>
          </cell>
          <cell r="I2094">
            <v>28235</v>
          </cell>
          <cell r="J2094">
            <v>2100</v>
          </cell>
          <cell r="W2094">
            <v>4000</v>
          </cell>
          <cell r="X2094">
            <v>1200</v>
          </cell>
          <cell r="AA2094">
            <v>1500</v>
          </cell>
          <cell r="AD2094">
            <v>2300</v>
          </cell>
        </row>
        <row r="2095">
          <cell r="A2095">
            <v>21.82</v>
          </cell>
          <cell r="B2095">
            <v>5000</v>
          </cell>
          <cell r="H2095">
            <v>3300</v>
          </cell>
          <cell r="I2095">
            <v>28245</v>
          </cell>
          <cell r="J2095">
            <v>2100</v>
          </cell>
          <cell r="W2095">
            <v>4000</v>
          </cell>
          <cell r="X2095">
            <v>1200</v>
          </cell>
          <cell r="AA2095">
            <v>1500</v>
          </cell>
          <cell r="AD2095">
            <v>2300</v>
          </cell>
        </row>
        <row r="2096">
          <cell r="A2096">
            <v>21.83</v>
          </cell>
          <cell r="B2096">
            <v>5000</v>
          </cell>
          <cell r="H2096">
            <v>3300</v>
          </cell>
          <cell r="I2096">
            <v>28255</v>
          </cell>
          <cell r="J2096">
            <v>2100</v>
          </cell>
          <cell r="W2096">
            <v>4000</v>
          </cell>
          <cell r="X2096">
            <v>1200</v>
          </cell>
          <cell r="AA2096">
            <v>1500</v>
          </cell>
          <cell r="AD2096">
            <v>2300</v>
          </cell>
        </row>
        <row r="2097">
          <cell r="A2097">
            <v>21.84</v>
          </cell>
          <cell r="B2097">
            <v>5000</v>
          </cell>
          <cell r="H2097">
            <v>3300</v>
          </cell>
          <cell r="I2097">
            <v>28265</v>
          </cell>
          <cell r="J2097">
            <v>2100</v>
          </cell>
          <cell r="W2097">
            <v>4000</v>
          </cell>
          <cell r="X2097">
            <v>1200</v>
          </cell>
          <cell r="AA2097">
            <v>1500</v>
          </cell>
          <cell r="AD2097">
            <v>2300</v>
          </cell>
        </row>
        <row r="2098">
          <cell r="A2098">
            <v>21.85</v>
          </cell>
          <cell r="B2098">
            <v>5000</v>
          </cell>
          <cell r="H2098">
            <v>3300</v>
          </cell>
          <cell r="I2098">
            <v>28275</v>
          </cell>
          <cell r="J2098">
            <v>2100</v>
          </cell>
          <cell r="W2098">
            <v>4000</v>
          </cell>
          <cell r="X2098">
            <v>1200</v>
          </cell>
          <cell r="AA2098">
            <v>1500</v>
          </cell>
          <cell r="AD2098">
            <v>2300</v>
          </cell>
        </row>
        <row r="2099">
          <cell r="A2099">
            <v>21.86</v>
          </cell>
          <cell r="B2099">
            <v>5000</v>
          </cell>
          <cell r="H2099">
            <v>3300</v>
          </cell>
          <cell r="I2099">
            <v>28285</v>
          </cell>
          <cell r="J2099">
            <v>2100</v>
          </cell>
          <cell r="W2099">
            <v>4000</v>
          </cell>
          <cell r="X2099">
            <v>1200</v>
          </cell>
          <cell r="AA2099">
            <v>1500</v>
          </cell>
          <cell r="AD2099">
            <v>2300</v>
          </cell>
        </row>
        <row r="2100">
          <cell r="A2100">
            <v>21.87</v>
          </cell>
          <cell r="B2100">
            <v>5000</v>
          </cell>
          <cell r="H2100">
            <v>3300</v>
          </cell>
          <cell r="I2100">
            <v>28295</v>
          </cell>
          <cell r="J2100">
            <v>2100</v>
          </cell>
          <cell r="W2100">
            <v>4000</v>
          </cell>
          <cell r="X2100">
            <v>1200</v>
          </cell>
          <cell r="AA2100">
            <v>1500</v>
          </cell>
          <cell r="AD2100">
            <v>2300</v>
          </cell>
        </row>
        <row r="2101">
          <cell r="A2101">
            <v>21.88</v>
          </cell>
          <cell r="B2101">
            <v>5000</v>
          </cell>
          <cell r="H2101">
            <v>3300</v>
          </cell>
          <cell r="I2101">
            <v>28305</v>
          </cell>
          <cell r="J2101">
            <v>2100</v>
          </cell>
          <cell r="W2101">
            <v>4000</v>
          </cell>
          <cell r="X2101">
            <v>1200</v>
          </cell>
          <cell r="AA2101">
            <v>1500</v>
          </cell>
          <cell r="AD2101">
            <v>2300</v>
          </cell>
        </row>
        <row r="2102">
          <cell r="A2102">
            <v>21.89</v>
          </cell>
          <cell r="B2102">
            <v>5000</v>
          </cell>
          <cell r="H2102">
            <v>3300</v>
          </cell>
          <cell r="I2102">
            <v>28315</v>
          </cell>
          <cell r="J2102">
            <v>2100</v>
          </cell>
          <cell r="W2102">
            <v>4000</v>
          </cell>
          <cell r="X2102">
            <v>1200</v>
          </cell>
          <cell r="AA2102">
            <v>1500</v>
          </cell>
          <cell r="AD2102">
            <v>2300</v>
          </cell>
        </row>
        <row r="2103">
          <cell r="A2103">
            <v>21.9</v>
          </cell>
          <cell r="B2103">
            <v>5000</v>
          </cell>
          <cell r="H2103">
            <v>3300</v>
          </cell>
          <cell r="I2103">
            <v>28325</v>
          </cell>
          <cell r="J2103">
            <v>2100</v>
          </cell>
          <cell r="W2103">
            <v>4000</v>
          </cell>
          <cell r="X2103">
            <v>1200</v>
          </cell>
          <cell r="AA2103">
            <v>1500</v>
          </cell>
          <cell r="AD2103">
            <v>2300</v>
          </cell>
        </row>
        <row r="2104">
          <cell r="A2104">
            <v>21.91</v>
          </cell>
          <cell r="B2104">
            <v>5000</v>
          </cell>
          <cell r="H2104">
            <v>3300</v>
          </cell>
          <cell r="I2104">
            <v>28335</v>
          </cell>
          <cell r="J2104">
            <v>2100</v>
          </cell>
          <cell r="W2104">
            <v>4000</v>
          </cell>
          <cell r="X2104">
            <v>1200</v>
          </cell>
          <cell r="AA2104">
            <v>1500</v>
          </cell>
          <cell r="AD2104">
            <v>2300</v>
          </cell>
        </row>
        <row r="2105">
          <cell r="A2105">
            <v>21.92</v>
          </cell>
          <cell r="B2105">
            <v>5000</v>
          </cell>
          <cell r="H2105">
            <v>3300</v>
          </cell>
          <cell r="I2105">
            <v>28345</v>
          </cell>
          <cell r="J2105">
            <v>2100</v>
          </cell>
          <cell r="W2105">
            <v>4000</v>
          </cell>
          <cell r="X2105">
            <v>1200</v>
          </cell>
          <cell r="AA2105">
            <v>1500</v>
          </cell>
          <cell r="AD2105">
            <v>2300</v>
          </cell>
        </row>
        <row r="2106">
          <cell r="A2106">
            <v>21.93</v>
          </cell>
          <cell r="B2106">
            <v>5000</v>
          </cell>
          <cell r="H2106">
            <v>3300</v>
          </cell>
          <cell r="I2106">
            <v>28355</v>
          </cell>
          <cell r="J2106">
            <v>2100</v>
          </cell>
          <cell r="W2106">
            <v>4000</v>
          </cell>
          <cell r="X2106">
            <v>1200</v>
          </cell>
          <cell r="AA2106">
            <v>1500</v>
          </cell>
          <cell r="AD2106">
            <v>2300</v>
          </cell>
        </row>
        <row r="2107">
          <cell r="A2107">
            <v>21.94</v>
          </cell>
          <cell r="B2107">
            <v>5000</v>
          </cell>
          <cell r="H2107">
            <v>3300</v>
          </cell>
          <cell r="I2107">
            <v>28365</v>
          </cell>
          <cell r="J2107">
            <v>2100</v>
          </cell>
          <cell r="W2107">
            <v>4000</v>
          </cell>
          <cell r="X2107">
            <v>1200</v>
          </cell>
          <cell r="AA2107">
            <v>1500</v>
          </cell>
          <cell r="AD2107">
            <v>2300</v>
          </cell>
        </row>
        <row r="2108">
          <cell r="A2108">
            <v>21.95</v>
          </cell>
          <cell r="B2108">
            <v>5000</v>
          </cell>
          <cell r="H2108">
            <v>3300</v>
          </cell>
          <cell r="I2108">
            <v>28375</v>
          </cell>
          <cell r="J2108">
            <v>2100</v>
          </cell>
          <cell r="W2108">
            <v>4000</v>
          </cell>
          <cell r="X2108">
            <v>1200</v>
          </cell>
          <cell r="AA2108">
            <v>1500</v>
          </cell>
          <cell r="AD2108">
            <v>2300</v>
          </cell>
        </row>
        <row r="2109">
          <cell r="A2109">
            <v>21.96</v>
          </cell>
          <cell r="B2109">
            <v>5000</v>
          </cell>
          <cell r="H2109">
            <v>3300</v>
          </cell>
          <cell r="I2109">
            <v>28385</v>
          </cell>
          <cell r="J2109">
            <v>2100</v>
          </cell>
          <cell r="W2109">
            <v>4000</v>
          </cell>
          <cell r="X2109">
            <v>1200</v>
          </cell>
          <cell r="AA2109">
            <v>1500</v>
          </cell>
          <cell r="AD2109">
            <v>2300</v>
          </cell>
        </row>
        <row r="2110">
          <cell r="A2110">
            <v>21.97</v>
          </cell>
          <cell r="B2110">
            <v>5000</v>
          </cell>
          <cell r="H2110">
            <v>3300</v>
          </cell>
          <cell r="I2110">
            <v>28395</v>
          </cell>
          <cell r="J2110">
            <v>2100</v>
          </cell>
          <cell r="W2110">
            <v>4000</v>
          </cell>
          <cell r="X2110">
            <v>1200</v>
          </cell>
          <cell r="AA2110">
            <v>1500</v>
          </cell>
          <cell r="AD2110">
            <v>2300</v>
          </cell>
        </row>
        <row r="2111">
          <cell r="A2111">
            <v>21.98</v>
          </cell>
          <cell r="B2111">
            <v>5000</v>
          </cell>
          <cell r="H2111">
            <v>3300</v>
          </cell>
          <cell r="I2111">
            <v>28405</v>
          </cell>
          <cell r="J2111">
            <v>2100</v>
          </cell>
          <cell r="W2111">
            <v>4000</v>
          </cell>
          <cell r="X2111">
            <v>1200</v>
          </cell>
          <cell r="AA2111">
            <v>1500</v>
          </cell>
          <cell r="AD2111">
            <v>2300</v>
          </cell>
        </row>
        <row r="2112">
          <cell r="A2112">
            <v>21.99</v>
          </cell>
          <cell r="B2112">
            <v>5000</v>
          </cell>
          <cell r="H2112">
            <v>3300</v>
          </cell>
          <cell r="I2112">
            <v>28415</v>
          </cell>
          <cell r="J2112">
            <v>2100</v>
          </cell>
          <cell r="W2112">
            <v>4000</v>
          </cell>
          <cell r="X2112">
            <v>1200</v>
          </cell>
          <cell r="AA2112">
            <v>1500</v>
          </cell>
          <cell r="AD2112">
            <v>2300</v>
          </cell>
        </row>
        <row r="2113">
          <cell r="A2113">
            <v>22</v>
          </cell>
          <cell r="B2113">
            <v>5000</v>
          </cell>
          <cell r="H2113">
            <v>3300</v>
          </cell>
          <cell r="I2113">
            <v>28425</v>
          </cell>
          <cell r="J2113">
            <v>2100</v>
          </cell>
          <cell r="W2113">
            <v>4000</v>
          </cell>
          <cell r="X2113">
            <v>1200</v>
          </cell>
          <cell r="AA2113">
            <v>1500</v>
          </cell>
          <cell r="AD2113">
            <v>2300</v>
          </cell>
        </row>
        <row r="2114">
          <cell r="A2114">
            <v>22.01</v>
          </cell>
          <cell r="B2114">
            <v>5000</v>
          </cell>
          <cell r="H2114">
            <v>3300</v>
          </cell>
          <cell r="I2114">
            <v>28435</v>
          </cell>
          <cell r="J2114">
            <v>2100</v>
          </cell>
          <cell r="W2114">
            <v>4000</v>
          </cell>
          <cell r="X2114">
            <v>1200</v>
          </cell>
          <cell r="AA2114">
            <v>1500</v>
          </cell>
          <cell r="AD2114">
            <v>2300</v>
          </cell>
        </row>
        <row r="2115">
          <cell r="A2115">
            <v>22.02</v>
          </cell>
          <cell r="B2115">
            <v>5000</v>
          </cell>
          <cell r="H2115">
            <v>3300</v>
          </cell>
          <cell r="I2115">
            <v>28445</v>
          </cell>
          <cell r="J2115">
            <v>2100</v>
          </cell>
          <cell r="W2115">
            <v>4000</v>
          </cell>
          <cell r="X2115">
            <v>1200</v>
          </cell>
          <cell r="AA2115">
            <v>1500</v>
          </cell>
          <cell r="AD2115">
            <v>2300</v>
          </cell>
        </row>
        <row r="2116">
          <cell r="A2116">
            <v>22.03</v>
          </cell>
          <cell r="B2116">
            <v>5000</v>
          </cell>
          <cell r="H2116">
            <v>3300</v>
          </cell>
          <cell r="I2116">
            <v>28455</v>
          </cell>
          <cell r="J2116">
            <v>2100</v>
          </cell>
          <cell r="W2116">
            <v>4000</v>
          </cell>
          <cell r="X2116">
            <v>1200</v>
          </cell>
          <cell r="AA2116">
            <v>1500</v>
          </cell>
          <cell r="AD2116">
            <v>2300</v>
          </cell>
        </row>
        <row r="2117">
          <cell r="A2117">
            <v>22.04</v>
          </cell>
          <cell r="B2117">
            <v>5000</v>
          </cell>
          <cell r="H2117">
            <v>3300</v>
          </cell>
          <cell r="I2117">
            <v>28465</v>
          </cell>
          <cell r="J2117">
            <v>2100</v>
          </cell>
          <cell r="W2117">
            <v>4000</v>
          </cell>
          <cell r="X2117">
            <v>1200</v>
          </cell>
          <cell r="AA2117">
            <v>1500</v>
          </cell>
          <cell r="AD2117">
            <v>2300</v>
          </cell>
        </row>
        <row r="2118">
          <cell r="A2118">
            <v>22.05</v>
          </cell>
          <cell r="B2118">
            <v>5000</v>
          </cell>
          <cell r="H2118">
            <v>3300</v>
          </cell>
          <cell r="I2118">
            <v>28475</v>
          </cell>
          <cell r="J2118">
            <v>2100</v>
          </cell>
          <cell r="W2118">
            <v>4000</v>
          </cell>
          <cell r="X2118">
            <v>1200</v>
          </cell>
          <cell r="AA2118">
            <v>1500</v>
          </cell>
          <cell r="AD2118">
            <v>2300</v>
          </cell>
        </row>
        <row r="2119">
          <cell r="A2119">
            <v>22.06</v>
          </cell>
          <cell r="B2119">
            <v>5000</v>
          </cell>
          <cell r="H2119">
            <v>3300</v>
          </cell>
          <cell r="I2119">
            <v>28485</v>
          </cell>
          <cell r="J2119">
            <v>2100</v>
          </cell>
          <cell r="W2119">
            <v>4000</v>
          </cell>
          <cell r="X2119">
            <v>1200</v>
          </cell>
          <cell r="AA2119">
            <v>1500</v>
          </cell>
          <cell r="AD2119">
            <v>2300</v>
          </cell>
        </row>
        <row r="2120">
          <cell r="A2120">
            <v>22.07</v>
          </cell>
          <cell r="B2120">
            <v>5000</v>
          </cell>
          <cell r="H2120">
            <v>3300</v>
          </cell>
          <cell r="I2120">
            <v>28495</v>
          </cell>
          <cell r="J2120">
            <v>2100</v>
          </cell>
          <cell r="W2120">
            <v>4000</v>
          </cell>
          <cell r="X2120">
            <v>1200</v>
          </cell>
          <cell r="AA2120">
            <v>1500</v>
          </cell>
          <cell r="AD2120">
            <v>2300</v>
          </cell>
        </row>
        <row r="2121">
          <cell r="A2121">
            <v>22.08</v>
          </cell>
          <cell r="B2121">
            <v>5000</v>
          </cell>
          <cell r="H2121">
            <v>3300</v>
          </cell>
          <cell r="I2121">
            <v>28505</v>
          </cell>
          <cell r="J2121">
            <v>2100</v>
          </cell>
          <cell r="W2121">
            <v>4000</v>
          </cell>
          <cell r="X2121">
            <v>1200</v>
          </cell>
          <cell r="AA2121">
            <v>1500</v>
          </cell>
          <cell r="AD2121">
            <v>2300</v>
          </cell>
        </row>
        <row r="2122">
          <cell r="A2122">
            <v>22.09</v>
          </cell>
          <cell r="B2122">
            <v>5000</v>
          </cell>
          <cell r="H2122">
            <v>3300</v>
          </cell>
          <cell r="I2122">
            <v>28515</v>
          </cell>
          <cell r="J2122">
            <v>2100</v>
          </cell>
          <cell r="W2122">
            <v>4000</v>
          </cell>
          <cell r="X2122">
            <v>1200</v>
          </cell>
          <cell r="AA2122">
            <v>1500</v>
          </cell>
          <cell r="AD2122">
            <v>2300</v>
          </cell>
        </row>
        <row r="2123">
          <cell r="A2123">
            <v>22.1</v>
          </cell>
          <cell r="B2123">
            <v>5000</v>
          </cell>
          <cell r="H2123">
            <v>3300</v>
          </cell>
          <cell r="I2123">
            <v>28525</v>
          </cell>
          <cell r="J2123">
            <v>2100</v>
          </cell>
          <cell r="W2123">
            <v>4000</v>
          </cell>
          <cell r="X2123">
            <v>1200</v>
          </cell>
          <cell r="AA2123">
            <v>1500</v>
          </cell>
          <cell r="AD2123">
            <v>2300</v>
          </cell>
        </row>
        <row r="2124">
          <cell r="A2124">
            <v>22.11</v>
          </cell>
          <cell r="B2124">
            <v>5000</v>
          </cell>
          <cell r="H2124">
            <v>3300</v>
          </cell>
          <cell r="I2124">
            <v>28535</v>
          </cell>
          <cell r="J2124">
            <v>2100</v>
          </cell>
          <cell r="W2124">
            <v>4000</v>
          </cell>
          <cell r="X2124">
            <v>1200</v>
          </cell>
          <cell r="AA2124">
            <v>1500</v>
          </cell>
          <cell r="AD2124">
            <v>2300</v>
          </cell>
        </row>
        <row r="2125">
          <cell r="A2125">
            <v>22.12</v>
          </cell>
          <cell r="B2125">
            <v>5000</v>
          </cell>
          <cell r="H2125">
            <v>3300</v>
          </cell>
          <cell r="I2125">
            <v>28545</v>
          </cell>
          <cell r="J2125">
            <v>2100</v>
          </cell>
          <cell r="W2125">
            <v>4000</v>
          </cell>
          <cell r="X2125">
            <v>1200</v>
          </cell>
          <cell r="AA2125">
            <v>1500</v>
          </cell>
          <cell r="AD2125">
            <v>2300</v>
          </cell>
        </row>
        <row r="2126">
          <cell r="A2126">
            <v>22.13</v>
          </cell>
          <cell r="B2126">
            <v>5000</v>
          </cell>
          <cell r="H2126">
            <v>3300</v>
          </cell>
          <cell r="I2126">
            <v>28555</v>
          </cell>
          <cell r="J2126">
            <v>2100</v>
          </cell>
          <cell r="W2126">
            <v>4000</v>
          </cell>
          <cell r="X2126">
            <v>1200</v>
          </cell>
          <cell r="AA2126">
            <v>1500</v>
          </cell>
          <cell r="AD2126">
            <v>2300</v>
          </cell>
        </row>
        <row r="2127">
          <cell r="A2127">
            <v>22.14</v>
          </cell>
          <cell r="B2127">
            <v>5000</v>
          </cell>
          <cell r="H2127">
            <v>3300</v>
          </cell>
          <cell r="I2127">
            <v>28565</v>
          </cell>
          <cell r="J2127">
            <v>2100</v>
          </cell>
          <cell r="W2127">
            <v>4000</v>
          </cell>
          <cell r="X2127">
            <v>1200</v>
          </cell>
          <cell r="AA2127">
            <v>1500</v>
          </cell>
          <cell r="AD2127">
            <v>2300</v>
          </cell>
        </row>
        <row r="2128">
          <cell r="A2128">
            <v>22.15</v>
          </cell>
          <cell r="B2128">
            <v>5000</v>
          </cell>
          <cell r="H2128">
            <v>3300</v>
          </cell>
          <cell r="I2128">
            <v>28575</v>
          </cell>
          <cell r="J2128">
            <v>2100</v>
          </cell>
          <cell r="W2128">
            <v>4000</v>
          </cell>
          <cell r="X2128">
            <v>1200</v>
          </cell>
          <cell r="AA2128">
            <v>1500</v>
          </cell>
          <cell r="AD2128">
            <v>2300</v>
          </cell>
        </row>
        <row r="2129">
          <cell r="A2129">
            <v>22.16</v>
          </cell>
          <cell r="B2129">
            <v>5000</v>
          </cell>
          <cell r="H2129">
            <v>3300</v>
          </cell>
          <cell r="I2129">
            <v>28585</v>
          </cell>
          <cell r="J2129">
            <v>2100</v>
          </cell>
          <cell r="W2129">
            <v>4000</v>
          </cell>
          <cell r="X2129">
            <v>1200</v>
          </cell>
          <cell r="AA2129">
            <v>1500</v>
          </cell>
          <cell r="AD2129">
            <v>2300</v>
          </cell>
        </row>
        <row r="2130">
          <cell r="A2130">
            <v>22.17</v>
          </cell>
          <cell r="B2130">
            <v>5000</v>
          </cell>
          <cell r="H2130">
            <v>3300</v>
          </cell>
          <cell r="I2130">
            <v>28595</v>
          </cell>
          <cell r="J2130">
            <v>2100</v>
          </cell>
          <cell r="W2130">
            <v>4000</v>
          </cell>
          <cell r="X2130">
            <v>1200</v>
          </cell>
          <cell r="AA2130">
            <v>1500</v>
          </cell>
          <cell r="AD2130">
            <v>2300</v>
          </cell>
        </row>
        <row r="2131">
          <cell r="A2131">
            <v>22.18</v>
          </cell>
          <cell r="B2131">
            <v>5000</v>
          </cell>
          <cell r="H2131">
            <v>3300</v>
          </cell>
          <cell r="I2131">
            <v>28605</v>
          </cell>
          <cell r="J2131">
            <v>2100</v>
          </cell>
          <cell r="W2131">
            <v>4000</v>
          </cell>
          <cell r="X2131">
            <v>1200</v>
          </cell>
          <cell r="AA2131">
            <v>1500</v>
          </cell>
          <cell r="AD2131">
            <v>2300</v>
          </cell>
        </row>
        <row r="2132">
          <cell r="A2132">
            <v>22.19</v>
          </cell>
          <cell r="B2132">
            <v>5000</v>
          </cell>
          <cell r="H2132">
            <v>3300</v>
          </cell>
          <cell r="I2132">
            <v>28615</v>
          </cell>
          <cell r="J2132">
            <v>2100</v>
          </cell>
          <cell r="W2132">
            <v>4000</v>
          </cell>
          <cell r="X2132">
            <v>1200</v>
          </cell>
          <cell r="AA2132">
            <v>1500</v>
          </cell>
          <cell r="AD2132">
            <v>2300</v>
          </cell>
        </row>
        <row r="2133">
          <cell r="A2133">
            <v>22.2</v>
          </cell>
          <cell r="B2133">
            <v>5000</v>
          </cell>
          <cell r="H2133">
            <v>3300</v>
          </cell>
          <cell r="I2133">
            <v>28625</v>
          </cell>
          <cell r="J2133">
            <v>2100</v>
          </cell>
          <cell r="W2133">
            <v>4000</v>
          </cell>
          <cell r="X2133">
            <v>1200</v>
          </cell>
          <cell r="AA2133">
            <v>1500</v>
          </cell>
          <cell r="AD2133">
            <v>2300</v>
          </cell>
        </row>
        <row r="2134">
          <cell r="A2134">
            <v>22.21</v>
          </cell>
          <cell r="B2134">
            <v>5000</v>
          </cell>
          <cell r="H2134">
            <v>3300</v>
          </cell>
          <cell r="I2134">
            <v>28635</v>
          </cell>
          <cell r="J2134">
            <v>2100</v>
          </cell>
          <cell r="W2134">
            <v>4000</v>
          </cell>
          <cell r="X2134">
            <v>1200</v>
          </cell>
          <cell r="AA2134">
            <v>1500</v>
          </cell>
          <cell r="AD2134">
            <v>2300</v>
          </cell>
        </row>
        <row r="2135">
          <cell r="A2135">
            <v>22.22</v>
          </cell>
          <cell r="B2135">
            <v>5000</v>
          </cell>
          <cell r="H2135">
            <v>3300</v>
          </cell>
          <cell r="I2135">
            <v>28645</v>
          </cell>
          <cell r="J2135">
            <v>2100</v>
          </cell>
          <cell r="W2135">
            <v>4000</v>
          </cell>
          <cell r="X2135">
            <v>1200</v>
          </cell>
          <cell r="AA2135">
            <v>1500</v>
          </cell>
          <cell r="AD2135">
            <v>2300</v>
          </cell>
        </row>
        <row r="2136">
          <cell r="A2136">
            <v>22.23</v>
          </cell>
          <cell r="B2136">
            <v>5000</v>
          </cell>
          <cell r="H2136">
            <v>3300</v>
          </cell>
          <cell r="I2136">
            <v>28655</v>
          </cell>
          <cell r="J2136">
            <v>2100</v>
          </cell>
          <cell r="W2136">
            <v>4000</v>
          </cell>
          <cell r="X2136">
            <v>1200</v>
          </cell>
          <cell r="AA2136">
            <v>1500</v>
          </cell>
          <cell r="AD2136">
            <v>2300</v>
          </cell>
        </row>
        <row r="2137">
          <cell r="A2137">
            <v>22.24</v>
          </cell>
          <cell r="B2137">
            <v>5000</v>
          </cell>
          <cell r="H2137">
            <v>3300</v>
          </cell>
          <cell r="I2137">
            <v>28665</v>
          </cell>
          <cell r="J2137">
            <v>2100</v>
          </cell>
          <cell r="W2137">
            <v>4000</v>
          </cell>
          <cell r="X2137">
            <v>1200</v>
          </cell>
          <cell r="AA2137">
            <v>1500</v>
          </cell>
          <cell r="AD2137">
            <v>2300</v>
          </cell>
        </row>
        <row r="2138">
          <cell r="A2138">
            <v>22.25</v>
          </cell>
          <cell r="B2138">
            <v>5000</v>
          </cell>
          <cell r="H2138">
            <v>3300</v>
          </cell>
          <cell r="I2138">
            <v>28675</v>
          </cell>
          <cell r="J2138">
            <v>2100</v>
          </cell>
          <cell r="W2138">
            <v>4000</v>
          </cell>
          <cell r="X2138">
            <v>1200</v>
          </cell>
          <cell r="AA2138">
            <v>1500</v>
          </cell>
          <cell r="AD2138">
            <v>2300</v>
          </cell>
        </row>
        <row r="2139">
          <cell r="A2139">
            <v>22.26</v>
          </cell>
          <cell r="B2139">
            <v>5000</v>
          </cell>
          <cell r="H2139">
            <v>3300</v>
          </cell>
          <cell r="I2139">
            <v>28685</v>
          </cell>
          <cell r="J2139">
            <v>2100</v>
          </cell>
          <cell r="W2139">
            <v>4000</v>
          </cell>
          <cell r="X2139">
            <v>1200</v>
          </cell>
          <cell r="AA2139">
            <v>1500</v>
          </cell>
          <cell r="AD2139">
            <v>2300</v>
          </cell>
        </row>
        <row r="2140">
          <cell r="A2140">
            <v>22.27</v>
          </cell>
          <cell r="B2140">
            <v>5000</v>
          </cell>
          <cell r="H2140">
            <v>3300</v>
          </cell>
          <cell r="I2140">
            <v>28695</v>
          </cell>
          <cell r="J2140">
            <v>2100</v>
          </cell>
          <cell r="W2140">
            <v>4000</v>
          </cell>
          <cell r="X2140">
            <v>1200</v>
          </cell>
          <cell r="AA2140">
            <v>1500</v>
          </cell>
          <cell r="AD2140">
            <v>2300</v>
          </cell>
        </row>
        <row r="2141">
          <cell r="A2141">
            <v>22.28</v>
          </cell>
          <cell r="B2141">
            <v>5000</v>
          </cell>
          <cell r="H2141">
            <v>3300</v>
          </cell>
          <cell r="I2141">
            <v>28705</v>
          </cell>
          <cell r="J2141">
            <v>2100</v>
          </cell>
          <cell r="W2141">
            <v>4000</v>
          </cell>
          <cell r="X2141">
            <v>1200</v>
          </cell>
          <cell r="AA2141">
            <v>1500</v>
          </cell>
          <cell r="AD2141">
            <v>2300</v>
          </cell>
        </row>
        <row r="2142">
          <cell r="A2142">
            <v>22.29</v>
          </cell>
          <cell r="B2142">
            <v>5000</v>
          </cell>
          <cell r="H2142">
            <v>3300</v>
          </cell>
          <cell r="I2142">
            <v>28715</v>
          </cell>
          <cell r="J2142">
            <v>2100</v>
          </cell>
          <cell r="W2142">
            <v>4000</v>
          </cell>
          <cell r="X2142">
            <v>1200</v>
          </cell>
          <cell r="AA2142">
            <v>1500</v>
          </cell>
          <cell r="AD2142">
            <v>2300</v>
          </cell>
        </row>
        <row r="2143">
          <cell r="A2143">
            <v>22.3</v>
          </cell>
          <cell r="B2143">
            <v>5000</v>
          </cell>
          <cell r="H2143">
            <v>3300</v>
          </cell>
          <cell r="I2143">
            <v>28725</v>
          </cell>
          <cell r="J2143">
            <v>2100</v>
          </cell>
          <cell r="W2143">
            <v>4000</v>
          </cell>
          <cell r="X2143">
            <v>1200</v>
          </cell>
          <cell r="AA2143">
            <v>1500</v>
          </cell>
          <cell r="AD2143">
            <v>2300</v>
          </cell>
        </row>
        <row r="2144">
          <cell r="A2144">
            <v>22.31</v>
          </cell>
          <cell r="B2144">
            <v>5000</v>
          </cell>
          <cell r="H2144">
            <v>3300</v>
          </cell>
          <cell r="I2144">
            <v>28735</v>
          </cell>
          <cell r="J2144">
            <v>2100</v>
          </cell>
          <cell r="W2144">
            <v>4000</v>
          </cell>
          <cell r="X2144">
            <v>1200</v>
          </cell>
          <cell r="AA2144">
            <v>1500</v>
          </cell>
          <cell r="AD2144">
            <v>2300</v>
          </cell>
        </row>
        <row r="2145">
          <cell r="A2145">
            <v>22.32</v>
          </cell>
          <cell r="B2145">
            <v>5000</v>
          </cell>
          <cell r="H2145">
            <v>3300</v>
          </cell>
          <cell r="I2145">
            <v>28745</v>
          </cell>
          <cell r="J2145">
            <v>2100</v>
          </cell>
          <cell r="W2145">
            <v>4000</v>
          </cell>
          <cell r="X2145">
            <v>1200</v>
          </cell>
          <cell r="AA2145">
            <v>1500</v>
          </cell>
          <cell r="AD2145">
            <v>2300</v>
          </cell>
        </row>
        <row r="2146">
          <cell r="A2146">
            <v>22.33</v>
          </cell>
          <cell r="B2146">
            <v>5000</v>
          </cell>
          <cell r="H2146">
            <v>3300</v>
          </cell>
          <cell r="I2146">
            <v>28755</v>
          </cell>
          <cell r="J2146">
            <v>2100</v>
          </cell>
          <cell r="W2146">
            <v>4000</v>
          </cell>
          <cell r="X2146">
            <v>1200</v>
          </cell>
          <cell r="AA2146">
            <v>1500</v>
          </cell>
          <cell r="AD2146">
            <v>2300</v>
          </cell>
        </row>
        <row r="2147">
          <cell r="A2147">
            <v>22.34</v>
          </cell>
          <cell r="B2147">
            <v>5000</v>
          </cell>
          <cell r="H2147">
            <v>3300</v>
          </cell>
          <cell r="I2147">
            <v>28765</v>
          </cell>
          <cell r="J2147">
            <v>2100</v>
          </cell>
          <cell r="W2147">
            <v>4000</v>
          </cell>
          <cell r="X2147">
            <v>1200</v>
          </cell>
          <cell r="AA2147">
            <v>1500</v>
          </cell>
          <cell r="AD2147">
            <v>2300</v>
          </cell>
        </row>
        <row r="2148">
          <cell r="A2148">
            <v>22.35</v>
          </cell>
          <cell r="B2148">
            <v>5000</v>
          </cell>
          <cell r="H2148">
            <v>3300</v>
          </cell>
          <cell r="I2148">
            <v>28775</v>
          </cell>
          <cell r="J2148">
            <v>2100</v>
          </cell>
          <cell r="W2148">
            <v>4000</v>
          </cell>
          <cell r="X2148">
            <v>1200</v>
          </cell>
          <cell r="AA2148">
            <v>1500</v>
          </cell>
          <cell r="AD2148">
            <v>2300</v>
          </cell>
        </row>
        <row r="2149">
          <cell r="A2149">
            <v>22.36</v>
          </cell>
          <cell r="B2149">
            <v>5000</v>
          </cell>
          <cell r="H2149">
            <v>3300</v>
          </cell>
          <cell r="I2149">
            <v>28785</v>
          </cell>
          <cell r="J2149">
            <v>2100</v>
          </cell>
          <cell r="W2149">
            <v>4000</v>
          </cell>
          <cell r="X2149">
            <v>1200</v>
          </cell>
          <cell r="AA2149">
            <v>1500</v>
          </cell>
          <cell r="AD2149">
            <v>2300</v>
          </cell>
        </row>
        <row r="2150">
          <cell r="A2150">
            <v>22.37</v>
          </cell>
          <cell r="B2150">
            <v>5000</v>
          </cell>
          <cell r="H2150">
            <v>3300</v>
          </cell>
          <cell r="I2150">
            <v>28795</v>
          </cell>
          <cell r="J2150">
            <v>2100</v>
          </cell>
          <cell r="W2150">
            <v>4000</v>
          </cell>
          <cell r="X2150">
            <v>1200</v>
          </cell>
          <cell r="AA2150">
            <v>1500</v>
          </cell>
          <cell r="AD2150">
            <v>2300</v>
          </cell>
        </row>
        <row r="2151">
          <cell r="A2151">
            <v>22.38</v>
          </cell>
          <cell r="B2151">
            <v>5000</v>
          </cell>
          <cell r="H2151">
            <v>3300</v>
          </cell>
          <cell r="I2151">
            <v>28805</v>
          </cell>
          <cell r="J2151">
            <v>2100</v>
          </cell>
          <cell r="W2151">
            <v>4000</v>
          </cell>
          <cell r="X2151">
            <v>1200</v>
          </cell>
          <cell r="AA2151">
            <v>1500</v>
          </cell>
          <cell r="AD2151">
            <v>2300</v>
          </cell>
        </row>
        <row r="2152">
          <cell r="A2152">
            <v>22.39</v>
          </cell>
          <cell r="B2152">
            <v>5000</v>
          </cell>
          <cell r="H2152">
            <v>3300</v>
          </cell>
          <cell r="I2152">
            <v>28815</v>
          </cell>
          <cell r="J2152">
            <v>2100</v>
          </cell>
          <cell r="W2152">
            <v>4000</v>
          </cell>
          <cell r="X2152">
            <v>1200</v>
          </cell>
          <cell r="AA2152">
            <v>1500</v>
          </cell>
          <cell r="AD2152">
            <v>2300</v>
          </cell>
        </row>
        <row r="2153">
          <cell r="A2153">
            <v>22.4</v>
          </cell>
          <cell r="B2153">
            <v>5000</v>
          </cell>
          <cell r="H2153">
            <v>3300</v>
          </cell>
          <cell r="I2153">
            <v>28825</v>
          </cell>
          <cell r="J2153">
            <v>2100</v>
          </cell>
          <cell r="W2153">
            <v>4000</v>
          </cell>
          <cell r="X2153">
            <v>1200</v>
          </cell>
          <cell r="AA2153">
            <v>1500</v>
          </cell>
          <cell r="AD2153">
            <v>2300</v>
          </cell>
        </row>
        <row r="2154">
          <cell r="A2154">
            <v>22.41</v>
          </cell>
          <cell r="B2154">
            <v>5000</v>
          </cell>
          <cell r="H2154">
            <v>3300</v>
          </cell>
          <cell r="I2154">
            <v>28835</v>
          </cell>
          <cell r="J2154">
            <v>2100</v>
          </cell>
          <cell r="W2154">
            <v>4000</v>
          </cell>
          <cell r="X2154">
            <v>1200</v>
          </cell>
          <cell r="AA2154">
            <v>1500</v>
          </cell>
          <cell r="AD2154">
            <v>2300</v>
          </cell>
        </row>
        <row r="2155">
          <cell r="A2155">
            <v>22.42</v>
          </cell>
          <cell r="B2155">
            <v>5000</v>
          </cell>
          <cell r="H2155">
            <v>3300</v>
          </cell>
          <cell r="I2155">
            <v>28845</v>
          </cell>
          <cell r="J2155">
            <v>2100</v>
          </cell>
          <cell r="W2155">
            <v>4000</v>
          </cell>
          <cell r="X2155">
            <v>1200</v>
          </cell>
          <cell r="AA2155">
            <v>1500</v>
          </cell>
          <cell r="AD2155">
            <v>2300</v>
          </cell>
        </row>
        <row r="2156">
          <cell r="A2156">
            <v>22.43</v>
          </cell>
          <cell r="B2156">
            <v>5000</v>
          </cell>
          <cell r="H2156">
            <v>3300</v>
          </cell>
          <cell r="I2156">
            <v>28855</v>
          </cell>
          <cell r="J2156">
            <v>2100</v>
          </cell>
          <cell r="W2156">
            <v>4000</v>
          </cell>
          <cell r="X2156">
            <v>1200</v>
          </cell>
          <cell r="AA2156">
            <v>1500</v>
          </cell>
          <cell r="AD2156">
            <v>2300</v>
          </cell>
        </row>
        <row r="2157">
          <cell r="A2157">
            <v>22.44</v>
          </cell>
          <cell r="B2157">
            <v>5000</v>
          </cell>
          <cell r="H2157">
            <v>3300</v>
          </cell>
          <cell r="I2157">
            <v>28865</v>
          </cell>
          <cell r="J2157">
            <v>2100</v>
          </cell>
          <cell r="W2157">
            <v>4000</v>
          </cell>
          <cell r="X2157">
            <v>1200</v>
          </cell>
          <cell r="AA2157">
            <v>1500</v>
          </cell>
          <cell r="AD2157">
            <v>2300</v>
          </cell>
        </row>
        <row r="2158">
          <cell r="A2158">
            <v>22.45</v>
          </cell>
          <cell r="B2158">
            <v>5000</v>
          </cell>
          <cell r="H2158">
            <v>3300</v>
          </cell>
          <cell r="I2158">
            <v>28875</v>
          </cell>
          <cell r="J2158">
            <v>2100</v>
          </cell>
          <cell r="W2158">
            <v>4000</v>
          </cell>
          <cell r="X2158">
            <v>1200</v>
          </cell>
          <cell r="AA2158">
            <v>1500</v>
          </cell>
          <cell r="AD2158">
            <v>2300</v>
          </cell>
        </row>
        <row r="2159">
          <cell r="A2159">
            <v>22.46</v>
          </cell>
          <cell r="B2159">
            <v>5000</v>
          </cell>
          <cell r="H2159">
            <v>3300</v>
          </cell>
          <cell r="I2159">
            <v>28885</v>
          </cell>
          <cell r="J2159">
            <v>2100</v>
          </cell>
          <cell r="W2159">
            <v>4000</v>
          </cell>
          <cell r="X2159">
            <v>1200</v>
          </cell>
          <cell r="AA2159">
            <v>1500</v>
          </cell>
          <cell r="AD2159">
            <v>2300</v>
          </cell>
        </row>
        <row r="2160">
          <cell r="A2160">
            <v>22.47</v>
          </cell>
          <cell r="B2160">
            <v>5000</v>
          </cell>
          <cell r="H2160">
            <v>3300</v>
          </cell>
          <cell r="I2160">
            <v>28895</v>
          </cell>
          <cell r="J2160">
            <v>2100</v>
          </cell>
          <cell r="W2160">
            <v>4000</v>
          </cell>
          <cell r="X2160">
            <v>1200</v>
          </cell>
          <cell r="AA2160">
            <v>1500</v>
          </cell>
          <cell r="AD2160">
            <v>2300</v>
          </cell>
        </row>
        <row r="2161">
          <cell r="A2161">
            <v>22.48</v>
          </cell>
          <cell r="B2161">
            <v>5000</v>
          </cell>
          <cell r="H2161">
            <v>3300</v>
          </cell>
          <cell r="I2161">
            <v>28905</v>
          </cell>
          <cell r="J2161">
            <v>2100</v>
          </cell>
          <cell r="W2161">
            <v>4000</v>
          </cell>
          <cell r="X2161">
            <v>1200</v>
          </cell>
          <cell r="AA2161">
            <v>1500</v>
          </cell>
          <cell r="AD2161">
            <v>2300</v>
          </cell>
        </row>
        <row r="2162">
          <cell r="A2162">
            <v>22.49</v>
          </cell>
          <cell r="B2162">
            <v>5000</v>
          </cell>
          <cell r="H2162">
            <v>3300</v>
          </cell>
          <cell r="I2162">
            <v>28915</v>
          </cell>
          <cell r="J2162">
            <v>2100</v>
          </cell>
          <cell r="W2162">
            <v>4000</v>
          </cell>
          <cell r="X2162">
            <v>1200</v>
          </cell>
          <cell r="AA2162">
            <v>1500</v>
          </cell>
          <cell r="AD2162">
            <v>2300</v>
          </cell>
        </row>
        <row r="2163">
          <cell r="A2163">
            <v>22.5</v>
          </cell>
          <cell r="B2163">
            <v>5000</v>
          </cell>
          <cell r="H2163">
            <v>3300</v>
          </cell>
          <cell r="I2163">
            <v>28925</v>
          </cell>
          <cell r="J2163">
            <v>2100</v>
          </cell>
          <cell r="W2163">
            <v>4000</v>
          </cell>
          <cell r="X2163">
            <v>1200</v>
          </cell>
          <cell r="AA2163">
            <v>1500</v>
          </cell>
          <cell r="AD2163">
            <v>2300</v>
          </cell>
        </row>
        <row r="2164">
          <cell r="A2164">
            <v>22.51</v>
          </cell>
          <cell r="B2164">
            <v>5000</v>
          </cell>
          <cell r="H2164">
            <v>3300</v>
          </cell>
          <cell r="I2164">
            <v>28935</v>
          </cell>
          <cell r="J2164">
            <v>2100</v>
          </cell>
          <cell r="W2164">
            <v>4000</v>
          </cell>
          <cell r="X2164">
            <v>1200</v>
          </cell>
          <cell r="AA2164">
            <v>1500</v>
          </cell>
          <cell r="AD2164">
            <v>2300</v>
          </cell>
        </row>
        <row r="2165">
          <cell r="A2165">
            <v>22.52</v>
          </cell>
          <cell r="B2165">
            <v>5000</v>
          </cell>
          <cell r="H2165">
            <v>3300</v>
          </cell>
          <cell r="I2165">
            <v>28945</v>
          </cell>
          <cell r="J2165">
            <v>2100</v>
          </cell>
          <cell r="W2165">
            <v>4000</v>
          </cell>
          <cell r="X2165">
            <v>1200</v>
          </cell>
          <cell r="AA2165">
            <v>1500</v>
          </cell>
          <cell r="AD2165">
            <v>2300</v>
          </cell>
        </row>
        <row r="2166">
          <cell r="A2166">
            <v>22.53</v>
          </cell>
          <cell r="B2166">
            <v>5000</v>
          </cell>
          <cell r="H2166">
            <v>3300</v>
          </cell>
          <cell r="I2166">
            <v>28955</v>
          </cell>
          <cell r="J2166">
            <v>2100</v>
          </cell>
          <cell r="W2166">
            <v>4000</v>
          </cell>
          <cell r="X2166">
            <v>1200</v>
          </cell>
          <cell r="AA2166">
            <v>1500</v>
          </cell>
          <cell r="AD2166">
            <v>2300</v>
          </cell>
        </row>
        <row r="2167">
          <cell r="A2167">
            <v>22.54</v>
          </cell>
          <cell r="B2167">
            <v>5000</v>
          </cell>
          <cell r="H2167">
            <v>3300</v>
          </cell>
          <cell r="I2167">
            <v>28965</v>
          </cell>
          <cell r="J2167">
            <v>2100</v>
          </cell>
          <cell r="W2167">
            <v>4000</v>
          </cell>
          <cell r="X2167">
            <v>1200</v>
          </cell>
          <cell r="AA2167">
            <v>1500</v>
          </cell>
          <cell r="AD2167">
            <v>2300</v>
          </cell>
        </row>
        <row r="2168">
          <cell r="A2168">
            <v>22.55</v>
          </cell>
          <cell r="B2168">
            <v>5000</v>
          </cell>
          <cell r="H2168">
            <v>3300</v>
          </cell>
          <cell r="I2168">
            <v>28975</v>
          </cell>
          <cell r="J2168">
            <v>2100</v>
          </cell>
          <cell r="W2168">
            <v>4000</v>
          </cell>
          <cell r="X2168">
            <v>1200</v>
          </cell>
          <cell r="AA2168">
            <v>1500</v>
          </cell>
          <cell r="AD2168">
            <v>2300</v>
          </cell>
        </row>
        <row r="2169">
          <cell r="A2169">
            <v>22.56</v>
          </cell>
          <cell r="B2169">
            <v>5000</v>
          </cell>
          <cell r="H2169">
            <v>3300</v>
          </cell>
          <cell r="I2169">
            <v>28985</v>
          </cell>
          <cell r="J2169">
            <v>2100</v>
          </cell>
          <cell r="W2169">
            <v>4000</v>
          </cell>
          <cell r="X2169">
            <v>1200</v>
          </cell>
          <cell r="AA2169">
            <v>1500</v>
          </cell>
          <cell r="AD2169">
            <v>2300</v>
          </cell>
        </row>
        <row r="2170">
          <cell r="A2170">
            <v>22.57</v>
          </cell>
          <cell r="B2170">
            <v>5000</v>
          </cell>
          <cell r="H2170">
            <v>3300</v>
          </cell>
          <cell r="I2170">
            <v>28995</v>
          </cell>
          <cell r="J2170">
            <v>2100</v>
          </cell>
          <cell r="W2170">
            <v>4000</v>
          </cell>
          <cell r="X2170">
            <v>1200</v>
          </cell>
          <cell r="AA2170">
            <v>1500</v>
          </cell>
          <cell r="AD2170">
            <v>2300</v>
          </cell>
        </row>
        <row r="2171">
          <cell r="A2171">
            <v>22.58</v>
          </cell>
          <cell r="B2171">
            <v>5000</v>
          </cell>
          <cell r="H2171">
            <v>3300</v>
          </cell>
          <cell r="I2171">
            <v>29005</v>
          </cell>
          <cell r="J2171">
            <v>2100</v>
          </cell>
          <cell r="W2171">
            <v>4000</v>
          </cell>
          <cell r="X2171">
            <v>1200</v>
          </cell>
          <cell r="AA2171">
            <v>1500</v>
          </cell>
          <cell r="AD2171">
            <v>2300</v>
          </cell>
        </row>
        <row r="2172">
          <cell r="A2172">
            <v>22.59</v>
          </cell>
          <cell r="B2172">
            <v>5000</v>
          </cell>
          <cell r="H2172">
            <v>3300</v>
          </cell>
          <cell r="I2172">
            <v>29015</v>
          </cell>
          <cell r="J2172">
            <v>2100</v>
          </cell>
          <cell r="W2172">
            <v>4000</v>
          </cell>
          <cell r="X2172">
            <v>1200</v>
          </cell>
          <cell r="AA2172">
            <v>1500</v>
          </cell>
          <cell r="AD2172">
            <v>2300</v>
          </cell>
        </row>
        <row r="2173">
          <cell r="A2173">
            <v>22.6</v>
          </cell>
          <cell r="B2173">
            <v>5000</v>
          </cell>
          <cell r="H2173">
            <v>3300</v>
          </cell>
          <cell r="I2173">
            <v>29025</v>
          </cell>
          <cell r="J2173">
            <v>2100</v>
          </cell>
          <cell r="W2173">
            <v>4000</v>
          </cell>
          <cell r="X2173">
            <v>1200</v>
          </cell>
          <cell r="AA2173">
            <v>1500</v>
          </cell>
          <cell r="AD2173">
            <v>2300</v>
          </cell>
        </row>
        <row r="2174">
          <cell r="A2174">
            <v>22.61</v>
          </cell>
          <cell r="B2174">
            <v>5000</v>
          </cell>
          <cell r="H2174">
            <v>3300</v>
          </cell>
          <cell r="I2174">
            <v>29035</v>
          </cell>
          <cell r="J2174">
            <v>2100</v>
          </cell>
          <cell r="W2174">
            <v>4000</v>
          </cell>
          <cell r="X2174">
            <v>1200</v>
          </cell>
          <cell r="AA2174">
            <v>1500</v>
          </cell>
          <cell r="AD2174">
            <v>2300</v>
          </cell>
        </row>
        <row r="2175">
          <cell r="A2175">
            <v>22.62</v>
          </cell>
          <cell r="B2175">
            <v>5000</v>
          </cell>
          <cell r="H2175">
            <v>3300</v>
          </cell>
          <cell r="I2175">
            <v>29045</v>
          </cell>
          <cell r="J2175">
            <v>2100</v>
          </cell>
          <cell r="W2175">
            <v>4000</v>
          </cell>
          <cell r="X2175">
            <v>1200</v>
          </cell>
          <cell r="AA2175">
            <v>1500</v>
          </cell>
          <cell r="AD2175">
            <v>2300</v>
          </cell>
        </row>
        <row r="2176">
          <cell r="A2176">
            <v>22.63</v>
          </cell>
          <cell r="B2176">
            <v>5000</v>
          </cell>
          <cell r="H2176">
            <v>3300</v>
          </cell>
          <cell r="I2176">
            <v>29055</v>
          </cell>
          <cell r="J2176">
            <v>2100</v>
          </cell>
          <cell r="W2176">
            <v>4000</v>
          </cell>
          <cell r="X2176">
            <v>1200</v>
          </cell>
          <cell r="AA2176">
            <v>1500</v>
          </cell>
          <cell r="AD2176">
            <v>2300</v>
          </cell>
        </row>
        <row r="2177">
          <cell r="A2177">
            <v>22.64</v>
          </cell>
          <cell r="B2177">
            <v>5000</v>
          </cell>
          <cell r="H2177">
            <v>3300</v>
          </cell>
          <cell r="I2177">
            <v>29065</v>
          </cell>
          <cell r="J2177">
            <v>2100</v>
          </cell>
          <cell r="W2177">
            <v>4000</v>
          </cell>
          <cell r="X2177">
            <v>1200</v>
          </cell>
          <cell r="AA2177">
            <v>1500</v>
          </cell>
          <cell r="AD2177">
            <v>2300</v>
          </cell>
        </row>
        <row r="2178">
          <cell r="A2178">
            <v>22.65</v>
          </cell>
          <cell r="B2178">
            <v>5000</v>
          </cell>
          <cell r="H2178">
            <v>3300</v>
          </cell>
          <cell r="I2178">
            <v>29075</v>
          </cell>
          <cell r="J2178">
            <v>2100</v>
          </cell>
          <cell r="W2178">
            <v>4000</v>
          </cell>
          <cell r="X2178">
            <v>1200</v>
          </cell>
          <cell r="AA2178">
            <v>1500</v>
          </cell>
          <cell r="AD2178">
            <v>2300</v>
          </cell>
        </row>
        <row r="2179">
          <cell r="A2179">
            <v>22.66</v>
          </cell>
          <cell r="B2179">
            <v>5000</v>
          </cell>
          <cell r="H2179">
            <v>3300</v>
          </cell>
          <cell r="I2179">
            <v>29085</v>
          </cell>
          <cell r="J2179">
            <v>2100</v>
          </cell>
          <cell r="W2179">
            <v>4000</v>
          </cell>
          <cell r="X2179">
            <v>1200</v>
          </cell>
          <cell r="AA2179">
            <v>1500</v>
          </cell>
          <cell r="AD2179">
            <v>2300</v>
          </cell>
        </row>
        <row r="2180">
          <cell r="A2180">
            <v>22.67</v>
          </cell>
          <cell r="B2180">
            <v>5000</v>
          </cell>
          <cell r="H2180">
            <v>3300</v>
          </cell>
          <cell r="I2180">
            <v>29095</v>
          </cell>
          <cell r="J2180">
            <v>2100</v>
          </cell>
          <cell r="W2180">
            <v>4000</v>
          </cell>
          <cell r="X2180">
            <v>1200</v>
          </cell>
          <cell r="AA2180">
            <v>1500</v>
          </cell>
          <cell r="AD2180">
            <v>2300</v>
          </cell>
        </row>
        <row r="2181">
          <cell r="A2181">
            <v>22.68</v>
          </cell>
          <cell r="B2181">
            <v>5000</v>
          </cell>
          <cell r="H2181">
            <v>3300</v>
          </cell>
          <cell r="I2181">
            <v>29105</v>
          </cell>
          <cell r="J2181">
            <v>2100</v>
          </cell>
          <cell r="W2181">
            <v>4000</v>
          </cell>
          <cell r="X2181">
            <v>1200</v>
          </cell>
          <cell r="AA2181">
            <v>1500</v>
          </cell>
          <cell r="AD2181">
            <v>2300</v>
          </cell>
        </row>
        <row r="2182">
          <cell r="A2182">
            <v>22.69</v>
          </cell>
          <cell r="B2182">
            <v>5000</v>
          </cell>
          <cell r="H2182">
            <v>3300</v>
          </cell>
          <cell r="I2182">
            <v>29115</v>
          </cell>
          <cell r="J2182">
            <v>2100</v>
          </cell>
          <cell r="W2182">
            <v>4000</v>
          </cell>
          <cell r="X2182">
            <v>1200</v>
          </cell>
          <cell r="AA2182">
            <v>1500</v>
          </cell>
          <cell r="AD2182">
            <v>2300</v>
          </cell>
        </row>
        <row r="2183">
          <cell r="A2183">
            <v>22.7</v>
          </cell>
          <cell r="B2183">
            <v>5000</v>
          </cell>
          <cell r="H2183">
            <v>3300</v>
          </cell>
          <cell r="I2183">
            <v>29125</v>
          </cell>
          <cell r="J2183">
            <v>2100</v>
          </cell>
          <cell r="W2183">
            <v>4000</v>
          </cell>
          <cell r="X2183">
            <v>1200</v>
          </cell>
          <cell r="AA2183">
            <v>1500</v>
          </cell>
          <cell r="AD2183">
            <v>2300</v>
          </cell>
        </row>
        <row r="2184">
          <cell r="A2184">
            <v>22.71</v>
          </cell>
          <cell r="B2184">
            <v>5000</v>
          </cell>
          <cell r="H2184">
            <v>3300</v>
          </cell>
          <cell r="I2184">
            <v>29135</v>
          </cell>
          <cell r="J2184">
            <v>2100</v>
          </cell>
          <cell r="W2184">
            <v>4000</v>
          </cell>
          <cell r="X2184">
            <v>1200</v>
          </cell>
          <cell r="AA2184">
            <v>1500</v>
          </cell>
          <cell r="AD2184">
            <v>2300</v>
          </cell>
        </row>
        <row r="2185">
          <cell r="A2185">
            <v>22.72</v>
          </cell>
          <cell r="B2185">
            <v>5000</v>
          </cell>
          <cell r="H2185">
            <v>3300</v>
          </cell>
          <cell r="I2185">
            <v>29145</v>
          </cell>
          <cell r="J2185">
            <v>2100</v>
          </cell>
          <cell r="W2185">
            <v>4000</v>
          </cell>
          <cell r="X2185">
            <v>1200</v>
          </cell>
          <cell r="AA2185">
            <v>1500</v>
          </cell>
          <cell r="AD2185">
            <v>2300</v>
          </cell>
        </row>
        <row r="2186">
          <cell r="A2186">
            <v>22.73</v>
          </cell>
          <cell r="B2186">
            <v>5000</v>
          </cell>
          <cell r="H2186">
            <v>3300</v>
          </cell>
          <cell r="I2186">
            <v>29155</v>
          </cell>
          <cell r="J2186">
            <v>2100</v>
          </cell>
          <cell r="W2186">
            <v>4000</v>
          </cell>
          <cell r="X2186">
            <v>1200</v>
          </cell>
          <cell r="AA2186">
            <v>1500</v>
          </cell>
          <cell r="AD2186">
            <v>2300</v>
          </cell>
        </row>
        <row r="2187">
          <cell r="A2187">
            <v>22.74</v>
          </cell>
          <cell r="B2187">
            <v>5000</v>
          </cell>
          <cell r="H2187">
            <v>3300</v>
          </cell>
          <cell r="I2187">
            <v>29165</v>
          </cell>
          <cell r="J2187">
            <v>2100</v>
          </cell>
          <cell r="W2187">
            <v>4000</v>
          </cell>
          <cell r="X2187">
            <v>1200</v>
          </cell>
          <cell r="AA2187">
            <v>1500</v>
          </cell>
          <cell r="AD2187">
            <v>2300</v>
          </cell>
        </row>
        <row r="2188">
          <cell r="A2188">
            <v>22.75</v>
          </cell>
          <cell r="B2188">
            <v>5000</v>
          </cell>
          <cell r="H2188">
            <v>3300</v>
          </cell>
          <cell r="I2188">
            <v>29175</v>
          </cell>
          <cell r="J2188">
            <v>2100</v>
          </cell>
          <cell r="W2188">
            <v>4000</v>
          </cell>
          <cell r="X2188">
            <v>1200</v>
          </cell>
          <cell r="AA2188">
            <v>1500</v>
          </cell>
          <cell r="AD2188">
            <v>2300</v>
          </cell>
        </row>
        <row r="2189">
          <cell r="A2189">
            <v>22.76</v>
          </cell>
          <cell r="B2189">
            <v>5000</v>
          </cell>
          <cell r="H2189">
            <v>3300</v>
          </cell>
          <cell r="I2189">
            <v>29185</v>
          </cell>
          <cell r="J2189">
            <v>2100</v>
          </cell>
          <cell r="W2189">
            <v>4000</v>
          </cell>
          <cell r="X2189">
            <v>1200</v>
          </cell>
          <cell r="AA2189">
            <v>1500</v>
          </cell>
          <cell r="AD2189">
            <v>2300</v>
          </cell>
        </row>
        <row r="2190">
          <cell r="A2190">
            <v>22.77</v>
          </cell>
          <cell r="B2190">
            <v>5000</v>
          </cell>
          <cell r="H2190">
            <v>3300</v>
          </cell>
          <cell r="I2190">
            <v>29195</v>
          </cell>
          <cell r="J2190">
            <v>2100</v>
          </cell>
          <cell r="W2190">
            <v>4000</v>
          </cell>
          <cell r="X2190">
            <v>1200</v>
          </cell>
          <cell r="AA2190">
            <v>1500</v>
          </cell>
          <cell r="AD2190">
            <v>2300</v>
          </cell>
        </row>
        <row r="2191">
          <cell r="A2191">
            <v>22.78</v>
          </cell>
          <cell r="B2191">
            <v>5000</v>
          </cell>
          <cell r="H2191">
            <v>3300</v>
          </cell>
          <cell r="I2191">
            <v>29205</v>
          </cell>
          <cell r="J2191">
            <v>2100</v>
          </cell>
          <cell r="W2191">
            <v>4000</v>
          </cell>
          <cell r="X2191">
            <v>1200</v>
          </cell>
          <cell r="AA2191">
            <v>1500</v>
          </cell>
          <cell r="AD2191">
            <v>2300</v>
          </cell>
        </row>
        <row r="2192">
          <cell r="A2192">
            <v>22.79</v>
          </cell>
          <cell r="B2192">
            <v>5000</v>
          </cell>
          <cell r="H2192">
            <v>3300</v>
          </cell>
          <cell r="I2192">
            <v>29215</v>
          </cell>
          <cell r="J2192">
            <v>2100</v>
          </cell>
          <cell r="W2192">
            <v>4000</v>
          </cell>
          <cell r="X2192">
            <v>1200</v>
          </cell>
          <cell r="AA2192">
            <v>1500</v>
          </cell>
          <cell r="AD2192">
            <v>2300</v>
          </cell>
        </row>
        <row r="2193">
          <cell r="A2193">
            <v>22.8</v>
          </cell>
          <cell r="B2193">
            <v>5000</v>
          </cell>
          <cell r="H2193">
            <v>3300</v>
          </cell>
          <cell r="I2193">
            <v>29225</v>
          </cell>
          <cell r="J2193">
            <v>2100</v>
          </cell>
          <cell r="W2193">
            <v>4000</v>
          </cell>
          <cell r="X2193">
            <v>1200</v>
          </cell>
          <cell r="AA2193">
            <v>1500</v>
          </cell>
          <cell r="AD2193">
            <v>2300</v>
          </cell>
        </row>
        <row r="2194">
          <cell r="A2194">
            <v>22.81</v>
          </cell>
          <cell r="B2194">
            <v>5000</v>
          </cell>
          <cell r="H2194">
            <v>3300</v>
          </cell>
          <cell r="I2194">
            <v>29235</v>
          </cell>
          <cell r="J2194">
            <v>2100</v>
          </cell>
          <cell r="W2194">
            <v>4000</v>
          </cell>
          <cell r="X2194">
            <v>1200</v>
          </cell>
          <cell r="AA2194">
            <v>1500</v>
          </cell>
          <cell r="AD2194">
            <v>2300</v>
          </cell>
        </row>
        <row r="2195">
          <cell r="A2195">
            <v>22.82</v>
          </cell>
          <cell r="B2195">
            <v>5000</v>
          </cell>
          <cell r="H2195">
            <v>3300</v>
          </cell>
          <cell r="I2195">
            <v>29245</v>
          </cell>
          <cell r="J2195">
            <v>2100</v>
          </cell>
          <cell r="W2195">
            <v>4000</v>
          </cell>
          <cell r="X2195">
            <v>1200</v>
          </cell>
          <cell r="AA2195">
            <v>1500</v>
          </cell>
          <cell r="AD2195">
            <v>2300</v>
          </cell>
        </row>
        <row r="2196">
          <cell r="A2196">
            <v>22.83</v>
          </cell>
          <cell r="B2196">
            <v>5000</v>
          </cell>
          <cell r="H2196">
            <v>3300</v>
          </cell>
          <cell r="I2196">
            <v>29255</v>
          </cell>
          <cell r="J2196">
            <v>2100</v>
          </cell>
          <cell r="W2196">
            <v>4000</v>
          </cell>
          <cell r="X2196">
            <v>1200</v>
          </cell>
          <cell r="AA2196">
            <v>1500</v>
          </cell>
          <cell r="AD2196">
            <v>2300</v>
          </cell>
        </row>
        <row r="2197">
          <cell r="A2197">
            <v>22.84</v>
          </cell>
          <cell r="B2197">
            <v>5000</v>
          </cell>
          <cell r="H2197">
            <v>3300</v>
          </cell>
          <cell r="I2197">
            <v>29265</v>
          </cell>
          <cell r="J2197">
            <v>2100</v>
          </cell>
          <cell r="W2197">
            <v>4000</v>
          </cell>
          <cell r="X2197">
            <v>1200</v>
          </cell>
          <cell r="AA2197">
            <v>1500</v>
          </cell>
          <cell r="AD2197">
            <v>2300</v>
          </cell>
        </row>
        <row r="2198">
          <cell r="A2198">
            <v>22.85</v>
          </cell>
          <cell r="B2198">
            <v>5000</v>
          </cell>
          <cell r="H2198">
            <v>3300</v>
          </cell>
          <cell r="I2198">
            <v>29275</v>
          </cell>
          <cell r="J2198">
            <v>2100</v>
          </cell>
          <cell r="W2198">
            <v>4000</v>
          </cell>
          <cell r="X2198">
            <v>1200</v>
          </cell>
          <cell r="AA2198">
            <v>1500</v>
          </cell>
          <cell r="AD2198">
            <v>2300</v>
          </cell>
        </row>
        <row r="2199">
          <cell r="A2199">
            <v>22.86</v>
          </cell>
          <cell r="B2199">
            <v>5000</v>
          </cell>
          <cell r="H2199">
            <v>3300</v>
          </cell>
          <cell r="I2199">
            <v>29285</v>
          </cell>
          <cell r="J2199">
            <v>2100</v>
          </cell>
          <cell r="W2199">
            <v>4000</v>
          </cell>
          <cell r="X2199">
            <v>1200</v>
          </cell>
          <cell r="AA2199">
            <v>1500</v>
          </cell>
          <cell r="AD2199">
            <v>2300</v>
          </cell>
        </row>
        <row r="2200">
          <cell r="A2200">
            <v>22.87</v>
          </cell>
          <cell r="B2200">
            <v>5000</v>
          </cell>
          <cell r="H2200">
            <v>3300</v>
          </cell>
          <cell r="I2200">
            <v>29295</v>
          </cell>
          <cell r="J2200">
            <v>2100</v>
          </cell>
          <cell r="W2200">
            <v>4000</v>
          </cell>
          <cell r="X2200">
            <v>1200</v>
          </cell>
          <cell r="AA2200">
            <v>1500</v>
          </cell>
          <cell r="AD2200">
            <v>2300</v>
          </cell>
        </row>
        <row r="2201">
          <cell r="A2201">
            <v>22.88</v>
          </cell>
          <cell r="B2201">
            <v>5000</v>
          </cell>
          <cell r="H2201">
            <v>3300</v>
          </cell>
          <cell r="I2201">
            <v>29305</v>
          </cell>
          <cell r="J2201">
            <v>2100</v>
          </cell>
          <cell r="W2201">
            <v>4000</v>
          </cell>
          <cell r="X2201">
            <v>1200</v>
          </cell>
          <cell r="AA2201">
            <v>1500</v>
          </cell>
          <cell r="AD2201">
            <v>2300</v>
          </cell>
        </row>
        <row r="2202">
          <cell r="A2202">
            <v>22.89</v>
          </cell>
          <cell r="B2202">
            <v>5000</v>
          </cell>
          <cell r="H2202">
            <v>3300</v>
          </cell>
          <cell r="I2202">
            <v>29315</v>
          </cell>
          <cell r="J2202">
            <v>2100</v>
          </cell>
          <cell r="W2202">
            <v>4000</v>
          </cell>
          <cell r="X2202">
            <v>1200</v>
          </cell>
          <cell r="AA2202">
            <v>1500</v>
          </cell>
          <cell r="AD2202">
            <v>2300</v>
          </cell>
        </row>
        <row r="2203">
          <cell r="A2203">
            <v>22.9</v>
          </cell>
          <cell r="B2203">
            <v>5000</v>
          </cell>
          <cell r="H2203">
            <v>3300</v>
          </cell>
          <cell r="I2203">
            <v>29325</v>
          </cell>
          <cell r="J2203">
            <v>2100</v>
          </cell>
          <cell r="W2203">
            <v>4000</v>
          </cell>
          <cell r="X2203">
            <v>1200</v>
          </cell>
          <cell r="AA2203">
            <v>1500</v>
          </cell>
          <cell r="AD2203">
            <v>2300</v>
          </cell>
        </row>
        <row r="2204">
          <cell r="A2204">
            <v>22.91</v>
          </cell>
          <cell r="B2204">
            <v>5000</v>
          </cell>
          <cell r="H2204">
            <v>3300</v>
          </cell>
          <cell r="I2204">
            <v>29335</v>
          </cell>
          <cell r="J2204">
            <v>2100</v>
          </cell>
          <cell r="W2204">
            <v>4000</v>
          </cell>
          <cell r="X2204">
            <v>1200</v>
          </cell>
          <cell r="AA2204">
            <v>1500</v>
          </cell>
          <cell r="AD2204">
            <v>2300</v>
          </cell>
        </row>
        <row r="2205">
          <cell r="A2205">
            <v>22.92</v>
          </cell>
          <cell r="B2205">
            <v>5000</v>
          </cell>
          <cell r="H2205">
            <v>3300</v>
          </cell>
          <cell r="I2205">
            <v>29345</v>
          </cell>
          <cell r="J2205">
            <v>2100</v>
          </cell>
          <cell r="W2205">
            <v>4000</v>
          </cell>
          <cell r="X2205">
            <v>1200</v>
          </cell>
          <cell r="AA2205">
            <v>1500</v>
          </cell>
          <cell r="AD2205">
            <v>2300</v>
          </cell>
        </row>
        <row r="2206">
          <cell r="A2206">
            <v>22.93</v>
          </cell>
          <cell r="B2206">
            <v>5000</v>
          </cell>
          <cell r="H2206">
            <v>3300</v>
          </cell>
          <cell r="I2206">
            <v>29355</v>
          </cell>
          <cell r="J2206">
            <v>2100</v>
          </cell>
          <cell r="W2206">
            <v>4000</v>
          </cell>
          <cell r="X2206">
            <v>1200</v>
          </cell>
          <cell r="AA2206">
            <v>1500</v>
          </cell>
          <cell r="AD2206">
            <v>2300</v>
          </cell>
        </row>
        <row r="2207">
          <cell r="A2207">
            <v>22.94</v>
          </cell>
          <cell r="B2207">
            <v>5000</v>
          </cell>
          <cell r="H2207">
            <v>3300</v>
          </cell>
          <cell r="I2207">
            <v>29365</v>
          </cell>
          <cell r="J2207">
            <v>2100</v>
          </cell>
          <cell r="W2207">
            <v>4000</v>
          </cell>
          <cell r="X2207">
            <v>1200</v>
          </cell>
          <cell r="AA2207">
            <v>1500</v>
          </cell>
          <cell r="AD2207">
            <v>2300</v>
          </cell>
        </row>
        <row r="2208">
          <cell r="A2208">
            <v>22.95</v>
          </cell>
          <cell r="B2208">
            <v>5000</v>
          </cell>
          <cell r="H2208">
            <v>3300</v>
          </cell>
          <cell r="I2208">
            <v>29375</v>
          </cell>
          <cell r="J2208">
            <v>2100</v>
          </cell>
          <cell r="W2208">
            <v>4000</v>
          </cell>
          <cell r="X2208">
            <v>1200</v>
          </cell>
          <cell r="AA2208">
            <v>1500</v>
          </cell>
          <cell r="AD2208">
            <v>2300</v>
          </cell>
        </row>
        <row r="2209">
          <cell r="A2209">
            <v>22.96</v>
          </cell>
          <cell r="B2209">
            <v>5000</v>
          </cell>
          <cell r="H2209">
            <v>3300</v>
          </cell>
          <cell r="I2209">
            <v>29385</v>
          </cell>
          <cell r="J2209">
            <v>2100</v>
          </cell>
          <cell r="W2209">
            <v>4000</v>
          </cell>
          <cell r="X2209">
            <v>1200</v>
          </cell>
          <cell r="AA2209">
            <v>1500</v>
          </cell>
          <cell r="AD2209">
            <v>2300</v>
          </cell>
        </row>
        <row r="2210">
          <cell r="A2210">
            <v>22.97</v>
          </cell>
          <cell r="B2210">
            <v>5000</v>
          </cell>
          <cell r="H2210">
            <v>3300</v>
          </cell>
          <cell r="I2210">
            <v>29395</v>
          </cell>
          <cell r="J2210">
            <v>2100</v>
          </cell>
          <cell r="W2210">
            <v>4000</v>
          </cell>
          <cell r="X2210">
            <v>1200</v>
          </cell>
          <cell r="AA2210">
            <v>1500</v>
          </cell>
          <cell r="AD2210">
            <v>2300</v>
          </cell>
        </row>
        <row r="2211">
          <cell r="A2211">
            <v>22.98</v>
          </cell>
          <cell r="B2211">
            <v>5000</v>
          </cell>
          <cell r="H2211">
            <v>3300</v>
          </cell>
          <cell r="I2211">
            <v>29405</v>
          </cell>
          <cell r="J2211">
            <v>2100</v>
          </cell>
          <cell r="W2211">
            <v>4000</v>
          </cell>
          <cell r="X2211">
            <v>1200</v>
          </cell>
          <cell r="AA2211">
            <v>1500</v>
          </cell>
          <cell r="AD2211">
            <v>2300</v>
          </cell>
        </row>
        <row r="2212">
          <cell r="A2212">
            <v>22.99</v>
          </cell>
          <cell r="B2212">
            <v>5000</v>
          </cell>
          <cell r="H2212">
            <v>3300</v>
          </cell>
          <cell r="I2212">
            <v>29415</v>
          </cell>
          <cell r="J2212">
            <v>2100</v>
          </cell>
          <cell r="W2212">
            <v>4000</v>
          </cell>
          <cell r="X2212">
            <v>1200</v>
          </cell>
          <cell r="AA2212">
            <v>1500</v>
          </cell>
          <cell r="AD2212">
            <v>2300</v>
          </cell>
        </row>
        <row r="2213">
          <cell r="A2213">
            <v>23</v>
          </cell>
          <cell r="B2213">
            <v>5000</v>
          </cell>
          <cell r="H2213">
            <v>3300</v>
          </cell>
          <cell r="I2213">
            <v>29425</v>
          </cell>
          <cell r="J2213">
            <v>2100</v>
          </cell>
          <cell r="W2213">
            <v>4000</v>
          </cell>
          <cell r="X2213">
            <v>1200</v>
          </cell>
          <cell r="AA2213">
            <v>1500</v>
          </cell>
          <cell r="AD2213">
            <v>2300</v>
          </cell>
        </row>
        <row r="2214">
          <cell r="A2214">
            <v>23.01</v>
          </cell>
          <cell r="B2214">
            <v>5000</v>
          </cell>
          <cell r="H2214">
            <v>3300</v>
          </cell>
          <cell r="I2214">
            <v>29435</v>
          </cell>
          <cell r="J2214">
            <v>2100</v>
          </cell>
          <cell r="W2214">
            <v>4000</v>
          </cell>
          <cell r="X2214">
            <v>1200</v>
          </cell>
          <cell r="AA2214">
            <v>1500</v>
          </cell>
          <cell r="AD2214">
            <v>2300</v>
          </cell>
        </row>
        <row r="2215">
          <cell r="A2215">
            <v>23.02</v>
          </cell>
          <cell r="B2215">
            <v>5000</v>
          </cell>
          <cell r="H2215">
            <v>3300</v>
          </cell>
          <cell r="I2215">
            <v>29445</v>
          </cell>
          <cell r="J2215">
            <v>2100</v>
          </cell>
          <cell r="W2215">
            <v>4000</v>
          </cell>
          <cell r="X2215">
            <v>1200</v>
          </cell>
          <cell r="AA2215">
            <v>1500</v>
          </cell>
          <cell r="AD2215">
            <v>2300</v>
          </cell>
        </row>
        <row r="2216">
          <cell r="A2216">
            <v>23.03</v>
          </cell>
          <cell r="B2216">
            <v>5000</v>
          </cell>
          <cell r="H2216">
            <v>3300</v>
          </cell>
          <cell r="I2216">
            <v>29455</v>
          </cell>
          <cell r="J2216">
            <v>2100</v>
          </cell>
          <cell r="W2216">
            <v>4000</v>
          </cell>
          <cell r="X2216">
            <v>1200</v>
          </cell>
          <cell r="AA2216">
            <v>1500</v>
          </cell>
          <cell r="AD2216">
            <v>2300</v>
          </cell>
        </row>
        <row r="2217">
          <cell r="A2217">
            <v>23.04</v>
          </cell>
          <cell r="B2217">
            <v>5000</v>
          </cell>
          <cell r="H2217">
            <v>3300</v>
          </cell>
          <cell r="I2217">
            <v>29465</v>
          </cell>
          <cell r="J2217">
            <v>2100</v>
          </cell>
          <cell r="W2217">
            <v>4000</v>
          </cell>
          <cell r="X2217">
            <v>1200</v>
          </cell>
          <cell r="AA2217">
            <v>1500</v>
          </cell>
          <cell r="AD2217">
            <v>2300</v>
          </cell>
        </row>
        <row r="2218">
          <cell r="A2218">
            <v>23.05</v>
          </cell>
          <cell r="B2218">
            <v>5000</v>
          </cell>
          <cell r="H2218">
            <v>3300</v>
          </cell>
          <cell r="I2218">
            <v>29475</v>
          </cell>
          <cell r="J2218">
            <v>2100</v>
          </cell>
          <cell r="W2218">
            <v>4000</v>
          </cell>
          <cell r="X2218">
            <v>1200</v>
          </cell>
          <cell r="AA2218">
            <v>1500</v>
          </cell>
          <cell r="AD2218">
            <v>2300</v>
          </cell>
        </row>
        <row r="2219">
          <cell r="A2219">
            <v>23.06</v>
          </cell>
          <cell r="B2219">
            <v>5000</v>
          </cell>
          <cell r="H2219">
            <v>3300</v>
          </cell>
          <cell r="I2219">
            <v>29485</v>
          </cell>
          <cell r="J2219">
            <v>2100</v>
          </cell>
          <cell r="W2219">
            <v>4000</v>
          </cell>
          <cell r="X2219">
            <v>1200</v>
          </cell>
          <cell r="AA2219">
            <v>1500</v>
          </cell>
          <cell r="AD2219">
            <v>2300</v>
          </cell>
        </row>
        <row r="2220">
          <cell r="A2220">
            <v>23.07</v>
          </cell>
          <cell r="B2220">
            <v>5000</v>
          </cell>
          <cell r="H2220">
            <v>3300</v>
          </cell>
          <cell r="I2220">
            <v>29495</v>
          </cell>
          <cell r="J2220">
            <v>2100</v>
          </cell>
          <cell r="W2220">
            <v>4000</v>
          </cell>
          <cell r="X2220">
            <v>1200</v>
          </cell>
          <cell r="AA2220">
            <v>1500</v>
          </cell>
          <cell r="AD2220">
            <v>2300</v>
          </cell>
        </row>
        <row r="2221">
          <cell r="A2221">
            <v>23.08</v>
          </cell>
          <cell r="B2221">
            <v>5000</v>
          </cell>
          <cell r="H2221">
            <v>3300</v>
          </cell>
          <cell r="I2221">
            <v>29505</v>
          </cell>
          <cell r="J2221">
            <v>2100</v>
          </cell>
          <cell r="W2221">
            <v>4000</v>
          </cell>
          <cell r="X2221">
            <v>1200</v>
          </cell>
          <cell r="AA2221">
            <v>1500</v>
          </cell>
          <cell r="AD2221">
            <v>2300</v>
          </cell>
        </row>
        <row r="2222">
          <cell r="A2222">
            <v>23.09</v>
          </cell>
          <cell r="B2222">
            <v>5000</v>
          </cell>
          <cell r="H2222">
            <v>3300</v>
          </cell>
          <cell r="I2222">
            <v>29515</v>
          </cell>
          <cell r="J2222">
            <v>2100</v>
          </cell>
          <cell r="W2222">
            <v>4000</v>
          </cell>
          <cell r="X2222">
            <v>1200</v>
          </cell>
          <cell r="AA2222">
            <v>1500</v>
          </cell>
          <cell r="AD2222">
            <v>2300</v>
          </cell>
        </row>
        <row r="2223">
          <cell r="A2223">
            <v>23.1</v>
          </cell>
          <cell r="B2223">
            <v>5000</v>
          </cell>
          <cell r="H2223">
            <v>3300</v>
          </cell>
          <cell r="I2223">
            <v>29525</v>
          </cell>
          <cell r="J2223">
            <v>2100</v>
          </cell>
          <cell r="W2223">
            <v>4000</v>
          </cell>
          <cell r="X2223">
            <v>1200</v>
          </cell>
          <cell r="AA2223">
            <v>1500</v>
          </cell>
          <cell r="AD2223">
            <v>2300</v>
          </cell>
        </row>
        <row r="2224">
          <cell r="A2224">
            <v>23.11</v>
          </cell>
          <cell r="B2224">
            <v>5000</v>
          </cell>
          <cell r="H2224">
            <v>3300</v>
          </cell>
          <cell r="I2224">
            <v>29535</v>
          </cell>
          <cell r="J2224">
            <v>2100</v>
          </cell>
          <cell r="W2224">
            <v>4000</v>
          </cell>
          <cell r="X2224">
            <v>1200</v>
          </cell>
          <cell r="AA2224">
            <v>1500</v>
          </cell>
          <cell r="AD2224">
            <v>2300</v>
          </cell>
        </row>
        <row r="2225">
          <cell r="A2225">
            <v>23.12</v>
          </cell>
          <cell r="B2225">
            <v>5000</v>
          </cell>
          <cell r="H2225">
            <v>3300</v>
          </cell>
          <cell r="I2225">
            <v>29545</v>
          </cell>
          <cell r="J2225">
            <v>2100</v>
          </cell>
          <cell r="W2225">
            <v>4000</v>
          </cell>
          <cell r="X2225">
            <v>1200</v>
          </cell>
          <cell r="AA2225">
            <v>1500</v>
          </cell>
          <cell r="AD2225">
            <v>2300</v>
          </cell>
        </row>
        <row r="2226">
          <cell r="A2226">
            <v>23.13</v>
          </cell>
          <cell r="B2226">
            <v>5000</v>
          </cell>
          <cell r="H2226">
            <v>3300</v>
          </cell>
          <cell r="I2226">
            <v>29555</v>
          </cell>
          <cell r="J2226">
            <v>2100</v>
          </cell>
          <cell r="W2226">
            <v>4000</v>
          </cell>
          <cell r="X2226">
            <v>1200</v>
          </cell>
          <cell r="AA2226">
            <v>1500</v>
          </cell>
          <cell r="AD2226">
            <v>2300</v>
          </cell>
        </row>
        <row r="2227">
          <cell r="A2227">
            <v>23.14</v>
          </cell>
          <cell r="B2227">
            <v>5000</v>
          </cell>
          <cell r="H2227">
            <v>3300</v>
          </cell>
          <cell r="I2227">
            <v>29565</v>
          </cell>
          <cell r="J2227">
            <v>2100</v>
          </cell>
          <cell r="W2227">
            <v>4000</v>
          </cell>
          <cell r="X2227">
            <v>1200</v>
          </cell>
          <cell r="AA2227">
            <v>1500</v>
          </cell>
          <cell r="AD2227">
            <v>2300</v>
          </cell>
        </row>
        <row r="2228">
          <cell r="A2228">
            <v>23.15</v>
          </cell>
          <cell r="B2228">
            <v>5000</v>
          </cell>
          <cell r="H2228">
            <v>3300</v>
          </cell>
          <cell r="I2228">
            <v>29575</v>
          </cell>
          <cell r="J2228">
            <v>2100</v>
          </cell>
          <cell r="W2228">
            <v>4000</v>
          </cell>
          <cell r="X2228">
            <v>1200</v>
          </cell>
          <cell r="AA2228">
            <v>1500</v>
          </cell>
          <cell r="AD2228">
            <v>2300</v>
          </cell>
        </row>
        <row r="2229">
          <cell r="A2229">
            <v>23.16</v>
          </cell>
          <cell r="B2229">
            <v>5000</v>
          </cell>
          <cell r="H2229">
            <v>3300</v>
          </cell>
          <cell r="I2229">
            <v>29585</v>
          </cell>
          <cell r="J2229">
            <v>2100</v>
          </cell>
          <cell r="W2229">
            <v>4000</v>
          </cell>
          <cell r="X2229">
            <v>1200</v>
          </cell>
          <cell r="AA2229">
            <v>1500</v>
          </cell>
          <cell r="AD2229">
            <v>2300</v>
          </cell>
        </row>
        <row r="2230">
          <cell r="A2230">
            <v>23.17</v>
          </cell>
          <cell r="B2230">
            <v>5000</v>
          </cell>
          <cell r="H2230">
            <v>3300</v>
          </cell>
          <cell r="I2230">
            <v>29595</v>
          </cell>
          <cell r="J2230">
            <v>2100</v>
          </cell>
          <cell r="W2230">
            <v>4000</v>
          </cell>
          <cell r="X2230">
            <v>1200</v>
          </cell>
          <cell r="AA2230">
            <v>1500</v>
          </cell>
          <cell r="AD2230">
            <v>2300</v>
          </cell>
        </row>
        <row r="2231">
          <cell r="A2231">
            <v>23.18</v>
          </cell>
          <cell r="B2231">
            <v>5000</v>
          </cell>
          <cell r="H2231">
            <v>3300</v>
          </cell>
          <cell r="I2231">
            <v>29605</v>
          </cell>
          <cell r="J2231">
            <v>2100</v>
          </cell>
          <cell r="W2231">
            <v>4000</v>
          </cell>
          <cell r="X2231">
            <v>1200</v>
          </cell>
          <cell r="AA2231">
            <v>1500</v>
          </cell>
          <cell r="AD2231">
            <v>2300</v>
          </cell>
        </row>
        <row r="2232">
          <cell r="A2232">
            <v>23.19</v>
          </cell>
          <cell r="B2232">
            <v>5000</v>
          </cell>
          <cell r="H2232">
            <v>3300</v>
          </cell>
          <cell r="I2232">
            <v>29615</v>
          </cell>
          <cell r="J2232">
            <v>2100</v>
          </cell>
          <cell r="W2232">
            <v>4000</v>
          </cell>
          <cell r="X2232">
            <v>1200</v>
          </cell>
          <cell r="AA2232">
            <v>1500</v>
          </cell>
          <cell r="AD2232">
            <v>2300</v>
          </cell>
        </row>
        <row r="2233">
          <cell r="A2233">
            <v>23.2</v>
          </cell>
          <cell r="B2233">
            <v>5000</v>
          </cell>
          <cell r="H2233">
            <v>3300</v>
          </cell>
          <cell r="I2233">
            <v>29625</v>
          </cell>
          <cell r="J2233">
            <v>2100</v>
          </cell>
          <cell r="W2233">
            <v>4000</v>
          </cell>
          <cell r="X2233">
            <v>1200</v>
          </cell>
          <cell r="AA2233">
            <v>1500</v>
          </cell>
          <cell r="AD2233">
            <v>2300</v>
          </cell>
        </row>
        <row r="2234">
          <cell r="A2234">
            <v>23.21</v>
          </cell>
          <cell r="B2234">
            <v>5000</v>
          </cell>
          <cell r="H2234">
            <v>3300</v>
          </cell>
          <cell r="I2234">
            <v>29635</v>
          </cell>
          <cell r="J2234">
            <v>2100</v>
          </cell>
          <cell r="W2234">
            <v>4000</v>
          </cell>
          <cell r="X2234">
            <v>1200</v>
          </cell>
          <cell r="AA2234">
            <v>1500</v>
          </cell>
          <cell r="AD2234">
            <v>2300</v>
          </cell>
        </row>
        <row r="2235">
          <cell r="A2235">
            <v>23.22</v>
          </cell>
          <cell r="B2235">
            <v>5000</v>
          </cell>
          <cell r="H2235">
            <v>3300</v>
          </cell>
          <cell r="I2235">
            <v>29645</v>
          </cell>
          <cell r="J2235">
            <v>2100</v>
          </cell>
          <cell r="W2235">
            <v>4000</v>
          </cell>
          <cell r="X2235">
            <v>1200</v>
          </cell>
          <cell r="AA2235">
            <v>1500</v>
          </cell>
          <cell r="AD2235">
            <v>2300</v>
          </cell>
        </row>
        <row r="2236">
          <cell r="A2236">
            <v>23.23</v>
          </cell>
          <cell r="B2236">
            <v>5000</v>
          </cell>
          <cell r="H2236">
            <v>3300</v>
          </cell>
          <cell r="I2236">
            <v>29655</v>
          </cell>
          <cell r="J2236">
            <v>2100</v>
          </cell>
          <cell r="W2236">
            <v>4000</v>
          </cell>
          <cell r="X2236">
            <v>1200</v>
          </cell>
          <cell r="AA2236">
            <v>1500</v>
          </cell>
          <cell r="AD2236">
            <v>2300</v>
          </cell>
        </row>
        <row r="2237">
          <cell r="A2237">
            <v>23.24</v>
          </cell>
          <cell r="B2237">
            <v>5000</v>
          </cell>
          <cell r="H2237">
            <v>3300</v>
          </cell>
          <cell r="I2237">
            <v>29665</v>
          </cell>
          <cell r="J2237">
            <v>2100</v>
          </cell>
          <cell r="W2237">
            <v>4000</v>
          </cell>
          <cell r="X2237">
            <v>1200</v>
          </cell>
          <cell r="AA2237">
            <v>1500</v>
          </cell>
          <cell r="AD2237">
            <v>2300</v>
          </cell>
        </row>
        <row r="2238">
          <cell r="A2238">
            <v>23.25</v>
          </cell>
          <cell r="B2238">
            <v>5000</v>
          </cell>
          <cell r="H2238">
            <v>3300</v>
          </cell>
          <cell r="I2238">
            <v>29675</v>
          </cell>
          <cell r="J2238">
            <v>2100</v>
          </cell>
          <cell r="W2238">
            <v>4000</v>
          </cell>
          <cell r="X2238">
            <v>1200</v>
          </cell>
          <cell r="AA2238">
            <v>1500</v>
          </cell>
          <cell r="AD2238">
            <v>2300</v>
          </cell>
        </row>
        <row r="2239">
          <cell r="A2239">
            <v>23.26</v>
          </cell>
          <cell r="B2239">
            <v>5000</v>
          </cell>
          <cell r="H2239">
            <v>3300</v>
          </cell>
          <cell r="I2239">
            <v>29685</v>
          </cell>
          <cell r="J2239">
            <v>2100</v>
          </cell>
          <cell r="W2239">
            <v>4000</v>
          </cell>
          <cell r="X2239">
            <v>1200</v>
          </cell>
          <cell r="AA2239">
            <v>1500</v>
          </cell>
          <cell r="AD2239">
            <v>2300</v>
          </cell>
        </row>
        <row r="2240">
          <cell r="A2240">
            <v>23.27</v>
          </cell>
          <cell r="B2240">
            <v>5000</v>
          </cell>
          <cell r="H2240">
            <v>3300</v>
          </cell>
          <cell r="I2240">
            <v>29695</v>
          </cell>
          <cell r="J2240">
            <v>2100</v>
          </cell>
          <cell r="W2240">
            <v>4000</v>
          </cell>
          <cell r="X2240">
            <v>1200</v>
          </cell>
          <cell r="AA2240">
            <v>1500</v>
          </cell>
          <cell r="AD2240">
            <v>2300</v>
          </cell>
        </row>
        <row r="2241">
          <cell r="A2241">
            <v>23.28</v>
          </cell>
          <cell r="B2241">
            <v>5000</v>
          </cell>
          <cell r="H2241">
            <v>3300</v>
          </cell>
          <cell r="I2241">
            <v>29705</v>
          </cell>
          <cell r="J2241">
            <v>2100</v>
          </cell>
          <cell r="W2241">
            <v>4000</v>
          </cell>
          <cell r="X2241">
            <v>1200</v>
          </cell>
          <cell r="AA2241">
            <v>1500</v>
          </cell>
          <cell r="AD2241">
            <v>2300</v>
          </cell>
        </row>
        <row r="2242">
          <cell r="A2242">
            <v>23.29</v>
          </cell>
          <cell r="B2242">
            <v>5000</v>
          </cell>
          <cell r="H2242">
            <v>3300</v>
          </cell>
          <cell r="I2242">
            <v>29715</v>
          </cell>
          <cell r="J2242">
            <v>2100</v>
          </cell>
          <cell r="W2242">
            <v>4000</v>
          </cell>
          <cell r="X2242">
            <v>1200</v>
          </cell>
          <cell r="AA2242">
            <v>1500</v>
          </cell>
          <cell r="AD2242">
            <v>2300</v>
          </cell>
        </row>
        <row r="2243">
          <cell r="A2243">
            <v>23.3</v>
          </cell>
          <cell r="B2243">
            <v>5000</v>
          </cell>
          <cell r="H2243">
            <v>3300</v>
          </cell>
          <cell r="I2243">
            <v>29725</v>
          </cell>
          <cell r="J2243">
            <v>2100</v>
          </cell>
          <cell r="W2243">
            <v>4000</v>
          </cell>
          <cell r="X2243">
            <v>1200</v>
          </cell>
          <cell r="AA2243">
            <v>1500</v>
          </cell>
          <cell r="AD2243">
            <v>2300</v>
          </cell>
        </row>
        <row r="2244">
          <cell r="A2244">
            <v>23.31</v>
          </cell>
          <cell r="B2244">
            <v>5000</v>
          </cell>
          <cell r="H2244">
            <v>3300</v>
          </cell>
          <cell r="I2244">
            <v>29735</v>
          </cell>
          <cell r="J2244">
            <v>2100</v>
          </cell>
          <cell r="W2244">
            <v>4000</v>
          </cell>
          <cell r="X2244">
            <v>1200</v>
          </cell>
          <cell r="AA2244">
            <v>1500</v>
          </cell>
          <cell r="AD2244">
            <v>2300</v>
          </cell>
        </row>
        <row r="2245">
          <cell r="A2245">
            <v>23.32</v>
          </cell>
          <cell r="B2245">
            <v>5000</v>
          </cell>
          <cell r="H2245">
            <v>3300</v>
          </cell>
          <cell r="I2245">
            <v>29745</v>
          </cell>
          <cell r="J2245">
            <v>2100</v>
          </cell>
          <cell r="W2245">
            <v>4000</v>
          </cell>
          <cell r="X2245">
            <v>1200</v>
          </cell>
          <cell r="AA2245">
            <v>1500</v>
          </cell>
          <cell r="AD2245">
            <v>2300</v>
          </cell>
        </row>
        <row r="2246">
          <cell r="A2246">
            <v>23.33</v>
          </cell>
          <cell r="B2246">
            <v>5000</v>
          </cell>
          <cell r="H2246">
            <v>3300</v>
          </cell>
          <cell r="I2246">
            <v>29755</v>
          </cell>
          <cell r="J2246">
            <v>2100</v>
          </cell>
          <cell r="W2246">
            <v>4000</v>
          </cell>
          <cell r="X2246">
            <v>1200</v>
          </cell>
          <cell r="AA2246">
            <v>1500</v>
          </cell>
          <cell r="AD2246">
            <v>2300</v>
          </cell>
        </row>
        <row r="2247">
          <cell r="A2247">
            <v>23.34</v>
          </cell>
          <cell r="B2247">
            <v>5000</v>
          </cell>
          <cell r="H2247">
            <v>3300</v>
          </cell>
          <cell r="I2247">
            <v>29765</v>
          </cell>
          <cell r="J2247">
            <v>2100</v>
          </cell>
          <cell r="W2247">
            <v>4000</v>
          </cell>
          <cell r="X2247">
            <v>1200</v>
          </cell>
          <cell r="AA2247">
            <v>1500</v>
          </cell>
          <cell r="AD2247">
            <v>2300</v>
          </cell>
        </row>
        <row r="2248">
          <cell r="A2248">
            <v>23.35</v>
          </cell>
          <cell r="B2248">
            <v>5000</v>
          </cell>
          <cell r="H2248">
            <v>3300</v>
          </cell>
          <cell r="I2248">
            <v>29775</v>
          </cell>
          <cell r="J2248">
            <v>2100</v>
          </cell>
          <cell r="W2248">
            <v>4000</v>
          </cell>
          <cell r="X2248">
            <v>1200</v>
          </cell>
          <cell r="AA2248">
            <v>1500</v>
          </cell>
          <cell r="AD2248">
            <v>2300</v>
          </cell>
        </row>
        <row r="2249">
          <cell r="A2249">
            <v>23.36</v>
          </cell>
          <cell r="B2249">
            <v>5000</v>
          </cell>
          <cell r="H2249">
            <v>3300</v>
          </cell>
          <cell r="I2249">
            <v>29785</v>
          </cell>
          <cell r="J2249">
            <v>2100</v>
          </cell>
          <cell r="W2249">
            <v>4000</v>
          </cell>
          <cell r="X2249">
            <v>1200</v>
          </cell>
          <cell r="AA2249">
            <v>1500</v>
          </cell>
          <cell r="AD2249">
            <v>2300</v>
          </cell>
        </row>
        <row r="2250">
          <cell r="A2250">
            <v>23.37</v>
          </cell>
          <cell r="B2250">
            <v>5000</v>
          </cell>
          <cell r="H2250">
            <v>3300</v>
          </cell>
          <cell r="I2250">
            <v>29795</v>
          </cell>
          <cell r="J2250">
            <v>2100</v>
          </cell>
          <cell r="W2250">
            <v>4000</v>
          </cell>
          <cell r="X2250">
            <v>1200</v>
          </cell>
          <cell r="AA2250">
            <v>1500</v>
          </cell>
          <cell r="AD2250">
            <v>2300</v>
          </cell>
        </row>
        <row r="2251">
          <cell r="A2251">
            <v>23.38</v>
          </cell>
          <cell r="B2251">
            <v>5000</v>
          </cell>
          <cell r="H2251">
            <v>3300</v>
          </cell>
          <cell r="I2251">
            <v>29805</v>
          </cell>
          <cell r="J2251">
            <v>2100</v>
          </cell>
          <cell r="W2251">
            <v>4000</v>
          </cell>
          <cell r="X2251">
            <v>1200</v>
          </cell>
          <cell r="AA2251">
            <v>1500</v>
          </cell>
          <cell r="AD2251">
            <v>2300</v>
          </cell>
        </row>
        <row r="2252">
          <cell r="A2252">
            <v>23.39</v>
          </cell>
          <cell r="B2252">
            <v>5000</v>
          </cell>
          <cell r="H2252">
            <v>3300</v>
          </cell>
          <cell r="I2252">
            <v>29815</v>
          </cell>
          <cell r="J2252">
            <v>2100</v>
          </cell>
          <cell r="W2252">
            <v>4000</v>
          </cell>
          <cell r="X2252">
            <v>1200</v>
          </cell>
          <cell r="AA2252">
            <v>1500</v>
          </cell>
          <cell r="AD2252">
            <v>2300</v>
          </cell>
        </row>
        <row r="2253">
          <cell r="A2253">
            <v>23.4</v>
          </cell>
          <cell r="B2253">
            <v>5000</v>
          </cell>
          <cell r="H2253">
            <v>3300</v>
          </cell>
          <cell r="I2253">
            <v>29825</v>
          </cell>
          <cell r="J2253">
            <v>2100</v>
          </cell>
          <cell r="W2253">
            <v>4000</v>
          </cell>
          <cell r="X2253">
            <v>1200</v>
          </cell>
          <cell r="AA2253">
            <v>1500</v>
          </cell>
          <cell r="AD2253">
            <v>2300</v>
          </cell>
        </row>
        <row r="2254">
          <cell r="A2254">
            <v>23.41</v>
          </cell>
          <cell r="B2254">
            <v>5000</v>
          </cell>
          <cell r="H2254">
            <v>3300</v>
          </cell>
          <cell r="I2254">
            <v>29835</v>
          </cell>
          <cell r="J2254">
            <v>2100</v>
          </cell>
          <cell r="W2254">
            <v>4000</v>
          </cell>
          <cell r="X2254">
            <v>1200</v>
          </cell>
          <cell r="AA2254">
            <v>1500</v>
          </cell>
          <cell r="AD2254">
            <v>2300</v>
          </cell>
        </row>
        <row r="2255">
          <cell r="A2255">
            <v>23.42</v>
          </cell>
          <cell r="B2255">
            <v>5000</v>
          </cell>
          <cell r="H2255">
            <v>3300</v>
          </cell>
          <cell r="I2255">
            <v>29845</v>
          </cell>
          <cell r="J2255">
            <v>2100</v>
          </cell>
          <cell r="W2255">
            <v>4000</v>
          </cell>
          <cell r="X2255">
            <v>1200</v>
          </cell>
          <cell r="AA2255">
            <v>1500</v>
          </cell>
          <cell r="AD2255">
            <v>2300</v>
          </cell>
        </row>
        <row r="2256">
          <cell r="A2256">
            <v>23.43</v>
          </cell>
          <cell r="B2256">
            <v>5000</v>
          </cell>
          <cell r="H2256">
            <v>3300</v>
          </cell>
          <cell r="I2256">
            <v>29855</v>
          </cell>
          <cell r="J2256">
            <v>2100</v>
          </cell>
          <cell r="W2256">
            <v>4000</v>
          </cell>
          <cell r="X2256">
            <v>1200</v>
          </cell>
          <cell r="AA2256">
            <v>1500</v>
          </cell>
          <cell r="AD2256">
            <v>2300</v>
          </cell>
        </row>
        <row r="2257">
          <cell r="A2257">
            <v>23.44</v>
          </cell>
          <cell r="B2257">
            <v>5000</v>
          </cell>
          <cell r="H2257">
            <v>3300</v>
          </cell>
          <cell r="I2257">
            <v>29865</v>
          </cell>
          <cell r="J2257">
            <v>2100</v>
          </cell>
          <cell r="W2257">
            <v>4000</v>
          </cell>
          <cell r="X2257">
            <v>1200</v>
          </cell>
          <cell r="AA2257">
            <v>1500</v>
          </cell>
          <cell r="AD2257">
            <v>2300</v>
          </cell>
        </row>
        <row r="2258">
          <cell r="A2258">
            <v>23.45</v>
          </cell>
          <cell r="B2258">
            <v>5000</v>
          </cell>
          <cell r="H2258">
            <v>3300</v>
          </cell>
          <cell r="I2258">
            <v>29875</v>
          </cell>
          <cell r="J2258">
            <v>2100</v>
          </cell>
          <cell r="W2258">
            <v>4000</v>
          </cell>
          <cell r="X2258">
            <v>1200</v>
          </cell>
          <cell r="AA2258">
            <v>1500</v>
          </cell>
          <cell r="AD2258">
            <v>2300</v>
          </cell>
        </row>
        <row r="2259">
          <cell r="A2259">
            <v>23.46</v>
          </cell>
          <cell r="B2259">
            <v>5000</v>
          </cell>
          <cell r="H2259">
            <v>3300</v>
          </cell>
          <cell r="I2259">
            <v>29885</v>
          </cell>
          <cell r="J2259">
            <v>2100</v>
          </cell>
          <cell r="W2259">
            <v>4000</v>
          </cell>
          <cell r="X2259">
            <v>1200</v>
          </cell>
          <cell r="AA2259">
            <v>1500</v>
          </cell>
          <cell r="AD2259">
            <v>2300</v>
          </cell>
        </row>
        <row r="2260">
          <cell r="A2260">
            <v>23.47</v>
          </cell>
          <cell r="B2260">
            <v>5000</v>
          </cell>
          <cell r="H2260">
            <v>3300</v>
          </cell>
          <cell r="I2260">
            <v>29895</v>
          </cell>
          <cell r="J2260">
            <v>2100</v>
          </cell>
          <cell r="W2260">
            <v>4000</v>
          </cell>
          <cell r="X2260">
            <v>1200</v>
          </cell>
          <cell r="AA2260">
            <v>1500</v>
          </cell>
          <cell r="AD2260">
            <v>2300</v>
          </cell>
        </row>
        <row r="2261">
          <cell r="A2261">
            <v>23.48</v>
          </cell>
          <cell r="B2261">
            <v>5000</v>
          </cell>
          <cell r="H2261">
            <v>3300</v>
          </cell>
          <cell r="I2261">
            <v>29905</v>
          </cell>
          <cell r="J2261">
            <v>2100</v>
          </cell>
          <cell r="W2261">
            <v>4000</v>
          </cell>
          <cell r="X2261">
            <v>1200</v>
          </cell>
          <cell r="AA2261">
            <v>1500</v>
          </cell>
          <cell r="AD2261">
            <v>2300</v>
          </cell>
        </row>
        <row r="2262">
          <cell r="A2262">
            <v>23.49</v>
          </cell>
          <cell r="B2262">
            <v>5000</v>
          </cell>
          <cell r="H2262">
            <v>3300</v>
          </cell>
          <cell r="I2262">
            <v>29915</v>
          </cell>
          <cell r="J2262">
            <v>2100</v>
          </cell>
          <cell r="W2262">
            <v>4000</v>
          </cell>
          <cell r="X2262">
            <v>1200</v>
          </cell>
          <cell r="AA2262">
            <v>1500</v>
          </cell>
          <cell r="AD2262">
            <v>2300</v>
          </cell>
        </row>
        <row r="2263">
          <cell r="A2263">
            <v>23.5</v>
          </cell>
          <cell r="B2263">
            <v>5000</v>
          </cell>
          <cell r="H2263">
            <v>3300</v>
          </cell>
          <cell r="I2263">
            <v>29925</v>
          </cell>
          <cell r="J2263">
            <v>2100</v>
          </cell>
          <cell r="W2263">
            <v>4000</v>
          </cell>
          <cell r="X2263">
            <v>1200</v>
          </cell>
          <cell r="AA2263">
            <v>1500</v>
          </cell>
          <cell r="AD2263">
            <v>2300</v>
          </cell>
        </row>
        <row r="2264">
          <cell r="A2264">
            <v>23.51</v>
          </cell>
          <cell r="B2264">
            <v>5000</v>
          </cell>
          <cell r="H2264">
            <v>3300</v>
          </cell>
          <cell r="I2264">
            <v>29935</v>
          </cell>
          <cell r="J2264">
            <v>2100</v>
          </cell>
          <cell r="W2264">
            <v>4000</v>
          </cell>
          <cell r="X2264">
            <v>1200</v>
          </cell>
          <cell r="AA2264">
            <v>1500</v>
          </cell>
          <cell r="AD2264">
            <v>2300</v>
          </cell>
        </row>
        <row r="2265">
          <cell r="A2265">
            <v>23.52</v>
          </cell>
          <cell r="B2265">
            <v>5000</v>
          </cell>
          <cell r="H2265">
            <v>3300</v>
          </cell>
          <cell r="I2265">
            <v>29945</v>
          </cell>
          <cell r="J2265">
            <v>2100</v>
          </cell>
          <cell r="W2265">
            <v>4000</v>
          </cell>
          <cell r="X2265">
            <v>1200</v>
          </cell>
          <cell r="AA2265">
            <v>1500</v>
          </cell>
          <cell r="AD2265">
            <v>2300</v>
          </cell>
        </row>
        <row r="2266">
          <cell r="A2266">
            <v>23.53</v>
          </cell>
          <cell r="B2266">
            <v>5000</v>
          </cell>
          <cell r="H2266">
            <v>3300</v>
          </cell>
          <cell r="I2266">
            <v>29955</v>
          </cell>
          <cell r="J2266">
            <v>2100</v>
          </cell>
          <cell r="W2266">
            <v>4000</v>
          </cell>
          <cell r="X2266">
            <v>1200</v>
          </cell>
          <cell r="AA2266">
            <v>1500</v>
          </cell>
          <cell r="AD2266">
            <v>2300</v>
          </cell>
        </row>
        <row r="2267">
          <cell r="A2267">
            <v>23.54</v>
          </cell>
          <cell r="B2267">
            <v>5000</v>
          </cell>
          <cell r="H2267">
            <v>3300</v>
          </cell>
          <cell r="I2267">
            <v>29965</v>
          </cell>
          <cell r="J2267">
            <v>2100</v>
          </cell>
          <cell r="W2267">
            <v>4000</v>
          </cell>
          <cell r="X2267">
            <v>1200</v>
          </cell>
          <cell r="AA2267">
            <v>1500</v>
          </cell>
          <cell r="AD2267">
            <v>2300</v>
          </cell>
        </row>
        <row r="2268">
          <cell r="A2268">
            <v>23.55</v>
          </cell>
          <cell r="B2268">
            <v>5000</v>
          </cell>
          <cell r="H2268">
            <v>3300</v>
          </cell>
          <cell r="I2268">
            <v>29975</v>
          </cell>
          <cell r="J2268">
            <v>2100</v>
          </cell>
          <cell r="W2268">
            <v>4000</v>
          </cell>
          <cell r="X2268">
            <v>1200</v>
          </cell>
          <cell r="AA2268">
            <v>1500</v>
          </cell>
          <cell r="AD2268">
            <v>2300</v>
          </cell>
        </row>
        <row r="2269">
          <cell r="A2269">
            <v>23.56</v>
          </cell>
          <cell r="B2269">
            <v>5000</v>
          </cell>
          <cell r="H2269">
            <v>3300</v>
          </cell>
          <cell r="I2269">
            <v>29985</v>
          </cell>
          <cell r="J2269">
            <v>2100</v>
          </cell>
          <cell r="W2269">
            <v>4000</v>
          </cell>
          <cell r="X2269">
            <v>1200</v>
          </cell>
          <cell r="AA2269">
            <v>1500</v>
          </cell>
          <cell r="AD2269">
            <v>2300</v>
          </cell>
        </row>
        <row r="2270">
          <cell r="A2270">
            <v>23.57</v>
          </cell>
          <cell r="B2270">
            <v>5000</v>
          </cell>
          <cell r="H2270">
            <v>3300</v>
          </cell>
          <cell r="I2270">
            <v>29995</v>
          </cell>
          <cell r="J2270">
            <v>2100</v>
          </cell>
          <cell r="W2270">
            <v>4000</v>
          </cell>
          <cell r="X2270">
            <v>1200</v>
          </cell>
          <cell r="AA2270">
            <v>1500</v>
          </cell>
          <cell r="AD2270">
            <v>2300</v>
          </cell>
        </row>
        <row r="2271">
          <cell r="A2271">
            <v>23.58</v>
          </cell>
          <cell r="B2271">
            <v>5000</v>
          </cell>
          <cell r="H2271">
            <v>3300</v>
          </cell>
          <cell r="I2271">
            <v>30005</v>
          </cell>
          <cell r="J2271">
            <v>2100</v>
          </cell>
          <cell r="W2271">
            <v>4000</v>
          </cell>
          <cell r="X2271">
            <v>1200</v>
          </cell>
          <cell r="AA2271">
            <v>1500</v>
          </cell>
          <cell r="AD2271">
            <v>2300</v>
          </cell>
        </row>
        <row r="2272">
          <cell r="A2272">
            <v>23.59</v>
          </cell>
          <cell r="B2272">
            <v>5000</v>
          </cell>
          <cell r="H2272">
            <v>3300</v>
          </cell>
          <cell r="I2272">
            <v>30015</v>
          </cell>
          <cell r="J2272">
            <v>2100</v>
          </cell>
          <cell r="W2272">
            <v>4000</v>
          </cell>
          <cell r="X2272">
            <v>1200</v>
          </cell>
          <cell r="AA2272">
            <v>1500</v>
          </cell>
          <cell r="AD2272">
            <v>2300</v>
          </cell>
        </row>
        <row r="2273">
          <cell r="A2273">
            <v>23.6</v>
          </cell>
          <cell r="B2273">
            <v>5000</v>
          </cell>
          <cell r="H2273">
            <v>3300</v>
          </cell>
          <cell r="I2273">
            <v>30025</v>
          </cell>
          <cell r="J2273">
            <v>2100</v>
          </cell>
          <cell r="W2273">
            <v>4000</v>
          </cell>
          <cell r="X2273">
            <v>1200</v>
          </cell>
          <cell r="AA2273">
            <v>1500</v>
          </cell>
          <cell r="AD2273">
            <v>2300</v>
          </cell>
        </row>
        <row r="2274">
          <cell r="A2274">
            <v>23.61</v>
          </cell>
          <cell r="B2274">
            <v>5000</v>
          </cell>
          <cell r="H2274">
            <v>3300</v>
          </cell>
          <cell r="I2274">
            <v>30035</v>
          </cell>
          <cell r="J2274">
            <v>2100</v>
          </cell>
          <cell r="W2274">
            <v>4000</v>
          </cell>
          <cell r="X2274">
            <v>1200</v>
          </cell>
          <cell r="AA2274">
            <v>1500</v>
          </cell>
          <cell r="AD2274">
            <v>2300</v>
          </cell>
        </row>
        <row r="2275">
          <cell r="A2275">
            <v>23.62</v>
          </cell>
          <cell r="B2275">
            <v>5000</v>
          </cell>
          <cell r="H2275">
            <v>3300</v>
          </cell>
          <cell r="I2275">
            <v>30045</v>
          </cell>
          <cell r="J2275">
            <v>2100</v>
          </cell>
          <cell r="W2275">
            <v>4000</v>
          </cell>
          <cell r="X2275">
            <v>1200</v>
          </cell>
          <cell r="AA2275">
            <v>1500</v>
          </cell>
          <cell r="AD2275">
            <v>2300</v>
          </cell>
        </row>
        <row r="2276">
          <cell r="A2276">
            <v>23.63</v>
          </cell>
          <cell r="B2276">
            <v>5000</v>
          </cell>
          <cell r="H2276">
            <v>3300</v>
          </cell>
          <cell r="I2276">
            <v>30055</v>
          </cell>
          <cell r="J2276">
            <v>2100</v>
          </cell>
          <cell r="W2276">
            <v>4000</v>
          </cell>
          <cell r="X2276">
            <v>1200</v>
          </cell>
          <cell r="AA2276">
            <v>1500</v>
          </cell>
          <cell r="AD2276">
            <v>2300</v>
          </cell>
        </row>
        <row r="2277">
          <cell r="A2277">
            <v>23.64</v>
          </cell>
          <cell r="B2277">
            <v>5000</v>
          </cell>
          <cell r="H2277">
            <v>3300</v>
          </cell>
          <cell r="I2277">
            <v>30065</v>
          </cell>
          <cell r="J2277">
            <v>2100</v>
          </cell>
          <cell r="W2277">
            <v>4000</v>
          </cell>
          <cell r="X2277">
            <v>1200</v>
          </cell>
          <cell r="AA2277">
            <v>1500</v>
          </cell>
          <cell r="AD2277">
            <v>2300</v>
          </cell>
        </row>
        <row r="2278">
          <cell r="A2278">
            <v>23.65</v>
          </cell>
          <cell r="B2278">
            <v>5000</v>
          </cell>
          <cell r="H2278">
            <v>3300</v>
          </cell>
          <cell r="I2278">
            <v>30075</v>
          </cell>
          <cell r="J2278">
            <v>2100</v>
          </cell>
          <cell r="W2278">
            <v>4000</v>
          </cell>
          <cell r="X2278">
            <v>1200</v>
          </cell>
          <cell r="AA2278">
            <v>1500</v>
          </cell>
          <cell r="AD2278">
            <v>2300</v>
          </cell>
        </row>
        <row r="2279">
          <cell r="A2279">
            <v>23.66</v>
          </cell>
          <cell r="B2279">
            <v>5000</v>
          </cell>
          <cell r="H2279">
            <v>3300</v>
          </cell>
          <cell r="I2279">
            <v>30085</v>
          </cell>
          <cell r="J2279">
            <v>2100</v>
          </cell>
          <cell r="W2279">
            <v>4000</v>
          </cell>
          <cell r="X2279">
            <v>1200</v>
          </cell>
          <cell r="AA2279">
            <v>1500</v>
          </cell>
          <cell r="AD2279">
            <v>2300</v>
          </cell>
        </row>
        <row r="2280">
          <cell r="A2280">
            <v>23.67</v>
          </cell>
          <cell r="B2280">
            <v>5000</v>
          </cell>
          <cell r="H2280">
            <v>3300</v>
          </cell>
          <cell r="I2280">
            <v>30095</v>
          </cell>
          <cell r="J2280">
            <v>2100</v>
          </cell>
          <cell r="W2280">
            <v>4000</v>
          </cell>
          <cell r="X2280">
            <v>1200</v>
          </cell>
          <cell r="AA2280">
            <v>1500</v>
          </cell>
          <cell r="AD2280">
            <v>2300</v>
          </cell>
        </row>
        <row r="2281">
          <cell r="A2281">
            <v>23.68</v>
          </cell>
          <cell r="B2281">
            <v>5000</v>
          </cell>
          <cell r="H2281">
            <v>3300</v>
          </cell>
          <cell r="I2281">
            <v>30105</v>
          </cell>
          <cell r="J2281">
            <v>2100</v>
          </cell>
          <cell r="W2281">
            <v>4000</v>
          </cell>
          <cell r="X2281">
            <v>1200</v>
          </cell>
          <cell r="AA2281">
            <v>1500</v>
          </cell>
          <cell r="AD2281">
            <v>2300</v>
          </cell>
        </row>
        <row r="2282">
          <cell r="A2282">
            <v>23.69</v>
          </cell>
          <cell r="B2282">
            <v>5000</v>
          </cell>
          <cell r="H2282">
            <v>3300</v>
          </cell>
          <cell r="I2282">
            <v>30115</v>
          </cell>
          <cell r="J2282">
            <v>2100</v>
          </cell>
          <cell r="W2282">
            <v>4000</v>
          </cell>
          <cell r="X2282">
            <v>1200</v>
          </cell>
          <cell r="AA2282">
            <v>1500</v>
          </cell>
          <cell r="AD2282">
            <v>2300</v>
          </cell>
        </row>
        <row r="2283">
          <cell r="A2283">
            <v>23.7</v>
          </cell>
          <cell r="B2283">
            <v>5000</v>
          </cell>
          <cell r="H2283">
            <v>3300</v>
          </cell>
          <cell r="I2283">
            <v>30125</v>
          </cell>
          <cell r="J2283">
            <v>2100</v>
          </cell>
          <cell r="W2283">
            <v>4000</v>
          </cell>
          <cell r="X2283">
            <v>1200</v>
          </cell>
          <cell r="AA2283">
            <v>1500</v>
          </cell>
          <cell r="AD2283">
            <v>2300</v>
          </cell>
        </row>
        <row r="2284">
          <cell r="A2284">
            <v>23.71</v>
          </cell>
          <cell r="B2284">
            <v>5000</v>
          </cell>
          <cell r="H2284">
            <v>3300</v>
          </cell>
          <cell r="I2284">
            <v>30135</v>
          </cell>
          <cell r="J2284">
            <v>2100</v>
          </cell>
          <cell r="W2284">
            <v>4000</v>
          </cell>
          <cell r="X2284">
            <v>1200</v>
          </cell>
          <cell r="AA2284">
            <v>1500</v>
          </cell>
          <cell r="AD2284">
            <v>2300</v>
          </cell>
        </row>
        <row r="2285">
          <cell r="A2285">
            <v>23.72</v>
          </cell>
          <cell r="B2285">
            <v>5000</v>
          </cell>
          <cell r="H2285">
            <v>3300</v>
          </cell>
          <cell r="I2285">
            <v>30145</v>
          </cell>
          <cell r="J2285">
            <v>2100</v>
          </cell>
          <cell r="W2285">
            <v>4000</v>
          </cell>
          <cell r="X2285">
            <v>1200</v>
          </cell>
          <cell r="AA2285">
            <v>1500</v>
          </cell>
          <cell r="AD2285">
            <v>2300</v>
          </cell>
        </row>
        <row r="2286">
          <cell r="A2286">
            <v>23.73</v>
          </cell>
          <cell r="B2286">
            <v>5000</v>
          </cell>
          <cell r="H2286">
            <v>3300</v>
          </cell>
          <cell r="I2286">
            <v>30155</v>
          </cell>
          <cell r="J2286">
            <v>2100</v>
          </cell>
          <cell r="W2286">
            <v>4000</v>
          </cell>
          <cell r="X2286">
            <v>1200</v>
          </cell>
          <cell r="AA2286">
            <v>1500</v>
          </cell>
          <cell r="AD2286">
            <v>2300</v>
          </cell>
        </row>
        <row r="2287">
          <cell r="A2287">
            <v>23.74</v>
          </cell>
          <cell r="B2287">
            <v>5000</v>
          </cell>
          <cell r="H2287">
            <v>3300</v>
          </cell>
          <cell r="I2287">
            <v>30165</v>
          </cell>
          <cell r="J2287">
            <v>2100</v>
          </cell>
          <cell r="W2287">
            <v>4000</v>
          </cell>
          <cell r="X2287">
            <v>1200</v>
          </cell>
          <cell r="AA2287">
            <v>1500</v>
          </cell>
          <cell r="AD2287">
            <v>2300</v>
          </cell>
        </row>
        <row r="2288">
          <cell r="A2288">
            <v>23.75</v>
          </cell>
          <cell r="B2288">
            <v>5000</v>
          </cell>
          <cell r="H2288">
            <v>3300</v>
          </cell>
          <cell r="I2288">
            <v>30175</v>
          </cell>
          <cell r="J2288">
            <v>2100</v>
          </cell>
          <cell r="W2288">
            <v>4000</v>
          </cell>
          <cell r="X2288">
            <v>1200</v>
          </cell>
          <cell r="AA2288">
            <v>1500</v>
          </cell>
          <cell r="AD2288">
            <v>2300</v>
          </cell>
        </row>
        <row r="2289">
          <cell r="A2289">
            <v>23.76</v>
          </cell>
          <cell r="B2289">
            <v>5000</v>
          </cell>
          <cell r="H2289">
            <v>3300</v>
          </cell>
          <cell r="I2289">
            <v>30185</v>
          </cell>
          <cell r="J2289">
            <v>2100</v>
          </cell>
          <cell r="W2289">
            <v>4000</v>
          </cell>
          <cell r="X2289">
            <v>1200</v>
          </cell>
          <cell r="AA2289">
            <v>1500</v>
          </cell>
          <cell r="AD2289">
            <v>2300</v>
          </cell>
        </row>
        <row r="2290">
          <cell r="A2290">
            <v>23.77</v>
          </cell>
          <cell r="B2290">
            <v>5000</v>
          </cell>
          <cell r="H2290">
            <v>3300</v>
          </cell>
          <cell r="I2290">
            <v>30195</v>
          </cell>
          <cell r="J2290">
            <v>2100</v>
          </cell>
          <cell r="W2290">
            <v>4000</v>
          </cell>
          <cell r="X2290">
            <v>1200</v>
          </cell>
          <cell r="AA2290">
            <v>1500</v>
          </cell>
          <cell r="AD2290">
            <v>2300</v>
          </cell>
        </row>
        <row r="2291">
          <cell r="A2291">
            <v>23.78</v>
          </cell>
          <cell r="B2291">
            <v>5000</v>
          </cell>
          <cell r="H2291">
            <v>3300</v>
          </cell>
          <cell r="I2291">
            <v>30205</v>
          </cell>
          <cell r="J2291">
            <v>2100</v>
          </cell>
          <cell r="W2291">
            <v>4000</v>
          </cell>
          <cell r="X2291">
            <v>1200</v>
          </cell>
          <cell r="AA2291">
            <v>1500</v>
          </cell>
          <cell r="AD2291">
            <v>2300</v>
          </cell>
        </row>
        <row r="2292">
          <cell r="A2292">
            <v>23.79</v>
          </cell>
          <cell r="B2292">
            <v>5000</v>
          </cell>
          <cell r="H2292">
            <v>3300</v>
          </cell>
          <cell r="I2292">
            <v>30215</v>
          </cell>
          <cell r="J2292">
            <v>2100</v>
          </cell>
          <cell r="W2292">
            <v>4000</v>
          </cell>
          <cell r="X2292">
            <v>1200</v>
          </cell>
          <cell r="AA2292">
            <v>1500</v>
          </cell>
          <cell r="AD2292">
            <v>2300</v>
          </cell>
        </row>
        <row r="2293">
          <cell r="A2293">
            <v>23.8</v>
          </cell>
          <cell r="B2293">
            <v>5000</v>
          </cell>
          <cell r="H2293">
            <v>3300</v>
          </cell>
          <cell r="I2293">
            <v>30225</v>
          </cell>
          <cell r="J2293">
            <v>2100</v>
          </cell>
          <cell r="W2293">
            <v>4000</v>
          </cell>
          <cell r="X2293">
            <v>1200</v>
          </cell>
          <cell r="AA2293">
            <v>1500</v>
          </cell>
          <cell r="AD2293">
            <v>2300</v>
          </cell>
        </row>
        <row r="2294">
          <cell r="A2294">
            <v>23.81</v>
          </cell>
          <cell r="B2294">
            <v>5000</v>
          </cell>
          <cell r="H2294">
            <v>3300</v>
          </cell>
          <cell r="I2294">
            <v>30235</v>
          </cell>
          <cell r="J2294">
            <v>2100</v>
          </cell>
          <cell r="W2294">
            <v>4000</v>
          </cell>
          <cell r="X2294">
            <v>1200</v>
          </cell>
          <cell r="AA2294">
            <v>1500</v>
          </cell>
          <cell r="AD2294">
            <v>2300</v>
          </cell>
        </row>
        <row r="2295">
          <cell r="A2295">
            <v>23.82</v>
          </cell>
          <cell r="B2295">
            <v>5000</v>
          </cell>
          <cell r="H2295">
            <v>3300</v>
          </cell>
          <cell r="I2295">
            <v>30245</v>
          </cell>
          <cell r="J2295">
            <v>2100</v>
          </cell>
          <cell r="W2295">
            <v>4000</v>
          </cell>
          <cell r="X2295">
            <v>1200</v>
          </cell>
          <cell r="AA2295">
            <v>1500</v>
          </cell>
          <cell r="AD2295">
            <v>2300</v>
          </cell>
        </row>
        <row r="2296">
          <cell r="A2296">
            <v>23.83</v>
          </cell>
          <cell r="B2296">
            <v>5000</v>
          </cell>
          <cell r="H2296">
            <v>3300</v>
          </cell>
          <cell r="I2296">
            <v>30255</v>
          </cell>
          <cell r="J2296">
            <v>2100</v>
          </cell>
          <cell r="W2296">
            <v>4000</v>
          </cell>
          <cell r="X2296">
            <v>1200</v>
          </cell>
          <cell r="AA2296">
            <v>1500</v>
          </cell>
          <cell r="AD2296">
            <v>2300</v>
          </cell>
        </row>
        <row r="2297">
          <cell r="A2297">
            <v>23.84</v>
          </cell>
          <cell r="B2297">
            <v>5000</v>
          </cell>
          <cell r="H2297">
            <v>3300</v>
          </cell>
          <cell r="I2297">
            <v>30265</v>
          </cell>
          <cell r="J2297">
            <v>2100</v>
          </cell>
          <cell r="W2297">
            <v>4000</v>
          </cell>
          <cell r="X2297">
            <v>1200</v>
          </cell>
          <cell r="AA2297">
            <v>1500</v>
          </cell>
          <cell r="AD2297">
            <v>2300</v>
          </cell>
        </row>
        <row r="2298">
          <cell r="A2298">
            <v>23.85</v>
          </cell>
          <cell r="B2298">
            <v>5000</v>
          </cell>
          <cell r="H2298">
            <v>3300</v>
          </cell>
          <cell r="I2298">
            <v>30275</v>
          </cell>
          <cell r="J2298">
            <v>2100</v>
          </cell>
          <cell r="W2298">
            <v>4000</v>
          </cell>
          <cell r="X2298">
            <v>1200</v>
          </cell>
          <cell r="AA2298">
            <v>1500</v>
          </cell>
          <cell r="AD2298">
            <v>2300</v>
          </cell>
        </row>
        <row r="2299">
          <cell r="A2299">
            <v>23.86</v>
          </cell>
          <cell r="B2299">
            <v>5000</v>
          </cell>
          <cell r="H2299">
            <v>3300</v>
          </cell>
          <cell r="I2299">
            <v>30285</v>
          </cell>
          <cell r="J2299">
            <v>2100</v>
          </cell>
          <cell r="W2299">
            <v>4000</v>
          </cell>
          <cell r="X2299">
            <v>1200</v>
          </cell>
          <cell r="AA2299">
            <v>1500</v>
          </cell>
          <cell r="AD2299">
            <v>2300</v>
          </cell>
        </row>
        <row r="2300">
          <cell r="A2300">
            <v>23.87</v>
          </cell>
          <cell r="B2300">
            <v>5000</v>
          </cell>
          <cell r="H2300">
            <v>3300</v>
          </cell>
          <cell r="I2300">
            <v>30295</v>
          </cell>
          <cell r="J2300">
            <v>2100</v>
          </cell>
          <cell r="W2300">
            <v>4000</v>
          </cell>
          <cell r="X2300">
            <v>1200</v>
          </cell>
          <cell r="AA2300">
            <v>1500</v>
          </cell>
          <cell r="AD2300">
            <v>2300</v>
          </cell>
        </row>
        <row r="2301">
          <cell r="A2301">
            <v>23.88</v>
          </cell>
          <cell r="B2301">
            <v>5000</v>
          </cell>
          <cell r="H2301">
            <v>3300</v>
          </cell>
          <cell r="I2301">
            <v>30305</v>
          </cell>
          <cell r="J2301">
            <v>2100</v>
          </cell>
          <cell r="W2301">
            <v>4000</v>
          </cell>
          <cell r="X2301">
            <v>1200</v>
          </cell>
          <cell r="AA2301">
            <v>1500</v>
          </cell>
          <cell r="AD2301">
            <v>2300</v>
          </cell>
        </row>
        <row r="2302">
          <cell r="A2302">
            <v>23.89</v>
          </cell>
          <cell r="B2302">
            <v>5000</v>
          </cell>
          <cell r="H2302">
            <v>3300</v>
          </cell>
          <cell r="I2302">
            <v>30315</v>
          </cell>
          <cell r="J2302">
            <v>2100</v>
          </cell>
          <cell r="W2302">
            <v>4000</v>
          </cell>
          <cell r="X2302">
            <v>1200</v>
          </cell>
          <cell r="AA2302">
            <v>1500</v>
          </cell>
          <cell r="AD2302">
            <v>2300</v>
          </cell>
        </row>
        <row r="2303">
          <cell r="A2303">
            <v>23.9</v>
          </cell>
          <cell r="B2303">
            <v>5000</v>
          </cell>
          <cell r="H2303">
            <v>3300</v>
          </cell>
          <cell r="I2303">
            <v>30325</v>
          </cell>
          <cell r="J2303">
            <v>2100</v>
          </cell>
          <cell r="W2303">
            <v>4000</v>
          </cell>
          <cell r="X2303">
            <v>1200</v>
          </cell>
          <cell r="AA2303">
            <v>1500</v>
          </cell>
          <cell r="AD2303">
            <v>2300</v>
          </cell>
        </row>
        <row r="2304">
          <cell r="A2304">
            <v>23.91</v>
          </cell>
          <cell r="B2304">
            <v>5000</v>
          </cell>
          <cell r="H2304">
            <v>3300</v>
          </cell>
          <cell r="I2304">
            <v>30335</v>
          </cell>
          <cell r="J2304">
            <v>2100</v>
          </cell>
          <cell r="W2304">
            <v>4000</v>
          </cell>
          <cell r="X2304">
            <v>1200</v>
          </cell>
          <cell r="AA2304">
            <v>1500</v>
          </cell>
          <cell r="AD2304">
            <v>2300</v>
          </cell>
        </row>
        <row r="2305">
          <cell r="A2305">
            <v>23.92</v>
          </cell>
          <cell r="B2305">
            <v>5000</v>
          </cell>
          <cell r="H2305">
            <v>3300</v>
          </cell>
          <cell r="I2305">
            <v>30345</v>
          </cell>
          <cell r="J2305">
            <v>2100</v>
          </cell>
          <cell r="W2305">
            <v>4000</v>
          </cell>
          <cell r="X2305">
            <v>1200</v>
          </cell>
          <cell r="AA2305">
            <v>1500</v>
          </cell>
          <cell r="AD2305">
            <v>2300</v>
          </cell>
        </row>
        <row r="2306">
          <cell r="A2306">
            <v>23.93</v>
          </cell>
          <cell r="B2306">
            <v>5000</v>
          </cell>
          <cell r="H2306">
            <v>3300</v>
          </cell>
          <cell r="I2306">
            <v>30355</v>
          </cell>
          <cell r="J2306">
            <v>2100</v>
          </cell>
          <cell r="W2306">
            <v>4000</v>
          </cell>
          <cell r="X2306">
            <v>1200</v>
          </cell>
          <cell r="AA2306">
            <v>1500</v>
          </cell>
          <cell r="AD2306">
            <v>2300</v>
          </cell>
        </row>
        <row r="2307">
          <cell r="A2307">
            <v>23.94</v>
          </cell>
          <cell r="B2307">
            <v>5000</v>
          </cell>
          <cell r="H2307">
            <v>3300</v>
          </cell>
          <cell r="I2307">
            <v>30365</v>
          </cell>
          <cell r="J2307">
            <v>2100</v>
          </cell>
          <cell r="W2307">
            <v>4000</v>
          </cell>
          <cell r="X2307">
            <v>1200</v>
          </cell>
          <cell r="AA2307">
            <v>1500</v>
          </cell>
          <cell r="AD2307">
            <v>2300</v>
          </cell>
        </row>
        <row r="2308">
          <cell r="A2308">
            <v>23.95</v>
          </cell>
          <cell r="B2308">
            <v>5000</v>
          </cell>
          <cell r="H2308">
            <v>3300</v>
          </cell>
          <cell r="I2308">
            <v>30375</v>
          </cell>
          <cell r="J2308">
            <v>2100</v>
          </cell>
          <cell r="W2308">
            <v>4000</v>
          </cell>
          <cell r="X2308">
            <v>1200</v>
          </cell>
          <cell r="AA2308">
            <v>1500</v>
          </cell>
          <cell r="AD2308">
            <v>2300</v>
          </cell>
        </row>
        <row r="2309">
          <cell r="A2309">
            <v>23.96</v>
          </cell>
          <cell r="B2309">
            <v>5000</v>
          </cell>
          <cell r="H2309">
            <v>3300</v>
          </cell>
          <cell r="I2309">
            <v>30385</v>
          </cell>
          <cell r="J2309">
            <v>2100</v>
          </cell>
          <cell r="W2309">
            <v>4000</v>
          </cell>
          <cell r="X2309">
            <v>1200</v>
          </cell>
          <cell r="AA2309">
            <v>1500</v>
          </cell>
          <cell r="AD2309">
            <v>2300</v>
          </cell>
        </row>
        <row r="2310">
          <cell r="A2310">
            <v>23.97</v>
          </cell>
          <cell r="B2310">
            <v>5000</v>
          </cell>
          <cell r="H2310">
            <v>3300</v>
          </cell>
          <cell r="I2310">
            <v>30395</v>
          </cell>
          <cell r="J2310">
            <v>2100</v>
          </cell>
          <cell r="W2310">
            <v>4000</v>
          </cell>
          <cell r="X2310">
            <v>1200</v>
          </cell>
          <cell r="AA2310">
            <v>1500</v>
          </cell>
          <cell r="AD2310">
            <v>2300</v>
          </cell>
        </row>
        <row r="2311">
          <cell r="A2311">
            <v>23.98</v>
          </cell>
          <cell r="B2311">
            <v>5000</v>
          </cell>
          <cell r="H2311">
            <v>3300</v>
          </cell>
          <cell r="I2311">
            <v>30405</v>
          </cell>
          <cell r="J2311">
            <v>2100</v>
          </cell>
          <cell r="W2311">
            <v>4000</v>
          </cell>
          <cell r="X2311">
            <v>1200</v>
          </cell>
          <cell r="AA2311">
            <v>1500</v>
          </cell>
          <cell r="AD2311">
            <v>2300</v>
          </cell>
        </row>
        <row r="2312">
          <cell r="A2312">
            <v>23.99</v>
          </cell>
          <cell r="B2312">
            <v>5000</v>
          </cell>
          <cell r="H2312">
            <v>3300</v>
          </cell>
          <cell r="I2312">
            <v>30415</v>
          </cell>
          <cell r="J2312">
            <v>2100</v>
          </cell>
          <cell r="W2312">
            <v>4000</v>
          </cell>
          <cell r="X2312">
            <v>1200</v>
          </cell>
          <cell r="AA2312">
            <v>1500</v>
          </cell>
          <cell r="AD2312">
            <v>2300</v>
          </cell>
        </row>
        <row r="2313">
          <cell r="A2313">
            <v>24</v>
          </cell>
          <cell r="B2313">
            <v>5000</v>
          </cell>
          <cell r="H2313">
            <v>3300</v>
          </cell>
          <cell r="I2313">
            <v>30425</v>
          </cell>
          <cell r="J2313">
            <v>2100</v>
          </cell>
          <cell r="W2313">
            <v>4000</v>
          </cell>
          <cell r="X2313">
            <v>1200</v>
          </cell>
          <cell r="AA2313">
            <v>1500</v>
          </cell>
          <cell r="AD2313">
            <v>2300</v>
          </cell>
        </row>
        <row r="2314">
          <cell r="A2314">
            <v>24.01</v>
          </cell>
          <cell r="B2314">
            <v>5000</v>
          </cell>
          <cell r="H2314">
            <v>3300</v>
          </cell>
          <cell r="I2314">
            <v>30435</v>
          </cell>
          <cell r="J2314">
            <v>2100</v>
          </cell>
          <cell r="W2314">
            <v>4000</v>
          </cell>
          <cell r="X2314">
            <v>1200</v>
          </cell>
          <cell r="AA2314">
            <v>1500</v>
          </cell>
          <cell r="AD2314">
            <v>2300</v>
          </cell>
        </row>
        <row r="2315">
          <cell r="A2315">
            <v>24.02</v>
          </cell>
          <cell r="B2315">
            <v>5000</v>
          </cell>
          <cell r="H2315">
            <v>3300</v>
          </cell>
          <cell r="I2315">
            <v>30445</v>
          </cell>
          <cell r="J2315">
            <v>2100</v>
          </cell>
          <cell r="W2315">
            <v>4000</v>
          </cell>
          <cell r="X2315">
            <v>1200</v>
          </cell>
          <cell r="AA2315">
            <v>1500</v>
          </cell>
          <cell r="AD2315">
            <v>2300</v>
          </cell>
        </row>
        <row r="2316">
          <cell r="A2316">
            <v>24.03</v>
          </cell>
          <cell r="B2316">
            <v>5000</v>
          </cell>
          <cell r="H2316">
            <v>3300</v>
          </cell>
          <cell r="I2316">
            <v>30455</v>
          </cell>
          <cell r="J2316">
            <v>2100</v>
          </cell>
          <cell r="W2316">
            <v>4000</v>
          </cell>
          <cell r="X2316">
            <v>1200</v>
          </cell>
          <cell r="AA2316">
            <v>1500</v>
          </cell>
          <cell r="AD2316">
            <v>2300</v>
          </cell>
        </row>
        <row r="2317">
          <cell r="A2317">
            <v>24.04</v>
          </cell>
          <cell r="B2317">
            <v>5000</v>
          </cell>
          <cell r="H2317">
            <v>3300</v>
          </cell>
          <cell r="I2317">
            <v>30465</v>
          </cell>
          <cell r="J2317">
            <v>2100</v>
          </cell>
          <cell r="W2317">
            <v>4000</v>
          </cell>
          <cell r="X2317">
            <v>1200</v>
          </cell>
          <cell r="AA2317">
            <v>1500</v>
          </cell>
          <cell r="AD2317">
            <v>2300</v>
          </cell>
        </row>
        <row r="2318">
          <cell r="A2318">
            <v>24.05</v>
          </cell>
          <cell r="B2318">
            <v>5000</v>
          </cell>
          <cell r="H2318">
            <v>3300</v>
          </cell>
          <cell r="I2318">
            <v>30475</v>
          </cell>
          <cell r="J2318">
            <v>2100</v>
          </cell>
          <cell r="W2318">
            <v>4000</v>
          </cell>
          <cell r="X2318">
            <v>1200</v>
          </cell>
          <cell r="AA2318">
            <v>1500</v>
          </cell>
          <cell r="AD2318">
            <v>2300</v>
          </cell>
        </row>
        <row r="2319">
          <cell r="A2319">
            <v>24.06</v>
          </cell>
          <cell r="B2319">
            <v>5000</v>
          </cell>
          <cell r="H2319">
            <v>3300</v>
          </cell>
          <cell r="I2319">
            <v>30485</v>
          </cell>
          <cell r="J2319">
            <v>2100</v>
          </cell>
          <cell r="W2319">
            <v>4000</v>
          </cell>
          <cell r="X2319">
            <v>1200</v>
          </cell>
          <cell r="AA2319">
            <v>1500</v>
          </cell>
          <cell r="AD2319">
            <v>2300</v>
          </cell>
        </row>
        <row r="2320">
          <cell r="A2320">
            <v>24.07</v>
          </cell>
          <cell r="B2320">
            <v>5000</v>
          </cell>
          <cell r="H2320">
            <v>3300</v>
          </cell>
          <cell r="I2320">
            <v>30495</v>
          </cell>
          <cell r="J2320">
            <v>2100</v>
          </cell>
          <cell r="W2320">
            <v>4000</v>
          </cell>
          <cell r="X2320">
            <v>1200</v>
          </cell>
          <cell r="AA2320">
            <v>1500</v>
          </cell>
          <cell r="AD2320">
            <v>2300</v>
          </cell>
        </row>
        <row r="2321">
          <cell r="A2321">
            <v>24.08</v>
          </cell>
          <cell r="B2321">
            <v>5000</v>
          </cell>
          <cell r="H2321">
            <v>3300</v>
          </cell>
          <cell r="I2321">
            <v>30505</v>
          </cell>
          <cell r="J2321">
            <v>2100</v>
          </cell>
          <cell r="W2321">
            <v>4000</v>
          </cell>
          <cell r="X2321">
            <v>1200</v>
          </cell>
          <cell r="AA2321">
            <v>1500</v>
          </cell>
          <cell r="AD2321">
            <v>2300</v>
          </cell>
        </row>
        <row r="2322">
          <cell r="A2322">
            <v>24.09</v>
          </cell>
          <cell r="B2322">
            <v>5000</v>
          </cell>
          <cell r="H2322">
            <v>3300</v>
          </cell>
          <cell r="I2322">
            <v>30515</v>
          </cell>
          <cell r="J2322">
            <v>2100</v>
          </cell>
          <cell r="W2322">
            <v>4000</v>
          </cell>
          <cell r="X2322">
            <v>1200</v>
          </cell>
          <cell r="AA2322">
            <v>1500</v>
          </cell>
          <cell r="AD2322">
            <v>2300</v>
          </cell>
        </row>
        <row r="2323">
          <cell r="A2323">
            <v>24.1</v>
          </cell>
          <cell r="B2323">
            <v>5000</v>
          </cell>
          <cell r="H2323">
            <v>3300</v>
          </cell>
          <cell r="I2323">
            <v>30525</v>
          </cell>
          <cell r="J2323">
            <v>2100</v>
          </cell>
          <cell r="W2323">
            <v>4000</v>
          </cell>
          <cell r="X2323">
            <v>1200</v>
          </cell>
          <cell r="AA2323">
            <v>1500</v>
          </cell>
          <cell r="AD2323">
            <v>2300</v>
          </cell>
        </row>
        <row r="2324">
          <cell r="A2324">
            <v>24.11</v>
          </cell>
          <cell r="B2324">
            <v>5000</v>
          </cell>
          <cell r="H2324">
            <v>3300</v>
          </cell>
          <cell r="I2324">
            <v>30535</v>
          </cell>
          <cell r="J2324">
            <v>2100</v>
          </cell>
          <cell r="W2324">
            <v>4000</v>
          </cell>
          <cell r="X2324">
            <v>1200</v>
          </cell>
          <cell r="AA2324">
            <v>1500</v>
          </cell>
          <cell r="AD2324">
            <v>2300</v>
          </cell>
        </row>
        <row r="2325">
          <cell r="A2325">
            <v>24.12</v>
          </cell>
          <cell r="B2325">
            <v>5000</v>
          </cell>
          <cell r="H2325">
            <v>3300</v>
          </cell>
          <cell r="I2325">
            <v>30545</v>
          </cell>
          <cell r="J2325">
            <v>2100</v>
          </cell>
          <cell r="W2325">
            <v>4000</v>
          </cell>
          <cell r="X2325">
            <v>1200</v>
          </cell>
          <cell r="AA2325">
            <v>1500</v>
          </cell>
          <cell r="AD2325">
            <v>2300</v>
          </cell>
        </row>
        <row r="2326">
          <cell r="A2326">
            <v>24.13</v>
          </cell>
          <cell r="B2326">
            <v>5000</v>
          </cell>
          <cell r="H2326">
            <v>3300</v>
          </cell>
          <cell r="I2326">
            <v>30555</v>
          </cell>
          <cell r="J2326">
            <v>2100</v>
          </cell>
          <cell r="W2326">
            <v>4000</v>
          </cell>
          <cell r="X2326">
            <v>1200</v>
          </cell>
          <cell r="AA2326">
            <v>1500</v>
          </cell>
          <cell r="AD2326">
            <v>2300</v>
          </cell>
        </row>
        <row r="2327">
          <cell r="A2327">
            <v>24.14</v>
          </cell>
          <cell r="B2327">
            <v>5000</v>
          </cell>
          <cell r="H2327">
            <v>3300</v>
          </cell>
          <cell r="I2327">
            <v>30565</v>
          </cell>
          <cell r="J2327">
            <v>2100</v>
          </cell>
          <cell r="W2327">
            <v>4000</v>
          </cell>
          <cell r="X2327">
            <v>1200</v>
          </cell>
          <cell r="AA2327">
            <v>1500</v>
          </cell>
          <cell r="AD2327">
            <v>2300</v>
          </cell>
        </row>
        <row r="2328">
          <cell r="A2328">
            <v>24.15</v>
          </cell>
          <cell r="B2328">
            <v>5000</v>
          </cell>
          <cell r="H2328">
            <v>3300</v>
          </cell>
          <cell r="I2328">
            <v>30575</v>
          </cell>
          <cell r="J2328">
            <v>2100</v>
          </cell>
          <cell r="W2328">
            <v>4000</v>
          </cell>
          <cell r="X2328">
            <v>1200</v>
          </cell>
          <cell r="AA2328">
            <v>1500</v>
          </cell>
          <cell r="AD2328">
            <v>2300</v>
          </cell>
        </row>
        <row r="2329">
          <cell r="A2329">
            <v>24.16</v>
          </cell>
          <cell r="B2329">
            <v>5000</v>
          </cell>
          <cell r="H2329">
            <v>3300</v>
          </cell>
          <cell r="I2329">
            <v>30585</v>
          </cell>
          <cell r="J2329">
            <v>2100</v>
          </cell>
          <cell r="W2329">
            <v>4000</v>
          </cell>
          <cell r="X2329">
            <v>1200</v>
          </cell>
          <cell r="AA2329">
            <v>1500</v>
          </cell>
          <cell r="AD2329">
            <v>2300</v>
          </cell>
        </row>
        <row r="2330">
          <cell r="A2330">
            <v>24.17</v>
          </cell>
          <cell r="B2330">
            <v>5000</v>
          </cell>
          <cell r="H2330">
            <v>3300</v>
          </cell>
          <cell r="I2330">
            <v>30595</v>
          </cell>
          <cell r="J2330">
            <v>2100</v>
          </cell>
          <cell r="W2330">
            <v>4000</v>
          </cell>
          <cell r="X2330">
            <v>1200</v>
          </cell>
          <cell r="AA2330">
            <v>1500</v>
          </cell>
          <cell r="AD2330">
            <v>2300</v>
          </cell>
        </row>
        <row r="2331">
          <cell r="A2331">
            <v>24.18</v>
          </cell>
          <cell r="B2331">
            <v>5000</v>
          </cell>
          <cell r="H2331">
            <v>3300</v>
          </cell>
          <cell r="I2331">
            <v>30605</v>
          </cell>
          <cell r="J2331">
            <v>2100</v>
          </cell>
          <cell r="W2331">
            <v>4000</v>
          </cell>
          <cell r="X2331">
            <v>1200</v>
          </cell>
          <cell r="AA2331">
            <v>1500</v>
          </cell>
          <cell r="AD2331">
            <v>2300</v>
          </cell>
        </row>
        <row r="2332">
          <cell r="A2332">
            <v>24.19</v>
          </cell>
          <cell r="B2332">
            <v>5000</v>
          </cell>
          <cell r="H2332">
            <v>3300</v>
          </cell>
          <cell r="I2332">
            <v>30615</v>
          </cell>
          <cell r="J2332">
            <v>2100</v>
          </cell>
          <cell r="W2332">
            <v>4000</v>
          </cell>
          <cell r="X2332">
            <v>1200</v>
          </cell>
          <cell r="AA2332">
            <v>1500</v>
          </cell>
          <cell r="AD2332">
            <v>2300</v>
          </cell>
        </row>
        <row r="2333">
          <cell r="A2333">
            <v>24.2</v>
          </cell>
          <cell r="B2333">
            <v>5000</v>
          </cell>
          <cell r="H2333">
            <v>3300</v>
          </cell>
          <cell r="I2333">
            <v>30625</v>
          </cell>
          <cell r="J2333">
            <v>2100</v>
          </cell>
          <cell r="W2333">
            <v>4000</v>
          </cell>
          <cell r="X2333">
            <v>1200</v>
          </cell>
          <cell r="AA2333">
            <v>1500</v>
          </cell>
          <cell r="AD2333">
            <v>2300</v>
          </cell>
        </row>
        <row r="2334">
          <cell r="A2334">
            <v>24.21</v>
          </cell>
          <cell r="B2334">
            <v>5000</v>
          </cell>
          <cell r="H2334">
            <v>3300</v>
          </cell>
          <cell r="I2334">
            <v>30635</v>
          </cell>
          <cell r="J2334">
            <v>2100</v>
          </cell>
          <cell r="W2334">
            <v>4000</v>
          </cell>
          <cell r="X2334">
            <v>1200</v>
          </cell>
          <cell r="AA2334">
            <v>1500</v>
          </cell>
          <cell r="AD2334">
            <v>2300</v>
          </cell>
        </row>
        <row r="2335">
          <cell r="A2335">
            <v>24.22</v>
          </cell>
          <cell r="B2335">
            <v>5000</v>
          </cell>
          <cell r="H2335">
            <v>3300</v>
          </cell>
          <cell r="I2335">
            <v>30645</v>
          </cell>
          <cell r="J2335">
            <v>2100</v>
          </cell>
          <cell r="W2335">
            <v>4000</v>
          </cell>
          <cell r="X2335">
            <v>1200</v>
          </cell>
          <cell r="AA2335">
            <v>1500</v>
          </cell>
          <cell r="AD2335">
            <v>2300</v>
          </cell>
        </row>
        <row r="2336">
          <cell r="A2336">
            <v>24.23</v>
          </cell>
          <cell r="B2336">
            <v>5000</v>
          </cell>
          <cell r="H2336">
            <v>3300</v>
          </cell>
          <cell r="I2336">
            <v>30655</v>
          </cell>
          <cell r="J2336">
            <v>2100</v>
          </cell>
          <cell r="W2336">
            <v>4000</v>
          </cell>
          <cell r="X2336">
            <v>1200</v>
          </cell>
          <cell r="AA2336">
            <v>1500</v>
          </cell>
          <cell r="AD2336">
            <v>2300</v>
          </cell>
        </row>
        <row r="2337">
          <cell r="A2337">
            <v>24.24</v>
          </cell>
          <cell r="B2337">
            <v>5000</v>
          </cell>
          <cell r="H2337">
            <v>3300</v>
          </cell>
          <cell r="I2337">
            <v>30665</v>
          </cell>
          <cell r="J2337">
            <v>2100</v>
          </cell>
          <cell r="W2337">
            <v>4000</v>
          </cell>
          <cell r="X2337">
            <v>1200</v>
          </cell>
          <cell r="AA2337">
            <v>1500</v>
          </cell>
          <cell r="AD2337">
            <v>2300</v>
          </cell>
        </row>
        <row r="2338">
          <cell r="A2338">
            <v>24.25</v>
          </cell>
          <cell r="B2338">
            <v>5000</v>
          </cell>
          <cell r="H2338">
            <v>3300</v>
          </cell>
          <cell r="I2338">
            <v>30675</v>
          </cell>
          <cell r="J2338">
            <v>2100</v>
          </cell>
          <cell r="W2338">
            <v>4000</v>
          </cell>
          <cell r="X2338">
            <v>1200</v>
          </cell>
          <cell r="AA2338">
            <v>1500</v>
          </cell>
          <cell r="AD2338">
            <v>2300</v>
          </cell>
        </row>
        <row r="2339">
          <cell r="A2339">
            <v>24.26</v>
          </cell>
          <cell r="B2339">
            <v>5000</v>
          </cell>
          <cell r="H2339">
            <v>3300</v>
          </cell>
          <cell r="I2339">
            <v>30685</v>
          </cell>
          <cell r="J2339">
            <v>2100</v>
          </cell>
          <cell r="W2339">
            <v>4000</v>
          </cell>
          <cell r="X2339">
            <v>1200</v>
          </cell>
          <cell r="AA2339">
            <v>1500</v>
          </cell>
          <cell r="AD2339">
            <v>2300</v>
          </cell>
        </row>
        <row r="2340">
          <cell r="A2340">
            <v>24.27</v>
          </cell>
          <cell r="B2340">
            <v>5000</v>
          </cell>
          <cell r="H2340">
            <v>3300</v>
          </cell>
          <cell r="I2340">
            <v>30695</v>
          </cell>
          <cell r="J2340">
            <v>2100</v>
          </cell>
          <cell r="W2340">
            <v>4000</v>
          </cell>
          <cell r="X2340">
            <v>1200</v>
          </cell>
          <cell r="AA2340">
            <v>1500</v>
          </cell>
          <cell r="AD2340">
            <v>2300</v>
          </cell>
        </row>
        <row r="2341">
          <cell r="A2341">
            <v>24.28</v>
          </cell>
          <cell r="B2341">
            <v>5000</v>
          </cell>
          <cell r="H2341">
            <v>3300</v>
          </cell>
          <cell r="I2341">
            <v>30705</v>
          </cell>
          <cell r="J2341">
            <v>2100</v>
          </cell>
          <cell r="W2341">
            <v>4000</v>
          </cell>
          <cell r="X2341">
            <v>1200</v>
          </cell>
          <cell r="AA2341">
            <v>1500</v>
          </cell>
          <cell r="AD2341">
            <v>2300</v>
          </cell>
        </row>
        <row r="2342">
          <cell r="A2342">
            <v>24.29</v>
          </cell>
          <cell r="B2342">
            <v>5000</v>
          </cell>
          <cell r="H2342">
            <v>3300</v>
          </cell>
          <cell r="I2342">
            <v>30715</v>
          </cell>
          <cell r="J2342">
            <v>2100</v>
          </cell>
          <cell r="W2342">
            <v>4000</v>
          </cell>
          <cell r="X2342">
            <v>1200</v>
          </cell>
          <cell r="AA2342">
            <v>1500</v>
          </cell>
          <cell r="AD2342">
            <v>2300</v>
          </cell>
        </row>
        <row r="2343">
          <cell r="A2343">
            <v>24.3</v>
          </cell>
          <cell r="B2343">
            <v>5000</v>
          </cell>
          <cell r="H2343">
            <v>3300</v>
          </cell>
          <cell r="I2343">
            <v>30725</v>
          </cell>
          <cell r="J2343">
            <v>2100</v>
          </cell>
          <cell r="W2343">
            <v>4000</v>
          </cell>
          <cell r="X2343">
            <v>1200</v>
          </cell>
          <cell r="AA2343">
            <v>1500</v>
          </cell>
          <cell r="AD2343">
            <v>2300</v>
          </cell>
        </row>
        <row r="2344">
          <cell r="A2344">
            <v>24.31</v>
          </cell>
          <cell r="B2344">
            <v>5000</v>
          </cell>
          <cell r="H2344">
            <v>3300</v>
          </cell>
          <cell r="I2344">
            <v>30735</v>
          </cell>
          <cell r="J2344">
            <v>2100</v>
          </cell>
          <cell r="W2344">
            <v>4000</v>
          </cell>
          <cell r="X2344">
            <v>1200</v>
          </cell>
          <cell r="AA2344">
            <v>1500</v>
          </cell>
          <cell r="AD2344">
            <v>2300</v>
          </cell>
        </row>
        <row r="2345">
          <cell r="A2345">
            <v>24.32</v>
          </cell>
          <cell r="B2345">
            <v>5000</v>
          </cell>
          <cell r="H2345">
            <v>3300</v>
          </cell>
          <cell r="I2345">
            <v>30745</v>
          </cell>
          <cell r="J2345">
            <v>2100</v>
          </cell>
          <cell r="W2345">
            <v>4000</v>
          </cell>
          <cell r="X2345">
            <v>1200</v>
          </cell>
          <cell r="AA2345">
            <v>1500</v>
          </cell>
          <cell r="AD2345">
            <v>2300</v>
          </cell>
        </row>
        <row r="2346">
          <cell r="A2346">
            <v>24.33</v>
          </cell>
          <cell r="B2346">
            <v>5000</v>
          </cell>
          <cell r="H2346">
            <v>3300</v>
          </cell>
          <cell r="I2346">
            <v>30755</v>
          </cell>
          <cell r="J2346">
            <v>2100</v>
          </cell>
          <cell r="W2346">
            <v>4000</v>
          </cell>
          <cell r="X2346">
            <v>1200</v>
          </cell>
          <cell r="AA2346">
            <v>1500</v>
          </cell>
          <cell r="AD2346">
            <v>2300</v>
          </cell>
        </row>
        <row r="2347">
          <cell r="A2347">
            <v>24.34</v>
          </cell>
          <cell r="B2347">
            <v>5000</v>
          </cell>
          <cell r="H2347">
            <v>3300</v>
          </cell>
          <cell r="I2347">
            <v>30765</v>
          </cell>
          <cell r="J2347">
            <v>2100</v>
          </cell>
          <cell r="W2347">
            <v>4000</v>
          </cell>
          <cell r="X2347">
            <v>1200</v>
          </cell>
          <cell r="AA2347">
            <v>1500</v>
          </cell>
          <cell r="AD2347">
            <v>2300</v>
          </cell>
        </row>
        <row r="2348">
          <cell r="A2348">
            <v>24.35</v>
          </cell>
          <cell r="B2348">
            <v>5000</v>
          </cell>
          <cell r="H2348">
            <v>3300</v>
          </cell>
          <cell r="I2348">
            <v>30775</v>
          </cell>
          <cell r="J2348">
            <v>2100</v>
          </cell>
          <cell r="W2348">
            <v>4000</v>
          </cell>
          <cell r="X2348">
            <v>1200</v>
          </cell>
          <cell r="AA2348">
            <v>1500</v>
          </cell>
          <cell r="AD2348">
            <v>2300</v>
          </cell>
        </row>
        <row r="2349">
          <cell r="A2349">
            <v>24.36</v>
          </cell>
          <cell r="B2349">
            <v>5000</v>
          </cell>
          <cell r="H2349">
            <v>3300</v>
          </cell>
          <cell r="I2349">
            <v>30785</v>
          </cell>
          <cell r="J2349">
            <v>2100</v>
          </cell>
          <cell r="W2349">
            <v>4000</v>
          </cell>
          <cell r="X2349">
            <v>1200</v>
          </cell>
          <cell r="AA2349">
            <v>1500</v>
          </cell>
          <cell r="AD2349">
            <v>2300</v>
          </cell>
        </row>
        <row r="2350">
          <cell r="A2350">
            <v>24.37</v>
          </cell>
          <cell r="B2350">
            <v>5000</v>
          </cell>
          <cell r="H2350">
            <v>3300</v>
          </cell>
          <cell r="I2350">
            <v>30795</v>
          </cell>
          <cell r="J2350">
            <v>2100</v>
          </cell>
          <cell r="W2350">
            <v>4000</v>
          </cell>
          <cell r="X2350">
            <v>1200</v>
          </cell>
          <cell r="AA2350">
            <v>1500</v>
          </cell>
          <cell r="AD2350">
            <v>2300</v>
          </cell>
        </row>
        <row r="2351">
          <cell r="A2351">
            <v>24.38</v>
          </cell>
          <cell r="B2351">
            <v>5000</v>
          </cell>
          <cell r="H2351">
            <v>3300</v>
          </cell>
          <cell r="I2351">
            <v>30805</v>
          </cell>
          <cell r="J2351">
            <v>2100</v>
          </cell>
          <cell r="W2351">
            <v>4000</v>
          </cell>
          <cell r="X2351">
            <v>1200</v>
          </cell>
          <cell r="AA2351">
            <v>1500</v>
          </cell>
          <cell r="AD2351">
            <v>2300</v>
          </cell>
        </row>
        <row r="2352">
          <cell r="A2352">
            <v>24.39</v>
          </cell>
          <cell r="B2352">
            <v>5000</v>
          </cell>
          <cell r="H2352">
            <v>3300</v>
          </cell>
          <cell r="I2352">
            <v>30815</v>
          </cell>
          <cell r="J2352">
            <v>2100</v>
          </cell>
          <cell r="W2352">
            <v>4000</v>
          </cell>
          <cell r="X2352">
            <v>1200</v>
          </cell>
          <cell r="AA2352">
            <v>1500</v>
          </cell>
          <cell r="AD2352">
            <v>2300</v>
          </cell>
        </row>
        <row r="2353">
          <cell r="A2353">
            <v>24.4</v>
          </cell>
          <cell r="B2353">
            <v>5000</v>
          </cell>
          <cell r="H2353">
            <v>3300</v>
          </cell>
          <cell r="I2353">
            <v>30825</v>
          </cell>
          <cell r="J2353">
            <v>2100</v>
          </cell>
          <cell r="W2353">
            <v>4000</v>
          </cell>
          <cell r="X2353">
            <v>1200</v>
          </cell>
          <cell r="AA2353">
            <v>1500</v>
          </cell>
          <cell r="AD2353">
            <v>2300</v>
          </cell>
        </row>
        <row r="2354">
          <cell r="A2354">
            <v>24.41</v>
          </cell>
          <cell r="B2354">
            <v>5000</v>
          </cell>
          <cell r="H2354">
            <v>3300</v>
          </cell>
          <cell r="I2354">
            <v>30835</v>
          </cell>
          <cell r="J2354">
            <v>2100</v>
          </cell>
          <cell r="W2354">
            <v>4000</v>
          </cell>
          <cell r="X2354">
            <v>1200</v>
          </cell>
          <cell r="AA2354">
            <v>1500</v>
          </cell>
          <cell r="AD2354">
            <v>2300</v>
          </cell>
        </row>
        <row r="2355">
          <cell r="A2355">
            <v>24.42</v>
          </cell>
          <cell r="B2355">
            <v>5000</v>
          </cell>
          <cell r="H2355">
            <v>3300</v>
          </cell>
          <cell r="I2355">
            <v>30845</v>
          </cell>
          <cell r="J2355">
            <v>2100</v>
          </cell>
          <cell r="W2355">
            <v>4000</v>
          </cell>
          <cell r="X2355">
            <v>1200</v>
          </cell>
          <cell r="AA2355">
            <v>1500</v>
          </cell>
          <cell r="AD2355">
            <v>2300</v>
          </cell>
        </row>
        <row r="2356">
          <cell r="A2356">
            <v>24.43</v>
          </cell>
          <cell r="B2356">
            <v>5000</v>
          </cell>
          <cell r="H2356">
            <v>3300</v>
          </cell>
          <cell r="I2356">
            <v>30855</v>
          </cell>
          <cell r="J2356">
            <v>2100</v>
          </cell>
          <cell r="W2356">
            <v>4000</v>
          </cell>
          <cell r="X2356">
            <v>1200</v>
          </cell>
          <cell r="AA2356">
            <v>1500</v>
          </cell>
          <cell r="AD2356">
            <v>2300</v>
          </cell>
        </row>
        <row r="2357">
          <cell r="A2357">
            <v>24.44</v>
          </cell>
          <cell r="B2357">
            <v>5000</v>
          </cell>
          <cell r="H2357">
            <v>3300</v>
          </cell>
          <cell r="I2357">
            <v>30865</v>
          </cell>
          <cell r="J2357">
            <v>2100</v>
          </cell>
          <cell r="W2357">
            <v>4000</v>
          </cell>
          <cell r="X2357">
            <v>1200</v>
          </cell>
          <cell r="AA2357">
            <v>1500</v>
          </cell>
          <cell r="AD2357">
            <v>2300</v>
          </cell>
        </row>
        <row r="2358">
          <cell r="A2358">
            <v>24.45</v>
          </cell>
          <cell r="B2358">
            <v>5000</v>
          </cell>
          <cell r="H2358">
            <v>3300</v>
          </cell>
          <cell r="I2358">
            <v>30875</v>
          </cell>
          <cell r="J2358">
            <v>2100</v>
          </cell>
          <cell r="W2358">
            <v>4000</v>
          </cell>
          <cell r="X2358">
            <v>1200</v>
          </cell>
          <cell r="AA2358">
            <v>1500</v>
          </cell>
          <cell r="AD2358">
            <v>2300</v>
          </cell>
        </row>
        <row r="2359">
          <cell r="A2359">
            <v>24.46</v>
          </cell>
          <cell r="B2359">
            <v>5000</v>
          </cell>
          <cell r="H2359">
            <v>3300</v>
          </cell>
          <cell r="I2359">
            <v>30885</v>
          </cell>
          <cell r="J2359">
            <v>2100</v>
          </cell>
          <cell r="W2359">
            <v>4000</v>
          </cell>
          <cell r="X2359">
            <v>1200</v>
          </cell>
          <cell r="AA2359">
            <v>1500</v>
          </cell>
          <cell r="AD2359">
            <v>2300</v>
          </cell>
        </row>
        <row r="2360">
          <cell r="A2360">
            <v>24.47</v>
          </cell>
          <cell r="B2360">
            <v>5000</v>
          </cell>
          <cell r="H2360">
            <v>3300</v>
          </cell>
          <cell r="I2360">
            <v>30895</v>
          </cell>
          <cell r="J2360">
            <v>2100</v>
          </cell>
          <cell r="W2360">
            <v>4000</v>
          </cell>
          <cell r="X2360">
            <v>1200</v>
          </cell>
          <cell r="AA2360">
            <v>1500</v>
          </cell>
          <cell r="AD2360">
            <v>2300</v>
          </cell>
        </row>
        <row r="2361">
          <cell r="A2361">
            <v>24.48</v>
          </cell>
          <cell r="B2361">
            <v>5000</v>
          </cell>
          <cell r="H2361">
            <v>3300</v>
          </cell>
          <cell r="I2361">
            <v>30905</v>
          </cell>
          <cell r="J2361">
            <v>2100</v>
          </cell>
          <cell r="W2361">
            <v>4000</v>
          </cell>
          <cell r="X2361">
            <v>1200</v>
          </cell>
          <cell r="AA2361">
            <v>1500</v>
          </cell>
          <cell r="AD2361">
            <v>2300</v>
          </cell>
        </row>
        <row r="2362">
          <cell r="A2362">
            <v>24.49</v>
          </cell>
          <cell r="B2362">
            <v>5000</v>
          </cell>
          <cell r="H2362">
            <v>3300</v>
          </cell>
          <cell r="I2362">
            <v>30915</v>
          </cell>
          <cell r="J2362">
            <v>2100</v>
          </cell>
          <cell r="W2362">
            <v>4000</v>
          </cell>
          <cell r="X2362">
            <v>1200</v>
          </cell>
          <cell r="AA2362">
            <v>1500</v>
          </cell>
          <cell r="AD2362">
            <v>2300</v>
          </cell>
        </row>
        <row r="2363">
          <cell r="A2363">
            <v>24.5</v>
          </cell>
          <cell r="B2363">
            <v>5000</v>
          </cell>
          <cell r="H2363">
            <v>3300</v>
          </cell>
          <cell r="I2363">
            <v>30925</v>
          </cell>
          <cell r="J2363">
            <v>2100</v>
          </cell>
          <cell r="W2363">
            <v>4000</v>
          </cell>
          <cell r="X2363">
            <v>1200</v>
          </cell>
          <cell r="AA2363">
            <v>1500</v>
          </cell>
          <cell r="AD2363">
            <v>2300</v>
          </cell>
        </row>
        <row r="2364">
          <cell r="A2364">
            <v>24.51</v>
          </cell>
          <cell r="B2364">
            <v>5000</v>
          </cell>
          <cell r="H2364">
            <v>3300</v>
          </cell>
          <cell r="I2364">
            <v>30935</v>
          </cell>
          <cell r="J2364">
            <v>2100</v>
          </cell>
          <cell r="W2364">
            <v>4000</v>
          </cell>
          <cell r="X2364">
            <v>1200</v>
          </cell>
          <cell r="AA2364">
            <v>1500</v>
          </cell>
          <cell r="AD2364">
            <v>2300</v>
          </cell>
        </row>
        <row r="2365">
          <cell r="A2365">
            <v>24.52</v>
          </cell>
          <cell r="B2365">
            <v>5000</v>
          </cell>
          <cell r="H2365">
            <v>3300</v>
          </cell>
          <cell r="I2365">
            <v>30945</v>
          </cell>
          <cell r="J2365">
            <v>2100</v>
          </cell>
          <cell r="W2365">
            <v>4000</v>
          </cell>
          <cell r="X2365">
            <v>1200</v>
          </cell>
          <cell r="AA2365">
            <v>1500</v>
          </cell>
          <cell r="AD2365">
            <v>2300</v>
          </cell>
        </row>
        <row r="2366">
          <cell r="A2366">
            <v>24.53</v>
          </cell>
          <cell r="B2366">
            <v>5000</v>
          </cell>
          <cell r="H2366">
            <v>3300</v>
          </cell>
          <cell r="I2366">
            <v>30955</v>
          </cell>
          <cell r="J2366">
            <v>2100</v>
          </cell>
          <cell r="W2366">
            <v>4000</v>
          </cell>
          <cell r="X2366">
            <v>1200</v>
          </cell>
          <cell r="AA2366">
            <v>1500</v>
          </cell>
          <cell r="AD2366">
            <v>2300</v>
          </cell>
        </row>
        <row r="2367">
          <cell r="A2367">
            <v>24.54</v>
          </cell>
          <cell r="B2367">
            <v>5000</v>
          </cell>
          <cell r="H2367">
            <v>3300</v>
          </cell>
          <cell r="I2367">
            <v>30965</v>
          </cell>
          <cell r="J2367">
            <v>2100</v>
          </cell>
          <cell r="W2367">
            <v>4000</v>
          </cell>
          <cell r="X2367">
            <v>1200</v>
          </cell>
          <cell r="AA2367">
            <v>1500</v>
          </cell>
          <cell r="AD2367">
            <v>2300</v>
          </cell>
        </row>
        <row r="2368">
          <cell r="A2368">
            <v>24.55</v>
          </cell>
          <cell r="B2368">
            <v>5000</v>
          </cell>
          <cell r="H2368">
            <v>3300</v>
          </cell>
          <cell r="I2368">
            <v>30975</v>
          </cell>
          <cell r="J2368">
            <v>2100</v>
          </cell>
          <cell r="W2368">
            <v>4000</v>
          </cell>
          <cell r="X2368">
            <v>1200</v>
          </cell>
          <cell r="AA2368">
            <v>1500</v>
          </cell>
          <cell r="AD2368">
            <v>2300</v>
          </cell>
        </row>
        <row r="2369">
          <cell r="A2369">
            <v>24.56</v>
          </cell>
          <cell r="B2369">
            <v>5000</v>
          </cell>
          <cell r="H2369">
            <v>3300</v>
          </cell>
          <cell r="I2369">
            <v>30985</v>
          </cell>
          <cell r="J2369">
            <v>2100</v>
          </cell>
          <cell r="W2369">
            <v>4000</v>
          </cell>
          <cell r="X2369">
            <v>1200</v>
          </cell>
          <cell r="AA2369">
            <v>1500</v>
          </cell>
          <cell r="AD2369">
            <v>2300</v>
          </cell>
        </row>
        <row r="2370">
          <cell r="A2370">
            <v>24.57</v>
          </cell>
          <cell r="B2370">
            <v>5000</v>
          </cell>
          <cell r="H2370">
            <v>3300</v>
          </cell>
          <cell r="I2370">
            <v>30995</v>
          </cell>
          <cell r="J2370">
            <v>2100</v>
          </cell>
          <cell r="W2370">
            <v>4000</v>
          </cell>
          <cell r="X2370">
            <v>1200</v>
          </cell>
          <cell r="AA2370">
            <v>1500</v>
          </cell>
          <cell r="AD2370">
            <v>2300</v>
          </cell>
        </row>
        <row r="2371">
          <cell r="A2371">
            <v>24.58</v>
          </cell>
          <cell r="B2371">
            <v>5000</v>
          </cell>
          <cell r="H2371">
            <v>3300</v>
          </cell>
          <cell r="I2371">
            <v>31005</v>
          </cell>
          <cell r="J2371">
            <v>2100</v>
          </cell>
          <cell r="W2371">
            <v>4000</v>
          </cell>
          <cell r="X2371">
            <v>1200</v>
          </cell>
          <cell r="AA2371">
            <v>1500</v>
          </cell>
          <cell r="AD2371">
            <v>2300</v>
          </cell>
        </row>
        <row r="2372">
          <cell r="A2372">
            <v>24.59</v>
          </cell>
          <cell r="B2372">
            <v>5000</v>
          </cell>
          <cell r="H2372">
            <v>3300</v>
          </cell>
          <cell r="I2372">
            <v>31015</v>
          </cell>
          <cell r="J2372">
            <v>2100</v>
          </cell>
          <cell r="W2372">
            <v>4000</v>
          </cell>
          <cell r="X2372">
            <v>1200</v>
          </cell>
          <cell r="AA2372">
            <v>1500</v>
          </cell>
          <cell r="AD2372">
            <v>2300</v>
          </cell>
        </row>
        <row r="2373">
          <cell r="A2373">
            <v>24.6</v>
          </cell>
          <cell r="B2373">
            <v>5000</v>
          </cell>
          <cell r="H2373">
            <v>3300</v>
          </cell>
          <cell r="I2373">
            <v>31025</v>
          </cell>
          <cell r="J2373">
            <v>2100</v>
          </cell>
          <cell r="W2373">
            <v>4000</v>
          </cell>
          <cell r="X2373">
            <v>1200</v>
          </cell>
          <cell r="AA2373">
            <v>1500</v>
          </cell>
          <cell r="AD2373">
            <v>2300</v>
          </cell>
        </row>
        <row r="2374">
          <cell r="A2374">
            <v>24.61</v>
          </cell>
          <cell r="B2374">
            <v>5000</v>
          </cell>
          <cell r="H2374">
            <v>3300</v>
          </cell>
          <cell r="I2374">
            <v>31035</v>
          </cell>
          <cell r="J2374">
            <v>2100</v>
          </cell>
          <cell r="W2374">
            <v>4000</v>
          </cell>
          <cell r="X2374">
            <v>1200</v>
          </cell>
          <cell r="AA2374">
            <v>1500</v>
          </cell>
          <cell r="AD2374">
            <v>2300</v>
          </cell>
        </row>
        <row r="2375">
          <cell r="A2375">
            <v>24.62</v>
          </cell>
          <cell r="B2375">
            <v>5000</v>
          </cell>
          <cell r="H2375">
            <v>3300</v>
          </cell>
          <cell r="I2375">
            <v>31045</v>
          </cell>
          <cell r="J2375">
            <v>2100</v>
          </cell>
          <cell r="W2375">
            <v>4000</v>
          </cell>
          <cell r="X2375">
            <v>1200</v>
          </cell>
          <cell r="AA2375">
            <v>1500</v>
          </cell>
          <cell r="AD2375">
            <v>2300</v>
          </cell>
        </row>
        <row r="2376">
          <cell r="A2376">
            <v>24.63</v>
          </cell>
          <cell r="B2376">
            <v>5000</v>
          </cell>
          <cell r="H2376">
            <v>3300</v>
          </cell>
          <cell r="I2376">
            <v>31055</v>
          </cell>
          <cell r="J2376">
            <v>2100</v>
          </cell>
          <cell r="W2376">
            <v>4000</v>
          </cell>
          <cell r="X2376">
            <v>1200</v>
          </cell>
          <cell r="AA2376">
            <v>1500</v>
          </cell>
          <cell r="AD2376">
            <v>2300</v>
          </cell>
        </row>
        <row r="2377">
          <cell r="A2377">
            <v>24.64</v>
          </cell>
          <cell r="B2377">
            <v>5000</v>
          </cell>
          <cell r="H2377">
            <v>3300</v>
          </cell>
          <cell r="I2377">
            <v>31065</v>
          </cell>
          <cell r="J2377">
            <v>2100</v>
          </cell>
          <cell r="W2377">
            <v>4000</v>
          </cell>
          <cell r="X2377">
            <v>1200</v>
          </cell>
          <cell r="AA2377">
            <v>1500</v>
          </cell>
          <cell r="AD2377">
            <v>2300</v>
          </cell>
        </row>
        <row r="2378">
          <cell r="A2378">
            <v>24.65</v>
          </cell>
          <cell r="B2378">
            <v>5000</v>
          </cell>
          <cell r="H2378">
            <v>3300</v>
          </cell>
          <cell r="I2378">
            <v>31075</v>
          </cell>
          <cell r="J2378">
            <v>2100</v>
          </cell>
          <cell r="W2378">
            <v>4000</v>
          </cell>
          <cell r="X2378">
            <v>1200</v>
          </cell>
          <cell r="AA2378">
            <v>1500</v>
          </cell>
          <cell r="AD2378">
            <v>2300</v>
          </cell>
        </row>
        <row r="2379">
          <cell r="A2379">
            <v>24.66</v>
          </cell>
          <cell r="B2379">
            <v>5000</v>
          </cell>
          <cell r="H2379">
            <v>3300</v>
          </cell>
          <cell r="I2379">
            <v>31085</v>
          </cell>
          <cell r="J2379">
            <v>2100</v>
          </cell>
          <cell r="W2379">
            <v>4000</v>
          </cell>
          <cell r="X2379">
            <v>1200</v>
          </cell>
          <cell r="AA2379">
            <v>1500</v>
          </cell>
          <cell r="AD2379">
            <v>2300</v>
          </cell>
        </row>
        <row r="2380">
          <cell r="A2380">
            <v>24.67</v>
          </cell>
          <cell r="B2380">
            <v>5000</v>
          </cell>
          <cell r="H2380">
            <v>3300</v>
          </cell>
          <cell r="I2380">
            <v>31095</v>
          </cell>
          <cell r="J2380">
            <v>2100</v>
          </cell>
          <cell r="W2380">
            <v>4000</v>
          </cell>
          <cell r="X2380">
            <v>1200</v>
          </cell>
          <cell r="AA2380">
            <v>1500</v>
          </cell>
          <cell r="AD2380">
            <v>2300</v>
          </cell>
        </row>
        <row r="2381">
          <cell r="A2381">
            <v>24.68</v>
          </cell>
          <cell r="B2381">
            <v>5000</v>
          </cell>
          <cell r="H2381">
            <v>3300</v>
          </cell>
          <cell r="I2381">
            <v>31105</v>
          </cell>
          <cell r="J2381">
            <v>2100</v>
          </cell>
          <cell r="W2381">
            <v>4000</v>
          </cell>
          <cell r="X2381">
            <v>1200</v>
          </cell>
          <cell r="AA2381">
            <v>1500</v>
          </cell>
          <cell r="AD2381">
            <v>2300</v>
          </cell>
        </row>
        <row r="2382">
          <cell r="A2382">
            <v>24.69</v>
          </cell>
          <cell r="B2382">
            <v>5000</v>
          </cell>
          <cell r="H2382">
            <v>3300</v>
          </cell>
          <cell r="I2382">
            <v>31115</v>
          </cell>
          <cell r="J2382">
            <v>2100</v>
          </cell>
          <cell r="W2382">
            <v>4000</v>
          </cell>
          <cell r="X2382">
            <v>1200</v>
          </cell>
          <cell r="AA2382">
            <v>1500</v>
          </cell>
          <cell r="AD2382">
            <v>2300</v>
          </cell>
        </row>
        <row r="2383">
          <cell r="A2383">
            <v>24.7</v>
          </cell>
          <cell r="B2383">
            <v>5000</v>
          </cell>
          <cell r="H2383">
            <v>3300</v>
          </cell>
          <cell r="I2383">
            <v>31125</v>
          </cell>
          <cell r="J2383">
            <v>2100</v>
          </cell>
          <cell r="W2383">
            <v>4000</v>
          </cell>
          <cell r="X2383">
            <v>1200</v>
          </cell>
          <cell r="AA2383">
            <v>1500</v>
          </cell>
          <cell r="AD2383">
            <v>2300</v>
          </cell>
        </row>
        <row r="2384">
          <cell r="A2384">
            <v>24.71</v>
          </cell>
          <cell r="B2384">
            <v>5000</v>
          </cell>
          <cell r="H2384">
            <v>3300</v>
          </cell>
          <cell r="I2384">
            <v>31135</v>
          </cell>
          <cell r="J2384">
            <v>2100</v>
          </cell>
          <cell r="W2384">
            <v>4000</v>
          </cell>
          <cell r="X2384">
            <v>1200</v>
          </cell>
          <cell r="AA2384">
            <v>1500</v>
          </cell>
          <cell r="AD2384">
            <v>2300</v>
          </cell>
        </row>
        <row r="2385">
          <cell r="A2385">
            <v>24.72</v>
          </cell>
          <cell r="B2385">
            <v>5000</v>
          </cell>
          <cell r="H2385">
            <v>3300</v>
          </cell>
          <cell r="I2385">
            <v>31145</v>
          </cell>
          <cell r="J2385">
            <v>2100</v>
          </cell>
          <cell r="W2385">
            <v>4000</v>
          </cell>
          <cell r="X2385">
            <v>1200</v>
          </cell>
          <cell r="AA2385">
            <v>1500</v>
          </cell>
          <cell r="AD2385">
            <v>2300</v>
          </cell>
        </row>
        <row r="2386">
          <cell r="A2386">
            <v>24.73</v>
          </cell>
          <cell r="B2386">
            <v>5000</v>
          </cell>
          <cell r="H2386">
            <v>3300</v>
          </cell>
          <cell r="I2386">
            <v>31155</v>
          </cell>
          <cell r="J2386">
            <v>2100</v>
          </cell>
          <cell r="W2386">
            <v>4000</v>
          </cell>
          <cell r="X2386">
            <v>1200</v>
          </cell>
          <cell r="AA2386">
            <v>1500</v>
          </cell>
          <cell r="AD2386">
            <v>2300</v>
          </cell>
        </row>
        <row r="2387">
          <cell r="A2387">
            <v>24.74</v>
          </cell>
          <cell r="B2387">
            <v>5000</v>
          </cell>
          <cell r="H2387">
            <v>3300</v>
          </cell>
          <cell r="I2387">
            <v>31165</v>
          </cell>
          <cell r="J2387">
            <v>2100</v>
          </cell>
          <cell r="W2387">
            <v>4000</v>
          </cell>
          <cell r="X2387">
            <v>1200</v>
          </cell>
          <cell r="AA2387">
            <v>1500</v>
          </cell>
          <cell r="AD2387">
            <v>2300</v>
          </cell>
        </row>
        <row r="2388">
          <cell r="A2388">
            <v>24.75</v>
          </cell>
          <cell r="B2388">
            <v>5000</v>
          </cell>
          <cell r="H2388">
            <v>3300</v>
          </cell>
          <cell r="I2388">
            <v>31175</v>
          </cell>
          <cell r="J2388">
            <v>2100</v>
          </cell>
          <cell r="W2388">
            <v>4000</v>
          </cell>
          <cell r="X2388">
            <v>1200</v>
          </cell>
          <cell r="AA2388">
            <v>1500</v>
          </cell>
          <cell r="AD2388">
            <v>2300</v>
          </cell>
        </row>
        <row r="2389">
          <cell r="A2389">
            <v>24.76</v>
          </cell>
          <cell r="B2389">
            <v>5000</v>
          </cell>
          <cell r="H2389">
            <v>3300</v>
          </cell>
          <cell r="I2389">
            <v>31185</v>
          </cell>
          <cell r="J2389">
            <v>2100</v>
          </cell>
          <cell r="W2389">
            <v>4000</v>
          </cell>
          <cell r="X2389">
            <v>1200</v>
          </cell>
          <cell r="AA2389">
            <v>1500</v>
          </cell>
          <cell r="AD2389">
            <v>2300</v>
          </cell>
        </row>
        <row r="2390">
          <cell r="A2390">
            <v>24.77</v>
          </cell>
          <cell r="B2390">
            <v>5000</v>
          </cell>
          <cell r="H2390">
            <v>3300</v>
          </cell>
          <cell r="I2390">
            <v>31195</v>
          </cell>
          <cell r="J2390">
            <v>2100</v>
          </cell>
          <cell r="W2390">
            <v>4000</v>
          </cell>
          <cell r="X2390">
            <v>1200</v>
          </cell>
          <cell r="AA2390">
            <v>1500</v>
          </cell>
          <cell r="AD2390">
            <v>2300</v>
          </cell>
        </row>
        <row r="2391">
          <cell r="A2391">
            <v>24.78</v>
          </cell>
          <cell r="B2391">
            <v>5000</v>
          </cell>
          <cell r="H2391">
            <v>3300</v>
          </cell>
          <cell r="I2391">
            <v>31205</v>
          </cell>
          <cell r="J2391">
            <v>2100</v>
          </cell>
          <cell r="W2391">
            <v>4000</v>
          </cell>
          <cell r="X2391">
            <v>1200</v>
          </cell>
          <cell r="AA2391">
            <v>1500</v>
          </cell>
          <cell r="AD2391">
            <v>2300</v>
          </cell>
        </row>
        <row r="2392">
          <cell r="A2392">
            <v>24.79</v>
          </cell>
          <cell r="B2392">
            <v>5000</v>
          </cell>
          <cell r="H2392">
            <v>3300</v>
          </cell>
          <cell r="I2392">
            <v>31215</v>
          </cell>
          <cell r="J2392">
            <v>2100</v>
          </cell>
          <cell r="W2392">
            <v>4000</v>
          </cell>
          <cell r="X2392">
            <v>1200</v>
          </cell>
          <cell r="AA2392">
            <v>1500</v>
          </cell>
          <cell r="AD2392">
            <v>2300</v>
          </cell>
        </row>
        <row r="2393">
          <cell r="A2393">
            <v>24.8</v>
          </cell>
          <cell r="B2393">
            <v>5000</v>
          </cell>
          <cell r="H2393">
            <v>3300</v>
          </cell>
          <cell r="I2393">
            <v>31225</v>
          </cell>
          <cell r="J2393">
            <v>2100</v>
          </cell>
          <cell r="W2393">
            <v>4000</v>
          </cell>
          <cell r="X2393">
            <v>1200</v>
          </cell>
          <cell r="AA2393">
            <v>1500</v>
          </cell>
          <cell r="AD2393">
            <v>2300</v>
          </cell>
        </row>
        <row r="2394">
          <cell r="A2394">
            <v>24.81</v>
          </cell>
          <cell r="B2394">
            <v>5000</v>
          </cell>
          <cell r="H2394">
            <v>3300</v>
          </cell>
          <cell r="I2394">
            <v>31235</v>
          </cell>
          <cell r="J2394">
            <v>2100</v>
          </cell>
          <cell r="W2394">
            <v>4000</v>
          </cell>
          <cell r="X2394">
            <v>1200</v>
          </cell>
          <cell r="AA2394">
            <v>1500</v>
          </cell>
          <cell r="AD2394">
            <v>2300</v>
          </cell>
        </row>
        <row r="2395">
          <cell r="A2395">
            <v>24.82</v>
          </cell>
          <cell r="B2395">
            <v>5000</v>
          </cell>
          <cell r="H2395">
            <v>3300</v>
          </cell>
          <cell r="I2395">
            <v>31245</v>
          </cell>
          <cell r="J2395">
            <v>2100</v>
          </cell>
          <cell r="W2395">
            <v>4000</v>
          </cell>
          <cell r="X2395">
            <v>1200</v>
          </cell>
          <cell r="AA2395">
            <v>1500</v>
          </cell>
          <cell r="AD2395">
            <v>2300</v>
          </cell>
        </row>
        <row r="2396">
          <cell r="A2396">
            <v>24.83</v>
          </cell>
          <cell r="B2396">
            <v>5000</v>
          </cell>
          <cell r="H2396">
            <v>3300</v>
          </cell>
          <cell r="I2396">
            <v>31255</v>
          </cell>
          <cell r="J2396">
            <v>2100</v>
          </cell>
          <cell r="W2396">
            <v>4000</v>
          </cell>
          <cell r="X2396">
            <v>1200</v>
          </cell>
          <cell r="AA2396">
            <v>1500</v>
          </cell>
          <cell r="AD2396">
            <v>2300</v>
          </cell>
        </row>
        <row r="2397">
          <cell r="A2397">
            <v>24.84</v>
          </cell>
          <cell r="B2397">
            <v>5000</v>
          </cell>
          <cell r="H2397">
            <v>3300</v>
          </cell>
          <cell r="I2397">
            <v>31265</v>
          </cell>
          <cell r="J2397">
            <v>2100</v>
          </cell>
          <cell r="W2397">
            <v>4000</v>
          </cell>
          <cell r="X2397">
            <v>1200</v>
          </cell>
          <cell r="AA2397">
            <v>1500</v>
          </cell>
          <cell r="AD2397">
            <v>2300</v>
          </cell>
        </row>
        <row r="2398">
          <cell r="A2398">
            <v>24.85</v>
          </cell>
          <cell r="B2398">
            <v>5000</v>
          </cell>
          <cell r="H2398">
            <v>3300</v>
          </cell>
          <cell r="I2398">
            <v>31275</v>
          </cell>
          <cell r="J2398">
            <v>2100</v>
          </cell>
          <cell r="W2398">
            <v>4000</v>
          </cell>
          <cell r="X2398">
            <v>1200</v>
          </cell>
          <cell r="AA2398">
            <v>1500</v>
          </cell>
          <cell r="AD2398">
            <v>2300</v>
          </cell>
        </row>
        <row r="2399">
          <cell r="A2399">
            <v>24.86</v>
          </cell>
          <cell r="B2399">
            <v>5000</v>
          </cell>
          <cell r="H2399">
            <v>3300</v>
          </cell>
          <cell r="I2399">
            <v>31285</v>
          </cell>
          <cell r="J2399">
            <v>2100</v>
          </cell>
          <cell r="W2399">
            <v>4000</v>
          </cell>
          <cell r="X2399">
            <v>1200</v>
          </cell>
          <cell r="AA2399">
            <v>1500</v>
          </cell>
          <cell r="AD2399">
            <v>2300</v>
          </cell>
        </row>
        <row r="2400">
          <cell r="A2400">
            <v>24.87</v>
          </cell>
          <cell r="B2400">
            <v>5000</v>
          </cell>
          <cell r="H2400">
            <v>3300</v>
          </cell>
          <cell r="I2400">
            <v>31295</v>
          </cell>
          <cell r="J2400">
            <v>2100</v>
          </cell>
          <cell r="W2400">
            <v>4000</v>
          </cell>
          <cell r="X2400">
            <v>1200</v>
          </cell>
          <cell r="AA2400">
            <v>1500</v>
          </cell>
          <cell r="AD2400">
            <v>2300</v>
          </cell>
        </row>
        <row r="2401">
          <cell r="A2401">
            <v>24.88</v>
          </cell>
          <cell r="B2401">
            <v>5000</v>
          </cell>
          <cell r="H2401">
            <v>3300</v>
          </cell>
          <cell r="I2401">
            <v>31305</v>
          </cell>
          <cell r="J2401">
            <v>2100</v>
          </cell>
          <cell r="W2401">
            <v>4000</v>
          </cell>
          <cell r="X2401">
            <v>1200</v>
          </cell>
          <cell r="AA2401">
            <v>1500</v>
          </cell>
          <cell r="AD2401">
            <v>2300</v>
          </cell>
        </row>
        <row r="2402">
          <cell r="A2402">
            <v>24.89</v>
          </cell>
          <cell r="B2402">
            <v>5000</v>
          </cell>
          <cell r="H2402">
            <v>3300</v>
          </cell>
          <cell r="I2402">
            <v>31315</v>
          </cell>
          <cell r="J2402">
            <v>2100</v>
          </cell>
          <cell r="W2402">
            <v>4000</v>
          </cell>
          <cell r="X2402">
            <v>1200</v>
          </cell>
          <cell r="AA2402">
            <v>1500</v>
          </cell>
          <cell r="AD2402">
            <v>2300</v>
          </cell>
        </row>
        <row r="2403">
          <cell r="A2403">
            <v>24.9</v>
          </cell>
          <cell r="B2403">
            <v>5000</v>
          </cell>
          <cell r="H2403">
            <v>3300</v>
          </cell>
          <cell r="I2403">
            <v>31325</v>
          </cell>
          <cell r="J2403">
            <v>2100</v>
          </cell>
          <cell r="W2403">
            <v>4000</v>
          </cell>
          <cell r="X2403">
            <v>1200</v>
          </cell>
          <cell r="AA2403">
            <v>1500</v>
          </cell>
          <cell r="AD2403">
            <v>2300</v>
          </cell>
        </row>
        <row r="2404">
          <cell r="A2404">
            <v>24.91</v>
          </cell>
          <cell r="B2404">
            <v>5000</v>
          </cell>
          <cell r="H2404">
            <v>3300</v>
          </cell>
          <cell r="I2404">
            <v>31335</v>
          </cell>
          <cell r="J2404">
            <v>2100</v>
          </cell>
          <cell r="W2404">
            <v>4000</v>
          </cell>
          <cell r="X2404">
            <v>1200</v>
          </cell>
          <cell r="AA2404">
            <v>1500</v>
          </cell>
          <cell r="AD2404">
            <v>2300</v>
          </cell>
        </row>
        <row r="2405">
          <cell r="A2405">
            <v>24.92</v>
          </cell>
          <cell r="B2405">
            <v>5000</v>
          </cell>
          <cell r="H2405">
            <v>3300</v>
          </cell>
          <cell r="I2405">
            <v>31345</v>
          </cell>
          <cell r="J2405">
            <v>2100</v>
          </cell>
          <cell r="W2405">
            <v>4000</v>
          </cell>
          <cell r="X2405">
            <v>1200</v>
          </cell>
          <cell r="AA2405">
            <v>1500</v>
          </cell>
          <cell r="AD2405">
            <v>2300</v>
          </cell>
        </row>
        <row r="2406">
          <cell r="A2406">
            <v>24.93</v>
          </cell>
          <cell r="B2406">
            <v>5000</v>
          </cell>
          <cell r="H2406">
            <v>3300</v>
          </cell>
          <cell r="I2406">
            <v>31355</v>
          </cell>
          <cell r="J2406">
            <v>2100</v>
          </cell>
          <cell r="W2406">
            <v>4000</v>
          </cell>
          <cell r="X2406">
            <v>1200</v>
          </cell>
          <cell r="AA2406">
            <v>1500</v>
          </cell>
          <cell r="AD2406">
            <v>2300</v>
          </cell>
        </row>
        <row r="2407">
          <cell r="A2407">
            <v>24.94</v>
          </cell>
          <cell r="B2407">
            <v>5000</v>
          </cell>
          <cell r="H2407">
            <v>3300</v>
          </cell>
          <cell r="I2407">
            <v>31365</v>
          </cell>
          <cell r="J2407">
            <v>2100</v>
          </cell>
          <cell r="W2407">
            <v>4000</v>
          </cell>
          <cell r="X2407">
            <v>1200</v>
          </cell>
          <cell r="AA2407">
            <v>1500</v>
          </cell>
          <cell r="AD2407">
            <v>2300</v>
          </cell>
        </row>
        <row r="2408">
          <cell r="A2408">
            <v>24.95</v>
          </cell>
          <cell r="B2408">
            <v>5000</v>
          </cell>
          <cell r="H2408">
            <v>3300</v>
          </cell>
          <cell r="I2408">
            <v>31375</v>
          </cell>
          <cell r="J2408">
            <v>2100</v>
          </cell>
          <cell r="W2408">
            <v>4000</v>
          </cell>
          <cell r="X2408">
            <v>1200</v>
          </cell>
          <cell r="AA2408">
            <v>1500</v>
          </cell>
          <cell r="AD2408">
            <v>2300</v>
          </cell>
        </row>
        <row r="2409">
          <cell r="A2409">
            <v>24.96</v>
          </cell>
          <cell r="B2409">
            <v>5000</v>
          </cell>
          <cell r="H2409">
            <v>3300</v>
          </cell>
          <cell r="I2409">
            <v>31385</v>
          </cell>
          <cell r="J2409">
            <v>2100</v>
          </cell>
          <cell r="W2409">
            <v>4000</v>
          </cell>
          <cell r="X2409">
            <v>1200</v>
          </cell>
          <cell r="AA2409">
            <v>1500</v>
          </cell>
          <cell r="AD2409">
            <v>2300</v>
          </cell>
        </row>
        <row r="2410">
          <cell r="A2410">
            <v>24.97</v>
          </cell>
          <cell r="B2410">
            <v>5000</v>
          </cell>
          <cell r="H2410">
            <v>3300</v>
          </cell>
          <cell r="I2410">
            <v>31395</v>
          </cell>
          <cell r="J2410">
            <v>2100</v>
          </cell>
          <cell r="W2410">
            <v>4000</v>
          </cell>
          <cell r="X2410">
            <v>1200</v>
          </cell>
          <cell r="AA2410">
            <v>1500</v>
          </cell>
          <cell r="AD2410">
            <v>2300</v>
          </cell>
        </row>
        <row r="2411">
          <cell r="A2411">
            <v>24.98</v>
          </cell>
          <cell r="B2411">
            <v>5000</v>
          </cell>
          <cell r="H2411">
            <v>3300</v>
          </cell>
          <cell r="I2411">
            <v>31405</v>
          </cell>
          <cell r="J2411">
            <v>2100</v>
          </cell>
          <cell r="W2411">
            <v>4000</v>
          </cell>
          <cell r="X2411">
            <v>1200</v>
          </cell>
          <cell r="AA2411">
            <v>1500</v>
          </cell>
          <cell r="AD2411">
            <v>2300</v>
          </cell>
        </row>
        <row r="2412">
          <cell r="A2412">
            <v>24.99</v>
          </cell>
          <cell r="B2412">
            <v>5000</v>
          </cell>
          <cell r="H2412">
            <v>3300</v>
          </cell>
          <cell r="I2412">
            <v>31415</v>
          </cell>
          <cell r="J2412">
            <v>2100</v>
          </cell>
          <cell r="W2412">
            <v>4000</v>
          </cell>
          <cell r="X2412">
            <v>1200</v>
          </cell>
          <cell r="AA2412">
            <v>1500</v>
          </cell>
          <cell r="AD2412">
            <v>2300</v>
          </cell>
        </row>
        <row r="2413">
          <cell r="A2413">
            <v>25</v>
          </cell>
          <cell r="B2413">
            <v>5000</v>
          </cell>
          <cell r="H2413">
            <v>3300</v>
          </cell>
          <cell r="I2413">
            <v>31425</v>
          </cell>
          <cell r="J2413">
            <v>2100</v>
          </cell>
          <cell r="W2413">
            <v>4000</v>
          </cell>
          <cell r="X2413">
            <v>1200</v>
          </cell>
          <cell r="AA2413">
            <v>1500</v>
          </cell>
          <cell r="AD2413">
            <v>2300</v>
          </cell>
        </row>
        <row r="2414">
          <cell r="A2414">
            <v>25.01</v>
          </cell>
          <cell r="B2414">
            <v>5000</v>
          </cell>
          <cell r="H2414">
            <v>3300</v>
          </cell>
          <cell r="I2414">
            <v>31435</v>
          </cell>
          <cell r="J2414">
            <v>2100</v>
          </cell>
          <cell r="W2414">
            <v>4000</v>
          </cell>
          <cell r="X2414">
            <v>1200</v>
          </cell>
          <cell r="AA2414">
            <v>1500</v>
          </cell>
          <cell r="AD2414">
            <v>2300</v>
          </cell>
        </row>
        <row r="2415">
          <cell r="A2415">
            <v>25.02</v>
          </cell>
          <cell r="B2415">
            <v>5000</v>
          </cell>
          <cell r="H2415">
            <v>3300</v>
          </cell>
          <cell r="I2415">
            <v>31445</v>
          </cell>
          <cell r="J2415">
            <v>2100</v>
          </cell>
          <cell r="W2415">
            <v>4000</v>
          </cell>
          <cell r="X2415">
            <v>1200</v>
          </cell>
          <cell r="AA2415">
            <v>1500</v>
          </cell>
          <cell r="AD2415">
            <v>2300</v>
          </cell>
        </row>
        <row r="2416">
          <cell r="A2416">
            <v>25.03</v>
          </cell>
          <cell r="B2416">
            <v>5000</v>
          </cell>
          <cell r="H2416">
            <v>3300</v>
          </cell>
          <cell r="I2416">
            <v>31455</v>
          </cell>
          <cell r="J2416">
            <v>2100</v>
          </cell>
          <cell r="W2416">
            <v>4000</v>
          </cell>
          <cell r="X2416">
            <v>1200</v>
          </cell>
          <cell r="AA2416">
            <v>1500</v>
          </cell>
          <cell r="AD2416">
            <v>2300</v>
          </cell>
        </row>
        <row r="2417">
          <cell r="A2417">
            <v>25.04</v>
          </cell>
          <cell r="B2417">
            <v>5000</v>
          </cell>
          <cell r="H2417">
            <v>3300</v>
          </cell>
          <cell r="I2417">
            <v>31465</v>
          </cell>
          <cell r="J2417">
            <v>2100</v>
          </cell>
          <cell r="W2417">
            <v>4000</v>
          </cell>
          <cell r="X2417">
            <v>1200</v>
          </cell>
          <cell r="AA2417">
            <v>1500</v>
          </cell>
          <cell r="AD2417">
            <v>2300</v>
          </cell>
        </row>
        <row r="2418">
          <cell r="A2418">
            <v>25.05</v>
          </cell>
          <cell r="B2418">
            <v>5000</v>
          </cell>
          <cell r="H2418">
            <v>3300</v>
          </cell>
          <cell r="I2418">
            <v>31475</v>
          </cell>
          <cell r="J2418">
            <v>2100</v>
          </cell>
          <cell r="W2418">
            <v>4000</v>
          </cell>
          <cell r="X2418">
            <v>1200</v>
          </cell>
          <cell r="AA2418">
            <v>1500</v>
          </cell>
          <cell r="AD2418">
            <v>2300</v>
          </cell>
        </row>
        <row r="2419">
          <cell r="A2419">
            <v>25.06</v>
          </cell>
          <cell r="B2419">
            <v>5000</v>
          </cell>
          <cell r="H2419">
            <v>3300</v>
          </cell>
          <cell r="I2419">
            <v>31485</v>
          </cell>
          <cell r="J2419">
            <v>2100</v>
          </cell>
          <cell r="W2419">
            <v>4000</v>
          </cell>
          <cell r="X2419">
            <v>1200</v>
          </cell>
          <cell r="AA2419">
            <v>1500</v>
          </cell>
          <cell r="AD2419">
            <v>2300</v>
          </cell>
        </row>
        <row r="2420">
          <cell r="A2420">
            <v>25.07</v>
          </cell>
          <cell r="B2420">
            <v>5000</v>
          </cell>
          <cell r="H2420">
            <v>3300</v>
          </cell>
          <cell r="I2420">
            <v>31495</v>
          </cell>
          <cell r="J2420">
            <v>2100</v>
          </cell>
          <cell r="W2420">
            <v>4000</v>
          </cell>
          <cell r="X2420">
            <v>1200</v>
          </cell>
          <cell r="AA2420">
            <v>1500</v>
          </cell>
          <cell r="AD2420">
            <v>2300</v>
          </cell>
        </row>
        <row r="2421">
          <cell r="A2421">
            <v>25.08</v>
          </cell>
          <cell r="B2421">
            <v>5000</v>
          </cell>
          <cell r="H2421">
            <v>3300</v>
          </cell>
          <cell r="I2421">
            <v>31505</v>
          </cell>
          <cell r="J2421">
            <v>2100</v>
          </cell>
          <cell r="W2421">
            <v>4000</v>
          </cell>
          <cell r="X2421">
            <v>1200</v>
          </cell>
          <cell r="AA2421">
            <v>1500</v>
          </cell>
          <cell r="AD2421">
            <v>2300</v>
          </cell>
        </row>
        <row r="2422">
          <cell r="A2422">
            <v>25.09</v>
          </cell>
          <cell r="B2422">
            <v>5000</v>
          </cell>
          <cell r="H2422">
            <v>3300</v>
          </cell>
          <cell r="I2422">
            <v>31515</v>
          </cell>
          <cell r="J2422">
            <v>2100</v>
          </cell>
          <cell r="W2422">
            <v>4000</v>
          </cell>
          <cell r="X2422">
            <v>1200</v>
          </cell>
          <cell r="AA2422">
            <v>1500</v>
          </cell>
          <cell r="AD2422">
            <v>2300</v>
          </cell>
        </row>
        <row r="2423">
          <cell r="A2423">
            <v>25.1</v>
          </cell>
          <cell r="B2423">
            <v>5000</v>
          </cell>
          <cell r="H2423">
            <v>3300</v>
          </cell>
          <cell r="I2423">
            <v>31525</v>
          </cell>
          <cell r="J2423">
            <v>2100</v>
          </cell>
          <cell r="W2423">
            <v>4000</v>
          </cell>
          <cell r="X2423">
            <v>1200</v>
          </cell>
          <cell r="AA2423">
            <v>1500</v>
          </cell>
          <cell r="AD2423">
            <v>2300</v>
          </cell>
        </row>
        <row r="2424">
          <cell r="A2424">
            <v>25.11</v>
          </cell>
          <cell r="B2424">
            <v>5000</v>
          </cell>
          <cell r="H2424">
            <v>3300</v>
          </cell>
          <cell r="I2424">
            <v>31535</v>
          </cell>
          <cell r="J2424">
            <v>2100</v>
          </cell>
          <cell r="W2424">
            <v>4000</v>
          </cell>
          <cell r="X2424">
            <v>1200</v>
          </cell>
          <cell r="AA2424">
            <v>1500</v>
          </cell>
          <cell r="AD2424">
            <v>2300</v>
          </cell>
        </row>
        <row r="2425">
          <cell r="A2425">
            <v>25.12</v>
          </cell>
          <cell r="B2425">
            <v>5000</v>
          </cell>
          <cell r="H2425">
            <v>3300</v>
          </cell>
          <cell r="I2425">
            <v>31545</v>
          </cell>
          <cell r="J2425">
            <v>2100</v>
          </cell>
          <cell r="W2425">
            <v>4000</v>
          </cell>
          <cell r="X2425">
            <v>1200</v>
          </cell>
          <cell r="AA2425">
            <v>1500</v>
          </cell>
          <cell r="AD2425">
            <v>2300</v>
          </cell>
        </row>
        <row r="2426">
          <cell r="A2426">
            <v>25.13</v>
          </cell>
          <cell r="B2426">
            <v>5000</v>
          </cell>
          <cell r="H2426">
            <v>3300</v>
          </cell>
          <cell r="I2426">
            <v>31555</v>
          </cell>
          <cell r="J2426">
            <v>2100</v>
          </cell>
          <cell r="W2426">
            <v>4000</v>
          </cell>
          <cell r="X2426">
            <v>1200</v>
          </cell>
          <cell r="AA2426">
            <v>1500</v>
          </cell>
          <cell r="AD2426">
            <v>2300</v>
          </cell>
        </row>
        <row r="2427">
          <cell r="A2427">
            <v>25.14</v>
          </cell>
          <cell r="B2427">
            <v>5000</v>
          </cell>
          <cell r="H2427">
            <v>3300</v>
          </cell>
          <cell r="I2427">
            <v>31565</v>
          </cell>
          <cell r="J2427">
            <v>2100</v>
          </cell>
          <cell r="W2427">
            <v>4000</v>
          </cell>
          <cell r="X2427">
            <v>1200</v>
          </cell>
          <cell r="AA2427">
            <v>1500</v>
          </cell>
          <cell r="AD2427">
            <v>2300</v>
          </cell>
        </row>
        <row r="2428">
          <cell r="A2428">
            <v>25.15</v>
          </cell>
          <cell r="B2428">
            <v>5000</v>
          </cell>
          <cell r="H2428">
            <v>3300</v>
          </cell>
          <cell r="I2428">
            <v>31575</v>
          </cell>
          <cell r="J2428">
            <v>2100</v>
          </cell>
          <cell r="W2428">
            <v>4000</v>
          </cell>
          <cell r="X2428">
            <v>1200</v>
          </cell>
          <cell r="AA2428">
            <v>1500</v>
          </cell>
          <cell r="AD2428">
            <v>2300</v>
          </cell>
        </row>
        <row r="2429">
          <cell r="A2429">
            <v>25.16</v>
          </cell>
          <cell r="B2429">
            <v>5000</v>
          </cell>
          <cell r="H2429">
            <v>3300</v>
          </cell>
          <cell r="I2429">
            <v>31585</v>
          </cell>
          <cell r="J2429">
            <v>2100</v>
          </cell>
          <cell r="W2429">
            <v>4000</v>
          </cell>
          <cell r="X2429">
            <v>1200</v>
          </cell>
          <cell r="AA2429">
            <v>1500</v>
          </cell>
          <cell r="AD2429">
            <v>2300</v>
          </cell>
        </row>
        <row r="2430">
          <cell r="A2430">
            <v>25.17</v>
          </cell>
          <cell r="B2430">
            <v>5000</v>
          </cell>
          <cell r="H2430">
            <v>3300</v>
          </cell>
          <cell r="I2430">
            <v>31595</v>
          </cell>
          <cell r="J2430">
            <v>2100</v>
          </cell>
          <cell r="W2430">
            <v>4000</v>
          </cell>
          <cell r="X2430">
            <v>1200</v>
          </cell>
          <cell r="AA2430">
            <v>1500</v>
          </cell>
          <cell r="AD2430">
            <v>2300</v>
          </cell>
        </row>
        <row r="2431">
          <cell r="A2431">
            <v>25.18</v>
          </cell>
          <cell r="B2431">
            <v>5000</v>
          </cell>
          <cell r="H2431">
            <v>3300</v>
          </cell>
          <cell r="I2431">
            <v>31605</v>
          </cell>
          <cell r="J2431">
            <v>2100</v>
          </cell>
          <cell r="W2431">
            <v>4000</v>
          </cell>
          <cell r="X2431">
            <v>1200</v>
          </cell>
          <cell r="AA2431">
            <v>1500</v>
          </cell>
          <cell r="AD2431">
            <v>2300</v>
          </cell>
        </row>
        <row r="2432">
          <cell r="A2432">
            <v>25.19</v>
          </cell>
          <cell r="B2432">
            <v>5000</v>
          </cell>
          <cell r="H2432">
            <v>3300</v>
          </cell>
          <cell r="I2432">
            <v>31615</v>
          </cell>
          <cell r="J2432">
            <v>2100</v>
          </cell>
          <cell r="W2432">
            <v>4000</v>
          </cell>
          <cell r="X2432">
            <v>1200</v>
          </cell>
          <cell r="AA2432">
            <v>1500</v>
          </cell>
          <cell r="AD2432">
            <v>2300</v>
          </cell>
        </row>
        <row r="2433">
          <cell r="A2433">
            <v>25.2</v>
          </cell>
          <cell r="B2433">
            <v>5000</v>
          </cell>
          <cell r="H2433">
            <v>3300</v>
          </cell>
          <cell r="I2433">
            <v>31625</v>
          </cell>
          <cell r="J2433">
            <v>2100</v>
          </cell>
          <cell r="W2433">
            <v>4000</v>
          </cell>
          <cell r="X2433">
            <v>1200</v>
          </cell>
          <cell r="AA2433">
            <v>1500</v>
          </cell>
          <cell r="AD2433">
            <v>2300</v>
          </cell>
        </row>
        <row r="2434">
          <cell r="A2434">
            <v>25.21</v>
          </cell>
          <cell r="B2434">
            <v>5000</v>
          </cell>
          <cell r="H2434">
            <v>3300</v>
          </cell>
          <cell r="I2434">
            <v>31635</v>
          </cell>
          <cell r="J2434">
            <v>2100</v>
          </cell>
          <cell r="W2434">
            <v>4000</v>
          </cell>
          <cell r="X2434">
            <v>1200</v>
          </cell>
          <cell r="AA2434">
            <v>1500</v>
          </cell>
          <cell r="AD2434">
            <v>2300</v>
          </cell>
        </row>
        <row r="2435">
          <cell r="A2435">
            <v>25.22</v>
          </cell>
          <cell r="B2435">
            <v>5000</v>
          </cell>
          <cell r="H2435">
            <v>3300</v>
          </cell>
          <cell r="I2435">
            <v>31645</v>
          </cell>
          <cell r="J2435">
            <v>2100</v>
          </cell>
          <cell r="W2435">
            <v>4000</v>
          </cell>
          <cell r="X2435">
            <v>1200</v>
          </cell>
          <cell r="AA2435">
            <v>1500</v>
          </cell>
          <cell r="AD2435">
            <v>2300</v>
          </cell>
        </row>
        <row r="2436">
          <cell r="A2436">
            <v>25.23</v>
          </cell>
          <cell r="B2436">
            <v>5000</v>
          </cell>
          <cell r="H2436">
            <v>3300</v>
          </cell>
          <cell r="I2436">
            <v>31655</v>
          </cell>
          <cell r="J2436">
            <v>2100</v>
          </cell>
          <cell r="W2436">
            <v>4000</v>
          </cell>
          <cell r="X2436">
            <v>1200</v>
          </cell>
          <cell r="AA2436">
            <v>1500</v>
          </cell>
          <cell r="AD2436">
            <v>2300</v>
          </cell>
        </row>
        <row r="2437">
          <cell r="A2437">
            <v>25.24</v>
          </cell>
          <cell r="B2437">
            <v>5000</v>
          </cell>
          <cell r="H2437">
            <v>3300</v>
          </cell>
          <cell r="I2437">
            <v>31665</v>
          </cell>
          <cell r="J2437">
            <v>2100</v>
          </cell>
          <cell r="W2437">
            <v>4000</v>
          </cell>
          <cell r="X2437">
            <v>1200</v>
          </cell>
          <cell r="AA2437">
            <v>1500</v>
          </cell>
          <cell r="AD2437">
            <v>2300</v>
          </cell>
        </row>
        <row r="2438">
          <cell r="A2438">
            <v>25.25</v>
          </cell>
          <cell r="B2438">
            <v>5000</v>
          </cell>
          <cell r="H2438">
            <v>3300</v>
          </cell>
          <cell r="I2438">
            <v>31675</v>
          </cell>
          <cell r="J2438">
            <v>2100</v>
          </cell>
          <cell r="W2438">
            <v>4000</v>
          </cell>
          <cell r="X2438">
            <v>1200</v>
          </cell>
          <cell r="AA2438">
            <v>1500</v>
          </cell>
          <cell r="AD2438">
            <v>2300</v>
          </cell>
        </row>
        <row r="2439">
          <cell r="A2439">
            <v>25.26</v>
          </cell>
          <cell r="B2439">
            <v>5000</v>
          </cell>
          <cell r="H2439">
            <v>3300</v>
          </cell>
          <cell r="I2439">
            <v>31685</v>
          </cell>
          <cell r="J2439">
            <v>2100</v>
          </cell>
          <cell r="W2439">
            <v>4000</v>
          </cell>
          <cell r="X2439">
            <v>1200</v>
          </cell>
          <cell r="AA2439">
            <v>1500</v>
          </cell>
          <cell r="AD2439">
            <v>2300</v>
          </cell>
        </row>
        <row r="2440">
          <cell r="A2440">
            <v>25.27</v>
          </cell>
          <cell r="B2440">
            <v>5000</v>
          </cell>
          <cell r="H2440">
            <v>3300</v>
          </cell>
          <cell r="I2440">
            <v>31695</v>
          </cell>
          <cell r="J2440">
            <v>2100</v>
          </cell>
          <cell r="W2440">
            <v>4000</v>
          </cell>
          <cell r="X2440">
            <v>1200</v>
          </cell>
          <cell r="AA2440">
            <v>1500</v>
          </cell>
          <cell r="AD2440">
            <v>2300</v>
          </cell>
        </row>
        <row r="2441">
          <cell r="A2441">
            <v>25.28</v>
          </cell>
          <cell r="B2441">
            <v>5000</v>
          </cell>
          <cell r="H2441">
            <v>3300</v>
          </cell>
          <cell r="I2441">
            <v>31705</v>
          </cell>
          <cell r="J2441">
            <v>2100</v>
          </cell>
          <cell r="W2441">
            <v>4000</v>
          </cell>
          <cell r="X2441">
            <v>1200</v>
          </cell>
          <cell r="AA2441">
            <v>1500</v>
          </cell>
          <cell r="AD2441">
            <v>2300</v>
          </cell>
        </row>
        <row r="2442">
          <cell r="A2442">
            <v>25.29</v>
          </cell>
          <cell r="B2442">
            <v>5000</v>
          </cell>
          <cell r="H2442">
            <v>3300</v>
          </cell>
          <cell r="I2442">
            <v>31715</v>
          </cell>
          <cell r="J2442">
            <v>2100</v>
          </cell>
          <cell r="W2442">
            <v>4000</v>
          </cell>
          <cell r="X2442">
            <v>1200</v>
          </cell>
          <cell r="AA2442">
            <v>1500</v>
          </cell>
          <cell r="AD2442">
            <v>2300</v>
          </cell>
        </row>
        <row r="2443">
          <cell r="A2443">
            <v>25.3</v>
          </cell>
          <cell r="B2443">
            <v>5000</v>
          </cell>
          <cell r="H2443">
            <v>3300</v>
          </cell>
          <cell r="I2443">
            <v>31725</v>
          </cell>
          <cell r="J2443">
            <v>2100</v>
          </cell>
          <cell r="W2443">
            <v>4000</v>
          </cell>
          <cell r="X2443">
            <v>1200</v>
          </cell>
          <cell r="AA2443">
            <v>1500</v>
          </cell>
          <cell r="AD2443">
            <v>2300</v>
          </cell>
        </row>
        <row r="2444">
          <cell r="A2444">
            <v>25.31</v>
          </cell>
          <cell r="B2444">
            <v>5000</v>
          </cell>
          <cell r="H2444">
            <v>3300</v>
          </cell>
          <cell r="I2444">
            <v>31735</v>
          </cell>
          <cell r="J2444">
            <v>2100</v>
          </cell>
          <cell r="W2444">
            <v>4000</v>
          </cell>
          <cell r="X2444">
            <v>1200</v>
          </cell>
          <cell r="AA2444">
            <v>1500</v>
          </cell>
          <cell r="AD2444">
            <v>2300</v>
          </cell>
        </row>
        <row r="2445">
          <cell r="A2445">
            <v>25.32</v>
          </cell>
          <cell r="B2445">
            <v>5000</v>
          </cell>
          <cell r="H2445">
            <v>3300</v>
          </cell>
          <cell r="I2445">
            <v>31745</v>
          </cell>
          <cell r="J2445">
            <v>2100</v>
          </cell>
          <cell r="W2445">
            <v>4000</v>
          </cell>
          <cell r="X2445">
            <v>1200</v>
          </cell>
          <cell r="AA2445">
            <v>1500</v>
          </cell>
          <cell r="AD2445">
            <v>2300</v>
          </cell>
        </row>
        <row r="2446">
          <cell r="A2446">
            <v>25.33</v>
          </cell>
          <cell r="B2446">
            <v>5000</v>
          </cell>
          <cell r="H2446">
            <v>3300</v>
          </cell>
          <cell r="I2446">
            <v>31755</v>
          </cell>
          <cell r="J2446">
            <v>2100</v>
          </cell>
          <cell r="W2446">
            <v>4000</v>
          </cell>
          <cell r="X2446">
            <v>1200</v>
          </cell>
          <cell r="AA2446">
            <v>1500</v>
          </cell>
          <cell r="AD2446">
            <v>2300</v>
          </cell>
        </row>
        <row r="2447">
          <cell r="A2447">
            <v>25.34</v>
          </cell>
          <cell r="B2447">
            <v>5000</v>
          </cell>
          <cell r="H2447">
            <v>3300</v>
          </cell>
          <cell r="I2447">
            <v>31765</v>
          </cell>
          <cell r="J2447">
            <v>2100</v>
          </cell>
          <cell r="W2447">
            <v>4000</v>
          </cell>
          <cell r="X2447">
            <v>1200</v>
          </cell>
          <cell r="AA2447">
            <v>1500</v>
          </cell>
          <cell r="AD2447">
            <v>2300</v>
          </cell>
        </row>
        <row r="2448">
          <cell r="A2448">
            <v>25.35</v>
          </cell>
          <cell r="B2448">
            <v>5000</v>
          </cell>
          <cell r="H2448">
            <v>3300</v>
          </cell>
          <cell r="I2448">
            <v>31775</v>
          </cell>
          <cell r="J2448">
            <v>2100</v>
          </cell>
          <cell r="W2448">
            <v>4000</v>
          </cell>
          <cell r="X2448">
            <v>1200</v>
          </cell>
          <cell r="AA2448">
            <v>1500</v>
          </cell>
          <cell r="AD2448">
            <v>2300</v>
          </cell>
        </row>
        <row r="2449">
          <cell r="A2449">
            <v>25.36</v>
          </cell>
          <cell r="B2449">
            <v>5000</v>
          </cell>
          <cell r="H2449">
            <v>3300</v>
          </cell>
          <cell r="I2449">
            <v>31785</v>
          </cell>
          <cell r="J2449">
            <v>2100</v>
          </cell>
          <cell r="W2449">
            <v>4000</v>
          </cell>
          <cell r="X2449">
            <v>1200</v>
          </cell>
          <cell r="AA2449">
            <v>1500</v>
          </cell>
          <cell r="AD2449">
            <v>2300</v>
          </cell>
        </row>
        <row r="2450">
          <cell r="A2450">
            <v>25.37</v>
          </cell>
          <cell r="B2450">
            <v>5000</v>
          </cell>
          <cell r="H2450">
            <v>3300</v>
          </cell>
          <cell r="I2450">
            <v>31795</v>
          </cell>
          <cell r="J2450">
            <v>2100</v>
          </cell>
          <cell r="W2450">
            <v>4000</v>
          </cell>
          <cell r="X2450">
            <v>1200</v>
          </cell>
          <cell r="AA2450">
            <v>1500</v>
          </cell>
          <cell r="AD2450">
            <v>2300</v>
          </cell>
        </row>
        <row r="2451">
          <cell r="A2451">
            <v>25.38</v>
          </cell>
          <cell r="B2451">
            <v>5000</v>
          </cell>
          <cell r="H2451">
            <v>3300</v>
          </cell>
          <cell r="I2451">
            <v>31805</v>
          </cell>
          <cell r="J2451">
            <v>2100</v>
          </cell>
          <cell r="W2451">
            <v>4000</v>
          </cell>
          <cell r="X2451">
            <v>1200</v>
          </cell>
          <cell r="AA2451">
            <v>1500</v>
          </cell>
          <cell r="AD2451">
            <v>2300</v>
          </cell>
        </row>
        <row r="2452">
          <cell r="A2452">
            <v>25.39</v>
          </cell>
          <cell r="B2452">
            <v>5000</v>
          </cell>
          <cell r="H2452">
            <v>3300</v>
          </cell>
          <cell r="I2452">
            <v>31815</v>
          </cell>
          <cell r="J2452">
            <v>2100</v>
          </cell>
          <cell r="W2452">
            <v>4000</v>
          </cell>
          <cell r="X2452">
            <v>1200</v>
          </cell>
          <cell r="AA2452">
            <v>1500</v>
          </cell>
          <cell r="AD2452">
            <v>2300</v>
          </cell>
        </row>
        <row r="2453">
          <cell r="A2453">
            <v>25.4</v>
          </cell>
          <cell r="B2453">
            <v>5000</v>
          </cell>
          <cell r="H2453">
            <v>3300</v>
          </cell>
          <cell r="I2453">
            <v>31825</v>
          </cell>
          <cell r="J2453">
            <v>2100</v>
          </cell>
          <cell r="W2453">
            <v>4000</v>
          </cell>
          <cell r="X2453">
            <v>1200</v>
          </cell>
          <cell r="AA2453">
            <v>1500</v>
          </cell>
          <cell r="AD2453">
            <v>2300</v>
          </cell>
        </row>
        <row r="2454">
          <cell r="A2454">
            <v>25.41</v>
          </cell>
          <cell r="B2454">
            <v>5000</v>
          </cell>
          <cell r="H2454">
            <v>3300</v>
          </cell>
          <cell r="I2454">
            <v>31835</v>
          </cell>
          <cell r="J2454">
            <v>2100</v>
          </cell>
          <cell r="W2454">
            <v>4000</v>
          </cell>
          <cell r="X2454">
            <v>1200</v>
          </cell>
          <cell r="AA2454">
            <v>1500</v>
          </cell>
          <cell r="AD2454">
            <v>2300</v>
          </cell>
        </row>
        <row r="2455">
          <cell r="A2455">
            <v>25.42</v>
          </cell>
          <cell r="B2455">
            <v>5000</v>
          </cell>
          <cell r="H2455">
            <v>3300</v>
          </cell>
          <cell r="I2455">
            <v>31845</v>
          </cell>
          <cell r="J2455">
            <v>2100</v>
          </cell>
          <cell r="W2455">
            <v>4000</v>
          </cell>
          <cell r="X2455">
            <v>1200</v>
          </cell>
          <cell r="AA2455">
            <v>1500</v>
          </cell>
          <cell r="AD2455">
            <v>2300</v>
          </cell>
        </row>
        <row r="2456">
          <cell r="A2456">
            <v>25.43</v>
          </cell>
          <cell r="B2456">
            <v>5000</v>
          </cell>
          <cell r="H2456">
            <v>3300</v>
          </cell>
          <cell r="I2456">
            <v>31855</v>
          </cell>
          <cell r="J2456">
            <v>2100</v>
          </cell>
          <cell r="W2456">
            <v>4000</v>
          </cell>
          <cell r="X2456">
            <v>1200</v>
          </cell>
          <cell r="AA2456">
            <v>1500</v>
          </cell>
          <cell r="AD2456">
            <v>2300</v>
          </cell>
        </row>
        <row r="2457">
          <cell r="A2457">
            <v>25.44</v>
          </cell>
          <cell r="B2457">
            <v>5000</v>
          </cell>
          <cell r="H2457">
            <v>3300</v>
          </cell>
          <cell r="I2457">
            <v>31865</v>
          </cell>
          <cell r="J2457">
            <v>2100</v>
          </cell>
          <cell r="W2457">
            <v>4000</v>
          </cell>
          <cell r="X2457">
            <v>1200</v>
          </cell>
          <cell r="AA2457">
            <v>1500</v>
          </cell>
          <cell r="AD2457">
            <v>2300</v>
          </cell>
        </row>
        <row r="2458">
          <cell r="A2458">
            <v>25.45</v>
          </cell>
          <cell r="B2458">
            <v>5000</v>
          </cell>
          <cell r="H2458">
            <v>3300</v>
          </cell>
          <cell r="I2458">
            <v>31875</v>
          </cell>
          <cell r="J2458">
            <v>2100</v>
          </cell>
          <cell r="W2458">
            <v>4000</v>
          </cell>
          <cell r="X2458">
            <v>1200</v>
          </cell>
          <cell r="AA2458">
            <v>1500</v>
          </cell>
          <cell r="AD2458">
            <v>2300</v>
          </cell>
        </row>
        <row r="2459">
          <cell r="A2459">
            <v>25.46</v>
          </cell>
          <cell r="B2459">
            <v>5000</v>
          </cell>
          <cell r="H2459">
            <v>3300</v>
          </cell>
          <cell r="I2459">
            <v>31885</v>
          </cell>
          <cell r="J2459">
            <v>2100</v>
          </cell>
          <cell r="W2459">
            <v>4000</v>
          </cell>
          <cell r="X2459">
            <v>1200</v>
          </cell>
          <cell r="AA2459">
            <v>1500</v>
          </cell>
          <cell r="AD2459">
            <v>2300</v>
          </cell>
        </row>
        <row r="2460">
          <cell r="A2460">
            <v>25.47</v>
          </cell>
          <cell r="B2460">
            <v>5000</v>
          </cell>
          <cell r="H2460">
            <v>3300</v>
          </cell>
          <cell r="I2460">
            <v>31895</v>
          </cell>
          <cell r="J2460">
            <v>2100</v>
          </cell>
          <cell r="W2460">
            <v>4000</v>
          </cell>
          <cell r="X2460">
            <v>1200</v>
          </cell>
          <cell r="AA2460">
            <v>1500</v>
          </cell>
          <cell r="AD2460">
            <v>2300</v>
          </cell>
        </row>
        <row r="2461">
          <cell r="A2461">
            <v>25.48</v>
          </cell>
          <cell r="B2461">
            <v>5000</v>
          </cell>
          <cell r="H2461">
            <v>3300</v>
          </cell>
          <cell r="I2461">
            <v>31905</v>
          </cell>
          <cell r="J2461">
            <v>2100</v>
          </cell>
          <cell r="W2461">
            <v>4000</v>
          </cell>
          <cell r="X2461">
            <v>1200</v>
          </cell>
          <cell r="AA2461">
            <v>1500</v>
          </cell>
          <cell r="AD2461">
            <v>2300</v>
          </cell>
        </row>
        <row r="2462">
          <cell r="A2462">
            <v>25.49</v>
          </cell>
          <cell r="B2462">
            <v>5000</v>
          </cell>
          <cell r="H2462">
            <v>3300</v>
          </cell>
          <cell r="I2462">
            <v>31915</v>
          </cell>
          <cell r="J2462">
            <v>2100</v>
          </cell>
          <cell r="W2462">
            <v>4000</v>
          </cell>
          <cell r="X2462">
            <v>1200</v>
          </cell>
          <cell r="AA2462">
            <v>1500</v>
          </cell>
          <cell r="AD2462">
            <v>2300</v>
          </cell>
        </row>
        <row r="2463">
          <cell r="A2463">
            <v>25.5</v>
          </cell>
          <cell r="B2463">
            <v>5000</v>
          </cell>
          <cell r="H2463">
            <v>3300</v>
          </cell>
          <cell r="I2463">
            <v>31925</v>
          </cell>
          <cell r="J2463">
            <v>2100</v>
          </cell>
          <cell r="W2463">
            <v>4000</v>
          </cell>
          <cell r="X2463">
            <v>1200</v>
          </cell>
          <cell r="AA2463">
            <v>1500</v>
          </cell>
          <cell r="AD2463">
            <v>2300</v>
          </cell>
        </row>
        <row r="2464">
          <cell r="A2464">
            <v>25.51</v>
          </cell>
          <cell r="B2464">
            <v>5000</v>
          </cell>
          <cell r="H2464">
            <v>3300</v>
          </cell>
          <cell r="I2464">
            <v>31935</v>
          </cell>
          <cell r="J2464">
            <v>2100</v>
          </cell>
          <cell r="W2464">
            <v>4000</v>
          </cell>
          <cell r="X2464">
            <v>1200</v>
          </cell>
          <cell r="AA2464">
            <v>1500</v>
          </cell>
          <cell r="AD2464">
            <v>2300</v>
          </cell>
        </row>
        <row r="2465">
          <cell r="A2465">
            <v>25.52</v>
          </cell>
          <cell r="B2465">
            <v>5000</v>
          </cell>
          <cell r="H2465">
            <v>3300</v>
          </cell>
          <cell r="I2465">
            <v>31945</v>
          </cell>
          <cell r="J2465">
            <v>2100</v>
          </cell>
          <cell r="W2465">
            <v>4000</v>
          </cell>
          <cell r="X2465">
            <v>1200</v>
          </cell>
          <cell r="AA2465">
            <v>1500</v>
          </cell>
          <cell r="AD2465">
            <v>2300</v>
          </cell>
        </row>
        <row r="2466">
          <cell r="A2466">
            <v>25.53</v>
          </cell>
          <cell r="B2466">
            <v>5000</v>
          </cell>
          <cell r="H2466">
            <v>3300</v>
          </cell>
          <cell r="I2466">
            <v>31955</v>
          </cell>
          <cell r="J2466">
            <v>2100</v>
          </cell>
          <cell r="W2466">
            <v>4000</v>
          </cell>
          <cell r="X2466">
            <v>1200</v>
          </cell>
          <cell r="AA2466">
            <v>1500</v>
          </cell>
          <cell r="AD2466">
            <v>2300</v>
          </cell>
        </row>
        <row r="2467">
          <cell r="A2467">
            <v>25.54</v>
          </cell>
          <cell r="B2467">
            <v>5000</v>
          </cell>
          <cell r="H2467">
            <v>3300</v>
          </cell>
          <cell r="I2467">
            <v>31965</v>
          </cell>
          <cell r="J2467">
            <v>2100</v>
          </cell>
          <cell r="W2467">
            <v>4000</v>
          </cell>
          <cell r="X2467">
            <v>1200</v>
          </cell>
          <cell r="AA2467">
            <v>1500</v>
          </cell>
          <cell r="AD2467">
            <v>2300</v>
          </cell>
        </row>
        <row r="2468">
          <cell r="A2468">
            <v>25.55</v>
          </cell>
          <cell r="B2468">
            <v>5000</v>
          </cell>
          <cell r="H2468">
            <v>3300</v>
          </cell>
          <cell r="I2468">
            <v>31975</v>
          </cell>
          <cell r="J2468">
            <v>2100</v>
          </cell>
          <cell r="W2468">
            <v>4000</v>
          </cell>
          <cell r="X2468">
            <v>1200</v>
          </cell>
          <cell r="AA2468">
            <v>1500</v>
          </cell>
          <cell r="AD2468">
            <v>2300</v>
          </cell>
        </row>
        <row r="2469">
          <cell r="A2469">
            <v>25.56</v>
          </cell>
          <cell r="B2469">
            <v>5000</v>
          </cell>
          <cell r="H2469">
            <v>3300</v>
          </cell>
          <cell r="I2469">
            <v>31985</v>
          </cell>
          <cell r="J2469">
            <v>2100</v>
          </cell>
          <cell r="W2469">
            <v>4000</v>
          </cell>
          <cell r="X2469">
            <v>1200</v>
          </cell>
          <cell r="AA2469">
            <v>1500</v>
          </cell>
          <cell r="AD2469">
            <v>2300</v>
          </cell>
        </row>
        <row r="2470">
          <cell r="A2470">
            <v>25.57</v>
          </cell>
          <cell r="B2470">
            <v>5000</v>
          </cell>
          <cell r="H2470">
            <v>3300</v>
          </cell>
          <cell r="I2470">
            <v>31995</v>
          </cell>
          <cell r="J2470">
            <v>2100</v>
          </cell>
          <cell r="W2470">
            <v>4000</v>
          </cell>
          <cell r="X2470">
            <v>1200</v>
          </cell>
          <cell r="AA2470">
            <v>1500</v>
          </cell>
          <cell r="AD2470">
            <v>2300</v>
          </cell>
        </row>
        <row r="2471">
          <cell r="A2471">
            <v>25.58</v>
          </cell>
          <cell r="B2471">
            <v>5000</v>
          </cell>
          <cell r="H2471">
            <v>3300</v>
          </cell>
          <cell r="I2471">
            <v>32005</v>
          </cell>
          <cell r="J2471">
            <v>2100</v>
          </cell>
          <cell r="W2471">
            <v>4000</v>
          </cell>
          <cell r="X2471">
            <v>1200</v>
          </cell>
          <cell r="AA2471">
            <v>1500</v>
          </cell>
          <cell r="AD2471">
            <v>2300</v>
          </cell>
        </row>
        <row r="2472">
          <cell r="A2472">
            <v>25.59</v>
          </cell>
          <cell r="B2472">
            <v>5000</v>
          </cell>
          <cell r="H2472">
            <v>3300</v>
          </cell>
          <cell r="I2472">
            <v>32015</v>
          </cell>
          <cell r="J2472">
            <v>2100</v>
          </cell>
          <cell r="W2472">
            <v>4000</v>
          </cell>
          <cell r="X2472">
            <v>1200</v>
          </cell>
          <cell r="AA2472">
            <v>1500</v>
          </cell>
          <cell r="AD2472">
            <v>2300</v>
          </cell>
        </row>
        <row r="2473">
          <cell r="A2473">
            <v>25.6</v>
          </cell>
          <cell r="B2473">
            <v>5000</v>
          </cell>
          <cell r="H2473">
            <v>3300</v>
          </cell>
          <cell r="I2473">
            <v>32025</v>
          </cell>
          <cell r="J2473">
            <v>2100</v>
          </cell>
          <cell r="W2473">
            <v>4000</v>
          </cell>
          <cell r="X2473">
            <v>1200</v>
          </cell>
          <cell r="AA2473">
            <v>1500</v>
          </cell>
          <cell r="AD2473">
            <v>2300</v>
          </cell>
        </row>
        <row r="2474">
          <cell r="A2474">
            <v>25.61</v>
          </cell>
          <cell r="B2474">
            <v>5000</v>
          </cell>
          <cell r="H2474">
            <v>3300</v>
          </cell>
          <cell r="I2474">
            <v>32035</v>
          </cell>
          <cell r="J2474">
            <v>2100</v>
          </cell>
          <cell r="W2474">
            <v>4000</v>
          </cell>
          <cell r="X2474">
            <v>1200</v>
          </cell>
          <cell r="AA2474">
            <v>1500</v>
          </cell>
          <cell r="AD2474">
            <v>2300</v>
          </cell>
        </row>
        <row r="2475">
          <cell r="A2475">
            <v>25.62</v>
          </cell>
          <cell r="B2475">
            <v>5000</v>
          </cell>
          <cell r="H2475">
            <v>3300</v>
          </cell>
          <cell r="I2475">
            <v>32045</v>
          </cell>
          <cell r="J2475">
            <v>2100</v>
          </cell>
          <cell r="W2475">
            <v>4000</v>
          </cell>
          <cell r="X2475">
            <v>1200</v>
          </cell>
          <cell r="AA2475">
            <v>1500</v>
          </cell>
          <cell r="AD2475">
            <v>2300</v>
          </cell>
        </row>
        <row r="2476">
          <cell r="A2476">
            <v>25.63</v>
          </cell>
          <cell r="B2476">
            <v>5000</v>
          </cell>
          <cell r="H2476">
            <v>3300</v>
          </cell>
          <cell r="I2476">
            <v>32055</v>
          </cell>
          <cell r="J2476">
            <v>2100</v>
          </cell>
          <cell r="W2476">
            <v>4000</v>
          </cell>
          <cell r="X2476">
            <v>1200</v>
          </cell>
          <cell r="AA2476">
            <v>1500</v>
          </cell>
          <cell r="AD2476">
            <v>2300</v>
          </cell>
        </row>
        <row r="2477">
          <cell r="A2477">
            <v>25.64</v>
          </cell>
          <cell r="B2477">
            <v>5000</v>
          </cell>
          <cell r="H2477">
            <v>3300</v>
          </cell>
          <cell r="I2477">
            <v>32065</v>
          </cell>
          <cell r="J2477">
            <v>2100</v>
          </cell>
          <cell r="W2477">
            <v>4000</v>
          </cell>
          <cell r="X2477">
            <v>1200</v>
          </cell>
          <cell r="AA2477">
            <v>1500</v>
          </cell>
          <cell r="AD2477">
            <v>2300</v>
          </cell>
        </row>
        <row r="2478">
          <cell r="A2478">
            <v>25.65</v>
          </cell>
          <cell r="B2478">
            <v>5000</v>
          </cell>
          <cell r="H2478">
            <v>3300</v>
          </cell>
          <cell r="I2478">
            <v>32075</v>
          </cell>
          <cell r="J2478">
            <v>2100</v>
          </cell>
          <cell r="W2478">
            <v>4000</v>
          </cell>
          <cell r="X2478">
            <v>1200</v>
          </cell>
          <cell r="AA2478">
            <v>1500</v>
          </cell>
          <cell r="AD2478">
            <v>2300</v>
          </cell>
        </row>
        <row r="2479">
          <cell r="A2479">
            <v>25.66</v>
          </cell>
          <cell r="B2479">
            <v>5000</v>
          </cell>
          <cell r="H2479">
            <v>3300</v>
          </cell>
          <cell r="I2479">
            <v>32085</v>
          </cell>
          <cell r="J2479">
            <v>2100</v>
          </cell>
          <cell r="W2479">
            <v>4000</v>
          </cell>
          <cell r="X2479">
            <v>1200</v>
          </cell>
          <cell r="AA2479">
            <v>1500</v>
          </cell>
          <cell r="AD2479">
            <v>2300</v>
          </cell>
        </row>
        <row r="2480">
          <cell r="A2480">
            <v>25.67</v>
          </cell>
          <cell r="B2480">
            <v>5000</v>
          </cell>
          <cell r="H2480">
            <v>3300</v>
          </cell>
          <cell r="I2480">
            <v>32095</v>
          </cell>
          <cell r="J2480">
            <v>2100</v>
          </cell>
          <cell r="W2480">
            <v>4000</v>
          </cell>
          <cell r="X2480">
            <v>1200</v>
          </cell>
          <cell r="AA2480">
            <v>1500</v>
          </cell>
          <cell r="AD2480">
            <v>2300</v>
          </cell>
        </row>
        <row r="2481">
          <cell r="A2481">
            <v>25.68</v>
          </cell>
          <cell r="B2481">
            <v>5000</v>
          </cell>
          <cell r="H2481">
            <v>3300</v>
          </cell>
          <cell r="I2481">
            <v>32105</v>
          </cell>
          <cell r="J2481">
            <v>2100</v>
          </cell>
          <cell r="W2481">
            <v>4000</v>
          </cell>
          <cell r="X2481">
            <v>1200</v>
          </cell>
          <cell r="AA2481">
            <v>1500</v>
          </cell>
          <cell r="AD2481">
            <v>2300</v>
          </cell>
        </row>
        <row r="2482">
          <cell r="A2482">
            <v>25.69</v>
          </cell>
          <cell r="B2482">
            <v>5000</v>
          </cell>
          <cell r="H2482">
            <v>3300</v>
          </cell>
          <cell r="I2482">
            <v>32115</v>
          </cell>
          <cell r="J2482">
            <v>2100</v>
          </cell>
          <cell r="W2482">
            <v>4000</v>
          </cell>
          <cell r="X2482">
            <v>1200</v>
          </cell>
          <cell r="AA2482">
            <v>1500</v>
          </cell>
          <cell r="AD2482">
            <v>2300</v>
          </cell>
        </row>
        <row r="2483">
          <cell r="A2483">
            <v>25.7</v>
          </cell>
          <cell r="B2483">
            <v>5000</v>
          </cell>
          <cell r="H2483">
            <v>3300</v>
          </cell>
          <cell r="I2483">
            <v>32125</v>
          </cell>
          <cell r="J2483">
            <v>2100</v>
          </cell>
          <cell r="W2483">
            <v>4000</v>
          </cell>
          <cell r="X2483">
            <v>1200</v>
          </cell>
          <cell r="AA2483">
            <v>1500</v>
          </cell>
          <cell r="AD2483">
            <v>2300</v>
          </cell>
        </row>
        <row r="2484">
          <cell r="A2484">
            <v>25.71</v>
          </cell>
          <cell r="B2484">
            <v>5000</v>
          </cell>
          <cell r="H2484">
            <v>3300</v>
          </cell>
          <cell r="I2484">
            <v>32135</v>
          </cell>
          <cell r="J2484">
            <v>2100</v>
          </cell>
          <cell r="W2484">
            <v>4000</v>
          </cell>
          <cell r="X2484">
            <v>1200</v>
          </cell>
          <cell r="AA2484">
            <v>1500</v>
          </cell>
          <cell r="AD2484">
            <v>2300</v>
          </cell>
        </row>
        <row r="2485">
          <cell r="A2485">
            <v>25.72</v>
          </cell>
          <cell r="B2485">
            <v>5000</v>
          </cell>
          <cell r="H2485">
            <v>3300</v>
          </cell>
          <cell r="I2485">
            <v>32145</v>
          </cell>
          <cell r="J2485">
            <v>2100</v>
          </cell>
          <cell r="W2485">
            <v>4000</v>
          </cell>
          <cell r="X2485">
            <v>1200</v>
          </cell>
          <cell r="AA2485">
            <v>1500</v>
          </cell>
          <cell r="AD2485">
            <v>2300</v>
          </cell>
        </row>
        <row r="2486">
          <cell r="A2486">
            <v>25.73</v>
          </cell>
          <cell r="B2486">
            <v>5000</v>
          </cell>
          <cell r="H2486">
            <v>3300</v>
          </cell>
          <cell r="I2486">
            <v>32155</v>
          </cell>
          <cell r="J2486">
            <v>2100</v>
          </cell>
          <cell r="W2486">
            <v>4000</v>
          </cell>
          <cell r="X2486">
            <v>1200</v>
          </cell>
          <cell r="AA2486">
            <v>1500</v>
          </cell>
          <cell r="AD2486">
            <v>2300</v>
          </cell>
        </row>
        <row r="2487">
          <cell r="A2487">
            <v>25.74</v>
          </cell>
          <cell r="B2487">
            <v>5000</v>
          </cell>
          <cell r="H2487">
            <v>3300</v>
          </cell>
          <cell r="I2487">
            <v>32165</v>
          </cell>
          <cell r="J2487">
            <v>2100</v>
          </cell>
          <cell r="W2487">
            <v>4000</v>
          </cell>
          <cell r="X2487">
            <v>1200</v>
          </cell>
          <cell r="AA2487">
            <v>1500</v>
          </cell>
          <cell r="AD2487">
            <v>2300</v>
          </cell>
        </row>
        <row r="2488">
          <cell r="A2488">
            <v>25.75</v>
          </cell>
          <cell r="B2488">
            <v>5000</v>
          </cell>
          <cell r="H2488">
            <v>3300</v>
          </cell>
          <cell r="I2488">
            <v>32175</v>
          </cell>
          <cell r="J2488">
            <v>2100</v>
          </cell>
          <cell r="W2488">
            <v>4000</v>
          </cell>
          <cell r="X2488">
            <v>1200</v>
          </cell>
          <cell r="AA2488">
            <v>1500</v>
          </cell>
          <cell r="AD2488">
            <v>2300</v>
          </cell>
        </row>
        <row r="2489">
          <cell r="A2489">
            <v>25.76</v>
          </cell>
          <cell r="B2489">
            <v>5000</v>
          </cell>
          <cell r="H2489">
            <v>3300</v>
          </cell>
          <cell r="I2489">
            <v>32185</v>
          </cell>
          <cell r="J2489">
            <v>2100</v>
          </cell>
          <cell r="W2489">
            <v>4000</v>
          </cell>
          <cell r="X2489">
            <v>1200</v>
          </cell>
          <cell r="AA2489">
            <v>1500</v>
          </cell>
          <cell r="AD2489">
            <v>2300</v>
          </cell>
        </row>
        <row r="2490">
          <cell r="A2490">
            <v>25.77</v>
          </cell>
          <cell r="B2490">
            <v>5000</v>
          </cell>
          <cell r="H2490">
            <v>3300</v>
          </cell>
          <cell r="I2490">
            <v>32195</v>
          </cell>
          <cell r="J2490">
            <v>2100</v>
          </cell>
          <cell r="W2490">
            <v>4000</v>
          </cell>
          <cell r="X2490">
            <v>1200</v>
          </cell>
          <cell r="AA2490">
            <v>1500</v>
          </cell>
          <cell r="AD2490">
            <v>2300</v>
          </cell>
        </row>
        <row r="2491">
          <cell r="A2491">
            <v>25.78</v>
          </cell>
          <cell r="B2491">
            <v>5000</v>
          </cell>
          <cell r="H2491">
            <v>3300</v>
          </cell>
          <cell r="I2491">
            <v>32205</v>
          </cell>
          <cell r="J2491">
            <v>2100</v>
          </cell>
          <cell r="W2491">
            <v>4000</v>
          </cell>
          <cell r="X2491">
            <v>1200</v>
          </cell>
          <cell r="AA2491">
            <v>1500</v>
          </cell>
          <cell r="AD2491">
            <v>2300</v>
          </cell>
        </row>
        <row r="2492">
          <cell r="A2492">
            <v>25.79</v>
          </cell>
          <cell r="B2492">
            <v>5000</v>
          </cell>
          <cell r="H2492">
            <v>3300</v>
          </cell>
          <cell r="I2492">
            <v>32215</v>
          </cell>
          <cell r="J2492">
            <v>2100</v>
          </cell>
          <cell r="W2492">
            <v>4000</v>
          </cell>
          <cell r="X2492">
            <v>1200</v>
          </cell>
          <cell r="AA2492">
            <v>1500</v>
          </cell>
          <cell r="AD2492">
            <v>2300</v>
          </cell>
        </row>
        <row r="2493">
          <cell r="A2493">
            <v>25.8</v>
          </cell>
          <cell r="B2493">
            <v>5000</v>
          </cell>
          <cell r="H2493">
            <v>3300</v>
          </cell>
          <cell r="I2493">
            <v>32225</v>
          </cell>
          <cell r="J2493">
            <v>2100</v>
          </cell>
          <cell r="W2493">
            <v>4000</v>
          </cell>
          <cell r="X2493">
            <v>1200</v>
          </cell>
          <cell r="AA2493">
            <v>1500</v>
          </cell>
          <cell r="AD2493">
            <v>2300</v>
          </cell>
        </row>
        <row r="2494">
          <cell r="A2494">
            <v>25.81</v>
          </cell>
          <cell r="B2494">
            <v>5000</v>
          </cell>
          <cell r="H2494">
            <v>3300</v>
          </cell>
          <cell r="I2494">
            <v>32235</v>
          </cell>
          <cell r="J2494">
            <v>2100</v>
          </cell>
          <cell r="W2494">
            <v>4000</v>
          </cell>
          <cell r="X2494">
            <v>1200</v>
          </cell>
          <cell r="AA2494">
            <v>1500</v>
          </cell>
          <cell r="AD2494">
            <v>2300</v>
          </cell>
        </row>
        <row r="2495">
          <cell r="A2495">
            <v>25.82</v>
          </cell>
          <cell r="B2495">
            <v>5000</v>
          </cell>
          <cell r="H2495">
            <v>3300</v>
          </cell>
          <cell r="I2495">
            <v>32245</v>
          </cell>
          <cell r="J2495">
            <v>2100</v>
          </cell>
          <cell r="W2495">
            <v>4000</v>
          </cell>
          <cell r="X2495">
            <v>1200</v>
          </cell>
          <cell r="AA2495">
            <v>1500</v>
          </cell>
          <cell r="AD2495">
            <v>2300</v>
          </cell>
        </row>
        <row r="2496">
          <cell r="A2496">
            <v>25.83</v>
          </cell>
          <cell r="B2496">
            <v>5000</v>
          </cell>
          <cell r="H2496">
            <v>3300</v>
          </cell>
          <cell r="I2496">
            <v>32255</v>
          </cell>
          <cell r="J2496">
            <v>2100</v>
          </cell>
          <cell r="W2496">
            <v>4000</v>
          </cell>
          <cell r="X2496">
            <v>1200</v>
          </cell>
          <cell r="AA2496">
            <v>1500</v>
          </cell>
          <cell r="AD2496">
            <v>2300</v>
          </cell>
        </row>
        <row r="2497">
          <cell r="A2497">
            <v>25.84</v>
          </cell>
          <cell r="B2497">
            <v>5000</v>
          </cell>
          <cell r="H2497">
            <v>3300</v>
          </cell>
          <cell r="I2497">
            <v>32265</v>
          </cell>
          <cell r="J2497">
            <v>2100</v>
          </cell>
          <cell r="W2497">
            <v>4000</v>
          </cell>
          <cell r="X2497">
            <v>1200</v>
          </cell>
          <cell r="AA2497">
            <v>1500</v>
          </cell>
          <cell r="AD2497">
            <v>2300</v>
          </cell>
        </row>
        <row r="2498">
          <cell r="A2498">
            <v>25.85</v>
          </cell>
          <cell r="B2498">
            <v>5000</v>
          </cell>
          <cell r="H2498">
            <v>3300</v>
          </cell>
          <cell r="I2498">
            <v>32275</v>
          </cell>
          <cell r="J2498">
            <v>2100</v>
          </cell>
          <cell r="W2498">
            <v>4000</v>
          </cell>
          <cell r="X2498">
            <v>1200</v>
          </cell>
          <cell r="AA2498">
            <v>1500</v>
          </cell>
          <cell r="AD2498">
            <v>2300</v>
          </cell>
        </row>
        <row r="2499">
          <cell r="A2499">
            <v>25.86</v>
          </cell>
          <cell r="B2499">
            <v>5000</v>
          </cell>
          <cell r="H2499">
            <v>3300</v>
          </cell>
          <cell r="I2499">
            <v>32285</v>
          </cell>
          <cell r="J2499">
            <v>2100</v>
          </cell>
          <cell r="W2499">
            <v>4000</v>
          </cell>
          <cell r="X2499">
            <v>1200</v>
          </cell>
          <cell r="AA2499">
            <v>1500</v>
          </cell>
          <cell r="AD2499">
            <v>2300</v>
          </cell>
        </row>
        <row r="2500">
          <cell r="A2500">
            <v>25.87</v>
          </cell>
          <cell r="B2500">
            <v>5000</v>
          </cell>
          <cell r="H2500">
            <v>3300</v>
          </cell>
          <cell r="I2500">
            <v>32295</v>
          </cell>
          <cell r="J2500">
            <v>2100</v>
          </cell>
          <cell r="W2500">
            <v>4000</v>
          </cell>
          <cell r="X2500">
            <v>1200</v>
          </cell>
          <cell r="AA2500">
            <v>1500</v>
          </cell>
          <cell r="AD2500">
            <v>2300</v>
          </cell>
        </row>
        <row r="2501">
          <cell r="A2501">
            <v>25.88</v>
          </cell>
          <cell r="B2501">
            <v>5000</v>
          </cell>
          <cell r="H2501">
            <v>3300</v>
          </cell>
          <cell r="I2501">
            <v>32305</v>
          </cell>
          <cell r="J2501">
            <v>2100</v>
          </cell>
          <cell r="W2501">
            <v>4000</v>
          </cell>
          <cell r="X2501">
            <v>1200</v>
          </cell>
          <cell r="AA2501">
            <v>1500</v>
          </cell>
          <cell r="AD2501">
            <v>2300</v>
          </cell>
        </row>
        <row r="2502">
          <cell r="A2502">
            <v>25.89</v>
          </cell>
          <cell r="B2502">
            <v>5000</v>
          </cell>
          <cell r="H2502">
            <v>3300</v>
          </cell>
          <cell r="I2502">
            <v>32315</v>
          </cell>
          <cell r="J2502">
            <v>2100</v>
          </cell>
          <cell r="W2502">
            <v>4000</v>
          </cell>
          <cell r="X2502">
            <v>1200</v>
          </cell>
          <cell r="AA2502">
            <v>1500</v>
          </cell>
          <cell r="AD2502">
            <v>2300</v>
          </cell>
        </row>
        <row r="2503">
          <cell r="A2503">
            <v>25.9</v>
          </cell>
          <cell r="B2503">
            <v>5000</v>
          </cell>
          <cell r="H2503">
            <v>3300</v>
          </cell>
          <cell r="I2503">
            <v>32325</v>
          </cell>
          <cell r="J2503">
            <v>2100</v>
          </cell>
          <cell r="W2503">
            <v>4000</v>
          </cell>
          <cell r="X2503">
            <v>1200</v>
          </cell>
          <cell r="AA2503">
            <v>1500</v>
          </cell>
          <cell r="AD2503">
            <v>2300</v>
          </cell>
        </row>
        <row r="2504">
          <cell r="A2504">
            <v>25.91</v>
          </cell>
          <cell r="B2504">
            <v>5000</v>
          </cell>
          <cell r="H2504">
            <v>3300</v>
          </cell>
          <cell r="I2504">
            <v>32335</v>
          </cell>
          <cell r="J2504">
            <v>2100</v>
          </cell>
          <cell r="W2504">
            <v>4000</v>
          </cell>
          <cell r="X2504">
            <v>1200</v>
          </cell>
          <cell r="AA2504">
            <v>1500</v>
          </cell>
          <cell r="AD2504">
            <v>2300</v>
          </cell>
        </row>
        <row r="2505">
          <cell r="A2505">
            <v>25.92</v>
          </cell>
          <cell r="B2505">
            <v>5000</v>
          </cell>
          <cell r="H2505">
            <v>3300</v>
          </cell>
          <cell r="I2505">
            <v>32345</v>
          </cell>
          <cell r="J2505">
            <v>2100</v>
          </cell>
          <cell r="W2505">
            <v>4000</v>
          </cell>
          <cell r="X2505">
            <v>1200</v>
          </cell>
          <cell r="AA2505">
            <v>1500</v>
          </cell>
          <cell r="AD2505">
            <v>2300</v>
          </cell>
        </row>
        <row r="2506">
          <cell r="A2506">
            <v>25.93</v>
          </cell>
          <cell r="B2506">
            <v>5000</v>
          </cell>
          <cell r="H2506">
            <v>3300</v>
          </cell>
          <cell r="I2506">
            <v>32355</v>
          </cell>
          <cell r="J2506">
            <v>2100</v>
          </cell>
          <cell r="W2506">
            <v>4000</v>
          </cell>
          <cell r="X2506">
            <v>1200</v>
          </cell>
          <cell r="AA2506">
            <v>1500</v>
          </cell>
          <cell r="AD2506">
            <v>2300</v>
          </cell>
        </row>
        <row r="2507">
          <cell r="A2507">
            <v>25.94</v>
          </cell>
          <cell r="B2507">
            <v>5000</v>
          </cell>
          <cell r="H2507">
            <v>3300</v>
          </cell>
          <cell r="I2507">
            <v>32365</v>
          </cell>
          <cell r="J2507">
            <v>2100</v>
          </cell>
          <cell r="W2507">
            <v>4000</v>
          </cell>
          <cell r="X2507">
            <v>1200</v>
          </cell>
          <cell r="AA2507">
            <v>1500</v>
          </cell>
          <cell r="AD2507">
            <v>2300</v>
          </cell>
        </row>
        <row r="2508">
          <cell r="A2508">
            <v>25.95</v>
          </cell>
          <cell r="B2508">
            <v>5000</v>
          </cell>
          <cell r="H2508">
            <v>3300</v>
          </cell>
          <cell r="I2508">
            <v>32375</v>
          </cell>
          <cell r="J2508">
            <v>2100</v>
          </cell>
          <cell r="W2508">
            <v>4000</v>
          </cell>
          <cell r="X2508">
            <v>1200</v>
          </cell>
          <cell r="AA2508">
            <v>1500</v>
          </cell>
          <cell r="AD2508">
            <v>2300</v>
          </cell>
        </row>
        <row r="2509">
          <cell r="A2509">
            <v>25.96</v>
          </cell>
          <cell r="B2509">
            <v>5000</v>
          </cell>
          <cell r="H2509">
            <v>3300</v>
          </cell>
          <cell r="I2509">
            <v>32385</v>
          </cell>
          <cell r="J2509">
            <v>2100</v>
          </cell>
          <cell r="W2509">
            <v>4000</v>
          </cell>
          <cell r="X2509">
            <v>1200</v>
          </cell>
          <cell r="AA2509">
            <v>1500</v>
          </cell>
          <cell r="AD2509">
            <v>2300</v>
          </cell>
        </row>
        <row r="2510">
          <cell r="A2510">
            <v>25.97</v>
          </cell>
          <cell r="B2510">
            <v>5000</v>
          </cell>
          <cell r="H2510">
            <v>3300</v>
          </cell>
          <cell r="I2510">
            <v>32395</v>
          </cell>
          <cell r="J2510">
            <v>2100</v>
          </cell>
          <cell r="W2510">
            <v>4000</v>
          </cell>
          <cell r="X2510">
            <v>1200</v>
          </cell>
          <cell r="AA2510">
            <v>1500</v>
          </cell>
          <cell r="AD2510">
            <v>2300</v>
          </cell>
        </row>
        <row r="2511">
          <cell r="A2511">
            <v>25.98</v>
          </cell>
          <cell r="B2511">
            <v>5000</v>
          </cell>
          <cell r="H2511">
            <v>3300</v>
          </cell>
          <cell r="I2511">
            <v>32405</v>
          </cell>
          <cell r="J2511">
            <v>2100</v>
          </cell>
          <cell r="W2511">
            <v>4000</v>
          </cell>
          <cell r="X2511">
            <v>1200</v>
          </cell>
          <cell r="AA2511">
            <v>1500</v>
          </cell>
          <cell r="AD2511">
            <v>2300</v>
          </cell>
        </row>
        <row r="2512">
          <cell r="A2512">
            <v>25.99</v>
          </cell>
          <cell r="B2512">
            <v>5000</v>
          </cell>
          <cell r="H2512">
            <v>3300</v>
          </cell>
          <cell r="I2512">
            <v>32415</v>
          </cell>
          <cell r="J2512">
            <v>2100</v>
          </cell>
          <cell r="W2512">
            <v>4000</v>
          </cell>
          <cell r="X2512">
            <v>1200</v>
          </cell>
          <cell r="AA2512">
            <v>1500</v>
          </cell>
          <cell r="AD2512">
            <v>2300</v>
          </cell>
        </row>
        <row r="2513">
          <cell r="A2513">
            <v>26</v>
          </cell>
          <cell r="B2513">
            <v>5000</v>
          </cell>
          <cell r="H2513">
            <v>3300</v>
          </cell>
          <cell r="I2513">
            <v>32425</v>
          </cell>
          <cell r="J2513">
            <v>2100</v>
          </cell>
          <cell r="W2513">
            <v>4000</v>
          </cell>
          <cell r="X2513">
            <v>1200</v>
          </cell>
          <cell r="AA2513">
            <v>1500</v>
          </cell>
          <cell r="AD2513">
            <v>2300</v>
          </cell>
        </row>
        <row r="2514">
          <cell r="A2514">
            <v>26.01</v>
          </cell>
          <cell r="B2514">
            <v>5000</v>
          </cell>
          <cell r="H2514">
            <v>3300</v>
          </cell>
          <cell r="I2514">
            <v>32435</v>
          </cell>
          <cell r="J2514">
            <v>2100</v>
          </cell>
          <cell r="W2514">
            <v>4000</v>
          </cell>
          <cell r="X2514">
            <v>1200</v>
          </cell>
          <cell r="AA2514">
            <v>1500</v>
          </cell>
          <cell r="AD2514">
            <v>2300</v>
          </cell>
        </row>
        <row r="2515">
          <cell r="A2515">
            <v>26.02</v>
          </cell>
          <cell r="B2515">
            <v>5000</v>
          </cell>
          <cell r="H2515">
            <v>3300</v>
          </cell>
          <cell r="I2515">
            <v>32445</v>
          </cell>
          <cell r="J2515">
            <v>2100</v>
          </cell>
          <cell r="W2515">
            <v>4000</v>
          </cell>
          <cell r="X2515">
            <v>1200</v>
          </cell>
          <cell r="AA2515">
            <v>1500</v>
          </cell>
          <cell r="AD2515">
            <v>2300</v>
          </cell>
        </row>
        <row r="2516">
          <cell r="A2516">
            <v>26.03</v>
          </cell>
          <cell r="B2516">
            <v>5000</v>
          </cell>
          <cell r="H2516">
            <v>3300</v>
          </cell>
          <cell r="I2516">
            <v>32455</v>
          </cell>
          <cell r="J2516">
            <v>2100</v>
          </cell>
          <cell r="W2516">
            <v>4000</v>
          </cell>
          <cell r="X2516">
            <v>1200</v>
          </cell>
          <cell r="AA2516">
            <v>1500</v>
          </cell>
          <cell r="AD2516">
            <v>2300</v>
          </cell>
        </row>
        <row r="2517">
          <cell r="A2517">
            <v>26.04</v>
          </cell>
          <cell r="B2517">
            <v>5000</v>
          </cell>
          <cell r="H2517">
            <v>3300</v>
          </cell>
          <cell r="I2517">
            <v>32465</v>
          </cell>
          <cell r="J2517">
            <v>2100</v>
          </cell>
          <cell r="W2517">
            <v>4000</v>
          </cell>
          <cell r="X2517">
            <v>1200</v>
          </cell>
          <cell r="AA2517">
            <v>1500</v>
          </cell>
          <cell r="AD2517">
            <v>2300</v>
          </cell>
        </row>
        <row r="2518">
          <cell r="A2518">
            <v>26.05</v>
          </cell>
          <cell r="B2518">
            <v>5000</v>
          </cell>
          <cell r="H2518">
            <v>3300</v>
          </cell>
          <cell r="I2518">
            <v>32475</v>
          </cell>
          <cell r="J2518">
            <v>2100</v>
          </cell>
          <cell r="W2518">
            <v>4000</v>
          </cell>
          <cell r="X2518">
            <v>1200</v>
          </cell>
          <cell r="AA2518">
            <v>1500</v>
          </cell>
          <cell r="AD2518">
            <v>2300</v>
          </cell>
        </row>
        <row r="2519">
          <cell r="A2519">
            <v>26.06</v>
          </cell>
          <cell r="B2519">
            <v>5000</v>
          </cell>
          <cell r="H2519">
            <v>3300</v>
          </cell>
          <cell r="I2519">
            <v>32485</v>
          </cell>
          <cell r="J2519">
            <v>2100</v>
          </cell>
          <cell r="W2519">
            <v>4000</v>
          </cell>
          <cell r="X2519">
            <v>1200</v>
          </cell>
          <cell r="AA2519">
            <v>1500</v>
          </cell>
          <cell r="AD2519">
            <v>2300</v>
          </cell>
        </row>
        <row r="2520">
          <cell r="A2520">
            <v>26.07</v>
          </cell>
          <cell r="B2520">
            <v>5000</v>
          </cell>
          <cell r="H2520">
            <v>3300</v>
          </cell>
          <cell r="I2520">
            <v>32495</v>
          </cell>
          <cell r="J2520">
            <v>2100</v>
          </cell>
          <cell r="W2520">
            <v>4000</v>
          </cell>
          <cell r="X2520">
            <v>1200</v>
          </cell>
          <cell r="AA2520">
            <v>1500</v>
          </cell>
          <cell r="AD2520">
            <v>2300</v>
          </cell>
        </row>
        <row r="2521">
          <cell r="A2521">
            <v>26.08</v>
          </cell>
          <cell r="B2521">
            <v>5000</v>
          </cell>
          <cell r="H2521">
            <v>3300</v>
          </cell>
          <cell r="I2521">
            <v>32505</v>
          </cell>
          <cell r="J2521">
            <v>2100</v>
          </cell>
          <cell r="W2521">
            <v>4000</v>
          </cell>
          <cell r="X2521">
            <v>1200</v>
          </cell>
          <cell r="AA2521">
            <v>1500</v>
          </cell>
          <cell r="AD2521">
            <v>2300</v>
          </cell>
        </row>
        <row r="2522">
          <cell r="A2522">
            <v>26.09</v>
          </cell>
          <cell r="B2522">
            <v>5000</v>
          </cell>
          <cell r="H2522">
            <v>3300</v>
          </cell>
          <cell r="I2522">
            <v>32515</v>
          </cell>
          <cell r="J2522">
            <v>2100</v>
          </cell>
          <cell r="W2522">
            <v>4000</v>
          </cell>
          <cell r="X2522">
            <v>1200</v>
          </cell>
          <cell r="AA2522">
            <v>1500</v>
          </cell>
          <cell r="AD2522">
            <v>2300</v>
          </cell>
        </row>
        <row r="2523">
          <cell r="A2523">
            <v>26.1</v>
          </cell>
          <cell r="B2523">
            <v>5000</v>
          </cell>
          <cell r="H2523">
            <v>3300</v>
          </cell>
          <cell r="I2523">
            <v>32525</v>
          </cell>
          <cell r="J2523">
            <v>2100</v>
          </cell>
          <cell r="W2523">
            <v>4000</v>
          </cell>
          <cell r="X2523">
            <v>1200</v>
          </cell>
          <cell r="AA2523">
            <v>1500</v>
          </cell>
          <cell r="AD2523">
            <v>2300</v>
          </cell>
        </row>
        <row r="2524">
          <cell r="A2524">
            <v>26.11</v>
          </cell>
          <cell r="B2524">
            <v>5000</v>
          </cell>
          <cell r="H2524">
            <v>3300</v>
          </cell>
          <cell r="I2524">
            <v>32535</v>
          </cell>
          <cell r="J2524">
            <v>2100</v>
          </cell>
          <cell r="W2524">
            <v>4000</v>
          </cell>
          <cell r="X2524">
            <v>1200</v>
          </cell>
          <cell r="AA2524">
            <v>1500</v>
          </cell>
          <cell r="AD2524">
            <v>2300</v>
          </cell>
        </row>
        <row r="2525">
          <cell r="A2525">
            <v>26.12</v>
          </cell>
          <cell r="B2525">
            <v>5000</v>
          </cell>
          <cell r="H2525">
            <v>3300</v>
          </cell>
          <cell r="I2525">
            <v>32545</v>
          </cell>
          <cell r="J2525">
            <v>2100</v>
          </cell>
          <cell r="W2525">
            <v>4000</v>
          </cell>
          <cell r="X2525">
            <v>1200</v>
          </cell>
          <cell r="AA2525">
            <v>1500</v>
          </cell>
          <cell r="AD2525">
            <v>2300</v>
          </cell>
        </row>
        <row r="2526">
          <cell r="A2526">
            <v>26.13</v>
          </cell>
          <cell r="B2526">
            <v>5000</v>
          </cell>
          <cell r="H2526">
            <v>3300</v>
          </cell>
          <cell r="I2526">
            <v>32555</v>
          </cell>
          <cell r="J2526">
            <v>2100</v>
          </cell>
          <cell r="W2526">
            <v>4000</v>
          </cell>
          <cell r="X2526">
            <v>1200</v>
          </cell>
          <cell r="AA2526">
            <v>1500</v>
          </cell>
          <cell r="AD2526">
            <v>2300</v>
          </cell>
        </row>
        <row r="2527">
          <cell r="A2527">
            <v>26.14</v>
          </cell>
          <cell r="B2527">
            <v>5000</v>
          </cell>
          <cell r="H2527">
            <v>3300</v>
          </cell>
          <cell r="I2527">
            <v>32565</v>
          </cell>
          <cell r="J2527">
            <v>2100</v>
          </cell>
          <cell r="W2527">
            <v>4000</v>
          </cell>
          <cell r="X2527">
            <v>1200</v>
          </cell>
          <cell r="AA2527">
            <v>1500</v>
          </cell>
          <cell r="AD2527">
            <v>2300</v>
          </cell>
        </row>
        <row r="2528">
          <cell r="A2528">
            <v>26.15</v>
          </cell>
          <cell r="B2528">
            <v>5000</v>
          </cell>
          <cell r="H2528">
            <v>3300</v>
          </cell>
          <cell r="I2528">
            <v>32575</v>
          </cell>
          <cell r="J2528">
            <v>2100</v>
          </cell>
          <cell r="W2528">
            <v>4000</v>
          </cell>
          <cell r="X2528">
            <v>1200</v>
          </cell>
          <cell r="AA2528">
            <v>1500</v>
          </cell>
          <cell r="AD2528">
            <v>2300</v>
          </cell>
        </row>
        <row r="2529">
          <cell r="A2529">
            <v>26.16</v>
          </cell>
          <cell r="B2529">
            <v>5000</v>
          </cell>
          <cell r="H2529">
            <v>3300</v>
          </cell>
          <cell r="I2529">
            <v>32585</v>
          </cell>
          <cell r="J2529">
            <v>2100</v>
          </cell>
          <cell r="W2529">
            <v>4000</v>
          </cell>
          <cell r="X2529">
            <v>1200</v>
          </cell>
          <cell r="AA2529">
            <v>1500</v>
          </cell>
          <cell r="AD2529">
            <v>2300</v>
          </cell>
        </row>
        <row r="2530">
          <cell r="A2530">
            <v>26.17</v>
          </cell>
          <cell r="B2530">
            <v>5000</v>
          </cell>
          <cell r="H2530">
            <v>3300</v>
          </cell>
          <cell r="I2530">
            <v>32595</v>
          </cell>
          <cell r="J2530">
            <v>2100</v>
          </cell>
          <cell r="W2530">
            <v>4000</v>
          </cell>
          <cell r="X2530">
            <v>1200</v>
          </cell>
          <cell r="AA2530">
            <v>1500</v>
          </cell>
          <cell r="AD2530">
            <v>2300</v>
          </cell>
        </row>
        <row r="2531">
          <cell r="A2531">
            <v>26.18</v>
          </cell>
          <cell r="B2531">
            <v>5000</v>
          </cell>
          <cell r="H2531">
            <v>3300</v>
          </cell>
          <cell r="I2531">
            <v>32605</v>
          </cell>
          <cell r="J2531">
            <v>2100</v>
          </cell>
          <cell r="W2531">
            <v>4000</v>
          </cell>
          <cell r="X2531">
            <v>1200</v>
          </cell>
          <cell r="AA2531">
            <v>1500</v>
          </cell>
          <cell r="AD2531">
            <v>2300</v>
          </cell>
        </row>
        <row r="2532">
          <cell r="A2532">
            <v>26.19</v>
          </cell>
          <cell r="B2532">
            <v>5000</v>
          </cell>
          <cell r="H2532">
            <v>3300</v>
          </cell>
          <cell r="I2532">
            <v>32615</v>
          </cell>
          <cell r="J2532">
            <v>2100</v>
          </cell>
          <cell r="W2532">
            <v>4000</v>
          </cell>
          <cell r="X2532">
            <v>1200</v>
          </cell>
          <cell r="AA2532">
            <v>1500</v>
          </cell>
          <cell r="AD2532">
            <v>2300</v>
          </cell>
        </row>
        <row r="2533">
          <cell r="A2533">
            <v>26.2</v>
          </cell>
          <cell r="B2533">
            <v>5000</v>
          </cell>
          <cell r="H2533">
            <v>3300</v>
          </cell>
          <cell r="I2533">
            <v>32625</v>
          </cell>
          <cell r="J2533">
            <v>2100</v>
          </cell>
          <cell r="W2533">
            <v>4000</v>
          </cell>
          <cell r="X2533">
            <v>1200</v>
          </cell>
          <cell r="AA2533">
            <v>1500</v>
          </cell>
          <cell r="AD2533">
            <v>2300</v>
          </cell>
        </row>
        <row r="2534">
          <cell r="A2534">
            <v>26.21</v>
          </cell>
          <cell r="B2534">
            <v>5000</v>
          </cell>
          <cell r="H2534">
            <v>3300</v>
          </cell>
          <cell r="I2534">
            <v>32635</v>
          </cell>
          <cell r="J2534">
            <v>2100</v>
          </cell>
          <cell r="W2534">
            <v>4000</v>
          </cell>
          <cell r="X2534">
            <v>1200</v>
          </cell>
          <cell r="AA2534">
            <v>1500</v>
          </cell>
          <cell r="AD2534">
            <v>2300</v>
          </cell>
        </row>
        <row r="2535">
          <cell r="A2535">
            <v>26.22</v>
          </cell>
          <cell r="B2535">
            <v>5000</v>
          </cell>
          <cell r="H2535">
            <v>3300</v>
          </cell>
          <cell r="I2535">
            <v>32645</v>
          </cell>
          <cell r="J2535">
            <v>2100</v>
          </cell>
          <cell r="W2535">
            <v>4000</v>
          </cell>
          <cell r="X2535">
            <v>1200</v>
          </cell>
          <cell r="AA2535">
            <v>1500</v>
          </cell>
          <cell r="AD2535">
            <v>2300</v>
          </cell>
        </row>
        <row r="2536">
          <cell r="A2536">
            <v>26.23</v>
          </cell>
          <cell r="B2536">
            <v>5000</v>
          </cell>
          <cell r="H2536">
            <v>3300</v>
          </cell>
          <cell r="I2536">
            <v>32655</v>
          </cell>
          <cell r="J2536">
            <v>2100</v>
          </cell>
          <cell r="W2536">
            <v>4000</v>
          </cell>
          <cell r="X2536">
            <v>1200</v>
          </cell>
          <cell r="AA2536">
            <v>1500</v>
          </cell>
          <cell r="AD2536">
            <v>2300</v>
          </cell>
        </row>
        <row r="2537">
          <cell r="A2537">
            <v>26.24</v>
          </cell>
          <cell r="B2537">
            <v>5000</v>
          </cell>
          <cell r="H2537">
            <v>3300</v>
          </cell>
          <cell r="I2537">
            <v>32665</v>
          </cell>
          <cell r="J2537">
            <v>2100</v>
          </cell>
          <cell r="W2537">
            <v>4000</v>
          </cell>
          <cell r="X2537">
            <v>1200</v>
          </cell>
          <cell r="AA2537">
            <v>1500</v>
          </cell>
          <cell r="AD2537">
            <v>2300</v>
          </cell>
        </row>
        <row r="2538">
          <cell r="A2538">
            <v>26.25</v>
          </cell>
          <cell r="B2538">
            <v>5000</v>
          </cell>
          <cell r="H2538">
            <v>3300</v>
          </cell>
          <cell r="I2538">
            <v>32675</v>
          </cell>
          <cell r="J2538">
            <v>2100</v>
          </cell>
          <cell r="W2538">
            <v>4000</v>
          </cell>
          <cell r="X2538">
            <v>1200</v>
          </cell>
          <cell r="AA2538">
            <v>1500</v>
          </cell>
          <cell r="AD2538">
            <v>2300</v>
          </cell>
        </row>
        <row r="2539">
          <cell r="A2539">
            <v>26.26</v>
          </cell>
          <cell r="B2539">
            <v>5000</v>
          </cell>
          <cell r="H2539">
            <v>3300</v>
          </cell>
          <cell r="I2539">
            <v>32685</v>
          </cell>
          <cell r="J2539">
            <v>2100</v>
          </cell>
          <cell r="W2539">
            <v>4000</v>
          </cell>
          <cell r="X2539">
            <v>1200</v>
          </cell>
          <cell r="AA2539">
            <v>1500</v>
          </cell>
          <cell r="AD2539">
            <v>2300</v>
          </cell>
        </row>
        <row r="2540">
          <cell r="A2540">
            <v>26.27</v>
          </cell>
          <cell r="B2540">
            <v>5000</v>
          </cell>
          <cell r="H2540">
            <v>3300</v>
          </cell>
          <cell r="I2540">
            <v>32695</v>
          </cell>
          <cell r="J2540">
            <v>2100</v>
          </cell>
          <cell r="W2540">
            <v>4000</v>
          </cell>
          <cell r="X2540">
            <v>1200</v>
          </cell>
          <cell r="AA2540">
            <v>1500</v>
          </cell>
          <cell r="AD2540">
            <v>2300</v>
          </cell>
        </row>
        <row r="2541">
          <cell r="A2541">
            <v>26.28</v>
          </cell>
          <cell r="B2541">
            <v>5000</v>
          </cell>
          <cell r="H2541">
            <v>3300</v>
          </cell>
          <cell r="I2541">
            <v>32705</v>
          </cell>
          <cell r="J2541">
            <v>2100</v>
          </cell>
          <cell r="W2541">
            <v>4000</v>
          </cell>
          <cell r="X2541">
            <v>1200</v>
          </cell>
          <cell r="AA2541">
            <v>1500</v>
          </cell>
          <cell r="AD2541">
            <v>2300</v>
          </cell>
        </row>
        <row r="2542">
          <cell r="A2542">
            <v>26.29</v>
          </cell>
          <cell r="B2542">
            <v>5000</v>
          </cell>
          <cell r="H2542">
            <v>3300</v>
          </cell>
          <cell r="I2542">
            <v>32715</v>
          </cell>
          <cell r="J2542">
            <v>2100</v>
          </cell>
          <cell r="W2542">
            <v>4000</v>
          </cell>
          <cell r="X2542">
            <v>1200</v>
          </cell>
          <cell r="AA2542">
            <v>1500</v>
          </cell>
          <cell r="AD2542">
            <v>2300</v>
          </cell>
        </row>
        <row r="2543">
          <cell r="A2543">
            <v>26.3</v>
          </cell>
          <cell r="B2543">
            <v>5000</v>
          </cell>
          <cell r="H2543">
            <v>3300</v>
          </cell>
          <cell r="I2543">
            <v>32725</v>
          </cell>
          <cell r="J2543">
            <v>2100</v>
          </cell>
          <cell r="W2543">
            <v>4000</v>
          </cell>
          <cell r="X2543">
            <v>1200</v>
          </cell>
          <cell r="AA2543">
            <v>1500</v>
          </cell>
          <cell r="AD2543">
            <v>2300</v>
          </cell>
        </row>
        <row r="2544">
          <cell r="A2544">
            <v>26.31</v>
          </cell>
          <cell r="B2544">
            <v>5000</v>
          </cell>
          <cell r="H2544">
            <v>3300</v>
          </cell>
          <cell r="I2544">
            <v>32735</v>
          </cell>
          <cell r="J2544">
            <v>2100</v>
          </cell>
          <cell r="W2544">
            <v>4000</v>
          </cell>
          <cell r="X2544">
            <v>1200</v>
          </cell>
          <cell r="AA2544">
            <v>1500</v>
          </cell>
          <cell r="AD2544">
            <v>2300</v>
          </cell>
        </row>
        <row r="2545">
          <cell r="A2545">
            <v>26.32</v>
          </cell>
          <cell r="B2545">
            <v>5000</v>
          </cell>
          <cell r="H2545">
            <v>3300</v>
          </cell>
          <cell r="I2545">
            <v>32745</v>
          </cell>
          <cell r="J2545">
            <v>2100</v>
          </cell>
          <cell r="W2545">
            <v>4000</v>
          </cell>
          <cell r="X2545">
            <v>1200</v>
          </cell>
          <cell r="AA2545">
            <v>1500</v>
          </cell>
          <cell r="AD2545">
            <v>2300</v>
          </cell>
        </row>
        <row r="2546">
          <cell r="A2546">
            <v>26.33</v>
          </cell>
          <cell r="B2546">
            <v>5000</v>
          </cell>
          <cell r="H2546">
            <v>3300</v>
          </cell>
          <cell r="I2546">
            <v>32755</v>
          </cell>
          <cell r="J2546">
            <v>2100</v>
          </cell>
          <cell r="W2546">
            <v>4000</v>
          </cell>
          <cell r="X2546">
            <v>1200</v>
          </cell>
          <cell r="AA2546">
            <v>1500</v>
          </cell>
          <cell r="AD2546">
            <v>2300</v>
          </cell>
        </row>
        <row r="2547">
          <cell r="A2547">
            <v>26.34</v>
          </cell>
          <cell r="B2547">
            <v>5000</v>
          </cell>
          <cell r="H2547">
            <v>3300</v>
          </cell>
          <cell r="I2547">
            <v>32765</v>
          </cell>
          <cell r="J2547">
            <v>2100</v>
          </cell>
          <cell r="W2547">
            <v>4000</v>
          </cell>
          <cell r="X2547">
            <v>1200</v>
          </cell>
          <cell r="AA2547">
            <v>1500</v>
          </cell>
          <cell r="AD2547">
            <v>2300</v>
          </cell>
        </row>
        <row r="2548">
          <cell r="A2548">
            <v>26.35</v>
          </cell>
          <cell r="B2548">
            <v>5000</v>
          </cell>
          <cell r="H2548">
            <v>3300</v>
          </cell>
          <cell r="I2548">
            <v>32775</v>
          </cell>
          <cell r="J2548">
            <v>2100</v>
          </cell>
          <cell r="W2548">
            <v>4000</v>
          </cell>
          <cell r="X2548">
            <v>1200</v>
          </cell>
          <cell r="AA2548">
            <v>1500</v>
          </cell>
          <cell r="AD2548">
            <v>2300</v>
          </cell>
        </row>
        <row r="2549">
          <cell r="A2549">
            <v>26.36</v>
          </cell>
          <cell r="B2549">
            <v>5000</v>
          </cell>
          <cell r="H2549">
            <v>3300</v>
          </cell>
          <cell r="I2549">
            <v>32785</v>
          </cell>
          <cell r="J2549">
            <v>2100</v>
          </cell>
          <cell r="W2549">
            <v>4000</v>
          </cell>
          <cell r="X2549">
            <v>1200</v>
          </cell>
          <cell r="AA2549">
            <v>1500</v>
          </cell>
          <cell r="AD2549">
            <v>2300</v>
          </cell>
        </row>
        <row r="2550">
          <cell r="A2550">
            <v>26.37</v>
          </cell>
          <cell r="B2550">
            <v>5000</v>
          </cell>
          <cell r="H2550">
            <v>3300</v>
          </cell>
          <cell r="I2550">
            <v>32795</v>
          </cell>
          <cell r="J2550">
            <v>2100</v>
          </cell>
          <cell r="W2550">
            <v>4000</v>
          </cell>
          <cell r="X2550">
            <v>1200</v>
          </cell>
          <cell r="AA2550">
            <v>1500</v>
          </cell>
          <cell r="AD2550">
            <v>2300</v>
          </cell>
        </row>
        <row r="2551">
          <cell r="A2551">
            <v>26.38</v>
          </cell>
          <cell r="B2551">
            <v>5000</v>
          </cell>
          <cell r="H2551">
            <v>3300</v>
          </cell>
          <cell r="I2551">
            <v>32805</v>
          </cell>
          <cell r="J2551">
            <v>2100</v>
          </cell>
          <cell r="W2551">
            <v>4000</v>
          </cell>
          <cell r="X2551">
            <v>1200</v>
          </cell>
          <cell r="AA2551">
            <v>1500</v>
          </cell>
          <cell r="AD2551">
            <v>2300</v>
          </cell>
        </row>
        <row r="2552">
          <cell r="A2552">
            <v>26.39</v>
          </cell>
          <cell r="B2552">
            <v>5000</v>
          </cell>
          <cell r="H2552">
            <v>3300</v>
          </cell>
          <cell r="I2552">
            <v>32815</v>
          </cell>
          <cell r="J2552">
            <v>2100</v>
          </cell>
          <cell r="W2552">
            <v>4000</v>
          </cell>
          <cell r="X2552">
            <v>1200</v>
          </cell>
          <cell r="AA2552">
            <v>1500</v>
          </cell>
          <cell r="AD2552">
            <v>2300</v>
          </cell>
        </row>
        <row r="2553">
          <cell r="A2553">
            <v>26.4</v>
          </cell>
          <cell r="B2553">
            <v>5000</v>
          </cell>
          <cell r="H2553">
            <v>3300</v>
          </cell>
          <cell r="I2553">
            <v>32825</v>
          </cell>
          <cell r="J2553">
            <v>2100</v>
          </cell>
          <cell r="W2553">
            <v>4000</v>
          </cell>
          <cell r="X2553">
            <v>1200</v>
          </cell>
          <cell r="AA2553">
            <v>1500</v>
          </cell>
          <cell r="AD2553">
            <v>2300</v>
          </cell>
        </row>
        <row r="2554">
          <cell r="A2554">
            <v>26.41</v>
          </cell>
          <cell r="B2554">
            <v>5000</v>
          </cell>
          <cell r="H2554">
            <v>3300</v>
          </cell>
          <cell r="I2554">
            <v>32835</v>
          </cell>
          <cell r="J2554">
            <v>2100</v>
          </cell>
          <cell r="W2554">
            <v>4000</v>
          </cell>
          <cell r="X2554">
            <v>1200</v>
          </cell>
          <cell r="AA2554">
            <v>1500</v>
          </cell>
          <cell r="AD2554">
            <v>2300</v>
          </cell>
        </row>
        <row r="2555">
          <cell r="A2555">
            <v>26.42</v>
          </cell>
          <cell r="B2555">
            <v>5000</v>
          </cell>
          <cell r="H2555">
            <v>3300</v>
          </cell>
          <cell r="I2555">
            <v>32845</v>
          </cell>
          <cell r="J2555">
            <v>2100</v>
          </cell>
          <cell r="W2555">
            <v>4000</v>
          </cell>
          <cell r="X2555">
            <v>1200</v>
          </cell>
          <cell r="AA2555">
            <v>1500</v>
          </cell>
          <cell r="AD2555">
            <v>2300</v>
          </cell>
        </row>
        <row r="2556">
          <cell r="A2556">
            <v>26.43</v>
          </cell>
          <cell r="B2556">
            <v>5000</v>
          </cell>
          <cell r="H2556">
            <v>3300</v>
          </cell>
          <cell r="I2556">
            <v>32855</v>
          </cell>
          <cell r="J2556">
            <v>2100</v>
          </cell>
          <cell r="W2556">
            <v>4000</v>
          </cell>
          <cell r="X2556">
            <v>1200</v>
          </cell>
          <cell r="AA2556">
            <v>1500</v>
          </cell>
          <cell r="AD2556">
            <v>2300</v>
          </cell>
        </row>
        <row r="2557">
          <cell r="A2557">
            <v>26.44</v>
          </cell>
          <cell r="B2557">
            <v>5000</v>
          </cell>
          <cell r="H2557">
            <v>3300</v>
          </cell>
          <cell r="I2557">
            <v>32865</v>
          </cell>
          <cell r="J2557">
            <v>2100</v>
          </cell>
          <cell r="W2557">
            <v>4000</v>
          </cell>
          <cell r="X2557">
            <v>1200</v>
          </cell>
          <cell r="AA2557">
            <v>1500</v>
          </cell>
          <cell r="AD2557">
            <v>2300</v>
          </cell>
        </row>
        <row r="2558">
          <cell r="A2558">
            <v>26.45</v>
          </cell>
          <cell r="B2558">
            <v>5000</v>
          </cell>
          <cell r="H2558">
            <v>3300</v>
          </cell>
          <cell r="I2558">
            <v>32875</v>
          </cell>
          <cell r="J2558">
            <v>2100</v>
          </cell>
          <cell r="W2558">
            <v>4000</v>
          </cell>
          <cell r="X2558">
            <v>1200</v>
          </cell>
          <cell r="AA2558">
            <v>1500</v>
          </cell>
          <cell r="AD2558">
            <v>2300</v>
          </cell>
        </row>
        <row r="2559">
          <cell r="A2559">
            <v>26.46</v>
          </cell>
          <cell r="B2559">
            <v>5000</v>
          </cell>
          <cell r="H2559">
            <v>3300</v>
          </cell>
          <cell r="I2559">
            <v>32885</v>
          </cell>
          <cell r="J2559">
            <v>2100</v>
          </cell>
          <cell r="W2559">
            <v>4000</v>
          </cell>
          <cell r="X2559">
            <v>1200</v>
          </cell>
          <cell r="AA2559">
            <v>1500</v>
          </cell>
          <cell r="AD2559">
            <v>2300</v>
          </cell>
        </row>
        <row r="2560">
          <cell r="A2560">
            <v>26.47</v>
          </cell>
          <cell r="B2560">
            <v>5000</v>
          </cell>
          <cell r="H2560">
            <v>3300</v>
          </cell>
          <cell r="I2560">
            <v>32895</v>
          </cell>
          <cell r="J2560">
            <v>2100</v>
          </cell>
          <cell r="W2560">
            <v>4000</v>
          </cell>
          <cell r="X2560">
            <v>1200</v>
          </cell>
          <cell r="AA2560">
            <v>1500</v>
          </cell>
          <cell r="AD2560">
            <v>2300</v>
          </cell>
        </row>
        <row r="2561">
          <cell r="A2561">
            <v>26.48</v>
          </cell>
          <cell r="B2561">
            <v>5000</v>
          </cell>
          <cell r="H2561">
            <v>3300</v>
          </cell>
          <cell r="I2561">
            <v>32905</v>
          </cell>
          <cell r="J2561">
            <v>2100</v>
          </cell>
          <cell r="W2561">
            <v>4000</v>
          </cell>
          <cell r="X2561">
            <v>1200</v>
          </cell>
          <cell r="AA2561">
            <v>1500</v>
          </cell>
          <cell r="AD2561">
            <v>2300</v>
          </cell>
        </row>
        <row r="2562">
          <cell r="A2562">
            <v>26.49</v>
          </cell>
          <cell r="B2562">
            <v>5000</v>
          </cell>
          <cell r="H2562">
            <v>3300</v>
          </cell>
          <cell r="I2562">
            <v>32915</v>
          </cell>
          <cell r="J2562">
            <v>2100</v>
          </cell>
          <cell r="W2562">
            <v>4000</v>
          </cell>
          <cell r="X2562">
            <v>1200</v>
          </cell>
          <cell r="AA2562">
            <v>1500</v>
          </cell>
          <cell r="AD2562">
            <v>2300</v>
          </cell>
        </row>
        <row r="2563">
          <cell r="A2563">
            <v>26.5</v>
          </cell>
          <cell r="B2563">
            <v>5000</v>
          </cell>
          <cell r="H2563">
            <v>3300</v>
          </cell>
          <cell r="I2563">
            <v>32925</v>
          </cell>
          <cell r="J2563">
            <v>2100</v>
          </cell>
          <cell r="W2563">
            <v>4000</v>
          </cell>
          <cell r="X2563">
            <v>1200</v>
          </cell>
          <cell r="AA2563">
            <v>1500</v>
          </cell>
          <cell r="AD2563">
            <v>2300</v>
          </cell>
        </row>
        <row r="2564">
          <cell r="A2564">
            <v>26.51</v>
          </cell>
          <cell r="B2564">
            <v>5000</v>
          </cell>
          <cell r="H2564">
            <v>3300</v>
          </cell>
          <cell r="I2564">
            <v>32935</v>
          </cell>
          <cell r="J2564">
            <v>2100</v>
          </cell>
          <cell r="W2564">
            <v>4000</v>
          </cell>
          <cell r="X2564">
            <v>1200</v>
          </cell>
          <cell r="AA2564">
            <v>1500</v>
          </cell>
          <cell r="AD2564">
            <v>2300</v>
          </cell>
        </row>
        <row r="2565">
          <cell r="A2565">
            <v>26.52</v>
          </cell>
          <cell r="B2565">
            <v>5000</v>
          </cell>
          <cell r="H2565">
            <v>3300</v>
          </cell>
          <cell r="I2565">
            <v>32945</v>
          </cell>
          <cell r="J2565">
            <v>2100</v>
          </cell>
          <cell r="W2565">
            <v>4000</v>
          </cell>
          <cell r="X2565">
            <v>1200</v>
          </cell>
          <cell r="AA2565">
            <v>1500</v>
          </cell>
          <cell r="AD2565">
            <v>2300</v>
          </cell>
        </row>
        <row r="2566">
          <cell r="A2566">
            <v>26.53</v>
          </cell>
          <cell r="B2566">
            <v>5000</v>
          </cell>
          <cell r="H2566">
            <v>3300</v>
          </cell>
          <cell r="I2566">
            <v>32955</v>
          </cell>
          <cell r="J2566">
            <v>2100</v>
          </cell>
          <cell r="W2566">
            <v>4000</v>
          </cell>
          <cell r="X2566">
            <v>1200</v>
          </cell>
          <cell r="AA2566">
            <v>1500</v>
          </cell>
          <cell r="AD2566">
            <v>2300</v>
          </cell>
        </row>
        <row r="2567">
          <cell r="A2567">
            <v>26.54</v>
          </cell>
          <cell r="B2567">
            <v>5000</v>
          </cell>
          <cell r="H2567">
            <v>3300</v>
          </cell>
          <cell r="I2567">
            <v>32965</v>
          </cell>
          <cell r="J2567">
            <v>2100</v>
          </cell>
          <cell r="W2567">
            <v>4000</v>
          </cell>
          <cell r="X2567">
            <v>1200</v>
          </cell>
          <cell r="AA2567">
            <v>1500</v>
          </cell>
          <cell r="AD2567">
            <v>2300</v>
          </cell>
        </row>
        <row r="2568">
          <cell r="A2568">
            <v>26.55</v>
          </cell>
          <cell r="B2568">
            <v>5000</v>
          </cell>
          <cell r="H2568">
            <v>3300</v>
          </cell>
          <cell r="I2568">
            <v>32975</v>
          </cell>
          <cell r="J2568">
            <v>2100</v>
          </cell>
          <cell r="W2568">
            <v>4000</v>
          </cell>
          <cell r="X2568">
            <v>1200</v>
          </cell>
          <cell r="AA2568">
            <v>1500</v>
          </cell>
          <cell r="AD2568">
            <v>2300</v>
          </cell>
        </row>
        <row r="2569">
          <cell r="A2569">
            <v>26.56</v>
          </cell>
          <cell r="B2569">
            <v>5000</v>
          </cell>
          <cell r="H2569">
            <v>3300</v>
          </cell>
          <cell r="I2569">
            <v>32985</v>
          </cell>
          <cell r="J2569">
            <v>2100</v>
          </cell>
          <cell r="W2569">
            <v>4000</v>
          </cell>
          <cell r="X2569">
            <v>1200</v>
          </cell>
          <cell r="AA2569">
            <v>1500</v>
          </cell>
          <cell r="AD2569">
            <v>2300</v>
          </cell>
        </row>
        <row r="2570">
          <cell r="A2570">
            <v>26.57</v>
          </cell>
          <cell r="B2570">
            <v>5000</v>
          </cell>
          <cell r="H2570">
            <v>3300</v>
          </cell>
          <cell r="I2570">
            <v>32995</v>
          </cell>
          <cell r="J2570">
            <v>2100</v>
          </cell>
          <cell r="W2570">
            <v>4000</v>
          </cell>
          <cell r="X2570">
            <v>1200</v>
          </cell>
          <cell r="AA2570">
            <v>1500</v>
          </cell>
          <cell r="AD2570">
            <v>2300</v>
          </cell>
        </row>
        <row r="2571">
          <cell r="A2571">
            <v>26.58</v>
          </cell>
          <cell r="B2571">
            <v>5000</v>
          </cell>
          <cell r="H2571">
            <v>3300</v>
          </cell>
          <cell r="I2571">
            <v>33005</v>
          </cell>
          <cell r="J2571">
            <v>2100</v>
          </cell>
          <cell r="W2571">
            <v>4000</v>
          </cell>
          <cell r="X2571">
            <v>1200</v>
          </cell>
          <cell r="AA2571">
            <v>1500</v>
          </cell>
          <cell r="AD2571">
            <v>2300</v>
          </cell>
        </row>
        <row r="2572">
          <cell r="A2572">
            <v>26.59</v>
          </cell>
          <cell r="B2572">
            <v>5000</v>
          </cell>
          <cell r="H2572">
            <v>3300</v>
          </cell>
          <cell r="I2572">
            <v>33015</v>
          </cell>
          <cell r="J2572">
            <v>2100</v>
          </cell>
          <cell r="W2572">
            <v>4000</v>
          </cell>
          <cell r="X2572">
            <v>1200</v>
          </cell>
          <cell r="AA2572">
            <v>1500</v>
          </cell>
          <cell r="AD2572">
            <v>2300</v>
          </cell>
        </row>
        <row r="2573">
          <cell r="A2573">
            <v>26.6</v>
          </cell>
          <cell r="B2573">
            <v>5000</v>
          </cell>
          <cell r="H2573">
            <v>3300</v>
          </cell>
          <cell r="I2573">
            <v>33025</v>
          </cell>
          <cell r="J2573">
            <v>2100</v>
          </cell>
          <cell r="W2573">
            <v>4000</v>
          </cell>
          <cell r="X2573">
            <v>1200</v>
          </cell>
          <cell r="AA2573">
            <v>1500</v>
          </cell>
          <cell r="AD2573">
            <v>2300</v>
          </cell>
        </row>
        <row r="2574">
          <cell r="A2574">
            <v>26.61</v>
          </cell>
          <cell r="B2574">
            <v>5000</v>
          </cell>
          <cell r="H2574">
            <v>3300</v>
          </cell>
          <cell r="I2574">
            <v>33035</v>
          </cell>
          <cell r="J2574">
            <v>2100</v>
          </cell>
          <cell r="W2574">
            <v>4000</v>
          </cell>
          <cell r="X2574">
            <v>1200</v>
          </cell>
          <cell r="AA2574">
            <v>1500</v>
          </cell>
          <cell r="AD2574">
            <v>2300</v>
          </cell>
        </row>
        <row r="2575">
          <cell r="A2575">
            <v>26.62</v>
          </cell>
          <cell r="B2575">
            <v>5000</v>
          </cell>
          <cell r="H2575">
            <v>3300</v>
          </cell>
          <cell r="I2575">
            <v>33045</v>
          </cell>
          <cell r="J2575">
            <v>2100</v>
          </cell>
          <cell r="W2575">
            <v>4000</v>
          </cell>
          <cell r="X2575">
            <v>1200</v>
          </cell>
          <cell r="AA2575">
            <v>1500</v>
          </cell>
          <cell r="AD2575">
            <v>2300</v>
          </cell>
        </row>
        <row r="2576">
          <cell r="A2576">
            <v>26.63</v>
          </cell>
          <cell r="B2576">
            <v>5000</v>
          </cell>
          <cell r="H2576">
            <v>3300</v>
          </cell>
          <cell r="I2576">
            <v>33055</v>
          </cell>
          <cell r="J2576">
            <v>2100</v>
          </cell>
          <cell r="W2576">
            <v>4000</v>
          </cell>
          <cell r="X2576">
            <v>1200</v>
          </cell>
          <cell r="AA2576">
            <v>1500</v>
          </cell>
          <cell r="AD2576">
            <v>2300</v>
          </cell>
        </row>
        <row r="2577">
          <cell r="A2577">
            <v>26.64</v>
          </cell>
          <cell r="B2577">
            <v>5000</v>
          </cell>
          <cell r="H2577">
            <v>3300</v>
          </cell>
          <cell r="I2577">
            <v>33065</v>
          </cell>
          <cell r="J2577">
            <v>2100</v>
          </cell>
          <cell r="W2577">
            <v>4000</v>
          </cell>
          <cell r="X2577">
            <v>1200</v>
          </cell>
          <cell r="AA2577">
            <v>1500</v>
          </cell>
          <cell r="AD2577">
            <v>2300</v>
          </cell>
        </row>
        <row r="2578">
          <cell r="A2578">
            <v>26.65</v>
          </cell>
          <cell r="B2578">
            <v>5000</v>
          </cell>
          <cell r="H2578">
            <v>3300</v>
          </cell>
          <cell r="I2578">
            <v>33075</v>
          </cell>
          <cell r="J2578">
            <v>2100</v>
          </cell>
          <cell r="W2578">
            <v>4000</v>
          </cell>
          <cell r="X2578">
            <v>1200</v>
          </cell>
          <cell r="AA2578">
            <v>1500</v>
          </cell>
          <cell r="AD2578">
            <v>2300</v>
          </cell>
        </row>
        <row r="2579">
          <cell r="A2579">
            <v>26.66</v>
          </cell>
          <cell r="B2579">
            <v>5000</v>
          </cell>
          <cell r="H2579">
            <v>3300</v>
          </cell>
          <cell r="I2579">
            <v>33085</v>
          </cell>
          <cell r="J2579">
            <v>2100</v>
          </cell>
          <cell r="W2579">
            <v>4000</v>
          </cell>
          <cell r="X2579">
            <v>1200</v>
          </cell>
          <cell r="AA2579">
            <v>1500</v>
          </cell>
          <cell r="AD2579">
            <v>2300</v>
          </cell>
        </row>
        <row r="2580">
          <cell r="A2580">
            <v>26.67</v>
          </cell>
          <cell r="B2580">
            <v>5000</v>
          </cell>
          <cell r="H2580">
            <v>3300</v>
          </cell>
          <cell r="I2580">
            <v>33095</v>
          </cell>
          <cell r="J2580">
            <v>2100</v>
          </cell>
          <cell r="W2580">
            <v>4000</v>
          </cell>
          <cell r="X2580">
            <v>1200</v>
          </cell>
          <cell r="AA2580">
            <v>1500</v>
          </cell>
          <cell r="AD2580">
            <v>2300</v>
          </cell>
        </row>
        <row r="2581">
          <cell r="A2581">
            <v>26.68</v>
          </cell>
          <cell r="B2581">
            <v>5000</v>
          </cell>
          <cell r="H2581">
            <v>3300</v>
          </cell>
          <cell r="I2581">
            <v>33105</v>
          </cell>
          <cell r="J2581">
            <v>2100</v>
          </cell>
          <cell r="W2581">
            <v>4000</v>
          </cell>
          <cell r="X2581">
            <v>1200</v>
          </cell>
          <cell r="AA2581">
            <v>1500</v>
          </cell>
          <cell r="AD2581">
            <v>2300</v>
          </cell>
        </row>
        <row r="2582">
          <cell r="A2582">
            <v>26.69</v>
          </cell>
          <cell r="B2582">
            <v>5000</v>
          </cell>
          <cell r="H2582">
            <v>3300</v>
          </cell>
          <cell r="I2582">
            <v>33115</v>
          </cell>
          <cell r="J2582">
            <v>2100</v>
          </cell>
          <cell r="W2582">
            <v>4000</v>
          </cell>
          <cell r="X2582">
            <v>1200</v>
          </cell>
          <cell r="AA2582">
            <v>1500</v>
          </cell>
          <cell r="AD2582">
            <v>2300</v>
          </cell>
        </row>
        <row r="2583">
          <cell r="A2583">
            <v>26.7</v>
          </cell>
          <cell r="B2583">
            <v>5000</v>
          </cell>
          <cell r="H2583">
            <v>3300</v>
          </cell>
          <cell r="I2583">
            <v>33125</v>
          </cell>
          <cell r="J2583">
            <v>2100</v>
          </cell>
          <cell r="W2583">
            <v>4000</v>
          </cell>
          <cell r="X2583">
            <v>1200</v>
          </cell>
          <cell r="AA2583">
            <v>1500</v>
          </cell>
          <cell r="AD2583">
            <v>2300</v>
          </cell>
        </row>
        <row r="2584">
          <cell r="A2584">
            <v>26.71</v>
          </cell>
          <cell r="B2584">
            <v>5000</v>
          </cell>
          <cell r="H2584">
            <v>3300</v>
          </cell>
          <cell r="I2584">
            <v>33135</v>
          </cell>
          <cell r="J2584">
            <v>2100</v>
          </cell>
          <cell r="W2584">
            <v>4000</v>
          </cell>
          <cell r="X2584">
            <v>1200</v>
          </cell>
          <cell r="AA2584">
            <v>1500</v>
          </cell>
          <cell r="AD2584">
            <v>2300</v>
          </cell>
        </row>
        <row r="2585">
          <cell r="A2585">
            <v>26.72</v>
          </cell>
          <cell r="B2585">
            <v>5000</v>
          </cell>
          <cell r="H2585">
            <v>3300</v>
          </cell>
          <cell r="I2585">
            <v>33145</v>
          </cell>
          <cell r="J2585">
            <v>2100</v>
          </cell>
          <cell r="W2585">
            <v>4000</v>
          </cell>
          <cell r="X2585">
            <v>1200</v>
          </cell>
          <cell r="AA2585">
            <v>1500</v>
          </cell>
          <cell r="AD2585">
            <v>2300</v>
          </cell>
        </row>
        <row r="2586">
          <cell r="A2586">
            <v>26.73</v>
          </cell>
          <cell r="B2586">
            <v>5000</v>
          </cell>
          <cell r="H2586">
            <v>3300</v>
          </cell>
          <cell r="I2586">
            <v>33155</v>
          </cell>
          <cell r="J2586">
            <v>2100</v>
          </cell>
          <cell r="W2586">
            <v>4000</v>
          </cell>
          <cell r="X2586">
            <v>1200</v>
          </cell>
          <cell r="AA2586">
            <v>1500</v>
          </cell>
          <cell r="AD2586">
            <v>2300</v>
          </cell>
        </row>
        <row r="2587">
          <cell r="A2587">
            <v>26.74</v>
          </cell>
          <cell r="B2587">
            <v>5000</v>
          </cell>
          <cell r="H2587">
            <v>3300</v>
          </cell>
          <cell r="I2587">
            <v>33165</v>
          </cell>
          <cell r="J2587">
            <v>2100</v>
          </cell>
          <cell r="W2587">
            <v>4000</v>
          </cell>
          <cell r="X2587">
            <v>1200</v>
          </cell>
          <cell r="AA2587">
            <v>1500</v>
          </cell>
          <cell r="AD2587">
            <v>2300</v>
          </cell>
        </row>
        <row r="2588">
          <cell r="A2588">
            <v>26.75</v>
          </cell>
          <cell r="B2588">
            <v>5000</v>
          </cell>
          <cell r="H2588">
            <v>3300</v>
          </cell>
          <cell r="I2588">
            <v>33175</v>
          </cell>
          <cell r="J2588">
            <v>2100</v>
          </cell>
          <cell r="W2588">
            <v>4000</v>
          </cell>
          <cell r="X2588">
            <v>1200</v>
          </cell>
          <cell r="AA2588">
            <v>1500</v>
          </cell>
          <cell r="AD2588">
            <v>2300</v>
          </cell>
        </row>
        <row r="2589">
          <cell r="A2589">
            <v>26.76</v>
          </cell>
          <cell r="B2589">
            <v>5000</v>
          </cell>
          <cell r="H2589">
            <v>3300</v>
          </cell>
          <cell r="I2589">
            <v>33185</v>
          </cell>
          <cell r="J2589">
            <v>2100</v>
          </cell>
          <cell r="W2589">
            <v>4000</v>
          </cell>
          <cell r="X2589">
            <v>1200</v>
          </cell>
          <cell r="AA2589">
            <v>1500</v>
          </cell>
          <cell r="AD2589">
            <v>2300</v>
          </cell>
        </row>
        <row r="2590">
          <cell r="A2590">
            <v>26.77</v>
          </cell>
          <cell r="B2590">
            <v>5000</v>
          </cell>
          <cell r="H2590">
            <v>3300</v>
          </cell>
          <cell r="I2590">
            <v>33195</v>
          </cell>
          <cell r="J2590">
            <v>2100</v>
          </cell>
          <cell r="W2590">
            <v>4000</v>
          </cell>
          <cell r="X2590">
            <v>1200</v>
          </cell>
          <cell r="AA2590">
            <v>1500</v>
          </cell>
          <cell r="AD2590">
            <v>2300</v>
          </cell>
        </row>
        <row r="2591">
          <cell r="A2591">
            <v>26.78</v>
          </cell>
          <cell r="B2591">
            <v>5000</v>
          </cell>
          <cell r="H2591">
            <v>3300</v>
          </cell>
          <cell r="I2591">
            <v>33205</v>
          </cell>
          <cell r="J2591">
            <v>2100</v>
          </cell>
          <cell r="W2591">
            <v>4000</v>
          </cell>
          <cell r="X2591">
            <v>1200</v>
          </cell>
          <cell r="AA2591">
            <v>1500</v>
          </cell>
          <cell r="AD2591">
            <v>2300</v>
          </cell>
        </row>
        <row r="2592">
          <cell r="A2592">
            <v>26.79</v>
          </cell>
          <cell r="B2592">
            <v>5000</v>
          </cell>
          <cell r="H2592">
            <v>3300</v>
          </cell>
          <cell r="I2592">
            <v>33215</v>
          </cell>
          <cell r="J2592">
            <v>2100</v>
          </cell>
          <cell r="W2592">
            <v>4000</v>
          </cell>
          <cell r="X2592">
            <v>1200</v>
          </cell>
          <cell r="AA2592">
            <v>1500</v>
          </cell>
          <cell r="AD2592">
            <v>2300</v>
          </cell>
        </row>
        <row r="2593">
          <cell r="A2593">
            <v>26.8</v>
          </cell>
          <cell r="B2593">
            <v>5000</v>
          </cell>
          <cell r="H2593">
            <v>3300</v>
          </cell>
          <cell r="I2593">
            <v>33225</v>
          </cell>
          <cell r="J2593">
            <v>2100</v>
          </cell>
          <cell r="W2593">
            <v>4000</v>
          </cell>
          <cell r="X2593">
            <v>1200</v>
          </cell>
          <cell r="AA2593">
            <v>1500</v>
          </cell>
          <cell r="AD2593">
            <v>2300</v>
          </cell>
        </row>
        <row r="2594">
          <cell r="A2594">
            <v>26.81</v>
          </cell>
          <cell r="B2594">
            <v>5000</v>
          </cell>
          <cell r="H2594">
            <v>3300</v>
          </cell>
          <cell r="I2594">
            <v>33235</v>
          </cell>
          <cell r="J2594">
            <v>2100</v>
          </cell>
          <cell r="W2594">
            <v>4000</v>
          </cell>
          <cell r="X2594">
            <v>1200</v>
          </cell>
          <cell r="AA2594">
            <v>1500</v>
          </cell>
          <cell r="AD2594">
            <v>2300</v>
          </cell>
        </row>
        <row r="2595">
          <cell r="A2595">
            <v>26.82</v>
          </cell>
          <cell r="B2595">
            <v>5000</v>
          </cell>
          <cell r="H2595">
            <v>3300</v>
          </cell>
          <cell r="I2595">
            <v>33245</v>
          </cell>
          <cell r="J2595">
            <v>2100</v>
          </cell>
          <cell r="W2595">
            <v>4000</v>
          </cell>
          <cell r="X2595">
            <v>1200</v>
          </cell>
          <cell r="AA2595">
            <v>1500</v>
          </cell>
          <cell r="AD2595">
            <v>2300</v>
          </cell>
        </row>
        <row r="2596">
          <cell r="A2596">
            <v>26.83</v>
          </cell>
          <cell r="B2596">
            <v>5000</v>
          </cell>
          <cell r="H2596">
            <v>3300</v>
          </cell>
          <cell r="I2596">
            <v>33255</v>
          </cell>
          <cell r="J2596">
            <v>2100</v>
          </cell>
          <cell r="W2596">
            <v>4000</v>
          </cell>
          <cell r="X2596">
            <v>1200</v>
          </cell>
          <cell r="AA2596">
            <v>1500</v>
          </cell>
          <cell r="AD2596">
            <v>2300</v>
          </cell>
        </row>
        <row r="2597">
          <cell r="A2597">
            <v>26.84</v>
          </cell>
          <cell r="B2597">
            <v>5000</v>
          </cell>
          <cell r="H2597">
            <v>3300</v>
          </cell>
          <cell r="I2597">
            <v>33265</v>
          </cell>
          <cell r="J2597">
            <v>2100</v>
          </cell>
          <cell r="W2597">
            <v>4000</v>
          </cell>
          <cell r="X2597">
            <v>1200</v>
          </cell>
          <cell r="AA2597">
            <v>1500</v>
          </cell>
          <cell r="AD2597">
            <v>2300</v>
          </cell>
        </row>
        <row r="2598">
          <cell r="A2598">
            <v>26.85</v>
          </cell>
          <cell r="B2598">
            <v>5000</v>
          </cell>
          <cell r="H2598">
            <v>3300</v>
          </cell>
          <cell r="I2598">
            <v>33275</v>
          </cell>
          <cell r="J2598">
            <v>2100</v>
          </cell>
          <cell r="W2598">
            <v>4000</v>
          </cell>
          <cell r="X2598">
            <v>1200</v>
          </cell>
          <cell r="AA2598">
            <v>1500</v>
          </cell>
          <cell r="AD2598">
            <v>2300</v>
          </cell>
        </row>
        <row r="2599">
          <cell r="A2599">
            <v>26.86</v>
          </cell>
          <cell r="B2599">
            <v>5000</v>
          </cell>
          <cell r="H2599">
            <v>3300</v>
          </cell>
          <cell r="I2599">
            <v>33285</v>
          </cell>
          <cell r="J2599">
            <v>2100</v>
          </cell>
          <cell r="W2599">
            <v>4000</v>
          </cell>
          <cell r="X2599">
            <v>1200</v>
          </cell>
          <cell r="AA2599">
            <v>1500</v>
          </cell>
        </row>
        <row r="2600">
          <cell r="A2600">
            <v>26.87</v>
          </cell>
          <cell r="B2600">
            <v>5000</v>
          </cell>
          <cell r="H2600">
            <v>3300</v>
          </cell>
          <cell r="I2600">
            <v>33295</v>
          </cell>
          <cell r="J2600">
            <v>2100</v>
          </cell>
          <cell r="W2600">
            <v>4000</v>
          </cell>
          <cell r="X2600">
            <v>1200</v>
          </cell>
          <cell r="AA2600">
            <v>1500</v>
          </cell>
        </row>
        <row r="2601">
          <cell r="A2601">
            <v>26.88</v>
          </cell>
          <cell r="B2601">
            <v>5000</v>
          </cell>
          <cell r="H2601">
            <v>3300</v>
          </cell>
          <cell r="I2601">
            <v>33305</v>
          </cell>
          <cell r="J2601">
            <v>2100</v>
          </cell>
          <cell r="W2601">
            <v>4000</v>
          </cell>
          <cell r="X2601">
            <v>1200</v>
          </cell>
          <cell r="AA2601">
            <v>1500</v>
          </cell>
        </row>
        <row r="2602">
          <cell r="A2602">
            <v>26.89</v>
          </cell>
          <cell r="B2602">
            <v>5000</v>
          </cell>
          <cell r="H2602">
            <v>3300</v>
          </cell>
          <cell r="I2602">
            <v>33315</v>
          </cell>
          <cell r="J2602">
            <v>2100</v>
          </cell>
          <cell r="W2602">
            <v>4000</v>
          </cell>
          <cell r="X2602">
            <v>1200</v>
          </cell>
          <cell r="AA2602">
            <v>1500</v>
          </cell>
        </row>
        <row r="2603">
          <cell r="A2603">
            <v>26.9</v>
          </cell>
          <cell r="B2603">
            <v>5000</v>
          </cell>
          <cell r="H2603">
            <v>3300</v>
          </cell>
          <cell r="I2603">
            <v>33325</v>
          </cell>
          <cell r="J2603">
            <v>2100</v>
          </cell>
          <cell r="W2603">
            <v>4000</v>
          </cell>
          <cell r="X2603">
            <v>1200</v>
          </cell>
          <cell r="AA2603">
            <v>1500</v>
          </cell>
        </row>
        <row r="2604">
          <cell r="A2604">
            <v>26.91</v>
          </cell>
          <cell r="B2604">
            <v>5000</v>
          </cell>
          <cell r="H2604">
            <v>3300</v>
          </cell>
          <cell r="I2604">
            <v>33335</v>
          </cell>
          <cell r="J2604">
            <v>2100</v>
          </cell>
          <cell r="W2604">
            <v>4000</v>
          </cell>
          <cell r="X2604">
            <v>1200</v>
          </cell>
          <cell r="AA2604">
            <v>1500</v>
          </cell>
        </row>
        <row r="2605">
          <cell r="A2605">
            <v>26.92</v>
          </cell>
          <cell r="B2605">
            <v>5000</v>
          </cell>
          <cell r="H2605">
            <v>3300</v>
          </cell>
          <cell r="I2605">
            <v>33345</v>
          </cell>
          <cell r="J2605">
            <v>2100</v>
          </cell>
          <cell r="W2605">
            <v>4000</v>
          </cell>
          <cell r="X2605">
            <v>1200</v>
          </cell>
          <cell r="AA2605">
            <v>1500</v>
          </cell>
        </row>
        <row r="2606">
          <cell r="A2606">
            <v>26.93</v>
          </cell>
          <cell r="B2606">
            <v>5000</v>
          </cell>
          <cell r="H2606">
            <v>3300</v>
          </cell>
          <cell r="I2606">
            <v>33355</v>
          </cell>
          <cell r="J2606">
            <v>2100</v>
          </cell>
          <cell r="W2606">
            <v>4000</v>
          </cell>
          <cell r="X2606">
            <v>1200</v>
          </cell>
          <cell r="AA2606">
            <v>1500</v>
          </cell>
        </row>
        <row r="2607">
          <cell r="A2607">
            <v>26.94</v>
          </cell>
          <cell r="B2607">
            <v>5000</v>
          </cell>
          <cell r="H2607">
            <v>3300</v>
          </cell>
          <cell r="I2607">
            <v>33365</v>
          </cell>
          <cell r="J2607">
            <v>2100</v>
          </cell>
          <cell r="W2607">
            <v>4000</v>
          </cell>
          <cell r="X2607">
            <v>1200</v>
          </cell>
          <cell r="AA2607">
            <v>1500</v>
          </cell>
        </row>
        <row r="2608">
          <cell r="A2608">
            <v>26.95</v>
          </cell>
          <cell r="B2608">
            <v>5000</v>
          </cell>
          <cell r="H2608">
            <v>3300</v>
          </cell>
          <cell r="I2608">
            <v>33375</v>
          </cell>
          <cell r="J2608">
            <v>2100</v>
          </cell>
          <cell r="W2608">
            <v>4000</v>
          </cell>
          <cell r="X2608">
            <v>1200</v>
          </cell>
          <cell r="AA2608">
            <v>1500</v>
          </cell>
        </row>
        <row r="2609">
          <cell r="A2609">
            <v>26.96</v>
          </cell>
          <cell r="B2609">
            <v>5000</v>
          </cell>
          <cell r="H2609">
            <v>3300</v>
          </cell>
          <cell r="I2609">
            <v>33385</v>
          </cell>
          <cell r="J2609">
            <v>2100</v>
          </cell>
          <cell r="W2609">
            <v>4000</v>
          </cell>
          <cell r="X2609">
            <v>1200</v>
          </cell>
          <cell r="AA2609">
            <v>1500</v>
          </cell>
        </row>
        <row r="2610">
          <cell r="A2610">
            <v>26.97</v>
          </cell>
          <cell r="B2610">
            <v>5000</v>
          </cell>
          <cell r="H2610">
            <v>3300</v>
          </cell>
          <cell r="I2610">
            <v>33395</v>
          </cell>
          <cell r="J2610">
            <v>2100</v>
          </cell>
          <cell r="W2610">
            <v>4000</v>
          </cell>
          <cell r="X2610">
            <v>1200</v>
          </cell>
          <cell r="AA2610">
            <v>1500</v>
          </cell>
        </row>
        <row r="2611">
          <cell r="A2611">
            <v>26.98</v>
          </cell>
          <cell r="B2611">
            <v>5000</v>
          </cell>
          <cell r="H2611">
            <v>3300</v>
          </cell>
          <cell r="I2611">
            <v>33405</v>
          </cell>
          <cell r="J2611">
            <v>2100</v>
          </cell>
          <cell r="W2611">
            <v>4000</v>
          </cell>
          <cell r="X2611">
            <v>1200</v>
          </cell>
          <cell r="AA2611">
            <v>1500</v>
          </cell>
        </row>
        <row r="2612">
          <cell r="A2612">
            <v>26.99</v>
          </cell>
          <cell r="B2612">
            <v>5000</v>
          </cell>
          <cell r="H2612">
            <v>3300</v>
          </cell>
          <cell r="I2612">
            <v>33415</v>
          </cell>
          <cell r="J2612">
            <v>2100</v>
          </cell>
          <cell r="W2612">
            <v>4000</v>
          </cell>
          <cell r="X2612">
            <v>1200</v>
          </cell>
          <cell r="AA2612">
            <v>1500</v>
          </cell>
        </row>
        <row r="2613">
          <cell r="A2613">
            <v>27</v>
          </cell>
          <cell r="B2613">
            <v>5000</v>
          </cell>
          <cell r="H2613">
            <v>3300</v>
          </cell>
          <cell r="I2613">
            <v>33425</v>
          </cell>
          <cell r="J2613">
            <v>2100</v>
          </cell>
          <cell r="W2613">
            <v>4000</v>
          </cell>
          <cell r="X2613">
            <v>1200</v>
          </cell>
          <cell r="AA2613">
            <v>1500</v>
          </cell>
        </row>
        <row r="2614">
          <cell r="A2614">
            <v>27.01</v>
          </cell>
          <cell r="B2614">
            <v>5000</v>
          </cell>
          <cell r="H2614">
            <v>3300</v>
          </cell>
          <cell r="I2614">
            <v>33435</v>
          </cell>
          <cell r="J2614">
            <v>2100</v>
          </cell>
          <cell r="W2614">
            <v>4000</v>
          </cell>
          <cell r="X2614">
            <v>1200</v>
          </cell>
          <cell r="AA2614">
            <v>1500</v>
          </cell>
        </row>
        <row r="2615">
          <cell r="A2615">
            <v>27.02</v>
          </cell>
          <cell r="B2615">
            <v>5000</v>
          </cell>
          <cell r="H2615">
            <v>3300</v>
          </cell>
          <cell r="I2615">
            <v>33445</v>
          </cell>
          <cell r="J2615">
            <v>2100</v>
          </cell>
          <cell r="W2615">
            <v>4000</v>
          </cell>
          <cell r="X2615">
            <v>1200</v>
          </cell>
          <cell r="AA2615">
            <v>1500</v>
          </cell>
        </row>
        <row r="2616">
          <cell r="A2616">
            <v>27.03</v>
          </cell>
          <cell r="B2616">
            <v>5000</v>
          </cell>
          <cell r="H2616">
            <v>3300</v>
          </cell>
          <cell r="I2616">
            <v>33455</v>
          </cell>
          <cell r="J2616">
            <v>2100</v>
          </cell>
          <cell r="W2616">
            <v>4000</v>
          </cell>
          <cell r="X2616">
            <v>1200</v>
          </cell>
          <cell r="AA2616">
            <v>1500</v>
          </cell>
        </row>
        <row r="2617">
          <cell r="A2617">
            <v>27.04</v>
          </cell>
          <cell r="B2617">
            <v>5000</v>
          </cell>
          <cell r="H2617">
            <v>3300</v>
          </cell>
          <cell r="I2617">
            <v>33465</v>
          </cell>
          <cell r="J2617">
            <v>2100</v>
          </cell>
          <cell r="W2617">
            <v>4000</v>
          </cell>
          <cell r="X2617">
            <v>1200</v>
          </cell>
          <cell r="AA2617">
            <v>1500</v>
          </cell>
        </row>
        <row r="2618">
          <cell r="A2618">
            <v>27.05</v>
          </cell>
          <cell r="B2618">
            <v>5000</v>
          </cell>
          <cell r="H2618">
            <v>3300</v>
          </cell>
          <cell r="I2618">
            <v>33475</v>
          </cell>
          <cell r="J2618">
            <v>2100</v>
          </cell>
          <cell r="W2618">
            <v>4000</v>
          </cell>
          <cell r="X2618">
            <v>1200</v>
          </cell>
          <cell r="AA2618">
            <v>1500</v>
          </cell>
        </row>
        <row r="2619">
          <cell r="A2619">
            <v>27.06</v>
          </cell>
          <cell r="B2619">
            <v>5000</v>
          </cell>
          <cell r="H2619">
            <v>3300</v>
          </cell>
          <cell r="I2619">
            <v>33485</v>
          </cell>
          <cell r="J2619">
            <v>2100</v>
          </cell>
          <cell r="W2619">
            <v>4000</v>
          </cell>
          <cell r="X2619">
            <v>1200</v>
          </cell>
          <cell r="AA2619">
            <v>1500</v>
          </cell>
        </row>
        <row r="2620">
          <cell r="A2620">
            <v>27.07</v>
          </cell>
          <cell r="B2620">
            <v>5000</v>
          </cell>
          <cell r="H2620">
            <v>3300</v>
          </cell>
          <cell r="I2620">
            <v>33495</v>
          </cell>
          <cell r="J2620">
            <v>2100</v>
          </cell>
          <cell r="W2620">
            <v>4000</v>
          </cell>
          <cell r="X2620">
            <v>1200</v>
          </cell>
          <cell r="AA2620">
            <v>1500</v>
          </cell>
        </row>
        <row r="2621">
          <cell r="A2621">
            <v>27.08</v>
          </cell>
          <cell r="B2621">
            <v>5000</v>
          </cell>
          <cell r="H2621">
            <v>3300</v>
          </cell>
          <cell r="I2621">
            <v>33505</v>
          </cell>
          <cell r="J2621">
            <v>2100</v>
          </cell>
          <cell r="W2621">
            <v>4000</v>
          </cell>
          <cell r="X2621">
            <v>1200</v>
          </cell>
          <cell r="AA2621">
            <v>1500</v>
          </cell>
        </row>
        <row r="2622">
          <cell r="A2622">
            <v>27.09</v>
          </cell>
          <cell r="B2622">
            <v>5000</v>
          </cell>
          <cell r="H2622">
            <v>3300</v>
          </cell>
          <cell r="I2622">
            <v>33515</v>
          </cell>
          <cell r="J2622">
            <v>2100</v>
          </cell>
          <cell r="W2622">
            <v>4000</v>
          </cell>
          <cell r="X2622">
            <v>1200</v>
          </cell>
          <cell r="AA2622">
            <v>1500</v>
          </cell>
        </row>
        <row r="2623">
          <cell r="A2623">
            <v>27.1</v>
          </cell>
          <cell r="B2623">
            <v>5000</v>
          </cell>
          <cell r="H2623">
            <v>3300</v>
          </cell>
          <cell r="I2623">
            <v>33525</v>
          </cell>
          <cell r="J2623">
            <v>2100</v>
          </cell>
          <cell r="W2623">
            <v>4000</v>
          </cell>
          <cell r="X2623">
            <v>1200</v>
          </cell>
          <cell r="AA2623">
            <v>1500</v>
          </cell>
        </row>
        <row r="2624">
          <cell r="A2624">
            <v>27.11</v>
          </cell>
          <cell r="B2624">
            <v>5000</v>
          </cell>
          <cell r="H2624">
            <v>3300</v>
          </cell>
          <cell r="I2624">
            <v>33535</v>
          </cell>
          <cell r="J2624">
            <v>2100</v>
          </cell>
          <cell r="W2624">
            <v>4000</v>
          </cell>
          <cell r="X2624">
            <v>1200</v>
          </cell>
          <cell r="AA2624">
            <v>1500</v>
          </cell>
        </row>
        <row r="2625">
          <cell r="A2625">
            <v>27.12</v>
          </cell>
          <cell r="B2625">
            <v>5000</v>
          </cell>
          <cell r="H2625">
            <v>3300</v>
          </cell>
          <cell r="I2625">
            <v>33545</v>
          </cell>
          <cell r="J2625">
            <v>2100</v>
          </cell>
          <cell r="W2625">
            <v>4000</v>
          </cell>
          <cell r="X2625">
            <v>1200</v>
          </cell>
          <cell r="AA2625">
            <v>1500</v>
          </cell>
        </row>
        <row r="2626">
          <cell r="A2626">
            <v>27.13</v>
          </cell>
          <cell r="B2626">
            <v>5000</v>
          </cell>
          <cell r="H2626">
            <v>3300</v>
          </cell>
          <cell r="I2626">
            <v>33555</v>
          </cell>
          <cell r="J2626">
            <v>2100</v>
          </cell>
          <cell r="W2626">
            <v>4000</v>
          </cell>
          <cell r="X2626">
            <v>1200</v>
          </cell>
          <cell r="AA2626">
            <v>1500</v>
          </cell>
        </row>
        <row r="2627">
          <cell r="A2627">
            <v>27.14</v>
          </cell>
          <cell r="B2627">
            <v>5000</v>
          </cell>
          <cell r="H2627">
            <v>3300</v>
          </cell>
          <cell r="I2627">
            <v>33565</v>
          </cell>
          <cell r="J2627">
            <v>2100</v>
          </cell>
          <cell r="W2627">
            <v>4000</v>
          </cell>
          <cell r="X2627">
            <v>1200</v>
          </cell>
          <cell r="AA2627">
            <v>1500</v>
          </cell>
        </row>
        <row r="2628">
          <cell r="A2628">
            <v>27.15</v>
          </cell>
          <cell r="B2628">
            <v>5000</v>
          </cell>
          <cell r="H2628">
            <v>3300</v>
          </cell>
          <cell r="I2628">
            <v>33575</v>
          </cell>
          <cell r="J2628">
            <v>2100</v>
          </cell>
          <cell r="W2628">
            <v>4000</v>
          </cell>
          <cell r="X2628">
            <v>1200</v>
          </cell>
          <cell r="AA2628">
            <v>1500</v>
          </cell>
        </row>
        <row r="2629">
          <cell r="A2629">
            <v>27.16</v>
          </cell>
          <cell r="B2629">
            <v>5000</v>
          </cell>
          <cell r="H2629">
            <v>3300</v>
          </cell>
          <cell r="I2629">
            <v>33585</v>
          </cell>
          <cell r="J2629">
            <v>2100</v>
          </cell>
          <cell r="W2629">
            <v>4000</v>
          </cell>
          <cell r="X2629">
            <v>1200</v>
          </cell>
          <cell r="AA2629">
            <v>1500</v>
          </cell>
        </row>
        <row r="2630">
          <cell r="A2630">
            <v>27.17</v>
          </cell>
          <cell r="B2630">
            <v>5000</v>
          </cell>
          <cell r="H2630">
            <v>3300</v>
          </cell>
          <cell r="I2630">
            <v>33595</v>
          </cell>
          <cell r="J2630">
            <v>2100</v>
          </cell>
          <cell r="W2630">
            <v>4000</v>
          </cell>
          <cell r="X2630">
            <v>1200</v>
          </cell>
          <cell r="AA2630">
            <v>1500</v>
          </cell>
        </row>
        <row r="2631">
          <cell r="A2631">
            <v>27.18</v>
          </cell>
          <cell r="B2631">
            <v>5000</v>
          </cell>
          <cell r="H2631">
            <v>3300</v>
          </cell>
          <cell r="I2631">
            <v>33605</v>
          </cell>
          <cell r="J2631">
            <v>2100</v>
          </cell>
          <cell r="W2631">
            <v>4000</v>
          </cell>
          <cell r="X2631">
            <v>1200</v>
          </cell>
          <cell r="AA2631">
            <v>1500</v>
          </cell>
        </row>
        <row r="2632">
          <cell r="A2632">
            <v>27.19</v>
          </cell>
          <cell r="B2632">
            <v>5000</v>
          </cell>
          <cell r="H2632">
            <v>3300</v>
          </cell>
          <cell r="I2632">
            <v>33615</v>
          </cell>
          <cell r="J2632">
            <v>2100</v>
          </cell>
          <cell r="W2632">
            <v>4000</v>
          </cell>
          <cell r="X2632">
            <v>1200</v>
          </cell>
          <cell r="AA2632">
            <v>1500</v>
          </cell>
        </row>
        <row r="2633">
          <cell r="A2633">
            <v>27.2</v>
          </cell>
          <cell r="B2633">
            <v>5000</v>
          </cell>
          <cell r="H2633">
            <v>3300</v>
          </cell>
          <cell r="I2633">
            <v>33625</v>
          </cell>
          <cell r="J2633">
            <v>2100</v>
          </cell>
          <cell r="W2633">
            <v>4000</v>
          </cell>
          <cell r="X2633">
            <v>1200</v>
          </cell>
          <cell r="AA2633">
            <v>1500</v>
          </cell>
        </row>
        <row r="2634">
          <cell r="A2634">
            <v>27.21</v>
          </cell>
          <cell r="B2634">
            <v>5000</v>
          </cell>
          <cell r="H2634">
            <v>3300</v>
          </cell>
          <cell r="I2634">
            <v>33635</v>
          </cell>
          <cell r="J2634">
            <v>2100</v>
          </cell>
          <cell r="W2634">
            <v>4000</v>
          </cell>
          <cell r="X2634">
            <v>1200</v>
          </cell>
          <cell r="AA2634">
            <v>1500</v>
          </cell>
        </row>
        <row r="2635">
          <cell r="A2635">
            <v>27.22</v>
          </cell>
          <cell r="B2635">
            <v>5000</v>
          </cell>
          <cell r="H2635">
            <v>3300</v>
          </cell>
          <cell r="I2635">
            <v>33645</v>
          </cell>
          <cell r="J2635">
            <v>2100</v>
          </cell>
          <cell r="W2635">
            <v>4000</v>
          </cell>
          <cell r="X2635">
            <v>1200</v>
          </cell>
          <cell r="AA2635">
            <v>1500</v>
          </cell>
        </row>
        <row r="2636">
          <cell r="A2636">
            <v>27.23</v>
          </cell>
          <cell r="B2636">
            <v>5000</v>
          </cell>
          <cell r="H2636">
            <v>3300</v>
          </cell>
          <cell r="I2636">
            <v>33655</v>
          </cell>
          <cell r="J2636">
            <v>2100</v>
          </cell>
          <cell r="W2636">
            <v>4000</v>
          </cell>
          <cell r="X2636">
            <v>1200</v>
          </cell>
          <cell r="AA2636">
            <v>1500</v>
          </cell>
        </row>
        <row r="2637">
          <cell r="A2637">
            <v>27.24</v>
          </cell>
          <cell r="B2637">
            <v>5000</v>
          </cell>
          <cell r="H2637">
            <v>3300</v>
          </cell>
          <cell r="I2637">
            <v>33665</v>
          </cell>
          <cell r="J2637">
            <v>2100</v>
          </cell>
          <cell r="W2637">
            <v>4000</v>
          </cell>
          <cell r="X2637">
            <v>1200</v>
          </cell>
          <cell r="AA2637">
            <v>1500</v>
          </cell>
        </row>
        <row r="2638">
          <cell r="A2638">
            <v>27.25</v>
          </cell>
          <cell r="B2638">
            <v>5000</v>
          </cell>
          <cell r="H2638">
            <v>3300</v>
          </cell>
          <cell r="I2638">
            <v>33675</v>
          </cell>
          <cell r="J2638">
            <v>2100</v>
          </cell>
          <cell r="W2638">
            <v>4000</v>
          </cell>
          <cell r="X2638">
            <v>1200</v>
          </cell>
          <cell r="AA2638">
            <v>1500</v>
          </cell>
        </row>
        <row r="2639">
          <cell r="A2639">
            <v>27.26</v>
          </cell>
          <cell r="B2639">
            <v>5000</v>
          </cell>
          <cell r="H2639">
            <v>3300</v>
          </cell>
          <cell r="I2639">
            <v>33685</v>
          </cell>
          <cell r="J2639">
            <v>2100</v>
          </cell>
          <cell r="W2639">
            <v>4000</v>
          </cell>
          <cell r="X2639">
            <v>1200</v>
          </cell>
          <cell r="AA2639">
            <v>1500</v>
          </cell>
        </row>
        <row r="2640">
          <cell r="A2640">
            <v>27.27</v>
          </cell>
          <cell r="B2640">
            <v>5000</v>
          </cell>
          <cell r="H2640">
            <v>3300</v>
          </cell>
          <cell r="I2640">
            <v>33695</v>
          </cell>
          <cell r="J2640">
            <v>2100</v>
          </cell>
          <cell r="W2640">
            <v>4000</v>
          </cell>
          <cell r="X2640">
            <v>1200</v>
          </cell>
          <cell r="AA2640">
            <v>1500</v>
          </cell>
        </row>
        <row r="2641">
          <cell r="A2641">
            <v>27.28</v>
          </cell>
          <cell r="B2641">
            <v>5000</v>
          </cell>
          <cell r="H2641">
            <v>3300</v>
          </cell>
          <cell r="I2641">
            <v>33705</v>
          </cell>
          <cell r="J2641">
            <v>2100</v>
          </cell>
          <cell r="W2641">
            <v>4000</v>
          </cell>
          <cell r="X2641">
            <v>1200</v>
          </cell>
          <cell r="AA2641">
            <v>1500</v>
          </cell>
        </row>
        <row r="2642">
          <cell r="A2642">
            <v>27.29</v>
          </cell>
          <cell r="B2642">
            <v>5000</v>
          </cell>
          <cell r="H2642">
            <v>3300</v>
          </cell>
          <cell r="I2642">
            <v>33715</v>
          </cell>
          <cell r="J2642">
            <v>2100</v>
          </cell>
          <cell r="W2642">
            <v>4000</v>
          </cell>
          <cell r="X2642">
            <v>1200</v>
          </cell>
          <cell r="AA2642">
            <v>1500</v>
          </cell>
        </row>
        <row r="2643">
          <cell r="A2643">
            <v>27.3</v>
          </cell>
          <cell r="B2643">
            <v>5000</v>
          </cell>
          <cell r="H2643">
            <v>3300</v>
          </cell>
          <cell r="I2643">
            <v>33725</v>
          </cell>
          <cell r="J2643">
            <v>2100</v>
          </cell>
          <cell r="W2643">
            <v>4000</v>
          </cell>
          <cell r="X2643">
            <v>1200</v>
          </cell>
          <cell r="AA2643">
            <v>1500</v>
          </cell>
        </row>
        <row r="2644">
          <cell r="A2644">
            <v>27.31</v>
          </cell>
          <cell r="B2644">
            <v>5000</v>
          </cell>
          <cell r="H2644">
            <v>3300</v>
          </cell>
          <cell r="I2644">
            <v>33735</v>
          </cell>
          <cell r="J2644">
            <v>2100</v>
          </cell>
          <cell r="W2644">
            <v>4000</v>
          </cell>
          <cell r="X2644">
            <v>1200</v>
          </cell>
          <cell r="AA2644">
            <v>1500</v>
          </cell>
        </row>
        <row r="2645">
          <cell r="A2645">
            <v>27.32</v>
          </cell>
          <cell r="B2645">
            <v>5000</v>
          </cell>
          <cell r="H2645">
            <v>3300</v>
          </cell>
          <cell r="I2645">
            <v>33745</v>
          </cell>
          <cell r="J2645">
            <v>2100</v>
          </cell>
          <cell r="W2645">
            <v>4000</v>
          </cell>
          <cell r="X2645">
            <v>1200</v>
          </cell>
          <cell r="AA2645">
            <v>1500</v>
          </cell>
        </row>
        <row r="2646">
          <cell r="A2646">
            <v>27.33</v>
          </cell>
          <cell r="B2646">
            <v>5000</v>
          </cell>
          <cell r="H2646">
            <v>3300</v>
          </cell>
          <cell r="I2646">
            <v>33755</v>
          </cell>
          <cell r="J2646">
            <v>2100</v>
          </cell>
          <cell r="W2646">
            <v>4000</v>
          </cell>
          <cell r="X2646">
            <v>1200</v>
          </cell>
          <cell r="AA2646">
            <v>1500</v>
          </cell>
        </row>
        <row r="2647">
          <cell r="A2647">
            <v>27.34</v>
          </cell>
          <cell r="B2647">
            <v>5000</v>
          </cell>
          <cell r="H2647">
            <v>3300</v>
          </cell>
          <cell r="I2647">
            <v>33765</v>
          </cell>
          <cell r="J2647">
            <v>2100</v>
          </cell>
          <cell r="W2647">
            <v>4000</v>
          </cell>
          <cell r="X2647">
            <v>1200</v>
          </cell>
          <cell r="AA2647">
            <v>1500</v>
          </cell>
        </row>
        <row r="2648">
          <cell r="A2648">
            <v>27.35</v>
          </cell>
          <cell r="B2648">
            <v>5000</v>
          </cell>
          <cell r="H2648">
            <v>3300</v>
          </cell>
          <cell r="I2648">
            <v>33775</v>
          </cell>
          <cell r="J2648">
            <v>2100</v>
          </cell>
          <cell r="W2648">
            <v>4000</v>
          </cell>
          <cell r="X2648">
            <v>1200</v>
          </cell>
          <cell r="AA2648">
            <v>1500</v>
          </cell>
        </row>
        <row r="2649">
          <cell r="A2649">
            <v>27.36</v>
          </cell>
          <cell r="B2649">
            <v>5000</v>
          </cell>
          <cell r="H2649">
            <v>3300</v>
          </cell>
          <cell r="I2649">
            <v>33785</v>
          </cell>
          <cell r="J2649">
            <v>2100</v>
          </cell>
          <cell r="W2649">
            <v>4000</v>
          </cell>
          <cell r="X2649">
            <v>1200</v>
          </cell>
          <cell r="AA2649">
            <v>1500</v>
          </cell>
        </row>
        <row r="2650">
          <cell r="A2650">
            <v>27.37</v>
          </cell>
          <cell r="B2650">
            <v>5000</v>
          </cell>
          <cell r="H2650">
            <v>3300</v>
          </cell>
          <cell r="I2650">
            <v>33795</v>
          </cell>
          <cell r="J2650">
            <v>2100</v>
          </cell>
          <cell r="W2650">
            <v>4000</v>
          </cell>
          <cell r="X2650">
            <v>1200</v>
          </cell>
          <cell r="AA2650">
            <v>1500</v>
          </cell>
        </row>
        <row r="2651">
          <cell r="A2651">
            <v>27.38</v>
          </cell>
          <cell r="B2651">
            <v>5000</v>
          </cell>
          <cell r="H2651">
            <v>3300</v>
          </cell>
          <cell r="I2651">
            <v>33805</v>
          </cell>
          <cell r="J2651">
            <v>2100</v>
          </cell>
          <cell r="W2651">
            <v>4000</v>
          </cell>
          <cell r="X2651">
            <v>1200</v>
          </cell>
          <cell r="AA2651">
            <v>1500</v>
          </cell>
        </row>
        <row r="2652">
          <cell r="A2652">
            <v>27.39</v>
          </cell>
          <cell r="B2652">
            <v>5000</v>
          </cell>
          <cell r="H2652">
            <v>3300</v>
          </cell>
          <cell r="I2652">
            <v>33815</v>
          </cell>
          <cell r="J2652">
            <v>2100</v>
          </cell>
          <cell r="W2652">
            <v>4000</v>
          </cell>
          <cell r="X2652">
            <v>1200</v>
          </cell>
          <cell r="AA2652">
            <v>1500</v>
          </cell>
        </row>
        <row r="2653">
          <cell r="A2653">
            <v>27.4</v>
          </cell>
          <cell r="B2653">
            <v>5000</v>
          </cell>
          <cell r="H2653">
            <v>3300</v>
          </cell>
          <cell r="I2653">
            <v>33825</v>
          </cell>
          <cell r="J2653">
            <v>2100</v>
          </cell>
          <cell r="W2653">
            <v>4000</v>
          </cell>
          <cell r="X2653">
            <v>1200</v>
          </cell>
          <cell r="AA2653">
            <v>1500</v>
          </cell>
        </row>
        <row r="2654">
          <cell r="A2654">
            <v>27.41</v>
          </cell>
          <cell r="B2654">
            <v>5000</v>
          </cell>
          <cell r="H2654">
            <v>3300</v>
          </cell>
          <cell r="I2654">
            <v>33835</v>
          </cell>
          <cell r="J2654">
            <v>2100</v>
          </cell>
          <cell r="W2654">
            <v>4000</v>
          </cell>
          <cell r="X2654">
            <v>1200</v>
          </cell>
          <cell r="AA2654">
            <v>1500</v>
          </cell>
        </row>
        <row r="2655">
          <cell r="A2655">
            <v>27.42</v>
          </cell>
          <cell r="B2655">
            <v>5000</v>
          </cell>
          <cell r="H2655">
            <v>3300</v>
          </cell>
          <cell r="I2655">
            <v>33845</v>
          </cell>
          <cell r="J2655">
            <v>2100</v>
          </cell>
          <cell r="W2655">
            <v>4000</v>
          </cell>
          <cell r="X2655">
            <v>1200</v>
          </cell>
          <cell r="AA2655">
            <v>1500</v>
          </cell>
        </row>
        <row r="2656">
          <cell r="A2656">
            <v>27.43</v>
          </cell>
          <cell r="B2656">
            <v>5000</v>
          </cell>
          <cell r="H2656">
            <v>3300</v>
          </cell>
          <cell r="I2656">
            <v>33855</v>
          </cell>
          <cell r="J2656">
            <v>2100</v>
          </cell>
          <cell r="W2656">
            <v>4000</v>
          </cell>
          <cell r="X2656">
            <v>1200</v>
          </cell>
          <cell r="AA2656">
            <v>1500</v>
          </cell>
        </row>
        <row r="2657">
          <cell r="A2657">
            <v>27.44</v>
          </cell>
          <cell r="B2657">
            <v>5000</v>
          </cell>
          <cell r="H2657">
            <v>3300</v>
          </cell>
          <cell r="I2657">
            <v>33865</v>
          </cell>
          <cell r="J2657">
            <v>2100</v>
          </cell>
          <cell r="W2657">
            <v>4000</v>
          </cell>
          <cell r="X2657">
            <v>1200</v>
          </cell>
          <cell r="AA2657">
            <v>1500</v>
          </cell>
        </row>
        <row r="2658">
          <cell r="A2658">
            <v>27.45</v>
          </cell>
          <cell r="B2658">
            <v>5000</v>
          </cell>
          <cell r="H2658">
            <v>3300</v>
          </cell>
          <cell r="I2658">
            <v>33875</v>
          </cell>
          <cell r="J2658">
            <v>2100</v>
          </cell>
          <cell r="W2658">
            <v>4000</v>
          </cell>
          <cell r="X2658">
            <v>1200</v>
          </cell>
          <cell r="AA2658">
            <v>1500</v>
          </cell>
        </row>
        <row r="2659">
          <cell r="A2659">
            <v>27.46</v>
          </cell>
          <cell r="B2659">
            <v>5000</v>
          </cell>
          <cell r="H2659">
            <v>3300</v>
          </cell>
          <cell r="I2659">
            <v>33885</v>
          </cell>
          <cell r="J2659">
            <v>2100</v>
          </cell>
          <cell r="W2659">
            <v>4000</v>
          </cell>
          <cell r="X2659">
            <v>1200</v>
          </cell>
          <cell r="AA2659">
            <v>1500</v>
          </cell>
        </row>
        <row r="2660">
          <cell r="A2660">
            <v>27.47</v>
          </cell>
          <cell r="B2660">
            <v>5000</v>
          </cell>
          <cell r="H2660">
            <v>3300</v>
          </cell>
          <cell r="I2660">
            <v>33895</v>
          </cell>
          <cell r="J2660">
            <v>2100</v>
          </cell>
          <cell r="W2660">
            <v>4000</v>
          </cell>
          <cell r="X2660">
            <v>1200</v>
          </cell>
          <cell r="AA2660">
            <v>1500</v>
          </cell>
        </row>
        <row r="2661">
          <cell r="A2661">
            <v>27.48</v>
          </cell>
          <cell r="B2661">
            <v>5000</v>
          </cell>
          <cell r="H2661">
            <v>3300</v>
          </cell>
          <cell r="I2661">
            <v>33905</v>
          </cell>
          <cell r="J2661">
            <v>2100</v>
          </cell>
          <cell r="W2661">
            <v>4000</v>
          </cell>
          <cell r="X2661">
            <v>1200</v>
          </cell>
          <cell r="AA2661">
            <v>1500</v>
          </cell>
        </row>
        <row r="2662">
          <cell r="A2662">
            <v>27.49</v>
          </cell>
          <cell r="B2662">
            <v>5000</v>
          </cell>
          <cell r="H2662">
            <v>3300</v>
          </cell>
          <cell r="I2662">
            <v>33915</v>
          </cell>
          <cell r="J2662">
            <v>2100</v>
          </cell>
          <cell r="W2662">
            <v>4000</v>
          </cell>
          <cell r="X2662">
            <v>1200</v>
          </cell>
          <cell r="AA2662">
            <v>1500</v>
          </cell>
        </row>
        <row r="2663">
          <cell r="A2663">
            <v>27.5</v>
          </cell>
          <cell r="B2663">
            <v>5000</v>
          </cell>
          <cell r="H2663">
            <v>3300</v>
          </cell>
          <cell r="I2663">
            <v>33925</v>
          </cell>
          <cell r="J2663">
            <v>2100</v>
          </cell>
          <cell r="W2663">
            <v>4000</v>
          </cell>
          <cell r="X2663">
            <v>1200</v>
          </cell>
          <cell r="AA2663">
            <v>1500</v>
          </cell>
        </row>
        <row r="2664">
          <cell r="A2664">
            <v>27.51</v>
          </cell>
          <cell r="B2664">
            <v>5000</v>
          </cell>
          <cell r="H2664">
            <v>3300</v>
          </cell>
          <cell r="I2664">
            <v>33935</v>
          </cell>
          <cell r="J2664">
            <v>2100</v>
          </cell>
          <cell r="W2664">
            <v>4000</v>
          </cell>
          <cell r="X2664">
            <v>1200</v>
          </cell>
          <cell r="AA2664">
            <v>1500</v>
          </cell>
        </row>
        <row r="2665">
          <cell r="A2665">
            <v>27.52</v>
          </cell>
          <cell r="B2665">
            <v>5000</v>
          </cell>
          <cell r="H2665">
            <v>3300</v>
          </cell>
          <cell r="I2665">
            <v>33945</v>
          </cell>
          <cell r="J2665">
            <v>2100</v>
          </cell>
          <cell r="W2665">
            <v>4000</v>
          </cell>
          <cell r="X2665">
            <v>1200</v>
          </cell>
          <cell r="AA2665">
            <v>1500</v>
          </cell>
        </row>
        <row r="2666">
          <cell r="A2666">
            <v>27.53</v>
          </cell>
          <cell r="B2666">
            <v>5000</v>
          </cell>
          <cell r="H2666">
            <v>3300</v>
          </cell>
          <cell r="I2666">
            <v>33955</v>
          </cell>
          <cell r="J2666">
            <v>2100</v>
          </cell>
          <cell r="W2666">
            <v>4000</v>
          </cell>
          <cell r="X2666">
            <v>1200</v>
          </cell>
          <cell r="AA2666">
            <v>1500</v>
          </cell>
        </row>
        <row r="2667">
          <cell r="A2667">
            <v>27.54</v>
          </cell>
          <cell r="B2667">
            <v>5000</v>
          </cell>
          <cell r="H2667">
            <v>3300</v>
          </cell>
          <cell r="I2667">
            <v>33965</v>
          </cell>
          <cell r="J2667">
            <v>2100</v>
          </cell>
          <cell r="W2667">
            <v>4000</v>
          </cell>
          <cell r="X2667">
            <v>1200</v>
          </cell>
          <cell r="AA2667">
            <v>1500</v>
          </cell>
        </row>
        <row r="2668">
          <cell r="A2668">
            <v>27.55</v>
          </cell>
          <cell r="B2668">
            <v>5000</v>
          </cell>
          <cell r="H2668">
            <v>3300</v>
          </cell>
          <cell r="I2668">
            <v>33975</v>
          </cell>
          <cell r="J2668">
            <v>2100</v>
          </cell>
          <cell r="W2668">
            <v>4000</v>
          </cell>
          <cell r="X2668">
            <v>1200</v>
          </cell>
          <cell r="AA2668">
            <v>1500</v>
          </cell>
        </row>
        <row r="2669">
          <cell r="A2669">
            <v>27.56</v>
          </cell>
          <cell r="B2669">
            <v>5000</v>
          </cell>
          <cell r="H2669">
            <v>3300</v>
          </cell>
          <cell r="I2669">
            <v>33985</v>
          </cell>
          <cell r="J2669">
            <v>2100</v>
          </cell>
          <cell r="W2669">
            <v>4000</v>
          </cell>
          <cell r="X2669">
            <v>1200</v>
          </cell>
          <cell r="AA2669">
            <v>1500</v>
          </cell>
        </row>
        <row r="2670">
          <cell r="A2670">
            <v>27.57</v>
          </cell>
          <cell r="B2670">
            <v>5000</v>
          </cell>
          <cell r="H2670">
            <v>3300</v>
          </cell>
          <cell r="I2670">
            <v>33995</v>
          </cell>
          <cell r="J2670">
            <v>2100</v>
          </cell>
          <cell r="W2670">
            <v>4000</v>
          </cell>
          <cell r="X2670">
            <v>1200</v>
          </cell>
          <cell r="AA2670">
            <v>1500</v>
          </cell>
        </row>
        <row r="2671">
          <cell r="A2671">
            <v>27.58</v>
          </cell>
          <cell r="B2671">
            <v>5000</v>
          </cell>
          <cell r="H2671">
            <v>3300</v>
          </cell>
          <cell r="I2671">
            <v>34005</v>
          </cell>
          <cell r="J2671">
            <v>2100</v>
          </cell>
          <cell r="W2671">
            <v>4000</v>
          </cell>
          <cell r="X2671">
            <v>1200</v>
          </cell>
          <cell r="AA2671">
            <v>1500</v>
          </cell>
        </row>
        <row r="2672">
          <cell r="A2672">
            <v>27.59</v>
          </cell>
          <cell r="B2672">
            <v>5000</v>
          </cell>
          <cell r="H2672">
            <v>3300</v>
          </cell>
          <cell r="I2672">
            <v>34015</v>
          </cell>
          <cell r="J2672">
            <v>2100</v>
          </cell>
          <cell r="W2672">
            <v>4000</v>
          </cell>
          <cell r="X2672">
            <v>1200</v>
          </cell>
          <cell r="AA2672">
            <v>1500</v>
          </cell>
        </row>
        <row r="2673">
          <cell r="A2673">
            <v>27.6</v>
          </cell>
          <cell r="B2673">
            <v>5000</v>
          </cell>
          <cell r="H2673">
            <v>3300</v>
          </cell>
          <cell r="I2673">
            <v>34025</v>
          </cell>
          <cell r="J2673">
            <v>2100</v>
          </cell>
          <cell r="W2673">
            <v>4000</v>
          </cell>
          <cell r="X2673">
            <v>1200</v>
          </cell>
          <cell r="AA2673">
            <v>1500</v>
          </cell>
        </row>
        <row r="2674">
          <cell r="A2674">
            <v>27.61</v>
          </cell>
          <cell r="B2674">
            <v>5000</v>
          </cell>
          <cell r="H2674">
            <v>3300</v>
          </cell>
          <cell r="I2674">
            <v>34035</v>
          </cell>
          <cell r="J2674">
            <v>2100</v>
          </cell>
          <cell r="W2674">
            <v>4000</v>
          </cell>
          <cell r="X2674">
            <v>1200</v>
          </cell>
          <cell r="AA2674">
            <v>1500</v>
          </cell>
        </row>
        <row r="2675">
          <cell r="A2675">
            <v>27.62</v>
          </cell>
          <cell r="B2675">
            <v>5000</v>
          </cell>
          <cell r="H2675">
            <v>3300</v>
          </cell>
          <cell r="I2675">
            <v>34045</v>
          </cell>
          <cell r="J2675">
            <v>2100</v>
          </cell>
          <cell r="W2675">
            <v>4000</v>
          </cell>
          <cell r="X2675">
            <v>1200</v>
          </cell>
          <cell r="AA2675">
            <v>1500</v>
          </cell>
        </row>
        <row r="2676">
          <cell r="A2676">
            <v>27.63</v>
          </cell>
          <cell r="B2676">
            <v>5000</v>
          </cell>
          <cell r="H2676">
            <v>3300</v>
          </cell>
          <cell r="I2676">
            <v>34055</v>
          </cell>
          <cell r="J2676">
            <v>2100</v>
          </cell>
          <cell r="W2676">
            <v>4000</v>
          </cell>
          <cell r="X2676">
            <v>1200</v>
          </cell>
          <cell r="AA2676">
            <v>1500</v>
          </cell>
        </row>
        <row r="2677">
          <cell r="A2677">
            <v>27.64</v>
          </cell>
          <cell r="B2677">
            <v>5000</v>
          </cell>
          <cell r="H2677">
            <v>3300</v>
          </cell>
          <cell r="I2677">
            <v>34065</v>
          </cell>
          <cell r="J2677">
            <v>2100</v>
          </cell>
          <cell r="W2677">
            <v>4000</v>
          </cell>
          <cell r="X2677">
            <v>1200</v>
          </cell>
          <cell r="AA2677">
            <v>1500</v>
          </cell>
        </row>
        <row r="2678">
          <cell r="A2678">
            <v>27.65</v>
          </cell>
          <cell r="B2678">
            <v>5000</v>
          </cell>
          <cell r="H2678">
            <v>3300</v>
          </cell>
          <cell r="I2678">
            <v>34075</v>
          </cell>
          <cell r="J2678">
            <v>2100</v>
          </cell>
          <cell r="W2678">
            <v>4000</v>
          </cell>
          <cell r="X2678">
            <v>1200</v>
          </cell>
          <cell r="AA2678">
            <v>1500</v>
          </cell>
        </row>
        <row r="2679">
          <cell r="A2679">
            <v>27.66</v>
          </cell>
          <cell r="B2679">
            <v>5000</v>
          </cell>
          <cell r="H2679">
            <v>3300</v>
          </cell>
          <cell r="I2679">
            <v>34085</v>
          </cell>
          <cell r="J2679">
            <v>2100</v>
          </cell>
          <cell r="W2679">
            <v>4000</v>
          </cell>
          <cell r="X2679">
            <v>1200</v>
          </cell>
          <cell r="AA2679">
            <v>1500</v>
          </cell>
        </row>
        <row r="2680">
          <cell r="A2680">
            <v>27.67</v>
          </cell>
          <cell r="B2680">
            <v>5000</v>
          </cell>
          <cell r="H2680">
            <v>3300</v>
          </cell>
          <cell r="I2680">
            <v>34095</v>
          </cell>
          <cell r="J2680">
            <v>2100</v>
          </cell>
          <cell r="W2680">
            <v>4000</v>
          </cell>
          <cell r="X2680">
            <v>1200</v>
          </cell>
          <cell r="AA2680">
            <v>1500</v>
          </cell>
        </row>
        <row r="2681">
          <cell r="A2681">
            <v>27.68</v>
          </cell>
          <cell r="B2681">
            <v>5000</v>
          </cell>
          <cell r="H2681">
            <v>3300</v>
          </cell>
          <cell r="I2681">
            <v>34105</v>
          </cell>
          <cell r="J2681">
            <v>2100</v>
          </cell>
          <cell r="W2681">
            <v>4000</v>
          </cell>
          <cell r="X2681">
            <v>1200</v>
          </cell>
          <cell r="AA2681">
            <v>1500</v>
          </cell>
        </row>
        <row r="2682">
          <cell r="A2682">
            <v>27.69</v>
          </cell>
          <cell r="B2682">
            <v>5000</v>
          </cell>
          <cell r="H2682">
            <v>3300</v>
          </cell>
          <cell r="I2682">
            <v>34115</v>
          </cell>
          <cell r="J2682">
            <v>2100</v>
          </cell>
          <cell r="W2682">
            <v>4000</v>
          </cell>
          <cell r="X2682">
            <v>1200</v>
          </cell>
          <cell r="AA2682">
            <v>1500</v>
          </cell>
        </row>
        <row r="2683">
          <cell r="A2683">
            <v>27.7</v>
          </cell>
          <cell r="B2683">
            <v>5000</v>
          </cell>
          <cell r="H2683">
            <v>3300</v>
          </cell>
          <cell r="I2683">
            <v>34125</v>
          </cell>
          <cell r="J2683">
            <v>2100</v>
          </cell>
          <cell r="W2683">
            <v>4000</v>
          </cell>
          <cell r="X2683">
            <v>1200</v>
          </cell>
          <cell r="AA2683">
            <v>1500</v>
          </cell>
        </row>
        <row r="2684">
          <cell r="A2684">
            <v>27.71</v>
          </cell>
          <cell r="B2684">
            <v>5000</v>
          </cell>
          <cell r="H2684">
            <v>3300</v>
          </cell>
          <cell r="I2684">
            <v>34135</v>
          </cell>
          <cell r="J2684">
            <v>2100</v>
          </cell>
          <cell r="W2684">
            <v>4000</v>
          </cell>
          <cell r="X2684">
            <v>1200</v>
          </cell>
          <cell r="AA2684">
            <v>1500</v>
          </cell>
        </row>
        <row r="2685">
          <cell r="A2685">
            <v>27.72</v>
          </cell>
          <cell r="B2685">
            <v>5000</v>
          </cell>
          <cell r="H2685">
            <v>3300</v>
          </cell>
          <cell r="I2685">
            <v>34145</v>
          </cell>
          <cell r="J2685">
            <v>2100</v>
          </cell>
          <cell r="W2685">
            <v>4000</v>
          </cell>
          <cell r="X2685">
            <v>1200</v>
          </cell>
          <cell r="AA2685">
            <v>1500</v>
          </cell>
        </row>
        <row r="2686">
          <cell r="A2686">
            <v>27.73</v>
          </cell>
          <cell r="B2686">
            <v>5000</v>
          </cell>
          <cell r="H2686">
            <v>3300</v>
          </cell>
          <cell r="I2686">
            <v>34155</v>
          </cell>
          <cell r="J2686">
            <v>2100</v>
          </cell>
          <cell r="W2686">
            <v>4000</v>
          </cell>
          <cell r="X2686">
            <v>1200</v>
          </cell>
          <cell r="AA2686">
            <v>1500</v>
          </cell>
        </row>
        <row r="2687">
          <cell r="A2687">
            <v>27.74</v>
          </cell>
          <cell r="B2687">
            <v>5000</v>
          </cell>
          <cell r="H2687">
            <v>3300</v>
          </cell>
          <cell r="I2687">
            <v>34165</v>
          </cell>
          <cell r="J2687">
            <v>2100</v>
          </cell>
          <cell r="W2687">
            <v>4000</v>
          </cell>
          <cell r="X2687">
            <v>1200</v>
          </cell>
          <cell r="AA2687">
            <v>1500</v>
          </cell>
        </row>
        <row r="2688">
          <cell r="A2688">
            <v>27.75</v>
          </cell>
          <cell r="B2688">
            <v>5000</v>
          </cell>
          <cell r="H2688">
            <v>3300</v>
          </cell>
          <cell r="I2688">
            <v>34175</v>
          </cell>
          <cell r="J2688">
            <v>2100</v>
          </cell>
          <cell r="W2688">
            <v>4000</v>
          </cell>
          <cell r="X2688">
            <v>1200</v>
          </cell>
          <cell r="AA2688">
            <v>1500</v>
          </cell>
        </row>
        <row r="2689">
          <cell r="A2689">
            <v>27.76</v>
          </cell>
          <cell r="B2689">
            <v>5000</v>
          </cell>
          <cell r="H2689">
            <v>3300</v>
          </cell>
          <cell r="I2689">
            <v>34185</v>
          </cell>
          <cell r="J2689">
            <v>2100</v>
          </cell>
          <cell r="W2689">
            <v>4000</v>
          </cell>
          <cell r="X2689">
            <v>1200</v>
          </cell>
          <cell r="AA2689">
            <v>1500</v>
          </cell>
        </row>
        <row r="2690">
          <cell r="A2690">
            <v>27.77</v>
          </cell>
          <cell r="B2690">
            <v>5000</v>
          </cell>
          <cell r="H2690">
            <v>3300</v>
          </cell>
          <cell r="I2690">
            <v>34195</v>
          </cell>
          <cell r="J2690">
            <v>2100</v>
          </cell>
          <cell r="W2690">
            <v>4000</v>
          </cell>
          <cell r="X2690">
            <v>1200</v>
          </cell>
          <cell r="AA2690">
            <v>1500</v>
          </cell>
        </row>
        <row r="2691">
          <cell r="A2691">
            <v>27.78</v>
          </cell>
          <cell r="B2691">
            <v>5000</v>
          </cell>
          <cell r="H2691">
            <v>3300</v>
          </cell>
          <cell r="I2691">
            <v>34205</v>
          </cell>
          <cell r="J2691">
            <v>2100</v>
          </cell>
          <cell r="W2691">
            <v>4000</v>
          </cell>
          <cell r="X2691">
            <v>1200</v>
          </cell>
          <cell r="AA2691">
            <v>1500</v>
          </cell>
        </row>
        <row r="2692">
          <cell r="A2692">
            <v>27.79</v>
          </cell>
          <cell r="B2692">
            <v>5000</v>
          </cell>
          <cell r="H2692">
            <v>3300</v>
          </cell>
          <cell r="I2692">
            <v>34215</v>
          </cell>
          <cell r="J2692">
            <v>2100</v>
          </cell>
          <cell r="W2692">
            <v>4000</v>
          </cell>
          <cell r="X2692">
            <v>1200</v>
          </cell>
          <cell r="AA2692">
            <v>1500</v>
          </cell>
        </row>
        <row r="2693">
          <cell r="A2693">
            <v>27.8</v>
          </cell>
          <cell r="B2693">
            <v>5000</v>
          </cell>
          <cell r="H2693">
            <v>3300</v>
          </cell>
          <cell r="I2693">
            <v>34225</v>
          </cell>
          <cell r="J2693">
            <v>2100</v>
          </cell>
          <cell r="W2693">
            <v>4000</v>
          </cell>
          <cell r="X2693">
            <v>1200</v>
          </cell>
          <cell r="AA2693">
            <v>1500</v>
          </cell>
        </row>
        <row r="2694">
          <cell r="A2694">
            <v>27.81</v>
          </cell>
          <cell r="B2694">
            <v>5000</v>
          </cell>
          <cell r="H2694">
            <v>3300</v>
          </cell>
          <cell r="I2694">
            <v>34235</v>
          </cell>
          <cell r="J2694">
            <v>2100</v>
          </cell>
          <cell r="W2694">
            <v>4000</v>
          </cell>
          <cell r="X2694">
            <v>1200</v>
          </cell>
          <cell r="AA2694">
            <v>1500</v>
          </cell>
        </row>
        <row r="2695">
          <cell r="A2695">
            <v>27.82</v>
          </cell>
          <cell r="B2695">
            <v>5000</v>
          </cell>
          <cell r="H2695">
            <v>3300</v>
          </cell>
          <cell r="I2695">
            <v>34245</v>
          </cell>
          <cell r="J2695">
            <v>2100</v>
          </cell>
          <cell r="W2695">
            <v>4000</v>
          </cell>
          <cell r="X2695">
            <v>1200</v>
          </cell>
          <cell r="AA2695">
            <v>1500</v>
          </cell>
        </row>
        <row r="2696">
          <cell r="A2696">
            <v>27.83</v>
          </cell>
          <cell r="B2696">
            <v>5000</v>
          </cell>
          <cell r="H2696">
            <v>3300</v>
          </cell>
          <cell r="I2696">
            <v>34255</v>
          </cell>
          <cell r="J2696">
            <v>2100</v>
          </cell>
          <cell r="W2696">
            <v>4000</v>
          </cell>
          <cell r="X2696">
            <v>1200</v>
          </cell>
          <cell r="AA2696">
            <v>1500</v>
          </cell>
        </row>
        <row r="2697">
          <cell r="A2697">
            <v>27.84</v>
          </cell>
          <cell r="B2697">
            <v>5000</v>
          </cell>
          <cell r="H2697">
            <v>3300</v>
          </cell>
          <cell r="I2697">
            <v>34265</v>
          </cell>
          <cell r="J2697">
            <v>2100</v>
          </cell>
          <cell r="W2697">
            <v>4000</v>
          </cell>
          <cell r="X2697">
            <v>1200</v>
          </cell>
          <cell r="AA2697">
            <v>1500</v>
          </cell>
        </row>
        <row r="2698">
          <cell r="A2698">
            <v>27.85</v>
          </cell>
          <cell r="B2698">
            <v>5000</v>
          </cell>
          <cell r="H2698">
            <v>3300</v>
          </cell>
          <cell r="I2698">
            <v>34275</v>
          </cell>
          <cell r="J2698">
            <v>2100</v>
          </cell>
          <cell r="W2698">
            <v>4000</v>
          </cell>
          <cell r="X2698">
            <v>1200</v>
          </cell>
          <cell r="AA2698">
            <v>1500</v>
          </cell>
        </row>
        <row r="2699">
          <cell r="A2699">
            <v>27.86</v>
          </cell>
          <cell r="B2699">
            <v>5000</v>
          </cell>
          <cell r="H2699">
            <v>3300</v>
          </cell>
          <cell r="I2699">
            <v>34285</v>
          </cell>
          <cell r="J2699">
            <v>2100</v>
          </cell>
          <cell r="W2699">
            <v>4000</v>
          </cell>
          <cell r="X2699">
            <v>1200</v>
          </cell>
          <cell r="AA2699">
            <v>1500</v>
          </cell>
        </row>
        <row r="2700">
          <cell r="A2700">
            <v>27.87</v>
          </cell>
          <cell r="B2700">
            <v>5000</v>
          </cell>
          <cell r="H2700">
            <v>3300</v>
          </cell>
          <cell r="I2700">
            <v>34295</v>
          </cell>
          <cell r="J2700">
            <v>2100</v>
          </cell>
          <cell r="W2700">
            <v>4000</v>
          </cell>
          <cell r="X2700">
            <v>1200</v>
          </cell>
          <cell r="AA2700">
            <v>1500</v>
          </cell>
        </row>
        <row r="2701">
          <cell r="A2701">
            <v>27.88</v>
          </cell>
          <cell r="B2701">
            <v>5000</v>
          </cell>
          <cell r="H2701">
            <v>3300</v>
          </cell>
          <cell r="I2701">
            <v>34305</v>
          </cell>
          <cell r="J2701">
            <v>2100</v>
          </cell>
          <cell r="W2701">
            <v>4000</v>
          </cell>
          <cell r="X2701">
            <v>1200</v>
          </cell>
          <cell r="AA2701">
            <v>1500</v>
          </cell>
        </row>
        <row r="2702">
          <cell r="A2702">
            <v>27.89</v>
          </cell>
          <cell r="B2702">
            <v>5000</v>
          </cell>
          <cell r="H2702">
            <v>3300</v>
          </cell>
          <cell r="I2702">
            <v>34315</v>
          </cell>
          <cell r="J2702">
            <v>2100</v>
          </cell>
          <cell r="W2702">
            <v>4000</v>
          </cell>
          <cell r="X2702">
            <v>1200</v>
          </cell>
          <cell r="AA2702">
            <v>1500</v>
          </cell>
        </row>
        <row r="2703">
          <cell r="A2703">
            <v>27.9</v>
          </cell>
          <cell r="B2703">
            <v>5000</v>
          </cell>
          <cell r="H2703">
            <v>3300</v>
          </cell>
          <cell r="I2703">
            <v>34325</v>
          </cell>
          <cell r="J2703">
            <v>2100</v>
          </cell>
          <cell r="W2703">
            <v>4000</v>
          </cell>
          <cell r="X2703">
            <v>1200</v>
          </cell>
          <cell r="AA2703">
            <v>1500</v>
          </cell>
        </row>
        <row r="2704">
          <cell r="A2704">
            <v>27.91</v>
          </cell>
          <cell r="B2704">
            <v>5000</v>
          </cell>
          <cell r="H2704">
            <v>3300</v>
          </cell>
          <cell r="I2704">
            <v>34335</v>
          </cell>
          <cell r="J2704">
            <v>2100</v>
          </cell>
          <cell r="W2704">
            <v>4000</v>
          </cell>
          <cell r="X2704">
            <v>1200</v>
          </cell>
          <cell r="AA2704">
            <v>1500</v>
          </cell>
        </row>
        <row r="2705">
          <cell r="A2705">
            <v>27.92</v>
          </cell>
          <cell r="B2705">
            <v>5000</v>
          </cell>
          <cell r="H2705">
            <v>3300</v>
          </cell>
          <cell r="I2705">
            <v>34345</v>
          </cell>
          <cell r="J2705">
            <v>2100</v>
          </cell>
          <cell r="W2705">
            <v>4000</v>
          </cell>
          <cell r="X2705">
            <v>1200</v>
          </cell>
          <cell r="AA2705">
            <v>1500</v>
          </cell>
        </row>
        <row r="2706">
          <cell r="A2706">
            <v>27.93</v>
          </cell>
          <cell r="B2706">
            <v>5000</v>
          </cell>
          <cell r="H2706">
            <v>3300</v>
          </cell>
          <cell r="I2706">
            <v>34355</v>
          </cell>
          <cell r="J2706">
            <v>2100</v>
          </cell>
          <cell r="W2706">
            <v>4000</v>
          </cell>
          <cell r="X2706">
            <v>1200</v>
          </cell>
          <cell r="AA2706">
            <v>1500</v>
          </cell>
        </row>
        <row r="2707">
          <cell r="A2707">
            <v>27.94</v>
          </cell>
          <cell r="B2707">
            <v>5000</v>
          </cell>
          <cell r="H2707">
            <v>3300</v>
          </cell>
          <cell r="I2707">
            <v>34365</v>
          </cell>
          <cell r="J2707">
            <v>2100</v>
          </cell>
          <cell r="W2707">
            <v>4000</v>
          </cell>
          <cell r="X2707">
            <v>1200</v>
          </cell>
          <cell r="AA2707">
            <v>1500</v>
          </cell>
        </row>
        <row r="2708">
          <cell r="A2708">
            <v>27.95</v>
          </cell>
          <cell r="B2708">
            <v>5000</v>
          </cell>
          <cell r="H2708">
            <v>3300</v>
          </cell>
          <cell r="I2708">
            <v>34375</v>
          </cell>
          <cell r="J2708">
            <v>2100</v>
          </cell>
          <cell r="W2708">
            <v>4000</v>
          </cell>
          <cell r="X2708">
            <v>1200</v>
          </cell>
          <cell r="AA2708">
            <v>1500</v>
          </cell>
        </row>
        <row r="2709">
          <cell r="A2709">
            <v>27.96</v>
          </cell>
          <cell r="B2709">
            <v>5000</v>
          </cell>
          <cell r="H2709">
            <v>3300</v>
          </cell>
          <cell r="I2709">
            <v>34385</v>
          </cell>
          <cell r="J2709">
            <v>2100</v>
          </cell>
          <cell r="W2709">
            <v>4000</v>
          </cell>
          <cell r="X2709">
            <v>1200</v>
          </cell>
          <cell r="AA2709">
            <v>1500</v>
          </cell>
        </row>
        <row r="2710">
          <cell r="A2710">
            <v>27.97</v>
          </cell>
          <cell r="B2710">
            <v>5000</v>
          </cell>
          <cell r="H2710">
            <v>3300</v>
          </cell>
          <cell r="I2710">
            <v>34395</v>
          </cell>
          <cell r="J2710">
            <v>2100</v>
          </cell>
          <cell r="W2710">
            <v>4000</v>
          </cell>
          <cell r="X2710">
            <v>1200</v>
          </cell>
          <cell r="AA2710">
            <v>1500</v>
          </cell>
        </row>
        <row r="2711">
          <cell r="A2711">
            <v>27.98</v>
          </cell>
          <cell r="B2711">
            <v>5000</v>
          </cell>
          <cell r="H2711">
            <v>3300</v>
          </cell>
          <cell r="I2711">
            <v>34405</v>
          </cell>
          <cell r="J2711">
            <v>2100</v>
          </cell>
          <cell r="W2711">
            <v>4000</v>
          </cell>
          <cell r="X2711">
            <v>1200</v>
          </cell>
          <cell r="AA2711">
            <v>1500</v>
          </cell>
        </row>
        <row r="2712">
          <cell r="A2712">
            <v>27.99</v>
          </cell>
          <cell r="B2712">
            <v>5000</v>
          </cell>
          <cell r="H2712">
            <v>3300</v>
          </cell>
          <cell r="I2712">
            <v>34415</v>
          </cell>
          <cell r="J2712">
            <v>2100</v>
          </cell>
          <cell r="W2712">
            <v>4000</v>
          </cell>
          <cell r="X2712">
            <v>1200</v>
          </cell>
          <cell r="AA2712">
            <v>1500</v>
          </cell>
        </row>
        <row r="2713">
          <cell r="A2713">
            <v>28</v>
          </cell>
          <cell r="B2713">
            <v>5000</v>
          </cell>
          <cell r="H2713">
            <v>3300</v>
          </cell>
          <cell r="I2713">
            <v>34425</v>
          </cell>
          <cell r="J2713">
            <v>2100</v>
          </cell>
          <cell r="W2713">
            <v>4000</v>
          </cell>
          <cell r="X2713">
            <v>1200</v>
          </cell>
          <cell r="AA2713">
            <v>1500</v>
          </cell>
        </row>
        <row r="2714">
          <cell r="A2714">
            <v>28.01</v>
          </cell>
          <cell r="B2714">
            <v>5000</v>
          </cell>
          <cell r="H2714">
            <v>3300</v>
          </cell>
          <cell r="I2714">
            <v>34435</v>
          </cell>
          <cell r="J2714">
            <v>2100</v>
          </cell>
          <cell r="W2714">
            <v>4000</v>
          </cell>
          <cell r="X2714">
            <v>1200</v>
          </cell>
          <cell r="AA2714">
            <v>1500</v>
          </cell>
        </row>
        <row r="2715">
          <cell r="A2715">
            <v>28.02</v>
          </cell>
          <cell r="B2715">
            <v>5000</v>
          </cell>
          <cell r="H2715">
            <v>3300</v>
          </cell>
          <cell r="I2715">
            <v>34445</v>
          </cell>
          <cell r="J2715">
            <v>2100</v>
          </cell>
          <cell r="W2715">
            <v>4000</v>
          </cell>
          <cell r="X2715">
            <v>1200</v>
          </cell>
          <cell r="AA2715">
            <v>1500</v>
          </cell>
        </row>
        <row r="2716">
          <cell r="A2716">
            <v>28.03</v>
          </cell>
          <cell r="B2716">
            <v>5000</v>
          </cell>
          <cell r="H2716">
            <v>3300</v>
          </cell>
          <cell r="I2716">
            <v>34455</v>
          </cell>
          <cell r="J2716">
            <v>2100</v>
          </cell>
          <cell r="W2716">
            <v>4000</v>
          </cell>
          <cell r="X2716">
            <v>1200</v>
          </cell>
          <cell r="AA2716">
            <v>1500</v>
          </cell>
        </row>
        <row r="2717">
          <cell r="A2717">
            <v>28.04</v>
          </cell>
          <cell r="B2717">
            <v>5000</v>
          </cell>
          <cell r="H2717">
            <v>3300</v>
          </cell>
          <cell r="I2717">
            <v>34465</v>
          </cell>
          <cell r="J2717">
            <v>2100</v>
          </cell>
          <cell r="W2717">
            <v>4000</v>
          </cell>
          <cell r="X2717">
            <v>1200</v>
          </cell>
          <cell r="AA2717">
            <v>1500</v>
          </cell>
        </row>
        <row r="2718">
          <cell r="A2718">
            <v>28.05</v>
          </cell>
          <cell r="B2718">
            <v>5000</v>
          </cell>
          <cell r="H2718">
            <v>3300</v>
          </cell>
          <cell r="I2718">
            <v>34475</v>
          </cell>
          <cell r="J2718">
            <v>2100</v>
          </cell>
          <cell r="W2718">
            <v>4000</v>
          </cell>
          <cell r="X2718">
            <v>1200</v>
          </cell>
          <cell r="AA2718">
            <v>1500</v>
          </cell>
        </row>
        <row r="2719">
          <cell r="A2719">
            <v>28.06</v>
          </cell>
          <cell r="B2719">
            <v>5000</v>
          </cell>
          <cell r="H2719">
            <v>3300</v>
          </cell>
          <cell r="I2719">
            <v>34485</v>
          </cell>
          <cell r="J2719">
            <v>2100</v>
          </cell>
          <cell r="W2719">
            <v>4000</v>
          </cell>
          <cell r="X2719">
            <v>1200</v>
          </cell>
          <cell r="AA2719">
            <v>1500</v>
          </cell>
        </row>
        <row r="2720">
          <cell r="A2720">
            <v>28.07</v>
          </cell>
          <cell r="B2720">
            <v>5000</v>
          </cell>
          <cell r="H2720">
            <v>3300</v>
          </cell>
          <cell r="I2720">
            <v>34495</v>
          </cell>
          <cell r="J2720">
            <v>2100</v>
          </cell>
          <cell r="W2720">
            <v>4000</v>
          </cell>
          <cell r="X2720">
            <v>1200</v>
          </cell>
          <cell r="AA2720">
            <v>1500</v>
          </cell>
        </row>
        <row r="2721">
          <cell r="A2721">
            <v>28.08</v>
          </cell>
          <cell r="B2721">
            <v>5000</v>
          </cell>
          <cell r="H2721">
            <v>3300</v>
          </cell>
          <cell r="I2721">
            <v>34505</v>
          </cell>
          <cell r="J2721">
            <v>2100</v>
          </cell>
          <cell r="W2721">
            <v>4000</v>
          </cell>
          <cell r="X2721">
            <v>1200</v>
          </cell>
          <cell r="AA2721">
            <v>1500</v>
          </cell>
        </row>
        <row r="2722">
          <cell r="A2722">
            <v>28.09</v>
          </cell>
          <cell r="B2722">
            <v>5000</v>
          </cell>
          <cell r="H2722">
            <v>3300</v>
          </cell>
          <cell r="I2722">
            <v>34515</v>
          </cell>
          <cell r="J2722">
            <v>2100</v>
          </cell>
          <cell r="W2722">
            <v>4000</v>
          </cell>
          <cell r="X2722">
            <v>1200</v>
          </cell>
          <cell r="AA2722">
            <v>1500</v>
          </cell>
        </row>
        <row r="2723">
          <cell r="A2723">
            <v>28.1</v>
          </cell>
          <cell r="B2723">
            <v>5000</v>
          </cell>
          <cell r="H2723">
            <v>3300</v>
          </cell>
          <cell r="I2723">
            <v>34525</v>
          </cell>
          <cell r="J2723">
            <v>2100</v>
          </cell>
          <cell r="W2723">
            <v>4000</v>
          </cell>
          <cell r="X2723">
            <v>1200</v>
          </cell>
          <cell r="AA2723">
            <v>1500</v>
          </cell>
        </row>
        <row r="2724">
          <cell r="A2724">
            <v>28.11</v>
          </cell>
          <cell r="B2724">
            <v>5000</v>
          </cell>
          <cell r="H2724">
            <v>3300</v>
          </cell>
          <cell r="I2724">
            <v>34535</v>
          </cell>
          <cell r="J2724">
            <v>2100</v>
          </cell>
          <cell r="W2724">
            <v>4000</v>
          </cell>
          <cell r="X2724">
            <v>1200</v>
          </cell>
          <cell r="AA2724">
            <v>1500</v>
          </cell>
        </row>
        <row r="2725">
          <cell r="A2725">
            <v>28.12</v>
          </cell>
          <cell r="B2725">
            <v>5000</v>
          </cell>
          <cell r="H2725">
            <v>3300</v>
          </cell>
          <cell r="I2725">
            <v>34545</v>
          </cell>
          <cell r="J2725">
            <v>2100</v>
          </cell>
          <cell r="W2725">
            <v>4000</v>
          </cell>
          <cell r="X2725">
            <v>1200</v>
          </cell>
          <cell r="AA2725">
            <v>1500</v>
          </cell>
        </row>
        <row r="2726">
          <cell r="A2726">
            <v>28.13</v>
          </cell>
          <cell r="B2726">
            <v>5000</v>
          </cell>
          <cell r="H2726">
            <v>3300</v>
          </cell>
          <cell r="I2726">
            <v>34555</v>
          </cell>
          <cell r="J2726">
            <v>2100</v>
          </cell>
          <cell r="W2726">
            <v>4000</v>
          </cell>
          <cell r="X2726">
            <v>1200</v>
          </cell>
          <cell r="AA2726">
            <v>1500</v>
          </cell>
        </row>
        <row r="2727">
          <cell r="A2727">
            <v>28.14</v>
          </cell>
          <cell r="B2727">
            <v>5000</v>
          </cell>
          <cell r="H2727">
            <v>3300</v>
          </cell>
          <cell r="I2727">
            <v>34565</v>
          </cell>
          <cell r="J2727">
            <v>2100</v>
          </cell>
          <cell r="W2727">
            <v>4000</v>
          </cell>
          <cell r="X2727">
            <v>1200</v>
          </cell>
          <cell r="AA2727">
            <v>1500</v>
          </cell>
        </row>
        <row r="2728">
          <cell r="A2728">
            <v>28.15</v>
          </cell>
          <cell r="B2728">
            <v>5000</v>
          </cell>
          <cell r="H2728">
            <v>3300</v>
          </cell>
          <cell r="I2728">
            <v>34575</v>
          </cell>
          <cell r="J2728">
            <v>2100</v>
          </cell>
          <cell r="W2728">
            <v>4000</v>
          </cell>
          <cell r="X2728">
            <v>1200</v>
          </cell>
          <cell r="AA2728">
            <v>1500</v>
          </cell>
        </row>
        <row r="2729">
          <cell r="A2729">
            <v>28.16</v>
          </cell>
          <cell r="B2729">
            <v>5000</v>
          </cell>
          <cell r="H2729">
            <v>3300</v>
          </cell>
          <cell r="I2729">
            <v>34585</v>
          </cell>
          <cell r="J2729">
            <v>2100</v>
          </cell>
          <cell r="W2729">
            <v>4000</v>
          </cell>
          <cell r="X2729">
            <v>1200</v>
          </cell>
          <cell r="AA2729">
            <v>1500</v>
          </cell>
        </row>
        <row r="2730">
          <cell r="A2730">
            <v>28.17</v>
          </cell>
          <cell r="B2730">
            <v>5000</v>
          </cell>
          <cell r="H2730">
            <v>3300</v>
          </cell>
          <cell r="I2730">
            <v>34595</v>
          </cell>
          <cell r="J2730">
            <v>2100</v>
          </cell>
          <cell r="W2730">
            <v>4000</v>
          </cell>
          <cell r="X2730">
            <v>1200</v>
          </cell>
          <cell r="AA2730">
            <v>1500</v>
          </cell>
        </row>
        <row r="2731">
          <cell r="A2731">
            <v>28.18</v>
          </cell>
          <cell r="B2731">
            <v>5000</v>
          </cell>
          <cell r="H2731">
            <v>3300</v>
          </cell>
          <cell r="I2731">
            <v>34605</v>
          </cell>
          <cell r="J2731">
            <v>2100</v>
          </cell>
          <cell r="W2731">
            <v>4000</v>
          </cell>
          <cell r="X2731">
            <v>1200</v>
          </cell>
          <cell r="AA2731">
            <v>1500</v>
          </cell>
        </row>
        <row r="2732">
          <cell r="A2732">
            <v>28.19</v>
          </cell>
          <cell r="B2732">
            <v>5000</v>
          </cell>
          <cell r="H2732">
            <v>3300</v>
          </cell>
          <cell r="I2732">
            <v>34615</v>
          </cell>
          <cell r="J2732">
            <v>2100</v>
          </cell>
          <cell r="W2732">
            <v>4000</v>
          </cell>
          <cell r="X2732">
            <v>1200</v>
          </cell>
          <cell r="AA2732">
            <v>1500</v>
          </cell>
        </row>
        <row r="2733">
          <cell r="A2733">
            <v>28.2</v>
          </cell>
          <cell r="B2733">
            <v>5000</v>
          </cell>
          <cell r="H2733">
            <v>3300</v>
          </cell>
          <cell r="I2733">
            <v>34625</v>
          </cell>
          <cell r="J2733">
            <v>2100</v>
          </cell>
          <cell r="W2733">
            <v>4000</v>
          </cell>
          <cell r="X2733">
            <v>1200</v>
          </cell>
          <cell r="AA2733">
            <v>1500</v>
          </cell>
        </row>
        <row r="2734">
          <cell r="A2734">
            <v>28.21</v>
          </cell>
          <cell r="B2734">
            <v>5000</v>
          </cell>
          <cell r="H2734">
            <v>3300</v>
          </cell>
          <cell r="I2734">
            <v>34635</v>
          </cell>
          <cell r="J2734">
            <v>2100</v>
          </cell>
          <cell r="W2734">
            <v>4000</v>
          </cell>
          <cell r="X2734">
            <v>1200</v>
          </cell>
          <cell r="AA2734">
            <v>1500</v>
          </cell>
        </row>
        <row r="2735">
          <cell r="A2735">
            <v>28.22</v>
          </cell>
          <cell r="B2735">
            <v>5000</v>
          </cell>
          <cell r="H2735">
            <v>3300</v>
          </cell>
          <cell r="I2735">
            <v>34645</v>
          </cell>
          <cell r="J2735">
            <v>2100</v>
          </cell>
          <cell r="W2735">
            <v>4000</v>
          </cell>
          <cell r="X2735">
            <v>1200</v>
          </cell>
          <cell r="AA2735">
            <v>1500</v>
          </cell>
        </row>
        <row r="2736">
          <cell r="A2736">
            <v>28.23</v>
          </cell>
          <cell r="B2736">
            <v>5000</v>
          </cell>
          <cell r="H2736">
            <v>3300</v>
          </cell>
          <cell r="I2736">
            <v>34655</v>
          </cell>
          <cell r="J2736">
            <v>2100</v>
          </cell>
          <cell r="W2736">
            <v>4000</v>
          </cell>
          <cell r="X2736">
            <v>1200</v>
          </cell>
          <cell r="AA2736">
            <v>1500</v>
          </cell>
        </row>
        <row r="2737">
          <cell r="A2737">
            <v>28.24</v>
          </cell>
          <cell r="B2737">
            <v>5000</v>
          </cell>
          <cell r="H2737">
            <v>3300</v>
          </cell>
          <cell r="I2737">
            <v>34665</v>
          </cell>
          <cell r="J2737">
            <v>2100</v>
          </cell>
          <cell r="W2737">
            <v>4000</v>
          </cell>
          <cell r="X2737">
            <v>1200</v>
          </cell>
          <cell r="AA2737">
            <v>1500</v>
          </cell>
        </row>
        <row r="2738">
          <cell r="A2738">
            <v>28.25</v>
          </cell>
          <cell r="B2738">
            <v>5000</v>
          </cell>
          <cell r="H2738">
            <v>3300</v>
          </cell>
          <cell r="I2738">
            <v>34675</v>
          </cell>
          <cell r="J2738">
            <v>2100</v>
          </cell>
          <cell r="W2738">
            <v>4000</v>
          </cell>
          <cell r="X2738">
            <v>1200</v>
          </cell>
          <cell r="AA2738">
            <v>1500</v>
          </cell>
        </row>
        <row r="2739">
          <cell r="A2739">
            <v>28.26</v>
          </cell>
          <cell r="B2739">
            <v>5000</v>
          </cell>
          <cell r="H2739">
            <v>3300</v>
          </cell>
          <cell r="I2739">
            <v>34685</v>
          </cell>
          <cell r="J2739">
            <v>2100</v>
          </cell>
          <cell r="W2739">
            <v>4000</v>
          </cell>
          <cell r="X2739">
            <v>1200</v>
          </cell>
          <cell r="AA2739">
            <v>1500</v>
          </cell>
        </row>
        <row r="2740">
          <cell r="A2740">
            <v>28.27</v>
          </cell>
          <cell r="B2740">
            <v>5000</v>
          </cell>
          <cell r="H2740">
            <v>3300</v>
          </cell>
          <cell r="I2740">
            <v>34695</v>
          </cell>
          <cell r="J2740">
            <v>2100</v>
          </cell>
          <cell r="W2740">
            <v>4000</v>
          </cell>
          <cell r="X2740">
            <v>1200</v>
          </cell>
          <cell r="AA2740">
            <v>1500</v>
          </cell>
        </row>
        <row r="2741">
          <cell r="A2741">
            <v>28.28</v>
          </cell>
          <cell r="B2741">
            <v>5000</v>
          </cell>
          <cell r="H2741">
            <v>3300</v>
          </cell>
          <cell r="I2741">
            <v>34705</v>
          </cell>
          <cell r="J2741">
            <v>2100</v>
          </cell>
          <cell r="W2741">
            <v>4000</v>
          </cell>
          <cell r="X2741">
            <v>1200</v>
          </cell>
          <cell r="AA2741">
            <v>1500</v>
          </cell>
        </row>
        <row r="2742">
          <cell r="A2742">
            <v>28.29</v>
          </cell>
          <cell r="B2742">
            <v>5000</v>
          </cell>
          <cell r="H2742">
            <v>3300</v>
          </cell>
          <cell r="I2742">
            <v>34715</v>
          </cell>
          <cell r="J2742">
            <v>2100</v>
          </cell>
          <cell r="W2742">
            <v>4000</v>
          </cell>
          <cell r="X2742">
            <v>1200</v>
          </cell>
          <cell r="AA2742">
            <v>1500</v>
          </cell>
        </row>
        <row r="2743">
          <cell r="A2743">
            <v>28.3</v>
          </cell>
          <cell r="B2743">
            <v>5000</v>
          </cell>
          <cell r="H2743">
            <v>3300</v>
          </cell>
          <cell r="I2743">
            <v>34725</v>
          </cell>
          <cell r="J2743">
            <v>2100</v>
          </cell>
          <cell r="W2743">
            <v>4000</v>
          </cell>
          <cell r="X2743">
            <v>1200</v>
          </cell>
          <cell r="AA2743">
            <v>1500</v>
          </cell>
        </row>
        <row r="2744">
          <cell r="A2744">
            <v>28.31</v>
          </cell>
          <cell r="B2744">
            <v>5000</v>
          </cell>
          <cell r="H2744">
            <v>3300</v>
          </cell>
          <cell r="I2744">
            <v>34735</v>
          </cell>
          <cell r="J2744">
            <v>2100</v>
          </cell>
          <cell r="W2744">
            <v>4000</v>
          </cell>
          <cell r="X2744">
            <v>1200</v>
          </cell>
          <cell r="AA2744">
            <v>1500</v>
          </cell>
        </row>
        <row r="2745">
          <cell r="A2745">
            <v>28.32</v>
          </cell>
          <cell r="B2745">
            <v>5000</v>
          </cell>
          <cell r="H2745">
            <v>3300</v>
          </cell>
          <cell r="I2745">
            <v>34745</v>
          </cell>
          <cell r="J2745">
            <v>2100</v>
          </cell>
          <cell r="W2745">
            <v>4000</v>
          </cell>
          <cell r="X2745">
            <v>1200</v>
          </cell>
          <cell r="AA2745">
            <v>1500</v>
          </cell>
        </row>
        <row r="2746">
          <cell r="A2746">
            <v>28.33</v>
          </cell>
          <cell r="B2746">
            <v>5000</v>
          </cell>
          <cell r="H2746">
            <v>3300</v>
          </cell>
          <cell r="I2746">
            <v>34755</v>
          </cell>
          <cell r="J2746">
            <v>2100</v>
          </cell>
          <cell r="W2746">
            <v>4000</v>
          </cell>
          <cell r="X2746">
            <v>1200</v>
          </cell>
          <cell r="AA2746">
            <v>1500</v>
          </cell>
        </row>
        <row r="2747">
          <cell r="A2747">
            <v>28.34</v>
          </cell>
          <cell r="B2747">
            <v>5000</v>
          </cell>
          <cell r="H2747">
            <v>3300</v>
          </cell>
          <cell r="I2747">
            <v>34765</v>
          </cell>
          <cell r="J2747">
            <v>2100</v>
          </cell>
          <cell r="W2747">
            <v>4000</v>
          </cell>
          <cell r="X2747">
            <v>1200</v>
          </cell>
          <cell r="AA2747">
            <v>1500</v>
          </cell>
        </row>
        <row r="2748">
          <cell r="A2748">
            <v>28.35</v>
          </cell>
          <cell r="B2748">
            <v>5000</v>
          </cell>
          <cell r="H2748">
            <v>3300</v>
          </cell>
          <cell r="I2748">
            <v>34775</v>
          </cell>
          <cell r="J2748">
            <v>2100</v>
          </cell>
          <cell r="W2748">
            <v>4000</v>
          </cell>
          <cell r="X2748">
            <v>1200</v>
          </cell>
          <cell r="AA2748">
            <v>1500</v>
          </cell>
        </row>
        <row r="2749">
          <cell r="A2749">
            <v>28.36</v>
          </cell>
          <cell r="B2749">
            <v>5000</v>
          </cell>
          <cell r="H2749">
            <v>3300</v>
          </cell>
          <cell r="I2749">
            <v>34785</v>
          </cell>
          <cell r="J2749">
            <v>2100</v>
          </cell>
          <cell r="W2749">
            <v>4000</v>
          </cell>
          <cell r="X2749">
            <v>1200</v>
          </cell>
          <cell r="AA2749">
            <v>1500</v>
          </cell>
        </row>
        <row r="2750">
          <cell r="A2750">
            <v>28.37</v>
          </cell>
          <cell r="B2750">
            <v>5000</v>
          </cell>
          <cell r="H2750">
            <v>3300</v>
          </cell>
          <cell r="I2750">
            <v>34795</v>
          </cell>
          <cell r="J2750">
            <v>2100</v>
          </cell>
          <cell r="W2750">
            <v>4000</v>
          </cell>
          <cell r="X2750">
            <v>1200</v>
          </cell>
          <cell r="AA2750">
            <v>1500</v>
          </cell>
        </row>
        <row r="2751">
          <cell r="A2751">
            <v>28.38</v>
          </cell>
          <cell r="B2751">
            <v>5000</v>
          </cell>
          <cell r="H2751">
            <v>3300</v>
          </cell>
          <cell r="I2751">
            <v>34805</v>
          </cell>
          <cell r="J2751">
            <v>2100</v>
          </cell>
          <cell r="W2751">
            <v>4000</v>
          </cell>
          <cell r="X2751">
            <v>1200</v>
          </cell>
          <cell r="AA2751">
            <v>1500</v>
          </cell>
        </row>
        <row r="2752">
          <cell r="A2752">
            <v>28.39</v>
          </cell>
          <cell r="B2752">
            <v>5000</v>
          </cell>
          <cell r="H2752">
            <v>3300</v>
          </cell>
          <cell r="I2752">
            <v>34815</v>
          </cell>
          <cell r="J2752">
            <v>2100</v>
          </cell>
          <cell r="W2752">
            <v>4000</v>
          </cell>
          <cell r="X2752">
            <v>1200</v>
          </cell>
          <cell r="AA2752">
            <v>1500</v>
          </cell>
        </row>
        <row r="2753">
          <cell r="A2753">
            <v>28.4</v>
          </cell>
          <cell r="B2753">
            <v>5000</v>
          </cell>
          <cell r="H2753">
            <v>3300</v>
          </cell>
          <cell r="I2753">
            <v>34825</v>
          </cell>
          <cell r="J2753">
            <v>2100</v>
          </cell>
          <cell r="W2753">
            <v>4000</v>
          </cell>
          <cell r="X2753">
            <v>1200</v>
          </cell>
          <cell r="AA2753">
            <v>1500</v>
          </cell>
        </row>
        <row r="2754">
          <cell r="A2754">
            <v>28.41</v>
          </cell>
          <cell r="B2754">
            <v>5000</v>
          </cell>
          <cell r="H2754">
            <v>3300</v>
          </cell>
          <cell r="I2754">
            <v>34835</v>
          </cell>
          <cell r="J2754">
            <v>2100</v>
          </cell>
          <cell r="W2754">
            <v>4000</v>
          </cell>
          <cell r="X2754">
            <v>1200</v>
          </cell>
          <cell r="AA2754">
            <v>1500</v>
          </cell>
        </row>
        <row r="2755">
          <cell r="A2755">
            <v>28.42</v>
          </cell>
          <cell r="B2755">
            <v>5000</v>
          </cell>
          <cell r="H2755">
            <v>3300</v>
          </cell>
          <cell r="I2755">
            <v>34845</v>
          </cell>
          <cell r="J2755">
            <v>2100</v>
          </cell>
          <cell r="W2755">
            <v>4000</v>
          </cell>
          <cell r="X2755">
            <v>1200</v>
          </cell>
          <cell r="AA2755">
            <v>1500</v>
          </cell>
        </row>
        <row r="2756">
          <cell r="A2756">
            <v>28.43</v>
          </cell>
          <cell r="B2756">
            <v>5000</v>
          </cell>
          <cell r="H2756">
            <v>3300</v>
          </cell>
          <cell r="I2756">
            <v>34855</v>
          </cell>
          <cell r="J2756">
            <v>2100</v>
          </cell>
          <cell r="W2756">
            <v>4000</v>
          </cell>
          <cell r="X2756">
            <v>1200</v>
          </cell>
          <cell r="AA2756">
            <v>1500</v>
          </cell>
        </row>
        <row r="2757">
          <cell r="A2757">
            <v>28.44</v>
          </cell>
          <cell r="B2757">
            <v>5000</v>
          </cell>
          <cell r="H2757">
            <v>3300</v>
          </cell>
          <cell r="I2757">
            <v>34865</v>
          </cell>
          <cell r="J2757">
            <v>2100</v>
          </cell>
          <cell r="W2757">
            <v>4000</v>
          </cell>
          <cell r="X2757">
            <v>1200</v>
          </cell>
          <cell r="AA2757">
            <v>1500</v>
          </cell>
        </row>
        <row r="2758">
          <cell r="A2758">
            <v>28.45</v>
          </cell>
          <cell r="B2758">
            <v>5000</v>
          </cell>
          <cell r="H2758">
            <v>3300</v>
          </cell>
          <cell r="I2758">
            <v>34875</v>
          </cell>
          <cell r="J2758">
            <v>2100</v>
          </cell>
          <cell r="W2758">
            <v>4000</v>
          </cell>
          <cell r="X2758">
            <v>1200</v>
          </cell>
          <cell r="AA2758">
            <v>1500</v>
          </cell>
        </row>
        <row r="2759">
          <cell r="A2759">
            <v>28.46</v>
          </cell>
          <cell r="B2759">
            <v>5000</v>
          </cell>
          <cell r="H2759">
            <v>3300</v>
          </cell>
          <cell r="I2759">
            <v>34885</v>
          </cell>
          <cell r="J2759">
            <v>2100</v>
          </cell>
          <cell r="W2759">
            <v>4000</v>
          </cell>
          <cell r="X2759">
            <v>1200</v>
          </cell>
          <cell r="AA2759">
            <v>1500</v>
          </cell>
        </row>
        <row r="2760">
          <cell r="A2760">
            <v>28.47</v>
          </cell>
          <cell r="B2760">
            <v>5000</v>
          </cell>
          <cell r="H2760">
            <v>3300</v>
          </cell>
          <cell r="I2760">
            <v>34895</v>
          </cell>
          <cell r="J2760">
            <v>2100</v>
          </cell>
          <cell r="W2760">
            <v>4000</v>
          </cell>
          <cell r="X2760">
            <v>1200</v>
          </cell>
          <cell r="AA2760">
            <v>1500</v>
          </cell>
        </row>
        <row r="2761">
          <cell r="A2761">
            <v>28.48</v>
          </cell>
          <cell r="B2761">
            <v>5000</v>
          </cell>
          <cell r="H2761">
            <v>3300</v>
          </cell>
          <cell r="I2761">
            <v>34905</v>
          </cell>
          <cell r="J2761">
            <v>2100</v>
          </cell>
          <cell r="W2761">
            <v>4000</v>
          </cell>
          <cell r="X2761">
            <v>1200</v>
          </cell>
          <cell r="AA2761">
            <v>1500</v>
          </cell>
        </row>
        <row r="2762">
          <cell r="A2762">
            <v>28.49</v>
          </cell>
          <cell r="B2762">
            <v>5000</v>
          </cell>
          <cell r="H2762">
            <v>3300</v>
          </cell>
          <cell r="I2762">
            <v>34915</v>
          </cell>
          <cell r="J2762">
            <v>2100</v>
          </cell>
          <cell r="W2762">
            <v>4000</v>
          </cell>
          <cell r="X2762">
            <v>1200</v>
          </cell>
          <cell r="AA2762">
            <v>1500</v>
          </cell>
        </row>
        <row r="2763">
          <cell r="A2763">
            <v>28.5</v>
          </cell>
          <cell r="B2763">
            <v>5000</v>
          </cell>
          <cell r="H2763">
            <v>3300</v>
          </cell>
          <cell r="I2763">
            <v>34925</v>
          </cell>
          <cell r="J2763">
            <v>2100</v>
          </cell>
          <cell r="W2763">
            <v>4000</v>
          </cell>
          <cell r="X2763">
            <v>1200</v>
          </cell>
          <cell r="AA2763">
            <v>1500</v>
          </cell>
        </row>
        <row r="2764">
          <cell r="A2764">
            <v>28.51</v>
          </cell>
          <cell r="B2764">
            <v>5000</v>
          </cell>
          <cell r="H2764">
            <v>3300</v>
          </cell>
          <cell r="I2764">
            <v>34935</v>
          </cell>
          <cell r="J2764">
            <v>2100</v>
          </cell>
          <cell r="W2764">
            <v>4000</v>
          </cell>
          <cell r="X2764">
            <v>1200</v>
          </cell>
          <cell r="AA2764">
            <v>1500</v>
          </cell>
        </row>
        <row r="2765">
          <cell r="A2765">
            <v>28.52</v>
          </cell>
          <cell r="B2765">
            <v>5000</v>
          </cell>
          <cell r="H2765">
            <v>3300</v>
          </cell>
          <cell r="I2765">
            <v>34945</v>
          </cell>
          <cell r="J2765">
            <v>2100</v>
          </cell>
          <cell r="W2765">
            <v>4000</v>
          </cell>
          <cell r="X2765">
            <v>1200</v>
          </cell>
          <cell r="AA2765">
            <v>1500</v>
          </cell>
        </row>
        <row r="2766">
          <cell r="A2766">
            <v>28.53</v>
          </cell>
          <cell r="B2766">
            <v>5000</v>
          </cell>
          <cell r="H2766">
            <v>3300</v>
          </cell>
          <cell r="I2766">
            <v>34955</v>
          </cell>
          <cell r="J2766">
            <v>2100</v>
          </cell>
          <cell r="W2766">
            <v>4000</v>
          </cell>
          <cell r="X2766">
            <v>1200</v>
          </cell>
          <cell r="AA2766">
            <v>1500</v>
          </cell>
        </row>
        <row r="2767">
          <cell r="A2767">
            <v>28.54</v>
          </cell>
          <cell r="B2767">
            <v>5000</v>
          </cell>
          <cell r="H2767">
            <v>3300</v>
          </cell>
          <cell r="I2767">
            <v>34965</v>
          </cell>
          <cell r="J2767">
            <v>2100</v>
          </cell>
          <cell r="W2767">
            <v>4000</v>
          </cell>
          <cell r="X2767">
            <v>1200</v>
          </cell>
          <cell r="AA2767">
            <v>1500</v>
          </cell>
        </row>
        <row r="2768">
          <cell r="A2768">
            <v>28.55</v>
          </cell>
          <cell r="B2768">
            <v>5000</v>
          </cell>
          <cell r="H2768">
            <v>3300</v>
          </cell>
          <cell r="I2768">
            <v>34975</v>
          </cell>
          <cell r="J2768">
            <v>2100</v>
          </cell>
          <cell r="W2768">
            <v>4000</v>
          </cell>
          <cell r="X2768">
            <v>1200</v>
          </cell>
          <cell r="AA2768">
            <v>1500</v>
          </cell>
        </row>
        <row r="2769">
          <cell r="A2769">
            <v>28.56</v>
          </cell>
          <cell r="B2769">
            <v>5000</v>
          </cell>
          <cell r="H2769">
            <v>3300</v>
          </cell>
          <cell r="I2769">
            <v>34985</v>
          </cell>
          <cell r="J2769">
            <v>2100</v>
          </cell>
          <cell r="W2769">
            <v>4000</v>
          </cell>
          <cell r="X2769">
            <v>1200</v>
          </cell>
          <cell r="AA2769">
            <v>1500</v>
          </cell>
        </row>
        <row r="2770">
          <cell r="A2770">
            <v>28.57</v>
          </cell>
          <cell r="B2770">
            <v>5000</v>
          </cell>
          <cell r="H2770">
            <v>3300</v>
          </cell>
          <cell r="I2770">
            <v>34995</v>
          </cell>
          <cell r="J2770">
            <v>2100</v>
          </cell>
          <cell r="W2770">
            <v>4000</v>
          </cell>
          <cell r="X2770">
            <v>1200</v>
          </cell>
          <cell r="AA2770">
            <v>1500</v>
          </cell>
        </row>
        <row r="2771">
          <cell r="A2771">
            <v>28.58</v>
          </cell>
          <cell r="B2771">
            <v>5000</v>
          </cell>
          <cell r="H2771">
            <v>3300</v>
          </cell>
          <cell r="I2771">
            <v>35005</v>
          </cell>
          <cell r="J2771">
            <v>2100</v>
          </cell>
          <cell r="W2771">
            <v>4000</v>
          </cell>
          <cell r="X2771">
            <v>1200</v>
          </cell>
          <cell r="AA2771">
            <v>1500</v>
          </cell>
        </row>
        <row r="2772">
          <cell r="A2772">
            <v>28.59</v>
          </cell>
          <cell r="B2772">
            <v>5000</v>
          </cell>
          <cell r="H2772">
            <v>3300</v>
          </cell>
          <cell r="I2772">
            <v>35015</v>
          </cell>
          <cell r="J2772">
            <v>2100</v>
          </cell>
          <cell r="W2772">
            <v>4000</v>
          </cell>
          <cell r="X2772">
            <v>1200</v>
          </cell>
          <cell r="AA2772">
            <v>1500</v>
          </cell>
        </row>
        <row r="2773">
          <cell r="A2773">
            <v>28.6</v>
          </cell>
          <cell r="B2773">
            <v>5000</v>
          </cell>
          <cell r="H2773">
            <v>3300</v>
          </cell>
          <cell r="I2773">
            <v>35025</v>
          </cell>
          <cell r="J2773">
            <v>2100</v>
          </cell>
          <cell r="W2773">
            <v>4000</v>
          </cell>
          <cell r="X2773">
            <v>1200</v>
          </cell>
          <cell r="AA2773">
            <v>1500</v>
          </cell>
        </row>
        <row r="2774">
          <cell r="A2774">
            <v>28.61</v>
          </cell>
          <cell r="B2774">
            <v>5000</v>
          </cell>
          <cell r="H2774">
            <v>3300</v>
          </cell>
          <cell r="I2774">
            <v>35035</v>
          </cell>
          <cell r="J2774">
            <v>2100</v>
          </cell>
          <cell r="W2774">
            <v>4000</v>
          </cell>
          <cell r="X2774">
            <v>1200</v>
          </cell>
          <cell r="AA2774">
            <v>1500</v>
          </cell>
        </row>
        <row r="2775">
          <cell r="A2775">
            <v>28.62</v>
          </cell>
          <cell r="B2775">
            <v>5000</v>
          </cell>
          <cell r="H2775">
            <v>3300</v>
          </cell>
          <cell r="I2775">
            <v>35045</v>
          </cell>
          <cell r="J2775">
            <v>2100</v>
          </cell>
          <cell r="W2775">
            <v>4000</v>
          </cell>
          <cell r="X2775">
            <v>1200</v>
          </cell>
          <cell r="AA2775">
            <v>1500</v>
          </cell>
        </row>
        <row r="2776">
          <cell r="A2776">
            <v>28.63</v>
          </cell>
          <cell r="B2776">
            <v>5000</v>
          </cell>
          <cell r="H2776">
            <v>3300</v>
          </cell>
          <cell r="I2776">
            <v>35055</v>
          </cell>
          <cell r="J2776">
            <v>2100</v>
          </cell>
          <cell r="W2776">
            <v>4000</v>
          </cell>
          <cell r="X2776">
            <v>1200</v>
          </cell>
          <cell r="AA2776">
            <v>1500</v>
          </cell>
        </row>
        <row r="2777">
          <cell r="A2777">
            <v>28.64</v>
          </cell>
          <cell r="B2777">
            <v>5000</v>
          </cell>
          <cell r="H2777">
            <v>3300</v>
          </cell>
          <cell r="I2777">
            <v>35065</v>
          </cell>
          <cell r="J2777">
            <v>2100</v>
          </cell>
          <cell r="W2777">
            <v>4000</v>
          </cell>
          <cell r="X2777">
            <v>1200</v>
          </cell>
          <cell r="AA2777">
            <v>1500</v>
          </cell>
        </row>
        <row r="2778">
          <cell r="A2778">
            <v>28.65</v>
          </cell>
          <cell r="B2778">
            <v>5000</v>
          </cell>
          <cell r="H2778">
            <v>3300</v>
          </cell>
          <cell r="I2778">
            <v>35075</v>
          </cell>
          <cell r="J2778">
            <v>2100</v>
          </cell>
          <cell r="W2778">
            <v>4000</v>
          </cell>
          <cell r="X2778">
            <v>1200</v>
          </cell>
          <cell r="AA2778">
            <v>1500</v>
          </cell>
        </row>
        <row r="2779">
          <cell r="A2779">
            <v>28.66</v>
          </cell>
          <cell r="B2779">
            <v>5000</v>
          </cell>
          <cell r="H2779">
            <v>3300</v>
          </cell>
          <cell r="I2779">
            <v>35085</v>
          </cell>
          <cell r="J2779">
            <v>2100</v>
          </cell>
          <cell r="W2779">
            <v>4000</v>
          </cell>
          <cell r="X2779">
            <v>1200</v>
          </cell>
          <cell r="AA2779">
            <v>1500</v>
          </cell>
        </row>
        <row r="2780">
          <cell r="A2780">
            <v>28.67</v>
          </cell>
          <cell r="B2780">
            <v>5000</v>
          </cell>
          <cell r="H2780">
            <v>3300</v>
          </cell>
          <cell r="I2780">
            <v>35095</v>
          </cell>
          <cell r="J2780">
            <v>2100</v>
          </cell>
          <cell r="W2780">
            <v>4000</v>
          </cell>
          <cell r="X2780">
            <v>1200</v>
          </cell>
          <cell r="AA2780">
            <v>1500</v>
          </cell>
        </row>
        <row r="2781">
          <cell r="A2781">
            <v>28.68</v>
          </cell>
          <cell r="B2781">
            <v>5000</v>
          </cell>
          <cell r="H2781">
            <v>3300</v>
          </cell>
          <cell r="I2781">
            <v>35105</v>
          </cell>
          <cell r="J2781">
            <v>2100</v>
          </cell>
          <cell r="W2781">
            <v>4000</v>
          </cell>
          <cell r="X2781">
            <v>1200</v>
          </cell>
          <cell r="AA2781">
            <v>1500</v>
          </cell>
        </row>
        <row r="2782">
          <cell r="A2782">
            <v>28.69</v>
          </cell>
          <cell r="B2782">
            <v>5000</v>
          </cell>
          <cell r="H2782">
            <v>3300</v>
          </cell>
          <cell r="I2782">
            <v>35115</v>
          </cell>
          <cell r="J2782">
            <v>2100</v>
          </cell>
          <cell r="W2782">
            <v>4000</v>
          </cell>
          <cell r="X2782">
            <v>1200</v>
          </cell>
          <cell r="AA2782">
            <v>1500</v>
          </cell>
        </row>
        <row r="2783">
          <cell r="A2783">
            <v>28.7</v>
          </cell>
          <cell r="B2783">
            <v>5000</v>
          </cell>
          <cell r="H2783">
            <v>3300</v>
          </cell>
          <cell r="I2783">
            <v>35125</v>
          </cell>
          <cell r="J2783">
            <v>2100</v>
          </cell>
          <cell r="W2783">
            <v>4000</v>
          </cell>
          <cell r="X2783">
            <v>1200</v>
          </cell>
          <cell r="AA2783">
            <v>1500</v>
          </cell>
        </row>
        <row r="2784">
          <cell r="A2784">
            <v>28.71</v>
          </cell>
          <cell r="B2784">
            <v>5000</v>
          </cell>
          <cell r="H2784">
            <v>3300</v>
          </cell>
          <cell r="I2784">
            <v>35135</v>
          </cell>
          <cell r="J2784">
            <v>2100</v>
          </cell>
          <cell r="W2784">
            <v>4000</v>
          </cell>
          <cell r="X2784">
            <v>1200</v>
          </cell>
          <cell r="AA2784">
            <v>1500</v>
          </cell>
        </row>
        <row r="2785">
          <cell r="A2785">
            <v>28.72</v>
          </cell>
          <cell r="B2785">
            <v>5000</v>
          </cell>
          <cell r="H2785">
            <v>3300</v>
          </cell>
          <cell r="I2785">
            <v>35145</v>
          </cell>
          <cell r="J2785">
            <v>2100</v>
          </cell>
          <cell r="W2785">
            <v>4000</v>
          </cell>
          <cell r="X2785">
            <v>1200</v>
          </cell>
          <cell r="AA2785">
            <v>1500</v>
          </cell>
        </row>
        <row r="2786">
          <cell r="A2786">
            <v>28.73</v>
          </cell>
          <cell r="B2786">
            <v>5000</v>
          </cell>
          <cell r="H2786">
            <v>3300</v>
          </cell>
          <cell r="I2786">
            <v>35155</v>
          </cell>
          <cell r="J2786">
            <v>2100</v>
          </cell>
          <cell r="W2786">
            <v>4000</v>
          </cell>
          <cell r="X2786">
            <v>1200</v>
          </cell>
          <cell r="AA2786">
            <v>1500</v>
          </cell>
        </row>
        <row r="2787">
          <cell r="A2787">
            <v>28.74</v>
          </cell>
          <cell r="B2787">
            <v>5000</v>
          </cell>
          <cell r="H2787">
            <v>3300</v>
          </cell>
          <cell r="I2787">
            <v>35165</v>
          </cell>
          <cell r="J2787">
            <v>2100</v>
          </cell>
          <cell r="W2787">
            <v>4000</v>
          </cell>
          <cell r="X2787">
            <v>1200</v>
          </cell>
          <cell r="AA2787">
            <v>1500</v>
          </cell>
        </row>
        <row r="2788">
          <cell r="A2788">
            <v>28.75</v>
          </cell>
          <cell r="B2788">
            <v>5000</v>
          </cell>
          <cell r="H2788">
            <v>3300</v>
          </cell>
          <cell r="I2788">
            <v>35175</v>
          </cell>
          <cell r="J2788">
            <v>2100</v>
          </cell>
          <cell r="W2788">
            <v>4000</v>
          </cell>
          <cell r="X2788">
            <v>1200</v>
          </cell>
          <cell r="AA2788">
            <v>1500</v>
          </cell>
        </row>
        <row r="2789">
          <cell r="A2789">
            <v>28.76</v>
          </cell>
          <cell r="B2789">
            <v>5000</v>
          </cell>
          <cell r="H2789">
            <v>3300</v>
          </cell>
          <cell r="I2789">
            <v>35185</v>
          </cell>
          <cell r="J2789">
            <v>2100</v>
          </cell>
          <cell r="W2789">
            <v>4000</v>
          </cell>
          <cell r="X2789">
            <v>1200</v>
          </cell>
          <cell r="AA2789">
            <v>1500</v>
          </cell>
        </row>
        <row r="2790">
          <cell r="A2790">
            <v>28.77</v>
          </cell>
          <cell r="B2790">
            <v>5000</v>
          </cell>
          <cell r="H2790">
            <v>3300</v>
          </cell>
          <cell r="I2790">
            <v>35195</v>
          </cell>
          <cell r="J2790">
            <v>2100</v>
          </cell>
          <cell r="W2790">
            <v>4000</v>
          </cell>
          <cell r="X2790">
            <v>1200</v>
          </cell>
          <cell r="AA2790">
            <v>1500</v>
          </cell>
        </row>
        <row r="2791">
          <cell r="A2791">
            <v>28.78</v>
          </cell>
          <cell r="B2791">
            <v>5000</v>
          </cell>
          <cell r="H2791">
            <v>3300</v>
          </cell>
          <cell r="I2791">
            <v>35205</v>
          </cell>
          <cell r="J2791">
            <v>2100</v>
          </cell>
          <cell r="W2791">
            <v>4000</v>
          </cell>
          <cell r="X2791">
            <v>1200</v>
          </cell>
          <cell r="AA2791">
            <v>1500</v>
          </cell>
        </row>
        <row r="2792">
          <cell r="A2792">
            <v>28.79</v>
          </cell>
          <cell r="B2792">
            <v>5000</v>
          </cell>
          <cell r="H2792">
            <v>3300</v>
          </cell>
          <cell r="I2792">
            <v>35215</v>
          </cell>
          <cell r="J2792">
            <v>2100</v>
          </cell>
          <cell r="W2792">
            <v>4000</v>
          </cell>
          <cell r="X2792">
            <v>1200</v>
          </cell>
          <cell r="AA2792">
            <v>1500</v>
          </cell>
        </row>
        <row r="2793">
          <cell r="A2793">
            <v>28.8</v>
          </cell>
          <cell r="B2793">
            <v>5000</v>
          </cell>
          <cell r="H2793">
            <v>3300</v>
          </cell>
          <cell r="I2793">
            <v>35225</v>
          </cell>
          <cell r="J2793">
            <v>2100</v>
          </cell>
          <cell r="W2793">
            <v>4000</v>
          </cell>
          <cell r="X2793">
            <v>1200</v>
          </cell>
          <cell r="AA2793">
            <v>1500</v>
          </cell>
        </row>
        <row r="2794">
          <cell r="A2794">
            <v>28.81</v>
          </cell>
          <cell r="B2794">
            <v>5000</v>
          </cell>
          <cell r="H2794">
            <v>3300</v>
          </cell>
          <cell r="I2794">
            <v>35235</v>
          </cell>
          <cell r="J2794">
            <v>2100</v>
          </cell>
          <cell r="W2794">
            <v>4000</v>
          </cell>
          <cell r="X2794">
            <v>1200</v>
          </cell>
          <cell r="AA2794">
            <v>1500</v>
          </cell>
        </row>
        <row r="2795">
          <cell r="A2795">
            <v>28.82</v>
          </cell>
          <cell r="B2795">
            <v>5000</v>
          </cell>
          <cell r="H2795">
            <v>3300</v>
          </cell>
          <cell r="I2795">
            <v>35245</v>
          </cell>
          <cell r="J2795">
            <v>2100</v>
          </cell>
          <cell r="W2795">
            <v>4000</v>
          </cell>
          <cell r="X2795">
            <v>1200</v>
          </cell>
          <cell r="AA2795">
            <v>1500</v>
          </cell>
        </row>
        <row r="2796">
          <cell r="A2796">
            <v>28.83</v>
          </cell>
          <cell r="B2796">
            <v>5000</v>
          </cell>
          <cell r="H2796">
            <v>3300</v>
          </cell>
          <cell r="I2796">
            <v>35255</v>
          </cell>
          <cell r="J2796">
            <v>2100</v>
          </cell>
          <cell r="W2796">
            <v>4000</v>
          </cell>
          <cell r="X2796">
            <v>1200</v>
          </cell>
          <cell r="AA2796">
            <v>1500</v>
          </cell>
        </row>
        <row r="2797">
          <cell r="A2797">
            <v>28.84</v>
          </cell>
          <cell r="B2797">
            <v>5000</v>
          </cell>
          <cell r="H2797">
            <v>3300</v>
          </cell>
          <cell r="I2797">
            <v>35265</v>
          </cell>
          <cell r="J2797">
            <v>2100</v>
          </cell>
          <cell r="W2797">
            <v>4000</v>
          </cell>
          <cell r="X2797">
            <v>1200</v>
          </cell>
          <cell r="AA2797">
            <v>1500</v>
          </cell>
        </row>
        <row r="2798">
          <cell r="A2798">
            <v>28.85</v>
          </cell>
          <cell r="B2798">
            <v>5000</v>
          </cell>
          <cell r="H2798">
            <v>3300</v>
          </cell>
          <cell r="I2798">
            <v>35275</v>
          </cell>
          <cell r="J2798">
            <v>2100</v>
          </cell>
          <cell r="W2798">
            <v>4000</v>
          </cell>
          <cell r="X2798">
            <v>1200</v>
          </cell>
          <cell r="AA2798">
            <v>1500</v>
          </cell>
        </row>
        <row r="2799">
          <cell r="A2799">
            <v>28.86</v>
          </cell>
          <cell r="B2799">
            <v>5000</v>
          </cell>
          <cell r="H2799">
            <v>3300</v>
          </cell>
          <cell r="I2799">
            <v>35285</v>
          </cell>
          <cell r="J2799">
            <v>2100</v>
          </cell>
          <cell r="W2799">
            <v>4000</v>
          </cell>
          <cell r="X2799">
            <v>1200</v>
          </cell>
          <cell r="AA2799">
            <v>1500</v>
          </cell>
        </row>
        <row r="2800">
          <cell r="A2800">
            <v>28.87</v>
          </cell>
          <cell r="B2800">
            <v>5000</v>
          </cell>
          <cell r="H2800">
            <v>3300</v>
          </cell>
          <cell r="I2800">
            <v>35295</v>
          </cell>
          <cell r="J2800">
            <v>2100</v>
          </cell>
          <cell r="W2800">
            <v>4000</v>
          </cell>
          <cell r="X2800">
            <v>1200</v>
          </cell>
          <cell r="AA2800">
            <v>1500</v>
          </cell>
        </row>
        <row r="2801">
          <cell r="A2801">
            <v>28.88</v>
          </cell>
          <cell r="B2801">
            <v>5000</v>
          </cell>
          <cell r="H2801">
            <v>3300</v>
          </cell>
          <cell r="I2801">
            <v>35305</v>
          </cell>
          <cell r="J2801">
            <v>2100</v>
          </cell>
          <cell r="W2801">
            <v>4000</v>
          </cell>
          <cell r="X2801">
            <v>1200</v>
          </cell>
          <cell r="AA2801">
            <v>1500</v>
          </cell>
        </row>
        <row r="2802">
          <cell r="A2802">
            <v>28.89</v>
          </cell>
          <cell r="B2802">
            <v>5000</v>
          </cell>
          <cell r="H2802">
            <v>3300</v>
          </cell>
          <cell r="I2802">
            <v>35315</v>
          </cell>
          <cell r="J2802">
            <v>2100</v>
          </cell>
          <cell r="W2802">
            <v>4000</v>
          </cell>
          <cell r="X2802">
            <v>1200</v>
          </cell>
          <cell r="AA2802">
            <v>1500</v>
          </cell>
        </row>
        <row r="2803">
          <cell r="A2803">
            <v>28.9</v>
          </cell>
          <cell r="B2803">
            <v>5000</v>
          </cell>
          <cell r="H2803">
            <v>3300</v>
          </cell>
          <cell r="I2803">
            <v>35325</v>
          </cell>
          <cell r="J2803">
            <v>2100</v>
          </cell>
          <cell r="W2803">
            <v>4000</v>
          </cell>
          <cell r="X2803">
            <v>1200</v>
          </cell>
          <cell r="AA2803">
            <v>1500</v>
          </cell>
        </row>
        <row r="2804">
          <cell r="A2804">
            <v>28.91</v>
          </cell>
          <cell r="B2804">
            <v>5000</v>
          </cell>
          <cell r="H2804">
            <v>3300</v>
          </cell>
          <cell r="I2804">
            <v>35335</v>
          </cell>
          <cell r="J2804">
            <v>2100</v>
          </cell>
          <cell r="W2804">
            <v>4000</v>
          </cell>
          <cell r="X2804">
            <v>1200</v>
          </cell>
          <cell r="AA2804">
            <v>1500</v>
          </cell>
        </row>
        <row r="2805">
          <cell r="A2805">
            <v>28.92</v>
          </cell>
          <cell r="B2805">
            <v>5000</v>
          </cell>
          <cell r="H2805">
            <v>3300</v>
          </cell>
          <cell r="I2805">
            <v>35345</v>
          </cell>
          <cell r="J2805">
            <v>2100</v>
          </cell>
          <cell r="W2805">
            <v>4000</v>
          </cell>
          <cell r="X2805">
            <v>1200</v>
          </cell>
          <cell r="AA2805">
            <v>1500</v>
          </cell>
        </row>
        <row r="2806">
          <cell r="A2806">
            <v>28.93</v>
          </cell>
          <cell r="B2806">
            <v>5000</v>
          </cell>
          <cell r="H2806">
            <v>3300</v>
          </cell>
          <cell r="I2806">
            <v>35355</v>
          </cell>
          <cell r="J2806">
            <v>2100</v>
          </cell>
          <cell r="W2806">
            <v>4000</v>
          </cell>
          <cell r="X2806">
            <v>1200</v>
          </cell>
          <cell r="AA2806">
            <v>1500</v>
          </cell>
        </row>
        <row r="2807">
          <cell r="A2807">
            <v>28.94</v>
          </cell>
          <cell r="B2807">
            <v>5000</v>
          </cell>
          <cell r="H2807">
            <v>3300</v>
          </cell>
          <cell r="I2807">
            <v>35365</v>
          </cell>
          <cell r="J2807">
            <v>2100</v>
          </cell>
          <cell r="W2807">
            <v>4000</v>
          </cell>
          <cell r="X2807">
            <v>1200</v>
          </cell>
          <cell r="AA2807">
            <v>1500</v>
          </cell>
        </row>
        <row r="2808">
          <cell r="A2808">
            <v>28.95</v>
          </cell>
          <cell r="B2808">
            <v>5000</v>
          </cell>
          <cell r="H2808">
            <v>3300</v>
          </cell>
          <cell r="I2808">
            <v>35375</v>
          </cell>
          <cell r="J2808">
            <v>2100</v>
          </cell>
          <cell r="W2808">
            <v>4000</v>
          </cell>
          <cell r="X2808">
            <v>1200</v>
          </cell>
          <cell r="AA2808">
            <v>1500</v>
          </cell>
        </row>
        <row r="2809">
          <cell r="A2809">
            <v>28.96</v>
          </cell>
          <cell r="B2809">
            <v>5000</v>
          </cell>
          <cell r="H2809">
            <v>3300</v>
          </cell>
          <cell r="I2809">
            <v>35385</v>
          </cell>
          <cell r="J2809">
            <v>2100</v>
          </cell>
          <cell r="W2809">
            <v>4000</v>
          </cell>
          <cell r="X2809">
            <v>1200</v>
          </cell>
          <cell r="AA2809">
            <v>1500</v>
          </cell>
        </row>
        <row r="2810">
          <cell r="A2810">
            <v>28.97</v>
          </cell>
          <cell r="B2810">
            <v>5000</v>
          </cell>
          <cell r="H2810">
            <v>3300</v>
          </cell>
          <cell r="I2810">
            <v>35395</v>
          </cell>
          <cell r="J2810">
            <v>2100</v>
          </cell>
          <cell r="W2810">
            <v>4000</v>
          </cell>
          <cell r="X2810">
            <v>1200</v>
          </cell>
          <cell r="AA2810">
            <v>1500</v>
          </cell>
        </row>
        <row r="2811">
          <cell r="A2811">
            <v>28.98</v>
          </cell>
          <cell r="B2811">
            <v>5000</v>
          </cell>
          <cell r="H2811">
            <v>3300</v>
          </cell>
          <cell r="I2811">
            <v>35405</v>
          </cell>
          <cell r="J2811">
            <v>2100</v>
          </cell>
          <cell r="W2811">
            <v>4000</v>
          </cell>
          <cell r="X2811">
            <v>1200</v>
          </cell>
          <cell r="AA2811">
            <v>1500</v>
          </cell>
        </row>
        <row r="2812">
          <cell r="A2812">
            <v>28.99</v>
          </cell>
          <cell r="B2812">
            <v>5000</v>
          </cell>
          <cell r="H2812">
            <v>3300</v>
          </cell>
          <cell r="I2812">
            <v>35415</v>
          </cell>
          <cell r="J2812">
            <v>2100</v>
          </cell>
          <cell r="W2812">
            <v>4000</v>
          </cell>
          <cell r="X2812">
            <v>1200</v>
          </cell>
          <cell r="AA2812">
            <v>1500</v>
          </cell>
        </row>
        <row r="2813">
          <cell r="A2813">
            <v>29</v>
          </cell>
          <cell r="B2813">
            <v>5000</v>
          </cell>
          <cell r="H2813">
            <v>3300</v>
          </cell>
          <cell r="I2813">
            <v>35425</v>
          </cell>
          <cell r="J2813">
            <v>2100</v>
          </cell>
          <cell r="W2813">
            <v>4000</v>
          </cell>
          <cell r="X2813">
            <v>1200</v>
          </cell>
          <cell r="AA2813">
            <v>1500</v>
          </cell>
        </row>
        <row r="2814">
          <cell r="A2814">
            <v>29.01</v>
          </cell>
          <cell r="B2814">
            <v>5000</v>
          </cell>
          <cell r="H2814">
            <v>3300</v>
          </cell>
          <cell r="I2814">
            <v>35435</v>
          </cell>
          <cell r="J2814">
            <v>2100</v>
          </cell>
          <cell r="W2814">
            <v>4000</v>
          </cell>
          <cell r="X2814">
            <v>1200</v>
          </cell>
          <cell r="AA2814">
            <v>1500</v>
          </cell>
        </row>
        <row r="2815">
          <cell r="A2815">
            <v>29.02</v>
          </cell>
          <cell r="B2815">
            <v>5000</v>
          </cell>
          <cell r="H2815">
            <v>3300</v>
          </cell>
          <cell r="I2815">
            <v>35445</v>
          </cell>
          <cell r="J2815">
            <v>2100</v>
          </cell>
          <cell r="W2815">
            <v>4000</v>
          </cell>
          <cell r="X2815">
            <v>1200</v>
          </cell>
          <cell r="AA2815">
            <v>1500</v>
          </cell>
        </row>
        <row r="2816">
          <cell r="A2816">
            <v>29.03</v>
          </cell>
          <cell r="B2816">
            <v>5000</v>
          </cell>
          <cell r="H2816">
            <v>3300</v>
          </cell>
          <cell r="I2816">
            <v>35455</v>
          </cell>
          <cell r="J2816">
            <v>2100</v>
          </cell>
          <cell r="W2816">
            <v>4000</v>
          </cell>
          <cell r="X2816">
            <v>1200</v>
          </cell>
          <cell r="AA2816">
            <v>1500</v>
          </cell>
        </row>
        <row r="2817">
          <cell r="A2817">
            <v>29.04</v>
          </cell>
          <cell r="B2817">
            <v>5000</v>
          </cell>
          <cell r="H2817">
            <v>3300</v>
          </cell>
          <cell r="I2817">
            <v>35465</v>
          </cell>
          <cell r="J2817">
            <v>2100</v>
          </cell>
          <cell r="W2817">
            <v>4000</v>
          </cell>
          <cell r="X2817">
            <v>1200</v>
          </cell>
          <cell r="AA2817">
            <v>1500</v>
          </cell>
        </row>
        <row r="2818">
          <cell r="A2818">
            <v>29.05</v>
          </cell>
          <cell r="B2818">
            <v>5000</v>
          </cell>
          <cell r="H2818">
            <v>3300</v>
          </cell>
          <cell r="I2818">
            <v>35475</v>
          </cell>
          <cell r="J2818">
            <v>2100</v>
          </cell>
          <cell r="W2818">
            <v>4000</v>
          </cell>
          <cell r="X2818">
            <v>1200</v>
          </cell>
          <cell r="AA2818">
            <v>1500</v>
          </cell>
        </row>
        <row r="2819">
          <cell r="A2819">
            <v>29.06</v>
          </cell>
          <cell r="B2819">
            <v>5000</v>
          </cell>
          <cell r="H2819">
            <v>3300</v>
          </cell>
          <cell r="I2819">
            <v>35485</v>
          </cell>
          <cell r="J2819">
            <v>2100</v>
          </cell>
          <cell r="W2819">
            <v>4000</v>
          </cell>
          <cell r="X2819">
            <v>1200</v>
          </cell>
          <cell r="AA2819">
            <v>1500</v>
          </cell>
        </row>
        <row r="2820">
          <cell r="A2820">
            <v>29.07</v>
          </cell>
          <cell r="B2820">
            <v>5000</v>
          </cell>
          <cell r="H2820">
            <v>3300</v>
          </cell>
          <cell r="I2820">
            <v>35495</v>
          </cell>
          <cell r="J2820">
            <v>2100</v>
          </cell>
          <cell r="W2820">
            <v>4000</v>
          </cell>
          <cell r="X2820">
            <v>1200</v>
          </cell>
          <cell r="AA2820">
            <v>1500</v>
          </cell>
        </row>
        <row r="2821">
          <cell r="A2821">
            <v>29.08</v>
          </cell>
          <cell r="B2821">
            <v>5000</v>
          </cell>
          <cell r="H2821">
            <v>3300</v>
          </cell>
          <cell r="I2821">
            <v>35505</v>
          </cell>
          <cell r="J2821">
            <v>2100</v>
          </cell>
          <cell r="W2821">
            <v>4000</v>
          </cell>
          <cell r="X2821">
            <v>1200</v>
          </cell>
          <cell r="AA2821">
            <v>1500</v>
          </cell>
        </row>
        <row r="2822">
          <cell r="A2822">
            <v>29.09</v>
          </cell>
          <cell r="B2822">
            <v>5000</v>
          </cell>
          <cell r="H2822">
            <v>3300</v>
          </cell>
          <cell r="I2822">
            <v>35515</v>
          </cell>
          <cell r="J2822">
            <v>2100</v>
          </cell>
          <cell r="W2822">
            <v>4000</v>
          </cell>
          <cell r="X2822">
            <v>1200</v>
          </cell>
          <cell r="AA2822">
            <v>1500</v>
          </cell>
        </row>
        <row r="2823">
          <cell r="A2823">
            <v>29.1</v>
          </cell>
          <cell r="B2823">
            <v>5000</v>
          </cell>
          <cell r="H2823">
            <v>3300</v>
          </cell>
          <cell r="I2823">
            <v>35525</v>
          </cell>
          <cell r="J2823">
            <v>2100</v>
          </cell>
          <cell r="W2823">
            <v>4000</v>
          </cell>
          <cell r="X2823">
            <v>1200</v>
          </cell>
          <cell r="AA2823">
            <v>1500</v>
          </cell>
        </row>
        <row r="2824">
          <cell r="A2824">
            <v>29.11</v>
          </cell>
          <cell r="B2824">
            <v>5000</v>
          </cell>
          <cell r="H2824">
            <v>3300</v>
          </cell>
          <cell r="I2824">
            <v>35535</v>
          </cell>
          <cell r="J2824">
            <v>2100</v>
          </cell>
          <cell r="W2824">
            <v>4000</v>
          </cell>
          <cell r="X2824">
            <v>1200</v>
          </cell>
          <cell r="AA2824">
            <v>1500</v>
          </cell>
        </row>
        <row r="2825">
          <cell r="A2825">
            <v>29.12</v>
          </cell>
          <cell r="B2825">
            <v>5000</v>
          </cell>
          <cell r="H2825">
            <v>3300</v>
          </cell>
          <cell r="I2825">
            <v>35545</v>
          </cell>
          <cell r="J2825">
            <v>2100</v>
          </cell>
          <cell r="W2825">
            <v>4000</v>
          </cell>
          <cell r="X2825">
            <v>1200</v>
          </cell>
          <cell r="AA2825">
            <v>1500</v>
          </cell>
        </row>
        <row r="2826">
          <cell r="A2826">
            <v>29.13</v>
          </cell>
          <cell r="B2826">
            <v>5000</v>
          </cell>
          <cell r="H2826">
            <v>3300</v>
          </cell>
          <cell r="I2826">
            <v>35555</v>
          </cell>
          <cell r="J2826">
            <v>2100</v>
          </cell>
          <cell r="W2826">
            <v>4000</v>
          </cell>
          <cell r="X2826">
            <v>1200</v>
          </cell>
          <cell r="AA2826">
            <v>1500</v>
          </cell>
        </row>
        <row r="2827">
          <cell r="A2827">
            <v>29.14</v>
          </cell>
          <cell r="B2827">
            <v>5000</v>
          </cell>
          <cell r="H2827">
            <v>3300</v>
          </cell>
          <cell r="I2827">
            <v>35565</v>
          </cell>
          <cell r="J2827">
            <v>2100</v>
          </cell>
          <cell r="W2827">
            <v>4000</v>
          </cell>
          <cell r="X2827">
            <v>1200</v>
          </cell>
          <cell r="AA2827">
            <v>1500</v>
          </cell>
        </row>
        <row r="2828">
          <cell r="A2828">
            <v>29.15</v>
          </cell>
          <cell r="B2828">
            <v>5000</v>
          </cell>
          <cell r="H2828">
            <v>3300</v>
          </cell>
          <cell r="I2828">
            <v>35575</v>
          </cell>
          <cell r="J2828">
            <v>2100</v>
          </cell>
          <cell r="W2828">
            <v>4000</v>
          </cell>
          <cell r="X2828">
            <v>1200</v>
          </cell>
          <cell r="AA2828">
            <v>1500</v>
          </cell>
        </row>
        <row r="2829">
          <cell r="A2829">
            <v>29.16</v>
          </cell>
          <cell r="B2829">
            <v>5000</v>
          </cell>
          <cell r="H2829">
            <v>3300</v>
          </cell>
          <cell r="I2829">
            <v>35585</v>
          </cell>
          <cell r="J2829">
            <v>2100</v>
          </cell>
          <cell r="W2829">
            <v>4000</v>
          </cell>
          <cell r="X2829">
            <v>1200</v>
          </cell>
          <cell r="AA2829">
            <v>1500</v>
          </cell>
        </row>
        <row r="2830">
          <cell r="A2830">
            <v>29.17</v>
          </cell>
          <cell r="B2830">
            <v>5000</v>
          </cell>
          <cell r="H2830">
            <v>3300</v>
          </cell>
          <cell r="I2830">
            <v>35595</v>
          </cell>
          <cell r="J2830">
            <v>2100</v>
          </cell>
          <cell r="W2830">
            <v>4000</v>
          </cell>
          <cell r="X2830">
            <v>1200</v>
          </cell>
          <cell r="AA2830">
            <v>1500</v>
          </cell>
        </row>
        <row r="2831">
          <cell r="A2831">
            <v>29.18</v>
          </cell>
          <cell r="B2831">
            <v>5000</v>
          </cell>
          <cell r="H2831">
            <v>3300</v>
          </cell>
          <cell r="I2831">
            <v>35605</v>
          </cell>
          <cell r="J2831">
            <v>2100</v>
          </cell>
          <cell r="W2831">
            <v>4000</v>
          </cell>
          <cell r="X2831">
            <v>1200</v>
          </cell>
          <cell r="AA2831">
            <v>1500</v>
          </cell>
        </row>
        <row r="2832">
          <cell r="A2832">
            <v>29.19</v>
          </cell>
          <cell r="B2832">
            <v>5000</v>
          </cell>
          <cell r="H2832">
            <v>3300</v>
          </cell>
          <cell r="I2832">
            <v>35615</v>
          </cell>
          <cell r="J2832">
            <v>2100</v>
          </cell>
          <cell r="W2832">
            <v>4000</v>
          </cell>
          <cell r="X2832">
            <v>1200</v>
          </cell>
          <cell r="AA2832">
            <v>1500</v>
          </cell>
        </row>
        <row r="2833">
          <cell r="A2833">
            <v>29.2</v>
          </cell>
          <cell r="B2833">
            <v>5000</v>
          </cell>
          <cell r="H2833">
            <v>3300</v>
          </cell>
          <cell r="I2833">
            <v>35625</v>
          </cell>
          <cell r="J2833">
            <v>2100</v>
          </cell>
          <cell r="W2833">
            <v>4000</v>
          </cell>
          <cell r="X2833">
            <v>1200</v>
          </cell>
          <cell r="AA2833">
            <v>1500</v>
          </cell>
        </row>
        <row r="2834">
          <cell r="A2834">
            <v>29.21</v>
          </cell>
          <cell r="B2834">
            <v>5000</v>
          </cell>
          <cell r="H2834">
            <v>3300</v>
          </cell>
          <cell r="I2834">
            <v>35635</v>
          </cell>
          <cell r="J2834">
            <v>2100</v>
          </cell>
          <cell r="W2834">
            <v>4000</v>
          </cell>
          <cell r="X2834">
            <v>1200</v>
          </cell>
          <cell r="AA2834">
            <v>1500</v>
          </cell>
        </row>
        <row r="2835">
          <cell r="A2835">
            <v>29.22</v>
          </cell>
          <cell r="B2835">
            <v>5000</v>
          </cell>
          <cell r="H2835">
            <v>3300</v>
          </cell>
          <cell r="I2835">
            <v>35645</v>
          </cell>
          <cell r="J2835">
            <v>2100</v>
          </cell>
          <cell r="W2835">
            <v>4000</v>
          </cell>
          <cell r="X2835">
            <v>1200</v>
          </cell>
          <cell r="AA2835">
            <v>1500</v>
          </cell>
        </row>
        <row r="2836">
          <cell r="A2836">
            <v>29.23</v>
          </cell>
          <cell r="B2836">
            <v>5000</v>
          </cell>
          <cell r="H2836">
            <v>3300</v>
          </cell>
          <cell r="I2836">
            <v>35655</v>
          </cell>
          <cell r="J2836">
            <v>2100</v>
          </cell>
          <cell r="W2836">
            <v>4000</v>
          </cell>
          <cell r="X2836">
            <v>1200</v>
          </cell>
          <cell r="AA2836">
            <v>1500</v>
          </cell>
        </row>
        <row r="2837">
          <cell r="A2837">
            <v>29.24</v>
          </cell>
          <cell r="B2837">
            <v>5000</v>
          </cell>
          <cell r="H2837">
            <v>3300</v>
          </cell>
          <cell r="I2837">
            <v>35665</v>
          </cell>
          <cell r="J2837">
            <v>2100</v>
          </cell>
          <cell r="W2837">
            <v>4000</v>
          </cell>
          <cell r="X2837">
            <v>1200</v>
          </cell>
          <cell r="AA2837">
            <v>1500</v>
          </cell>
        </row>
        <row r="2838">
          <cell r="A2838">
            <v>29.25</v>
          </cell>
          <cell r="B2838">
            <v>5000</v>
          </cell>
          <cell r="H2838">
            <v>3300</v>
          </cell>
          <cell r="I2838">
            <v>35675</v>
          </cell>
          <cell r="J2838">
            <v>2100</v>
          </cell>
          <cell r="W2838">
            <v>4000</v>
          </cell>
          <cell r="X2838">
            <v>1200</v>
          </cell>
          <cell r="AA2838">
            <v>1500</v>
          </cell>
        </row>
        <row r="2839">
          <cell r="A2839">
            <v>29.26</v>
          </cell>
          <cell r="B2839">
            <v>5000</v>
          </cell>
          <cell r="H2839">
            <v>3300</v>
          </cell>
          <cell r="I2839">
            <v>35685</v>
          </cell>
          <cell r="J2839">
            <v>2100</v>
          </cell>
          <cell r="W2839">
            <v>4000</v>
          </cell>
          <cell r="X2839">
            <v>1200</v>
          </cell>
          <cell r="AA2839">
            <v>1500</v>
          </cell>
        </row>
        <row r="2840">
          <cell r="A2840">
            <v>29.27</v>
          </cell>
          <cell r="B2840">
            <v>5000</v>
          </cell>
          <cell r="H2840">
            <v>3300</v>
          </cell>
          <cell r="I2840">
            <v>35695</v>
          </cell>
          <cell r="J2840">
            <v>2100</v>
          </cell>
          <cell r="W2840">
            <v>4000</v>
          </cell>
          <cell r="X2840">
            <v>1200</v>
          </cell>
          <cell r="AA2840">
            <v>1500</v>
          </cell>
        </row>
        <row r="2841">
          <cell r="A2841">
            <v>29.28</v>
          </cell>
          <cell r="B2841">
            <v>5000</v>
          </cell>
          <cell r="H2841">
            <v>3300</v>
          </cell>
          <cell r="I2841">
            <v>35705</v>
          </cell>
          <cell r="J2841">
            <v>2100</v>
          </cell>
          <cell r="W2841">
            <v>4000</v>
          </cell>
          <cell r="X2841">
            <v>1200</v>
          </cell>
          <cell r="AA2841">
            <v>1500</v>
          </cell>
        </row>
        <row r="2842">
          <cell r="A2842">
            <v>29.29</v>
          </cell>
          <cell r="B2842">
            <v>5000</v>
          </cell>
          <cell r="H2842">
            <v>3300</v>
          </cell>
          <cell r="I2842">
            <v>35715</v>
          </cell>
          <cell r="J2842">
            <v>2100</v>
          </cell>
          <cell r="W2842">
            <v>4000</v>
          </cell>
          <cell r="X2842">
            <v>1200</v>
          </cell>
          <cell r="AA2842">
            <v>1500</v>
          </cell>
        </row>
        <row r="2843">
          <cell r="A2843">
            <v>29.3</v>
          </cell>
          <cell r="B2843">
            <v>5000</v>
          </cell>
          <cell r="H2843">
            <v>3300</v>
          </cell>
          <cell r="I2843">
            <v>35725</v>
          </cell>
          <cell r="J2843">
            <v>2100</v>
          </cell>
          <cell r="W2843">
            <v>4000</v>
          </cell>
          <cell r="X2843">
            <v>1200</v>
          </cell>
          <cell r="AA2843">
            <v>1500</v>
          </cell>
        </row>
        <row r="2844">
          <cell r="A2844">
            <v>29.31</v>
          </cell>
          <cell r="B2844">
            <v>5000</v>
          </cell>
          <cell r="H2844">
            <v>3300</v>
          </cell>
          <cell r="I2844">
            <v>35735</v>
          </cell>
          <cell r="J2844">
            <v>2100</v>
          </cell>
          <cell r="W2844">
            <v>4000</v>
          </cell>
          <cell r="X2844">
            <v>1200</v>
          </cell>
          <cell r="AA2844">
            <v>1500</v>
          </cell>
        </row>
        <row r="2845">
          <cell r="A2845">
            <v>29.32</v>
          </cell>
          <cell r="B2845">
            <v>5000</v>
          </cell>
          <cell r="H2845">
            <v>3300</v>
          </cell>
          <cell r="I2845">
            <v>35745</v>
          </cell>
          <cell r="J2845">
            <v>2100</v>
          </cell>
          <cell r="W2845">
            <v>4000</v>
          </cell>
          <cell r="X2845">
            <v>1200</v>
          </cell>
          <cell r="AA2845">
            <v>1500</v>
          </cell>
        </row>
        <row r="2846">
          <cell r="A2846">
            <v>29.33</v>
          </cell>
          <cell r="B2846">
            <v>5000</v>
          </cell>
          <cell r="H2846">
            <v>3300</v>
          </cell>
          <cell r="I2846">
            <v>35755</v>
          </cell>
          <cell r="J2846">
            <v>2100</v>
          </cell>
          <cell r="W2846">
            <v>4000</v>
          </cell>
          <cell r="X2846">
            <v>1200</v>
          </cell>
          <cell r="AA2846">
            <v>1500</v>
          </cell>
        </row>
        <row r="2847">
          <cell r="A2847">
            <v>29.34</v>
          </cell>
          <cell r="B2847">
            <v>5000</v>
          </cell>
          <cell r="H2847">
            <v>3300</v>
          </cell>
          <cell r="I2847">
            <v>35765</v>
          </cell>
          <cell r="J2847">
            <v>2100</v>
          </cell>
          <cell r="W2847">
            <v>4000</v>
          </cell>
          <cell r="X2847">
            <v>1200</v>
          </cell>
          <cell r="AA2847">
            <v>1500</v>
          </cell>
        </row>
        <row r="2848">
          <cell r="A2848">
            <v>29.35</v>
          </cell>
          <cell r="B2848">
            <v>5000</v>
          </cell>
          <cell r="H2848">
            <v>3300</v>
          </cell>
          <cell r="I2848">
            <v>35775</v>
          </cell>
          <cell r="J2848">
            <v>2100</v>
          </cell>
          <cell r="W2848">
            <v>4000</v>
          </cell>
          <cell r="X2848">
            <v>1200</v>
          </cell>
          <cell r="AA2848">
            <v>1500</v>
          </cell>
        </row>
        <row r="2849">
          <cell r="A2849">
            <v>29.36</v>
          </cell>
          <cell r="B2849">
            <v>5000</v>
          </cell>
          <cell r="H2849">
            <v>3300</v>
          </cell>
          <cell r="I2849">
            <v>35785</v>
          </cell>
          <cell r="J2849">
            <v>2100</v>
          </cell>
          <cell r="W2849">
            <v>4000</v>
          </cell>
          <cell r="X2849">
            <v>1200</v>
          </cell>
          <cell r="AA2849">
            <v>1500</v>
          </cell>
        </row>
        <row r="2850">
          <cell r="A2850">
            <v>29.37</v>
          </cell>
          <cell r="B2850">
            <v>5000</v>
          </cell>
          <cell r="H2850">
            <v>3300</v>
          </cell>
          <cell r="I2850">
            <v>35795</v>
          </cell>
          <cell r="J2850">
            <v>2100</v>
          </cell>
          <cell r="W2850">
            <v>4000</v>
          </cell>
          <cell r="X2850">
            <v>1200</v>
          </cell>
          <cell r="AA2850">
            <v>1500</v>
          </cell>
        </row>
        <row r="2851">
          <cell r="A2851">
            <v>29.38</v>
          </cell>
          <cell r="B2851">
            <v>5000</v>
          </cell>
          <cell r="H2851">
            <v>3300</v>
          </cell>
          <cell r="I2851">
            <v>35805</v>
          </cell>
          <cell r="J2851">
            <v>2100</v>
          </cell>
          <cell r="W2851">
            <v>4000</v>
          </cell>
          <cell r="X2851">
            <v>1200</v>
          </cell>
          <cell r="AA2851">
            <v>1500</v>
          </cell>
        </row>
        <row r="2852">
          <cell r="A2852">
            <v>29.39</v>
          </cell>
          <cell r="B2852">
            <v>5000</v>
          </cell>
          <cell r="H2852">
            <v>3300</v>
          </cell>
          <cell r="I2852">
            <v>35815</v>
          </cell>
          <cell r="J2852">
            <v>2100</v>
          </cell>
          <cell r="W2852">
            <v>4000</v>
          </cell>
          <cell r="X2852">
            <v>1200</v>
          </cell>
          <cell r="AA2852">
            <v>1500</v>
          </cell>
        </row>
        <row r="2853">
          <cell r="A2853">
            <v>29.4</v>
          </cell>
          <cell r="B2853">
            <v>5000</v>
          </cell>
          <cell r="H2853">
            <v>3300</v>
          </cell>
          <cell r="I2853">
            <v>35825</v>
          </cell>
          <cell r="J2853">
            <v>2100</v>
          </cell>
          <cell r="W2853">
            <v>4000</v>
          </cell>
          <cell r="X2853">
            <v>1200</v>
          </cell>
          <cell r="AA2853">
            <v>1500</v>
          </cell>
        </row>
        <row r="2854">
          <cell r="A2854">
            <v>29.41</v>
          </cell>
          <cell r="B2854">
            <v>5000</v>
          </cell>
          <cell r="H2854">
            <v>3300</v>
          </cell>
          <cell r="I2854">
            <v>35835</v>
          </cell>
          <cell r="J2854">
            <v>2100</v>
          </cell>
          <cell r="W2854">
            <v>4000</v>
          </cell>
          <cell r="X2854">
            <v>1200</v>
          </cell>
          <cell r="AA2854">
            <v>1500</v>
          </cell>
        </row>
        <row r="2855">
          <cell r="A2855">
            <v>29.42</v>
          </cell>
          <cell r="B2855">
            <v>5000</v>
          </cell>
          <cell r="H2855">
            <v>3300</v>
          </cell>
          <cell r="I2855">
            <v>35845</v>
          </cell>
          <cell r="J2855">
            <v>2100</v>
          </cell>
          <cell r="W2855">
            <v>4000</v>
          </cell>
          <cell r="X2855">
            <v>1200</v>
          </cell>
          <cell r="AA2855">
            <v>1500</v>
          </cell>
        </row>
        <row r="2856">
          <cell r="A2856">
            <v>29.43</v>
          </cell>
          <cell r="B2856">
            <v>5000</v>
          </cell>
          <cell r="H2856">
            <v>3300</v>
          </cell>
          <cell r="I2856">
            <v>35855</v>
          </cell>
          <cell r="J2856">
            <v>2100</v>
          </cell>
          <cell r="W2856">
            <v>4000</v>
          </cell>
          <cell r="X2856">
            <v>1200</v>
          </cell>
          <cell r="AA2856">
            <v>1500</v>
          </cell>
        </row>
        <row r="2857">
          <cell r="A2857">
            <v>29.44</v>
          </cell>
          <cell r="B2857">
            <v>5000</v>
          </cell>
          <cell r="H2857">
            <v>3300</v>
          </cell>
          <cell r="I2857">
            <v>35865</v>
          </cell>
          <cell r="J2857">
            <v>2100</v>
          </cell>
          <cell r="W2857">
            <v>4000</v>
          </cell>
          <cell r="X2857">
            <v>1200</v>
          </cell>
          <cell r="AA2857">
            <v>1500</v>
          </cell>
        </row>
        <row r="2858">
          <cell r="A2858">
            <v>29.45</v>
          </cell>
          <cell r="B2858">
            <v>5000</v>
          </cell>
          <cell r="H2858">
            <v>3300</v>
          </cell>
          <cell r="I2858">
            <v>35875</v>
          </cell>
          <cell r="J2858">
            <v>2100</v>
          </cell>
          <cell r="W2858">
            <v>4000</v>
          </cell>
          <cell r="X2858">
            <v>1200</v>
          </cell>
          <cell r="AA2858">
            <v>1500</v>
          </cell>
        </row>
        <row r="2859">
          <cell r="A2859">
            <v>29.46</v>
          </cell>
          <cell r="B2859">
            <v>5000</v>
          </cell>
          <cell r="H2859">
            <v>3300</v>
          </cell>
          <cell r="I2859">
            <v>35885</v>
          </cell>
          <cell r="J2859">
            <v>2100</v>
          </cell>
          <cell r="W2859">
            <v>4000</v>
          </cell>
          <cell r="X2859">
            <v>1200</v>
          </cell>
          <cell r="AA2859">
            <v>1500</v>
          </cell>
        </row>
        <row r="2860">
          <cell r="A2860">
            <v>29.47</v>
          </cell>
          <cell r="B2860">
            <v>5000</v>
          </cell>
          <cell r="H2860">
            <v>3300</v>
          </cell>
          <cell r="I2860">
            <v>35895</v>
          </cell>
          <cell r="J2860">
            <v>2100</v>
          </cell>
          <cell r="W2860">
            <v>4000</v>
          </cell>
          <cell r="X2860">
            <v>1200</v>
          </cell>
          <cell r="AA2860">
            <v>1500</v>
          </cell>
        </row>
        <row r="2861">
          <cell r="A2861">
            <v>29.48</v>
          </cell>
          <cell r="B2861">
            <v>5000</v>
          </cell>
          <cell r="H2861">
            <v>3300</v>
          </cell>
          <cell r="I2861">
            <v>35905</v>
          </cell>
          <cell r="J2861">
            <v>2100</v>
          </cell>
          <cell r="W2861">
            <v>4000</v>
          </cell>
          <cell r="X2861">
            <v>1200</v>
          </cell>
          <cell r="AA2861">
            <v>1500</v>
          </cell>
        </row>
        <row r="2862">
          <cell r="A2862">
            <v>29.49</v>
          </cell>
          <cell r="B2862">
            <v>5000</v>
          </cell>
          <cell r="H2862">
            <v>3300</v>
          </cell>
          <cell r="I2862">
            <v>35915</v>
          </cell>
          <cell r="J2862">
            <v>2100</v>
          </cell>
          <cell r="W2862">
            <v>4000</v>
          </cell>
          <cell r="X2862">
            <v>1200</v>
          </cell>
          <cell r="AA2862">
            <v>1500</v>
          </cell>
        </row>
        <row r="2863">
          <cell r="A2863">
            <v>29.5</v>
          </cell>
          <cell r="B2863">
            <v>5000</v>
          </cell>
          <cell r="H2863">
            <v>3300</v>
          </cell>
          <cell r="I2863">
            <v>35925</v>
          </cell>
          <cell r="J2863">
            <v>2100</v>
          </cell>
          <cell r="W2863">
            <v>4000</v>
          </cell>
          <cell r="X2863">
            <v>1200</v>
          </cell>
          <cell r="AA2863">
            <v>1500</v>
          </cell>
        </row>
        <row r="2864">
          <cell r="A2864">
            <v>29.51</v>
          </cell>
          <cell r="B2864">
            <v>5000</v>
          </cell>
          <cell r="H2864">
            <v>3300</v>
          </cell>
          <cell r="I2864">
            <v>35935</v>
          </cell>
          <cell r="J2864">
            <v>2100</v>
          </cell>
          <cell r="W2864">
            <v>4000</v>
          </cell>
          <cell r="X2864">
            <v>1200</v>
          </cell>
          <cell r="AA2864">
            <v>1500</v>
          </cell>
        </row>
        <row r="2865">
          <cell r="A2865">
            <v>29.52</v>
          </cell>
          <cell r="B2865">
            <v>5000</v>
          </cell>
          <cell r="H2865">
            <v>3300</v>
          </cell>
          <cell r="I2865">
            <v>35945</v>
          </cell>
          <cell r="J2865">
            <v>2100</v>
          </cell>
          <cell r="W2865">
            <v>4000</v>
          </cell>
          <cell r="X2865">
            <v>1200</v>
          </cell>
          <cell r="AA2865">
            <v>1500</v>
          </cell>
        </row>
        <row r="2866">
          <cell r="A2866">
            <v>29.53</v>
          </cell>
          <cell r="B2866">
            <v>5000</v>
          </cell>
          <cell r="H2866">
            <v>3300</v>
          </cell>
          <cell r="I2866">
            <v>35955</v>
          </cell>
          <cell r="J2866">
            <v>2100</v>
          </cell>
          <cell r="W2866">
            <v>4000</v>
          </cell>
          <cell r="X2866">
            <v>1200</v>
          </cell>
          <cell r="AA2866">
            <v>1500</v>
          </cell>
        </row>
        <row r="2867">
          <cell r="A2867">
            <v>29.54</v>
          </cell>
          <cell r="B2867">
            <v>5000</v>
          </cell>
          <cell r="H2867">
            <v>3300</v>
          </cell>
          <cell r="I2867">
            <v>35965</v>
          </cell>
          <cell r="J2867">
            <v>2100</v>
          </cell>
          <cell r="W2867">
            <v>4000</v>
          </cell>
          <cell r="X2867">
            <v>1200</v>
          </cell>
          <cell r="AA2867">
            <v>1500</v>
          </cell>
        </row>
        <row r="2868">
          <cell r="A2868">
            <v>29.55</v>
          </cell>
          <cell r="B2868">
            <v>5000</v>
          </cell>
          <cell r="H2868">
            <v>3300</v>
          </cell>
          <cell r="I2868">
            <v>35975</v>
          </cell>
          <cell r="J2868">
            <v>2100</v>
          </cell>
          <cell r="W2868">
            <v>4000</v>
          </cell>
          <cell r="X2868">
            <v>1200</v>
          </cell>
          <cell r="AA2868">
            <v>1500</v>
          </cell>
        </row>
        <row r="2869">
          <cell r="A2869">
            <v>29.56</v>
          </cell>
          <cell r="B2869">
            <v>5000</v>
          </cell>
          <cell r="H2869">
            <v>3300</v>
          </cell>
          <cell r="I2869">
            <v>35985</v>
          </cell>
          <cell r="J2869">
            <v>2100</v>
          </cell>
          <cell r="W2869">
            <v>4000</v>
          </cell>
          <cell r="X2869">
            <v>1200</v>
          </cell>
          <cell r="AA2869">
            <v>1500</v>
          </cell>
        </row>
        <row r="2870">
          <cell r="A2870">
            <v>29.57</v>
          </cell>
          <cell r="B2870">
            <v>5000</v>
          </cell>
          <cell r="H2870">
            <v>3300</v>
          </cell>
          <cell r="I2870">
            <v>35995</v>
          </cell>
          <cell r="J2870">
            <v>2100</v>
          </cell>
          <cell r="W2870">
            <v>4000</v>
          </cell>
          <cell r="X2870">
            <v>1200</v>
          </cell>
          <cell r="AA2870">
            <v>1500</v>
          </cell>
        </row>
        <row r="2871">
          <cell r="A2871">
            <v>29.58</v>
          </cell>
          <cell r="B2871">
            <v>5000</v>
          </cell>
          <cell r="H2871">
            <v>3300</v>
          </cell>
          <cell r="I2871">
            <v>36005</v>
          </cell>
          <cell r="J2871">
            <v>2100</v>
          </cell>
          <cell r="W2871">
            <v>4000</v>
          </cell>
          <cell r="X2871">
            <v>1200</v>
          </cell>
          <cell r="AA2871">
            <v>1500</v>
          </cell>
        </row>
        <row r="2872">
          <cell r="A2872">
            <v>29.59</v>
          </cell>
          <cell r="B2872">
            <v>5000</v>
          </cell>
          <cell r="H2872">
            <v>3300</v>
          </cell>
          <cell r="I2872">
            <v>36015</v>
          </cell>
          <cell r="J2872">
            <v>2100</v>
          </cell>
          <cell r="W2872">
            <v>4000</v>
          </cell>
          <cell r="X2872">
            <v>1200</v>
          </cell>
          <cell r="AA2872">
            <v>1500</v>
          </cell>
        </row>
        <row r="2873">
          <cell r="A2873">
            <v>29.6</v>
          </cell>
          <cell r="B2873">
            <v>5000</v>
          </cell>
          <cell r="H2873">
            <v>3300</v>
          </cell>
          <cell r="I2873">
            <v>36025</v>
          </cell>
          <cell r="J2873">
            <v>2100</v>
          </cell>
          <cell r="W2873">
            <v>4000</v>
          </cell>
          <cell r="X2873">
            <v>1200</v>
          </cell>
          <cell r="AA2873">
            <v>1500</v>
          </cell>
        </row>
        <row r="2874">
          <cell r="A2874">
            <v>29.61</v>
          </cell>
          <cell r="B2874">
            <v>5000</v>
          </cell>
          <cell r="H2874">
            <v>3300</v>
          </cell>
          <cell r="I2874">
            <v>36035</v>
          </cell>
          <cell r="J2874">
            <v>2100</v>
          </cell>
          <cell r="W2874">
            <v>4000</v>
          </cell>
          <cell r="X2874">
            <v>1200</v>
          </cell>
          <cell r="AA2874">
            <v>1500</v>
          </cell>
        </row>
        <row r="2875">
          <cell r="A2875">
            <v>29.62</v>
          </cell>
          <cell r="B2875">
            <v>5000</v>
          </cell>
          <cell r="H2875">
            <v>3300</v>
          </cell>
          <cell r="I2875">
            <v>36045</v>
          </cell>
          <cell r="J2875">
            <v>2100</v>
          </cell>
          <cell r="W2875">
            <v>4000</v>
          </cell>
          <cell r="X2875">
            <v>1200</v>
          </cell>
          <cell r="AA2875">
            <v>1500</v>
          </cell>
        </row>
        <row r="2876">
          <cell r="A2876">
            <v>29.63</v>
          </cell>
          <cell r="B2876">
            <v>5000</v>
          </cell>
          <cell r="H2876">
            <v>3300</v>
          </cell>
          <cell r="I2876">
            <v>36055</v>
          </cell>
          <cell r="J2876">
            <v>2100</v>
          </cell>
          <cell r="W2876">
            <v>4000</v>
          </cell>
          <cell r="X2876">
            <v>1200</v>
          </cell>
          <cell r="AA2876">
            <v>1500</v>
          </cell>
        </row>
        <row r="2877">
          <cell r="A2877">
            <v>29.64</v>
          </cell>
          <cell r="B2877">
            <v>5000</v>
          </cell>
          <cell r="H2877">
            <v>3300</v>
          </cell>
          <cell r="I2877">
            <v>36065</v>
          </cell>
          <cell r="J2877">
            <v>2100</v>
          </cell>
          <cell r="W2877">
            <v>4000</v>
          </cell>
          <cell r="X2877">
            <v>1200</v>
          </cell>
          <cell r="AA2877">
            <v>1500</v>
          </cell>
        </row>
        <row r="2878">
          <cell r="A2878">
            <v>29.65</v>
          </cell>
          <cell r="B2878">
            <v>5000</v>
          </cell>
          <cell r="H2878">
            <v>3300</v>
          </cell>
          <cell r="I2878">
            <v>36075</v>
          </cell>
          <cell r="J2878">
            <v>2100</v>
          </cell>
          <cell r="W2878">
            <v>4000</v>
          </cell>
          <cell r="X2878">
            <v>1200</v>
          </cell>
          <cell r="AA2878">
            <v>1500</v>
          </cell>
        </row>
        <row r="2879">
          <cell r="A2879">
            <v>29.66</v>
          </cell>
          <cell r="B2879">
            <v>5000</v>
          </cell>
          <cell r="H2879">
            <v>3300</v>
          </cell>
          <cell r="I2879">
            <v>36085</v>
          </cell>
          <cell r="J2879">
            <v>2100</v>
          </cell>
          <cell r="W2879">
            <v>4000</v>
          </cell>
          <cell r="X2879">
            <v>1200</v>
          </cell>
          <cell r="AA2879">
            <v>1500</v>
          </cell>
        </row>
        <row r="2880">
          <cell r="A2880">
            <v>29.67</v>
          </cell>
          <cell r="B2880">
            <v>5000</v>
          </cell>
          <cell r="H2880">
            <v>3300</v>
          </cell>
          <cell r="I2880">
            <v>36095</v>
          </cell>
          <cell r="J2880">
            <v>2100</v>
          </cell>
          <cell r="W2880">
            <v>4000</v>
          </cell>
          <cell r="X2880">
            <v>1200</v>
          </cell>
          <cell r="AA2880">
            <v>1500</v>
          </cell>
        </row>
        <row r="2881">
          <cell r="A2881">
            <v>29.68</v>
          </cell>
          <cell r="B2881">
            <v>5000</v>
          </cell>
          <cell r="H2881">
            <v>3300</v>
          </cell>
          <cell r="I2881">
            <v>36105</v>
          </cell>
          <cell r="J2881">
            <v>2100</v>
          </cell>
          <cell r="W2881">
            <v>4000</v>
          </cell>
          <cell r="X2881">
            <v>1200</v>
          </cell>
          <cell r="AA2881">
            <v>1500</v>
          </cell>
        </row>
        <row r="2882">
          <cell r="A2882">
            <v>29.69</v>
          </cell>
          <cell r="B2882">
            <v>5000</v>
          </cell>
          <cell r="H2882">
            <v>3300</v>
          </cell>
          <cell r="I2882">
            <v>36115</v>
          </cell>
          <cell r="J2882">
            <v>2100</v>
          </cell>
          <cell r="W2882">
            <v>4000</v>
          </cell>
          <cell r="X2882">
            <v>1200</v>
          </cell>
          <cell r="AA2882">
            <v>1500</v>
          </cell>
        </row>
        <row r="2883">
          <cell r="A2883">
            <v>29.7</v>
          </cell>
          <cell r="B2883">
            <v>5000</v>
          </cell>
          <cell r="H2883">
            <v>3300</v>
          </cell>
          <cell r="I2883">
            <v>36125</v>
          </cell>
          <cell r="J2883">
            <v>2100</v>
          </cell>
          <cell r="W2883">
            <v>4000</v>
          </cell>
          <cell r="X2883">
            <v>1200</v>
          </cell>
          <cell r="AA2883">
            <v>1500</v>
          </cell>
        </row>
        <row r="2884">
          <cell r="A2884">
            <v>29.71</v>
          </cell>
          <cell r="B2884">
            <v>5000</v>
          </cell>
          <cell r="H2884">
            <v>3300</v>
          </cell>
          <cell r="I2884">
            <v>36135</v>
          </cell>
          <cell r="J2884">
            <v>2100</v>
          </cell>
          <cell r="W2884">
            <v>4000</v>
          </cell>
          <cell r="X2884">
            <v>1200</v>
          </cell>
          <cell r="AA2884">
            <v>1500</v>
          </cell>
        </row>
        <row r="2885">
          <cell r="A2885">
            <v>29.72</v>
          </cell>
          <cell r="B2885">
            <v>5000</v>
          </cell>
          <cell r="H2885">
            <v>3300</v>
          </cell>
          <cell r="I2885">
            <v>36145</v>
          </cell>
          <cell r="J2885">
            <v>2100</v>
          </cell>
          <cell r="W2885">
            <v>4000</v>
          </cell>
          <cell r="X2885">
            <v>1200</v>
          </cell>
          <cell r="AA2885">
            <v>1500</v>
          </cell>
        </row>
        <row r="2886">
          <cell r="A2886">
            <v>29.73</v>
          </cell>
          <cell r="B2886">
            <v>5000</v>
          </cell>
          <cell r="H2886">
            <v>3300</v>
          </cell>
          <cell r="I2886">
            <v>36155</v>
          </cell>
          <cell r="J2886">
            <v>2100</v>
          </cell>
          <cell r="W2886">
            <v>4000</v>
          </cell>
          <cell r="X2886">
            <v>1200</v>
          </cell>
          <cell r="AA2886">
            <v>1500</v>
          </cell>
        </row>
        <row r="2887">
          <cell r="A2887">
            <v>29.74</v>
          </cell>
          <cell r="B2887">
            <v>5000</v>
          </cell>
          <cell r="H2887">
            <v>3300</v>
          </cell>
          <cell r="I2887">
            <v>36165</v>
          </cell>
          <cell r="J2887">
            <v>2100</v>
          </cell>
          <cell r="W2887">
            <v>4000</v>
          </cell>
          <cell r="X2887">
            <v>1200</v>
          </cell>
          <cell r="AA2887">
            <v>1500</v>
          </cell>
        </row>
        <row r="2888">
          <cell r="A2888">
            <v>29.75</v>
          </cell>
          <cell r="B2888">
            <v>5000</v>
          </cell>
          <cell r="H2888">
            <v>3300</v>
          </cell>
          <cell r="I2888">
            <v>36175</v>
          </cell>
          <cell r="J2888">
            <v>2100</v>
          </cell>
          <cell r="W2888">
            <v>4000</v>
          </cell>
          <cell r="X2888">
            <v>1200</v>
          </cell>
          <cell r="AA2888">
            <v>1500</v>
          </cell>
        </row>
        <row r="2889">
          <cell r="A2889">
            <v>29.76</v>
          </cell>
          <cell r="B2889">
            <v>5000</v>
          </cell>
          <cell r="H2889">
            <v>3300</v>
          </cell>
          <cell r="I2889">
            <v>36185</v>
          </cell>
          <cell r="J2889">
            <v>2100</v>
          </cell>
          <cell r="W2889">
            <v>4000</v>
          </cell>
          <cell r="X2889">
            <v>1200</v>
          </cell>
          <cell r="AA2889">
            <v>1500</v>
          </cell>
        </row>
        <row r="2890">
          <cell r="A2890">
            <v>29.77</v>
          </cell>
          <cell r="B2890">
            <v>5000</v>
          </cell>
          <cell r="H2890">
            <v>3300</v>
          </cell>
          <cell r="I2890">
            <v>36195</v>
          </cell>
          <cell r="J2890">
            <v>2100</v>
          </cell>
          <cell r="W2890">
            <v>4000</v>
          </cell>
          <cell r="X2890">
            <v>1200</v>
          </cell>
          <cell r="AA2890">
            <v>1500</v>
          </cell>
        </row>
        <row r="2891">
          <cell r="A2891">
            <v>29.78</v>
          </cell>
          <cell r="B2891">
            <v>5000</v>
          </cell>
          <cell r="H2891">
            <v>3300</v>
          </cell>
          <cell r="I2891">
            <v>36205</v>
          </cell>
          <cell r="J2891">
            <v>2100</v>
          </cell>
          <cell r="W2891">
            <v>4000</v>
          </cell>
          <cell r="X2891">
            <v>1200</v>
          </cell>
          <cell r="AA2891">
            <v>1500</v>
          </cell>
        </row>
        <row r="2892">
          <cell r="A2892">
            <v>29.79</v>
          </cell>
          <cell r="B2892">
            <v>5000</v>
          </cell>
          <cell r="H2892">
            <v>3300</v>
          </cell>
          <cell r="I2892">
            <v>36215</v>
          </cell>
          <cell r="J2892">
            <v>2100</v>
          </cell>
          <cell r="W2892">
            <v>4000</v>
          </cell>
          <cell r="X2892">
            <v>1200</v>
          </cell>
          <cell r="AA2892">
            <v>1500</v>
          </cell>
        </row>
        <row r="2893">
          <cell r="A2893">
            <v>29.8</v>
          </cell>
          <cell r="B2893">
            <v>5000</v>
          </cell>
          <cell r="H2893">
            <v>3300</v>
          </cell>
          <cell r="I2893">
            <v>36225</v>
          </cell>
          <cell r="J2893">
            <v>2100</v>
          </cell>
          <cell r="W2893">
            <v>4000</v>
          </cell>
          <cell r="X2893">
            <v>1200</v>
          </cell>
          <cell r="AA2893">
            <v>1500</v>
          </cell>
        </row>
        <row r="2894">
          <cell r="A2894">
            <v>29.81</v>
          </cell>
          <cell r="B2894">
            <v>5000</v>
          </cell>
          <cell r="H2894">
            <v>3300</v>
          </cell>
          <cell r="I2894">
            <v>36235</v>
          </cell>
          <cell r="J2894">
            <v>2100</v>
          </cell>
          <cell r="W2894">
            <v>4000</v>
          </cell>
          <cell r="X2894">
            <v>1200</v>
          </cell>
          <cell r="AA2894">
            <v>1500</v>
          </cell>
        </row>
        <row r="2895">
          <cell r="A2895">
            <v>29.82</v>
          </cell>
          <cell r="B2895">
            <v>5000</v>
          </cell>
          <cell r="H2895">
            <v>3300</v>
          </cell>
          <cell r="I2895">
            <v>36245</v>
          </cell>
          <cell r="J2895">
            <v>2100</v>
          </cell>
          <cell r="W2895">
            <v>4000</v>
          </cell>
          <cell r="X2895">
            <v>1200</v>
          </cell>
          <cell r="AA2895">
            <v>1500</v>
          </cell>
        </row>
        <row r="2896">
          <cell r="A2896">
            <v>29.83</v>
          </cell>
          <cell r="B2896">
            <v>5000</v>
          </cell>
          <cell r="H2896">
            <v>3300</v>
          </cell>
          <cell r="I2896">
            <v>36255</v>
          </cell>
          <cell r="J2896">
            <v>2100</v>
          </cell>
          <cell r="W2896">
            <v>4000</v>
          </cell>
          <cell r="X2896">
            <v>1200</v>
          </cell>
          <cell r="AA2896">
            <v>1500</v>
          </cell>
        </row>
        <row r="2897">
          <cell r="A2897">
            <v>29.84</v>
          </cell>
          <cell r="B2897">
            <v>5000</v>
          </cell>
          <cell r="H2897">
            <v>3300</v>
          </cell>
          <cell r="I2897">
            <v>36265</v>
          </cell>
          <cell r="J2897">
            <v>2100</v>
          </cell>
          <cell r="W2897">
            <v>4000</v>
          </cell>
          <cell r="X2897">
            <v>1200</v>
          </cell>
          <cell r="AA2897">
            <v>1500</v>
          </cell>
        </row>
        <row r="2898">
          <cell r="A2898">
            <v>29.85</v>
          </cell>
          <cell r="B2898">
            <v>5000</v>
          </cell>
          <cell r="H2898">
            <v>3300</v>
          </cell>
          <cell r="I2898">
            <v>36275</v>
          </cell>
          <cell r="J2898">
            <v>2100</v>
          </cell>
          <cell r="W2898">
            <v>4000</v>
          </cell>
          <cell r="X2898">
            <v>1200</v>
          </cell>
          <cell r="AA2898">
            <v>1500</v>
          </cell>
        </row>
        <row r="2899">
          <cell r="A2899">
            <v>29.86</v>
          </cell>
          <cell r="B2899">
            <v>5000</v>
          </cell>
          <cell r="H2899">
            <v>3300</v>
          </cell>
          <cell r="I2899">
            <v>36285</v>
          </cell>
          <cell r="J2899">
            <v>2100</v>
          </cell>
          <cell r="W2899">
            <v>4000</v>
          </cell>
          <cell r="X2899">
            <v>1200</v>
          </cell>
          <cell r="AA2899">
            <v>1500</v>
          </cell>
        </row>
        <row r="2900">
          <cell r="A2900">
            <v>29.87</v>
          </cell>
          <cell r="B2900">
            <v>5000</v>
          </cell>
          <cell r="H2900">
            <v>3300</v>
          </cell>
          <cell r="I2900">
            <v>36295</v>
          </cell>
          <cell r="J2900">
            <v>2100</v>
          </cell>
          <cell r="W2900">
            <v>4000</v>
          </cell>
          <cell r="X2900">
            <v>1200</v>
          </cell>
          <cell r="AA2900">
            <v>1500</v>
          </cell>
        </row>
        <row r="2901">
          <cell r="A2901">
            <v>29.88</v>
          </cell>
          <cell r="B2901">
            <v>5000</v>
          </cell>
          <cell r="H2901">
            <v>3300</v>
          </cell>
          <cell r="I2901">
            <v>36305</v>
          </cell>
          <cell r="J2901">
            <v>2100</v>
          </cell>
          <cell r="W2901">
            <v>4000</v>
          </cell>
          <cell r="X2901">
            <v>1200</v>
          </cell>
          <cell r="AA2901">
            <v>1500</v>
          </cell>
        </row>
        <row r="2902">
          <cell r="A2902">
            <v>29.89</v>
          </cell>
          <cell r="B2902">
            <v>5000</v>
          </cell>
          <cell r="H2902">
            <v>3300</v>
          </cell>
          <cell r="I2902">
            <v>36315</v>
          </cell>
          <cell r="J2902">
            <v>2100</v>
          </cell>
          <cell r="W2902">
            <v>4000</v>
          </cell>
          <cell r="X2902">
            <v>1200</v>
          </cell>
          <cell r="AA2902">
            <v>1500</v>
          </cell>
        </row>
        <row r="2903">
          <cell r="A2903">
            <v>29.9</v>
          </cell>
          <cell r="B2903">
            <v>5000</v>
          </cell>
          <cell r="H2903">
            <v>3300</v>
          </cell>
          <cell r="I2903">
            <v>36325</v>
          </cell>
          <cell r="J2903">
            <v>2100</v>
          </cell>
          <cell r="W2903">
            <v>4000</v>
          </cell>
          <cell r="X2903">
            <v>1200</v>
          </cell>
          <cell r="AA2903">
            <v>1500</v>
          </cell>
        </row>
        <row r="2904">
          <cell r="A2904">
            <v>29.91</v>
          </cell>
          <cell r="B2904">
            <v>5000</v>
          </cell>
          <cell r="H2904">
            <v>3300</v>
          </cell>
          <cell r="I2904">
            <v>36335</v>
          </cell>
          <cell r="J2904">
            <v>2100</v>
          </cell>
          <cell r="W2904">
            <v>4000</v>
          </cell>
          <cell r="X2904">
            <v>1200</v>
          </cell>
          <cell r="AA2904">
            <v>1500</v>
          </cell>
        </row>
        <row r="2905">
          <cell r="A2905">
            <v>29.92</v>
          </cell>
          <cell r="B2905">
            <v>5000</v>
          </cell>
          <cell r="H2905">
            <v>3300</v>
          </cell>
          <cell r="I2905">
            <v>36345</v>
          </cell>
          <cell r="J2905">
            <v>2100</v>
          </cell>
          <cell r="W2905">
            <v>4000</v>
          </cell>
          <cell r="X2905">
            <v>1200</v>
          </cell>
          <cell r="AA2905">
            <v>1500</v>
          </cell>
        </row>
        <row r="2906">
          <cell r="A2906">
            <v>29.93</v>
          </cell>
          <cell r="B2906">
            <v>5000</v>
          </cell>
          <cell r="H2906">
            <v>3300</v>
          </cell>
          <cell r="I2906">
            <v>36355</v>
          </cell>
          <cell r="J2906">
            <v>2100</v>
          </cell>
          <cell r="W2906">
            <v>4000</v>
          </cell>
          <cell r="X2906">
            <v>1200</v>
          </cell>
          <cell r="AA2906">
            <v>1500</v>
          </cell>
        </row>
        <row r="2907">
          <cell r="A2907">
            <v>29.94</v>
          </cell>
          <cell r="B2907">
            <v>5000</v>
          </cell>
          <cell r="H2907">
            <v>3300</v>
          </cell>
          <cell r="I2907">
            <v>36365</v>
          </cell>
          <cell r="J2907">
            <v>2100</v>
          </cell>
          <cell r="W2907">
            <v>4000</v>
          </cell>
          <cell r="X2907">
            <v>1200</v>
          </cell>
          <cell r="AA2907">
            <v>1500</v>
          </cell>
        </row>
        <row r="2908">
          <cell r="A2908">
            <v>29.95</v>
          </cell>
          <cell r="B2908">
            <v>5000</v>
          </cell>
          <cell r="H2908">
            <v>3300</v>
          </cell>
          <cell r="I2908">
            <v>36375</v>
          </cell>
          <cell r="J2908">
            <v>2100</v>
          </cell>
          <cell r="W2908">
            <v>4000</v>
          </cell>
          <cell r="X2908">
            <v>1200</v>
          </cell>
          <cell r="AA2908">
            <v>1500</v>
          </cell>
        </row>
        <row r="2909">
          <cell r="A2909">
            <v>29.96</v>
          </cell>
          <cell r="B2909">
            <v>5000</v>
          </cell>
          <cell r="H2909">
            <v>3300</v>
          </cell>
          <cell r="I2909">
            <v>36385</v>
          </cell>
          <cell r="J2909">
            <v>2100</v>
          </cell>
          <cell r="W2909">
            <v>4000</v>
          </cell>
          <cell r="X2909">
            <v>1200</v>
          </cell>
          <cell r="AA2909">
            <v>1500</v>
          </cell>
        </row>
        <row r="2910">
          <cell r="A2910">
            <v>29.97</v>
          </cell>
          <cell r="B2910">
            <v>5000</v>
          </cell>
          <cell r="H2910">
            <v>3300</v>
          </cell>
          <cell r="I2910">
            <v>36395</v>
          </cell>
          <cell r="J2910">
            <v>2100</v>
          </cell>
          <cell r="W2910">
            <v>4000</v>
          </cell>
          <cell r="X2910">
            <v>1200</v>
          </cell>
          <cell r="AA2910">
            <v>1500</v>
          </cell>
        </row>
        <row r="2911">
          <cell r="A2911">
            <v>29.98</v>
          </cell>
          <cell r="B2911">
            <v>5000</v>
          </cell>
          <cell r="H2911">
            <v>3300</v>
          </cell>
          <cell r="I2911">
            <v>36405</v>
          </cell>
          <cell r="J2911">
            <v>2100</v>
          </cell>
          <cell r="W2911">
            <v>4000</v>
          </cell>
          <cell r="X2911">
            <v>1200</v>
          </cell>
          <cell r="AA2911">
            <v>1500</v>
          </cell>
        </row>
        <row r="2912">
          <cell r="A2912">
            <v>29.99</v>
          </cell>
          <cell r="B2912">
            <v>5000</v>
          </cell>
          <cell r="H2912">
            <v>3300</v>
          </cell>
          <cell r="I2912">
            <v>36415</v>
          </cell>
          <cell r="J2912">
            <v>2100</v>
          </cell>
          <cell r="W2912">
            <v>4000</v>
          </cell>
          <cell r="X2912">
            <v>1200</v>
          </cell>
          <cell r="AA2912">
            <v>1500</v>
          </cell>
        </row>
        <row r="2913">
          <cell r="A2913">
            <v>30</v>
          </cell>
          <cell r="B2913">
            <v>5000</v>
          </cell>
          <cell r="H2913">
            <v>3300</v>
          </cell>
          <cell r="I2913">
            <v>36425</v>
          </cell>
          <cell r="J2913">
            <v>2100</v>
          </cell>
          <cell r="W2913">
            <v>4000</v>
          </cell>
          <cell r="X2913">
            <v>1200</v>
          </cell>
          <cell r="AA2913">
            <v>1500</v>
          </cell>
        </row>
        <row r="2914">
          <cell r="A2914">
            <v>30.01</v>
          </cell>
          <cell r="B2914">
            <v>5000</v>
          </cell>
          <cell r="H2914">
            <v>3300</v>
          </cell>
          <cell r="I2914">
            <v>36435</v>
          </cell>
          <cell r="J2914">
            <v>2100</v>
          </cell>
          <cell r="W2914">
            <v>4000</v>
          </cell>
          <cell r="X2914">
            <v>1200</v>
          </cell>
          <cell r="AA2914">
            <v>1500</v>
          </cell>
        </row>
        <row r="2915">
          <cell r="A2915">
            <v>30.02</v>
          </cell>
          <cell r="B2915">
            <v>5000</v>
          </cell>
          <cell r="H2915">
            <v>3300</v>
          </cell>
          <cell r="I2915">
            <v>36445</v>
          </cell>
          <cell r="J2915">
            <v>2100</v>
          </cell>
          <cell r="W2915">
            <v>4000</v>
          </cell>
          <cell r="X2915">
            <v>1200</v>
          </cell>
          <cell r="AA2915">
            <v>1500</v>
          </cell>
        </row>
        <row r="2916">
          <cell r="A2916">
            <v>30.03</v>
          </cell>
          <cell r="B2916">
            <v>5000</v>
          </cell>
          <cell r="H2916">
            <v>3300</v>
          </cell>
          <cell r="I2916">
            <v>36455</v>
          </cell>
          <cell r="J2916">
            <v>2100</v>
          </cell>
          <cell r="W2916">
            <v>4000</v>
          </cell>
          <cell r="X2916">
            <v>1200</v>
          </cell>
          <cell r="AA2916">
            <v>1500</v>
          </cell>
        </row>
        <row r="2917">
          <cell r="A2917">
            <v>30.04</v>
          </cell>
          <cell r="B2917">
            <v>5000</v>
          </cell>
          <cell r="H2917">
            <v>3300</v>
          </cell>
          <cell r="I2917">
            <v>36465</v>
          </cell>
          <cell r="J2917">
            <v>2100</v>
          </cell>
          <cell r="W2917">
            <v>4000</v>
          </cell>
          <cell r="X2917">
            <v>1200</v>
          </cell>
          <cell r="AA2917">
            <v>1500</v>
          </cell>
        </row>
        <row r="2918">
          <cell r="A2918">
            <v>30.05</v>
          </cell>
          <cell r="B2918">
            <v>5000</v>
          </cell>
          <cell r="H2918">
            <v>3300</v>
          </cell>
          <cell r="I2918">
            <v>36475</v>
          </cell>
          <cell r="J2918">
            <v>2100</v>
          </cell>
          <cell r="W2918">
            <v>4000</v>
          </cell>
          <cell r="X2918">
            <v>1200</v>
          </cell>
          <cell r="AA2918">
            <v>1500</v>
          </cell>
        </row>
        <row r="2919">
          <cell r="A2919">
            <v>30.06</v>
          </cell>
          <cell r="B2919">
            <v>5000</v>
          </cell>
          <cell r="H2919">
            <v>3300</v>
          </cell>
          <cell r="I2919">
            <v>36485</v>
          </cell>
          <cell r="J2919">
            <v>2100</v>
          </cell>
          <cell r="W2919">
            <v>4000</v>
          </cell>
          <cell r="X2919">
            <v>1200</v>
          </cell>
          <cell r="AA2919">
            <v>1500</v>
          </cell>
        </row>
        <row r="2920">
          <cell r="A2920">
            <v>30.07</v>
          </cell>
          <cell r="B2920">
            <v>5000</v>
          </cell>
          <cell r="H2920">
            <v>3300</v>
          </cell>
          <cell r="I2920">
            <v>36495</v>
          </cell>
          <cell r="J2920">
            <v>2100</v>
          </cell>
          <cell r="W2920">
            <v>4000</v>
          </cell>
          <cell r="X2920">
            <v>1200</v>
          </cell>
          <cell r="AA2920">
            <v>1500</v>
          </cell>
        </row>
        <row r="2921">
          <cell r="A2921">
            <v>30.08</v>
          </cell>
          <cell r="B2921">
            <v>5000</v>
          </cell>
          <cell r="H2921">
            <v>3300</v>
          </cell>
          <cell r="I2921">
            <v>36505</v>
          </cell>
          <cell r="J2921">
            <v>2100</v>
          </cell>
          <cell r="W2921">
            <v>4000</v>
          </cell>
          <cell r="X2921">
            <v>1200</v>
          </cell>
          <cell r="AA2921">
            <v>1500</v>
          </cell>
        </row>
        <row r="2922">
          <cell r="A2922">
            <v>30.09</v>
          </cell>
          <cell r="B2922">
            <v>5000</v>
          </cell>
          <cell r="H2922">
            <v>3300</v>
          </cell>
          <cell r="I2922">
            <v>36515</v>
          </cell>
          <cell r="J2922">
            <v>2100</v>
          </cell>
          <cell r="W2922">
            <v>4000</v>
          </cell>
          <cell r="X2922">
            <v>1200</v>
          </cell>
          <cell r="AA2922">
            <v>1500</v>
          </cell>
        </row>
        <row r="2923">
          <cell r="A2923">
            <v>30.1</v>
          </cell>
          <cell r="B2923">
            <v>5000</v>
          </cell>
          <cell r="H2923">
            <v>3300</v>
          </cell>
          <cell r="I2923">
            <v>36525</v>
          </cell>
          <cell r="J2923">
            <v>2100</v>
          </cell>
          <cell r="W2923">
            <v>4000</v>
          </cell>
          <cell r="X2923">
            <v>1200</v>
          </cell>
          <cell r="AA2923">
            <v>1500</v>
          </cell>
        </row>
        <row r="2924">
          <cell r="A2924">
            <v>30.11</v>
          </cell>
          <cell r="B2924">
            <v>5000</v>
          </cell>
          <cell r="H2924">
            <v>3300</v>
          </cell>
          <cell r="I2924">
            <v>36535</v>
          </cell>
          <cell r="J2924">
            <v>2100</v>
          </cell>
          <cell r="W2924">
            <v>4000</v>
          </cell>
          <cell r="X2924">
            <v>1200</v>
          </cell>
          <cell r="AA2924">
            <v>1500</v>
          </cell>
        </row>
        <row r="2925">
          <cell r="A2925">
            <v>30.12</v>
          </cell>
          <cell r="B2925">
            <v>5000</v>
          </cell>
          <cell r="H2925">
            <v>3300</v>
          </cell>
          <cell r="I2925">
            <v>36545</v>
          </cell>
          <cell r="J2925">
            <v>2100</v>
          </cell>
          <cell r="W2925">
            <v>4000</v>
          </cell>
          <cell r="X2925">
            <v>1200</v>
          </cell>
          <cell r="AA2925">
            <v>1500</v>
          </cell>
        </row>
        <row r="2926">
          <cell r="A2926">
            <v>30.13</v>
          </cell>
          <cell r="B2926">
            <v>5000</v>
          </cell>
          <cell r="H2926">
            <v>3300</v>
          </cell>
          <cell r="I2926">
            <v>36555</v>
          </cell>
          <cell r="J2926">
            <v>2100</v>
          </cell>
          <cell r="W2926">
            <v>4000</v>
          </cell>
          <cell r="X2926">
            <v>1200</v>
          </cell>
          <cell r="AA2926">
            <v>1500</v>
          </cell>
        </row>
        <row r="2927">
          <cell r="A2927">
            <v>30.14</v>
          </cell>
          <cell r="B2927">
            <v>5000</v>
          </cell>
          <cell r="H2927">
            <v>3300</v>
          </cell>
          <cell r="I2927">
            <v>36565</v>
          </cell>
          <cell r="J2927">
            <v>2100</v>
          </cell>
          <cell r="W2927">
            <v>4000</v>
          </cell>
          <cell r="X2927">
            <v>1200</v>
          </cell>
          <cell r="AA2927">
            <v>1500</v>
          </cell>
        </row>
        <row r="2928">
          <cell r="A2928">
            <v>30.15</v>
          </cell>
          <cell r="B2928">
            <v>5000</v>
          </cell>
          <cell r="H2928">
            <v>3300</v>
          </cell>
          <cell r="I2928">
            <v>36575</v>
          </cell>
          <cell r="J2928">
            <v>2100</v>
          </cell>
          <cell r="W2928">
            <v>4000</v>
          </cell>
          <cell r="X2928">
            <v>1200</v>
          </cell>
          <cell r="AA2928">
            <v>1500</v>
          </cell>
        </row>
        <row r="2929">
          <cell r="A2929">
            <v>30.16</v>
          </cell>
          <cell r="B2929">
            <v>5000</v>
          </cell>
          <cell r="H2929">
            <v>3300</v>
          </cell>
          <cell r="I2929">
            <v>36585</v>
          </cell>
          <cell r="J2929">
            <v>2100</v>
          </cell>
          <cell r="W2929">
            <v>4000</v>
          </cell>
          <cell r="X2929">
            <v>1200</v>
          </cell>
          <cell r="AA2929">
            <v>1500</v>
          </cell>
        </row>
        <row r="2930">
          <cell r="A2930">
            <v>30.17</v>
          </cell>
          <cell r="B2930">
            <v>5000</v>
          </cell>
          <cell r="H2930">
            <v>3300</v>
          </cell>
          <cell r="I2930">
            <v>36595</v>
          </cell>
          <cell r="J2930">
            <v>2100</v>
          </cell>
          <cell r="W2930">
            <v>4000</v>
          </cell>
          <cell r="X2930">
            <v>1200</v>
          </cell>
          <cell r="AA2930">
            <v>1500</v>
          </cell>
        </row>
        <row r="2931">
          <cell r="A2931">
            <v>30.18</v>
          </cell>
          <cell r="B2931">
            <v>5000</v>
          </cell>
          <cell r="H2931">
            <v>3300</v>
          </cell>
          <cell r="I2931">
            <v>36605</v>
          </cell>
          <cell r="J2931">
            <v>2100</v>
          </cell>
          <cell r="W2931">
            <v>4000</v>
          </cell>
          <cell r="X2931">
            <v>1200</v>
          </cell>
          <cell r="AA2931">
            <v>1500</v>
          </cell>
        </row>
        <row r="2932">
          <cell r="A2932">
            <v>30.19</v>
          </cell>
          <cell r="B2932">
            <v>5000</v>
          </cell>
          <cell r="H2932">
            <v>3300</v>
          </cell>
          <cell r="I2932">
            <v>36615</v>
          </cell>
          <cell r="J2932">
            <v>2100</v>
          </cell>
          <cell r="W2932">
            <v>4000</v>
          </cell>
          <cell r="X2932">
            <v>1200</v>
          </cell>
          <cell r="AA2932">
            <v>1500</v>
          </cell>
        </row>
        <row r="2933">
          <cell r="A2933">
            <v>30.2</v>
          </cell>
          <cell r="B2933">
            <v>5000</v>
          </cell>
          <cell r="H2933">
            <v>3300</v>
          </cell>
          <cell r="I2933">
            <v>36625</v>
          </cell>
          <cell r="J2933">
            <v>2100</v>
          </cell>
          <cell r="W2933">
            <v>4000</v>
          </cell>
          <cell r="X2933">
            <v>1200</v>
          </cell>
          <cell r="AA2933">
            <v>1500</v>
          </cell>
        </row>
        <row r="2934">
          <cell r="A2934">
            <v>30.21</v>
          </cell>
          <cell r="B2934">
            <v>5000</v>
          </cell>
          <cell r="H2934">
            <v>3300</v>
          </cell>
          <cell r="I2934">
            <v>36635</v>
          </cell>
          <cell r="J2934">
            <v>2100</v>
          </cell>
          <cell r="W2934">
            <v>4000</v>
          </cell>
          <cell r="X2934">
            <v>1200</v>
          </cell>
          <cell r="AA2934">
            <v>1500</v>
          </cell>
        </row>
        <row r="2935">
          <cell r="A2935">
            <v>30.22</v>
          </cell>
          <cell r="B2935">
            <v>5000</v>
          </cell>
          <cell r="H2935">
            <v>3300</v>
          </cell>
          <cell r="I2935">
            <v>36645</v>
          </cell>
          <cell r="J2935">
            <v>2100</v>
          </cell>
          <cell r="W2935">
            <v>4000</v>
          </cell>
          <cell r="X2935">
            <v>1200</v>
          </cell>
          <cell r="AA2935">
            <v>1500</v>
          </cell>
        </row>
        <row r="2936">
          <cell r="A2936">
            <v>30.23</v>
          </cell>
          <cell r="B2936">
            <v>5000</v>
          </cell>
          <cell r="H2936">
            <v>3300</v>
          </cell>
          <cell r="I2936">
            <v>36655</v>
          </cell>
          <cell r="J2936">
            <v>2100</v>
          </cell>
          <cell r="W2936">
            <v>4000</v>
          </cell>
          <cell r="X2936">
            <v>1200</v>
          </cell>
          <cell r="AA2936">
            <v>1500</v>
          </cell>
        </row>
        <row r="2937">
          <cell r="A2937">
            <v>30.24</v>
          </cell>
          <cell r="B2937">
            <v>5000</v>
          </cell>
          <cell r="H2937">
            <v>3300</v>
          </cell>
          <cell r="I2937">
            <v>36665</v>
          </cell>
          <cell r="J2937">
            <v>2100</v>
          </cell>
          <cell r="W2937">
            <v>4000</v>
          </cell>
          <cell r="X2937">
            <v>1200</v>
          </cell>
          <cell r="AA2937">
            <v>1500</v>
          </cell>
        </row>
        <row r="2938">
          <cell r="A2938">
            <v>30.25</v>
          </cell>
          <cell r="B2938">
            <v>5000</v>
          </cell>
          <cell r="H2938">
            <v>3300</v>
          </cell>
          <cell r="I2938">
            <v>36675</v>
          </cell>
          <cell r="J2938">
            <v>2100</v>
          </cell>
          <cell r="W2938">
            <v>4000</v>
          </cell>
          <cell r="X2938">
            <v>1200</v>
          </cell>
          <cell r="AA2938">
            <v>1500</v>
          </cell>
        </row>
        <row r="2939">
          <cell r="A2939">
            <v>30.26</v>
          </cell>
          <cell r="B2939">
            <v>5000</v>
          </cell>
          <cell r="H2939">
            <v>3300</v>
          </cell>
          <cell r="I2939">
            <v>36685</v>
          </cell>
          <cell r="J2939">
            <v>2100</v>
          </cell>
          <cell r="W2939">
            <v>4000</v>
          </cell>
          <cell r="X2939">
            <v>1200</v>
          </cell>
          <cell r="AA2939">
            <v>1500</v>
          </cell>
        </row>
        <row r="2940">
          <cell r="A2940">
            <v>30.27</v>
          </cell>
          <cell r="B2940">
            <v>5000</v>
          </cell>
          <cell r="H2940">
            <v>3300</v>
          </cell>
          <cell r="I2940">
            <v>36695</v>
          </cell>
          <cell r="J2940">
            <v>2100</v>
          </cell>
          <cell r="W2940">
            <v>4000</v>
          </cell>
          <cell r="X2940">
            <v>1200</v>
          </cell>
          <cell r="AA2940">
            <v>1500</v>
          </cell>
        </row>
        <row r="2941">
          <cell r="A2941">
            <v>30.28</v>
          </cell>
          <cell r="B2941">
            <v>5000</v>
          </cell>
          <cell r="H2941">
            <v>3300</v>
          </cell>
          <cell r="I2941">
            <v>36705</v>
          </cell>
          <cell r="J2941">
            <v>2100</v>
          </cell>
          <cell r="W2941">
            <v>4000</v>
          </cell>
          <cell r="X2941">
            <v>1200</v>
          </cell>
          <cell r="AA2941">
            <v>1500</v>
          </cell>
        </row>
        <row r="2942">
          <cell r="A2942">
            <v>30.29</v>
          </cell>
          <cell r="B2942">
            <v>5000</v>
          </cell>
          <cell r="H2942">
            <v>3300</v>
          </cell>
          <cell r="I2942">
            <v>36715</v>
          </cell>
          <cell r="J2942">
            <v>2100</v>
          </cell>
          <cell r="W2942">
            <v>4000</v>
          </cell>
          <cell r="X2942">
            <v>1200</v>
          </cell>
          <cell r="AA2942">
            <v>1500</v>
          </cell>
        </row>
        <row r="2943">
          <cell r="A2943">
            <v>30.3</v>
          </cell>
          <cell r="B2943">
            <v>5000</v>
          </cell>
          <cell r="H2943">
            <v>3300</v>
          </cell>
          <cell r="I2943">
            <v>36725</v>
          </cell>
          <cell r="J2943">
            <v>2100</v>
          </cell>
          <cell r="W2943">
            <v>4000</v>
          </cell>
          <cell r="X2943">
            <v>1200</v>
          </cell>
          <cell r="AA2943">
            <v>1500</v>
          </cell>
        </row>
        <row r="2944">
          <cell r="A2944">
            <v>30.31</v>
          </cell>
          <cell r="B2944">
            <v>5000</v>
          </cell>
          <cell r="H2944">
            <v>3300</v>
          </cell>
          <cell r="I2944">
            <v>36735</v>
          </cell>
          <cell r="J2944">
            <v>2100</v>
          </cell>
          <cell r="W2944">
            <v>4000</v>
          </cell>
          <cell r="X2944">
            <v>1200</v>
          </cell>
          <cell r="AA2944">
            <v>1500</v>
          </cell>
        </row>
        <row r="2945">
          <cell r="A2945">
            <v>30.32</v>
          </cell>
          <cell r="B2945">
            <v>5000</v>
          </cell>
          <cell r="H2945">
            <v>3300</v>
          </cell>
          <cell r="I2945">
            <v>36745</v>
          </cell>
          <cell r="J2945">
            <v>2100</v>
          </cell>
          <cell r="W2945">
            <v>4000</v>
          </cell>
          <cell r="X2945">
            <v>1200</v>
          </cell>
          <cell r="AA2945">
            <v>1500</v>
          </cell>
        </row>
        <row r="2946">
          <cell r="A2946">
            <v>30.33</v>
          </cell>
          <cell r="B2946">
            <v>5000</v>
          </cell>
          <cell r="H2946">
            <v>3300</v>
          </cell>
          <cell r="I2946">
            <v>36755</v>
          </cell>
          <cell r="J2946">
            <v>2100</v>
          </cell>
          <cell r="W2946">
            <v>4000</v>
          </cell>
          <cell r="X2946">
            <v>1200</v>
          </cell>
          <cell r="AA2946">
            <v>1500</v>
          </cell>
        </row>
        <row r="2947">
          <cell r="A2947">
            <v>30.34</v>
          </cell>
          <cell r="B2947">
            <v>5000</v>
          </cell>
          <cell r="H2947">
            <v>3300</v>
          </cell>
          <cell r="I2947">
            <v>36765</v>
          </cell>
          <cell r="J2947">
            <v>2100</v>
          </cell>
          <cell r="W2947">
            <v>4000</v>
          </cell>
          <cell r="X2947">
            <v>1200</v>
          </cell>
          <cell r="AA2947">
            <v>1500</v>
          </cell>
        </row>
        <row r="2948">
          <cell r="A2948">
            <v>30.35</v>
          </cell>
          <cell r="B2948">
            <v>5000</v>
          </cell>
          <cell r="H2948">
            <v>3300</v>
          </cell>
          <cell r="I2948">
            <v>36775</v>
          </cell>
          <cell r="J2948">
            <v>2100</v>
          </cell>
          <cell r="W2948">
            <v>4000</v>
          </cell>
          <cell r="X2948">
            <v>1200</v>
          </cell>
          <cell r="AA2948">
            <v>1500</v>
          </cell>
        </row>
        <row r="2949">
          <cell r="A2949">
            <v>30.36</v>
          </cell>
          <cell r="B2949">
            <v>5000</v>
          </cell>
          <cell r="H2949">
            <v>3300</v>
          </cell>
          <cell r="I2949">
            <v>36785</v>
          </cell>
          <cell r="J2949">
            <v>2100</v>
          </cell>
          <cell r="W2949">
            <v>4000</v>
          </cell>
          <cell r="X2949">
            <v>1200</v>
          </cell>
          <cell r="AA2949">
            <v>1500</v>
          </cell>
        </row>
        <row r="2950">
          <cell r="A2950">
            <v>30.37</v>
          </cell>
          <cell r="B2950">
            <v>5000</v>
          </cell>
          <cell r="H2950">
            <v>3300</v>
          </cell>
          <cell r="I2950">
            <v>36795</v>
          </cell>
          <cell r="J2950">
            <v>2100</v>
          </cell>
          <cell r="W2950">
            <v>4000</v>
          </cell>
          <cell r="X2950">
            <v>1200</v>
          </cell>
          <cell r="AA2950">
            <v>1500</v>
          </cell>
        </row>
        <row r="2951">
          <cell r="A2951">
            <v>30.38</v>
          </cell>
          <cell r="B2951">
            <v>5000</v>
          </cell>
          <cell r="H2951">
            <v>3300</v>
          </cell>
          <cell r="I2951">
            <v>36805</v>
          </cell>
          <cell r="J2951">
            <v>2100</v>
          </cell>
          <cell r="W2951">
            <v>4000</v>
          </cell>
          <cell r="X2951">
            <v>1200</v>
          </cell>
          <cell r="AA2951">
            <v>1500</v>
          </cell>
        </row>
        <row r="2952">
          <cell r="A2952">
            <v>30.39</v>
          </cell>
          <cell r="B2952">
            <v>5000</v>
          </cell>
          <cell r="H2952">
            <v>3300</v>
          </cell>
          <cell r="I2952">
            <v>36815</v>
          </cell>
          <cell r="J2952">
            <v>2100</v>
          </cell>
          <cell r="W2952">
            <v>4000</v>
          </cell>
          <cell r="X2952">
            <v>1200</v>
          </cell>
          <cell r="AA2952">
            <v>1500</v>
          </cell>
        </row>
        <row r="2953">
          <cell r="A2953">
            <v>30.4</v>
          </cell>
          <cell r="B2953">
            <v>5000</v>
          </cell>
          <cell r="H2953">
            <v>3300</v>
          </cell>
          <cell r="I2953">
            <v>36825</v>
          </cell>
          <cell r="J2953">
            <v>2100</v>
          </cell>
          <cell r="W2953">
            <v>4000</v>
          </cell>
          <cell r="X2953">
            <v>1200</v>
          </cell>
          <cell r="AA2953">
            <v>1500</v>
          </cell>
        </row>
        <row r="2954">
          <cell r="A2954">
            <v>30.41</v>
          </cell>
          <cell r="B2954">
            <v>5000</v>
          </cell>
          <cell r="H2954">
            <v>3300</v>
          </cell>
          <cell r="I2954">
            <v>36835</v>
          </cell>
          <cell r="J2954">
            <v>2100</v>
          </cell>
          <cell r="W2954">
            <v>4000</v>
          </cell>
          <cell r="X2954">
            <v>1200</v>
          </cell>
          <cell r="AA2954">
            <v>1500</v>
          </cell>
        </row>
        <row r="2955">
          <cell r="A2955">
            <v>30.42</v>
          </cell>
          <cell r="B2955">
            <v>5000</v>
          </cell>
          <cell r="H2955">
            <v>3300</v>
          </cell>
          <cell r="I2955">
            <v>36845</v>
          </cell>
          <cell r="J2955">
            <v>2100</v>
          </cell>
          <cell r="W2955">
            <v>4000</v>
          </cell>
          <cell r="X2955">
            <v>1200</v>
          </cell>
          <cell r="AA2955">
            <v>1500</v>
          </cell>
        </row>
        <row r="2956">
          <cell r="A2956">
            <v>30.43</v>
          </cell>
          <cell r="B2956">
            <v>5000</v>
          </cell>
          <cell r="H2956">
            <v>3300</v>
          </cell>
          <cell r="I2956">
            <v>36855</v>
          </cell>
          <cell r="J2956">
            <v>2100</v>
          </cell>
          <cell r="W2956">
            <v>4000</v>
          </cell>
          <cell r="X2956">
            <v>1200</v>
          </cell>
          <cell r="AA2956">
            <v>1500</v>
          </cell>
        </row>
        <row r="2957">
          <cell r="A2957">
            <v>30.44</v>
          </cell>
          <cell r="B2957">
            <v>5000</v>
          </cell>
          <cell r="H2957">
            <v>3300</v>
          </cell>
          <cell r="I2957">
            <v>36865</v>
          </cell>
          <cell r="J2957">
            <v>2100</v>
          </cell>
          <cell r="W2957">
            <v>4000</v>
          </cell>
          <cell r="X2957">
            <v>1200</v>
          </cell>
          <cell r="AA2957">
            <v>1500</v>
          </cell>
        </row>
        <row r="2958">
          <cell r="A2958">
            <v>30.45</v>
          </cell>
          <cell r="B2958">
            <v>5000</v>
          </cell>
          <cell r="H2958">
            <v>3300</v>
          </cell>
          <cell r="I2958">
            <v>36875</v>
          </cell>
          <cell r="J2958">
            <v>2100</v>
          </cell>
          <cell r="W2958">
            <v>4000</v>
          </cell>
          <cell r="X2958">
            <v>1200</v>
          </cell>
          <cell r="AA2958">
            <v>1500</v>
          </cell>
        </row>
        <row r="2959">
          <cell r="A2959">
            <v>30.46</v>
          </cell>
          <cell r="B2959">
            <v>5000</v>
          </cell>
          <cell r="H2959">
            <v>3300</v>
          </cell>
          <cell r="I2959">
            <v>36885</v>
          </cell>
          <cell r="J2959">
            <v>2100</v>
          </cell>
          <cell r="W2959">
            <v>4000</v>
          </cell>
          <cell r="X2959">
            <v>1200</v>
          </cell>
          <cell r="AA2959">
            <v>1500</v>
          </cell>
        </row>
        <row r="2960">
          <cell r="A2960">
            <v>30.47</v>
          </cell>
          <cell r="B2960">
            <v>5000</v>
          </cell>
          <cell r="H2960">
            <v>3300</v>
          </cell>
          <cell r="I2960">
            <v>36895</v>
          </cell>
          <cell r="J2960">
            <v>2100</v>
          </cell>
          <cell r="W2960">
            <v>4000</v>
          </cell>
          <cell r="X2960">
            <v>1200</v>
          </cell>
          <cell r="AA2960">
            <v>1500</v>
          </cell>
        </row>
        <row r="2961">
          <cell r="A2961">
            <v>30.48</v>
          </cell>
          <cell r="B2961">
            <v>5000</v>
          </cell>
          <cell r="H2961">
            <v>3300</v>
          </cell>
          <cell r="I2961">
            <v>36905</v>
          </cell>
          <cell r="J2961">
            <v>2100</v>
          </cell>
          <cell r="W2961">
            <v>4000</v>
          </cell>
          <cell r="X2961">
            <v>1200</v>
          </cell>
          <cell r="AA2961">
            <v>1500</v>
          </cell>
        </row>
        <row r="2962">
          <cell r="A2962">
            <v>30.49</v>
          </cell>
          <cell r="B2962">
            <v>5000</v>
          </cell>
          <cell r="H2962">
            <v>3300</v>
          </cell>
          <cell r="I2962">
            <v>36915</v>
          </cell>
          <cell r="J2962">
            <v>2100</v>
          </cell>
          <cell r="W2962">
            <v>4000</v>
          </cell>
          <cell r="X2962">
            <v>1200</v>
          </cell>
          <cell r="AA2962">
            <v>1500</v>
          </cell>
        </row>
        <row r="2963">
          <cell r="A2963">
            <v>30.5</v>
          </cell>
          <cell r="B2963">
            <v>5000</v>
          </cell>
          <cell r="H2963">
            <v>3300</v>
          </cell>
          <cell r="I2963">
            <v>36925</v>
          </cell>
          <cell r="J2963">
            <v>2100</v>
          </cell>
          <cell r="W2963">
            <v>4000</v>
          </cell>
          <cell r="X2963">
            <v>1200</v>
          </cell>
          <cell r="AA2963">
            <v>1500</v>
          </cell>
        </row>
        <row r="2964">
          <cell r="A2964">
            <v>30.51</v>
          </cell>
          <cell r="B2964">
            <v>5000</v>
          </cell>
          <cell r="H2964">
            <v>3300</v>
          </cell>
          <cell r="I2964">
            <v>36935</v>
          </cell>
          <cell r="J2964">
            <v>2100</v>
          </cell>
          <cell r="W2964">
            <v>4000</v>
          </cell>
          <cell r="X2964">
            <v>1200</v>
          </cell>
          <cell r="AA2964">
            <v>1500</v>
          </cell>
        </row>
        <row r="2965">
          <cell r="A2965">
            <v>30.52</v>
          </cell>
          <cell r="B2965">
            <v>5000</v>
          </cell>
          <cell r="H2965">
            <v>3300</v>
          </cell>
          <cell r="I2965">
            <v>36945</v>
          </cell>
          <cell r="J2965">
            <v>2100</v>
          </cell>
          <cell r="W2965">
            <v>4000</v>
          </cell>
          <cell r="X2965">
            <v>1200</v>
          </cell>
          <cell r="AA2965">
            <v>1500</v>
          </cell>
        </row>
        <row r="2966">
          <cell r="A2966">
            <v>30.53</v>
          </cell>
          <cell r="B2966">
            <v>5000</v>
          </cell>
          <cell r="H2966">
            <v>3300</v>
          </cell>
          <cell r="I2966">
            <v>36955</v>
          </cell>
          <cell r="J2966">
            <v>2100</v>
          </cell>
          <cell r="W2966">
            <v>4000</v>
          </cell>
          <cell r="X2966">
            <v>1200</v>
          </cell>
          <cell r="AA2966">
            <v>1500</v>
          </cell>
        </row>
        <row r="2967">
          <cell r="A2967">
            <v>30.54</v>
          </cell>
          <cell r="B2967">
            <v>5000</v>
          </cell>
          <cell r="H2967">
            <v>3300</v>
          </cell>
          <cell r="I2967">
            <v>36965</v>
          </cell>
          <cell r="J2967">
            <v>2100</v>
          </cell>
          <cell r="W2967">
            <v>4000</v>
          </cell>
          <cell r="X2967">
            <v>1200</v>
          </cell>
          <cell r="AA2967">
            <v>1500</v>
          </cell>
        </row>
        <row r="2968">
          <cell r="A2968">
            <v>30.55</v>
          </cell>
          <cell r="B2968">
            <v>5000</v>
          </cell>
          <cell r="H2968">
            <v>3300</v>
          </cell>
          <cell r="I2968">
            <v>36975</v>
          </cell>
          <cell r="J2968">
            <v>2100</v>
          </cell>
          <cell r="W2968">
            <v>4000</v>
          </cell>
          <cell r="X2968">
            <v>1200</v>
          </cell>
          <cell r="AA2968">
            <v>1500</v>
          </cell>
        </row>
        <row r="2969">
          <cell r="A2969">
            <v>30.56</v>
          </cell>
          <cell r="B2969">
            <v>5000</v>
          </cell>
          <cell r="H2969">
            <v>3300</v>
          </cell>
          <cell r="I2969">
            <v>36985</v>
          </cell>
          <cell r="J2969">
            <v>2100</v>
          </cell>
          <cell r="W2969">
            <v>4000</v>
          </cell>
          <cell r="X2969">
            <v>1200</v>
          </cell>
          <cell r="AA2969">
            <v>1500</v>
          </cell>
        </row>
        <row r="2970">
          <cell r="A2970">
            <v>30.57</v>
          </cell>
          <cell r="B2970">
            <v>5000</v>
          </cell>
          <cell r="H2970">
            <v>3300</v>
          </cell>
          <cell r="I2970">
            <v>36995</v>
          </cell>
          <cell r="J2970">
            <v>2100</v>
          </cell>
          <cell r="W2970">
            <v>4000</v>
          </cell>
          <cell r="X2970">
            <v>1200</v>
          </cell>
          <cell r="AA2970">
            <v>1500</v>
          </cell>
        </row>
        <row r="2971">
          <cell r="A2971">
            <v>30.58</v>
          </cell>
          <cell r="B2971">
            <v>5000</v>
          </cell>
          <cell r="H2971">
            <v>3300</v>
          </cell>
          <cell r="I2971">
            <v>37005</v>
          </cell>
          <cell r="J2971">
            <v>2100</v>
          </cell>
          <cell r="W2971">
            <v>4000</v>
          </cell>
          <cell r="X2971">
            <v>1200</v>
          </cell>
          <cell r="AA2971">
            <v>1500</v>
          </cell>
        </row>
        <row r="2972">
          <cell r="A2972">
            <v>30.59</v>
          </cell>
          <cell r="B2972">
            <v>5000</v>
          </cell>
          <cell r="H2972">
            <v>3300</v>
          </cell>
          <cell r="I2972">
            <v>37015</v>
          </cell>
          <cell r="J2972">
            <v>2100</v>
          </cell>
          <cell r="W2972">
            <v>4000</v>
          </cell>
          <cell r="X2972">
            <v>1200</v>
          </cell>
          <cell r="AA2972">
            <v>1500</v>
          </cell>
        </row>
        <row r="2973">
          <cell r="A2973">
            <v>30.6</v>
          </cell>
          <cell r="B2973">
            <v>5000</v>
          </cell>
          <cell r="H2973">
            <v>3300</v>
          </cell>
          <cell r="I2973">
            <v>37025</v>
          </cell>
          <cell r="J2973">
            <v>2100</v>
          </cell>
          <cell r="W2973">
            <v>4000</v>
          </cell>
          <cell r="X2973">
            <v>1200</v>
          </cell>
          <cell r="AA2973">
            <v>1500</v>
          </cell>
        </row>
        <row r="2974">
          <cell r="A2974">
            <v>30.61</v>
          </cell>
          <cell r="B2974">
            <v>5000</v>
          </cell>
          <cell r="H2974">
            <v>3300</v>
          </cell>
          <cell r="I2974">
            <v>37035</v>
          </cell>
          <cell r="J2974">
            <v>2100</v>
          </cell>
          <cell r="W2974">
            <v>4000</v>
          </cell>
          <cell r="X2974">
            <v>1200</v>
          </cell>
          <cell r="AA2974">
            <v>1500</v>
          </cell>
        </row>
        <row r="2975">
          <cell r="A2975">
            <v>30.62</v>
          </cell>
          <cell r="B2975">
            <v>5000</v>
          </cell>
          <cell r="H2975">
            <v>3300</v>
          </cell>
          <cell r="I2975">
            <v>37045</v>
          </cell>
          <cell r="J2975">
            <v>2100</v>
          </cell>
          <cell r="W2975">
            <v>4000</v>
          </cell>
          <cell r="X2975">
            <v>1200</v>
          </cell>
          <cell r="AA2975">
            <v>1500</v>
          </cell>
        </row>
        <row r="2976">
          <cell r="A2976">
            <v>30.63</v>
          </cell>
          <cell r="B2976">
            <v>5000</v>
          </cell>
          <cell r="H2976">
            <v>3300</v>
          </cell>
          <cell r="I2976">
            <v>37055</v>
          </cell>
          <cell r="J2976">
            <v>2100</v>
          </cell>
          <cell r="W2976">
            <v>4000</v>
          </cell>
          <cell r="X2976">
            <v>1200</v>
          </cell>
          <cell r="AA2976">
            <v>1500</v>
          </cell>
        </row>
        <row r="2977">
          <cell r="A2977">
            <v>30.64</v>
          </cell>
          <cell r="B2977">
            <v>5000</v>
          </cell>
          <cell r="H2977">
            <v>3300</v>
          </cell>
          <cell r="I2977">
            <v>37065</v>
          </cell>
          <cell r="J2977">
            <v>2100</v>
          </cell>
          <cell r="W2977">
            <v>4000</v>
          </cell>
          <cell r="X2977">
            <v>1200</v>
          </cell>
          <cell r="AA2977">
            <v>1500</v>
          </cell>
        </row>
        <row r="2978">
          <cell r="A2978">
            <v>30.65</v>
          </cell>
          <cell r="B2978">
            <v>5000</v>
          </cell>
          <cell r="H2978">
            <v>3300</v>
          </cell>
          <cell r="I2978">
            <v>37075</v>
          </cell>
          <cell r="J2978">
            <v>2100</v>
          </cell>
          <cell r="W2978">
            <v>4000</v>
          </cell>
          <cell r="X2978">
            <v>1200</v>
          </cell>
          <cell r="AA2978">
            <v>1500</v>
          </cell>
        </row>
        <row r="2979">
          <cell r="A2979">
            <v>30.66</v>
          </cell>
          <cell r="B2979">
            <v>5000</v>
          </cell>
          <cell r="H2979">
            <v>3300</v>
          </cell>
          <cell r="I2979">
            <v>37085</v>
          </cell>
          <cell r="J2979">
            <v>2100</v>
          </cell>
          <cell r="W2979">
            <v>4000</v>
          </cell>
          <cell r="X2979">
            <v>1200</v>
          </cell>
          <cell r="AA2979">
            <v>1500</v>
          </cell>
        </row>
        <row r="2980">
          <cell r="A2980">
            <v>30.67</v>
          </cell>
          <cell r="B2980">
            <v>5000</v>
          </cell>
          <cell r="H2980">
            <v>3300</v>
          </cell>
          <cell r="I2980">
            <v>37095</v>
          </cell>
          <cell r="J2980">
            <v>2100</v>
          </cell>
          <cell r="W2980">
            <v>4000</v>
          </cell>
          <cell r="X2980">
            <v>1200</v>
          </cell>
          <cell r="AA2980">
            <v>1500</v>
          </cell>
        </row>
        <row r="2981">
          <cell r="A2981">
            <v>30.68</v>
          </cell>
          <cell r="B2981">
            <v>5000</v>
          </cell>
          <cell r="H2981">
            <v>3300</v>
          </cell>
          <cell r="I2981">
            <v>37105</v>
          </cell>
          <cell r="J2981">
            <v>2100</v>
          </cell>
          <cell r="W2981">
            <v>4000</v>
          </cell>
          <cell r="X2981">
            <v>1200</v>
          </cell>
          <cell r="AA2981">
            <v>1500</v>
          </cell>
        </row>
        <row r="2982">
          <cell r="A2982">
            <v>30.69</v>
          </cell>
          <cell r="B2982">
            <v>5000</v>
          </cell>
          <cell r="H2982">
            <v>3300</v>
          </cell>
          <cell r="I2982">
            <v>37115</v>
          </cell>
          <cell r="J2982">
            <v>2100</v>
          </cell>
          <cell r="W2982">
            <v>4000</v>
          </cell>
          <cell r="X2982">
            <v>1200</v>
          </cell>
          <cell r="AA2982">
            <v>1500</v>
          </cell>
        </row>
        <row r="2983">
          <cell r="A2983">
            <v>30.7</v>
          </cell>
          <cell r="B2983">
            <v>5000</v>
          </cell>
          <cell r="H2983">
            <v>3300</v>
          </cell>
          <cell r="I2983">
            <v>37125</v>
          </cell>
          <cell r="J2983">
            <v>2100</v>
          </cell>
          <cell r="W2983">
            <v>4000</v>
          </cell>
          <cell r="X2983">
            <v>1200</v>
          </cell>
          <cell r="AA2983">
            <v>1500</v>
          </cell>
        </row>
        <row r="2984">
          <cell r="A2984">
            <v>30.71</v>
          </cell>
          <cell r="B2984">
            <v>5000</v>
          </cell>
          <cell r="H2984">
            <v>3300</v>
          </cell>
          <cell r="I2984">
            <v>37135</v>
          </cell>
          <cell r="J2984">
            <v>2100</v>
          </cell>
          <cell r="W2984">
            <v>4000</v>
          </cell>
          <cell r="X2984">
            <v>1200</v>
          </cell>
          <cell r="AA2984">
            <v>1500</v>
          </cell>
        </row>
        <row r="2985">
          <cell r="A2985">
            <v>30.72</v>
          </cell>
          <cell r="B2985">
            <v>5000</v>
          </cell>
          <cell r="H2985">
            <v>3300</v>
          </cell>
          <cell r="I2985">
            <v>37145</v>
          </cell>
          <cell r="J2985">
            <v>2100</v>
          </cell>
          <cell r="W2985">
            <v>4000</v>
          </cell>
          <cell r="X2985">
            <v>1200</v>
          </cell>
          <cell r="AA2985">
            <v>1500</v>
          </cell>
        </row>
        <row r="2986">
          <cell r="A2986">
            <v>30.73</v>
          </cell>
          <cell r="B2986">
            <v>5000</v>
          </cell>
          <cell r="H2986">
            <v>3300</v>
          </cell>
          <cell r="I2986">
            <v>37155</v>
          </cell>
          <cell r="J2986">
            <v>2100</v>
          </cell>
          <cell r="W2986">
            <v>4000</v>
          </cell>
          <cell r="X2986">
            <v>1200</v>
          </cell>
          <cell r="AA2986">
            <v>1500</v>
          </cell>
        </row>
        <row r="2987">
          <cell r="A2987">
            <v>30.74</v>
          </cell>
          <cell r="B2987">
            <v>5000</v>
          </cell>
          <cell r="H2987">
            <v>3300</v>
          </cell>
          <cell r="I2987">
            <v>37165</v>
          </cell>
          <cell r="J2987">
            <v>2100</v>
          </cell>
          <cell r="W2987">
            <v>4000</v>
          </cell>
          <cell r="X2987">
            <v>1200</v>
          </cell>
          <cell r="AA2987">
            <v>1500</v>
          </cell>
        </row>
        <row r="2988">
          <cell r="A2988">
            <v>30.75</v>
          </cell>
          <cell r="B2988">
            <v>5000</v>
          </cell>
          <cell r="H2988">
            <v>3300</v>
          </cell>
          <cell r="I2988">
            <v>37175</v>
          </cell>
          <cell r="J2988">
            <v>2100</v>
          </cell>
          <cell r="W2988">
            <v>4000</v>
          </cell>
          <cell r="X2988">
            <v>1200</v>
          </cell>
          <cell r="AA2988">
            <v>1500</v>
          </cell>
        </row>
        <row r="2989">
          <cell r="A2989">
            <v>30.76</v>
          </cell>
          <cell r="B2989">
            <v>5000</v>
          </cell>
          <cell r="H2989">
            <v>3300</v>
          </cell>
          <cell r="I2989">
            <v>37185</v>
          </cell>
          <cell r="J2989">
            <v>2100</v>
          </cell>
          <cell r="W2989">
            <v>4000</v>
          </cell>
          <cell r="X2989">
            <v>1200</v>
          </cell>
          <cell r="AA2989">
            <v>1500</v>
          </cell>
        </row>
        <row r="2990">
          <cell r="A2990">
            <v>30.77</v>
          </cell>
          <cell r="B2990">
            <v>5000</v>
          </cell>
          <cell r="H2990">
            <v>3300</v>
          </cell>
          <cell r="I2990">
            <v>37195</v>
          </cell>
          <cell r="J2990">
            <v>2100</v>
          </cell>
          <cell r="W2990">
            <v>4000</v>
          </cell>
          <cell r="X2990">
            <v>1200</v>
          </cell>
          <cell r="AA2990">
            <v>1500</v>
          </cell>
        </row>
        <row r="2991">
          <cell r="A2991">
            <v>30.78</v>
          </cell>
          <cell r="B2991">
            <v>5000</v>
          </cell>
          <cell r="H2991">
            <v>3300</v>
          </cell>
          <cell r="I2991">
            <v>37205</v>
          </cell>
          <cell r="J2991">
            <v>2100</v>
          </cell>
          <cell r="W2991">
            <v>4000</v>
          </cell>
          <cell r="X2991">
            <v>1200</v>
          </cell>
          <cell r="AA2991">
            <v>1500</v>
          </cell>
        </row>
        <row r="2992">
          <cell r="A2992">
            <v>30.79</v>
          </cell>
          <cell r="B2992">
            <v>5000</v>
          </cell>
          <cell r="H2992">
            <v>3300</v>
          </cell>
          <cell r="I2992">
            <v>37215</v>
          </cell>
          <cell r="J2992">
            <v>2100</v>
          </cell>
          <cell r="W2992">
            <v>4000</v>
          </cell>
          <cell r="X2992">
            <v>1200</v>
          </cell>
          <cell r="AA2992">
            <v>1500</v>
          </cell>
        </row>
        <row r="2993">
          <cell r="A2993">
            <v>30.8</v>
          </cell>
          <cell r="B2993">
            <v>5000</v>
          </cell>
          <cell r="H2993">
            <v>3300</v>
          </cell>
          <cell r="I2993">
            <v>37225</v>
          </cell>
          <cell r="J2993">
            <v>2100</v>
          </cell>
          <cell r="W2993">
            <v>4000</v>
          </cell>
          <cell r="X2993">
            <v>1200</v>
          </cell>
          <cell r="AA2993">
            <v>1500</v>
          </cell>
        </row>
        <row r="2994">
          <cell r="A2994">
            <v>30.81</v>
          </cell>
          <cell r="B2994">
            <v>5000</v>
          </cell>
          <cell r="H2994">
            <v>3300</v>
          </cell>
          <cell r="I2994">
            <v>37235</v>
          </cell>
          <cell r="J2994">
            <v>2100</v>
          </cell>
          <cell r="W2994">
            <v>4000</v>
          </cell>
          <cell r="X2994">
            <v>1200</v>
          </cell>
          <cell r="AA2994">
            <v>1500</v>
          </cell>
        </row>
        <row r="2995">
          <cell r="A2995">
            <v>30.82</v>
          </cell>
          <cell r="B2995">
            <v>5000</v>
          </cell>
          <cell r="H2995">
            <v>3300</v>
          </cell>
          <cell r="I2995">
            <v>37245</v>
          </cell>
          <cell r="J2995">
            <v>2100</v>
          </cell>
          <cell r="W2995">
            <v>4000</v>
          </cell>
          <cell r="X2995">
            <v>1200</v>
          </cell>
          <cell r="AA2995">
            <v>1500</v>
          </cell>
        </row>
        <row r="2996">
          <cell r="A2996">
            <v>30.83</v>
          </cell>
          <cell r="B2996">
            <v>5000</v>
          </cell>
          <cell r="H2996">
            <v>3300</v>
          </cell>
          <cell r="I2996">
            <v>37255</v>
          </cell>
          <cell r="J2996">
            <v>2100</v>
          </cell>
          <cell r="W2996">
            <v>4000</v>
          </cell>
          <cell r="X2996">
            <v>1200</v>
          </cell>
          <cell r="AA2996">
            <v>1500</v>
          </cell>
        </row>
        <row r="2997">
          <cell r="A2997">
            <v>30.84</v>
          </cell>
          <cell r="B2997">
            <v>5000</v>
          </cell>
          <cell r="H2997">
            <v>3300</v>
          </cell>
          <cell r="I2997">
            <v>37265</v>
          </cell>
          <cell r="J2997">
            <v>2100</v>
          </cell>
          <cell r="W2997">
            <v>4000</v>
          </cell>
          <cell r="X2997">
            <v>1200</v>
          </cell>
          <cell r="AA2997">
            <v>1500</v>
          </cell>
        </row>
        <row r="2998">
          <cell r="A2998">
            <v>30.85</v>
          </cell>
          <cell r="B2998">
            <v>5000</v>
          </cell>
          <cell r="H2998">
            <v>3300</v>
          </cell>
          <cell r="I2998">
            <v>37275</v>
          </cell>
          <cell r="J2998">
            <v>2100</v>
          </cell>
          <cell r="W2998">
            <v>4000</v>
          </cell>
          <cell r="X2998">
            <v>1200</v>
          </cell>
          <cell r="AA2998">
            <v>1500</v>
          </cell>
        </row>
        <row r="2999">
          <cell r="A2999">
            <v>30.86</v>
          </cell>
          <cell r="B2999">
            <v>5000</v>
          </cell>
          <cell r="H2999">
            <v>3300</v>
          </cell>
          <cell r="I2999">
            <v>37285</v>
          </cell>
          <cell r="J2999">
            <v>2100</v>
          </cell>
          <cell r="W2999">
            <v>4000</v>
          </cell>
          <cell r="X2999">
            <v>1200</v>
          </cell>
          <cell r="AA2999">
            <v>1500</v>
          </cell>
        </row>
        <row r="3000">
          <cell r="A3000">
            <v>30.87</v>
          </cell>
          <cell r="B3000">
            <v>5000</v>
          </cell>
          <cell r="H3000">
            <v>3300</v>
          </cell>
          <cell r="I3000">
            <v>37295</v>
          </cell>
          <cell r="J3000">
            <v>2100</v>
          </cell>
          <cell r="W3000">
            <v>4000</v>
          </cell>
          <cell r="X3000">
            <v>1200</v>
          </cell>
          <cell r="AA3000">
            <v>1500</v>
          </cell>
        </row>
        <row r="3001">
          <cell r="A3001">
            <v>30.88</v>
          </cell>
          <cell r="B3001">
            <v>5000</v>
          </cell>
          <cell r="H3001">
            <v>3300</v>
          </cell>
          <cell r="I3001">
            <v>37305</v>
          </cell>
          <cell r="J3001">
            <v>2100</v>
          </cell>
          <cell r="W3001">
            <v>4000</v>
          </cell>
          <cell r="X3001">
            <v>1200</v>
          </cell>
          <cell r="AA3001">
            <v>1500</v>
          </cell>
        </row>
        <row r="3002">
          <cell r="A3002">
            <v>30.89</v>
          </cell>
          <cell r="B3002">
            <v>5000</v>
          </cell>
          <cell r="H3002">
            <v>3300</v>
          </cell>
          <cell r="I3002">
            <v>37315</v>
          </cell>
          <cell r="J3002">
            <v>2100</v>
          </cell>
          <cell r="W3002">
            <v>4000</v>
          </cell>
          <cell r="X3002">
            <v>1200</v>
          </cell>
          <cell r="AA3002">
            <v>1500</v>
          </cell>
        </row>
        <row r="3003">
          <cell r="A3003">
            <v>30.9</v>
          </cell>
          <cell r="B3003">
            <v>5000</v>
          </cell>
          <cell r="H3003">
            <v>3300</v>
          </cell>
          <cell r="I3003">
            <v>37325</v>
          </cell>
          <cell r="J3003">
            <v>2100</v>
          </cell>
          <cell r="W3003">
            <v>4000</v>
          </cell>
          <cell r="X3003">
            <v>1200</v>
          </cell>
          <cell r="AA3003">
            <v>1500</v>
          </cell>
        </row>
        <row r="3004">
          <cell r="A3004">
            <v>30.91</v>
          </cell>
          <cell r="B3004">
            <v>5000</v>
          </cell>
          <cell r="H3004">
            <v>3300</v>
          </cell>
          <cell r="I3004">
            <v>37335</v>
          </cell>
          <cell r="J3004">
            <v>2100</v>
          </cell>
          <cell r="W3004">
            <v>4000</v>
          </cell>
          <cell r="X3004">
            <v>1200</v>
          </cell>
          <cell r="AA3004">
            <v>1500</v>
          </cell>
        </row>
        <row r="3005">
          <cell r="A3005">
            <v>30.92</v>
          </cell>
          <cell r="B3005">
            <v>5000</v>
          </cell>
          <cell r="H3005">
            <v>3300</v>
          </cell>
          <cell r="I3005">
            <v>37345</v>
          </cell>
          <cell r="J3005">
            <v>2100</v>
          </cell>
          <cell r="W3005">
            <v>4000</v>
          </cell>
          <cell r="X3005">
            <v>1200</v>
          </cell>
          <cell r="AA3005">
            <v>1500</v>
          </cell>
        </row>
        <row r="3006">
          <cell r="A3006">
            <v>30.93</v>
          </cell>
          <cell r="B3006">
            <v>5000</v>
          </cell>
          <cell r="H3006">
            <v>3300</v>
          </cell>
          <cell r="I3006">
            <v>37355</v>
          </cell>
          <cell r="J3006">
            <v>2100</v>
          </cell>
          <cell r="W3006">
            <v>4000</v>
          </cell>
          <cell r="X3006">
            <v>1200</v>
          </cell>
          <cell r="AA3006">
            <v>1500</v>
          </cell>
        </row>
        <row r="3007">
          <cell r="A3007">
            <v>30.94</v>
          </cell>
          <cell r="B3007">
            <v>5000</v>
          </cell>
          <cell r="H3007">
            <v>3300</v>
          </cell>
          <cell r="I3007">
            <v>37365</v>
          </cell>
          <cell r="J3007">
            <v>2100</v>
          </cell>
          <cell r="W3007">
            <v>4000</v>
          </cell>
          <cell r="X3007">
            <v>1200</v>
          </cell>
          <cell r="AA3007">
            <v>1500</v>
          </cell>
        </row>
        <row r="3008">
          <cell r="A3008">
            <v>30.95</v>
          </cell>
          <cell r="B3008">
            <v>5000</v>
          </cell>
          <cell r="H3008">
            <v>3300</v>
          </cell>
          <cell r="I3008">
            <v>37375</v>
          </cell>
          <cell r="J3008">
            <v>2100</v>
          </cell>
          <cell r="W3008">
            <v>4000</v>
          </cell>
          <cell r="X3008">
            <v>1200</v>
          </cell>
          <cell r="AA3008">
            <v>1500</v>
          </cell>
        </row>
        <row r="3009">
          <cell r="A3009">
            <v>30.96</v>
          </cell>
          <cell r="B3009">
            <v>5000</v>
          </cell>
          <cell r="H3009">
            <v>3300</v>
          </cell>
          <cell r="I3009">
            <v>37385</v>
          </cell>
          <cell r="J3009">
            <v>2100</v>
          </cell>
          <cell r="W3009">
            <v>4000</v>
          </cell>
          <cell r="X3009">
            <v>1200</v>
          </cell>
          <cell r="AA3009">
            <v>1500</v>
          </cell>
        </row>
        <row r="3010">
          <cell r="A3010">
            <v>30.97</v>
          </cell>
          <cell r="B3010">
            <v>5000</v>
          </cell>
          <cell r="H3010">
            <v>3300</v>
          </cell>
          <cell r="I3010">
            <v>37395</v>
          </cell>
          <cell r="J3010">
            <v>2100</v>
          </cell>
          <cell r="W3010">
            <v>4000</v>
          </cell>
          <cell r="X3010">
            <v>1200</v>
          </cell>
          <cell r="AA3010">
            <v>1500</v>
          </cell>
        </row>
        <row r="3011">
          <cell r="A3011">
            <v>30.98</v>
          </cell>
          <cell r="B3011">
            <v>5000</v>
          </cell>
          <cell r="H3011">
            <v>3300</v>
          </cell>
          <cell r="I3011">
            <v>37405</v>
          </cell>
          <cell r="J3011">
            <v>2100</v>
          </cell>
          <cell r="W3011">
            <v>4000</v>
          </cell>
          <cell r="X3011">
            <v>1200</v>
          </cell>
          <cell r="AA3011">
            <v>1500</v>
          </cell>
        </row>
        <row r="3012">
          <cell r="A3012">
            <v>30.99</v>
          </cell>
          <cell r="B3012">
            <v>5000</v>
          </cell>
          <cell r="H3012">
            <v>3300</v>
          </cell>
          <cell r="I3012">
            <v>37415</v>
          </cell>
          <cell r="J3012">
            <v>2100</v>
          </cell>
          <cell r="W3012">
            <v>4000</v>
          </cell>
          <cell r="X3012">
            <v>1200</v>
          </cell>
          <cell r="AA3012">
            <v>1500</v>
          </cell>
        </row>
        <row r="3013">
          <cell r="A3013">
            <v>31</v>
          </cell>
          <cell r="B3013">
            <v>5000</v>
          </cell>
          <cell r="H3013">
            <v>3300</v>
          </cell>
          <cell r="I3013">
            <v>37425</v>
          </cell>
          <cell r="J3013">
            <v>2100</v>
          </cell>
          <cell r="W3013">
            <v>4000</v>
          </cell>
          <cell r="X3013">
            <v>1200</v>
          </cell>
          <cell r="AA3013">
            <v>1500</v>
          </cell>
        </row>
        <row r="3014">
          <cell r="A3014">
            <v>31.01</v>
          </cell>
          <cell r="B3014">
            <v>5000</v>
          </cell>
          <cell r="H3014">
            <v>3300</v>
          </cell>
          <cell r="I3014">
            <v>37435</v>
          </cell>
          <cell r="J3014">
            <v>2100</v>
          </cell>
          <cell r="W3014">
            <v>4000</v>
          </cell>
          <cell r="X3014">
            <v>1200</v>
          </cell>
          <cell r="AA3014">
            <v>1500</v>
          </cell>
        </row>
        <row r="3015">
          <cell r="A3015">
            <v>31.02</v>
          </cell>
          <cell r="B3015">
            <v>5000</v>
          </cell>
          <cell r="H3015">
            <v>3300</v>
          </cell>
          <cell r="I3015">
            <v>37445</v>
          </cell>
          <cell r="J3015">
            <v>2100</v>
          </cell>
          <cell r="W3015">
            <v>4000</v>
          </cell>
          <cell r="X3015">
            <v>1200</v>
          </cell>
          <cell r="AA3015">
            <v>1500</v>
          </cell>
        </row>
        <row r="3016">
          <cell r="A3016">
            <v>31.03</v>
          </cell>
          <cell r="B3016">
            <v>5000</v>
          </cell>
          <cell r="H3016">
            <v>3300</v>
          </cell>
          <cell r="I3016">
            <v>37455</v>
          </cell>
          <cell r="J3016">
            <v>2100</v>
          </cell>
          <cell r="W3016">
            <v>4000</v>
          </cell>
          <cell r="X3016">
            <v>1200</v>
          </cell>
          <cell r="AA3016">
            <v>1500</v>
          </cell>
        </row>
        <row r="3017">
          <cell r="A3017">
            <v>31.04</v>
          </cell>
          <cell r="B3017">
            <v>5000</v>
          </cell>
          <cell r="H3017">
            <v>3300</v>
          </cell>
          <cell r="I3017">
            <v>37465</v>
          </cell>
          <cell r="J3017">
            <v>2100</v>
          </cell>
          <cell r="W3017">
            <v>4000</v>
          </cell>
          <cell r="X3017">
            <v>1200</v>
          </cell>
          <cell r="AA3017">
            <v>1500</v>
          </cell>
        </row>
        <row r="3018">
          <cell r="A3018">
            <v>31.05</v>
          </cell>
          <cell r="B3018">
            <v>5000</v>
          </cell>
          <cell r="H3018">
            <v>3300</v>
          </cell>
          <cell r="I3018">
            <v>37475</v>
          </cell>
          <cell r="J3018">
            <v>2100</v>
          </cell>
          <cell r="W3018">
            <v>4000</v>
          </cell>
          <cell r="X3018">
            <v>1200</v>
          </cell>
          <cell r="AA3018">
            <v>1500</v>
          </cell>
        </row>
        <row r="3019">
          <cell r="A3019">
            <v>31.06</v>
          </cell>
          <cell r="B3019">
            <v>5000</v>
          </cell>
          <cell r="H3019">
            <v>3300</v>
          </cell>
          <cell r="I3019">
            <v>37485</v>
          </cell>
          <cell r="J3019">
            <v>2100</v>
          </cell>
          <cell r="W3019">
            <v>4000</v>
          </cell>
          <cell r="X3019">
            <v>1200</v>
          </cell>
          <cell r="AA3019">
            <v>1500</v>
          </cell>
        </row>
        <row r="3020">
          <cell r="A3020">
            <v>31.07</v>
          </cell>
          <cell r="B3020">
            <v>5000</v>
          </cell>
          <cell r="H3020">
            <v>3300</v>
          </cell>
          <cell r="I3020">
            <v>37495</v>
          </cell>
          <cell r="J3020">
            <v>2100</v>
          </cell>
          <cell r="W3020">
            <v>4000</v>
          </cell>
          <cell r="X3020">
            <v>1200</v>
          </cell>
          <cell r="AA3020">
            <v>1500</v>
          </cell>
        </row>
        <row r="3021">
          <cell r="A3021">
            <v>31.08</v>
          </cell>
          <cell r="B3021">
            <v>5000</v>
          </cell>
          <cell r="H3021">
            <v>3300</v>
          </cell>
          <cell r="I3021">
            <v>37505</v>
          </cell>
          <cell r="J3021">
            <v>2100</v>
          </cell>
          <cell r="W3021">
            <v>4000</v>
          </cell>
          <cell r="X3021">
            <v>1200</v>
          </cell>
          <cell r="AA3021">
            <v>1500</v>
          </cell>
        </row>
        <row r="3022">
          <cell r="A3022">
            <v>31.09</v>
          </cell>
          <cell r="B3022">
            <v>5000</v>
          </cell>
          <cell r="H3022">
            <v>3300</v>
          </cell>
          <cell r="I3022">
            <v>37515</v>
          </cell>
          <cell r="J3022">
            <v>2100</v>
          </cell>
          <cell r="W3022">
            <v>4000</v>
          </cell>
          <cell r="X3022">
            <v>1200</v>
          </cell>
          <cell r="AA3022">
            <v>1500</v>
          </cell>
        </row>
        <row r="3023">
          <cell r="A3023">
            <v>31.1</v>
          </cell>
          <cell r="B3023">
            <v>5000</v>
          </cell>
          <cell r="H3023">
            <v>3300</v>
          </cell>
          <cell r="I3023">
            <v>37525</v>
          </cell>
          <cell r="J3023">
            <v>2100</v>
          </cell>
          <cell r="W3023">
            <v>4000</v>
          </cell>
          <cell r="X3023">
            <v>1200</v>
          </cell>
          <cell r="AA3023">
            <v>1500</v>
          </cell>
        </row>
        <row r="3024">
          <cell r="A3024">
            <v>31.11</v>
          </cell>
          <cell r="B3024">
            <v>5000</v>
          </cell>
          <cell r="H3024">
            <v>3300</v>
          </cell>
          <cell r="I3024">
            <v>37535</v>
          </cell>
          <cell r="J3024">
            <v>2100</v>
          </cell>
          <cell r="W3024">
            <v>4000</v>
          </cell>
          <cell r="X3024">
            <v>1200</v>
          </cell>
          <cell r="AA3024">
            <v>1500</v>
          </cell>
        </row>
        <row r="3025">
          <cell r="A3025">
            <v>31.12</v>
          </cell>
          <cell r="B3025">
            <v>5000</v>
          </cell>
          <cell r="H3025">
            <v>3300</v>
          </cell>
          <cell r="I3025">
            <v>37545</v>
          </cell>
          <cell r="J3025">
            <v>2100</v>
          </cell>
          <cell r="W3025">
            <v>4000</v>
          </cell>
          <cell r="X3025">
            <v>1200</v>
          </cell>
          <cell r="AA3025">
            <v>1500</v>
          </cell>
        </row>
        <row r="3026">
          <cell r="A3026">
            <v>31.13</v>
          </cell>
          <cell r="B3026">
            <v>5000</v>
          </cell>
          <cell r="H3026">
            <v>3300</v>
          </cell>
          <cell r="I3026">
            <v>37555</v>
          </cell>
          <cell r="J3026">
            <v>2100</v>
          </cell>
          <cell r="W3026">
            <v>4000</v>
          </cell>
          <cell r="X3026">
            <v>1200</v>
          </cell>
          <cell r="AA3026">
            <v>1500</v>
          </cell>
        </row>
        <row r="3027">
          <cell r="A3027">
            <v>31.14</v>
          </cell>
          <cell r="B3027">
            <v>5000</v>
          </cell>
          <cell r="H3027">
            <v>3300</v>
          </cell>
          <cell r="I3027">
            <v>37565</v>
          </cell>
          <cell r="J3027">
            <v>2100</v>
          </cell>
          <cell r="W3027">
            <v>4000</v>
          </cell>
          <cell r="X3027">
            <v>1200</v>
          </cell>
          <cell r="AA3027">
            <v>1500</v>
          </cell>
        </row>
        <row r="3028">
          <cell r="A3028">
            <v>31.15</v>
          </cell>
          <cell r="B3028">
            <v>5000</v>
          </cell>
          <cell r="H3028">
            <v>3300</v>
          </cell>
          <cell r="I3028">
            <v>37575</v>
          </cell>
          <cell r="J3028">
            <v>2100</v>
          </cell>
          <cell r="W3028">
            <v>4000</v>
          </cell>
          <cell r="X3028">
            <v>1200</v>
          </cell>
          <cell r="AA3028">
            <v>1500</v>
          </cell>
        </row>
        <row r="3029">
          <cell r="A3029">
            <v>31.16</v>
          </cell>
          <cell r="B3029">
            <v>5000</v>
          </cell>
          <cell r="H3029">
            <v>3300</v>
          </cell>
          <cell r="I3029">
            <v>37585</v>
          </cell>
          <cell r="J3029">
            <v>2100</v>
          </cell>
          <cell r="W3029">
            <v>4000</v>
          </cell>
          <cell r="X3029">
            <v>1200</v>
          </cell>
          <cell r="AA3029">
            <v>1500</v>
          </cell>
        </row>
        <row r="3030">
          <cell r="A3030">
            <v>31.17</v>
          </cell>
          <cell r="B3030">
            <v>5000</v>
          </cell>
          <cell r="H3030">
            <v>3300</v>
          </cell>
          <cell r="I3030">
            <v>37595</v>
          </cell>
          <cell r="J3030">
            <v>2100</v>
          </cell>
          <cell r="W3030">
            <v>4000</v>
          </cell>
          <cell r="X3030">
            <v>1200</v>
          </cell>
          <cell r="AA3030">
            <v>1500</v>
          </cell>
        </row>
        <row r="3031">
          <cell r="A3031">
            <v>31.18</v>
          </cell>
          <cell r="B3031">
            <v>5000</v>
          </cell>
          <cell r="H3031">
            <v>3300</v>
          </cell>
          <cell r="I3031">
            <v>37605</v>
          </cell>
          <cell r="J3031">
            <v>2100</v>
          </cell>
          <cell r="W3031">
            <v>4000</v>
          </cell>
          <cell r="X3031">
            <v>1200</v>
          </cell>
          <cell r="AA3031">
            <v>1500</v>
          </cell>
        </row>
        <row r="3032">
          <cell r="A3032">
            <v>31.19</v>
          </cell>
          <cell r="B3032">
            <v>5000</v>
          </cell>
          <cell r="H3032">
            <v>3300</v>
          </cell>
          <cell r="I3032">
            <v>37615</v>
          </cell>
          <cell r="J3032">
            <v>2100</v>
          </cell>
          <cell r="W3032">
            <v>4000</v>
          </cell>
          <cell r="X3032">
            <v>1200</v>
          </cell>
          <cell r="AA3032">
            <v>1500</v>
          </cell>
        </row>
        <row r="3033">
          <cell r="A3033">
            <v>31.2</v>
          </cell>
          <cell r="B3033">
            <v>5000</v>
          </cell>
          <cell r="H3033">
            <v>3300</v>
          </cell>
          <cell r="I3033">
            <v>37625</v>
          </cell>
          <cell r="J3033">
            <v>2100</v>
          </cell>
          <cell r="W3033">
            <v>4000</v>
          </cell>
          <cell r="X3033">
            <v>1200</v>
          </cell>
          <cell r="AA3033">
            <v>1500</v>
          </cell>
        </row>
        <row r="3034">
          <cell r="A3034">
            <v>31.21</v>
          </cell>
          <cell r="B3034">
            <v>5000</v>
          </cell>
          <cell r="H3034">
            <v>3300</v>
          </cell>
          <cell r="I3034">
            <v>37635</v>
          </cell>
          <cell r="J3034">
            <v>2100</v>
          </cell>
          <cell r="W3034">
            <v>4000</v>
          </cell>
          <cell r="X3034">
            <v>1200</v>
          </cell>
          <cell r="AA3034">
            <v>1500</v>
          </cell>
        </row>
        <row r="3035">
          <cell r="A3035">
            <v>31.22</v>
          </cell>
          <cell r="B3035">
            <v>5000</v>
          </cell>
          <cell r="H3035">
            <v>3300</v>
          </cell>
          <cell r="I3035">
            <v>37645</v>
          </cell>
          <cell r="J3035">
            <v>2100</v>
          </cell>
          <cell r="W3035">
            <v>4000</v>
          </cell>
          <cell r="X3035">
            <v>1200</v>
          </cell>
          <cell r="AA3035">
            <v>1500</v>
          </cell>
        </row>
        <row r="3036">
          <cell r="A3036">
            <v>31.23</v>
          </cell>
          <cell r="B3036">
            <v>5000</v>
          </cell>
          <cell r="H3036">
            <v>3300</v>
          </cell>
          <cell r="I3036">
            <v>37655</v>
          </cell>
          <cell r="J3036">
            <v>2100</v>
          </cell>
          <cell r="W3036">
            <v>4000</v>
          </cell>
          <cell r="X3036">
            <v>1200</v>
          </cell>
          <cell r="AA3036">
            <v>1500</v>
          </cell>
        </row>
        <row r="3037">
          <cell r="A3037">
            <v>31.24</v>
          </cell>
          <cell r="B3037">
            <v>5000</v>
          </cell>
          <cell r="H3037">
            <v>3300</v>
          </cell>
          <cell r="I3037">
            <v>37665</v>
          </cell>
          <cell r="J3037">
            <v>2100</v>
          </cell>
          <cell r="W3037">
            <v>4000</v>
          </cell>
          <cell r="X3037">
            <v>1200</v>
          </cell>
          <cell r="AA3037">
            <v>1500</v>
          </cell>
        </row>
        <row r="3038">
          <cell r="A3038">
            <v>31.25</v>
          </cell>
          <cell r="B3038">
            <v>5000</v>
          </cell>
          <cell r="H3038">
            <v>3300</v>
          </cell>
          <cell r="I3038">
            <v>37675</v>
          </cell>
          <cell r="J3038">
            <v>2100</v>
          </cell>
          <cell r="W3038">
            <v>4000</v>
          </cell>
          <cell r="X3038">
            <v>1200</v>
          </cell>
          <cell r="AA3038">
            <v>1500</v>
          </cell>
        </row>
        <row r="3039">
          <cell r="A3039">
            <v>31.26</v>
          </cell>
          <cell r="B3039">
            <v>5000</v>
          </cell>
          <cell r="H3039">
            <v>3300</v>
          </cell>
          <cell r="I3039">
            <v>37685</v>
          </cell>
          <cell r="J3039">
            <v>2100</v>
          </cell>
          <cell r="W3039">
            <v>4000</v>
          </cell>
          <cell r="X3039">
            <v>1200</v>
          </cell>
          <cell r="AA3039">
            <v>1500</v>
          </cell>
        </row>
        <row r="3040">
          <cell r="A3040">
            <v>31.27</v>
          </cell>
          <cell r="B3040">
            <v>5000</v>
          </cell>
          <cell r="H3040">
            <v>3300</v>
          </cell>
          <cell r="I3040">
            <v>37695</v>
          </cell>
          <cell r="J3040">
            <v>2100</v>
          </cell>
          <cell r="W3040">
            <v>4000</v>
          </cell>
          <cell r="X3040">
            <v>1200</v>
          </cell>
          <cell r="AA3040">
            <v>1500</v>
          </cell>
        </row>
        <row r="3041">
          <cell r="A3041">
            <v>31.28</v>
          </cell>
          <cell r="B3041">
            <v>5000</v>
          </cell>
          <cell r="H3041">
            <v>3300</v>
          </cell>
          <cell r="I3041">
            <v>37705</v>
          </cell>
          <cell r="J3041">
            <v>2100</v>
          </cell>
          <cell r="W3041">
            <v>4000</v>
          </cell>
          <cell r="X3041">
            <v>1200</v>
          </cell>
          <cell r="AA3041">
            <v>1500</v>
          </cell>
        </row>
        <row r="3042">
          <cell r="A3042">
            <v>31.29</v>
          </cell>
          <cell r="B3042">
            <v>5000</v>
          </cell>
          <cell r="H3042">
            <v>3300</v>
          </cell>
          <cell r="I3042">
            <v>37715</v>
          </cell>
          <cell r="J3042">
            <v>2100</v>
          </cell>
          <cell r="W3042">
            <v>4000</v>
          </cell>
          <cell r="X3042">
            <v>1200</v>
          </cell>
          <cell r="AA3042">
            <v>1500</v>
          </cell>
        </row>
        <row r="3043">
          <cell r="A3043">
            <v>31.3</v>
          </cell>
          <cell r="B3043">
            <v>5000</v>
          </cell>
          <cell r="H3043">
            <v>3300</v>
          </cell>
          <cell r="I3043">
            <v>37725</v>
          </cell>
          <cell r="J3043">
            <v>2100</v>
          </cell>
          <cell r="W3043">
            <v>4000</v>
          </cell>
          <cell r="X3043">
            <v>1200</v>
          </cell>
          <cell r="AA3043">
            <v>1500</v>
          </cell>
        </row>
        <row r="3044">
          <cell r="A3044">
            <v>31.31</v>
          </cell>
          <cell r="B3044">
            <v>5000</v>
          </cell>
          <cell r="H3044">
            <v>3300</v>
          </cell>
          <cell r="I3044">
            <v>37735</v>
          </cell>
          <cell r="J3044">
            <v>2100</v>
          </cell>
          <cell r="W3044">
            <v>4000</v>
          </cell>
          <cell r="X3044">
            <v>1200</v>
          </cell>
          <cell r="AA3044">
            <v>1500</v>
          </cell>
        </row>
        <row r="3045">
          <cell r="A3045">
            <v>31.32</v>
          </cell>
          <cell r="B3045">
            <v>5000</v>
          </cell>
          <cell r="H3045">
            <v>3300</v>
          </cell>
          <cell r="I3045">
            <v>37745</v>
          </cell>
          <cell r="J3045">
            <v>2100</v>
          </cell>
          <cell r="W3045">
            <v>4000</v>
          </cell>
          <cell r="X3045">
            <v>1200</v>
          </cell>
          <cell r="AA3045">
            <v>1500</v>
          </cell>
        </row>
        <row r="3046">
          <cell r="A3046">
            <v>31.33</v>
          </cell>
          <cell r="B3046">
            <v>5000</v>
          </cell>
          <cell r="H3046">
            <v>3300</v>
          </cell>
          <cell r="I3046">
            <v>37755</v>
          </cell>
          <cell r="J3046">
            <v>2100</v>
          </cell>
          <cell r="W3046">
            <v>4000</v>
          </cell>
          <cell r="X3046">
            <v>1200</v>
          </cell>
          <cell r="AA3046">
            <v>1500</v>
          </cell>
        </row>
        <row r="3047">
          <cell r="A3047">
            <v>31.34</v>
          </cell>
          <cell r="B3047">
            <v>5000</v>
          </cell>
          <cell r="H3047">
            <v>3300</v>
          </cell>
          <cell r="I3047">
            <v>37765</v>
          </cell>
          <cell r="J3047">
            <v>2100</v>
          </cell>
          <cell r="W3047">
            <v>4000</v>
          </cell>
          <cell r="X3047">
            <v>1200</v>
          </cell>
          <cell r="AA3047">
            <v>1500</v>
          </cell>
        </row>
        <row r="3048">
          <cell r="A3048">
            <v>31.35</v>
          </cell>
          <cell r="B3048">
            <v>5000</v>
          </cell>
          <cell r="H3048">
            <v>3300</v>
          </cell>
          <cell r="I3048">
            <v>37775</v>
          </cell>
          <cell r="J3048">
            <v>2100</v>
          </cell>
          <cell r="W3048">
            <v>4000</v>
          </cell>
          <cell r="X3048">
            <v>1200</v>
          </cell>
          <cell r="AA3048">
            <v>1500</v>
          </cell>
        </row>
        <row r="3049">
          <cell r="A3049">
            <v>31.36</v>
          </cell>
          <cell r="B3049">
            <v>5000</v>
          </cell>
          <cell r="H3049">
            <v>3300</v>
          </cell>
          <cell r="I3049">
            <v>37785</v>
          </cell>
          <cell r="J3049">
            <v>2100</v>
          </cell>
          <cell r="W3049">
            <v>4000</v>
          </cell>
          <cell r="X3049">
            <v>1200</v>
          </cell>
          <cell r="AA3049">
            <v>1500</v>
          </cell>
        </row>
        <row r="3050">
          <cell r="A3050">
            <v>31.37</v>
          </cell>
          <cell r="B3050">
            <v>5000</v>
          </cell>
          <cell r="H3050">
            <v>3300</v>
          </cell>
          <cell r="I3050">
            <v>37795</v>
          </cell>
          <cell r="J3050">
            <v>2100</v>
          </cell>
          <cell r="W3050">
            <v>4000</v>
          </cell>
          <cell r="X3050">
            <v>1200</v>
          </cell>
          <cell r="AA3050">
            <v>1500</v>
          </cell>
        </row>
        <row r="3051">
          <cell r="A3051">
            <v>31.38</v>
          </cell>
          <cell r="B3051">
            <v>5000</v>
          </cell>
          <cell r="H3051">
            <v>3300</v>
          </cell>
          <cell r="I3051">
            <v>37805</v>
          </cell>
          <cell r="J3051">
            <v>2100</v>
          </cell>
          <cell r="W3051">
            <v>4000</v>
          </cell>
          <cell r="X3051">
            <v>1200</v>
          </cell>
          <cell r="AA3051">
            <v>1500</v>
          </cell>
        </row>
        <row r="3052">
          <cell r="A3052">
            <v>31.39</v>
          </cell>
          <cell r="B3052">
            <v>5000</v>
          </cell>
          <cell r="H3052">
            <v>3300</v>
          </cell>
          <cell r="I3052">
            <v>37815</v>
          </cell>
          <cell r="J3052">
            <v>2100</v>
          </cell>
          <cell r="W3052">
            <v>4000</v>
          </cell>
          <cell r="X3052">
            <v>1200</v>
          </cell>
          <cell r="AA3052">
            <v>1500</v>
          </cell>
        </row>
        <row r="3053">
          <cell r="A3053">
            <v>31.4</v>
          </cell>
          <cell r="B3053">
            <v>5000</v>
          </cell>
          <cell r="H3053">
            <v>3300</v>
          </cell>
          <cell r="I3053">
            <v>37825</v>
          </cell>
          <cell r="J3053">
            <v>2100</v>
          </cell>
          <cell r="W3053">
            <v>4000</v>
          </cell>
          <cell r="X3053">
            <v>1200</v>
          </cell>
          <cell r="AA3053">
            <v>1500</v>
          </cell>
        </row>
        <row r="3054">
          <cell r="A3054">
            <v>31.41</v>
          </cell>
          <cell r="B3054">
            <v>5000</v>
          </cell>
          <cell r="H3054">
            <v>3300</v>
          </cell>
          <cell r="I3054">
            <v>37835</v>
          </cell>
          <cell r="J3054">
            <v>2100</v>
          </cell>
          <cell r="W3054">
            <v>4000</v>
          </cell>
          <cell r="X3054">
            <v>1200</v>
          </cell>
          <cell r="AA3054">
            <v>1500</v>
          </cell>
        </row>
        <row r="3055">
          <cell r="A3055">
            <v>31.42</v>
          </cell>
          <cell r="B3055">
            <v>5000</v>
          </cell>
          <cell r="H3055">
            <v>3300</v>
          </cell>
          <cell r="I3055">
            <v>37845</v>
          </cell>
          <cell r="J3055">
            <v>2100</v>
          </cell>
          <cell r="W3055">
            <v>4000</v>
          </cell>
          <cell r="X3055">
            <v>1200</v>
          </cell>
          <cell r="AA3055">
            <v>1500</v>
          </cell>
        </row>
        <row r="3056">
          <cell r="A3056">
            <v>31.43</v>
          </cell>
          <cell r="B3056">
            <v>5000</v>
          </cell>
          <cell r="H3056">
            <v>3300</v>
          </cell>
          <cell r="I3056">
            <v>37855</v>
          </cell>
          <cell r="J3056">
            <v>2100</v>
          </cell>
          <cell r="W3056">
            <v>4000</v>
          </cell>
          <cell r="X3056">
            <v>1200</v>
          </cell>
          <cell r="AA3056">
            <v>1500</v>
          </cell>
        </row>
        <row r="3057">
          <cell r="A3057">
            <v>31.44</v>
          </cell>
          <cell r="B3057">
            <v>5000</v>
          </cell>
          <cell r="H3057">
            <v>3300</v>
          </cell>
          <cell r="I3057">
            <v>37865</v>
          </cell>
          <cell r="J3057">
            <v>2100</v>
          </cell>
          <cell r="W3057">
            <v>4000</v>
          </cell>
          <cell r="X3057">
            <v>1200</v>
          </cell>
          <cell r="AA3057">
            <v>1500</v>
          </cell>
        </row>
        <row r="3058">
          <cell r="A3058">
            <v>31.45</v>
          </cell>
          <cell r="B3058">
            <v>5000</v>
          </cell>
          <cell r="H3058">
            <v>3300</v>
          </cell>
          <cell r="I3058">
            <v>37875</v>
          </cell>
          <cell r="J3058">
            <v>2100</v>
          </cell>
          <cell r="W3058">
            <v>4000</v>
          </cell>
          <cell r="X3058">
            <v>1200</v>
          </cell>
          <cell r="AA3058">
            <v>1500</v>
          </cell>
        </row>
        <row r="3059">
          <cell r="A3059">
            <v>31.46</v>
          </cell>
          <cell r="B3059">
            <v>5000</v>
          </cell>
          <cell r="H3059">
            <v>3300</v>
          </cell>
          <cell r="I3059">
            <v>37885</v>
          </cell>
          <cell r="J3059">
            <v>2100</v>
          </cell>
          <cell r="W3059">
            <v>4000</v>
          </cell>
          <cell r="X3059">
            <v>1200</v>
          </cell>
          <cell r="AA3059">
            <v>1500</v>
          </cell>
        </row>
        <row r="3060">
          <cell r="A3060">
            <v>31.47</v>
          </cell>
          <cell r="B3060">
            <v>5000</v>
          </cell>
          <cell r="H3060">
            <v>3300</v>
          </cell>
          <cell r="I3060">
            <v>37895</v>
          </cell>
          <cell r="J3060">
            <v>2100</v>
          </cell>
          <cell r="W3060">
            <v>4000</v>
          </cell>
          <cell r="X3060">
            <v>1200</v>
          </cell>
          <cell r="AA3060">
            <v>1500</v>
          </cell>
        </row>
        <row r="3061">
          <cell r="A3061">
            <v>31.48</v>
          </cell>
          <cell r="B3061">
            <v>5000</v>
          </cell>
          <cell r="H3061">
            <v>3300</v>
          </cell>
          <cell r="I3061">
            <v>37905</v>
          </cell>
          <cell r="J3061">
            <v>2100</v>
          </cell>
          <cell r="W3061">
            <v>4000</v>
          </cell>
          <cell r="X3061">
            <v>1200</v>
          </cell>
          <cell r="AA3061">
            <v>1500</v>
          </cell>
        </row>
        <row r="3062">
          <cell r="A3062">
            <v>31.49</v>
          </cell>
          <cell r="B3062">
            <v>5000</v>
          </cell>
          <cell r="H3062">
            <v>3300</v>
          </cell>
          <cell r="I3062">
            <v>37915</v>
          </cell>
          <cell r="J3062">
            <v>2100</v>
          </cell>
          <cell r="W3062">
            <v>4000</v>
          </cell>
          <cell r="X3062">
            <v>1200</v>
          </cell>
          <cell r="AA3062">
            <v>1500</v>
          </cell>
        </row>
        <row r="3063">
          <cell r="A3063">
            <v>31.5</v>
          </cell>
          <cell r="B3063">
            <v>5000</v>
          </cell>
          <cell r="H3063">
            <v>3300</v>
          </cell>
          <cell r="I3063">
            <v>37925</v>
          </cell>
          <cell r="J3063">
            <v>2100</v>
          </cell>
          <cell r="W3063">
            <v>4000</v>
          </cell>
          <cell r="X3063">
            <v>1200</v>
          </cell>
          <cell r="AA3063">
            <v>1500</v>
          </cell>
        </row>
        <row r="3064">
          <cell r="A3064">
            <v>31.51</v>
          </cell>
          <cell r="B3064">
            <v>5000</v>
          </cell>
          <cell r="H3064">
            <v>3300</v>
          </cell>
          <cell r="I3064">
            <v>37935</v>
          </cell>
          <cell r="J3064">
            <v>2100</v>
          </cell>
          <cell r="W3064">
            <v>4000</v>
          </cell>
          <cell r="X3064">
            <v>1200</v>
          </cell>
          <cell r="AA3064">
            <v>1500</v>
          </cell>
        </row>
        <row r="3065">
          <cell r="A3065">
            <v>31.52</v>
          </cell>
          <cell r="B3065">
            <v>5000</v>
          </cell>
          <cell r="H3065">
            <v>3300</v>
          </cell>
          <cell r="I3065">
            <v>37945</v>
          </cell>
          <cell r="J3065">
            <v>2100</v>
          </cell>
          <cell r="W3065">
            <v>4000</v>
          </cell>
          <cell r="X3065">
            <v>1200</v>
          </cell>
          <cell r="AA3065">
            <v>1500</v>
          </cell>
        </row>
        <row r="3066">
          <cell r="A3066">
            <v>31.53</v>
          </cell>
          <cell r="B3066">
            <v>5000</v>
          </cell>
          <cell r="H3066">
            <v>3300</v>
          </cell>
          <cell r="I3066">
            <v>37955</v>
          </cell>
          <cell r="J3066">
            <v>2100</v>
          </cell>
          <cell r="W3066">
            <v>4000</v>
          </cell>
          <cell r="X3066">
            <v>1200</v>
          </cell>
          <cell r="AA3066">
            <v>1500</v>
          </cell>
        </row>
        <row r="3067">
          <cell r="A3067">
            <v>31.54</v>
          </cell>
          <cell r="B3067">
            <v>5000</v>
          </cell>
          <cell r="H3067">
            <v>3300</v>
          </cell>
          <cell r="I3067">
            <v>37965</v>
          </cell>
          <cell r="J3067">
            <v>2100</v>
          </cell>
          <cell r="W3067">
            <v>4000</v>
          </cell>
          <cell r="X3067">
            <v>1200</v>
          </cell>
          <cell r="AA3067">
            <v>1500</v>
          </cell>
        </row>
        <row r="3068">
          <cell r="A3068">
            <v>31.55</v>
          </cell>
          <cell r="B3068">
            <v>5000</v>
          </cell>
          <cell r="H3068">
            <v>3300</v>
          </cell>
          <cell r="I3068">
            <v>37975</v>
          </cell>
          <cell r="J3068">
            <v>2100</v>
          </cell>
          <cell r="W3068">
            <v>4000</v>
          </cell>
          <cell r="X3068">
            <v>1200</v>
          </cell>
          <cell r="AA3068">
            <v>1500</v>
          </cell>
        </row>
        <row r="3069">
          <cell r="A3069">
            <v>31.56</v>
          </cell>
          <cell r="B3069">
            <v>5000</v>
          </cell>
          <cell r="H3069">
            <v>3300</v>
          </cell>
          <cell r="I3069">
            <v>37985</v>
          </cell>
          <cell r="J3069">
            <v>2100</v>
          </cell>
          <cell r="W3069">
            <v>4000</v>
          </cell>
          <cell r="X3069">
            <v>1200</v>
          </cell>
          <cell r="AA3069">
            <v>1500</v>
          </cell>
        </row>
        <row r="3070">
          <cell r="A3070">
            <v>31.57</v>
          </cell>
          <cell r="B3070">
            <v>5000</v>
          </cell>
          <cell r="H3070">
            <v>3300</v>
          </cell>
          <cell r="I3070">
            <v>37995</v>
          </cell>
          <cell r="J3070">
            <v>2100</v>
          </cell>
          <cell r="W3070">
            <v>4000</v>
          </cell>
          <cell r="X3070">
            <v>1200</v>
          </cell>
          <cell r="AA3070">
            <v>1500</v>
          </cell>
        </row>
        <row r="3071">
          <cell r="A3071">
            <v>31.58</v>
          </cell>
          <cell r="B3071">
            <v>5000</v>
          </cell>
          <cell r="H3071">
            <v>3300</v>
          </cell>
          <cell r="I3071">
            <v>38005</v>
          </cell>
          <cell r="J3071">
            <v>2100</v>
          </cell>
          <cell r="W3071">
            <v>4000</v>
          </cell>
          <cell r="X3071">
            <v>1200</v>
          </cell>
          <cell r="AA3071">
            <v>1500</v>
          </cell>
        </row>
        <row r="3072">
          <cell r="A3072">
            <v>31.59</v>
          </cell>
          <cell r="B3072">
            <v>5000</v>
          </cell>
          <cell r="H3072">
            <v>3300</v>
          </cell>
          <cell r="I3072">
            <v>38015</v>
          </cell>
          <cell r="J3072">
            <v>2100</v>
          </cell>
          <cell r="W3072">
            <v>4000</v>
          </cell>
          <cell r="X3072">
            <v>1200</v>
          </cell>
          <cell r="AA3072">
            <v>1500</v>
          </cell>
        </row>
        <row r="3073">
          <cell r="A3073">
            <v>31.6</v>
          </cell>
          <cell r="B3073">
            <v>5000</v>
          </cell>
          <cell r="H3073">
            <v>3300</v>
          </cell>
          <cell r="I3073">
            <v>38025</v>
          </cell>
          <cell r="J3073">
            <v>2100</v>
          </cell>
          <cell r="W3073">
            <v>4000</v>
          </cell>
          <cell r="X3073">
            <v>1200</v>
          </cell>
          <cell r="AA3073">
            <v>1500</v>
          </cell>
        </row>
        <row r="3074">
          <cell r="A3074">
            <v>31.61</v>
          </cell>
          <cell r="B3074">
            <v>5000</v>
          </cell>
          <cell r="H3074">
            <v>3300</v>
          </cell>
          <cell r="I3074">
            <v>38035</v>
          </cell>
          <cell r="J3074">
            <v>2100</v>
          </cell>
          <cell r="W3074">
            <v>4000</v>
          </cell>
          <cell r="X3074">
            <v>1200</v>
          </cell>
          <cell r="AA3074">
            <v>1500</v>
          </cell>
        </row>
        <row r="3075">
          <cell r="A3075">
            <v>31.62</v>
          </cell>
          <cell r="B3075">
            <v>5000</v>
          </cell>
          <cell r="H3075">
            <v>3300</v>
          </cell>
          <cell r="I3075">
            <v>38045</v>
          </cell>
          <cell r="J3075">
            <v>2100</v>
          </cell>
          <cell r="W3075">
            <v>4000</v>
          </cell>
          <cell r="X3075">
            <v>1200</v>
          </cell>
          <cell r="AA3075">
            <v>1500</v>
          </cell>
        </row>
        <row r="3076">
          <cell r="A3076">
            <v>31.63</v>
          </cell>
          <cell r="B3076">
            <v>5000</v>
          </cell>
          <cell r="H3076">
            <v>3300</v>
          </cell>
          <cell r="I3076">
            <v>38055</v>
          </cell>
          <cell r="J3076">
            <v>2100</v>
          </cell>
          <cell r="W3076">
            <v>4000</v>
          </cell>
          <cell r="X3076">
            <v>1200</v>
          </cell>
          <cell r="AA3076">
            <v>1500</v>
          </cell>
        </row>
        <row r="3077">
          <cell r="A3077">
            <v>31.64</v>
          </cell>
          <cell r="B3077">
            <v>5000</v>
          </cell>
          <cell r="H3077">
            <v>3300</v>
          </cell>
          <cell r="I3077">
            <v>38065</v>
          </cell>
          <cell r="J3077">
            <v>2100</v>
          </cell>
          <cell r="W3077">
            <v>4000</v>
          </cell>
          <cell r="X3077">
            <v>1200</v>
          </cell>
          <cell r="AA3077">
            <v>1500</v>
          </cell>
        </row>
        <row r="3078">
          <cell r="A3078">
            <v>31.65</v>
          </cell>
          <cell r="B3078">
            <v>5000</v>
          </cell>
          <cell r="H3078">
            <v>3300</v>
          </cell>
          <cell r="I3078">
            <v>38075</v>
          </cell>
          <cell r="J3078">
            <v>2100</v>
          </cell>
          <cell r="W3078">
            <v>4000</v>
          </cell>
          <cell r="X3078">
            <v>1200</v>
          </cell>
          <cell r="AA3078">
            <v>1500</v>
          </cell>
        </row>
        <row r="3079">
          <cell r="A3079">
            <v>31.66</v>
          </cell>
          <cell r="B3079">
            <v>5000</v>
          </cell>
          <cell r="H3079">
            <v>3300</v>
          </cell>
          <cell r="I3079">
            <v>38085</v>
          </cell>
          <cell r="J3079">
            <v>2100</v>
          </cell>
          <cell r="W3079">
            <v>4000</v>
          </cell>
          <cell r="X3079">
            <v>1200</v>
          </cell>
          <cell r="AA3079">
            <v>1500</v>
          </cell>
        </row>
        <row r="3080">
          <cell r="A3080">
            <v>31.67</v>
          </cell>
          <cell r="B3080">
            <v>5000</v>
          </cell>
          <cell r="H3080">
            <v>3300</v>
          </cell>
          <cell r="I3080">
            <v>38095</v>
          </cell>
          <cell r="J3080">
            <v>2100</v>
          </cell>
          <cell r="W3080">
            <v>4000</v>
          </cell>
          <cell r="X3080">
            <v>1200</v>
          </cell>
          <cell r="AA3080">
            <v>1500</v>
          </cell>
        </row>
        <row r="3081">
          <cell r="A3081">
            <v>31.68</v>
          </cell>
          <cell r="B3081">
            <v>5000</v>
          </cell>
          <cell r="H3081">
            <v>3300</v>
          </cell>
          <cell r="I3081">
            <v>38105</v>
          </cell>
          <cell r="J3081">
            <v>2100</v>
          </cell>
          <cell r="W3081">
            <v>4000</v>
          </cell>
          <cell r="X3081">
            <v>1200</v>
          </cell>
          <cell r="AA3081">
            <v>1500</v>
          </cell>
        </row>
        <row r="3082">
          <cell r="A3082">
            <v>31.69</v>
          </cell>
          <cell r="B3082">
            <v>5000</v>
          </cell>
          <cell r="H3082">
            <v>3300</v>
          </cell>
          <cell r="I3082">
            <v>38115</v>
          </cell>
          <cell r="J3082">
            <v>2100</v>
          </cell>
          <cell r="W3082">
            <v>4000</v>
          </cell>
          <cell r="X3082">
            <v>1200</v>
          </cell>
          <cell r="AA3082">
            <v>1500</v>
          </cell>
        </row>
        <row r="3083">
          <cell r="A3083">
            <v>31.7</v>
          </cell>
          <cell r="B3083">
            <v>5000</v>
          </cell>
          <cell r="H3083">
            <v>3300</v>
          </cell>
          <cell r="I3083">
            <v>38125</v>
          </cell>
          <cell r="J3083">
            <v>2100</v>
          </cell>
          <cell r="W3083">
            <v>4000</v>
          </cell>
          <cell r="X3083">
            <v>1200</v>
          </cell>
          <cell r="AA3083">
            <v>1500</v>
          </cell>
        </row>
        <row r="3084">
          <cell r="A3084">
            <v>31.71</v>
          </cell>
          <cell r="B3084">
            <v>5000</v>
          </cell>
          <cell r="H3084">
            <v>3300</v>
          </cell>
          <cell r="I3084">
            <v>38135</v>
          </cell>
          <cell r="J3084">
            <v>2100</v>
          </cell>
          <cell r="W3084">
            <v>4000</v>
          </cell>
          <cell r="X3084">
            <v>1200</v>
          </cell>
          <cell r="AA3084">
            <v>1500</v>
          </cell>
        </row>
        <row r="3085">
          <cell r="A3085">
            <v>31.72</v>
          </cell>
          <cell r="B3085">
            <v>5000</v>
          </cell>
          <cell r="H3085">
            <v>3300</v>
          </cell>
          <cell r="I3085">
            <v>38145</v>
          </cell>
          <cell r="J3085">
            <v>2100</v>
          </cell>
          <cell r="W3085">
            <v>4000</v>
          </cell>
          <cell r="X3085">
            <v>1200</v>
          </cell>
          <cell r="AA3085">
            <v>1500</v>
          </cell>
        </row>
        <row r="3086">
          <cell r="A3086">
            <v>31.73</v>
          </cell>
          <cell r="B3086">
            <v>5000</v>
          </cell>
          <cell r="H3086">
            <v>3300</v>
          </cell>
          <cell r="I3086">
            <v>38155</v>
          </cell>
          <cell r="J3086">
            <v>2100</v>
          </cell>
          <cell r="W3086">
            <v>4000</v>
          </cell>
          <cell r="X3086">
            <v>1200</v>
          </cell>
          <cell r="AA3086">
            <v>1500</v>
          </cell>
        </row>
        <row r="3087">
          <cell r="A3087">
            <v>31.74</v>
          </cell>
          <cell r="B3087">
            <v>5000</v>
          </cell>
          <cell r="H3087">
            <v>3300</v>
          </cell>
          <cell r="I3087">
            <v>38165</v>
          </cell>
          <cell r="J3087">
            <v>2100</v>
          </cell>
          <cell r="W3087">
            <v>4000</v>
          </cell>
          <cell r="X3087">
            <v>1200</v>
          </cell>
          <cell r="AA3087">
            <v>1500</v>
          </cell>
        </row>
        <row r="3088">
          <cell r="A3088">
            <v>31.75</v>
          </cell>
          <cell r="B3088">
            <v>5000</v>
          </cell>
          <cell r="H3088">
            <v>3300</v>
          </cell>
          <cell r="I3088">
            <v>38175</v>
          </cell>
          <cell r="J3088">
            <v>2100</v>
          </cell>
          <cell r="W3088">
            <v>4000</v>
          </cell>
          <cell r="X3088">
            <v>1200</v>
          </cell>
          <cell r="AA3088">
            <v>1500</v>
          </cell>
        </row>
        <row r="3089">
          <cell r="A3089">
            <v>31.76</v>
          </cell>
          <cell r="B3089">
            <v>5000</v>
          </cell>
          <cell r="H3089">
            <v>3300</v>
          </cell>
          <cell r="I3089">
            <v>38185</v>
          </cell>
          <cell r="J3089">
            <v>2100</v>
          </cell>
          <cell r="W3089">
            <v>4000</v>
          </cell>
          <cell r="X3089">
            <v>1200</v>
          </cell>
          <cell r="AA3089">
            <v>1500</v>
          </cell>
        </row>
        <row r="3090">
          <cell r="A3090">
            <v>31.77</v>
          </cell>
          <cell r="B3090">
            <v>5000</v>
          </cell>
          <cell r="H3090">
            <v>3300</v>
          </cell>
          <cell r="I3090">
            <v>38195</v>
          </cell>
          <cell r="J3090">
            <v>2100</v>
          </cell>
          <cell r="W3090">
            <v>4000</v>
          </cell>
          <cell r="X3090">
            <v>1200</v>
          </cell>
          <cell r="AA3090">
            <v>1500</v>
          </cell>
        </row>
        <row r="3091">
          <cell r="A3091">
            <v>31.78</v>
          </cell>
          <cell r="B3091">
            <v>5000</v>
          </cell>
          <cell r="H3091">
            <v>3300</v>
          </cell>
          <cell r="I3091">
            <v>38205</v>
          </cell>
          <cell r="J3091">
            <v>2100</v>
          </cell>
          <cell r="W3091">
            <v>4000</v>
          </cell>
          <cell r="X3091">
            <v>1200</v>
          </cell>
          <cell r="AA3091">
            <v>1500</v>
          </cell>
        </row>
        <row r="3092">
          <cell r="A3092">
            <v>31.79</v>
          </cell>
          <cell r="B3092">
            <v>5000</v>
          </cell>
          <cell r="H3092">
            <v>3300</v>
          </cell>
          <cell r="I3092">
            <v>38215</v>
          </cell>
          <cell r="J3092">
            <v>2100</v>
          </cell>
          <cell r="W3092">
            <v>4000</v>
          </cell>
          <cell r="X3092">
            <v>1200</v>
          </cell>
          <cell r="AA3092">
            <v>1500</v>
          </cell>
        </row>
        <row r="3093">
          <cell r="A3093">
            <v>31.8</v>
          </cell>
          <cell r="B3093">
            <v>5000</v>
          </cell>
          <cell r="H3093">
            <v>3300</v>
          </cell>
          <cell r="I3093">
            <v>38225</v>
          </cell>
          <cell r="J3093">
            <v>2100</v>
          </cell>
          <cell r="W3093">
            <v>4000</v>
          </cell>
          <cell r="X3093">
            <v>1200</v>
          </cell>
          <cell r="AA3093">
            <v>1500</v>
          </cell>
        </row>
        <row r="3094">
          <cell r="A3094">
            <v>31.81</v>
          </cell>
          <cell r="B3094">
            <v>5000</v>
          </cell>
          <cell r="H3094">
            <v>3300</v>
          </cell>
          <cell r="I3094">
            <v>38235</v>
          </cell>
          <cell r="J3094">
            <v>2100</v>
          </cell>
          <cell r="W3094">
            <v>4000</v>
          </cell>
          <cell r="X3094">
            <v>1200</v>
          </cell>
          <cell r="AA3094">
            <v>1500</v>
          </cell>
        </row>
        <row r="3095">
          <cell r="A3095">
            <v>31.82</v>
          </cell>
          <cell r="B3095">
            <v>5000</v>
          </cell>
          <cell r="H3095">
            <v>3300</v>
          </cell>
          <cell r="I3095">
            <v>38245</v>
          </cell>
          <cell r="J3095">
            <v>2100</v>
          </cell>
          <cell r="W3095">
            <v>4000</v>
          </cell>
          <cell r="X3095">
            <v>1200</v>
          </cell>
          <cell r="AA3095">
            <v>1500</v>
          </cell>
        </row>
        <row r="3096">
          <cell r="A3096">
            <v>31.83</v>
          </cell>
          <cell r="B3096">
            <v>5000</v>
          </cell>
          <cell r="H3096">
            <v>3300</v>
          </cell>
          <cell r="I3096">
            <v>38255</v>
          </cell>
          <cell r="J3096">
            <v>2100</v>
          </cell>
          <cell r="W3096">
            <v>4000</v>
          </cell>
          <cell r="X3096">
            <v>1200</v>
          </cell>
          <cell r="AA3096">
            <v>1500</v>
          </cell>
        </row>
        <row r="3097">
          <cell r="A3097">
            <v>31.84</v>
          </cell>
          <cell r="B3097">
            <v>5000</v>
          </cell>
          <cell r="H3097">
            <v>3300</v>
          </cell>
          <cell r="I3097">
            <v>38265</v>
          </cell>
          <cell r="J3097">
            <v>2100</v>
          </cell>
          <cell r="W3097">
            <v>4000</v>
          </cell>
          <cell r="X3097">
            <v>1200</v>
          </cell>
          <cell r="AA3097">
            <v>1500</v>
          </cell>
        </row>
        <row r="3098">
          <cell r="A3098">
            <v>31.85</v>
          </cell>
          <cell r="B3098">
            <v>5000</v>
          </cell>
          <cell r="H3098">
            <v>3300</v>
          </cell>
          <cell r="I3098">
            <v>38275</v>
          </cell>
          <cell r="J3098">
            <v>2100</v>
          </cell>
          <cell r="W3098">
            <v>4000</v>
          </cell>
          <cell r="X3098">
            <v>1200</v>
          </cell>
          <cell r="AA3098">
            <v>1500</v>
          </cell>
        </row>
        <row r="3099">
          <cell r="A3099">
            <v>31.86</v>
          </cell>
          <cell r="B3099">
            <v>5000</v>
          </cell>
          <cell r="H3099">
            <v>3300</v>
          </cell>
          <cell r="I3099">
            <v>38285</v>
          </cell>
          <cell r="J3099">
            <v>2100</v>
          </cell>
          <cell r="W3099">
            <v>4000</v>
          </cell>
          <cell r="X3099">
            <v>1200</v>
          </cell>
          <cell r="AA3099">
            <v>1500</v>
          </cell>
        </row>
        <row r="3100">
          <cell r="A3100">
            <v>31.87</v>
          </cell>
          <cell r="B3100">
            <v>5000</v>
          </cell>
          <cell r="H3100">
            <v>3300</v>
          </cell>
          <cell r="I3100">
            <v>38295</v>
          </cell>
          <cell r="J3100">
            <v>2100</v>
          </cell>
          <cell r="W3100">
            <v>4000</v>
          </cell>
          <cell r="X3100">
            <v>1200</v>
          </cell>
          <cell r="AA3100">
            <v>1500</v>
          </cell>
        </row>
        <row r="3101">
          <cell r="A3101">
            <v>31.88</v>
          </cell>
          <cell r="B3101">
            <v>5000</v>
          </cell>
          <cell r="H3101">
            <v>3300</v>
          </cell>
          <cell r="I3101">
            <v>38305</v>
          </cell>
          <cell r="J3101">
            <v>2100</v>
          </cell>
          <cell r="W3101">
            <v>4000</v>
          </cell>
          <cell r="X3101">
            <v>1200</v>
          </cell>
          <cell r="AA3101">
            <v>1500</v>
          </cell>
        </row>
        <row r="3102">
          <cell r="A3102">
            <v>31.89</v>
          </cell>
          <cell r="B3102">
            <v>5000</v>
          </cell>
          <cell r="H3102">
            <v>3300</v>
          </cell>
          <cell r="I3102">
            <v>38315</v>
          </cell>
          <cell r="J3102">
            <v>2100</v>
          </cell>
          <cell r="W3102">
            <v>4000</v>
          </cell>
          <cell r="X3102">
            <v>1200</v>
          </cell>
          <cell r="AA3102">
            <v>1500</v>
          </cell>
        </row>
        <row r="3103">
          <cell r="A3103">
            <v>31.9</v>
          </cell>
          <cell r="B3103">
            <v>5000</v>
          </cell>
          <cell r="H3103">
            <v>3300</v>
          </cell>
          <cell r="I3103">
            <v>38325</v>
          </cell>
          <cell r="J3103">
            <v>2100</v>
          </cell>
          <cell r="W3103">
            <v>4000</v>
          </cell>
          <cell r="X3103">
            <v>1200</v>
          </cell>
          <cell r="AA3103">
            <v>1500</v>
          </cell>
        </row>
        <row r="3104">
          <cell r="A3104">
            <v>31.91</v>
          </cell>
          <cell r="B3104">
            <v>5000</v>
          </cell>
          <cell r="H3104">
            <v>3300</v>
          </cell>
          <cell r="I3104">
            <v>38335</v>
          </cell>
          <cell r="J3104">
            <v>2100</v>
          </cell>
          <cell r="W3104">
            <v>4000</v>
          </cell>
          <cell r="X3104">
            <v>1200</v>
          </cell>
          <cell r="AA3104">
            <v>1500</v>
          </cell>
        </row>
        <row r="3105">
          <cell r="A3105">
            <v>31.92</v>
          </cell>
          <cell r="B3105">
            <v>5000</v>
          </cell>
          <cell r="H3105">
            <v>3300</v>
          </cell>
          <cell r="I3105">
            <v>38345</v>
          </cell>
          <cell r="J3105">
            <v>2100</v>
          </cell>
          <cell r="W3105">
            <v>4000</v>
          </cell>
          <cell r="X3105">
            <v>1200</v>
          </cell>
          <cell r="AA3105">
            <v>1500</v>
          </cell>
        </row>
        <row r="3106">
          <cell r="A3106">
            <v>31.93</v>
          </cell>
          <cell r="B3106">
            <v>5000</v>
          </cell>
          <cell r="H3106">
            <v>3300</v>
          </cell>
          <cell r="I3106">
            <v>38355</v>
          </cell>
          <cell r="J3106">
            <v>2100</v>
          </cell>
          <cell r="W3106">
            <v>4000</v>
          </cell>
          <cell r="X3106">
            <v>1200</v>
          </cell>
          <cell r="AA3106">
            <v>1500</v>
          </cell>
        </row>
        <row r="3107">
          <cell r="A3107">
            <v>31.94</v>
          </cell>
          <cell r="B3107">
            <v>5000</v>
          </cell>
          <cell r="H3107">
            <v>3300</v>
          </cell>
          <cell r="I3107">
            <v>38365</v>
          </cell>
          <cell r="J3107">
            <v>2100</v>
          </cell>
          <cell r="W3107">
            <v>4000</v>
          </cell>
          <cell r="X3107">
            <v>1200</v>
          </cell>
          <cell r="AA3107">
            <v>1500</v>
          </cell>
        </row>
        <row r="3108">
          <cell r="A3108">
            <v>31.95</v>
          </cell>
          <cell r="B3108">
            <v>5000</v>
          </cell>
          <cell r="H3108">
            <v>3300</v>
          </cell>
          <cell r="I3108">
            <v>38375</v>
          </cell>
          <cell r="J3108">
            <v>2100</v>
          </cell>
          <cell r="W3108">
            <v>4000</v>
          </cell>
          <cell r="X3108">
            <v>1200</v>
          </cell>
          <cell r="AA3108">
            <v>1500</v>
          </cell>
        </row>
        <row r="3109">
          <cell r="A3109">
            <v>31.96</v>
          </cell>
          <cell r="B3109">
            <v>5000</v>
          </cell>
          <cell r="H3109">
            <v>3300</v>
          </cell>
          <cell r="I3109">
            <v>38385</v>
          </cell>
          <cell r="J3109">
            <v>2100</v>
          </cell>
          <cell r="W3109">
            <v>4000</v>
          </cell>
          <cell r="X3109">
            <v>1200</v>
          </cell>
          <cell r="AA3109">
            <v>1500</v>
          </cell>
        </row>
        <row r="3110">
          <cell r="A3110">
            <v>31.97</v>
          </cell>
          <cell r="B3110">
            <v>5000</v>
          </cell>
          <cell r="H3110">
            <v>3300</v>
          </cell>
          <cell r="I3110">
            <v>38395</v>
          </cell>
          <cell r="J3110">
            <v>2100</v>
          </cell>
          <cell r="W3110">
            <v>4000</v>
          </cell>
          <cell r="X3110">
            <v>1200</v>
          </cell>
          <cell r="AA3110">
            <v>1500</v>
          </cell>
        </row>
        <row r="3111">
          <cell r="A3111">
            <v>31.98</v>
          </cell>
          <cell r="B3111">
            <v>5000</v>
          </cell>
          <cell r="H3111">
            <v>3300</v>
          </cell>
          <cell r="I3111">
            <v>38405</v>
          </cell>
          <cell r="J3111">
            <v>2100</v>
          </cell>
          <cell r="W3111">
            <v>4000</v>
          </cell>
          <cell r="X3111">
            <v>1200</v>
          </cell>
          <cell r="AA3111">
            <v>1500</v>
          </cell>
        </row>
        <row r="3112">
          <cell r="A3112">
            <v>31.99</v>
          </cell>
          <cell r="B3112">
            <v>5000</v>
          </cell>
          <cell r="H3112">
            <v>3300</v>
          </cell>
          <cell r="I3112">
            <v>38415</v>
          </cell>
          <cell r="J3112">
            <v>2100</v>
          </cell>
          <cell r="W3112">
            <v>4000</v>
          </cell>
          <cell r="X3112">
            <v>1200</v>
          </cell>
          <cell r="AA3112">
            <v>1500</v>
          </cell>
        </row>
        <row r="3113">
          <cell r="A3113">
            <v>32</v>
          </cell>
          <cell r="B3113">
            <v>5000</v>
          </cell>
          <cell r="H3113">
            <v>3300</v>
          </cell>
          <cell r="I3113">
            <v>38425</v>
          </cell>
          <cell r="J3113">
            <v>2100</v>
          </cell>
          <cell r="W3113">
            <v>4000</v>
          </cell>
          <cell r="X3113">
            <v>1200</v>
          </cell>
          <cell r="AA3113">
            <v>1500</v>
          </cell>
        </row>
        <row r="3114">
          <cell r="A3114">
            <v>32.01</v>
          </cell>
          <cell r="B3114">
            <v>5000</v>
          </cell>
          <cell r="H3114">
            <v>3300</v>
          </cell>
          <cell r="I3114">
            <v>38435</v>
          </cell>
          <cell r="J3114">
            <v>2100</v>
          </cell>
          <cell r="W3114">
            <v>4000</v>
          </cell>
          <cell r="X3114">
            <v>1200</v>
          </cell>
          <cell r="AA3114">
            <v>1500</v>
          </cell>
        </row>
        <row r="3115">
          <cell r="A3115">
            <v>32.020000000000003</v>
          </cell>
          <cell r="B3115">
            <v>5000</v>
          </cell>
          <cell r="H3115">
            <v>3300</v>
          </cell>
          <cell r="I3115">
            <v>38445</v>
          </cell>
          <cell r="J3115">
            <v>2100</v>
          </cell>
          <cell r="W3115">
            <v>4000</v>
          </cell>
          <cell r="X3115">
            <v>1200</v>
          </cell>
          <cell r="AA3115">
            <v>1500</v>
          </cell>
        </row>
        <row r="3116">
          <cell r="A3116">
            <v>32.03</v>
          </cell>
          <cell r="B3116">
            <v>5000</v>
          </cell>
          <cell r="H3116">
            <v>3300</v>
          </cell>
          <cell r="I3116">
            <v>38455</v>
          </cell>
          <cell r="J3116">
            <v>2100</v>
          </cell>
          <cell r="W3116">
            <v>4000</v>
          </cell>
          <cell r="X3116">
            <v>1200</v>
          </cell>
          <cell r="AA3116">
            <v>1500</v>
          </cell>
        </row>
        <row r="3117">
          <cell r="A3117">
            <v>32.04</v>
          </cell>
          <cell r="B3117">
            <v>5000</v>
          </cell>
          <cell r="H3117">
            <v>3300</v>
          </cell>
          <cell r="I3117">
            <v>38465</v>
          </cell>
          <cell r="J3117">
            <v>2100</v>
          </cell>
          <cell r="W3117">
            <v>4000</v>
          </cell>
          <cell r="X3117">
            <v>1200</v>
          </cell>
          <cell r="AA3117">
            <v>1500</v>
          </cell>
        </row>
        <row r="3118">
          <cell r="A3118">
            <v>32.049999999999997</v>
          </cell>
          <cell r="B3118">
            <v>5000</v>
          </cell>
          <cell r="H3118">
            <v>3300</v>
          </cell>
          <cell r="I3118">
            <v>38475</v>
          </cell>
          <cell r="J3118">
            <v>2100</v>
          </cell>
          <cell r="W3118">
            <v>4000</v>
          </cell>
          <cell r="X3118">
            <v>1200</v>
          </cell>
          <cell r="AA3118">
            <v>1500</v>
          </cell>
        </row>
        <row r="3119">
          <cell r="A3119">
            <v>32.06</v>
          </cell>
          <cell r="B3119">
            <v>5000</v>
          </cell>
          <cell r="H3119">
            <v>3300</v>
          </cell>
          <cell r="I3119">
            <v>38485</v>
          </cell>
          <cell r="J3119">
            <v>2100</v>
          </cell>
          <cell r="W3119">
            <v>4000</v>
          </cell>
          <cell r="X3119">
            <v>1200</v>
          </cell>
          <cell r="AA3119">
            <v>1500</v>
          </cell>
        </row>
        <row r="3120">
          <cell r="A3120">
            <v>32.07</v>
          </cell>
          <cell r="B3120">
            <v>5000</v>
          </cell>
          <cell r="H3120">
            <v>3300</v>
          </cell>
          <cell r="I3120">
            <v>38495</v>
          </cell>
          <cell r="J3120">
            <v>2100</v>
          </cell>
          <cell r="W3120">
            <v>4000</v>
          </cell>
          <cell r="X3120">
            <v>1200</v>
          </cell>
          <cell r="AA3120">
            <v>1500</v>
          </cell>
        </row>
        <row r="3121">
          <cell r="A3121">
            <v>32.08</v>
          </cell>
          <cell r="B3121">
            <v>5000</v>
          </cell>
          <cell r="H3121">
            <v>3300</v>
          </cell>
          <cell r="I3121">
            <v>38505</v>
          </cell>
          <cell r="J3121">
            <v>2100</v>
          </cell>
          <cell r="W3121">
            <v>4000</v>
          </cell>
          <cell r="X3121">
            <v>1200</v>
          </cell>
          <cell r="AA3121">
            <v>1500</v>
          </cell>
        </row>
        <row r="3122">
          <cell r="A3122">
            <v>32.090000000000003</v>
          </cell>
          <cell r="B3122">
            <v>5000</v>
          </cell>
          <cell r="H3122">
            <v>3300</v>
          </cell>
          <cell r="I3122">
            <v>38515</v>
          </cell>
          <cell r="J3122">
            <v>2100</v>
          </cell>
          <cell r="W3122">
            <v>4000</v>
          </cell>
          <cell r="X3122">
            <v>1200</v>
          </cell>
          <cell r="AA3122">
            <v>1500</v>
          </cell>
        </row>
        <row r="3123">
          <cell r="A3123">
            <v>32.1</v>
          </cell>
          <cell r="B3123">
            <v>5000</v>
          </cell>
          <cell r="H3123">
            <v>3300</v>
          </cell>
          <cell r="I3123">
            <v>38525</v>
          </cell>
          <cell r="J3123">
            <v>2100</v>
          </cell>
          <cell r="W3123">
            <v>4000</v>
          </cell>
          <cell r="X3123">
            <v>1200</v>
          </cell>
          <cell r="AA3123">
            <v>1500</v>
          </cell>
        </row>
        <row r="3124">
          <cell r="A3124">
            <v>32.11</v>
          </cell>
          <cell r="B3124">
            <v>5000</v>
          </cell>
          <cell r="H3124">
            <v>3300</v>
          </cell>
          <cell r="I3124">
            <v>38535</v>
          </cell>
          <cell r="J3124">
            <v>2100</v>
          </cell>
          <cell r="W3124">
            <v>4000</v>
          </cell>
          <cell r="X3124">
            <v>1200</v>
          </cell>
          <cell r="AA3124">
            <v>1500</v>
          </cell>
        </row>
        <row r="3125">
          <cell r="A3125">
            <v>32.119999999999997</v>
          </cell>
          <cell r="B3125">
            <v>5000</v>
          </cell>
          <cell r="H3125">
            <v>3300</v>
          </cell>
          <cell r="I3125">
            <v>38545</v>
          </cell>
          <cell r="J3125">
            <v>2100</v>
          </cell>
          <cell r="W3125">
            <v>4000</v>
          </cell>
          <cell r="X3125">
            <v>1200</v>
          </cell>
          <cell r="AA3125">
            <v>1500</v>
          </cell>
        </row>
        <row r="3126">
          <cell r="A3126">
            <v>32.130000000000003</v>
          </cell>
          <cell r="B3126">
            <v>5000</v>
          </cell>
          <cell r="H3126">
            <v>3300</v>
          </cell>
          <cell r="I3126">
            <v>38555</v>
          </cell>
          <cell r="J3126">
            <v>2100</v>
          </cell>
          <cell r="W3126">
            <v>4000</v>
          </cell>
          <cell r="X3126">
            <v>1200</v>
          </cell>
          <cell r="AA3126">
            <v>1500</v>
          </cell>
        </row>
        <row r="3127">
          <cell r="A3127">
            <v>32.14</v>
          </cell>
          <cell r="B3127">
            <v>5000</v>
          </cell>
          <cell r="H3127">
            <v>3300</v>
          </cell>
          <cell r="I3127">
            <v>38565</v>
          </cell>
          <cell r="J3127">
            <v>2100</v>
          </cell>
          <cell r="W3127">
            <v>4000</v>
          </cell>
          <cell r="X3127">
            <v>1200</v>
          </cell>
          <cell r="AA3127">
            <v>1500</v>
          </cell>
        </row>
        <row r="3128">
          <cell r="A3128">
            <v>32.15</v>
          </cell>
          <cell r="B3128">
            <v>5000</v>
          </cell>
          <cell r="H3128">
            <v>3300</v>
          </cell>
          <cell r="I3128">
            <v>38575</v>
          </cell>
          <cell r="J3128">
            <v>2100</v>
          </cell>
          <cell r="W3128">
            <v>4000</v>
          </cell>
          <cell r="X3128">
            <v>1200</v>
          </cell>
          <cell r="AA3128">
            <v>1500</v>
          </cell>
        </row>
        <row r="3129">
          <cell r="A3129">
            <v>32.159999999999997</v>
          </cell>
          <cell r="B3129">
            <v>5000</v>
          </cell>
          <cell r="H3129">
            <v>3300</v>
          </cell>
          <cell r="I3129">
            <v>38585</v>
          </cell>
          <cell r="J3129">
            <v>2100</v>
          </cell>
          <cell r="W3129">
            <v>4000</v>
          </cell>
          <cell r="X3129">
            <v>1200</v>
          </cell>
          <cell r="AA3129">
            <v>1500</v>
          </cell>
        </row>
        <row r="3130">
          <cell r="A3130">
            <v>32.17</v>
          </cell>
          <cell r="B3130">
            <v>5000</v>
          </cell>
          <cell r="H3130">
            <v>3300</v>
          </cell>
          <cell r="I3130">
            <v>38595</v>
          </cell>
          <cell r="J3130">
            <v>2100</v>
          </cell>
          <cell r="W3130">
            <v>4000</v>
          </cell>
          <cell r="X3130">
            <v>1200</v>
          </cell>
          <cell r="AA3130">
            <v>1500</v>
          </cell>
        </row>
        <row r="3131">
          <cell r="A3131">
            <v>32.18</v>
          </cell>
          <cell r="B3131">
            <v>5000</v>
          </cell>
          <cell r="H3131">
            <v>3300</v>
          </cell>
          <cell r="I3131">
            <v>38605</v>
          </cell>
          <cell r="J3131">
            <v>2100</v>
          </cell>
          <cell r="W3131">
            <v>4000</v>
          </cell>
          <cell r="X3131">
            <v>1200</v>
          </cell>
          <cell r="AA3131">
            <v>1500</v>
          </cell>
        </row>
        <row r="3132">
          <cell r="A3132">
            <v>32.19</v>
          </cell>
          <cell r="B3132">
            <v>5000</v>
          </cell>
          <cell r="H3132">
            <v>3300</v>
          </cell>
          <cell r="I3132">
            <v>38615</v>
          </cell>
          <cell r="J3132">
            <v>2100</v>
          </cell>
          <cell r="W3132">
            <v>4000</v>
          </cell>
          <cell r="X3132">
            <v>1200</v>
          </cell>
          <cell r="AA3132">
            <v>1500</v>
          </cell>
        </row>
        <row r="3133">
          <cell r="A3133">
            <v>32.200000000000003</v>
          </cell>
          <cell r="B3133">
            <v>5000</v>
          </cell>
          <cell r="H3133">
            <v>3300</v>
          </cell>
          <cell r="I3133">
            <v>38625</v>
          </cell>
          <cell r="J3133">
            <v>2100</v>
          </cell>
          <cell r="W3133">
            <v>4000</v>
          </cell>
          <cell r="X3133">
            <v>1200</v>
          </cell>
          <cell r="AA3133">
            <v>1500</v>
          </cell>
        </row>
        <row r="3134">
          <cell r="A3134">
            <v>32.21</v>
          </cell>
          <cell r="B3134">
            <v>5000</v>
          </cell>
          <cell r="H3134">
            <v>3300</v>
          </cell>
          <cell r="I3134">
            <v>38635</v>
          </cell>
          <cell r="J3134">
            <v>2100</v>
          </cell>
          <cell r="W3134">
            <v>4000</v>
          </cell>
          <cell r="X3134">
            <v>1200</v>
          </cell>
          <cell r="AA3134">
            <v>1500</v>
          </cell>
        </row>
        <row r="3135">
          <cell r="A3135">
            <v>32.22</v>
          </cell>
          <cell r="B3135">
            <v>5000</v>
          </cell>
          <cell r="H3135">
            <v>3300</v>
          </cell>
          <cell r="I3135">
            <v>38645</v>
          </cell>
          <cell r="J3135">
            <v>2100</v>
          </cell>
          <cell r="W3135">
            <v>4000</v>
          </cell>
          <cell r="X3135">
            <v>1200</v>
          </cell>
          <cell r="AA3135">
            <v>1500</v>
          </cell>
        </row>
        <row r="3136">
          <cell r="A3136">
            <v>32.229999999999997</v>
          </cell>
          <cell r="B3136">
            <v>5000</v>
          </cell>
          <cell r="H3136">
            <v>3300</v>
          </cell>
          <cell r="I3136">
            <v>38655</v>
          </cell>
          <cell r="J3136">
            <v>2100</v>
          </cell>
          <cell r="W3136">
            <v>4000</v>
          </cell>
          <cell r="X3136">
            <v>1200</v>
          </cell>
          <cell r="AA3136">
            <v>1500</v>
          </cell>
        </row>
        <row r="3137">
          <cell r="A3137">
            <v>32.24</v>
          </cell>
          <cell r="B3137">
            <v>5000</v>
          </cell>
          <cell r="H3137">
            <v>3300</v>
          </cell>
          <cell r="I3137">
            <v>38665</v>
          </cell>
          <cell r="J3137">
            <v>2100</v>
          </cell>
          <cell r="W3137">
            <v>4000</v>
          </cell>
          <cell r="X3137">
            <v>1200</v>
          </cell>
          <cell r="AA3137">
            <v>1500</v>
          </cell>
        </row>
        <row r="3138">
          <cell r="A3138">
            <v>32.25</v>
          </cell>
          <cell r="B3138">
            <v>5000</v>
          </cell>
          <cell r="H3138">
            <v>3300</v>
          </cell>
          <cell r="I3138">
            <v>38675</v>
          </cell>
          <cell r="J3138">
            <v>2100</v>
          </cell>
          <cell r="W3138">
            <v>4000</v>
          </cell>
          <cell r="X3138">
            <v>1200</v>
          </cell>
          <cell r="AA3138">
            <v>1500</v>
          </cell>
        </row>
        <row r="3139">
          <cell r="A3139">
            <v>32.26</v>
          </cell>
          <cell r="B3139">
            <v>5000</v>
          </cell>
          <cell r="H3139">
            <v>3300</v>
          </cell>
          <cell r="I3139">
            <v>38685</v>
          </cell>
          <cell r="J3139">
            <v>2100</v>
          </cell>
          <cell r="W3139">
            <v>4000</v>
          </cell>
          <cell r="X3139">
            <v>1200</v>
          </cell>
          <cell r="AA3139">
            <v>1500</v>
          </cell>
        </row>
        <row r="3140">
          <cell r="A3140">
            <v>32.270000000000003</v>
          </cell>
          <cell r="B3140">
            <v>5000</v>
          </cell>
          <cell r="H3140">
            <v>3300</v>
          </cell>
          <cell r="I3140">
            <v>38695</v>
          </cell>
          <cell r="J3140">
            <v>2100</v>
          </cell>
          <cell r="W3140">
            <v>4000</v>
          </cell>
          <cell r="X3140">
            <v>1200</v>
          </cell>
          <cell r="AA3140">
            <v>1500</v>
          </cell>
        </row>
        <row r="3141">
          <cell r="A3141">
            <v>32.28</v>
          </cell>
          <cell r="B3141">
            <v>5000</v>
          </cell>
          <cell r="H3141">
            <v>3300</v>
          </cell>
          <cell r="I3141">
            <v>38705</v>
          </cell>
          <cell r="J3141">
            <v>2100</v>
          </cell>
          <cell r="W3141">
            <v>4000</v>
          </cell>
          <cell r="X3141">
            <v>1200</v>
          </cell>
          <cell r="AA3141">
            <v>1500</v>
          </cell>
        </row>
        <row r="3142">
          <cell r="A3142">
            <v>32.29</v>
          </cell>
          <cell r="B3142">
            <v>5000</v>
          </cell>
          <cell r="H3142">
            <v>3300</v>
          </cell>
          <cell r="I3142">
            <v>38715</v>
          </cell>
          <cell r="J3142">
            <v>2100</v>
          </cell>
          <cell r="W3142">
            <v>4000</v>
          </cell>
          <cell r="X3142">
            <v>1200</v>
          </cell>
          <cell r="AA3142">
            <v>1500</v>
          </cell>
        </row>
        <row r="3143">
          <cell r="A3143">
            <v>32.299999999999997</v>
          </cell>
          <cell r="B3143">
            <v>5000</v>
          </cell>
          <cell r="H3143">
            <v>3300</v>
          </cell>
          <cell r="I3143">
            <v>38725</v>
          </cell>
          <cell r="J3143">
            <v>2100</v>
          </cell>
          <cell r="W3143">
            <v>4000</v>
          </cell>
          <cell r="X3143">
            <v>1200</v>
          </cell>
          <cell r="AA3143">
            <v>1500</v>
          </cell>
        </row>
        <row r="3144">
          <cell r="A3144">
            <v>32.31</v>
          </cell>
          <cell r="B3144">
            <v>5000</v>
          </cell>
          <cell r="H3144">
            <v>3300</v>
          </cell>
          <cell r="I3144">
            <v>38735</v>
          </cell>
          <cell r="J3144">
            <v>2100</v>
          </cell>
          <cell r="W3144">
            <v>4000</v>
          </cell>
          <cell r="X3144">
            <v>1200</v>
          </cell>
          <cell r="AA3144">
            <v>1500</v>
          </cell>
        </row>
        <row r="3145">
          <cell r="A3145">
            <v>32.32</v>
          </cell>
          <cell r="B3145">
            <v>5000</v>
          </cell>
          <cell r="H3145">
            <v>3300</v>
          </cell>
          <cell r="I3145">
            <v>38745</v>
          </cell>
          <cell r="J3145">
            <v>2100</v>
          </cell>
          <cell r="W3145">
            <v>4000</v>
          </cell>
          <cell r="X3145">
            <v>1200</v>
          </cell>
          <cell r="AA3145">
            <v>1500</v>
          </cell>
        </row>
        <row r="3146">
          <cell r="A3146">
            <v>32.33</v>
          </cell>
          <cell r="B3146">
            <v>5000</v>
          </cell>
          <cell r="H3146">
            <v>3300</v>
          </cell>
          <cell r="I3146">
            <v>38755</v>
          </cell>
          <cell r="J3146">
            <v>2100</v>
          </cell>
          <cell r="W3146">
            <v>4000</v>
          </cell>
          <cell r="X3146">
            <v>1200</v>
          </cell>
          <cell r="AA3146">
            <v>1500</v>
          </cell>
        </row>
        <row r="3147">
          <cell r="A3147">
            <v>32.340000000000003</v>
          </cell>
          <cell r="B3147">
            <v>5000</v>
          </cell>
          <cell r="H3147">
            <v>3300</v>
          </cell>
          <cell r="I3147">
            <v>38765</v>
          </cell>
          <cell r="J3147">
            <v>2100</v>
          </cell>
          <cell r="W3147">
            <v>4000</v>
          </cell>
          <cell r="X3147">
            <v>1200</v>
          </cell>
          <cell r="AA3147">
            <v>1500</v>
          </cell>
        </row>
        <row r="3148">
          <cell r="A3148">
            <v>32.35</v>
          </cell>
          <cell r="B3148">
            <v>5000</v>
          </cell>
          <cell r="H3148">
            <v>3300</v>
          </cell>
          <cell r="I3148">
            <v>38775</v>
          </cell>
          <cell r="J3148">
            <v>2100</v>
          </cell>
          <cell r="W3148">
            <v>4000</v>
          </cell>
          <cell r="X3148">
            <v>1200</v>
          </cell>
          <cell r="AA3148">
            <v>1500</v>
          </cell>
        </row>
        <row r="3149">
          <cell r="A3149">
            <v>32.36</v>
          </cell>
          <cell r="B3149">
            <v>5000</v>
          </cell>
          <cell r="H3149">
            <v>3300</v>
          </cell>
          <cell r="I3149">
            <v>38785</v>
          </cell>
          <cell r="J3149">
            <v>2100</v>
          </cell>
          <cell r="W3149">
            <v>4000</v>
          </cell>
          <cell r="X3149">
            <v>1200</v>
          </cell>
          <cell r="AA3149">
            <v>1500</v>
          </cell>
        </row>
        <row r="3150">
          <cell r="A3150">
            <v>32.369999999999997</v>
          </cell>
          <cell r="B3150">
            <v>5000</v>
          </cell>
          <cell r="H3150">
            <v>3300</v>
          </cell>
          <cell r="I3150">
            <v>38795</v>
          </cell>
          <cell r="J3150">
            <v>2100</v>
          </cell>
          <cell r="W3150">
            <v>4000</v>
          </cell>
          <cell r="X3150">
            <v>1200</v>
          </cell>
          <cell r="AA3150">
            <v>1500</v>
          </cell>
        </row>
        <row r="3151">
          <cell r="A3151">
            <v>32.380000000000003</v>
          </cell>
          <cell r="B3151">
            <v>5000</v>
          </cell>
          <cell r="H3151">
            <v>3300</v>
          </cell>
          <cell r="I3151">
            <v>38805</v>
          </cell>
          <cell r="J3151">
            <v>2100</v>
          </cell>
          <cell r="W3151">
            <v>4000</v>
          </cell>
          <cell r="X3151">
            <v>1200</v>
          </cell>
          <cell r="AA3151">
            <v>1500</v>
          </cell>
        </row>
        <row r="3152">
          <cell r="A3152">
            <v>32.39</v>
          </cell>
          <cell r="B3152">
            <v>5000</v>
          </cell>
          <cell r="H3152">
            <v>3300</v>
          </cell>
          <cell r="I3152">
            <v>38815</v>
          </cell>
          <cell r="J3152">
            <v>2100</v>
          </cell>
          <cell r="W3152">
            <v>4000</v>
          </cell>
          <cell r="X3152">
            <v>1200</v>
          </cell>
          <cell r="AA3152">
            <v>1500</v>
          </cell>
        </row>
        <row r="3153">
          <cell r="A3153">
            <v>32.4</v>
          </cell>
          <cell r="B3153">
            <v>5000</v>
          </cell>
          <cell r="H3153">
            <v>3300</v>
          </cell>
          <cell r="I3153">
            <v>38825</v>
          </cell>
          <cell r="J3153">
            <v>2100</v>
          </cell>
          <cell r="W3153">
            <v>4000</v>
          </cell>
          <cell r="X3153">
            <v>1200</v>
          </cell>
          <cell r="AA3153">
            <v>1500</v>
          </cell>
        </row>
        <row r="3154">
          <cell r="A3154">
            <v>32.409999999999997</v>
          </cell>
          <cell r="B3154">
            <v>5000</v>
          </cell>
          <cell r="H3154">
            <v>3300</v>
          </cell>
          <cell r="I3154">
            <v>38835</v>
          </cell>
          <cell r="J3154">
            <v>2100</v>
          </cell>
          <cell r="W3154">
            <v>4000</v>
          </cell>
          <cell r="X3154">
            <v>1200</v>
          </cell>
          <cell r="AA3154">
            <v>1500</v>
          </cell>
        </row>
        <row r="3155">
          <cell r="A3155">
            <v>32.42</v>
          </cell>
          <cell r="B3155">
            <v>5000</v>
          </cell>
          <cell r="H3155">
            <v>3300</v>
          </cell>
          <cell r="I3155">
            <v>38845</v>
          </cell>
          <cell r="J3155">
            <v>2100</v>
          </cell>
          <cell r="W3155">
            <v>4000</v>
          </cell>
          <cell r="X3155">
            <v>1200</v>
          </cell>
          <cell r="AA3155">
            <v>1500</v>
          </cell>
        </row>
        <row r="3156">
          <cell r="A3156">
            <v>32.43</v>
          </cell>
          <cell r="B3156">
            <v>5000</v>
          </cell>
          <cell r="H3156">
            <v>3300</v>
          </cell>
          <cell r="I3156">
            <v>38855</v>
          </cell>
          <cell r="J3156">
            <v>2100</v>
          </cell>
          <cell r="W3156">
            <v>4000</v>
          </cell>
          <cell r="X3156">
            <v>1200</v>
          </cell>
          <cell r="AA3156">
            <v>1500</v>
          </cell>
        </row>
        <row r="3157">
          <cell r="A3157">
            <v>32.44</v>
          </cell>
          <cell r="B3157">
            <v>5000</v>
          </cell>
          <cell r="H3157">
            <v>3300</v>
          </cell>
          <cell r="I3157">
            <v>38865</v>
          </cell>
          <cell r="J3157">
            <v>2100</v>
          </cell>
          <cell r="W3157">
            <v>4000</v>
          </cell>
          <cell r="X3157">
            <v>1200</v>
          </cell>
          <cell r="AA3157">
            <v>1500</v>
          </cell>
        </row>
        <row r="3158">
          <cell r="A3158">
            <v>32.450000000000003</v>
          </cell>
          <cell r="B3158">
            <v>5000</v>
          </cell>
          <cell r="H3158">
            <v>3300</v>
          </cell>
          <cell r="I3158">
            <v>38875</v>
          </cell>
          <cell r="J3158">
            <v>2100</v>
          </cell>
          <cell r="W3158">
            <v>4000</v>
          </cell>
          <cell r="X3158">
            <v>1200</v>
          </cell>
          <cell r="AA3158">
            <v>1500</v>
          </cell>
        </row>
        <row r="3159">
          <cell r="A3159">
            <v>32.46</v>
          </cell>
          <cell r="B3159">
            <v>5000</v>
          </cell>
          <cell r="H3159">
            <v>3300</v>
          </cell>
          <cell r="I3159">
            <v>38885</v>
          </cell>
          <cell r="J3159">
            <v>2100</v>
          </cell>
          <cell r="W3159">
            <v>4000</v>
          </cell>
          <cell r="X3159">
            <v>1200</v>
          </cell>
          <cell r="AA3159">
            <v>1500</v>
          </cell>
        </row>
        <row r="3160">
          <cell r="A3160">
            <v>32.47</v>
          </cell>
          <cell r="B3160">
            <v>5000</v>
          </cell>
          <cell r="H3160">
            <v>3300</v>
          </cell>
          <cell r="I3160">
            <v>38895</v>
          </cell>
          <cell r="J3160">
            <v>2100</v>
          </cell>
          <cell r="W3160">
            <v>4000</v>
          </cell>
          <cell r="X3160">
            <v>1200</v>
          </cell>
          <cell r="AA3160">
            <v>1500</v>
          </cell>
        </row>
        <row r="3161">
          <cell r="A3161">
            <v>32.479999999999997</v>
          </cell>
          <cell r="B3161">
            <v>5000</v>
          </cell>
          <cell r="H3161">
            <v>3300</v>
          </cell>
          <cell r="I3161">
            <v>38905</v>
          </cell>
          <cell r="J3161">
            <v>2100</v>
          </cell>
          <cell r="W3161">
            <v>4000</v>
          </cell>
          <cell r="X3161">
            <v>1200</v>
          </cell>
          <cell r="AA3161">
            <v>1500</v>
          </cell>
        </row>
        <row r="3162">
          <cell r="A3162">
            <v>32.49</v>
          </cell>
          <cell r="B3162">
            <v>5000</v>
          </cell>
          <cell r="H3162">
            <v>3300</v>
          </cell>
          <cell r="I3162">
            <v>38915</v>
          </cell>
          <cell r="J3162">
            <v>2100</v>
          </cell>
          <cell r="W3162">
            <v>4000</v>
          </cell>
          <cell r="X3162">
            <v>1200</v>
          </cell>
          <cell r="AA3162">
            <v>1500</v>
          </cell>
        </row>
        <row r="3163">
          <cell r="A3163">
            <v>32.5</v>
          </cell>
          <cell r="B3163">
            <v>5000</v>
          </cell>
          <cell r="H3163">
            <v>3300</v>
          </cell>
          <cell r="I3163">
            <v>38925</v>
          </cell>
          <cell r="J3163">
            <v>2100</v>
          </cell>
          <cell r="W3163">
            <v>4000</v>
          </cell>
          <cell r="X3163">
            <v>1200</v>
          </cell>
          <cell r="AA3163">
            <v>1500</v>
          </cell>
        </row>
        <row r="3164">
          <cell r="A3164">
            <v>32.51</v>
          </cell>
          <cell r="B3164">
            <v>5000</v>
          </cell>
          <cell r="H3164">
            <v>3300</v>
          </cell>
          <cell r="I3164">
            <v>38935</v>
          </cell>
          <cell r="J3164">
            <v>2100</v>
          </cell>
          <cell r="W3164">
            <v>4000</v>
          </cell>
          <cell r="X3164">
            <v>1200</v>
          </cell>
          <cell r="AA3164">
            <v>1500</v>
          </cell>
        </row>
        <row r="3165">
          <cell r="A3165">
            <v>32.520000000000003</v>
          </cell>
          <cell r="B3165">
            <v>5000</v>
          </cell>
          <cell r="H3165">
            <v>3300</v>
          </cell>
          <cell r="I3165">
            <v>38945</v>
          </cell>
          <cell r="J3165">
            <v>2100</v>
          </cell>
          <cell r="W3165">
            <v>4000</v>
          </cell>
          <cell r="X3165">
            <v>1200</v>
          </cell>
          <cell r="AA3165">
            <v>1500</v>
          </cell>
        </row>
        <row r="3166">
          <cell r="A3166">
            <v>32.53</v>
          </cell>
          <cell r="B3166">
            <v>5000</v>
          </cell>
          <cell r="H3166">
            <v>3300</v>
          </cell>
          <cell r="I3166">
            <v>38955</v>
          </cell>
          <cell r="J3166">
            <v>2100</v>
          </cell>
          <cell r="W3166">
            <v>4000</v>
          </cell>
          <cell r="X3166">
            <v>1200</v>
          </cell>
          <cell r="AA3166">
            <v>1500</v>
          </cell>
        </row>
        <row r="3167">
          <cell r="A3167">
            <v>32.54</v>
          </cell>
          <cell r="B3167">
            <v>5000</v>
          </cell>
          <cell r="H3167">
            <v>3300</v>
          </cell>
          <cell r="I3167">
            <v>38965</v>
          </cell>
          <cell r="J3167">
            <v>2100</v>
          </cell>
          <cell r="W3167">
            <v>4000</v>
          </cell>
          <cell r="X3167">
            <v>1200</v>
          </cell>
          <cell r="AA3167">
            <v>1500</v>
          </cell>
        </row>
        <row r="3168">
          <cell r="A3168">
            <v>32.549999999999997</v>
          </cell>
          <cell r="B3168">
            <v>5000</v>
          </cell>
          <cell r="H3168">
            <v>3300</v>
          </cell>
          <cell r="I3168">
            <v>38975</v>
          </cell>
          <cell r="J3168">
            <v>2100</v>
          </cell>
          <cell r="W3168">
            <v>4000</v>
          </cell>
          <cell r="X3168">
            <v>1200</v>
          </cell>
          <cell r="AA3168">
            <v>1500</v>
          </cell>
        </row>
        <row r="3169">
          <cell r="A3169">
            <v>32.56</v>
          </cell>
          <cell r="B3169">
            <v>5000</v>
          </cell>
          <cell r="H3169">
            <v>3300</v>
          </cell>
          <cell r="I3169">
            <v>38985</v>
          </cell>
          <cell r="J3169">
            <v>2100</v>
          </cell>
          <cell r="W3169">
            <v>4000</v>
          </cell>
          <cell r="X3169">
            <v>1200</v>
          </cell>
          <cell r="AA3169">
            <v>1500</v>
          </cell>
        </row>
        <row r="3170">
          <cell r="A3170">
            <v>32.57</v>
          </cell>
          <cell r="B3170">
            <v>5000</v>
          </cell>
          <cell r="H3170">
            <v>3300</v>
          </cell>
          <cell r="I3170">
            <v>38995</v>
          </cell>
          <cell r="J3170">
            <v>2100</v>
          </cell>
          <cell r="W3170">
            <v>4000</v>
          </cell>
          <cell r="X3170">
            <v>1200</v>
          </cell>
          <cell r="AA3170">
            <v>1500</v>
          </cell>
        </row>
        <row r="3171">
          <cell r="A3171">
            <v>32.58</v>
          </cell>
          <cell r="B3171">
            <v>5000</v>
          </cell>
          <cell r="H3171">
            <v>3300</v>
          </cell>
          <cell r="I3171">
            <v>39005</v>
          </cell>
          <cell r="J3171">
            <v>2100</v>
          </cell>
          <cell r="W3171">
            <v>4000</v>
          </cell>
          <cell r="X3171">
            <v>1200</v>
          </cell>
          <cell r="AA3171">
            <v>1500</v>
          </cell>
        </row>
        <row r="3172">
          <cell r="A3172">
            <v>32.590000000000003</v>
          </cell>
          <cell r="B3172">
            <v>5000</v>
          </cell>
          <cell r="H3172">
            <v>3300</v>
          </cell>
          <cell r="I3172">
            <v>39015</v>
          </cell>
          <cell r="J3172">
            <v>2100</v>
          </cell>
          <cell r="W3172">
            <v>4000</v>
          </cell>
          <cell r="X3172">
            <v>1200</v>
          </cell>
          <cell r="AA3172">
            <v>1500</v>
          </cell>
        </row>
        <row r="3173">
          <cell r="A3173">
            <v>32.6</v>
          </cell>
          <cell r="B3173">
            <v>5000</v>
          </cell>
          <cell r="H3173">
            <v>3300</v>
          </cell>
          <cell r="I3173">
            <v>39025</v>
          </cell>
          <cell r="J3173">
            <v>2100</v>
          </cell>
          <cell r="W3173">
            <v>4000</v>
          </cell>
          <cell r="X3173">
            <v>1200</v>
          </cell>
          <cell r="AA3173">
            <v>1500</v>
          </cell>
        </row>
        <row r="3174">
          <cell r="A3174">
            <v>32.61</v>
          </cell>
          <cell r="B3174">
            <v>5000</v>
          </cell>
          <cell r="H3174">
            <v>3300</v>
          </cell>
          <cell r="I3174">
            <v>39035</v>
          </cell>
          <cell r="J3174">
            <v>2100</v>
          </cell>
          <cell r="W3174">
            <v>4000</v>
          </cell>
          <cell r="X3174">
            <v>1200</v>
          </cell>
          <cell r="AA3174">
            <v>1500</v>
          </cell>
        </row>
        <row r="3175">
          <cell r="A3175">
            <v>32.619999999999997</v>
          </cell>
          <cell r="B3175">
            <v>5000</v>
          </cell>
          <cell r="H3175">
            <v>3300</v>
          </cell>
          <cell r="I3175">
            <v>39045</v>
          </cell>
          <cell r="J3175">
            <v>2100</v>
          </cell>
          <cell r="W3175">
            <v>4000</v>
          </cell>
          <cell r="X3175">
            <v>1200</v>
          </cell>
          <cell r="AA3175">
            <v>1500</v>
          </cell>
        </row>
        <row r="3176">
          <cell r="A3176">
            <v>32.630000000000003</v>
          </cell>
          <cell r="B3176">
            <v>5000</v>
          </cell>
          <cell r="H3176">
            <v>3300</v>
          </cell>
          <cell r="I3176">
            <v>39055</v>
          </cell>
          <cell r="J3176">
            <v>2100</v>
          </cell>
          <cell r="W3176">
            <v>4000</v>
          </cell>
          <cell r="X3176">
            <v>1200</v>
          </cell>
          <cell r="AA3176">
            <v>1500</v>
          </cell>
        </row>
        <row r="3177">
          <cell r="A3177">
            <v>32.64</v>
          </cell>
          <cell r="B3177">
            <v>5000</v>
          </cell>
          <cell r="H3177">
            <v>3300</v>
          </cell>
          <cell r="I3177">
            <v>39065</v>
          </cell>
          <cell r="J3177">
            <v>2100</v>
          </cell>
          <cell r="W3177">
            <v>4000</v>
          </cell>
          <cell r="X3177">
            <v>1200</v>
          </cell>
          <cell r="AA3177">
            <v>1500</v>
          </cell>
        </row>
        <row r="3178">
          <cell r="A3178">
            <v>32.65</v>
          </cell>
          <cell r="B3178">
            <v>5000</v>
          </cell>
          <cell r="H3178">
            <v>3300</v>
          </cell>
          <cell r="I3178">
            <v>39075</v>
          </cell>
          <cell r="J3178">
            <v>2100</v>
          </cell>
          <cell r="W3178">
            <v>4000</v>
          </cell>
          <cell r="X3178">
            <v>1200</v>
          </cell>
          <cell r="AA3178">
            <v>1500</v>
          </cell>
        </row>
        <row r="3179">
          <cell r="A3179">
            <v>32.659999999999997</v>
          </cell>
          <cell r="B3179">
            <v>5000</v>
          </cell>
          <cell r="H3179">
            <v>3300</v>
          </cell>
          <cell r="I3179">
            <v>39085</v>
          </cell>
          <cell r="J3179">
            <v>2100</v>
          </cell>
          <cell r="W3179">
            <v>4000</v>
          </cell>
          <cell r="X3179">
            <v>1200</v>
          </cell>
          <cell r="AA3179">
            <v>1500</v>
          </cell>
        </row>
        <row r="3180">
          <cell r="A3180">
            <v>32.67</v>
          </cell>
          <cell r="B3180">
            <v>5000</v>
          </cell>
          <cell r="H3180">
            <v>3300</v>
          </cell>
          <cell r="I3180">
            <v>39095</v>
          </cell>
          <cell r="J3180">
            <v>2100</v>
          </cell>
          <cell r="W3180">
            <v>4000</v>
          </cell>
          <cell r="X3180">
            <v>1200</v>
          </cell>
          <cell r="AA3180">
            <v>1500</v>
          </cell>
        </row>
        <row r="3181">
          <cell r="A3181">
            <v>32.68</v>
          </cell>
          <cell r="B3181">
            <v>5000</v>
          </cell>
          <cell r="H3181">
            <v>3300</v>
          </cell>
          <cell r="I3181">
            <v>39105</v>
          </cell>
          <cell r="J3181">
            <v>2100</v>
          </cell>
          <cell r="W3181">
            <v>4000</v>
          </cell>
          <cell r="X3181">
            <v>1200</v>
          </cell>
          <cell r="AA3181">
            <v>1500</v>
          </cell>
        </row>
        <row r="3182">
          <cell r="A3182">
            <v>32.69</v>
          </cell>
          <cell r="B3182">
            <v>5000</v>
          </cell>
          <cell r="H3182">
            <v>3300</v>
          </cell>
          <cell r="I3182">
            <v>39115</v>
          </cell>
          <cell r="J3182">
            <v>2100</v>
          </cell>
          <cell r="W3182">
            <v>4000</v>
          </cell>
          <cell r="X3182">
            <v>1200</v>
          </cell>
          <cell r="AA3182">
            <v>1500</v>
          </cell>
        </row>
        <row r="3183">
          <cell r="A3183">
            <v>32.700000000000003</v>
          </cell>
          <cell r="B3183">
            <v>5000</v>
          </cell>
          <cell r="H3183">
            <v>3300</v>
          </cell>
          <cell r="I3183">
            <v>39125</v>
          </cell>
          <cell r="J3183">
            <v>2100</v>
          </cell>
          <cell r="W3183">
            <v>4000</v>
          </cell>
          <cell r="X3183">
            <v>1200</v>
          </cell>
          <cell r="AA3183">
            <v>1500</v>
          </cell>
        </row>
        <row r="3184">
          <cell r="A3184">
            <v>32.71</v>
          </cell>
          <cell r="B3184">
            <v>5000</v>
          </cell>
          <cell r="H3184">
            <v>3300</v>
          </cell>
          <cell r="I3184">
            <v>39135</v>
          </cell>
          <cell r="J3184">
            <v>2100</v>
          </cell>
          <cell r="W3184">
            <v>4000</v>
          </cell>
          <cell r="X3184">
            <v>1200</v>
          </cell>
          <cell r="AA3184">
            <v>1500</v>
          </cell>
        </row>
        <row r="3185">
          <cell r="A3185">
            <v>32.72</v>
          </cell>
          <cell r="B3185">
            <v>5000</v>
          </cell>
          <cell r="H3185">
            <v>3300</v>
          </cell>
          <cell r="I3185">
            <v>39145</v>
          </cell>
          <cell r="J3185">
            <v>2100</v>
          </cell>
          <cell r="W3185">
            <v>4000</v>
          </cell>
          <cell r="X3185">
            <v>1200</v>
          </cell>
          <cell r="AA3185">
            <v>1500</v>
          </cell>
        </row>
        <row r="3186">
          <cell r="A3186">
            <v>32.729999999999997</v>
          </cell>
          <cell r="B3186">
            <v>5000</v>
          </cell>
          <cell r="H3186">
            <v>3300</v>
          </cell>
          <cell r="I3186">
            <v>39155</v>
          </cell>
          <cell r="J3186">
            <v>2100</v>
          </cell>
          <cell r="W3186">
            <v>4000</v>
          </cell>
          <cell r="X3186">
            <v>1200</v>
          </cell>
          <cell r="AA3186">
            <v>1500</v>
          </cell>
        </row>
        <row r="3187">
          <cell r="A3187">
            <v>32.74</v>
          </cell>
          <cell r="B3187">
            <v>5000</v>
          </cell>
          <cell r="H3187">
            <v>3300</v>
          </cell>
          <cell r="I3187">
            <v>39165</v>
          </cell>
          <cell r="J3187">
            <v>2100</v>
          </cell>
          <cell r="W3187">
            <v>4000</v>
          </cell>
          <cell r="X3187">
            <v>1200</v>
          </cell>
          <cell r="AA3187">
            <v>1500</v>
          </cell>
        </row>
        <row r="3188">
          <cell r="A3188">
            <v>32.75</v>
          </cell>
          <cell r="B3188">
            <v>5000</v>
          </cell>
          <cell r="H3188">
            <v>3300</v>
          </cell>
          <cell r="I3188">
            <v>39175</v>
          </cell>
          <cell r="J3188">
            <v>2100</v>
          </cell>
          <cell r="W3188">
            <v>4000</v>
          </cell>
          <cell r="X3188">
            <v>1200</v>
          </cell>
          <cell r="AA3188">
            <v>1500</v>
          </cell>
        </row>
        <row r="3189">
          <cell r="A3189">
            <v>32.76</v>
          </cell>
          <cell r="B3189">
            <v>5000</v>
          </cell>
          <cell r="H3189">
            <v>3300</v>
          </cell>
          <cell r="I3189">
            <v>39185</v>
          </cell>
          <cell r="J3189">
            <v>2100</v>
          </cell>
          <cell r="W3189">
            <v>4000</v>
          </cell>
          <cell r="X3189">
            <v>1200</v>
          </cell>
          <cell r="AA3189">
            <v>1500</v>
          </cell>
        </row>
        <row r="3190">
          <cell r="A3190">
            <v>32.770000000000003</v>
          </cell>
          <cell r="B3190">
            <v>5000</v>
          </cell>
          <cell r="H3190">
            <v>3300</v>
          </cell>
          <cell r="I3190">
            <v>39195</v>
          </cell>
          <cell r="J3190">
            <v>2100</v>
          </cell>
          <cell r="W3190">
            <v>4000</v>
          </cell>
          <cell r="X3190">
            <v>1200</v>
          </cell>
          <cell r="AA3190">
            <v>1500</v>
          </cell>
        </row>
        <row r="3191">
          <cell r="A3191">
            <v>32.78</v>
          </cell>
          <cell r="B3191">
            <v>5000</v>
          </cell>
          <cell r="H3191">
            <v>3300</v>
          </cell>
          <cell r="I3191">
            <v>39205</v>
          </cell>
          <cell r="J3191">
            <v>2100</v>
          </cell>
          <cell r="W3191">
            <v>4000</v>
          </cell>
          <cell r="X3191">
            <v>1200</v>
          </cell>
          <cell r="AA3191">
            <v>1500</v>
          </cell>
        </row>
        <row r="3192">
          <cell r="A3192">
            <v>32.79</v>
          </cell>
          <cell r="B3192">
            <v>5000</v>
          </cell>
          <cell r="H3192">
            <v>3300</v>
          </cell>
          <cell r="I3192">
            <v>39215</v>
          </cell>
          <cell r="J3192">
            <v>2100</v>
          </cell>
          <cell r="W3192">
            <v>4000</v>
          </cell>
          <cell r="X3192">
            <v>1200</v>
          </cell>
          <cell r="AA3192">
            <v>1500</v>
          </cell>
        </row>
        <row r="3193">
          <cell r="A3193">
            <v>32.799999999999997</v>
          </cell>
          <cell r="B3193">
            <v>5000</v>
          </cell>
          <cell r="H3193">
            <v>3300</v>
          </cell>
          <cell r="I3193">
            <v>39225</v>
          </cell>
          <cell r="J3193">
            <v>2100</v>
          </cell>
          <cell r="W3193">
            <v>4000</v>
          </cell>
          <cell r="X3193">
            <v>1200</v>
          </cell>
          <cell r="AA3193">
            <v>1500</v>
          </cell>
        </row>
        <row r="3194">
          <cell r="A3194">
            <v>32.81</v>
          </cell>
          <cell r="B3194">
            <v>5000</v>
          </cell>
          <cell r="H3194">
            <v>3300</v>
          </cell>
          <cell r="I3194">
            <v>39235</v>
          </cell>
          <cell r="J3194">
            <v>2100</v>
          </cell>
          <cell r="W3194">
            <v>4000</v>
          </cell>
          <cell r="X3194">
            <v>1200</v>
          </cell>
          <cell r="AA3194">
            <v>1500</v>
          </cell>
        </row>
        <row r="3195">
          <cell r="A3195">
            <v>32.82</v>
          </cell>
          <cell r="B3195">
            <v>5000</v>
          </cell>
          <cell r="H3195">
            <v>3300</v>
          </cell>
          <cell r="I3195">
            <v>39245</v>
          </cell>
          <cell r="J3195">
            <v>2100</v>
          </cell>
          <cell r="W3195">
            <v>4000</v>
          </cell>
          <cell r="X3195">
            <v>1200</v>
          </cell>
          <cell r="AA3195">
            <v>1500</v>
          </cell>
        </row>
        <row r="3196">
          <cell r="A3196">
            <v>32.83</v>
          </cell>
          <cell r="B3196">
            <v>5000</v>
          </cell>
          <cell r="H3196">
            <v>3300</v>
          </cell>
          <cell r="I3196">
            <v>39255</v>
          </cell>
          <cell r="J3196">
            <v>2100</v>
          </cell>
          <cell r="W3196">
            <v>4000</v>
          </cell>
          <cell r="X3196">
            <v>1200</v>
          </cell>
          <cell r="AA3196">
            <v>1500</v>
          </cell>
        </row>
        <row r="3197">
          <cell r="A3197">
            <v>32.840000000000003</v>
          </cell>
          <cell r="B3197">
            <v>5000</v>
          </cell>
          <cell r="H3197">
            <v>3300</v>
          </cell>
          <cell r="I3197">
            <v>39265</v>
          </cell>
          <cell r="J3197">
            <v>2100</v>
          </cell>
          <cell r="W3197">
            <v>4000</v>
          </cell>
          <cell r="X3197">
            <v>1200</v>
          </cell>
          <cell r="AA3197">
            <v>1500</v>
          </cell>
        </row>
        <row r="3198">
          <cell r="A3198">
            <v>32.85</v>
          </cell>
          <cell r="B3198">
            <v>5000</v>
          </cell>
          <cell r="H3198">
            <v>3300</v>
          </cell>
          <cell r="I3198">
            <v>39275</v>
          </cell>
          <cell r="J3198">
            <v>2100</v>
          </cell>
          <cell r="W3198">
            <v>4000</v>
          </cell>
          <cell r="X3198">
            <v>1200</v>
          </cell>
          <cell r="AA3198">
            <v>1500</v>
          </cell>
        </row>
        <row r="3199">
          <cell r="A3199">
            <v>32.86</v>
          </cell>
          <cell r="B3199">
            <v>5000</v>
          </cell>
          <cell r="H3199">
            <v>3300</v>
          </cell>
          <cell r="I3199">
            <v>39285</v>
          </cell>
          <cell r="J3199">
            <v>2100</v>
          </cell>
          <cell r="W3199">
            <v>4000</v>
          </cell>
          <cell r="X3199">
            <v>1200</v>
          </cell>
          <cell r="AA3199">
            <v>1500</v>
          </cell>
        </row>
        <row r="3200">
          <cell r="A3200">
            <v>32.869999999999997</v>
          </cell>
          <cell r="B3200">
            <v>5000</v>
          </cell>
          <cell r="H3200">
            <v>3300</v>
          </cell>
          <cell r="I3200">
            <v>39295</v>
          </cell>
          <cell r="J3200">
            <v>2100</v>
          </cell>
          <cell r="W3200">
            <v>4000</v>
          </cell>
          <cell r="X3200">
            <v>1200</v>
          </cell>
          <cell r="AA3200">
            <v>1500</v>
          </cell>
        </row>
        <row r="3201">
          <cell r="A3201">
            <v>32.880000000000003</v>
          </cell>
          <cell r="B3201">
            <v>5000</v>
          </cell>
          <cell r="H3201">
            <v>3300</v>
          </cell>
          <cell r="I3201">
            <v>39305</v>
          </cell>
          <cell r="J3201">
            <v>2100</v>
          </cell>
          <cell r="W3201">
            <v>4000</v>
          </cell>
          <cell r="X3201">
            <v>1200</v>
          </cell>
          <cell r="AA3201">
            <v>1500</v>
          </cell>
        </row>
        <row r="3202">
          <cell r="A3202">
            <v>32.89</v>
          </cell>
          <cell r="B3202">
            <v>5000</v>
          </cell>
          <cell r="H3202">
            <v>3300</v>
          </cell>
          <cell r="I3202">
            <v>39315</v>
          </cell>
          <cell r="J3202">
            <v>2100</v>
          </cell>
          <cell r="W3202">
            <v>4000</v>
          </cell>
          <cell r="X3202">
            <v>1200</v>
          </cell>
          <cell r="AA3202">
            <v>1500</v>
          </cell>
        </row>
        <row r="3203">
          <cell r="A3203">
            <v>32.9</v>
          </cell>
          <cell r="B3203">
            <v>5000</v>
          </cell>
          <cell r="H3203">
            <v>3300</v>
          </cell>
          <cell r="I3203">
            <v>39325</v>
          </cell>
          <cell r="J3203">
            <v>2100</v>
          </cell>
          <cell r="W3203">
            <v>4000</v>
          </cell>
          <cell r="X3203">
            <v>1200</v>
          </cell>
          <cell r="AA3203">
            <v>1500</v>
          </cell>
        </row>
        <row r="3204">
          <cell r="A3204">
            <v>32.909999999999997</v>
          </cell>
          <cell r="B3204">
            <v>5000</v>
          </cell>
          <cell r="H3204">
            <v>3300</v>
          </cell>
          <cell r="I3204">
            <v>39335</v>
          </cell>
          <cell r="J3204">
            <v>2100</v>
          </cell>
          <cell r="W3204">
            <v>4000</v>
          </cell>
          <cell r="X3204">
            <v>1200</v>
          </cell>
          <cell r="AA3204">
            <v>1500</v>
          </cell>
        </row>
        <row r="3205">
          <cell r="A3205">
            <v>32.92</v>
          </cell>
          <cell r="B3205">
            <v>5000</v>
          </cell>
          <cell r="H3205">
            <v>3300</v>
          </cell>
          <cell r="I3205">
            <v>39345</v>
          </cell>
          <cell r="J3205">
            <v>2100</v>
          </cell>
          <cell r="W3205">
            <v>4000</v>
          </cell>
          <cell r="X3205">
            <v>1200</v>
          </cell>
          <cell r="AA3205">
            <v>1500</v>
          </cell>
        </row>
        <row r="3206">
          <cell r="A3206">
            <v>32.93</v>
          </cell>
          <cell r="B3206">
            <v>5000</v>
          </cell>
          <cell r="H3206">
            <v>3300</v>
          </cell>
          <cell r="I3206">
            <v>39355</v>
          </cell>
          <cell r="J3206">
            <v>2100</v>
          </cell>
          <cell r="W3206">
            <v>4000</v>
          </cell>
          <cell r="X3206">
            <v>1200</v>
          </cell>
          <cell r="AA3206">
            <v>1500</v>
          </cell>
        </row>
        <row r="3207">
          <cell r="A3207">
            <v>32.94</v>
          </cell>
          <cell r="B3207">
            <v>5000</v>
          </cell>
          <cell r="H3207">
            <v>3300</v>
          </cell>
          <cell r="I3207">
            <v>39365</v>
          </cell>
          <cell r="J3207">
            <v>2100</v>
          </cell>
          <cell r="W3207">
            <v>4000</v>
          </cell>
          <cell r="X3207">
            <v>1200</v>
          </cell>
          <cell r="AA3207">
            <v>1500</v>
          </cell>
        </row>
        <row r="3208">
          <cell r="A3208">
            <v>32.950000000000003</v>
          </cell>
          <cell r="B3208">
            <v>5000</v>
          </cell>
          <cell r="H3208">
            <v>3300</v>
          </cell>
          <cell r="I3208">
            <v>39375</v>
          </cell>
          <cell r="J3208">
            <v>2100</v>
          </cell>
          <cell r="W3208">
            <v>4000</v>
          </cell>
          <cell r="X3208">
            <v>1200</v>
          </cell>
          <cell r="AA3208">
            <v>1500</v>
          </cell>
        </row>
        <row r="3209">
          <cell r="A3209">
            <v>32.96</v>
          </cell>
          <cell r="B3209">
            <v>5000</v>
          </cell>
          <cell r="H3209">
            <v>3300</v>
          </cell>
          <cell r="I3209">
            <v>39385</v>
          </cell>
          <cell r="J3209">
            <v>2100</v>
          </cell>
          <cell r="W3209">
            <v>4000</v>
          </cell>
          <cell r="X3209">
            <v>1200</v>
          </cell>
          <cell r="AA3209">
            <v>1500</v>
          </cell>
        </row>
        <row r="3210">
          <cell r="A3210">
            <v>32.97</v>
          </cell>
          <cell r="B3210">
            <v>5000</v>
          </cell>
          <cell r="H3210">
            <v>3300</v>
          </cell>
          <cell r="I3210">
            <v>39395</v>
          </cell>
          <cell r="J3210">
            <v>2100</v>
          </cell>
          <cell r="W3210">
            <v>4000</v>
          </cell>
          <cell r="X3210">
            <v>1200</v>
          </cell>
          <cell r="AA3210">
            <v>1500</v>
          </cell>
        </row>
        <row r="3211">
          <cell r="A3211">
            <v>32.979999999999997</v>
          </cell>
          <cell r="B3211">
            <v>5000</v>
          </cell>
          <cell r="H3211">
            <v>3300</v>
          </cell>
          <cell r="I3211">
            <v>39405</v>
          </cell>
          <cell r="J3211">
            <v>2100</v>
          </cell>
          <cell r="W3211">
            <v>4000</v>
          </cell>
          <cell r="X3211">
            <v>1200</v>
          </cell>
          <cell r="AA3211">
            <v>1500</v>
          </cell>
        </row>
        <row r="3212">
          <cell r="A3212">
            <v>32.99</v>
          </cell>
          <cell r="B3212">
            <v>5000</v>
          </cell>
          <cell r="H3212">
            <v>3300</v>
          </cell>
          <cell r="I3212">
            <v>39415</v>
          </cell>
          <cell r="J3212">
            <v>2100</v>
          </cell>
          <cell r="W3212">
            <v>4000</v>
          </cell>
          <cell r="X3212">
            <v>1200</v>
          </cell>
          <cell r="AA3212">
            <v>1500</v>
          </cell>
        </row>
        <row r="3213">
          <cell r="A3213">
            <v>33</v>
          </cell>
          <cell r="B3213">
            <v>5000</v>
          </cell>
          <cell r="H3213">
            <v>3300</v>
          </cell>
          <cell r="I3213">
            <v>39425</v>
          </cell>
          <cell r="J3213">
            <v>2100</v>
          </cell>
          <cell r="W3213">
            <v>4000</v>
          </cell>
          <cell r="X3213">
            <v>1200</v>
          </cell>
          <cell r="AA3213">
            <v>1500</v>
          </cell>
        </row>
        <row r="3214">
          <cell r="A3214">
            <v>33.01</v>
          </cell>
          <cell r="B3214">
            <v>5000</v>
          </cell>
          <cell r="H3214">
            <v>3300</v>
          </cell>
          <cell r="I3214">
            <v>39435</v>
          </cell>
          <cell r="J3214">
            <v>2100</v>
          </cell>
          <cell r="W3214">
            <v>4000</v>
          </cell>
          <cell r="X3214">
            <v>1200</v>
          </cell>
          <cell r="AA3214">
            <v>1500</v>
          </cell>
        </row>
        <row r="3215">
          <cell r="A3215">
            <v>33.020000000000003</v>
          </cell>
          <cell r="B3215">
            <v>5000</v>
          </cell>
          <cell r="H3215">
            <v>3300</v>
          </cell>
          <cell r="I3215">
            <v>39445</v>
          </cell>
          <cell r="J3215">
            <v>2100</v>
          </cell>
          <cell r="W3215">
            <v>4000</v>
          </cell>
          <cell r="X3215">
            <v>1200</v>
          </cell>
          <cell r="AA3215">
            <v>1500</v>
          </cell>
        </row>
        <row r="3216">
          <cell r="A3216">
            <v>33.03</v>
          </cell>
          <cell r="B3216">
            <v>5000</v>
          </cell>
          <cell r="H3216">
            <v>3300</v>
          </cell>
          <cell r="I3216">
            <v>39455</v>
          </cell>
          <cell r="J3216">
            <v>2100</v>
          </cell>
          <cell r="W3216">
            <v>4000</v>
          </cell>
          <cell r="X3216">
            <v>1200</v>
          </cell>
          <cell r="AA3216">
            <v>1500</v>
          </cell>
        </row>
        <row r="3217">
          <cell r="A3217">
            <v>33.04</v>
          </cell>
          <cell r="B3217">
            <v>5000</v>
          </cell>
          <cell r="H3217">
            <v>3300</v>
          </cell>
          <cell r="I3217">
            <v>39465</v>
          </cell>
          <cell r="J3217">
            <v>2100</v>
          </cell>
          <cell r="W3217">
            <v>4000</v>
          </cell>
          <cell r="X3217">
            <v>1200</v>
          </cell>
          <cell r="AA3217">
            <v>1500</v>
          </cell>
        </row>
        <row r="3218">
          <cell r="A3218">
            <v>33.049999999999997</v>
          </cell>
          <cell r="B3218">
            <v>5000</v>
          </cell>
          <cell r="H3218">
            <v>3300</v>
          </cell>
          <cell r="I3218">
            <v>39475</v>
          </cell>
          <cell r="J3218">
            <v>2100</v>
          </cell>
          <cell r="W3218">
            <v>4000</v>
          </cell>
          <cell r="X3218">
            <v>1200</v>
          </cell>
          <cell r="AA3218">
            <v>1500</v>
          </cell>
        </row>
        <row r="3219">
          <cell r="A3219">
            <v>33.06</v>
          </cell>
          <cell r="B3219">
            <v>5000</v>
          </cell>
          <cell r="H3219">
            <v>3300</v>
          </cell>
          <cell r="I3219">
            <v>39485</v>
          </cell>
          <cell r="J3219">
            <v>2100</v>
          </cell>
          <cell r="W3219">
            <v>4000</v>
          </cell>
          <cell r="X3219">
            <v>1200</v>
          </cell>
          <cell r="AA3219">
            <v>1500</v>
          </cell>
        </row>
        <row r="3220">
          <cell r="A3220">
            <v>33.07</v>
          </cell>
          <cell r="B3220">
            <v>5000</v>
          </cell>
          <cell r="H3220">
            <v>3300</v>
          </cell>
          <cell r="I3220">
            <v>39495</v>
          </cell>
          <cell r="J3220">
            <v>2100</v>
          </cell>
          <cell r="W3220">
            <v>4000</v>
          </cell>
          <cell r="X3220">
            <v>1200</v>
          </cell>
          <cell r="AA3220">
            <v>1500</v>
          </cell>
        </row>
        <row r="3221">
          <cell r="A3221">
            <v>33.08</v>
          </cell>
          <cell r="B3221">
            <v>5000</v>
          </cell>
          <cell r="H3221">
            <v>3300</v>
          </cell>
          <cell r="I3221">
            <v>39505</v>
          </cell>
          <cell r="J3221">
            <v>2100</v>
          </cell>
          <cell r="W3221">
            <v>4000</v>
          </cell>
          <cell r="X3221">
            <v>1200</v>
          </cell>
          <cell r="AA3221">
            <v>1500</v>
          </cell>
        </row>
        <row r="3222">
          <cell r="A3222">
            <v>33.090000000000003</v>
          </cell>
          <cell r="B3222">
            <v>5000</v>
          </cell>
          <cell r="H3222">
            <v>3300</v>
          </cell>
          <cell r="I3222">
            <v>39515</v>
          </cell>
          <cell r="J3222">
            <v>2100</v>
          </cell>
          <cell r="W3222">
            <v>4000</v>
          </cell>
          <cell r="X3222">
            <v>1200</v>
          </cell>
          <cell r="AA3222">
            <v>1500</v>
          </cell>
        </row>
        <row r="3223">
          <cell r="A3223">
            <v>33.1</v>
          </cell>
          <cell r="B3223">
            <v>5000</v>
          </cell>
          <cell r="H3223">
            <v>3300</v>
          </cell>
          <cell r="I3223">
            <v>39525</v>
          </cell>
          <cell r="J3223">
            <v>2100</v>
          </cell>
          <cell r="W3223">
            <v>4000</v>
          </cell>
          <cell r="X3223">
            <v>1200</v>
          </cell>
          <cell r="AA3223">
            <v>1500</v>
          </cell>
        </row>
        <row r="3224">
          <cell r="A3224">
            <v>33.11</v>
          </cell>
          <cell r="B3224">
            <v>5000</v>
          </cell>
          <cell r="H3224">
            <v>3300</v>
          </cell>
          <cell r="I3224">
            <v>39535</v>
          </cell>
          <cell r="J3224">
            <v>2100</v>
          </cell>
          <cell r="W3224">
            <v>4000</v>
          </cell>
          <cell r="X3224">
            <v>1200</v>
          </cell>
          <cell r="AA3224">
            <v>1500</v>
          </cell>
        </row>
        <row r="3225">
          <cell r="A3225">
            <v>33.119999999999997</v>
          </cell>
          <cell r="B3225">
            <v>5000</v>
          </cell>
          <cell r="H3225">
            <v>3300</v>
          </cell>
          <cell r="I3225">
            <v>39545</v>
          </cell>
          <cell r="J3225">
            <v>2100</v>
          </cell>
          <cell r="W3225">
            <v>4000</v>
          </cell>
          <cell r="X3225">
            <v>1200</v>
          </cell>
          <cell r="AA3225">
            <v>1500</v>
          </cell>
        </row>
        <row r="3226">
          <cell r="A3226">
            <v>33.130000000000003</v>
          </cell>
          <cell r="B3226">
            <v>5000</v>
          </cell>
          <cell r="H3226">
            <v>3300</v>
          </cell>
          <cell r="I3226">
            <v>39555</v>
          </cell>
          <cell r="J3226">
            <v>2100</v>
          </cell>
          <cell r="W3226">
            <v>4000</v>
          </cell>
          <cell r="X3226">
            <v>1200</v>
          </cell>
          <cell r="AA3226">
            <v>1500</v>
          </cell>
        </row>
        <row r="3227">
          <cell r="A3227">
            <v>33.14</v>
          </cell>
          <cell r="B3227">
            <v>5000</v>
          </cell>
          <cell r="H3227">
            <v>3300</v>
          </cell>
          <cell r="I3227">
            <v>39565</v>
          </cell>
          <cell r="J3227">
            <v>2100</v>
          </cell>
          <cell r="W3227">
            <v>4000</v>
          </cell>
          <cell r="X3227">
            <v>1200</v>
          </cell>
          <cell r="AA3227">
            <v>1500</v>
          </cell>
        </row>
        <row r="3228">
          <cell r="A3228">
            <v>33.15</v>
          </cell>
          <cell r="B3228">
            <v>5000</v>
          </cell>
          <cell r="H3228">
            <v>3300</v>
          </cell>
          <cell r="I3228">
            <v>39575</v>
          </cell>
          <cell r="J3228">
            <v>2100</v>
          </cell>
          <cell r="W3228">
            <v>4000</v>
          </cell>
          <cell r="X3228">
            <v>1200</v>
          </cell>
          <cell r="AA3228">
            <v>1500</v>
          </cell>
        </row>
        <row r="3229">
          <cell r="A3229">
            <v>33.159999999999997</v>
          </cell>
          <cell r="B3229">
            <v>5000</v>
          </cell>
          <cell r="H3229">
            <v>3300</v>
          </cell>
          <cell r="I3229">
            <v>39585</v>
          </cell>
          <cell r="J3229">
            <v>2100</v>
          </cell>
          <cell r="W3229">
            <v>4000</v>
          </cell>
          <cell r="X3229">
            <v>1200</v>
          </cell>
          <cell r="AA3229">
            <v>1500</v>
          </cell>
        </row>
        <row r="3230">
          <cell r="A3230">
            <v>33.17</v>
          </cell>
          <cell r="B3230">
            <v>5000</v>
          </cell>
          <cell r="H3230">
            <v>3300</v>
          </cell>
          <cell r="I3230">
            <v>39595</v>
          </cell>
          <cell r="J3230">
            <v>2100</v>
          </cell>
          <cell r="W3230">
            <v>4000</v>
          </cell>
          <cell r="X3230">
            <v>1200</v>
          </cell>
          <cell r="AA3230">
            <v>1500</v>
          </cell>
        </row>
        <row r="3231">
          <cell r="A3231">
            <v>33.18</v>
          </cell>
          <cell r="B3231">
            <v>5000</v>
          </cell>
          <cell r="H3231">
            <v>3300</v>
          </cell>
          <cell r="I3231">
            <v>39605</v>
          </cell>
          <cell r="J3231">
            <v>2100</v>
          </cell>
          <cell r="W3231">
            <v>4000</v>
          </cell>
          <cell r="X3231">
            <v>1200</v>
          </cell>
          <cell r="AA3231">
            <v>1500</v>
          </cell>
        </row>
        <row r="3232">
          <cell r="A3232">
            <v>33.19</v>
          </cell>
          <cell r="B3232">
            <v>5000</v>
          </cell>
          <cell r="H3232">
            <v>3300</v>
          </cell>
          <cell r="I3232">
            <v>39615</v>
          </cell>
          <cell r="J3232">
            <v>2100</v>
          </cell>
          <cell r="W3232">
            <v>4000</v>
          </cell>
          <cell r="X3232">
            <v>1200</v>
          </cell>
          <cell r="AA3232">
            <v>1500</v>
          </cell>
        </row>
        <row r="3233">
          <cell r="A3233">
            <v>33.200000000000003</v>
          </cell>
          <cell r="B3233">
            <v>5000</v>
          </cell>
          <cell r="H3233">
            <v>3300</v>
          </cell>
          <cell r="I3233">
            <v>39625</v>
          </cell>
          <cell r="J3233">
            <v>2100</v>
          </cell>
          <cell r="W3233">
            <v>4000</v>
          </cell>
          <cell r="X3233">
            <v>1200</v>
          </cell>
          <cell r="AA3233">
            <v>1500</v>
          </cell>
        </row>
        <row r="3234">
          <cell r="A3234">
            <v>33.21</v>
          </cell>
          <cell r="B3234">
            <v>5000</v>
          </cell>
          <cell r="H3234">
            <v>3300</v>
          </cell>
          <cell r="I3234">
            <v>39635</v>
          </cell>
          <cell r="J3234">
            <v>2100</v>
          </cell>
          <cell r="W3234">
            <v>4000</v>
          </cell>
          <cell r="X3234">
            <v>1200</v>
          </cell>
          <cell r="AA3234">
            <v>1500</v>
          </cell>
        </row>
        <row r="3235">
          <cell r="A3235">
            <v>33.22</v>
          </cell>
          <cell r="B3235">
            <v>5000</v>
          </cell>
          <cell r="H3235">
            <v>3300</v>
          </cell>
          <cell r="I3235">
            <v>39645</v>
          </cell>
          <cell r="J3235">
            <v>2100</v>
          </cell>
          <cell r="W3235">
            <v>4000</v>
          </cell>
          <cell r="X3235">
            <v>1200</v>
          </cell>
          <cell r="AA3235">
            <v>1500</v>
          </cell>
        </row>
        <row r="3236">
          <cell r="A3236">
            <v>33.229999999999997</v>
          </cell>
          <cell r="B3236">
            <v>5000</v>
          </cell>
          <cell r="H3236">
            <v>3300</v>
          </cell>
          <cell r="I3236">
            <v>39655</v>
          </cell>
          <cell r="J3236">
            <v>2100</v>
          </cell>
          <cell r="W3236">
            <v>4000</v>
          </cell>
          <cell r="X3236">
            <v>1200</v>
          </cell>
          <cell r="AA3236">
            <v>1500</v>
          </cell>
        </row>
        <row r="3237">
          <cell r="A3237">
            <v>33.24</v>
          </cell>
          <cell r="B3237">
            <v>5000</v>
          </cell>
          <cell r="H3237">
            <v>3300</v>
          </cell>
          <cell r="I3237">
            <v>39665</v>
          </cell>
          <cell r="J3237">
            <v>2100</v>
          </cell>
          <cell r="W3237">
            <v>4000</v>
          </cell>
          <cell r="X3237">
            <v>1200</v>
          </cell>
          <cell r="AA3237">
            <v>1500</v>
          </cell>
        </row>
        <row r="3238">
          <cell r="A3238">
            <v>33.25</v>
          </cell>
          <cell r="B3238">
            <v>5000</v>
          </cell>
          <cell r="H3238">
            <v>3300</v>
          </cell>
          <cell r="I3238">
            <v>39675</v>
          </cell>
          <cell r="J3238">
            <v>2100</v>
          </cell>
          <cell r="W3238">
            <v>4000</v>
          </cell>
          <cell r="X3238">
            <v>1200</v>
          </cell>
          <cell r="AA3238">
            <v>1500</v>
          </cell>
        </row>
        <row r="3239">
          <cell r="A3239">
            <v>33.26</v>
          </cell>
          <cell r="B3239">
            <v>5000</v>
          </cell>
          <cell r="H3239">
            <v>3300</v>
          </cell>
          <cell r="I3239">
            <v>39685</v>
          </cell>
          <cell r="J3239">
            <v>2100</v>
          </cell>
          <cell r="W3239">
            <v>4000</v>
          </cell>
          <cell r="X3239">
            <v>1200</v>
          </cell>
          <cell r="AA3239">
            <v>1500</v>
          </cell>
        </row>
        <row r="3240">
          <cell r="A3240">
            <v>33.270000000000003</v>
          </cell>
          <cell r="B3240">
            <v>5000</v>
          </cell>
          <cell r="H3240">
            <v>3300</v>
          </cell>
          <cell r="I3240">
            <v>39695</v>
          </cell>
          <cell r="J3240">
            <v>2100</v>
          </cell>
          <cell r="W3240">
            <v>4000</v>
          </cell>
          <cell r="X3240">
            <v>1200</v>
          </cell>
          <cell r="AA3240">
            <v>1500</v>
          </cell>
        </row>
        <row r="3241">
          <cell r="A3241">
            <v>33.28</v>
          </cell>
          <cell r="B3241">
            <v>5000</v>
          </cell>
          <cell r="H3241">
            <v>3300</v>
          </cell>
          <cell r="I3241">
            <v>39705</v>
          </cell>
          <cell r="J3241">
            <v>2100</v>
          </cell>
          <cell r="W3241">
            <v>4000</v>
          </cell>
          <cell r="X3241">
            <v>1200</v>
          </cell>
          <cell r="AA3241">
            <v>1500</v>
          </cell>
        </row>
        <row r="3242">
          <cell r="A3242">
            <v>33.29</v>
          </cell>
          <cell r="B3242">
            <v>5000</v>
          </cell>
          <cell r="H3242">
            <v>3300</v>
          </cell>
          <cell r="I3242">
            <v>39715</v>
          </cell>
          <cell r="J3242">
            <v>2100</v>
          </cell>
          <cell r="W3242">
            <v>4000</v>
          </cell>
          <cell r="X3242">
            <v>1200</v>
          </cell>
          <cell r="AA3242">
            <v>1500</v>
          </cell>
        </row>
        <row r="3243">
          <cell r="A3243">
            <v>33.299999999999997</v>
          </cell>
          <cell r="B3243">
            <v>5000</v>
          </cell>
          <cell r="H3243">
            <v>3300</v>
          </cell>
          <cell r="I3243">
            <v>39725</v>
          </cell>
          <cell r="J3243">
            <v>2100</v>
          </cell>
          <cell r="W3243">
            <v>4000</v>
          </cell>
          <cell r="X3243">
            <v>1200</v>
          </cell>
          <cell r="AA3243">
            <v>1500</v>
          </cell>
        </row>
        <row r="3244">
          <cell r="A3244">
            <v>33.31</v>
          </cell>
          <cell r="B3244">
            <v>5000</v>
          </cell>
          <cell r="H3244">
            <v>3300</v>
          </cell>
          <cell r="I3244">
            <v>39735</v>
          </cell>
          <cell r="J3244">
            <v>2100</v>
          </cell>
          <cell r="W3244">
            <v>4000</v>
          </cell>
          <cell r="X3244">
            <v>1200</v>
          </cell>
          <cell r="AA3244">
            <v>1500</v>
          </cell>
        </row>
        <row r="3245">
          <cell r="A3245">
            <v>33.32</v>
          </cell>
          <cell r="B3245">
            <v>5000</v>
          </cell>
          <cell r="H3245">
            <v>3300</v>
          </cell>
          <cell r="I3245">
            <v>39745</v>
          </cell>
          <cell r="J3245">
            <v>2100</v>
          </cell>
          <cell r="W3245">
            <v>4000</v>
          </cell>
          <cell r="X3245">
            <v>1200</v>
          </cell>
          <cell r="AA3245">
            <v>1500</v>
          </cell>
        </row>
        <row r="3246">
          <cell r="A3246">
            <v>33.33</v>
          </cell>
          <cell r="B3246">
            <v>5000</v>
          </cell>
          <cell r="H3246">
            <v>3300</v>
          </cell>
          <cell r="I3246">
            <v>39755</v>
          </cell>
          <cell r="J3246">
            <v>2100</v>
          </cell>
          <cell r="W3246">
            <v>4000</v>
          </cell>
          <cell r="X3246">
            <v>1200</v>
          </cell>
          <cell r="AA3246">
            <v>1500</v>
          </cell>
        </row>
        <row r="3247">
          <cell r="A3247">
            <v>33.340000000000003</v>
          </cell>
          <cell r="B3247">
            <v>5000</v>
          </cell>
          <cell r="H3247">
            <v>3300</v>
          </cell>
          <cell r="I3247">
            <v>39765</v>
          </cell>
          <cell r="J3247">
            <v>2100</v>
          </cell>
          <cell r="W3247">
            <v>4000</v>
          </cell>
          <cell r="X3247">
            <v>1200</v>
          </cell>
          <cell r="AA3247">
            <v>1500</v>
          </cell>
        </row>
        <row r="3248">
          <cell r="A3248">
            <v>33.35</v>
          </cell>
          <cell r="B3248">
            <v>5000</v>
          </cell>
          <cell r="H3248">
            <v>3300</v>
          </cell>
          <cell r="I3248">
            <v>39775</v>
          </cell>
          <cell r="J3248">
            <v>2100</v>
          </cell>
          <cell r="W3248">
            <v>4000</v>
          </cell>
          <cell r="X3248">
            <v>1200</v>
          </cell>
          <cell r="AA3248">
            <v>1500</v>
          </cell>
        </row>
        <row r="3249">
          <cell r="A3249">
            <v>33.36</v>
          </cell>
          <cell r="B3249">
            <v>5000</v>
          </cell>
          <cell r="H3249">
            <v>3300</v>
          </cell>
          <cell r="I3249">
            <v>39785</v>
          </cell>
          <cell r="J3249">
            <v>2100</v>
          </cell>
          <cell r="W3249">
            <v>4000</v>
          </cell>
          <cell r="X3249">
            <v>1200</v>
          </cell>
          <cell r="AA3249">
            <v>1500</v>
          </cell>
        </row>
        <row r="3250">
          <cell r="A3250">
            <v>33.369999999999997</v>
          </cell>
          <cell r="B3250">
            <v>5000</v>
          </cell>
          <cell r="H3250">
            <v>3300</v>
          </cell>
          <cell r="I3250">
            <v>39795</v>
          </cell>
          <cell r="J3250">
            <v>2100</v>
          </cell>
          <cell r="W3250">
            <v>4000</v>
          </cell>
          <cell r="X3250">
            <v>1200</v>
          </cell>
          <cell r="AA3250">
            <v>1500</v>
          </cell>
        </row>
        <row r="3251">
          <cell r="A3251">
            <v>33.380000000000003</v>
          </cell>
          <cell r="B3251">
            <v>5000</v>
          </cell>
          <cell r="H3251">
            <v>3300</v>
          </cell>
          <cell r="I3251">
            <v>39805</v>
          </cell>
          <cell r="J3251">
            <v>2100</v>
          </cell>
          <cell r="W3251">
            <v>4000</v>
          </cell>
          <cell r="X3251">
            <v>1200</v>
          </cell>
          <cell r="AA3251">
            <v>1500</v>
          </cell>
        </row>
        <row r="3252">
          <cell r="A3252">
            <v>33.39</v>
          </cell>
          <cell r="B3252">
            <v>5000</v>
          </cell>
          <cell r="H3252">
            <v>3300</v>
          </cell>
          <cell r="I3252">
            <v>39815</v>
          </cell>
          <cell r="J3252">
            <v>2100</v>
          </cell>
          <cell r="W3252">
            <v>4000</v>
          </cell>
          <cell r="X3252">
            <v>1200</v>
          </cell>
          <cell r="AA3252">
            <v>1500</v>
          </cell>
        </row>
        <row r="3253">
          <cell r="A3253">
            <v>33.4</v>
          </cell>
          <cell r="B3253">
            <v>5000</v>
          </cell>
          <cell r="H3253">
            <v>3300</v>
          </cell>
          <cell r="I3253">
            <v>39825</v>
          </cell>
          <cell r="J3253">
            <v>2100</v>
          </cell>
          <cell r="W3253">
            <v>4000</v>
          </cell>
          <cell r="X3253">
            <v>1200</v>
          </cell>
          <cell r="AA3253">
            <v>1500</v>
          </cell>
        </row>
        <row r="3254">
          <cell r="A3254">
            <v>33.409999999999997</v>
          </cell>
          <cell r="B3254">
            <v>5000</v>
          </cell>
          <cell r="H3254">
            <v>3300</v>
          </cell>
          <cell r="I3254">
            <v>39835</v>
          </cell>
          <cell r="J3254">
            <v>2100</v>
          </cell>
          <cell r="W3254">
            <v>4000</v>
          </cell>
          <cell r="X3254">
            <v>1200</v>
          </cell>
          <cell r="AA3254">
            <v>1500</v>
          </cell>
        </row>
        <row r="3255">
          <cell r="A3255">
            <v>33.42</v>
          </cell>
          <cell r="B3255">
            <v>5000</v>
          </cell>
          <cell r="H3255">
            <v>3300</v>
          </cell>
          <cell r="I3255">
            <v>39845</v>
          </cell>
          <cell r="J3255">
            <v>2100</v>
          </cell>
          <cell r="W3255">
            <v>4000</v>
          </cell>
          <cell r="X3255">
            <v>1200</v>
          </cell>
          <cell r="AA3255">
            <v>1500</v>
          </cell>
        </row>
        <row r="3256">
          <cell r="A3256">
            <v>33.43</v>
          </cell>
          <cell r="B3256">
            <v>5000</v>
          </cell>
          <cell r="H3256">
            <v>3300</v>
          </cell>
          <cell r="I3256">
            <v>39855</v>
          </cell>
          <cell r="J3256">
            <v>2100</v>
          </cell>
          <cell r="W3256">
            <v>4000</v>
          </cell>
          <cell r="X3256">
            <v>1200</v>
          </cell>
          <cell r="AA3256">
            <v>1500</v>
          </cell>
        </row>
        <row r="3257">
          <cell r="A3257">
            <v>33.44</v>
          </cell>
          <cell r="B3257">
            <v>5000</v>
          </cell>
          <cell r="H3257">
            <v>3300</v>
          </cell>
          <cell r="I3257">
            <v>39865</v>
          </cell>
          <cell r="J3257">
            <v>2100</v>
          </cell>
          <cell r="W3257">
            <v>4000</v>
          </cell>
          <cell r="X3257">
            <v>1200</v>
          </cell>
          <cell r="AA3257">
            <v>1500</v>
          </cell>
        </row>
        <row r="3258">
          <cell r="A3258">
            <v>33.450000000000003</v>
          </cell>
          <cell r="B3258">
            <v>5000</v>
          </cell>
          <cell r="H3258">
            <v>3300</v>
          </cell>
          <cell r="I3258">
            <v>39875</v>
          </cell>
          <cell r="J3258">
            <v>2100</v>
          </cell>
          <cell r="W3258">
            <v>4000</v>
          </cell>
          <cell r="X3258">
            <v>1200</v>
          </cell>
          <cell r="AA3258">
            <v>1500</v>
          </cell>
        </row>
        <row r="3259">
          <cell r="A3259">
            <v>33.46</v>
          </cell>
          <cell r="B3259">
            <v>5000</v>
          </cell>
          <cell r="H3259">
            <v>3300</v>
          </cell>
          <cell r="I3259">
            <v>39885</v>
          </cell>
          <cell r="J3259">
            <v>2100</v>
          </cell>
          <cell r="W3259">
            <v>4000</v>
          </cell>
          <cell r="X3259">
            <v>1200</v>
          </cell>
          <cell r="AA3259">
            <v>1500</v>
          </cell>
        </row>
        <row r="3260">
          <cell r="A3260">
            <v>33.47</v>
          </cell>
          <cell r="B3260">
            <v>5000</v>
          </cell>
          <cell r="H3260">
            <v>3300</v>
          </cell>
          <cell r="I3260">
            <v>39895</v>
          </cell>
          <cell r="J3260">
            <v>2100</v>
          </cell>
          <cell r="W3260">
            <v>4000</v>
          </cell>
          <cell r="X3260">
            <v>1200</v>
          </cell>
          <cell r="AA3260">
            <v>1500</v>
          </cell>
        </row>
        <row r="3261">
          <cell r="A3261">
            <v>33.479999999999997</v>
          </cell>
          <cell r="B3261">
            <v>5000</v>
          </cell>
          <cell r="H3261">
            <v>3300</v>
          </cell>
          <cell r="I3261">
            <v>39905</v>
          </cell>
          <cell r="J3261">
            <v>2100</v>
          </cell>
          <cell r="W3261">
            <v>4000</v>
          </cell>
          <cell r="X3261">
            <v>1200</v>
          </cell>
          <cell r="AA3261">
            <v>1500</v>
          </cell>
        </row>
        <row r="3262">
          <cell r="A3262">
            <v>33.49</v>
          </cell>
          <cell r="B3262">
            <v>5000</v>
          </cell>
          <cell r="H3262">
            <v>3300</v>
          </cell>
          <cell r="I3262">
            <v>39915</v>
          </cell>
          <cell r="J3262">
            <v>2100</v>
          </cell>
          <cell r="W3262">
            <v>4000</v>
          </cell>
          <cell r="X3262">
            <v>1200</v>
          </cell>
          <cell r="AA3262">
            <v>1500</v>
          </cell>
        </row>
        <row r="3263">
          <cell r="A3263">
            <v>33.5</v>
          </cell>
          <cell r="B3263">
            <v>5000</v>
          </cell>
          <cell r="H3263">
            <v>3300</v>
          </cell>
          <cell r="I3263">
            <v>39925</v>
          </cell>
          <cell r="J3263">
            <v>2100</v>
          </cell>
          <cell r="W3263">
            <v>4000</v>
          </cell>
          <cell r="X3263">
            <v>1200</v>
          </cell>
          <cell r="AA3263">
            <v>1500</v>
          </cell>
        </row>
        <row r="3264">
          <cell r="A3264">
            <v>33.51</v>
          </cell>
          <cell r="B3264">
            <v>5000</v>
          </cell>
          <cell r="H3264">
            <v>3300</v>
          </cell>
          <cell r="I3264">
            <v>39935</v>
          </cell>
          <cell r="J3264">
            <v>2100</v>
          </cell>
          <cell r="W3264">
            <v>4000</v>
          </cell>
          <cell r="X3264">
            <v>1200</v>
          </cell>
          <cell r="AA3264">
            <v>1500</v>
          </cell>
        </row>
        <row r="3265">
          <cell r="A3265">
            <v>33.520000000000003</v>
          </cell>
          <cell r="B3265">
            <v>5000</v>
          </cell>
          <cell r="H3265">
            <v>3300</v>
          </cell>
          <cell r="I3265">
            <v>39945</v>
          </cell>
          <cell r="J3265">
            <v>2100</v>
          </cell>
          <cell r="W3265">
            <v>4000</v>
          </cell>
          <cell r="X3265">
            <v>1200</v>
          </cell>
          <cell r="AA3265">
            <v>1500</v>
          </cell>
        </row>
        <row r="3266">
          <cell r="A3266">
            <v>33.53</v>
          </cell>
          <cell r="B3266">
            <v>5000</v>
          </cell>
          <cell r="H3266">
            <v>3300</v>
          </cell>
          <cell r="I3266">
            <v>39955</v>
          </cell>
          <cell r="J3266">
            <v>2100</v>
          </cell>
          <cell r="W3266">
            <v>4000</v>
          </cell>
          <cell r="X3266">
            <v>1200</v>
          </cell>
          <cell r="AA3266">
            <v>1500</v>
          </cell>
        </row>
        <row r="3267">
          <cell r="A3267">
            <v>33.54</v>
          </cell>
          <cell r="B3267">
            <v>5000</v>
          </cell>
          <cell r="H3267">
            <v>3300</v>
          </cell>
          <cell r="I3267">
            <v>39965</v>
          </cell>
          <cell r="J3267">
            <v>2100</v>
          </cell>
          <cell r="W3267">
            <v>4000</v>
          </cell>
          <cell r="X3267">
            <v>1200</v>
          </cell>
          <cell r="AA3267">
            <v>1500</v>
          </cell>
        </row>
        <row r="3268">
          <cell r="A3268">
            <v>33.549999999999997</v>
          </cell>
          <cell r="B3268">
            <v>5000</v>
          </cell>
          <cell r="H3268">
            <v>3300</v>
          </cell>
          <cell r="I3268">
            <v>39975</v>
          </cell>
          <cell r="J3268">
            <v>2100</v>
          </cell>
          <cell r="W3268">
            <v>4000</v>
          </cell>
          <cell r="X3268">
            <v>1200</v>
          </cell>
          <cell r="AA3268">
            <v>1500</v>
          </cell>
        </row>
        <row r="3269">
          <cell r="A3269">
            <v>33.56</v>
          </cell>
          <cell r="B3269">
            <v>5000</v>
          </cell>
          <cell r="H3269">
            <v>3300</v>
          </cell>
          <cell r="I3269">
            <v>39985</v>
          </cell>
          <cell r="J3269">
            <v>2100</v>
          </cell>
          <cell r="W3269">
            <v>4000</v>
          </cell>
          <cell r="X3269">
            <v>1200</v>
          </cell>
          <cell r="AA3269">
            <v>1500</v>
          </cell>
        </row>
        <row r="3270">
          <cell r="A3270">
            <v>33.57</v>
          </cell>
          <cell r="B3270">
            <v>5000</v>
          </cell>
          <cell r="H3270">
            <v>3300</v>
          </cell>
          <cell r="I3270">
            <v>39995</v>
          </cell>
          <cell r="J3270">
            <v>2100</v>
          </cell>
          <cell r="W3270">
            <v>4000</v>
          </cell>
          <cell r="X3270">
            <v>1200</v>
          </cell>
          <cell r="AA3270">
            <v>1500</v>
          </cell>
        </row>
        <row r="3271">
          <cell r="A3271">
            <v>33.58</v>
          </cell>
          <cell r="B3271">
            <v>5000</v>
          </cell>
          <cell r="H3271">
            <v>3300</v>
          </cell>
          <cell r="I3271">
            <v>40005</v>
          </cell>
          <cell r="J3271">
            <v>2100</v>
          </cell>
          <cell r="W3271">
            <v>4000</v>
          </cell>
          <cell r="X3271">
            <v>1200</v>
          </cell>
          <cell r="AA3271">
            <v>1500</v>
          </cell>
        </row>
        <row r="3272">
          <cell r="A3272">
            <v>33.590000000000003</v>
          </cell>
          <cell r="B3272">
            <v>5000</v>
          </cell>
          <cell r="H3272">
            <v>3300</v>
          </cell>
          <cell r="I3272">
            <v>40015</v>
          </cell>
          <cell r="J3272">
            <v>2100</v>
          </cell>
          <cell r="W3272">
            <v>4000</v>
          </cell>
          <cell r="X3272">
            <v>1200</v>
          </cell>
          <cell r="AA3272">
            <v>1500</v>
          </cell>
        </row>
        <row r="3273">
          <cell r="A3273">
            <v>33.6</v>
          </cell>
          <cell r="B3273">
            <v>5000</v>
          </cell>
          <cell r="H3273">
            <v>3300</v>
          </cell>
          <cell r="I3273">
            <v>40025</v>
          </cell>
          <cell r="J3273">
            <v>2100</v>
          </cell>
          <cell r="W3273">
            <v>4000</v>
          </cell>
          <cell r="X3273">
            <v>1200</v>
          </cell>
          <cell r="AA3273">
            <v>1500</v>
          </cell>
        </row>
        <row r="3274">
          <cell r="A3274">
            <v>33.61</v>
          </cell>
          <cell r="B3274">
            <v>5000</v>
          </cell>
          <cell r="H3274">
            <v>3300</v>
          </cell>
          <cell r="I3274">
            <v>40035</v>
          </cell>
          <cell r="J3274">
            <v>2100</v>
          </cell>
          <cell r="W3274">
            <v>4000</v>
          </cell>
          <cell r="X3274">
            <v>1200</v>
          </cell>
          <cell r="AA3274">
            <v>1500</v>
          </cell>
        </row>
        <row r="3275">
          <cell r="A3275">
            <v>33.619999999999997</v>
          </cell>
          <cell r="B3275">
            <v>5000</v>
          </cell>
          <cell r="H3275">
            <v>3300</v>
          </cell>
          <cell r="I3275">
            <v>40045</v>
          </cell>
          <cell r="J3275">
            <v>2100</v>
          </cell>
          <cell r="W3275">
            <v>4000</v>
          </cell>
          <cell r="X3275">
            <v>1200</v>
          </cell>
          <cell r="AA3275">
            <v>1500</v>
          </cell>
        </row>
        <row r="3276">
          <cell r="A3276">
            <v>33.630000000000003</v>
          </cell>
          <cell r="B3276">
            <v>5000</v>
          </cell>
          <cell r="H3276">
            <v>3300</v>
          </cell>
          <cell r="I3276">
            <v>40055</v>
          </cell>
          <cell r="J3276">
            <v>2100</v>
          </cell>
          <cell r="W3276">
            <v>4000</v>
          </cell>
          <cell r="X3276">
            <v>1200</v>
          </cell>
          <cell r="AA3276">
            <v>1500</v>
          </cell>
        </row>
        <row r="3277">
          <cell r="A3277">
            <v>33.64</v>
          </cell>
          <cell r="B3277">
            <v>5000</v>
          </cell>
          <cell r="H3277">
            <v>3300</v>
          </cell>
          <cell r="I3277">
            <v>40065</v>
          </cell>
          <cell r="J3277">
            <v>2100</v>
          </cell>
          <cell r="W3277">
            <v>4000</v>
          </cell>
          <cell r="X3277">
            <v>1200</v>
          </cell>
          <cell r="AA3277">
            <v>1500</v>
          </cell>
        </row>
        <row r="3278">
          <cell r="A3278">
            <v>33.65</v>
          </cell>
          <cell r="B3278">
            <v>5000</v>
          </cell>
          <cell r="H3278">
            <v>3300</v>
          </cell>
          <cell r="I3278">
            <v>40075</v>
          </cell>
          <cell r="J3278">
            <v>2100</v>
          </cell>
          <cell r="W3278">
            <v>4000</v>
          </cell>
          <cell r="X3278">
            <v>1200</v>
          </cell>
          <cell r="AA3278">
            <v>1500</v>
          </cell>
        </row>
        <row r="3279">
          <cell r="A3279">
            <v>33.659999999999997</v>
          </cell>
          <cell r="B3279">
            <v>5000</v>
          </cell>
          <cell r="H3279">
            <v>3300</v>
          </cell>
          <cell r="I3279">
            <v>40085</v>
          </cell>
          <cell r="J3279">
            <v>2100</v>
          </cell>
          <cell r="W3279">
            <v>4000</v>
          </cell>
          <cell r="X3279">
            <v>1200</v>
          </cell>
          <cell r="AA3279">
            <v>1500</v>
          </cell>
        </row>
        <row r="3280">
          <cell r="A3280">
            <v>33.67</v>
          </cell>
          <cell r="B3280">
            <v>5000</v>
          </cell>
          <cell r="H3280">
            <v>3300</v>
          </cell>
          <cell r="I3280">
            <v>40095</v>
          </cell>
          <cell r="J3280">
            <v>2100</v>
          </cell>
          <cell r="W3280">
            <v>4000</v>
          </cell>
          <cell r="X3280">
            <v>1200</v>
          </cell>
          <cell r="AA3280">
            <v>1500</v>
          </cell>
        </row>
        <row r="3281">
          <cell r="A3281">
            <v>33.68</v>
          </cell>
          <cell r="B3281">
            <v>5000</v>
          </cell>
          <cell r="H3281">
            <v>3300</v>
          </cell>
          <cell r="I3281">
            <v>40105</v>
          </cell>
          <cell r="J3281">
            <v>2100</v>
          </cell>
          <cell r="W3281">
            <v>4000</v>
          </cell>
          <cell r="X3281">
            <v>1200</v>
          </cell>
          <cell r="AA3281">
            <v>1500</v>
          </cell>
        </row>
        <row r="3282">
          <cell r="A3282">
            <v>33.69</v>
          </cell>
          <cell r="B3282">
            <v>5000</v>
          </cell>
          <cell r="H3282">
            <v>3300</v>
          </cell>
          <cell r="I3282">
            <v>40115</v>
          </cell>
          <cell r="J3282">
            <v>2100</v>
          </cell>
          <cell r="W3282">
            <v>4000</v>
          </cell>
          <cell r="X3282">
            <v>1200</v>
          </cell>
          <cell r="AA3282">
            <v>1500</v>
          </cell>
        </row>
        <row r="3283">
          <cell r="A3283">
            <v>33.700000000000003</v>
          </cell>
          <cell r="B3283">
            <v>5000</v>
          </cell>
          <cell r="H3283">
            <v>3300</v>
          </cell>
          <cell r="I3283">
            <v>40125</v>
          </cell>
          <cell r="J3283">
            <v>2100</v>
          </cell>
          <cell r="W3283">
            <v>4000</v>
          </cell>
          <cell r="X3283">
            <v>1200</v>
          </cell>
          <cell r="AA3283">
            <v>1500</v>
          </cell>
        </row>
        <row r="3284">
          <cell r="A3284">
            <v>33.71</v>
          </cell>
          <cell r="B3284">
            <v>5000</v>
          </cell>
          <cell r="H3284">
            <v>3300</v>
          </cell>
          <cell r="I3284">
            <v>40135</v>
          </cell>
          <cell r="J3284">
            <v>2100</v>
          </cell>
          <cell r="W3284">
            <v>4000</v>
          </cell>
          <cell r="X3284">
            <v>1200</v>
          </cell>
          <cell r="AA3284">
            <v>1500</v>
          </cell>
        </row>
        <row r="3285">
          <cell r="A3285">
            <v>33.72</v>
          </cell>
          <cell r="B3285">
            <v>5000</v>
          </cell>
          <cell r="H3285">
            <v>3300</v>
          </cell>
          <cell r="I3285">
            <v>40145</v>
          </cell>
          <cell r="J3285">
            <v>2100</v>
          </cell>
          <cell r="W3285">
            <v>4000</v>
          </cell>
          <cell r="X3285">
            <v>1200</v>
          </cell>
          <cell r="AA3285">
            <v>1500</v>
          </cell>
        </row>
        <row r="3286">
          <cell r="A3286">
            <v>33.729999999999997</v>
          </cell>
          <cell r="B3286">
            <v>5000</v>
          </cell>
          <cell r="H3286">
            <v>3300</v>
          </cell>
          <cell r="I3286">
            <v>40155</v>
          </cell>
          <cell r="J3286">
            <v>2100</v>
          </cell>
          <cell r="W3286">
            <v>4000</v>
          </cell>
          <cell r="X3286">
            <v>1200</v>
          </cell>
          <cell r="AA3286">
            <v>1500</v>
          </cell>
        </row>
        <row r="3287">
          <cell r="A3287">
            <v>33.74</v>
          </cell>
          <cell r="B3287">
            <v>5000</v>
          </cell>
          <cell r="H3287">
            <v>3300</v>
          </cell>
          <cell r="I3287">
            <v>40165</v>
          </cell>
          <cell r="J3287">
            <v>2100</v>
          </cell>
          <cell r="W3287">
            <v>4000</v>
          </cell>
          <cell r="X3287">
            <v>1200</v>
          </cell>
          <cell r="AA3287">
            <v>1500</v>
          </cell>
        </row>
        <row r="3288">
          <cell r="A3288">
            <v>33.75</v>
          </cell>
          <cell r="B3288">
            <v>5000</v>
          </cell>
          <cell r="H3288">
            <v>3300</v>
          </cell>
          <cell r="I3288">
            <v>40175</v>
          </cell>
          <cell r="J3288">
            <v>2100</v>
          </cell>
          <cell r="W3288">
            <v>4000</v>
          </cell>
          <cell r="X3288">
            <v>1200</v>
          </cell>
          <cell r="AA3288">
            <v>1500</v>
          </cell>
        </row>
        <row r="3289">
          <cell r="A3289">
            <v>33.76</v>
          </cell>
          <cell r="B3289">
            <v>5000</v>
          </cell>
          <cell r="H3289">
            <v>3300</v>
          </cell>
          <cell r="I3289">
            <v>40185</v>
          </cell>
          <cell r="J3289">
            <v>2100</v>
          </cell>
          <cell r="W3289">
            <v>4000</v>
          </cell>
          <cell r="X3289">
            <v>1200</v>
          </cell>
          <cell r="AA3289">
            <v>1500</v>
          </cell>
        </row>
        <row r="3290">
          <cell r="A3290">
            <v>33.770000000000003</v>
          </cell>
          <cell r="B3290">
            <v>5000</v>
          </cell>
          <cell r="H3290">
            <v>3300</v>
          </cell>
          <cell r="I3290">
            <v>40195</v>
          </cell>
          <cell r="J3290">
            <v>2100</v>
          </cell>
          <cell r="W3290">
            <v>4000</v>
          </cell>
          <cell r="X3290">
            <v>1200</v>
          </cell>
          <cell r="AA3290">
            <v>1500</v>
          </cell>
        </row>
        <row r="3291">
          <cell r="A3291">
            <v>33.78</v>
          </cell>
          <cell r="B3291">
            <v>5000</v>
          </cell>
          <cell r="H3291">
            <v>3300</v>
          </cell>
          <cell r="I3291">
            <v>40205</v>
          </cell>
          <cell r="J3291">
            <v>2100</v>
          </cell>
          <cell r="W3291">
            <v>4000</v>
          </cell>
          <cell r="X3291">
            <v>1200</v>
          </cell>
          <cell r="AA3291">
            <v>1500</v>
          </cell>
        </row>
        <row r="3292">
          <cell r="A3292">
            <v>33.79</v>
          </cell>
          <cell r="B3292">
            <v>5000</v>
          </cell>
          <cell r="H3292">
            <v>3300</v>
          </cell>
          <cell r="I3292">
            <v>40215</v>
          </cell>
          <cell r="J3292">
            <v>2100</v>
          </cell>
          <cell r="W3292">
            <v>4000</v>
          </cell>
          <cell r="X3292">
            <v>1200</v>
          </cell>
          <cell r="AA3292">
            <v>1500</v>
          </cell>
        </row>
        <row r="3293">
          <cell r="A3293">
            <v>33.799999999999997</v>
          </cell>
          <cell r="B3293">
            <v>5000</v>
          </cell>
          <cell r="H3293">
            <v>3300</v>
          </cell>
          <cell r="I3293">
            <v>40225</v>
          </cell>
          <cell r="J3293">
            <v>2100</v>
          </cell>
          <cell r="W3293">
            <v>4000</v>
          </cell>
          <cell r="X3293">
            <v>1200</v>
          </cell>
          <cell r="AA3293">
            <v>1500</v>
          </cell>
        </row>
        <row r="3294">
          <cell r="A3294">
            <v>33.81</v>
          </cell>
          <cell r="B3294">
            <v>5000</v>
          </cell>
          <cell r="H3294">
            <v>3300</v>
          </cell>
          <cell r="I3294">
            <v>40235</v>
          </cell>
          <cell r="J3294">
            <v>2100</v>
          </cell>
          <cell r="W3294">
            <v>4000</v>
          </cell>
          <cell r="X3294">
            <v>1200</v>
          </cell>
          <cell r="AA3294">
            <v>1500</v>
          </cell>
        </row>
        <row r="3295">
          <cell r="A3295">
            <v>33.82</v>
          </cell>
          <cell r="B3295">
            <v>5000</v>
          </cell>
          <cell r="H3295">
            <v>3300</v>
          </cell>
          <cell r="I3295">
            <v>40245</v>
          </cell>
          <cell r="J3295">
            <v>2100</v>
          </cell>
          <cell r="W3295">
            <v>4000</v>
          </cell>
          <cell r="X3295">
            <v>1200</v>
          </cell>
          <cell r="AA3295">
            <v>1500</v>
          </cell>
        </row>
        <row r="3296">
          <cell r="A3296">
            <v>33.83</v>
          </cell>
          <cell r="B3296">
            <v>5000</v>
          </cell>
          <cell r="H3296">
            <v>3300</v>
          </cell>
          <cell r="I3296">
            <v>40255</v>
          </cell>
          <cell r="J3296">
            <v>2100</v>
          </cell>
          <cell r="W3296">
            <v>4000</v>
          </cell>
          <cell r="X3296">
            <v>1200</v>
          </cell>
          <cell r="AA3296">
            <v>1500</v>
          </cell>
        </row>
        <row r="3297">
          <cell r="A3297">
            <v>33.840000000000003</v>
          </cell>
          <cell r="B3297">
            <v>5000</v>
          </cell>
          <cell r="H3297">
            <v>3300</v>
          </cell>
          <cell r="I3297">
            <v>40265</v>
          </cell>
          <cell r="J3297">
            <v>2100</v>
          </cell>
          <cell r="W3297">
            <v>4000</v>
          </cell>
          <cell r="X3297">
            <v>1200</v>
          </cell>
          <cell r="AA3297">
            <v>1500</v>
          </cell>
        </row>
        <row r="3298">
          <cell r="A3298">
            <v>33.85</v>
          </cell>
          <cell r="B3298">
            <v>5000</v>
          </cell>
          <cell r="H3298">
            <v>3300</v>
          </cell>
          <cell r="I3298">
            <v>40275</v>
          </cell>
          <cell r="J3298">
            <v>2100</v>
          </cell>
          <cell r="W3298">
            <v>4000</v>
          </cell>
          <cell r="X3298">
            <v>1200</v>
          </cell>
          <cell r="AA3298">
            <v>1500</v>
          </cell>
        </row>
        <row r="3299">
          <cell r="A3299">
            <v>33.86</v>
          </cell>
          <cell r="B3299">
            <v>5000</v>
          </cell>
          <cell r="H3299">
            <v>3300</v>
          </cell>
          <cell r="I3299">
            <v>40285</v>
          </cell>
          <cell r="J3299">
            <v>2100</v>
          </cell>
          <cell r="W3299">
            <v>4000</v>
          </cell>
          <cell r="X3299">
            <v>1200</v>
          </cell>
          <cell r="AA3299">
            <v>1500</v>
          </cell>
        </row>
        <row r="3300">
          <cell r="A3300">
            <v>33.869999999999997</v>
          </cell>
          <cell r="B3300">
            <v>5000</v>
          </cell>
          <cell r="H3300">
            <v>3300</v>
          </cell>
          <cell r="I3300">
            <v>40295</v>
          </cell>
          <cell r="J3300">
            <v>2100</v>
          </cell>
          <cell r="W3300">
            <v>4000</v>
          </cell>
          <cell r="X3300">
            <v>1200</v>
          </cell>
          <cell r="AA3300">
            <v>1500</v>
          </cell>
        </row>
        <row r="3301">
          <cell r="A3301">
            <v>33.880000000000003</v>
          </cell>
          <cell r="B3301">
            <v>5000</v>
          </cell>
          <cell r="H3301">
            <v>3300</v>
          </cell>
          <cell r="I3301">
            <v>40305</v>
          </cell>
          <cell r="J3301">
            <v>2100</v>
          </cell>
          <cell r="W3301">
            <v>4000</v>
          </cell>
          <cell r="X3301">
            <v>1200</v>
          </cell>
          <cell r="AA3301">
            <v>1500</v>
          </cell>
        </row>
        <row r="3302">
          <cell r="A3302">
            <v>33.89</v>
          </cell>
          <cell r="B3302">
            <v>5000</v>
          </cell>
          <cell r="H3302">
            <v>3300</v>
          </cell>
          <cell r="I3302">
            <v>40315</v>
          </cell>
          <cell r="J3302">
            <v>2100</v>
          </cell>
          <cell r="W3302">
            <v>4000</v>
          </cell>
          <cell r="X3302">
            <v>1200</v>
          </cell>
          <cell r="AA3302">
            <v>1500</v>
          </cell>
        </row>
        <row r="3303">
          <cell r="A3303">
            <v>33.9</v>
          </cell>
          <cell r="B3303">
            <v>5000</v>
          </cell>
          <cell r="H3303">
            <v>3300</v>
          </cell>
          <cell r="I3303">
            <v>40325</v>
          </cell>
          <cell r="J3303">
            <v>2100</v>
          </cell>
          <cell r="W3303">
            <v>4000</v>
          </cell>
          <cell r="X3303">
            <v>1200</v>
          </cell>
          <cell r="AA3303">
            <v>1500</v>
          </cell>
        </row>
        <row r="3304">
          <cell r="A3304">
            <v>33.909999999999997</v>
          </cell>
          <cell r="B3304">
            <v>5000</v>
          </cell>
          <cell r="H3304">
            <v>3300</v>
          </cell>
          <cell r="I3304">
            <v>40335</v>
          </cell>
          <cell r="J3304">
            <v>2100</v>
          </cell>
          <cell r="W3304">
            <v>4000</v>
          </cell>
          <cell r="X3304">
            <v>1200</v>
          </cell>
          <cell r="AA3304">
            <v>1500</v>
          </cell>
        </row>
        <row r="3305">
          <cell r="A3305">
            <v>33.92</v>
          </cell>
          <cell r="B3305">
            <v>5000</v>
          </cell>
          <cell r="H3305">
            <v>3300</v>
          </cell>
          <cell r="I3305">
            <v>40345</v>
          </cell>
          <cell r="J3305">
            <v>2100</v>
          </cell>
          <cell r="W3305">
            <v>4000</v>
          </cell>
          <cell r="X3305">
            <v>1200</v>
          </cell>
          <cell r="AA3305">
            <v>1500</v>
          </cell>
        </row>
        <row r="3306">
          <cell r="A3306">
            <v>33.93</v>
          </cell>
          <cell r="B3306">
            <v>5000</v>
          </cell>
          <cell r="H3306">
            <v>3300</v>
          </cell>
          <cell r="I3306">
            <v>40355</v>
          </cell>
          <cell r="J3306">
            <v>2100</v>
          </cell>
          <cell r="W3306">
            <v>4000</v>
          </cell>
          <cell r="X3306">
            <v>1200</v>
          </cell>
          <cell r="AA3306">
            <v>1500</v>
          </cell>
        </row>
        <row r="3307">
          <cell r="A3307">
            <v>33.94</v>
          </cell>
          <cell r="B3307">
            <v>5000</v>
          </cell>
          <cell r="H3307">
            <v>3300</v>
          </cell>
          <cell r="I3307">
            <v>40365</v>
          </cell>
          <cell r="J3307">
            <v>2100</v>
          </cell>
          <cell r="W3307">
            <v>4000</v>
          </cell>
          <cell r="X3307">
            <v>1200</v>
          </cell>
          <cell r="AA3307">
            <v>1500</v>
          </cell>
        </row>
        <row r="3308">
          <cell r="A3308">
            <v>33.950000000000003</v>
          </cell>
          <cell r="B3308">
            <v>5000</v>
          </cell>
          <cell r="H3308">
            <v>3300</v>
          </cell>
          <cell r="I3308">
            <v>40375</v>
          </cell>
          <cell r="J3308">
            <v>2100</v>
          </cell>
          <cell r="W3308">
            <v>4000</v>
          </cell>
          <cell r="X3308">
            <v>1200</v>
          </cell>
          <cell r="AA3308">
            <v>1500</v>
          </cell>
        </row>
        <row r="3309">
          <cell r="A3309">
            <v>33.96</v>
          </cell>
          <cell r="B3309">
            <v>5000</v>
          </cell>
          <cell r="H3309">
            <v>3300</v>
          </cell>
          <cell r="I3309">
            <v>40385</v>
          </cell>
          <cell r="J3309">
            <v>2100</v>
          </cell>
          <cell r="W3309">
            <v>4000</v>
          </cell>
          <cell r="X3309">
            <v>1200</v>
          </cell>
          <cell r="AA3309">
            <v>1500</v>
          </cell>
        </row>
        <row r="3310">
          <cell r="A3310">
            <v>33.97</v>
          </cell>
          <cell r="B3310">
            <v>5000</v>
          </cell>
          <cell r="H3310">
            <v>3300</v>
          </cell>
          <cell r="I3310">
            <v>40395</v>
          </cell>
          <cell r="J3310">
            <v>2100</v>
          </cell>
          <cell r="W3310">
            <v>4000</v>
          </cell>
          <cell r="X3310">
            <v>1200</v>
          </cell>
          <cell r="AA3310">
            <v>1500</v>
          </cell>
        </row>
        <row r="3311">
          <cell r="A3311">
            <v>33.979999999999997</v>
          </cell>
          <cell r="B3311">
            <v>5000</v>
          </cell>
          <cell r="H3311">
            <v>3300</v>
          </cell>
          <cell r="I3311">
            <v>40405</v>
          </cell>
          <cell r="J3311">
            <v>2100</v>
          </cell>
          <cell r="W3311">
            <v>4000</v>
          </cell>
          <cell r="X3311">
            <v>1200</v>
          </cell>
          <cell r="AA3311">
            <v>1500</v>
          </cell>
        </row>
        <row r="3312">
          <cell r="A3312">
            <v>33.99</v>
          </cell>
          <cell r="B3312">
            <v>5000</v>
          </cell>
          <cell r="H3312">
            <v>3300</v>
          </cell>
          <cell r="I3312">
            <v>40415</v>
          </cell>
          <cell r="J3312">
            <v>2100</v>
          </cell>
          <cell r="W3312">
            <v>4000</v>
          </cell>
          <cell r="X3312">
            <v>1200</v>
          </cell>
          <cell r="AA3312">
            <v>1500</v>
          </cell>
        </row>
        <row r="3313">
          <cell r="A3313">
            <v>34</v>
          </cell>
          <cell r="B3313">
            <v>5000</v>
          </cell>
          <cell r="H3313">
            <v>3300</v>
          </cell>
          <cell r="I3313">
            <v>40425</v>
          </cell>
          <cell r="J3313">
            <v>2100</v>
          </cell>
          <cell r="W3313">
            <v>4000</v>
          </cell>
          <cell r="X3313">
            <v>1200</v>
          </cell>
          <cell r="AA3313">
            <v>1500</v>
          </cell>
        </row>
        <row r="3314">
          <cell r="A3314">
            <v>34.01</v>
          </cell>
          <cell r="B3314">
            <v>5000</v>
          </cell>
          <cell r="H3314">
            <v>3300</v>
          </cell>
          <cell r="I3314">
            <v>40435</v>
          </cell>
          <cell r="J3314">
            <v>2100</v>
          </cell>
          <cell r="W3314">
            <v>4000</v>
          </cell>
          <cell r="X3314">
            <v>1200</v>
          </cell>
          <cell r="AA3314">
            <v>1500</v>
          </cell>
        </row>
        <row r="3315">
          <cell r="A3315">
            <v>34.020000000000003</v>
          </cell>
          <cell r="B3315">
            <v>5000</v>
          </cell>
          <cell r="H3315">
            <v>3300</v>
          </cell>
          <cell r="I3315">
            <v>40445</v>
          </cell>
          <cell r="J3315">
            <v>2100</v>
          </cell>
          <cell r="W3315">
            <v>4000</v>
          </cell>
          <cell r="X3315">
            <v>1200</v>
          </cell>
          <cell r="AA3315">
            <v>1500</v>
          </cell>
        </row>
        <row r="3316">
          <cell r="A3316">
            <v>34.03</v>
          </cell>
          <cell r="B3316">
            <v>5000</v>
          </cell>
          <cell r="H3316">
            <v>3300</v>
          </cell>
          <cell r="I3316">
            <v>40455</v>
          </cell>
          <cell r="J3316">
            <v>2100</v>
          </cell>
          <cell r="W3316">
            <v>4000</v>
          </cell>
          <cell r="X3316">
            <v>1200</v>
          </cell>
          <cell r="AA3316">
            <v>1500</v>
          </cell>
        </row>
        <row r="3317">
          <cell r="A3317">
            <v>34.04</v>
          </cell>
          <cell r="B3317">
            <v>5000</v>
          </cell>
          <cell r="H3317">
            <v>3300</v>
          </cell>
          <cell r="I3317">
            <v>40465</v>
          </cell>
          <cell r="J3317">
            <v>2100</v>
          </cell>
          <cell r="W3317">
            <v>4000</v>
          </cell>
          <cell r="X3317">
            <v>1200</v>
          </cell>
          <cell r="AA3317">
            <v>1500</v>
          </cell>
        </row>
        <row r="3318">
          <cell r="A3318">
            <v>34.049999999999997</v>
          </cell>
          <cell r="B3318">
            <v>5000</v>
          </cell>
          <cell r="H3318">
            <v>3300</v>
          </cell>
          <cell r="I3318">
            <v>40475</v>
          </cell>
          <cell r="J3318">
            <v>2100</v>
          </cell>
          <cell r="W3318">
            <v>4000</v>
          </cell>
          <cell r="X3318">
            <v>1200</v>
          </cell>
          <cell r="AA3318">
            <v>1500</v>
          </cell>
        </row>
        <row r="3319">
          <cell r="A3319">
            <v>34.06</v>
          </cell>
          <cell r="B3319">
            <v>5000</v>
          </cell>
          <cell r="H3319">
            <v>3300</v>
          </cell>
          <cell r="I3319">
            <v>40485</v>
          </cell>
          <cell r="J3319">
            <v>2100</v>
          </cell>
          <cell r="W3319">
            <v>4000</v>
          </cell>
          <cell r="X3319">
            <v>1200</v>
          </cell>
          <cell r="AA3319">
            <v>1500</v>
          </cell>
        </row>
        <row r="3320">
          <cell r="A3320">
            <v>34.07</v>
          </cell>
          <cell r="B3320">
            <v>5000</v>
          </cell>
          <cell r="H3320">
            <v>3300</v>
          </cell>
          <cell r="I3320">
            <v>40495</v>
          </cell>
          <cell r="J3320">
            <v>2100</v>
          </cell>
          <cell r="W3320">
            <v>4000</v>
          </cell>
          <cell r="X3320">
            <v>1200</v>
          </cell>
          <cell r="AA3320">
            <v>1500</v>
          </cell>
        </row>
        <row r="3321">
          <cell r="A3321">
            <v>34.08</v>
          </cell>
          <cell r="B3321">
            <v>5000</v>
          </cell>
          <cell r="H3321">
            <v>3300</v>
          </cell>
          <cell r="I3321">
            <v>40505</v>
          </cell>
          <cell r="J3321">
            <v>2100</v>
          </cell>
          <cell r="W3321">
            <v>4000</v>
          </cell>
          <cell r="X3321">
            <v>1200</v>
          </cell>
          <cell r="AA3321">
            <v>1500</v>
          </cell>
        </row>
        <row r="3322">
          <cell r="A3322">
            <v>34.090000000000003</v>
          </cell>
          <cell r="B3322">
            <v>5000</v>
          </cell>
          <cell r="H3322">
            <v>3300</v>
          </cell>
          <cell r="I3322">
            <v>40515</v>
          </cell>
          <cell r="J3322">
            <v>2100</v>
          </cell>
          <cell r="W3322">
            <v>4000</v>
          </cell>
          <cell r="X3322">
            <v>1200</v>
          </cell>
          <cell r="AA3322">
            <v>1500</v>
          </cell>
        </row>
        <row r="3323">
          <cell r="A3323">
            <v>34.1</v>
          </cell>
          <cell r="B3323">
            <v>5000</v>
          </cell>
          <cell r="H3323">
            <v>3300</v>
          </cell>
          <cell r="I3323">
            <v>40525</v>
          </cell>
          <cell r="J3323">
            <v>2100</v>
          </cell>
          <cell r="W3323">
            <v>4000</v>
          </cell>
          <cell r="X3323">
            <v>1200</v>
          </cell>
          <cell r="AA3323">
            <v>1500</v>
          </cell>
        </row>
        <row r="3324">
          <cell r="A3324">
            <v>34.11</v>
          </cell>
          <cell r="B3324">
            <v>5000</v>
          </cell>
          <cell r="H3324">
            <v>3300</v>
          </cell>
          <cell r="I3324">
            <v>40535</v>
          </cell>
          <cell r="J3324">
            <v>2100</v>
          </cell>
          <cell r="W3324">
            <v>4000</v>
          </cell>
          <cell r="X3324">
            <v>1200</v>
          </cell>
          <cell r="AA3324">
            <v>1500</v>
          </cell>
        </row>
        <row r="3325">
          <cell r="A3325">
            <v>34.119999999999997</v>
          </cell>
          <cell r="B3325">
            <v>5000</v>
          </cell>
          <cell r="H3325">
            <v>3300</v>
          </cell>
          <cell r="I3325">
            <v>40545</v>
          </cell>
          <cell r="J3325">
            <v>2100</v>
          </cell>
          <cell r="W3325">
            <v>4000</v>
          </cell>
          <cell r="X3325">
            <v>1200</v>
          </cell>
          <cell r="AA3325">
            <v>1500</v>
          </cell>
        </row>
        <row r="3326">
          <cell r="A3326">
            <v>34.130000000000003</v>
          </cell>
          <cell r="B3326">
            <v>5000</v>
          </cell>
          <cell r="H3326">
            <v>3300</v>
          </cell>
          <cell r="I3326">
            <v>40555</v>
          </cell>
          <cell r="J3326">
            <v>2100</v>
          </cell>
          <cell r="W3326">
            <v>4000</v>
          </cell>
          <cell r="X3326">
            <v>1200</v>
          </cell>
          <cell r="AA3326">
            <v>1500</v>
          </cell>
        </row>
        <row r="3327">
          <cell r="A3327">
            <v>34.14</v>
          </cell>
          <cell r="B3327">
            <v>5000</v>
          </cell>
          <cell r="H3327">
            <v>3300</v>
          </cell>
          <cell r="I3327">
            <v>40565</v>
          </cell>
          <cell r="J3327">
            <v>2100</v>
          </cell>
          <cell r="W3327">
            <v>4000</v>
          </cell>
          <cell r="X3327">
            <v>1200</v>
          </cell>
          <cell r="AA3327">
            <v>1500</v>
          </cell>
        </row>
        <row r="3328">
          <cell r="A3328">
            <v>34.15</v>
          </cell>
          <cell r="B3328">
            <v>5000</v>
          </cell>
          <cell r="H3328">
            <v>3300</v>
          </cell>
          <cell r="I3328">
            <v>40575</v>
          </cell>
          <cell r="J3328">
            <v>2100</v>
          </cell>
          <cell r="W3328">
            <v>4000</v>
          </cell>
          <cell r="X3328">
            <v>1200</v>
          </cell>
          <cell r="AA3328">
            <v>1500</v>
          </cell>
        </row>
        <row r="3329">
          <cell r="A3329">
            <v>34.159999999999997</v>
          </cell>
          <cell r="B3329">
            <v>5000</v>
          </cell>
          <cell r="H3329">
            <v>3300</v>
          </cell>
          <cell r="I3329">
            <v>40585</v>
          </cell>
          <cell r="J3329">
            <v>2100</v>
          </cell>
          <cell r="W3329">
            <v>4000</v>
          </cell>
          <cell r="X3329">
            <v>1200</v>
          </cell>
          <cell r="AA3329">
            <v>1500</v>
          </cell>
        </row>
        <row r="3330">
          <cell r="A3330">
            <v>34.17</v>
          </cell>
          <cell r="B3330">
            <v>5000</v>
          </cell>
          <cell r="H3330">
            <v>3300</v>
          </cell>
          <cell r="I3330">
            <v>40595</v>
          </cell>
          <cell r="J3330">
            <v>2100</v>
          </cell>
          <cell r="W3330">
            <v>4000</v>
          </cell>
          <cell r="X3330">
            <v>1200</v>
          </cell>
          <cell r="AA3330">
            <v>1500</v>
          </cell>
        </row>
        <row r="3331">
          <cell r="A3331">
            <v>34.18</v>
          </cell>
          <cell r="B3331">
            <v>5000</v>
          </cell>
          <cell r="H3331">
            <v>3300</v>
          </cell>
          <cell r="I3331">
            <v>40605</v>
          </cell>
          <cell r="J3331">
            <v>2100</v>
          </cell>
          <cell r="W3331">
            <v>4000</v>
          </cell>
          <cell r="X3331">
            <v>1200</v>
          </cell>
          <cell r="AA3331">
            <v>1500</v>
          </cell>
        </row>
        <row r="3332">
          <cell r="A3332">
            <v>34.19</v>
          </cell>
          <cell r="B3332">
            <v>5000</v>
          </cell>
          <cell r="H3332">
            <v>3300</v>
          </cell>
          <cell r="I3332">
            <v>40615</v>
          </cell>
          <cell r="J3332">
            <v>2100</v>
          </cell>
          <cell r="W3332">
            <v>4000</v>
          </cell>
          <cell r="X3332">
            <v>1200</v>
          </cell>
          <cell r="AA3332">
            <v>1500</v>
          </cell>
        </row>
        <row r="3333">
          <cell r="A3333">
            <v>34.200000000000003</v>
          </cell>
          <cell r="B3333">
            <v>5000</v>
          </cell>
          <cell r="H3333">
            <v>3300</v>
          </cell>
          <cell r="I3333">
            <v>40625</v>
          </cell>
          <cell r="J3333">
            <v>2100</v>
          </cell>
          <cell r="W3333">
            <v>4000</v>
          </cell>
          <cell r="X3333">
            <v>1200</v>
          </cell>
          <cell r="AA3333">
            <v>1500</v>
          </cell>
        </row>
        <row r="3334">
          <cell r="A3334">
            <v>34.21</v>
          </cell>
          <cell r="B3334">
            <v>5000</v>
          </cell>
          <cell r="H3334">
            <v>3300</v>
          </cell>
          <cell r="I3334">
            <v>40635</v>
          </cell>
          <cell r="J3334">
            <v>2100</v>
          </cell>
          <cell r="W3334">
            <v>4000</v>
          </cell>
          <cell r="X3334">
            <v>1200</v>
          </cell>
          <cell r="AA3334">
            <v>1500</v>
          </cell>
        </row>
        <row r="3335">
          <cell r="A3335">
            <v>34.22</v>
          </cell>
          <cell r="B3335">
            <v>5000</v>
          </cell>
          <cell r="H3335">
            <v>3300</v>
          </cell>
          <cell r="I3335">
            <v>40645</v>
          </cell>
          <cell r="J3335">
            <v>2100</v>
          </cell>
          <cell r="W3335">
            <v>4000</v>
          </cell>
          <cell r="X3335">
            <v>1200</v>
          </cell>
          <cell r="AA3335">
            <v>1500</v>
          </cell>
        </row>
        <row r="3336">
          <cell r="A3336">
            <v>34.229999999999997</v>
          </cell>
          <cell r="B3336">
            <v>5000</v>
          </cell>
          <cell r="H3336">
            <v>3300</v>
          </cell>
          <cell r="I3336">
            <v>40655</v>
          </cell>
          <cell r="J3336">
            <v>2100</v>
          </cell>
          <cell r="W3336">
            <v>4000</v>
          </cell>
          <cell r="X3336">
            <v>1200</v>
          </cell>
          <cell r="AA3336">
            <v>1500</v>
          </cell>
        </row>
        <row r="3337">
          <cell r="A3337">
            <v>34.24</v>
          </cell>
          <cell r="B3337">
            <v>5000</v>
          </cell>
          <cell r="H3337">
            <v>3300</v>
          </cell>
          <cell r="I3337">
            <v>40665</v>
          </cell>
          <cell r="J3337">
            <v>2100</v>
          </cell>
          <cell r="W3337">
            <v>4000</v>
          </cell>
          <cell r="X3337">
            <v>1200</v>
          </cell>
          <cell r="AA3337">
            <v>1500</v>
          </cell>
        </row>
        <row r="3338">
          <cell r="A3338">
            <v>34.25</v>
          </cell>
          <cell r="B3338">
            <v>5000</v>
          </cell>
          <cell r="H3338">
            <v>3300</v>
          </cell>
          <cell r="I3338">
            <v>40675</v>
          </cell>
          <cell r="J3338">
            <v>2100</v>
          </cell>
          <cell r="W3338">
            <v>4000</v>
          </cell>
          <cell r="X3338">
            <v>1200</v>
          </cell>
          <cell r="AA3338">
            <v>1500</v>
          </cell>
        </row>
        <row r="3339">
          <cell r="A3339">
            <v>34.26</v>
          </cell>
          <cell r="B3339">
            <v>5000</v>
          </cell>
          <cell r="H3339">
            <v>3300</v>
          </cell>
          <cell r="I3339">
            <v>40685</v>
          </cell>
          <cell r="J3339">
            <v>2100</v>
          </cell>
          <cell r="W3339">
            <v>4000</v>
          </cell>
          <cell r="X3339">
            <v>1200</v>
          </cell>
          <cell r="AA3339">
            <v>1500</v>
          </cell>
        </row>
        <row r="3340">
          <cell r="A3340">
            <v>34.270000000000003</v>
          </cell>
          <cell r="B3340">
            <v>5000</v>
          </cell>
          <cell r="H3340">
            <v>3300</v>
          </cell>
          <cell r="I3340">
            <v>40695</v>
          </cell>
          <cell r="J3340">
            <v>2100</v>
          </cell>
          <cell r="W3340">
            <v>4000</v>
          </cell>
          <cell r="X3340">
            <v>1200</v>
          </cell>
          <cell r="AA3340">
            <v>1500</v>
          </cell>
        </row>
        <row r="3341">
          <cell r="A3341">
            <v>34.28</v>
          </cell>
          <cell r="B3341">
            <v>5000</v>
          </cell>
          <cell r="H3341">
            <v>3300</v>
          </cell>
          <cell r="I3341">
            <v>40705</v>
          </cell>
          <cell r="J3341">
            <v>2100</v>
          </cell>
          <cell r="W3341">
            <v>4000</v>
          </cell>
          <cell r="X3341">
            <v>1200</v>
          </cell>
          <cell r="AA3341">
            <v>1500</v>
          </cell>
        </row>
        <row r="3342">
          <cell r="A3342">
            <v>34.29</v>
          </cell>
          <cell r="B3342">
            <v>5000</v>
          </cell>
          <cell r="H3342">
            <v>3300</v>
          </cell>
          <cell r="I3342">
            <v>40715</v>
          </cell>
          <cell r="J3342">
            <v>2100</v>
          </cell>
          <cell r="W3342">
            <v>4000</v>
          </cell>
          <cell r="X3342">
            <v>1200</v>
          </cell>
          <cell r="AA3342">
            <v>1500</v>
          </cell>
        </row>
        <row r="3343">
          <cell r="A3343">
            <v>34.299999999999997</v>
          </cell>
          <cell r="B3343">
            <v>5000</v>
          </cell>
          <cell r="H3343">
            <v>3300</v>
          </cell>
          <cell r="I3343">
            <v>40725</v>
          </cell>
          <cell r="J3343">
            <v>2100</v>
          </cell>
          <cell r="W3343">
            <v>4000</v>
          </cell>
          <cell r="X3343">
            <v>1200</v>
          </cell>
          <cell r="AA3343">
            <v>1500</v>
          </cell>
        </row>
        <row r="3344">
          <cell r="A3344">
            <v>34.31</v>
          </cell>
          <cell r="B3344">
            <v>5000</v>
          </cell>
          <cell r="H3344">
            <v>3300</v>
          </cell>
          <cell r="I3344">
            <v>40735</v>
          </cell>
          <cell r="J3344">
            <v>2100</v>
          </cell>
          <cell r="W3344">
            <v>4000</v>
          </cell>
          <cell r="X3344">
            <v>1200</v>
          </cell>
          <cell r="AA3344">
            <v>1500</v>
          </cell>
        </row>
        <row r="3345">
          <cell r="A3345">
            <v>34.32</v>
          </cell>
          <cell r="B3345">
            <v>5000</v>
          </cell>
          <cell r="H3345">
            <v>3300</v>
          </cell>
          <cell r="I3345">
            <v>40745</v>
          </cell>
          <cell r="J3345">
            <v>2100</v>
          </cell>
          <cell r="W3345">
            <v>4000</v>
          </cell>
          <cell r="X3345">
            <v>1200</v>
          </cell>
          <cell r="AA3345">
            <v>1500</v>
          </cell>
        </row>
        <row r="3346">
          <cell r="A3346">
            <v>34.33</v>
          </cell>
          <cell r="B3346">
            <v>5000</v>
          </cell>
          <cell r="H3346">
            <v>3300</v>
          </cell>
          <cell r="I3346">
            <v>40755</v>
          </cell>
          <cell r="J3346">
            <v>2100</v>
          </cell>
          <cell r="W3346">
            <v>4000</v>
          </cell>
          <cell r="X3346">
            <v>1200</v>
          </cell>
          <cell r="AA3346">
            <v>1500</v>
          </cell>
        </row>
        <row r="3347">
          <cell r="A3347">
            <v>34.340000000000003</v>
          </cell>
          <cell r="B3347">
            <v>5000</v>
          </cell>
          <cell r="H3347">
            <v>3300</v>
          </cell>
          <cell r="I3347">
            <v>40765</v>
          </cell>
          <cell r="J3347">
            <v>2100</v>
          </cell>
          <cell r="W3347">
            <v>4000</v>
          </cell>
          <cell r="X3347">
            <v>1200</v>
          </cell>
          <cell r="AA3347">
            <v>1500</v>
          </cell>
        </row>
        <row r="3348">
          <cell r="A3348">
            <v>34.35</v>
          </cell>
          <cell r="B3348">
            <v>5000</v>
          </cell>
          <cell r="H3348">
            <v>3300</v>
          </cell>
          <cell r="I3348">
            <v>40775</v>
          </cell>
          <cell r="J3348">
            <v>2100</v>
          </cell>
          <cell r="W3348">
            <v>4000</v>
          </cell>
          <cell r="X3348">
            <v>1200</v>
          </cell>
          <cell r="AA3348">
            <v>1500</v>
          </cell>
        </row>
        <row r="3349">
          <cell r="A3349">
            <v>34.36</v>
          </cell>
          <cell r="B3349">
            <v>5000</v>
          </cell>
          <cell r="H3349">
            <v>3300</v>
          </cell>
          <cell r="I3349">
            <v>40785</v>
          </cell>
          <cell r="J3349">
            <v>2100</v>
          </cell>
          <cell r="W3349">
            <v>4000</v>
          </cell>
          <cell r="X3349">
            <v>1200</v>
          </cell>
          <cell r="AA3349">
            <v>1500</v>
          </cell>
        </row>
        <row r="3350">
          <cell r="A3350">
            <v>34.369999999999997</v>
          </cell>
          <cell r="B3350">
            <v>5000</v>
          </cell>
          <cell r="H3350">
            <v>3300</v>
          </cell>
          <cell r="I3350">
            <v>40795</v>
          </cell>
          <cell r="J3350">
            <v>2100</v>
          </cell>
          <cell r="W3350">
            <v>4000</v>
          </cell>
          <cell r="X3350">
            <v>1200</v>
          </cell>
          <cell r="AA3350">
            <v>1500</v>
          </cell>
        </row>
        <row r="3351">
          <cell r="A3351">
            <v>34.380000000000003</v>
          </cell>
          <cell r="B3351">
            <v>5000</v>
          </cell>
          <cell r="H3351">
            <v>3300</v>
          </cell>
          <cell r="I3351">
            <v>40805</v>
          </cell>
          <cell r="J3351">
            <v>2100</v>
          </cell>
          <cell r="W3351">
            <v>4000</v>
          </cell>
          <cell r="X3351">
            <v>1200</v>
          </cell>
          <cell r="AA3351">
            <v>1500</v>
          </cell>
        </row>
        <row r="3352">
          <cell r="A3352">
            <v>34.39</v>
          </cell>
          <cell r="B3352">
            <v>5000</v>
          </cell>
          <cell r="H3352">
            <v>3300</v>
          </cell>
          <cell r="I3352">
            <v>40815</v>
          </cell>
          <cell r="J3352">
            <v>2100</v>
          </cell>
          <cell r="W3352">
            <v>4000</v>
          </cell>
          <cell r="X3352">
            <v>1200</v>
          </cell>
          <cell r="AA3352">
            <v>1500</v>
          </cell>
        </row>
        <row r="3353">
          <cell r="A3353">
            <v>34.4</v>
          </cell>
          <cell r="B3353">
            <v>5000</v>
          </cell>
          <cell r="H3353">
            <v>3300</v>
          </cell>
          <cell r="I3353">
            <v>40825</v>
          </cell>
          <cell r="J3353">
            <v>2100</v>
          </cell>
          <cell r="W3353">
            <v>4000</v>
          </cell>
          <cell r="X3353">
            <v>1200</v>
          </cell>
          <cell r="AA3353">
            <v>1500</v>
          </cell>
        </row>
        <row r="3354">
          <cell r="A3354">
            <v>34.409999999999997</v>
          </cell>
          <cell r="B3354">
            <v>5000</v>
          </cell>
          <cell r="H3354">
            <v>3300</v>
          </cell>
          <cell r="I3354">
            <v>40835</v>
          </cell>
          <cell r="J3354">
            <v>2100</v>
          </cell>
          <cell r="W3354">
            <v>4000</v>
          </cell>
          <cell r="X3354">
            <v>1200</v>
          </cell>
          <cell r="AA3354">
            <v>1500</v>
          </cell>
        </row>
        <row r="3355">
          <cell r="A3355">
            <v>34.42</v>
          </cell>
          <cell r="B3355">
            <v>5000</v>
          </cell>
          <cell r="H3355">
            <v>3300</v>
          </cell>
          <cell r="I3355">
            <v>40845</v>
          </cell>
          <cell r="J3355">
            <v>2100</v>
          </cell>
          <cell r="W3355">
            <v>4000</v>
          </cell>
          <cell r="X3355">
            <v>1200</v>
          </cell>
          <cell r="AA3355">
            <v>1500</v>
          </cell>
        </row>
        <row r="3356">
          <cell r="A3356">
            <v>34.43</v>
          </cell>
          <cell r="B3356">
            <v>5000</v>
          </cell>
          <cell r="H3356">
            <v>3300</v>
          </cell>
          <cell r="I3356">
            <v>40855</v>
          </cell>
          <cell r="J3356">
            <v>2100</v>
          </cell>
          <cell r="W3356">
            <v>4000</v>
          </cell>
          <cell r="X3356">
            <v>1200</v>
          </cell>
          <cell r="AA3356">
            <v>1500</v>
          </cell>
        </row>
        <row r="3357">
          <cell r="A3357">
            <v>34.44</v>
          </cell>
          <cell r="B3357">
            <v>5000</v>
          </cell>
          <cell r="H3357">
            <v>3300</v>
          </cell>
          <cell r="I3357">
            <v>40865</v>
          </cell>
          <cell r="J3357">
            <v>2100</v>
          </cell>
          <cell r="W3357">
            <v>4000</v>
          </cell>
          <cell r="X3357">
            <v>1200</v>
          </cell>
          <cell r="AA3357">
            <v>1500</v>
          </cell>
        </row>
        <row r="3358">
          <cell r="A3358">
            <v>34.450000000000003</v>
          </cell>
          <cell r="B3358">
            <v>5000</v>
          </cell>
          <cell r="H3358">
            <v>3300</v>
          </cell>
          <cell r="I3358">
            <v>40875</v>
          </cell>
          <cell r="J3358">
            <v>2100</v>
          </cell>
          <cell r="W3358">
            <v>4000</v>
          </cell>
          <cell r="X3358">
            <v>1200</v>
          </cell>
          <cell r="AA3358">
            <v>1500</v>
          </cell>
        </row>
        <row r="3359">
          <cell r="A3359">
            <v>34.46</v>
          </cell>
          <cell r="B3359">
            <v>5000</v>
          </cell>
          <cell r="H3359">
            <v>3300</v>
          </cell>
          <cell r="I3359">
            <v>40885</v>
          </cell>
          <cell r="J3359">
            <v>2100</v>
          </cell>
          <cell r="W3359">
            <v>4000</v>
          </cell>
          <cell r="X3359">
            <v>1200</v>
          </cell>
          <cell r="AA3359">
            <v>1500</v>
          </cell>
        </row>
        <row r="3360">
          <cell r="A3360">
            <v>34.47</v>
          </cell>
          <cell r="B3360">
            <v>5000</v>
          </cell>
          <cell r="H3360">
            <v>3300</v>
          </cell>
          <cell r="I3360">
            <v>40895</v>
          </cell>
          <cell r="J3360">
            <v>2100</v>
          </cell>
          <cell r="W3360">
            <v>4000</v>
          </cell>
          <cell r="X3360">
            <v>1200</v>
          </cell>
          <cell r="AA3360">
            <v>1500</v>
          </cell>
        </row>
        <row r="3361">
          <cell r="A3361">
            <v>34.479999999999997</v>
          </cell>
          <cell r="B3361">
            <v>5000</v>
          </cell>
          <cell r="H3361">
            <v>3300</v>
          </cell>
          <cell r="I3361">
            <v>40905</v>
          </cell>
          <cell r="J3361">
            <v>2100</v>
          </cell>
          <cell r="W3361">
            <v>4000</v>
          </cell>
          <cell r="X3361">
            <v>1200</v>
          </cell>
          <cell r="AA3361">
            <v>1500</v>
          </cell>
        </row>
        <row r="3362">
          <cell r="A3362">
            <v>34.49</v>
          </cell>
          <cell r="B3362">
            <v>5000</v>
          </cell>
          <cell r="H3362">
            <v>3300</v>
          </cell>
          <cell r="I3362">
            <v>40915</v>
          </cell>
          <cell r="J3362">
            <v>2100</v>
          </cell>
          <cell r="W3362">
            <v>4000</v>
          </cell>
          <cell r="X3362">
            <v>1200</v>
          </cell>
          <cell r="AA3362">
            <v>1500</v>
          </cell>
        </row>
        <row r="3363">
          <cell r="A3363">
            <v>34.5</v>
          </cell>
          <cell r="B3363">
            <v>5000</v>
          </cell>
          <cell r="H3363">
            <v>3300</v>
          </cell>
          <cell r="I3363">
            <v>40925</v>
          </cell>
          <cell r="J3363">
            <v>2100</v>
          </cell>
          <cell r="W3363">
            <v>4000</v>
          </cell>
          <cell r="X3363">
            <v>1200</v>
          </cell>
          <cell r="AA3363">
            <v>1500</v>
          </cell>
        </row>
        <row r="3364">
          <cell r="A3364">
            <v>34.51</v>
          </cell>
          <cell r="B3364">
            <v>5000</v>
          </cell>
          <cell r="H3364">
            <v>3300</v>
          </cell>
          <cell r="I3364">
            <v>40935</v>
          </cell>
          <cell r="J3364">
            <v>2100</v>
          </cell>
          <cell r="W3364">
            <v>4000</v>
          </cell>
          <cell r="X3364">
            <v>1200</v>
          </cell>
          <cell r="AA3364">
            <v>1500</v>
          </cell>
        </row>
        <row r="3365">
          <cell r="A3365">
            <v>34.520000000000003</v>
          </cell>
          <cell r="B3365">
            <v>5000</v>
          </cell>
          <cell r="H3365">
            <v>3300</v>
          </cell>
          <cell r="I3365">
            <v>40945</v>
          </cell>
          <cell r="J3365">
            <v>2100</v>
          </cell>
          <cell r="W3365">
            <v>4000</v>
          </cell>
          <cell r="X3365">
            <v>1200</v>
          </cell>
          <cell r="AA3365">
            <v>1500</v>
          </cell>
        </row>
        <row r="3366">
          <cell r="A3366">
            <v>34.53</v>
          </cell>
          <cell r="B3366">
            <v>5000</v>
          </cell>
          <cell r="H3366">
            <v>3300</v>
          </cell>
          <cell r="I3366">
            <v>40955</v>
          </cell>
          <cell r="J3366">
            <v>2100</v>
          </cell>
          <cell r="W3366">
            <v>4000</v>
          </cell>
          <cell r="X3366">
            <v>1200</v>
          </cell>
          <cell r="AA3366">
            <v>1500</v>
          </cell>
        </row>
        <row r="3367">
          <cell r="A3367">
            <v>34.54</v>
          </cell>
          <cell r="B3367">
            <v>5000</v>
          </cell>
          <cell r="H3367">
            <v>3300</v>
          </cell>
          <cell r="I3367">
            <v>40965</v>
          </cell>
          <cell r="J3367">
            <v>2100</v>
          </cell>
          <cell r="W3367">
            <v>4000</v>
          </cell>
          <cell r="X3367">
            <v>1200</v>
          </cell>
          <cell r="AA3367">
            <v>1500</v>
          </cell>
        </row>
        <row r="3368">
          <cell r="A3368">
            <v>34.549999999999997</v>
          </cell>
          <cell r="B3368">
            <v>5000</v>
          </cell>
          <cell r="H3368">
            <v>3300</v>
          </cell>
          <cell r="I3368">
            <v>40975</v>
          </cell>
          <cell r="J3368">
            <v>2100</v>
          </cell>
          <cell r="W3368">
            <v>4000</v>
          </cell>
          <cell r="X3368">
            <v>1200</v>
          </cell>
          <cell r="AA3368">
            <v>1500</v>
          </cell>
        </row>
        <row r="3369">
          <cell r="A3369">
            <v>34.56</v>
          </cell>
          <cell r="B3369">
            <v>5000</v>
          </cell>
          <cell r="H3369">
            <v>3300</v>
          </cell>
          <cell r="I3369">
            <v>40985</v>
          </cell>
          <cell r="J3369">
            <v>2100</v>
          </cell>
          <cell r="W3369">
            <v>4000</v>
          </cell>
          <cell r="X3369">
            <v>1200</v>
          </cell>
          <cell r="AA3369">
            <v>1500</v>
          </cell>
        </row>
        <row r="3370">
          <cell r="A3370">
            <v>34.57</v>
          </cell>
          <cell r="B3370">
            <v>5000</v>
          </cell>
          <cell r="H3370">
            <v>3300</v>
          </cell>
          <cell r="I3370">
            <v>40995</v>
          </cell>
          <cell r="J3370">
            <v>2100</v>
          </cell>
          <cell r="W3370">
            <v>4000</v>
          </cell>
          <cell r="X3370">
            <v>1200</v>
          </cell>
          <cell r="AA3370">
            <v>1500</v>
          </cell>
        </row>
        <row r="3371">
          <cell r="A3371">
            <v>34.58</v>
          </cell>
          <cell r="B3371">
            <v>5000</v>
          </cell>
          <cell r="H3371">
            <v>3300</v>
          </cell>
          <cell r="I3371">
            <v>41005</v>
          </cell>
          <cell r="J3371">
            <v>2100</v>
          </cell>
          <cell r="W3371">
            <v>4000</v>
          </cell>
          <cell r="X3371">
            <v>1200</v>
          </cell>
          <cell r="AA3371">
            <v>1500</v>
          </cell>
        </row>
        <row r="3372">
          <cell r="A3372">
            <v>34.590000000000003</v>
          </cell>
          <cell r="B3372">
            <v>5000</v>
          </cell>
          <cell r="H3372">
            <v>3300</v>
          </cell>
          <cell r="I3372">
            <v>41015</v>
          </cell>
          <cell r="J3372">
            <v>2100</v>
          </cell>
          <cell r="W3372">
            <v>4000</v>
          </cell>
          <cell r="X3372">
            <v>1200</v>
          </cell>
          <cell r="AA3372">
            <v>1500</v>
          </cell>
        </row>
        <row r="3373">
          <cell r="A3373">
            <v>34.6</v>
          </cell>
          <cell r="B3373">
            <v>5000</v>
          </cell>
          <cell r="H3373">
            <v>3300</v>
          </cell>
          <cell r="I3373">
            <v>41025</v>
          </cell>
          <cell r="J3373">
            <v>2100</v>
          </cell>
          <cell r="W3373">
            <v>4000</v>
          </cell>
          <cell r="X3373">
            <v>1200</v>
          </cell>
          <cell r="AA3373">
            <v>1500</v>
          </cell>
        </row>
        <row r="3374">
          <cell r="A3374">
            <v>34.61</v>
          </cell>
          <cell r="B3374">
            <v>5000</v>
          </cell>
          <cell r="H3374">
            <v>3300</v>
          </cell>
          <cell r="I3374">
            <v>41035</v>
          </cell>
          <cell r="J3374">
            <v>2100</v>
          </cell>
          <cell r="W3374">
            <v>4000</v>
          </cell>
          <cell r="X3374">
            <v>1200</v>
          </cell>
          <cell r="AA3374">
            <v>1500</v>
          </cell>
        </row>
        <row r="3375">
          <cell r="A3375">
            <v>34.619999999999997</v>
          </cell>
          <cell r="B3375">
            <v>5000</v>
          </cell>
          <cell r="H3375">
            <v>3300</v>
          </cell>
          <cell r="I3375">
            <v>41045</v>
          </cell>
          <cell r="J3375">
            <v>2100</v>
          </cell>
          <cell r="W3375">
            <v>4000</v>
          </cell>
          <cell r="X3375">
            <v>1200</v>
          </cell>
          <cell r="AA3375">
            <v>1500</v>
          </cell>
        </row>
        <row r="3376">
          <cell r="A3376">
            <v>34.630000000000003</v>
          </cell>
          <cell r="B3376">
            <v>5000</v>
          </cell>
          <cell r="H3376">
            <v>3300</v>
          </cell>
          <cell r="I3376">
            <v>41055</v>
          </cell>
          <cell r="J3376">
            <v>2100</v>
          </cell>
          <cell r="W3376">
            <v>4000</v>
          </cell>
          <cell r="X3376">
            <v>1200</v>
          </cell>
          <cell r="AA3376">
            <v>1500</v>
          </cell>
        </row>
        <row r="3377">
          <cell r="A3377">
            <v>34.64</v>
          </cell>
          <cell r="B3377">
            <v>5000</v>
          </cell>
          <cell r="H3377">
            <v>3300</v>
          </cell>
          <cell r="I3377">
            <v>41065</v>
          </cell>
          <cell r="J3377">
            <v>2100</v>
          </cell>
          <cell r="W3377">
            <v>4000</v>
          </cell>
          <cell r="X3377">
            <v>1200</v>
          </cell>
          <cell r="AA3377">
            <v>1500</v>
          </cell>
        </row>
        <row r="3378">
          <cell r="A3378">
            <v>34.65</v>
          </cell>
          <cell r="B3378">
            <v>5000</v>
          </cell>
          <cell r="H3378">
            <v>3300</v>
          </cell>
          <cell r="I3378">
            <v>41075</v>
          </cell>
          <cell r="J3378">
            <v>2100</v>
          </cell>
          <cell r="W3378">
            <v>4000</v>
          </cell>
          <cell r="X3378">
            <v>1200</v>
          </cell>
          <cell r="AA3378">
            <v>1500</v>
          </cell>
        </row>
        <row r="3379">
          <cell r="A3379">
            <v>34.659999999999997</v>
          </cell>
          <cell r="B3379">
            <v>5000</v>
          </cell>
          <cell r="H3379">
            <v>3300</v>
          </cell>
          <cell r="I3379">
            <v>41085</v>
          </cell>
          <cell r="J3379">
            <v>2100</v>
          </cell>
          <cell r="W3379">
            <v>4000</v>
          </cell>
          <cell r="X3379">
            <v>1200</v>
          </cell>
          <cell r="AA3379">
            <v>1500</v>
          </cell>
        </row>
        <row r="3380">
          <cell r="A3380">
            <v>34.67</v>
          </cell>
          <cell r="B3380">
            <v>5000</v>
          </cell>
          <cell r="H3380">
            <v>3300</v>
          </cell>
          <cell r="I3380">
            <v>41095</v>
          </cell>
          <cell r="J3380">
            <v>2100</v>
          </cell>
          <cell r="W3380">
            <v>4000</v>
          </cell>
          <cell r="X3380">
            <v>1200</v>
          </cell>
          <cell r="AA3380">
            <v>1500</v>
          </cell>
        </row>
        <row r="3381">
          <cell r="A3381">
            <v>34.68</v>
          </cell>
          <cell r="B3381">
            <v>5000</v>
          </cell>
          <cell r="H3381">
            <v>3300</v>
          </cell>
          <cell r="I3381">
            <v>41105</v>
          </cell>
          <cell r="J3381">
            <v>2100</v>
          </cell>
          <cell r="W3381">
            <v>4000</v>
          </cell>
          <cell r="X3381">
            <v>1200</v>
          </cell>
          <cell r="AA3381">
            <v>1500</v>
          </cell>
        </row>
        <row r="3382">
          <cell r="A3382">
            <v>34.69</v>
          </cell>
          <cell r="B3382">
            <v>5000</v>
          </cell>
          <cell r="H3382">
            <v>3300</v>
          </cell>
          <cell r="I3382">
            <v>41115</v>
          </cell>
          <cell r="J3382">
            <v>2100</v>
          </cell>
          <cell r="W3382">
            <v>4000</v>
          </cell>
          <cell r="X3382">
            <v>1200</v>
          </cell>
          <cell r="AA3382">
            <v>1500</v>
          </cell>
        </row>
        <row r="3383">
          <cell r="A3383">
            <v>34.700000000000003</v>
          </cell>
          <cell r="B3383">
            <v>5000</v>
          </cell>
          <cell r="H3383">
            <v>3300</v>
          </cell>
          <cell r="I3383">
            <v>41125</v>
          </cell>
          <cell r="J3383">
            <v>2100</v>
          </cell>
          <cell r="W3383">
            <v>4000</v>
          </cell>
          <cell r="X3383">
            <v>1200</v>
          </cell>
          <cell r="AA3383">
            <v>1500</v>
          </cell>
        </row>
        <row r="3384">
          <cell r="A3384">
            <v>34.71</v>
          </cell>
          <cell r="B3384">
            <v>5000</v>
          </cell>
          <cell r="H3384">
            <v>3300</v>
          </cell>
          <cell r="I3384">
            <v>41135</v>
          </cell>
          <cell r="J3384">
            <v>2100</v>
          </cell>
          <cell r="W3384">
            <v>4000</v>
          </cell>
          <cell r="X3384">
            <v>1200</v>
          </cell>
          <cell r="AA3384">
            <v>1500</v>
          </cell>
        </row>
        <row r="3385">
          <cell r="A3385">
            <v>34.72</v>
          </cell>
          <cell r="B3385">
            <v>5000</v>
          </cell>
          <cell r="H3385">
            <v>3300</v>
          </cell>
          <cell r="I3385">
            <v>41145</v>
          </cell>
          <cell r="J3385">
            <v>2100</v>
          </cell>
          <cell r="W3385">
            <v>4000</v>
          </cell>
          <cell r="X3385">
            <v>1200</v>
          </cell>
          <cell r="AA3385">
            <v>1500</v>
          </cell>
        </row>
        <row r="3386">
          <cell r="A3386">
            <v>34.729999999999997</v>
          </cell>
          <cell r="B3386">
            <v>5000</v>
          </cell>
          <cell r="H3386">
            <v>3300</v>
          </cell>
          <cell r="I3386">
            <v>41155</v>
          </cell>
          <cell r="J3386">
            <v>2100</v>
          </cell>
          <cell r="W3386">
            <v>4000</v>
          </cell>
          <cell r="X3386">
            <v>1200</v>
          </cell>
          <cell r="AA3386">
            <v>1500</v>
          </cell>
        </row>
        <row r="3387">
          <cell r="A3387">
            <v>34.74</v>
          </cell>
          <cell r="B3387">
            <v>5000</v>
          </cell>
          <cell r="H3387">
            <v>3300</v>
          </cell>
          <cell r="I3387">
            <v>41165</v>
          </cell>
          <cell r="J3387">
            <v>2100</v>
          </cell>
          <cell r="W3387">
            <v>4000</v>
          </cell>
          <cell r="X3387">
            <v>1200</v>
          </cell>
          <cell r="AA3387">
            <v>1500</v>
          </cell>
        </row>
        <row r="3388">
          <cell r="A3388">
            <v>34.75</v>
          </cell>
          <cell r="B3388">
            <v>5000</v>
          </cell>
          <cell r="H3388">
            <v>3300</v>
          </cell>
          <cell r="I3388">
            <v>41175</v>
          </cell>
          <cell r="J3388">
            <v>2100</v>
          </cell>
          <cell r="W3388">
            <v>4000</v>
          </cell>
          <cell r="X3388">
            <v>1200</v>
          </cell>
          <cell r="AA3388">
            <v>1500</v>
          </cell>
        </row>
        <row r="3389">
          <cell r="A3389">
            <v>34.76</v>
          </cell>
          <cell r="B3389">
            <v>5000</v>
          </cell>
          <cell r="H3389">
            <v>3300</v>
          </cell>
          <cell r="I3389">
            <v>41185</v>
          </cell>
          <cell r="J3389">
            <v>2100</v>
          </cell>
          <cell r="W3389">
            <v>4000</v>
          </cell>
          <cell r="X3389">
            <v>1200</v>
          </cell>
          <cell r="AA3389">
            <v>1500</v>
          </cell>
        </row>
        <row r="3390">
          <cell r="A3390">
            <v>34.770000000000003</v>
          </cell>
          <cell r="B3390">
            <v>5000</v>
          </cell>
          <cell r="H3390">
            <v>3300</v>
          </cell>
          <cell r="I3390">
            <v>41195</v>
          </cell>
          <cell r="J3390">
            <v>2100</v>
          </cell>
          <cell r="W3390">
            <v>4000</v>
          </cell>
          <cell r="X3390">
            <v>1200</v>
          </cell>
          <cell r="AA3390">
            <v>1500</v>
          </cell>
        </row>
        <row r="3391">
          <cell r="A3391">
            <v>34.78</v>
          </cell>
          <cell r="B3391">
            <v>5000</v>
          </cell>
          <cell r="H3391">
            <v>3300</v>
          </cell>
          <cell r="I3391">
            <v>41205</v>
          </cell>
          <cell r="J3391">
            <v>2100</v>
          </cell>
          <cell r="W3391">
            <v>4000</v>
          </cell>
          <cell r="X3391">
            <v>1200</v>
          </cell>
          <cell r="AA3391">
            <v>1500</v>
          </cell>
        </row>
        <row r="3392">
          <cell r="A3392">
            <v>34.79</v>
          </cell>
          <cell r="B3392">
            <v>5000</v>
          </cell>
          <cell r="H3392">
            <v>3300</v>
          </cell>
          <cell r="I3392">
            <v>41215</v>
          </cell>
          <cell r="J3392">
            <v>2100</v>
          </cell>
          <cell r="W3392">
            <v>4000</v>
          </cell>
          <cell r="X3392">
            <v>1200</v>
          </cell>
          <cell r="AA3392">
            <v>1500</v>
          </cell>
        </row>
        <row r="3393">
          <cell r="A3393">
            <v>34.799999999999997</v>
          </cell>
          <cell r="B3393">
            <v>5000</v>
          </cell>
          <cell r="H3393">
            <v>3300</v>
          </cell>
          <cell r="I3393">
            <v>41225</v>
          </cell>
          <cell r="J3393">
            <v>2100</v>
          </cell>
          <cell r="W3393">
            <v>4000</v>
          </cell>
          <cell r="X3393">
            <v>1200</v>
          </cell>
          <cell r="AA3393">
            <v>1500</v>
          </cell>
        </row>
        <row r="3394">
          <cell r="A3394">
            <v>34.81</v>
          </cell>
          <cell r="B3394">
            <v>5000</v>
          </cell>
          <cell r="H3394">
            <v>3300</v>
          </cell>
          <cell r="I3394">
            <v>41235</v>
          </cell>
          <cell r="J3394">
            <v>2100</v>
          </cell>
          <cell r="W3394">
            <v>4000</v>
          </cell>
          <cell r="X3394">
            <v>1200</v>
          </cell>
          <cell r="AA3394">
            <v>1500</v>
          </cell>
        </row>
        <row r="3395">
          <cell r="A3395">
            <v>34.82</v>
          </cell>
          <cell r="B3395">
            <v>5000</v>
          </cell>
          <cell r="H3395">
            <v>3300</v>
          </cell>
          <cell r="I3395">
            <v>41245</v>
          </cell>
          <cell r="J3395">
            <v>2100</v>
          </cell>
          <cell r="W3395">
            <v>4000</v>
          </cell>
          <cell r="X3395">
            <v>1200</v>
          </cell>
          <cell r="AA3395">
            <v>1500</v>
          </cell>
        </row>
        <row r="3396">
          <cell r="A3396">
            <v>34.83</v>
          </cell>
          <cell r="B3396">
            <v>5000</v>
          </cell>
          <cell r="H3396">
            <v>3300</v>
          </cell>
          <cell r="I3396">
            <v>41255</v>
          </cell>
          <cell r="J3396">
            <v>2100</v>
          </cell>
          <cell r="W3396">
            <v>4000</v>
          </cell>
          <cell r="X3396">
            <v>1200</v>
          </cell>
          <cell r="AA3396">
            <v>1500</v>
          </cell>
        </row>
        <row r="3397">
          <cell r="A3397">
            <v>34.840000000000003</v>
          </cell>
          <cell r="B3397">
            <v>5000</v>
          </cell>
          <cell r="H3397">
            <v>3300</v>
          </cell>
          <cell r="I3397">
            <v>41265</v>
          </cell>
          <cell r="J3397">
            <v>2100</v>
          </cell>
          <cell r="W3397">
            <v>4000</v>
          </cell>
          <cell r="X3397">
            <v>1200</v>
          </cell>
          <cell r="AA3397">
            <v>1500</v>
          </cell>
        </row>
        <row r="3398">
          <cell r="A3398">
            <v>34.85</v>
          </cell>
          <cell r="B3398">
            <v>5000</v>
          </cell>
          <cell r="H3398">
            <v>3300</v>
          </cell>
          <cell r="I3398">
            <v>41275</v>
          </cell>
          <cell r="J3398">
            <v>2100</v>
          </cell>
          <cell r="W3398">
            <v>4000</v>
          </cell>
          <cell r="X3398">
            <v>1200</v>
          </cell>
          <cell r="AA3398">
            <v>1500</v>
          </cell>
        </row>
        <row r="3399">
          <cell r="A3399">
            <v>34.86</v>
          </cell>
          <cell r="B3399">
            <v>5000</v>
          </cell>
          <cell r="H3399">
            <v>3300</v>
          </cell>
          <cell r="I3399">
            <v>41285</v>
          </cell>
          <cell r="J3399">
            <v>2100</v>
          </cell>
          <cell r="W3399">
            <v>4000</v>
          </cell>
          <cell r="X3399">
            <v>1200</v>
          </cell>
          <cell r="AA3399">
            <v>1500</v>
          </cell>
        </row>
        <row r="3400">
          <cell r="A3400">
            <v>34.869999999999997</v>
          </cell>
          <cell r="B3400">
            <v>5000</v>
          </cell>
          <cell r="H3400">
            <v>3300</v>
          </cell>
          <cell r="I3400">
            <v>41295</v>
          </cell>
          <cell r="J3400">
            <v>2100</v>
          </cell>
          <cell r="W3400">
            <v>4000</v>
          </cell>
          <cell r="X3400">
            <v>1200</v>
          </cell>
          <cell r="AA3400">
            <v>1500</v>
          </cell>
        </row>
        <row r="3401">
          <cell r="A3401">
            <v>34.880000000000003</v>
          </cell>
          <cell r="B3401">
            <v>5000</v>
          </cell>
          <cell r="H3401">
            <v>3300</v>
          </cell>
          <cell r="I3401">
            <v>41305</v>
          </cell>
          <cell r="J3401">
            <v>2100</v>
          </cell>
          <cell r="W3401">
            <v>4000</v>
          </cell>
          <cell r="X3401">
            <v>1200</v>
          </cell>
          <cell r="AA3401">
            <v>1500</v>
          </cell>
        </row>
        <row r="3402">
          <cell r="A3402">
            <v>34.89</v>
          </cell>
          <cell r="B3402">
            <v>5000</v>
          </cell>
          <cell r="H3402">
            <v>3300</v>
          </cell>
          <cell r="I3402">
            <v>41315</v>
          </cell>
          <cell r="J3402">
            <v>2100</v>
          </cell>
          <cell r="W3402">
            <v>4000</v>
          </cell>
          <cell r="X3402">
            <v>1200</v>
          </cell>
          <cell r="AA3402">
            <v>1500</v>
          </cell>
        </row>
        <row r="3403">
          <cell r="A3403">
            <v>34.9</v>
          </cell>
          <cell r="B3403">
            <v>5000</v>
          </cell>
          <cell r="H3403">
            <v>3300</v>
          </cell>
          <cell r="I3403">
            <v>41325</v>
          </cell>
          <cell r="J3403">
            <v>2100</v>
          </cell>
          <cell r="W3403">
            <v>4000</v>
          </cell>
          <cell r="X3403">
            <v>1200</v>
          </cell>
          <cell r="AA3403">
            <v>1500</v>
          </cell>
        </row>
        <row r="3404">
          <cell r="A3404">
            <v>34.909999999999997</v>
          </cell>
          <cell r="B3404">
            <v>5000</v>
          </cell>
          <cell r="H3404">
            <v>3300</v>
          </cell>
          <cell r="I3404">
            <v>41335</v>
          </cell>
          <cell r="J3404">
            <v>2100</v>
          </cell>
          <cell r="W3404">
            <v>4000</v>
          </cell>
          <cell r="X3404">
            <v>1200</v>
          </cell>
          <cell r="AA3404">
            <v>1500</v>
          </cell>
        </row>
        <row r="3405">
          <cell r="A3405">
            <v>34.92</v>
          </cell>
          <cell r="B3405">
            <v>5000</v>
          </cell>
          <cell r="H3405">
            <v>3300</v>
          </cell>
          <cell r="I3405">
            <v>41345</v>
          </cell>
          <cell r="J3405">
            <v>2100</v>
          </cell>
          <cell r="W3405">
            <v>4000</v>
          </cell>
          <cell r="X3405">
            <v>1200</v>
          </cell>
          <cell r="AA3405">
            <v>1500</v>
          </cell>
        </row>
        <row r="3406">
          <cell r="A3406">
            <v>34.93</v>
          </cell>
          <cell r="B3406">
            <v>5000</v>
          </cell>
          <cell r="H3406">
            <v>3300</v>
          </cell>
          <cell r="I3406">
            <v>41355</v>
          </cell>
          <cell r="J3406">
            <v>2100</v>
          </cell>
          <cell r="W3406">
            <v>4000</v>
          </cell>
          <cell r="X3406">
            <v>1200</v>
          </cell>
          <cell r="AA3406">
            <v>1500</v>
          </cell>
        </row>
        <row r="3407">
          <cell r="A3407">
            <v>34.94</v>
          </cell>
          <cell r="B3407">
            <v>5000</v>
          </cell>
          <cell r="H3407">
            <v>3300</v>
          </cell>
          <cell r="I3407">
            <v>41365</v>
          </cell>
          <cell r="J3407">
            <v>2100</v>
          </cell>
          <cell r="W3407">
            <v>4000</v>
          </cell>
          <cell r="X3407">
            <v>1200</v>
          </cell>
          <cell r="AA3407">
            <v>1500</v>
          </cell>
        </row>
        <row r="3408">
          <cell r="A3408">
            <v>34.950000000000003</v>
          </cell>
          <cell r="B3408">
            <v>5000</v>
          </cell>
          <cell r="H3408">
            <v>3300</v>
          </cell>
          <cell r="I3408">
            <v>41375</v>
          </cell>
          <cell r="J3408">
            <v>2100</v>
          </cell>
          <cell r="W3408">
            <v>4000</v>
          </cell>
          <cell r="X3408">
            <v>1200</v>
          </cell>
          <cell r="AA3408">
            <v>1500</v>
          </cell>
        </row>
        <row r="3409">
          <cell r="A3409">
            <v>34.96</v>
          </cell>
          <cell r="B3409">
            <v>5000</v>
          </cell>
          <cell r="H3409">
            <v>3300</v>
          </cell>
          <cell r="I3409">
            <v>41385</v>
          </cell>
          <cell r="J3409">
            <v>2100</v>
          </cell>
          <cell r="W3409">
            <v>4000</v>
          </cell>
          <cell r="X3409">
            <v>1200</v>
          </cell>
          <cell r="AA3409">
            <v>1500</v>
          </cell>
        </row>
        <row r="3410">
          <cell r="A3410">
            <v>34.97</v>
          </cell>
          <cell r="B3410">
            <v>5000</v>
          </cell>
          <cell r="H3410">
            <v>3300</v>
          </cell>
          <cell r="I3410">
            <v>41395</v>
          </cell>
          <cell r="J3410">
            <v>2100</v>
          </cell>
          <cell r="W3410">
            <v>4000</v>
          </cell>
          <cell r="X3410">
            <v>1200</v>
          </cell>
          <cell r="AA3410">
            <v>1500</v>
          </cell>
        </row>
        <row r="3411">
          <cell r="A3411">
            <v>34.979999999999997</v>
          </cell>
          <cell r="B3411">
            <v>5000</v>
          </cell>
          <cell r="H3411">
            <v>3300</v>
          </cell>
          <cell r="I3411">
            <v>41405</v>
          </cell>
          <cell r="J3411">
            <v>2100</v>
          </cell>
          <cell r="W3411">
            <v>4000</v>
          </cell>
          <cell r="X3411">
            <v>1200</v>
          </cell>
          <cell r="AA3411">
            <v>1500</v>
          </cell>
        </row>
        <row r="3412">
          <cell r="A3412">
            <v>34.99</v>
          </cell>
          <cell r="B3412">
            <v>5000</v>
          </cell>
          <cell r="H3412">
            <v>3300</v>
          </cell>
          <cell r="I3412">
            <v>41415</v>
          </cell>
          <cell r="J3412">
            <v>2100</v>
          </cell>
          <cell r="W3412">
            <v>4000</v>
          </cell>
          <cell r="X3412">
            <v>1200</v>
          </cell>
          <cell r="AA3412">
            <v>1500</v>
          </cell>
        </row>
        <row r="3413">
          <cell r="A3413">
            <v>35</v>
          </cell>
          <cell r="B3413">
            <v>5000</v>
          </cell>
          <cell r="H3413">
            <v>3300</v>
          </cell>
          <cell r="I3413">
            <v>41425</v>
          </cell>
          <cell r="J3413">
            <v>2100</v>
          </cell>
          <cell r="W3413">
            <v>4000</v>
          </cell>
          <cell r="X3413">
            <v>1200</v>
          </cell>
          <cell r="AA3413">
            <v>1500</v>
          </cell>
        </row>
        <row r="3414">
          <cell r="A3414">
            <v>35.01</v>
          </cell>
          <cell r="B3414">
            <v>5000</v>
          </cell>
          <cell r="H3414">
            <v>3300</v>
          </cell>
          <cell r="I3414">
            <v>41435</v>
          </cell>
          <cell r="J3414">
            <v>2100</v>
          </cell>
          <cell r="W3414">
            <v>4000</v>
          </cell>
          <cell r="X3414">
            <v>1200</v>
          </cell>
          <cell r="AA3414">
            <v>1500</v>
          </cell>
        </row>
        <row r="3415">
          <cell r="A3415">
            <v>35.020000000000003</v>
          </cell>
          <cell r="B3415">
            <v>5000</v>
          </cell>
          <cell r="H3415">
            <v>3300</v>
          </cell>
          <cell r="I3415">
            <v>41445</v>
          </cell>
          <cell r="J3415">
            <v>2100</v>
          </cell>
          <cell r="W3415">
            <v>4000</v>
          </cell>
          <cell r="X3415">
            <v>1200</v>
          </cell>
          <cell r="AA3415">
            <v>1500</v>
          </cell>
        </row>
        <row r="3416">
          <cell r="A3416">
            <v>35.03</v>
          </cell>
          <cell r="B3416">
            <v>5000</v>
          </cell>
          <cell r="H3416">
            <v>3300</v>
          </cell>
          <cell r="I3416">
            <v>41455</v>
          </cell>
          <cell r="J3416">
            <v>2100</v>
          </cell>
          <cell r="W3416">
            <v>4000</v>
          </cell>
          <cell r="X3416">
            <v>1200</v>
          </cell>
          <cell r="AA3416">
            <v>1500</v>
          </cell>
        </row>
        <row r="3417">
          <cell r="A3417">
            <v>35.04</v>
          </cell>
          <cell r="B3417">
            <v>5000</v>
          </cell>
          <cell r="H3417">
            <v>3300</v>
          </cell>
          <cell r="I3417">
            <v>41465</v>
          </cell>
          <cell r="J3417">
            <v>2100</v>
          </cell>
          <cell r="W3417">
            <v>4000</v>
          </cell>
          <cell r="X3417">
            <v>1200</v>
          </cell>
          <cell r="AA3417">
            <v>1500</v>
          </cell>
        </row>
        <row r="3418">
          <cell r="A3418">
            <v>35.049999999999997</v>
          </cell>
          <cell r="B3418">
            <v>5000</v>
          </cell>
          <cell r="H3418">
            <v>3300</v>
          </cell>
          <cell r="I3418">
            <v>41475</v>
          </cell>
          <cell r="J3418">
            <v>2100</v>
          </cell>
          <cell r="W3418">
            <v>4000</v>
          </cell>
          <cell r="X3418">
            <v>1200</v>
          </cell>
          <cell r="AA3418">
            <v>1500</v>
          </cell>
        </row>
        <row r="3419">
          <cell r="A3419">
            <v>35.06</v>
          </cell>
          <cell r="B3419">
            <v>5000</v>
          </cell>
          <cell r="H3419">
            <v>3300</v>
          </cell>
          <cell r="I3419">
            <v>41485</v>
          </cell>
          <cell r="J3419">
            <v>2100</v>
          </cell>
          <cell r="W3419">
            <v>4000</v>
          </cell>
          <cell r="X3419">
            <v>1200</v>
          </cell>
          <cell r="AA3419">
            <v>1500</v>
          </cell>
        </row>
        <row r="3420">
          <cell r="A3420">
            <v>35.07</v>
          </cell>
          <cell r="B3420">
            <v>5000</v>
          </cell>
          <cell r="H3420">
            <v>3300</v>
          </cell>
          <cell r="I3420">
            <v>41495</v>
          </cell>
          <cell r="J3420">
            <v>2100</v>
          </cell>
          <cell r="W3420">
            <v>4000</v>
          </cell>
          <cell r="X3420">
            <v>1200</v>
          </cell>
          <cell r="AA3420">
            <v>1500</v>
          </cell>
        </row>
        <row r="3421">
          <cell r="A3421">
            <v>35.08</v>
          </cell>
          <cell r="B3421">
            <v>5000</v>
          </cell>
          <cell r="H3421">
            <v>3300</v>
          </cell>
          <cell r="I3421">
            <v>41505</v>
          </cell>
          <cell r="J3421">
            <v>2100</v>
          </cell>
          <cell r="W3421">
            <v>4000</v>
          </cell>
          <cell r="X3421">
            <v>1200</v>
          </cell>
          <cell r="AA3421">
            <v>1500</v>
          </cell>
        </row>
        <row r="3422">
          <cell r="A3422">
            <v>35.090000000000003</v>
          </cell>
          <cell r="B3422">
            <v>5000</v>
          </cell>
          <cell r="H3422">
            <v>3300</v>
          </cell>
          <cell r="I3422">
            <v>41515</v>
          </cell>
          <cell r="J3422">
            <v>2100</v>
          </cell>
          <cell r="W3422">
            <v>4000</v>
          </cell>
          <cell r="X3422">
            <v>1200</v>
          </cell>
          <cell r="AA3422">
            <v>1500</v>
          </cell>
        </row>
        <row r="3423">
          <cell r="A3423">
            <v>35.1</v>
          </cell>
          <cell r="B3423">
            <v>5000</v>
          </cell>
          <cell r="H3423">
            <v>3300</v>
          </cell>
          <cell r="I3423">
            <v>41525</v>
          </cell>
          <cell r="J3423">
            <v>2100</v>
          </cell>
          <cell r="W3423">
            <v>4000</v>
          </cell>
          <cell r="X3423">
            <v>1200</v>
          </cell>
          <cell r="AA3423">
            <v>1500</v>
          </cell>
        </row>
        <row r="3424">
          <cell r="A3424">
            <v>35.11</v>
          </cell>
          <cell r="B3424">
            <v>5000</v>
          </cell>
          <cell r="H3424">
            <v>3300</v>
          </cell>
          <cell r="I3424">
            <v>41535</v>
          </cell>
          <cell r="J3424">
            <v>2100</v>
          </cell>
          <cell r="W3424">
            <v>4000</v>
          </cell>
          <cell r="X3424">
            <v>1200</v>
          </cell>
          <cell r="AA3424">
            <v>1500</v>
          </cell>
        </row>
        <row r="3425">
          <cell r="A3425">
            <v>35.119999999999997</v>
          </cell>
          <cell r="B3425">
            <v>5000</v>
          </cell>
          <cell r="H3425">
            <v>3300</v>
          </cell>
          <cell r="I3425">
            <v>41545</v>
          </cell>
          <cell r="J3425">
            <v>2100</v>
          </cell>
          <cell r="W3425">
            <v>4000</v>
          </cell>
          <cell r="X3425">
            <v>1200</v>
          </cell>
          <cell r="AA3425">
            <v>1500</v>
          </cell>
        </row>
        <row r="3426">
          <cell r="A3426">
            <v>35.130000000000003</v>
          </cell>
          <cell r="B3426">
            <v>5000</v>
          </cell>
          <cell r="H3426">
            <v>3300</v>
          </cell>
          <cell r="I3426">
            <v>41555</v>
          </cell>
          <cell r="J3426">
            <v>2100</v>
          </cell>
          <cell r="W3426">
            <v>4000</v>
          </cell>
          <cell r="X3426">
            <v>1200</v>
          </cell>
          <cell r="AA3426">
            <v>1500</v>
          </cell>
        </row>
        <row r="3427">
          <cell r="A3427">
            <v>35.14</v>
          </cell>
          <cell r="B3427">
            <v>5000</v>
          </cell>
          <cell r="H3427">
            <v>3300</v>
          </cell>
          <cell r="I3427">
            <v>41565</v>
          </cell>
          <cell r="J3427">
            <v>2100</v>
          </cell>
          <cell r="W3427">
            <v>4000</v>
          </cell>
          <cell r="X3427">
            <v>1200</v>
          </cell>
          <cell r="AA3427">
            <v>1500</v>
          </cell>
        </row>
        <row r="3428">
          <cell r="A3428">
            <v>35.15</v>
          </cell>
          <cell r="B3428">
            <v>5000</v>
          </cell>
          <cell r="H3428">
            <v>3300</v>
          </cell>
          <cell r="I3428">
            <v>41575</v>
          </cell>
          <cell r="J3428">
            <v>2100</v>
          </cell>
          <cell r="W3428">
            <v>4000</v>
          </cell>
          <cell r="X3428">
            <v>1200</v>
          </cell>
          <cell r="AA3428">
            <v>1500</v>
          </cell>
        </row>
        <row r="3429">
          <cell r="A3429">
            <v>35.159999999999997</v>
          </cell>
          <cell r="B3429">
            <v>5000</v>
          </cell>
          <cell r="H3429">
            <v>3300</v>
          </cell>
          <cell r="I3429">
            <v>41585</v>
          </cell>
          <cell r="J3429">
            <v>2100</v>
          </cell>
          <cell r="W3429">
            <v>4000</v>
          </cell>
          <cell r="X3429">
            <v>1200</v>
          </cell>
          <cell r="AA3429">
            <v>1500</v>
          </cell>
        </row>
        <row r="3430">
          <cell r="A3430">
            <v>35.17</v>
          </cell>
          <cell r="B3430">
            <v>5000</v>
          </cell>
          <cell r="H3430">
            <v>3300</v>
          </cell>
          <cell r="I3430">
            <v>41595</v>
          </cell>
          <cell r="J3430">
            <v>2100</v>
          </cell>
          <cell r="W3430">
            <v>4000</v>
          </cell>
          <cell r="X3430">
            <v>1200</v>
          </cell>
          <cell r="AA3430">
            <v>1500</v>
          </cell>
        </row>
        <row r="3431">
          <cell r="A3431">
            <v>35.18</v>
          </cell>
          <cell r="B3431">
            <v>5000</v>
          </cell>
          <cell r="H3431">
            <v>3300</v>
          </cell>
          <cell r="I3431">
            <v>41605</v>
          </cell>
          <cell r="J3431">
            <v>2100</v>
          </cell>
          <cell r="W3431">
            <v>4000</v>
          </cell>
          <cell r="X3431">
            <v>1200</v>
          </cell>
          <cell r="AA3431">
            <v>1500</v>
          </cell>
        </row>
        <row r="3432">
          <cell r="A3432">
            <v>35.19</v>
          </cell>
          <cell r="B3432">
            <v>5000</v>
          </cell>
          <cell r="H3432">
            <v>3300</v>
          </cell>
          <cell r="I3432">
            <v>41615</v>
          </cell>
          <cell r="J3432">
            <v>2100</v>
          </cell>
          <cell r="W3432">
            <v>4000</v>
          </cell>
          <cell r="X3432">
            <v>1200</v>
          </cell>
          <cell r="AA3432">
            <v>1500</v>
          </cell>
        </row>
        <row r="3433">
          <cell r="A3433">
            <v>35.200000000000003</v>
          </cell>
          <cell r="B3433">
            <v>5000</v>
          </cell>
          <cell r="H3433">
            <v>3300</v>
          </cell>
          <cell r="I3433">
            <v>41625</v>
          </cell>
          <cell r="J3433">
            <v>2100</v>
          </cell>
          <cell r="W3433">
            <v>4000</v>
          </cell>
          <cell r="X3433">
            <v>1200</v>
          </cell>
          <cell r="AA3433">
            <v>1500</v>
          </cell>
        </row>
        <row r="3434">
          <cell r="A3434">
            <v>35.21</v>
          </cell>
          <cell r="B3434">
            <v>5000</v>
          </cell>
          <cell r="H3434">
            <v>3300</v>
          </cell>
          <cell r="I3434">
            <v>41635</v>
          </cell>
          <cell r="J3434">
            <v>2100</v>
          </cell>
          <cell r="W3434">
            <v>4000</v>
          </cell>
          <cell r="X3434">
            <v>1200</v>
          </cell>
          <cell r="AA3434">
            <v>1500</v>
          </cell>
        </row>
        <row r="3435">
          <cell r="A3435">
            <v>35.22</v>
          </cell>
          <cell r="B3435">
            <v>5000</v>
          </cell>
          <cell r="H3435">
            <v>3300</v>
          </cell>
          <cell r="I3435">
            <v>41645</v>
          </cell>
          <cell r="J3435">
            <v>2100</v>
          </cell>
          <cell r="W3435">
            <v>4000</v>
          </cell>
          <cell r="X3435">
            <v>1200</v>
          </cell>
          <cell r="AA3435">
            <v>1500</v>
          </cell>
        </row>
        <row r="3436">
          <cell r="A3436">
            <v>35.229999999999997</v>
          </cell>
          <cell r="B3436">
            <v>5000</v>
          </cell>
          <cell r="H3436">
            <v>3300</v>
          </cell>
          <cell r="I3436">
            <v>41655</v>
          </cell>
          <cell r="J3436">
            <v>2100</v>
          </cell>
          <cell r="W3436">
            <v>4000</v>
          </cell>
          <cell r="X3436">
            <v>1200</v>
          </cell>
          <cell r="AA3436">
            <v>1500</v>
          </cell>
        </row>
        <row r="3437">
          <cell r="A3437">
            <v>35.24</v>
          </cell>
          <cell r="B3437">
            <v>5000</v>
          </cell>
          <cell r="H3437">
            <v>3300</v>
          </cell>
          <cell r="I3437">
            <v>41665</v>
          </cell>
          <cell r="J3437">
            <v>2100</v>
          </cell>
          <cell r="W3437">
            <v>4000</v>
          </cell>
          <cell r="X3437">
            <v>1200</v>
          </cell>
          <cell r="AA3437">
            <v>1500</v>
          </cell>
        </row>
        <row r="3438">
          <cell r="A3438">
            <v>35.25</v>
          </cell>
          <cell r="B3438">
            <v>5000</v>
          </cell>
          <cell r="H3438">
            <v>3300</v>
          </cell>
          <cell r="I3438">
            <v>41675</v>
          </cell>
          <cell r="J3438">
            <v>2100</v>
          </cell>
          <cell r="W3438">
            <v>4000</v>
          </cell>
          <cell r="X3438">
            <v>1200</v>
          </cell>
          <cell r="AA3438">
            <v>1500</v>
          </cell>
        </row>
        <row r="3439">
          <cell r="A3439">
            <v>35.26</v>
          </cell>
          <cell r="B3439">
            <v>5000</v>
          </cell>
          <cell r="H3439">
            <v>3300</v>
          </cell>
          <cell r="I3439">
            <v>41685</v>
          </cell>
          <cell r="J3439">
            <v>2100</v>
          </cell>
          <cell r="W3439">
            <v>4000</v>
          </cell>
          <cell r="X3439">
            <v>1200</v>
          </cell>
          <cell r="AA3439">
            <v>1500</v>
          </cell>
        </row>
        <row r="3440">
          <cell r="A3440">
            <v>35.270000000000003</v>
          </cell>
          <cell r="B3440">
            <v>5000</v>
          </cell>
          <cell r="H3440">
            <v>3300</v>
          </cell>
          <cell r="I3440">
            <v>41695</v>
          </cell>
          <cell r="J3440">
            <v>2100</v>
          </cell>
          <cell r="W3440">
            <v>4000</v>
          </cell>
          <cell r="X3440">
            <v>1200</v>
          </cell>
          <cell r="AA3440">
            <v>1500</v>
          </cell>
        </row>
        <row r="3441">
          <cell r="A3441">
            <v>35.28</v>
          </cell>
          <cell r="B3441">
            <v>5000</v>
          </cell>
          <cell r="H3441">
            <v>3300</v>
          </cell>
          <cell r="I3441">
            <v>41705</v>
          </cell>
          <cell r="J3441">
            <v>2100</v>
          </cell>
          <cell r="W3441">
            <v>4000</v>
          </cell>
          <cell r="X3441">
            <v>1200</v>
          </cell>
          <cell r="AA3441">
            <v>1500</v>
          </cell>
        </row>
        <row r="3442">
          <cell r="A3442">
            <v>35.29</v>
          </cell>
          <cell r="B3442">
            <v>5000</v>
          </cell>
          <cell r="H3442">
            <v>3300</v>
          </cell>
          <cell r="I3442">
            <v>41715</v>
          </cell>
          <cell r="J3442">
            <v>2100</v>
          </cell>
          <cell r="W3442">
            <v>4000</v>
          </cell>
          <cell r="X3442">
            <v>1200</v>
          </cell>
          <cell r="AA3442">
            <v>1500</v>
          </cell>
        </row>
        <row r="3443">
          <cell r="A3443">
            <v>35.299999999999997</v>
          </cell>
          <cell r="B3443">
            <v>5000</v>
          </cell>
          <cell r="H3443">
            <v>3300</v>
          </cell>
          <cell r="I3443">
            <v>41725</v>
          </cell>
          <cell r="J3443">
            <v>2100</v>
          </cell>
          <cell r="W3443">
            <v>4000</v>
          </cell>
          <cell r="X3443">
            <v>1200</v>
          </cell>
          <cell r="AA3443">
            <v>1500</v>
          </cell>
        </row>
        <row r="3444">
          <cell r="A3444">
            <v>35.31</v>
          </cell>
          <cell r="B3444">
            <v>5000</v>
          </cell>
          <cell r="H3444">
            <v>3300</v>
          </cell>
          <cell r="I3444">
            <v>41735</v>
          </cell>
          <cell r="J3444">
            <v>2100</v>
          </cell>
          <cell r="W3444">
            <v>4000</v>
          </cell>
          <cell r="X3444">
            <v>1200</v>
          </cell>
          <cell r="AA3444">
            <v>1500</v>
          </cell>
        </row>
        <row r="3445">
          <cell r="A3445">
            <v>35.32</v>
          </cell>
          <cell r="B3445">
            <v>5000</v>
          </cell>
          <cell r="H3445">
            <v>3300</v>
          </cell>
          <cell r="I3445">
            <v>41745</v>
          </cell>
          <cell r="J3445">
            <v>2100</v>
          </cell>
          <cell r="W3445">
            <v>4000</v>
          </cell>
          <cell r="X3445">
            <v>1200</v>
          </cell>
          <cell r="AA3445">
            <v>1500</v>
          </cell>
        </row>
        <row r="3446">
          <cell r="A3446">
            <v>35.33</v>
          </cell>
          <cell r="B3446">
            <v>5000</v>
          </cell>
          <cell r="H3446">
            <v>3300</v>
          </cell>
          <cell r="I3446">
            <v>41755</v>
          </cell>
          <cell r="J3446">
            <v>2100</v>
          </cell>
          <cell r="W3446">
            <v>4000</v>
          </cell>
          <cell r="X3446">
            <v>1200</v>
          </cell>
          <cell r="AA3446">
            <v>1500</v>
          </cell>
        </row>
        <row r="3447">
          <cell r="A3447">
            <v>35.340000000000003</v>
          </cell>
          <cell r="B3447">
            <v>5000</v>
          </cell>
          <cell r="H3447">
            <v>3300</v>
          </cell>
          <cell r="I3447">
            <v>41765</v>
          </cell>
          <cell r="J3447">
            <v>2100</v>
          </cell>
          <cell r="W3447">
            <v>4000</v>
          </cell>
          <cell r="X3447">
            <v>1200</v>
          </cell>
          <cell r="AA3447">
            <v>1500</v>
          </cell>
        </row>
        <row r="3448">
          <cell r="A3448">
            <v>35.35</v>
          </cell>
          <cell r="B3448">
            <v>5000</v>
          </cell>
          <cell r="H3448">
            <v>3300</v>
          </cell>
          <cell r="I3448">
            <v>41775</v>
          </cell>
          <cell r="J3448">
            <v>2100</v>
          </cell>
          <cell r="W3448">
            <v>4000</v>
          </cell>
          <cell r="X3448">
            <v>1200</v>
          </cell>
          <cell r="AA3448">
            <v>1500</v>
          </cell>
        </row>
        <row r="3449">
          <cell r="A3449">
            <v>35.36</v>
          </cell>
          <cell r="B3449">
            <v>5000</v>
          </cell>
          <cell r="H3449">
            <v>3300</v>
          </cell>
          <cell r="I3449">
            <v>41785</v>
          </cell>
          <cell r="J3449">
            <v>2100</v>
          </cell>
          <cell r="W3449">
            <v>4000</v>
          </cell>
          <cell r="X3449">
            <v>1200</v>
          </cell>
          <cell r="AA3449">
            <v>1500</v>
          </cell>
        </row>
        <row r="3450">
          <cell r="A3450">
            <v>35.369999999999997</v>
          </cell>
          <cell r="B3450">
            <v>5000</v>
          </cell>
          <cell r="H3450">
            <v>3300</v>
          </cell>
          <cell r="I3450">
            <v>41795</v>
          </cell>
          <cell r="J3450">
            <v>2100</v>
          </cell>
          <cell r="W3450">
            <v>4000</v>
          </cell>
          <cell r="X3450">
            <v>1200</v>
          </cell>
          <cell r="AA3450">
            <v>1500</v>
          </cell>
        </row>
        <row r="3451">
          <cell r="A3451">
            <v>35.380000000000003</v>
          </cell>
          <cell r="B3451">
            <v>5000</v>
          </cell>
          <cell r="H3451">
            <v>3300</v>
          </cell>
          <cell r="I3451">
            <v>41805</v>
          </cell>
          <cell r="J3451">
            <v>2100</v>
          </cell>
          <cell r="W3451">
            <v>4000</v>
          </cell>
          <cell r="X3451">
            <v>1200</v>
          </cell>
          <cell r="AA3451">
            <v>1500</v>
          </cell>
        </row>
        <row r="3452">
          <cell r="A3452">
            <v>35.39</v>
          </cell>
          <cell r="B3452">
            <v>5000</v>
          </cell>
          <cell r="H3452">
            <v>3300</v>
          </cell>
          <cell r="I3452">
            <v>41815</v>
          </cell>
          <cell r="J3452">
            <v>2100</v>
          </cell>
          <cell r="W3452">
            <v>4000</v>
          </cell>
          <cell r="X3452">
            <v>1200</v>
          </cell>
          <cell r="AA3452">
            <v>1500</v>
          </cell>
        </row>
        <row r="3453">
          <cell r="A3453">
            <v>35.4</v>
          </cell>
          <cell r="B3453">
            <v>5000</v>
          </cell>
          <cell r="H3453">
            <v>3300</v>
          </cell>
          <cell r="I3453">
            <v>41825</v>
          </cell>
          <cell r="J3453">
            <v>2100</v>
          </cell>
          <cell r="W3453">
            <v>4000</v>
          </cell>
          <cell r="X3453">
            <v>1200</v>
          </cell>
          <cell r="AA3453">
            <v>1500</v>
          </cell>
        </row>
        <row r="3454">
          <cell r="A3454">
            <v>35.409999999999997</v>
          </cell>
          <cell r="B3454">
            <v>5000</v>
          </cell>
          <cell r="H3454">
            <v>3300</v>
          </cell>
          <cell r="I3454">
            <v>41835</v>
          </cell>
          <cell r="J3454">
            <v>2100</v>
          </cell>
          <cell r="W3454">
            <v>4000</v>
          </cell>
          <cell r="X3454">
            <v>1200</v>
          </cell>
          <cell r="AA3454">
            <v>1500</v>
          </cell>
        </row>
        <row r="3455">
          <cell r="A3455">
            <v>35.42</v>
          </cell>
          <cell r="B3455">
            <v>5000</v>
          </cell>
          <cell r="H3455">
            <v>3300</v>
          </cell>
          <cell r="I3455">
            <v>41845</v>
          </cell>
          <cell r="J3455">
            <v>2100</v>
          </cell>
          <cell r="W3455">
            <v>4000</v>
          </cell>
          <cell r="X3455">
            <v>1200</v>
          </cell>
          <cell r="AA3455">
            <v>1500</v>
          </cell>
        </row>
        <row r="3456">
          <cell r="A3456">
            <v>35.43</v>
          </cell>
          <cell r="B3456">
            <v>5000</v>
          </cell>
          <cell r="H3456">
            <v>3300</v>
          </cell>
          <cell r="I3456">
            <v>41855</v>
          </cell>
          <cell r="J3456">
            <v>2100</v>
          </cell>
          <cell r="W3456">
            <v>4000</v>
          </cell>
          <cell r="X3456">
            <v>1200</v>
          </cell>
          <cell r="AA3456">
            <v>1500</v>
          </cell>
        </row>
        <row r="3457">
          <cell r="A3457">
            <v>35.44</v>
          </cell>
          <cell r="B3457">
            <v>5000</v>
          </cell>
          <cell r="H3457">
            <v>3300</v>
          </cell>
          <cell r="I3457">
            <v>41865</v>
          </cell>
          <cell r="J3457">
            <v>2100</v>
          </cell>
          <cell r="W3457">
            <v>4000</v>
          </cell>
          <cell r="X3457">
            <v>1200</v>
          </cell>
          <cell r="AA3457">
            <v>1500</v>
          </cell>
        </row>
        <row r="3458">
          <cell r="A3458">
            <v>35.450000000000003</v>
          </cell>
          <cell r="B3458">
            <v>5000</v>
          </cell>
          <cell r="H3458">
            <v>3300</v>
          </cell>
          <cell r="I3458">
            <v>41875</v>
          </cell>
          <cell r="J3458">
            <v>2100</v>
          </cell>
          <cell r="W3458">
            <v>4000</v>
          </cell>
          <cell r="X3458">
            <v>1200</v>
          </cell>
          <cell r="AA3458">
            <v>1500</v>
          </cell>
        </row>
        <row r="3459">
          <cell r="A3459">
            <v>35.46</v>
          </cell>
          <cell r="B3459">
            <v>5000</v>
          </cell>
          <cell r="H3459">
            <v>3300</v>
          </cell>
          <cell r="I3459">
            <v>41885</v>
          </cell>
          <cell r="J3459">
            <v>2100</v>
          </cell>
          <cell r="W3459">
            <v>4000</v>
          </cell>
          <cell r="X3459">
            <v>1200</v>
          </cell>
          <cell r="AA3459">
            <v>1500</v>
          </cell>
        </row>
        <row r="3460">
          <cell r="A3460">
            <v>35.47</v>
          </cell>
          <cell r="B3460">
            <v>5000</v>
          </cell>
          <cell r="H3460">
            <v>3300</v>
          </cell>
          <cell r="I3460">
            <v>41895</v>
          </cell>
          <cell r="J3460">
            <v>2100</v>
          </cell>
          <cell r="W3460">
            <v>4000</v>
          </cell>
          <cell r="X3460">
            <v>1200</v>
          </cell>
          <cell r="AA3460">
            <v>1500</v>
          </cell>
        </row>
        <row r="3461">
          <cell r="A3461">
            <v>35.479999999999997</v>
          </cell>
          <cell r="B3461">
            <v>5000</v>
          </cell>
          <cell r="H3461">
            <v>3300</v>
          </cell>
          <cell r="I3461">
            <v>41905</v>
          </cell>
          <cell r="J3461">
            <v>2100</v>
          </cell>
          <cell r="W3461">
            <v>4000</v>
          </cell>
          <cell r="X3461">
            <v>1200</v>
          </cell>
          <cell r="AA3461">
            <v>1500</v>
          </cell>
        </row>
        <row r="3462">
          <cell r="A3462">
            <v>35.49</v>
          </cell>
          <cell r="B3462">
            <v>5000</v>
          </cell>
          <cell r="H3462">
            <v>3300</v>
          </cell>
          <cell r="I3462">
            <v>41915</v>
          </cell>
          <cell r="J3462">
            <v>2100</v>
          </cell>
          <cell r="W3462">
            <v>4000</v>
          </cell>
          <cell r="X3462">
            <v>1200</v>
          </cell>
          <cell r="AA3462">
            <v>1500</v>
          </cell>
        </row>
        <row r="3463">
          <cell r="A3463">
            <v>35.5</v>
          </cell>
          <cell r="B3463">
            <v>5000</v>
          </cell>
          <cell r="H3463">
            <v>3300</v>
          </cell>
          <cell r="I3463">
            <v>41925</v>
          </cell>
          <cell r="J3463">
            <v>2100</v>
          </cell>
          <cell r="W3463">
            <v>4000</v>
          </cell>
          <cell r="X3463">
            <v>1200</v>
          </cell>
          <cell r="AA3463">
            <v>1500</v>
          </cell>
        </row>
        <row r="3464">
          <cell r="A3464">
            <v>35.51</v>
          </cell>
          <cell r="B3464">
            <v>5000</v>
          </cell>
          <cell r="H3464">
            <v>3300</v>
          </cell>
          <cell r="I3464">
            <v>41935</v>
          </cell>
          <cell r="J3464">
            <v>2100</v>
          </cell>
          <cell r="W3464">
            <v>4000</v>
          </cell>
          <cell r="X3464">
            <v>1200</v>
          </cell>
          <cell r="AA3464">
            <v>1500</v>
          </cell>
        </row>
        <row r="3465">
          <cell r="A3465">
            <v>35.520000000000003</v>
          </cell>
          <cell r="B3465">
            <v>5000</v>
          </cell>
          <cell r="H3465">
            <v>3300</v>
          </cell>
          <cell r="I3465">
            <v>41945</v>
          </cell>
          <cell r="J3465">
            <v>2100</v>
          </cell>
          <cell r="W3465">
            <v>4000</v>
          </cell>
          <cell r="X3465">
            <v>1200</v>
          </cell>
          <cell r="AA3465">
            <v>1500</v>
          </cell>
        </row>
        <row r="3466">
          <cell r="A3466">
            <v>35.53</v>
          </cell>
          <cell r="B3466">
            <v>5000</v>
          </cell>
          <cell r="H3466">
            <v>3300</v>
          </cell>
          <cell r="I3466">
            <v>41955</v>
          </cell>
          <cell r="J3466">
            <v>2100</v>
          </cell>
          <cell r="W3466">
            <v>4000</v>
          </cell>
          <cell r="X3466">
            <v>1200</v>
          </cell>
          <cell r="AA3466">
            <v>1500</v>
          </cell>
        </row>
        <row r="3467">
          <cell r="A3467">
            <v>35.54</v>
          </cell>
          <cell r="B3467">
            <v>5000</v>
          </cell>
          <cell r="H3467">
            <v>3300</v>
          </cell>
          <cell r="I3467">
            <v>41965</v>
          </cell>
          <cell r="J3467">
            <v>2100</v>
          </cell>
          <cell r="W3467">
            <v>4000</v>
          </cell>
          <cell r="X3467">
            <v>1200</v>
          </cell>
          <cell r="AA3467">
            <v>1500</v>
          </cell>
        </row>
        <row r="3468">
          <cell r="A3468">
            <v>35.549999999999997</v>
          </cell>
          <cell r="B3468">
            <v>5000</v>
          </cell>
          <cell r="H3468">
            <v>3300</v>
          </cell>
          <cell r="I3468">
            <v>41975</v>
          </cell>
          <cell r="J3468">
            <v>2100</v>
          </cell>
          <cell r="W3468">
            <v>4000</v>
          </cell>
          <cell r="X3468">
            <v>1200</v>
          </cell>
          <cell r="AA3468">
            <v>1500</v>
          </cell>
        </row>
        <row r="3469">
          <cell r="A3469">
            <v>35.56</v>
          </cell>
          <cell r="B3469">
            <v>5000</v>
          </cell>
          <cell r="H3469">
            <v>3300</v>
          </cell>
          <cell r="I3469">
            <v>41985</v>
          </cell>
          <cell r="J3469">
            <v>2100</v>
          </cell>
          <cell r="W3469">
            <v>4000</v>
          </cell>
          <cell r="X3469">
            <v>1200</v>
          </cell>
          <cell r="AA3469">
            <v>1500</v>
          </cell>
        </row>
        <row r="3470">
          <cell r="A3470">
            <v>35.57</v>
          </cell>
          <cell r="B3470">
            <v>5000</v>
          </cell>
          <cell r="H3470">
            <v>3300</v>
          </cell>
          <cell r="I3470">
            <v>41995</v>
          </cell>
          <cell r="J3470">
            <v>2100</v>
          </cell>
          <cell r="W3470">
            <v>4000</v>
          </cell>
          <cell r="X3470">
            <v>1200</v>
          </cell>
          <cell r="AA3470">
            <v>1500</v>
          </cell>
        </row>
        <row r="3471">
          <cell r="A3471">
            <v>35.58</v>
          </cell>
          <cell r="B3471">
            <v>5000</v>
          </cell>
          <cell r="H3471">
            <v>3300</v>
          </cell>
          <cell r="I3471">
            <v>42005</v>
          </cell>
          <cell r="J3471">
            <v>2100</v>
          </cell>
          <cell r="W3471">
            <v>4000</v>
          </cell>
          <cell r="X3471">
            <v>1200</v>
          </cell>
          <cell r="AA3471">
            <v>1500</v>
          </cell>
        </row>
        <row r="3472">
          <cell r="A3472">
            <v>35.590000000000003</v>
          </cell>
          <cell r="B3472">
            <v>5000</v>
          </cell>
          <cell r="H3472">
            <v>3300</v>
          </cell>
          <cell r="I3472">
            <v>42015</v>
          </cell>
          <cell r="J3472">
            <v>2100</v>
          </cell>
          <cell r="W3472">
            <v>4000</v>
          </cell>
          <cell r="X3472">
            <v>1200</v>
          </cell>
          <cell r="AA3472">
            <v>1500</v>
          </cell>
        </row>
        <row r="3473">
          <cell r="A3473">
            <v>35.6</v>
          </cell>
          <cell r="B3473">
            <v>5000</v>
          </cell>
          <cell r="H3473">
            <v>3300</v>
          </cell>
          <cell r="I3473">
            <v>42025</v>
          </cell>
          <cell r="J3473">
            <v>2100</v>
          </cell>
          <cell r="W3473">
            <v>4000</v>
          </cell>
          <cell r="X3473">
            <v>1200</v>
          </cell>
          <cell r="AA3473">
            <v>1500</v>
          </cell>
        </row>
        <row r="3474">
          <cell r="A3474">
            <v>35.61</v>
          </cell>
          <cell r="B3474">
            <v>5000</v>
          </cell>
          <cell r="H3474">
            <v>3300</v>
          </cell>
          <cell r="I3474">
            <v>42035</v>
          </cell>
          <cell r="J3474">
            <v>2100</v>
          </cell>
          <cell r="W3474">
            <v>4000</v>
          </cell>
          <cell r="X3474">
            <v>1200</v>
          </cell>
          <cell r="AA3474">
            <v>1500</v>
          </cell>
        </row>
        <row r="3475">
          <cell r="A3475">
            <v>35.619999999999997</v>
          </cell>
          <cell r="B3475">
            <v>5000</v>
          </cell>
          <cell r="H3475">
            <v>3300</v>
          </cell>
          <cell r="I3475">
            <v>42045</v>
          </cell>
          <cell r="J3475">
            <v>2100</v>
          </cell>
          <cell r="W3475">
            <v>4000</v>
          </cell>
          <cell r="X3475">
            <v>1200</v>
          </cell>
          <cell r="AA3475">
            <v>1500</v>
          </cell>
        </row>
        <row r="3476">
          <cell r="A3476">
            <v>35.630000000000003</v>
          </cell>
          <cell r="B3476">
            <v>5000</v>
          </cell>
          <cell r="H3476">
            <v>3300</v>
          </cell>
          <cell r="I3476">
            <v>42055</v>
          </cell>
          <cell r="J3476">
            <v>2100</v>
          </cell>
          <cell r="W3476">
            <v>4000</v>
          </cell>
          <cell r="X3476">
            <v>1200</v>
          </cell>
          <cell r="AA3476">
            <v>1500</v>
          </cell>
        </row>
        <row r="3477">
          <cell r="A3477">
            <v>35.64</v>
          </cell>
          <cell r="B3477">
            <v>5000</v>
          </cell>
          <cell r="H3477">
            <v>3300</v>
          </cell>
          <cell r="I3477">
            <v>42065</v>
          </cell>
          <cell r="J3477">
            <v>2100</v>
          </cell>
          <cell r="W3477">
            <v>4000</v>
          </cell>
          <cell r="X3477">
            <v>1200</v>
          </cell>
          <cell r="AA3477">
            <v>1500</v>
          </cell>
        </row>
        <row r="3478">
          <cell r="A3478">
            <v>35.65</v>
          </cell>
          <cell r="B3478">
            <v>5000</v>
          </cell>
          <cell r="H3478">
            <v>3300</v>
          </cell>
          <cell r="I3478">
            <v>42075</v>
          </cell>
          <cell r="J3478">
            <v>2100</v>
          </cell>
          <cell r="W3478">
            <v>4000</v>
          </cell>
          <cell r="X3478">
            <v>1200</v>
          </cell>
          <cell r="AA3478">
            <v>1500</v>
          </cell>
        </row>
        <row r="3479">
          <cell r="A3479">
            <v>35.659999999999997</v>
          </cell>
          <cell r="B3479">
            <v>5000</v>
          </cell>
          <cell r="H3479">
            <v>3300</v>
          </cell>
          <cell r="I3479">
            <v>42085</v>
          </cell>
          <cell r="J3479">
            <v>2100</v>
          </cell>
          <cell r="W3479">
            <v>4000</v>
          </cell>
          <cell r="X3479">
            <v>1200</v>
          </cell>
          <cell r="AA3479">
            <v>1500</v>
          </cell>
        </row>
        <row r="3480">
          <cell r="A3480">
            <v>35.67</v>
          </cell>
          <cell r="B3480">
            <v>5000</v>
          </cell>
          <cell r="H3480">
            <v>3300</v>
          </cell>
          <cell r="I3480">
            <v>42095</v>
          </cell>
          <cell r="J3480">
            <v>2100</v>
          </cell>
          <cell r="W3480">
            <v>4000</v>
          </cell>
          <cell r="X3480">
            <v>1200</v>
          </cell>
          <cell r="AA3480">
            <v>1500</v>
          </cell>
        </row>
        <row r="3481">
          <cell r="A3481">
            <v>35.68</v>
          </cell>
          <cell r="B3481">
            <v>5000</v>
          </cell>
          <cell r="H3481">
            <v>3300</v>
          </cell>
          <cell r="I3481">
            <v>42105</v>
          </cell>
          <cell r="J3481">
            <v>2100</v>
          </cell>
          <cell r="W3481">
            <v>4000</v>
          </cell>
          <cell r="X3481">
            <v>1200</v>
          </cell>
          <cell r="AA3481">
            <v>1500</v>
          </cell>
        </row>
        <row r="3482">
          <cell r="A3482">
            <v>35.69</v>
          </cell>
          <cell r="B3482">
            <v>5000</v>
          </cell>
          <cell r="H3482">
            <v>3300</v>
          </cell>
          <cell r="I3482">
            <v>42115</v>
          </cell>
          <cell r="J3482">
            <v>2100</v>
          </cell>
          <cell r="W3482">
            <v>4000</v>
          </cell>
          <cell r="X3482">
            <v>1200</v>
          </cell>
          <cell r="AA3482">
            <v>1500</v>
          </cell>
        </row>
        <row r="3483">
          <cell r="A3483">
            <v>35.700000000000003</v>
          </cell>
          <cell r="B3483">
            <v>5000</v>
          </cell>
          <cell r="H3483">
            <v>3300</v>
          </cell>
          <cell r="I3483">
            <v>42125</v>
          </cell>
          <cell r="J3483">
            <v>2100</v>
          </cell>
          <cell r="W3483">
            <v>4000</v>
          </cell>
          <cell r="X3483">
            <v>1200</v>
          </cell>
          <cell r="AA3483">
            <v>1500</v>
          </cell>
        </row>
        <row r="3484">
          <cell r="A3484">
            <v>35.71</v>
          </cell>
          <cell r="B3484">
            <v>5000</v>
          </cell>
          <cell r="H3484">
            <v>3300</v>
          </cell>
          <cell r="I3484">
            <v>42135</v>
          </cell>
          <cell r="J3484">
            <v>2100</v>
          </cell>
          <cell r="W3484">
            <v>4000</v>
          </cell>
          <cell r="X3484">
            <v>1200</v>
          </cell>
          <cell r="AA3484">
            <v>1500</v>
          </cell>
        </row>
        <row r="3485">
          <cell r="A3485">
            <v>35.72</v>
          </cell>
          <cell r="B3485">
            <v>5000</v>
          </cell>
          <cell r="H3485">
            <v>3300</v>
          </cell>
          <cell r="I3485">
            <v>42145</v>
          </cell>
          <cell r="J3485">
            <v>2100</v>
          </cell>
          <cell r="W3485">
            <v>4000</v>
          </cell>
          <cell r="X3485">
            <v>1200</v>
          </cell>
          <cell r="AA3485">
            <v>1500</v>
          </cell>
        </row>
        <row r="3486">
          <cell r="A3486">
            <v>35.729999999999997</v>
          </cell>
          <cell r="B3486">
            <v>5000</v>
          </cell>
          <cell r="H3486">
            <v>3300</v>
          </cell>
          <cell r="I3486">
            <v>42155</v>
          </cell>
          <cell r="J3486">
            <v>2100</v>
          </cell>
          <cell r="W3486">
            <v>4000</v>
          </cell>
          <cell r="X3486">
            <v>1200</v>
          </cell>
          <cell r="AA3486">
            <v>1500</v>
          </cell>
        </row>
        <row r="3487">
          <cell r="A3487">
            <v>35.74</v>
          </cell>
          <cell r="B3487">
            <v>5000</v>
          </cell>
          <cell r="H3487">
            <v>3300</v>
          </cell>
          <cell r="I3487">
            <v>42165</v>
          </cell>
          <cell r="J3487">
            <v>2100</v>
          </cell>
          <cell r="W3487">
            <v>4000</v>
          </cell>
          <cell r="X3487">
            <v>1200</v>
          </cell>
          <cell r="AA3487">
            <v>1500</v>
          </cell>
        </row>
        <row r="3488">
          <cell r="A3488">
            <v>35.75</v>
          </cell>
          <cell r="B3488">
            <v>5000</v>
          </cell>
          <cell r="H3488">
            <v>3300</v>
          </cell>
          <cell r="I3488">
            <v>42175</v>
          </cell>
          <cell r="J3488">
            <v>2100</v>
          </cell>
          <cell r="W3488">
            <v>4000</v>
          </cell>
          <cell r="X3488">
            <v>1200</v>
          </cell>
          <cell r="AA3488">
            <v>1500</v>
          </cell>
        </row>
        <row r="3489">
          <cell r="A3489">
            <v>35.76</v>
          </cell>
          <cell r="B3489">
            <v>5000</v>
          </cell>
          <cell r="H3489">
            <v>3300</v>
          </cell>
          <cell r="I3489">
            <v>42185</v>
          </cell>
          <cell r="J3489">
            <v>2100</v>
          </cell>
          <cell r="W3489">
            <v>4000</v>
          </cell>
          <cell r="X3489">
            <v>1200</v>
          </cell>
          <cell r="AA3489">
            <v>1500</v>
          </cell>
        </row>
        <row r="3490">
          <cell r="A3490">
            <v>35.770000000000003</v>
          </cell>
          <cell r="B3490">
            <v>5000</v>
          </cell>
          <cell r="H3490">
            <v>3300</v>
          </cell>
          <cell r="I3490">
            <v>42195</v>
          </cell>
          <cell r="J3490">
            <v>2100</v>
          </cell>
          <cell r="W3490">
            <v>4000</v>
          </cell>
          <cell r="X3490">
            <v>1200</v>
          </cell>
          <cell r="AA3490">
            <v>1500</v>
          </cell>
        </row>
        <row r="3491">
          <cell r="A3491">
            <v>35.78</v>
          </cell>
          <cell r="B3491">
            <v>5000</v>
          </cell>
          <cell r="H3491">
            <v>3300</v>
          </cell>
          <cell r="I3491">
            <v>42205</v>
          </cell>
          <cell r="J3491">
            <v>2100</v>
          </cell>
          <cell r="W3491">
            <v>4000</v>
          </cell>
          <cell r="X3491">
            <v>1200</v>
          </cell>
          <cell r="AA3491">
            <v>1500</v>
          </cell>
        </row>
        <row r="3492">
          <cell r="A3492">
            <v>35.79</v>
          </cell>
          <cell r="B3492">
            <v>5000</v>
          </cell>
          <cell r="H3492">
            <v>3300</v>
          </cell>
          <cell r="I3492">
            <v>42215</v>
          </cell>
          <cell r="J3492">
            <v>2100</v>
          </cell>
          <cell r="W3492">
            <v>4000</v>
          </cell>
          <cell r="X3492">
            <v>1200</v>
          </cell>
          <cell r="AA3492">
            <v>1500</v>
          </cell>
        </row>
        <row r="3493">
          <cell r="A3493">
            <v>35.799999999999997</v>
          </cell>
          <cell r="B3493">
            <v>5000</v>
          </cell>
          <cell r="H3493">
            <v>3300</v>
          </cell>
          <cell r="I3493">
            <v>42225</v>
          </cell>
          <cell r="J3493">
            <v>2100</v>
          </cell>
          <cell r="W3493">
            <v>4000</v>
          </cell>
          <cell r="X3493">
            <v>1200</v>
          </cell>
          <cell r="AA3493">
            <v>1500</v>
          </cell>
        </row>
        <row r="3494">
          <cell r="A3494">
            <v>35.81</v>
          </cell>
          <cell r="B3494">
            <v>5000</v>
          </cell>
          <cell r="H3494">
            <v>3300</v>
          </cell>
          <cell r="I3494">
            <v>42235</v>
          </cell>
          <cell r="J3494">
            <v>2100</v>
          </cell>
          <cell r="W3494">
            <v>4000</v>
          </cell>
          <cell r="X3494">
            <v>1200</v>
          </cell>
          <cell r="AA3494">
            <v>1500</v>
          </cell>
        </row>
        <row r="3495">
          <cell r="A3495">
            <v>35.82</v>
          </cell>
          <cell r="B3495">
            <v>5000</v>
          </cell>
          <cell r="H3495">
            <v>3300</v>
          </cell>
          <cell r="I3495">
            <v>42245</v>
          </cell>
          <cell r="J3495">
            <v>2100</v>
          </cell>
          <cell r="W3495">
            <v>4000</v>
          </cell>
          <cell r="X3495">
            <v>1200</v>
          </cell>
          <cell r="AA3495">
            <v>1500</v>
          </cell>
        </row>
        <row r="3496">
          <cell r="A3496">
            <v>35.83</v>
          </cell>
          <cell r="B3496">
            <v>5000</v>
          </cell>
          <cell r="H3496">
            <v>3300</v>
          </cell>
          <cell r="I3496">
            <v>42255</v>
          </cell>
          <cell r="J3496">
            <v>2100</v>
          </cell>
          <cell r="W3496">
            <v>4000</v>
          </cell>
          <cell r="X3496">
            <v>1200</v>
          </cell>
          <cell r="AA3496">
            <v>1500</v>
          </cell>
        </row>
        <row r="3497">
          <cell r="A3497">
            <v>35.840000000000003</v>
          </cell>
          <cell r="B3497">
            <v>5000</v>
          </cell>
          <cell r="H3497">
            <v>3300</v>
          </cell>
          <cell r="I3497">
            <v>42265</v>
          </cell>
          <cell r="J3497">
            <v>2100</v>
          </cell>
          <cell r="W3497">
            <v>4000</v>
          </cell>
          <cell r="X3497">
            <v>1200</v>
          </cell>
          <cell r="AA3497">
            <v>1500</v>
          </cell>
        </row>
        <row r="3498">
          <cell r="A3498">
            <v>35.85</v>
          </cell>
          <cell r="B3498">
            <v>5000</v>
          </cell>
          <cell r="H3498">
            <v>3300</v>
          </cell>
          <cell r="I3498">
            <v>42275</v>
          </cell>
          <cell r="J3498">
            <v>2100</v>
          </cell>
          <cell r="W3498">
            <v>4000</v>
          </cell>
          <cell r="X3498">
            <v>1200</v>
          </cell>
          <cell r="AA3498">
            <v>1500</v>
          </cell>
        </row>
        <row r="3499">
          <cell r="A3499">
            <v>35.86</v>
          </cell>
          <cell r="B3499">
            <v>5000</v>
          </cell>
          <cell r="H3499">
            <v>3300</v>
          </cell>
          <cell r="I3499">
            <v>42285</v>
          </cell>
          <cell r="J3499">
            <v>2100</v>
          </cell>
          <cell r="W3499">
            <v>4000</v>
          </cell>
          <cell r="X3499">
            <v>1200</v>
          </cell>
          <cell r="AA3499">
            <v>1500</v>
          </cell>
        </row>
        <row r="3500">
          <cell r="A3500">
            <v>35.869999999999997</v>
          </cell>
          <cell r="B3500">
            <v>5000</v>
          </cell>
          <cell r="H3500">
            <v>3300</v>
          </cell>
          <cell r="I3500">
            <v>42295</v>
          </cell>
          <cell r="J3500">
            <v>2100</v>
          </cell>
          <cell r="W3500">
            <v>4000</v>
          </cell>
          <cell r="X3500">
            <v>1200</v>
          </cell>
          <cell r="AA3500">
            <v>1500</v>
          </cell>
        </row>
        <row r="3501">
          <cell r="A3501">
            <v>35.880000000000003</v>
          </cell>
          <cell r="B3501">
            <v>5000</v>
          </cell>
          <cell r="H3501">
            <v>3300</v>
          </cell>
          <cell r="I3501">
            <v>42305</v>
          </cell>
          <cell r="J3501">
            <v>2100</v>
          </cell>
          <cell r="W3501">
            <v>4000</v>
          </cell>
          <cell r="X3501">
            <v>1200</v>
          </cell>
          <cell r="AA3501">
            <v>1500</v>
          </cell>
        </row>
        <row r="3502">
          <cell r="A3502">
            <v>35.89</v>
          </cell>
          <cell r="B3502">
            <v>5000</v>
          </cell>
          <cell r="H3502">
            <v>3300</v>
          </cell>
          <cell r="I3502">
            <v>42315</v>
          </cell>
          <cell r="J3502">
            <v>2100</v>
          </cell>
          <cell r="W3502">
            <v>4000</v>
          </cell>
          <cell r="X3502">
            <v>1200</v>
          </cell>
          <cell r="AA3502">
            <v>1500</v>
          </cell>
        </row>
        <row r="3503">
          <cell r="A3503">
            <v>35.9</v>
          </cell>
          <cell r="B3503">
            <v>5000</v>
          </cell>
          <cell r="H3503">
            <v>3300</v>
          </cell>
          <cell r="I3503">
            <v>42325</v>
          </cell>
          <cell r="J3503">
            <v>2100</v>
          </cell>
          <cell r="W3503">
            <v>4000</v>
          </cell>
          <cell r="X3503">
            <v>1200</v>
          </cell>
          <cell r="AA3503">
            <v>1500</v>
          </cell>
        </row>
        <row r="3504">
          <cell r="A3504">
            <v>35.909999999999997</v>
          </cell>
          <cell r="B3504">
            <v>5000</v>
          </cell>
          <cell r="H3504">
            <v>3300</v>
          </cell>
          <cell r="I3504">
            <v>42335</v>
          </cell>
          <cell r="J3504">
            <v>2100</v>
          </cell>
          <cell r="W3504">
            <v>4000</v>
          </cell>
          <cell r="X3504">
            <v>1200</v>
          </cell>
          <cell r="AA3504">
            <v>1500</v>
          </cell>
        </row>
        <row r="3505">
          <cell r="A3505">
            <v>35.92</v>
          </cell>
          <cell r="B3505">
            <v>5000</v>
          </cell>
          <cell r="H3505">
            <v>3300</v>
          </cell>
          <cell r="I3505">
            <v>42345</v>
          </cell>
          <cell r="J3505">
            <v>2100</v>
          </cell>
          <cell r="W3505">
            <v>4000</v>
          </cell>
          <cell r="X3505">
            <v>1200</v>
          </cell>
          <cell r="AA3505">
            <v>1500</v>
          </cell>
        </row>
        <row r="3506">
          <cell r="A3506">
            <v>35.93</v>
          </cell>
          <cell r="B3506">
            <v>5000</v>
          </cell>
          <cell r="H3506">
            <v>3300</v>
          </cell>
          <cell r="I3506">
            <v>42355</v>
          </cell>
          <cell r="J3506">
            <v>2100</v>
          </cell>
          <cell r="W3506">
            <v>4000</v>
          </cell>
          <cell r="X3506">
            <v>1200</v>
          </cell>
          <cell r="AA3506">
            <v>1500</v>
          </cell>
        </row>
        <row r="3507">
          <cell r="A3507">
            <v>35.94</v>
          </cell>
          <cell r="B3507">
            <v>5000</v>
          </cell>
          <cell r="H3507">
            <v>3300</v>
          </cell>
          <cell r="I3507">
            <v>42365</v>
          </cell>
          <cell r="J3507">
            <v>2100</v>
          </cell>
          <cell r="W3507">
            <v>4000</v>
          </cell>
          <cell r="X3507">
            <v>1200</v>
          </cell>
          <cell r="AA3507">
            <v>1500</v>
          </cell>
        </row>
        <row r="3508">
          <cell r="A3508">
            <v>35.950000000000003</v>
          </cell>
          <cell r="B3508">
            <v>5000</v>
          </cell>
          <cell r="H3508">
            <v>3300</v>
          </cell>
          <cell r="I3508">
            <v>42375</v>
          </cell>
          <cell r="J3508">
            <v>2100</v>
          </cell>
          <cell r="W3508">
            <v>4000</v>
          </cell>
          <cell r="X3508">
            <v>1200</v>
          </cell>
          <cell r="AA3508">
            <v>1500</v>
          </cell>
        </row>
        <row r="3509">
          <cell r="A3509">
            <v>35.96</v>
          </cell>
          <cell r="B3509">
            <v>5000</v>
          </cell>
          <cell r="H3509">
            <v>3300</v>
          </cell>
          <cell r="I3509">
            <v>42385</v>
          </cell>
          <cell r="J3509">
            <v>2100</v>
          </cell>
          <cell r="W3509">
            <v>4000</v>
          </cell>
          <cell r="X3509">
            <v>1200</v>
          </cell>
          <cell r="AA3509">
            <v>1500</v>
          </cell>
        </row>
        <row r="3510">
          <cell r="A3510">
            <v>35.97</v>
          </cell>
          <cell r="B3510">
            <v>5000</v>
          </cell>
          <cell r="H3510">
            <v>3300</v>
          </cell>
          <cell r="I3510">
            <v>42395</v>
          </cell>
          <cell r="J3510">
            <v>2100</v>
          </cell>
          <cell r="W3510">
            <v>4000</v>
          </cell>
          <cell r="X3510">
            <v>1200</v>
          </cell>
          <cell r="AA3510">
            <v>1500</v>
          </cell>
        </row>
        <row r="3511">
          <cell r="A3511">
            <v>35.979999999999997</v>
          </cell>
          <cell r="B3511">
            <v>5000</v>
          </cell>
          <cell r="H3511">
            <v>3300</v>
          </cell>
          <cell r="I3511">
            <v>42405</v>
          </cell>
          <cell r="J3511">
            <v>2100</v>
          </cell>
          <cell r="W3511">
            <v>4000</v>
          </cell>
          <cell r="X3511">
            <v>1200</v>
          </cell>
          <cell r="AA3511">
            <v>1500</v>
          </cell>
        </row>
        <row r="3512">
          <cell r="A3512">
            <v>35.99</v>
          </cell>
          <cell r="B3512">
            <v>5000</v>
          </cell>
          <cell r="H3512">
            <v>3300</v>
          </cell>
          <cell r="I3512">
            <v>42415</v>
          </cell>
          <cell r="J3512">
            <v>2100</v>
          </cell>
          <cell r="W3512">
            <v>4000</v>
          </cell>
          <cell r="X3512">
            <v>1200</v>
          </cell>
          <cell r="AA3512">
            <v>1500</v>
          </cell>
        </row>
        <row r="3513">
          <cell r="A3513">
            <v>36</v>
          </cell>
          <cell r="B3513">
            <v>5000</v>
          </cell>
          <cell r="H3513">
            <v>3300</v>
          </cell>
          <cell r="I3513">
            <v>42425</v>
          </cell>
          <cell r="J3513">
            <v>2100</v>
          </cell>
          <cell r="W3513">
            <v>4000</v>
          </cell>
          <cell r="X3513">
            <v>1200</v>
          </cell>
          <cell r="AA3513">
            <v>1500</v>
          </cell>
        </row>
        <row r="3514">
          <cell r="A3514">
            <v>36.01</v>
          </cell>
          <cell r="B3514">
            <v>5000</v>
          </cell>
          <cell r="H3514">
            <v>3300</v>
          </cell>
          <cell r="I3514">
            <v>42435</v>
          </cell>
          <cell r="J3514">
            <v>2100</v>
          </cell>
          <cell r="W3514">
            <v>4000</v>
          </cell>
          <cell r="X3514">
            <v>1200</v>
          </cell>
          <cell r="AA3514">
            <v>1500</v>
          </cell>
        </row>
        <row r="3515">
          <cell r="A3515">
            <v>36.020000000000003</v>
          </cell>
          <cell r="B3515">
            <v>5000</v>
          </cell>
          <cell r="H3515">
            <v>3300</v>
          </cell>
          <cell r="I3515">
            <v>42445</v>
          </cell>
          <cell r="J3515">
            <v>2100</v>
          </cell>
          <cell r="W3515">
            <v>4000</v>
          </cell>
          <cell r="X3515">
            <v>1200</v>
          </cell>
          <cell r="AA3515">
            <v>1500</v>
          </cell>
        </row>
        <row r="3516">
          <cell r="A3516">
            <v>36.03</v>
          </cell>
          <cell r="B3516">
            <v>5000</v>
          </cell>
          <cell r="H3516">
            <v>3300</v>
          </cell>
          <cell r="I3516">
            <v>42455</v>
          </cell>
          <cell r="J3516">
            <v>2100</v>
          </cell>
          <cell r="W3516">
            <v>4000</v>
          </cell>
          <cell r="X3516">
            <v>1200</v>
          </cell>
          <cell r="AA3516">
            <v>1500</v>
          </cell>
        </row>
        <row r="3517">
          <cell r="A3517">
            <v>36.04</v>
          </cell>
          <cell r="B3517">
            <v>5000</v>
          </cell>
          <cell r="H3517">
            <v>3300</v>
          </cell>
          <cell r="I3517">
            <v>42465</v>
          </cell>
          <cell r="J3517">
            <v>2100</v>
          </cell>
          <cell r="W3517">
            <v>4000</v>
          </cell>
          <cell r="X3517">
            <v>1200</v>
          </cell>
          <cell r="AA3517">
            <v>1500</v>
          </cell>
        </row>
        <row r="3518">
          <cell r="A3518">
            <v>36.049999999999997</v>
          </cell>
          <cell r="B3518">
            <v>5000</v>
          </cell>
          <cell r="H3518">
            <v>3300</v>
          </cell>
          <cell r="I3518">
            <v>42475</v>
          </cell>
          <cell r="J3518">
            <v>2100</v>
          </cell>
          <cell r="W3518">
            <v>4000</v>
          </cell>
          <cell r="X3518">
            <v>1200</v>
          </cell>
          <cell r="AA3518">
            <v>1500</v>
          </cell>
        </row>
        <row r="3519">
          <cell r="A3519">
            <v>36.06</v>
          </cell>
          <cell r="B3519">
            <v>5000</v>
          </cell>
          <cell r="H3519">
            <v>3300</v>
          </cell>
          <cell r="I3519">
            <v>42485</v>
          </cell>
          <cell r="J3519">
            <v>2100</v>
          </cell>
          <cell r="W3519">
            <v>4000</v>
          </cell>
          <cell r="X3519">
            <v>1200</v>
          </cell>
          <cell r="AA3519">
            <v>1500</v>
          </cell>
        </row>
        <row r="3520">
          <cell r="A3520">
            <v>36.07</v>
          </cell>
          <cell r="B3520">
            <v>5000</v>
          </cell>
          <cell r="H3520">
            <v>3300</v>
          </cell>
          <cell r="I3520">
            <v>42495</v>
          </cell>
          <cell r="J3520">
            <v>2100</v>
          </cell>
          <cell r="W3520">
            <v>4000</v>
          </cell>
          <cell r="X3520">
            <v>1200</v>
          </cell>
          <cell r="AA3520">
            <v>1500</v>
          </cell>
        </row>
        <row r="3521">
          <cell r="A3521">
            <v>36.08</v>
          </cell>
          <cell r="B3521">
            <v>5000</v>
          </cell>
          <cell r="H3521">
            <v>3300</v>
          </cell>
          <cell r="I3521">
            <v>42505</v>
          </cell>
          <cell r="J3521">
            <v>2100</v>
          </cell>
          <cell r="W3521">
            <v>4000</v>
          </cell>
          <cell r="X3521">
            <v>1200</v>
          </cell>
          <cell r="AA3521">
            <v>1500</v>
          </cell>
        </row>
        <row r="3522">
          <cell r="A3522">
            <v>36.090000000000003</v>
          </cell>
          <cell r="B3522">
            <v>5000</v>
          </cell>
          <cell r="H3522">
            <v>3300</v>
          </cell>
          <cell r="I3522">
            <v>42515</v>
          </cell>
          <cell r="J3522">
            <v>2100</v>
          </cell>
          <cell r="W3522">
            <v>4000</v>
          </cell>
          <cell r="X3522">
            <v>1200</v>
          </cell>
          <cell r="AA3522">
            <v>1500</v>
          </cell>
        </row>
        <row r="3523">
          <cell r="A3523">
            <v>36.1</v>
          </cell>
          <cell r="B3523">
            <v>5000</v>
          </cell>
          <cell r="H3523">
            <v>3300</v>
          </cell>
          <cell r="I3523">
            <v>42525</v>
          </cell>
          <cell r="J3523">
            <v>2100</v>
          </cell>
          <cell r="W3523">
            <v>4000</v>
          </cell>
          <cell r="X3523">
            <v>1200</v>
          </cell>
          <cell r="AA3523">
            <v>1500</v>
          </cell>
        </row>
        <row r="3524">
          <cell r="A3524">
            <v>36.11</v>
          </cell>
          <cell r="B3524">
            <v>5000</v>
          </cell>
          <cell r="H3524">
            <v>3300</v>
          </cell>
          <cell r="I3524">
            <v>42535</v>
          </cell>
          <cell r="J3524">
            <v>2100</v>
          </cell>
          <cell r="W3524">
            <v>4000</v>
          </cell>
          <cell r="X3524">
            <v>1200</v>
          </cell>
          <cell r="AA3524">
            <v>1500</v>
          </cell>
        </row>
        <row r="3525">
          <cell r="A3525">
            <v>36.119999999999997</v>
          </cell>
          <cell r="B3525">
            <v>5000</v>
          </cell>
          <cell r="H3525">
            <v>3300</v>
          </cell>
          <cell r="I3525">
            <v>42545</v>
          </cell>
          <cell r="J3525">
            <v>2100</v>
          </cell>
          <cell r="W3525">
            <v>4000</v>
          </cell>
          <cell r="X3525">
            <v>1200</v>
          </cell>
          <cell r="AA3525">
            <v>1500</v>
          </cell>
        </row>
        <row r="3526">
          <cell r="A3526">
            <v>36.130000000000003</v>
          </cell>
          <cell r="B3526">
            <v>5000</v>
          </cell>
          <cell r="H3526">
            <v>3300</v>
          </cell>
          <cell r="I3526">
            <v>42555</v>
          </cell>
          <cell r="J3526">
            <v>2100</v>
          </cell>
          <cell r="W3526">
            <v>4000</v>
          </cell>
          <cell r="X3526">
            <v>1200</v>
          </cell>
          <cell r="AA3526">
            <v>1500</v>
          </cell>
        </row>
        <row r="3527">
          <cell r="A3527">
            <v>36.14</v>
          </cell>
          <cell r="B3527">
            <v>5000</v>
          </cell>
          <cell r="H3527">
            <v>3300</v>
          </cell>
          <cell r="I3527">
            <v>42565</v>
          </cell>
          <cell r="J3527">
            <v>2100</v>
          </cell>
          <cell r="W3527">
            <v>4000</v>
          </cell>
          <cell r="X3527">
            <v>1200</v>
          </cell>
          <cell r="AA3527">
            <v>1500</v>
          </cell>
        </row>
        <row r="3528">
          <cell r="A3528">
            <v>36.15</v>
          </cell>
          <cell r="B3528">
            <v>5000</v>
          </cell>
          <cell r="H3528">
            <v>3300</v>
          </cell>
          <cell r="I3528">
            <v>42575</v>
          </cell>
          <cell r="J3528">
            <v>2100</v>
          </cell>
          <cell r="W3528">
            <v>4000</v>
          </cell>
          <cell r="X3528">
            <v>1200</v>
          </cell>
          <cell r="AA3528">
            <v>1500</v>
          </cell>
        </row>
        <row r="3529">
          <cell r="A3529">
            <v>36.159999999999997</v>
          </cell>
          <cell r="B3529">
            <v>5000</v>
          </cell>
          <cell r="H3529">
            <v>3300</v>
          </cell>
          <cell r="I3529">
            <v>42585</v>
          </cell>
          <cell r="J3529">
            <v>2100</v>
          </cell>
          <cell r="W3529">
            <v>4000</v>
          </cell>
          <cell r="X3529">
            <v>1200</v>
          </cell>
          <cell r="AA3529">
            <v>1500</v>
          </cell>
        </row>
        <row r="3530">
          <cell r="A3530">
            <v>36.17</v>
          </cell>
          <cell r="B3530">
            <v>5000</v>
          </cell>
          <cell r="H3530">
            <v>3300</v>
          </cell>
          <cell r="I3530">
            <v>42595</v>
          </cell>
          <cell r="J3530">
            <v>2100</v>
          </cell>
          <cell r="W3530">
            <v>4000</v>
          </cell>
          <cell r="X3530">
            <v>1200</v>
          </cell>
          <cell r="AA3530">
            <v>1500</v>
          </cell>
        </row>
        <row r="3531">
          <cell r="A3531">
            <v>36.18</v>
          </cell>
          <cell r="B3531">
            <v>5000</v>
          </cell>
          <cell r="H3531">
            <v>3300</v>
          </cell>
          <cell r="I3531">
            <v>42605</v>
          </cell>
          <cell r="J3531">
            <v>2100</v>
          </cell>
          <cell r="W3531">
            <v>4000</v>
          </cell>
          <cell r="X3531">
            <v>1200</v>
          </cell>
          <cell r="AA3531">
            <v>1500</v>
          </cell>
        </row>
        <row r="3532">
          <cell r="A3532">
            <v>36.19</v>
          </cell>
          <cell r="B3532">
            <v>5000</v>
          </cell>
          <cell r="H3532">
            <v>3300</v>
          </cell>
          <cell r="I3532">
            <v>42615</v>
          </cell>
          <cell r="J3532">
            <v>2100</v>
          </cell>
          <cell r="W3532">
            <v>4000</v>
          </cell>
          <cell r="X3532">
            <v>1200</v>
          </cell>
          <cell r="AA3532">
            <v>1500</v>
          </cell>
        </row>
        <row r="3533">
          <cell r="A3533">
            <v>36.200000000000003</v>
          </cell>
          <cell r="B3533">
            <v>5000</v>
          </cell>
          <cell r="H3533">
            <v>3300</v>
          </cell>
          <cell r="I3533">
            <v>42625</v>
          </cell>
          <cell r="J3533">
            <v>2100</v>
          </cell>
          <cell r="W3533">
            <v>4000</v>
          </cell>
          <cell r="X3533">
            <v>1200</v>
          </cell>
          <cell r="AA3533">
            <v>1500</v>
          </cell>
        </row>
        <row r="3534">
          <cell r="A3534">
            <v>36.21</v>
          </cell>
          <cell r="B3534">
            <v>5000</v>
          </cell>
          <cell r="H3534">
            <v>3300</v>
          </cell>
          <cell r="I3534">
            <v>42635</v>
          </cell>
          <cell r="J3534">
            <v>2100</v>
          </cell>
          <cell r="W3534">
            <v>4000</v>
          </cell>
          <cell r="X3534">
            <v>1200</v>
          </cell>
          <cell r="AA3534">
            <v>1500</v>
          </cell>
        </row>
        <row r="3535">
          <cell r="A3535">
            <v>36.22</v>
          </cell>
          <cell r="B3535">
            <v>5000</v>
          </cell>
          <cell r="H3535">
            <v>3300</v>
          </cell>
          <cell r="I3535">
            <v>42645</v>
          </cell>
          <cell r="J3535">
            <v>2100</v>
          </cell>
          <cell r="W3535">
            <v>4000</v>
          </cell>
          <cell r="X3535">
            <v>1200</v>
          </cell>
          <cell r="AA3535">
            <v>1500</v>
          </cell>
        </row>
        <row r="3536">
          <cell r="A3536">
            <v>36.229999999999997</v>
          </cell>
          <cell r="B3536">
            <v>5000</v>
          </cell>
          <cell r="H3536">
            <v>3300</v>
          </cell>
          <cell r="I3536">
            <v>42655</v>
          </cell>
          <cell r="J3536">
            <v>2100</v>
          </cell>
          <cell r="W3536">
            <v>4000</v>
          </cell>
          <cell r="X3536">
            <v>1200</v>
          </cell>
          <cell r="AA3536">
            <v>1500</v>
          </cell>
        </row>
        <row r="3537">
          <cell r="A3537">
            <v>36.24</v>
          </cell>
          <cell r="B3537">
            <v>5000</v>
          </cell>
          <cell r="H3537">
            <v>3300</v>
          </cell>
          <cell r="I3537">
            <v>42665</v>
          </cell>
          <cell r="J3537">
            <v>2100</v>
          </cell>
          <cell r="W3537">
            <v>4000</v>
          </cell>
          <cell r="X3537">
            <v>1200</v>
          </cell>
          <cell r="AA3537">
            <v>1500</v>
          </cell>
        </row>
        <row r="3538">
          <cell r="A3538">
            <v>36.25</v>
          </cell>
          <cell r="B3538">
            <v>5000</v>
          </cell>
          <cell r="H3538">
            <v>3300</v>
          </cell>
          <cell r="I3538">
            <v>42675</v>
          </cell>
          <cell r="J3538">
            <v>2100</v>
          </cell>
          <cell r="W3538">
            <v>4000</v>
          </cell>
          <cell r="X3538">
            <v>1200</v>
          </cell>
          <cell r="AA3538">
            <v>1500</v>
          </cell>
        </row>
        <row r="3539">
          <cell r="A3539">
            <v>36.26</v>
          </cell>
          <cell r="B3539">
            <v>5000</v>
          </cell>
          <cell r="H3539">
            <v>3300</v>
          </cell>
          <cell r="I3539">
            <v>42685</v>
          </cell>
          <cell r="J3539">
            <v>2100</v>
          </cell>
          <cell r="W3539">
            <v>4000</v>
          </cell>
          <cell r="X3539">
            <v>1200</v>
          </cell>
          <cell r="AA3539">
            <v>1500</v>
          </cell>
        </row>
        <row r="3540">
          <cell r="A3540">
            <v>36.270000000000003</v>
          </cell>
          <cell r="B3540">
            <v>5000</v>
          </cell>
          <cell r="H3540">
            <v>3300</v>
          </cell>
          <cell r="I3540">
            <v>42695</v>
          </cell>
          <cell r="J3540">
            <v>2100</v>
          </cell>
          <cell r="W3540">
            <v>4000</v>
          </cell>
          <cell r="X3540">
            <v>1200</v>
          </cell>
          <cell r="AA3540">
            <v>1500</v>
          </cell>
        </row>
        <row r="3541">
          <cell r="A3541">
            <v>36.28</v>
          </cell>
          <cell r="B3541">
            <v>5000</v>
          </cell>
          <cell r="H3541">
            <v>3300</v>
          </cell>
          <cell r="I3541">
            <v>42705</v>
          </cell>
          <cell r="J3541">
            <v>2100</v>
          </cell>
          <cell r="W3541">
            <v>4000</v>
          </cell>
          <cell r="X3541">
            <v>1200</v>
          </cell>
          <cell r="AA3541">
            <v>1500</v>
          </cell>
        </row>
        <row r="3542">
          <cell r="A3542">
            <v>36.29</v>
          </cell>
          <cell r="B3542">
            <v>5000</v>
          </cell>
          <cell r="H3542">
            <v>3300</v>
          </cell>
          <cell r="I3542">
            <v>42715</v>
          </cell>
          <cell r="J3542">
            <v>2100</v>
          </cell>
          <cell r="W3542">
            <v>4000</v>
          </cell>
          <cell r="X3542">
            <v>1200</v>
          </cell>
          <cell r="AA3542">
            <v>1500</v>
          </cell>
        </row>
        <row r="3543">
          <cell r="A3543">
            <v>36.299999999999997</v>
          </cell>
          <cell r="B3543">
            <v>5000</v>
          </cell>
          <cell r="H3543">
            <v>3300</v>
          </cell>
          <cell r="I3543">
            <v>42725</v>
          </cell>
          <cell r="J3543">
            <v>2100</v>
          </cell>
          <cell r="W3543">
            <v>4000</v>
          </cell>
          <cell r="X3543">
            <v>1200</v>
          </cell>
          <cell r="AA3543">
            <v>1500</v>
          </cell>
        </row>
        <row r="3544">
          <cell r="A3544">
            <v>36.31</v>
          </cell>
          <cell r="B3544">
            <v>5000</v>
          </cell>
          <cell r="H3544">
            <v>3300</v>
          </cell>
          <cell r="I3544">
            <v>42735</v>
          </cell>
          <cell r="J3544">
            <v>2100</v>
          </cell>
          <cell r="W3544">
            <v>4000</v>
          </cell>
          <cell r="X3544">
            <v>1200</v>
          </cell>
          <cell r="AA3544">
            <v>1500</v>
          </cell>
        </row>
        <row r="3545">
          <cell r="A3545">
            <v>36.32</v>
          </cell>
          <cell r="B3545">
            <v>5000</v>
          </cell>
          <cell r="H3545">
            <v>3300</v>
          </cell>
          <cell r="I3545">
            <v>42745</v>
          </cell>
          <cell r="J3545">
            <v>2100</v>
          </cell>
          <cell r="W3545">
            <v>4000</v>
          </cell>
          <cell r="X3545">
            <v>1200</v>
          </cell>
          <cell r="AA3545">
            <v>1500</v>
          </cell>
        </row>
        <row r="3546">
          <cell r="A3546">
            <v>36.33</v>
          </cell>
          <cell r="B3546">
            <v>5000</v>
          </cell>
          <cell r="H3546">
            <v>3300</v>
          </cell>
          <cell r="I3546">
            <v>42755</v>
          </cell>
          <cell r="J3546">
            <v>2100</v>
          </cell>
          <cell r="W3546">
            <v>4000</v>
          </cell>
          <cell r="X3546">
            <v>1200</v>
          </cell>
          <cell r="AA3546">
            <v>1500</v>
          </cell>
        </row>
        <row r="3547">
          <cell r="A3547">
            <v>36.340000000000003</v>
          </cell>
          <cell r="B3547">
            <v>5000</v>
          </cell>
          <cell r="H3547">
            <v>3300</v>
          </cell>
          <cell r="I3547">
            <v>42765</v>
          </cell>
          <cell r="J3547">
            <v>2100</v>
          </cell>
          <cell r="W3547">
            <v>4000</v>
          </cell>
          <cell r="X3547">
            <v>1200</v>
          </cell>
          <cell r="AA3547">
            <v>1500</v>
          </cell>
        </row>
        <row r="3548">
          <cell r="A3548">
            <v>36.35</v>
          </cell>
          <cell r="B3548">
            <v>5000</v>
          </cell>
          <cell r="H3548">
            <v>3300</v>
          </cell>
          <cell r="I3548">
            <v>42775</v>
          </cell>
          <cell r="J3548">
            <v>2100</v>
          </cell>
          <cell r="W3548">
            <v>4000</v>
          </cell>
          <cell r="X3548">
            <v>1200</v>
          </cell>
          <cell r="AA3548">
            <v>1500</v>
          </cell>
        </row>
        <row r="3549">
          <cell r="A3549">
            <v>36.36</v>
          </cell>
          <cell r="B3549">
            <v>5000</v>
          </cell>
          <cell r="H3549">
            <v>3300</v>
          </cell>
          <cell r="I3549">
            <v>42785</v>
          </cell>
          <cell r="J3549">
            <v>2100</v>
          </cell>
          <cell r="W3549">
            <v>4000</v>
          </cell>
          <cell r="X3549">
            <v>1200</v>
          </cell>
          <cell r="AA3549">
            <v>1500</v>
          </cell>
        </row>
        <row r="3550">
          <cell r="A3550">
            <v>36.369999999999997</v>
          </cell>
          <cell r="B3550">
            <v>5000</v>
          </cell>
          <cell r="H3550">
            <v>3300</v>
          </cell>
          <cell r="I3550">
            <v>42795</v>
          </cell>
          <cell r="J3550">
            <v>2100</v>
          </cell>
          <cell r="W3550">
            <v>4000</v>
          </cell>
          <cell r="X3550">
            <v>1200</v>
          </cell>
          <cell r="AA3550">
            <v>1500</v>
          </cell>
        </row>
        <row r="3551">
          <cell r="A3551">
            <v>36.380000000000003</v>
          </cell>
          <cell r="B3551">
            <v>5000</v>
          </cell>
          <cell r="H3551">
            <v>3300</v>
          </cell>
          <cell r="I3551">
            <v>42805</v>
          </cell>
          <cell r="J3551">
            <v>2100</v>
          </cell>
          <cell r="W3551">
            <v>4000</v>
          </cell>
          <cell r="X3551">
            <v>1200</v>
          </cell>
          <cell r="AA3551">
            <v>1500</v>
          </cell>
        </row>
        <row r="3552">
          <cell r="A3552">
            <v>36.39</v>
          </cell>
          <cell r="B3552">
            <v>5000</v>
          </cell>
          <cell r="H3552">
            <v>3300</v>
          </cell>
          <cell r="I3552">
            <v>42815</v>
          </cell>
          <cell r="J3552">
            <v>2100</v>
          </cell>
          <cell r="W3552">
            <v>4000</v>
          </cell>
          <cell r="X3552">
            <v>1200</v>
          </cell>
          <cell r="AA3552">
            <v>1500</v>
          </cell>
        </row>
        <row r="3553">
          <cell r="A3553">
            <v>36.4</v>
          </cell>
          <cell r="B3553">
            <v>5000</v>
          </cell>
          <cell r="H3553">
            <v>3300</v>
          </cell>
          <cell r="I3553">
            <v>42825</v>
          </cell>
          <cell r="J3553">
            <v>2100</v>
          </cell>
          <cell r="W3553">
            <v>4000</v>
          </cell>
          <cell r="X3553">
            <v>1200</v>
          </cell>
          <cell r="AA3553">
            <v>1500</v>
          </cell>
        </row>
        <row r="3554">
          <cell r="A3554">
            <v>36.409999999999997</v>
          </cell>
          <cell r="B3554">
            <v>5000</v>
          </cell>
          <cell r="H3554">
            <v>3300</v>
          </cell>
          <cell r="I3554">
            <v>42835</v>
          </cell>
          <cell r="J3554">
            <v>2100</v>
          </cell>
          <cell r="W3554">
            <v>4000</v>
          </cell>
          <cell r="X3554">
            <v>1200</v>
          </cell>
          <cell r="AA3554">
            <v>1500</v>
          </cell>
        </row>
        <row r="3555">
          <cell r="A3555">
            <v>36.42</v>
          </cell>
          <cell r="B3555">
            <v>5000</v>
          </cell>
          <cell r="H3555">
            <v>3300</v>
          </cell>
          <cell r="I3555">
            <v>42845</v>
          </cell>
          <cell r="J3555">
            <v>2100</v>
          </cell>
          <cell r="W3555">
            <v>4000</v>
          </cell>
          <cell r="X3555">
            <v>1200</v>
          </cell>
          <cell r="AA3555">
            <v>1500</v>
          </cell>
        </row>
        <row r="3556">
          <cell r="A3556">
            <v>36.43</v>
          </cell>
          <cell r="B3556">
            <v>5000</v>
          </cell>
          <cell r="H3556">
            <v>3300</v>
          </cell>
          <cell r="I3556">
            <v>42855</v>
          </cell>
          <cell r="J3556">
            <v>2100</v>
          </cell>
          <cell r="W3556">
            <v>4000</v>
          </cell>
          <cell r="X3556">
            <v>1200</v>
          </cell>
          <cell r="AA3556">
            <v>1500</v>
          </cell>
        </row>
        <row r="3557">
          <cell r="A3557">
            <v>36.44</v>
          </cell>
          <cell r="B3557">
            <v>5000</v>
          </cell>
          <cell r="H3557">
            <v>3300</v>
          </cell>
          <cell r="I3557">
            <v>42865</v>
          </cell>
          <cell r="J3557">
            <v>2100</v>
          </cell>
          <cell r="W3557">
            <v>4000</v>
          </cell>
          <cell r="X3557">
            <v>1200</v>
          </cell>
          <cell r="AA3557">
            <v>1500</v>
          </cell>
        </row>
        <row r="3558">
          <cell r="A3558">
            <v>36.450000000000003</v>
          </cell>
          <cell r="B3558">
            <v>5000</v>
          </cell>
          <cell r="H3558">
            <v>3300</v>
          </cell>
          <cell r="I3558">
            <v>42875</v>
          </cell>
          <cell r="J3558">
            <v>2100</v>
          </cell>
          <cell r="W3558">
            <v>4000</v>
          </cell>
          <cell r="X3558">
            <v>1200</v>
          </cell>
          <cell r="AA3558">
            <v>1500</v>
          </cell>
        </row>
        <row r="3559">
          <cell r="A3559">
            <v>36.46</v>
          </cell>
          <cell r="B3559">
            <v>5000</v>
          </cell>
          <cell r="H3559">
            <v>3300</v>
          </cell>
          <cell r="I3559">
            <v>42885</v>
          </cell>
          <cell r="J3559">
            <v>2100</v>
          </cell>
          <cell r="W3559">
            <v>4000</v>
          </cell>
          <cell r="X3559">
            <v>1200</v>
          </cell>
          <cell r="AA3559">
            <v>1500</v>
          </cell>
        </row>
        <row r="3560">
          <cell r="A3560">
            <v>36.47</v>
          </cell>
          <cell r="B3560">
            <v>5000</v>
          </cell>
          <cell r="H3560">
            <v>3300</v>
          </cell>
          <cell r="I3560">
            <v>42895</v>
          </cell>
          <cell r="J3560">
            <v>2100</v>
          </cell>
          <cell r="W3560">
            <v>4000</v>
          </cell>
          <cell r="X3560">
            <v>1200</v>
          </cell>
          <cell r="AA3560">
            <v>1500</v>
          </cell>
        </row>
        <row r="3561">
          <cell r="A3561">
            <v>36.479999999999997</v>
          </cell>
          <cell r="B3561">
            <v>5000</v>
          </cell>
          <cell r="H3561">
            <v>3300</v>
          </cell>
          <cell r="I3561">
            <v>42905</v>
          </cell>
          <cell r="J3561">
            <v>2100</v>
          </cell>
          <cell r="W3561">
            <v>4000</v>
          </cell>
          <cell r="X3561">
            <v>1200</v>
          </cell>
          <cell r="AA3561">
            <v>1500</v>
          </cell>
        </row>
        <row r="3562">
          <cell r="A3562">
            <v>36.49</v>
          </cell>
          <cell r="B3562">
            <v>5000</v>
          </cell>
          <cell r="H3562">
            <v>3300</v>
          </cell>
          <cell r="I3562">
            <v>42915</v>
          </cell>
          <cell r="J3562">
            <v>2100</v>
          </cell>
          <cell r="W3562">
            <v>4000</v>
          </cell>
          <cell r="X3562">
            <v>1200</v>
          </cell>
          <cell r="AA3562">
            <v>1500</v>
          </cell>
        </row>
        <row r="3563">
          <cell r="A3563">
            <v>36.5</v>
          </cell>
          <cell r="B3563">
            <v>5000</v>
          </cell>
          <cell r="H3563">
            <v>3300</v>
          </cell>
          <cell r="I3563">
            <v>42925</v>
          </cell>
          <cell r="J3563">
            <v>2100</v>
          </cell>
          <cell r="W3563">
            <v>4000</v>
          </cell>
          <cell r="X3563">
            <v>1200</v>
          </cell>
          <cell r="AA3563">
            <v>1500</v>
          </cell>
        </row>
        <row r="3564">
          <cell r="A3564">
            <v>36.51</v>
          </cell>
          <cell r="B3564">
            <v>5000</v>
          </cell>
          <cell r="H3564">
            <v>3300</v>
          </cell>
          <cell r="I3564">
            <v>42935</v>
          </cell>
          <cell r="J3564">
            <v>2100</v>
          </cell>
          <cell r="W3564">
            <v>4000</v>
          </cell>
          <cell r="X3564">
            <v>1200</v>
          </cell>
          <cell r="AA3564">
            <v>1500</v>
          </cell>
        </row>
        <row r="3565">
          <cell r="A3565">
            <v>36.520000000000003</v>
          </cell>
          <cell r="B3565">
            <v>5000</v>
          </cell>
          <cell r="H3565">
            <v>3300</v>
          </cell>
          <cell r="I3565">
            <v>42945</v>
          </cell>
          <cell r="J3565">
            <v>2100</v>
          </cell>
          <cell r="W3565">
            <v>4000</v>
          </cell>
          <cell r="X3565">
            <v>1200</v>
          </cell>
          <cell r="AA3565">
            <v>1500</v>
          </cell>
        </row>
        <row r="3566">
          <cell r="A3566">
            <v>36.53</v>
          </cell>
          <cell r="B3566">
            <v>5000</v>
          </cell>
          <cell r="H3566">
            <v>3300</v>
          </cell>
          <cell r="I3566">
            <v>42955</v>
          </cell>
          <cell r="J3566">
            <v>2100</v>
          </cell>
          <cell r="W3566">
            <v>4000</v>
          </cell>
          <cell r="X3566">
            <v>1200</v>
          </cell>
          <cell r="AA3566">
            <v>1500</v>
          </cell>
        </row>
        <row r="3567">
          <cell r="A3567">
            <v>36.54</v>
          </cell>
          <cell r="B3567">
            <v>5000</v>
          </cell>
          <cell r="H3567">
            <v>3300</v>
          </cell>
          <cell r="I3567">
            <v>42965</v>
          </cell>
          <cell r="J3567">
            <v>2100</v>
          </cell>
          <cell r="W3567">
            <v>4000</v>
          </cell>
          <cell r="X3567">
            <v>1200</v>
          </cell>
          <cell r="AA3567">
            <v>1500</v>
          </cell>
        </row>
        <row r="3568">
          <cell r="A3568">
            <v>36.549999999999997</v>
          </cell>
          <cell r="B3568">
            <v>5000</v>
          </cell>
          <cell r="H3568">
            <v>3300</v>
          </cell>
          <cell r="I3568">
            <v>42975</v>
          </cell>
          <cell r="J3568">
            <v>2100</v>
          </cell>
        </row>
      </sheetData>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D Input"/>
      <sheetName val="Demand Data"/>
      <sheetName val="Weekly NET Demand"/>
      <sheetName val="Demand Schedule"/>
      <sheetName val="Net Sales"/>
      <sheetName val="Qtrly Analysis"/>
      <sheetName val="Weekly GROSS Demand"/>
      <sheetName val="2002 Mfg Frcst"/>
      <sheetName val="2003 Mfg Frcst"/>
      <sheetName val="LE Title Page"/>
      <sheetName val="Topline Summary"/>
      <sheetName val="Prior vs w_o Na"/>
      <sheetName val="Weekly Demand"/>
      <sheetName val="Days on Hand"/>
    </sheetNames>
    <sheetDataSet>
      <sheetData sheetId="0" refreshError="1"/>
      <sheetData sheetId="1" refreshError="1"/>
      <sheetData sheetId="2" refreshError="1"/>
      <sheetData sheetId="3" refreshError="1"/>
      <sheetData sheetId="4" refreshError="1">
        <row r="1">
          <cell r="W1" t="str">
            <v>NEUPOGEN® US Reported Net Sales - 2001</v>
          </cell>
        </row>
        <row r="3">
          <cell r="Z3">
            <v>36892</v>
          </cell>
          <cell r="AA3">
            <v>36923</v>
          </cell>
          <cell r="AB3">
            <v>36951</v>
          </cell>
          <cell r="AC3">
            <v>36982</v>
          </cell>
          <cell r="AD3">
            <v>37012</v>
          </cell>
          <cell r="AE3">
            <v>37043</v>
          </cell>
          <cell r="AF3">
            <v>37073</v>
          </cell>
          <cell r="AG3">
            <v>37104</v>
          </cell>
          <cell r="AH3">
            <v>37135</v>
          </cell>
          <cell r="AI3">
            <v>37165</v>
          </cell>
          <cell r="AJ3">
            <v>37196</v>
          </cell>
          <cell r="AK3">
            <v>37226</v>
          </cell>
          <cell r="AM3" t="str">
            <v>Q1'01</v>
          </cell>
          <cell r="AN3" t="str">
            <v>Q2'01</v>
          </cell>
          <cell r="AO3" t="str">
            <v>Q3'01</v>
          </cell>
          <cell r="AP3" t="str">
            <v>Q4'01</v>
          </cell>
          <cell r="AQ3" t="str">
            <v>FY 2001</v>
          </cell>
        </row>
        <row r="4">
          <cell r="W4" t="str">
            <v>2001 Current LE</v>
          </cell>
        </row>
        <row r="5">
          <cell r="X5" t="str">
            <v>Revenues</v>
          </cell>
        </row>
        <row r="6">
          <cell r="Y6" t="str">
            <v>Calendarized N® Demand</v>
          </cell>
          <cell r="Z6">
            <v>88273.407999999996</v>
          </cell>
          <cell r="AA6">
            <v>85345.718439999997</v>
          </cell>
          <cell r="AB6">
            <v>96577.982460000014</v>
          </cell>
          <cell r="AC6">
            <v>94713.292060000022</v>
          </cell>
          <cell r="AD6">
            <v>103880.56948000001</v>
          </cell>
          <cell r="AE6">
            <v>99331.696960000001</v>
          </cell>
          <cell r="AF6">
            <v>96888.070200000002</v>
          </cell>
          <cell r="AG6">
            <v>106322.32080000002</v>
          </cell>
          <cell r="AH6">
            <v>102498.79143165985</v>
          </cell>
          <cell r="AI6">
            <v>107758.61377366437</v>
          </cell>
          <cell r="AJ6">
            <v>105581.38258</v>
          </cell>
          <cell r="AK6">
            <v>97799.651799999992</v>
          </cell>
          <cell r="AM6">
            <v>270197.10889999999</v>
          </cell>
          <cell r="AN6">
            <v>297925.55850000004</v>
          </cell>
          <cell r="AO6">
            <v>305709.18243165984</v>
          </cell>
          <cell r="AP6">
            <v>311139.64815366437</v>
          </cell>
          <cell r="AQ6">
            <v>1184971.4979853241</v>
          </cell>
        </row>
        <row r="8">
          <cell r="Y8" t="str">
            <v>Calendar Inventory Chg</v>
          </cell>
          <cell r="Z8">
            <v>8384.1866000000009</v>
          </cell>
          <cell r="AA8">
            <v>227.99555999999939</v>
          </cell>
          <cell r="AB8">
            <v>-8612.1821600000003</v>
          </cell>
          <cell r="AC8">
            <v>9119.1779200000001</v>
          </cell>
          <cell r="AD8">
            <v>-4957.3000599999996</v>
          </cell>
          <cell r="AE8">
            <v>-4161.8778600000005</v>
          </cell>
          <cell r="AF8">
            <v>11554.2165</v>
          </cell>
          <cell r="AG8">
            <v>-11554.2165</v>
          </cell>
          <cell r="AH8">
            <v>0</v>
          </cell>
          <cell r="AI8">
            <v>9557.0602799999997</v>
          </cell>
          <cell r="AJ8">
            <v>-9557.0602799999997</v>
          </cell>
          <cell r="AK8">
            <v>0</v>
          </cell>
          <cell r="AM8">
            <v>0</v>
          </cell>
          <cell r="AN8">
            <v>0</v>
          </cell>
          <cell r="AO8">
            <v>0</v>
          </cell>
          <cell r="AP8">
            <v>0</v>
          </cell>
          <cell r="AQ8">
            <v>0</v>
          </cell>
        </row>
        <row r="9">
          <cell r="Y9" t="str">
            <v>Wholesaler Inventory Chg</v>
          </cell>
          <cell r="Z9">
            <v>-25108.175600000002</v>
          </cell>
          <cell r="AA9">
            <v>-7341.1060000000034</v>
          </cell>
          <cell r="AB9">
            <v>3845.1596999999929</v>
          </cell>
          <cell r="AC9">
            <v>-9505.7749800000147</v>
          </cell>
          <cell r="AD9">
            <v>9955.6505799999923</v>
          </cell>
          <cell r="AE9">
            <v>-7704.5335899999991</v>
          </cell>
          <cell r="AF9">
            <v>8963.6053000000047</v>
          </cell>
          <cell r="AG9">
            <v>3872.9857199999879</v>
          </cell>
          <cell r="AH9">
            <v>-5.7914316598471487</v>
          </cell>
          <cell r="AI9">
            <v>-2660.6907136643658</v>
          </cell>
          <cell r="AJ9">
            <v>10038.415399999993</v>
          </cell>
          <cell r="AK9">
            <v>-10988.880799999999</v>
          </cell>
          <cell r="AM9">
            <v>-28604.121900000013</v>
          </cell>
          <cell r="AN9">
            <v>-7254.6579900000215</v>
          </cell>
          <cell r="AO9">
            <v>12830.799588340145</v>
          </cell>
          <cell r="AP9">
            <v>-3611.1561136643722</v>
          </cell>
          <cell r="AQ9">
            <v>-26639.136415324261</v>
          </cell>
        </row>
        <row r="10">
          <cell r="Y10" t="str">
            <v>Inventory Change</v>
          </cell>
          <cell r="Z10">
            <v>-16723.989000000001</v>
          </cell>
          <cell r="AA10">
            <v>-7113.110440000004</v>
          </cell>
          <cell r="AB10">
            <v>-4767.0224600000074</v>
          </cell>
          <cell r="AC10">
            <v>-386.59706000001461</v>
          </cell>
          <cell r="AD10">
            <v>4998.3505199999927</v>
          </cell>
          <cell r="AE10">
            <v>-11866.41145</v>
          </cell>
          <cell r="AF10">
            <v>20517.821800000005</v>
          </cell>
          <cell r="AG10">
            <v>-7681.2307800000126</v>
          </cell>
          <cell r="AH10">
            <v>-5.7914316598471487</v>
          </cell>
          <cell r="AI10">
            <v>6896.3695663356339</v>
          </cell>
          <cell r="AJ10">
            <v>481.35511999999289</v>
          </cell>
          <cell r="AK10">
            <v>-10988.880799999999</v>
          </cell>
          <cell r="AM10">
            <v>-28604.121900000013</v>
          </cell>
          <cell r="AN10">
            <v>-7254.6579900000215</v>
          </cell>
          <cell r="AO10">
            <v>12830.799588340145</v>
          </cell>
          <cell r="AP10">
            <v>-3611.1561136643722</v>
          </cell>
          <cell r="AQ10">
            <v>-26639.136415324261</v>
          </cell>
        </row>
        <row r="12">
          <cell r="Y12" t="str">
            <v>N® Gross Ex-factory</v>
          </cell>
          <cell r="Z12">
            <v>71549.418999999994</v>
          </cell>
          <cell r="AA12">
            <v>78232.607999999993</v>
          </cell>
          <cell r="AB12">
            <v>91810.96</v>
          </cell>
          <cell r="AC12">
            <v>94326.695000000007</v>
          </cell>
          <cell r="AD12">
            <v>108878.92</v>
          </cell>
          <cell r="AE12">
            <v>87465.285510000002</v>
          </cell>
          <cell r="AF12">
            <v>117405.89200000001</v>
          </cell>
          <cell r="AG12">
            <v>98641.090020000003</v>
          </cell>
          <cell r="AH12">
            <v>102493</v>
          </cell>
          <cell r="AI12">
            <v>114654.98334000001</v>
          </cell>
          <cell r="AJ12">
            <v>106062.7377</v>
          </cell>
          <cell r="AK12">
            <v>86810.770999999993</v>
          </cell>
          <cell r="AM12">
            <v>241592.98700000002</v>
          </cell>
          <cell r="AN12">
            <v>290670.90051000001</v>
          </cell>
          <cell r="AO12">
            <v>318539.98202</v>
          </cell>
          <cell r="AP12">
            <v>307528.49203999998</v>
          </cell>
          <cell r="AQ12">
            <v>1158332.36157</v>
          </cell>
        </row>
        <row r="14">
          <cell r="X14" t="str">
            <v>Discounts</v>
          </cell>
        </row>
        <row r="15">
          <cell r="Y15" t="str">
            <v>Discount %</v>
          </cell>
          <cell r="Z15">
            <v>9.1999999999999998E-2</v>
          </cell>
          <cell r="AA15">
            <v>9.1999999999999998E-2</v>
          </cell>
          <cell r="AB15">
            <v>9.2526283543925503E-2</v>
          </cell>
          <cell r="AC15">
            <v>9.2200000000000004E-2</v>
          </cell>
          <cell r="AD15">
            <v>9.2200000000000004E-2</v>
          </cell>
          <cell r="AE15">
            <v>9.2200000000000004E-2</v>
          </cell>
          <cell r="AF15">
            <v>9.2200000000000004E-2</v>
          </cell>
          <cell r="AG15">
            <v>9.8380608892877364E-2</v>
          </cell>
          <cell r="AH15">
            <v>9.2999999999999999E-2</v>
          </cell>
          <cell r="AI15">
            <v>9.2999999999999999E-2</v>
          </cell>
          <cell r="AJ15">
            <v>9.2999999999999999E-2</v>
          </cell>
          <cell r="AK15">
            <v>9.2999999999999999E-2</v>
          </cell>
          <cell r="AM15">
            <v>9.219999999999999E-2</v>
          </cell>
          <cell r="AN15">
            <v>9.2200000000000004E-2</v>
          </cell>
          <cell r="AO15">
            <v>9.437133307346425E-2</v>
          </cell>
          <cell r="AP15">
            <v>9.2999999999999999E-2</v>
          </cell>
          <cell r="AQ15">
            <v>9.300950789507581E-2</v>
          </cell>
        </row>
        <row r="16">
          <cell r="Y16" t="str">
            <v>Total Discounts</v>
          </cell>
          <cell r="Z16">
            <v>6582.5465479999993</v>
          </cell>
          <cell r="AA16">
            <v>7197.3999359999989</v>
          </cell>
          <cell r="AB16">
            <v>8494.9269174000037</v>
          </cell>
          <cell r="AC16">
            <v>8696.9212790000001</v>
          </cell>
          <cell r="AD16">
            <v>10038.636424</v>
          </cell>
          <cell r="AE16">
            <v>8064.2993240220003</v>
          </cell>
          <cell r="AF16">
            <v>10824.823242400002</v>
          </cell>
          <cell r="AG16">
            <v>9704.3704980247294</v>
          </cell>
          <cell r="AH16">
            <v>9531.8490000000002</v>
          </cell>
          <cell r="AI16">
            <v>10662.913450620001</v>
          </cell>
          <cell r="AJ16">
            <v>9863.8346060999993</v>
          </cell>
          <cell r="AK16">
            <v>8073.4017029999995</v>
          </cell>
          <cell r="AM16">
            <v>22274.8734014</v>
          </cell>
          <cell r="AN16">
            <v>26799.857027022001</v>
          </cell>
          <cell r="AO16">
            <v>30061.042740424731</v>
          </cell>
          <cell r="AP16">
            <v>28600.14975972</v>
          </cell>
          <cell r="AQ16">
            <v>107735.92292856672</v>
          </cell>
        </row>
        <row r="18">
          <cell r="X18" t="str">
            <v>Net Reported</v>
          </cell>
        </row>
        <row r="19">
          <cell r="Y19" t="str">
            <v>Net Reported Revenues</v>
          </cell>
          <cell r="Z19">
            <v>64966.872451999996</v>
          </cell>
          <cell r="AA19">
            <v>71035.208063999991</v>
          </cell>
          <cell r="AB19">
            <v>83316.033082599999</v>
          </cell>
          <cell r="AC19">
            <v>85629.773721000005</v>
          </cell>
          <cell r="AD19">
            <v>98840.283576000002</v>
          </cell>
          <cell r="AE19">
            <v>79400.986185978007</v>
          </cell>
          <cell r="AF19">
            <v>106581.06875760001</v>
          </cell>
          <cell r="AG19">
            <v>88936.719521975276</v>
          </cell>
          <cell r="AH19">
            <v>92961.150999999998</v>
          </cell>
          <cell r="AI19">
            <v>103992.06988938</v>
          </cell>
          <cell r="AJ19">
            <v>96198.903093899993</v>
          </cell>
          <cell r="AK19">
            <v>78737.369296999997</v>
          </cell>
          <cell r="AM19">
            <v>219318.11359859997</v>
          </cell>
          <cell r="AN19">
            <v>263871.04348297801</v>
          </cell>
          <cell r="AO19">
            <v>288478.93927957531</v>
          </cell>
          <cell r="AP19">
            <v>278928.34228027996</v>
          </cell>
          <cell r="AQ19">
            <v>1050596.4386414331</v>
          </cell>
        </row>
        <row r="21">
          <cell r="Y21" t="str">
            <v>Beginning Balance Inventory</v>
          </cell>
          <cell r="Z21">
            <v>76977.785159999956</v>
          </cell>
          <cell r="AA21">
            <v>60253.796159999954</v>
          </cell>
          <cell r="AB21">
            <v>53140.68571999995</v>
          </cell>
          <cell r="AC21">
            <v>48373.663259999943</v>
          </cell>
          <cell r="AD21">
            <v>47987.066199999928</v>
          </cell>
          <cell r="AE21">
            <v>52985.416719999921</v>
          </cell>
          <cell r="AF21">
            <v>41119.005269999921</v>
          </cell>
          <cell r="AG21">
            <v>61636.827069999927</v>
          </cell>
          <cell r="AH21">
            <v>53955.596289999914</v>
          </cell>
          <cell r="AI21">
            <v>53949.804858340067</v>
          </cell>
          <cell r="AJ21">
            <v>60846.174424675701</v>
          </cell>
          <cell r="AK21">
            <v>61327.529544675694</v>
          </cell>
          <cell r="AM21">
            <v>76977.785159999956</v>
          </cell>
          <cell r="AN21">
            <v>48373.663259999943</v>
          </cell>
          <cell r="AO21">
            <v>41119.005269999921</v>
          </cell>
          <cell r="AP21">
            <v>53949.804858340067</v>
          </cell>
          <cell r="AQ21">
            <v>76977.785159999956</v>
          </cell>
        </row>
        <row r="22">
          <cell r="Y22" t="str">
            <v>Inventory Change</v>
          </cell>
          <cell r="Z22">
            <v>-16723.989000000001</v>
          </cell>
          <cell r="AA22">
            <v>-7113.110440000004</v>
          </cell>
          <cell r="AB22">
            <v>-4767.0224600000074</v>
          </cell>
          <cell r="AC22">
            <v>-386.59706000001461</v>
          </cell>
          <cell r="AD22">
            <v>4998.3505199999927</v>
          </cell>
          <cell r="AE22">
            <v>-11866.41145</v>
          </cell>
          <cell r="AF22">
            <v>20517.821800000005</v>
          </cell>
          <cell r="AG22">
            <v>-7681.2307800000126</v>
          </cell>
          <cell r="AH22">
            <v>-5.7914316598471487</v>
          </cell>
          <cell r="AI22">
            <v>6896.3695663356339</v>
          </cell>
          <cell r="AJ22">
            <v>481.35511999999289</v>
          </cell>
          <cell r="AK22">
            <v>-10988.880799999999</v>
          </cell>
          <cell r="AM22">
            <v>-28604.121900000013</v>
          </cell>
          <cell r="AN22">
            <v>-7254.6579900000215</v>
          </cell>
          <cell r="AO22">
            <v>12830.799588340145</v>
          </cell>
          <cell r="AP22">
            <v>-3611.1561136643722</v>
          </cell>
          <cell r="AQ22">
            <v>-26639.136415324261</v>
          </cell>
        </row>
        <row r="23">
          <cell r="Y23" t="str">
            <v>Ending Inventory</v>
          </cell>
          <cell r="Z23">
            <v>60253.796159999954</v>
          </cell>
          <cell r="AA23">
            <v>53140.68571999995</v>
          </cell>
          <cell r="AB23">
            <v>48373.663259999943</v>
          </cell>
          <cell r="AC23">
            <v>47987.066199999928</v>
          </cell>
          <cell r="AD23">
            <v>52985.416719999921</v>
          </cell>
          <cell r="AE23">
            <v>41119.005269999921</v>
          </cell>
          <cell r="AF23">
            <v>61636.827069999927</v>
          </cell>
          <cell r="AG23">
            <v>53955.596289999914</v>
          </cell>
          <cell r="AH23">
            <v>53949.804858340067</v>
          </cell>
          <cell r="AI23">
            <v>60846.174424675701</v>
          </cell>
          <cell r="AJ23">
            <v>61327.529544675694</v>
          </cell>
          <cell r="AK23">
            <v>50338.648744675695</v>
          </cell>
          <cell r="AM23">
            <v>48373.663259999943</v>
          </cell>
          <cell r="AN23">
            <v>41119.005269999921</v>
          </cell>
          <cell r="AO23">
            <v>53949.804858340067</v>
          </cell>
          <cell r="AP23">
            <v>50338.648744675695</v>
          </cell>
          <cell r="AQ23">
            <v>50338.648744675695</v>
          </cell>
        </row>
        <row r="24">
          <cell r="Y24" t="str">
            <v>Average  Daily Demand</v>
          </cell>
          <cell r="Z24">
            <v>2998.0453841304347</v>
          </cell>
          <cell r="AA24">
            <v>2999.2467797777776</v>
          </cell>
          <cell r="AB24">
            <v>3002.1900988888888</v>
          </cell>
          <cell r="AC24">
            <v>3108.2808197752811</v>
          </cell>
          <cell r="AD24">
            <v>3208.3896086956524</v>
          </cell>
          <cell r="AE24">
            <v>3273.9072362637366</v>
          </cell>
          <cell r="AF24">
            <v>3261.9601808695652</v>
          </cell>
          <cell r="AG24">
            <v>3288.5009560869571</v>
          </cell>
          <cell r="AH24">
            <v>3322.9258959963026</v>
          </cell>
          <cell r="AI24">
            <v>3441.0839783187421</v>
          </cell>
          <cell r="AJ24">
            <v>3470.7559097288381</v>
          </cell>
          <cell r="AK24">
            <v>3381.9526973224388</v>
          </cell>
          <cell r="AM24">
            <v>3002.1900988888888</v>
          </cell>
          <cell r="AN24">
            <v>3273.9072362637366</v>
          </cell>
          <cell r="AO24">
            <v>3322.9258959963026</v>
          </cell>
          <cell r="AP24">
            <v>3381.9526973224388</v>
          </cell>
          <cell r="AQ24">
            <v>3381.9526973224388</v>
          </cell>
        </row>
        <row r="25">
          <cell r="Y25" t="str">
            <v>Days on Hand</v>
          </cell>
          <cell r="Z25">
            <v>20.097693143319848</v>
          </cell>
          <cell r="AA25">
            <v>17.718010427917267</v>
          </cell>
          <cell r="AB25">
            <v>16.11279155104237</v>
          </cell>
          <cell r="AC25">
            <v>15.43845906544224</v>
          </cell>
          <cell r="AD25">
            <v>16.514645408523425</v>
          </cell>
          <cell r="AE25">
            <v>12.559612201146523</v>
          </cell>
          <cell r="AF25">
            <v>18.89564055118813</v>
          </cell>
          <cell r="AG25">
            <v>16.407353079867306</v>
          </cell>
          <cell r="AH25">
            <v>16.23563285697783</v>
          </cell>
          <cell r="AI25">
            <v>17.682269542983999</v>
          </cell>
          <cell r="AJ25">
            <v>17.669790425990247</v>
          </cell>
          <cell r="AK25">
            <v>11.884492259318066</v>
          </cell>
          <cell r="AM25">
            <v>16.11279155104237</v>
          </cell>
          <cell r="AN25">
            <v>12.559612201146523</v>
          </cell>
          <cell r="AO25">
            <v>16.23563285697783</v>
          </cell>
          <cell r="AP25">
            <v>11.884492259318066</v>
          </cell>
          <cell r="AQ25">
            <v>11.884492259318066</v>
          </cell>
        </row>
        <row r="26">
          <cell r="Y26" t="str">
            <v>Days in month</v>
          </cell>
          <cell r="Z26">
            <v>31</v>
          </cell>
          <cell r="AA26">
            <v>28</v>
          </cell>
          <cell r="AB26">
            <v>31</v>
          </cell>
          <cell r="AC26">
            <v>30</v>
          </cell>
          <cell r="AD26">
            <v>31</v>
          </cell>
          <cell r="AE26">
            <v>30</v>
          </cell>
          <cell r="AF26">
            <v>31</v>
          </cell>
          <cell r="AG26">
            <v>31</v>
          </cell>
          <cell r="AH26">
            <v>30</v>
          </cell>
          <cell r="AI26">
            <v>31</v>
          </cell>
          <cell r="AJ26">
            <v>30</v>
          </cell>
          <cell r="AK26">
            <v>31</v>
          </cell>
        </row>
      </sheetData>
      <sheetData sheetId="5" refreshError="1">
        <row r="3">
          <cell r="B3" t="str">
            <v>1998 ACTUALS</v>
          </cell>
          <cell r="G3" t="str">
            <v>1999 Actuals</v>
          </cell>
          <cell r="L3" t="str">
            <v>2000 Actuals</v>
          </cell>
          <cell r="Q3" t="str">
            <v>2001 Actuals</v>
          </cell>
          <cell r="V3" t="str">
            <v>2002 LE</v>
          </cell>
        </row>
        <row r="4">
          <cell r="B4" t="str">
            <v>Q1'98</v>
          </cell>
          <cell r="C4" t="str">
            <v>Q2'98</v>
          </cell>
          <cell r="D4" t="str">
            <v>Q3'98</v>
          </cell>
          <cell r="E4" t="str">
            <v>Q4'98</v>
          </cell>
          <cell r="F4" t="str">
            <v>CY'98</v>
          </cell>
          <cell r="G4" t="str">
            <v>1Q99</v>
          </cell>
          <cell r="H4" t="str">
            <v>2Q99</v>
          </cell>
          <cell r="I4" t="str">
            <v>3Q99</v>
          </cell>
          <cell r="J4" t="str">
            <v>4Q99</v>
          </cell>
          <cell r="K4" t="str">
            <v>FY'99</v>
          </cell>
          <cell r="L4" t="str">
            <v>1Q00</v>
          </cell>
          <cell r="M4" t="str">
            <v>2Q00</v>
          </cell>
          <cell r="N4" t="str">
            <v>3Q00</v>
          </cell>
          <cell r="O4" t="str">
            <v>4Q00</v>
          </cell>
          <cell r="P4" t="str">
            <v>FY'00</v>
          </cell>
          <cell r="Q4" t="str">
            <v>1Q01</v>
          </cell>
          <cell r="R4" t="str">
            <v>2Q01</v>
          </cell>
          <cell r="S4" t="str">
            <v>3Q01</v>
          </cell>
          <cell r="T4" t="str">
            <v>4Q01</v>
          </cell>
          <cell r="U4" t="str">
            <v>FY'01</v>
          </cell>
          <cell r="V4" t="str">
            <v>1Q02</v>
          </cell>
          <cell r="W4" t="str">
            <v>2Q02</v>
          </cell>
          <cell r="X4" t="str">
            <v>3Q02</v>
          </cell>
          <cell r="Y4" t="str">
            <v>4Q02</v>
          </cell>
          <cell r="Z4" t="str">
            <v>FY'02</v>
          </cell>
        </row>
        <row r="6">
          <cell r="A6" t="str">
            <v>Demand Units (MM)</v>
          </cell>
          <cell r="B6">
            <v>1.6123966239083807</v>
          </cell>
          <cell r="C6">
            <v>1.694708530398543</v>
          </cell>
          <cell r="D6">
            <v>1.8056583367139962</v>
          </cell>
          <cell r="E6">
            <v>1.8039859229208925</v>
          </cell>
          <cell r="F6">
            <v>6.9167494139418126</v>
          </cell>
          <cell r="G6">
            <v>1.7141579696551725</v>
          </cell>
          <cell r="H6">
            <v>1.84939432</v>
          </cell>
          <cell r="I6">
            <v>1.8744551200000001</v>
          </cell>
          <cell r="J6">
            <v>1.9162404846187771</v>
          </cell>
          <cell r="K6">
            <v>7.35424789427395</v>
          </cell>
          <cell r="L6">
            <v>1.811447</v>
          </cell>
          <cell r="M6">
            <v>1.8450317999999999</v>
          </cell>
          <cell r="N6">
            <v>1.8845464000000001</v>
          </cell>
          <cell r="O6">
            <v>1.9349185790839591</v>
          </cell>
          <cell r="P6">
            <v>7.4759437790839591</v>
          </cell>
          <cell r="Q6">
            <v>1.7721526000000001</v>
          </cell>
          <cell r="R6">
            <v>1.9465931999999999</v>
          </cell>
          <cell r="S6">
            <v>1.9865712128273838</v>
          </cell>
          <cell r="T6">
            <v>1.9307529178256673</v>
          </cell>
          <cell r="U6">
            <v>7.6360699306530506</v>
          </cell>
          <cell r="V6">
            <v>1.8970249477037382</v>
          </cell>
          <cell r="W6">
            <v>1.8032999999999999</v>
          </cell>
          <cell r="X6">
            <v>1.5870650842312</v>
          </cell>
          <cell r="Y6">
            <v>1.4618867604239998</v>
          </cell>
          <cell r="Z6">
            <v>6.7492767923589376</v>
          </cell>
        </row>
        <row r="8">
          <cell r="A8" t="str">
            <v>Gross Demand ($MM)</v>
          </cell>
          <cell r="B8">
            <v>207.74355377336261</v>
          </cell>
          <cell r="C8">
            <v>223.56470073160355</v>
          </cell>
          <cell r="D8">
            <v>238.18644231237323</v>
          </cell>
          <cell r="E8">
            <v>237.9437842596349</v>
          </cell>
          <cell r="F8">
            <v>907.43848107697431</v>
          </cell>
          <cell r="G8">
            <v>229.61813609963488</v>
          </cell>
          <cell r="H8">
            <v>254.24957990000001</v>
          </cell>
          <cell r="I8">
            <v>257.68963896000002</v>
          </cell>
          <cell r="J8">
            <v>265.29177730000004</v>
          </cell>
          <cell r="K8">
            <v>1006.849132259635</v>
          </cell>
          <cell r="L8">
            <v>260.78891100000004</v>
          </cell>
          <cell r="M8">
            <v>265.63058869999998</v>
          </cell>
          <cell r="N8">
            <v>271.30228210000001</v>
          </cell>
          <cell r="O8">
            <v>281.95194840000005</v>
          </cell>
          <cell r="P8">
            <v>1079.6737301999999</v>
          </cell>
          <cell r="Q8">
            <v>270.19710889999999</v>
          </cell>
          <cell r="R8">
            <v>297.92555850000002</v>
          </cell>
          <cell r="S8">
            <v>305.70918243165983</v>
          </cell>
          <cell r="T8">
            <v>311.13964815366433</v>
          </cell>
          <cell r="U8">
            <v>1184.9714979853243</v>
          </cell>
          <cell r="V8">
            <v>306.01562111162855</v>
          </cell>
          <cell r="W8">
            <v>290.82246898458766</v>
          </cell>
          <cell r="X8">
            <v>256.2704078764171</v>
          </cell>
          <cell r="Y8">
            <v>242.17198720472592</v>
          </cell>
          <cell r="Z8">
            <v>1095.2804851773592</v>
          </cell>
        </row>
        <row r="9">
          <cell r="A9" t="str">
            <v xml:space="preserve">    B/(W) Plan</v>
          </cell>
          <cell r="V9">
            <v>-1.054635728778635</v>
          </cell>
          <cell r="W9">
            <v>-17.9160680714607</v>
          </cell>
          <cell r="X9">
            <v>-58.192360273705162</v>
          </cell>
          <cell r="Y9">
            <v>-82.02269535677496</v>
          </cell>
          <cell r="Z9">
            <v>-159.18575943071946</v>
          </cell>
        </row>
        <row r="10">
          <cell r="A10" t="str">
            <v xml:space="preserve">    B/(W) LE</v>
          </cell>
          <cell r="V10">
            <v>-1.054635728778635</v>
          </cell>
          <cell r="W10">
            <v>-17.9160680714607</v>
          </cell>
          <cell r="X10">
            <v>-58.192360273705162</v>
          </cell>
          <cell r="Y10">
            <v>-82.02269535677496</v>
          </cell>
          <cell r="Z10">
            <v>-159.18575943071946</v>
          </cell>
        </row>
        <row r="12">
          <cell r="A12" t="str">
            <v>Y/Y Total Growth</v>
          </cell>
          <cell r="B12">
            <v>2.944212918150324E-2</v>
          </cell>
          <cell r="C12">
            <v>7.5180981186385276E-2</v>
          </cell>
          <cell r="D12">
            <v>0.11571573054296747</v>
          </cell>
          <cell r="E12">
            <v>8.8330136322201325E-2</v>
          </cell>
          <cell r="F12">
            <v>7.742126007124428E-2</v>
          </cell>
          <cell r="G12">
            <v>0.10529608225599296</v>
          </cell>
          <cell r="H12">
            <v>0.13725279110692257</v>
          </cell>
          <cell r="I12">
            <v>8.188206036533785E-2</v>
          </cell>
          <cell r="J12">
            <v>0.11493468142258378</v>
          </cell>
          <cell r="K12">
            <v>0.10955084367226453</v>
          </cell>
          <cell r="L12">
            <v>0.13575049179407883</v>
          </cell>
          <cell r="M12">
            <v>4.4763137089454785E-2</v>
          </cell>
          <cell r="N12">
            <v>5.2825729412089517E-2</v>
          </cell>
          <cell r="O12">
            <v>6.2799425106795592E-2</v>
          </cell>
          <cell r="P12">
            <v>7.2329205644670491E-2</v>
          </cell>
          <cell r="Q12">
            <v>3.6075912368835228E-2</v>
          </cell>
          <cell r="R12">
            <v>0.12157850478761523</v>
          </cell>
          <cell r="S12">
            <v>0.12682127133371357</v>
          </cell>
          <cell r="T12">
            <v>0.10352012078404327</v>
          </cell>
          <cell r="U12">
            <v>9.7527396323534354E-2</v>
          </cell>
          <cell r="V12">
            <v>0.13256437997227044</v>
          </cell>
          <cell r="W12">
            <v>-2.3841826633388075E-2</v>
          </cell>
          <cell r="X12">
            <v>-0.16171831726478991</v>
          </cell>
          <cell r="Y12">
            <v>-0.22166143517291947</v>
          </cell>
          <cell r="Z12">
            <v>-7.5690438934992499E-2</v>
          </cell>
        </row>
        <row r="13">
          <cell r="A13" t="str">
            <v xml:space="preserve">    B/(W) Plan</v>
          </cell>
          <cell r="V13">
            <v>-3.9032087836625706E-3</v>
          </cell>
          <cell r="W13">
            <v>-6.0136056005616667E-2</v>
          </cell>
          <cell r="X13">
            <v>-0.19035201955935321</v>
          </cell>
          <cell r="Y13">
            <v>-0.26362019705140882</v>
          </cell>
          <cell r="Z13">
            <v>-0.13433720532634352</v>
          </cell>
        </row>
        <row r="14">
          <cell r="A14" t="str">
            <v xml:space="preserve">    B/(W) LE</v>
          </cell>
          <cell r="V14">
            <v>-3.9032087836625706E-3</v>
          </cell>
          <cell r="W14">
            <v>-6.0136056005616667E-2</v>
          </cell>
          <cell r="X14">
            <v>-0.19035201955935321</v>
          </cell>
          <cell r="Y14">
            <v>-0.26362019705140882</v>
          </cell>
          <cell r="Z14">
            <v>-0.13433720532634352</v>
          </cell>
        </row>
        <row r="16">
          <cell r="A16" t="str">
            <v>Y/Y Unit Growth</v>
          </cell>
          <cell r="B16">
            <v>-5.0921649204449665E-3</v>
          </cell>
          <cell r="C16">
            <v>4.7571399981369597E-2</v>
          </cell>
          <cell r="D16">
            <v>9.0909528992579869E-2</v>
          </cell>
          <cell r="E16">
            <v>6.3523934771813728E-2</v>
          </cell>
          <cell r="F16">
            <v>4.9482190469309503E-2</v>
          </cell>
          <cell r="G16">
            <v>6.3111857366785262E-2</v>
          </cell>
          <cell r="H16">
            <v>9.1275748499997089E-2</v>
          </cell>
          <cell r="I16">
            <v>3.8100664941520979E-2</v>
          </cell>
          <cell r="J16">
            <v>6.2225852359274247E-2</v>
          </cell>
          <cell r="K16">
            <v>6.3252035623885705E-2</v>
          </cell>
          <cell r="L16">
            <v>5.6756163706661589E-2</v>
          </cell>
          <cell r="M16">
            <v>-2.3588912071494939E-3</v>
          </cell>
          <cell r="N16">
            <v>5.3835804828445966E-3</v>
          </cell>
          <cell r="O16">
            <v>9.7472601247634572E-3</v>
          </cell>
          <cell r="P16">
            <v>1.6547699582545095E-2</v>
          </cell>
          <cell r="Q16">
            <v>-2.1692271427207088E-2</v>
          </cell>
          <cell r="R16">
            <v>5.5045880510027123E-2</v>
          </cell>
          <cell r="S16">
            <v>5.4137596626638418E-2</v>
          </cell>
          <cell r="T16">
            <v>-2.1528871050812137E-3</v>
          </cell>
          <cell r="U16">
            <v>2.1418854435086621E-2</v>
          </cell>
          <cell r="V16">
            <v>7.0463654035063383E-2</v>
          </cell>
          <cell r="W16">
            <v>-7.3612298655928665E-2</v>
          </cell>
          <cell r="X16">
            <v>-0.20110335135058532</v>
          </cell>
          <cell r="Y16">
            <v>-0.24284109741482862</v>
          </cell>
          <cell r="Z16">
            <v>-0.11613213948372936</v>
          </cell>
        </row>
        <row r="17">
          <cell r="A17" t="str">
            <v xml:space="preserve">    B/(W) Plan</v>
          </cell>
          <cell r="V17">
            <v>-6.418776970031681E-3</v>
          </cell>
          <cell r="W17">
            <v>-5.9334431045993563E-2</v>
          </cell>
          <cell r="X17">
            <v>-0.18223606253387148</v>
          </cell>
          <cell r="Y17">
            <v>-0.25604168975319752</v>
          </cell>
          <cell r="Z17">
            <v>-0.12876430108294867</v>
          </cell>
        </row>
        <row r="18">
          <cell r="A18" t="str">
            <v xml:space="preserve">    B/(W) LE</v>
          </cell>
          <cell r="V18">
            <v>2.1144448716503561E-3</v>
          </cell>
          <cell r="W18">
            <v>-5.9334431045993563E-2</v>
          </cell>
          <cell r="X18">
            <v>-0.18223606253387148</v>
          </cell>
          <cell r="Y18">
            <v>-0.25604168975319752</v>
          </cell>
          <cell r="Z18">
            <v>-0.12678394058200437</v>
          </cell>
        </row>
        <row r="20">
          <cell r="A20" t="str">
            <v>Y/Y Price Growth</v>
          </cell>
          <cell r="B20">
            <v>3.4534294101948207E-2</v>
          </cell>
          <cell r="C20">
            <v>2.7609581205015683E-2</v>
          </cell>
          <cell r="D20">
            <v>2.4806201550387597E-2</v>
          </cell>
          <cell r="E20">
            <v>2.4806201550387597E-2</v>
          </cell>
          <cell r="F20">
            <v>2.7939069601934773E-2</v>
          </cell>
          <cell r="G20">
            <v>4.21842248892077E-2</v>
          </cell>
          <cell r="H20">
            <v>4.5977042606925478E-2</v>
          </cell>
          <cell r="I20">
            <v>4.3781395423816871E-2</v>
          </cell>
          <cell r="J20">
            <v>5.2708829063309537E-2</v>
          </cell>
          <cell r="K20">
            <v>4.6298808048378826E-2</v>
          </cell>
          <cell r="L20">
            <v>7.8994328087417243E-2</v>
          </cell>
          <cell r="M20">
            <v>4.7122028296604279E-2</v>
          </cell>
          <cell r="N20">
            <v>4.7442148929244921E-2</v>
          </cell>
          <cell r="O20">
            <v>5.3052164982032135E-2</v>
          </cell>
          <cell r="P20">
            <v>5.5781506062125397E-2</v>
          </cell>
          <cell r="Q20">
            <v>5.7768183796042316E-2</v>
          </cell>
          <cell r="R20">
            <v>6.6532624277588104E-2</v>
          </cell>
          <cell r="S20">
            <v>7.2683674707075152E-2</v>
          </cell>
          <cell r="T20">
            <v>0.10567300788912448</v>
          </cell>
          <cell r="U20">
            <v>7.6108541888447734E-2</v>
          </cell>
          <cell r="V20">
            <v>6.2100725937207057E-2</v>
          </cell>
          <cell r="W20">
            <v>4.9770472022540591E-2</v>
          </cell>
          <cell r="X20">
            <v>3.9385034085795412E-2</v>
          </cell>
          <cell r="Y20">
            <v>2.1179662241909147E-2</v>
          </cell>
          <cell r="Z20">
            <v>4.0441700548736859E-2</v>
          </cell>
        </row>
        <row r="21">
          <cell r="A21" t="str">
            <v xml:space="preserve">    B/(W) Plan</v>
          </cell>
          <cell r="V21">
            <v>2.5155681863691104E-3</v>
          </cell>
          <cell r="W21">
            <v>-8.0162495962310398E-4</v>
          </cell>
          <cell r="X21">
            <v>-8.1159570254817348E-3</v>
          </cell>
          <cell r="Y21">
            <v>-7.5785072982113011E-3</v>
          </cell>
          <cell r="Z21">
            <v>-5.5729042433948495E-3</v>
          </cell>
        </row>
        <row r="22">
          <cell r="A22" t="str">
            <v xml:space="preserve">    B/(W) LE</v>
          </cell>
          <cell r="V22">
            <v>-6.0176536553129267E-3</v>
          </cell>
          <cell r="W22">
            <v>-8.0162495962310398E-4</v>
          </cell>
          <cell r="X22">
            <v>-8.1159570254817348E-3</v>
          </cell>
          <cell r="Y22">
            <v>-7.5785072982113011E-3</v>
          </cell>
          <cell r="Z22">
            <v>-7.5532647443391498E-3</v>
          </cell>
        </row>
        <row r="24">
          <cell r="A24" t="str">
            <v>Inventory Change ($MM)</v>
          </cell>
          <cell r="B24">
            <v>0.97294622663739305</v>
          </cell>
          <cell r="C24">
            <v>-2.6637007316035799</v>
          </cell>
          <cell r="D24">
            <v>-4.6274938723732104</v>
          </cell>
          <cell r="E24">
            <v>5.5475313303651204</v>
          </cell>
          <cell r="F24">
            <v>-0.77071704697427201</v>
          </cell>
          <cell r="G24">
            <v>-4.292320749634877</v>
          </cell>
          <cell r="H24">
            <v>-8.813066280000001</v>
          </cell>
          <cell r="I24">
            <v>-0.32772121000000837</v>
          </cell>
          <cell r="J24">
            <v>38.558300800000012</v>
          </cell>
          <cell r="K24">
            <v>25.125192560365125</v>
          </cell>
          <cell r="L24">
            <v>-66.151330690000023</v>
          </cell>
          <cell r="M24">
            <v>-7.1784038100000034</v>
          </cell>
          <cell r="N24">
            <v>33.742005069999976</v>
          </cell>
          <cell r="O24">
            <v>-7.4464854100000082</v>
          </cell>
          <cell r="P24">
            <v>-47.034214840000061</v>
          </cell>
          <cell r="Q24">
            <v>-28.604121900000013</v>
          </cell>
          <cell r="R24">
            <v>-7.2546579900000214</v>
          </cell>
          <cell r="S24">
            <v>12.830799588340145</v>
          </cell>
          <cell r="T24">
            <v>-3.6111561136643724</v>
          </cell>
          <cell r="U24">
            <v>-26.639136415324263</v>
          </cell>
          <cell r="V24">
            <v>5.3720722929661369</v>
          </cell>
          <cell r="W24">
            <v>-6</v>
          </cell>
          <cell r="X24">
            <v>-0.27952980638206193</v>
          </cell>
          <cell r="Y24">
            <v>-2.9537725632858329</v>
          </cell>
          <cell r="Z24">
            <v>-3.8612300767017578</v>
          </cell>
        </row>
        <row r="25">
          <cell r="A25" t="str">
            <v xml:space="preserve">    B/(W) Plan</v>
          </cell>
          <cell r="V25">
            <v>5.3720722929661369</v>
          </cell>
          <cell r="W25">
            <v>-6</v>
          </cell>
          <cell r="X25">
            <v>-0.27952980638206193</v>
          </cell>
          <cell r="Y25">
            <v>-2.9537725632858329</v>
          </cell>
          <cell r="Z25">
            <v>-3.8612300767017578</v>
          </cell>
        </row>
        <row r="26">
          <cell r="A26" t="str">
            <v xml:space="preserve">    B/(W) LE</v>
          </cell>
          <cell r="V26">
            <v>5.3720722929661369</v>
          </cell>
          <cell r="W26">
            <v>-6</v>
          </cell>
          <cell r="X26">
            <v>-0.27952980638206193</v>
          </cell>
          <cell r="Y26">
            <v>-2.9537725632858329</v>
          </cell>
          <cell r="Z26">
            <v>-3.8612300767017578</v>
          </cell>
        </row>
        <row r="28">
          <cell r="A28" t="str">
            <v>Gross Sales ($MM)</v>
          </cell>
          <cell r="B28">
            <v>208.7165</v>
          </cell>
          <cell r="C28">
            <v>220.90100000000001</v>
          </cell>
          <cell r="D28">
            <v>233.55894843999999</v>
          </cell>
          <cell r="E28">
            <v>243.49131559</v>
          </cell>
          <cell r="F28">
            <v>906.66776403000006</v>
          </cell>
          <cell r="G28">
            <v>225.32581535</v>
          </cell>
          <cell r="H28">
            <v>245.43651362</v>
          </cell>
          <cell r="I28">
            <v>257.36191774999998</v>
          </cell>
          <cell r="J28">
            <v>303.85007810000002</v>
          </cell>
          <cell r="K28">
            <v>1031.97432482</v>
          </cell>
          <cell r="L28">
            <v>194.63758031</v>
          </cell>
          <cell r="M28">
            <v>258.45218488999996</v>
          </cell>
          <cell r="N28">
            <v>305.04428717000002</v>
          </cell>
          <cell r="O28">
            <v>274.50546299000001</v>
          </cell>
          <cell r="P28">
            <v>1032.6395153600001</v>
          </cell>
          <cell r="Q28">
            <v>241.59298700000002</v>
          </cell>
          <cell r="R28">
            <v>290.67090051000002</v>
          </cell>
          <cell r="S28">
            <v>318.53998201999997</v>
          </cell>
          <cell r="T28">
            <v>307.52849204</v>
          </cell>
          <cell r="U28">
            <v>1158.3323615699999</v>
          </cell>
          <cell r="V28">
            <v>311.38769340459464</v>
          </cell>
          <cell r="W28">
            <v>284.82246898458766</v>
          </cell>
          <cell r="X28">
            <v>255.990878070035</v>
          </cell>
          <cell r="Y28">
            <v>239.21821464144008</v>
          </cell>
          <cell r="Z28">
            <v>1091.4192551006574</v>
          </cell>
        </row>
        <row r="29">
          <cell r="A29" t="str">
            <v xml:space="preserve">    B/(W) Plan</v>
          </cell>
          <cell r="V29">
            <v>4.317436564187517</v>
          </cell>
          <cell r="W29">
            <v>-23.916068071460757</v>
          </cell>
          <cell r="X29">
            <v>-58.47189008008732</v>
          </cell>
          <cell r="Y29">
            <v>-84.976467920060855</v>
          </cell>
          <cell r="Z29">
            <v>-163.04698950742142</v>
          </cell>
        </row>
        <row r="30">
          <cell r="A30" t="str">
            <v xml:space="preserve">    B/(W) LE</v>
          </cell>
          <cell r="V30">
            <v>4.317436564187517</v>
          </cell>
          <cell r="W30">
            <v>-23.916068071460757</v>
          </cell>
          <cell r="X30">
            <v>-58.47189008008732</v>
          </cell>
          <cell r="Y30">
            <v>-84.976467920060855</v>
          </cell>
          <cell r="Z30">
            <v>-163.04698950742142</v>
          </cell>
        </row>
        <row r="32">
          <cell r="A32" t="str">
            <v>Discount</v>
          </cell>
          <cell r="B32">
            <v>7.2354126290925733E-2</v>
          </cell>
          <cell r="C32">
            <v>7.3784183865170369E-2</v>
          </cell>
          <cell r="D32">
            <v>7.2026310798027821E-2</v>
          </cell>
          <cell r="E32">
            <v>6.7968467581271258E-2</v>
          </cell>
          <cell r="F32">
            <v>7.1440304342679714E-2</v>
          </cell>
          <cell r="G32">
            <v>6.8989500052861988E-2</v>
          </cell>
          <cell r="H32">
            <v>6.6113286815681599E-2</v>
          </cell>
          <cell r="I32">
            <v>6.4559803156813395E-2</v>
          </cell>
          <cell r="J32">
            <v>7.6493937982305374E-2</v>
          </cell>
          <cell r="K32">
            <v>6.941030607771552E-2</v>
          </cell>
          <cell r="L32">
            <v>7.9712148523883392E-2</v>
          </cell>
          <cell r="M32">
            <v>7.7052834614169785E-2</v>
          </cell>
          <cell r="N32">
            <v>8.1411251020310646E-2</v>
          </cell>
          <cell r="O32">
            <v>9.9575122256593332E-2</v>
          </cell>
          <cell r="P32">
            <v>8.4828639556662991E-2</v>
          </cell>
          <cell r="Q32">
            <v>9.219999999999999E-2</v>
          </cell>
          <cell r="R32">
            <v>9.2200000000000004E-2</v>
          </cell>
          <cell r="S32">
            <v>9.437133307346425E-2</v>
          </cell>
          <cell r="T32">
            <v>9.2999999999999999E-2</v>
          </cell>
          <cell r="U32">
            <v>9.300950789507581E-2</v>
          </cell>
          <cell r="V32">
            <v>0.10599999999999998</v>
          </cell>
          <cell r="W32">
            <v>0.10600000000000001</v>
          </cell>
          <cell r="X32">
            <v>0.106</v>
          </cell>
          <cell r="Y32">
            <v>0.10599999999999998</v>
          </cell>
          <cell r="Z32">
            <v>0.106</v>
          </cell>
        </row>
        <row r="33">
          <cell r="A33" t="str">
            <v xml:space="preserve">    B/(W) Plan</v>
          </cell>
          <cell r="V33">
            <v>0</v>
          </cell>
          <cell r="W33">
            <v>0</v>
          </cell>
          <cell r="X33">
            <v>0</v>
          </cell>
          <cell r="Y33">
            <v>0</v>
          </cell>
          <cell r="Z33">
            <v>0</v>
          </cell>
        </row>
        <row r="34">
          <cell r="A34" t="str">
            <v xml:space="preserve">    B/(W) LE</v>
          </cell>
          <cell r="V34">
            <v>0</v>
          </cell>
          <cell r="W34">
            <v>0</v>
          </cell>
          <cell r="X34">
            <v>0</v>
          </cell>
          <cell r="Y34">
            <v>0</v>
          </cell>
          <cell r="Z34">
            <v>0</v>
          </cell>
        </row>
        <row r="36">
          <cell r="A36" t="str">
            <v>Net Sales ($MM)</v>
          </cell>
          <cell r="B36">
            <v>193.61500000000001</v>
          </cell>
          <cell r="C36">
            <v>204.602</v>
          </cell>
          <cell r="D36">
            <v>216.73655903</v>
          </cell>
          <cell r="E36">
            <v>226.94158400000001</v>
          </cell>
          <cell r="F36">
            <v>841.89514302999999</v>
          </cell>
          <cell r="G36">
            <v>209.7807</v>
          </cell>
          <cell r="H36">
            <v>229.20989900000001</v>
          </cell>
          <cell r="I36">
            <v>240.74668299999999</v>
          </cell>
          <cell r="J36">
            <v>280.60738906989997</v>
          </cell>
          <cell r="K36">
            <v>960.34467106990007</v>
          </cell>
          <cell r="L36">
            <v>179.1226006</v>
          </cell>
          <cell r="M36">
            <v>238.53771143199998</v>
          </cell>
          <cell r="N36">
            <v>280.21025013489134</v>
          </cell>
          <cell r="O36">
            <v>247.17154795266799</v>
          </cell>
          <cell r="P36">
            <v>945.04211011955931</v>
          </cell>
          <cell r="Q36">
            <v>219.31811359859998</v>
          </cell>
          <cell r="R36">
            <v>263.871043482978</v>
          </cell>
          <cell r="S36">
            <v>288.47893927957529</v>
          </cell>
          <cell r="T36">
            <v>278.92834228027994</v>
          </cell>
          <cell r="U36">
            <v>1050.596438641433</v>
          </cell>
          <cell r="V36">
            <v>278.38059790370767</v>
          </cell>
          <cell r="W36">
            <v>254.63128727222141</v>
          </cell>
          <cell r="X36">
            <v>228.85584499461132</v>
          </cell>
          <cell r="Y36">
            <v>213.86108388944746</v>
          </cell>
          <cell r="Z36">
            <v>975.72881405998783</v>
          </cell>
        </row>
        <row r="37">
          <cell r="A37" t="str">
            <v xml:space="preserve">    B/(W) Plan</v>
          </cell>
          <cell r="V37">
            <v>3.8597882883836405</v>
          </cell>
          <cell r="W37">
            <v>-21.38096485588585</v>
          </cell>
          <cell r="X37">
            <v>-52.273869731598012</v>
          </cell>
          <cell r="Y37">
            <v>-75.968962320534388</v>
          </cell>
          <cell r="Z37">
            <v>-145.76400861963461</v>
          </cell>
        </row>
        <row r="38">
          <cell r="A38" t="str">
            <v xml:space="preserve">    B/(W) LE</v>
          </cell>
          <cell r="V38">
            <v>3.8597882883836405</v>
          </cell>
          <cell r="W38">
            <v>-21.38096485588585</v>
          </cell>
          <cell r="X38">
            <v>-52.273869731598012</v>
          </cell>
          <cell r="Y38">
            <v>-75.968962320534388</v>
          </cell>
          <cell r="Z38">
            <v>-145.76400861963461</v>
          </cell>
        </row>
        <row r="40">
          <cell r="A40" t="str">
            <v>Y/Y Net Sales Growth</v>
          </cell>
          <cell r="B40">
            <v>8.1648044692737454E-2</v>
          </cell>
          <cell r="C40">
            <v>4.0701932858596024E-2</v>
          </cell>
          <cell r="D40">
            <v>7.4016645341922649E-2</v>
          </cell>
          <cell r="E40">
            <v>0.12402963843486869</v>
          </cell>
          <cell r="F40">
            <v>8.0322267457975105E-2</v>
          </cell>
          <cell r="G40">
            <v>8.3494047465330734E-2</v>
          </cell>
          <cell r="H40">
            <v>0.12027203546397391</v>
          </cell>
          <cell r="I40">
            <v>0.11078022128549425</v>
          </cell>
          <cell r="J40">
            <v>0.23647409224877869</v>
          </cell>
          <cell r="K40">
            <v>0.14069392016397364</v>
          </cell>
          <cell r="L40">
            <v>-0.14614356516114213</v>
          </cell>
          <cell r="M40">
            <v>4.0695504307167729E-2</v>
          </cell>
          <cell r="N40">
            <v>0.16392154044710705</v>
          </cell>
          <cell r="O40">
            <v>-0.11915524116474008</v>
          </cell>
          <cell r="P40">
            <v>-1.5934446674538694E-2</v>
          </cell>
          <cell r="Q40">
            <v>0.22440224105701145</v>
          </cell>
          <cell r="R40">
            <v>0.1062026289214224</v>
          </cell>
          <cell r="S40">
            <v>2.9508874642178329E-2</v>
          </cell>
          <cell r="T40">
            <v>0.12848078425957499</v>
          </cell>
          <cell r="U40">
            <v>0.11169272500303684</v>
          </cell>
          <cell r="V40">
            <v>0.26930053033925372</v>
          </cell>
          <cell r="W40">
            <v>-3.5016180967778809E-2</v>
          </cell>
          <cell r="X40">
            <v>-0.20668092594163723</v>
          </cell>
          <cell r="Y40">
            <v>-0.23327589394070947</v>
          </cell>
          <cell r="Z40">
            <v>-7.1262020151390715E-2</v>
          </cell>
        </row>
        <row r="41">
          <cell r="A41" t="str">
            <v xml:space="preserve">    B/(W) Plan</v>
          </cell>
          <cell r="V41">
            <v>1.7599040157019852E-2</v>
          </cell>
          <cell r="W41">
            <v>-8.1028083163907749E-2</v>
          </cell>
          <cell r="X41">
            <v>-0.1812051509276299</v>
          </cell>
          <cell r="Y41">
            <v>-0.27236013988208241</v>
          </cell>
          <cell r="Z41">
            <v>-0.1387440536236042</v>
          </cell>
        </row>
        <row r="42">
          <cell r="A42" t="str">
            <v xml:space="preserve">    B/(W) LE</v>
          </cell>
          <cell r="V42">
            <v>1.7599040157019852E-2</v>
          </cell>
          <cell r="W42">
            <v>-8.1028083163907749E-2</v>
          </cell>
          <cell r="X42">
            <v>-0.1812051509276299</v>
          </cell>
          <cell r="Y42">
            <v>-0.27236013988208241</v>
          </cell>
          <cell r="Z42">
            <v>-0.1387440536236042</v>
          </cell>
        </row>
        <row r="44">
          <cell r="A44" t="str">
            <v>Q/Q Net Sales Growth</v>
          </cell>
          <cell r="B44">
            <v>-4.1035165923724581E-2</v>
          </cell>
          <cell r="C44">
            <v>5.6746636365984093E-2</v>
          </cell>
          <cell r="D44">
            <v>5.9308115414316687E-2</v>
          </cell>
          <cell r="E44">
            <v>4.7084926584016973E-2</v>
          </cell>
          <cell r="G44">
            <v>-7.5618067423024682E-2</v>
          </cell>
          <cell r="H44">
            <v>9.2616713548958618E-2</v>
          </cell>
          <cell r="I44">
            <v>5.033283488336604E-2</v>
          </cell>
          <cell r="J44">
            <v>0.16557115376704901</v>
          </cell>
          <cell r="L44">
            <v>-0.36166114087829626</v>
          </cell>
          <cell r="M44">
            <v>0.33170080510767197</v>
          </cell>
          <cell r="N44">
            <v>0.1747000021620102</v>
          </cell>
          <cell r="O44">
            <v>-0.11790682948364217</v>
          </cell>
          <cell r="Q44">
            <v>-0.11268867547571371</v>
          </cell>
          <cell r="R44">
            <v>0.20314295592528953</v>
          </cell>
          <cell r="S44">
            <v>9.3257280040220492E-2</v>
          </cell>
          <cell r="T44">
            <v>-3.3106739171830935E-2</v>
          </cell>
          <cell r="V44">
            <v>-1.9637458570699318E-3</v>
          </cell>
          <cell r="W44">
            <v>-8.5312377408217177E-2</v>
          </cell>
          <cell r="X44">
            <v>-0.10122653250405189</v>
          </cell>
          <cell r="Y44">
            <v>-6.5520551181539322E-2</v>
          </cell>
        </row>
        <row r="46">
          <cell r="A46" t="str">
            <v>Net Demand ($MM)</v>
          </cell>
          <cell r="B46">
            <v>192.71245044751902</v>
          </cell>
          <cell r="C46">
            <v>207.06916174706112</v>
          </cell>
          <cell r="D46">
            <v>221.03075159050573</v>
          </cell>
          <cell r="E46">
            <v>221.7711098730189</v>
          </cell>
          <cell r="F46">
            <v>842.61079981657633</v>
          </cell>
          <cell r="G46">
            <v>213.77689568705105</v>
          </cell>
          <cell r="H46">
            <v>237.44030450130475</v>
          </cell>
          <cell r="I46">
            <v>241.05324659319211</v>
          </cell>
          <cell r="J46">
            <v>244.99856453999826</v>
          </cell>
          <cell r="K46">
            <v>936.96342581541148</v>
          </cell>
          <cell r="L46">
            <v>240.00086659298623</v>
          </cell>
          <cell r="M46">
            <v>245.16299888043432</v>
          </cell>
          <cell r="N46">
            <v>249.21522390957378</v>
          </cell>
          <cell r="O46">
            <v>253.87654866758533</v>
          </cell>
          <cell r="P46">
            <v>988.25563805057959</v>
          </cell>
          <cell r="Q46">
            <v>245.28493545942001</v>
          </cell>
          <cell r="R46">
            <v>270.4568220063</v>
          </cell>
          <cell r="S46">
            <v>276.85899935278519</v>
          </cell>
          <cell r="T46">
            <v>282.20366087537354</v>
          </cell>
          <cell r="U46">
            <v>1074.8044176938788</v>
          </cell>
          <cell r="V46">
            <v>273.57796527379594</v>
          </cell>
          <cell r="W46">
            <v>259.99528727222139</v>
          </cell>
          <cell r="X46">
            <v>229.10574464151688</v>
          </cell>
          <cell r="Y46">
            <v>216.50175656102499</v>
          </cell>
          <cell r="Z46">
            <v>979.18075374855914</v>
          </cell>
        </row>
        <row r="48">
          <cell r="A48" t="str">
            <v>Net Demand Y/Y Growth</v>
          </cell>
          <cell r="G48">
            <v>0.10930505626707543</v>
          </cell>
          <cell r="H48">
            <v>0.14667149129305201</v>
          </cell>
          <cell r="I48">
            <v>9.058691995845547E-2</v>
          </cell>
          <cell r="J48">
            <v>0.10473616099174898</v>
          </cell>
          <cell r="K48">
            <v>0.11197652109298173</v>
          </cell>
          <cell r="L48">
            <v>0.12266980873519917</v>
          </cell>
          <cell r="M48">
            <v>3.2524782999034274E-2</v>
          </cell>
          <cell r="N48">
            <v>3.3859644836711222E-2</v>
          </cell>
          <cell r="O48">
            <v>3.6236882221151401E-2</v>
          </cell>
          <cell r="P48">
            <v>5.4743024991108946E-2</v>
          </cell>
          <cell r="Q48">
            <v>2.2016874111521201E-2</v>
          </cell>
          <cell r="R48">
            <v>0.10317145426256369</v>
          </cell>
          <cell r="S48">
            <v>0.11092330159269004</v>
          </cell>
          <cell r="T48">
            <v>0.11157829408213082</v>
          </cell>
          <cell r="U48">
            <v>8.7577319380665708E-2</v>
          </cell>
          <cell r="V48">
            <v>0.11534760486363727</v>
          </cell>
          <cell r="W48">
            <v>-3.8680979301882523E-2</v>
          </cell>
          <cell r="X48">
            <v>-0.17248221955183451</v>
          </cell>
          <cell r="Y48">
            <v>-0.23281733522005499</v>
          </cell>
          <cell r="Z48">
            <v>-8.8968432182751633E-2</v>
          </cell>
        </row>
        <row r="50">
          <cell r="A50" t="str">
            <v>Average List Price</v>
          </cell>
          <cell r="B50">
            <v>128.84147156659327</v>
          </cell>
          <cell r="C50">
            <v>131.91926323698155</v>
          </cell>
          <cell r="D50">
            <v>131.9111359382826</v>
          </cell>
          <cell r="E50">
            <v>131.898914085966</v>
          </cell>
          <cell r="F50">
            <v>131.19435543636831</v>
          </cell>
          <cell r="G50">
            <v>133.95389466107716</v>
          </cell>
          <cell r="H50">
            <v>137.47721464830713</v>
          </cell>
          <cell r="I50">
            <v>137.47442454637164</v>
          </cell>
          <cell r="J50">
            <v>138.44388500787679</v>
          </cell>
          <cell r="K50">
            <v>136.90715172160191</v>
          </cell>
          <cell r="L50">
            <v>143.96717706893995</v>
          </cell>
          <cell r="M50">
            <v>143.97073736073276</v>
          </cell>
          <cell r="N50">
            <v>143.96158253253941</v>
          </cell>
          <cell r="O50">
            <v>145.71773275001755</v>
          </cell>
          <cell r="P50">
            <v>144.41972306168068</v>
          </cell>
          <cell r="Q50">
            <v>152.46830825968371</v>
          </cell>
          <cell r="R50">
            <v>153.04972733902494</v>
          </cell>
          <cell r="S50">
            <v>153.88785484138765</v>
          </cell>
          <cell r="T50">
            <v>161.14938648082259</v>
          </cell>
          <cell r="U50">
            <v>155.1808075026342</v>
          </cell>
          <cell r="V50">
            <v>161.3134405438613</v>
          </cell>
          <cell r="W50">
            <v>161.27237230887133</v>
          </cell>
          <cell r="X50">
            <v>161.47441615512489</v>
          </cell>
          <cell r="Y50">
            <v>165.65714510916519</v>
          </cell>
          <cell r="Z50">
            <v>162.28116268951359</v>
          </cell>
        </row>
        <row r="52">
          <cell r="A52" t="str">
            <v>Average Selling Price</v>
          </cell>
          <cell r="B52">
            <v>119.51925946135526</v>
          </cell>
          <cell r="C52">
            <v>122.18570806294629</v>
          </cell>
          <cell r="D52">
            <v>122.41006346347096</v>
          </cell>
          <cell r="E52">
            <v>122.93394701990913</v>
          </cell>
          <cell r="F52">
            <v>121.82179075595246</v>
          </cell>
          <cell r="G52">
            <v>124.71248243827571</v>
          </cell>
          <cell r="H52">
            <v>128.38814412564258</v>
          </cell>
          <cell r="I52">
            <v>128.59910275856168</v>
          </cell>
          <cell r="J52">
            <v>127.85376705405484</v>
          </cell>
          <cell r="K52">
            <v>127.40438441637728</v>
          </cell>
          <cell r="L52">
            <v>132.49124406785637</v>
          </cell>
          <cell r="M52">
            <v>132.87738394559614</v>
          </cell>
          <cell r="N52">
            <v>132.24148999970168</v>
          </cell>
          <cell r="O52">
            <v>131.20787169648094</v>
          </cell>
          <cell r="P52">
            <v>132.16879442920828</v>
          </cell>
          <cell r="Q52">
            <v>138.41073023814087</v>
          </cell>
          <cell r="R52">
            <v>138.93854247836683</v>
          </cell>
          <cell r="S52">
            <v>139.36525283619014</v>
          </cell>
          <cell r="T52">
            <v>146.16249353810608</v>
          </cell>
          <cell r="U52">
            <v>140.74751696205371</v>
          </cell>
          <cell r="V52">
            <v>144.214215846212</v>
          </cell>
          <cell r="W52">
            <v>144.17750084413098</v>
          </cell>
          <cell r="X52">
            <v>144.35812804268164</v>
          </cell>
          <cell r="Y52">
            <v>148.09748772759369</v>
          </cell>
          <cell r="Z52">
            <v>145.07935944442517</v>
          </cell>
        </row>
        <row r="54">
          <cell r="A54" t="str">
            <v>ASP Y/Y Price Growth</v>
          </cell>
          <cell r="G54">
            <v>4.6193198900290167E-2</v>
          </cell>
          <cell r="H54">
            <v>5.5395742793054925E-2</v>
          </cell>
          <cell r="I54">
            <v>5.2486255016934491E-2</v>
          </cell>
          <cell r="J54">
            <v>4.2510308632474736E-2</v>
          </cell>
          <cell r="K54">
            <v>4.8724485469096024E-2</v>
          </cell>
          <cell r="L54">
            <v>6.6000000000000003E-2</v>
          </cell>
          <cell r="M54">
            <v>3.5000000000000003E-2</v>
          </cell>
          <cell r="N54">
            <v>2.9000000000000001E-2</v>
          </cell>
          <cell r="O54">
            <v>2.5999999999999995E-2</v>
          </cell>
          <cell r="P54">
            <v>3.7999999999999999E-2</v>
          </cell>
          <cell r="Q54">
            <v>4.3999999999999997E-2</v>
          </cell>
          <cell r="R54">
            <v>4.7999999999999994E-2</v>
          </cell>
          <cell r="S54">
            <v>5.7000000000000002E-2</v>
          </cell>
          <cell r="T54">
            <v>0.114</v>
          </cell>
          <cell r="U54">
            <v>6.699999999999999E-2</v>
          </cell>
          <cell r="V54">
            <v>4.4999999999999998E-2</v>
          </cell>
          <cell r="W54">
            <v>3.4999999999999996E-2</v>
          </cell>
          <cell r="X54">
            <v>2.9000000000000026E-2</v>
          </cell>
          <cell r="Y54">
            <v>9.9999999999999811E-3</v>
          </cell>
          <cell r="Z54">
            <v>2.700000000000001E-2</v>
          </cell>
        </row>
        <row r="56">
          <cell r="A56" t="str">
            <v>Net Inventory Change ($MM)</v>
          </cell>
          <cell r="B56">
            <v>0.90254955248099145</v>
          </cell>
          <cell r="C56">
            <v>-2.4671617470611524</v>
          </cell>
          <cell r="D56">
            <v>-4.2941925605056888</v>
          </cell>
          <cell r="E56">
            <v>5.1704741269811123</v>
          </cell>
          <cell r="F56">
            <v>-0.71565678657633869</v>
          </cell>
          <cell r="G56">
            <v>-3.9961956870510411</v>
          </cell>
          <cell r="H56">
            <v>-8.2304055013047481</v>
          </cell>
          <cell r="I56">
            <v>-0.30656359319209509</v>
          </cell>
          <cell r="J56">
            <v>35.608824529901732</v>
          </cell>
          <cell r="K56">
            <v>23.381245254488643</v>
          </cell>
          <cell r="L56">
            <v>-60.878265992986215</v>
          </cell>
          <cell r="M56">
            <v>-6.6252874484343467</v>
          </cell>
          <cell r="N56">
            <v>30.995026225317613</v>
          </cell>
          <cell r="O56">
            <v>-6.7050007149173183</v>
          </cell>
          <cell r="P56">
            <v>-43.04436638250705</v>
          </cell>
          <cell r="Q56">
            <v>-25.966821860820012</v>
          </cell>
          <cell r="R56">
            <v>-6.585778523322019</v>
          </cell>
          <cell r="S56">
            <v>11.61993992679003</v>
          </cell>
          <cell r="T56">
            <v>-3.2753185950935859</v>
          </cell>
          <cell r="U56">
            <v>-24.16144344658516</v>
          </cell>
          <cell r="V56">
            <v>4.8026326299117263</v>
          </cell>
          <cell r="W56">
            <v>-5.3639999999999999</v>
          </cell>
          <cell r="X56">
            <v>-0.24989964690556338</v>
          </cell>
          <cell r="Y56">
            <v>-2.6406726715775348</v>
          </cell>
          <cell r="Z56">
            <v>-3.4519396885713713</v>
          </cell>
        </row>
        <row r="59">
          <cell r="Q59" t="str">
            <v>Worldwide Neupogen ($MM)</v>
          </cell>
        </row>
        <row r="62">
          <cell r="Q62" t="str">
            <v>4Q01 vs 4Q00</v>
          </cell>
          <cell r="V62" t="str">
            <v>Components</v>
          </cell>
          <cell r="W62" t="str">
            <v>Actual</v>
          </cell>
        </row>
        <row r="63">
          <cell r="V63" t="str">
            <v>of Net Sales</v>
          </cell>
          <cell r="W63" t="str">
            <v>Demand</v>
          </cell>
        </row>
        <row r="64">
          <cell r="S64" t="str">
            <v>4Q00</v>
          </cell>
          <cell r="T64" t="str">
            <v>4Q01</v>
          </cell>
          <cell r="U64" t="str">
            <v>YOY</v>
          </cell>
          <cell r="V64" t="str">
            <v>Growth</v>
          </cell>
          <cell r="W64" t="str">
            <v>Growth</v>
          </cell>
        </row>
        <row r="65">
          <cell r="R65" t="str">
            <v>Unit</v>
          </cell>
          <cell r="S65">
            <v>253.87654866758533</v>
          </cell>
          <cell r="T65">
            <v>253.32998111967635</v>
          </cell>
          <cell r="U65">
            <v>-0.54656754790897821</v>
          </cell>
          <cell r="V65">
            <v>-2.2112882831224691E-3</v>
          </cell>
          <cell r="W65">
            <v>-2.1528871050812554E-3</v>
          </cell>
        </row>
        <row r="66">
          <cell r="R66" t="str">
            <v>Price</v>
          </cell>
          <cell r="S66">
            <v>0</v>
          </cell>
          <cell r="T66">
            <v>28.873679755697193</v>
          </cell>
          <cell r="U66">
            <v>28.873679755697193</v>
          </cell>
          <cell r="V66">
            <v>0.11681635687788121</v>
          </cell>
          <cell r="W66">
            <v>0.114</v>
          </cell>
        </row>
        <row r="67">
          <cell r="R67" t="str">
            <v>Demand</v>
          </cell>
          <cell r="S67">
            <v>253.87654866758533</v>
          </cell>
          <cell r="T67">
            <v>282.20366087537354</v>
          </cell>
          <cell r="U67">
            <v>28.327112207788215</v>
          </cell>
          <cell r="V67">
            <v>0.11460506859475875</v>
          </cell>
        </row>
        <row r="68">
          <cell r="R68" t="str">
            <v>Inventory</v>
          </cell>
          <cell r="S68">
            <v>-6.7050007149173183</v>
          </cell>
          <cell r="T68">
            <v>-3.2753185950935859</v>
          </cell>
          <cell r="U68">
            <v>3.4296821198237324</v>
          </cell>
          <cell r="V68">
            <v>1.3875715664816315E-2</v>
          </cell>
        </row>
        <row r="69">
          <cell r="R69" t="str">
            <v>Net U.S. Sales</v>
          </cell>
          <cell r="S69">
            <v>247.17154795266799</v>
          </cell>
          <cell r="T69">
            <v>278.92834228027994</v>
          </cell>
          <cell r="U69">
            <v>31.756794327611946</v>
          </cell>
          <cell r="V69">
            <v>0.12848078425957504</v>
          </cell>
        </row>
        <row r="71">
          <cell r="R71" t="str">
            <v>Net Int'l Demand</v>
          </cell>
          <cell r="S71">
            <v>64.099999999999994</v>
          </cell>
          <cell r="T71">
            <v>71.778000000000006</v>
          </cell>
          <cell r="U71">
            <v>7.6780000000000115</v>
          </cell>
          <cell r="V71">
            <v>0.11978159126365073</v>
          </cell>
        </row>
        <row r="72">
          <cell r="R72" t="str">
            <v>FX</v>
          </cell>
          <cell r="S72">
            <v>0</v>
          </cell>
          <cell r="T72">
            <v>2.2909999999999999</v>
          </cell>
          <cell r="U72">
            <v>2.2909999999999999</v>
          </cell>
          <cell r="V72">
            <v>3.5741029641185647E-2</v>
          </cell>
        </row>
        <row r="73">
          <cell r="R73" t="str">
            <v>Net Int'l Sales</v>
          </cell>
          <cell r="S73">
            <v>64.099999999999994</v>
          </cell>
          <cell r="T73">
            <v>74.069000000000003</v>
          </cell>
          <cell r="U73">
            <v>9.9690000000000083</v>
          </cell>
          <cell r="V73">
            <v>0.15552262090483635</v>
          </cell>
        </row>
        <row r="75">
          <cell r="R75" t="str">
            <v>Net WW Sales</v>
          </cell>
          <cell r="S75">
            <v>311.27154795266802</v>
          </cell>
          <cell r="T75">
            <v>352.99734228027995</v>
          </cell>
          <cell r="U75">
            <v>41.725794327611936</v>
          </cell>
          <cell r="V75">
            <v>0.13404949665992846</v>
          </cell>
        </row>
        <row r="78">
          <cell r="R78" t="str">
            <v>Demand</v>
          </cell>
          <cell r="S78">
            <v>317.97654866758535</v>
          </cell>
          <cell r="T78">
            <v>353.98166087537356</v>
          </cell>
          <cell r="U78">
            <v>36.005112207788216</v>
          </cell>
          <cell r="V78">
            <v>0.11567106741559031</v>
          </cell>
        </row>
        <row r="79">
          <cell r="R79" t="str">
            <v>FX</v>
          </cell>
          <cell r="S79">
            <v>0</v>
          </cell>
          <cell r="T79">
            <v>2.2909999999999999</v>
          </cell>
          <cell r="U79">
            <v>2.2909999999999999</v>
          </cell>
          <cell r="V79">
            <v>7.3601330255483859E-3</v>
          </cell>
        </row>
        <row r="80">
          <cell r="R80" t="str">
            <v>Inventory</v>
          </cell>
          <cell r="S80">
            <v>-6.7050007149173183</v>
          </cell>
          <cell r="T80">
            <v>-3.2753185950935859</v>
          </cell>
          <cell r="U80">
            <v>3.4296821198237324</v>
          </cell>
          <cell r="V80">
            <v>1.1018296218789808E-2</v>
          </cell>
        </row>
        <row r="81">
          <cell r="R81" t="str">
            <v>Net WW Sales</v>
          </cell>
          <cell r="S81">
            <v>311.27154795266802</v>
          </cell>
          <cell r="T81">
            <v>352.99734228027995</v>
          </cell>
          <cell r="U81">
            <v>41.725794327611936</v>
          </cell>
          <cell r="V81">
            <v>0.13404949665992846</v>
          </cell>
        </row>
        <row r="83">
          <cell r="R83" t="str">
            <v xml:space="preserve">Wall Street </v>
          </cell>
          <cell r="T83">
            <v>337</v>
          </cell>
          <cell r="U83">
            <v>25.728452047331984</v>
          </cell>
          <cell r="V83">
            <v>8.2655971021303412E-2</v>
          </cell>
        </row>
        <row r="86">
          <cell r="Q86" t="str">
            <v>2001 vs 2000</v>
          </cell>
          <cell r="V86" t="str">
            <v>Components</v>
          </cell>
          <cell r="W86" t="str">
            <v>Actual</v>
          </cell>
        </row>
        <row r="87">
          <cell r="V87" t="str">
            <v>of Net Sales</v>
          </cell>
          <cell r="W87" t="str">
            <v>Demand</v>
          </cell>
        </row>
        <row r="88">
          <cell r="S88" t="str">
            <v>2000</v>
          </cell>
          <cell r="T88" t="str">
            <v>2001</v>
          </cell>
          <cell r="U88" t="str">
            <v>'01 v. '00</v>
          </cell>
          <cell r="V88" t="str">
            <v>Growth</v>
          </cell>
          <cell r="W88" t="str">
            <v>Growth</v>
          </cell>
        </row>
        <row r="89">
          <cell r="R89" t="str">
            <v>Unit</v>
          </cell>
          <cell r="S89">
            <v>988.25563805057971</v>
          </cell>
          <cell r="T89">
            <v>1009.4900329688569</v>
          </cell>
          <cell r="U89">
            <v>21.234394918277189</v>
          </cell>
          <cell r="V89">
            <v>2.2469257920782786E-2</v>
          </cell>
          <cell r="W89">
            <v>2.148674300524496E-2</v>
          </cell>
        </row>
        <row r="90">
          <cell r="R90" t="str">
            <v>Price</v>
          </cell>
          <cell r="S90">
            <v>0</v>
          </cell>
          <cell r="T90">
            <v>65.314384725021824</v>
          </cell>
          <cell r="U90">
            <v>65.314384725021824</v>
          </cell>
          <cell r="V90">
            <v>6.9112671303883752E-2</v>
          </cell>
          <cell r="W90">
            <v>6.6090576375420748E-2</v>
          </cell>
        </row>
        <row r="91">
          <cell r="R91" t="str">
            <v>Demand</v>
          </cell>
          <cell r="S91">
            <v>988.25563805057971</v>
          </cell>
          <cell r="T91">
            <v>1074.8044176938788</v>
          </cell>
          <cell r="U91">
            <v>86.548779643299014</v>
          </cell>
          <cell r="V91">
            <v>9.1581929224666542E-2</v>
          </cell>
        </row>
        <row r="92">
          <cell r="R92" t="str">
            <v>Inventory</v>
          </cell>
          <cell r="S92">
            <v>-43.213527931020266</v>
          </cell>
          <cell r="T92">
            <v>-24.207979052445587</v>
          </cell>
          <cell r="U92">
            <v>19.005548878574679</v>
          </cell>
          <cell r="V92">
            <v>2.0110795778370386E-2</v>
          </cell>
        </row>
        <row r="93">
          <cell r="R93" t="str">
            <v>Net U.S. Sales</v>
          </cell>
          <cell r="S93">
            <v>945.04211011955942</v>
          </cell>
          <cell r="T93">
            <v>1050.5964386414332</v>
          </cell>
          <cell r="U93">
            <v>105.55432852187369</v>
          </cell>
          <cell r="V93">
            <v>0.11169272500303692</v>
          </cell>
        </row>
        <row r="95">
          <cell r="R95" t="str">
            <v>Net Int'l Demand</v>
          </cell>
          <cell r="S95">
            <v>278.7</v>
          </cell>
          <cell r="T95">
            <v>308.79599999999999</v>
          </cell>
          <cell r="U95">
            <v>30.096000000000004</v>
          </cell>
          <cell r="V95">
            <v>0.10798708288482241</v>
          </cell>
        </row>
        <row r="96">
          <cell r="R96" t="str">
            <v>FX</v>
          </cell>
          <cell r="S96">
            <v>0</v>
          </cell>
          <cell r="T96">
            <v>-12.955</v>
          </cell>
          <cell r="U96">
            <v>-12.955</v>
          </cell>
          <cell r="V96">
            <v>-4.6483674201650525E-2</v>
          </cell>
        </row>
        <row r="97">
          <cell r="R97" t="str">
            <v>Net Int'l Sales</v>
          </cell>
          <cell r="S97">
            <v>278.7</v>
          </cell>
          <cell r="T97">
            <v>295.84100000000001</v>
          </cell>
          <cell r="U97">
            <v>17.14100000000002</v>
          </cell>
          <cell r="V97">
            <v>6.1503408683171945E-2</v>
          </cell>
        </row>
        <row r="99">
          <cell r="R99" t="str">
            <v>Net WW Sales</v>
          </cell>
          <cell r="S99">
            <v>1223.7421101195594</v>
          </cell>
          <cell r="T99">
            <v>1346.4374386414333</v>
          </cell>
          <cell r="U99">
            <v>122.69532852187399</v>
          </cell>
          <cell r="V99">
            <v>0.10026240619429749</v>
          </cell>
        </row>
        <row r="102">
          <cell r="R102" t="str">
            <v>Demand</v>
          </cell>
          <cell r="S102">
            <v>1266.9556380505796</v>
          </cell>
          <cell r="T102">
            <v>1383.6004176938789</v>
          </cell>
          <cell r="U102">
            <v>116.64477964329922</v>
          </cell>
          <cell r="V102">
            <v>9.5318105570382838E-2</v>
          </cell>
        </row>
        <row r="103">
          <cell r="R103" t="str">
            <v>FX</v>
          </cell>
          <cell r="S103">
            <v>0</v>
          </cell>
          <cell r="T103">
            <v>-12.955</v>
          </cell>
          <cell r="U103">
            <v>-12.955</v>
          </cell>
          <cell r="V103">
            <v>-1.0586380817388313E-2</v>
          </cell>
        </row>
        <row r="104">
          <cell r="R104" t="str">
            <v>Inventory</v>
          </cell>
          <cell r="S104">
            <v>-43.213527931020266</v>
          </cell>
          <cell r="T104">
            <v>-24.207979052445587</v>
          </cell>
          <cell r="U104">
            <v>19.005548878574679</v>
          </cell>
          <cell r="V104">
            <v>1.5530681441302891E-2</v>
          </cell>
        </row>
        <row r="105">
          <cell r="R105" t="str">
            <v>Net WW Sales</v>
          </cell>
          <cell r="S105">
            <v>1223.7421101195594</v>
          </cell>
          <cell r="T105">
            <v>1346.4374386414333</v>
          </cell>
          <cell r="U105">
            <v>122.69532852187399</v>
          </cell>
          <cell r="V105">
            <v>0.10026240619429749</v>
          </cell>
        </row>
        <row r="107">
          <cell r="R107" t="str">
            <v>Wall Street</v>
          </cell>
          <cell r="T107">
            <v>1330</v>
          </cell>
          <cell r="U107">
            <v>106.29999999999995</v>
          </cell>
          <cell r="V107">
            <v>8.6864707131484156E-2</v>
          </cell>
        </row>
        <row r="110">
          <cell r="Q110" t="str">
            <v>4Q01 vs 3Q01</v>
          </cell>
          <cell r="V110" t="str">
            <v>Components</v>
          </cell>
          <cell r="W110" t="str">
            <v>Actual</v>
          </cell>
        </row>
        <row r="111">
          <cell r="V111" t="str">
            <v>of Net Sales</v>
          </cell>
          <cell r="W111" t="str">
            <v>Demand</v>
          </cell>
        </row>
        <row r="112">
          <cell r="S112" t="str">
            <v>3Q01</v>
          </cell>
          <cell r="T112" t="str">
            <v>4Q01</v>
          </cell>
          <cell r="U112" t="str">
            <v>4Q v. 3Q</v>
          </cell>
          <cell r="V112" t="str">
            <v>Growth</v>
          </cell>
          <cell r="W112" t="str">
            <v>Growth</v>
          </cell>
        </row>
        <row r="113">
          <cell r="R113" t="str">
            <v>Unit</v>
          </cell>
          <cell r="S113">
            <v>276.85899935278525</v>
          </cell>
          <cell r="T113">
            <v>269.07986855698596</v>
          </cell>
          <cell r="U113">
            <v>-7.7791307957992899</v>
          </cell>
          <cell r="V113">
            <v>-2.6966026758231579E-2</v>
          </cell>
          <cell r="W113">
            <v>-2.8097807237563544E-2</v>
          </cell>
        </row>
        <row r="114">
          <cell r="R114" t="str">
            <v>Price</v>
          </cell>
          <cell r="S114">
            <v>0</v>
          </cell>
          <cell r="T114">
            <v>13.123792318387586</v>
          </cell>
          <cell r="U114">
            <v>13.123792318387586</v>
          </cell>
          <cell r="V114">
            <v>4.54930690994702E-2</v>
          </cell>
          <cell r="W114">
            <v>4.7402440769731588E-2</v>
          </cell>
        </row>
        <row r="115">
          <cell r="R115" t="str">
            <v>Demand</v>
          </cell>
          <cell r="S115">
            <v>276.85899935278525</v>
          </cell>
          <cell r="T115">
            <v>282.20366087537354</v>
          </cell>
          <cell r="U115">
            <v>5.3446615225882965</v>
          </cell>
          <cell r="V115">
            <v>1.8527042341238621E-2</v>
          </cell>
        </row>
        <row r="116">
          <cell r="R116" t="str">
            <v>Inventory</v>
          </cell>
          <cell r="S116">
            <v>11.61993992679003</v>
          </cell>
          <cell r="T116">
            <v>-3.2753185950935859</v>
          </cell>
          <cell r="U116">
            <v>-14.895258521883616</v>
          </cell>
          <cell r="V116">
            <v>-5.1633781513069438E-2</v>
          </cell>
        </row>
        <row r="117">
          <cell r="R117" t="str">
            <v>Net U.S. Sales</v>
          </cell>
          <cell r="S117">
            <v>288.47893927957529</v>
          </cell>
          <cell r="T117">
            <v>278.92834228027994</v>
          </cell>
          <cell r="U117">
            <v>-9.550596999295319</v>
          </cell>
          <cell r="V117">
            <v>-3.3106739171830817E-2</v>
          </cell>
        </row>
        <row r="119">
          <cell r="R119" t="str">
            <v>Net Int'l Demand</v>
          </cell>
          <cell r="S119">
            <v>71.3</v>
          </cell>
          <cell r="T119">
            <v>73.513999999999996</v>
          </cell>
          <cell r="U119">
            <v>2.2139999999999986</v>
          </cell>
          <cell r="V119">
            <v>3.1051893408134624E-2</v>
          </cell>
        </row>
        <row r="120">
          <cell r="R120" t="str">
            <v>FX</v>
          </cell>
          <cell r="S120">
            <v>0</v>
          </cell>
          <cell r="T120">
            <v>0.55500000000000005</v>
          </cell>
          <cell r="U120">
            <v>0.55500000000000005</v>
          </cell>
          <cell r="V120">
            <v>7.7840112201963546E-3</v>
          </cell>
        </row>
        <row r="121">
          <cell r="R121" t="str">
            <v>Net Int'l Sales</v>
          </cell>
          <cell r="S121">
            <v>71.3</v>
          </cell>
          <cell r="T121">
            <v>74.069000000000003</v>
          </cell>
          <cell r="U121">
            <v>2.7690000000000055</v>
          </cell>
          <cell r="V121">
            <v>3.8835904628331072E-2</v>
          </cell>
        </row>
        <row r="123">
          <cell r="R123" t="str">
            <v>Net WW Sales</v>
          </cell>
          <cell r="S123">
            <v>359.7789392795753</v>
          </cell>
          <cell r="T123">
            <v>352.99734228027995</v>
          </cell>
          <cell r="U123">
            <v>-6.7815969992953455</v>
          </cell>
          <cell r="V123">
            <v>-1.8849344024624896E-2</v>
          </cell>
        </row>
        <row r="126">
          <cell r="R126" t="str">
            <v>Demand</v>
          </cell>
          <cell r="S126">
            <v>348.15899935278526</v>
          </cell>
          <cell r="T126">
            <v>355.71766087537355</v>
          </cell>
          <cell r="U126">
            <v>7.5586615225882952</v>
          </cell>
          <cell r="V126">
            <v>2.1009182854682461E-2</v>
          </cell>
        </row>
        <row r="127">
          <cell r="R127" t="str">
            <v>FX</v>
          </cell>
          <cell r="S127">
            <v>0</v>
          </cell>
          <cell r="T127">
            <v>0.55500000000000005</v>
          </cell>
          <cell r="U127">
            <v>0.55500000000000005</v>
          </cell>
          <cell r="V127">
            <v>1.5426139204016145E-3</v>
          </cell>
        </row>
        <row r="128">
          <cell r="R128" t="str">
            <v>Inventory</v>
          </cell>
          <cell r="S128">
            <v>11.61993992679003</v>
          </cell>
          <cell r="T128">
            <v>-3.2753185950935859</v>
          </cell>
          <cell r="U128">
            <v>-14.895258521883616</v>
          </cell>
          <cell r="V128">
            <v>-4.1401140799708899E-2</v>
          </cell>
        </row>
        <row r="129">
          <cell r="R129" t="str">
            <v>Net WW Sales</v>
          </cell>
          <cell r="S129">
            <v>359.7789392795753</v>
          </cell>
          <cell r="T129">
            <v>352.99734228027995</v>
          </cell>
          <cell r="U129">
            <v>-6.7815969992953455</v>
          </cell>
          <cell r="V129">
            <v>-1.8849344024624896E-2</v>
          </cell>
        </row>
        <row r="132">
          <cell r="Q132" t="str">
            <v>LE vs Plan</v>
          </cell>
          <cell r="V132" t="str">
            <v>Components</v>
          </cell>
          <cell r="W132" t="str">
            <v>Actual</v>
          </cell>
        </row>
        <row r="133">
          <cell r="V133" t="str">
            <v>of Net Sales</v>
          </cell>
          <cell r="W133" t="str">
            <v>Demand</v>
          </cell>
        </row>
        <row r="134">
          <cell r="S134" t="str">
            <v>Plan</v>
          </cell>
          <cell r="T134" t="str">
            <v>Actual</v>
          </cell>
          <cell r="U134" t="str">
            <v>Act v. Plan</v>
          </cell>
          <cell r="V134" t="str">
            <v>Growth</v>
          </cell>
          <cell r="W134" t="str">
            <v>Growth</v>
          </cell>
        </row>
        <row r="135">
          <cell r="R135" t="str">
            <v>Unit</v>
          </cell>
          <cell r="S135" t="e">
            <v>#REF!</v>
          </cell>
          <cell r="T135" t="e">
            <v>#REF!</v>
          </cell>
          <cell r="U135" t="e">
            <v>#REF!</v>
          </cell>
          <cell r="V135" t="e">
            <v>#REF!</v>
          </cell>
          <cell r="W135" t="e">
            <v>#REF!</v>
          </cell>
        </row>
        <row r="136">
          <cell r="R136" t="str">
            <v>Price</v>
          </cell>
          <cell r="S136">
            <v>0</v>
          </cell>
          <cell r="T136" t="e">
            <v>#REF!</v>
          </cell>
          <cell r="U136" t="e">
            <v>#REF!</v>
          </cell>
          <cell r="V136" t="e">
            <v>#REF!</v>
          </cell>
          <cell r="W136" t="e">
            <v>#REF!</v>
          </cell>
        </row>
        <row r="137">
          <cell r="R137" t="str">
            <v>Demand</v>
          </cell>
          <cell r="S137" t="e">
            <v>#REF!</v>
          </cell>
          <cell r="T137" t="e">
            <v>#REF!</v>
          </cell>
          <cell r="U137" t="e">
            <v>#REF!</v>
          </cell>
          <cell r="V137" t="e">
            <v>#REF!</v>
          </cell>
        </row>
        <row r="138">
          <cell r="R138" t="str">
            <v>Inventory</v>
          </cell>
          <cell r="S138">
            <v>0</v>
          </cell>
          <cell r="T138">
            <v>-24.16144344658516</v>
          </cell>
          <cell r="U138">
            <v>-24.16144344658516</v>
          </cell>
          <cell r="V138" t="e">
            <v>#REF!</v>
          </cell>
        </row>
        <row r="139">
          <cell r="R139" t="str">
            <v>Net U.S. Sales</v>
          </cell>
          <cell r="S139" t="e">
            <v>#REF!</v>
          </cell>
          <cell r="T139" t="e">
            <v>#REF!</v>
          </cell>
          <cell r="U139" t="e">
            <v>#REF!</v>
          </cell>
          <cell r="V139"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ver Imaging"/>
      <sheetName val="Sub package Imaging"/>
      <sheetName val="Mgnt Summ Img"/>
      <sheetName val="Magnevist ASP"/>
      <sheetName val="Magnevist Net Sales"/>
      <sheetName val="Magnevist Net Units"/>
      <sheetName val="Magnevist ASP Pct"/>
      <sheetName val="Ultravist ASP"/>
      <sheetName val="Ultravist Net Sales"/>
      <sheetName val="Ultravist Net Units"/>
      <sheetName val="Ultravist ASP Pct"/>
      <sheetName val="Chart Data"/>
      <sheetName val="Calc"/>
      <sheetName val="Bayer Sales and Rebates"/>
      <sheetName val="McK Sales &amp; Chargebacks"/>
      <sheetName val="McK Rebates"/>
      <sheetName val="2q07 Bayer direct imaging sales"/>
      <sheetName val="3q06 2q07 Bayer direct imaging "/>
      <sheetName val="1q07 McK sales"/>
      <sheetName val="2q06 1q07 sal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7">
          <cell r="A7">
            <v>50419018801</v>
          </cell>
          <cell r="B7" t="str">
            <v>50419-0188-01</v>
          </cell>
          <cell r="C7">
            <v>18801</v>
          </cell>
          <cell r="D7">
            <v>3438322.648</v>
          </cell>
          <cell r="E7">
            <v>1107407.5558873932</v>
          </cell>
          <cell r="F7">
            <v>2013.0372150008266</v>
          </cell>
          <cell r="G7">
            <v>92120</v>
          </cell>
          <cell r="H7">
            <v>6877</v>
          </cell>
          <cell r="I7">
            <v>260</v>
          </cell>
          <cell r="J7">
            <v>76.468260869565214</v>
          </cell>
          <cell r="K7">
            <v>92380</v>
          </cell>
          <cell r="L7">
            <v>2335702.5866367365</v>
          </cell>
          <cell r="M7">
            <v>25.28363917121386</v>
          </cell>
          <cell r="N7">
            <v>4619</v>
          </cell>
          <cell r="O7">
            <v>505.67278342427721</v>
          </cell>
          <cell r="P7">
            <v>860</v>
          </cell>
        </row>
        <row r="8">
          <cell r="A8">
            <v>50419018802</v>
          </cell>
          <cell r="B8" t="str">
            <v>50419-0188-02</v>
          </cell>
          <cell r="C8">
            <v>18802</v>
          </cell>
          <cell r="D8">
            <v>28448175.988000002</v>
          </cell>
          <cell r="E8">
            <v>8231163.9466467425</v>
          </cell>
          <cell r="F8">
            <v>9383.0561303813229</v>
          </cell>
          <cell r="G8">
            <v>392440</v>
          </cell>
          <cell r="H8">
            <v>46552</v>
          </cell>
          <cell r="I8">
            <v>880</v>
          </cell>
          <cell r="J8">
            <v>27345.616536312849</v>
          </cell>
          <cell r="K8">
            <v>393320</v>
          </cell>
          <cell r="L8">
            <v>20226835.368686564</v>
          </cell>
          <cell r="M8">
            <v>51.425900967880004</v>
          </cell>
          <cell r="N8">
            <v>19666</v>
          </cell>
          <cell r="O8">
            <v>1028.5180193576</v>
          </cell>
          <cell r="P8">
            <v>1660</v>
          </cell>
        </row>
        <row r="9">
          <cell r="A9">
            <v>50419018805</v>
          </cell>
          <cell r="B9" t="str">
            <v>50419-0188-05</v>
          </cell>
          <cell r="C9">
            <v>18805</v>
          </cell>
          <cell r="D9">
            <v>592101.804</v>
          </cell>
          <cell r="E9">
            <v>196748.0003066416</v>
          </cell>
          <cell r="F9">
            <v>500.79671131747563</v>
          </cell>
          <cell r="G9">
            <v>29640</v>
          </cell>
          <cell r="H9">
            <v>2646</v>
          </cell>
          <cell r="I9">
            <v>200</v>
          </cell>
          <cell r="J9">
            <v>16.049999999999997</v>
          </cell>
          <cell r="K9">
            <v>29840</v>
          </cell>
          <cell r="L9">
            <v>397482.95698204095</v>
          </cell>
          <cell r="M9">
            <v>13.320474429693061</v>
          </cell>
          <cell r="N9">
            <v>1492</v>
          </cell>
          <cell r="O9">
            <v>266.40948859386123</v>
          </cell>
          <cell r="P9">
            <v>462</v>
          </cell>
        </row>
        <row r="10">
          <cell r="A10">
            <v>50419018810</v>
          </cell>
          <cell r="B10" t="str">
            <v>50419-0188-10</v>
          </cell>
          <cell r="C10">
            <v>18810</v>
          </cell>
          <cell r="D10">
            <v>-284.62139999999999</v>
          </cell>
          <cell r="E10">
            <v>0</v>
          </cell>
          <cell r="F10">
            <v>-3.6273481385365319E-2</v>
          </cell>
          <cell r="G10">
            <v>-1</v>
          </cell>
          <cell r="H10">
            <v>126960</v>
          </cell>
          <cell r="I10">
            <v>500</v>
          </cell>
          <cell r="J10">
            <v>544.55614973262027</v>
          </cell>
          <cell r="K10">
            <v>499</v>
          </cell>
          <cell r="L10">
            <v>126130.85872374875</v>
          </cell>
          <cell r="M10">
            <v>252.76725195140031</v>
          </cell>
          <cell r="N10">
            <v>499</v>
          </cell>
          <cell r="O10">
            <v>252.76725195140031</v>
          </cell>
          <cell r="P10">
            <v>415</v>
          </cell>
        </row>
        <row r="11">
          <cell r="A11">
            <v>50419018811</v>
          </cell>
          <cell r="B11" t="str">
            <v>50419-0188-11</v>
          </cell>
          <cell r="C11">
            <v>18811</v>
          </cell>
          <cell r="D11">
            <v>14577033.949999999</v>
          </cell>
          <cell r="E11">
            <v>4444577.737997883</v>
          </cell>
          <cell r="F11">
            <v>908.28291103804065</v>
          </cell>
          <cell r="G11">
            <v>41390</v>
          </cell>
          <cell r="H11">
            <v>126960</v>
          </cell>
          <cell r="I11">
            <v>500</v>
          </cell>
          <cell r="J11">
            <v>350.69518716577534</v>
          </cell>
          <cell r="K11">
            <v>41890</v>
          </cell>
          <cell r="L11">
            <v>10258157.233903913</v>
          </cell>
          <cell r="M11">
            <v>244.88319966349755</v>
          </cell>
          <cell r="N11">
            <v>4189</v>
          </cell>
          <cell r="O11">
            <v>2448.8319966349754</v>
          </cell>
          <cell r="P11">
            <v>4150</v>
          </cell>
        </row>
        <row r="12">
          <cell r="A12">
            <v>50419018815</v>
          </cell>
          <cell r="B12" t="str">
            <v>50419-0188-15</v>
          </cell>
          <cell r="C12">
            <v>18815</v>
          </cell>
          <cell r="D12">
            <v>13434092.924000001</v>
          </cell>
          <cell r="E12">
            <v>4023037.7106383727</v>
          </cell>
          <cell r="F12">
            <v>5763.2654246041466</v>
          </cell>
          <cell r="G12">
            <v>244220</v>
          </cell>
          <cell r="H12">
            <v>28569.599999999999</v>
          </cell>
          <cell r="I12">
            <v>720</v>
          </cell>
          <cell r="J12">
            <v>626.28556291390726</v>
          </cell>
          <cell r="K12">
            <v>244940</v>
          </cell>
          <cell r="L12">
            <v>9433235.2623741105</v>
          </cell>
          <cell r="M12">
            <v>38.512432687082999</v>
          </cell>
          <cell r="N12">
            <v>12247</v>
          </cell>
          <cell r="O12">
            <v>770.24865374165995</v>
          </cell>
          <cell r="P12">
            <v>1260</v>
          </cell>
        </row>
        <row r="13">
          <cell r="A13">
            <v>50419018836</v>
          </cell>
          <cell r="B13" t="str">
            <v>50419-0188-36</v>
          </cell>
          <cell r="C13">
            <v>18836</v>
          </cell>
          <cell r="D13">
            <v>629457.43599999999</v>
          </cell>
          <cell r="E13">
            <v>180041.9212273247</v>
          </cell>
          <cell r="F13">
            <v>252.88269760680168</v>
          </cell>
          <cell r="G13">
            <v>15155</v>
          </cell>
          <cell r="H13">
            <v>24122.400000000001</v>
          </cell>
          <cell r="I13">
            <v>190</v>
          </cell>
          <cell r="J13">
            <v>0</v>
          </cell>
          <cell r="K13">
            <v>15345</v>
          </cell>
          <cell r="L13">
            <v>473285.03207506851</v>
          </cell>
          <cell r="M13">
            <v>30.842947675142945</v>
          </cell>
          <cell r="N13">
            <v>3069</v>
          </cell>
          <cell r="O13">
            <v>154.21473837571472</v>
          </cell>
          <cell r="P13">
            <v>240</v>
          </cell>
        </row>
        <row r="14">
          <cell r="A14">
            <v>50419018837</v>
          </cell>
          <cell r="B14" t="str">
            <v>50419-0188-37</v>
          </cell>
          <cell r="C14">
            <v>18837</v>
          </cell>
          <cell r="D14">
            <v>3278506.74</v>
          </cell>
          <cell r="E14">
            <v>945402.53611877526</v>
          </cell>
          <cell r="F14">
            <v>1128.8882640019683</v>
          </cell>
          <cell r="G14">
            <v>55120</v>
          </cell>
          <cell r="H14">
            <v>0</v>
          </cell>
          <cell r="I14">
            <v>0</v>
          </cell>
          <cell r="J14">
            <v>0</v>
          </cell>
          <cell r="K14">
            <v>55120</v>
          </cell>
          <cell r="L14">
            <v>2331975.3156172233</v>
          </cell>
          <cell r="M14">
            <v>42.307244477816099</v>
          </cell>
          <cell r="N14">
            <v>11024</v>
          </cell>
          <cell r="O14">
            <v>211.53622238908048</v>
          </cell>
          <cell r="P14">
            <v>345</v>
          </cell>
        </row>
        <row r="15">
          <cell r="A15">
            <v>50419018838</v>
          </cell>
          <cell r="B15" t="str">
            <v>50419-0188-38</v>
          </cell>
          <cell r="C15">
            <v>18838</v>
          </cell>
          <cell r="D15">
            <v>4812638.58</v>
          </cell>
          <cell r="E15">
            <v>1371622.4751588658</v>
          </cell>
          <cell r="F15">
            <v>1301.7852185561542</v>
          </cell>
          <cell r="G15">
            <v>61840</v>
          </cell>
          <cell r="H15">
            <v>0</v>
          </cell>
          <cell r="I15">
            <v>0</v>
          </cell>
          <cell r="J15">
            <v>0</v>
          </cell>
          <cell r="K15">
            <v>61840</v>
          </cell>
          <cell r="L15">
            <v>3439714.3196225786</v>
          </cell>
          <cell r="M15">
            <v>55.622805944737685</v>
          </cell>
          <cell r="N15">
            <v>12368</v>
          </cell>
          <cell r="O15">
            <v>278.11402972368842</v>
          </cell>
          <cell r="P15">
            <v>450</v>
          </cell>
        </row>
        <row r="16">
          <cell r="A16">
            <v>50419018858</v>
          </cell>
          <cell r="B16" t="str">
            <v>50419-0188-58</v>
          </cell>
          <cell r="C16">
            <v>18858</v>
          </cell>
          <cell r="D16">
            <v>5476639.8773999996</v>
          </cell>
          <cell r="E16">
            <v>1612082.2438740206</v>
          </cell>
          <cell r="F16">
            <v>760.62989810319027</v>
          </cell>
          <cell r="G16">
            <v>30360</v>
          </cell>
          <cell r="H16">
            <v>24122.400000000001</v>
          </cell>
          <cell r="I16">
            <v>190</v>
          </cell>
          <cell r="J16">
            <v>1590.9230232558141</v>
          </cell>
          <cell r="K16">
            <v>30550</v>
          </cell>
          <cell r="L16">
            <v>3886328.4806046193</v>
          </cell>
          <cell r="M16">
            <v>127.21206155825267</v>
          </cell>
          <cell r="N16">
            <v>3055</v>
          </cell>
          <cell r="O16">
            <v>1272.1206155825266</v>
          </cell>
          <cell r="P16">
            <v>2075</v>
          </cell>
        </row>
        <row r="17">
          <cell r="A17">
            <v>50419034005</v>
          </cell>
          <cell r="B17" t="str">
            <v>50419-0340-05</v>
          </cell>
          <cell r="C17">
            <v>34005</v>
          </cell>
          <cell r="D17">
            <v>6304.4380000000001</v>
          </cell>
          <cell r="E17">
            <v>1779.060199883259</v>
          </cell>
          <cell r="F17">
            <v>2.71302121115757</v>
          </cell>
          <cell r="G17">
            <v>440</v>
          </cell>
          <cell r="K17">
            <v>440</v>
          </cell>
          <cell r="L17">
            <v>4522.6647789055833</v>
          </cell>
          <cell r="M17">
            <v>10.27878358842178</v>
          </cell>
          <cell r="N17">
            <v>44</v>
          </cell>
          <cell r="O17">
            <v>102.7878358842178</v>
          </cell>
          <cell r="P17">
            <v>165</v>
          </cell>
        </row>
        <row r="18">
          <cell r="A18">
            <v>50419034205</v>
          </cell>
          <cell r="B18" t="str">
            <v>50419-0342-05</v>
          </cell>
          <cell r="C18">
            <v>34205</v>
          </cell>
          <cell r="D18">
            <v>86238.236000000004</v>
          </cell>
          <cell r="E18">
            <v>40585.327138446039</v>
          </cell>
          <cell r="F18">
            <v>301.49361849946274</v>
          </cell>
          <cell r="G18">
            <v>6210</v>
          </cell>
          <cell r="K18">
            <v>6210</v>
          </cell>
          <cell r="L18">
            <v>45351.4152430545</v>
          </cell>
          <cell r="M18">
            <v>7.3029654175611114</v>
          </cell>
          <cell r="N18">
            <v>621</v>
          </cell>
          <cell r="O18">
            <v>73.029654175611114</v>
          </cell>
          <cell r="P18">
            <v>190</v>
          </cell>
        </row>
        <row r="19">
          <cell r="A19">
            <v>50419034210</v>
          </cell>
          <cell r="B19" t="str">
            <v>50419-0342-10</v>
          </cell>
          <cell r="C19">
            <v>34210</v>
          </cell>
          <cell r="D19">
            <v>113377.27800000001</v>
          </cell>
          <cell r="E19">
            <v>42959.898770721506</v>
          </cell>
          <cell r="F19">
            <v>105.4580699484452</v>
          </cell>
          <cell r="G19">
            <v>4520</v>
          </cell>
          <cell r="K19">
            <v>4520</v>
          </cell>
          <cell r="L19">
            <v>70311.921159330057</v>
          </cell>
          <cell r="M19">
            <v>15.555734769763287</v>
          </cell>
          <cell r="N19">
            <v>452</v>
          </cell>
          <cell r="O19">
            <v>155.55734769763288</v>
          </cell>
          <cell r="P19">
            <v>380</v>
          </cell>
        </row>
        <row r="20">
          <cell r="A20">
            <v>50419034215</v>
          </cell>
          <cell r="B20" t="str">
            <v>50419-0342-15</v>
          </cell>
          <cell r="C20">
            <v>34215</v>
          </cell>
          <cell r="D20">
            <v>0</v>
          </cell>
          <cell r="E20">
            <v>0</v>
          </cell>
          <cell r="F20">
            <v>0</v>
          </cell>
          <cell r="G20">
            <v>0</v>
          </cell>
          <cell r="K20">
            <v>0</v>
          </cell>
          <cell r="L20">
            <v>0</v>
          </cell>
          <cell r="M20">
            <v>57</v>
          </cell>
          <cell r="N20">
            <v>0</v>
          </cell>
          <cell r="O20">
            <v>570</v>
          </cell>
          <cell r="P20">
            <v>570</v>
          </cell>
        </row>
        <row r="21">
          <cell r="A21">
            <v>50419034220</v>
          </cell>
          <cell r="B21" t="str">
            <v>50419-0342-20</v>
          </cell>
          <cell r="C21">
            <v>34220</v>
          </cell>
          <cell r="D21">
            <v>0</v>
          </cell>
          <cell r="E21">
            <v>0</v>
          </cell>
          <cell r="F21">
            <v>0</v>
          </cell>
          <cell r="G21">
            <v>0</v>
          </cell>
          <cell r="K21">
            <v>0</v>
          </cell>
          <cell r="L21">
            <v>0</v>
          </cell>
          <cell r="M21">
            <v>76</v>
          </cell>
          <cell r="N21">
            <v>0</v>
          </cell>
          <cell r="O21">
            <v>760</v>
          </cell>
          <cell r="P21">
            <v>760</v>
          </cell>
        </row>
        <row r="22">
          <cell r="A22">
            <v>50419034221</v>
          </cell>
          <cell r="B22" t="str">
            <v>50419-0342-21</v>
          </cell>
          <cell r="C22">
            <v>34221</v>
          </cell>
          <cell r="D22">
            <v>37298.603999999999</v>
          </cell>
          <cell r="E22">
            <v>773.80876082837028</v>
          </cell>
          <cell r="F22">
            <v>4.5318281140108692</v>
          </cell>
          <cell r="G22">
            <v>710</v>
          </cell>
          <cell r="K22">
            <v>710</v>
          </cell>
          <cell r="L22">
            <v>36520.263411057618</v>
          </cell>
          <cell r="M22">
            <v>51.436990719799461</v>
          </cell>
          <cell r="N22">
            <v>71</v>
          </cell>
          <cell r="O22">
            <v>514.36990719799462</v>
          </cell>
          <cell r="P22">
            <v>760</v>
          </cell>
        </row>
        <row r="23">
          <cell r="A23">
            <v>50419034405</v>
          </cell>
          <cell r="B23" t="str">
            <v>50419-0344-05</v>
          </cell>
          <cell r="C23">
            <v>34405</v>
          </cell>
          <cell r="D23">
            <v>565190.36979999999</v>
          </cell>
          <cell r="E23">
            <v>259907.789891327</v>
          </cell>
          <cell r="F23">
            <v>798.66271319189536</v>
          </cell>
          <cell r="G23">
            <v>33160</v>
          </cell>
          <cell r="K23">
            <v>33160</v>
          </cell>
          <cell r="L23">
            <v>304483.91719548107</v>
          </cell>
          <cell r="M23">
            <v>9.1822652954005157</v>
          </cell>
          <cell r="N23">
            <v>3316</v>
          </cell>
          <cell r="O23">
            <v>91.82265295400515</v>
          </cell>
          <cell r="P23">
            <v>210</v>
          </cell>
        </row>
        <row r="24">
          <cell r="A24">
            <v>50419034407</v>
          </cell>
          <cell r="B24" t="str">
            <v>50419-0344-07</v>
          </cell>
          <cell r="C24">
            <v>34407</v>
          </cell>
          <cell r="D24">
            <v>37066.050000000003</v>
          </cell>
          <cell r="E24">
            <v>18360.865870914473</v>
          </cell>
          <cell r="F24">
            <v>8.9739634113337274</v>
          </cell>
          <cell r="G24">
            <v>1420</v>
          </cell>
          <cell r="K24">
            <v>1420</v>
          </cell>
          <cell r="L24">
            <v>18696.210165674198</v>
          </cell>
          <cell r="M24">
            <v>13.166345187094505</v>
          </cell>
          <cell r="N24">
            <v>142</v>
          </cell>
          <cell r="O24">
            <v>131.66345187094504</v>
          </cell>
          <cell r="P24">
            <v>300</v>
          </cell>
        </row>
        <row r="25">
          <cell r="A25">
            <v>50419034410</v>
          </cell>
          <cell r="B25" t="str">
            <v>50419-0344-10</v>
          </cell>
          <cell r="C25">
            <v>34410</v>
          </cell>
          <cell r="D25">
            <v>3344194.1425999999</v>
          </cell>
          <cell r="E25">
            <v>1215093.7818737684</v>
          </cell>
          <cell r="F25">
            <v>2140.9532644669366</v>
          </cell>
          <cell r="G25">
            <v>107150</v>
          </cell>
          <cell r="K25">
            <v>107150</v>
          </cell>
          <cell r="L25">
            <v>2126959.4074617648</v>
          </cell>
          <cell r="M25">
            <v>19.850297783124262</v>
          </cell>
          <cell r="N25">
            <v>10715</v>
          </cell>
          <cell r="O25">
            <v>198.50297783124262</v>
          </cell>
          <cell r="P25">
            <v>400</v>
          </cell>
        </row>
        <row r="26">
          <cell r="A26">
            <v>50419034412</v>
          </cell>
          <cell r="B26" t="str">
            <v>50419-0344-12</v>
          </cell>
          <cell r="C26">
            <v>34412</v>
          </cell>
          <cell r="D26">
            <v>203841.25399999999</v>
          </cell>
          <cell r="E26">
            <v>76788.272989133489</v>
          </cell>
          <cell r="F26">
            <v>77.087317189786845</v>
          </cell>
          <cell r="G26">
            <v>5330</v>
          </cell>
          <cell r="K26">
            <v>5330</v>
          </cell>
          <cell r="L26">
            <v>126975.89369367671</v>
          </cell>
          <cell r="M26">
            <v>23.822869360914957</v>
          </cell>
          <cell r="N26">
            <v>533</v>
          </cell>
          <cell r="O26">
            <v>238.22869360914956</v>
          </cell>
          <cell r="P26">
            <v>500</v>
          </cell>
        </row>
        <row r="27">
          <cell r="A27">
            <v>50419034415</v>
          </cell>
          <cell r="B27" t="str">
            <v>50419-0344-15</v>
          </cell>
          <cell r="C27">
            <v>34415</v>
          </cell>
          <cell r="D27">
            <v>1502101.1547999999</v>
          </cell>
          <cell r="E27">
            <v>583733.68316685245</v>
          </cell>
          <cell r="F27">
            <v>1045.8451153274773</v>
          </cell>
          <cell r="G27">
            <v>30200</v>
          </cell>
          <cell r="K27">
            <v>30200</v>
          </cell>
          <cell r="L27">
            <v>917321.62651781994</v>
          </cell>
          <cell r="M27">
            <v>30.374888295292052</v>
          </cell>
          <cell r="N27">
            <v>3020</v>
          </cell>
          <cell r="O27">
            <v>303.74888295292055</v>
          </cell>
          <cell r="P27">
            <v>590</v>
          </cell>
        </row>
        <row r="28">
          <cell r="A28">
            <v>50419034421</v>
          </cell>
          <cell r="B28" t="str">
            <v>50419-0344-21</v>
          </cell>
          <cell r="C28">
            <v>34421</v>
          </cell>
          <cell r="D28">
            <v>91230.268000000011</v>
          </cell>
          <cell r="E28">
            <v>17905.365651115848</v>
          </cell>
          <cell r="F28">
            <v>14.824842197056324</v>
          </cell>
          <cell r="G28">
            <v>1560</v>
          </cell>
          <cell r="K28">
            <v>1560</v>
          </cell>
          <cell r="L28">
            <v>73310.077506687114</v>
          </cell>
          <cell r="M28">
            <v>46.993639427363533</v>
          </cell>
          <cell r="N28">
            <v>156</v>
          </cell>
          <cell r="O28">
            <v>469.9363942736353</v>
          </cell>
          <cell r="P28">
            <v>800</v>
          </cell>
        </row>
        <row r="29">
          <cell r="A29">
            <v>50419034450</v>
          </cell>
          <cell r="B29" t="str">
            <v>50419-0344-50</v>
          </cell>
          <cell r="C29">
            <v>34450</v>
          </cell>
          <cell r="D29">
            <v>0</v>
          </cell>
          <cell r="E29">
            <v>0</v>
          </cell>
          <cell r="F29">
            <v>0</v>
          </cell>
          <cell r="G29">
            <v>0</v>
          </cell>
          <cell r="K29">
            <v>0</v>
          </cell>
          <cell r="L29">
            <v>0</v>
          </cell>
          <cell r="M29">
            <v>210</v>
          </cell>
          <cell r="N29">
            <v>0</v>
          </cell>
          <cell r="O29">
            <v>210</v>
          </cell>
          <cell r="P29">
            <v>210</v>
          </cell>
        </row>
        <row r="30">
          <cell r="A30">
            <v>50419034458</v>
          </cell>
          <cell r="B30" t="str">
            <v>50419-0344-58</v>
          </cell>
          <cell r="C30">
            <v>34458</v>
          </cell>
          <cell r="D30">
            <v>3473625.568</v>
          </cell>
          <cell r="E30">
            <v>1290098.820418088</v>
          </cell>
          <cell r="F30">
            <v>534.31131755019987</v>
          </cell>
          <cell r="G30">
            <v>22936</v>
          </cell>
          <cell r="K30">
            <v>22936</v>
          </cell>
          <cell r="L30">
            <v>2182992.4362643622</v>
          </cell>
          <cell r="M30">
            <v>95.177556516583635</v>
          </cell>
          <cell r="N30">
            <v>2867</v>
          </cell>
          <cell r="O30">
            <v>761.42045213266908</v>
          </cell>
          <cell r="P30">
            <v>1680</v>
          </cell>
        </row>
        <row r="31">
          <cell r="A31">
            <v>50419034605</v>
          </cell>
          <cell r="B31" t="str">
            <v>50419-0346-05</v>
          </cell>
          <cell r="C31">
            <v>34605</v>
          </cell>
          <cell r="D31">
            <v>-5826.3940000000002</v>
          </cell>
          <cell r="E31">
            <v>0</v>
          </cell>
          <cell r="F31">
            <v>36.285593445064301</v>
          </cell>
          <cell r="G31">
            <v>-866</v>
          </cell>
          <cell r="K31">
            <v>-866</v>
          </cell>
          <cell r="L31">
            <v>-5862.6795934450647</v>
          </cell>
          <cell r="M31">
            <v>24</v>
          </cell>
          <cell r="N31">
            <v>-86.6</v>
          </cell>
          <cell r="O31">
            <v>240</v>
          </cell>
          <cell r="P31">
            <v>240</v>
          </cell>
        </row>
        <row r="32">
          <cell r="A32">
            <v>50419034607</v>
          </cell>
          <cell r="B32" t="str">
            <v>50419-0346-07</v>
          </cell>
          <cell r="C32">
            <v>34607</v>
          </cell>
          <cell r="D32">
            <v>0</v>
          </cell>
          <cell r="E32">
            <v>0</v>
          </cell>
          <cell r="F32">
            <v>0</v>
          </cell>
          <cell r="G32">
            <v>0</v>
          </cell>
          <cell r="K32">
            <v>0</v>
          </cell>
          <cell r="L32">
            <v>0</v>
          </cell>
          <cell r="M32">
            <v>35.239999999999995</v>
          </cell>
          <cell r="N32">
            <v>0</v>
          </cell>
          <cell r="O32">
            <v>352.4</v>
          </cell>
          <cell r="P32">
            <v>352.4</v>
          </cell>
        </row>
        <row r="33">
          <cell r="A33">
            <v>50419034610</v>
          </cell>
          <cell r="B33" t="str">
            <v>50419-0346-10</v>
          </cell>
          <cell r="C33">
            <v>34610</v>
          </cell>
          <cell r="D33">
            <v>-11298.5082</v>
          </cell>
          <cell r="E33">
            <v>0</v>
          </cell>
          <cell r="F33">
            <v>29.327239263079363</v>
          </cell>
          <cell r="G33">
            <v>-922</v>
          </cell>
          <cell r="K33">
            <v>-922</v>
          </cell>
          <cell r="L33">
            <v>-11327.835439263079</v>
          </cell>
          <cell r="M33">
            <v>46.980000000000004</v>
          </cell>
          <cell r="N33">
            <v>-92.2</v>
          </cell>
          <cell r="O33">
            <v>469.80000000000007</v>
          </cell>
          <cell r="P33">
            <v>469.8</v>
          </cell>
        </row>
        <row r="34">
          <cell r="A34">
            <v>50419034612</v>
          </cell>
          <cell r="B34" t="str">
            <v>50419-0346-12</v>
          </cell>
          <cell r="C34">
            <v>34612</v>
          </cell>
          <cell r="D34">
            <v>-1151.01</v>
          </cell>
          <cell r="E34">
            <v>0</v>
          </cell>
          <cell r="F34">
            <v>-1.2447806340118643</v>
          </cell>
          <cell r="G34">
            <v>-20</v>
          </cell>
          <cell r="K34">
            <v>-20</v>
          </cell>
          <cell r="L34">
            <v>-1149.7652193659881</v>
          </cell>
          <cell r="M34">
            <v>58.73</v>
          </cell>
          <cell r="N34">
            <v>-2</v>
          </cell>
          <cell r="O34">
            <v>587.29999999999995</v>
          </cell>
          <cell r="P34">
            <v>587.29999999999995</v>
          </cell>
        </row>
        <row r="35">
          <cell r="A35">
            <v>50419034615</v>
          </cell>
          <cell r="B35" t="str">
            <v>50419-0346-15</v>
          </cell>
          <cell r="C35">
            <v>34615</v>
          </cell>
          <cell r="D35">
            <v>-4253.7291999999998</v>
          </cell>
          <cell r="E35">
            <v>0</v>
          </cell>
          <cell r="F35">
            <v>20.382911393012218</v>
          </cell>
          <cell r="G35">
            <v>-148</v>
          </cell>
          <cell r="K35">
            <v>-148</v>
          </cell>
          <cell r="L35">
            <v>-4274.1121113930121</v>
          </cell>
          <cell r="M35">
            <v>70</v>
          </cell>
          <cell r="N35">
            <v>-14.8</v>
          </cell>
          <cell r="O35">
            <v>700</v>
          </cell>
          <cell r="P35">
            <v>700</v>
          </cell>
        </row>
        <row r="36">
          <cell r="A36">
            <v>50419034620</v>
          </cell>
          <cell r="B36" t="str">
            <v>50419-0346-20</v>
          </cell>
          <cell r="C36">
            <v>34620</v>
          </cell>
          <cell r="D36">
            <v>-239077.6042</v>
          </cell>
          <cell r="E36">
            <v>0</v>
          </cell>
          <cell r="F36">
            <v>1.1843437691396446</v>
          </cell>
          <cell r="G36">
            <v>-139</v>
          </cell>
          <cell r="K36">
            <v>-139</v>
          </cell>
          <cell r="L36">
            <v>-239078.78854376913</v>
          </cell>
          <cell r="M36">
            <v>92</v>
          </cell>
          <cell r="N36">
            <v>-13.9</v>
          </cell>
          <cell r="O36">
            <v>920</v>
          </cell>
          <cell r="P36">
            <v>920</v>
          </cell>
        </row>
        <row r="37">
          <cell r="A37">
            <v>50419034625</v>
          </cell>
          <cell r="B37" t="str">
            <v>50419-0346-25</v>
          </cell>
          <cell r="C37">
            <v>34625</v>
          </cell>
          <cell r="D37">
            <v>-1381.212</v>
          </cell>
          <cell r="E37">
            <v>0</v>
          </cell>
          <cell r="F37">
            <v>2.4780846080189782</v>
          </cell>
          <cell r="G37">
            <v>-12</v>
          </cell>
          <cell r="K37">
            <v>-12</v>
          </cell>
          <cell r="L37">
            <v>-1383.6900846080189</v>
          </cell>
          <cell r="M37">
            <v>117.45</v>
          </cell>
          <cell r="N37">
            <v>-1.2</v>
          </cell>
          <cell r="O37">
            <v>1174.5</v>
          </cell>
          <cell r="P37">
            <v>1174.5</v>
          </cell>
        </row>
        <row r="38">
          <cell r="A38">
            <v>50419034650</v>
          </cell>
          <cell r="B38" t="str">
            <v>50419-0346-50</v>
          </cell>
          <cell r="C38">
            <v>34650</v>
          </cell>
          <cell r="D38">
            <v>-182345.09</v>
          </cell>
          <cell r="E38">
            <v>0</v>
          </cell>
          <cell r="F38">
            <v>0</v>
          </cell>
          <cell r="G38">
            <v>-2653</v>
          </cell>
          <cell r="K38">
            <v>-2653</v>
          </cell>
          <cell r="L38">
            <v>-182345.09</v>
          </cell>
          <cell r="M38">
            <v>240</v>
          </cell>
          <cell r="N38">
            <v>-2653</v>
          </cell>
          <cell r="O38">
            <v>240</v>
          </cell>
          <cell r="P38">
            <v>240</v>
          </cell>
        </row>
        <row r="39">
          <cell r="A39">
            <v>50419034658</v>
          </cell>
          <cell r="B39" t="str">
            <v>50419-0346-58</v>
          </cell>
          <cell r="C39">
            <v>34658</v>
          </cell>
          <cell r="D39">
            <v>-7019.6224000000002</v>
          </cell>
          <cell r="E39">
            <v>0</v>
          </cell>
          <cell r="F39">
            <v>27.958918869367839</v>
          </cell>
          <cell r="G39">
            <v>-139</v>
          </cell>
          <cell r="K39">
            <v>-139</v>
          </cell>
          <cell r="L39">
            <v>-7047.5813188693683</v>
          </cell>
          <cell r="M39">
            <v>240</v>
          </cell>
          <cell r="N39">
            <v>-17.375</v>
          </cell>
          <cell r="O39">
            <v>1920</v>
          </cell>
          <cell r="P39">
            <v>1920</v>
          </cell>
        </row>
      </sheetData>
      <sheetData sheetId="14"/>
      <sheetData sheetId="15"/>
      <sheetData sheetId="16"/>
      <sheetData sheetId="17"/>
      <sheetData sheetId="18"/>
      <sheetData sheetId="19"/>
      <sheetData sheetId="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versheet"/>
      <sheetName val="Sub package"/>
      <sheetName val="Management Summary"/>
      <sheetName val="ASP Calc"/>
      <sheetName val="Smoothing"/>
      <sheetName val="Chart Data"/>
      <sheetName val="ASP"/>
      <sheetName val="ASP Pct"/>
      <sheetName val="ASP Pct Change"/>
      <sheetName val="ASP Net Sales"/>
      <sheetName val="ASP Net Units"/>
      <sheetName val="ASP Report Data"/>
      <sheetName val="GL Report Data"/>
      <sheetName val="Trending"/>
      <sheetName val="Cal Method"/>
    </sheetNames>
    <sheetDataSet>
      <sheetData sheetId="0"/>
      <sheetData sheetId="1"/>
      <sheetData sheetId="2"/>
      <sheetData sheetId="3"/>
      <sheetData sheetId="4" refreshError="1">
        <row r="9">
          <cell r="A9">
            <v>50419000233</v>
          </cell>
          <cell r="B9" t="str">
            <v>50419-0002-33</v>
          </cell>
          <cell r="C9" t="str">
            <v>00233</v>
          </cell>
          <cell r="D9">
            <v>1557283.8078000001</v>
          </cell>
          <cell r="E9">
            <v>60232.572500256931</v>
          </cell>
          <cell r="F9">
            <v>10512</v>
          </cell>
          <cell r="G9">
            <v>1042.4969557410236</v>
          </cell>
          <cell r="H9">
            <v>1496008.7383440023</v>
          </cell>
          <cell r="I9">
            <v>142.31437769634724</v>
          </cell>
          <cell r="J9">
            <v>711.57188848173621</v>
          </cell>
          <cell r="K9">
            <v>2102.4</v>
          </cell>
          <cell r="L9">
            <v>761.1</v>
          </cell>
          <cell r="M9">
            <v>0.93492561881715441</v>
          </cell>
          <cell r="N9">
            <v>5</v>
          </cell>
          <cell r="O9">
            <v>655.02714871655007</v>
          </cell>
          <cell r="P9">
            <v>56.544739765186137</v>
          </cell>
          <cell r="Q9">
            <v>8.6324268965002462E-2</v>
          </cell>
        </row>
        <row r="10">
          <cell r="A10">
            <v>50419005030</v>
          </cell>
          <cell r="B10" t="str">
            <v>50419-0050-30</v>
          </cell>
          <cell r="C10" t="str">
            <v>05030</v>
          </cell>
          <cell r="D10">
            <v>9518.9948000000004</v>
          </cell>
          <cell r="E10">
            <v>13960.917212505989</v>
          </cell>
          <cell r="F10">
            <v>37</v>
          </cell>
          <cell r="G10">
            <v>62125.392754039342</v>
          </cell>
          <cell r="H10">
            <v>-66567.315166545333</v>
          </cell>
          <cell r="I10">
            <v>271.24</v>
          </cell>
          <cell r="J10">
            <v>1356.2</v>
          </cell>
          <cell r="K10">
            <v>7.4</v>
          </cell>
          <cell r="L10">
            <v>1356.2</v>
          </cell>
          <cell r="M10">
            <v>1</v>
          </cell>
          <cell r="N10">
            <v>5</v>
          </cell>
          <cell r="O10">
            <v>890.1238563458885</v>
          </cell>
          <cell r="P10">
            <v>466.07614365411155</v>
          </cell>
          <cell r="Q10">
            <v>0.52360819264796954</v>
          </cell>
        </row>
        <row r="11">
          <cell r="A11">
            <v>50419059505</v>
          </cell>
          <cell r="B11" t="str">
            <v>50419-0595-05</v>
          </cell>
          <cell r="C11" t="str">
            <v>59505</v>
          </cell>
          <cell r="D11">
            <v>30502111.919999998</v>
          </cell>
          <cell r="E11">
            <v>5197998.2560085719</v>
          </cell>
          <cell r="F11">
            <v>104595</v>
          </cell>
          <cell r="G11">
            <v>516778.39565525751</v>
          </cell>
          <cell r="H11">
            <v>24787335.268336169</v>
          </cell>
          <cell r="I11">
            <v>236.98394061222973</v>
          </cell>
          <cell r="J11">
            <v>1184.9197030611485</v>
          </cell>
          <cell r="K11">
            <v>20919</v>
          </cell>
          <cell r="L11">
            <v>1493.45</v>
          </cell>
          <cell r="M11">
            <v>0.79341103020599857</v>
          </cell>
          <cell r="N11">
            <v>5</v>
          </cell>
          <cell r="O11">
            <v>1162.7863333030448</v>
          </cell>
          <cell r="P11">
            <v>22.133369758103754</v>
          </cell>
          <cell r="Q11">
            <v>1.9034769436299667E-2</v>
          </cell>
        </row>
        <row r="12">
          <cell r="A12">
            <v>50419015057</v>
          </cell>
          <cell r="B12" t="str">
            <v>50419-0150-57</v>
          </cell>
          <cell r="C12" t="str">
            <v>15057</v>
          </cell>
          <cell r="D12">
            <v>3033576.28</v>
          </cell>
          <cell r="E12">
            <v>1921.2769546429283</v>
          </cell>
          <cell r="F12">
            <v>19440</v>
          </cell>
          <cell r="G12">
            <v>79698.783424817477</v>
          </cell>
          <cell r="H12">
            <v>2951956.2196205393</v>
          </cell>
          <cell r="I12">
            <v>151.84959977471911</v>
          </cell>
          <cell r="J12">
            <v>1518.495997747191</v>
          </cell>
          <cell r="K12">
            <v>1944</v>
          </cell>
          <cell r="L12">
            <v>1592</v>
          </cell>
          <cell r="M12">
            <v>0.95382914431356225</v>
          </cell>
          <cell r="N12">
            <v>10</v>
          </cell>
          <cell r="O12">
            <v>1459.0598202267752</v>
          </cell>
          <cell r="P12">
            <v>59.436177520415868</v>
          </cell>
          <cell r="Q12">
            <v>4.0735942897240474E-2</v>
          </cell>
        </row>
        <row r="13">
          <cell r="A13">
            <v>50419035510</v>
          </cell>
          <cell r="B13" t="str">
            <v>50419-0355-10</v>
          </cell>
          <cell r="C13" t="str">
            <v>35510</v>
          </cell>
          <cell r="D13">
            <v>0</v>
          </cell>
          <cell r="E13">
            <v>0</v>
          </cell>
          <cell r="F13">
            <v>0</v>
          </cell>
          <cell r="G13">
            <v>0</v>
          </cell>
          <cell r="H13">
            <v>0</v>
          </cell>
          <cell r="I13">
            <v>1605.6833333333334</v>
          </cell>
          <cell r="J13">
            <v>4817.05</v>
          </cell>
          <cell r="K13">
            <v>0</v>
          </cell>
          <cell r="L13">
            <v>4817.05</v>
          </cell>
          <cell r="M13">
            <v>1</v>
          </cell>
          <cell r="N13">
            <v>3</v>
          </cell>
          <cell r="O13">
            <v>4341.5470367591897</v>
          </cell>
          <cell r="P13">
            <v>475.50296324081046</v>
          </cell>
          <cell r="Q13">
            <v>0.10952385387393072</v>
          </cell>
        </row>
        <row r="14">
          <cell r="A14">
            <v>50419035703</v>
          </cell>
          <cell r="B14" t="str">
            <v>50419-0357-03</v>
          </cell>
          <cell r="C14" t="str">
            <v>35703</v>
          </cell>
          <cell r="D14">
            <v>15220813.355999999</v>
          </cell>
          <cell r="E14">
            <v>0</v>
          </cell>
          <cell r="F14">
            <v>9684</v>
          </cell>
          <cell r="G14">
            <v>9493.1614771086479</v>
          </cell>
          <cell r="H14">
            <v>15211320.194522889</v>
          </cell>
          <cell r="I14">
            <v>1570.768297658291</v>
          </cell>
          <cell r="J14">
            <v>4712.3048929748729</v>
          </cell>
          <cell r="K14">
            <v>3228</v>
          </cell>
          <cell r="L14">
            <v>4817.05</v>
          </cell>
          <cell r="M14">
            <v>0.97825534154199623</v>
          </cell>
          <cell r="N14">
            <v>3</v>
          </cell>
          <cell r="O14">
            <v>4595.9696973521268</v>
          </cell>
          <cell r="P14">
            <v>116.33519562274614</v>
          </cell>
          <cell r="Q14">
            <v>2.5312437479683616E-2</v>
          </cell>
        </row>
        <row r="15">
          <cell r="A15">
            <v>50419042101</v>
          </cell>
          <cell r="B15" t="str">
            <v>50419-0421-01</v>
          </cell>
          <cell r="C15" t="str">
            <v>42101</v>
          </cell>
          <cell r="D15">
            <v>56675870.344799995</v>
          </cell>
          <cell r="E15">
            <v>3466.9010553027883</v>
          </cell>
          <cell r="F15">
            <v>141762</v>
          </cell>
          <cell r="G15">
            <v>1514584.1275338936</v>
          </cell>
          <cell r="H15">
            <v>55157819.316210799</v>
          </cell>
          <cell r="I15">
            <v>389.08747983388213</v>
          </cell>
          <cell r="J15">
            <v>389.08747983388213</v>
          </cell>
          <cell r="K15">
            <v>141762</v>
          </cell>
          <cell r="L15">
            <v>412.23</v>
          </cell>
          <cell r="M15">
            <v>0.94386017474196959</v>
          </cell>
          <cell r="N15">
            <v>1</v>
          </cell>
          <cell r="O15">
            <v>401.67398272860351</v>
          </cell>
          <cell r="P15">
            <v>-12.586502894721377</v>
          </cell>
          <cell r="Q15">
            <v>-3.1335121107969842E-2</v>
          </cell>
        </row>
        <row r="16">
          <cell r="A16">
            <v>50419051106</v>
          </cell>
          <cell r="B16" t="str">
            <v>50419-0511-06</v>
          </cell>
          <cell r="C16" t="str">
            <v>51106</v>
          </cell>
          <cell r="D16">
            <v>1373170.3159999999</v>
          </cell>
          <cell r="E16">
            <v>153612.99698477576</v>
          </cell>
          <cell r="F16">
            <v>4742</v>
          </cell>
          <cell r="G16">
            <v>269062.81285988342</v>
          </cell>
          <cell r="H16">
            <v>950494.50615534058</v>
          </cell>
          <cell r="I16">
            <v>200.4416925675539</v>
          </cell>
          <cell r="J16">
            <v>200.4416925675539</v>
          </cell>
          <cell r="K16">
            <v>4742</v>
          </cell>
          <cell r="L16">
            <v>305.85000000000002</v>
          </cell>
          <cell r="M16">
            <v>0.65535946564510017</v>
          </cell>
          <cell r="N16">
            <v>1</v>
          </cell>
          <cell r="O16">
            <v>237.66523983418799</v>
          </cell>
          <cell r="P16">
            <v>-37.223547266634085</v>
          </cell>
          <cell r="Q16">
            <v>-0.15662175626778174</v>
          </cell>
        </row>
        <row r="17">
          <cell r="A17">
            <v>50419052325</v>
          </cell>
          <cell r="B17" t="str">
            <v>50419-0523-25</v>
          </cell>
          <cell r="C17" t="str">
            <v>52325</v>
          </cell>
          <cell r="D17">
            <v>121631315.84799999</v>
          </cell>
          <cell r="E17">
            <v>281278.99425838701</v>
          </cell>
          <cell r="F17">
            <v>1177425</v>
          </cell>
          <cell r="G17">
            <v>1849474.9778714946</v>
          </cell>
          <cell r="H17">
            <v>119500561.87587011</v>
          </cell>
          <cell r="I17">
            <v>101.49314128362326</v>
          </cell>
          <cell r="J17">
            <v>1522.3971192543488</v>
          </cell>
          <cell r="K17">
            <v>78495</v>
          </cell>
          <cell r="L17">
            <v>1581.25</v>
          </cell>
          <cell r="M17">
            <v>0.96278078688022062</v>
          </cell>
          <cell r="N17">
            <v>15</v>
          </cell>
          <cell r="O17">
            <v>1277.4678990327975</v>
          </cell>
          <cell r="P17">
            <v>244.9292202215513</v>
          </cell>
          <cell r="Q17">
            <v>0.19173023479258716</v>
          </cell>
        </row>
        <row r="18">
          <cell r="A18">
            <v>59338070351</v>
          </cell>
          <cell r="B18" t="str">
            <v>59338-0703-51</v>
          </cell>
          <cell r="C18" t="str">
            <v>70351</v>
          </cell>
          <cell r="D18">
            <v>2438.1909999999998</v>
          </cell>
          <cell r="E18">
            <v>0</v>
          </cell>
          <cell r="F18">
            <v>17</v>
          </cell>
          <cell r="G18">
            <v>0</v>
          </cell>
          <cell r="H18">
            <v>2438.1909999999998</v>
          </cell>
          <cell r="I18">
            <v>143.423</v>
          </cell>
          <cell r="J18">
            <v>143.423</v>
          </cell>
          <cell r="K18">
            <v>17</v>
          </cell>
          <cell r="L18">
            <v>146.35</v>
          </cell>
          <cell r="M18">
            <v>0.98000000000000009</v>
          </cell>
          <cell r="N18">
            <v>1</v>
          </cell>
          <cell r="O18">
            <v>143.423</v>
          </cell>
          <cell r="P18">
            <v>0</v>
          </cell>
          <cell r="Q18">
            <v>0</v>
          </cell>
        </row>
        <row r="19">
          <cell r="A19">
            <v>59338070355</v>
          </cell>
          <cell r="B19" t="str">
            <v>59338-0703-55</v>
          </cell>
          <cell r="C19" t="str">
            <v>70355</v>
          </cell>
          <cell r="D19">
            <v>85193.261999999988</v>
          </cell>
          <cell r="E19">
            <v>0</v>
          </cell>
          <cell r="F19">
            <v>594</v>
          </cell>
          <cell r="G19">
            <v>0</v>
          </cell>
          <cell r="H19">
            <v>85193.261999999988</v>
          </cell>
          <cell r="I19">
            <v>143.42299999999997</v>
          </cell>
          <cell r="J19">
            <v>717.1149999999999</v>
          </cell>
          <cell r="K19">
            <v>118.8</v>
          </cell>
          <cell r="L19">
            <v>731.75</v>
          </cell>
          <cell r="M19">
            <v>0.97999999999999987</v>
          </cell>
          <cell r="N19">
            <v>5</v>
          </cell>
          <cell r="O19">
            <v>717.11500000000001</v>
          </cell>
          <cell r="P19">
            <v>0</v>
          </cell>
          <cell r="Q19">
            <v>0</v>
          </cell>
        </row>
      </sheetData>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Nov-Dec 2012 rates"/>
      <sheetName val="2013 Prepaid Rate Summary_Jan_J"/>
      <sheetName val="Enrollment Trend"/>
      <sheetName val="Dist of enrollees_July"/>
      <sheetName val="April_2013_Restrict_Prepaid_MMs"/>
      <sheetName val="Maternity Kick Payments"/>
    </sheetNames>
    <sheetDataSet>
      <sheetData sheetId="0"/>
      <sheetData sheetId="1"/>
      <sheetData sheetId="2">
        <row r="1">
          <cell r="D1">
            <v>0.8498</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CATEGORIES- ALL"/>
      <sheetName val="LE CAT BY GROUP &amp; CODE"/>
      <sheetName val="Variance"/>
    </sheetNames>
    <sheetDataSet>
      <sheetData sheetId="0" refreshError="1"/>
      <sheetData sheetId="1" refreshError="1"/>
      <sheetData sheetId="2" refreshError="1">
        <row r="7">
          <cell r="A7" t="str">
            <v>A1</v>
          </cell>
          <cell r="B7" t="str">
            <v>Accounting/Consulting Fees</v>
          </cell>
          <cell r="C7" t="str">
            <v>ALL</v>
          </cell>
        </row>
        <row r="8">
          <cell r="A8" t="str">
            <v>A2</v>
          </cell>
          <cell r="B8" t="str">
            <v>Assignments to Mfg.</v>
          </cell>
          <cell r="C8" t="str">
            <v>ALL</v>
          </cell>
        </row>
        <row r="9">
          <cell r="A9" t="str">
            <v>A3</v>
          </cell>
          <cell r="B9" t="str">
            <v>Bldg Exp</v>
          </cell>
          <cell r="C9" t="str">
            <v>ALL</v>
          </cell>
        </row>
        <row r="10">
          <cell r="A10" t="str">
            <v>A4</v>
          </cell>
          <cell r="B10" t="str">
            <v>Capitalized Construction</v>
          </cell>
          <cell r="C10" t="str">
            <v>ALL</v>
          </cell>
        </row>
        <row r="11">
          <cell r="A11" t="str">
            <v>A5</v>
          </cell>
          <cell r="B11" t="str">
            <v>Cell Therapy</v>
          </cell>
          <cell r="C11" t="str">
            <v>ALL</v>
          </cell>
        </row>
        <row r="12">
          <cell r="A12" t="str">
            <v>A6</v>
          </cell>
          <cell r="B12" t="str">
            <v>Computer Maintenance</v>
          </cell>
          <cell r="C12" t="str">
            <v>ALL</v>
          </cell>
        </row>
        <row r="13">
          <cell r="A13" t="str">
            <v>A7</v>
          </cell>
          <cell r="B13" t="str">
            <v>Equipment Depreciation</v>
          </cell>
          <cell r="C13" t="str">
            <v>ALL</v>
          </cell>
        </row>
        <row r="14">
          <cell r="A14" t="str">
            <v>A8</v>
          </cell>
          <cell r="B14" t="str">
            <v>Fac Maint</v>
          </cell>
          <cell r="C14" t="str">
            <v>ALL</v>
          </cell>
        </row>
        <row r="15">
          <cell r="A15" t="str">
            <v>A9</v>
          </cell>
          <cell r="B15" t="str">
            <v>FX</v>
          </cell>
          <cell r="C15" t="str">
            <v>ALL</v>
          </cell>
        </row>
        <row r="16">
          <cell r="A16" t="str">
            <v>A10</v>
          </cell>
          <cell r="B16" t="str">
            <v>Headcount</v>
          </cell>
          <cell r="C16" t="str">
            <v>ALL</v>
          </cell>
        </row>
        <row r="17">
          <cell r="A17" t="str">
            <v>A11</v>
          </cell>
          <cell r="B17" t="str">
            <v>Judgement/ Unfilled Headcount</v>
          </cell>
          <cell r="C17" t="str">
            <v>ALL</v>
          </cell>
        </row>
        <row r="18">
          <cell r="A18" t="str">
            <v>A12</v>
          </cell>
          <cell r="B18" t="str">
            <v>Lab Supplies</v>
          </cell>
          <cell r="C18" t="str">
            <v>ALL</v>
          </cell>
        </row>
        <row r="19">
          <cell r="A19" t="str">
            <v>A13</v>
          </cell>
          <cell r="B19" t="str">
            <v>Legal Fees</v>
          </cell>
          <cell r="C19" t="str">
            <v>ALL</v>
          </cell>
        </row>
        <row r="20">
          <cell r="A20" t="str">
            <v>A14</v>
          </cell>
          <cell r="B20" t="str">
            <v>Occupancy</v>
          </cell>
          <cell r="C20" t="str">
            <v>ALL</v>
          </cell>
        </row>
        <row r="21">
          <cell r="A21" t="str">
            <v>A15</v>
          </cell>
          <cell r="B21" t="str">
            <v>Office Expense</v>
          </cell>
          <cell r="C21" t="str">
            <v>ALL</v>
          </cell>
        </row>
        <row r="22">
          <cell r="A22" t="str">
            <v>A16</v>
          </cell>
          <cell r="B22" t="str">
            <v>Other Non Specific-Intl</v>
          </cell>
          <cell r="C22" t="str">
            <v>ALL</v>
          </cell>
        </row>
        <row r="23">
          <cell r="A23" t="str">
            <v>A17</v>
          </cell>
          <cell r="B23" t="str">
            <v>Other Non Specific-US **</v>
          </cell>
          <cell r="C23" t="str">
            <v>ALL</v>
          </cell>
        </row>
        <row r="24">
          <cell r="A24" t="str">
            <v>A18</v>
          </cell>
          <cell r="B24" t="str">
            <v>Rec. &amp; Relo</v>
          </cell>
          <cell r="C24" t="str">
            <v>ALL</v>
          </cell>
        </row>
        <row r="25">
          <cell r="A25" t="str">
            <v>A19</v>
          </cell>
          <cell r="B25" t="str">
            <v>Roche</v>
          </cell>
          <cell r="C25" t="str">
            <v>ALL</v>
          </cell>
        </row>
        <row r="26">
          <cell r="A26" t="str">
            <v>A20</v>
          </cell>
          <cell r="B26" t="str">
            <v>Rounding</v>
          </cell>
          <cell r="C26" t="str">
            <v>ALL</v>
          </cell>
        </row>
        <row r="27">
          <cell r="A27" t="str">
            <v>A21</v>
          </cell>
          <cell r="B27" t="str">
            <v>Spillover Legal/Accounting Fees</v>
          </cell>
          <cell r="C27" t="str">
            <v>ALL</v>
          </cell>
        </row>
        <row r="28">
          <cell r="A28" t="str">
            <v>A22</v>
          </cell>
          <cell r="B28" t="str">
            <v>Staff Costs</v>
          </cell>
          <cell r="C28" t="str">
            <v>ALL</v>
          </cell>
        </row>
        <row r="29">
          <cell r="A29" t="str">
            <v>A23</v>
          </cell>
          <cell r="B29" t="str">
            <v>Temporary Staff</v>
          </cell>
          <cell r="C29" t="str">
            <v>ALL</v>
          </cell>
        </row>
        <row r="30">
          <cell r="A30" t="str">
            <v>A24</v>
          </cell>
          <cell r="B30" t="str">
            <v>Travel &amp; Entertainment</v>
          </cell>
          <cell r="C30" t="str">
            <v>ALL</v>
          </cell>
        </row>
        <row r="31">
          <cell r="A31" t="str">
            <v>A25</v>
          </cell>
          <cell r="B31" t="str">
            <v>VEP/MIP</v>
          </cell>
          <cell r="C31" t="str">
            <v>ALL</v>
          </cell>
        </row>
        <row r="32">
          <cell r="A32" t="str">
            <v>M1</v>
          </cell>
          <cell r="B32" t="str">
            <v>Commissions - U.S</v>
          </cell>
          <cell r="C32" t="str">
            <v>MS</v>
          </cell>
        </row>
        <row r="33">
          <cell r="A33" t="str">
            <v>M2</v>
          </cell>
          <cell r="B33" t="str">
            <v>Outside Marketing - Intl</v>
          </cell>
          <cell r="C33" t="str">
            <v>MS</v>
          </cell>
        </row>
        <row r="34">
          <cell r="A34" t="str">
            <v>M3</v>
          </cell>
          <cell r="B34" t="str">
            <v>Outside Marketing - U.S.</v>
          </cell>
          <cell r="C34" t="str">
            <v>MS</v>
          </cell>
        </row>
        <row r="35">
          <cell r="A35" t="str">
            <v>M4</v>
          </cell>
          <cell r="B35" t="str">
            <v>Safety Net - U.S</v>
          </cell>
          <cell r="C35" t="str">
            <v>MS</v>
          </cell>
        </row>
        <row r="36">
          <cell r="A36" t="str">
            <v>M5</v>
          </cell>
          <cell r="B36" t="str">
            <v>DDD Data</v>
          </cell>
          <cell r="C36" t="str">
            <v>MS</v>
          </cell>
        </row>
        <row r="37">
          <cell r="A37" t="str">
            <v>OIE1</v>
          </cell>
          <cell r="B37" t="str">
            <v>Cap Gains/(Losses)</v>
          </cell>
          <cell r="C37" t="str">
            <v>OIE</v>
          </cell>
        </row>
        <row r="38">
          <cell r="A38" t="str">
            <v>OIE2</v>
          </cell>
          <cell r="B38" t="str">
            <v>China Co-promotion</v>
          </cell>
          <cell r="C38" t="str">
            <v>OIE</v>
          </cell>
        </row>
        <row r="39">
          <cell r="A39" t="str">
            <v>OIE3</v>
          </cell>
          <cell r="B39" t="str">
            <v>Dompe'</v>
          </cell>
          <cell r="C39" t="str">
            <v>OIE</v>
          </cell>
        </row>
        <row r="40">
          <cell r="A40" t="str">
            <v>OIE4</v>
          </cell>
          <cell r="B40" t="str">
            <v>Equity in Amgen Regeneron</v>
          </cell>
          <cell r="C40" t="str">
            <v>OIE</v>
          </cell>
        </row>
        <row r="41">
          <cell r="A41" t="str">
            <v>OIE5</v>
          </cell>
          <cell r="B41" t="str">
            <v>Equity in K/A</v>
          </cell>
          <cell r="C41" t="str">
            <v>OIE</v>
          </cell>
        </row>
        <row r="42">
          <cell r="A42" t="str">
            <v>OIE6</v>
          </cell>
          <cell r="B42" t="str">
            <v>FX on min int</v>
          </cell>
          <cell r="C42" t="str">
            <v>OIE</v>
          </cell>
        </row>
        <row r="43">
          <cell r="A43" t="str">
            <v>OIE7</v>
          </cell>
          <cell r="B43" t="str">
            <v>FX trans Gains / (Losses)</v>
          </cell>
          <cell r="C43" t="str">
            <v>OIE</v>
          </cell>
        </row>
        <row r="44">
          <cell r="A44" t="str">
            <v>OIE8</v>
          </cell>
          <cell r="B44" t="str">
            <v>Interest Expense</v>
          </cell>
          <cell r="C44" t="str">
            <v>OIE</v>
          </cell>
        </row>
        <row r="45">
          <cell r="A45" t="str">
            <v>OIE9</v>
          </cell>
          <cell r="B45" t="str">
            <v>Interst Income</v>
          </cell>
          <cell r="C45" t="str">
            <v>OIE</v>
          </cell>
        </row>
        <row r="46">
          <cell r="A46" t="str">
            <v>OIE10</v>
          </cell>
          <cell r="B46" t="str">
            <v>Other Equity in Affiliates</v>
          </cell>
          <cell r="C46" t="str">
            <v>OIE</v>
          </cell>
        </row>
        <row r="47">
          <cell r="A47" t="str">
            <v>OIE11</v>
          </cell>
          <cell r="B47" t="str">
            <v>Roche Minority Interest</v>
          </cell>
          <cell r="C47" t="str">
            <v>OIE</v>
          </cell>
        </row>
        <row r="48">
          <cell r="A48" t="str">
            <v>R1</v>
          </cell>
          <cell r="B48" t="str">
            <v>Acquisition Related Costs</v>
          </cell>
          <cell r="C48" t="str">
            <v>RD</v>
          </cell>
        </row>
        <row r="49">
          <cell r="A49" t="str">
            <v>R2</v>
          </cell>
          <cell r="B49" t="str">
            <v>Clinical Materials</v>
          </cell>
          <cell r="C49" t="str">
            <v>RD</v>
          </cell>
        </row>
        <row r="50">
          <cell r="A50" t="str">
            <v>R3</v>
          </cell>
          <cell r="B50" t="str">
            <v>Clinical Trial Costs</v>
          </cell>
          <cell r="C50" t="str">
            <v>RD</v>
          </cell>
        </row>
        <row r="51">
          <cell r="A51" t="str">
            <v>R4</v>
          </cell>
          <cell r="B51" t="str">
            <v>Cost Recovery/ Partnership</v>
          </cell>
          <cell r="C51" t="str">
            <v>RD</v>
          </cell>
        </row>
        <row r="52">
          <cell r="A52" t="str">
            <v>R5</v>
          </cell>
          <cell r="B52" t="str">
            <v>Grants</v>
          </cell>
          <cell r="C52" t="str">
            <v>RD</v>
          </cell>
        </row>
        <row r="53">
          <cell r="A53" t="str">
            <v>R6</v>
          </cell>
          <cell r="B53" t="str">
            <v>Product Licensing</v>
          </cell>
          <cell r="C53" t="str">
            <v>RD</v>
          </cell>
        </row>
        <row r="54">
          <cell r="A54" t="str">
            <v>R7</v>
          </cell>
          <cell r="B54" t="str">
            <v>Toxicology</v>
          </cell>
          <cell r="C54" t="str">
            <v>RD</v>
          </cell>
        </row>
        <row r="55">
          <cell r="A55" t="str">
            <v>S1</v>
          </cell>
          <cell r="B55" t="str">
            <v>CPR - ARP - BDNF</v>
          </cell>
          <cell r="C55" t="str">
            <v>Sales/COS</v>
          </cell>
        </row>
        <row r="56">
          <cell r="A56" t="str">
            <v>S2</v>
          </cell>
          <cell r="B56" t="str">
            <v>CPR - ARP - NT3</v>
          </cell>
          <cell r="C56" t="str">
            <v>Sales/COS</v>
          </cell>
        </row>
        <row r="57">
          <cell r="A57" t="str">
            <v>S3</v>
          </cell>
          <cell r="B57" t="str">
            <v>CPR - KA - EPO</v>
          </cell>
          <cell r="C57" t="str">
            <v>Sales/COS</v>
          </cell>
        </row>
        <row r="58">
          <cell r="A58" t="str">
            <v>S4</v>
          </cell>
          <cell r="B58" t="str">
            <v>CPR - KA - G-CSF</v>
          </cell>
          <cell r="C58" t="str">
            <v>Sales/COS</v>
          </cell>
        </row>
        <row r="59">
          <cell r="A59" t="str">
            <v>S5</v>
          </cell>
          <cell r="B59" t="str">
            <v>CPR - KA - MGDF</v>
          </cell>
          <cell r="C59" t="str">
            <v>Sales/COS</v>
          </cell>
        </row>
        <row r="60">
          <cell r="A60" t="str">
            <v>S6</v>
          </cell>
          <cell r="B60" t="str">
            <v>CPR - Other</v>
          </cell>
          <cell r="C60" t="str">
            <v>Sales/COS</v>
          </cell>
        </row>
        <row r="61">
          <cell r="A61" t="str">
            <v>S7</v>
          </cell>
          <cell r="B61" t="str">
            <v>Epogen Sales U.S.</v>
          </cell>
          <cell r="C61" t="str">
            <v>Sales/COS</v>
          </cell>
        </row>
        <row r="62">
          <cell r="A62" t="str">
            <v>S8</v>
          </cell>
          <cell r="B62" t="str">
            <v>Net FX on Sales</v>
          </cell>
          <cell r="C62" t="str">
            <v>Sales/COS</v>
          </cell>
        </row>
        <row r="63">
          <cell r="A63" t="str">
            <v>S9</v>
          </cell>
          <cell r="B63" t="str">
            <v>Neupogen Australian Sales</v>
          </cell>
          <cell r="C63" t="str">
            <v>Sales/COS</v>
          </cell>
        </row>
        <row r="64">
          <cell r="A64" t="str">
            <v>S10</v>
          </cell>
          <cell r="B64" t="str">
            <v>Neupogen Canada Sales</v>
          </cell>
          <cell r="C64" t="str">
            <v>Sales/COS</v>
          </cell>
        </row>
        <row r="65">
          <cell r="A65" t="str">
            <v>S11</v>
          </cell>
          <cell r="B65" t="str">
            <v>Neupogen European Sales</v>
          </cell>
          <cell r="C65" t="str">
            <v>Sales/COS</v>
          </cell>
        </row>
        <row r="66">
          <cell r="A66" t="str">
            <v>S12</v>
          </cell>
          <cell r="B66" t="str">
            <v>Neupogen U.S. Sales</v>
          </cell>
          <cell r="C66" t="str">
            <v>Sales/COS</v>
          </cell>
        </row>
        <row r="67">
          <cell r="A67" t="str">
            <v>S13</v>
          </cell>
          <cell r="B67" t="str">
            <v>Royalty Income</v>
          </cell>
          <cell r="C67" t="str">
            <v>Sales/COS</v>
          </cell>
        </row>
        <row r="68">
          <cell r="A68" t="str">
            <v>S14</v>
          </cell>
          <cell r="B68" t="str">
            <v>US Epo COS</v>
          </cell>
          <cell r="C68" t="str">
            <v>Sales/COS</v>
          </cell>
        </row>
        <row r="69">
          <cell r="A69" t="str">
            <v>S15</v>
          </cell>
          <cell r="B69" t="str">
            <v>AUS Neupo COS</v>
          </cell>
          <cell r="C69" t="str">
            <v>Sales/COS</v>
          </cell>
        </row>
        <row r="70">
          <cell r="A70" t="str">
            <v>S16</v>
          </cell>
          <cell r="B70" t="str">
            <v>CAN Neupo COS</v>
          </cell>
          <cell r="C70" t="str">
            <v>Sales/COS</v>
          </cell>
        </row>
        <row r="71">
          <cell r="A71" t="str">
            <v>S17</v>
          </cell>
          <cell r="B71" t="str">
            <v>EUR Neupo COS</v>
          </cell>
          <cell r="C71" t="str">
            <v>Sales/COS</v>
          </cell>
        </row>
        <row r="72">
          <cell r="A72" t="str">
            <v>S18</v>
          </cell>
          <cell r="B72" t="str">
            <v>US Neupo COS</v>
          </cell>
          <cell r="C72" t="str">
            <v>Sales/COS</v>
          </cell>
        </row>
        <row r="73">
          <cell r="A73" t="str">
            <v>S19</v>
          </cell>
          <cell r="B73" t="str">
            <v>Royalty Exp- EPO</v>
          </cell>
          <cell r="C73" t="str">
            <v>Sales/COS</v>
          </cell>
        </row>
        <row r="74">
          <cell r="A74" t="str">
            <v>S20</v>
          </cell>
          <cell r="B74" t="str">
            <v>Royalty Exp- Neupo</v>
          </cell>
          <cell r="C74" t="str">
            <v>Sales/COS</v>
          </cell>
        </row>
        <row r="76">
          <cell r="B76" t="str">
            <v>TOTAL VARIANCE</v>
          </cell>
        </row>
        <row r="78">
          <cell r="B78" t="str">
            <v>CHECK:</v>
          </cell>
        </row>
        <row r="79">
          <cell r="B79" t="str">
            <v>TOTAL PLAN</v>
          </cell>
        </row>
        <row r="80">
          <cell r="B80" t="str">
            <v>TOTAL LE</v>
          </cell>
        </row>
        <row r="81">
          <cell r="B81" t="str">
            <v>TOTAL VARIANCE</v>
          </cell>
        </row>
        <row r="83">
          <cell r="B83" t="str">
            <v>UNLOCATED DIFFERENCE</v>
          </cell>
        </row>
        <row r="85">
          <cell r="A85" t="str">
            <v>** Includes: Insurance, Memberships, Donations,</v>
          </cell>
        </row>
        <row r="86">
          <cell r="A86" t="str">
            <v xml:space="preserve">     FSC, Library, Extramurals, Meetings, &amp; Workshops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sheetData>
    <row r="1" spans="1:1">
      <c r="A1" t="s">
        <v>942</v>
      </c>
    </row>
  </sheetData>
  <sheetProtection algorithmName="SHA-512" hashValue="2BRkvDsRbt30x5iStBFpuLtTqhFrTqtF6gqQhuA5p8WkgHSmmDiQ9ceSN+oP/WUjU6jf8BLWhKn5pi9TnTB4WA==" saltValue="gNNSAymeSmCIqTHTwb3/6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80" zoomScaleNormal="85" zoomScaleSheetLayoutView="80" workbookViewId="0"/>
  </sheetViews>
  <sheetFormatPr defaultRowHeight="12.75"/>
  <cols>
    <col min="1" max="1" width="7.140625" customWidth="1"/>
    <col min="2" max="2" width="13.85546875" customWidth="1"/>
    <col min="3" max="3" width="14" customWidth="1"/>
    <col min="4" max="4" width="15.85546875" customWidth="1"/>
    <col min="5" max="5" width="12.42578125" customWidth="1"/>
    <col min="6" max="6" width="17.140625" customWidth="1"/>
    <col min="7" max="7" width="16" customWidth="1"/>
    <col min="8" max="8" width="31.85546875" customWidth="1"/>
    <col min="9" max="9" width="8.85546875" customWidth="1"/>
    <col min="10" max="10" width="10.42578125" customWidth="1"/>
  </cols>
  <sheetData>
    <row r="1" spans="1:9" ht="15.75">
      <c r="A1" s="205" t="s">
        <v>867</v>
      </c>
      <c r="B1" s="1"/>
      <c r="C1" s="1"/>
      <c r="D1" s="1"/>
      <c r="E1" s="1"/>
      <c r="F1" s="1"/>
      <c r="G1" s="1"/>
      <c r="H1" s="1"/>
      <c r="I1" s="1"/>
    </row>
    <row r="2" spans="1:9" ht="15.75">
      <c r="A2" s="205" t="s">
        <v>509</v>
      </c>
      <c r="B2" s="1"/>
      <c r="C2" s="1"/>
      <c r="D2" s="1"/>
      <c r="E2" s="1"/>
      <c r="F2" s="1"/>
      <c r="G2" s="1"/>
      <c r="H2" s="1"/>
      <c r="I2" s="1"/>
    </row>
    <row r="3" spans="1:9">
      <c r="A3" s="1"/>
      <c r="B3" s="1"/>
      <c r="C3" s="1"/>
      <c r="D3" s="1"/>
      <c r="E3" s="1"/>
      <c r="F3" s="1"/>
      <c r="G3" s="1"/>
      <c r="H3" s="1"/>
    </row>
    <row r="4" spans="1:9" ht="13.5" thickBot="1">
      <c r="A4" s="200" t="s">
        <v>407</v>
      </c>
      <c r="B4" s="1"/>
      <c r="C4" s="1"/>
      <c r="D4" s="1"/>
      <c r="E4" s="1"/>
      <c r="F4" s="1"/>
      <c r="G4" s="1"/>
      <c r="H4" s="1"/>
    </row>
    <row r="5" spans="1:9">
      <c r="A5" s="1021" t="s">
        <v>860</v>
      </c>
      <c r="B5" s="1022"/>
      <c r="C5" s="1022"/>
      <c r="D5" s="1022"/>
      <c r="E5" s="1022"/>
      <c r="F5" s="1022"/>
      <c r="G5" s="1022"/>
      <c r="H5" s="1023"/>
    </row>
    <row r="6" spans="1:9">
      <c r="A6" s="8"/>
      <c r="B6" s="2"/>
      <c r="C6" s="2"/>
      <c r="D6" s="2"/>
      <c r="E6" s="2"/>
      <c r="F6" s="2"/>
      <c r="G6" s="2"/>
      <c r="H6" s="5"/>
    </row>
    <row r="7" spans="1:9">
      <c r="A7" s="206" t="s">
        <v>861</v>
      </c>
      <c r="B7" s="2"/>
      <c r="C7" s="2"/>
      <c r="D7" s="2"/>
      <c r="E7" s="2"/>
      <c r="F7" s="2"/>
      <c r="G7" s="2"/>
      <c r="H7" s="5"/>
    </row>
    <row r="8" spans="1:9">
      <c r="A8" s="206"/>
      <c r="B8" s="207" t="s">
        <v>865</v>
      </c>
      <c r="C8" s="2"/>
      <c r="D8" s="2"/>
      <c r="E8" s="2"/>
      <c r="F8" s="2"/>
      <c r="G8" s="2"/>
      <c r="H8" s="5"/>
    </row>
    <row r="9" spans="1:9">
      <c r="A9" s="206"/>
      <c r="B9" s="2" t="s">
        <v>886</v>
      </c>
      <c r="C9" s="2"/>
      <c r="D9" s="2"/>
      <c r="E9" s="2"/>
      <c r="F9" s="2"/>
      <c r="G9" s="2"/>
      <c r="H9" s="5"/>
    </row>
    <row r="10" spans="1:9">
      <c r="A10" s="206"/>
      <c r="B10" s="2" t="s">
        <v>870</v>
      </c>
      <c r="C10" s="2"/>
      <c r="D10" s="2"/>
      <c r="E10" s="2"/>
      <c r="F10" s="2"/>
      <c r="G10" s="2"/>
      <c r="H10" s="5"/>
    </row>
    <row r="11" spans="1:9">
      <c r="A11" s="206"/>
      <c r="B11" s="2" t="s">
        <v>885</v>
      </c>
      <c r="C11" s="2"/>
      <c r="D11" s="2"/>
      <c r="E11" s="2"/>
      <c r="F11" s="2"/>
      <c r="G11" s="2"/>
      <c r="H11" s="5"/>
    </row>
    <row r="12" spans="1:9">
      <c r="A12" s="206"/>
      <c r="B12" s="2"/>
      <c r="C12" s="2"/>
      <c r="D12" s="2"/>
      <c r="E12" s="2"/>
      <c r="F12" s="2"/>
      <c r="G12" s="2"/>
      <c r="H12" s="5"/>
    </row>
    <row r="13" spans="1:9">
      <c r="A13" s="206"/>
      <c r="B13" s="207" t="s">
        <v>144</v>
      </c>
      <c r="C13" s="2"/>
      <c r="D13" s="2"/>
      <c r="E13" s="2"/>
      <c r="F13" s="2"/>
      <c r="G13" s="2"/>
      <c r="H13" s="5"/>
    </row>
    <row r="14" spans="1:9" ht="12.95" customHeight="1">
      <c r="A14" s="8"/>
      <c r="B14" s="272" t="s">
        <v>887</v>
      </c>
      <c r="C14" s="977"/>
      <c r="D14" s="977"/>
      <c r="E14" s="977"/>
      <c r="F14" s="977"/>
      <c r="G14" s="977"/>
      <c r="H14" s="978"/>
    </row>
    <row r="15" spans="1:9">
      <c r="A15" s="8"/>
      <c r="B15" s="2" t="s">
        <v>868</v>
      </c>
      <c r="C15" s="2"/>
      <c r="D15" s="2"/>
      <c r="E15" s="2"/>
      <c r="F15" s="2"/>
      <c r="G15" s="2"/>
      <c r="H15" s="5"/>
    </row>
    <row r="16" spans="1:9">
      <c r="A16" s="8"/>
      <c r="B16" s="2"/>
      <c r="C16" s="2"/>
      <c r="D16" s="2"/>
      <c r="E16" s="2"/>
      <c r="F16" s="2"/>
      <c r="G16" s="2"/>
      <c r="H16" s="5"/>
    </row>
    <row r="17" spans="1:8">
      <c r="A17" s="206"/>
      <c r="B17" s="207" t="s">
        <v>866</v>
      </c>
      <c r="C17" s="2"/>
      <c r="D17" s="2"/>
      <c r="E17" s="2"/>
      <c r="F17" s="2"/>
      <c r="G17" s="2"/>
      <c r="H17" s="5"/>
    </row>
    <row r="18" spans="1:8" ht="12.95" customHeight="1">
      <c r="A18" s="8"/>
      <c r="B18" s="2" t="s">
        <v>862</v>
      </c>
      <c r="C18" s="977"/>
      <c r="D18" s="977"/>
      <c r="E18" s="977"/>
      <c r="F18" s="977"/>
      <c r="G18" s="977"/>
      <c r="H18" s="978"/>
    </row>
    <row r="19" spans="1:8">
      <c r="A19" s="8"/>
      <c r="B19" s="2" t="s">
        <v>870</v>
      </c>
      <c r="C19" s="2"/>
      <c r="D19" s="2"/>
      <c r="E19" s="2"/>
      <c r="F19" s="2"/>
      <c r="G19" s="2"/>
      <c r="H19" s="5"/>
    </row>
    <row r="20" spans="1:8">
      <c r="A20" s="8"/>
      <c r="B20" s="2" t="s">
        <v>885</v>
      </c>
      <c r="C20" s="2"/>
      <c r="D20" s="2"/>
      <c r="E20" s="2"/>
      <c r="F20" s="2"/>
      <c r="G20" s="2"/>
      <c r="H20" s="5"/>
    </row>
    <row r="21" spans="1:8">
      <c r="A21" s="8"/>
      <c r="B21" s="2"/>
      <c r="C21" s="2"/>
      <c r="D21" s="2"/>
      <c r="E21" s="2"/>
      <c r="F21" s="2"/>
      <c r="G21" s="2"/>
      <c r="H21" s="5"/>
    </row>
    <row r="22" spans="1:8">
      <c r="A22" s="206"/>
      <c r="B22" s="207" t="s">
        <v>145</v>
      </c>
      <c r="C22" s="2"/>
      <c r="D22" s="2"/>
      <c r="E22" s="2"/>
      <c r="F22" s="2"/>
      <c r="G22" s="2"/>
      <c r="H22" s="5"/>
    </row>
    <row r="23" spans="1:8" ht="12.95" customHeight="1">
      <c r="A23" s="8"/>
      <c r="B23" s="272" t="s">
        <v>863</v>
      </c>
      <c r="C23" s="977"/>
      <c r="D23" s="977"/>
      <c r="E23" s="977"/>
      <c r="F23" s="977"/>
      <c r="G23" s="977"/>
      <c r="H23" s="978"/>
    </row>
    <row r="24" spans="1:8">
      <c r="A24" s="8"/>
      <c r="B24" s="2" t="s">
        <v>868</v>
      </c>
      <c r="C24" s="2"/>
      <c r="D24" s="2"/>
      <c r="E24" s="2"/>
      <c r="F24" s="2"/>
      <c r="G24" s="2"/>
      <c r="H24" s="5"/>
    </row>
    <row r="25" spans="1:8">
      <c r="A25" s="8"/>
      <c r="B25" s="2"/>
      <c r="C25" s="2"/>
      <c r="D25" s="2"/>
      <c r="E25" s="2"/>
      <c r="F25" s="2"/>
      <c r="G25" s="2"/>
      <c r="H25" s="5"/>
    </row>
    <row r="26" spans="1:8" ht="26.45" customHeight="1">
      <c r="A26" s="8"/>
      <c r="B26" s="1024" t="s">
        <v>146</v>
      </c>
      <c r="C26" s="1024"/>
      <c r="D26" s="1024"/>
      <c r="E26" s="1024"/>
      <c r="F26" s="1024"/>
      <c r="G26" s="1024"/>
      <c r="H26" s="1025"/>
    </row>
    <row r="27" spans="1:8">
      <c r="A27" s="8"/>
      <c r="B27" s="2"/>
      <c r="C27" s="2"/>
      <c r="D27" s="2"/>
      <c r="E27" s="2"/>
      <c r="F27" s="2"/>
      <c r="G27" s="2"/>
      <c r="H27" s="5"/>
    </row>
    <row r="28" spans="1:8">
      <c r="A28" s="206" t="s">
        <v>889</v>
      </c>
      <c r="B28" s="2"/>
      <c r="C28" s="2"/>
      <c r="D28" s="2"/>
      <c r="E28" s="2"/>
      <c r="F28" s="2"/>
      <c r="G28" s="2"/>
      <c r="H28" s="5"/>
    </row>
    <row r="29" spans="1:8">
      <c r="A29" s="206"/>
      <c r="B29" s="2"/>
      <c r="C29" s="2"/>
      <c r="D29" s="2"/>
      <c r="E29" s="2"/>
      <c r="F29" s="2"/>
      <c r="G29" s="2"/>
      <c r="H29" s="5"/>
    </row>
    <row r="30" spans="1:8">
      <c r="A30" s="8" t="s">
        <v>143</v>
      </c>
      <c r="B30" s="2"/>
      <c r="C30" s="2"/>
      <c r="D30" s="2"/>
      <c r="E30" s="2"/>
      <c r="F30" s="2"/>
      <c r="G30" s="2"/>
      <c r="H30" s="5"/>
    </row>
    <row r="31" spans="1:8">
      <c r="A31" s="8"/>
      <c r="B31" s="2" t="s">
        <v>147</v>
      </c>
      <c r="C31" s="2"/>
      <c r="D31" s="2"/>
      <c r="E31" s="2"/>
      <c r="F31" s="2"/>
      <c r="G31" s="2"/>
      <c r="H31" s="5"/>
    </row>
    <row r="32" spans="1:8">
      <c r="A32" s="8"/>
      <c r="B32" s="559" t="s">
        <v>894</v>
      </c>
      <c r="C32" s="559"/>
      <c r="D32" s="559"/>
      <c r="E32" s="559"/>
      <c r="F32" s="559"/>
      <c r="G32" s="559"/>
      <c r="H32" s="560"/>
    </row>
    <row r="33" spans="1:8">
      <c r="A33" s="8"/>
      <c r="B33" s="559" t="s">
        <v>895</v>
      </c>
      <c r="C33" s="559"/>
      <c r="D33" s="559"/>
      <c r="E33" s="559"/>
      <c r="F33" s="559"/>
      <c r="G33" s="559"/>
      <c r="H33" s="560"/>
    </row>
    <row r="34" spans="1:8" ht="13.5" thickBot="1">
      <c r="A34" s="9"/>
      <c r="B34" s="6"/>
      <c r="C34" s="6"/>
      <c r="D34" s="6"/>
      <c r="E34" s="6"/>
      <c r="F34" s="6"/>
      <c r="G34" s="6"/>
      <c r="H34" s="7"/>
    </row>
    <row r="35" spans="1:8">
      <c r="A35" s="8"/>
      <c r="B35" s="2"/>
      <c r="C35" s="2"/>
      <c r="D35" s="2"/>
      <c r="E35" s="2"/>
      <c r="F35" s="2"/>
      <c r="G35" s="2"/>
    </row>
  </sheetData>
  <sheetProtection algorithmName="SHA-512" hashValue="kafmbdYLzFaXMA8pKqeqzPCFTyfAEg9ujk6VL0cHGARWlh4Rg9aT7AHdDnM4I4RltVqaTUj3xtzqUZCyxshF4A==" saltValue="Gn9C7xjewwMRpjeQ36LoKw==" spinCount="100000" sheet="1" objects="1" scenarios="1"/>
  <mergeCells count="2">
    <mergeCell ref="A5:H5"/>
    <mergeCell ref="B26:H26"/>
  </mergeCells>
  <pageMargins left="0.75" right="0.75" top="1" bottom="1" header="0.5" footer="0.5"/>
  <pageSetup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view="pageBreakPreview" zoomScale="80" zoomScaleNormal="85" zoomScaleSheetLayoutView="80" workbookViewId="0"/>
  </sheetViews>
  <sheetFormatPr defaultColWidth="9.140625" defaultRowHeight="12.75"/>
  <cols>
    <col min="1" max="1" width="29" style="1" customWidth="1"/>
    <col min="2" max="5" width="21.85546875" style="1" customWidth="1"/>
    <col min="6" max="16384" width="9.140625" style="1"/>
  </cols>
  <sheetData>
    <row r="1" spans="1:10" ht="15.75">
      <c r="A1" s="205" t="s">
        <v>867</v>
      </c>
    </row>
    <row r="2" spans="1:10" ht="15.75">
      <c r="A2" s="205" t="s">
        <v>509</v>
      </c>
    </row>
    <row r="3" spans="1:10" ht="31.5" customHeight="1">
      <c r="A3" s="1071" t="s">
        <v>943</v>
      </c>
      <c r="B3" s="1071"/>
      <c r="C3" s="1071"/>
      <c r="D3" s="1071"/>
      <c r="E3" s="1071"/>
      <c r="F3" s="471"/>
    </row>
    <row r="4" spans="1:10">
      <c r="A4" s="200" t="s">
        <v>407</v>
      </c>
    </row>
    <row r="5" spans="1:10" ht="13.5" thickBot="1"/>
    <row r="6" spans="1:10" s="192" customFormat="1" ht="18.75" thickBot="1">
      <c r="A6" s="1079" t="s">
        <v>140</v>
      </c>
      <c r="B6" s="1080"/>
      <c r="C6" s="1080"/>
      <c r="D6" s="1081"/>
    </row>
    <row r="7" spans="1:10" s="192" customFormat="1" ht="6.75" customHeight="1" thickBot="1">
      <c r="A7" s="1006"/>
      <c r="B7" s="1007"/>
      <c r="C7" s="1007"/>
      <c r="D7" s="1008"/>
    </row>
    <row r="8" spans="1:10" s="192" customFormat="1" ht="16.5" thickBot="1">
      <c r="A8" s="1076" t="s">
        <v>488</v>
      </c>
      <c r="B8" s="1077"/>
      <c r="C8" s="1077"/>
      <c r="D8" s="1078"/>
    </row>
    <row r="9" spans="1:10" s="192" customFormat="1" ht="16.5" thickBot="1">
      <c r="A9" s="193" t="s">
        <v>275</v>
      </c>
      <c r="B9" s="194" t="s">
        <v>276</v>
      </c>
      <c r="C9" s="194" t="s">
        <v>233</v>
      </c>
      <c r="D9" s="204" t="s">
        <v>62</v>
      </c>
      <c r="I9" s="473"/>
    </row>
    <row r="10" spans="1:10" s="268" customFormat="1" ht="14.1" customHeight="1">
      <c r="A10" s="10">
        <v>1</v>
      </c>
      <c r="B10" s="11" t="s">
        <v>267</v>
      </c>
      <c r="C10" s="269" t="s">
        <v>277</v>
      </c>
      <c r="D10" s="208" t="s">
        <v>211</v>
      </c>
      <c r="I10" s="474"/>
    </row>
    <row r="11" spans="1:10" s="268" customFormat="1" ht="14.1" customHeight="1">
      <c r="A11" s="12">
        <v>1</v>
      </c>
      <c r="B11" s="13" t="s">
        <v>268</v>
      </c>
      <c r="C11" s="270" t="s">
        <v>277</v>
      </c>
      <c r="D11" s="209" t="s">
        <v>214</v>
      </c>
      <c r="I11" s="474"/>
    </row>
    <row r="12" spans="1:10" s="268" customFormat="1" ht="14.1" customHeight="1">
      <c r="A12" s="12">
        <v>1</v>
      </c>
      <c r="B12" s="270" t="s">
        <v>269</v>
      </c>
      <c r="C12" s="270" t="s">
        <v>277</v>
      </c>
      <c r="D12" s="209" t="s">
        <v>215</v>
      </c>
      <c r="I12" s="474"/>
    </row>
    <row r="13" spans="1:10" s="268" customFormat="1" ht="14.1" customHeight="1">
      <c r="A13" s="12">
        <v>1</v>
      </c>
      <c r="B13" s="270" t="s">
        <v>270</v>
      </c>
      <c r="C13" s="270" t="s">
        <v>279</v>
      </c>
      <c r="D13" s="209" t="s">
        <v>217</v>
      </c>
      <c r="I13" s="474"/>
    </row>
    <row r="14" spans="1:10" s="268" customFormat="1" ht="14.1" customHeight="1">
      <c r="A14" s="12">
        <v>1</v>
      </c>
      <c r="B14" s="270" t="s">
        <v>270</v>
      </c>
      <c r="C14" s="270" t="s">
        <v>278</v>
      </c>
      <c r="D14" s="209" t="s">
        <v>218</v>
      </c>
      <c r="I14" s="474"/>
    </row>
    <row r="15" spans="1:10" s="268" customFormat="1" ht="14.1" customHeight="1">
      <c r="A15" s="12">
        <v>1</v>
      </c>
      <c r="B15" s="270" t="s">
        <v>271</v>
      </c>
      <c r="C15" s="270" t="s">
        <v>279</v>
      </c>
      <c r="D15" s="209" t="s">
        <v>219</v>
      </c>
      <c r="I15" s="474"/>
    </row>
    <row r="16" spans="1:10" s="268" customFormat="1" ht="14.1" customHeight="1">
      <c r="A16" s="12">
        <v>1</v>
      </c>
      <c r="B16" s="270" t="s">
        <v>271</v>
      </c>
      <c r="C16" s="270" t="s">
        <v>278</v>
      </c>
      <c r="D16" s="209" t="s">
        <v>220</v>
      </c>
      <c r="F16" s="271"/>
      <c r="G16" s="271"/>
      <c r="H16" s="271"/>
      <c r="I16" s="472"/>
      <c r="J16" s="271"/>
    </row>
    <row r="17" spans="1:10" s="268" customFormat="1" ht="14.1" customHeight="1">
      <c r="A17" s="12">
        <v>1</v>
      </c>
      <c r="B17" s="266" t="s">
        <v>272</v>
      </c>
      <c r="C17" s="270" t="s">
        <v>277</v>
      </c>
      <c r="D17" s="209" t="s">
        <v>221</v>
      </c>
      <c r="F17" s="271"/>
      <c r="G17" s="271"/>
      <c r="H17" s="271"/>
      <c r="I17" s="472"/>
      <c r="J17" s="271"/>
    </row>
    <row r="18" spans="1:10" s="268" customFormat="1" ht="14.1" customHeight="1">
      <c r="A18" s="12">
        <v>5</v>
      </c>
      <c r="B18" s="270" t="s">
        <v>273</v>
      </c>
      <c r="C18" s="270" t="s">
        <v>277</v>
      </c>
      <c r="D18" s="210">
        <v>11</v>
      </c>
      <c r="F18" s="271"/>
      <c r="G18" s="271"/>
      <c r="H18" s="271"/>
      <c r="I18" s="472"/>
      <c r="J18" s="271"/>
    </row>
    <row r="19" spans="1:10" s="268" customFormat="1" ht="14.1" customHeight="1">
      <c r="A19" s="12">
        <v>5</v>
      </c>
      <c r="B19" s="270" t="s">
        <v>269</v>
      </c>
      <c r="C19" s="270" t="s">
        <v>277</v>
      </c>
      <c r="D19" s="210">
        <v>12</v>
      </c>
      <c r="F19" s="271"/>
      <c r="G19" s="271"/>
      <c r="H19" s="271"/>
      <c r="I19" s="472"/>
      <c r="J19" s="271"/>
    </row>
    <row r="20" spans="1:10" s="268" customFormat="1" ht="14.1" customHeight="1">
      <c r="A20" s="189">
        <v>5</v>
      </c>
      <c r="B20" s="273" t="s">
        <v>274</v>
      </c>
      <c r="C20" s="273" t="s">
        <v>277</v>
      </c>
      <c r="D20" s="211">
        <v>13</v>
      </c>
      <c r="F20" s="271"/>
      <c r="G20" s="271"/>
      <c r="H20" s="271"/>
      <c r="I20" s="472"/>
      <c r="J20" s="271"/>
    </row>
    <row r="21" spans="1:10" s="268" customFormat="1" ht="14.1" customHeight="1">
      <c r="A21" s="12" t="s">
        <v>935</v>
      </c>
      <c r="B21" s="266" t="s">
        <v>423</v>
      </c>
      <c r="C21" s="266" t="s">
        <v>279</v>
      </c>
      <c r="D21" s="212">
        <v>14</v>
      </c>
      <c r="I21" s="471"/>
    </row>
    <row r="22" spans="1:10" s="268" customFormat="1" ht="14.1" customHeight="1">
      <c r="A22" s="12">
        <v>6</v>
      </c>
      <c r="B22" s="266" t="s">
        <v>926</v>
      </c>
      <c r="C22" s="996" t="s">
        <v>279</v>
      </c>
      <c r="D22" s="209">
        <v>22</v>
      </c>
      <c r="I22" s="471"/>
    </row>
    <row r="23" spans="1:10" s="268" customFormat="1" ht="14.1" customHeight="1">
      <c r="A23" s="12">
        <v>6</v>
      </c>
      <c r="B23" s="266" t="s">
        <v>926</v>
      </c>
      <c r="C23" s="270" t="s">
        <v>278</v>
      </c>
      <c r="D23" s="209">
        <v>23</v>
      </c>
      <c r="I23" s="471"/>
    </row>
    <row r="24" spans="1:10" s="268" customFormat="1" ht="14.1" customHeight="1">
      <c r="A24" s="12">
        <v>6</v>
      </c>
      <c r="B24" s="270" t="s">
        <v>271</v>
      </c>
      <c r="C24" s="270" t="s">
        <v>279</v>
      </c>
      <c r="D24" s="209">
        <v>24</v>
      </c>
      <c r="I24" s="471"/>
    </row>
    <row r="25" spans="1:10" s="268" customFormat="1" ht="14.1" customHeight="1">
      <c r="A25" s="12">
        <v>6</v>
      </c>
      <c r="B25" s="270" t="s">
        <v>271</v>
      </c>
      <c r="C25" s="270" t="s">
        <v>278</v>
      </c>
      <c r="D25" s="209">
        <v>25</v>
      </c>
      <c r="I25" s="471"/>
    </row>
    <row r="26" spans="1:10" s="268" customFormat="1" ht="14.1" customHeight="1">
      <c r="A26" s="12">
        <v>6</v>
      </c>
      <c r="B26" s="266" t="s">
        <v>272</v>
      </c>
      <c r="C26" s="270" t="s">
        <v>277</v>
      </c>
      <c r="D26" s="209">
        <v>26</v>
      </c>
      <c r="I26" s="471"/>
    </row>
    <row r="27" spans="1:10" s="268" customFormat="1" ht="14.1" customHeight="1" thickBot="1">
      <c r="A27" s="969" t="s">
        <v>936</v>
      </c>
      <c r="B27" s="274" t="s">
        <v>267</v>
      </c>
      <c r="C27" s="274" t="s">
        <v>277</v>
      </c>
      <c r="D27" s="283">
        <v>15</v>
      </c>
      <c r="I27" s="471"/>
    </row>
    <row r="28" spans="1:10" s="268" customFormat="1" ht="13.5" thickBot="1">
      <c r="I28" s="471"/>
    </row>
    <row r="29" spans="1:10" s="192" customFormat="1" ht="19.5" thickBot="1">
      <c r="A29" s="1076" t="s">
        <v>937</v>
      </c>
      <c r="B29" s="1077"/>
      <c r="C29" s="1077"/>
      <c r="D29" s="1078"/>
      <c r="I29" s="470"/>
    </row>
    <row r="30" spans="1:10" s="192" customFormat="1" ht="16.5" thickBot="1">
      <c r="A30" s="193" t="s">
        <v>275</v>
      </c>
      <c r="B30" s="213" t="s">
        <v>276</v>
      </c>
      <c r="C30" s="213" t="s">
        <v>233</v>
      </c>
      <c r="D30" s="631" t="s">
        <v>62</v>
      </c>
      <c r="I30" s="470"/>
    </row>
    <row r="31" spans="1:10" s="268" customFormat="1" ht="14.25" customHeight="1">
      <c r="A31" s="214">
        <v>1</v>
      </c>
      <c r="B31" s="265" t="s">
        <v>423</v>
      </c>
      <c r="C31" s="265" t="s">
        <v>279</v>
      </c>
      <c r="D31" s="215">
        <v>16</v>
      </c>
      <c r="I31" s="471"/>
    </row>
    <row r="32" spans="1:10" s="268" customFormat="1" ht="14.25" customHeight="1">
      <c r="A32" s="12">
        <v>1</v>
      </c>
      <c r="B32" s="266" t="s">
        <v>423</v>
      </c>
      <c r="C32" s="266" t="s">
        <v>279</v>
      </c>
      <c r="D32" s="212">
        <v>17</v>
      </c>
      <c r="I32" s="471"/>
    </row>
    <row r="33" spans="1:9" s="268" customFormat="1" ht="14.25" customHeight="1">
      <c r="A33" s="12">
        <v>5</v>
      </c>
      <c r="B33" s="266" t="s">
        <v>423</v>
      </c>
      <c r="C33" s="266" t="s">
        <v>279</v>
      </c>
      <c r="D33" s="212">
        <v>18</v>
      </c>
    </row>
    <row r="34" spans="1:9" s="268" customFormat="1" ht="14.25" customHeight="1">
      <c r="A34" s="189">
        <v>5</v>
      </c>
      <c r="B34" s="267" t="s">
        <v>423</v>
      </c>
      <c r="C34" s="267" t="s">
        <v>279</v>
      </c>
      <c r="D34" s="261">
        <v>19</v>
      </c>
    </row>
    <row r="35" spans="1:9" s="268" customFormat="1" ht="14.25" customHeight="1">
      <c r="A35" s="12" t="s">
        <v>935</v>
      </c>
      <c r="B35" s="267" t="s">
        <v>423</v>
      </c>
      <c r="C35" s="267" t="s">
        <v>279</v>
      </c>
      <c r="D35" s="261">
        <v>20</v>
      </c>
    </row>
    <row r="36" spans="1:9" s="268" customFormat="1" ht="14.25" customHeight="1">
      <c r="A36" s="12" t="s">
        <v>935</v>
      </c>
      <c r="B36" s="267" t="s">
        <v>423</v>
      </c>
      <c r="C36" s="267" t="s">
        <v>279</v>
      </c>
      <c r="D36" s="261">
        <v>21</v>
      </c>
    </row>
    <row r="37" spans="1:9" s="268" customFormat="1" ht="14.25" customHeight="1">
      <c r="A37" s="189">
        <v>6</v>
      </c>
      <c r="B37" s="267" t="s">
        <v>423</v>
      </c>
      <c r="C37" s="267" t="s">
        <v>279</v>
      </c>
      <c r="D37" s="261">
        <v>27</v>
      </c>
    </row>
    <row r="38" spans="1:9" s="268" customFormat="1" ht="14.25" customHeight="1" thickBot="1">
      <c r="A38" s="969">
        <v>6</v>
      </c>
      <c r="B38" s="274" t="s">
        <v>423</v>
      </c>
      <c r="C38" s="274" t="s">
        <v>279</v>
      </c>
      <c r="D38" s="283">
        <v>28</v>
      </c>
    </row>
    <row r="39" spans="1:9">
      <c r="A39" s="190"/>
      <c r="B39" s="191"/>
      <c r="C39" s="191"/>
      <c r="D39" s="191"/>
      <c r="E39" s="191"/>
    </row>
    <row r="40" spans="1:9" ht="18" customHeight="1">
      <c r="A40" s="1043" t="s">
        <v>938</v>
      </c>
      <c r="B40" s="1043"/>
      <c r="C40" s="1043"/>
      <c r="D40" s="1043"/>
    </row>
    <row r="41" spans="1:9" ht="54.75" customHeight="1">
      <c r="A41" s="1043" t="s">
        <v>939</v>
      </c>
      <c r="B41" s="1043"/>
      <c r="C41" s="1043"/>
      <c r="D41" s="1043"/>
      <c r="E41" s="191"/>
    </row>
    <row r="42" spans="1:9" ht="78" customHeight="1">
      <c r="A42" s="1043" t="s">
        <v>940</v>
      </c>
      <c r="B42" s="1043"/>
      <c r="C42" s="1043"/>
      <c r="D42" s="1043"/>
    </row>
    <row r="43" spans="1:9" ht="13.5" customHeight="1" thickBot="1">
      <c r="B43" s="431"/>
      <c r="C43" s="431"/>
      <c r="D43" s="431"/>
      <c r="E43" s="431"/>
      <c r="F43" s="191"/>
    </row>
    <row r="44" spans="1:9" ht="18" customHeight="1" thickBot="1">
      <c r="A44" s="1082" t="s">
        <v>539</v>
      </c>
      <c r="B44" s="1083"/>
      <c r="C44" s="1083"/>
      <c r="D44" s="1083"/>
      <c r="E44" s="1084"/>
      <c r="F44" s="191"/>
      <c r="I44" s="432"/>
    </row>
    <row r="45" spans="1:9" ht="68.099999999999994" customHeight="1" thickBot="1">
      <c r="A45" s="1072" t="s">
        <v>540</v>
      </c>
      <c r="B45" s="1073"/>
      <c r="C45" s="1073"/>
      <c r="D45" s="1073"/>
      <c r="E45" s="1074"/>
      <c r="F45" s="191"/>
      <c r="I45" s="432"/>
    </row>
    <row r="46" spans="1:9" ht="17.25" customHeight="1" thickBot="1">
      <c r="A46" s="524" t="s">
        <v>533</v>
      </c>
      <c r="B46" s="1075" t="s">
        <v>534</v>
      </c>
      <c r="C46" s="1075"/>
      <c r="D46" s="1045" t="s">
        <v>535</v>
      </c>
      <c r="E46" s="1046"/>
      <c r="F46" s="191"/>
      <c r="I46" s="432"/>
    </row>
    <row r="47" spans="1:9" ht="17.25" customHeight="1">
      <c r="A47" s="284" t="s">
        <v>157</v>
      </c>
      <c r="B47" s="1047" t="s">
        <v>741</v>
      </c>
      <c r="C47" s="1047"/>
      <c r="D47" s="1047" t="s">
        <v>423</v>
      </c>
      <c r="E47" s="1048"/>
      <c r="F47" s="191"/>
    </row>
    <row r="48" spans="1:9" ht="17.25" customHeight="1">
      <c r="A48" s="285" t="s">
        <v>536</v>
      </c>
      <c r="B48" s="1049" t="s">
        <v>423</v>
      </c>
      <c r="C48" s="1049"/>
      <c r="D48" s="1049" t="s">
        <v>884</v>
      </c>
      <c r="E48" s="1050"/>
      <c r="F48" s="191"/>
    </row>
    <row r="49" spans="1:9" ht="17.25" customHeight="1" thickBot="1">
      <c r="A49" s="286" t="s">
        <v>537</v>
      </c>
      <c r="B49" s="1044" t="s">
        <v>423</v>
      </c>
      <c r="C49" s="1044"/>
      <c r="D49" s="1044" t="s">
        <v>423</v>
      </c>
      <c r="E49" s="1051"/>
      <c r="F49" s="191"/>
    </row>
    <row r="50" spans="1:9" ht="13.5" thickBot="1"/>
    <row r="51" spans="1:9" ht="18.75" thickBot="1">
      <c r="A51" s="1039" t="s">
        <v>134</v>
      </c>
      <c r="B51" s="1040"/>
      <c r="C51" s="1040"/>
      <c r="D51" s="1040"/>
      <c r="E51" s="1041"/>
    </row>
    <row r="52" spans="1:9" ht="16.5" thickBot="1">
      <c r="A52" s="523" t="s">
        <v>244</v>
      </c>
      <c r="B52" s="1052" t="s">
        <v>256</v>
      </c>
      <c r="C52" s="1052"/>
      <c r="D52" s="1052"/>
      <c r="E52" s="1053"/>
      <c r="I52" s="432"/>
    </row>
    <row r="53" spans="1:9" ht="17.25" customHeight="1">
      <c r="A53" s="521" t="s">
        <v>209</v>
      </c>
      <c r="B53" s="1054" t="s">
        <v>122</v>
      </c>
      <c r="C53" s="1055"/>
      <c r="D53" s="1055"/>
      <c r="E53" s="1056"/>
      <c r="I53" s="432"/>
    </row>
    <row r="54" spans="1:9" ht="17.25" customHeight="1">
      <c r="A54" s="522" t="s">
        <v>239</v>
      </c>
      <c r="B54" s="1030" t="s">
        <v>95</v>
      </c>
      <c r="C54" s="1031"/>
      <c r="D54" s="1031"/>
      <c r="E54" s="1032"/>
      <c r="I54"/>
    </row>
    <row r="55" spans="1:9" ht="17.25" customHeight="1">
      <c r="A55" s="522" t="s">
        <v>232</v>
      </c>
      <c r="B55" s="1030" t="s">
        <v>237</v>
      </c>
      <c r="C55" s="1031"/>
      <c r="D55" s="1031"/>
      <c r="E55" s="1032"/>
      <c r="I55"/>
    </row>
    <row r="56" spans="1:9" ht="17.25" customHeight="1">
      <c r="A56" s="522" t="s">
        <v>234</v>
      </c>
      <c r="B56" s="1030" t="s">
        <v>238</v>
      </c>
      <c r="C56" s="1031"/>
      <c r="D56" s="1031"/>
      <c r="E56" s="1032"/>
      <c r="I56"/>
    </row>
    <row r="57" spans="1:9" ht="17.25" customHeight="1">
      <c r="A57" s="522" t="s">
        <v>62</v>
      </c>
      <c r="B57" s="1030" t="s">
        <v>122</v>
      </c>
      <c r="C57" s="1031"/>
      <c r="D57" s="1031"/>
      <c r="E57" s="1032"/>
    </row>
    <row r="58" spans="1:9" ht="17.25" customHeight="1">
      <c r="A58" s="522" t="s">
        <v>275</v>
      </c>
      <c r="B58" s="1033" t="s">
        <v>941</v>
      </c>
      <c r="C58" s="1031"/>
      <c r="D58" s="1031"/>
      <c r="E58" s="1032"/>
    </row>
    <row r="59" spans="1:9" ht="17.25" customHeight="1">
      <c r="A59" s="522" t="s">
        <v>276</v>
      </c>
      <c r="B59" s="1030" t="s">
        <v>247</v>
      </c>
      <c r="C59" s="1031"/>
      <c r="D59" s="1031"/>
      <c r="E59" s="1032"/>
    </row>
    <row r="60" spans="1:9" ht="17.25" customHeight="1">
      <c r="A60" s="522" t="s">
        <v>233</v>
      </c>
      <c r="B60" s="1030" t="s">
        <v>248</v>
      </c>
      <c r="C60" s="1031"/>
      <c r="D60" s="1031"/>
      <c r="E60" s="1032"/>
    </row>
    <row r="61" spans="1:9" ht="17.25" customHeight="1">
      <c r="A61" s="522" t="s">
        <v>210</v>
      </c>
      <c r="B61" s="1030" t="s">
        <v>123</v>
      </c>
      <c r="C61" s="1031"/>
      <c r="D61" s="1031"/>
      <c r="E61" s="1032"/>
    </row>
    <row r="62" spans="1:9" ht="17.25" customHeight="1">
      <c r="A62" s="522" t="s">
        <v>260</v>
      </c>
      <c r="B62" s="1030" t="s">
        <v>124</v>
      </c>
      <c r="C62" s="1031"/>
      <c r="D62" s="1031"/>
      <c r="E62" s="1032"/>
    </row>
    <row r="63" spans="1:9" ht="26.25" customHeight="1">
      <c r="A63" s="522" t="s">
        <v>254</v>
      </c>
      <c r="B63" s="1042" t="s">
        <v>50</v>
      </c>
      <c r="C63" s="1028"/>
      <c r="D63" s="1028"/>
      <c r="E63" s="1029"/>
    </row>
    <row r="64" spans="1:9" ht="38.25" customHeight="1">
      <c r="A64" s="522" t="s">
        <v>243</v>
      </c>
      <c r="B64" s="1027" t="s">
        <v>51</v>
      </c>
      <c r="C64" s="1028"/>
      <c r="D64" s="1028"/>
      <c r="E64" s="1029"/>
    </row>
    <row r="65" spans="1:5" ht="27.75" customHeight="1">
      <c r="A65" s="522" t="s">
        <v>255</v>
      </c>
      <c r="B65" s="1027" t="s">
        <v>101</v>
      </c>
      <c r="C65" s="1028"/>
      <c r="D65" s="1028"/>
      <c r="E65" s="1029"/>
    </row>
    <row r="66" spans="1:5" ht="38.25" customHeight="1">
      <c r="A66" s="522" t="s">
        <v>242</v>
      </c>
      <c r="B66" s="1027" t="s">
        <v>52</v>
      </c>
      <c r="C66" s="1028"/>
      <c r="D66" s="1028"/>
      <c r="E66" s="1029"/>
    </row>
    <row r="67" spans="1:5" ht="17.25" customHeight="1">
      <c r="A67" s="522" t="s">
        <v>245</v>
      </c>
      <c r="B67" s="1030" t="s">
        <v>78</v>
      </c>
      <c r="C67" s="1031"/>
      <c r="D67" s="1031"/>
      <c r="E67" s="1032"/>
    </row>
    <row r="68" spans="1:5" ht="27.75" customHeight="1">
      <c r="A68" s="522" t="s">
        <v>246</v>
      </c>
      <c r="B68" s="1027" t="s">
        <v>83</v>
      </c>
      <c r="C68" s="1028"/>
      <c r="D68" s="1028"/>
      <c r="E68" s="1029"/>
    </row>
    <row r="69" spans="1:5" ht="52.5" customHeight="1" thickBot="1">
      <c r="A69" s="561" t="s">
        <v>549</v>
      </c>
      <c r="B69" s="1035" t="s">
        <v>684</v>
      </c>
      <c r="C69" s="1036"/>
      <c r="D69" s="1036"/>
      <c r="E69" s="1037"/>
    </row>
    <row r="70" spans="1:5" ht="17.25" customHeight="1" thickBot="1"/>
    <row r="71" spans="1:5" ht="16.5" customHeight="1" thickBot="1">
      <c r="A71" s="1039" t="s">
        <v>142</v>
      </c>
      <c r="B71" s="1040"/>
      <c r="C71" s="1040"/>
      <c r="D71" s="1040"/>
      <c r="E71" s="1041"/>
    </row>
    <row r="72" spans="1:5" ht="30.75" customHeight="1">
      <c r="A72" s="1034" t="s">
        <v>158</v>
      </c>
      <c r="B72" s="1034"/>
      <c r="C72" s="1034"/>
      <c r="D72" s="1034"/>
      <c r="E72" s="1034"/>
    </row>
    <row r="73" spans="1:5" ht="15" customHeight="1">
      <c r="A73" s="1026" t="s">
        <v>426</v>
      </c>
      <c r="B73" s="1026"/>
      <c r="C73" s="1026"/>
      <c r="D73" s="1026"/>
      <c r="E73" s="1026"/>
    </row>
    <row r="74" spans="1:5" ht="15" customHeight="1">
      <c r="A74" s="1026" t="s">
        <v>768</v>
      </c>
      <c r="B74" s="1026"/>
      <c r="C74" s="1026"/>
      <c r="D74" s="1026"/>
      <c r="E74" s="1026"/>
    </row>
    <row r="75" spans="1:5" ht="15" customHeight="1">
      <c r="A75" s="1026" t="s">
        <v>141</v>
      </c>
      <c r="B75" s="1026"/>
      <c r="C75" s="1026"/>
      <c r="D75" s="1026"/>
      <c r="E75" s="1026"/>
    </row>
    <row r="76" spans="1:5" ht="15" customHeight="1">
      <c r="A76" s="1026" t="s">
        <v>149</v>
      </c>
      <c r="B76" s="1026"/>
      <c r="C76" s="1026"/>
      <c r="D76" s="1026"/>
      <c r="E76" s="1026"/>
    </row>
    <row r="77" spans="1:5" ht="15" customHeight="1">
      <c r="A77" s="1026" t="s">
        <v>45</v>
      </c>
      <c r="B77" s="1026"/>
      <c r="C77" s="1026"/>
      <c r="D77" s="1026"/>
      <c r="E77" s="1026"/>
    </row>
    <row r="78" spans="1:5" ht="15" customHeight="1">
      <c r="A78" s="1026" t="s">
        <v>129</v>
      </c>
      <c r="B78" s="1026"/>
      <c r="C78" s="1026"/>
      <c r="D78" s="1026"/>
      <c r="E78" s="1026"/>
    </row>
    <row r="79" spans="1:5" ht="15" customHeight="1">
      <c r="A79" s="1026" t="s">
        <v>130</v>
      </c>
      <c r="B79" s="1026"/>
      <c r="C79" s="1026"/>
      <c r="D79" s="1026"/>
      <c r="E79" s="1026"/>
    </row>
    <row r="80" spans="1:5" ht="15" customHeight="1">
      <c r="A80" s="1038" t="s">
        <v>102</v>
      </c>
      <c r="B80" s="1038"/>
      <c r="C80" s="1038"/>
      <c r="D80" s="1038"/>
      <c r="E80" s="1038"/>
    </row>
    <row r="81" spans="1:6" ht="26.45" customHeight="1">
      <c r="A81" s="1026" t="s">
        <v>667</v>
      </c>
      <c r="B81" s="1026"/>
      <c r="C81" s="1026"/>
      <c r="D81" s="1026"/>
      <c r="E81" s="1026"/>
    </row>
    <row r="82" spans="1:6" ht="15" customHeight="1">
      <c r="A82" s="1038" t="s">
        <v>131</v>
      </c>
      <c r="B82" s="1038"/>
      <c r="C82" s="1038"/>
      <c r="D82" s="1038"/>
      <c r="E82" s="1038"/>
    </row>
    <row r="83" spans="1:6" ht="15" customHeight="1">
      <c r="A83" s="1038" t="s">
        <v>752</v>
      </c>
      <c r="B83" s="1038"/>
      <c r="C83" s="1038"/>
      <c r="D83" s="1038"/>
      <c r="E83" s="1038"/>
    </row>
    <row r="84" spans="1:6" ht="42" customHeight="1">
      <c r="A84" s="1060" t="s">
        <v>132</v>
      </c>
      <c r="B84" s="1061"/>
      <c r="C84" s="1061"/>
      <c r="D84" s="1061"/>
      <c r="E84" s="1061"/>
    </row>
    <row r="85" spans="1:6" ht="15" customHeight="1">
      <c r="A85" s="528" t="s">
        <v>133</v>
      </c>
      <c r="B85" s="192"/>
      <c r="C85" s="192"/>
      <c r="D85" s="192"/>
      <c r="E85" s="192"/>
    </row>
    <row r="86" spans="1:6" ht="17.25" customHeight="1">
      <c r="A86" s="4"/>
      <c r="B86" s="525" t="s">
        <v>259</v>
      </c>
      <c r="C86" s="1062" t="s">
        <v>260</v>
      </c>
      <c r="D86" s="1063"/>
      <c r="E86" s="1064"/>
    </row>
    <row r="87" spans="1:6" ht="15.75" customHeight="1">
      <c r="A87" s="4"/>
      <c r="B87" s="287" t="s">
        <v>257</v>
      </c>
      <c r="C87" s="1065" t="s">
        <v>670</v>
      </c>
      <c r="D87" s="1066"/>
      <c r="E87" s="1067"/>
    </row>
    <row r="88" spans="1:6" ht="15.75" customHeight="1">
      <c r="A88" s="4"/>
      <c r="B88" s="632" t="s">
        <v>487</v>
      </c>
      <c r="C88" s="1065" t="s">
        <v>44</v>
      </c>
      <c r="D88" s="1066"/>
      <c r="E88" s="1067"/>
      <c r="F88" s="191"/>
    </row>
    <row r="89" spans="1:6" ht="15.75" customHeight="1">
      <c r="B89" s="633" t="s">
        <v>427</v>
      </c>
      <c r="C89" s="1068" t="s">
        <v>671</v>
      </c>
      <c r="D89" s="1069"/>
      <c r="E89" s="1070"/>
    </row>
    <row r="90" spans="1:6" ht="26.45" customHeight="1">
      <c r="A90" s="4"/>
      <c r="B90" s="287" t="s">
        <v>258</v>
      </c>
      <c r="C90" s="1068" t="s">
        <v>804</v>
      </c>
      <c r="D90" s="1069"/>
      <c r="E90" s="1070"/>
      <c r="F90" s="191"/>
    </row>
    <row r="91" spans="1:6">
      <c r="B91" s="1057" t="s">
        <v>284</v>
      </c>
      <c r="C91" s="1058"/>
      <c r="D91" s="1058"/>
      <c r="E91" s="1059"/>
    </row>
    <row r="92" spans="1:6" ht="15" customHeight="1">
      <c r="A92" s="528" t="s">
        <v>685</v>
      </c>
    </row>
    <row r="93" spans="1:6" ht="15" customHeight="1">
      <c r="A93" s="528" t="s">
        <v>686</v>
      </c>
      <c r="B93" s="191"/>
      <c r="C93" s="191"/>
      <c r="D93" s="191"/>
      <c r="E93" s="191"/>
    </row>
    <row r="94" spans="1:6" ht="15" customHeight="1">
      <c r="A94" s="528" t="s">
        <v>687</v>
      </c>
      <c r="B94" s="191"/>
      <c r="C94" s="191"/>
      <c r="D94" s="191"/>
      <c r="E94" s="191"/>
    </row>
    <row r="95" spans="1:6" ht="15" customHeight="1">
      <c r="A95" s="528" t="s">
        <v>688</v>
      </c>
      <c r="B95" s="191"/>
      <c r="C95" s="191"/>
      <c r="D95" s="191"/>
      <c r="E95" s="191"/>
    </row>
    <row r="96" spans="1:6" ht="15" customHeight="1">
      <c r="A96" s="528" t="s">
        <v>689</v>
      </c>
      <c r="B96" s="191"/>
      <c r="C96" s="191"/>
      <c r="D96" s="191"/>
      <c r="E96" s="191"/>
    </row>
    <row r="97" spans="1:5" ht="15" customHeight="1">
      <c r="A97" s="528" t="s">
        <v>690</v>
      </c>
      <c r="B97" s="191"/>
      <c r="C97" s="191"/>
      <c r="D97" s="191"/>
      <c r="E97" s="191"/>
    </row>
    <row r="98" spans="1:5" ht="15" customHeight="1">
      <c r="A98" s="528" t="s">
        <v>691</v>
      </c>
    </row>
    <row r="99" spans="1:5" ht="14.25">
      <c r="A99" s="528" t="s">
        <v>742</v>
      </c>
      <c r="B99"/>
      <c r="C99"/>
      <c r="D99"/>
      <c r="E99"/>
    </row>
    <row r="100" spans="1:5" ht="12" customHeight="1"/>
  </sheetData>
  <sheetProtection algorithmName="SHA-512" hashValue="Txyy4aA34zzFTAnr8KrxiaE+Lw7SuInd8iCHTY8OfZIueJAExN8tUPhMpVrb57LvUyCfm+a/9+YsT0KD34AlIw==" saltValue="s9XPG+Jd1kR9YU+ilkTHWA==" spinCount="100000" sheet="1" objects="1" scenarios="1"/>
  <mergeCells count="56">
    <mergeCell ref="A3:E3"/>
    <mergeCell ref="A45:E45"/>
    <mergeCell ref="B46:C46"/>
    <mergeCell ref="B47:C47"/>
    <mergeCell ref="B48:C48"/>
    <mergeCell ref="A29:D29"/>
    <mergeCell ref="A41:D41"/>
    <mergeCell ref="A6:D6"/>
    <mergeCell ref="A8:D8"/>
    <mergeCell ref="A44:E44"/>
    <mergeCell ref="A40:D40"/>
    <mergeCell ref="B91:E91"/>
    <mergeCell ref="A82:E82"/>
    <mergeCell ref="A84:E84"/>
    <mergeCell ref="C86:E86"/>
    <mergeCell ref="C87:E87"/>
    <mergeCell ref="C90:E90"/>
    <mergeCell ref="A83:E83"/>
    <mergeCell ref="C88:E88"/>
    <mergeCell ref="C89:E89"/>
    <mergeCell ref="B55:E55"/>
    <mergeCell ref="B59:E59"/>
    <mergeCell ref="B61:E61"/>
    <mergeCell ref="B52:E52"/>
    <mergeCell ref="B53:E53"/>
    <mergeCell ref="A51:E51"/>
    <mergeCell ref="B54:E54"/>
    <mergeCell ref="A42:D42"/>
    <mergeCell ref="B49:C49"/>
    <mergeCell ref="D46:E46"/>
    <mergeCell ref="D47:E47"/>
    <mergeCell ref="D48:E48"/>
    <mergeCell ref="D49:E49"/>
    <mergeCell ref="A76:E76"/>
    <mergeCell ref="A74:E74"/>
    <mergeCell ref="B62:E62"/>
    <mergeCell ref="B64:E64"/>
    <mergeCell ref="A71:E71"/>
    <mergeCell ref="B63:E63"/>
    <mergeCell ref="B67:E67"/>
    <mergeCell ref="A81:E81"/>
    <mergeCell ref="A79:E79"/>
    <mergeCell ref="B65:E65"/>
    <mergeCell ref="B66:E66"/>
    <mergeCell ref="B56:E56"/>
    <mergeCell ref="A77:E77"/>
    <mergeCell ref="A78:E78"/>
    <mergeCell ref="B68:E68"/>
    <mergeCell ref="B58:E58"/>
    <mergeCell ref="B57:E57"/>
    <mergeCell ref="A73:E73"/>
    <mergeCell ref="B60:E60"/>
    <mergeCell ref="A72:E72"/>
    <mergeCell ref="B69:E69"/>
    <mergeCell ref="A80:E80"/>
    <mergeCell ref="A75:E75"/>
  </mergeCells>
  <phoneticPr fontId="13" type="noConversion"/>
  <pageMargins left="0.75" right="0.75" top="1" bottom="1" header="0.5" footer="0.5"/>
  <pageSetup scale="35" orientation="portrait" r:id="rId1"/>
  <headerFooter alignWithMargins="0"/>
  <rowBreaks count="1" manualBreakCount="1">
    <brk id="50" max="16383" man="1"/>
  </rowBreaks>
  <ignoredErrors>
    <ignoredError sqref="D10:D11 D12:D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view="pageBreakPreview" zoomScale="90" zoomScaleNormal="85" zoomScaleSheetLayoutView="90" workbookViewId="0">
      <selection sqref="A1:E1"/>
    </sheetView>
  </sheetViews>
  <sheetFormatPr defaultColWidth="9.140625" defaultRowHeight="12.75"/>
  <cols>
    <col min="1" max="1" width="10.7109375" style="264" customWidth="1"/>
    <col min="2" max="2" width="29.140625" style="264" customWidth="1"/>
    <col min="3" max="4" width="2.5703125" style="264" customWidth="1"/>
    <col min="5" max="5" width="96.5703125" style="264" customWidth="1"/>
    <col min="6" max="7" width="21.140625" style="919" customWidth="1"/>
    <col min="8" max="16384" width="9.140625" style="919"/>
  </cols>
  <sheetData>
    <row r="1" spans="1:8" ht="15">
      <c r="A1" s="1092" t="s">
        <v>407</v>
      </c>
      <c r="B1" s="1093"/>
      <c r="C1" s="1093"/>
      <c r="D1" s="1093"/>
      <c r="E1" s="1093"/>
    </row>
    <row r="2" spans="1:8" ht="24.6" customHeight="1" thickBot="1">
      <c r="A2" s="1094" t="s">
        <v>815</v>
      </c>
      <c r="B2" s="1095"/>
      <c r="C2" s="1095"/>
      <c r="D2" s="1095"/>
      <c r="E2" s="1095"/>
      <c r="F2" s="920"/>
      <c r="G2" s="920"/>
      <c r="H2" s="264"/>
    </row>
    <row r="3" spans="1:8" ht="28.5" customHeight="1" thickBot="1">
      <c r="A3" s="921" t="s">
        <v>816</v>
      </c>
      <c r="B3" s="921" t="s">
        <v>252</v>
      </c>
      <c r="C3" s="1096" t="s">
        <v>251</v>
      </c>
      <c r="D3" s="1097"/>
      <c r="E3" s="1098"/>
      <c r="F3" s="922" t="s">
        <v>817</v>
      </c>
      <c r="G3" s="922" t="s">
        <v>818</v>
      </c>
      <c r="H3"/>
    </row>
    <row r="4" spans="1:8" ht="43.35" customHeight="1">
      <c r="A4" s="1085" t="s">
        <v>211</v>
      </c>
      <c r="B4" s="1085" t="s">
        <v>261</v>
      </c>
      <c r="C4" s="888" t="s">
        <v>249</v>
      </c>
      <c r="D4" s="889"/>
      <c r="E4" s="923" t="s">
        <v>819</v>
      </c>
      <c r="F4" s="1089" t="s">
        <v>820</v>
      </c>
      <c r="G4" s="1089" t="s">
        <v>218</v>
      </c>
      <c r="H4"/>
    </row>
    <row r="5" spans="1:8" s="925" customFormat="1" ht="42.75" customHeight="1">
      <c r="A5" s="1091"/>
      <c r="B5" s="1091"/>
      <c r="C5" s="890" t="s">
        <v>249</v>
      </c>
      <c r="D5" s="641"/>
      <c r="E5" s="924" t="s">
        <v>180</v>
      </c>
      <c r="F5" s="1091"/>
      <c r="G5" s="1091"/>
    </row>
    <row r="6" spans="1:8" ht="42.6" customHeight="1">
      <c r="A6" s="1091"/>
      <c r="B6" s="1091"/>
      <c r="C6" s="891" t="s">
        <v>249</v>
      </c>
      <c r="D6" s="642"/>
      <c r="E6" s="924" t="s">
        <v>253</v>
      </c>
      <c r="F6" s="1091"/>
      <c r="G6" s="1091"/>
    </row>
    <row r="7" spans="1:8" ht="54.95" customHeight="1">
      <c r="A7" s="1091"/>
      <c r="B7" s="1091"/>
      <c r="C7" s="890" t="s">
        <v>249</v>
      </c>
      <c r="D7" s="641"/>
      <c r="E7" s="926" t="s">
        <v>753</v>
      </c>
      <c r="F7" s="1091"/>
      <c r="G7" s="1091"/>
    </row>
    <row r="8" spans="1:8" ht="19.5" customHeight="1">
      <c r="A8" s="1091"/>
      <c r="B8" s="1091"/>
      <c r="C8" s="890" t="s">
        <v>754</v>
      </c>
      <c r="D8" s="641"/>
      <c r="E8" s="926" t="s">
        <v>793</v>
      </c>
      <c r="F8" s="1091"/>
      <c r="G8" s="1091"/>
    </row>
    <row r="9" spans="1:8" ht="18.95" customHeight="1">
      <c r="A9" s="1091"/>
      <c r="B9" s="1091"/>
      <c r="C9" s="890" t="s">
        <v>249</v>
      </c>
      <c r="D9" s="641"/>
      <c r="E9" s="927" t="s">
        <v>208</v>
      </c>
      <c r="F9" s="1091"/>
      <c r="G9" s="1091"/>
    </row>
    <row r="10" spans="1:8" ht="29.1" customHeight="1">
      <c r="A10" s="1091"/>
      <c r="B10" s="1091"/>
      <c r="C10" s="890"/>
      <c r="D10" s="641" t="s">
        <v>250</v>
      </c>
      <c r="E10" s="928" t="s">
        <v>542</v>
      </c>
      <c r="F10" s="1091"/>
      <c r="G10" s="1091"/>
    </row>
    <row r="11" spans="1:8" ht="33.6" customHeight="1">
      <c r="A11" s="1091"/>
      <c r="B11" s="1091"/>
      <c r="C11" s="890"/>
      <c r="D11" s="641" t="s">
        <v>250</v>
      </c>
      <c r="E11" s="928" t="s">
        <v>672</v>
      </c>
      <c r="F11" s="1091"/>
      <c r="G11" s="1091"/>
    </row>
    <row r="12" spans="1:8" ht="30.95" customHeight="1">
      <c r="A12" s="1091"/>
      <c r="B12" s="1091"/>
      <c r="C12" s="890"/>
      <c r="D12" s="641" t="s">
        <v>250</v>
      </c>
      <c r="E12" s="928" t="s">
        <v>755</v>
      </c>
      <c r="F12" s="1091"/>
      <c r="G12" s="1091"/>
    </row>
    <row r="13" spans="1:8" ht="35.450000000000003" customHeight="1" thickBot="1">
      <c r="A13" s="1086"/>
      <c r="B13" s="1086"/>
      <c r="C13" s="892"/>
      <c r="D13" s="929" t="s">
        <v>250</v>
      </c>
      <c r="E13" s="930" t="s">
        <v>821</v>
      </c>
      <c r="F13" s="1086"/>
      <c r="G13" s="1086"/>
    </row>
    <row r="14" spans="1:8" ht="35.1" customHeight="1">
      <c r="A14" s="1085" t="s">
        <v>214</v>
      </c>
      <c r="B14" s="1085" t="s">
        <v>676</v>
      </c>
      <c r="C14" s="888" t="s">
        <v>249</v>
      </c>
      <c r="D14" s="889"/>
      <c r="E14" s="923" t="s">
        <v>822</v>
      </c>
      <c r="F14" s="1089" t="s">
        <v>820</v>
      </c>
      <c r="G14" s="1089" t="s">
        <v>217</v>
      </c>
    </row>
    <row r="15" spans="1:8" ht="21" customHeight="1">
      <c r="A15" s="1091"/>
      <c r="B15" s="1091"/>
      <c r="C15" s="890" t="s">
        <v>249</v>
      </c>
      <c r="D15" s="641"/>
      <c r="E15" s="928" t="s">
        <v>783</v>
      </c>
      <c r="F15" s="1091"/>
      <c r="G15" s="1091"/>
    </row>
    <row r="16" spans="1:8" ht="19.5" customHeight="1">
      <c r="A16" s="1091"/>
      <c r="B16" s="1091"/>
      <c r="C16" s="890" t="s">
        <v>754</v>
      </c>
      <c r="D16" s="641"/>
      <c r="E16" s="926" t="s">
        <v>794</v>
      </c>
      <c r="F16" s="1091"/>
      <c r="G16" s="1091"/>
    </row>
    <row r="17" spans="1:7" ht="15.6" customHeight="1">
      <c r="A17" s="1091"/>
      <c r="B17" s="1091"/>
      <c r="C17" s="931" t="s">
        <v>249</v>
      </c>
      <c r="D17" s="920"/>
      <c r="E17" s="927" t="s">
        <v>680</v>
      </c>
      <c r="F17" s="1091"/>
      <c r="G17" s="1091"/>
    </row>
    <row r="18" spans="1:7" ht="30" customHeight="1">
      <c r="A18" s="1091"/>
      <c r="B18" s="1091"/>
      <c r="C18" s="890"/>
      <c r="D18" s="641" t="s">
        <v>250</v>
      </c>
      <c r="E18" s="928" t="s">
        <v>681</v>
      </c>
      <c r="F18" s="1091"/>
      <c r="G18" s="1091"/>
    </row>
    <row r="19" spans="1:7" ht="27.95" customHeight="1">
      <c r="A19" s="1091"/>
      <c r="B19" s="1091"/>
      <c r="C19" s="890"/>
      <c r="D19" s="641" t="s">
        <v>250</v>
      </c>
      <c r="E19" s="928" t="s">
        <v>756</v>
      </c>
      <c r="F19" s="1091"/>
      <c r="G19" s="1091"/>
    </row>
    <row r="20" spans="1:7" ht="2.1" customHeight="1" thickBot="1">
      <c r="A20" s="910"/>
      <c r="B20" s="910"/>
      <c r="C20" s="892"/>
      <c r="D20" s="929"/>
      <c r="E20" s="930"/>
      <c r="F20" s="910"/>
      <c r="G20" s="910"/>
    </row>
    <row r="21" spans="1:7" ht="20.45" customHeight="1">
      <c r="A21" s="1085" t="s">
        <v>215</v>
      </c>
      <c r="B21" s="1085" t="s">
        <v>216</v>
      </c>
      <c r="C21" s="888" t="s">
        <v>249</v>
      </c>
      <c r="D21" s="889"/>
      <c r="E21" s="923" t="s">
        <v>757</v>
      </c>
      <c r="F21" s="1085" t="s">
        <v>823</v>
      </c>
      <c r="G21" s="1089" t="s">
        <v>220</v>
      </c>
    </row>
    <row r="22" spans="1:7" ht="23.25" customHeight="1">
      <c r="A22" s="1091"/>
      <c r="B22" s="1091"/>
      <c r="C22" s="890"/>
      <c r="D22" s="641" t="s">
        <v>250</v>
      </c>
      <c r="E22" s="927" t="s">
        <v>53</v>
      </c>
      <c r="F22" s="1091"/>
      <c r="G22" s="1091"/>
    </row>
    <row r="23" spans="1:7" ht="21" customHeight="1">
      <c r="A23" s="1091"/>
      <c r="B23" s="1091"/>
      <c r="C23" s="890"/>
      <c r="D23" s="641" t="s">
        <v>250</v>
      </c>
      <c r="E23" s="927" t="s">
        <v>758</v>
      </c>
      <c r="F23" s="1091"/>
      <c r="G23" s="1091"/>
    </row>
    <row r="24" spans="1:7" ht="18" customHeight="1">
      <c r="A24" s="1091"/>
      <c r="B24" s="1091"/>
      <c r="C24" s="890"/>
      <c r="D24" s="641" t="s">
        <v>250</v>
      </c>
      <c r="E24" s="927" t="s">
        <v>824</v>
      </c>
      <c r="F24" s="1091"/>
      <c r="G24" s="1091"/>
    </row>
    <row r="25" spans="1:7" ht="30.75" customHeight="1" thickBot="1">
      <c r="A25" s="1086"/>
      <c r="B25" s="1086"/>
      <c r="C25" s="892" t="s">
        <v>249</v>
      </c>
      <c r="D25" s="929"/>
      <c r="E25" s="930" t="s">
        <v>825</v>
      </c>
      <c r="F25" s="1086"/>
      <c r="G25" s="1086"/>
    </row>
    <row r="26" spans="1:7" ht="30" customHeight="1">
      <c r="A26" s="1085" t="s">
        <v>217</v>
      </c>
      <c r="B26" s="1085" t="s">
        <v>262</v>
      </c>
      <c r="C26" s="888" t="s">
        <v>249</v>
      </c>
      <c r="D26" s="889"/>
      <c r="E26" s="923" t="s">
        <v>826</v>
      </c>
      <c r="F26" s="1089" t="s">
        <v>820</v>
      </c>
      <c r="G26" s="1089">
        <v>16</v>
      </c>
    </row>
    <row r="27" spans="1:7" ht="42.6" customHeight="1">
      <c r="A27" s="1091"/>
      <c r="B27" s="1091"/>
      <c r="C27" s="890" t="s">
        <v>249</v>
      </c>
      <c r="D27" s="641"/>
      <c r="E27" s="926" t="s">
        <v>199</v>
      </c>
      <c r="F27" s="1091"/>
      <c r="G27" s="1091"/>
    </row>
    <row r="28" spans="1:7" ht="18" customHeight="1">
      <c r="A28" s="1091"/>
      <c r="B28" s="1091"/>
      <c r="C28" s="890" t="s">
        <v>249</v>
      </c>
      <c r="D28" s="641"/>
      <c r="E28" s="927" t="s">
        <v>201</v>
      </c>
      <c r="F28" s="1091"/>
      <c r="G28" s="1091"/>
    </row>
    <row r="29" spans="1:7" ht="30" customHeight="1">
      <c r="A29" s="1091"/>
      <c r="B29" s="1091"/>
      <c r="C29" s="890"/>
      <c r="D29" s="641" t="s">
        <v>250</v>
      </c>
      <c r="E29" s="928" t="s">
        <v>530</v>
      </c>
      <c r="F29" s="1091"/>
      <c r="G29" s="1091"/>
    </row>
    <row r="30" spans="1:7" ht="30" customHeight="1">
      <c r="A30" s="1091"/>
      <c r="B30" s="1091"/>
      <c r="C30" s="890"/>
      <c r="D30" s="641" t="s">
        <v>250</v>
      </c>
      <c r="E30" s="928" t="s">
        <v>759</v>
      </c>
      <c r="F30" s="1091"/>
      <c r="G30" s="1091"/>
    </row>
    <row r="31" spans="1:7" ht="30.95" customHeight="1" thickBot="1">
      <c r="A31" s="1086"/>
      <c r="B31" s="1086"/>
      <c r="C31" s="892"/>
      <c r="D31" s="929" t="s">
        <v>250</v>
      </c>
      <c r="E31" s="930" t="s">
        <v>760</v>
      </c>
      <c r="F31" s="1086"/>
      <c r="G31" s="1086"/>
    </row>
    <row r="32" spans="1:7" ht="32.450000000000003" customHeight="1">
      <c r="A32" s="1085" t="s">
        <v>218</v>
      </c>
      <c r="B32" s="1085" t="s">
        <v>677</v>
      </c>
      <c r="C32" s="888" t="s">
        <v>249</v>
      </c>
      <c r="D32" s="889"/>
      <c r="E32" s="923" t="s">
        <v>827</v>
      </c>
      <c r="F32" s="1089" t="s">
        <v>820</v>
      </c>
      <c r="G32" s="1089">
        <v>15</v>
      </c>
    </row>
    <row r="33" spans="1:7" ht="30" customHeight="1">
      <c r="A33" s="1091"/>
      <c r="B33" s="1091"/>
      <c r="C33" s="890" t="s">
        <v>249</v>
      </c>
      <c r="D33" s="641"/>
      <c r="E33" s="928" t="s">
        <v>785</v>
      </c>
      <c r="F33" s="1091"/>
      <c r="G33" s="1091"/>
    </row>
    <row r="34" spans="1:7">
      <c r="A34" s="1091"/>
      <c r="B34" s="1091"/>
      <c r="C34" s="931" t="s">
        <v>249</v>
      </c>
      <c r="D34" s="641"/>
      <c r="E34" s="927" t="s">
        <v>761</v>
      </c>
      <c r="F34" s="1091"/>
      <c r="G34" s="1091"/>
    </row>
    <row r="35" spans="1:7" ht="30.95" customHeight="1">
      <c r="A35" s="1091"/>
      <c r="B35" s="1091"/>
      <c r="C35" s="890"/>
      <c r="D35" s="641" t="s">
        <v>250</v>
      </c>
      <c r="E35" s="928" t="s">
        <v>673</v>
      </c>
      <c r="F35" s="1091"/>
      <c r="G35" s="1091"/>
    </row>
    <row r="36" spans="1:7" ht="29.45" customHeight="1" thickBot="1">
      <c r="A36" s="1086"/>
      <c r="B36" s="1086"/>
      <c r="C36" s="890"/>
      <c r="D36" s="641" t="s">
        <v>250</v>
      </c>
      <c r="E36" s="928" t="s">
        <v>828</v>
      </c>
      <c r="F36" s="1086"/>
      <c r="G36" s="1086"/>
    </row>
    <row r="37" spans="1:7" ht="33.6" customHeight="1">
      <c r="A37" s="1085" t="s">
        <v>219</v>
      </c>
      <c r="B37" s="1085" t="s">
        <v>263</v>
      </c>
      <c r="C37" s="932" t="s">
        <v>249</v>
      </c>
      <c r="D37" s="933"/>
      <c r="E37" s="934" t="s">
        <v>203</v>
      </c>
      <c r="F37" s="1085" t="s">
        <v>829</v>
      </c>
      <c r="G37" s="1085">
        <v>17</v>
      </c>
    </row>
    <row r="38" spans="1:7" ht="42.75" customHeight="1">
      <c r="A38" s="1091"/>
      <c r="B38" s="1091"/>
      <c r="C38" s="890" t="s">
        <v>249</v>
      </c>
      <c r="D38" s="641"/>
      <c r="E38" s="926" t="s">
        <v>54</v>
      </c>
      <c r="F38" s="1091"/>
      <c r="G38" s="1091"/>
    </row>
    <row r="39" spans="1:7" ht="15" customHeight="1">
      <c r="A39" s="1091"/>
      <c r="B39" s="1091"/>
      <c r="C39" s="890" t="s">
        <v>249</v>
      </c>
      <c r="D39" s="641"/>
      <c r="E39" s="926" t="s">
        <v>202</v>
      </c>
      <c r="F39" s="1091"/>
      <c r="G39" s="1091"/>
    </row>
    <row r="40" spans="1:7" ht="35.1" customHeight="1" thickBot="1">
      <c r="A40" s="1086"/>
      <c r="B40" s="1086"/>
      <c r="C40" s="892"/>
      <c r="D40" s="929" t="s">
        <v>250</v>
      </c>
      <c r="E40" s="935" t="s">
        <v>674</v>
      </c>
      <c r="F40" s="1086"/>
      <c r="G40" s="1086"/>
    </row>
    <row r="41" spans="1:7" ht="42.6" customHeight="1">
      <c r="A41" s="1085" t="s">
        <v>220</v>
      </c>
      <c r="B41" s="1085" t="s">
        <v>675</v>
      </c>
      <c r="C41" s="932" t="s">
        <v>249</v>
      </c>
      <c r="D41" s="936"/>
      <c r="E41" s="934" t="s">
        <v>762</v>
      </c>
      <c r="F41" s="1089" t="s">
        <v>829</v>
      </c>
      <c r="G41" s="1089">
        <v>14</v>
      </c>
    </row>
    <row r="42" spans="1:7" ht="20.100000000000001" customHeight="1">
      <c r="A42" s="1091"/>
      <c r="B42" s="1091"/>
      <c r="C42" s="890" t="s">
        <v>249</v>
      </c>
      <c r="D42" s="641"/>
      <c r="E42" s="928" t="s">
        <v>783</v>
      </c>
      <c r="F42" s="1091"/>
      <c r="G42" s="1091"/>
    </row>
    <row r="43" spans="1:7" ht="17.25" customHeight="1" thickBot="1">
      <c r="A43" s="1091"/>
      <c r="B43" s="1091"/>
      <c r="C43" s="931"/>
      <c r="D43" s="641" t="s">
        <v>250</v>
      </c>
      <c r="E43" s="927" t="s">
        <v>784</v>
      </c>
      <c r="F43" s="1091"/>
      <c r="G43" s="1091"/>
    </row>
    <row r="44" spans="1:7" ht="55.35" customHeight="1">
      <c r="A44" s="1085" t="s">
        <v>221</v>
      </c>
      <c r="B44" s="1085" t="s">
        <v>264</v>
      </c>
      <c r="C44" s="932" t="s">
        <v>249</v>
      </c>
      <c r="D44" s="936"/>
      <c r="E44" s="934" t="s">
        <v>830</v>
      </c>
      <c r="F44" s="1085" t="s">
        <v>831</v>
      </c>
      <c r="G44" s="1085">
        <v>10</v>
      </c>
    </row>
    <row r="45" spans="1:7" ht="22.5" customHeight="1" thickBot="1">
      <c r="A45" s="1086"/>
      <c r="B45" s="1086"/>
      <c r="C45" s="937" t="s">
        <v>249</v>
      </c>
      <c r="D45" s="938"/>
      <c r="E45" s="935" t="s">
        <v>788</v>
      </c>
      <c r="F45" s="1086"/>
      <c r="G45" s="1086"/>
    </row>
    <row r="46" spans="1:7" ht="33.6" customHeight="1">
      <c r="A46" s="1089" t="s">
        <v>222</v>
      </c>
      <c r="B46" s="1085" t="s">
        <v>206</v>
      </c>
      <c r="C46" s="931" t="s">
        <v>249</v>
      </c>
      <c r="D46" s="939"/>
      <c r="E46" s="926" t="s">
        <v>763</v>
      </c>
      <c r="F46" s="1085" t="s">
        <v>829</v>
      </c>
      <c r="G46" s="1089" t="s">
        <v>219</v>
      </c>
    </row>
    <row r="47" spans="1:7" ht="30.95" customHeight="1" thickBot="1">
      <c r="A47" s="1090"/>
      <c r="B47" s="1086"/>
      <c r="C47" s="937" t="s">
        <v>249</v>
      </c>
      <c r="D47" s="938"/>
      <c r="E47" s="930" t="s">
        <v>787</v>
      </c>
      <c r="F47" s="1086"/>
      <c r="G47" s="1090"/>
    </row>
    <row r="48" spans="1:7" ht="42" customHeight="1">
      <c r="A48" s="1085">
        <v>10</v>
      </c>
      <c r="B48" s="1085" t="s">
        <v>200</v>
      </c>
      <c r="C48" s="932" t="s">
        <v>249</v>
      </c>
      <c r="D48" s="936"/>
      <c r="E48" s="934" t="s">
        <v>764</v>
      </c>
      <c r="F48" s="1085" t="s">
        <v>829</v>
      </c>
      <c r="G48" s="1089" t="s">
        <v>221</v>
      </c>
    </row>
    <row r="49" spans="1:8" ht="42.6" customHeight="1" thickBot="1">
      <c r="A49" s="1086"/>
      <c r="B49" s="1086"/>
      <c r="C49" s="931" t="s">
        <v>249</v>
      </c>
      <c r="D49" s="939"/>
      <c r="E49" s="926" t="s">
        <v>832</v>
      </c>
      <c r="F49" s="1086"/>
      <c r="G49" s="1086"/>
    </row>
    <row r="50" spans="1:8" ht="83.45" customHeight="1">
      <c r="A50" s="1085">
        <v>11</v>
      </c>
      <c r="B50" s="1085" t="s">
        <v>204</v>
      </c>
      <c r="C50" s="932" t="s">
        <v>249</v>
      </c>
      <c r="D50" s="936"/>
      <c r="E50" s="934" t="s">
        <v>789</v>
      </c>
      <c r="F50" s="1085" t="s">
        <v>829</v>
      </c>
      <c r="G50" s="1085">
        <v>13</v>
      </c>
    </row>
    <row r="51" spans="1:8" ht="20.100000000000001" customHeight="1" thickBot="1">
      <c r="A51" s="1086"/>
      <c r="B51" s="1086"/>
      <c r="C51" s="937" t="s">
        <v>249</v>
      </c>
      <c r="D51" s="938"/>
      <c r="E51" s="935" t="s">
        <v>790</v>
      </c>
      <c r="F51" s="1086"/>
      <c r="G51" s="1086"/>
    </row>
    <row r="52" spans="1:8" ht="48.95" customHeight="1">
      <c r="A52" s="1085">
        <v>12</v>
      </c>
      <c r="B52" s="1085" t="s">
        <v>205</v>
      </c>
      <c r="C52" s="932" t="s">
        <v>249</v>
      </c>
      <c r="D52" s="936"/>
      <c r="E52" s="934" t="s">
        <v>765</v>
      </c>
      <c r="F52" s="1085" t="s">
        <v>829</v>
      </c>
      <c r="G52" s="1085">
        <v>11</v>
      </c>
    </row>
    <row r="53" spans="1:8" ht="18.95" customHeight="1" thickBot="1">
      <c r="A53" s="1086"/>
      <c r="B53" s="1086"/>
      <c r="C53" s="937" t="s">
        <v>249</v>
      </c>
      <c r="D53" s="938"/>
      <c r="E53" s="935" t="s">
        <v>791</v>
      </c>
      <c r="F53" s="1086"/>
      <c r="G53" s="1086"/>
    </row>
    <row r="54" spans="1:8" ht="35.1" customHeight="1" thickBot="1">
      <c r="A54" s="976">
        <v>13</v>
      </c>
      <c r="B54" s="976" t="s">
        <v>207</v>
      </c>
      <c r="C54" s="931" t="s">
        <v>249</v>
      </c>
      <c r="D54" s="939"/>
      <c r="E54" s="926" t="s">
        <v>766</v>
      </c>
      <c r="F54" s="976" t="s">
        <v>829</v>
      </c>
      <c r="G54" s="976">
        <v>12</v>
      </c>
    </row>
    <row r="55" spans="1:8" ht="87.6" customHeight="1" thickBot="1">
      <c r="A55" s="893">
        <v>14</v>
      </c>
      <c r="B55" s="893" t="s">
        <v>265</v>
      </c>
      <c r="C55" s="940" t="s">
        <v>249</v>
      </c>
      <c r="D55" s="941"/>
      <c r="E55" s="942" t="s">
        <v>678</v>
      </c>
      <c r="F55" s="976" t="s">
        <v>823</v>
      </c>
      <c r="G55" s="893">
        <v>18</v>
      </c>
    </row>
    <row r="56" spans="1:8" ht="74.45" customHeight="1" thickBot="1">
      <c r="A56" s="893">
        <v>15</v>
      </c>
      <c r="B56" s="893" t="s">
        <v>266</v>
      </c>
      <c r="C56" s="940" t="s">
        <v>249</v>
      </c>
      <c r="D56" s="941"/>
      <c r="E56" s="942" t="s">
        <v>792</v>
      </c>
      <c r="F56" s="976" t="s">
        <v>823</v>
      </c>
      <c r="G56" s="943" t="s">
        <v>222</v>
      </c>
    </row>
    <row r="57" spans="1:8" ht="57" customHeight="1" thickBot="1">
      <c r="A57" s="893">
        <v>16</v>
      </c>
      <c r="B57" s="893" t="s">
        <v>527</v>
      </c>
      <c r="C57" s="940" t="s">
        <v>249</v>
      </c>
      <c r="D57" s="941"/>
      <c r="E57" s="942" t="s">
        <v>833</v>
      </c>
      <c r="F57" s="943" t="s">
        <v>829</v>
      </c>
      <c r="G57" s="943" t="s">
        <v>214</v>
      </c>
    </row>
    <row r="58" spans="1:8" ht="54" customHeight="1" thickBot="1">
      <c r="A58" s="893">
        <v>17</v>
      </c>
      <c r="B58" s="893" t="s">
        <v>528</v>
      </c>
      <c r="C58" s="940" t="s">
        <v>249</v>
      </c>
      <c r="D58" s="941"/>
      <c r="E58" s="942" t="s">
        <v>834</v>
      </c>
      <c r="F58" s="943" t="s">
        <v>835</v>
      </c>
      <c r="G58" s="943" t="s">
        <v>215</v>
      </c>
    </row>
    <row r="59" spans="1:8" ht="36.950000000000003" customHeight="1" thickBot="1">
      <c r="A59" s="893">
        <v>18</v>
      </c>
      <c r="B59" s="893" t="s">
        <v>805</v>
      </c>
      <c r="C59" s="940" t="s">
        <v>249</v>
      </c>
      <c r="D59" s="941"/>
      <c r="E59" s="942" t="s">
        <v>806</v>
      </c>
      <c r="F59" s="943" t="s">
        <v>829</v>
      </c>
      <c r="G59" s="943" t="s">
        <v>211</v>
      </c>
    </row>
    <row r="60" spans="1:8" ht="13.5" thickBot="1">
      <c r="A60" s="944"/>
      <c r="B60" s="945"/>
      <c r="C60" s="946"/>
      <c r="D60" s="946"/>
      <c r="E60" s="946"/>
      <c r="F60" s="946"/>
      <c r="G60" s="947"/>
    </row>
    <row r="61" spans="1:8" ht="108.75" customHeight="1" thickBot="1">
      <c r="A61" s="1087" t="s">
        <v>851</v>
      </c>
      <c r="B61" s="1088"/>
      <c r="C61" s="1088"/>
      <c r="D61" s="1088"/>
      <c r="E61" s="1088"/>
      <c r="F61"/>
      <c r="G61"/>
      <c r="H61"/>
    </row>
    <row r="62" spans="1:8">
      <c r="A62"/>
      <c r="B62"/>
      <c r="C62"/>
      <c r="D62"/>
      <c r="E62"/>
      <c r="F62"/>
      <c r="G62"/>
      <c r="H62"/>
    </row>
    <row r="63" spans="1:8">
      <c r="A63"/>
      <c r="B63"/>
      <c r="C63"/>
      <c r="D63"/>
      <c r="E63"/>
      <c r="F63"/>
      <c r="G63"/>
      <c r="H63"/>
    </row>
    <row r="64" spans="1:8">
      <c r="A64"/>
      <c r="B64"/>
      <c r="C64"/>
      <c r="D64"/>
      <c r="E64"/>
      <c r="F64"/>
      <c r="G64"/>
      <c r="H64"/>
    </row>
  </sheetData>
  <sheetProtection algorithmName="SHA-512" hashValue="wy5EBe6b/rknn8/81hWLskMccRSXO2sGLNxzihT7i7zouzSLOi6Y0nvv35OjSFjPVEe7dAnIg1ZTLN3DJ2c3Tw==" saltValue="ntdvxMlLlYUVX1JH5qT1Gg==" spinCount="100000" sheet="1" objects="1" scenarios="1"/>
  <mergeCells count="52">
    <mergeCell ref="A21:A25"/>
    <mergeCell ref="B21:B25"/>
    <mergeCell ref="F21:F25"/>
    <mergeCell ref="G21:G25"/>
    <mergeCell ref="A1:E1"/>
    <mergeCell ref="A2:E2"/>
    <mergeCell ref="C3:E3"/>
    <mergeCell ref="A4:A13"/>
    <mergeCell ref="B4:B13"/>
    <mergeCell ref="F4:F13"/>
    <mergeCell ref="G4:G13"/>
    <mergeCell ref="A14:A19"/>
    <mergeCell ref="B14:B19"/>
    <mergeCell ref="F14:F19"/>
    <mergeCell ref="G14:G19"/>
    <mergeCell ref="A26:A31"/>
    <mergeCell ref="B26:B31"/>
    <mergeCell ref="F26:F31"/>
    <mergeCell ref="G26:G31"/>
    <mergeCell ref="A32:A36"/>
    <mergeCell ref="B32:B36"/>
    <mergeCell ref="F32:F36"/>
    <mergeCell ref="G32:G36"/>
    <mergeCell ref="A37:A40"/>
    <mergeCell ref="B37:B40"/>
    <mergeCell ref="F37:F40"/>
    <mergeCell ref="G37:G40"/>
    <mergeCell ref="A41:A43"/>
    <mergeCell ref="B41:B43"/>
    <mergeCell ref="F41:F43"/>
    <mergeCell ref="G41:G43"/>
    <mergeCell ref="A44:A45"/>
    <mergeCell ref="B44:B45"/>
    <mergeCell ref="F44:F45"/>
    <mergeCell ref="G44:G45"/>
    <mergeCell ref="A46:A47"/>
    <mergeCell ref="B46:B47"/>
    <mergeCell ref="F46:F47"/>
    <mergeCell ref="G46:G47"/>
    <mergeCell ref="A48:A49"/>
    <mergeCell ref="B48:B49"/>
    <mergeCell ref="F48:F49"/>
    <mergeCell ref="G48:G49"/>
    <mergeCell ref="A50:A51"/>
    <mergeCell ref="B50:B51"/>
    <mergeCell ref="F50:F51"/>
    <mergeCell ref="G50:G51"/>
    <mergeCell ref="A52:A53"/>
    <mergeCell ref="B52:B53"/>
    <mergeCell ref="F52:F53"/>
    <mergeCell ref="G52:G53"/>
    <mergeCell ref="A61:E61"/>
  </mergeCells>
  <pageMargins left="0.75" right="0.75" top="1" bottom="1" header="0.5" footer="0.5"/>
  <pageSetup scale="32" orientation="portrait" r:id="rId1"/>
  <headerFooter alignWithMargins="0"/>
  <rowBreaks count="1" manualBreakCount="1">
    <brk id="4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1"/>
  <sheetViews>
    <sheetView view="pageBreakPreview" zoomScale="80" zoomScaleNormal="100" zoomScaleSheetLayoutView="80" workbookViewId="0">
      <selection sqref="A1:D1"/>
    </sheetView>
  </sheetViews>
  <sheetFormatPr defaultRowHeight="12.75"/>
  <cols>
    <col min="1" max="1" width="9.140625" customWidth="1"/>
    <col min="2" max="2" width="68.140625" style="512" customWidth="1"/>
    <col min="3" max="3" width="9.85546875" style="680" bestFit="1" customWidth="1"/>
    <col min="4" max="4" width="77.85546875" customWidth="1"/>
    <col min="5" max="5" width="8.85546875" style="512" hidden="1" customWidth="1"/>
    <col min="6" max="7" width="8.85546875" hidden="1" customWidth="1"/>
    <col min="8" max="8" width="10.42578125" style="701" hidden="1" customWidth="1"/>
    <col min="9" max="9" width="12.85546875" style="701" hidden="1" customWidth="1"/>
    <col min="10" max="10" width="9.140625" style="701" hidden="1" customWidth="1"/>
    <col min="11" max="19" width="8.85546875" style="701" hidden="1" customWidth="1"/>
    <col min="20" max="20" width="12.42578125" style="715" hidden="1" customWidth="1"/>
    <col min="21" max="22" width="8.85546875" hidden="1" customWidth="1"/>
    <col min="23" max="23" width="8.7109375" customWidth="1"/>
  </cols>
  <sheetData>
    <row r="1" spans="1:22" ht="30" customHeight="1">
      <c r="A1" s="1099" t="s">
        <v>782</v>
      </c>
      <c r="B1" s="1099"/>
      <c r="C1" s="1099"/>
      <c r="D1" s="1099"/>
    </row>
    <row r="3" spans="1:22" ht="13.5" thickBot="1">
      <c r="A3" s="173" t="s">
        <v>407</v>
      </c>
      <c r="H3" s="700" t="s">
        <v>720</v>
      </c>
      <c r="L3" s="700" t="s">
        <v>721</v>
      </c>
      <c r="N3" s="700" t="s">
        <v>724</v>
      </c>
      <c r="P3" s="700" t="s">
        <v>725</v>
      </c>
      <c r="R3" s="700" t="s">
        <v>726</v>
      </c>
      <c r="T3" s="1015"/>
      <c r="V3" s="173" t="s">
        <v>46</v>
      </c>
    </row>
    <row r="4" spans="1:22" ht="18.75" thickBot="1">
      <c r="A4" s="1039" t="s">
        <v>731</v>
      </c>
      <c r="B4" s="1040"/>
      <c r="C4" s="1040"/>
      <c r="D4" s="1041"/>
      <c r="H4" s="702" t="s">
        <v>697</v>
      </c>
      <c r="I4" s="702" t="s">
        <v>698</v>
      </c>
      <c r="J4" s="702" t="s">
        <v>699</v>
      </c>
      <c r="L4" s="733" t="s">
        <v>722</v>
      </c>
      <c r="N4" s="812" t="s">
        <v>743</v>
      </c>
      <c r="P4" s="704" t="s">
        <v>211</v>
      </c>
      <c r="R4" s="705" t="s">
        <v>211</v>
      </c>
      <c r="T4" s="1016"/>
      <c r="V4" s="814" t="s">
        <v>944</v>
      </c>
    </row>
    <row r="5" spans="1:22" ht="15.75" thickBot="1">
      <c r="A5" s="904" t="s">
        <v>771</v>
      </c>
      <c r="B5" s="905" t="s">
        <v>251</v>
      </c>
      <c r="C5" s="906" t="s">
        <v>718</v>
      </c>
      <c r="D5" s="907" t="s">
        <v>734</v>
      </c>
      <c r="E5" s="717" t="s">
        <v>730</v>
      </c>
      <c r="H5" s="703" t="s">
        <v>700</v>
      </c>
      <c r="I5" s="703" t="s">
        <v>701</v>
      </c>
      <c r="J5" s="703" t="s">
        <v>702</v>
      </c>
      <c r="L5" s="733" t="s">
        <v>723</v>
      </c>
      <c r="N5" s="812" t="s">
        <v>744</v>
      </c>
      <c r="P5" s="704" t="s">
        <v>214</v>
      </c>
      <c r="R5" s="705" t="s">
        <v>214</v>
      </c>
    </row>
    <row r="6" spans="1:22" s="677" customFormat="1" ht="34.700000000000003" customHeight="1">
      <c r="A6" s="894" t="s">
        <v>772</v>
      </c>
      <c r="B6" s="899" t="s">
        <v>769</v>
      </c>
      <c r="C6" s="886" t="str">
        <f>E6</f>
        <v>Fail</v>
      </c>
      <c r="D6" s="887"/>
      <c r="E6" s="815" t="str">
        <f>IF(_xlfn.IFNA(VLOOKUP('Non-Delivery Svcs Report'!J2,$H$5:$H$16,1,0),"Fail")="Fail","Fail","Pass")</f>
        <v>Fail</v>
      </c>
      <c r="H6" s="706" t="s">
        <v>703</v>
      </c>
      <c r="I6" s="706" t="s">
        <v>701</v>
      </c>
      <c r="J6" s="706" t="s">
        <v>704</v>
      </c>
      <c r="K6" s="707"/>
      <c r="L6" s="733" t="s">
        <v>795</v>
      </c>
      <c r="M6" s="707"/>
      <c r="N6" s="812" t="s">
        <v>745</v>
      </c>
      <c r="O6" s="707"/>
      <c r="P6" s="708" t="s">
        <v>215</v>
      </c>
      <c r="Q6" s="707"/>
      <c r="R6" s="709" t="s">
        <v>215</v>
      </c>
      <c r="S6" s="707"/>
      <c r="T6" s="1017"/>
      <c r="V6" s="981" t="s">
        <v>916</v>
      </c>
    </row>
    <row r="7" spans="1:22" s="677" customFormat="1" ht="34.700000000000003" customHeight="1">
      <c r="A7" s="895" t="s">
        <v>773</v>
      </c>
      <c r="B7" s="900" t="s">
        <v>780</v>
      </c>
      <c r="C7" s="729" t="str">
        <f>E7</f>
        <v>Fail</v>
      </c>
      <c r="D7" s="862"/>
      <c r="E7" s="815" t="str">
        <f>_xlfn.IFNA(IF(AND(VLOOKUP('Non-Delivery Svcs Report'!J2,$H$5:$J$16,2,FALSE)  = 'Lag Triangles'!C3,VLOOKUP('Non-Delivery Svcs Report'!J2,$H$5:$J$16,3,FALSE) = 'Lag Triangles'!C4), "Pass", "Fail" ),"Fail")</f>
        <v>Fail</v>
      </c>
      <c r="H7" s="706" t="s">
        <v>705</v>
      </c>
      <c r="I7" s="706" t="s">
        <v>701</v>
      </c>
      <c r="J7" s="706" t="s">
        <v>706</v>
      </c>
      <c r="K7" s="707"/>
      <c r="L7" s="733" t="s">
        <v>796</v>
      </c>
      <c r="M7" s="707"/>
      <c r="N7" s="812" t="s">
        <v>746</v>
      </c>
      <c r="O7" s="707"/>
      <c r="P7" s="708" t="s">
        <v>217</v>
      </c>
      <c r="Q7" s="707"/>
      <c r="R7" s="709" t="s">
        <v>217</v>
      </c>
      <c r="S7" s="707"/>
      <c r="T7" s="1017"/>
      <c r="V7" s="982" t="s">
        <v>945</v>
      </c>
    </row>
    <row r="8" spans="1:22" s="677" customFormat="1" ht="34.700000000000003" customHeight="1">
      <c r="A8" s="895" t="s">
        <v>774</v>
      </c>
      <c r="B8" s="900" t="s">
        <v>864</v>
      </c>
      <c r="C8" s="729" t="str">
        <f>E8</f>
        <v>Pass</v>
      </c>
      <c r="D8" s="862"/>
      <c r="E8" s="815" t="str">
        <f>IF(AND(ROUND('Admin Exp Detail'!F87,0) = 0, ROUND('Admin Exp Detail'!K85,0) = 0), "Pass", "Fail")</f>
        <v>Pass</v>
      </c>
      <c r="H8" s="706" t="s">
        <v>707</v>
      </c>
      <c r="I8" s="706" t="s">
        <v>701</v>
      </c>
      <c r="J8" s="706" t="s">
        <v>708</v>
      </c>
      <c r="K8" s="707"/>
      <c r="L8" s="733" t="s">
        <v>813</v>
      </c>
      <c r="M8" s="707"/>
      <c r="N8" s="812" t="s">
        <v>747</v>
      </c>
      <c r="O8" s="707"/>
      <c r="P8" s="708" t="s">
        <v>218</v>
      </c>
      <c r="Q8" s="707"/>
      <c r="R8" s="709" t="s">
        <v>218</v>
      </c>
      <c r="S8" s="707"/>
      <c r="T8" s="1017"/>
    </row>
    <row r="9" spans="1:22" s="677" customFormat="1" ht="34.700000000000003" customHeight="1">
      <c r="A9" s="896" t="s">
        <v>775</v>
      </c>
      <c r="B9" s="901" t="s">
        <v>781</v>
      </c>
      <c r="C9" s="732"/>
      <c r="D9" s="810"/>
      <c r="E9" s="815"/>
      <c r="H9" s="706" t="s">
        <v>709</v>
      </c>
      <c r="I9" s="706" t="s">
        <v>893</v>
      </c>
      <c r="J9" s="706" t="s">
        <v>702</v>
      </c>
      <c r="K9" s="707"/>
      <c r="L9" s="733" t="s">
        <v>814</v>
      </c>
      <c r="M9" s="707"/>
      <c r="N9" s="812" t="s">
        <v>748</v>
      </c>
      <c r="O9" s="707"/>
      <c r="P9" s="708" t="s">
        <v>219</v>
      </c>
      <c r="Q9" s="707"/>
      <c r="R9" s="709" t="s">
        <v>219</v>
      </c>
      <c r="S9" s="707"/>
      <c r="T9" s="1017"/>
    </row>
    <row r="10" spans="1:22" s="677" customFormat="1" ht="34.700000000000003" customHeight="1">
      <c r="A10" s="897" t="s">
        <v>871</v>
      </c>
      <c r="B10" s="902" t="str">
        <f>'Member Months'!C162</f>
        <v>2020 Initial Year</v>
      </c>
      <c r="C10" s="730" t="str">
        <f t="shared" ref="C10:C14" si="0">E10</f>
        <v>Pass</v>
      </c>
      <c r="D10" s="861"/>
      <c r="E10" s="815" t="str">
        <f>IF(ROUND('Lag Triangles'!K14-'Lag Triangles'!L14,0) = 0, "Pass", "Fail")</f>
        <v>Pass</v>
      </c>
      <c r="F10" s="678"/>
      <c r="H10" s="706" t="s">
        <v>710</v>
      </c>
      <c r="I10" s="706" t="s">
        <v>893</v>
      </c>
      <c r="J10" s="706" t="s">
        <v>704</v>
      </c>
      <c r="K10" s="707"/>
      <c r="L10" s="733" t="s">
        <v>876</v>
      </c>
      <c r="M10" s="707"/>
      <c r="N10" s="812" t="s">
        <v>797</v>
      </c>
      <c r="O10" s="707"/>
      <c r="P10" s="708" t="s">
        <v>220</v>
      </c>
      <c r="Q10" s="707"/>
      <c r="R10" s="709" t="s">
        <v>220</v>
      </c>
      <c r="S10" s="707"/>
      <c r="T10" s="1017"/>
    </row>
    <row r="11" spans="1:22" s="677" customFormat="1" ht="34.700000000000003" customHeight="1">
      <c r="A11" s="897" t="s">
        <v>452</v>
      </c>
      <c r="B11" s="902" t="str">
        <f>'Member Months'!C90</f>
        <v>2021 Prior Year</v>
      </c>
      <c r="C11" s="730" t="str">
        <f t="shared" si="0"/>
        <v>Pass</v>
      </c>
      <c r="D11" s="861"/>
      <c r="E11" s="815" t="str">
        <f>IF(ROUND('Lag Triangles'!K13-'Lag Triangles'!L13,0) = 0, "Pass", "Fail")</f>
        <v>Pass</v>
      </c>
      <c r="H11" s="706" t="s">
        <v>711</v>
      </c>
      <c r="I11" s="706" t="s">
        <v>893</v>
      </c>
      <c r="J11" s="706" t="s">
        <v>706</v>
      </c>
      <c r="K11" s="707"/>
      <c r="L11" s="733" t="s">
        <v>877</v>
      </c>
      <c r="M11" s="707"/>
      <c r="N11" s="812" t="s">
        <v>798</v>
      </c>
      <c r="O11" s="707"/>
      <c r="P11" s="708" t="s">
        <v>221</v>
      </c>
      <c r="Q11" s="707"/>
      <c r="R11" s="709" t="s">
        <v>221</v>
      </c>
      <c r="S11" s="707"/>
      <c r="T11" s="1017"/>
    </row>
    <row r="12" spans="1:22" s="677" customFormat="1" ht="34.700000000000003" customHeight="1">
      <c r="A12" s="898" t="s">
        <v>453</v>
      </c>
      <c r="B12" s="903" t="str">
        <f>'Member Months'!C18</f>
        <v>2022 Current Year</v>
      </c>
      <c r="C12" s="731" t="str">
        <f t="shared" si="0"/>
        <v>Pass</v>
      </c>
      <c r="D12" s="861"/>
      <c r="E12" s="815" t="str">
        <f>IF(ROUND('Lag Triangles'!K12-'Lag Triangles'!L12,0) = 0, "Pass", "Fail")</f>
        <v>Pass</v>
      </c>
      <c r="H12" s="706" t="s">
        <v>712</v>
      </c>
      <c r="I12" s="706" t="s">
        <v>893</v>
      </c>
      <c r="J12" s="706" t="s">
        <v>708</v>
      </c>
      <c r="K12" s="707"/>
      <c r="L12" s="733" t="s">
        <v>896</v>
      </c>
      <c r="M12" s="707"/>
      <c r="N12" s="813" t="s">
        <v>801</v>
      </c>
      <c r="O12" s="707"/>
      <c r="P12" s="710" t="s">
        <v>222</v>
      </c>
      <c r="Q12" s="707"/>
      <c r="R12" s="711" t="s">
        <v>150</v>
      </c>
      <c r="S12" s="707"/>
      <c r="T12" s="1017"/>
    </row>
    <row r="13" spans="1:22" s="677" customFormat="1" ht="34.700000000000003" customHeight="1">
      <c r="A13" s="895" t="s">
        <v>776</v>
      </c>
      <c r="B13" s="900" t="s">
        <v>732</v>
      </c>
      <c r="C13" s="729" t="str">
        <f t="shared" si="0"/>
        <v>Pass</v>
      </c>
      <c r="D13" s="862"/>
      <c r="E13" s="815" t="str">
        <f>IF(COUNTIF('Non-Delivery Svcs Report'!K6:K3893,"&lt;0") + COUNTIF('Non-Delivery Svcs Report'!M6:M3893,"&lt;0")+ COUNTIF('Non-Delivery Svcs Report'!O6:Q3893,"&lt;0") = 0, "Pass", "Fail")</f>
        <v>Pass</v>
      </c>
      <c r="F13" s="679"/>
      <c r="H13" s="706" t="s">
        <v>713</v>
      </c>
      <c r="I13" s="706" t="s">
        <v>714</v>
      </c>
      <c r="J13" s="706" t="s">
        <v>702</v>
      </c>
      <c r="K13" s="707"/>
      <c r="L13" s="733" t="s">
        <v>897</v>
      </c>
      <c r="M13" s="707"/>
      <c r="N13" s="811" t="s">
        <v>799</v>
      </c>
      <c r="O13" s="707"/>
      <c r="P13" s="710" t="s">
        <v>223</v>
      </c>
      <c r="Q13" s="707"/>
      <c r="R13" s="711" t="s">
        <v>151</v>
      </c>
      <c r="S13" s="707"/>
      <c r="T13" s="1017"/>
    </row>
    <row r="14" spans="1:22" s="677" customFormat="1" ht="34.700000000000003" customHeight="1">
      <c r="A14" s="895" t="s">
        <v>777</v>
      </c>
      <c r="B14" s="900" t="s">
        <v>733</v>
      </c>
      <c r="C14" s="729" t="str">
        <f t="shared" si="0"/>
        <v>Pass</v>
      </c>
      <c r="D14" s="862"/>
      <c r="E14" s="816" t="str">
        <f>IF(COUNTIF('Delivery Svcs Report'!J6:J1733,"&lt;0") + COUNTIF('Delivery Svcs Report'!L6:L1733,"&lt;0") + COUNTIF('Delivery Svcs Report'!N6:P1733,"&lt;0") = 0, "Pass", "Fail")</f>
        <v>Pass</v>
      </c>
      <c r="H14" s="706" t="s">
        <v>715</v>
      </c>
      <c r="I14" s="706" t="s">
        <v>714</v>
      </c>
      <c r="J14" s="706" t="s">
        <v>704</v>
      </c>
      <c r="K14" s="707"/>
      <c r="L14" s="733" t="s">
        <v>898</v>
      </c>
      <c r="M14" s="707"/>
      <c r="N14" s="811" t="s">
        <v>800</v>
      </c>
      <c r="O14" s="707"/>
      <c r="P14" s="710" t="s">
        <v>150</v>
      </c>
      <c r="Q14" s="707"/>
      <c r="R14" s="713" t="s">
        <v>152</v>
      </c>
      <c r="S14" s="707"/>
      <c r="T14" s="1017"/>
    </row>
    <row r="15" spans="1:22" ht="36.75" customHeight="1">
      <c r="A15" s="896" t="s">
        <v>778</v>
      </c>
      <c r="B15" s="706" t="s">
        <v>888</v>
      </c>
      <c r="C15" s="954" t="str">
        <f>E15</f>
        <v>Pass</v>
      </c>
      <c r="D15" s="862"/>
      <c r="E15" s="956" t="str">
        <f>IF(SUM('Value Added Svcs'!$N:$N,'In Lieu of Svcs'!$R:$R,'Subcontracted Providers'!$M:$M,IMD!$L:$L,'Other Contractual Req'!$M:$M)=0,"Pass", "Fail")</f>
        <v>Pass</v>
      </c>
      <c r="H15" s="706" t="s">
        <v>716</v>
      </c>
      <c r="I15" s="706" t="s">
        <v>714</v>
      </c>
      <c r="J15" s="706" t="s">
        <v>706</v>
      </c>
      <c r="K15" s="707"/>
      <c r="L15" s="733" t="s">
        <v>899</v>
      </c>
      <c r="M15" s="707"/>
      <c r="N15" s="811" t="s">
        <v>802</v>
      </c>
      <c r="O15" s="707"/>
      <c r="P15" s="710" t="s">
        <v>151</v>
      </c>
      <c r="Q15" s="707"/>
      <c r="R15" s="713">
        <v>14</v>
      </c>
    </row>
    <row r="16" spans="1:22" ht="51.75" customHeight="1" thickBot="1">
      <c r="A16" s="986" t="s">
        <v>779</v>
      </c>
      <c r="B16" s="953" t="s">
        <v>923</v>
      </c>
      <c r="C16" s="955" t="str">
        <f>E16</f>
        <v>Pass</v>
      </c>
      <c r="D16" s="987"/>
      <c r="E16" s="956" t="str">
        <f>IF(ABS(SUM('Income Statement'!$I$60,'Income Statement'!$I$72,'Income Statement'!$O$60,'Income Statement'!$O$72,'Income Statement'!$U$60,'Income Statement'!$U$72)-'Subcontracted Providers'!$I$93)&lt;=10,"Pass", "Fail")</f>
        <v>Pass</v>
      </c>
      <c r="H16" s="703" t="s">
        <v>717</v>
      </c>
      <c r="I16" s="703" t="s">
        <v>714</v>
      </c>
      <c r="J16" s="703" t="s">
        <v>708</v>
      </c>
      <c r="N16" s="811" t="s">
        <v>807</v>
      </c>
      <c r="P16" s="712" t="s">
        <v>152</v>
      </c>
      <c r="R16" s="713">
        <v>15</v>
      </c>
    </row>
    <row r="17" spans="1:18">
      <c r="A17" s="1100" t="s">
        <v>875</v>
      </c>
      <c r="B17" s="1101"/>
      <c r="D17" s="988"/>
      <c r="I17" s="706" t="s">
        <v>701</v>
      </c>
      <c r="J17" s="706" t="s">
        <v>702</v>
      </c>
      <c r="N17" s="811" t="s">
        <v>808</v>
      </c>
      <c r="P17" s="712" t="s">
        <v>72</v>
      </c>
      <c r="R17" s="713">
        <v>16</v>
      </c>
    </row>
    <row r="18" spans="1:18" ht="24">
      <c r="E18" s="877"/>
      <c r="I18" s="706" t="s">
        <v>893</v>
      </c>
      <c r="J18" s="706" t="s">
        <v>704</v>
      </c>
      <c r="N18" s="811" t="s">
        <v>809</v>
      </c>
      <c r="P18" s="712" t="s">
        <v>73</v>
      </c>
      <c r="R18" s="713">
        <v>17</v>
      </c>
    </row>
    <row r="19" spans="1:18">
      <c r="I19" s="703" t="s">
        <v>714</v>
      </c>
      <c r="J19" s="703" t="s">
        <v>706</v>
      </c>
      <c r="N19" s="811" t="s">
        <v>810</v>
      </c>
      <c r="P19" s="712" t="s">
        <v>409</v>
      </c>
      <c r="R19" s="713">
        <v>18</v>
      </c>
    </row>
    <row r="20" spans="1:18" ht="24">
      <c r="J20" s="706" t="s">
        <v>708</v>
      </c>
      <c r="N20" s="811" t="s">
        <v>811</v>
      </c>
      <c r="R20" s="713">
        <v>19</v>
      </c>
    </row>
    <row r="21" spans="1:18">
      <c r="N21" s="811" t="s">
        <v>812</v>
      </c>
      <c r="R21" s="705">
        <v>20</v>
      </c>
    </row>
    <row r="22" spans="1:18">
      <c r="N22" s="813" t="s">
        <v>878</v>
      </c>
      <c r="R22" s="705">
        <v>21</v>
      </c>
    </row>
    <row r="23" spans="1:18">
      <c r="N23" s="811" t="s">
        <v>879</v>
      </c>
      <c r="R23" s="705">
        <v>22</v>
      </c>
    </row>
    <row r="24" spans="1:18">
      <c r="N24" s="811" t="s">
        <v>880</v>
      </c>
      <c r="R24" s="705">
        <v>23</v>
      </c>
    </row>
    <row r="25" spans="1:18">
      <c r="N25" s="811" t="s">
        <v>890</v>
      </c>
      <c r="R25" s="705">
        <v>24</v>
      </c>
    </row>
    <row r="26" spans="1:18">
      <c r="N26" s="811" t="s">
        <v>891</v>
      </c>
      <c r="R26" s="705">
        <v>25</v>
      </c>
    </row>
    <row r="27" spans="1:18">
      <c r="N27" s="811" t="s">
        <v>892</v>
      </c>
      <c r="R27" s="705">
        <v>26</v>
      </c>
    </row>
    <row r="28" spans="1:18">
      <c r="N28" s="811" t="s">
        <v>900</v>
      </c>
      <c r="R28" s="705">
        <v>27</v>
      </c>
    </row>
    <row r="29" spans="1:18">
      <c r="N29" s="811" t="s">
        <v>901</v>
      </c>
      <c r="R29" s="705">
        <v>28</v>
      </c>
    </row>
    <row r="30" spans="1:18">
      <c r="N30" s="811" t="s">
        <v>902</v>
      </c>
    </row>
    <row r="31" spans="1:18">
      <c r="N31" s="811" t="s">
        <v>903</v>
      </c>
    </row>
    <row r="32" spans="1:18">
      <c r="N32" s="811" t="s">
        <v>904</v>
      </c>
      <c r="R32" s="714"/>
    </row>
    <row r="33" spans="14:18">
      <c r="N33" s="811" t="s">
        <v>905</v>
      </c>
      <c r="R33" s="714"/>
    </row>
    <row r="34" spans="14:18">
      <c r="N34" s="811" t="s">
        <v>906</v>
      </c>
      <c r="R34" s="714"/>
    </row>
    <row r="35" spans="14:18">
      <c r="N35" s="811" t="s">
        <v>907</v>
      </c>
      <c r="R35" s="714"/>
    </row>
    <row r="36" spans="14:18">
      <c r="N36" s="811" t="s">
        <v>908</v>
      </c>
      <c r="R36" s="714"/>
    </row>
    <row r="37" spans="14:18">
      <c r="N37" s="811" t="s">
        <v>909</v>
      </c>
      <c r="R37" s="714"/>
    </row>
    <row r="38" spans="14:18">
      <c r="N38" s="811" t="s">
        <v>910</v>
      </c>
      <c r="R38" s="714"/>
    </row>
    <row r="39" spans="14:18">
      <c r="N39" s="811" t="s">
        <v>911</v>
      </c>
      <c r="R39" s="714"/>
    </row>
    <row r="40" spans="14:18">
      <c r="R40" s="715"/>
    </row>
    <row r="41" spans="14:18">
      <c r="R41" s="714"/>
    </row>
    <row r="42" spans="14:18">
      <c r="R42" s="714"/>
    </row>
    <row r="43" spans="14:18">
      <c r="R43" s="714"/>
    </row>
    <row r="44" spans="14:18">
      <c r="R44" s="714"/>
    </row>
    <row r="45" spans="14:18">
      <c r="R45" s="714"/>
    </row>
    <row r="46" spans="14:18">
      <c r="R46" s="714"/>
    </row>
    <row r="47" spans="14:18">
      <c r="R47" s="714"/>
    </row>
    <row r="48" spans="14:18">
      <c r="R48" s="714"/>
    </row>
    <row r="49" spans="18:18">
      <c r="R49" s="714"/>
    </row>
    <row r="50" spans="18:18">
      <c r="R50" s="714"/>
    </row>
    <row r="51" spans="18:18">
      <c r="R51" s="714"/>
    </row>
    <row r="52" spans="18:18">
      <c r="R52" s="714"/>
    </row>
    <row r="53" spans="18:18">
      <c r="R53" s="714"/>
    </row>
    <row r="54" spans="18:18">
      <c r="R54" s="714"/>
    </row>
    <row r="55" spans="18:18">
      <c r="R55" s="714"/>
    </row>
    <row r="56" spans="18:18">
      <c r="R56" s="715"/>
    </row>
    <row r="57" spans="18:18">
      <c r="R57" s="714"/>
    </row>
    <row r="58" spans="18:18">
      <c r="R58" s="714"/>
    </row>
    <row r="59" spans="18:18">
      <c r="R59" s="714"/>
    </row>
    <row r="60" spans="18:18">
      <c r="R60" s="714"/>
    </row>
    <row r="61" spans="18:18">
      <c r="R61" s="714"/>
    </row>
    <row r="62" spans="18:18">
      <c r="R62" s="714"/>
    </row>
    <row r="63" spans="18:18">
      <c r="R63" s="714"/>
    </row>
    <row r="64" spans="18:18">
      <c r="R64" s="714"/>
    </row>
    <row r="65" spans="18:18">
      <c r="R65" s="714"/>
    </row>
    <row r="66" spans="18:18">
      <c r="R66" s="714"/>
    </row>
    <row r="67" spans="18:18">
      <c r="R67" s="714"/>
    </row>
    <row r="68" spans="18:18">
      <c r="R68" s="714"/>
    </row>
    <row r="69" spans="18:18">
      <c r="R69" s="714"/>
    </row>
    <row r="70" spans="18:18">
      <c r="R70" s="714"/>
    </row>
    <row r="71" spans="18:18">
      <c r="R71" s="714"/>
    </row>
    <row r="72" spans="18:18">
      <c r="R72" s="714"/>
    </row>
    <row r="73" spans="18:18">
      <c r="R73" s="714"/>
    </row>
    <row r="74" spans="18:18">
      <c r="R74" s="715"/>
    </row>
    <row r="75" spans="18:18">
      <c r="R75" s="714"/>
    </row>
    <row r="76" spans="18:18">
      <c r="R76" s="714"/>
    </row>
    <row r="77" spans="18:18">
      <c r="R77" s="714"/>
    </row>
    <row r="78" spans="18:18">
      <c r="R78" s="714"/>
    </row>
    <row r="79" spans="18:18">
      <c r="R79" s="714"/>
    </row>
    <row r="80" spans="18:18">
      <c r="R80" s="714"/>
    </row>
    <row r="81" spans="18:18">
      <c r="R81" s="714"/>
    </row>
    <row r="82" spans="18:18">
      <c r="R82" s="714"/>
    </row>
    <row r="83" spans="18:18">
      <c r="R83" s="714"/>
    </row>
    <row r="84" spans="18:18">
      <c r="R84" s="714"/>
    </row>
    <row r="85" spans="18:18">
      <c r="R85" s="714"/>
    </row>
    <row r="86" spans="18:18">
      <c r="R86" s="714"/>
    </row>
    <row r="87" spans="18:18">
      <c r="R87" s="714"/>
    </row>
    <row r="88" spans="18:18">
      <c r="R88" s="714"/>
    </row>
    <row r="89" spans="18:18">
      <c r="R89" s="714"/>
    </row>
    <row r="90" spans="18:18">
      <c r="R90" s="714"/>
    </row>
    <row r="91" spans="18:18">
      <c r="R91" s="714"/>
    </row>
    <row r="92" spans="18:18">
      <c r="R92" s="715"/>
    </row>
    <row r="93" spans="18:18">
      <c r="R93" s="714"/>
    </row>
    <row r="94" spans="18:18">
      <c r="R94" s="714"/>
    </row>
    <row r="95" spans="18:18">
      <c r="R95" s="714"/>
    </row>
    <row r="96" spans="18:18">
      <c r="R96" s="714"/>
    </row>
    <row r="97" spans="18:18">
      <c r="R97" s="714"/>
    </row>
    <row r="98" spans="18:18">
      <c r="R98" s="714"/>
    </row>
    <row r="99" spans="18:18">
      <c r="R99" s="714"/>
    </row>
    <row r="100" spans="18:18">
      <c r="R100" s="714"/>
    </row>
    <row r="101" spans="18:18">
      <c r="R101" s="714"/>
    </row>
    <row r="102" spans="18:18">
      <c r="R102" s="714"/>
    </row>
    <row r="103" spans="18:18">
      <c r="R103" s="714"/>
    </row>
    <row r="104" spans="18:18">
      <c r="R104" s="714"/>
    </row>
    <row r="105" spans="18:18">
      <c r="R105" s="714"/>
    </row>
    <row r="106" spans="18:18">
      <c r="R106" s="714"/>
    </row>
    <row r="107" spans="18:18">
      <c r="R107" s="714"/>
    </row>
    <row r="108" spans="18:18">
      <c r="R108" s="714"/>
    </row>
    <row r="109" spans="18:18">
      <c r="R109" s="714"/>
    </row>
    <row r="110" spans="18:18">
      <c r="R110" s="715"/>
    </row>
    <row r="111" spans="18:18">
      <c r="R111" s="714"/>
    </row>
    <row r="112" spans="18:18">
      <c r="R112" s="714"/>
    </row>
    <row r="113" spans="18:18">
      <c r="R113" s="714"/>
    </row>
    <row r="114" spans="18:18">
      <c r="R114" s="714"/>
    </row>
    <row r="115" spans="18:18">
      <c r="R115" s="714"/>
    </row>
    <row r="116" spans="18:18">
      <c r="R116" s="714"/>
    </row>
    <row r="117" spans="18:18">
      <c r="R117" s="714"/>
    </row>
    <row r="118" spans="18:18">
      <c r="R118" s="714"/>
    </row>
    <row r="119" spans="18:18">
      <c r="R119" s="714"/>
    </row>
    <row r="120" spans="18:18">
      <c r="R120" s="714"/>
    </row>
    <row r="121" spans="18:18">
      <c r="R121" s="714"/>
    </row>
    <row r="122" spans="18:18">
      <c r="R122" s="714"/>
    </row>
    <row r="123" spans="18:18">
      <c r="R123" s="714"/>
    </row>
    <row r="124" spans="18:18">
      <c r="R124" s="714"/>
    </row>
    <row r="125" spans="18:18">
      <c r="R125" s="714"/>
    </row>
    <row r="126" spans="18:18">
      <c r="R126" s="714"/>
    </row>
    <row r="127" spans="18:18">
      <c r="R127" s="714"/>
    </row>
    <row r="128" spans="18:18">
      <c r="R128" s="715"/>
    </row>
    <row r="129" spans="18:18">
      <c r="R129" s="714"/>
    </row>
    <row r="130" spans="18:18">
      <c r="R130" s="714"/>
    </row>
    <row r="131" spans="18:18">
      <c r="R131" s="714"/>
    </row>
    <row r="132" spans="18:18">
      <c r="R132" s="714"/>
    </row>
    <row r="133" spans="18:18">
      <c r="R133" s="714"/>
    </row>
    <row r="134" spans="18:18">
      <c r="R134" s="714"/>
    </row>
    <row r="135" spans="18:18">
      <c r="R135" s="714"/>
    </row>
    <row r="136" spans="18:18">
      <c r="R136" s="714"/>
    </row>
    <row r="137" spans="18:18">
      <c r="R137" s="714"/>
    </row>
    <row r="138" spans="18:18">
      <c r="R138" s="714"/>
    </row>
    <row r="139" spans="18:18">
      <c r="R139" s="714"/>
    </row>
    <row r="140" spans="18:18">
      <c r="R140" s="714"/>
    </row>
    <row r="141" spans="18:18">
      <c r="R141" s="714"/>
    </row>
    <row r="142" spans="18:18">
      <c r="R142" s="714"/>
    </row>
    <row r="143" spans="18:18">
      <c r="R143" s="714"/>
    </row>
    <row r="144" spans="18:18">
      <c r="R144" s="714"/>
    </row>
    <row r="145" spans="18:18">
      <c r="R145" s="714"/>
    </row>
    <row r="146" spans="18:18">
      <c r="R146" s="715"/>
    </row>
    <row r="147" spans="18:18">
      <c r="R147" s="714"/>
    </row>
    <row r="148" spans="18:18">
      <c r="R148" s="714"/>
    </row>
    <row r="149" spans="18:18">
      <c r="R149" s="714"/>
    </row>
    <row r="150" spans="18:18">
      <c r="R150" s="714"/>
    </row>
    <row r="151" spans="18:18">
      <c r="R151" s="714"/>
    </row>
    <row r="152" spans="18:18">
      <c r="R152" s="714"/>
    </row>
    <row r="153" spans="18:18">
      <c r="R153" s="714"/>
    </row>
    <row r="154" spans="18:18">
      <c r="R154" s="714"/>
    </row>
    <row r="155" spans="18:18">
      <c r="R155" s="714"/>
    </row>
    <row r="156" spans="18:18">
      <c r="R156" s="714"/>
    </row>
    <row r="157" spans="18:18">
      <c r="R157" s="714"/>
    </row>
    <row r="158" spans="18:18">
      <c r="R158" s="714"/>
    </row>
    <row r="159" spans="18:18">
      <c r="R159" s="714"/>
    </row>
    <row r="160" spans="18:18">
      <c r="R160" s="714"/>
    </row>
    <row r="161" spans="18:18">
      <c r="R161" s="714"/>
    </row>
    <row r="162" spans="18:18">
      <c r="R162" s="714"/>
    </row>
    <row r="163" spans="18:18">
      <c r="R163" s="714"/>
    </row>
    <row r="164" spans="18:18">
      <c r="R164" s="715"/>
    </row>
    <row r="165" spans="18:18">
      <c r="R165" s="716"/>
    </row>
    <row r="166" spans="18:18">
      <c r="R166" s="716"/>
    </row>
    <row r="167" spans="18:18">
      <c r="R167" s="716"/>
    </row>
    <row r="168" spans="18:18">
      <c r="R168" s="716"/>
    </row>
    <row r="169" spans="18:18">
      <c r="R169" s="716"/>
    </row>
    <row r="170" spans="18:18">
      <c r="R170" s="716"/>
    </row>
    <row r="171" spans="18:18">
      <c r="R171" s="716"/>
    </row>
    <row r="172" spans="18:18">
      <c r="R172" s="716"/>
    </row>
    <row r="173" spans="18:18">
      <c r="R173" s="716"/>
    </row>
    <row r="174" spans="18:18">
      <c r="R174" s="716"/>
    </row>
    <row r="175" spans="18:18">
      <c r="R175" s="716"/>
    </row>
    <row r="176" spans="18:18">
      <c r="R176" s="716"/>
    </row>
    <row r="177" spans="18:18">
      <c r="R177" s="716"/>
    </row>
    <row r="178" spans="18:18">
      <c r="R178" s="716"/>
    </row>
    <row r="179" spans="18:18">
      <c r="R179" s="716"/>
    </row>
    <row r="180" spans="18:18">
      <c r="R180" s="716"/>
    </row>
    <row r="181" spans="18:18">
      <c r="R181" s="716"/>
    </row>
    <row r="182" spans="18:18">
      <c r="R182" s="715"/>
    </row>
    <row r="183" spans="18:18">
      <c r="R183" s="716"/>
    </row>
    <row r="184" spans="18:18">
      <c r="R184" s="716"/>
    </row>
    <row r="185" spans="18:18">
      <c r="R185" s="716"/>
    </row>
    <row r="186" spans="18:18">
      <c r="R186" s="716"/>
    </row>
    <row r="187" spans="18:18">
      <c r="R187" s="716"/>
    </row>
    <row r="188" spans="18:18">
      <c r="R188" s="716"/>
    </row>
    <row r="189" spans="18:18">
      <c r="R189" s="716"/>
    </row>
    <row r="190" spans="18:18">
      <c r="R190" s="716"/>
    </row>
    <row r="191" spans="18:18">
      <c r="R191" s="716"/>
    </row>
    <row r="192" spans="18:18">
      <c r="R192" s="716"/>
    </row>
    <row r="193" spans="18:18">
      <c r="R193" s="716"/>
    </row>
    <row r="194" spans="18:18">
      <c r="R194" s="716"/>
    </row>
    <row r="195" spans="18:18">
      <c r="R195" s="716"/>
    </row>
    <row r="196" spans="18:18">
      <c r="R196" s="716"/>
    </row>
    <row r="197" spans="18:18">
      <c r="R197" s="716"/>
    </row>
    <row r="198" spans="18:18">
      <c r="R198" s="716"/>
    </row>
    <row r="199" spans="18:18">
      <c r="R199" s="716"/>
    </row>
    <row r="200" spans="18:18">
      <c r="R200" s="715"/>
    </row>
    <row r="201" spans="18:18">
      <c r="R201" s="716"/>
    </row>
    <row r="202" spans="18:18">
      <c r="R202" s="716"/>
    </row>
    <row r="203" spans="18:18">
      <c r="R203" s="716"/>
    </row>
    <row r="204" spans="18:18">
      <c r="R204" s="716"/>
    </row>
    <row r="205" spans="18:18">
      <c r="R205" s="716"/>
    </row>
    <row r="206" spans="18:18">
      <c r="R206" s="716"/>
    </row>
    <row r="207" spans="18:18">
      <c r="R207" s="716"/>
    </row>
    <row r="208" spans="18:18">
      <c r="R208" s="716"/>
    </row>
    <row r="209" spans="18:18">
      <c r="R209" s="716"/>
    </row>
    <row r="210" spans="18:18">
      <c r="R210" s="716"/>
    </row>
    <row r="211" spans="18:18">
      <c r="R211" s="716"/>
    </row>
    <row r="212" spans="18:18">
      <c r="R212" s="716"/>
    </row>
    <row r="213" spans="18:18">
      <c r="R213" s="716"/>
    </row>
    <row r="214" spans="18:18">
      <c r="R214" s="716"/>
    </row>
    <row r="215" spans="18:18">
      <c r="R215" s="716"/>
    </row>
    <row r="216" spans="18:18">
      <c r="R216" s="716"/>
    </row>
    <row r="217" spans="18:18">
      <c r="R217" s="716"/>
    </row>
    <row r="218" spans="18:18">
      <c r="R218" s="715"/>
    </row>
    <row r="219" spans="18:18">
      <c r="R219" s="716"/>
    </row>
    <row r="220" spans="18:18">
      <c r="R220" s="716"/>
    </row>
    <row r="221" spans="18:18">
      <c r="R221" s="716"/>
    </row>
    <row r="222" spans="18:18">
      <c r="R222" s="716"/>
    </row>
    <row r="223" spans="18:18">
      <c r="R223" s="716"/>
    </row>
    <row r="224" spans="18:18">
      <c r="R224" s="716"/>
    </row>
    <row r="225" spans="18:18">
      <c r="R225" s="716"/>
    </row>
    <row r="226" spans="18:18">
      <c r="R226" s="716"/>
    </row>
    <row r="227" spans="18:18">
      <c r="R227" s="716"/>
    </row>
    <row r="228" spans="18:18">
      <c r="R228" s="716"/>
    </row>
    <row r="229" spans="18:18">
      <c r="R229" s="716"/>
    </row>
    <row r="230" spans="18:18">
      <c r="R230" s="716"/>
    </row>
    <row r="231" spans="18:18">
      <c r="R231" s="716"/>
    </row>
    <row r="232" spans="18:18">
      <c r="R232" s="716"/>
    </row>
    <row r="233" spans="18:18">
      <c r="R233" s="716"/>
    </row>
    <row r="234" spans="18:18">
      <c r="R234" s="716"/>
    </row>
    <row r="235" spans="18:18">
      <c r="R235" s="716"/>
    </row>
    <row r="236" spans="18:18">
      <c r="R236" s="715"/>
    </row>
    <row r="237" spans="18:18">
      <c r="R237" s="716"/>
    </row>
    <row r="238" spans="18:18">
      <c r="R238" s="716"/>
    </row>
    <row r="239" spans="18:18">
      <c r="R239" s="716"/>
    </row>
    <row r="240" spans="18:18">
      <c r="R240" s="716"/>
    </row>
    <row r="241" spans="18:18">
      <c r="R241" s="716"/>
    </row>
    <row r="242" spans="18:18">
      <c r="R242" s="716"/>
    </row>
    <row r="243" spans="18:18">
      <c r="R243" s="716"/>
    </row>
    <row r="244" spans="18:18">
      <c r="R244" s="716"/>
    </row>
    <row r="245" spans="18:18">
      <c r="R245" s="716"/>
    </row>
    <row r="246" spans="18:18">
      <c r="R246" s="716"/>
    </row>
    <row r="247" spans="18:18">
      <c r="R247" s="716"/>
    </row>
    <row r="248" spans="18:18">
      <c r="R248" s="716"/>
    </row>
    <row r="249" spans="18:18">
      <c r="R249" s="716"/>
    </row>
    <row r="250" spans="18:18">
      <c r="R250" s="716"/>
    </row>
    <row r="251" spans="18:18">
      <c r="R251" s="716"/>
    </row>
    <row r="252" spans="18:18">
      <c r="R252" s="716"/>
    </row>
    <row r="253" spans="18:18">
      <c r="R253" s="716"/>
    </row>
    <row r="254" spans="18:18">
      <c r="R254" s="715"/>
    </row>
    <row r="255" spans="18:18">
      <c r="R255" s="716"/>
    </row>
    <row r="256" spans="18:18">
      <c r="R256" s="716"/>
    </row>
    <row r="257" spans="18:18">
      <c r="R257" s="716"/>
    </row>
    <row r="258" spans="18:18">
      <c r="R258" s="716"/>
    </row>
    <row r="259" spans="18:18">
      <c r="R259" s="716"/>
    </row>
    <row r="260" spans="18:18">
      <c r="R260" s="716"/>
    </row>
    <row r="261" spans="18:18">
      <c r="R261" s="716"/>
    </row>
    <row r="262" spans="18:18">
      <c r="R262" s="716"/>
    </row>
    <row r="263" spans="18:18">
      <c r="R263" s="716"/>
    </row>
    <row r="264" spans="18:18">
      <c r="R264" s="716"/>
    </row>
    <row r="265" spans="18:18">
      <c r="R265" s="716"/>
    </row>
    <row r="266" spans="18:18">
      <c r="R266" s="716"/>
    </row>
    <row r="267" spans="18:18">
      <c r="R267" s="716"/>
    </row>
    <row r="268" spans="18:18">
      <c r="R268" s="716"/>
    </row>
    <row r="269" spans="18:18">
      <c r="R269" s="716"/>
    </row>
    <row r="270" spans="18:18">
      <c r="R270" s="716"/>
    </row>
    <row r="271" spans="18:18">
      <c r="R271" s="716"/>
    </row>
    <row r="272" spans="18:18">
      <c r="R272" s="714"/>
    </row>
    <row r="273" spans="18:18">
      <c r="R273" s="714"/>
    </row>
    <row r="274" spans="18:18">
      <c r="R274" s="714"/>
    </row>
    <row r="275" spans="18:18">
      <c r="R275" s="714"/>
    </row>
    <row r="276" spans="18:18">
      <c r="R276" s="714"/>
    </row>
    <row r="277" spans="18:18">
      <c r="R277" s="714"/>
    </row>
    <row r="278" spans="18:18">
      <c r="R278" s="714"/>
    </row>
    <row r="279" spans="18:18">
      <c r="R279" s="714"/>
    </row>
    <row r="280" spans="18:18">
      <c r="R280" s="714"/>
    </row>
    <row r="281" spans="18:18">
      <c r="R281" s="714"/>
    </row>
    <row r="282" spans="18:18">
      <c r="R282" s="714"/>
    </row>
    <row r="283" spans="18:18">
      <c r="R283" s="714"/>
    </row>
    <row r="284" spans="18:18">
      <c r="R284" s="714"/>
    </row>
    <row r="285" spans="18:18">
      <c r="R285" s="714"/>
    </row>
    <row r="286" spans="18:18">
      <c r="R286" s="714"/>
    </row>
    <row r="287" spans="18:18">
      <c r="R287" s="714"/>
    </row>
    <row r="288" spans="18:18">
      <c r="R288" s="714"/>
    </row>
    <row r="289" spans="18:18">
      <c r="R289" s="714"/>
    </row>
    <row r="290" spans="18:18">
      <c r="R290" s="714"/>
    </row>
    <row r="291" spans="18:18">
      <c r="R291" s="714"/>
    </row>
    <row r="292" spans="18:18">
      <c r="R292" s="714"/>
    </row>
    <row r="293" spans="18:18">
      <c r="R293" s="714"/>
    </row>
    <row r="294" spans="18:18">
      <c r="R294" s="714"/>
    </row>
    <row r="295" spans="18:18">
      <c r="R295" s="714"/>
    </row>
    <row r="296" spans="18:18">
      <c r="R296" s="714"/>
    </row>
    <row r="297" spans="18:18">
      <c r="R297" s="714"/>
    </row>
    <row r="298" spans="18:18">
      <c r="R298" s="714"/>
    </row>
    <row r="299" spans="18:18">
      <c r="R299" s="714"/>
    </row>
    <row r="300" spans="18:18">
      <c r="R300" s="714"/>
    </row>
    <row r="301" spans="18:18">
      <c r="R301" s="714"/>
    </row>
    <row r="302" spans="18:18">
      <c r="R302" s="714"/>
    </row>
    <row r="303" spans="18:18">
      <c r="R303" s="714"/>
    </row>
    <row r="304" spans="18:18">
      <c r="R304" s="714"/>
    </row>
    <row r="305" spans="18:18">
      <c r="R305" s="714"/>
    </row>
    <row r="306" spans="18:18">
      <c r="R306" s="714"/>
    </row>
    <row r="307" spans="18:18">
      <c r="R307" s="714"/>
    </row>
    <row r="308" spans="18:18">
      <c r="R308" s="714"/>
    </row>
    <row r="309" spans="18:18">
      <c r="R309" s="714"/>
    </row>
    <row r="310" spans="18:18">
      <c r="R310" s="714"/>
    </row>
    <row r="311" spans="18:18">
      <c r="R311" s="714"/>
    </row>
    <row r="312" spans="18:18">
      <c r="R312" s="714"/>
    </row>
    <row r="313" spans="18:18">
      <c r="R313" s="714"/>
    </row>
    <row r="314" spans="18:18">
      <c r="R314" s="714"/>
    </row>
    <row r="315" spans="18:18">
      <c r="R315" s="714"/>
    </row>
    <row r="316" spans="18:18">
      <c r="R316" s="714"/>
    </row>
    <row r="317" spans="18:18">
      <c r="R317" s="714"/>
    </row>
    <row r="318" spans="18:18">
      <c r="R318" s="714"/>
    </row>
    <row r="319" spans="18:18">
      <c r="R319" s="714"/>
    </row>
    <row r="320" spans="18:18">
      <c r="R320" s="714"/>
    </row>
    <row r="321" spans="18:18">
      <c r="R321" s="714"/>
    </row>
    <row r="322" spans="18:18">
      <c r="R322" s="714"/>
    </row>
    <row r="323" spans="18:18">
      <c r="R323" s="714"/>
    </row>
    <row r="324" spans="18:18">
      <c r="R324" s="714"/>
    </row>
    <row r="325" spans="18:18">
      <c r="R325" s="714"/>
    </row>
    <row r="326" spans="18:18">
      <c r="R326" s="714"/>
    </row>
    <row r="327" spans="18:18">
      <c r="R327" s="714"/>
    </row>
    <row r="328" spans="18:18">
      <c r="R328" s="714"/>
    </row>
    <row r="329" spans="18:18">
      <c r="R329" s="714"/>
    </row>
    <row r="330" spans="18:18">
      <c r="R330" s="714"/>
    </row>
    <row r="331" spans="18:18">
      <c r="R331" s="714"/>
    </row>
    <row r="332" spans="18:18">
      <c r="R332" s="714"/>
    </row>
    <row r="333" spans="18:18">
      <c r="R333" s="714"/>
    </row>
    <row r="334" spans="18:18">
      <c r="R334" s="714"/>
    </row>
    <row r="335" spans="18:18">
      <c r="R335" s="714"/>
    </row>
    <row r="336" spans="18:18">
      <c r="R336" s="714"/>
    </row>
    <row r="337" spans="18:18">
      <c r="R337" s="714"/>
    </row>
    <row r="338" spans="18:18">
      <c r="R338" s="714"/>
    </row>
    <row r="339" spans="18:18">
      <c r="R339" s="714"/>
    </row>
    <row r="340" spans="18:18">
      <c r="R340" s="714"/>
    </row>
    <row r="341" spans="18:18">
      <c r="R341" s="714"/>
    </row>
    <row r="342" spans="18:18">
      <c r="R342" s="714"/>
    </row>
    <row r="343" spans="18:18">
      <c r="R343" s="714"/>
    </row>
    <row r="344" spans="18:18">
      <c r="R344" s="714"/>
    </row>
    <row r="345" spans="18:18">
      <c r="R345" s="714"/>
    </row>
    <row r="346" spans="18:18">
      <c r="R346" s="714"/>
    </row>
    <row r="347" spans="18:18">
      <c r="R347" s="714"/>
    </row>
    <row r="348" spans="18:18">
      <c r="R348" s="714"/>
    </row>
    <row r="349" spans="18:18">
      <c r="R349" s="714"/>
    </row>
    <row r="350" spans="18:18">
      <c r="R350" s="714"/>
    </row>
    <row r="351" spans="18:18">
      <c r="R351" s="714"/>
    </row>
    <row r="352" spans="18:18">
      <c r="R352" s="714"/>
    </row>
    <row r="353" spans="18:18">
      <c r="R353" s="714"/>
    </row>
    <row r="354" spans="18:18">
      <c r="R354" s="714"/>
    </row>
    <row r="355" spans="18:18">
      <c r="R355" s="714"/>
    </row>
    <row r="356" spans="18:18">
      <c r="R356" s="714"/>
    </row>
    <row r="357" spans="18:18">
      <c r="R357" s="714"/>
    </row>
    <row r="358" spans="18:18">
      <c r="R358" s="714"/>
    </row>
    <row r="359" spans="18:18">
      <c r="R359" s="714"/>
    </row>
    <row r="360" spans="18:18">
      <c r="R360" s="714"/>
    </row>
    <row r="361" spans="18:18">
      <c r="R361" s="714"/>
    </row>
    <row r="362" spans="18:18">
      <c r="R362" s="714"/>
    </row>
    <row r="363" spans="18:18">
      <c r="R363" s="714"/>
    </row>
    <row r="364" spans="18:18">
      <c r="R364" s="714"/>
    </row>
    <row r="365" spans="18:18">
      <c r="R365" s="714"/>
    </row>
    <row r="366" spans="18:18">
      <c r="R366" s="714"/>
    </row>
    <row r="367" spans="18:18">
      <c r="R367" s="714"/>
    </row>
    <row r="368" spans="18:18">
      <c r="R368" s="714"/>
    </row>
    <row r="369" spans="18:18">
      <c r="R369" s="714"/>
    </row>
    <row r="370" spans="18:18">
      <c r="R370" s="714"/>
    </row>
    <row r="371" spans="18:18">
      <c r="R371" s="714"/>
    </row>
    <row r="372" spans="18:18">
      <c r="R372" s="714"/>
    </row>
    <row r="373" spans="18:18">
      <c r="R373" s="714"/>
    </row>
    <row r="374" spans="18:18">
      <c r="R374" s="714"/>
    </row>
    <row r="375" spans="18:18">
      <c r="R375" s="714"/>
    </row>
    <row r="376" spans="18:18">
      <c r="R376" s="714"/>
    </row>
    <row r="377" spans="18:18">
      <c r="R377" s="714"/>
    </row>
    <row r="378" spans="18:18">
      <c r="R378" s="714"/>
    </row>
    <row r="379" spans="18:18">
      <c r="R379" s="714"/>
    </row>
    <row r="380" spans="18:18">
      <c r="R380" s="714"/>
    </row>
    <row r="381" spans="18:18">
      <c r="R381" s="714"/>
    </row>
    <row r="382" spans="18:18">
      <c r="R382" s="714"/>
    </row>
    <row r="383" spans="18:18">
      <c r="R383" s="714"/>
    </row>
    <row r="384" spans="18:18">
      <c r="R384" s="714"/>
    </row>
    <row r="385" spans="18:18">
      <c r="R385" s="714"/>
    </row>
    <row r="386" spans="18:18">
      <c r="R386" s="714"/>
    </row>
    <row r="387" spans="18:18">
      <c r="R387" s="714"/>
    </row>
    <row r="388" spans="18:18">
      <c r="R388" s="714"/>
    </row>
    <row r="389" spans="18:18">
      <c r="R389" s="714"/>
    </row>
    <row r="390" spans="18:18">
      <c r="R390" s="714"/>
    </row>
    <row r="391" spans="18:18">
      <c r="R391" s="714"/>
    </row>
    <row r="392" spans="18:18">
      <c r="R392" s="714"/>
    </row>
    <row r="393" spans="18:18">
      <c r="R393" s="714"/>
    </row>
    <row r="394" spans="18:18">
      <c r="R394" s="714"/>
    </row>
    <row r="395" spans="18:18">
      <c r="R395" s="714"/>
    </row>
    <row r="396" spans="18:18">
      <c r="R396" s="714"/>
    </row>
    <row r="397" spans="18:18">
      <c r="R397" s="714"/>
    </row>
    <row r="398" spans="18:18">
      <c r="R398" s="714"/>
    </row>
    <row r="399" spans="18:18">
      <c r="R399" s="714"/>
    </row>
    <row r="400" spans="18:18">
      <c r="R400" s="714"/>
    </row>
    <row r="401" spans="18:18">
      <c r="R401" s="714"/>
    </row>
    <row r="402" spans="18:18">
      <c r="R402" s="714"/>
    </row>
    <row r="403" spans="18:18">
      <c r="R403" s="714"/>
    </row>
    <row r="404" spans="18:18">
      <c r="R404" s="714"/>
    </row>
    <row r="405" spans="18:18">
      <c r="R405" s="714"/>
    </row>
    <row r="406" spans="18:18">
      <c r="R406" s="714"/>
    </row>
    <row r="407" spans="18:18">
      <c r="R407" s="714"/>
    </row>
    <row r="408" spans="18:18">
      <c r="R408" s="714"/>
    </row>
    <row r="409" spans="18:18">
      <c r="R409" s="714"/>
    </row>
    <row r="410" spans="18:18">
      <c r="R410" s="714"/>
    </row>
    <row r="411" spans="18:18">
      <c r="R411" s="714"/>
    </row>
    <row r="412" spans="18:18">
      <c r="R412" s="714"/>
    </row>
    <row r="413" spans="18:18">
      <c r="R413" s="714"/>
    </row>
    <row r="414" spans="18:18">
      <c r="R414" s="714"/>
    </row>
    <row r="415" spans="18:18">
      <c r="R415" s="714"/>
    </row>
    <row r="416" spans="18:18">
      <c r="R416" s="714"/>
    </row>
    <row r="417" spans="18:18">
      <c r="R417" s="714"/>
    </row>
    <row r="418" spans="18:18">
      <c r="R418" s="714"/>
    </row>
    <row r="419" spans="18:18">
      <c r="R419" s="714"/>
    </row>
    <row r="420" spans="18:18">
      <c r="R420" s="714"/>
    </row>
    <row r="421" spans="18:18">
      <c r="R421" s="714"/>
    </row>
    <row r="422" spans="18:18">
      <c r="R422" s="714"/>
    </row>
    <row r="423" spans="18:18">
      <c r="R423" s="714"/>
    </row>
    <row r="424" spans="18:18">
      <c r="R424" s="714"/>
    </row>
    <row r="425" spans="18:18">
      <c r="R425" s="714"/>
    </row>
    <row r="426" spans="18:18">
      <c r="R426" s="714"/>
    </row>
    <row r="427" spans="18:18">
      <c r="R427" s="714"/>
    </row>
    <row r="428" spans="18:18">
      <c r="R428" s="714"/>
    </row>
    <row r="429" spans="18:18">
      <c r="R429" s="714"/>
    </row>
    <row r="430" spans="18:18">
      <c r="R430" s="714"/>
    </row>
    <row r="431" spans="18:18">
      <c r="R431" s="714"/>
    </row>
    <row r="432" spans="18:18">
      <c r="R432" s="714"/>
    </row>
    <row r="433" spans="18:18">
      <c r="R433" s="714"/>
    </row>
    <row r="434" spans="18:18">
      <c r="R434" s="716"/>
    </row>
    <row r="435" spans="18:18">
      <c r="R435" s="716"/>
    </row>
    <row r="436" spans="18:18">
      <c r="R436" s="716"/>
    </row>
    <row r="437" spans="18:18">
      <c r="R437" s="716"/>
    </row>
    <row r="438" spans="18:18">
      <c r="R438" s="716"/>
    </row>
    <row r="439" spans="18:18">
      <c r="R439" s="716"/>
    </row>
    <row r="440" spans="18:18">
      <c r="R440" s="716"/>
    </row>
    <row r="441" spans="18:18">
      <c r="R441" s="716"/>
    </row>
    <row r="442" spans="18:18">
      <c r="R442" s="716"/>
    </row>
    <row r="443" spans="18:18">
      <c r="R443" s="716"/>
    </row>
    <row r="444" spans="18:18">
      <c r="R444" s="716"/>
    </row>
    <row r="445" spans="18:18">
      <c r="R445" s="716"/>
    </row>
    <row r="446" spans="18:18">
      <c r="R446" s="716"/>
    </row>
    <row r="447" spans="18:18">
      <c r="R447" s="716"/>
    </row>
    <row r="448" spans="18:18">
      <c r="R448" s="716"/>
    </row>
    <row r="449" spans="18:18">
      <c r="R449" s="716"/>
    </row>
    <row r="450" spans="18:18">
      <c r="R450" s="716"/>
    </row>
    <row r="451" spans="18:18">
      <c r="R451" s="716"/>
    </row>
    <row r="452" spans="18:18">
      <c r="R452" s="716"/>
    </row>
    <row r="453" spans="18:18">
      <c r="R453" s="716"/>
    </row>
    <row r="454" spans="18:18">
      <c r="R454" s="716"/>
    </row>
    <row r="455" spans="18:18">
      <c r="R455" s="716"/>
    </row>
    <row r="456" spans="18:18">
      <c r="R456" s="716"/>
    </row>
    <row r="457" spans="18:18">
      <c r="R457" s="716"/>
    </row>
    <row r="458" spans="18:18">
      <c r="R458" s="716"/>
    </row>
    <row r="459" spans="18:18">
      <c r="R459" s="716"/>
    </row>
    <row r="460" spans="18:18">
      <c r="R460" s="716"/>
    </row>
    <row r="461" spans="18:18">
      <c r="R461" s="716"/>
    </row>
    <row r="462" spans="18:18">
      <c r="R462" s="716"/>
    </row>
    <row r="463" spans="18:18">
      <c r="R463" s="716"/>
    </row>
    <row r="464" spans="18:18">
      <c r="R464" s="716"/>
    </row>
    <row r="465" spans="18:18">
      <c r="R465" s="716"/>
    </row>
    <row r="466" spans="18:18">
      <c r="R466" s="716"/>
    </row>
    <row r="467" spans="18:18">
      <c r="R467" s="716"/>
    </row>
    <row r="468" spans="18:18">
      <c r="R468" s="716"/>
    </row>
    <row r="469" spans="18:18">
      <c r="R469" s="716"/>
    </row>
    <row r="470" spans="18:18">
      <c r="R470" s="716"/>
    </row>
    <row r="471" spans="18:18">
      <c r="R471" s="716"/>
    </row>
    <row r="472" spans="18:18">
      <c r="R472" s="716"/>
    </row>
    <row r="473" spans="18:18">
      <c r="R473" s="716"/>
    </row>
    <row r="474" spans="18:18">
      <c r="R474" s="716"/>
    </row>
    <row r="475" spans="18:18">
      <c r="R475" s="716"/>
    </row>
    <row r="476" spans="18:18">
      <c r="R476" s="716"/>
    </row>
    <row r="477" spans="18:18">
      <c r="R477" s="716"/>
    </row>
    <row r="478" spans="18:18">
      <c r="R478" s="716"/>
    </row>
    <row r="479" spans="18:18">
      <c r="R479" s="716"/>
    </row>
    <row r="480" spans="18:18">
      <c r="R480" s="716"/>
    </row>
    <row r="481" spans="18:18">
      <c r="R481" s="716"/>
    </row>
    <row r="482" spans="18:18">
      <c r="R482" s="716"/>
    </row>
    <row r="483" spans="18:18">
      <c r="R483" s="716"/>
    </row>
    <row r="484" spans="18:18">
      <c r="R484" s="716"/>
    </row>
    <row r="485" spans="18:18">
      <c r="R485" s="716"/>
    </row>
    <row r="486" spans="18:18">
      <c r="R486" s="716"/>
    </row>
    <row r="487" spans="18:18">
      <c r="R487" s="716"/>
    </row>
    <row r="488" spans="18:18">
      <c r="R488" s="716"/>
    </row>
    <row r="489" spans="18:18">
      <c r="R489" s="716"/>
    </row>
    <row r="490" spans="18:18">
      <c r="R490" s="716"/>
    </row>
    <row r="491" spans="18:18">
      <c r="R491" s="716"/>
    </row>
    <row r="492" spans="18:18">
      <c r="R492" s="716"/>
    </row>
    <row r="493" spans="18:18">
      <c r="R493" s="716"/>
    </row>
    <row r="494" spans="18:18">
      <c r="R494" s="716"/>
    </row>
    <row r="495" spans="18:18">
      <c r="R495" s="716"/>
    </row>
    <row r="496" spans="18:18">
      <c r="R496" s="716"/>
    </row>
    <row r="497" spans="18:18">
      <c r="R497" s="716"/>
    </row>
    <row r="498" spans="18:18">
      <c r="R498" s="716"/>
    </row>
    <row r="499" spans="18:18">
      <c r="R499" s="716"/>
    </row>
    <row r="500" spans="18:18">
      <c r="R500" s="716"/>
    </row>
    <row r="501" spans="18:18">
      <c r="R501" s="716"/>
    </row>
    <row r="502" spans="18:18">
      <c r="R502" s="716"/>
    </row>
    <row r="503" spans="18:18">
      <c r="R503" s="716"/>
    </row>
    <row r="504" spans="18:18">
      <c r="R504" s="716"/>
    </row>
    <row r="505" spans="18:18">
      <c r="R505" s="716"/>
    </row>
    <row r="506" spans="18:18">
      <c r="R506" s="716"/>
    </row>
    <row r="507" spans="18:18">
      <c r="R507" s="716"/>
    </row>
    <row r="508" spans="18:18">
      <c r="R508" s="716"/>
    </row>
    <row r="509" spans="18:18">
      <c r="R509" s="716"/>
    </row>
    <row r="510" spans="18:18">
      <c r="R510" s="716"/>
    </row>
    <row r="511" spans="18:18">
      <c r="R511" s="716"/>
    </row>
    <row r="512" spans="18:18">
      <c r="R512" s="716"/>
    </row>
    <row r="513" spans="18:18">
      <c r="R513" s="716"/>
    </row>
    <row r="514" spans="18:18">
      <c r="R514" s="716"/>
    </row>
    <row r="515" spans="18:18">
      <c r="R515" s="716"/>
    </row>
    <row r="516" spans="18:18">
      <c r="R516" s="716"/>
    </row>
    <row r="517" spans="18:18">
      <c r="R517" s="716"/>
    </row>
    <row r="518" spans="18:18">
      <c r="R518" s="716"/>
    </row>
    <row r="519" spans="18:18">
      <c r="R519" s="716"/>
    </row>
    <row r="520" spans="18:18">
      <c r="R520" s="716"/>
    </row>
    <row r="521" spans="18:18">
      <c r="R521" s="716"/>
    </row>
    <row r="522" spans="18:18">
      <c r="R522" s="716"/>
    </row>
    <row r="523" spans="18:18">
      <c r="R523" s="716"/>
    </row>
    <row r="524" spans="18:18">
      <c r="R524" s="716"/>
    </row>
    <row r="525" spans="18:18">
      <c r="R525" s="716"/>
    </row>
    <row r="526" spans="18:18">
      <c r="R526" s="716"/>
    </row>
    <row r="527" spans="18:18">
      <c r="R527" s="716"/>
    </row>
    <row r="528" spans="18:18">
      <c r="R528" s="716"/>
    </row>
    <row r="529" spans="18:18">
      <c r="R529" s="716"/>
    </row>
    <row r="530" spans="18:18">
      <c r="R530" s="716"/>
    </row>
    <row r="531" spans="18:18">
      <c r="R531" s="716"/>
    </row>
    <row r="532" spans="18:18">
      <c r="R532" s="716"/>
    </row>
    <row r="533" spans="18:18">
      <c r="R533" s="716"/>
    </row>
    <row r="534" spans="18:18">
      <c r="R534" s="716"/>
    </row>
    <row r="535" spans="18:18">
      <c r="R535" s="716"/>
    </row>
    <row r="536" spans="18:18">
      <c r="R536" s="716"/>
    </row>
    <row r="537" spans="18:18">
      <c r="R537" s="716"/>
    </row>
    <row r="538" spans="18:18">
      <c r="R538" s="716"/>
    </row>
    <row r="539" spans="18:18">
      <c r="R539" s="716"/>
    </row>
    <row r="540" spans="18:18">
      <c r="R540" s="716"/>
    </row>
    <row r="541" spans="18:18">
      <c r="R541" s="716"/>
    </row>
    <row r="542" spans="18:18">
      <c r="R542" s="714"/>
    </row>
    <row r="543" spans="18:18">
      <c r="R543" s="714"/>
    </row>
    <row r="544" spans="18:18">
      <c r="R544" s="714"/>
    </row>
    <row r="545" spans="18:18">
      <c r="R545" s="714"/>
    </row>
    <row r="546" spans="18:18">
      <c r="R546" s="714"/>
    </row>
    <row r="547" spans="18:18">
      <c r="R547" s="714"/>
    </row>
    <row r="548" spans="18:18">
      <c r="R548" s="714"/>
    </row>
    <row r="549" spans="18:18">
      <c r="R549" s="714"/>
    </row>
    <row r="550" spans="18:18">
      <c r="R550" s="714"/>
    </row>
    <row r="551" spans="18:18">
      <c r="R551" s="714"/>
    </row>
    <row r="552" spans="18:18">
      <c r="R552" s="714"/>
    </row>
    <row r="553" spans="18:18">
      <c r="R553" s="714"/>
    </row>
    <row r="554" spans="18:18">
      <c r="R554" s="714"/>
    </row>
    <row r="555" spans="18:18">
      <c r="R555" s="714"/>
    </row>
    <row r="556" spans="18:18">
      <c r="R556" s="714"/>
    </row>
    <row r="557" spans="18:18">
      <c r="R557" s="714"/>
    </row>
    <row r="558" spans="18:18">
      <c r="R558" s="714"/>
    </row>
    <row r="559" spans="18:18">
      <c r="R559" s="714"/>
    </row>
    <row r="560" spans="18:18">
      <c r="R560" s="714"/>
    </row>
    <row r="561" spans="18:18">
      <c r="R561" s="714"/>
    </row>
    <row r="562" spans="18:18">
      <c r="R562" s="714"/>
    </row>
    <row r="563" spans="18:18">
      <c r="R563" s="714"/>
    </row>
    <row r="564" spans="18:18">
      <c r="R564" s="714"/>
    </row>
    <row r="565" spans="18:18">
      <c r="R565" s="714"/>
    </row>
    <row r="566" spans="18:18">
      <c r="R566" s="714"/>
    </row>
    <row r="567" spans="18:18">
      <c r="R567" s="714"/>
    </row>
    <row r="568" spans="18:18">
      <c r="R568" s="714"/>
    </row>
    <row r="569" spans="18:18">
      <c r="R569" s="714"/>
    </row>
    <row r="570" spans="18:18">
      <c r="R570" s="714"/>
    </row>
    <row r="571" spans="18:18">
      <c r="R571" s="714"/>
    </row>
    <row r="572" spans="18:18">
      <c r="R572" s="714"/>
    </row>
    <row r="573" spans="18:18">
      <c r="R573" s="714"/>
    </row>
    <row r="574" spans="18:18">
      <c r="R574" s="714"/>
    </row>
    <row r="575" spans="18:18">
      <c r="R575" s="714"/>
    </row>
    <row r="576" spans="18:18">
      <c r="R576" s="714"/>
    </row>
    <row r="577" spans="18:18">
      <c r="R577" s="714"/>
    </row>
    <row r="578" spans="18:18">
      <c r="R578" s="714"/>
    </row>
    <row r="579" spans="18:18">
      <c r="R579" s="714"/>
    </row>
    <row r="580" spans="18:18">
      <c r="R580" s="714"/>
    </row>
    <row r="581" spans="18:18">
      <c r="R581" s="714"/>
    </row>
    <row r="582" spans="18:18">
      <c r="R582" s="714"/>
    </row>
    <row r="583" spans="18:18">
      <c r="R583" s="714"/>
    </row>
    <row r="584" spans="18:18">
      <c r="R584" s="714"/>
    </row>
    <row r="585" spans="18:18">
      <c r="R585" s="714"/>
    </row>
    <row r="586" spans="18:18">
      <c r="R586" s="714"/>
    </row>
    <row r="587" spans="18:18">
      <c r="R587" s="714"/>
    </row>
    <row r="588" spans="18:18">
      <c r="R588" s="714"/>
    </row>
    <row r="589" spans="18:18">
      <c r="R589" s="714"/>
    </row>
    <row r="590" spans="18:18">
      <c r="R590" s="714"/>
    </row>
    <row r="591" spans="18:18">
      <c r="R591" s="714"/>
    </row>
    <row r="592" spans="18:18">
      <c r="R592" s="714"/>
    </row>
    <row r="593" spans="18:18">
      <c r="R593" s="714"/>
    </row>
    <row r="594" spans="18:18">
      <c r="R594" s="714"/>
    </row>
    <row r="595" spans="18:18">
      <c r="R595" s="714"/>
    </row>
    <row r="596" spans="18:18">
      <c r="R596" s="714"/>
    </row>
    <row r="597" spans="18:18">
      <c r="R597" s="714"/>
    </row>
    <row r="598" spans="18:18">
      <c r="R598" s="714"/>
    </row>
    <row r="599" spans="18:18">
      <c r="R599" s="714"/>
    </row>
    <row r="600" spans="18:18">
      <c r="R600" s="714"/>
    </row>
    <row r="601" spans="18:18">
      <c r="R601" s="714"/>
    </row>
    <row r="602" spans="18:18">
      <c r="R602" s="714"/>
    </row>
    <row r="603" spans="18:18">
      <c r="R603" s="714"/>
    </row>
    <row r="604" spans="18:18">
      <c r="R604" s="714"/>
    </row>
    <row r="605" spans="18:18">
      <c r="R605" s="714"/>
    </row>
    <row r="606" spans="18:18">
      <c r="R606" s="714"/>
    </row>
    <row r="607" spans="18:18">
      <c r="R607" s="714"/>
    </row>
    <row r="608" spans="18:18">
      <c r="R608" s="714"/>
    </row>
    <row r="609" spans="18:18">
      <c r="R609" s="714"/>
    </row>
    <row r="610" spans="18:18">
      <c r="R610" s="714"/>
    </row>
    <row r="611" spans="18:18">
      <c r="R611" s="714"/>
    </row>
    <row r="612" spans="18:18">
      <c r="R612" s="714"/>
    </row>
    <row r="613" spans="18:18">
      <c r="R613" s="714"/>
    </row>
    <row r="614" spans="18:18">
      <c r="R614" s="714"/>
    </row>
    <row r="615" spans="18:18">
      <c r="R615" s="714"/>
    </row>
    <row r="616" spans="18:18">
      <c r="R616" s="714"/>
    </row>
    <row r="617" spans="18:18">
      <c r="R617" s="714"/>
    </row>
    <row r="618" spans="18:18">
      <c r="R618" s="714"/>
    </row>
    <row r="619" spans="18:18">
      <c r="R619" s="714"/>
    </row>
    <row r="620" spans="18:18">
      <c r="R620" s="714"/>
    </row>
    <row r="621" spans="18:18">
      <c r="R621" s="714"/>
    </row>
    <row r="622" spans="18:18">
      <c r="R622" s="714"/>
    </row>
    <row r="623" spans="18:18">
      <c r="R623" s="714"/>
    </row>
    <row r="624" spans="18:18">
      <c r="R624" s="714"/>
    </row>
    <row r="625" spans="18:18">
      <c r="R625" s="714"/>
    </row>
    <row r="626" spans="18:18">
      <c r="R626" s="714"/>
    </row>
    <row r="627" spans="18:18">
      <c r="R627" s="714"/>
    </row>
    <row r="628" spans="18:18">
      <c r="R628" s="714"/>
    </row>
    <row r="629" spans="18:18">
      <c r="R629" s="714"/>
    </row>
    <row r="630" spans="18:18">
      <c r="R630" s="714"/>
    </row>
    <row r="631" spans="18:18">
      <c r="R631" s="714"/>
    </row>
    <row r="632" spans="18:18">
      <c r="R632" s="714"/>
    </row>
    <row r="633" spans="18:18">
      <c r="R633" s="714"/>
    </row>
    <row r="634" spans="18:18">
      <c r="R634" s="714"/>
    </row>
    <row r="635" spans="18:18">
      <c r="R635" s="714"/>
    </row>
    <row r="636" spans="18:18">
      <c r="R636" s="714"/>
    </row>
    <row r="637" spans="18:18">
      <c r="R637" s="714"/>
    </row>
    <row r="638" spans="18:18">
      <c r="R638" s="714"/>
    </row>
    <row r="639" spans="18:18">
      <c r="R639" s="714"/>
    </row>
    <row r="640" spans="18:18">
      <c r="R640" s="714"/>
    </row>
    <row r="641" spans="18:18">
      <c r="R641" s="714"/>
    </row>
    <row r="642" spans="18:18">
      <c r="R642" s="714"/>
    </row>
    <row r="643" spans="18:18">
      <c r="R643" s="714"/>
    </row>
    <row r="644" spans="18:18">
      <c r="R644" s="714"/>
    </row>
    <row r="645" spans="18:18">
      <c r="R645" s="714"/>
    </row>
    <row r="646" spans="18:18">
      <c r="R646" s="714"/>
    </row>
    <row r="647" spans="18:18">
      <c r="R647" s="714"/>
    </row>
    <row r="648" spans="18:18">
      <c r="R648" s="714"/>
    </row>
    <row r="649" spans="18:18">
      <c r="R649" s="714"/>
    </row>
    <row r="650" spans="18:18">
      <c r="R650" s="714"/>
    </row>
    <row r="651" spans="18:18">
      <c r="R651" s="714"/>
    </row>
    <row r="652" spans="18:18">
      <c r="R652" s="714"/>
    </row>
    <row r="653" spans="18:18">
      <c r="R653" s="714"/>
    </row>
    <row r="654" spans="18:18">
      <c r="R654" s="714"/>
    </row>
    <row r="655" spans="18:18">
      <c r="R655" s="714"/>
    </row>
    <row r="656" spans="18:18">
      <c r="R656" s="714"/>
    </row>
    <row r="657" spans="18:18">
      <c r="R657" s="714"/>
    </row>
    <row r="658" spans="18:18">
      <c r="R658" s="714"/>
    </row>
    <row r="659" spans="18:18">
      <c r="R659" s="714"/>
    </row>
    <row r="660" spans="18:18">
      <c r="R660" s="714"/>
    </row>
    <row r="661" spans="18:18">
      <c r="R661" s="714"/>
    </row>
    <row r="662" spans="18:18">
      <c r="R662" s="714"/>
    </row>
    <row r="663" spans="18:18">
      <c r="R663" s="714"/>
    </row>
    <row r="664" spans="18:18">
      <c r="R664" s="714"/>
    </row>
    <row r="665" spans="18:18">
      <c r="R665" s="714"/>
    </row>
    <row r="666" spans="18:18">
      <c r="R666" s="714"/>
    </row>
    <row r="667" spans="18:18">
      <c r="R667" s="714"/>
    </row>
    <row r="668" spans="18:18">
      <c r="R668" s="714"/>
    </row>
    <row r="669" spans="18:18">
      <c r="R669" s="714"/>
    </row>
    <row r="670" spans="18:18">
      <c r="R670" s="714"/>
    </row>
    <row r="671" spans="18:18">
      <c r="R671" s="714"/>
    </row>
    <row r="672" spans="18:18">
      <c r="R672" s="714"/>
    </row>
    <row r="673" spans="18:18">
      <c r="R673" s="714"/>
    </row>
    <row r="674" spans="18:18">
      <c r="R674" s="714"/>
    </row>
    <row r="675" spans="18:18">
      <c r="R675" s="714"/>
    </row>
    <row r="676" spans="18:18">
      <c r="R676" s="714"/>
    </row>
    <row r="677" spans="18:18">
      <c r="R677" s="714"/>
    </row>
    <row r="678" spans="18:18">
      <c r="R678" s="714"/>
    </row>
    <row r="679" spans="18:18">
      <c r="R679" s="714"/>
    </row>
    <row r="680" spans="18:18">
      <c r="R680" s="714"/>
    </row>
    <row r="681" spans="18:18">
      <c r="R681" s="714"/>
    </row>
    <row r="682" spans="18:18">
      <c r="R682" s="714"/>
    </row>
    <row r="683" spans="18:18">
      <c r="R683" s="714"/>
    </row>
    <row r="684" spans="18:18">
      <c r="R684" s="714"/>
    </row>
    <row r="685" spans="18:18">
      <c r="R685" s="714"/>
    </row>
    <row r="686" spans="18:18">
      <c r="R686" s="714"/>
    </row>
    <row r="687" spans="18:18">
      <c r="R687" s="714"/>
    </row>
    <row r="688" spans="18:18">
      <c r="R688" s="714"/>
    </row>
    <row r="689" spans="18:18">
      <c r="R689" s="714"/>
    </row>
    <row r="690" spans="18:18">
      <c r="R690" s="714"/>
    </row>
    <row r="691" spans="18:18">
      <c r="R691" s="714"/>
    </row>
    <row r="692" spans="18:18">
      <c r="R692" s="714"/>
    </row>
    <row r="693" spans="18:18">
      <c r="R693" s="714"/>
    </row>
    <row r="694" spans="18:18">
      <c r="R694" s="714"/>
    </row>
    <row r="695" spans="18:18">
      <c r="R695" s="714"/>
    </row>
    <row r="696" spans="18:18">
      <c r="R696" s="714"/>
    </row>
    <row r="697" spans="18:18">
      <c r="R697" s="714"/>
    </row>
    <row r="698" spans="18:18">
      <c r="R698" s="714"/>
    </row>
    <row r="699" spans="18:18">
      <c r="R699" s="714"/>
    </row>
    <row r="700" spans="18:18">
      <c r="R700" s="714"/>
    </row>
    <row r="701" spans="18:18">
      <c r="R701" s="714"/>
    </row>
    <row r="702" spans="18:18">
      <c r="R702" s="714"/>
    </row>
    <row r="703" spans="18:18">
      <c r="R703" s="714"/>
    </row>
    <row r="704" spans="18:18">
      <c r="R704" s="716"/>
    </row>
    <row r="705" spans="18:18">
      <c r="R705" s="716"/>
    </row>
    <row r="706" spans="18:18">
      <c r="R706" s="716"/>
    </row>
    <row r="707" spans="18:18">
      <c r="R707" s="716"/>
    </row>
    <row r="708" spans="18:18">
      <c r="R708" s="716"/>
    </row>
    <row r="709" spans="18:18">
      <c r="R709" s="716"/>
    </row>
    <row r="710" spans="18:18">
      <c r="R710" s="716"/>
    </row>
    <row r="711" spans="18:18">
      <c r="R711" s="716"/>
    </row>
    <row r="712" spans="18:18">
      <c r="R712" s="716"/>
    </row>
    <row r="713" spans="18:18">
      <c r="R713" s="716"/>
    </row>
    <row r="714" spans="18:18">
      <c r="R714" s="716"/>
    </row>
    <row r="715" spans="18:18">
      <c r="R715" s="716"/>
    </row>
    <row r="716" spans="18:18">
      <c r="R716" s="716"/>
    </row>
    <row r="717" spans="18:18">
      <c r="R717" s="716"/>
    </row>
    <row r="718" spans="18:18">
      <c r="R718" s="716"/>
    </row>
    <row r="719" spans="18:18">
      <c r="R719" s="716"/>
    </row>
    <row r="720" spans="18:18">
      <c r="R720" s="716"/>
    </row>
    <row r="721" spans="18:18">
      <c r="R721" s="716"/>
    </row>
    <row r="722" spans="18:18">
      <c r="R722" s="716"/>
    </row>
    <row r="723" spans="18:18">
      <c r="R723" s="716"/>
    </row>
    <row r="724" spans="18:18">
      <c r="R724" s="716"/>
    </row>
    <row r="725" spans="18:18">
      <c r="R725" s="716"/>
    </row>
    <row r="726" spans="18:18">
      <c r="R726" s="716"/>
    </row>
    <row r="727" spans="18:18">
      <c r="R727" s="716"/>
    </row>
    <row r="728" spans="18:18">
      <c r="R728" s="716"/>
    </row>
    <row r="729" spans="18:18">
      <c r="R729" s="716"/>
    </row>
    <row r="730" spans="18:18">
      <c r="R730" s="716"/>
    </row>
    <row r="731" spans="18:18">
      <c r="R731" s="716"/>
    </row>
    <row r="732" spans="18:18">
      <c r="R732" s="716"/>
    </row>
    <row r="733" spans="18:18">
      <c r="R733" s="716"/>
    </row>
    <row r="734" spans="18:18">
      <c r="R734" s="716"/>
    </row>
    <row r="735" spans="18:18">
      <c r="R735" s="716"/>
    </row>
    <row r="736" spans="18:18">
      <c r="R736" s="716"/>
    </row>
    <row r="737" spans="18:18">
      <c r="R737" s="716"/>
    </row>
    <row r="738" spans="18:18">
      <c r="R738" s="716"/>
    </row>
    <row r="739" spans="18:18">
      <c r="R739" s="716"/>
    </row>
    <row r="740" spans="18:18">
      <c r="R740" s="716"/>
    </row>
    <row r="741" spans="18:18">
      <c r="R741" s="716"/>
    </row>
    <row r="742" spans="18:18">
      <c r="R742" s="716"/>
    </row>
    <row r="743" spans="18:18">
      <c r="R743" s="716"/>
    </row>
    <row r="744" spans="18:18">
      <c r="R744" s="716"/>
    </row>
    <row r="745" spans="18:18">
      <c r="R745" s="716"/>
    </row>
    <row r="746" spans="18:18">
      <c r="R746" s="716"/>
    </row>
    <row r="747" spans="18:18">
      <c r="R747" s="716"/>
    </row>
    <row r="748" spans="18:18">
      <c r="R748" s="716"/>
    </row>
    <row r="749" spans="18:18">
      <c r="R749" s="716"/>
    </row>
    <row r="750" spans="18:18">
      <c r="R750" s="716"/>
    </row>
    <row r="751" spans="18:18">
      <c r="R751" s="716"/>
    </row>
    <row r="752" spans="18:18">
      <c r="R752" s="716"/>
    </row>
    <row r="753" spans="18:18">
      <c r="R753" s="716"/>
    </row>
    <row r="754" spans="18:18">
      <c r="R754" s="716"/>
    </row>
    <row r="755" spans="18:18">
      <c r="R755" s="716"/>
    </row>
    <row r="756" spans="18:18">
      <c r="R756" s="716"/>
    </row>
    <row r="757" spans="18:18">
      <c r="R757" s="716"/>
    </row>
    <row r="758" spans="18:18">
      <c r="R758" s="716"/>
    </row>
    <row r="759" spans="18:18">
      <c r="R759" s="716"/>
    </row>
    <row r="760" spans="18:18">
      <c r="R760" s="716"/>
    </row>
    <row r="761" spans="18:18">
      <c r="R761" s="716"/>
    </row>
    <row r="762" spans="18:18">
      <c r="R762" s="716"/>
    </row>
    <row r="763" spans="18:18">
      <c r="R763" s="716"/>
    </row>
    <row r="764" spans="18:18">
      <c r="R764" s="716"/>
    </row>
    <row r="765" spans="18:18">
      <c r="R765" s="716"/>
    </row>
    <row r="766" spans="18:18">
      <c r="R766" s="716"/>
    </row>
    <row r="767" spans="18:18">
      <c r="R767" s="716"/>
    </row>
    <row r="768" spans="18:18">
      <c r="R768" s="716"/>
    </row>
    <row r="769" spans="18:18">
      <c r="R769" s="716"/>
    </row>
    <row r="770" spans="18:18">
      <c r="R770" s="716"/>
    </row>
    <row r="771" spans="18:18">
      <c r="R771" s="716"/>
    </row>
    <row r="772" spans="18:18">
      <c r="R772" s="716"/>
    </row>
    <row r="773" spans="18:18">
      <c r="R773" s="716"/>
    </row>
    <row r="774" spans="18:18">
      <c r="R774" s="716"/>
    </row>
    <row r="775" spans="18:18">
      <c r="R775" s="716"/>
    </row>
    <row r="776" spans="18:18">
      <c r="R776" s="716"/>
    </row>
    <row r="777" spans="18:18">
      <c r="R777" s="716"/>
    </row>
    <row r="778" spans="18:18">
      <c r="R778" s="716"/>
    </row>
    <row r="779" spans="18:18">
      <c r="R779" s="716"/>
    </row>
    <row r="780" spans="18:18">
      <c r="R780" s="716"/>
    </row>
    <row r="781" spans="18:18">
      <c r="R781" s="716"/>
    </row>
    <row r="782" spans="18:18">
      <c r="R782" s="716"/>
    </row>
    <row r="783" spans="18:18">
      <c r="R783" s="716"/>
    </row>
    <row r="784" spans="18:18">
      <c r="R784" s="716"/>
    </row>
    <row r="785" spans="18:18">
      <c r="R785" s="716"/>
    </row>
    <row r="786" spans="18:18">
      <c r="R786" s="716"/>
    </row>
    <row r="787" spans="18:18">
      <c r="R787" s="716"/>
    </row>
    <row r="788" spans="18:18">
      <c r="R788" s="716"/>
    </row>
    <row r="789" spans="18:18">
      <c r="R789" s="716"/>
    </row>
    <row r="790" spans="18:18">
      <c r="R790" s="716"/>
    </row>
    <row r="791" spans="18:18">
      <c r="R791" s="716"/>
    </row>
    <row r="792" spans="18:18">
      <c r="R792" s="716"/>
    </row>
    <row r="793" spans="18:18">
      <c r="R793" s="716"/>
    </row>
    <row r="794" spans="18:18">
      <c r="R794" s="716"/>
    </row>
    <row r="795" spans="18:18">
      <c r="R795" s="716"/>
    </row>
    <row r="796" spans="18:18">
      <c r="R796" s="716"/>
    </row>
    <row r="797" spans="18:18">
      <c r="R797" s="716"/>
    </row>
    <row r="798" spans="18:18">
      <c r="R798" s="716"/>
    </row>
    <row r="799" spans="18:18">
      <c r="R799" s="716"/>
    </row>
    <row r="800" spans="18:18">
      <c r="R800" s="716"/>
    </row>
    <row r="801" spans="18:18">
      <c r="R801" s="716"/>
    </row>
    <row r="802" spans="18:18">
      <c r="R802" s="716"/>
    </row>
    <row r="803" spans="18:18">
      <c r="R803" s="716"/>
    </row>
    <row r="804" spans="18:18">
      <c r="R804" s="716"/>
    </row>
    <row r="805" spans="18:18">
      <c r="R805" s="716"/>
    </row>
    <row r="806" spans="18:18">
      <c r="R806" s="716"/>
    </row>
    <row r="807" spans="18:18">
      <c r="R807" s="716"/>
    </row>
    <row r="808" spans="18:18">
      <c r="R808" s="716"/>
    </row>
    <row r="809" spans="18:18">
      <c r="R809" s="716"/>
    </row>
    <row r="810" spans="18:18">
      <c r="R810" s="716"/>
    </row>
    <row r="811" spans="18:18">
      <c r="R811" s="716"/>
    </row>
    <row r="812" spans="18:18">
      <c r="R812" s="714"/>
    </row>
    <row r="813" spans="18:18">
      <c r="R813" s="714"/>
    </row>
    <row r="814" spans="18:18">
      <c r="R814" s="714"/>
    </row>
    <row r="815" spans="18:18">
      <c r="R815" s="714"/>
    </row>
    <row r="816" spans="18:18">
      <c r="R816" s="714"/>
    </row>
    <row r="817" spans="18:18">
      <c r="R817" s="714"/>
    </row>
    <row r="818" spans="18:18">
      <c r="R818" s="714"/>
    </row>
    <row r="819" spans="18:18">
      <c r="R819" s="714"/>
    </row>
    <row r="820" spans="18:18">
      <c r="R820" s="714"/>
    </row>
    <row r="821" spans="18:18">
      <c r="R821" s="714"/>
    </row>
    <row r="822" spans="18:18">
      <c r="R822" s="714"/>
    </row>
    <row r="823" spans="18:18">
      <c r="R823" s="714"/>
    </row>
    <row r="824" spans="18:18">
      <c r="R824" s="714"/>
    </row>
    <row r="825" spans="18:18">
      <c r="R825" s="714"/>
    </row>
    <row r="826" spans="18:18">
      <c r="R826" s="714"/>
    </row>
    <row r="827" spans="18:18">
      <c r="R827" s="714"/>
    </row>
    <row r="828" spans="18:18">
      <c r="R828" s="714"/>
    </row>
    <row r="829" spans="18:18">
      <c r="R829" s="714"/>
    </row>
    <row r="830" spans="18:18">
      <c r="R830" s="714"/>
    </row>
    <row r="831" spans="18:18">
      <c r="R831" s="714"/>
    </row>
    <row r="832" spans="18:18">
      <c r="R832" s="714"/>
    </row>
    <row r="833" spans="18:18">
      <c r="R833" s="714"/>
    </row>
    <row r="834" spans="18:18">
      <c r="R834" s="714"/>
    </row>
    <row r="835" spans="18:18">
      <c r="R835" s="714"/>
    </row>
    <row r="836" spans="18:18">
      <c r="R836" s="714"/>
    </row>
    <row r="837" spans="18:18">
      <c r="R837" s="714"/>
    </row>
    <row r="838" spans="18:18">
      <c r="R838" s="714"/>
    </row>
    <row r="839" spans="18:18">
      <c r="R839" s="714"/>
    </row>
    <row r="840" spans="18:18">
      <c r="R840" s="714"/>
    </row>
    <row r="841" spans="18:18">
      <c r="R841" s="714"/>
    </row>
    <row r="842" spans="18:18">
      <c r="R842" s="714"/>
    </row>
    <row r="843" spans="18:18">
      <c r="R843" s="714"/>
    </row>
    <row r="844" spans="18:18">
      <c r="R844" s="714"/>
    </row>
    <row r="845" spans="18:18">
      <c r="R845" s="714"/>
    </row>
    <row r="846" spans="18:18">
      <c r="R846" s="714"/>
    </row>
    <row r="847" spans="18:18">
      <c r="R847" s="714"/>
    </row>
    <row r="848" spans="18:18">
      <c r="R848" s="714"/>
    </row>
    <row r="849" spans="18:18">
      <c r="R849" s="714"/>
    </row>
    <row r="850" spans="18:18">
      <c r="R850" s="714"/>
    </row>
    <row r="851" spans="18:18">
      <c r="R851" s="714"/>
    </row>
    <row r="852" spans="18:18">
      <c r="R852" s="714"/>
    </row>
    <row r="853" spans="18:18">
      <c r="R853" s="714"/>
    </row>
    <row r="854" spans="18:18">
      <c r="R854" s="714"/>
    </row>
    <row r="855" spans="18:18">
      <c r="R855" s="714"/>
    </row>
    <row r="856" spans="18:18">
      <c r="R856" s="714"/>
    </row>
    <row r="857" spans="18:18">
      <c r="R857" s="714"/>
    </row>
    <row r="858" spans="18:18">
      <c r="R858" s="714"/>
    </row>
    <row r="859" spans="18:18">
      <c r="R859" s="714"/>
    </row>
    <row r="860" spans="18:18">
      <c r="R860" s="714"/>
    </row>
    <row r="861" spans="18:18">
      <c r="R861" s="714"/>
    </row>
    <row r="862" spans="18:18">
      <c r="R862" s="714"/>
    </row>
    <row r="863" spans="18:18">
      <c r="R863" s="714"/>
    </row>
    <row r="864" spans="18:18">
      <c r="R864" s="714"/>
    </row>
    <row r="865" spans="18:18">
      <c r="R865" s="714"/>
    </row>
    <row r="866" spans="18:18">
      <c r="R866" s="714"/>
    </row>
    <row r="867" spans="18:18">
      <c r="R867" s="714"/>
    </row>
    <row r="868" spans="18:18">
      <c r="R868" s="714"/>
    </row>
    <row r="869" spans="18:18">
      <c r="R869" s="714"/>
    </row>
    <row r="870" spans="18:18">
      <c r="R870" s="714"/>
    </row>
    <row r="871" spans="18:18">
      <c r="R871" s="714"/>
    </row>
    <row r="872" spans="18:18">
      <c r="R872" s="714"/>
    </row>
    <row r="873" spans="18:18">
      <c r="R873" s="714"/>
    </row>
    <row r="874" spans="18:18">
      <c r="R874" s="714"/>
    </row>
    <row r="875" spans="18:18">
      <c r="R875" s="714"/>
    </row>
    <row r="876" spans="18:18">
      <c r="R876" s="714"/>
    </row>
    <row r="877" spans="18:18">
      <c r="R877" s="714"/>
    </row>
    <row r="878" spans="18:18">
      <c r="R878" s="714"/>
    </row>
    <row r="879" spans="18:18">
      <c r="R879" s="714"/>
    </row>
    <row r="880" spans="18:18">
      <c r="R880" s="714"/>
    </row>
    <row r="881" spans="18:18">
      <c r="R881" s="714"/>
    </row>
    <row r="882" spans="18:18">
      <c r="R882" s="714"/>
    </row>
    <row r="883" spans="18:18">
      <c r="R883" s="714"/>
    </row>
    <row r="884" spans="18:18">
      <c r="R884" s="714"/>
    </row>
    <row r="885" spans="18:18">
      <c r="R885" s="714"/>
    </row>
    <row r="886" spans="18:18">
      <c r="R886" s="714"/>
    </row>
    <row r="887" spans="18:18">
      <c r="R887" s="714"/>
    </row>
    <row r="888" spans="18:18">
      <c r="R888" s="714"/>
    </row>
    <row r="889" spans="18:18">
      <c r="R889" s="714"/>
    </row>
    <row r="890" spans="18:18">
      <c r="R890" s="714"/>
    </row>
    <row r="891" spans="18:18">
      <c r="R891" s="714"/>
    </row>
    <row r="892" spans="18:18">
      <c r="R892" s="714"/>
    </row>
    <row r="893" spans="18:18">
      <c r="R893" s="714"/>
    </row>
    <row r="894" spans="18:18">
      <c r="R894" s="714"/>
    </row>
    <row r="895" spans="18:18">
      <c r="R895" s="714"/>
    </row>
    <row r="896" spans="18:18">
      <c r="R896" s="714"/>
    </row>
    <row r="897" spans="18:18">
      <c r="R897" s="714"/>
    </row>
    <row r="898" spans="18:18">
      <c r="R898" s="714"/>
    </row>
    <row r="899" spans="18:18">
      <c r="R899" s="714"/>
    </row>
    <row r="900" spans="18:18">
      <c r="R900" s="714"/>
    </row>
    <row r="901" spans="18:18">
      <c r="R901" s="714"/>
    </row>
    <row r="902" spans="18:18">
      <c r="R902" s="714"/>
    </row>
    <row r="903" spans="18:18">
      <c r="R903" s="714"/>
    </row>
    <row r="904" spans="18:18">
      <c r="R904" s="714"/>
    </row>
    <row r="905" spans="18:18">
      <c r="R905" s="714"/>
    </row>
    <row r="906" spans="18:18">
      <c r="R906" s="714"/>
    </row>
    <row r="907" spans="18:18">
      <c r="R907" s="714"/>
    </row>
    <row r="908" spans="18:18">
      <c r="R908" s="714"/>
    </row>
    <row r="909" spans="18:18">
      <c r="R909" s="714"/>
    </row>
    <row r="910" spans="18:18">
      <c r="R910" s="714"/>
    </row>
    <row r="911" spans="18:18">
      <c r="R911" s="714"/>
    </row>
    <row r="912" spans="18:18">
      <c r="R912" s="714"/>
    </row>
    <row r="913" spans="18:18">
      <c r="R913" s="714"/>
    </row>
    <row r="914" spans="18:18">
      <c r="R914" s="714"/>
    </row>
    <row r="915" spans="18:18">
      <c r="R915" s="714"/>
    </row>
    <row r="916" spans="18:18">
      <c r="R916" s="714"/>
    </row>
    <row r="917" spans="18:18">
      <c r="R917" s="714"/>
    </row>
    <row r="918" spans="18:18">
      <c r="R918" s="714"/>
    </row>
    <row r="919" spans="18:18">
      <c r="R919" s="714"/>
    </row>
    <row r="920" spans="18:18">
      <c r="R920" s="714"/>
    </row>
    <row r="921" spans="18:18">
      <c r="R921" s="714"/>
    </row>
    <row r="922" spans="18:18">
      <c r="R922" s="714"/>
    </row>
    <row r="923" spans="18:18">
      <c r="R923" s="714"/>
    </row>
    <row r="924" spans="18:18">
      <c r="R924" s="714"/>
    </row>
    <row r="925" spans="18:18">
      <c r="R925" s="714"/>
    </row>
    <row r="926" spans="18:18">
      <c r="R926" s="714"/>
    </row>
    <row r="927" spans="18:18">
      <c r="R927" s="714"/>
    </row>
    <row r="928" spans="18:18">
      <c r="R928" s="714"/>
    </row>
    <row r="929" spans="18:18">
      <c r="R929" s="714"/>
    </row>
    <row r="930" spans="18:18">
      <c r="R930" s="714"/>
    </row>
    <row r="931" spans="18:18">
      <c r="R931" s="714"/>
    </row>
    <row r="932" spans="18:18">
      <c r="R932" s="714"/>
    </row>
    <row r="933" spans="18:18">
      <c r="R933" s="714"/>
    </row>
    <row r="934" spans="18:18">
      <c r="R934" s="714"/>
    </row>
    <row r="935" spans="18:18">
      <c r="R935" s="714"/>
    </row>
    <row r="936" spans="18:18">
      <c r="R936" s="714"/>
    </row>
    <row r="937" spans="18:18">
      <c r="R937" s="714"/>
    </row>
    <row r="938" spans="18:18">
      <c r="R938" s="714"/>
    </row>
    <row r="939" spans="18:18">
      <c r="R939" s="714"/>
    </row>
    <row r="940" spans="18:18">
      <c r="R940" s="714"/>
    </row>
    <row r="941" spans="18:18">
      <c r="R941" s="714"/>
    </row>
    <row r="942" spans="18:18">
      <c r="R942" s="714"/>
    </row>
    <row r="943" spans="18:18">
      <c r="R943" s="714"/>
    </row>
    <row r="944" spans="18:18">
      <c r="R944" s="714"/>
    </row>
    <row r="945" spans="18:18">
      <c r="R945" s="714"/>
    </row>
    <row r="946" spans="18:18">
      <c r="R946" s="714"/>
    </row>
    <row r="947" spans="18:18">
      <c r="R947" s="714"/>
    </row>
    <row r="948" spans="18:18">
      <c r="R948" s="714"/>
    </row>
    <row r="949" spans="18:18">
      <c r="R949" s="714"/>
    </row>
    <row r="950" spans="18:18">
      <c r="R950" s="714"/>
    </row>
    <row r="951" spans="18:18">
      <c r="R951" s="714"/>
    </row>
    <row r="952" spans="18:18">
      <c r="R952" s="714"/>
    </row>
    <row r="953" spans="18:18">
      <c r="R953" s="714"/>
    </row>
    <row r="954" spans="18:18">
      <c r="R954" s="714"/>
    </row>
    <row r="955" spans="18:18">
      <c r="R955" s="714"/>
    </row>
    <row r="956" spans="18:18">
      <c r="R956" s="714"/>
    </row>
    <row r="957" spans="18:18">
      <c r="R957" s="714"/>
    </row>
    <row r="958" spans="18:18">
      <c r="R958" s="714"/>
    </row>
    <row r="959" spans="18:18">
      <c r="R959" s="714"/>
    </row>
    <row r="960" spans="18:18">
      <c r="R960" s="714"/>
    </row>
    <row r="961" spans="18:18">
      <c r="R961" s="714"/>
    </row>
    <row r="962" spans="18:18">
      <c r="R962" s="714"/>
    </row>
    <row r="963" spans="18:18">
      <c r="R963" s="714"/>
    </row>
    <row r="964" spans="18:18">
      <c r="R964" s="714"/>
    </row>
    <row r="965" spans="18:18">
      <c r="R965" s="714"/>
    </row>
    <row r="966" spans="18:18">
      <c r="R966" s="714"/>
    </row>
    <row r="967" spans="18:18">
      <c r="R967" s="714"/>
    </row>
    <row r="968" spans="18:18">
      <c r="R968" s="714"/>
    </row>
    <row r="969" spans="18:18">
      <c r="R969" s="714"/>
    </row>
    <row r="970" spans="18:18">
      <c r="R970" s="714"/>
    </row>
    <row r="971" spans="18:18">
      <c r="R971" s="714"/>
    </row>
    <row r="972" spans="18:18">
      <c r="R972" s="714"/>
    </row>
    <row r="973" spans="18:18">
      <c r="R973" s="714"/>
    </row>
    <row r="974" spans="18:18">
      <c r="R974" s="716"/>
    </row>
    <row r="975" spans="18:18">
      <c r="R975" s="716"/>
    </row>
    <row r="976" spans="18:18">
      <c r="R976" s="716"/>
    </row>
    <row r="977" spans="18:18">
      <c r="R977" s="716"/>
    </row>
    <row r="978" spans="18:18">
      <c r="R978" s="716"/>
    </row>
    <row r="979" spans="18:18">
      <c r="R979" s="716"/>
    </row>
    <row r="980" spans="18:18">
      <c r="R980" s="716"/>
    </row>
    <row r="981" spans="18:18">
      <c r="R981" s="716"/>
    </row>
    <row r="982" spans="18:18">
      <c r="R982" s="716"/>
    </row>
    <row r="983" spans="18:18">
      <c r="R983" s="716"/>
    </row>
    <row r="984" spans="18:18">
      <c r="R984" s="716"/>
    </row>
    <row r="985" spans="18:18">
      <c r="R985" s="716"/>
    </row>
    <row r="986" spans="18:18">
      <c r="R986" s="716"/>
    </row>
    <row r="987" spans="18:18">
      <c r="R987" s="716"/>
    </row>
    <row r="988" spans="18:18">
      <c r="R988" s="716"/>
    </row>
    <row r="989" spans="18:18">
      <c r="R989" s="716"/>
    </row>
    <row r="990" spans="18:18">
      <c r="R990" s="716"/>
    </row>
    <row r="991" spans="18:18">
      <c r="R991" s="716"/>
    </row>
    <row r="992" spans="18:18">
      <c r="R992" s="716"/>
    </row>
    <row r="993" spans="18:18">
      <c r="R993" s="716"/>
    </row>
    <row r="994" spans="18:18">
      <c r="R994" s="716"/>
    </row>
    <row r="995" spans="18:18">
      <c r="R995" s="716"/>
    </row>
    <row r="996" spans="18:18">
      <c r="R996" s="716"/>
    </row>
    <row r="997" spans="18:18">
      <c r="R997" s="716"/>
    </row>
    <row r="998" spans="18:18">
      <c r="R998" s="716"/>
    </row>
    <row r="999" spans="18:18">
      <c r="R999" s="716"/>
    </row>
    <row r="1000" spans="18:18">
      <c r="R1000" s="716"/>
    </row>
    <row r="1001" spans="18:18">
      <c r="R1001" s="716"/>
    </row>
    <row r="1002" spans="18:18">
      <c r="R1002" s="716"/>
    </row>
    <row r="1003" spans="18:18">
      <c r="R1003" s="716"/>
    </row>
    <row r="1004" spans="18:18">
      <c r="R1004" s="716"/>
    </row>
    <row r="1005" spans="18:18">
      <c r="R1005" s="716"/>
    </row>
    <row r="1006" spans="18:18">
      <c r="R1006" s="716"/>
    </row>
    <row r="1007" spans="18:18">
      <c r="R1007" s="716"/>
    </row>
    <row r="1008" spans="18:18">
      <c r="R1008" s="716"/>
    </row>
    <row r="1009" spans="18:18">
      <c r="R1009" s="716"/>
    </row>
    <row r="1010" spans="18:18">
      <c r="R1010" s="716"/>
    </row>
    <row r="1011" spans="18:18">
      <c r="R1011" s="716"/>
    </row>
    <row r="1012" spans="18:18">
      <c r="R1012" s="716"/>
    </row>
    <row r="1013" spans="18:18">
      <c r="R1013" s="716"/>
    </row>
    <row r="1014" spans="18:18">
      <c r="R1014" s="716"/>
    </row>
    <row r="1015" spans="18:18">
      <c r="R1015" s="716"/>
    </row>
    <row r="1016" spans="18:18">
      <c r="R1016" s="716"/>
    </row>
    <row r="1017" spans="18:18">
      <c r="R1017" s="716"/>
    </row>
    <row r="1018" spans="18:18">
      <c r="R1018" s="716"/>
    </row>
    <row r="1019" spans="18:18">
      <c r="R1019" s="716"/>
    </row>
    <row r="1020" spans="18:18">
      <c r="R1020" s="716"/>
    </row>
    <row r="1021" spans="18:18">
      <c r="R1021" s="716"/>
    </row>
    <row r="1022" spans="18:18">
      <c r="R1022" s="716"/>
    </row>
    <row r="1023" spans="18:18">
      <c r="R1023" s="716"/>
    </row>
    <row r="1024" spans="18:18">
      <c r="R1024" s="716"/>
    </row>
    <row r="1025" spans="18:18">
      <c r="R1025" s="716"/>
    </row>
    <row r="1026" spans="18:18">
      <c r="R1026" s="716"/>
    </row>
    <row r="1027" spans="18:18">
      <c r="R1027" s="716"/>
    </row>
    <row r="1028" spans="18:18">
      <c r="R1028" s="716"/>
    </row>
    <row r="1029" spans="18:18">
      <c r="R1029" s="716"/>
    </row>
    <row r="1030" spans="18:18">
      <c r="R1030" s="716"/>
    </row>
    <row r="1031" spans="18:18">
      <c r="R1031" s="716"/>
    </row>
    <row r="1032" spans="18:18">
      <c r="R1032" s="716"/>
    </row>
    <row r="1033" spans="18:18">
      <c r="R1033" s="716"/>
    </row>
    <row r="1034" spans="18:18">
      <c r="R1034" s="716"/>
    </row>
    <row r="1035" spans="18:18">
      <c r="R1035" s="716"/>
    </row>
    <row r="1036" spans="18:18">
      <c r="R1036" s="716"/>
    </row>
    <row r="1037" spans="18:18">
      <c r="R1037" s="716"/>
    </row>
    <row r="1038" spans="18:18">
      <c r="R1038" s="716"/>
    </row>
    <row r="1039" spans="18:18">
      <c r="R1039" s="716"/>
    </row>
    <row r="1040" spans="18:18">
      <c r="R1040" s="716"/>
    </row>
    <row r="1041" spans="18:18">
      <c r="R1041" s="716"/>
    </row>
    <row r="1042" spans="18:18">
      <c r="R1042" s="716"/>
    </row>
    <row r="1043" spans="18:18">
      <c r="R1043" s="716"/>
    </row>
    <row r="1044" spans="18:18">
      <c r="R1044" s="716"/>
    </row>
    <row r="1045" spans="18:18">
      <c r="R1045" s="716"/>
    </row>
    <row r="1046" spans="18:18">
      <c r="R1046" s="716"/>
    </row>
    <row r="1047" spans="18:18">
      <c r="R1047" s="716"/>
    </row>
    <row r="1048" spans="18:18">
      <c r="R1048" s="716"/>
    </row>
    <row r="1049" spans="18:18">
      <c r="R1049" s="716"/>
    </row>
    <row r="1050" spans="18:18">
      <c r="R1050" s="716"/>
    </row>
    <row r="1051" spans="18:18">
      <c r="R1051" s="716"/>
    </row>
    <row r="1052" spans="18:18">
      <c r="R1052" s="716"/>
    </row>
    <row r="1053" spans="18:18">
      <c r="R1053" s="716"/>
    </row>
    <row r="1054" spans="18:18">
      <c r="R1054" s="716"/>
    </row>
    <row r="1055" spans="18:18">
      <c r="R1055" s="716"/>
    </row>
    <row r="1056" spans="18:18">
      <c r="R1056" s="716"/>
    </row>
    <row r="1057" spans="18:18">
      <c r="R1057" s="716"/>
    </row>
    <row r="1058" spans="18:18">
      <c r="R1058" s="716"/>
    </row>
    <row r="1059" spans="18:18">
      <c r="R1059" s="716"/>
    </row>
    <row r="1060" spans="18:18">
      <c r="R1060" s="716"/>
    </row>
    <row r="1061" spans="18:18">
      <c r="R1061" s="716"/>
    </row>
    <row r="1062" spans="18:18">
      <c r="R1062" s="716"/>
    </row>
    <row r="1063" spans="18:18">
      <c r="R1063" s="716"/>
    </row>
    <row r="1064" spans="18:18">
      <c r="R1064" s="716"/>
    </row>
    <row r="1065" spans="18:18">
      <c r="R1065" s="716"/>
    </row>
    <row r="1066" spans="18:18">
      <c r="R1066" s="716"/>
    </row>
    <row r="1067" spans="18:18">
      <c r="R1067" s="716"/>
    </row>
    <row r="1068" spans="18:18">
      <c r="R1068" s="716"/>
    </row>
    <row r="1069" spans="18:18">
      <c r="R1069" s="716"/>
    </row>
    <row r="1070" spans="18:18">
      <c r="R1070" s="716"/>
    </row>
    <row r="1071" spans="18:18">
      <c r="R1071" s="716"/>
    </row>
    <row r="1072" spans="18:18">
      <c r="R1072" s="716"/>
    </row>
    <row r="1073" spans="18:18">
      <c r="R1073" s="716"/>
    </row>
    <row r="1074" spans="18:18">
      <c r="R1074" s="716"/>
    </row>
    <row r="1075" spans="18:18">
      <c r="R1075" s="716"/>
    </row>
    <row r="1076" spans="18:18">
      <c r="R1076" s="716"/>
    </row>
    <row r="1077" spans="18:18">
      <c r="R1077" s="716"/>
    </row>
    <row r="1078" spans="18:18">
      <c r="R1078" s="716"/>
    </row>
    <row r="1079" spans="18:18">
      <c r="R1079" s="716"/>
    </row>
    <row r="1080" spans="18:18">
      <c r="R1080" s="716"/>
    </row>
    <row r="1081" spans="18:18">
      <c r="R1081" s="716"/>
    </row>
  </sheetData>
  <sheetProtection algorithmName="SHA-512" hashValue="0VztNtp+VSgsXnreMe7YwV8Jhr1I1vj1300YSylBa5+FhEiqJO/t/SDH/iBnjAy+bGUFQKjZqDiuMlK0h3Yo7A==" saltValue="YcewwehDHR0gDjHCaktdgg==" spinCount="100000" sheet="1" formatRows="0"/>
  <mergeCells count="3">
    <mergeCell ref="A4:D4"/>
    <mergeCell ref="A1:D1"/>
    <mergeCell ref="A17:B17"/>
  </mergeCells>
  <conditionalFormatting sqref="C6:C14">
    <cfRule type="cellIs" dxfId="5" priority="5" operator="equal">
      <formula>"Fail"</formula>
    </cfRule>
    <cfRule type="cellIs" dxfId="4" priority="6" operator="equal">
      <formula>"Pass"</formula>
    </cfRule>
  </conditionalFormatting>
  <conditionalFormatting sqref="C15">
    <cfRule type="cellIs" dxfId="3" priority="3" operator="equal">
      <formula>"Fail"</formula>
    </cfRule>
    <cfRule type="cellIs" dxfId="2" priority="4" operator="equal">
      <formula>"Pass"</formula>
    </cfRule>
  </conditionalFormatting>
  <conditionalFormatting sqref="C16">
    <cfRule type="cellIs" dxfId="1" priority="1" operator="equal">
      <formula>"Fail"</formula>
    </cfRule>
    <cfRule type="cellIs" dxfId="0" priority="2" operator="equal">
      <formula>"Pass"</formula>
    </cfRule>
  </conditionalFormatting>
  <pageMargins left="0.7" right="0.7" top="0.75" bottom="0.75" header="0.3" footer="0.3"/>
  <pageSetup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70" zoomScaleNormal="85" zoomScaleSheetLayoutView="70" workbookViewId="0"/>
  </sheetViews>
  <sheetFormatPr defaultColWidth="8.85546875" defaultRowHeight="12.75"/>
  <cols>
    <col min="1" max="16384" width="8.85546875" style="69"/>
  </cols>
  <sheetData>
    <row r="1" spans="1:18">
      <c r="A1" s="173" t="s">
        <v>407</v>
      </c>
      <c r="B1"/>
      <c r="C1"/>
      <c r="D1"/>
      <c r="E1"/>
      <c r="F1"/>
      <c r="G1"/>
      <c r="H1"/>
      <c r="I1"/>
      <c r="J1"/>
      <c r="K1"/>
      <c r="L1"/>
      <c r="M1"/>
      <c r="N1"/>
      <c r="O1"/>
      <c r="P1"/>
      <c r="Q1"/>
      <c r="R1"/>
    </row>
    <row r="2" spans="1:18">
      <c r="A2"/>
      <c r="B2"/>
      <c r="C2"/>
      <c r="D2"/>
      <c r="E2"/>
      <c r="F2"/>
      <c r="G2"/>
      <c r="H2"/>
      <c r="I2"/>
      <c r="J2"/>
      <c r="K2"/>
      <c r="L2"/>
      <c r="M2"/>
      <c r="N2"/>
      <c r="O2"/>
      <c r="P2"/>
      <c r="Q2"/>
      <c r="R2"/>
    </row>
    <row r="3" spans="1:18">
      <c r="A3" t="s">
        <v>99</v>
      </c>
      <c r="B3"/>
      <c r="C3"/>
      <c r="D3"/>
      <c r="E3"/>
      <c r="F3"/>
      <c r="G3"/>
      <c r="H3"/>
      <c r="I3"/>
      <c r="J3"/>
      <c r="K3"/>
      <c r="L3"/>
      <c r="M3"/>
      <c r="N3"/>
      <c r="O3"/>
      <c r="P3"/>
      <c r="Q3"/>
      <c r="R3"/>
    </row>
    <row r="4" spans="1:18">
      <c r="A4" s="14"/>
      <c r="B4" s="14"/>
      <c r="C4" s="14"/>
      <c r="D4" s="14"/>
      <c r="E4" s="14"/>
      <c r="F4" s="14"/>
      <c r="G4" s="14"/>
      <c r="H4" s="14"/>
      <c r="I4" s="14"/>
      <c r="J4" s="14"/>
      <c r="K4" s="14"/>
      <c r="L4" s="14"/>
      <c r="M4" s="14"/>
      <c r="N4" s="14"/>
      <c r="O4" s="14"/>
      <c r="P4" s="14"/>
      <c r="Q4" s="14"/>
      <c r="R4" s="14"/>
    </row>
    <row r="5" spans="1:18">
      <c r="A5" s="314"/>
      <c r="B5" s="14"/>
      <c r="C5" s="14"/>
      <c r="D5" s="14"/>
      <c r="E5" s="14"/>
      <c r="F5" s="14"/>
      <c r="G5" s="14"/>
      <c r="H5" s="14"/>
      <c r="I5" s="14"/>
      <c r="J5" s="14"/>
      <c r="K5" s="14"/>
      <c r="L5" s="14"/>
      <c r="M5" s="14"/>
      <c r="N5" s="14"/>
      <c r="O5" s="14"/>
      <c r="P5" s="14"/>
      <c r="Q5" s="14"/>
      <c r="R5" s="14"/>
    </row>
    <row r="6" spans="1:18">
      <c r="A6" s="14"/>
      <c r="B6" s="14"/>
      <c r="C6" s="14"/>
      <c r="D6" s="14"/>
      <c r="E6" s="14"/>
      <c r="F6" s="14"/>
      <c r="G6" s="14"/>
      <c r="H6" s="14"/>
      <c r="I6" s="14"/>
      <c r="J6" s="14"/>
      <c r="K6" s="14"/>
      <c r="L6" s="14"/>
      <c r="M6" s="14"/>
      <c r="N6" s="14"/>
      <c r="O6" s="14"/>
      <c r="P6" s="14"/>
      <c r="Q6" s="14"/>
      <c r="R6" s="14"/>
    </row>
    <row r="7" spans="1:18">
      <c r="A7" s="14"/>
      <c r="B7" s="14"/>
      <c r="C7" s="14"/>
      <c r="D7" s="14"/>
      <c r="E7" s="14"/>
      <c r="F7" s="14"/>
      <c r="G7" s="14"/>
      <c r="H7" s="14"/>
      <c r="I7" s="14"/>
      <c r="J7" s="14"/>
      <c r="K7" s="14"/>
      <c r="L7" s="14"/>
      <c r="M7" s="14"/>
      <c r="N7" s="14"/>
      <c r="O7" s="14"/>
      <c r="P7" s="14"/>
      <c r="Q7" s="14"/>
      <c r="R7" s="14"/>
    </row>
    <row r="8" spans="1:18">
      <c r="A8" s="14"/>
      <c r="B8" s="14"/>
      <c r="C8" s="14"/>
      <c r="D8" s="14"/>
      <c r="E8" s="14"/>
      <c r="F8" s="14"/>
      <c r="G8" s="14"/>
      <c r="H8" s="14"/>
      <c r="I8" s="14"/>
      <c r="J8" s="14"/>
      <c r="K8" s="14"/>
      <c r="L8" s="14"/>
      <c r="M8" s="14"/>
      <c r="N8" s="14"/>
      <c r="O8" s="14"/>
      <c r="P8" s="14"/>
      <c r="Q8" s="14"/>
      <c r="R8" s="14"/>
    </row>
    <row r="9" spans="1:18">
      <c r="A9" s="14"/>
      <c r="B9" s="14"/>
      <c r="C9" s="14"/>
      <c r="D9" s="14"/>
      <c r="E9" s="14"/>
      <c r="F9" s="14"/>
      <c r="G9" s="14"/>
      <c r="H9" s="14"/>
      <c r="I9" s="14"/>
      <c r="J9" s="14"/>
      <c r="K9" s="14"/>
      <c r="L9" s="14"/>
      <c r="M9" s="14"/>
      <c r="N9" s="14"/>
      <c r="O9" s="14"/>
      <c r="P9" s="14"/>
      <c r="Q9" s="14"/>
      <c r="R9" s="14"/>
    </row>
    <row r="10" spans="1:18">
      <c r="A10" s="14"/>
      <c r="B10" s="14"/>
      <c r="C10" s="14"/>
      <c r="D10" s="14"/>
      <c r="E10" s="14"/>
      <c r="F10" s="14"/>
      <c r="G10" s="14"/>
      <c r="H10" s="14"/>
      <c r="I10" s="14"/>
      <c r="J10" s="14"/>
      <c r="K10" s="14"/>
      <c r="L10" s="14"/>
      <c r="M10" s="14"/>
      <c r="N10" s="14"/>
      <c r="O10" s="14"/>
      <c r="P10" s="14"/>
      <c r="Q10" s="14"/>
      <c r="R10" s="14"/>
    </row>
    <row r="11" spans="1:18">
      <c r="A11" s="14"/>
      <c r="B11" s="14"/>
      <c r="C11" s="14"/>
      <c r="D11" s="14"/>
      <c r="E11" s="14"/>
      <c r="F11" s="14"/>
      <c r="G11" s="14"/>
      <c r="H11" s="14"/>
      <c r="I11" s="14"/>
      <c r="J11" s="14"/>
      <c r="K11" s="14"/>
      <c r="L11" s="14"/>
      <c r="M11" s="14"/>
      <c r="N11" s="14"/>
      <c r="O11" s="14"/>
      <c r="P11" s="14"/>
      <c r="Q11" s="14"/>
      <c r="R11" s="14"/>
    </row>
    <row r="12" spans="1:18">
      <c r="A12" s="14"/>
      <c r="B12" s="14"/>
      <c r="C12" s="14"/>
      <c r="D12" s="14"/>
      <c r="E12" s="14"/>
      <c r="F12" s="14"/>
      <c r="G12" s="14"/>
      <c r="H12" s="14"/>
      <c r="I12" s="14"/>
      <c r="J12" s="14"/>
      <c r="K12" s="14"/>
      <c r="L12" s="14"/>
      <c r="M12" s="14"/>
      <c r="N12" s="14"/>
      <c r="O12" s="14"/>
      <c r="P12" s="14"/>
      <c r="Q12" s="14"/>
      <c r="R12" s="14"/>
    </row>
    <row r="13" spans="1:18">
      <c r="A13" s="14"/>
      <c r="B13" s="14"/>
      <c r="C13" s="14"/>
      <c r="D13" s="14"/>
      <c r="E13" s="14"/>
      <c r="F13" s="14"/>
      <c r="G13" s="14"/>
      <c r="H13" s="14"/>
      <c r="I13" s="14"/>
      <c r="J13" s="14"/>
      <c r="K13" s="14"/>
      <c r="L13" s="14"/>
      <c r="M13" s="14"/>
      <c r="N13" s="14"/>
      <c r="O13" s="14"/>
      <c r="P13" s="14"/>
      <c r="Q13" s="14"/>
      <c r="R13" s="14"/>
    </row>
    <row r="14" spans="1:18">
      <c r="A14" s="14"/>
      <c r="B14" s="14"/>
      <c r="C14" s="14"/>
      <c r="D14" s="14"/>
      <c r="E14" s="14"/>
      <c r="F14" s="14"/>
      <c r="G14" s="14"/>
      <c r="H14" s="14"/>
      <c r="I14" s="14"/>
      <c r="J14" s="14"/>
      <c r="K14" s="14"/>
      <c r="L14" s="14"/>
      <c r="M14" s="14"/>
      <c r="N14" s="14"/>
      <c r="O14" s="14"/>
      <c r="P14" s="14"/>
      <c r="Q14" s="14"/>
      <c r="R14" s="14"/>
    </row>
    <row r="15" spans="1:18">
      <c r="A15" s="14"/>
      <c r="B15" s="14"/>
      <c r="C15" s="14"/>
      <c r="D15" s="14"/>
      <c r="E15" s="14"/>
      <c r="F15" s="14"/>
      <c r="G15" s="14"/>
      <c r="H15" s="14"/>
      <c r="I15" s="14"/>
      <c r="J15" s="14"/>
      <c r="K15" s="14"/>
      <c r="L15" s="14"/>
      <c r="M15" s="14"/>
      <c r="N15" s="14"/>
      <c r="O15" s="14"/>
      <c r="P15" s="14"/>
      <c r="Q15" s="14"/>
      <c r="R15" s="14"/>
    </row>
    <row r="16" spans="1:18">
      <c r="A16" s="14"/>
      <c r="B16" s="14"/>
      <c r="C16" s="14"/>
      <c r="D16" s="14"/>
      <c r="E16" s="14"/>
      <c r="F16" s="14"/>
      <c r="G16" s="14"/>
      <c r="H16" s="14"/>
      <c r="I16" s="14"/>
      <c r="J16" s="14"/>
      <c r="K16" s="14"/>
      <c r="L16" s="14"/>
      <c r="M16" s="14"/>
      <c r="N16" s="14"/>
      <c r="O16" s="14"/>
      <c r="P16" s="14"/>
      <c r="Q16" s="14"/>
      <c r="R16" s="14"/>
    </row>
    <row r="17" spans="1:18">
      <c r="A17" s="14"/>
      <c r="B17" s="14"/>
      <c r="C17" s="14"/>
      <c r="D17" s="14"/>
      <c r="E17" s="14"/>
      <c r="F17" s="14"/>
      <c r="G17" s="14"/>
      <c r="H17" s="14"/>
      <c r="I17" s="14"/>
      <c r="J17" s="14"/>
      <c r="K17" s="14"/>
      <c r="L17" s="14"/>
      <c r="M17" s="14"/>
      <c r="N17" s="14"/>
      <c r="O17" s="14"/>
      <c r="P17" s="14"/>
      <c r="Q17" s="14"/>
      <c r="R17" s="14"/>
    </row>
    <row r="18" spans="1:18">
      <c r="A18" s="14"/>
      <c r="B18" s="14"/>
      <c r="C18" s="14"/>
      <c r="D18" s="14"/>
      <c r="E18" s="14"/>
      <c r="F18" s="14"/>
      <c r="G18" s="14"/>
      <c r="H18" s="14"/>
      <c r="I18" s="14"/>
      <c r="J18" s="14"/>
      <c r="K18" s="14"/>
      <c r="L18" s="14"/>
      <c r="M18" s="14"/>
      <c r="N18" s="14"/>
      <c r="O18" s="14"/>
      <c r="P18" s="14"/>
      <c r="Q18" s="14"/>
      <c r="R18" s="14"/>
    </row>
    <row r="19" spans="1:18">
      <c r="A19" s="14"/>
      <c r="B19" s="14"/>
      <c r="C19" s="14"/>
      <c r="D19" s="14"/>
      <c r="E19" s="14"/>
      <c r="F19" s="14"/>
      <c r="G19" s="14"/>
      <c r="H19" s="14"/>
      <c r="I19" s="14"/>
      <c r="J19" s="14"/>
      <c r="K19" s="14"/>
      <c r="L19" s="14"/>
      <c r="M19" s="14"/>
      <c r="N19" s="14"/>
      <c r="O19" s="14"/>
      <c r="P19" s="14"/>
      <c r="Q19" s="14"/>
      <c r="R19" s="14"/>
    </row>
    <row r="20" spans="1:18">
      <c r="A20" s="14"/>
      <c r="B20" s="14"/>
      <c r="C20" s="14"/>
      <c r="D20" s="14"/>
      <c r="E20" s="14"/>
      <c r="F20" s="14"/>
      <c r="G20" s="14"/>
      <c r="H20" s="14"/>
      <c r="I20" s="14"/>
      <c r="J20" s="14"/>
      <c r="K20" s="14"/>
      <c r="L20" s="14"/>
      <c r="M20" s="14"/>
      <c r="N20" s="14"/>
      <c r="O20" s="14"/>
      <c r="P20" s="14"/>
      <c r="Q20" s="14"/>
      <c r="R20" s="14"/>
    </row>
    <row r="21" spans="1:18">
      <c r="A21" s="14"/>
      <c r="B21" s="14"/>
      <c r="C21" s="14"/>
      <c r="D21" s="14"/>
      <c r="E21" s="14"/>
      <c r="F21" s="14"/>
      <c r="G21" s="14"/>
      <c r="H21" s="14"/>
      <c r="I21" s="14"/>
      <c r="J21" s="14"/>
      <c r="K21" s="14"/>
      <c r="L21" s="14"/>
      <c r="M21" s="14"/>
      <c r="N21" s="14"/>
      <c r="O21" s="14"/>
      <c r="P21" s="14"/>
      <c r="Q21" s="14"/>
      <c r="R21" s="14"/>
    </row>
    <row r="22" spans="1:18">
      <c r="A22" s="14"/>
      <c r="B22" s="14"/>
      <c r="C22" s="14"/>
      <c r="D22" s="14"/>
      <c r="E22" s="14"/>
      <c r="F22" s="14"/>
      <c r="G22" s="14"/>
      <c r="H22" s="14"/>
      <c r="I22" s="14"/>
      <c r="J22" s="14"/>
      <c r="K22" s="14"/>
      <c r="L22" s="14"/>
      <c r="M22" s="14"/>
      <c r="N22" s="14"/>
      <c r="O22" s="14"/>
      <c r="P22" s="14"/>
      <c r="Q22" s="14"/>
      <c r="R22" s="14"/>
    </row>
    <row r="23" spans="1:18">
      <c r="A23" s="14"/>
      <c r="B23" s="14"/>
      <c r="C23" s="14"/>
      <c r="D23" s="14"/>
      <c r="E23" s="14"/>
      <c r="F23" s="14"/>
      <c r="G23" s="14"/>
      <c r="H23" s="14"/>
      <c r="I23" s="14"/>
      <c r="J23" s="14"/>
      <c r="K23" s="14"/>
      <c r="L23" s="14"/>
      <c r="M23" s="14"/>
      <c r="N23" s="14"/>
      <c r="O23" s="14"/>
      <c r="P23" s="14"/>
      <c r="Q23" s="14"/>
      <c r="R23" s="14"/>
    </row>
    <row r="24" spans="1:18">
      <c r="A24" s="14"/>
      <c r="B24" s="14"/>
      <c r="C24" s="14"/>
      <c r="D24" s="14"/>
      <c r="E24" s="14"/>
      <c r="F24" s="14"/>
      <c r="G24" s="14"/>
      <c r="H24" s="14"/>
      <c r="I24" s="14"/>
      <c r="J24" s="14"/>
      <c r="K24" s="14"/>
      <c r="L24" s="14"/>
      <c r="M24" s="14"/>
      <c r="N24" s="14"/>
      <c r="O24" s="14"/>
      <c r="P24" s="14"/>
      <c r="Q24" s="14"/>
      <c r="R24" s="14"/>
    </row>
    <row r="25" spans="1:18">
      <c r="A25" s="14"/>
      <c r="B25" s="14"/>
      <c r="C25" s="14"/>
      <c r="D25" s="14"/>
      <c r="E25" s="14"/>
      <c r="F25" s="14"/>
      <c r="G25" s="14"/>
      <c r="H25" s="14"/>
      <c r="I25" s="14"/>
      <c r="J25" s="14"/>
      <c r="K25" s="14"/>
      <c r="L25" s="14"/>
      <c r="M25" s="14"/>
      <c r="N25" s="14"/>
      <c r="O25" s="14"/>
      <c r="P25" s="14"/>
      <c r="Q25" s="14"/>
      <c r="R25" s="14"/>
    </row>
    <row r="26" spans="1:18">
      <c r="A26" s="14"/>
      <c r="B26" s="14"/>
      <c r="C26" s="14"/>
      <c r="D26" s="14"/>
      <c r="E26" s="14"/>
      <c r="F26" s="14"/>
      <c r="G26" s="14"/>
      <c r="H26" s="14"/>
      <c r="I26" s="14"/>
      <c r="J26" s="14"/>
      <c r="K26" s="14"/>
      <c r="L26" s="14"/>
      <c r="M26" s="14"/>
      <c r="N26" s="14"/>
      <c r="O26" s="14"/>
      <c r="P26" s="14"/>
      <c r="Q26" s="14"/>
      <c r="R26" s="14"/>
    </row>
    <row r="27" spans="1:18">
      <c r="A27" s="14"/>
      <c r="B27" s="14"/>
      <c r="C27" s="14"/>
      <c r="D27" s="14"/>
      <c r="E27" s="14"/>
      <c r="F27" s="14"/>
      <c r="G27" s="14"/>
      <c r="H27" s="14"/>
      <c r="I27" s="14"/>
      <c r="J27" s="14"/>
      <c r="K27" s="14"/>
      <c r="L27" s="14"/>
      <c r="M27" s="14"/>
      <c r="N27" s="14"/>
      <c r="O27" s="14"/>
      <c r="P27" s="14"/>
      <c r="Q27" s="14"/>
      <c r="R27" s="14"/>
    </row>
    <row r="28" spans="1:18">
      <c r="A28" s="14"/>
      <c r="B28" s="14"/>
      <c r="C28" s="14"/>
      <c r="D28" s="14"/>
      <c r="E28" s="14"/>
      <c r="F28" s="14"/>
      <c r="G28" s="14"/>
      <c r="H28" s="14"/>
      <c r="I28" s="14"/>
      <c r="J28" s="14"/>
      <c r="K28" s="14"/>
      <c r="L28" s="14"/>
      <c r="M28" s="14"/>
      <c r="N28" s="14"/>
      <c r="O28" s="14"/>
      <c r="P28" s="14"/>
      <c r="Q28" s="14"/>
      <c r="R28" s="14"/>
    </row>
    <row r="29" spans="1:18">
      <c r="A29" s="14"/>
      <c r="B29" s="14"/>
      <c r="C29" s="14"/>
      <c r="D29" s="14"/>
      <c r="E29" s="14"/>
      <c r="F29" s="14"/>
      <c r="G29" s="14"/>
      <c r="H29" s="14"/>
      <c r="I29" s="14"/>
      <c r="J29" s="14"/>
      <c r="K29" s="14"/>
      <c r="L29" s="14"/>
      <c r="M29" s="14"/>
      <c r="N29" s="14"/>
      <c r="O29" s="14"/>
      <c r="P29" s="14"/>
      <c r="Q29" s="14"/>
      <c r="R29" s="14"/>
    </row>
    <row r="30" spans="1:18">
      <c r="A30" s="14"/>
      <c r="B30" s="14"/>
      <c r="C30" s="14"/>
      <c r="D30" s="14"/>
      <c r="E30" s="14"/>
      <c r="F30" s="14"/>
      <c r="G30" s="14"/>
      <c r="H30" s="14"/>
      <c r="I30" s="14"/>
      <c r="J30" s="14"/>
      <c r="K30" s="14"/>
      <c r="L30" s="14"/>
      <c r="M30" s="14"/>
      <c r="N30" s="14"/>
      <c r="O30" s="14"/>
      <c r="P30" s="14"/>
      <c r="Q30" s="14"/>
      <c r="R30" s="14"/>
    </row>
    <row r="31" spans="1:18">
      <c r="A31" s="14"/>
      <c r="B31" s="14"/>
      <c r="C31" s="14"/>
      <c r="D31" s="14"/>
      <c r="E31" s="14"/>
      <c r="F31" s="14"/>
      <c r="G31" s="14"/>
      <c r="H31" s="14"/>
      <c r="I31" s="14"/>
      <c r="J31" s="14"/>
      <c r="K31" s="14"/>
      <c r="L31" s="14"/>
      <c r="M31" s="14"/>
      <c r="N31" s="14"/>
      <c r="O31" s="14"/>
      <c r="P31" s="14"/>
      <c r="Q31" s="14"/>
      <c r="R31" s="14"/>
    </row>
    <row r="32" spans="1:18">
      <c r="A32" s="14"/>
      <c r="B32" s="14"/>
      <c r="C32" s="14"/>
      <c r="D32" s="14"/>
      <c r="E32" s="14"/>
      <c r="F32" s="14"/>
      <c r="G32" s="14"/>
      <c r="H32" s="14"/>
      <c r="I32" s="14"/>
      <c r="J32" s="14"/>
      <c r="K32" s="14"/>
      <c r="L32" s="14"/>
      <c r="M32" s="14"/>
      <c r="N32" s="14"/>
      <c r="O32" s="14"/>
      <c r="P32" s="14"/>
      <c r="Q32" s="14"/>
      <c r="R32" s="14"/>
    </row>
    <row r="33" spans="1:18">
      <c r="A33" s="14"/>
      <c r="B33" s="14"/>
      <c r="C33" s="14"/>
      <c r="D33" s="14"/>
      <c r="E33" s="14"/>
      <c r="F33" s="14"/>
      <c r="G33" s="14"/>
      <c r="H33" s="14"/>
      <c r="I33" s="14"/>
      <c r="J33" s="14"/>
      <c r="K33" s="14"/>
      <c r="L33" s="14"/>
      <c r="M33" s="14"/>
      <c r="N33" s="14"/>
      <c r="O33" s="14"/>
      <c r="P33" s="14"/>
      <c r="Q33" s="14"/>
      <c r="R33" s="14"/>
    </row>
    <row r="34" spans="1:18">
      <c r="A34" s="14"/>
      <c r="B34" s="14"/>
      <c r="C34" s="14"/>
      <c r="D34" s="14"/>
      <c r="E34" s="14"/>
      <c r="F34" s="14"/>
      <c r="G34" s="14"/>
      <c r="H34" s="14"/>
      <c r="I34" s="14"/>
      <c r="J34" s="14"/>
      <c r="K34" s="14"/>
      <c r="L34" s="14"/>
      <c r="M34" s="14"/>
      <c r="N34" s="14"/>
      <c r="O34" s="14"/>
      <c r="P34" s="14"/>
      <c r="Q34" s="14"/>
      <c r="R34" s="14"/>
    </row>
    <row r="35" spans="1:18">
      <c r="A35" s="14"/>
      <c r="B35" s="14"/>
      <c r="C35" s="14"/>
      <c r="D35" s="14"/>
      <c r="E35" s="14"/>
      <c r="F35" s="14"/>
      <c r="G35" s="14"/>
      <c r="H35" s="14"/>
      <c r="I35" s="14"/>
      <c r="J35" s="14"/>
      <c r="K35" s="14"/>
      <c r="L35" s="14"/>
      <c r="M35" s="14"/>
      <c r="N35" s="14"/>
      <c r="O35" s="14"/>
      <c r="P35" s="14"/>
      <c r="Q35" s="14"/>
      <c r="R35" s="14"/>
    </row>
  </sheetData>
  <sheetProtection algorithmName="SHA-512" hashValue="lpjReOsCubPOHTSK4BY2BfXEbxmOwKK4VO0MZ/rcZtkZTNbZHlcFxycXvb/CAI/hOnDdc6wYJNC95kYB4k9q0w==" saltValue="ApxG9Z0a8ED+VMU7LhEeFQ==" spinCount="100000" sheet="1" objects="1" scenarios="1"/>
  <phoneticPr fontId="32" type="noConversion"/>
  <pageMargins left="0.75" right="0.75" top="1" bottom="1" header="0.5" footer="0.5"/>
  <pageSetup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8"/>
  <sheetViews>
    <sheetView view="pageBreakPreview" zoomScale="70" zoomScaleNormal="85" zoomScaleSheetLayoutView="70" workbookViewId="0"/>
  </sheetViews>
  <sheetFormatPr defaultColWidth="9.140625" defaultRowHeight="12.75"/>
  <cols>
    <col min="1" max="1" width="19.140625" style="86" customWidth="1"/>
    <col min="2" max="3" width="19.140625" style="85" customWidth="1"/>
    <col min="4" max="12" width="19.140625" style="69" customWidth="1"/>
    <col min="13" max="13" width="9.140625" style="69"/>
    <col min="14" max="14" width="14.140625" style="69" customWidth="1"/>
    <col min="15" max="15" width="18.140625" style="69" customWidth="1"/>
    <col min="16" max="16384" width="9.140625" style="69"/>
  </cols>
  <sheetData>
    <row r="1" spans="1:12">
      <c r="A1" s="260" t="s">
        <v>407</v>
      </c>
      <c r="B1" s="82"/>
      <c r="C1" s="82"/>
      <c r="D1" s="3"/>
      <c r="E1" s="3"/>
      <c r="F1" s="3"/>
      <c r="G1" s="3"/>
      <c r="H1" s="3"/>
      <c r="I1" s="3"/>
      <c r="J1" s="3"/>
      <c r="K1" s="3"/>
    </row>
    <row r="2" spans="1:12" ht="13.5" thickBot="1">
      <c r="A2" s="220"/>
      <c r="B2" s="229" t="s">
        <v>46</v>
      </c>
      <c r="C2" s="736" t="str">
        <f>Checks!V4</f>
        <v>2022-3</v>
      </c>
      <c r="D2" s="3"/>
      <c r="E2" s="3"/>
      <c r="F2" s="3"/>
      <c r="G2" s="3"/>
      <c r="H2" s="3"/>
      <c r="I2" s="3"/>
      <c r="J2" s="3"/>
      <c r="K2" s="3"/>
    </row>
    <row r="3" spans="1:12" ht="21" customHeight="1" thickBot="1">
      <c r="A3" s="1107" t="s">
        <v>156</v>
      </c>
      <c r="B3" s="1108"/>
      <c r="C3" s="1108"/>
      <c r="D3" s="1108"/>
      <c r="E3" s="1108"/>
      <c r="F3" s="1108"/>
      <c r="G3" s="1108"/>
      <c r="H3" s="1108"/>
      <c r="I3" s="1108"/>
      <c r="J3" s="1108"/>
      <c r="K3" s="1108"/>
      <c r="L3" s="1109"/>
    </row>
    <row r="4" spans="1:12" s="634" customFormat="1">
      <c r="A4" s="674" t="s">
        <v>604</v>
      </c>
      <c r="B4" s="1116" t="s">
        <v>232</v>
      </c>
      <c r="C4" s="1116"/>
      <c r="D4" s="1114" t="s">
        <v>948</v>
      </c>
      <c r="E4" s="1114"/>
      <c r="F4" s="1114"/>
      <c r="G4" s="1114"/>
      <c r="H4" s="1114"/>
      <c r="I4" s="1114"/>
      <c r="J4" s="1114"/>
      <c r="K4" s="1114"/>
      <c r="L4" s="1115"/>
    </row>
    <row r="5" spans="1:12" s="634" customFormat="1" ht="12.75" customHeight="1">
      <c r="A5" s="526" t="s">
        <v>183</v>
      </c>
      <c r="B5" s="1106" t="s">
        <v>490</v>
      </c>
      <c r="C5" s="1106"/>
      <c r="D5" s="1110" t="s">
        <v>492</v>
      </c>
      <c r="E5" s="1110"/>
      <c r="F5" s="1110"/>
      <c r="G5" s="1110"/>
      <c r="H5" s="1110"/>
      <c r="I5" s="1110"/>
      <c r="J5" s="1110"/>
      <c r="K5" s="1110"/>
      <c r="L5" s="1111"/>
    </row>
    <row r="6" spans="1:12" s="634" customFormat="1" ht="29.25" customHeight="1">
      <c r="A6" s="526" t="s">
        <v>444</v>
      </c>
      <c r="B6" s="1106" t="s">
        <v>489</v>
      </c>
      <c r="C6" s="1106"/>
      <c r="D6" s="1110" t="s">
        <v>493</v>
      </c>
      <c r="E6" s="1110"/>
      <c r="F6" s="1110"/>
      <c r="G6" s="1110"/>
      <c r="H6" s="1110"/>
      <c r="I6" s="1110"/>
      <c r="J6" s="1110"/>
      <c r="K6" s="1110"/>
      <c r="L6" s="1111"/>
    </row>
    <row r="7" spans="1:12" s="634" customFormat="1" ht="29.25" customHeight="1">
      <c r="A7" s="526" t="s">
        <v>184</v>
      </c>
      <c r="B7" s="1106" t="s">
        <v>429</v>
      </c>
      <c r="C7" s="1106"/>
      <c r="D7" s="1110" t="s">
        <v>428</v>
      </c>
      <c r="E7" s="1110"/>
      <c r="F7" s="1110"/>
      <c r="G7" s="1110"/>
      <c r="H7" s="1110"/>
      <c r="I7" s="1110"/>
      <c r="J7" s="1110"/>
      <c r="K7" s="1110"/>
      <c r="L7" s="1111"/>
    </row>
    <row r="8" spans="1:12" s="634" customFormat="1">
      <c r="A8" s="526" t="s">
        <v>727</v>
      </c>
      <c r="B8" s="527" t="s">
        <v>157</v>
      </c>
      <c r="C8" s="527"/>
      <c r="D8" s="1112" t="s">
        <v>614</v>
      </c>
      <c r="E8" s="1112"/>
      <c r="F8" s="1112"/>
      <c r="G8" s="1112"/>
      <c r="H8" s="1112"/>
      <c r="I8" s="1112"/>
      <c r="J8" s="1112"/>
      <c r="K8" s="1112"/>
      <c r="L8" s="1113"/>
    </row>
    <row r="9" spans="1:12">
      <c r="A9" s="48"/>
      <c r="B9" s="49"/>
      <c r="C9" s="49"/>
      <c r="D9" s="281"/>
      <c r="E9" s="49"/>
      <c r="F9" s="49"/>
      <c r="G9" s="49"/>
      <c r="H9" s="49"/>
      <c r="I9" s="49"/>
      <c r="J9" s="50"/>
      <c r="K9" s="50"/>
      <c r="L9" s="65"/>
    </row>
    <row r="10" spans="1:12">
      <c r="A10" s="53" t="s">
        <v>198</v>
      </c>
      <c r="B10" s="54" t="s">
        <v>430</v>
      </c>
      <c r="C10" s="52"/>
      <c r="D10" s="50"/>
      <c r="E10" s="50"/>
      <c r="F10" s="50"/>
      <c r="G10" s="50"/>
      <c r="H10" s="50"/>
      <c r="I10" s="50"/>
      <c r="J10" s="50"/>
      <c r="K10" s="50"/>
      <c r="L10" s="65"/>
    </row>
    <row r="11" spans="1:12">
      <c r="A11" s="53"/>
      <c r="B11" s="54" t="s">
        <v>431</v>
      </c>
      <c r="C11" s="52"/>
      <c r="D11" s="50"/>
      <c r="E11" s="50"/>
      <c r="F11" s="50"/>
      <c r="G11" s="50"/>
      <c r="H11" s="50"/>
      <c r="I11" s="50"/>
      <c r="J11" s="50"/>
      <c r="K11" s="50"/>
      <c r="L11" s="65"/>
    </row>
    <row r="12" spans="1:12">
      <c r="A12" s="53"/>
      <c r="B12" s="54"/>
      <c r="C12" s="52"/>
      <c r="D12" s="50"/>
      <c r="E12" s="50"/>
      <c r="F12" s="50"/>
      <c r="G12" s="50"/>
      <c r="H12" s="50"/>
      <c r="I12" s="50"/>
      <c r="J12" s="50"/>
      <c r="K12" s="50"/>
      <c r="L12" s="65"/>
    </row>
    <row r="13" spans="1:12">
      <c r="A13" s="53"/>
      <c r="B13" s="55" t="s">
        <v>75</v>
      </c>
      <c r="C13" s="52"/>
      <c r="D13" s="50"/>
      <c r="E13" s="50"/>
      <c r="F13" s="50"/>
      <c r="G13" s="50"/>
      <c r="H13" s="50"/>
      <c r="I13" s="50"/>
      <c r="J13" s="50"/>
      <c r="K13" s="50"/>
      <c r="L13" s="65"/>
    </row>
    <row r="14" spans="1:12" ht="13.5" thickBot="1">
      <c r="A14" s="56"/>
      <c r="B14" s="57" t="s">
        <v>65</v>
      </c>
      <c r="C14" s="58"/>
      <c r="D14" s="59"/>
      <c r="E14" s="59"/>
      <c r="F14" s="59"/>
      <c r="G14" s="59"/>
      <c r="H14" s="59"/>
      <c r="I14" s="59"/>
      <c r="J14" s="60"/>
      <c r="K14" s="60"/>
      <c r="L14" s="67"/>
    </row>
    <row r="15" spans="1:12" ht="24" customHeight="1" thickBot="1">
      <c r="A15" s="41"/>
      <c r="B15" s="41"/>
      <c r="C15" s="41"/>
      <c r="D15" s="42"/>
      <c r="E15" s="42"/>
      <c r="F15" s="42"/>
      <c r="G15" s="42"/>
      <c r="H15" s="42"/>
      <c r="I15" s="42"/>
      <c r="J15" s="42"/>
      <c r="K15" s="42"/>
    </row>
    <row r="16" spans="1:12" ht="21.75" customHeight="1" thickBot="1">
      <c r="A16" s="1103" t="s">
        <v>162</v>
      </c>
      <c r="B16" s="1104"/>
      <c r="C16" s="1104"/>
      <c r="D16" s="1104"/>
      <c r="E16" s="1104"/>
      <c r="F16" s="1104"/>
      <c r="G16" s="1104"/>
      <c r="H16" s="1104"/>
      <c r="I16" s="1104"/>
      <c r="J16" s="1104"/>
      <c r="K16" s="1104"/>
      <c r="L16" s="1105"/>
    </row>
    <row r="17" spans="1:12" s="3" customFormat="1" ht="48" customHeight="1" thickBot="1">
      <c r="A17" s="317" t="s">
        <v>209</v>
      </c>
      <c r="B17" s="667" t="s">
        <v>239</v>
      </c>
      <c r="C17" s="318" t="s">
        <v>232</v>
      </c>
      <c r="D17" s="318" t="s">
        <v>234</v>
      </c>
      <c r="E17" s="318" t="s">
        <v>275</v>
      </c>
      <c r="F17" s="318" t="s">
        <v>276</v>
      </c>
      <c r="G17" s="318" t="s">
        <v>233</v>
      </c>
      <c r="H17" s="319" t="s">
        <v>490</v>
      </c>
      <c r="I17" s="319" t="s">
        <v>489</v>
      </c>
      <c r="J17" s="319" t="s">
        <v>429</v>
      </c>
      <c r="K17" s="319" t="s">
        <v>408</v>
      </c>
      <c r="L17" s="320" t="s">
        <v>157</v>
      </c>
    </row>
    <row r="18" spans="1:12" s="912" customFormat="1">
      <c r="A18" s="216" t="s">
        <v>211</v>
      </c>
      <c r="B18" s="668">
        <f>'Non-Delivery Svcs Report'!J2</f>
        <v>0</v>
      </c>
      <c r="C18" s="562" t="s">
        <v>949</v>
      </c>
      <c r="D18" s="52">
        <v>1</v>
      </c>
      <c r="E18" s="802" t="s">
        <v>738</v>
      </c>
      <c r="F18" s="281" t="s">
        <v>267</v>
      </c>
      <c r="G18" s="50" t="s">
        <v>277</v>
      </c>
      <c r="H18" s="315">
        <v>0</v>
      </c>
      <c r="I18" s="433"/>
      <c r="J18" s="433"/>
      <c r="K18" s="217">
        <f t="shared" ref="K18:K88" si="0">SUM(H18:J18)</f>
        <v>0</v>
      </c>
      <c r="L18" s="429">
        <v>0</v>
      </c>
    </row>
    <row r="19" spans="1:12" s="912" customFormat="1">
      <c r="A19" s="216" t="s">
        <v>214</v>
      </c>
      <c r="B19" s="668">
        <f>$B$18</f>
        <v>0</v>
      </c>
      <c r="C19" s="915" t="str">
        <f t="shared" ref="C19:C89" si="1">$C$18</f>
        <v>2022 Current Year</v>
      </c>
      <c r="D19" s="52">
        <v>1</v>
      </c>
      <c r="E19" s="802" t="s">
        <v>738</v>
      </c>
      <c r="F19" s="281" t="s">
        <v>268</v>
      </c>
      <c r="G19" s="50" t="s">
        <v>277</v>
      </c>
      <c r="H19" s="315">
        <v>0</v>
      </c>
      <c r="I19" s="433"/>
      <c r="J19" s="433"/>
      <c r="K19" s="217">
        <f t="shared" si="0"/>
        <v>0</v>
      </c>
      <c r="L19" s="429">
        <v>0</v>
      </c>
    </row>
    <row r="20" spans="1:12" s="912" customFormat="1">
      <c r="A20" s="216" t="s">
        <v>215</v>
      </c>
      <c r="B20" s="668">
        <f t="shared" ref="B20:B89" si="2">$B$18</f>
        <v>0</v>
      </c>
      <c r="C20" s="915" t="str">
        <f t="shared" si="1"/>
        <v>2022 Current Year</v>
      </c>
      <c r="D20" s="52">
        <v>1</v>
      </c>
      <c r="E20" s="802" t="s">
        <v>738</v>
      </c>
      <c r="F20" s="50" t="s">
        <v>269</v>
      </c>
      <c r="G20" s="50" t="s">
        <v>277</v>
      </c>
      <c r="H20" s="315">
        <v>0</v>
      </c>
      <c r="I20" s="433"/>
      <c r="J20" s="315">
        <v>0</v>
      </c>
      <c r="K20" s="217">
        <f t="shared" si="0"/>
        <v>0</v>
      </c>
      <c r="L20" s="429">
        <v>0</v>
      </c>
    </row>
    <row r="21" spans="1:12" s="912" customFormat="1">
      <c r="A21" s="216" t="s">
        <v>217</v>
      </c>
      <c r="B21" s="668">
        <f t="shared" si="2"/>
        <v>0</v>
      </c>
      <c r="C21" s="915" t="str">
        <f t="shared" si="1"/>
        <v>2022 Current Year</v>
      </c>
      <c r="D21" s="52">
        <v>1</v>
      </c>
      <c r="E21" s="802" t="s">
        <v>738</v>
      </c>
      <c r="F21" s="50" t="s">
        <v>270</v>
      </c>
      <c r="G21" s="50" t="s">
        <v>279</v>
      </c>
      <c r="H21" s="315">
        <v>0</v>
      </c>
      <c r="I21" s="433"/>
      <c r="J21" s="315">
        <v>0</v>
      </c>
      <c r="K21" s="217">
        <f t="shared" si="0"/>
        <v>0</v>
      </c>
      <c r="L21" s="429">
        <v>0</v>
      </c>
    </row>
    <row r="22" spans="1:12" s="912" customFormat="1">
      <c r="A22" s="216" t="s">
        <v>218</v>
      </c>
      <c r="B22" s="668">
        <f t="shared" si="2"/>
        <v>0</v>
      </c>
      <c r="C22" s="915" t="str">
        <f t="shared" si="1"/>
        <v>2022 Current Year</v>
      </c>
      <c r="D22" s="52">
        <v>1</v>
      </c>
      <c r="E22" s="802" t="s">
        <v>738</v>
      </c>
      <c r="F22" s="50" t="s">
        <v>270</v>
      </c>
      <c r="G22" s="50" t="s">
        <v>278</v>
      </c>
      <c r="H22" s="315">
        <v>0</v>
      </c>
      <c r="I22" s="433"/>
      <c r="J22" s="433"/>
      <c r="K22" s="217">
        <f t="shared" si="0"/>
        <v>0</v>
      </c>
      <c r="L22" s="429">
        <v>0</v>
      </c>
    </row>
    <row r="23" spans="1:12" s="912" customFormat="1">
      <c r="A23" s="216" t="s">
        <v>219</v>
      </c>
      <c r="B23" s="668">
        <f t="shared" si="2"/>
        <v>0</v>
      </c>
      <c r="C23" s="915" t="str">
        <f t="shared" si="1"/>
        <v>2022 Current Year</v>
      </c>
      <c r="D23" s="52">
        <v>1</v>
      </c>
      <c r="E23" s="802" t="s">
        <v>738</v>
      </c>
      <c r="F23" s="50" t="s">
        <v>271</v>
      </c>
      <c r="G23" s="50" t="s">
        <v>279</v>
      </c>
      <c r="H23" s="315">
        <v>0</v>
      </c>
      <c r="I23" s="433"/>
      <c r="J23" s="315">
        <v>0</v>
      </c>
      <c r="K23" s="217">
        <f t="shared" si="0"/>
        <v>0</v>
      </c>
      <c r="L23" s="429">
        <v>0</v>
      </c>
    </row>
    <row r="24" spans="1:12" s="912" customFormat="1">
      <c r="A24" s="216" t="s">
        <v>220</v>
      </c>
      <c r="B24" s="668">
        <f t="shared" si="2"/>
        <v>0</v>
      </c>
      <c r="C24" s="915" t="str">
        <f t="shared" si="1"/>
        <v>2022 Current Year</v>
      </c>
      <c r="D24" s="52">
        <v>1</v>
      </c>
      <c r="E24" s="802" t="s">
        <v>738</v>
      </c>
      <c r="F24" s="50" t="s">
        <v>271</v>
      </c>
      <c r="G24" s="50" t="s">
        <v>278</v>
      </c>
      <c r="H24" s="315">
        <v>0</v>
      </c>
      <c r="I24" s="433"/>
      <c r="J24" s="433"/>
      <c r="K24" s="217">
        <f t="shared" si="0"/>
        <v>0</v>
      </c>
      <c r="L24" s="429">
        <v>0</v>
      </c>
    </row>
    <row r="25" spans="1:12" s="912" customFormat="1">
      <c r="A25" s="216" t="s">
        <v>221</v>
      </c>
      <c r="B25" s="668">
        <f t="shared" si="2"/>
        <v>0</v>
      </c>
      <c r="C25" s="915" t="str">
        <f t="shared" si="1"/>
        <v>2022 Current Year</v>
      </c>
      <c r="D25" s="52">
        <v>1</v>
      </c>
      <c r="E25" s="802" t="s">
        <v>738</v>
      </c>
      <c r="F25" s="50" t="s">
        <v>272</v>
      </c>
      <c r="G25" s="50" t="s">
        <v>277</v>
      </c>
      <c r="H25" s="315">
        <v>0</v>
      </c>
      <c r="I25" s="433"/>
      <c r="J25" s="315">
        <v>0</v>
      </c>
      <c r="K25" s="217">
        <f t="shared" si="0"/>
        <v>0</v>
      </c>
      <c r="L25" s="429">
        <v>0</v>
      </c>
    </row>
    <row r="26" spans="1:12" s="912" customFormat="1">
      <c r="A26" s="218" t="s">
        <v>150</v>
      </c>
      <c r="B26" s="668">
        <f t="shared" si="2"/>
        <v>0</v>
      </c>
      <c r="C26" s="915" t="str">
        <f t="shared" si="1"/>
        <v>2022 Current Year</v>
      </c>
      <c r="D26" s="52">
        <v>1</v>
      </c>
      <c r="E26" s="802" t="s">
        <v>739</v>
      </c>
      <c r="F26" s="50" t="s">
        <v>273</v>
      </c>
      <c r="G26" s="50" t="s">
        <v>277</v>
      </c>
      <c r="H26" s="315">
        <v>0</v>
      </c>
      <c r="I26" s="433"/>
      <c r="J26" s="433"/>
      <c r="K26" s="217">
        <f t="shared" si="0"/>
        <v>0</v>
      </c>
      <c r="L26" s="429">
        <v>0</v>
      </c>
    </row>
    <row r="27" spans="1:12" s="912" customFormat="1">
      <c r="A27" s="218" t="s">
        <v>151</v>
      </c>
      <c r="B27" s="668">
        <f t="shared" si="2"/>
        <v>0</v>
      </c>
      <c r="C27" s="915" t="str">
        <f t="shared" si="1"/>
        <v>2022 Current Year</v>
      </c>
      <c r="D27" s="52">
        <v>1</v>
      </c>
      <c r="E27" s="802" t="s">
        <v>739</v>
      </c>
      <c r="F27" s="50" t="s">
        <v>269</v>
      </c>
      <c r="G27" s="50" t="s">
        <v>277</v>
      </c>
      <c r="H27" s="315">
        <v>0</v>
      </c>
      <c r="I27" s="433"/>
      <c r="J27" s="315">
        <v>0</v>
      </c>
      <c r="K27" s="217">
        <f t="shared" si="0"/>
        <v>0</v>
      </c>
      <c r="L27" s="429">
        <v>0</v>
      </c>
    </row>
    <row r="28" spans="1:12" s="912" customFormat="1">
      <c r="A28" s="218" t="s">
        <v>152</v>
      </c>
      <c r="B28" s="668">
        <f t="shared" si="2"/>
        <v>0</v>
      </c>
      <c r="C28" s="915" t="str">
        <f t="shared" si="1"/>
        <v>2022 Current Year</v>
      </c>
      <c r="D28" s="52">
        <v>1</v>
      </c>
      <c r="E28" s="802" t="s">
        <v>739</v>
      </c>
      <c r="F28" s="50" t="s">
        <v>274</v>
      </c>
      <c r="G28" s="50" t="s">
        <v>277</v>
      </c>
      <c r="H28" s="315">
        <v>0</v>
      </c>
      <c r="I28" s="433"/>
      <c r="J28" s="315">
        <v>0</v>
      </c>
      <c r="K28" s="217">
        <f t="shared" si="0"/>
        <v>0</v>
      </c>
      <c r="L28" s="429">
        <v>0</v>
      </c>
    </row>
    <row r="29" spans="1:12" s="912" customFormat="1">
      <c r="A29" s="219" t="s">
        <v>70</v>
      </c>
      <c r="B29" s="668">
        <f t="shared" si="2"/>
        <v>0</v>
      </c>
      <c r="C29" s="915" t="str">
        <f t="shared" si="1"/>
        <v>2022 Current Year</v>
      </c>
      <c r="D29" s="52">
        <v>1</v>
      </c>
      <c r="E29" s="496" t="s">
        <v>740</v>
      </c>
      <c r="F29" s="187" t="s">
        <v>423</v>
      </c>
      <c r="G29" s="187" t="s">
        <v>279</v>
      </c>
      <c r="H29" s="315">
        <v>0</v>
      </c>
      <c r="I29" s="433"/>
      <c r="J29" s="315">
        <v>0</v>
      </c>
      <c r="K29" s="217">
        <f t="shared" si="0"/>
        <v>0</v>
      </c>
      <c r="L29" s="429">
        <v>0</v>
      </c>
    </row>
    <row r="30" spans="1:12" s="912" customFormat="1">
      <c r="A30" s="219" t="s">
        <v>928</v>
      </c>
      <c r="B30" s="668">
        <f t="shared" si="2"/>
        <v>0</v>
      </c>
      <c r="C30" s="992" t="str">
        <f t="shared" si="1"/>
        <v>2022 Current Year</v>
      </c>
      <c r="D30" s="52">
        <v>1</v>
      </c>
      <c r="E30" s="496" t="s">
        <v>927</v>
      </c>
      <c r="F30" s="187" t="s">
        <v>926</v>
      </c>
      <c r="G30" s="187" t="s">
        <v>279</v>
      </c>
      <c r="H30" s="315">
        <v>0</v>
      </c>
      <c r="I30" s="433"/>
      <c r="J30" s="315">
        <v>0</v>
      </c>
      <c r="K30" s="217">
        <f t="shared" ref="K30:K34" si="3">SUM(H30:J30)</f>
        <v>0</v>
      </c>
      <c r="L30" s="429">
        <v>0</v>
      </c>
    </row>
    <row r="31" spans="1:12" s="912" customFormat="1">
      <c r="A31" s="219" t="s">
        <v>929</v>
      </c>
      <c r="B31" s="668">
        <f t="shared" si="2"/>
        <v>0</v>
      </c>
      <c r="C31" s="992" t="str">
        <f t="shared" si="1"/>
        <v>2022 Current Year</v>
      </c>
      <c r="D31" s="52">
        <v>1</v>
      </c>
      <c r="E31" s="496" t="s">
        <v>927</v>
      </c>
      <c r="F31" s="187" t="s">
        <v>926</v>
      </c>
      <c r="G31" s="187" t="s">
        <v>278</v>
      </c>
      <c r="H31" s="315">
        <v>0</v>
      </c>
      <c r="I31" s="433"/>
      <c r="J31" s="1018"/>
      <c r="K31" s="217">
        <f t="shared" si="3"/>
        <v>0</v>
      </c>
      <c r="L31" s="429">
        <v>0</v>
      </c>
    </row>
    <row r="32" spans="1:12" s="912" customFormat="1">
      <c r="A32" s="219" t="s">
        <v>930</v>
      </c>
      <c r="B32" s="668">
        <f t="shared" si="2"/>
        <v>0</v>
      </c>
      <c r="C32" s="992" t="str">
        <f t="shared" si="1"/>
        <v>2022 Current Year</v>
      </c>
      <c r="D32" s="52">
        <v>1</v>
      </c>
      <c r="E32" s="496" t="s">
        <v>927</v>
      </c>
      <c r="F32" s="187" t="s">
        <v>271</v>
      </c>
      <c r="G32" s="187" t="s">
        <v>279</v>
      </c>
      <c r="H32" s="315">
        <v>0</v>
      </c>
      <c r="I32" s="433"/>
      <c r="J32" s="315">
        <v>0</v>
      </c>
      <c r="K32" s="217">
        <f t="shared" si="3"/>
        <v>0</v>
      </c>
      <c r="L32" s="429">
        <v>0</v>
      </c>
    </row>
    <row r="33" spans="1:12" s="912" customFormat="1">
      <c r="A33" s="219" t="s">
        <v>931</v>
      </c>
      <c r="B33" s="668">
        <f t="shared" si="2"/>
        <v>0</v>
      </c>
      <c r="C33" s="992" t="str">
        <f t="shared" si="1"/>
        <v>2022 Current Year</v>
      </c>
      <c r="D33" s="52">
        <v>1</v>
      </c>
      <c r="E33" s="496" t="s">
        <v>927</v>
      </c>
      <c r="F33" s="187" t="s">
        <v>271</v>
      </c>
      <c r="G33" s="187" t="s">
        <v>278</v>
      </c>
      <c r="H33" s="315">
        <v>0</v>
      </c>
      <c r="I33" s="433"/>
      <c r="J33" s="1018"/>
      <c r="K33" s="217">
        <f t="shared" si="3"/>
        <v>0</v>
      </c>
      <c r="L33" s="429">
        <v>0</v>
      </c>
    </row>
    <row r="34" spans="1:12" s="912" customFormat="1">
      <c r="A34" s="219" t="s">
        <v>932</v>
      </c>
      <c r="B34" s="668">
        <f t="shared" si="2"/>
        <v>0</v>
      </c>
      <c r="C34" s="992" t="str">
        <f t="shared" si="1"/>
        <v>2022 Current Year</v>
      </c>
      <c r="D34" s="52">
        <v>1</v>
      </c>
      <c r="E34" s="496" t="s">
        <v>927</v>
      </c>
      <c r="F34" s="187" t="s">
        <v>272</v>
      </c>
      <c r="G34" s="187" t="s">
        <v>277</v>
      </c>
      <c r="H34" s="315">
        <v>0</v>
      </c>
      <c r="I34" s="433"/>
      <c r="J34" s="315">
        <v>0</v>
      </c>
      <c r="K34" s="217">
        <f t="shared" si="3"/>
        <v>0</v>
      </c>
      <c r="L34" s="429">
        <v>0</v>
      </c>
    </row>
    <row r="35" spans="1:12" s="912" customFormat="1" ht="14.25" customHeight="1">
      <c r="A35" s="738" t="s">
        <v>71</v>
      </c>
      <c r="B35" s="916">
        <f t="shared" si="2"/>
        <v>0</v>
      </c>
      <c r="C35" s="917" t="str">
        <f t="shared" si="1"/>
        <v>2022 Current Year</v>
      </c>
      <c r="D35" s="739">
        <v>1</v>
      </c>
      <c r="E35" s="804" t="s">
        <v>424</v>
      </c>
      <c r="F35" s="745" t="s">
        <v>267</v>
      </c>
      <c r="G35" s="745" t="s">
        <v>277</v>
      </c>
      <c r="H35" s="741">
        <v>0</v>
      </c>
      <c r="I35" s="741">
        <v>0</v>
      </c>
      <c r="J35" s="742"/>
      <c r="K35" s="743">
        <f t="shared" si="0"/>
        <v>0</v>
      </c>
      <c r="L35" s="744">
        <v>0</v>
      </c>
    </row>
    <row r="36" spans="1:12" s="912" customFormat="1">
      <c r="A36" s="216" t="s">
        <v>211</v>
      </c>
      <c r="B36" s="668">
        <f t="shared" si="2"/>
        <v>0</v>
      </c>
      <c r="C36" s="952" t="str">
        <f t="shared" si="1"/>
        <v>2022 Current Year</v>
      </c>
      <c r="D36" s="52">
        <v>2</v>
      </c>
      <c r="E36" s="802" t="s">
        <v>738</v>
      </c>
      <c r="F36" s="281" t="s">
        <v>267</v>
      </c>
      <c r="G36" s="50" t="s">
        <v>277</v>
      </c>
      <c r="H36" s="315">
        <v>0</v>
      </c>
      <c r="I36" s="433"/>
      <c r="J36" s="433"/>
      <c r="K36" s="217">
        <f t="shared" si="0"/>
        <v>0</v>
      </c>
      <c r="L36" s="429">
        <v>0</v>
      </c>
    </row>
    <row r="37" spans="1:12" s="912" customFormat="1">
      <c r="A37" s="216" t="s">
        <v>214</v>
      </c>
      <c r="B37" s="668">
        <f t="shared" si="2"/>
        <v>0</v>
      </c>
      <c r="C37" s="952" t="str">
        <f t="shared" si="1"/>
        <v>2022 Current Year</v>
      </c>
      <c r="D37" s="52">
        <v>2</v>
      </c>
      <c r="E37" s="802" t="s">
        <v>738</v>
      </c>
      <c r="F37" s="281" t="s">
        <v>268</v>
      </c>
      <c r="G37" s="50" t="s">
        <v>277</v>
      </c>
      <c r="H37" s="315">
        <v>0</v>
      </c>
      <c r="I37" s="433"/>
      <c r="J37" s="433"/>
      <c r="K37" s="217">
        <f t="shared" si="0"/>
        <v>0</v>
      </c>
      <c r="L37" s="429">
        <v>0</v>
      </c>
    </row>
    <row r="38" spans="1:12" s="912" customFormat="1">
      <c r="A38" s="216" t="s">
        <v>215</v>
      </c>
      <c r="B38" s="668">
        <f t="shared" si="2"/>
        <v>0</v>
      </c>
      <c r="C38" s="952" t="str">
        <f t="shared" si="1"/>
        <v>2022 Current Year</v>
      </c>
      <c r="D38" s="52">
        <v>2</v>
      </c>
      <c r="E38" s="802" t="s">
        <v>738</v>
      </c>
      <c r="F38" s="50" t="s">
        <v>269</v>
      </c>
      <c r="G38" s="50" t="s">
        <v>277</v>
      </c>
      <c r="H38" s="315">
        <v>0</v>
      </c>
      <c r="I38" s="433"/>
      <c r="J38" s="315">
        <v>0</v>
      </c>
      <c r="K38" s="217">
        <f t="shared" si="0"/>
        <v>0</v>
      </c>
      <c r="L38" s="429">
        <v>0</v>
      </c>
    </row>
    <row r="39" spans="1:12" s="912" customFormat="1">
      <c r="A39" s="216" t="s">
        <v>217</v>
      </c>
      <c r="B39" s="668">
        <f t="shared" si="2"/>
        <v>0</v>
      </c>
      <c r="C39" s="952" t="str">
        <f t="shared" si="1"/>
        <v>2022 Current Year</v>
      </c>
      <c r="D39" s="52">
        <v>2</v>
      </c>
      <c r="E39" s="802" t="s">
        <v>738</v>
      </c>
      <c r="F39" s="50" t="s">
        <v>270</v>
      </c>
      <c r="G39" s="50" t="s">
        <v>279</v>
      </c>
      <c r="H39" s="315">
        <v>0</v>
      </c>
      <c r="I39" s="433"/>
      <c r="J39" s="315">
        <v>0</v>
      </c>
      <c r="K39" s="217">
        <f t="shared" si="0"/>
        <v>0</v>
      </c>
      <c r="L39" s="429">
        <v>0</v>
      </c>
    </row>
    <row r="40" spans="1:12" s="912" customFormat="1">
      <c r="A40" s="216" t="s">
        <v>218</v>
      </c>
      <c r="B40" s="668">
        <f t="shared" si="2"/>
        <v>0</v>
      </c>
      <c r="C40" s="952" t="str">
        <f t="shared" si="1"/>
        <v>2022 Current Year</v>
      </c>
      <c r="D40" s="52">
        <v>2</v>
      </c>
      <c r="E40" s="802" t="s">
        <v>738</v>
      </c>
      <c r="F40" s="50" t="s">
        <v>270</v>
      </c>
      <c r="G40" s="50" t="s">
        <v>278</v>
      </c>
      <c r="H40" s="315">
        <v>0</v>
      </c>
      <c r="I40" s="433"/>
      <c r="J40" s="433"/>
      <c r="K40" s="217">
        <f t="shared" si="0"/>
        <v>0</v>
      </c>
      <c r="L40" s="429">
        <v>0</v>
      </c>
    </row>
    <row r="41" spans="1:12" s="912" customFormat="1">
      <c r="A41" s="216" t="s">
        <v>219</v>
      </c>
      <c r="B41" s="668">
        <f t="shared" si="2"/>
        <v>0</v>
      </c>
      <c r="C41" s="952" t="str">
        <f t="shared" si="1"/>
        <v>2022 Current Year</v>
      </c>
      <c r="D41" s="52">
        <v>2</v>
      </c>
      <c r="E41" s="802" t="s">
        <v>738</v>
      </c>
      <c r="F41" s="220" t="s">
        <v>271</v>
      </c>
      <c r="G41" s="50" t="s">
        <v>279</v>
      </c>
      <c r="H41" s="315">
        <v>0</v>
      </c>
      <c r="I41" s="433"/>
      <c r="J41" s="315">
        <v>0</v>
      </c>
      <c r="K41" s="217">
        <f t="shared" si="0"/>
        <v>0</v>
      </c>
      <c r="L41" s="429">
        <v>0</v>
      </c>
    </row>
    <row r="42" spans="1:12" s="912" customFormat="1">
      <c r="A42" s="216" t="s">
        <v>220</v>
      </c>
      <c r="B42" s="668">
        <f t="shared" si="2"/>
        <v>0</v>
      </c>
      <c r="C42" s="952" t="str">
        <f t="shared" si="1"/>
        <v>2022 Current Year</v>
      </c>
      <c r="D42" s="52">
        <v>2</v>
      </c>
      <c r="E42" s="802" t="s">
        <v>738</v>
      </c>
      <c r="F42" s="50" t="s">
        <v>271</v>
      </c>
      <c r="G42" s="50" t="s">
        <v>278</v>
      </c>
      <c r="H42" s="315">
        <v>0</v>
      </c>
      <c r="I42" s="433"/>
      <c r="J42" s="433"/>
      <c r="K42" s="217">
        <f t="shared" si="0"/>
        <v>0</v>
      </c>
      <c r="L42" s="429">
        <v>0</v>
      </c>
    </row>
    <row r="43" spans="1:12" s="912" customFormat="1">
      <c r="A43" s="216" t="s">
        <v>221</v>
      </c>
      <c r="B43" s="668">
        <f t="shared" si="2"/>
        <v>0</v>
      </c>
      <c r="C43" s="952" t="str">
        <f t="shared" si="1"/>
        <v>2022 Current Year</v>
      </c>
      <c r="D43" s="52">
        <v>2</v>
      </c>
      <c r="E43" s="802" t="s">
        <v>738</v>
      </c>
      <c r="F43" s="50" t="s">
        <v>272</v>
      </c>
      <c r="G43" s="50" t="s">
        <v>277</v>
      </c>
      <c r="H43" s="315">
        <v>0</v>
      </c>
      <c r="I43" s="433"/>
      <c r="J43" s="315">
        <v>0</v>
      </c>
      <c r="K43" s="217">
        <f t="shared" si="0"/>
        <v>0</v>
      </c>
      <c r="L43" s="429">
        <v>0</v>
      </c>
    </row>
    <row r="44" spans="1:12" s="912" customFormat="1">
      <c r="A44" s="218" t="s">
        <v>150</v>
      </c>
      <c r="B44" s="668">
        <f t="shared" si="2"/>
        <v>0</v>
      </c>
      <c r="C44" s="952" t="str">
        <f t="shared" si="1"/>
        <v>2022 Current Year</v>
      </c>
      <c r="D44" s="52">
        <v>2</v>
      </c>
      <c r="E44" s="802" t="s">
        <v>739</v>
      </c>
      <c r="F44" s="50" t="s">
        <v>273</v>
      </c>
      <c r="G44" s="50" t="s">
        <v>277</v>
      </c>
      <c r="H44" s="315">
        <v>0</v>
      </c>
      <c r="I44" s="433"/>
      <c r="J44" s="433"/>
      <c r="K44" s="217">
        <f t="shared" si="0"/>
        <v>0</v>
      </c>
      <c r="L44" s="429">
        <v>0</v>
      </c>
    </row>
    <row r="45" spans="1:12" s="912" customFormat="1">
      <c r="A45" s="218" t="s">
        <v>151</v>
      </c>
      <c r="B45" s="668">
        <f t="shared" si="2"/>
        <v>0</v>
      </c>
      <c r="C45" s="952" t="str">
        <f t="shared" si="1"/>
        <v>2022 Current Year</v>
      </c>
      <c r="D45" s="52">
        <v>2</v>
      </c>
      <c r="E45" s="802" t="s">
        <v>739</v>
      </c>
      <c r="F45" s="50" t="s">
        <v>269</v>
      </c>
      <c r="G45" s="50" t="s">
        <v>277</v>
      </c>
      <c r="H45" s="315">
        <v>0</v>
      </c>
      <c r="I45" s="433"/>
      <c r="J45" s="315">
        <v>0</v>
      </c>
      <c r="K45" s="217">
        <f t="shared" si="0"/>
        <v>0</v>
      </c>
      <c r="L45" s="429">
        <v>0</v>
      </c>
    </row>
    <row r="46" spans="1:12" s="912" customFormat="1">
      <c r="A46" s="218" t="s">
        <v>152</v>
      </c>
      <c r="B46" s="668">
        <f t="shared" si="2"/>
        <v>0</v>
      </c>
      <c r="C46" s="952" t="str">
        <f t="shared" si="1"/>
        <v>2022 Current Year</v>
      </c>
      <c r="D46" s="52">
        <v>2</v>
      </c>
      <c r="E46" s="802" t="s">
        <v>739</v>
      </c>
      <c r="F46" s="50" t="s">
        <v>274</v>
      </c>
      <c r="G46" s="50" t="s">
        <v>277</v>
      </c>
      <c r="H46" s="315">
        <v>0</v>
      </c>
      <c r="I46" s="433"/>
      <c r="J46" s="315">
        <v>0</v>
      </c>
      <c r="K46" s="217">
        <f t="shared" si="0"/>
        <v>0</v>
      </c>
      <c r="L46" s="429">
        <v>0</v>
      </c>
    </row>
    <row r="47" spans="1:12" s="912" customFormat="1">
      <c r="A47" s="219" t="s">
        <v>70</v>
      </c>
      <c r="B47" s="668">
        <f t="shared" si="2"/>
        <v>0</v>
      </c>
      <c r="C47" s="952" t="str">
        <f t="shared" si="1"/>
        <v>2022 Current Year</v>
      </c>
      <c r="D47" s="52">
        <v>2</v>
      </c>
      <c r="E47" s="496" t="s">
        <v>740</v>
      </c>
      <c r="F47" s="187" t="s">
        <v>423</v>
      </c>
      <c r="G47" s="187" t="s">
        <v>279</v>
      </c>
      <c r="H47" s="315">
        <v>0</v>
      </c>
      <c r="I47" s="433"/>
      <c r="J47" s="315">
        <v>0</v>
      </c>
      <c r="K47" s="217">
        <f t="shared" si="0"/>
        <v>0</v>
      </c>
      <c r="L47" s="429">
        <v>0</v>
      </c>
    </row>
    <row r="48" spans="1:12" s="912" customFormat="1">
      <c r="A48" s="219" t="s">
        <v>928</v>
      </c>
      <c r="B48" s="668">
        <f t="shared" si="2"/>
        <v>0</v>
      </c>
      <c r="C48" s="992" t="str">
        <f t="shared" si="1"/>
        <v>2022 Current Year</v>
      </c>
      <c r="D48" s="52">
        <v>2</v>
      </c>
      <c r="E48" s="496" t="s">
        <v>927</v>
      </c>
      <c r="F48" s="187" t="s">
        <v>926</v>
      </c>
      <c r="G48" s="187" t="s">
        <v>279</v>
      </c>
      <c r="H48" s="315">
        <v>0</v>
      </c>
      <c r="I48" s="433"/>
      <c r="J48" s="315">
        <v>0</v>
      </c>
      <c r="K48" s="217">
        <f t="shared" si="0"/>
        <v>0</v>
      </c>
      <c r="L48" s="429">
        <v>0</v>
      </c>
    </row>
    <row r="49" spans="1:12" s="912" customFormat="1">
      <c r="A49" s="219" t="s">
        <v>929</v>
      </c>
      <c r="B49" s="668">
        <f t="shared" si="2"/>
        <v>0</v>
      </c>
      <c r="C49" s="992" t="str">
        <f t="shared" si="1"/>
        <v>2022 Current Year</v>
      </c>
      <c r="D49" s="52">
        <v>2</v>
      </c>
      <c r="E49" s="496" t="s">
        <v>927</v>
      </c>
      <c r="F49" s="187" t="s">
        <v>926</v>
      </c>
      <c r="G49" s="187" t="s">
        <v>278</v>
      </c>
      <c r="H49" s="315">
        <v>0</v>
      </c>
      <c r="I49" s="433"/>
      <c r="J49" s="1018"/>
      <c r="K49" s="217">
        <f t="shared" si="0"/>
        <v>0</v>
      </c>
      <c r="L49" s="429">
        <v>0</v>
      </c>
    </row>
    <row r="50" spans="1:12" s="912" customFormat="1">
      <c r="A50" s="219" t="s">
        <v>930</v>
      </c>
      <c r="B50" s="668">
        <f t="shared" si="2"/>
        <v>0</v>
      </c>
      <c r="C50" s="992" t="str">
        <f t="shared" si="1"/>
        <v>2022 Current Year</v>
      </c>
      <c r="D50" s="52">
        <v>2</v>
      </c>
      <c r="E50" s="496" t="s">
        <v>927</v>
      </c>
      <c r="F50" s="187" t="s">
        <v>271</v>
      </c>
      <c r="G50" s="187" t="s">
        <v>279</v>
      </c>
      <c r="H50" s="315">
        <v>0</v>
      </c>
      <c r="I50" s="433"/>
      <c r="J50" s="315">
        <v>0</v>
      </c>
      <c r="K50" s="217">
        <f t="shared" si="0"/>
        <v>0</v>
      </c>
      <c r="L50" s="429">
        <v>0</v>
      </c>
    </row>
    <row r="51" spans="1:12" s="912" customFormat="1">
      <c r="A51" s="219" t="s">
        <v>931</v>
      </c>
      <c r="B51" s="668">
        <f t="shared" si="2"/>
        <v>0</v>
      </c>
      <c r="C51" s="992" t="str">
        <f t="shared" si="1"/>
        <v>2022 Current Year</v>
      </c>
      <c r="D51" s="52">
        <v>2</v>
      </c>
      <c r="E51" s="496" t="s">
        <v>927</v>
      </c>
      <c r="F51" s="187" t="s">
        <v>271</v>
      </c>
      <c r="G51" s="187" t="s">
        <v>278</v>
      </c>
      <c r="H51" s="315">
        <v>0</v>
      </c>
      <c r="I51" s="433"/>
      <c r="J51" s="1018"/>
      <c r="K51" s="217">
        <f t="shared" si="0"/>
        <v>0</v>
      </c>
      <c r="L51" s="429">
        <v>0</v>
      </c>
    </row>
    <row r="52" spans="1:12" s="912" customFormat="1">
      <c r="A52" s="219" t="s">
        <v>932</v>
      </c>
      <c r="B52" s="668">
        <f t="shared" si="2"/>
        <v>0</v>
      </c>
      <c r="C52" s="992" t="str">
        <f t="shared" si="1"/>
        <v>2022 Current Year</v>
      </c>
      <c r="D52" s="52">
        <v>2</v>
      </c>
      <c r="E52" s="496" t="s">
        <v>927</v>
      </c>
      <c r="F52" s="187" t="s">
        <v>272</v>
      </c>
      <c r="G52" s="187" t="s">
        <v>277</v>
      </c>
      <c r="H52" s="315">
        <v>0</v>
      </c>
      <c r="I52" s="433"/>
      <c r="J52" s="315">
        <v>0</v>
      </c>
      <c r="K52" s="217">
        <f t="shared" si="0"/>
        <v>0</v>
      </c>
      <c r="L52" s="429">
        <v>0</v>
      </c>
    </row>
    <row r="53" spans="1:12" s="912" customFormat="1">
      <c r="A53" s="738" t="s">
        <v>71</v>
      </c>
      <c r="B53" s="993">
        <f t="shared" si="2"/>
        <v>0</v>
      </c>
      <c r="C53" s="994" t="str">
        <f t="shared" si="1"/>
        <v>2022 Current Year</v>
      </c>
      <c r="D53" s="739">
        <v>2</v>
      </c>
      <c r="E53" s="804" t="s">
        <v>424</v>
      </c>
      <c r="F53" s="745" t="s">
        <v>267</v>
      </c>
      <c r="G53" s="745" t="s">
        <v>277</v>
      </c>
      <c r="H53" s="741">
        <v>0</v>
      </c>
      <c r="I53" s="741">
        <v>0</v>
      </c>
      <c r="J53" s="742"/>
      <c r="K53" s="743">
        <f t="shared" ref="K53" si="4">SUM(H53:J53)</f>
        <v>0</v>
      </c>
      <c r="L53" s="744">
        <v>0</v>
      </c>
    </row>
    <row r="54" spans="1:12" s="912" customFormat="1">
      <c r="A54" s="216" t="s">
        <v>211</v>
      </c>
      <c r="B54" s="668">
        <f t="shared" si="2"/>
        <v>0</v>
      </c>
      <c r="C54" s="952" t="str">
        <f t="shared" si="1"/>
        <v>2022 Current Year</v>
      </c>
      <c r="D54" s="52">
        <v>3</v>
      </c>
      <c r="E54" s="802" t="s">
        <v>738</v>
      </c>
      <c r="F54" s="281" t="s">
        <v>267</v>
      </c>
      <c r="G54" s="50" t="s">
        <v>277</v>
      </c>
      <c r="H54" s="315">
        <v>0</v>
      </c>
      <c r="I54" s="433"/>
      <c r="J54" s="433"/>
      <c r="K54" s="217">
        <f t="shared" ref="K54:K65" si="5">SUM(H54:J54)</f>
        <v>0</v>
      </c>
      <c r="L54" s="429">
        <v>0</v>
      </c>
    </row>
    <row r="55" spans="1:12" s="912" customFormat="1">
      <c r="A55" s="216" t="s">
        <v>214</v>
      </c>
      <c r="B55" s="668">
        <f t="shared" si="2"/>
        <v>0</v>
      </c>
      <c r="C55" s="952" t="str">
        <f t="shared" si="1"/>
        <v>2022 Current Year</v>
      </c>
      <c r="D55" s="52">
        <v>3</v>
      </c>
      <c r="E55" s="802" t="s">
        <v>738</v>
      </c>
      <c r="F55" s="281" t="s">
        <v>268</v>
      </c>
      <c r="G55" s="50" t="s">
        <v>277</v>
      </c>
      <c r="H55" s="315">
        <v>0</v>
      </c>
      <c r="I55" s="433"/>
      <c r="J55" s="433"/>
      <c r="K55" s="217">
        <f t="shared" si="5"/>
        <v>0</v>
      </c>
      <c r="L55" s="429">
        <v>0</v>
      </c>
    </row>
    <row r="56" spans="1:12" s="912" customFormat="1">
      <c r="A56" s="216" t="s">
        <v>215</v>
      </c>
      <c r="B56" s="668">
        <f t="shared" si="2"/>
        <v>0</v>
      </c>
      <c r="C56" s="952" t="str">
        <f t="shared" si="1"/>
        <v>2022 Current Year</v>
      </c>
      <c r="D56" s="52">
        <v>3</v>
      </c>
      <c r="E56" s="802" t="s">
        <v>738</v>
      </c>
      <c r="F56" s="50" t="s">
        <v>269</v>
      </c>
      <c r="G56" s="50" t="s">
        <v>277</v>
      </c>
      <c r="H56" s="315">
        <v>0</v>
      </c>
      <c r="I56" s="433"/>
      <c r="J56" s="315">
        <v>0</v>
      </c>
      <c r="K56" s="217">
        <f t="shared" si="5"/>
        <v>0</v>
      </c>
      <c r="L56" s="429">
        <v>0</v>
      </c>
    </row>
    <row r="57" spans="1:12" s="912" customFormat="1">
      <c r="A57" s="216" t="s">
        <v>217</v>
      </c>
      <c r="B57" s="668">
        <f t="shared" si="2"/>
        <v>0</v>
      </c>
      <c r="C57" s="952" t="str">
        <f t="shared" si="1"/>
        <v>2022 Current Year</v>
      </c>
      <c r="D57" s="52">
        <v>3</v>
      </c>
      <c r="E57" s="802" t="s">
        <v>738</v>
      </c>
      <c r="F57" s="50" t="s">
        <v>270</v>
      </c>
      <c r="G57" s="50" t="s">
        <v>279</v>
      </c>
      <c r="H57" s="315">
        <v>0</v>
      </c>
      <c r="I57" s="433"/>
      <c r="J57" s="315">
        <v>0</v>
      </c>
      <c r="K57" s="217">
        <f t="shared" si="5"/>
        <v>0</v>
      </c>
      <c r="L57" s="429">
        <v>0</v>
      </c>
    </row>
    <row r="58" spans="1:12" s="912" customFormat="1">
      <c r="A58" s="216" t="s">
        <v>218</v>
      </c>
      <c r="B58" s="668">
        <f t="shared" si="2"/>
        <v>0</v>
      </c>
      <c r="C58" s="952" t="str">
        <f t="shared" si="1"/>
        <v>2022 Current Year</v>
      </c>
      <c r="D58" s="52">
        <v>3</v>
      </c>
      <c r="E58" s="802" t="s">
        <v>738</v>
      </c>
      <c r="F58" s="50" t="s">
        <v>270</v>
      </c>
      <c r="G58" s="50" t="s">
        <v>278</v>
      </c>
      <c r="H58" s="315">
        <v>0</v>
      </c>
      <c r="I58" s="433"/>
      <c r="J58" s="433"/>
      <c r="K58" s="217">
        <f t="shared" si="5"/>
        <v>0</v>
      </c>
      <c r="L58" s="429">
        <v>0</v>
      </c>
    </row>
    <row r="59" spans="1:12" s="912" customFormat="1">
      <c r="A59" s="216" t="s">
        <v>219</v>
      </c>
      <c r="B59" s="668">
        <f t="shared" si="2"/>
        <v>0</v>
      </c>
      <c r="C59" s="952" t="str">
        <f t="shared" si="1"/>
        <v>2022 Current Year</v>
      </c>
      <c r="D59" s="52">
        <v>3</v>
      </c>
      <c r="E59" s="802" t="s">
        <v>738</v>
      </c>
      <c r="F59" s="220" t="s">
        <v>271</v>
      </c>
      <c r="G59" s="50" t="s">
        <v>279</v>
      </c>
      <c r="H59" s="315">
        <v>0</v>
      </c>
      <c r="I59" s="433"/>
      <c r="J59" s="315">
        <v>0</v>
      </c>
      <c r="K59" s="217">
        <f t="shared" si="5"/>
        <v>0</v>
      </c>
      <c r="L59" s="429">
        <v>0</v>
      </c>
    </row>
    <row r="60" spans="1:12" s="912" customFormat="1">
      <c r="A60" s="216" t="s">
        <v>220</v>
      </c>
      <c r="B60" s="668">
        <f t="shared" si="2"/>
        <v>0</v>
      </c>
      <c r="C60" s="952" t="str">
        <f t="shared" si="1"/>
        <v>2022 Current Year</v>
      </c>
      <c r="D60" s="52">
        <v>3</v>
      </c>
      <c r="E60" s="802" t="s">
        <v>738</v>
      </c>
      <c r="F60" s="50" t="s">
        <v>271</v>
      </c>
      <c r="G60" s="50" t="s">
        <v>278</v>
      </c>
      <c r="H60" s="315">
        <v>0</v>
      </c>
      <c r="I60" s="433"/>
      <c r="J60" s="433"/>
      <c r="K60" s="217">
        <f t="shared" si="5"/>
        <v>0</v>
      </c>
      <c r="L60" s="429">
        <v>0</v>
      </c>
    </row>
    <row r="61" spans="1:12" s="912" customFormat="1">
      <c r="A61" s="216" t="s">
        <v>221</v>
      </c>
      <c r="B61" s="668">
        <f t="shared" si="2"/>
        <v>0</v>
      </c>
      <c r="C61" s="952" t="str">
        <f t="shared" si="1"/>
        <v>2022 Current Year</v>
      </c>
      <c r="D61" s="52">
        <v>3</v>
      </c>
      <c r="E61" s="802" t="s">
        <v>738</v>
      </c>
      <c r="F61" s="50" t="s">
        <v>272</v>
      </c>
      <c r="G61" s="50" t="s">
        <v>277</v>
      </c>
      <c r="H61" s="315">
        <v>0</v>
      </c>
      <c r="I61" s="433"/>
      <c r="J61" s="315">
        <v>0</v>
      </c>
      <c r="K61" s="217">
        <f t="shared" si="5"/>
        <v>0</v>
      </c>
      <c r="L61" s="429">
        <v>0</v>
      </c>
    </row>
    <row r="62" spans="1:12" s="912" customFormat="1">
      <c r="A62" s="218" t="s">
        <v>150</v>
      </c>
      <c r="B62" s="668">
        <f t="shared" si="2"/>
        <v>0</v>
      </c>
      <c r="C62" s="952" t="str">
        <f t="shared" si="1"/>
        <v>2022 Current Year</v>
      </c>
      <c r="D62" s="52">
        <v>3</v>
      </c>
      <c r="E62" s="802" t="s">
        <v>739</v>
      </c>
      <c r="F62" s="50" t="s">
        <v>273</v>
      </c>
      <c r="G62" s="50" t="s">
        <v>277</v>
      </c>
      <c r="H62" s="315">
        <v>0</v>
      </c>
      <c r="I62" s="433"/>
      <c r="J62" s="433"/>
      <c r="K62" s="217">
        <f t="shared" si="5"/>
        <v>0</v>
      </c>
      <c r="L62" s="429">
        <v>0</v>
      </c>
    </row>
    <row r="63" spans="1:12" s="912" customFormat="1">
      <c r="A63" s="218" t="s">
        <v>151</v>
      </c>
      <c r="B63" s="668">
        <f t="shared" si="2"/>
        <v>0</v>
      </c>
      <c r="C63" s="952" t="str">
        <f t="shared" si="1"/>
        <v>2022 Current Year</v>
      </c>
      <c r="D63" s="52">
        <v>3</v>
      </c>
      <c r="E63" s="802" t="s">
        <v>739</v>
      </c>
      <c r="F63" s="50" t="s">
        <v>269</v>
      </c>
      <c r="G63" s="50" t="s">
        <v>277</v>
      </c>
      <c r="H63" s="315">
        <v>0</v>
      </c>
      <c r="I63" s="433"/>
      <c r="J63" s="315">
        <v>0</v>
      </c>
      <c r="K63" s="217">
        <f t="shared" si="5"/>
        <v>0</v>
      </c>
      <c r="L63" s="429">
        <v>0</v>
      </c>
    </row>
    <row r="64" spans="1:12" s="912" customFormat="1">
      <c r="A64" s="218" t="s">
        <v>152</v>
      </c>
      <c r="B64" s="668">
        <f t="shared" si="2"/>
        <v>0</v>
      </c>
      <c r="C64" s="952" t="str">
        <f t="shared" si="1"/>
        <v>2022 Current Year</v>
      </c>
      <c r="D64" s="52">
        <v>3</v>
      </c>
      <c r="E64" s="802" t="s">
        <v>739</v>
      </c>
      <c r="F64" s="50" t="s">
        <v>274</v>
      </c>
      <c r="G64" s="50" t="s">
        <v>277</v>
      </c>
      <c r="H64" s="315">
        <v>0</v>
      </c>
      <c r="I64" s="433"/>
      <c r="J64" s="315">
        <v>0</v>
      </c>
      <c r="K64" s="217">
        <f t="shared" si="5"/>
        <v>0</v>
      </c>
      <c r="L64" s="429">
        <v>0</v>
      </c>
    </row>
    <row r="65" spans="1:12" s="912" customFormat="1">
      <c r="A65" s="219" t="s">
        <v>70</v>
      </c>
      <c r="B65" s="668">
        <f t="shared" si="2"/>
        <v>0</v>
      </c>
      <c r="C65" s="952" t="str">
        <f t="shared" si="1"/>
        <v>2022 Current Year</v>
      </c>
      <c r="D65" s="52">
        <v>3</v>
      </c>
      <c r="E65" s="496" t="s">
        <v>740</v>
      </c>
      <c r="F65" s="187" t="s">
        <v>423</v>
      </c>
      <c r="G65" s="187" t="s">
        <v>279</v>
      </c>
      <c r="H65" s="315">
        <v>0</v>
      </c>
      <c r="I65" s="433"/>
      <c r="J65" s="315">
        <v>0</v>
      </c>
      <c r="K65" s="217">
        <f t="shared" si="5"/>
        <v>0</v>
      </c>
      <c r="L65" s="429">
        <v>0</v>
      </c>
    </row>
    <row r="66" spans="1:12" s="912" customFormat="1">
      <c r="A66" s="219" t="s">
        <v>928</v>
      </c>
      <c r="B66" s="668">
        <f t="shared" si="2"/>
        <v>0</v>
      </c>
      <c r="C66" s="992" t="str">
        <f t="shared" si="1"/>
        <v>2022 Current Year</v>
      </c>
      <c r="D66" s="52">
        <v>3</v>
      </c>
      <c r="E66" s="496" t="s">
        <v>927</v>
      </c>
      <c r="F66" s="187" t="s">
        <v>926</v>
      </c>
      <c r="G66" s="187" t="s">
        <v>279</v>
      </c>
      <c r="H66" s="315">
        <v>0</v>
      </c>
      <c r="I66" s="433"/>
      <c r="J66" s="315">
        <v>0</v>
      </c>
      <c r="K66" s="217">
        <f t="shared" ref="K66:K71" si="6">SUM(H66:J66)</f>
        <v>0</v>
      </c>
      <c r="L66" s="429">
        <v>0</v>
      </c>
    </row>
    <row r="67" spans="1:12" s="912" customFormat="1">
      <c r="A67" s="219" t="s">
        <v>929</v>
      </c>
      <c r="B67" s="668">
        <f t="shared" si="2"/>
        <v>0</v>
      </c>
      <c r="C67" s="992" t="str">
        <f t="shared" si="1"/>
        <v>2022 Current Year</v>
      </c>
      <c r="D67" s="52">
        <v>3</v>
      </c>
      <c r="E67" s="496" t="s">
        <v>927</v>
      </c>
      <c r="F67" s="187" t="s">
        <v>926</v>
      </c>
      <c r="G67" s="187" t="s">
        <v>278</v>
      </c>
      <c r="H67" s="315">
        <v>0</v>
      </c>
      <c r="I67" s="433"/>
      <c r="J67" s="1018"/>
      <c r="K67" s="217">
        <f t="shared" si="6"/>
        <v>0</v>
      </c>
      <c r="L67" s="429">
        <v>0</v>
      </c>
    </row>
    <row r="68" spans="1:12" s="912" customFormat="1">
      <c r="A68" s="219" t="s">
        <v>930</v>
      </c>
      <c r="B68" s="668">
        <f t="shared" si="2"/>
        <v>0</v>
      </c>
      <c r="C68" s="992" t="str">
        <f t="shared" si="1"/>
        <v>2022 Current Year</v>
      </c>
      <c r="D68" s="52">
        <v>3</v>
      </c>
      <c r="E68" s="496" t="s">
        <v>927</v>
      </c>
      <c r="F68" s="187" t="s">
        <v>271</v>
      </c>
      <c r="G68" s="187" t="s">
        <v>279</v>
      </c>
      <c r="H68" s="315">
        <v>0</v>
      </c>
      <c r="I68" s="433"/>
      <c r="J68" s="315">
        <v>0</v>
      </c>
      <c r="K68" s="217">
        <f t="shared" si="6"/>
        <v>0</v>
      </c>
      <c r="L68" s="429">
        <v>0</v>
      </c>
    </row>
    <row r="69" spans="1:12" s="912" customFormat="1">
      <c r="A69" s="219" t="s">
        <v>931</v>
      </c>
      <c r="B69" s="668">
        <f t="shared" si="2"/>
        <v>0</v>
      </c>
      <c r="C69" s="992" t="str">
        <f t="shared" si="1"/>
        <v>2022 Current Year</v>
      </c>
      <c r="D69" s="52">
        <v>3</v>
      </c>
      <c r="E69" s="496" t="s">
        <v>927</v>
      </c>
      <c r="F69" s="187" t="s">
        <v>271</v>
      </c>
      <c r="G69" s="187" t="s">
        <v>278</v>
      </c>
      <c r="H69" s="315">
        <v>0</v>
      </c>
      <c r="I69" s="433"/>
      <c r="J69" s="1018"/>
      <c r="K69" s="217">
        <f t="shared" si="6"/>
        <v>0</v>
      </c>
      <c r="L69" s="429">
        <v>0</v>
      </c>
    </row>
    <row r="70" spans="1:12" s="912" customFormat="1">
      <c r="A70" s="219" t="s">
        <v>932</v>
      </c>
      <c r="B70" s="668">
        <f t="shared" si="2"/>
        <v>0</v>
      </c>
      <c r="C70" s="992" t="str">
        <f t="shared" si="1"/>
        <v>2022 Current Year</v>
      </c>
      <c r="D70" s="52">
        <v>3</v>
      </c>
      <c r="E70" s="496" t="s">
        <v>927</v>
      </c>
      <c r="F70" s="187" t="s">
        <v>272</v>
      </c>
      <c r="G70" s="187" t="s">
        <v>277</v>
      </c>
      <c r="H70" s="315">
        <v>0</v>
      </c>
      <c r="I70" s="433"/>
      <c r="J70" s="315">
        <v>0</v>
      </c>
      <c r="K70" s="217">
        <f t="shared" si="6"/>
        <v>0</v>
      </c>
      <c r="L70" s="429">
        <v>0</v>
      </c>
    </row>
    <row r="71" spans="1:12" s="912" customFormat="1">
      <c r="A71" s="738" t="s">
        <v>71</v>
      </c>
      <c r="B71" s="993">
        <f t="shared" si="2"/>
        <v>0</v>
      </c>
      <c r="C71" s="994" t="str">
        <f t="shared" si="1"/>
        <v>2022 Current Year</v>
      </c>
      <c r="D71" s="739">
        <v>3</v>
      </c>
      <c r="E71" s="804" t="s">
        <v>424</v>
      </c>
      <c r="F71" s="745" t="s">
        <v>267</v>
      </c>
      <c r="G71" s="745" t="s">
        <v>277</v>
      </c>
      <c r="H71" s="741">
        <v>0</v>
      </c>
      <c r="I71" s="741">
        <v>0</v>
      </c>
      <c r="J71" s="742"/>
      <c r="K71" s="743">
        <f t="shared" si="6"/>
        <v>0</v>
      </c>
      <c r="L71" s="744">
        <v>0</v>
      </c>
    </row>
    <row r="72" spans="1:12" s="912" customFormat="1">
      <c r="A72" s="216" t="s">
        <v>211</v>
      </c>
      <c r="B72" s="668">
        <f t="shared" si="2"/>
        <v>0</v>
      </c>
      <c r="C72" s="915" t="str">
        <f t="shared" si="1"/>
        <v>2022 Current Year</v>
      </c>
      <c r="D72" s="52">
        <v>4</v>
      </c>
      <c r="E72" s="802" t="s">
        <v>738</v>
      </c>
      <c r="F72" s="281" t="s">
        <v>267</v>
      </c>
      <c r="G72" s="50" t="s">
        <v>277</v>
      </c>
      <c r="H72" s="315">
        <v>0</v>
      </c>
      <c r="I72" s="433"/>
      <c r="J72" s="433"/>
      <c r="K72" s="217">
        <f t="shared" si="0"/>
        <v>0</v>
      </c>
      <c r="L72" s="429">
        <v>0</v>
      </c>
    </row>
    <row r="73" spans="1:12" s="912" customFormat="1">
      <c r="A73" s="216" t="s">
        <v>214</v>
      </c>
      <c r="B73" s="668">
        <f t="shared" si="2"/>
        <v>0</v>
      </c>
      <c r="C73" s="915" t="str">
        <f t="shared" si="1"/>
        <v>2022 Current Year</v>
      </c>
      <c r="D73" s="52">
        <v>4</v>
      </c>
      <c r="E73" s="802" t="s">
        <v>738</v>
      </c>
      <c r="F73" s="281" t="s">
        <v>268</v>
      </c>
      <c r="G73" s="50" t="s">
        <v>277</v>
      </c>
      <c r="H73" s="315">
        <v>0</v>
      </c>
      <c r="I73" s="433"/>
      <c r="J73" s="433"/>
      <c r="K73" s="217">
        <f t="shared" si="0"/>
        <v>0</v>
      </c>
      <c r="L73" s="429">
        <v>0</v>
      </c>
    </row>
    <row r="74" spans="1:12" s="912" customFormat="1">
      <c r="A74" s="216" t="s">
        <v>215</v>
      </c>
      <c r="B74" s="668">
        <f t="shared" si="2"/>
        <v>0</v>
      </c>
      <c r="C74" s="915" t="str">
        <f t="shared" si="1"/>
        <v>2022 Current Year</v>
      </c>
      <c r="D74" s="52">
        <v>4</v>
      </c>
      <c r="E74" s="802" t="s">
        <v>738</v>
      </c>
      <c r="F74" s="50" t="s">
        <v>269</v>
      </c>
      <c r="G74" s="50" t="s">
        <v>277</v>
      </c>
      <c r="H74" s="315">
        <v>0</v>
      </c>
      <c r="I74" s="433"/>
      <c r="J74" s="315">
        <v>0</v>
      </c>
      <c r="K74" s="217">
        <f t="shared" si="0"/>
        <v>0</v>
      </c>
      <c r="L74" s="429">
        <v>0</v>
      </c>
    </row>
    <row r="75" spans="1:12" s="912" customFormat="1">
      <c r="A75" s="216" t="s">
        <v>217</v>
      </c>
      <c r="B75" s="668">
        <f t="shared" si="2"/>
        <v>0</v>
      </c>
      <c r="C75" s="915" t="str">
        <f t="shared" si="1"/>
        <v>2022 Current Year</v>
      </c>
      <c r="D75" s="52">
        <v>4</v>
      </c>
      <c r="E75" s="802" t="s">
        <v>738</v>
      </c>
      <c r="F75" s="50" t="s">
        <v>270</v>
      </c>
      <c r="G75" s="50" t="s">
        <v>279</v>
      </c>
      <c r="H75" s="315">
        <v>0</v>
      </c>
      <c r="I75" s="433"/>
      <c r="J75" s="315">
        <v>0</v>
      </c>
      <c r="K75" s="217">
        <f t="shared" si="0"/>
        <v>0</v>
      </c>
      <c r="L75" s="429">
        <v>0</v>
      </c>
    </row>
    <row r="76" spans="1:12" s="912" customFormat="1">
      <c r="A76" s="216" t="s">
        <v>218</v>
      </c>
      <c r="B76" s="668">
        <f t="shared" si="2"/>
        <v>0</v>
      </c>
      <c r="C76" s="915" t="str">
        <f t="shared" si="1"/>
        <v>2022 Current Year</v>
      </c>
      <c r="D76" s="52">
        <v>4</v>
      </c>
      <c r="E76" s="802" t="s">
        <v>738</v>
      </c>
      <c r="F76" s="50" t="s">
        <v>270</v>
      </c>
      <c r="G76" s="50" t="s">
        <v>278</v>
      </c>
      <c r="H76" s="315">
        <v>0</v>
      </c>
      <c r="I76" s="433"/>
      <c r="J76" s="433"/>
      <c r="K76" s="217">
        <f t="shared" si="0"/>
        <v>0</v>
      </c>
      <c r="L76" s="429">
        <v>0</v>
      </c>
    </row>
    <row r="77" spans="1:12" s="912" customFormat="1">
      <c r="A77" s="216" t="s">
        <v>219</v>
      </c>
      <c r="B77" s="668">
        <f t="shared" si="2"/>
        <v>0</v>
      </c>
      <c r="C77" s="915" t="str">
        <f t="shared" si="1"/>
        <v>2022 Current Year</v>
      </c>
      <c r="D77" s="52">
        <v>4</v>
      </c>
      <c r="E77" s="802" t="s">
        <v>738</v>
      </c>
      <c r="F77" s="220" t="s">
        <v>271</v>
      </c>
      <c r="G77" s="50" t="s">
        <v>279</v>
      </c>
      <c r="H77" s="315">
        <v>0</v>
      </c>
      <c r="I77" s="433"/>
      <c r="J77" s="315">
        <v>0</v>
      </c>
      <c r="K77" s="217">
        <f t="shared" si="0"/>
        <v>0</v>
      </c>
      <c r="L77" s="429">
        <v>0</v>
      </c>
    </row>
    <row r="78" spans="1:12" s="912" customFormat="1">
      <c r="A78" s="216" t="s">
        <v>220</v>
      </c>
      <c r="B78" s="668">
        <f t="shared" si="2"/>
        <v>0</v>
      </c>
      <c r="C78" s="915" t="str">
        <f t="shared" si="1"/>
        <v>2022 Current Year</v>
      </c>
      <c r="D78" s="52">
        <v>4</v>
      </c>
      <c r="E78" s="802" t="s">
        <v>738</v>
      </c>
      <c r="F78" s="50" t="s">
        <v>271</v>
      </c>
      <c r="G78" s="50" t="s">
        <v>278</v>
      </c>
      <c r="H78" s="315">
        <v>0</v>
      </c>
      <c r="I78" s="433"/>
      <c r="J78" s="433"/>
      <c r="K78" s="217">
        <f t="shared" si="0"/>
        <v>0</v>
      </c>
      <c r="L78" s="429">
        <v>0</v>
      </c>
    </row>
    <row r="79" spans="1:12" s="912" customFormat="1">
      <c r="A79" s="216" t="s">
        <v>221</v>
      </c>
      <c r="B79" s="668">
        <f t="shared" si="2"/>
        <v>0</v>
      </c>
      <c r="C79" s="915" t="str">
        <f t="shared" si="1"/>
        <v>2022 Current Year</v>
      </c>
      <c r="D79" s="52">
        <v>4</v>
      </c>
      <c r="E79" s="802" t="s">
        <v>738</v>
      </c>
      <c r="F79" s="50" t="s">
        <v>272</v>
      </c>
      <c r="G79" s="50" t="s">
        <v>277</v>
      </c>
      <c r="H79" s="315">
        <v>0</v>
      </c>
      <c r="I79" s="433"/>
      <c r="J79" s="315">
        <v>0</v>
      </c>
      <c r="K79" s="217">
        <f t="shared" si="0"/>
        <v>0</v>
      </c>
      <c r="L79" s="429">
        <v>0</v>
      </c>
    </row>
    <row r="80" spans="1:12" s="912" customFormat="1">
      <c r="A80" s="218" t="s">
        <v>150</v>
      </c>
      <c r="B80" s="668">
        <f t="shared" si="2"/>
        <v>0</v>
      </c>
      <c r="C80" s="915" t="str">
        <f t="shared" si="1"/>
        <v>2022 Current Year</v>
      </c>
      <c r="D80" s="52">
        <v>4</v>
      </c>
      <c r="E80" s="802" t="s">
        <v>739</v>
      </c>
      <c r="F80" s="50" t="s">
        <v>273</v>
      </c>
      <c r="G80" s="50" t="s">
        <v>277</v>
      </c>
      <c r="H80" s="315">
        <v>0</v>
      </c>
      <c r="I80" s="433"/>
      <c r="J80" s="433"/>
      <c r="K80" s="217">
        <f t="shared" si="0"/>
        <v>0</v>
      </c>
      <c r="L80" s="429">
        <v>0</v>
      </c>
    </row>
    <row r="81" spans="1:12" s="912" customFormat="1">
      <c r="A81" s="218" t="s">
        <v>151</v>
      </c>
      <c r="B81" s="668">
        <f t="shared" si="2"/>
        <v>0</v>
      </c>
      <c r="C81" s="915" t="str">
        <f t="shared" si="1"/>
        <v>2022 Current Year</v>
      </c>
      <c r="D81" s="52">
        <v>4</v>
      </c>
      <c r="E81" s="802" t="s">
        <v>739</v>
      </c>
      <c r="F81" s="50" t="s">
        <v>269</v>
      </c>
      <c r="G81" s="50" t="s">
        <v>277</v>
      </c>
      <c r="H81" s="315">
        <v>0</v>
      </c>
      <c r="I81" s="433"/>
      <c r="J81" s="315">
        <v>0</v>
      </c>
      <c r="K81" s="217">
        <f t="shared" si="0"/>
        <v>0</v>
      </c>
      <c r="L81" s="429">
        <v>0</v>
      </c>
    </row>
    <row r="82" spans="1:12" s="912" customFormat="1">
      <c r="A82" s="218" t="s">
        <v>152</v>
      </c>
      <c r="B82" s="668">
        <f t="shared" si="2"/>
        <v>0</v>
      </c>
      <c r="C82" s="915" t="str">
        <f t="shared" si="1"/>
        <v>2022 Current Year</v>
      </c>
      <c r="D82" s="52">
        <v>4</v>
      </c>
      <c r="E82" s="802" t="s">
        <v>739</v>
      </c>
      <c r="F82" s="50" t="s">
        <v>274</v>
      </c>
      <c r="G82" s="50" t="s">
        <v>277</v>
      </c>
      <c r="H82" s="315">
        <v>0</v>
      </c>
      <c r="I82" s="433"/>
      <c r="J82" s="315">
        <v>0</v>
      </c>
      <c r="K82" s="217">
        <f t="shared" si="0"/>
        <v>0</v>
      </c>
      <c r="L82" s="429">
        <v>0</v>
      </c>
    </row>
    <row r="83" spans="1:12" s="912" customFormat="1">
      <c r="A83" s="219" t="s">
        <v>70</v>
      </c>
      <c r="B83" s="668">
        <f t="shared" si="2"/>
        <v>0</v>
      </c>
      <c r="C83" s="915" t="str">
        <f t="shared" si="1"/>
        <v>2022 Current Year</v>
      </c>
      <c r="D83" s="52">
        <v>4</v>
      </c>
      <c r="E83" s="496" t="s">
        <v>740</v>
      </c>
      <c r="F83" s="187" t="s">
        <v>423</v>
      </c>
      <c r="G83" s="187" t="s">
        <v>279</v>
      </c>
      <c r="H83" s="315">
        <v>0</v>
      </c>
      <c r="I83" s="433"/>
      <c r="J83" s="315">
        <v>0</v>
      </c>
      <c r="K83" s="217">
        <f t="shared" si="0"/>
        <v>0</v>
      </c>
      <c r="L83" s="429">
        <v>0</v>
      </c>
    </row>
    <row r="84" spans="1:12" s="912" customFormat="1">
      <c r="A84" s="219" t="s">
        <v>928</v>
      </c>
      <c r="B84" s="668">
        <f t="shared" si="2"/>
        <v>0</v>
      </c>
      <c r="C84" s="992" t="str">
        <f t="shared" si="1"/>
        <v>2022 Current Year</v>
      </c>
      <c r="D84" s="52">
        <v>4</v>
      </c>
      <c r="E84" s="496" t="s">
        <v>927</v>
      </c>
      <c r="F84" s="187" t="s">
        <v>926</v>
      </c>
      <c r="G84" s="187" t="s">
        <v>279</v>
      </c>
      <c r="H84" s="315">
        <v>0</v>
      </c>
      <c r="I84" s="433"/>
      <c r="J84" s="315">
        <v>0</v>
      </c>
      <c r="K84" s="217">
        <f t="shared" si="0"/>
        <v>0</v>
      </c>
      <c r="L84" s="429">
        <v>0</v>
      </c>
    </row>
    <row r="85" spans="1:12" s="912" customFormat="1">
      <c r="A85" s="219" t="s">
        <v>929</v>
      </c>
      <c r="B85" s="668">
        <f t="shared" si="2"/>
        <v>0</v>
      </c>
      <c r="C85" s="992" t="str">
        <f t="shared" si="1"/>
        <v>2022 Current Year</v>
      </c>
      <c r="D85" s="52">
        <v>4</v>
      </c>
      <c r="E85" s="496" t="s">
        <v>927</v>
      </c>
      <c r="F85" s="187" t="s">
        <v>926</v>
      </c>
      <c r="G85" s="187" t="s">
        <v>278</v>
      </c>
      <c r="H85" s="315">
        <v>0</v>
      </c>
      <c r="I85" s="433"/>
      <c r="J85" s="1018"/>
      <c r="K85" s="217">
        <f t="shared" si="0"/>
        <v>0</v>
      </c>
      <c r="L85" s="429">
        <v>0</v>
      </c>
    </row>
    <row r="86" spans="1:12" s="912" customFormat="1">
      <c r="A86" s="219" t="s">
        <v>930</v>
      </c>
      <c r="B86" s="668">
        <f t="shared" si="2"/>
        <v>0</v>
      </c>
      <c r="C86" s="992" t="str">
        <f t="shared" si="1"/>
        <v>2022 Current Year</v>
      </c>
      <c r="D86" s="52">
        <v>4</v>
      </c>
      <c r="E86" s="496" t="s">
        <v>927</v>
      </c>
      <c r="F86" s="187" t="s">
        <v>271</v>
      </c>
      <c r="G86" s="187" t="s">
        <v>279</v>
      </c>
      <c r="H86" s="315">
        <v>0</v>
      </c>
      <c r="I86" s="433"/>
      <c r="J86" s="315">
        <v>0</v>
      </c>
      <c r="K86" s="217">
        <f t="shared" si="0"/>
        <v>0</v>
      </c>
      <c r="L86" s="429">
        <v>0</v>
      </c>
    </row>
    <row r="87" spans="1:12" s="912" customFormat="1">
      <c r="A87" s="219" t="s">
        <v>931</v>
      </c>
      <c r="B87" s="668">
        <f t="shared" si="2"/>
        <v>0</v>
      </c>
      <c r="C87" s="992" t="str">
        <f t="shared" si="1"/>
        <v>2022 Current Year</v>
      </c>
      <c r="D87" s="52">
        <v>4</v>
      </c>
      <c r="E87" s="496" t="s">
        <v>927</v>
      </c>
      <c r="F87" s="187" t="s">
        <v>271</v>
      </c>
      <c r="G87" s="187" t="s">
        <v>278</v>
      </c>
      <c r="H87" s="315">
        <v>0</v>
      </c>
      <c r="I87" s="433"/>
      <c r="J87" s="1018"/>
      <c r="K87" s="217">
        <f t="shared" si="0"/>
        <v>0</v>
      </c>
      <c r="L87" s="429">
        <v>0</v>
      </c>
    </row>
    <row r="88" spans="1:12" s="912" customFormat="1">
      <c r="A88" s="219" t="s">
        <v>932</v>
      </c>
      <c r="B88" s="668">
        <f t="shared" si="2"/>
        <v>0</v>
      </c>
      <c r="C88" s="992" t="str">
        <f t="shared" si="1"/>
        <v>2022 Current Year</v>
      </c>
      <c r="D88" s="52">
        <v>4</v>
      </c>
      <c r="E88" s="496" t="s">
        <v>927</v>
      </c>
      <c r="F88" s="187" t="s">
        <v>272</v>
      </c>
      <c r="G88" s="187" t="s">
        <v>277</v>
      </c>
      <c r="H88" s="315">
        <v>0</v>
      </c>
      <c r="I88" s="433"/>
      <c r="J88" s="315">
        <v>0</v>
      </c>
      <c r="K88" s="217">
        <f t="shared" si="0"/>
        <v>0</v>
      </c>
      <c r="L88" s="429">
        <v>0</v>
      </c>
    </row>
    <row r="89" spans="1:12" s="912" customFormat="1">
      <c r="A89" s="738" t="s">
        <v>71</v>
      </c>
      <c r="B89" s="993">
        <f t="shared" si="2"/>
        <v>0</v>
      </c>
      <c r="C89" s="994" t="str">
        <f t="shared" si="1"/>
        <v>2022 Current Year</v>
      </c>
      <c r="D89" s="739">
        <v>4</v>
      </c>
      <c r="E89" s="804" t="s">
        <v>424</v>
      </c>
      <c r="F89" s="745" t="s">
        <v>267</v>
      </c>
      <c r="G89" s="745" t="s">
        <v>277</v>
      </c>
      <c r="H89" s="741">
        <v>0</v>
      </c>
      <c r="I89" s="741">
        <v>0</v>
      </c>
      <c r="J89" s="742"/>
      <c r="K89" s="743">
        <f t="shared" ref="K89" si="7">SUM(H89:J89)</f>
        <v>0</v>
      </c>
      <c r="L89" s="744">
        <v>0</v>
      </c>
    </row>
    <row r="90" spans="1:12" s="3" customFormat="1">
      <c r="A90" s="216" t="s">
        <v>211</v>
      </c>
      <c r="B90" s="668">
        <f>'Non-Delivery Svcs Report'!J2</f>
        <v>0</v>
      </c>
      <c r="C90" s="957" t="str">
        <f>LEFT(C18,4)-1 &amp;" Prior Year"</f>
        <v>2021 Prior Year</v>
      </c>
      <c r="D90" s="52">
        <v>1</v>
      </c>
      <c r="E90" s="802" t="s">
        <v>738</v>
      </c>
      <c r="F90" s="281" t="s">
        <v>267</v>
      </c>
      <c r="G90" s="50" t="s">
        <v>277</v>
      </c>
      <c r="H90" s="315">
        <v>0</v>
      </c>
      <c r="I90" s="433"/>
      <c r="J90" s="433"/>
      <c r="K90" s="217">
        <f t="shared" ref="K90:K155" si="8">SUM(H90:J90)</f>
        <v>0</v>
      </c>
      <c r="L90" s="429">
        <v>0</v>
      </c>
    </row>
    <row r="91" spans="1:12" s="3" customFormat="1">
      <c r="A91" s="216" t="s">
        <v>214</v>
      </c>
      <c r="B91" s="668">
        <f t="shared" ref="B91:B128" si="9">$B$90</f>
        <v>0</v>
      </c>
      <c r="C91" s="665" t="str">
        <f t="shared" ref="C91:C148" si="10">$C$90</f>
        <v>2021 Prior Year</v>
      </c>
      <c r="D91" s="52">
        <v>1</v>
      </c>
      <c r="E91" s="802" t="s">
        <v>738</v>
      </c>
      <c r="F91" s="281" t="s">
        <v>268</v>
      </c>
      <c r="G91" s="50" t="s">
        <v>277</v>
      </c>
      <c r="H91" s="315">
        <v>0</v>
      </c>
      <c r="I91" s="433"/>
      <c r="J91" s="433"/>
      <c r="K91" s="217">
        <f t="shared" si="8"/>
        <v>0</v>
      </c>
      <c r="L91" s="429">
        <v>0</v>
      </c>
    </row>
    <row r="92" spans="1:12" s="3" customFormat="1">
      <c r="A92" s="216" t="s">
        <v>215</v>
      </c>
      <c r="B92" s="668">
        <f t="shared" si="9"/>
        <v>0</v>
      </c>
      <c r="C92" s="665" t="str">
        <f t="shared" si="10"/>
        <v>2021 Prior Year</v>
      </c>
      <c r="D92" s="52">
        <v>1</v>
      </c>
      <c r="E92" s="802" t="s">
        <v>738</v>
      </c>
      <c r="F92" s="50" t="s">
        <v>269</v>
      </c>
      <c r="G92" s="50" t="s">
        <v>277</v>
      </c>
      <c r="H92" s="315">
        <v>0</v>
      </c>
      <c r="I92" s="433"/>
      <c r="J92" s="315">
        <v>0</v>
      </c>
      <c r="K92" s="217">
        <f t="shared" si="8"/>
        <v>0</v>
      </c>
      <c r="L92" s="429">
        <v>0</v>
      </c>
    </row>
    <row r="93" spans="1:12" s="3" customFormat="1">
      <c r="A93" s="216" t="s">
        <v>217</v>
      </c>
      <c r="B93" s="668">
        <f t="shared" si="9"/>
        <v>0</v>
      </c>
      <c r="C93" s="665" t="str">
        <f t="shared" si="10"/>
        <v>2021 Prior Year</v>
      </c>
      <c r="D93" s="52">
        <v>1</v>
      </c>
      <c r="E93" s="802" t="s">
        <v>738</v>
      </c>
      <c r="F93" s="50" t="s">
        <v>270</v>
      </c>
      <c r="G93" s="50" t="s">
        <v>279</v>
      </c>
      <c r="H93" s="315">
        <v>0</v>
      </c>
      <c r="I93" s="433"/>
      <c r="J93" s="315">
        <v>0</v>
      </c>
      <c r="K93" s="217">
        <f t="shared" si="8"/>
        <v>0</v>
      </c>
      <c r="L93" s="429">
        <v>0</v>
      </c>
    </row>
    <row r="94" spans="1:12" s="3" customFormat="1">
      <c r="A94" s="216" t="s">
        <v>218</v>
      </c>
      <c r="B94" s="668">
        <f t="shared" si="9"/>
        <v>0</v>
      </c>
      <c r="C94" s="665" t="str">
        <f t="shared" si="10"/>
        <v>2021 Prior Year</v>
      </c>
      <c r="D94" s="52">
        <v>1</v>
      </c>
      <c r="E94" s="802" t="s">
        <v>738</v>
      </c>
      <c r="F94" s="50" t="s">
        <v>270</v>
      </c>
      <c r="G94" s="50" t="s">
        <v>278</v>
      </c>
      <c r="H94" s="315">
        <v>0</v>
      </c>
      <c r="I94" s="433"/>
      <c r="J94" s="433"/>
      <c r="K94" s="217">
        <f t="shared" si="8"/>
        <v>0</v>
      </c>
      <c r="L94" s="429">
        <v>0</v>
      </c>
    </row>
    <row r="95" spans="1:12" s="3" customFormat="1">
      <c r="A95" s="216" t="s">
        <v>219</v>
      </c>
      <c r="B95" s="668">
        <f t="shared" si="9"/>
        <v>0</v>
      </c>
      <c r="C95" s="665" t="str">
        <f t="shared" si="10"/>
        <v>2021 Prior Year</v>
      </c>
      <c r="D95" s="52">
        <v>1</v>
      </c>
      <c r="E95" s="802" t="s">
        <v>738</v>
      </c>
      <c r="F95" s="50" t="s">
        <v>271</v>
      </c>
      <c r="G95" s="50" t="s">
        <v>279</v>
      </c>
      <c r="H95" s="315">
        <v>0</v>
      </c>
      <c r="I95" s="433"/>
      <c r="J95" s="315">
        <v>0</v>
      </c>
      <c r="K95" s="217">
        <f t="shared" si="8"/>
        <v>0</v>
      </c>
      <c r="L95" s="429">
        <v>0</v>
      </c>
    </row>
    <row r="96" spans="1:12" s="3" customFormat="1">
      <c r="A96" s="216" t="s">
        <v>220</v>
      </c>
      <c r="B96" s="668">
        <f t="shared" si="9"/>
        <v>0</v>
      </c>
      <c r="C96" s="665" t="str">
        <f t="shared" si="10"/>
        <v>2021 Prior Year</v>
      </c>
      <c r="D96" s="52">
        <v>1</v>
      </c>
      <c r="E96" s="802" t="s">
        <v>738</v>
      </c>
      <c r="F96" s="50" t="s">
        <v>271</v>
      </c>
      <c r="G96" s="50" t="s">
        <v>278</v>
      </c>
      <c r="H96" s="315">
        <v>0</v>
      </c>
      <c r="I96" s="433"/>
      <c r="J96" s="433"/>
      <c r="K96" s="217">
        <f t="shared" si="8"/>
        <v>0</v>
      </c>
      <c r="L96" s="429">
        <v>0</v>
      </c>
    </row>
    <row r="97" spans="1:12" s="3" customFormat="1">
      <c r="A97" s="216" t="s">
        <v>221</v>
      </c>
      <c r="B97" s="668">
        <f t="shared" si="9"/>
        <v>0</v>
      </c>
      <c r="C97" s="665" t="str">
        <f t="shared" si="10"/>
        <v>2021 Prior Year</v>
      </c>
      <c r="D97" s="52">
        <v>1</v>
      </c>
      <c r="E97" s="802" t="s">
        <v>738</v>
      </c>
      <c r="F97" s="50" t="s">
        <v>272</v>
      </c>
      <c r="G97" s="50" t="s">
        <v>277</v>
      </c>
      <c r="H97" s="315">
        <v>0</v>
      </c>
      <c r="I97" s="433"/>
      <c r="J97" s="315">
        <v>0</v>
      </c>
      <c r="K97" s="217">
        <f t="shared" si="8"/>
        <v>0</v>
      </c>
      <c r="L97" s="429">
        <v>0</v>
      </c>
    </row>
    <row r="98" spans="1:12" s="3" customFormat="1">
      <c r="A98" s="219" t="s">
        <v>150</v>
      </c>
      <c r="B98" s="668">
        <f t="shared" si="9"/>
        <v>0</v>
      </c>
      <c r="C98" s="665" t="str">
        <f t="shared" si="10"/>
        <v>2021 Prior Year</v>
      </c>
      <c r="D98" s="52">
        <v>1</v>
      </c>
      <c r="E98" s="802" t="s">
        <v>739</v>
      </c>
      <c r="F98" s="50" t="s">
        <v>273</v>
      </c>
      <c r="G98" s="50" t="s">
        <v>277</v>
      </c>
      <c r="H98" s="315">
        <v>0</v>
      </c>
      <c r="I98" s="433"/>
      <c r="J98" s="433"/>
      <c r="K98" s="217">
        <f t="shared" si="8"/>
        <v>0</v>
      </c>
      <c r="L98" s="429">
        <v>0</v>
      </c>
    </row>
    <row r="99" spans="1:12" s="3" customFormat="1">
      <c r="A99" s="219" t="s">
        <v>151</v>
      </c>
      <c r="B99" s="668">
        <f t="shared" si="9"/>
        <v>0</v>
      </c>
      <c r="C99" s="665" t="str">
        <f t="shared" si="10"/>
        <v>2021 Prior Year</v>
      </c>
      <c r="D99" s="52">
        <v>1</v>
      </c>
      <c r="E99" s="802" t="s">
        <v>739</v>
      </c>
      <c r="F99" s="50" t="s">
        <v>269</v>
      </c>
      <c r="G99" s="50" t="s">
        <v>277</v>
      </c>
      <c r="H99" s="315">
        <v>0</v>
      </c>
      <c r="I99" s="433"/>
      <c r="J99" s="315">
        <v>0</v>
      </c>
      <c r="K99" s="217">
        <f t="shared" si="8"/>
        <v>0</v>
      </c>
      <c r="L99" s="429">
        <v>0</v>
      </c>
    </row>
    <row r="100" spans="1:12" s="3" customFormat="1">
      <c r="A100" s="219" t="s">
        <v>152</v>
      </c>
      <c r="B100" s="668">
        <f t="shared" si="9"/>
        <v>0</v>
      </c>
      <c r="C100" s="665" t="str">
        <f t="shared" si="10"/>
        <v>2021 Prior Year</v>
      </c>
      <c r="D100" s="52">
        <v>1</v>
      </c>
      <c r="E100" s="802" t="s">
        <v>739</v>
      </c>
      <c r="F100" s="50" t="s">
        <v>274</v>
      </c>
      <c r="G100" s="50" t="s">
        <v>277</v>
      </c>
      <c r="H100" s="315">
        <v>0</v>
      </c>
      <c r="I100" s="433"/>
      <c r="J100" s="315">
        <v>0</v>
      </c>
      <c r="K100" s="217">
        <f t="shared" si="8"/>
        <v>0</v>
      </c>
      <c r="L100" s="429">
        <v>0</v>
      </c>
    </row>
    <row r="101" spans="1:12" s="3" customFormat="1">
      <c r="A101" s="219" t="s">
        <v>70</v>
      </c>
      <c r="B101" s="668">
        <f t="shared" si="9"/>
        <v>0</v>
      </c>
      <c r="C101" s="665" t="str">
        <f t="shared" si="10"/>
        <v>2021 Prior Year</v>
      </c>
      <c r="D101" s="52">
        <v>1</v>
      </c>
      <c r="E101" s="496" t="s">
        <v>740</v>
      </c>
      <c r="F101" s="187" t="s">
        <v>423</v>
      </c>
      <c r="G101" s="187" t="s">
        <v>279</v>
      </c>
      <c r="H101" s="315">
        <v>0</v>
      </c>
      <c r="I101" s="433"/>
      <c r="J101" s="315">
        <v>0</v>
      </c>
      <c r="K101" s="217">
        <f t="shared" si="8"/>
        <v>0</v>
      </c>
      <c r="L101" s="429">
        <v>0</v>
      </c>
    </row>
    <row r="102" spans="1:12" s="3" customFormat="1">
      <c r="A102" s="219" t="s">
        <v>928</v>
      </c>
      <c r="B102" s="668">
        <f t="shared" ref="B102:B107" si="11">$B$18</f>
        <v>0</v>
      </c>
      <c r="C102" s="992" t="str">
        <f t="shared" si="10"/>
        <v>2021 Prior Year</v>
      </c>
      <c r="D102" s="52">
        <v>1</v>
      </c>
      <c r="E102" s="496" t="s">
        <v>927</v>
      </c>
      <c r="F102" s="187" t="s">
        <v>926</v>
      </c>
      <c r="G102" s="187" t="s">
        <v>279</v>
      </c>
      <c r="H102" s="315">
        <v>0</v>
      </c>
      <c r="I102" s="433"/>
      <c r="J102" s="315">
        <v>0</v>
      </c>
      <c r="K102" s="217">
        <f t="shared" ref="K102:K107" si="12">SUM(H102:J102)</f>
        <v>0</v>
      </c>
      <c r="L102" s="429">
        <v>0</v>
      </c>
    </row>
    <row r="103" spans="1:12" s="3" customFormat="1">
      <c r="A103" s="219" t="s">
        <v>929</v>
      </c>
      <c r="B103" s="668">
        <f t="shared" si="11"/>
        <v>0</v>
      </c>
      <c r="C103" s="992" t="str">
        <f t="shared" si="10"/>
        <v>2021 Prior Year</v>
      </c>
      <c r="D103" s="52">
        <v>1</v>
      </c>
      <c r="E103" s="496" t="s">
        <v>927</v>
      </c>
      <c r="F103" s="187" t="s">
        <v>926</v>
      </c>
      <c r="G103" s="187" t="s">
        <v>278</v>
      </c>
      <c r="H103" s="315">
        <v>0</v>
      </c>
      <c r="I103" s="433"/>
      <c r="J103" s="1018"/>
      <c r="K103" s="217">
        <f t="shared" si="12"/>
        <v>0</v>
      </c>
      <c r="L103" s="429">
        <v>0</v>
      </c>
    </row>
    <row r="104" spans="1:12" s="3" customFormat="1">
      <c r="A104" s="219" t="s">
        <v>930</v>
      </c>
      <c r="B104" s="668">
        <f t="shared" si="11"/>
        <v>0</v>
      </c>
      <c r="C104" s="992" t="str">
        <f t="shared" si="10"/>
        <v>2021 Prior Year</v>
      </c>
      <c r="D104" s="52">
        <v>1</v>
      </c>
      <c r="E104" s="496" t="s">
        <v>927</v>
      </c>
      <c r="F104" s="187" t="s">
        <v>271</v>
      </c>
      <c r="G104" s="187" t="s">
        <v>279</v>
      </c>
      <c r="H104" s="315">
        <v>0</v>
      </c>
      <c r="I104" s="433"/>
      <c r="J104" s="315">
        <v>0</v>
      </c>
      <c r="K104" s="217">
        <f t="shared" si="12"/>
        <v>0</v>
      </c>
      <c r="L104" s="429">
        <v>0</v>
      </c>
    </row>
    <row r="105" spans="1:12" s="3" customFormat="1">
      <c r="A105" s="219" t="s">
        <v>931</v>
      </c>
      <c r="B105" s="668">
        <f t="shared" si="11"/>
        <v>0</v>
      </c>
      <c r="C105" s="992" t="str">
        <f t="shared" si="10"/>
        <v>2021 Prior Year</v>
      </c>
      <c r="D105" s="52">
        <v>1</v>
      </c>
      <c r="E105" s="496" t="s">
        <v>927</v>
      </c>
      <c r="F105" s="187" t="s">
        <v>271</v>
      </c>
      <c r="G105" s="187" t="s">
        <v>278</v>
      </c>
      <c r="H105" s="315">
        <v>0</v>
      </c>
      <c r="I105" s="433"/>
      <c r="J105" s="1018"/>
      <c r="K105" s="217">
        <f t="shared" si="12"/>
        <v>0</v>
      </c>
      <c r="L105" s="429">
        <v>0</v>
      </c>
    </row>
    <row r="106" spans="1:12" s="3" customFormat="1">
      <c r="A106" s="219" t="s">
        <v>932</v>
      </c>
      <c r="B106" s="668">
        <f t="shared" si="11"/>
        <v>0</v>
      </c>
      <c r="C106" s="992" t="str">
        <f t="shared" si="10"/>
        <v>2021 Prior Year</v>
      </c>
      <c r="D106" s="52">
        <v>1</v>
      </c>
      <c r="E106" s="496" t="s">
        <v>927</v>
      </c>
      <c r="F106" s="187" t="s">
        <v>272</v>
      </c>
      <c r="G106" s="187" t="s">
        <v>277</v>
      </c>
      <c r="H106" s="315">
        <v>0</v>
      </c>
      <c r="I106" s="433"/>
      <c r="J106" s="315">
        <v>0</v>
      </c>
      <c r="K106" s="217">
        <f t="shared" si="12"/>
        <v>0</v>
      </c>
      <c r="L106" s="429">
        <v>0</v>
      </c>
    </row>
    <row r="107" spans="1:12" s="3" customFormat="1">
      <c r="A107" s="738" t="s">
        <v>71</v>
      </c>
      <c r="B107" s="993">
        <f t="shared" si="11"/>
        <v>0</v>
      </c>
      <c r="C107" s="994" t="str">
        <f t="shared" si="10"/>
        <v>2021 Prior Year</v>
      </c>
      <c r="D107" s="739">
        <v>1</v>
      </c>
      <c r="E107" s="804" t="s">
        <v>424</v>
      </c>
      <c r="F107" s="745" t="s">
        <v>267</v>
      </c>
      <c r="G107" s="745" t="s">
        <v>277</v>
      </c>
      <c r="H107" s="741">
        <v>0</v>
      </c>
      <c r="I107" s="741">
        <v>0</v>
      </c>
      <c r="J107" s="742"/>
      <c r="K107" s="743">
        <f t="shared" si="12"/>
        <v>0</v>
      </c>
      <c r="L107" s="744">
        <v>0</v>
      </c>
    </row>
    <row r="108" spans="1:12" s="3" customFormat="1">
      <c r="A108" s="216" t="s">
        <v>211</v>
      </c>
      <c r="B108" s="668">
        <f t="shared" si="9"/>
        <v>0</v>
      </c>
      <c r="C108" s="699" t="str">
        <f t="shared" si="10"/>
        <v>2021 Prior Year</v>
      </c>
      <c r="D108" s="52">
        <v>2</v>
      </c>
      <c r="E108" s="802" t="s">
        <v>738</v>
      </c>
      <c r="F108" s="281" t="s">
        <v>267</v>
      </c>
      <c r="G108" s="50" t="s">
        <v>277</v>
      </c>
      <c r="H108" s="315">
        <v>0</v>
      </c>
      <c r="I108" s="433"/>
      <c r="J108" s="433"/>
      <c r="K108" s="217">
        <f t="shared" si="8"/>
        <v>0</v>
      </c>
      <c r="L108" s="429">
        <v>0</v>
      </c>
    </row>
    <row r="109" spans="1:12" s="3" customFormat="1">
      <c r="A109" s="216" t="s">
        <v>214</v>
      </c>
      <c r="B109" s="668">
        <f t="shared" si="9"/>
        <v>0</v>
      </c>
      <c r="C109" s="665" t="str">
        <f t="shared" si="10"/>
        <v>2021 Prior Year</v>
      </c>
      <c r="D109" s="52">
        <v>2</v>
      </c>
      <c r="E109" s="802" t="s">
        <v>738</v>
      </c>
      <c r="F109" s="281" t="s">
        <v>268</v>
      </c>
      <c r="G109" s="50" t="s">
        <v>277</v>
      </c>
      <c r="H109" s="315">
        <v>0</v>
      </c>
      <c r="I109" s="433"/>
      <c r="J109" s="433"/>
      <c r="K109" s="217">
        <f t="shared" si="8"/>
        <v>0</v>
      </c>
      <c r="L109" s="429">
        <v>0</v>
      </c>
    </row>
    <row r="110" spans="1:12" s="3" customFormat="1">
      <c r="A110" s="216" t="s">
        <v>215</v>
      </c>
      <c r="B110" s="668">
        <f t="shared" si="9"/>
        <v>0</v>
      </c>
      <c r="C110" s="665" t="str">
        <f t="shared" si="10"/>
        <v>2021 Prior Year</v>
      </c>
      <c r="D110" s="52">
        <v>2</v>
      </c>
      <c r="E110" s="802" t="s">
        <v>738</v>
      </c>
      <c r="F110" s="50" t="s">
        <v>269</v>
      </c>
      <c r="G110" s="50" t="s">
        <v>277</v>
      </c>
      <c r="H110" s="315">
        <v>0</v>
      </c>
      <c r="I110" s="433"/>
      <c r="J110" s="315">
        <v>0</v>
      </c>
      <c r="K110" s="217">
        <f t="shared" si="8"/>
        <v>0</v>
      </c>
      <c r="L110" s="429">
        <v>0</v>
      </c>
    </row>
    <row r="111" spans="1:12" s="3" customFormat="1">
      <c r="A111" s="216" t="s">
        <v>217</v>
      </c>
      <c r="B111" s="668">
        <f t="shared" si="9"/>
        <v>0</v>
      </c>
      <c r="C111" s="665" t="str">
        <f t="shared" si="10"/>
        <v>2021 Prior Year</v>
      </c>
      <c r="D111" s="52">
        <v>2</v>
      </c>
      <c r="E111" s="802" t="s">
        <v>738</v>
      </c>
      <c r="F111" s="50" t="s">
        <v>270</v>
      </c>
      <c r="G111" s="50" t="s">
        <v>279</v>
      </c>
      <c r="H111" s="315">
        <v>0</v>
      </c>
      <c r="I111" s="433"/>
      <c r="J111" s="315">
        <v>0</v>
      </c>
      <c r="K111" s="217">
        <f t="shared" si="8"/>
        <v>0</v>
      </c>
      <c r="L111" s="429">
        <v>0</v>
      </c>
    </row>
    <row r="112" spans="1:12" s="3" customFormat="1">
      <c r="A112" s="216" t="s">
        <v>218</v>
      </c>
      <c r="B112" s="668">
        <f t="shared" si="9"/>
        <v>0</v>
      </c>
      <c r="C112" s="665" t="str">
        <f t="shared" si="10"/>
        <v>2021 Prior Year</v>
      </c>
      <c r="D112" s="52">
        <v>2</v>
      </c>
      <c r="E112" s="802" t="s">
        <v>738</v>
      </c>
      <c r="F112" s="50" t="s">
        <v>270</v>
      </c>
      <c r="G112" s="50" t="s">
        <v>278</v>
      </c>
      <c r="H112" s="315">
        <v>0</v>
      </c>
      <c r="I112" s="433"/>
      <c r="J112" s="433"/>
      <c r="K112" s="217">
        <f t="shared" si="8"/>
        <v>0</v>
      </c>
      <c r="L112" s="429">
        <v>0</v>
      </c>
    </row>
    <row r="113" spans="1:12" s="3" customFormat="1">
      <c r="A113" s="216" t="s">
        <v>219</v>
      </c>
      <c r="B113" s="668">
        <f t="shared" si="9"/>
        <v>0</v>
      </c>
      <c r="C113" s="665" t="str">
        <f t="shared" si="10"/>
        <v>2021 Prior Year</v>
      </c>
      <c r="D113" s="52">
        <v>2</v>
      </c>
      <c r="E113" s="802" t="s">
        <v>738</v>
      </c>
      <c r="F113" s="50" t="s">
        <v>271</v>
      </c>
      <c r="G113" s="50" t="s">
        <v>279</v>
      </c>
      <c r="H113" s="315">
        <v>0</v>
      </c>
      <c r="I113" s="433"/>
      <c r="J113" s="315">
        <v>0</v>
      </c>
      <c r="K113" s="217">
        <f t="shared" si="8"/>
        <v>0</v>
      </c>
      <c r="L113" s="429">
        <v>0</v>
      </c>
    </row>
    <row r="114" spans="1:12" s="3" customFormat="1">
      <c r="A114" s="216" t="s">
        <v>220</v>
      </c>
      <c r="B114" s="668">
        <f t="shared" si="9"/>
        <v>0</v>
      </c>
      <c r="C114" s="665" t="str">
        <f t="shared" si="10"/>
        <v>2021 Prior Year</v>
      </c>
      <c r="D114" s="52">
        <v>2</v>
      </c>
      <c r="E114" s="802" t="s">
        <v>738</v>
      </c>
      <c r="F114" s="50" t="s">
        <v>271</v>
      </c>
      <c r="G114" s="50" t="s">
        <v>278</v>
      </c>
      <c r="H114" s="315">
        <v>0</v>
      </c>
      <c r="I114" s="433"/>
      <c r="J114" s="433"/>
      <c r="K114" s="217">
        <f t="shared" si="8"/>
        <v>0</v>
      </c>
      <c r="L114" s="429">
        <v>0</v>
      </c>
    </row>
    <row r="115" spans="1:12" s="3" customFormat="1" ht="12.75" customHeight="1">
      <c r="A115" s="216" t="s">
        <v>221</v>
      </c>
      <c r="B115" s="668">
        <f t="shared" si="9"/>
        <v>0</v>
      </c>
      <c r="C115" s="665" t="str">
        <f t="shared" si="10"/>
        <v>2021 Prior Year</v>
      </c>
      <c r="D115" s="52">
        <v>2</v>
      </c>
      <c r="E115" s="802" t="s">
        <v>738</v>
      </c>
      <c r="F115" s="50" t="s">
        <v>272</v>
      </c>
      <c r="G115" s="50" t="s">
        <v>277</v>
      </c>
      <c r="H115" s="315">
        <v>0</v>
      </c>
      <c r="I115" s="433"/>
      <c r="J115" s="315">
        <v>0</v>
      </c>
      <c r="K115" s="217">
        <f t="shared" si="8"/>
        <v>0</v>
      </c>
      <c r="L115" s="429">
        <v>0</v>
      </c>
    </row>
    <row r="116" spans="1:12" s="3" customFormat="1">
      <c r="A116" s="218" t="s">
        <v>150</v>
      </c>
      <c r="B116" s="668">
        <f t="shared" si="9"/>
        <v>0</v>
      </c>
      <c r="C116" s="665" t="str">
        <f t="shared" si="10"/>
        <v>2021 Prior Year</v>
      </c>
      <c r="D116" s="52">
        <v>2</v>
      </c>
      <c r="E116" s="802" t="s">
        <v>739</v>
      </c>
      <c r="F116" s="50" t="s">
        <v>273</v>
      </c>
      <c r="G116" s="50" t="s">
        <v>277</v>
      </c>
      <c r="H116" s="315">
        <v>0</v>
      </c>
      <c r="I116" s="433"/>
      <c r="J116" s="433"/>
      <c r="K116" s="217">
        <f t="shared" si="8"/>
        <v>0</v>
      </c>
      <c r="L116" s="429">
        <v>0</v>
      </c>
    </row>
    <row r="117" spans="1:12" s="3" customFormat="1">
      <c r="A117" s="218" t="s">
        <v>151</v>
      </c>
      <c r="B117" s="668">
        <f t="shared" si="9"/>
        <v>0</v>
      </c>
      <c r="C117" s="665" t="str">
        <f t="shared" si="10"/>
        <v>2021 Prior Year</v>
      </c>
      <c r="D117" s="52">
        <v>2</v>
      </c>
      <c r="E117" s="802" t="s">
        <v>739</v>
      </c>
      <c r="F117" s="50" t="s">
        <v>269</v>
      </c>
      <c r="G117" s="50" t="s">
        <v>277</v>
      </c>
      <c r="H117" s="315">
        <v>0</v>
      </c>
      <c r="I117" s="433"/>
      <c r="J117" s="315">
        <v>0</v>
      </c>
      <c r="K117" s="217">
        <f t="shared" si="8"/>
        <v>0</v>
      </c>
      <c r="L117" s="429">
        <v>0</v>
      </c>
    </row>
    <row r="118" spans="1:12" s="3" customFormat="1">
      <c r="A118" s="218" t="s">
        <v>152</v>
      </c>
      <c r="B118" s="668">
        <f t="shared" si="9"/>
        <v>0</v>
      </c>
      <c r="C118" s="665" t="str">
        <f t="shared" si="10"/>
        <v>2021 Prior Year</v>
      </c>
      <c r="D118" s="52">
        <v>2</v>
      </c>
      <c r="E118" s="802" t="s">
        <v>739</v>
      </c>
      <c r="F118" s="50" t="s">
        <v>274</v>
      </c>
      <c r="G118" s="50" t="s">
        <v>277</v>
      </c>
      <c r="H118" s="315">
        <v>0</v>
      </c>
      <c r="I118" s="433"/>
      <c r="J118" s="315">
        <v>0</v>
      </c>
      <c r="K118" s="217">
        <f t="shared" si="8"/>
        <v>0</v>
      </c>
      <c r="L118" s="429">
        <v>0</v>
      </c>
    </row>
    <row r="119" spans="1:12" s="3" customFormat="1">
      <c r="A119" s="219" t="s">
        <v>70</v>
      </c>
      <c r="B119" s="668">
        <f t="shared" si="9"/>
        <v>0</v>
      </c>
      <c r="C119" s="665" t="str">
        <f t="shared" si="10"/>
        <v>2021 Prior Year</v>
      </c>
      <c r="D119" s="52">
        <v>2</v>
      </c>
      <c r="E119" s="496" t="s">
        <v>740</v>
      </c>
      <c r="F119" s="187" t="s">
        <v>423</v>
      </c>
      <c r="G119" s="187" t="s">
        <v>279</v>
      </c>
      <c r="H119" s="315">
        <v>0</v>
      </c>
      <c r="I119" s="433"/>
      <c r="J119" s="315">
        <v>0</v>
      </c>
      <c r="K119" s="217">
        <f t="shared" si="8"/>
        <v>0</v>
      </c>
      <c r="L119" s="429">
        <v>0</v>
      </c>
    </row>
    <row r="120" spans="1:12" s="3" customFormat="1">
      <c r="A120" s="219" t="s">
        <v>928</v>
      </c>
      <c r="B120" s="668">
        <f t="shared" ref="B120:B125" si="13">$B$18</f>
        <v>0</v>
      </c>
      <c r="C120" s="992" t="str">
        <f t="shared" si="10"/>
        <v>2021 Prior Year</v>
      </c>
      <c r="D120" s="52">
        <v>2</v>
      </c>
      <c r="E120" s="496" t="s">
        <v>927</v>
      </c>
      <c r="F120" s="187" t="s">
        <v>926</v>
      </c>
      <c r="G120" s="187" t="s">
        <v>279</v>
      </c>
      <c r="H120" s="315">
        <v>0</v>
      </c>
      <c r="I120" s="433"/>
      <c r="J120" s="315">
        <v>0</v>
      </c>
      <c r="K120" s="217">
        <f t="shared" ref="K120:K125" si="14">SUM(H120:J120)</f>
        <v>0</v>
      </c>
      <c r="L120" s="429">
        <v>0</v>
      </c>
    </row>
    <row r="121" spans="1:12" s="3" customFormat="1">
      <c r="A121" s="219" t="s">
        <v>929</v>
      </c>
      <c r="B121" s="668">
        <f t="shared" si="13"/>
        <v>0</v>
      </c>
      <c r="C121" s="992" t="str">
        <f t="shared" si="10"/>
        <v>2021 Prior Year</v>
      </c>
      <c r="D121" s="52">
        <v>2</v>
      </c>
      <c r="E121" s="496" t="s">
        <v>927</v>
      </c>
      <c r="F121" s="187" t="s">
        <v>926</v>
      </c>
      <c r="G121" s="187" t="s">
        <v>278</v>
      </c>
      <c r="H121" s="315">
        <v>0</v>
      </c>
      <c r="I121" s="433"/>
      <c r="J121" s="1018"/>
      <c r="K121" s="217">
        <f t="shared" si="14"/>
        <v>0</v>
      </c>
      <c r="L121" s="429">
        <v>0</v>
      </c>
    </row>
    <row r="122" spans="1:12" s="3" customFormat="1">
      <c r="A122" s="219" t="s">
        <v>930</v>
      </c>
      <c r="B122" s="668">
        <f t="shared" si="13"/>
        <v>0</v>
      </c>
      <c r="C122" s="992" t="str">
        <f t="shared" si="10"/>
        <v>2021 Prior Year</v>
      </c>
      <c r="D122" s="52">
        <v>2</v>
      </c>
      <c r="E122" s="496" t="s">
        <v>927</v>
      </c>
      <c r="F122" s="187" t="s">
        <v>271</v>
      </c>
      <c r="G122" s="187" t="s">
        <v>279</v>
      </c>
      <c r="H122" s="315">
        <v>0</v>
      </c>
      <c r="I122" s="433"/>
      <c r="J122" s="315">
        <v>0</v>
      </c>
      <c r="K122" s="217">
        <f t="shared" si="14"/>
        <v>0</v>
      </c>
      <c r="L122" s="429">
        <v>0</v>
      </c>
    </row>
    <row r="123" spans="1:12" s="3" customFormat="1">
      <c r="A123" s="219" t="s">
        <v>931</v>
      </c>
      <c r="B123" s="668">
        <f t="shared" si="13"/>
        <v>0</v>
      </c>
      <c r="C123" s="992" t="str">
        <f t="shared" si="10"/>
        <v>2021 Prior Year</v>
      </c>
      <c r="D123" s="52">
        <v>2</v>
      </c>
      <c r="E123" s="496" t="s">
        <v>927</v>
      </c>
      <c r="F123" s="187" t="s">
        <v>271</v>
      </c>
      <c r="G123" s="187" t="s">
        <v>278</v>
      </c>
      <c r="H123" s="315">
        <v>0</v>
      </c>
      <c r="I123" s="433"/>
      <c r="J123" s="1018"/>
      <c r="K123" s="217">
        <f t="shared" si="14"/>
        <v>0</v>
      </c>
      <c r="L123" s="429">
        <v>0</v>
      </c>
    </row>
    <row r="124" spans="1:12" s="3" customFormat="1">
      <c r="A124" s="219" t="s">
        <v>932</v>
      </c>
      <c r="B124" s="668">
        <f t="shared" si="13"/>
        <v>0</v>
      </c>
      <c r="C124" s="992" t="str">
        <f t="shared" si="10"/>
        <v>2021 Prior Year</v>
      </c>
      <c r="D124" s="52">
        <v>2</v>
      </c>
      <c r="E124" s="496" t="s">
        <v>927</v>
      </c>
      <c r="F124" s="187" t="s">
        <v>272</v>
      </c>
      <c r="G124" s="187" t="s">
        <v>277</v>
      </c>
      <c r="H124" s="315">
        <v>0</v>
      </c>
      <c r="I124" s="433"/>
      <c r="J124" s="315">
        <v>0</v>
      </c>
      <c r="K124" s="217">
        <f t="shared" si="14"/>
        <v>0</v>
      </c>
      <c r="L124" s="429">
        <v>0</v>
      </c>
    </row>
    <row r="125" spans="1:12" s="3" customFormat="1">
      <c r="A125" s="738" t="s">
        <v>71</v>
      </c>
      <c r="B125" s="993">
        <f t="shared" si="13"/>
        <v>0</v>
      </c>
      <c r="C125" s="994" t="str">
        <f t="shared" si="10"/>
        <v>2021 Prior Year</v>
      </c>
      <c r="D125" s="739">
        <v>2</v>
      </c>
      <c r="E125" s="804" t="s">
        <v>424</v>
      </c>
      <c r="F125" s="745" t="s">
        <v>267</v>
      </c>
      <c r="G125" s="745" t="s">
        <v>277</v>
      </c>
      <c r="H125" s="741">
        <v>0</v>
      </c>
      <c r="I125" s="741">
        <v>0</v>
      </c>
      <c r="J125" s="742"/>
      <c r="K125" s="743">
        <f t="shared" si="14"/>
        <v>0</v>
      </c>
      <c r="L125" s="744">
        <v>0</v>
      </c>
    </row>
    <row r="126" spans="1:12" s="3" customFormat="1">
      <c r="A126" s="216" t="s">
        <v>211</v>
      </c>
      <c r="B126" s="668">
        <f t="shared" si="9"/>
        <v>0</v>
      </c>
      <c r="C126" s="665" t="str">
        <f t="shared" si="10"/>
        <v>2021 Prior Year</v>
      </c>
      <c r="D126" s="52">
        <v>3</v>
      </c>
      <c r="E126" s="802" t="s">
        <v>738</v>
      </c>
      <c r="F126" s="281" t="s">
        <v>267</v>
      </c>
      <c r="G126" s="50" t="s">
        <v>277</v>
      </c>
      <c r="H126" s="315">
        <v>0</v>
      </c>
      <c r="I126" s="433"/>
      <c r="J126" s="433"/>
      <c r="K126" s="217">
        <f t="shared" si="8"/>
        <v>0</v>
      </c>
      <c r="L126" s="429">
        <v>0</v>
      </c>
    </row>
    <row r="127" spans="1:12" s="3" customFormat="1">
      <c r="A127" s="216" t="s">
        <v>214</v>
      </c>
      <c r="B127" s="668">
        <f t="shared" si="9"/>
        <v>0</v>
      </c>
      <c r="C127" s="665" t="str">
        <f t="shared" si="10"/>
        <v>2021 Prior Year</v>
      </c>
      <c r="D127" s="52">
        <v>3</v>
      </c>
      <c r="E127" s="802" t="s">
        <v>738</v>
      </c>
      <c r="F127" s="281" t="s">
        <v>268</v>
      </c>
      <c r="G127" s="50" t="s">
        <v>277</v>
      </c>
      <c r="H127" s="315">
        <v>0</v>
      </c>
      <c r="I127" s="433"/>
      <c r="J127" s="433"/>
      <c r="K127" s="217">
        <f t="shared" si="8"/>
        <v>0</v>
      </c>
      <c r="L127" s="429">
        <v>0</v>
      </c>
    </row>
    <row r="128" spans="1:12" s="3" customFormat="1">
      <c r="A128" s="216" t="s">
        <v>215</v>
      </c>
      <c r="B128" s="668">
        <f t="shared" si="9"/>
        <v>0</v>
      </c>
      <c r="C128" s="665" t="str">
        <f t="shared" si="10"/>
        <v>2021 Prior Year</v>
      </c>
      <c r="D128" s="52">
        <v>3</v>
      </c>
      <c r="E128" s="802" t="s">
        <v>738</v>
      </c>
      <c r="F128" s="50" t="s">
        <v>269</v>
      </c>
      <c r="G128" s="50" t="s">
        <v>277</v>
      </c>
      <c r="H128" s="315">
        <v>0</v>
      </c>
      <c r="I128" s="433"/>
      <c r="J128" s="315">
        <v>0</v>
      </c>
      <c r="K128" s="217">
        <f t="shared" si="8"/>
        <v>0</v>
      </c>
      <c r="L128" s="429">
        <v>0</v>
      </c>
    </row>
    <row r="129" spans="1:12" s="3" customFormat="1">
      <c r="A129" s="216" t="s">
        <v>217</v>
      </c>
      <c r="B129" s="668">
        <f t="shared" ref="B129:B155" si="15">$B$90</f>
        <v>0</v>
      </c>
      <c r="C129" s="665" t="str">
        <f t="shared" si="10"/>
        <v>2021 Prior Year</v>
      </c>
      <c r="D129" s="52">
        <v>3</v>
      </c>
      <c r="E129" s="802" t="s">
        <v>738</v>
      </c>
      <c r="F129" s="50" t="s">
        <v>270</v>
      </c>
      <c r="G129" s="50" t="s">
        <v>279</v>
      </c>
      <c r="H129" s="315">
        <v>0</v>
      </c>
      <c r="I129" s="433"/>
      <c r="J129" s="315">
        <v>0</v>
      </c>
      <c r="K129" s="217">
        <f t="shared" si="8"/>
        <v>0</v>
      </c>
      <c r="L129" s="429">
        <v>0</v>
      </c>
    </row>
    <row r="130" spans="1:12" s="3" customFormat="1">
      <c r="A130" s="216" t="s">
        <v>218</v>
      </c>
      <c r="B130" s="668">
        <f t="shared" si="15"/>
        <v>0</v>
      </c>
      <c r="C130" s="665" t="str">
        <f t="shared" si="10"/>
        <v>2021 Prior Year</v>
      </c>
      <c r="D130" s="52">
        <v>3</v>
      </c>
      <c r="E130" s="802" t="s">
        <v>738</v>
      </c>
      <c r="F130" s="50" t="s">
        <v>270</v>
      </c>
      <c r="G130" s="50" t="s">
        <v>278</v>
      </c>
      <c r="H130" s="315">
        <v>0</v>
      </c>
      <c r="I130" s="433"/>
      <c r="J130" s="433"/>
      <c r="K130" s="217">
        <f t="shared" si="8"/>
        <v>0</v>
      </c>
      <c r="L130" s="429">
        <v>0</v>
      </c>
    </row>
    <row r="131" spans="1:12" s="3" customFormat="1">
      <c r="A131" s="216" t="s">
        <v>219</v>
      </c>
      <c r="B131" s="668">
        <f t="shared" si="15"/>
        <v>0</v>
      </c>
      <c r="C131" s="665" t="str">
        <f t="shared" si="10"/>
        <v>2021 Prior Year</v>
      </c>
      <c r="D131" s="52">
        <v>3</v>
      </c>
      <c r="E131" s="802" t="s">
        <v>738</v>
      </c>
      <c r="F131" s="50" t="s">
        <v>271</v>
      </c>
      <c r="G131" s="50" t="s">
        <v>279</v>
      </c>
      <c r="H131" s="315">
        <v>0</v>
      </c>
      <c r="I131" s="433"/>
      <c r="J131" s="315">
        <v>0</v>
      </c>
      <c r="K131" s="217">
        <f t="shared" si="8"/>
        <v>0</v>
      </c>
      <c r="L131" s="429">
        <v>0</v>
      </c>
    </row>
    <row r="132" spans="1:12" s="3" customFormat="1">
      <c r="A132" s="216" t="s">
        <v>220</v>
      </c>
      <c r="B132" s="668">
        <f t="shared" si="15"/>
        <v>0</v>
      </c>
      <c r="C132" s="665" t="str">
        <f t="shared" si="10"/>
        <v>2021 Prior Year</v>
      </c>
      <c r="D132" s="52">
        <v>3</v>
      </c>
      <c r="E132" s="802" t="s">
        <v>738</v>
      </c>
      <c r="F132" s="50" t="s">
        <v>271</v>
      </c>
      <c r="G132" s="50" t="s">
        <v>278</v>
      </c>
      <c r="H132" s="315">
        <v>0</v>
      </c>
      <c r="I132" s="433"/>
      <c r="J132" s="433"/>
      <c r="K132" s="217">
        <f t="shared" si="8"/>
        <v>0</v>
      </c>
      <c r="L132" s="429">
        <v>0</v>
      </c>
    </row>
    <row r="133" spans="1:12" s="3" customFormat="1">
      <c r="A133" s="216" t="s">
        <v>221</v>
      </c>
      <c r="B133" s="668">
        <f t="shared" si="15"/>
        <v>0</v>
      </c>
      <c r="C133" s="665" t="str">
        <f t="shared" si="10"/>
        <v>2021 Prior Year</v>
      </c>
      <c r="D133" s="52">
        <v>3</v>
      </c>
      <c r="E133" s="802" t="s">
        <v>738</v>
      </c>
      <c r="F133" s="50" t="s">
        <v>272</v>
      </c>
      <c r="G133" s="50" t="s">
        <v>277</v>
      </c>
      <c r="H133" s="315">
        <v>0</v>
      </c>
      <c r="I133" s="433"/>
      <c r="J133" s="315">
        <v>0</v>
      </c>
      <c r="K133" s="217">
        <f t="shared" si="8"/>
        <v>0</v>
      </c>
      <c r="L133" s="429">
        <v>0</v>
      </c>
    </row>
    <row r="134" spans="1:12" s="3" customFormat="1">
      <c r="A134" s="218" t="s">
        <v>150</v>
      </c>
      <c r="B134" s="668">
        <f t="shared" si="15"/>
        <v>0</v>
      </c>
      <c r="C134" s="665" t="str">
        <f t="shared" si="10"/>
        <v>2021 Prior Year</v>
      </c>
      <c r="D134" s="52">
        <v>3</v>
      </c>
      <c r="E134" s="802" t="s">
        <v>739</v>
      </c>
      <c r="F134" s="50" t="s">
        <v>273</v>
      </c>
      <c r="G134" s="50" t="s">
        <v>277</v>
      </c>
      <c r="H134" s="315">
        <v>0</v>
      </c>
      <c r="I134" s="433"/>
      <c r="J134" s="433"/>
      <c r="K134" s="217">
        <f t="shared" si="8"/>
        <v>0</v>
      </c>
      <c r="L134" s="429">
        <v>0</v>
      </c>
    </row>
    <row r="135" spans="1:12" s="3" customFormat="1">
      <c r="A135" s="218" t="s">
        <v>151</v>
      </c>
      <c r="B135" s="668">
        <f t="shared" si="15"/>
        <v>0</v>
      </c>
      <c r="C135" s="665" t="str">
        <f t="shared" si="10"/>
        <v>2021 Prior Year</v>
      </c>
      <c r="D135" s="52">
        <v>3</v>
      </c>
      <c r="E135" s="802" t="s">
        <v>739</v>
      </c>
      <c r="F135" s="50" t="s">
        <v>269</v>
      </c>
      <c r="G135" s="50" t="s">
        <v>277</v>
      </c>
      <c r="H135" s="315">
        <v>0</v>
      </c>
      <c r="I135" s="433"/>
      <c r="J135" s="315">
        <v>0</v>
      </c>
      <c r="K135" s="217">
        <f t="shared" si="8"/>
        <v>0</v>
      </c>
      <c r="L135" s="429">
        <v>0</v>
      </c>
    </row>
    <row r="136" spans="1:12" s="3" customFormat="1">
      <c r="A136" s="218" t="s">
        <v>152</v>
      </c>
      <c r="B136" s="668">
        <f t="shared" si="15"/>
        <v>0</v>
      </c>
      <c r="C136" s="665" t="str">
        <f t="shared" si="10"/>
        <v>2021 Prior Year</v>
      </c>
      <c r="D136" s="52">
        <v>3</v>
      </c>
      <c r="E136" s="802" t="s">
        <v>739</v>
      </c>
      <c r="F136" s="50" t="s">
        <v>274</v>
      </c>
      <c r="G136" s="50" t="s">
        <v>277</v>
      </c>
      <c r="H136" s="315">
        <v>0</v>
      </c>
      <c r="I136" s="433"/>
      <c r="J136" s="315">
        <v>0</v>
      </c>
      <c r="K136" s="217">
        <f t="shared" si="8"/>
        <v>0</v>
      </c>
      <c r="L136" s="429">
        <v>0</v>
      </c>
    </row>
    <row r="137" spans="1:12" s="3" customFormat="1">
      <c r="A137" s="219" t="s">
        <v>70</v>
      </c>
      <c r="B137" s="668">
        <f t="shared" si="15"/>
        <v>0</v>
      </c>
      <c r="C137" s="665" t="str">
        <f t="shared" si="10"/>
        <v>2021 Prior Year</v>
      </c>
      <c r="D137" s="52">
        <v>3</v>
      </c>
      <c r="E137" s="496" t="s">
        <v>740</v>
      </c>
      <c r="F137" s="187" t="s">
        <v>423</v>
      </c>
      <c r="G137" s="187" t="s">
        <v>279</v>
      </c>
      <c r="H137" s="315">
        <v>0</v>
      </c>
      <c r="I137" s="433"/>
      <c r="J137" s="315">
        <v>0</v>
      </c>
      <c r="K137" s="217">
        <f t="shared" si="8"/>
        <v>0</v>
      </c>
      <c r="L137" s="429">
        <v>0</v>
      </c>
    </row>
    <row r="138" spans="1:12" s="3" customFormat="1">
      <c r="A138" s="219" t="s">
        <v>928</v>
      </c>
      <c r="B138" s="668">
        <f t="shared" ref="B138:B143" si="16">$B$18</f>
        <v>0</v>
      </c>
      <c r="C138" s="992" t="str">
        <f t="shared" si="10"/>
        <v>2021 Prior Year</v>
      </c>
      <c r="D138" s="52">
        <v>3</v>
      </c>
      <c r="E138" s="496" t="s">
        <v>927</v>
      </c>
      <c r="F138" s="187" t="s">
        <v>926</v>
      </c>
      <c r="G138" s="187" t="s">
        <v>279</v>
      </c>
      <c r="H138" s="315">
        <v>0</v>
      </c>
      <c r="I138" s="433"/>
      <c r="J138" s="315">
        <v>0</v>
      </c>
      <c r="K138" s="217">
        <f t="shared" ref="K138:K143" si="17">SUM(H138:J138)</f>
        <v>0</v>
      </c>
      <c r="L138" s="429">
        <v>0</v>
      </c>
    </row>
    <row r="139" spans="1:12" s="3" customFormat="1">
      <c r="A139" s="219" t="s">
        <v>929</v>
      </c>
      <c r="B139" s="668">
        <f t="shared" si="16"/>
        <v>0</v>
      </c>
      <c r="C139" s="992" t="str">
        <f t="shared" si="10"/>
        <v>2021 Prior Year</v>
      </c>
      <c r="D139" s="52">
        <v>3</v>
      </c>
      <c r="E139" s="496" t="s">
        <v>927</v>
      </c>
      <c r="F139" s="187" t="s">
        <v>926</v>
      </c>
      <c r="G139" s="187" t="s">
        <v>278</v>
      </c>
      <c r="H139" s="315">
        <v>0</v>
      </c>
      <c r="I139" s="433"/>
      <c r="J139" s="1018"/>
      <c r="K139" s="217">
        <f t="shared" si="17"/>
        <v>0</v>
      </c>
      <c r="L139" s="429">
        <v>0</v>
      </c>
    </row>
    <row r="140" spans="1:12" s="3" customFormat="1">
      <c r="A140" s="219" t="s">
        <v>930</v>
      </c>
      <c r="B140" s="668">
        <f t="shared" si="16"/>
        <v>0</v>
      </c>
      <c r="C140" s="992" t="str">
        <f t="shared" si="10"/>
        <v>2021 Prior Year</v>
      </c>
      <c r="D140" s="52">
        <v>3</v>
      </c>
      <c r="E140" s="496" t="s">
        <v>927</v>
      </c>
      <c r="F140" s="187" t="s">
        <v>271</v>
      </c>
      <c r="G140" s="187" t="s">
        <v>279</v>
      </c>
      <c r="H140" s="315">
        <v>0</v>
      </c>
      <c r="I140" s="433"/>
      <c r="J140" s="315">
        <v>0</v>
      </c>
      <c r="K140" s="217">
        <f t="shared" si="17"/>
        <v>0</v>
      </c>
      <c r="L140" s="429">
        <v>0</v>
      </c>
    </row>
    <row r="141" spans="1:12" s="3" customFormat="1">
      <c r="A141" s="219" t="s">
        <v>931</v>
      </c>
      <c r="B141" s="668">
        <f t="shared" si="16"/>
        <v>0</v>
      </c>
      <c r="C141" s="992" t="str">
        <f t="shared" si="10"/>
        <v>2021 Prior Year</v>
      </c>
      <c r="D141" s="52">
        <v>3</v>
      </c>
      <c r="E141" s="496" t="s">
        <v>927</v>
      </c>
      <c r="F141" s="187" t="s">
        <v>271</v>
      </c>
      <c r="G141" s="187" t="s">
        <v>278</v>
      </c>
      <c r="H141" s="315">
        <v>0</v>
      </c>
      <c r="I141" s="433"/>
      <c r="J141" s="1018"/>
      <c r="K141" s="217">
        <f t="shared" si="17"/>
        <v>0</v>
      </c>
      <c r="L141" s="429">
        <v>0</v>
      </c>
    </row>
    <row r="142" spans="1:12" s="3" customFormat="1">
      <c r="A142" s="219" t="s">
        <v>932</v>
      </c>
      <c r="B142" s="668">
        <f t="shared" si="16"/>
        <v>0</v>
      </c>
      <c r="C142" s="992" t="str">
        <f t="shared" si="10"/>
        <v>2021 Prior Year</v>
      </c>
      <c r="D142" s="52">
        <v>3</v>
      </c>
      <c r="E142" s="496" t="s">
        <v>927</v>
      </c>
      <c r="F142" s="187" t="s">
        <v>272</v>
      </c>
      <c r="G142" s="187" t="s">
        <v>277</v>
      </c>
      <c r="H142" s="315">
        <v>0</v>
      </c>
      <c r="I142" s="433"/>
      <c r="J142" s="315">
        <v>0</v>
      </c>
      <c r="K142" s="217">
        <f t="shared" si="17"/>
        <v>0</v>
      </c>
      <c r="L142" s="429">
        <v>0</v>
      </c>
    </row>
    <row r="143" spans="1:12" s="3" customFormat="1">
      <c r="A143" s="738" t="s">
        <v>71</v>
      </c>
      <c r="B143" s="993">
        <f t="shared" si="16"/>
        <v>0</v>
      </c>
      <c r="C143" s="994" t="str">
        <f t="shared" si="10"/>
        <v>2021 Prior Year</v>
      </c>
      <c r="D143" s="739">
        <v>3</v>
      </c>
      <c r="E143" s="804" t="s">
        <v>424</v>
      </c>
      <c r="F143" s="745" t="s">
        <v>267</v>
      </c>
      <c r="G143" s="745" t="s">
        <v>277</v>
      </c>
      <c r="H143" s="741">
        <v>0</v>
      </c>
      <c r="I143" s="741">
        <v>0</v>
      </c>
      <c r="J143" s="742"/>
      <c r="K143" s="743">
        <f t="shared" si="17"/>
        <v>0</v>
      </c>
      <c r="L143" s="744">
        <v>0</v>
      </c>
    </row>
    <row r="144" spans="1:12" s="3" customFormat="1">
      <c r="A144" s="216" t="s">
        <v>211</v>
      </c>
      <c r="B144" s="668">
        <f t="shared" si="15"/>
        <v>0</v>
      </c>
      <c r="C144" s="665" t="str">
        <f t="shared" si="10"/>
        <v>2021 Prior Year</v>
      </c>
      <c r="D144" s="52">
        <v>4</v>
      </c>
      <c r="E144" s="802" t="s">
        <v>738</v>
      </c>
      <c r="F144" s="281" t="s">
        <v>267</v>
      </c>
      <c r="G144" s="50" t="s">
        <v>277</v>
      </c>
      <c r="H144" s="315">
        <v>0</v>
      </c>
      <c r="I144" s="433"/>
      <c r="J144" s="433"/>
      <c r="K144" s="217">
        <f t="shared" si="8"/>
        <v>0</v>
      </c>
      <c r="L144" s="429">
        <v>0</v>
      </c>
    </row>
    <row r="145" spans="1:12" s="3" customFormat="1">
      <c r="A145" s="216" t="s">
        <v>214</v>
      </c>
      <c r="B145" s="668">
        <f t="shared" si="15"/>
        <v>0</v>
      </c>
      <c r="C145" s="665" t="str">
        <f t="shared" si="10"/>
        <v>2021 Prior Year</v>
      </c>
      <c r="D145" s="52">
        <v>4</v>
      </c>
      <c r="E145" s="802" t="s">
        <v>738</v>
      </c>
      <c r="F145" s="281" t="s">
        <v>268</v>
      </c>
      <c r="G145" s="50" t="s">
        <v>277</v>
      </c>
      <c r="H145" s="315">
        <v>0</v>
      </c>
      <c r="I145" s="433"/>
      <c r="J145" s="433"/>
      <c r="K145" s="217">
        <f t="shared" si="8"/>
        <v>0</v>
      </c>
      <c r="L145" s="429">
        <v>0</v>
      </c>
    </row>
    <row r="146" spans="1:12" s="3" customFormat="1">
      <c r="A146" s="216" t="s">
        <v>215</v>
      </c>
      <c r="B146" s="668">
        <f t="shared" si="15"/>
        <v>0</v>
      </c>
      <c r="C146" s="665" t="str">
        <f t="shared" si="10"/>
        <v>2021 Prior Year</v>
      </c>
      <c r="D146" s="52">
        <v>4</v>
      </c>
      <c r="E146" s="802" t="s">
        <v>738</v>
      </c>
      <c r="F146" s="50" t="s">
        <v>269</v>
      </c>
      <c r="G146" s="50" t="s">
        <v>277</v>
      </c>
      <c r="H146" s="315">
        <v>0</v>
      </c>
      <c r="I146" s="433"/>
      <c r="J146" s="315">
        <v>0</v>
      </c>
      <c r="K146" s="217">
        <f t="shared" si="8"/>
        <v>0</v>
      </c>
      <c r="L146" s="429">
        <v>0</v>
      </c>
    </row>
    <row r="147" spans="1:12" s="3" customFormat="1">
      <c r="A147" s="216" t="s">
        <v>217</v>
      </c>
      <c r="B147" s="668">
        <f t="shared" si="15"/>
        <v>0</v>
      </c>
      <c r="C147" s="665" t="str">
        <f t="shared" si="10"/>
        <v>2021 Prior Year</v>
      </c>
      <c r="D147" s="52">
        <v>4</v>
      </c>
      <c r="E147" s="802" t="s">
        <v>738</v>
      </c>
      <c r="F147" s="50" t="s">
        <v>270</v>
      </c>
      <c r="G147" s="50" t="s">
        <v>279</v>
      </c>
      <c r="H147" s="315">
        <v>0</v>
      </c>
      <c r="I147" s="433"/>
      <c r="J147" s="315">
        <v>0</v>
      </c>
      <c r="K147" s="217">
        <f t="shared" si="8"/>
        <v>0</v>
      </c>
      <c r="L147" s="429">
        <v>0</v>
      </c>
    </row>
    <row r="148" spans="1:12" s="3" customFormat="1">
      <c r="A148" s="216" t="s">
        <v>218</v>
      </c>
      <c r="B148" s="668">
        <f t="shared" si="15"/>
        <v>0</v>
      </c>
      <c r="C148" s="665" t="str">
        <f t="shared" si="10"/>
        <v>2021 Prior Year</v>
      </c>
      <c r="D148" s="52">
        <v>4</v>
      </c>
      <c r="E148" s="802" t="s">
        <v>738</v>
      </c>
      <c r="F148" s="50" t="s">
        <v>270</v>
      </c>
      <c r="G148" s="50" t="s">
        <v>278</v>
      </c>
      <c r="H148" s="315">
        <v>0</v>
      </c>
      <c r="I148" s="433"/>
      <c r="J148" s="433"/>
      <c r="K148" s="217">
        <f t="shared" si="8"/>
        <v>0</v>
      </c>
      <c r="L148" s="429">
        <v>0</v>
      </c>
    </row>
    <row r="149" spans="1:12" s="3" customFormat="1">
      <c r="A149" s="216" t="s">
        <v>219</v>
      </c>
      <c r="B149" s="668">
        <f t="shared" si="15"/>
        <v>0</v>
      </c>
      <c r="C149" s="665" t="str">
        <f t="shared" ref="C149:C161" si="18">$C$90</f>
        <v>2021 Prior Year</v>
      </c>
      <c r="D149" s="52">
        <v>4</v>
      </c>
      <c r="E149" s="802" t="s">
        <v>738</v>
      </c>
      <c r="F149" s="220" t="s">
        <v>271</v>
      </c>
      <c r="G149" s="50" t="s">
        <v>279</v>
      </c>
      <c r="H149" s="315">
        <v>0</v>
      </c>
      <c r="I149" s="433"/>
      <c r="J149" s="315">
        <v>0</v>
      </c>
      <c r="K149" s="217">
        <f t="shared" si="8"/>
        <v>0</v>
      </c>
      <c r="L149" s="429">
        <v>0</v>
      </c>
    </row>
    <row r="150" spans="1:12" s="3" customFormat="1">
      <c r="A150" s="216" t="s">
        <v>220</v>
      </c>
      <c r="B150" s="668">
        <f t="shared" si="15"/>
        <v>0</v>
      </c>
      <c r="C150" s="665" t="str">
        <f t="shared" si="18"/>
        <v>2021 Prior Year</v>
      </c>
      <c r="D150" s="52">
        <v>4</v>
      </c>
      <c r="E150" s="802" t="s">
        <v>738</v>
      </c>
      <c r="F150" s="50" t="s">
        <v>271</v>
      </c>
      <c r="G150" s="50" t="s">
        <v>278</v>
      </c>
      <c r="H150" s="315">
        <v>0</v>
      </c>
      <c r="I150" s="433"/>
      <c r="J150" s="433"/>
      <c r="K150" s="217">
        <f t="shared" si="8"/>
        <v>0</v>
      </c>
      <c r="L150" s="429">
        <v>0</v>
      </c>
    </row>
    <row r="151" spans="1:12" s="3" customFormat="1">
      <c r="A151" s="216" t="s">
        <v>221</v>
      </c>
      <c r="B151" s="668">
        <f t="shared" si="15"/>
        <v>0</v>
      </c>
      <c r="C151" s="665" t="str">
        <f t="shared" si="18"/>
        <v>2021 Prior Year</v>
      </c>
      <c r="D151" s="52">
        <v>4</v>
      </c>
      <c r="E151" s="802" t="s">
        <v>738</v>
      </c>
      <c r="F151" s="50" t="s">
        <v>272</v>
      </c>
      <c r="G151" s="50" t="s">
        <v>277</v>
      </c>
      <c r="H151" s="315">
        <v>0</v>
      </c>
      <c r="I151" s="433"/>
      <c r="J151" s="315">
        <v>0</v>
      </c>
      <c r="K151" s="217">
        <f t="shared" si="8"/>
        <v>0</v>
      </c>
      <c r="L151" s="429">
        <v>0</v>
      </c>
    </row>
    <row r="152" spans="1:12" s="3" customFormat="1">
      <c r="A152" s="218" t="s">
        <v>150</v>
      </c>
      <c r="B152" s="668">
        <f t="shared" si="15"/>
        <v>0</v>
      </c>
      <c r="C152" s="665" t="str">
        <f t="shared" si="18"/>
        <v>2021 Prior Year</v>
      </c>
      <c r="D152" s="52">
        <v>4</v>
      </c>
      <c r="E152" s="802" t="s">
        <v>739</v>
      </c>
      <c r="F152" s="50" t="s">
        <v>273</v>
      </c>
      <c r="G152" s="50" t="s">
        <v>277</v>
      </c>
      <c r="H152" s="315">
        <v>0</v>
      </c>
      <c r="I152" s="433"/>
      <c r="J152" s="433"/>
      <c r="K152" s="217">
        <f t="shared" si="8"/>
        <v>0</v>
      </c>
      <c r="L152" s="429">
        <v>0</v>
      </c>
    </row>
    <row r="153" spans="1:12" s="3" customFormat="1">
      <c r="A153" s="218" t="s">
        <v>151</v>
      </c>
      <c r="B153" s="668">
        <f t="shared" si="15"/>
        <v>0</v>
      </c>
      <c r="C153" s="665" t="str">
        <f t="shared" si="18"/>
        <v>2021 Prior Year</v>
      </c>
      <c r="D153" s="52">
        <v>4</v>
      </c>
      <c r="E153" s="802" t="s">
        <v>739</v>
      </c>
      <c r="F153" s="50" t="s">
        <v>269</v>
      </c>
      <c r="G153" s="50" t="s">
        <v>277</v>
      </c>
      <c r="H153" s="315">
        <v>0</v>
      </c>
      <c r="I153" s="433"/>
      <c r="J153" s="315">
        <v>0</v>
      </c>
      <c r="K153" s="217">
        <f t="shared" si="8"/>
        <v>0</v>
      </c>
      <c r="L153" s="429">
        <v>0</v>
      </c>
    </row>
    <row r="154" spans="1:12" s="3" customFormat="1">
      <c r="A154" s="218" t="s">
        <v>152</v>
      </c>
      <c r="B154" s="668">
        <f t="shared" si="15"/>
        <v>0</v>
      </c>
      <c r="C154" s="665" t="str">
        <f t="shared" si="18"/>
        <v>2021 Prior Year</v>
      </c>
      <c r="D154" s="52">
        <v>4</v>
      </c>
      <c r="E154" s="802" t="s">
        <v>739</v>
      </c>
      <c r="F154" s="50" t="s">
        <v>274</v>
      </c>
      <c r="G154" s="50" t="s">
        <v>277</v>
      </c>
      <c r="H154" s="315">
        <v>0</v>
      </c>
      <c r="I154" s="433"/>
      <c r="J154" s="315">
        <v>0</v>
      </c>
      <c r="K154" s="217">
        <f t="shared" si="8"/>
        <v>0</v>
      </c>
      <c r="L154" s="429">
        <v>0</v>
      </c>
    </row>
    <row r="155" spans="1:12" s="3" customFormat="1">
      <c r="A155" s="219" t="s">
        <v>70</v>
      </c>
      <c r="B155" s="668">
        <f t="shared" si="15"/>
        <v>0</v>
      </c>
      <c r="C155" s="665" t="str">
        <f t="shared" si="18"/>
        <v>2021 Prior Year</v>
      </c>
      <c r="D155" s="52">
        <v>4</v>
      </c>
      <c r="E155" s="496" t="s">
        <v>740</v>
      </c>
      <c r="F155" s="187" t="s">
        <v>423</v>
      </c>
      <c r="G155" s="187" t="s">
        <v>279</v>
      </c>
      <c r="H155" s="315">
        <v>0</v>
      </c>
      <c r="I155" s="433"/>
      <c r="J155" s="315">
        <v>0</v>
      </c>
      <c r="K155" s="217">
        <f t="shared" si="8"/>
        <v>0</v>
      </c>
      <c r="L155" s="429">
        <v>0</v>
      </c>
    </row>
    <row r="156" spans="1:12" s="3" customFormat="1">
      <c r="A156" s="219" t="s">
        <v>928</v>
      </c>
      <c r="B156" s="668">
        <f t="shared" ref="B156:B161" si="19">$B$18</f>
        <v>0</v>
      </c>
      <c r="C156" s="992" t="str">
        <f t="shared" si="18"/>
        <v>2021 Prior Year</v>
      </c>
      <c r="D156" s="52">
        <v>4</v>
      </c>
      <c r="E156" s="496" t="s">
        <v>927</v>
      </c>
      <c r="F156" s="187" t="s">
        <v>926</v>
      </c>
      <c r="G156" s="187" t="s">
        <v>279</v>
      </c>
      <c r="H156" s="315">
        <v>0</v>
      </c>
      <c r="I156" s="433"/>
      <c r="J156" s="315">
        <v>0</v>
      </c>
      <c r="K156" s="217">
        <f t="shared" ref="K156:K161" si="20">SUM(H156:J156)</f>
        <v>0</v>
      </c>
      <c r="L156" s="429">
        <v>0</v>
      </c>
    </row>
    <row r="157" spans="1:12" s="3" customFormat="1">
      <c r="A157" s="219" t="s">
        <v>929</v>
      </c>
      <c r="B157" s="668">
        <f t="shared" si="19"/>
        <v>0</v>
      </c>
      <c r="C157" s="992" t="str">
        <f t="shared" si="18"/>
        <v>2021 Prior Year</v>
      </c>
      <c r="D157" s="52">
        <v>4</v>
      </c>
      <c r="E157" s="496" t="s">
        <v>927</v>
      </c>
      <c r="F157" s="187" t="s">
        <v>926</v>
      </c>
      <c r="G157" s="187" t="s">
        <v>278</v>
      </c>
      <c r="H157" s="315">
        <v>0</v>
      </c>
      <c r="I157" s="433"/>
      <c r="J157" s="1018"/>
      <c r="K157" s="217">
        <f t="shared" si="20"/>
        <v>0</v>
      </c>
      <c r="L157" s="429">
        <v>0</v>
      </c>
    </row>
    <row r="158" spans="1:12" s="3" customFormat="1">
      <c r="A158" s="219" t="s">
        <v>930</v>
      </c>
      <c r="B158" s="668">
        <f t="shared" si="19"/>
        <v>0</v>
      </c>
      <c r="C158" s="992" t="str">
        <f t="shared" si="18"/>
        <v>2021 Prior Year</v>
      </c>
      <c r="D158" s="52">
        <v>4</v>
      </c>
      <c r="E158" s="496" t="s">
        <v>927</v>
      </c>
      <c r="F158" s="187" t="s">
        <v>271</v>
      </c>
      <c r="G158" s="187" t="s">
        <v>279</v>
      </c>
      <c r="H158" s="315">
        <v>0</v>
      </c>
      <c r="I158" s="433"/>
      <c r="J158" s="315">
        <v>0</v>
      </c>
      <c r="K158" s="217">
        <f t="shared" si="20"/>
        <v>0</v>
      </c>
      <c r="L158" s="429">
        <v>0</v>
      </c>
    </row>
    <row r="159" spans="1:12" s="3" customFormat="1">
      <c r="A159" s="219" t="s">
        <v>931</v>
      </c>
      <c r="B159" s="668">
        <f t="shared" si="19"/>
        <v>0</v>
      </c>
      <c r="C159" s="992" t="str">
        <f t="shared" si="18"/>
        <v>2021 Prior Year</v>
      </c>
      <c r="D159" s="52">
        <v>4</v>
      </c>
      <c r="E159" s="496" t="s">
        <v>927</v>
      </c>
      <c r="F159" s="187" t="s">
        <v>271</v>
      </c>
      <c r="G159" s="187" t="s">
        <v>278</v>
      </c>
      <c r="H159" s="315">
        <v>0</v>
      </c>
      <c r="I159" s="433"/>
      <c r="J159" s="1018"/>
      <c r="K159" s="217">
        <f t="shared" si="20"/>
        <v>0</v>
      </c>
      <c r="L159" s="429">
        <v>0</v>
      </c>
    </row>
    <row r="160" spans="1:12" s="3" customFormat="1">
      <c r="A160" s="219" t="s">
        <v>932</v>
      </c>
      <c r="B160" s="668">
        <f t="shared" si="19"/>
        <v>0</v>
      </c>
      <c r="C160" s="992" t="str">
        <f t="shared" si="18"/>
        <v>2021 Prior Year</v>
      </c>
      <c r="D160" s="52">
        <v>4</v>
      </c>
      <c r="E160" s="496" t="s">
        <v>927</v>
      </c>
      <c r="F160" s="187" t="s">
        <v>272</v>
      </c>
      <c r="G160" s="187" t="s">
        <v>277</v>
      </c>
      <c r="H160" s="315">
        <v>0</v>
      </c>
      <c r="I160" s="433"/>
      <c r="J160" s="315">
        <v>0</v>
      </c>
      <c r="K160" s="217">
        <f t="shared" si="20"/>
        <v>0</v>
      </c>
      <c r="L160" s="429">
        <v>0</v>
      </c>
    </row>
    <row r="161" spans="1:12" s="3" customFormat="1">
      <c r="A161" s="738" t="s">
        <v>71</v>
      </c>
      <c r="B161" s="993">
        <f t="shared" si="19"/>
        <v>0</v>
      </c>
      <c r="C161" s="994" t="str">
        <f t="shared" si="18"/>
        <v>2021 Prior Year</v>
      </c>
      <c r="D161" s="739">
        <v>4</v>
      </c>
      <c r="E161" s="804" t="s">
        <v>424</v>
      </c>
      <c r="F161" s="745" t="s">
        <v>267</v>
      </c>
      <c r="G161" s="745" t="s">
        <v>277</v>
      </c>
      <c r="H161" s="741">
        <v>0</v>
      </c>
      <c r="I161" s="741">
        <v>0</v>
      </c>
      <c r="J161" s="742"/>
      <c r="K161" s="743">
        <f t="shared" si="20"/>
        <v>0</v>
      </c>
      <c r="L161" s="744">
        <v>0</v>
      </c>
    </row>
    <row r="162" spans="1:12" s="3" customFormat="1">
      <c r="A162" s="216" t="s">
        <v>211</v>
      </c>
      <c r="B162" s="668">
        <f>'Non-Delivery Svcs Report'!J2</f>
        <v>0</v>
      </c>
      <c r="C162" s="957" t="str">
        <f>LEFT(C18,4)-2&amp;" Initial Year"</f>
        <v>2020 Initial Year</v>
      </c>
      <c r="D162" s="52">
        <v>1</v>
      </c>
      <c r="E162" s="802" t="s">
        <v>738</v>
      </c>
      <c r="F162" s="281" t="s">
        <v>267</v>
      </c>
      <c r="G162" s="50" t="s">
        <v>277</v>
      </c>
      <c r="H162" s="315">
        <v>0</v>
      </c>
      <c r="I162" s="433"/>
      <c r="J162" s="433"/>
      <c r="K162" s="217">
        <f t="shared" ref="K162:K227" si="21">SUM(H162:J162)</f>
        <v>0</v>
      </c>
      <c r="L162" s="429">
        <v>0</v>
      </c>
    </row>
    <row r="163" spans="1:12" s="3" customFormat="1">
      <c r="A163" s="216" t="s">
        <v>214</v>
      </c>
      <c r="B163" s="668">
        <f t="shared" ref="B163:B200" si="22">$B$162</f>
        <v>0</v>
      </c>
      <c r="C163" s="665" t="str">
        <f t="shared" ref="C163:C220" si="23">$C$162</f>
        <v>2020 Initial Year</v>
      </c>
      <c r="D163" s="52">
        <v>1</v>
      </c>
      <c r="E163" s="802" t="s">
        <v>738</v>
      </c>
      <c r="F163" s="281" t="s">
        <v>268</v>
      </c>
      <c r="G163" s="50" t="s">
        <v>277</v>
      </c>
      <c r="H163" s="315">
        <v>0</v>
      </c>
      <c r="I163" s="433"/>
      <c r="J163" s="433"/>
      <c r="K163" s="217">
        <f t="shared" si="21"/>
        <v>0</v>
      </c>
      <c r="L163" s="429">
        <v>0</v>
      </c>
    </row>
    <row r="164" spans="1:12" s="3" customFormat="1">
      <c r="A164" s="216" t="s">
        <v>215</v>
      </c>
      <c r="B164" s="668">
        <f t="shared" si="22"/>
        <v>0</v>
      </c>
      <c r="C164" s="665" t="str">
        <f t="shared" si="23"/>
        <v>2020 Initial Year</v>
      </c>
      <c r="D164" s="52">
        <v>1</v>
      </c>
      <c r="E164" s="802" t="s">
        <v>738</v>
      </c>
      <c r="F164" s="50" t="s">
        <v>269</v>
      </c>
      <c r="G164" s="50" t="s">
        <v>277</v>
      </c>
      <c r="H164" s="315">
        <v>0</v>
      </c>
      <c r="I164" s="433"/>
      <c r="J164" s="315">
        <v>0</v>
      </c>
      <c r="K164" s="217">
        <f t="shared" si="21"/>
        <v>0</v>
      </c>
      <c r="L164" s="429">
        <v>0</v>
      </c>
    </row>
    <row r="165" spans="1:12" s="3" customFormat="1">
      <c r="A165" s="216" t="s">
        <v>217</v>
      </c>
      <c r="B165" s="668">
        <f t="shared" si="22"/>
        <v>0</v>
      </c>
      <c r="C165" s="665" t="str">
        <f t="shared" si="23"/>
        <v>2020 Initial Year</v>
      </c>
      <c r="D165" s="52">
        <v>1</v>
      </c>
      <c r="E165" s="802" t="s">
        <v>738</v>
      </c>
      <c r="F165" s="50" t="s">
        <v>270</v>
      </c>
      <c r="G165" s="50" t="s">
        <v>279</v>
      </c>
      <c r="H165" s="315">
        <v>0</v>
      </c>
      <c r="I165" s="433"/>
      <c r="J165" s="315">
        <v>0</v>
      </c>
      <c r="K165" s="217">
        <f t="shared" si="21"/>
        <v>0</v>
      </c>
      <c r="L165" s="429">
        <v>0</v>
      </c>
    </row>
    <row r="166" spans="1:12" s="3" customFormat="1">
      <c r="A166" s="216" t="s">
        <v>218</v>
      </c>
      <c r="B166" s="668">
        <f t="shared" si="22"/>
        <v>0</v>
      </c>
      <c r="C166" s="665" t="str">
        <f t="shared" si="23"/>
        <v>2020 Initial Year</v>
      </c>
      <c r="D166" s="52">
        <v>1</v>
      </c>
      <c r="E166" s="802" t="s">
        <v>738</v>
      </c>
      <c r="F166" s="50" t="s">
        <v>270</v>
      </c>
      <c r="G166" s="50" t="s">
        <v>278</v>
      </c>
      <c r="H166" s="315">
        <v>0</v>
      </c>
      <c r="I166" s="433"/>
      <c r="J166" s="433"/>
      <c r="K166" s="217">
        <f t="shared" si="21"/>
        <v>0</v>
      </c>
      <c r="L166" s="429">
        <v>0</v>
      </c>
    </row>
    <row r="167" spans="1:12" s="3" customFormat="1">
      <c r="A167" s="216" t="s">
        <v>219</v>
      </c>
      <c r="B167" s="668">
        <f t="shared" si="22"/>
        <v>0</v>
      </c>
      <c r="C167" s="665" t="str">
        <f t="shared" si="23"/>
        <v>2020 Initial Year</v>
      </c>
      <c r="D167" s="52">
        <v>1</v>
      </c>
      <c r="E167" s="802" t="s">
        <v>738</v>
      </c>
      <c r="F167" s="50" t="s">
        <v>271</v>
      </c>
      <c r="G167" s="50" t="s">
        <v>279</v>
      </c>
      <c r="H167" s="315">
        <v>0</v>
      </c>
      <c r="I167" s="433"/>
      <c r="J167" s="315">
        <v>0</v>
      </c>
      <c r="K167" s="217">
        <f t="shared" si="21"/>
        <v>0</v>
      </c>
      <c r="L167" s="429">
        <v>0</v>
      </c>
    </row>
    <row r="168" spans="1:12" s="3" customFormat="1">
      <c r="A168" s="216" t="s">
        <v>220</v>
      </c>
      <c r="B168" s="668">
        <f t="shared" si="22"/>
        <v>0</v>
      </c>
      <c r="C168" s="665" t="str">
        <f t="shared" si="23"/>
        <v>2020 Initial Year</v>
      </c>
      <c r="D168" s="52">
        <v>1</v>
      </c>
      <c r="E168" s="802" t="s">
        <v>738</v>
      </c>
      <c r="F168" s="50" t="s">
        <v>271</v>
      </c>
      <c r="G168" s="50" t="s">
        <v>278</v>
      </c>
      <c r="H168" s="315">
        <v>0</v>
      </c>
      <c r="I168" s="433"/>
      <c r="J168" s="433"/>
      <c r="K168" s="217">
        <f t="shared" si="21"/>
        <v>0</v>
      </c>
      <c r="L168" s="429">
        <v>0</v>
      </c>
    </row>
    <row r="169" spans="1:12" s="3" customFormat="1">
      <c r="A169" s="216" t="s">
        <v>221</v>
      </c>
      <c r="B169" s="668">
        <f t="shared" si="22"/>
        <v>0</v>
      </c>
      <c r="C169" s="665" t="str">
        <f t="shared" si="23"/>
        <v>2020 Initial Year</v>
      </c>
      <c r="D169" s="52">
        <v>1</v>
      </c>
      <c r="E169" s="802" t="s">
        <v>738</v>
      </c>
      <c r="F169" s="50" t="s">
        <v>272</v>
      </c>
      <c r="G169" s="50" t="s">
        <v>277</v>
      </c>
      <c r="H169" s="315">
        <v>0</v>
      </c>
      <c r="I169" s="433"/>
      <c r="J169" s="315">
        <v>0</v>
      </c>
      <c r="K169" s="217">
        <f t="shared" si="21"/>
        <v>0</v>
      </c>
      <c r="L169" s="429">
        <v>0</v>
      </c>
    </row>
    <row r="170" spans="1:12" s="3" customFormat="1">
      <c r="A170" s="218" t="s">
        <v>150</v>
      </c>
      <c r="B170" s="668">
        <f t="shared" si="22"/>
        <v>0</v>
      </c>
      <c r="C170" s="665" t="str">
        <f t="shared" si="23"/>
        <v>2020 Initial Year</v>
      </c>
      <c r="D170" s="52">
        <v>1</v>
      </c>
      <c r="E170" s="802" t="s">
        <v>739</v>
      </c>
      <c r="F170" s="50" t="s">
        <v>273</v>
      </c>
      <c r="G170" s="50" t="s">
        <v>277</v>
      </c>
      <c r="H170" s="315">
        <v>0</v>
      </c>
      <c r="I170" s="433"/>
      <c r="J170" s="433"/>
      <c r="K170" s="217">
        <f t="shared" si="21"/>
        <v>0</v>
      </c>
      <c r="L170" s="429">
        <v>0</v>
      </c>
    </row>
    <row r="171" spans="1:12" s="3" customFormat="1">
      <c r="A171" s="218" t="s">
        <v>151</v>
      </c>
      <c r="B171" s="668">
        <f t="shared" si="22"/>
        <v>0</v>
      </c>
      <c r="C171" s="665" t="str">
        <f t="shared" si="23"/>
        <v>2020 Initial Year</v>
      </c>
      <c r="D171" s="52">
        <v>1</v>
      </c>
      <c r="E171" s="802" t="s">
        <v>739</v>
      </c>
      <c r="F171" s="50" t="s">
        <v>269</v>
      </c>
      <c r="G171" s="50" t="s">
        <v>277</v>
      </c>
      <c r="H171" s="315">
        <v>0</v>
      </c>
      <c r="I171" s="433"/>
      <c r="J171" s="315">
        <v>0</v>
      </c>
      <c r="K171" s="217">
        <f t="shared" si="21"/>
        <v>0</v>
      </c>
      <c r="L171" s="429">
        <v>0</v>
      </c>
    </row>
    <row r="172" spans="1:12" s="3" customFormat="1">
      <c r="A172" s="218" t="s">
        <v>152</v>
      </c>
      <c r="B172" s="668">
        <f t="shared" si="22"/>
        <v>0</v>
      </c>
      <c r="C172" s="665" t="str">
        <f t="shared" si="23"/>
        <v>2020 Initial Year</v>
      </c>
      <c r="D172" s="52">
        <v>1</v>
      </c>
      <c r="E172" s="802" t="s">
        <v>739</v>
      </c>
      <c r="F172" s="50" t="s">
        <v>274</v>
      </c>
      <c r="G172" s="50" t="s">
        <v>277</v>
      </c>
      <c r="H172" s="315">
        <v>0</v>
      </c>
      <c r="I172" s="433"/>
      <c r="J172" s="315">
        <v>0</v>
      </c>
      <c r="K172" s="217">
        <f t="shared" si="21"/>
        <v>0</v>
      </c>
      <c r="L172" s="429">
        <v>0</v>
      </c>
    </row>
    <row r="173" spans="1:12" s="3" customFormat="1">
      <c r="A173" s="219" t="s">
        <v>70</v>
      </c>
      <c r="B173" s="668">
        <f t="shared" si="22"/>
        <v>0</v>
      </c>
      <c r="C173" s="665" t="str">
        <f t="shared" si="23"/>
        <v>2020 Initial Year</v>
      </c>
      <c r="D173" s="52">
        <v>1</v>
      </c>
      <c r="E173" s="496" t="s">
        <v>740</v>
      </c>
      <c r="F173" s="187" t="s">
        <v>423</v>
      </c>
      <c r="G173" s="187" t="s">
        <v>279</v>
      </c>
      <c r="H173" s="315">
        <v>0</v>
      </c>
      <c r="I173" s="433"/>
      <c r="J173" s="315">
        <v>0</v>
      </c>
      <c r="K173" s="217">
        <f t="shared" si="21"/>
        <v>0</v>
      </c>
      <c r="L173" s="429">
        <v>0</v>
      </c>
    </row>
    <row r="174" spans="1:12" s="3" customFormat="1">
      <c r="A174" s="219" t="s">
        <v>928</v>
      </c>
      <c r="B174" s="668">
        <f t="shared" ref="B174:B179" si="24">$B$18</f>
        <v>0</v>
      </c>
      <c r="C174" s="992" t="str">
        <f t="shared" si="23"/>
        <v>2020 Initial Year</v>
      </c>
      <c r="D174" s="52">
        <v>1</v>
      </c>
      <c r="E174" s="496" t="s">
        <v>927</v>
      </c>
      <c r="F174" s="187" t="s">
        <v>926</v>
      </c>
      <c r="G174" s="187" t="s">
        <v>279</v>
      </c>
      <c r="H174" s="315">
        <v>0</v>
      </c>
      <c r="I174" s="433"/>
      <c r="J174" s="315">
        <v>0</v>
      </c>
      <c r="K174" s="217">
        <f t="shared" ref="K174:K179" si="25">SUM(H174:J174)</f>
        <v>0</v>
      </c>
      <c r="L174" s="429">
        <v>0</v>
      </c>
    </row>
    <row r="175" spans="1:12" s="3" customFormat="1">
      <c r="A175" s="219" t="s">
        <v>929</v>
      </c>
      <c r="B175" s="668">
        <f t="shared" si="24"/>
        <v>0</v>
      </c>
      <c r="C175" s="992" t="str">
        <f t="shared" si="23"/>
        <v>2020 Initial Year</v>
      </c>
      <c r="D175" s="52">
        <v>1</v>
      </c>
      <c r="E175" s="496" t="s">
        <v>927</v>
      </c>
      <c r="F175" s="187" t="s">
        <v>926</v>
      </c>
      <c r="G175" s="187" t="s">
        <v>278</v>
      </c>
      <c r="H175" s="315">
        <v>0</v>
      </c>
      <c r="I175" s="433"/>
      <c r="J175" s="1018"/>
      <c r="K175" s="217">
        <f t="shared" si="25"/>
        <v>0</v>
      </c>
      <c r="L175" s="429">
        <v>0</v>
      </c>
    </row>
    <row r="176" spans="1:12" s="3" customFormat="1">
      <c r="A176" s="219" t="s">
        <v>930</v>
      </c>
      <c r="B176" s="668">
        <f t="shared" si="24"/>
        <v>0</v>
      </c>
      <c r="C176" s="992" t="str">
        <f t="shared" si="23"/>
        <v>2020 Initial Year</v>
      </c>
      <c r="D176" s="52">
        <v>1</v>
      </c>
      <c r="E176" s="496" t="s">
        <v>927</v>
      </c>
      <c r="F176" s="187" t="s">
        <v>271</v>
      </c>
      <c r="G176" s="187" t="s">
        <v>279</v>
      </c>
      <c r="H176" s="315">
        <v>0</v>
      </c>
      <c r="I176" s="433"/>
      <c r="J176" s="315">
        <v>0</v>
      </c>
      <c r="K176" s="217">
        <f t="shared" si="25"/>
        <v>0</v>
      </c>
      <c r="L176" s="429">
        <v>0</v>
      </c>
    </row>
    <row r="177" spans="1:12" s="3" customFormat="1">
      <c r="A177" s="219" t="s">
        <v>931</v>
      </c>
      <c r="B177" s="668">
        <f t="shared" si="24"/>
        <v>0</v>
      </c>
      <c r="C177" s="992" t="str">
        <f t="shared" si="23"/>
        <v>2020 Initial Year</v>
      </c>
      <c r="D177" s="52">
        <v>1</v>
      </c>
      <c r="E177" s="496" t="s">
        <v>927</v>
      </c>
      <c r="F177" s="187" t="s">
        <v>271</v>
      </c>
      <c r="G177" s="187" t="s">
        <v>278</v>
      </c>
      <c r="H177" s="315">
        <v>0</v>
      </c>
      <c r="I177" s="433"/>
      <c r="J177" s="1018"/>
      <c r="K177" s="217">
        <f t="shared" si="25"/>
        <v>0</v>
      </c>
      <c r="L177" s="429">
        <v>0</v>
      </c>
    </row>
    <row r="178" spans="1:12" s="3" customFormat="1">
      <c r="A178" s="219" t="s">
        <v>932</v>
      </c>
      <c r="B178" s="668">
        <f t="shared" si="24"/>
        <v>0</v>
      </c>
      <c r="C178" s="992" t="str">
        <f t="shared" si="23"/>
        <v>2020 Initial Year</v>
      </c>
      <c r="D178" s="52">
        <v>1</v>
      </c>
      <c r="E178" s="496" t="s">
        <v>927</v>
      </c>
      <c r="F178" s="187" t="s">
        <v>272</v>
      </c>
      <c r="G178" s="187" t="s">
        <v>277</v>
      </c>
      <c r="H178" s="315">
        <v>0</v>
      </c>
      <c r="I178" s="433"/>
      <c r="J178" s="315">
        <v>0</v>
      </c>
      <c r="K178" s="217">
        <f t="shared" si="25"/>
        <v>0</v>
      </c>
      <c r="L178" s="429">
        <v>0</v>
      </c>
    </row>
    <row r="179" spans="1:12" s="3" customFormat="1">
      <c r="A179" s="738" t="s">
        <v>71</v>
      </c>
      <c r="B179" s="993">
        <f t="shared" si="24"/>
        <v>0</v>
      </c>
      <c r="C179" s="994" t="str">
        <f t="shared" si="23"/>
        <v>2020 Initial Year</v>
      </c>
      <c r="D179" s="739">
        <v>1</v>
      </c>
      <c r="E179" s="804" t="s">
        <v>424</v>
      </c>
      <c r="F179" s="745" t="s">
        <v>267</v>
      </c>
      <c r="G179" s="745" t="s">
        <v>277</v>
      </c>
      <c r="H179" s="741">
        <v>0</v>
      </c>
      <c r="I179" s="741">
        <v>0</v>
      </c>
      <c r="J179" s="742"/>
      <c r="K179" s="743">
        <f t="shared" si="25"/>
        <v>0</v>
      </c>
      <c r="L179" s="744">
        <v>0</v>
      </c>
    </row>
    <row r="180" spans="1:12" s="3" customFormat="1">
      <c r="A180" s="216" t="s">
        <v>211</v>
      </c>
      <c r="B180" s="668">
        <f t="shared" si="22"/>
        <v>0</v>
      </c>
      <c r="C180" s="699" t="str">
        <f t="shared" si="23"/>
        <v>2020 Initial Year</v>
      </c>
      <c r="D180" s="52">
        <v>2</v>
      </c>
      <c r="E180" s="802" t="s">
        <v>738</v>
      </c>
      <c r="F180" s="281" t="s">
        <v>267</v>
      </c>
      <c r="G180" s="50" t="s">
        <v>277</v>
      </c>
      <c r="H180" s="315">
        <v>0</v>
      </c>
      <c r="I180" s="433"/>
      <c r="J180" s="433"/>
      <c r="K180" s="217">
        <f t="shared" si="21"/>
        <v>0</v>
      </c>
      <c r="L180" s="429">
        <v>0</v>
      </c>
    </row>
    <row r="181" spans="1:12" s="3" customFormat="1">
      <c r="A181" s="216" t="s">
        <v>214</v>
      </c>
      <c r="B181" s="668">
        <f t="shared" si="22"/>
        <v>0</v>
      </c>
      <c r="C181" s="665" t="str">
        <f t="shared" si="23"/>
        <v>2020 Initial Year</v>
      </c>
      <c r="D181" s="52">
        <v>2</v>
      </c>
      <c r="E181" s="802" t="s">
        <v>738</v>
      </c>
      <c r="F181" s="281" t="s">
        <v>268</v>
      </c>
      <c r="G181" s="50" t="s">
        <v>277</v>
      </c>
      <c r="H181" s="315">
        <v>0</v>
      </c>
      <c r="I181" s="433"/>
      <c r="J181" s="433"/>
      <c r="K181" s="217">
        <f t="shared" si="21"/>
        <v>0</v>
      </c>
      <c r="L181" s="429">
        <v>0</v>
      </c>
    </row>
    <row r="182" spans="1:12" s="3" customFormat="1">
      <c r="A182" s="216" t="s">
        <v>215</v>
      </c>
      <c r="B182" s="668">
        <f t="shared" si="22"/>
        <v>0</v>
      </c>
      <c r="C182" s="665" t="str">
        <f t="shared" si="23"/>
        <v>2020 Initial Year</v>
      </c>
      <c r="D182" s="52">
        <v>2</v>
      </c>
      <c r="E182" s="802" t="s">
        <v>738</v>
      </c>
      <c r="F182" s="50" t="s">
        <v>269</v>
      </c>
      <c r="G182" s="50" t="s">
        <v>277</v>
      </c>
      <c r="H182" s="315">
        <v>0</v>
      </c>
      <c r="I182" s="433"/>
      <c r="J182" s="315">
        <v>0</v>
      </c>
      <c r="K182" s="217">
        <f t="shared" si="21"/>
        <v>0</v>
      </c>
      <c r="L182" s="429">
        <v>0</v>
      </c>
    </row>
    <row r="183" spans="1:12" s="3" customFormat="1">
      <c r="A183" s="216" t="s">
        <v>217</v>
      </c>
      <c r="B183" s="668">
        <f t="shared" si="22"/>
        <v>0</v>
      </c>
      <c r="C183" s="665" t="str">
        <f t="shared" si="23"/>
        <v>2020 Initial Year</v>
      </c>
      <c r="D183" s="52">
        <v>2</v>
      </c>
      <c r="E183" s="802" t="s">
        <v>738</v>
      </c>
      <c r="F183" s="50" t="s">
        <v>270</v>
      </c>
      <c r="G183" s="50" t="s">
        <v>279</v>
      </c>
      <c r="H183" s="315">
        <v>0</v>
      </c>
      <c r="I183" s="433"/>
      <c r="J183" s="315">
        <v>0</v>
      </c>
      <c r="K183" s="217">
        <f t="shared" si="21"/>
        <v>0</v>
      </c>
      <c r="L183" s="429">
        <v>0</v>
      </c>
    </row>
    <row r="184" spans="1:12" s="3" customFormat="1">
      <c r="A184" s="216" t="s">
        <v>218</v>
      </c>
      <c r="B184" s="668">
        <f t="shared" si="22"/>
        <v>0</v>
      </c>
      <c r="C184" s="665" t="str">
        <f t="shared" si="23"/>
        <v>2020 Initial Year</v>
      </c>
      <c r="D184" s="52">
        <v>2</v>
      </c>
      <c r="E184" s="802" t="s">
        <v>738</v>
      </c>
      <c r="F184" s="50" t="s">
        <v>270</v>
      </c>
      <c r="G184" s="50" t="s">
        <v>278</v>
      </c>
      <c r="H184" s="315">
        <v>0</v>
      </c>
      <c r="I184" s="433"/>
      <c r="J184" s="433"/>
      <c r="K184" s="217">
        <f t="shared" si="21"/>
        <v>0</v>
      </c>
      <c r="L184" s="429">
        <v>0</v>
      </c>
    </row>
    <row r="185" spans="1:12" s="3" customFormat="1">
      <c r="A185" s="216" t="s">
        <v>219</v>
      </c>
      <c r="B185" s="668">
        <f t="shared" si="22"/>
        <v>0</v>
      </c>
      <c r="C185" s="665" t="str">
        <f t="shared" si="23"/>
        <v>2020 Initial Year</v>
      </c>
      <c r="D185" s="52">
        <v>2</v>
      </c>
      <c r="E185" s="802" t="s">
        <v>738</v>
      </c>
      <c r="F185" s="50" t="s">
        <v>271</v>
      </c>
      <c r="G185" s="50" t="s">
        <v>279</v>
      </c>
      <c r="H185" s="315">
        <v>0</v>
      </c>
      <c r="I185" s="433"/>
      <c r="J185" s="315">
        <v>0</v>
      </c>
      <c r="K185" s="217">
        <f t="shared" si="21"/>
        <v>0</v>
      </c>
      <c r="L185" s="429">
        <v>0</v>
      </c>
    </row>
    <row r="186" spans="1:12" s="3" customFormat="1">
      <c r="A186" s="216" t="s">
        <v>220</v>
      </c>
      <c r="B186" s="668">
        <f t="shared" si="22"/>
        <v>0</v>
      </c>
      <c r="C186" s="665" t="str">
        <f t="shared" si="23"/>
        <v>2020 Initial Year</v>
      </c>
      <c r="D186" s="52">
        <v>2</v>
      </c>
      <c r="E186" s="802" t="s">
        <v>738</v>
      </c>
      <c r="F186" s="50" t="s">
        <v>271</v>
      </c>
      <c r="G186" s="50" t="s">
        <v>278</v>
      </c>
      <c r="H186" s="315">
        <v>0</v>
      </c>
      <c r="I186" s="433"/>
      <c r="J186" s="433"/>
      <c r="K186" s="217">
        <f t="shared" si="21"/>
        <v>0</v>
      </c>
      <c r="L186" s="429">
        <v>0</v>
      </c>
    </row>
    <row r="187" spans="1:12" s="3" customFormat="1">
      <c r="A187" s="216" t="s">
        <v>221</v>
      </c>
      <c r="B187" s="668">
        <f t="shared" si="22"/>
        <v>0</v>
      </c>
      <c r="C187" s="665" t="str">
        <f t="shared" si="23"/>
        <v>2020 Initial Year</v>
      </c>
      <c r="D187" s="52">
        <v>2</v>
      </c>
      <c r="E187" s="802" t="s">
        <v>738</v>
      </c>
      <c r="F187" s="50" t="s">
        <v>272</v>
      </c>
      <c r="G187" s="50" t="s">
        <v>277</v>
      </c>
      <c r="H187" s="315">
        <v>0</v>
      </c>
      <c r="I187" s="433"/>
      <c r="J187" s="315">
        <v>0</v>
      </c>
      <c r="K187" s="217">
        <f t="shared" si="21"/>
        <v>0</v>
      </c>
      <c r="L187" s="429">
        <v>0</v>
      </c>
    </row>
    <row r="188" spans="1:12" s="3" customFormat="1">
      <c r="A188" s="218" t="s">
        <v>150</v>
      </c>
      <c r="B188" s="668">
        <f t="shared" si="22"/>
        <v>0</v>
      </c>
      <c r="C188" s="665" t="str">
        <f t="shared" si="23"/>
        <v>2020 Initial Year</v>
      </c>
      <c r="D188" s="52">
        <v>2</v>
      </c>
      <c r="E188" s="802" t="s">
        <v>739</v>
      </c>
      <c r="F188" s="50" t="s">
        <v>273</v>
      </c>
      <c r="G188" s="50" t="s">
        <v>277</v>
      </c>
      <c r="H188" s="315">
        <v>0</v>
      </c>
      <c r="I188" s="433"/>
      <c r="J188" s="433"/>
      <c r="K188" s="217">
        <f t="shared" si="21"/>
        <v>0</v>
      </c>
      <c r="L188" s="429">
        <v>0</v>
      </c>
    </row>
    <row r="189" spans="1:12" s="3" customFormat="1">
      <c r="A189" s="218" t="s">
        <v>151</v>
      </c>
      <c r="B189" s="668">
        <f t="shared" si="22"/>
        <v>0</v>
      </c>
      <c r="C189" s="665" t="str">
        <f t="shared" si="23"/>
        <v>2020 Initial Year</v>
      </c>
      <c r="D189" s="52">
        <v>2</v>
      </c>
      <c r="E189" s="802" t="s">
        <v>739</v>
      </c>
      <c r="F189" s="50" t="s">
        <v>269</v>
      </c>
      <c r="G189" s="50" t="s">
        <v>277</v>
      </c>
      <c r="H189" s="315">
        <v>0</v>
      </c>
      <c r="I189" s="433"/>
      <c r="J189" s="315">
        <v>0</v>
      </c>
      <c r="K189" s="217">
        <f t="shared" si="21"/>
        <v>0</v>
      </c>
      <c r="L189" s="429">
        <v>0</v>
      </c>
    </row>
    <row r="190" spans="1:12" s="3" customFormat="1">
      <c r="A190" s="218" t="s">
        <v>152</v>
      </c>
      <c r="B190" s="668">
        <f t="shared" si="22"/>
        <v>0</v>
      </c>
      <c r="C190" s="665" t="str">
        <f t="shared" si="23"/>
        <v>2020 Initial Year</v>
      </c>
      <c r="D190" s="52">
        <v>2</v>
      </c>
      <c r="E190" s="802" t="s">
        <v>739</v>
      </c>
      <c r="F190" s="50" t="s">
        <v>274</v>
      </c>
      <c r="G190" s="50" t="s">
        <v>277</v>
      </c>
      <c r="H190" s="315">
        <v>0</v>
      </c>
      <c r="I190" s="433"/>
      <c r="J190" s="315">
        <v>0</v>
      </c>
      <c r="K190" s="217">
        <f t="shared" si="21"/>
        <v>0</v>
      </c>
      <c r="L190" s="429">
        <v>0</v>
      </c>
    </row>
    <row r="191" spans="1:12" s="3" customFormat="1">
      <c r="A191" s="219" t="s">
        <v>70</v>
      </c>
      <c r="B191" s="668">
        <f t="shared" si="22"/>
        <v>0</v>
      </c>
      <c r="C191" s="665" t="str">
        <f t="shared" si="23"/>
        <v>2020 Initial Year</v>
      </c>
      <c r="D191" s="52">
        <v>2</v>
      </c>
      <c r="E191" s="496" t="s">
        <v>740</v>
      </c>
      <c r="F191" s="187" t="s">
        <v>423</v>
      </c>
      <c r="G191" s="187" t="s">
        <v>279</v>
      </c>
      <c r="H191" s="315">
        <v>0</v>
      </c>
      <c r="I191" s="433"/>
      <c r="J191" s="315">
        <v>0</v>
      </c>
      <c r="K191" s="217">
        <f t="shared" si="21"/>
        <v>0</v>
      </c>
      <c r="L191" s="429">
        <v>0</v>
      </c>
    </row>
    <row r="192" spans="1:12" s="3" customFormat="1">
      <c r="A192" s="219" t="s">
        <v>928</v>
      </c>
      <c r="B192" s="668">
        <f t="shared" ref="B192:B197" si="26">$B$18</f>
        <v>0</v>
      </c>
      <c r="C192" s="992" t="str">
        <f t="shared" si="23"/>
        <v>2020 Initial Year</v>
      </c>
      <c r="D192" s="52">
        <v>2</v>
      </c>
      <c r="E192" s="496" t="s">
        <v>927</v>
      </c>
      <c r="F192" s="187" t="s">
        <v>926</v>
      </c>
      <c r="G192" s="187" t="s">
        <v>279</v>
      </c>
      <c r="H192" s="315">
        <v>0</v>
      </c>
      <c r="I192" s="433"/>
      <c r="J192" s="315">
        <v>0</v>
      </c>
      <c r="K192" s="217">
        <f t="shared" ref="K192:K197" si="27">SUM(H192:J192)</f>
        <v>0</v>
      </c>
      <c r="L192" s="429">
        <v>0</v>
      </c>
    </row>
    <row r="193" spans="1:12" s="3" customFormat="1">
      <c r="A193" s="219" t="s">
        <v>929</v>
      </c>
      <c r="B193" s="668">
        <f t="shared" si="26"/>
        <v>0</v>
      </c>
      <c r="C193" s="992" t="str">
        <f t="shared" si="23"/>
        <v>2020 Initial Year</v>
      </c>
      <c r="D193" s="52">
        <v>2</v>
      </c>
      <c r="E193" s="496" t="s">
        <v>927</v>
      </c>
      <c r="F193" s="187" t="s">
        <v>926</v>
      </c>
      <c r="G193" s="187" t="s">
        <v>278</v>
      </c>
      <c r="H193" s="315">
        <v>0</v>
      </c>
      <c r="I193" s="433"/>
      <c r="J193" s="1018"/>
      <c r="K193" s="217">
        <f t="shared" si="27"/>
        <v>0</v>
      </c>
      <c r="L193" s="429">
        <v>0</v>
      </c>
    </row>
    <row r="194" spans="1:12" s="3" customFormat="1">
      <c r="A194" s="219" t="s">
        <v>930</v>
      </c>
      <c r="B194" s="668">
        <f t="shared" si="26"/>
        <v>0</v>
      </c>
      <c r="C194" s="992" t="str">
        <f t="shared" si="23"/>
        <v>2020 Initial Year</v>
      </c>
      <c r="D194" s="52">
        <v>2</v>
      </c>
      <c r="E194" s="496" t="s">
        <v>927</v>
      </c>
      <c r="F194" s="187" t="s">
        <v>271</v>
      </c>
      <c r="G194" s="187" t="s">
        <v>279</v>
      </c>
      <c r="H194" s="315">
        <v>0</v>
      </c>
      <c r="I194" s="433"/>
      <c r="J194" s="315">
        <v>0</v>
      </c>
      <c r="K194" s="217">
        <f t="shared" si="27"/>
        <v>0</v>
      </c>
      <c r="L194" s="429">
        <v>0</v>
      </c>
    </row>
    <row r="195" spans="1:12" s="3" customFormat="1">
      <c r="A195" s="219" t="s">
        <v>931</v>
      </c>
      <c r="B195" s="668">
        <f t="shared" si="26"/>
        <v>0</v>
      </c>
      <c r="C195" s="992" t="str">
        <f t="shared" si="23"/>
        <v>2020 Initial Year</v>
      </c>
      <c r="D195" s="52">
        <v>2</v>
      </c>
      <c r="E195" s="496" t="s">
        <v>927</v>
      </c>
      <c r="F195" s="187" t="s">
        <v>271</v>
      </c>
      <c r="G195" s="187" t="s">
        <v>278</v>
      </c>
      <c r="H195" s="315">
        <v>0</v>
      </c>
      <c r="I195" s="433"/>
      <c r="J195" s="1018"/>
      <c r="K195" s="217">
        <f t="shared" si="27"/>
        <v>0</v>
      </c>
      <c r="L195" s="429">
        <v>0</v>
      </c>
    </row>
    <row r="196" spans="1:12" s="3" customFormat="1">
      <c r="A196" s="219" t="s">
        <v>932</v>
      </c>
      <c r="B196" s="668">
        <f t="shared" si="26"/>
        <v>0</v>
      </c>
      <c r="C196" s="992" t="str">
        <f t="shared" si="23"/>
        <v>2020 Initial Year</v>
      </c>
      <c r="D196" s="52">
        <v>2</v>
      </c>
      <c r="E196" s="496" t="s">
        <v>927</v>
      </c>
      <c r="F196" s="187" t="s">
        <v>272</v>
      </c>
      <c r="G196" s="187" t="s">
        <v>277</v>
      </c>
      <c r="H196" s="315">
        <v>0</v>
      </c>
      <c r="I196" s="433"/>
      <c r="J196" s="315">
        <v>0</v>
      </c>
      <c r="K196" s="217">
        <f t="shared" si="27"/>
        <v>0</v>
      </c>
      <c r="L196" s="429">
        <v>0</v>
      </c>
    </row>
    <row r="197" spans="1:12" s="3" customFormat="1">
      <c r="A197" s="738" t="s">
        <v>71</v>
      </c>
      <c r="B197" s="993">
        <f t="shared" si="26"/>
        <v>0</v>
      </c>
      <c r="C197" s="994" t="str">
        <f t="shared" si="23"/>
        <v>2020 Initial Year</v>
      </c>
      <c r="D197" s="739">
        <v>2</v>
      </c>
      <c r="E197" s="804" t="s">
        <v>424</v>
      </c>
      <c r="F197" s="745" t="s">
        <v>267</v>
      </c>
      <c r="G197" s="745" t="s">
        <v>277</v>
      </c>
      <c r="H197" s="741">
        <v>0</v>
      </c>
      <c r="I197" s="741">
        <v>0</v>
      </c>
      <c r="J197" s="742"/>
      <c r="K197" s="743">
        <f t="shared" si="27"/>
        <v>0</v>
      </c>
      <c r="L197" s="744">
        <v>0</v>
      </c>
    </row>
    <row r="198" spans="1:12" s="3" customFormat="1">
      <c r="A198" s="216" t="s">
        <v>211</v>
      </c>
      <c r="B198" s="668">
        <f t="shared" si="22"/>
        <v>0</v>
      </c>
      <c r="C198" s="699" t="str">
        <f t="shared" si="23"/>
        <v>2020 Initial Year</v>
      </c>
      <c r="D198" s="52">
        <v>3</v>
      </c>
      <c r="E198" s="802" t="s">
        <v>738</v>
      </c>
      <c r="F198" s="281" t="s">
        <v>267</v>
      </c>
      <c r="G198" s="50" t="s">
        <v>277</v>
      </c>
      <c r="H198" s="315">
        <v>0</v>
      </c>
      <c r="I198" s="433"/>
      <c r="J198" s="433"/>
      <c r="K198" s="217">
        <f t="shared" si="21"/>
        <v>0</v>
      </c>
      <c r="L198" s="429">
        <v>0</v>
      </c>
    </row>
    <row r="199" spans="1:12" s="3" customFormat="1">
      <c r="A199" s="216" t="s">
        <v>214</v>
      </c>
      <c r="B199" s="668">
        <f t="shared" si="22"/>
        <v>0</v>
      </c>
      <c r="C199" s="665" t="str">
        <f t="shared" si="23"/>
        <v>2020 Initial Year</v>
      </c>
      <c r="D199" s="52">
        <v>3</v>
      </c>
      <c r="E199" s="802" t="s">
        <v>738</v>
      </c>
      <c r="F199" s="281" t="s">
        <v>268</v>
      </c>
      <c r="G199" s="50" t="s">
        <v>277</v>
      </c>
      <c r="H199" s="315">
        <v>0</v>
      </c>
      <c r="I199" s="433"/>
      <c r="J199" s="433"/>
      <c r="K199" s="217">
        <f t="shared" si="21"/>
        <v>0</v>
      </c>
      <c r="L199" s="429">
        <v>0</v>
      </c>
    </row>
    <row r="200" spans="1:12" s="3" customFormat="1">
      <c r="A200" s="216" t="s">
        <v>215</v>
      </c>
      <c r="B200" s="668">
        <f t="shared" si="22"/>
        <v>0</v>
      </c>
      <c r="C200" s="665" t="str">
        <f t="shared" si="23"/>
        <v>2020 Initial Year</v>
      </c>
      <c r="D200" s="52">
        <v>3</v>
      </c>
      <c r="E200" s="802" t="s">
        <v>738</v>
      </c>
      <c r="F200" s="50" t="s">
        <v>269</v>
      </c>
      <c r="G200" s="50" t="s">
        <v>277</v>
      </c>
      <c r="H200" s="315">
        <v>0</v>
      </c>
      <c r="I200" s="433"/>
      <c r="J200" s="315">
        <v>0</v>
      </c>
      <c r="K200" s="217">
        <f t="shared" si="21"/>
        <v>0</v>
      </c>
      <c r="L200" s="429">
        <v>0</v>
      </c>
    </row>
    <row r="201" spans="1:12" s="3" customFormat="1">
      <c r="A201" s="216" t="s">
        <v>217</v>
      </c>
      <c r="B201" s="668">
        <f t="shared" ref="B201:B227" si="28">$B$162</f>
        <v>0</v>
      </c>
      <c r="C201" s="665" t="str">
        <f t="shared" si="23"/>
        <v>2020 Initial Year</v>
      </c>
      <c r="D201" s="52">
        <v>3</v>
      </c>
      <c r="E201" s="802" t="s">
        <v>738</v>
      </c>
      <c r="F201" s="50" t="s">
        <v>270</v>
      </c>
      <c r="G201" s="50" t="s">
        <v>279</v>
      </c>
      <c r="H201" s="315">
        <v>0</v>
      </c>
      <c r="I201" s="433"/>
      <c r="J201" s="315">
        <v>0</v>
      </c>
      <c r="K201" s="217">
        <f t="shared" si="21"/>
        <v>0</v>
      </c>
      <c r="L201" s="429">
        <v>0</v>
      </c>
    </row>
    <row r="202" spans="1:12" s="3" customFormat="1">
      <c r="A202" s="216" t="s">
        <v>218</v>
      </c>
      <c r="B202" s="668">
        <f t="shared" si="28"/>
        <v>0</v>
      </c>
      <c r="C202" s="665" t="str">
        <f t="shared" si="23"/>
        <v>2020 Initial Year</v>
      </c>
      <c r="D202" s="52">
        <v>3</v>
      </c>
      <c r="E202" s="802" t="s">
        <v>738</v>
      </c>
      <c r="F202" s="50" t="s">
        <v>270</v>
      </c>
      <c r="G202" s="50" t="s">
        <v>278</v>
      </c>
      <c r="H202" s="315">
        <v>0</v>
      </c>
      <c r="I202" s="433"/>
      <c r="J202" s="433"/>
      <c r="K202" s="217">
        <f t="shared" si="21"/>
        <v>0</v>
      </c>
      <c r="L202" s="429">
        <v>0</v>
      </c>
    </row>
    <row r="203" spans="1:12" s="3" customFormat="1">
      <c r="A203" s="216" t="s">
        <v>219</v>
      </c>
      <c r="B203" s="668">
        <f t="shared" si="28"/>
        <v>0</v>
      </c>
      <c r="C203" s="665" t="str">
        <f t="shared" si="23"/>
        <v>2020 Initial Year</v>
      </c>
      <c r="D203" s="52">
        <v>3</v>
      </c>
      <c r="E203" s="802" t="s">
        <v>738</v>
      </c>
      <c r="F203" s="50" t="s">
        <v>271</v>
      </c>
      <c r="G203" s="50" t="s">
        <v>279</v>
      </c>
      <c r="H203" s="315">
        <v>0</v>
      </c>
      <c r="I203" s="433"/>
      <c r="J203" s="315">
        <v>0</v>
      </c>
      <c r="K203" s="217">
        <f t="shared" si="21"/>
        <v>0</v>
      </c>
      <c r="L203" s="429">
        <v>0</v>
      </c>
    </row>
    <row r="204" spans="1:12" s="3" customFormat="1">
      <c r="A204" s="216" t="s">
        <v>220</v>
      </c>
      <c r="B204" s="668">
        <f t="shared" si="28"/>
        <v>0</v>
      </c>
      <c r="C204" s="665" t="str">
        <f t="shared" si="23"/>
        <v>2020 Initial Year</v>
      </c>
      <c r="D204" s="52">
        <v>3</v>
      </c>
      <c r="E204" s="802" t="s">
        <v>738</v>
      </c>
      <c r="F204" s="50" t="s">
        <v>271</v>
      </c>
      <c r="G204" s="50" t="s">
        <v>278</v>
      </c>
      <c r="H204" s="315">
        <v>0</v>
      </c>
      <c r="I204" s="433"/>
      <c r="J204" s="433"/>
      <c r="K204" s="217">
        <f t="shared" si="21"/>
        <v>0</v>
      </c>
      <c r="L204" s="429">
        <v>0</v>
      </c>
    </row>
    <row r="205" spans="1:12" s="3" customFormat="1">
      <c r="A205" s="216" t="s">
        <v>221</v>
      </c>
      <c r="B205" s="668">
        <f t="shared" si="28"/>
        <v>0</v>
      </c>
      <c r="C205" s="665" t="str">
        <f t="shared" si="23"/>
        <v>2020 Initial Year</v>
      </c>
      <c r="D205" s="52">
        <v>3</v>
      </c>
      <c r="E205" s="802" t="s">
        <v>738</v>
      </c>
      <c r="F205" s="50" t="s">
        <v>272</v>
      </c>
      <c r="G205" s="50" t="s">
        <v>277</v>
      </c>
      <c r="H205" s="315">
        <v>0</v>
      </c>
      <c r="I205" s="433"/>
      <c r="J205" s="315">
        <v>0</v>
      </c>
      <c r="K205" s="217">
        <f t="shared" si="21"/>
        <v>0</v>
      </c>
      <c r="L205" s="429">
        <v>0</v>
      </c>
    </row>
    <row r="206" spans="1:12" s="3" customFormat="1">
      <c r="A206" s="218" t="s">
        <v>150</v>
      </c>
      <c r="B206" s="668">
        <f t="shared" si="28"/>
        <v>0</v>
      </c>
      <c r="C206" s="665" t="str">
        <f t="shared" si="23"/>
        <v>2020 Initial Year</v>
      </c>
      <c r="D206" s="52">
        <v>3</v>
      </c>
      <c r="E206" s="802" t="s">
        <v>739</v>
      </c>
      <c r="F206" s="50" t="s">
        <v>273</v>
      </c>
      <c r="G206" s="50" t="s">
        <v>277</v>
      </c>
      <c r="H206" s="315">
        <v>0</v>
      </c>
      <c r="I206" s="433"/>
      <c r="J206" s="433"/>
      <c r="K206" s="217">
        <f t="shared" si="21"/>
        <v>0</v>
      </c>
      <c r="L206" s="429">
        <v>0</v>
      </c>
    </row>
    <row r="207" spans="1:12" s="3" customFormat="1">
      <c r="A207" s="218" t="s">
        <v>151</v>
      </c>
      <c r="B207" s="668">
        <f t="shared" si="28"/>
        <v>0</v>
      </c>
      <c r="C207" s="665" t="str">
        <f t="shared" si="23"/>
        <v>2020 Initial Year</v>
      </c>
      <c r="D207" s="52">
        <v>3</v>
      </c>
      <c r="E207" s="802" t="s">
        <v>739</v>
      </c>
      <c r="F207" s="50" t="s">
        <v>269</v>
      </c>
      <c r="G207" s="50" t="s">
        <v>277</v>
      </c>
      <c r="H207" s="315">
        <v>0</v>
      </c>
      <c r="I207" s="433"/>
      <c r="J207" s="315">
        <v>0</v>
      </c>
      <c r="K207" s="217">
        <f t="shared" si="21"/>
        <v>0</v>
      </c>
      <c r="L207" s="429">
        <v>0</v>
      </c>
    </row>
    <row r="208" spans="1:12" s="3" customFormat="1">
      <c r="A208" s="218" t="s">
        <v>152</v>
      </c>
      <c r="B208" s="668">
        <f t="shared" si="28"/>
        <v>0</v>
      </c>
      <c r="C208" s="665" t="str">
        <f t="shared" si="23"/>
        <v>2020 Initial Year</v>
      </c>
      <c r="D208" s="52">
        <v>3</v>
      </c>
      <c r="E208" s="802" t="s">
        <v>739</v>
      </c>
      <c r="F208" s="50" t="s">
        <v>274</v>
      </c>
      <c r="G208" s="50" t="s">
        <v>277</v>
      </c>
      <c r="H208" s="315">
        <v>0</v>
      </c>
      <c r="I208" s="433"/>
      <c r="J208" s="315">
        <v>0</v>
      </c>
      <c r="K208" s="217">
        <f t="shared" si="21"/>
        <v>0</v>
      </c>
      <c r="L208" s="429">
        <v>0</v>
      </c>
    </row>
    <row r="209" spans="1:12" s="3" customFormat="1">
      <c r="A209" s="219" t="s">
        <v>70</v>
      </c>
      <c r="B209" s="668">
        <f t="shared" si="28"/>
        <v>0</v>
      </c>
      <c r="C209" s="665" t="str">
        <f t="shared" si="23"/>
        <v>2020 Initial Year</v>
      </c>
      <c r="D209" s="52">
        <v>3</v>
      </c>
      <c r="E209" s="496" t="s">
        <v>740</v>
      </c>
      <c r="F209" s="187" t="s">
        <v>423</v>
      </c>
      <c r="G209" s="187" t="s">
        <v>279</v>
      </c>
      <c r="H209" s="315">
        <v>0</v>
      </c>
      <c r="I209" s="433"/>
      <c r="J209" s="315">
        <v>0</v>
      </c>
      <c r="K209" s="217">
        <f t="shared" si="21"/>
        <v>0</v>
      </c>
      <c r="L209" s="429">
        <v>0</v>
      </c>
    </row>
    <row r="210" spans="1:12" s="3" customFormat="1">
      <c r="A210" s="219" t="s">
        <v>928</v>
      </c>
      <c r="B210" s="668">
        <f t="shared" ref="B210:B215" si="29">$B$18</f>
        <v>0</v>
      </c>
      <c r="C210" s="992" t="str">
        <f t="shared" si="23"/>
        <v>2020 Initial Year</v>
      </c>
      <c r="D210" s="52">
        <v>3</v>
      </c>
      <c r="E210" s="496" t="s">
        <v>927</v>
      </c>
      <c r="F210" s="187" t="s">
        <v>926</v>
      </c>
      <c r="G210" s="187" t="s">
        <v>279</v>
      </c>
      <c r="H210" s="315">
        <v>0</v>
      </c>
      <c r="I210" s="433"/>
      <c r="J210" s="315">
        <v>0</v>
      </c>
      <c r="K210" s="217">
        <f t="shared" ref="K210:K215" si="30">SUM(H210:J210)</f>
        <v>0</v>
      </c>
      <c r="L210" s="429">
        <v>0</v>
      </c>
    </row>
    <row r="211" spans="1:12" s="3" customFormat="1">
      <c r="A211" s="219" t="s">
        <v>929</v>
      </c>
      <c r="B211" s="668">
        <f t="shared" si="29"/>
        <v>0</v>
      </c>
      <c r="C211" s="992" t="str">
        <f t="shared" si="23"/>
        <v>2020 Initial Year</v>
      </c>
      <c r="D211" s="52">
        <v>3</v>
      </c>
      <c r="E211" s="496" t="s">
        <v>927</v>
      </c>
      <c r="F211" s="187" t="s">
        <v>926</v>
      </c>
      <c r="G211" s="187" t="s">
        <v>278</v>
      </c>
      <c r="H211" s="315">
        <v>0</v>
      </c>
      <c r="I211" s="433"/>
      <c r="J211" s="1018"/>
      <c r="K211" s="217">
        <f t="shared" si="30"/>
        <v>0</v>
      </c>
      <c r="L211" s="429">
        <v>0</v>
      </c>
    </row>
    <row r="212" spans="1:12" s="3" customFormat="1">
      <c r="A212" s="219" t="s">
        <v>930</v>
      </c>
      <c r="B212" s="668">
        <f t="shared" si="29"/>
        <v>0</v>
      </c>
      <c r="C212" s="992" t="str">
        <f t="shared" si="23"/>
        <v>2020 Initial Year</v>
      </c>
      <c r="D212" s="52">
        <v>3</v>
      </c>
      <c r="E212" s="496" t="s">
        <v>927</v>
      </c>
      <c r="F212" s="187" t="s">
        <v>271</v>
      </c>
      <c r="G212" s="187" t="s">
        <v>279</v>
      </c>
      <c r="H212" s="315">
        <v>0</v>
      </c>
      <c r="I212" s="433"/>
      <c r="J212" s="315">
        <v>0</v>
      </c>
      <c r="K212" s="217">
        <f t="shared" si="30"/>
        <v>0</v>
      </c>
      <c r="L212" s="429">
        <v>0</v>
      </c>
    </row>
    <row r="213" spans="1:12" s="3" customFormat="1">
      <c r="A213" s="219" t="s">
        <v>931</v>
      </c>
      <c r="B213" s="668">
        <f t="shared" si="29"/>
        <v>0</v>
      </c>
      <c r="C213" s="992" t="str">
        <f t="shared" si="23"/>
        <v>2020 Initial Year</v>
      </c>
      <c r="D213" s="52">
        <v>3</v>
      </c>
      <c r="E213" s="496" t="s">
        <v>927</v>
      </c>
      <c r="F213" s="187" t="s">
        <v>271</v>
      </c>
      <c r="G213" s="187" t="s">
        <v>278</v>
      </c>
      <c r="H213" s="315">
        <v>0</v>
      </c>
      <c r="I213" s="433"/>
      <c r="J213" s="1018"/>
      <c r="K213" s="217">
        <f t="shared" si="30"/>
        <v>0</v>
      </c>
      <c r="L213" s="429">
        <v>0</v>
      </c>
    </row>
    <row r="214" spans="1:12" s="3" customFormat="1">
      <c r="A214" s="219" t="s">
        <v>932</v>
      </c>
      <c r="B214" s="668">
        <f t="shared" si="29"/>
        <v>0</v>
      </c>
      <c r="C214" s="992" t="str">
        <f t="shared" si="23"/>
        <v>2020 Initial Year</v>
      </c>
      <c r="D214" s="52">
        <v>3</v>
      </c>
      <c r="E214" s="496" t="s">
        <v>927</v>
      </c>
      <c r="F214" s="187" t="s">
        <v>272</v>
      </c>
      <c r="G214" s="187" t="s">
        <v>277</v>
      </c>
      <c r="H214" s="315">
        <v>0</v>
      </c>
      <c r="I214" s="433"/>
      <c r="J214" s="315">
        <v>0</v>
      </c>
      <c r="K214" s="217">
        <f t="shared" si="30"/>
        <v>0</v>
      </c>
      <c r="L214" s="429">
        <v>0</v>
      </c>
    </row>
    <row r="215" spans="1:12" s="3" customFormat="1">
      <c r="A215" s="738" t="s">
        <v>71</v>
      </c>
      <c r="B215" s="993">
        <f t="shared" si="29"/>
        <v>0</v>
      </c>
      <c r="C215" s="994" t="str">
        <f t="shared" si="23"/>
        <v>2020 Initial Year</v>
      </c>
      <c r="D215" s="739">
        <v>3</v>
      </c>
      <c r="E215" s="804" t="s">
        <v>424</v>
      </c>
      <c r="F215" s="745" t="s">
        <v>267</v>
      </c>
      <c r="G215" s="745" t="s">
        <v>277</v>
      </c>
      <c r="H215" s="741">
        <v>0</v>
      </c>
      <c r="I215" s="741">
        <v>0</v>
      </c>
      <c r="J215" s="742"/>
      <c r="K215" s="743">
        <f t="shared" si="30"/>
        <v>0</v>
      </c>
      <c r="L215" s="744">
        <v>0</v>
      </c>
    </row>
    <row r="216" spans="1:12" s="3" customFormat="1">
      <c r="A216" s="216" t="s">
        <v>211</v>
      </c>
      <c r="B216" s="668">
        <f t="shared" si="28"/>
        <v>0</v>
      </c>
      <c r="C216" s="665" t="str">
        <f t="shared" si="23"/>
        <v>2020 Initial Year</v>
      </c>
      <c r="D216" s="52">
        <v>4</v>
      </c>
      <c r="E216" s="802" t="s">
        <v>738</v>
      </c>
      <c r="F216" s="281" t="s">
        <v>267</v>
      </c>
      <c r="G216" s="50" t="s">
        <v>277</v>
      </c>
      <c r="H216" s="315">
        <v>0</v>
      </c>
      <c r="I216" s="433"/>
      <c r="J216" s="433"/>
      <c r="K216" s="217">
        <f t="shared" si="21"/>
        <v>0</v>
      </c>
      <c r="L216" s="429">
        <v>0</v>
      </c>
    </row>
    <row r="217" spans="1:12" s="3" customFormat="1">
      <c r="A217" s="216" t="s">
        <v>214</v>
      </c>
      <c r="B217" s="668">
        <f t="shared" si="28"/>
        <v>0</v>
      </c>
      <c r="C217" s="665" t="str">
        <f t="shared" si="23"/>
        <v>2020 Initial Year</v>
      </c>
      <c r="D217" s="52">
        <v>4</v>
      </c>
      <c r="E217" s="802" t="s">
        <v>738</v>
      </c>
      <c r="F217" s="281" t="s">
        <v>268</v>
      </c>
      <c r="G217" s="50" t="s">
        <v>277</v>
      </c>
      <c r="H217" s="315">
        <v>0</v>
      </c>
      <c r="I217" s="433"/>
      <c r="J217" s="433"/>
      <c r="K217" s="217">
        <f t="shared" si="21"/>
        <v>0</v>
      </c>
      <c r="L217" s="429">
        <v>0</v>
      </c>
    </row>
    <row r="218" spans="1:12" s="3" customFormat="1">
      <c r="A218" s="216" t="s">
        <v>215</v>
      </c>
      <c r="B218" s="668">
        <f t="shared" si="28"/>
        <v>0</v>
      </c>
      <c r="C218" s="665" t="str">
        <f t="shared" si="23"/>
        <v>2020 Initial Year</v>
      </c>
      <c r="D218" s="52">
        <v>4</v>
      </c>
      <c r="E218" s="802" t="s">
        <v>738</v>
      </c>
      <c r="F218" s="50" t="s">
        <v>269</v>
      </c>
      <c r="G218" s="50" t="s">
        <v>277</v>
      </c>
      <c r="H218" s="315">
        <v>0</v>
      </c>
      <c r="I218" s="433"/>
      <c r="J218" s="315">
        <v>0</v>
      </c>
      <c r="K218" s="217">
        <f t="shared" si="21"/>
        <v>0</v>
      </c>
      <c r="L218" s="429">
        <v>0</v>
      </c>
    </row>
    <row r="219" spans="1:12" s="3" customFormat="1">
      <c r="A219" s="216" t="s">
        <v>217</v>
      </c>
      <c r="B219" s="668">
        <f t="shared" si="28"/>
        <v>0</v>
      </c>
      <c r="C219" s="665" t="str">
        <f t="shared" si="23"/>
        <v>2020 Initial Year</v>
      </c>
      <c r="D219" s="52">
        <v>4</v>
      </c>
      <c r="E219" s="802" t="s">
        <v>738</v>
      </c>
      <c r="F219" s="50" t="s">
        <v>270</v>
      </c>
      <c r="G219" s="50" t="s">
        <v>279</v>
      </c>
      <c r="H219" s="315">
        <v>0</v>
      </c>
      <c r="I219" s="433"/>
      <c r="J219" s="315">
        <v>0</v>
      </c>
      <c r="K219" s="217">
        <f t="shared" si="21"/>
        <v>0</v>
      </c>
      <c r="L219" s="429">
        <v>0</v>
      </c>
    </row>
    <row r="220" spans="1:12" s="3" customFormat="1">
      <c r="A220" s="216" t="s">
        <v>218</v>
      </c>
      <c r="B220" s="668">
        <f t="shared" si="28"/>
        <v>0</v>
      </c>
      <c r="C220" s="665" t="str">
        <f t="shared" si="23"/>
        <v>2020 Initial Year</v>
      </c>
      <c r="D220" s="52">
        <v>4</v>
      </c>
      <c r="E220" s="802" t="s">
        <v>738</v>
      </c>
      <c r="F220" s="50" t="s">
        <v>270</v>
      </c>
      <c r="G220" s="50" t="s">
        <v>278</v>
      </c>
      <c r="H220" s="315">
        <v>0</v>
      </c>
      <c r="I220" s="433"/>
      <c r="J220" s="433"/>
      <c r="K220" s="217">
        <f t="shared" si="21"/>
        <v>0</v>
      </c>
      <c r="L220" s="429">
        <v>0</v>
      </c>
    </row>
    <row r="221" spans="1:12" s="3" customFormat="1">
      <c r="A221" s="216" t="s">
        <v>219</v>
      </c>
      <c r="B221" s="668">
        <f t="shared" si="28"/>
        <v>0</v>
      </c>
      <c r="C221" s="665" t="str">
        <f t="shared" ref="C221:C233" si="31">$C$162</f>
        <v>2020 Initial Year</v>
      </c>
      <c r="D221" s="52">
        <v>4</v>
      </c>
      <c r="E221" s="802" t="s">
        <v>738</v>
      </c>
      <c r="F221" s="50" t="s">
        <v>271</v>
      </c>
      <c r="G221" s="50" t="s">
        <v>279</v>
      </c>
      <c r="H221" s="315">
        <v>0</v>
      </c>
      <c r="I221" s="433"/>
      <c r="J221" s="315">
        <v>0</v>
      </c>
      <c r="K221" s="217">
        <f t="shared" si="21"/>
        <v>0</v>
      </c>
      <c r="L221" s="429">
        <v>0</v>
      </c>
    </row>
    <row r="222" spans="1:12" s="3" customFormat="1">
      <c r="A222" s="216" t="s">
        <v>220</v>
      </c>
      <c r="B222" s="668">
        <f t="shared" si="28"/>
        <v>0</v>
      </c>
      <c r="C222" s="665" t="str">
        <f t="shared" si="31"/>
        <v>2020 Initial Year</v>
      </c>
      <c r="D222" s="52">
        <v>4</v>
      </c>
      <c r="E222" s="802" t="s">
        <v>738</v>
      </c>
      <c r="F222" s="50" t="s">
        <v>271</v>
      </c>
      <c r="G222" s="50" t="s">
        <v>278</v>
      </c>
      <c r="H222" s="315">
        <v>0</v>
      </c>
      <c r="I222" s="433"/>
      <c r="J222" s="433"/>
      <c r="K222" s="217">
        <f t="shared" si="21"/>
        <v>0</v>
      </c>
      <c r="L222" s="429">
        <v>0</v>
      </c>
    </row>
    <row r="223" spans="1:12" s="3" customFormat="1">
      <c r="A223" s="216" t="s">
        <v>221</v>
      </c>
      <c r="B223" s="668">
        <f t="shared" si="28"/>
        <v>0</v>
      </c>
      <c r="C223" s="665" t="str">
        <f t="shared" si="31"/>
        <v>2020 Initial Year</v>
      </c>
      <c r="D223" s="52">
        <v>4</v>
      </c>
      <c r="E223" s="802" t="s">
        <v>738</v>
      </c>
      <c r="F223" s="50" t="s">
        <v>272</v>
      </c>
      <c r="G223" s="50" t="s">
        <v>277</v>
      </c>
      <c r="H223" s="315">
        <v>0</v>
      </c>
      <c r="I223" s="433"/>
      <c r="J223" s="315">
        <v>0</v>
      </c>
      <c r="K223" s="217">
        <f t="shared" si="21"/>
        <v>0</v>
      </c>
      <c r="L223" s="429">
        <v>0</v>
      </c>
    </row>
    <row r="224" spans="1:12" s="3" customFormat="1">
      <c r="A224" s="218" t="s">
        <v>150</v>
      </c>
      <c r="B224" s="668">
        <f t="shared" si="28"/>
        <v>0</v>
      </c>
      <c r="C224" s="665" t="str">
        <f t="shared" si="31"/>
        <v>2020 Initial Year</v>
      </c>
      <c r="D224" s="52">
        <v>4</v>
      </c>
      <c r="E224" s="802" t="s">
        <v>739</v>
      </c>
      <c r="F224" s="50" t="s">
        <v>273</v>
      </c>
      <c r="G224" s="50" t="s">
        <v>277</v>
      </c>
      <c r="H224" s="315">
        <v>0</v>
      </c>
      <c r="I224" s="433"/>
      <c r="J224" s="433"/>
      <c r="K224" s="217">
        <f t="shared" si="21"/>
        <v>0</v>
      </c>
      <c r="L224" s="429">
        <v>0</v>
      </c>
    </row>
    <row r="225" spans="1:12" s="3" customFormat="1">
      <c r="A225" s="218" t="s">
        <v>151</v>
      </c>
      <c r="B225" s="668">
        <f t="shared" si="28"/>
        <v>0</v>
      </c>
      <c r="C225" s="665" t="str">
        <f t="shared" si="31"/>
        <v>2020 Initial Year</v>
      </c>
      <c r="D225" s="52">
        <v>4</v>
      </c>
      <c r="E225" s="802" t="s">
        <v>739</v>
      </c>
      <c r="F225" s="50" t="s">
        <v>269</v>
      </c>
      <c r="G225" s="50" t="s">
        <v>277</v>
      </c>
      <c r="H225" s="315">
        <v>0</v>
      </c>
      <c r="I225" s="433"/>
      <c r="J225" s="315">
        <v>0</v>
      </c>
      <c r="K225" s="217">
        <f t="shared" si="21"/>
        <v>0</v>
      </c>
      <c r="L225" s="429">
        <v>0</v>
      </c>
    </row>
    <row r="226" spans="1:12" s="3" customFormat="1">
      <c r="A226" s="218" t="s">
        <v>152</v>
      </c>
      <c r="B226" s="668">
        <f t="shared" si="28"/>
        <v>0</v>
      </c>
      <c r="C226" s="665" t="str">
        <f t="shared" si="31"/>
        <v>2020 Initial Year</v>
      </c>
      <c r="D226" s="52">
        <v>4</v>
      </c>
      <c r="E226" s="802" t="s">
        <v>739</v>
      </c>
      <c r="F226" s="50" t="s">
        <v>274</v>
      </c>
      <c r="G226" s="50" t="s">
        <v>277</v>
      </c>
      <c r="H226" s="315">
        <v>0</v>
      </c>
      <c r="I226" s="433"/>
      <c r="J226" s="315">
        <v>0</v>
      </c>
      <c r="K226" s="217">
        <f t="shared" si="21"/>
        <v>0</v>
      </c>
      <c r="L226" s="429">
        <v>0</v>
      </c>
    </row>
    <row r="227" spans="1:12" s="3" customFormat="1">
      <c r="A227" s="219" t="s">
        <v>70</v>
      </c>
      <c r="B227" s="668">
        <f t="shared" si="28"/>
        <v>0</v>
      </c>
      <c r="C227" s="665" t="str">
        <f t="shared" si="31"/>
        <v>2020 Initial Year</v>
      </c>
      <c r="D227" s="52">
        <v>4</v>
      </c>
      <c r="E227" s="496" t="s">
        <v>740</v>
      </c>
      <c r="F227" s="187" t="s">
        <v>423</v>
      </c>
      <c r="G227" s="187" t="s">
        <v>279</v>
      </c>
      <c r="H227" s="315">
        <v>0</v>
      </c>
      <c r="I227" s="433"/>
      <c r="J227" s="315">
        <v>0</v>
      </c>
      <c r="K227" s="217">
        <f t="shared" si="21"/>
        <v>0</v>
      </c>
      <c r="L227" s="429">
        <v>0</v>
      </c>
    </row>
    <row r="228" spans="1:12" s="3" customFormat="1">
      <c r="A228" s="219" t="s">
        <v>928</v>
      </c>
      <c r="B228" s="668">
        <f t="shared" ref="B228:B233" si="32">$B$18</f>
        <v>0</v>
      </c>
      <c r="C228" s="992" t="str">
        <f t="shared" si="31"/>
        <v>2020 Initial Year</v>
      </c>
      <c r="D228" s="52">
        <v>4</v>
      </c>
      <c r="E228" s="496" t="s">
        <v>927</v>
      </c>
      <c r="F228" s="187" t="s">
        <v>926</v>
      </c>
      <c r="G228" s="187" t="s">
        <v>279</v>
      </c>
      <c r="H228" s="315">
        <v>0</v>
      </c>
      <c r="I228" s="433"/>
      <c r="J228" s="315">
        <v>0</v>
      </c>
      <c r="K228" s="217">
        <f t="shared" ref="K228:K233" si="33">SUM(H228:J228)</f>
        <v>0</v>
      </c>
      <c r="L228" s="429">
        <v>0</v>
      </c>
    </row>
    <row r="229" spans="1:12" s="3" customFormat="1">
      <c r="A229" s="219" t="s">
        <v>929</v>
      </c>
      <c r="B229" s="668">
        <f t="shared" si="32"/>
        <v>0</v>
      </c>
      <c r="C229" s="992" t="str">
        <f t="shared" si="31"/>
        <v>2020 Initial Year</v>
      </c>
      <c r="D229" s="52">
        <v>4</v>
      </c>
      <c r="E229" s="496" t="s">
        <v>927</v>
      </c>
      <c r="F229" s="187" t="s">
        <v>926</v>
      </c>
      <c r="G229" s="187" t="s">
        <v>278</v>
      </c>
      <c r="H229" s="315">
        <v>0</v>
      </c>
      <c r="I229" s="433"/>
      <c r="J229" s="1018"/>
      <c r="K229" s="217">
        <f t="shared" si="33"/>
        <v>0</v>
      </c>
      <c r="L229" s="429">
        <v>0</v>
      </c>
    </row>
    <row r="230" spans="1:12" s="3" customFormat="1">
      <c r="A230" s="219" t="s">
        <v>930</v>
      </c>
      <c r="B230" s="668">
        <f t="shared" si="32"/>
        <v>0</v>
      </c>
      <c r="C230" s="992" t="str">
        <f t="shared" si="31"/>
        <v>2020 Initial Year</v>
      </c>
      <c r="D230" s="52">
        <v>4</v>
      </c>
      <c r="E230" s="496" t="s">
        <v>927</v>
      </c>
      <c r="F230" s="187" t="s">
        <v>271</v>
      </c>
      <c r="G230" s="187" t="s">
        <v>279</v>
      </c>
      <c r="H230" s="315">
        <v>0</v>
      </c>
      <c r="I230" s="433"/>
      <c r="J230" s="315">
        <v>0</v>
      </c>
      <c r="K230" s="217">
        <f t="shared" si="33"/>
        <v>0</v>
      </c>
      <c r="L230" s="429">
        <v>0</v>
      </c>
    </row>
    <row r="231" spans="1:12" s="3" customFormat="1">
      <c r="A231" s="219" t="s">
        <v>931</v>
      </c>
      <c r="B231" s="668">
        <f t="shared" si="32"/>
        <v>0</v>
      </c>
      <c r="C231" s="992" t="str">
        <f t="shared" si="31"/>
        <v>2020 Initial Year</v>
      </c>
      <c r="D231" s="52">
        <v>4</v>
      </c>
      <c r="E231" s="496" t="s">
        <v>927</v>
      </c>
      <c r="F231" s="187" t="s">
        <v>271</v>
      </c>
      <c r="G231" s="187" t="s">
        <v>278</v>
      </c>
      <c r="H231" s="315">
        <v>0</v>
      </c>
      <c r="I231" s="433"/>
      <c r="J231" s="1018"/>
      <c r="K231" s="217">
        <f t="shared" si="33"/>
        <v>0</v>
      </c>
      <c r="L231" s="429">
        <v>0</v>
      </c>
    </row>
    <row r="232" spans="1:12" s="3" customFormat="1">
      <c r="A232" s="219" t="s">
        <v>932</v>
      </c>
      <c r="B232" s="668">
        <f t="shared" si="32"/>
        <v>0</v>
      </c>
      <c r="C232" s="992" t="str">
        <f t="shared" si="31"/>
        <v>2020 Initial Year</v>
      </c>
      <c r="D232" s="52">
        <v>4</v>
      </c>
      <c r="E232" s="496" t="s">
        <v>927</v>
      </c>
      <c r="F232" s="187" t="s">
        <v>272</v>
      </c>
      <c r="G232" s="187" t="s">
        <v>277</v>
      </c>
      <c r="H232" s="315">
        <v>0</v>
      </c>
      <c r="I232" s="433"/>
      <c r="J232" s="315">
        <v>0</v>
      </c>
      <c r="K232" s="217">
        <f t="shared" si="33"/>
        <v>0</v>
      </c>
      <c r="L232" s="429">
        <v>0</v>
      </c>
    </row>
    <row r="233" spans="1:12" s="3" customFormat="1" ht="13.5" thickBot="1">
      <c r="A233" s="998" t="s">
        <v>71</v>
      </c>
      <c r="B233" s="997">
        <f t="shared" si="32"/>
        <v>0</v>
      </c>
      <c r="C233" s="995" t="str">
        <f t="shared" si="31"/>
        <v>2020 Initial Year</v>
      </c>
      <c r="D233" s="221">
        <v>4</v>
      </c>
      <c r="E233" s="999" t="s">
        <v>424</v>
      </c>
      <c r="F233" s="1000" t="s">
        <v>267</v>
      </c>
      <c r="G233" s="1000" t="s">
        <v>277</v>
      </c>
      <c r="H233" s="1001">
        <v>0</v>
      </c>
      <c r="I233" s="1001">
        <v>0</v>
      </c>
      <c r="J233" s="1002"/>
      <c r="K233" s="1003">
        <f t="shared" si="33"/>
        <v>0</v>
      </c>
      <c r="L233" s="430">
        <v>0</v>
      </c>
    </row>
    <row r="234" spans="1:12" s="3" customFormat="1">
      <c r="A234" s="321"/>
      <c r="C234" s="992"/>
      <c r="D234" s="52"/>
      <c r="E234" s="992"/>
    </row>
    <row r="235" spans="1:12" s="3" customFormat="1" ht="48" thickBot="1">
      <c r="A235" s="321"/>
      <c r="C235" s="52"/>
      <c r="D235" s="52"/>
      <c r="E235" s="50"/>
      <c r="F235" s="50"/>
      <c r="G235" s="50"/>
      <c r="H235" s="319" t="s">
        <v>490</v>
      </c>
      <c r="I235" s="319" t="s">
        <v>489</v>
      </c>
      <c r="J235" s="319" t="s">
        <v>429</v>
      </c>
      <c r="K235" s="319" t="s">
        <v>408</v>
      </c>
      <c r="L235" s="319" t="s">
        <v>157</v>
      </c>
    </row>
    <row r="236" spans="1:12" s="3" customFormat="1">
      <c r="A236" s="321"/>
      <c r="C236" s="52"/>
      <c r="D236" s="52"/>
      <c r="E236" s="1102" t="str">
        <f>C18&amp;" Grand Total - All Quarters"</f>
        <v>2022 Current Year Grand Total - All Quarters</v>
      </c>
      <c r="F236" s="1102"/>
      <c r="G236" s="1102"/>
      <c r="H236" s="747">
        <f>SUM(H18:H89)</f>
        <v>0</v>
      </c>
      <c r="I236" s="748">
        <f>SUM(I18:I89)</f>
        <v>0</v>
      </c>
      <c r="J236" s="748">
        <f>SUM(J18:J89)</f>
        <v>0</v>
      </c>
      <c r="K236" s="748">
        <f>SUM(K18:K89)</f>
        <v>0</v>
      </c>
      <c r="L236" s="749">
        <f>SUM(L18:L89)</f>
        <v>0</v>
      </c>
    </row>
    <row r="237" spans="1:12" s="3" customFormat="1">
      <c r="A237" s="321"/>
      <c r="B237" s="50"/>
      <c r="C237" s="52"/>
      <c r="D237" s="52"/>
      <c r="E237" s="1102" t="str">
        <f>C90&amp;" Grand Total - All Quarters"</f>
        <v>2021 Prior Year Grand Total - All Quarters</v>
      </c>
      <c r="F237" s="1102"/>
      <c r="G237" s="1102"/>
      <c r="H237" s="750">
        <f>SUM(H90:H161)</f>
        <v>0</v>
      </c>
      <c r="I237" s="670">
        <f>SUM(I90:I161)</f>
        <v>0</v>
      </c>
      <c r="J237" s="670">
        <f>SUM(J90:J161)</f>
        <v>0</v>
      </c>
      <c r="K237" s="670">
        <f>SUM(K90:K161)</f>
        <v>0</v>
      </c>
      <c r="L237" s="751">
        <f>SUM(L90:L161)</f>
        <v>0</v>
      </c>
    </row>
    <row r="238" spans="1:12" s="3" customFormat="1" ht="13.5" thickBot="1">
      <c r="E238" s="1102" t="str">
        <f>C162&amp;" Grand Total - All Quarters"</f>
        <v>2020 Initial Year Grand Total - All Quarters</v>
      </c>
      <c r="F238" s="1102"/>
      <c r="G238" s="1102"/>
      <c r="H238" s="752">
        <f>SUM(H162:H233)</f>
        <v>0</v>
      </c>
      <c r="I238" s="753">
        <f t="shared" ref="I238:L238" si="34">SUM(I162:I233)</f>
        <v>0</v>
      </c>
      <c r="J238" s="753">
        <f t="shared" si="34"/>
        <v>0</v>
      </c>
      <c r="K238" s="753">
        <f t="shared" si="34"/>
        <v>0</v>
      </c>
      <c r="L238" s="754">
        <f t="shared" si="34"/>
        <v>0</v>
      </c>
    </row>
    <row r="239" spans="1:12" s="3" customFormat="1"/>
    <row r="240" spans="1:12" s="3" customFormat="1"/>
    <row r="241" spans="1:11" s="3" customFormat="1"/>
    <row r="242" spans="1:11" s="3" customFormat="1"/>
    <row r="243" spans="1:11" s="3" customFormat="1"/>
    <row r="244" spans="1:11" s="3" customFormat="1"/>
    <row r="245" spans="1:11" s="3" customFormat="1"/>
    <row r="246" spans="1:11" s="3" customFormat="1"/>
    <row r="247" spans="1:11" s="3" customFormat="1" ht="15.75" customHeight="1"/>
    <row r="248" spans="1:11" s="3" customFormat="1"/>
    <row r="249" spans="1:11" s="3" customFormat="1"/>
    <row r="250" spans="1:11">
      <c r="A250" s="83"/>
      <c r="K250" s="42"/>
    </row>
    <row r="251" spans="1:11">
      <c r="A251" s="83"/>
    </row>
    <row r="252" spans="1:11">
      <c r="A252" s="83"/>
    </row>
    <row r="253" spans="1:11">
      <c r="A253" s="83"/>
    </row>
    <row r="254" spans="1:11">
      <c r="A254" s="83"/>
    </row>
    <row r="255" spans="1:11">
      <c r="A255" s="83"/>
    </row>
    <row r="256" spans="1:11">
      <c r="A256" s="83"/>
    </row>
    <row r="257" spans="1:1">
      <c r="A257" s="83"/>
    </row>
    <row r="258" spans="1:1">
      <c r="A258" s="83"/>
    </row>
  </sheetData>
  <sheetProtection algorithmName="SHA-512" hashValue="yWozu5HFRxIukjU8EpcXruJPCKrRZomzrVmUGsFjoNhMt4R7HsD05MS2uy+DPv4I11cTMEOuVTzLMWiu1jU+Fw==" saltValue="75Z2TLdRSIPghbuCtjXhbQ==" spinCount="100000" sheet="1" formatColumns="0"/>
  <mergeCells count="14">
    <mergeCell ref="A3:L3"/>
    <mergeCell ref="D5:L5"/>
    <mergeCell ref="D6:L6"/>
    <mergeCell ref="D7:L7"/>
    <mergeCell ref="D8:L8"/>
    <mergeCell ref="D4:L4"/>
    <mergeCell ref="B4:C4"/>
    <mergeCell ref="B5:C5"/>
    <mergeCell ref="B6:C6"/>
    <mergeCell ref="E238:G238"/>
    <mergeCell ref="E237:G237"/>
    <mergeCell ref="E236:G236"/>
    <mergeCell ref="A16:L16"/>
    <mergeCell ref="B7:C7"/>
  </mergeCells>
  <phoneticPr fontId="0" type="noConversion"/>
  <pageMargins left="0.75" right="0.75" top="1" bottom="1" header="0.5" footer="0.5"/>
  <pageSetup scale="15" orientation="landscape" r:id="rId1"/>
  <headerFooter alignWithMargins="0"/>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view="pageBreakPreview" zoomScale="70" zoomScaleNormal="80" zoomScaleSheetLayoutView="70" workbookViewId="0"/>
  </sheetViews>
  <sheetFormatPr defaultColWidth="8.85546875" defaultRowHeight="15"/>
  <cols>
    <col min="1" max="1" width="18.85546875" style="69" bestFit="1" customWidth="1"/>
    <col min="2" max="2" width="13.140625" style="242" customWidth="1"/>
    <col min="3" max="3" width="28.5703125" style="242" customWidth="1"/>
    <col min="4" max="4" width="32.85546875" style="242" customWidth="1"/>
    <col min="5" max="9" width="16.85546875" style="242" customWidth="1"/>
    <col min="10" max="10" width="2.85546875" style="242" customWidth="1"/>
    <col min="11" max="15" width="16.85546875" style="242" customWidth="1"/>
    <col min="16" max="16" width="2.85546875" style="242" customWidth="1"/>
    <col min="17" max="21" width="16.85546875" style="242" customWidth="1"/>
    <col min="22" max="16384" width="8.85546875" style="69"/>
  </cols>
  <sheetData>
    <row r="1" spans="1:21" ht="15.75">
      <c r="A1" s="424" t="s">
        <v>407</v>
      </c>
      <c r="B1" s="425"/>
      <c r="C1" s="425"/>
      <c r="E1" s="426"/>
      <c r="F1" s="426"/>
      <c r="G1" s="426"/>
      <c r="H1" s="426"/>
      <c r="I1" s="426"/>
      <c r="J1" s="426"/>
      <c r="K1" s="426"/>
      <c r="L1" s="426"/>
      <c r="M1" s="426"/>
      <c r="N1" s="426"/>
      <c r="O1" s="426"/>
      <c r="P1" s="426"/>
      <c r="Q1" s="426"/>
      <c r="R1" s="426"/>
      <c r="S1" s="426"/>
      <c r="T1" s="426"/>
      <c r="U1" s="426"/>
    </row>
    <row r="2" spans="1:21" ht="15.75">
      <c r="A2" s="243"/>
      <c r="B2" s="427" t="s">
        <v>46</v>
      </c>
      <c r="C2" s="737" t="str">
        <f>Checks!V4</f>
        <v>2022-3</v>
      </c>
      <c r="E2" s="243"/>
      <c r="F2" s="243"/>
      <c r="G2" s="243"/>
      <c r="H2" s="243"/>
      <c r="I2" s="243"/>
      <c r="J2" s="243"/>
      <c r="K2" s="243"/>
      <c r="L2" s="243"/>
      <c r="M2" s="243"/>
      <c r="N2" s="243"/>
      <c r="O2" s="243"/>
      <c r="P2" s="243"/>
      <c r="Q2" s="243"/>
      <c r="R2" s="243"/>
      <c r="S2" s="243"/>
      <c r="T2" s="243"/>
      <c r="U2" s="243"/>
    </row>
    <row r="3" spans="1:21">
      <c r="A3" s="243"/>
      <c r="B3" s="243"/>
      <c r="C3" s="243"/>
      <c r="E3" s="243"/>
      <c r="F3" s="243"/>
      <c r="G3" s="243"/>
      <c r="H3" s="243"/>
      <c r="I3" s="243"/>
      <c r="J3" s="243"/>
      <c r="K3" s="243"/>
      <c r="L3" s="243"/>
      <c r="M3" s="243"/>
      <c r="N3" s="243"/>
      <c r="O3" s="243"/>
      <c r="P3" s="243"/>
      <c r="Q3" s="243"/>
      <c r="R3" s="243"/>
      <c r="S3" s="243"/>
      <c r="T3" s="243"/>
      <c r="U3" s="243"/>
    </row>
    <row r="4" spans="1:21" ht="15.75">
      <c r="A4" s="428" t="s">
        <v>288</v>
      </c>
      <c r="B4" s="428"/>
      <c r="C4" s="243"/>
      <c r="E4" s="243"/>
      <c r="F4" s="243"/>
      <c r="G4" s="243"/>
      <c r="H4" s="243"/>
      <c r="I4" s="243"/>
      <c r="J4" s="243"/>
      <c r="K4" s="243"/>
      <c r="L4" s="243"/>
      <c r="M4" s="243"/>
      <c r="N4" s="243"/>
      <c r="O4" s="243"/>
      <c r="P4" s="243"/>
      <c r="Q4" s="243"/>
      <c r="R4" s="243"/>
      <c r="S4" s="243"/>
      <c r="T4" s="243"/>
      <c r="U4" s="243"/>
    </row>
    <row r="5" spans="1:21" ht="15.75">
      <c r="A5" s="428" t="s">
        <v>438</v>
      </c>
      <c r="B5" s="428"/>
      <c r="C5" s="243"/>
      <c r="E5" s="243"/>
      <c r="F5" s="243"/>
      <c r="G5" s="243"/>
      <c r="H5" s="243"/>
      <c r="I5" s="243"/>
      <c r="J5" s="243"/>
      <c r="K5" s="243"/>
      <c r="L5" s="243"/>
      <c r="M5" s="243"/>
      <c r="N5" s="243"/>
      <c r="O5" s="243"/>
      <c r="P5" s="243"/>
      <c r="Q5" s="243"/>
      <c r="R5" s="243"/>
      <c r="S5" s="243"/>
      <c r="T5" s="243"/>
      <c r="U5" s="243"/>
    </row>
    <row r="6" spans="1:21" ht="15.75" thickBot="1">
      <c r="A6" s="243"/>
      <c r="B6" s="243"/>
      <c r="C6" s="243"/>
      <c r="E6" s="243"/>
      <c r="F6" s="243"/>
      <c r="G6" s="243"/>
      <c r="H6" s="243"/>
      <c r="I6" s="243"/>
      <c r="J6" s="243"/>
      <c r="K6" s="243"/>
      <c r="L6" s="243"/>
      <c r="M6" s="243"/>
      <c r="N6" s="243"/>
      <c r="O6" s="243"/>
      <c r="P6" s="243"/>
      <c r="Q6" s="243"/>
      <c r="R6" s="243"/>
      <c r="S6" s="243"/>
      <c r="T6" s="243"/>
      <c r="U6" s="243"/>
    </row>
    <row r="7" spans="1:21" ht="21" customHeight="1" thickBot="1">
      <c r="A7" s="1107" t="s">
        <v>156</v>
      </c>
      <c r="B7" s="1108"/>
      <c r="C7" s="1108"/>
      <c r="D7" s="1108"/>
      <c r="E7" s="1108"/>
      <c r="F7" s="1108"/>
      <c r="G7" s="1108"/>
      <c r="H7" s="1108"/>
      <c r="I7" s="1108"/>
      <c r="J7" s="1108"/>
      <c r="K7" s="1108"/>
      <c r="L7" s="1108"/>
      <c r="M7" s="1108"/>
      <c r="N7" s="1108"/>
      <c r="O7" s="1108"/>
      <c r="P7" s="1108"/>
      <c r="Q7" s="1108"/>
      <c r="R7" s="1108"/>
      <c r="S7" s="1108"/>
      <c r="T7" s="1108"/>
      <c r="U7" s="1109"/>
    </row>
    <row r="8" spans="1:21" ht="12.75" customHeight="1">
      <c r="A8" s="819" t="s">
        <v>465</v>
      </c>
      <c r="B8" s="820" t="s">
        <v>500</v>
      </c>
      <c r="C8" s="820"/>
      <c r="D8" s="734" t="s">
        <v>437</v>
      </c>
      <c r="E8" s="818"/>
      <c r="F8" s="818"/>
      <c r="G8" s="818"/>
      <c r="H8" s="818"/>
      <c r="I8" s="818"/>
      <c r="J8" s="818"/>
      <c r="K8" s="818"/>
      <c r="L8" s="818"/>
      <c r="M8" s="818"/>
      <c r="N8" s="818"/>
      <c r="O8" s="818"/>
      <c r="P8" s="818"/>
      <c r="Q8" s="818"/>
      <c r="R8" s="818"/>
      <c r="S8" s="818"/>
      <c r="T8" s="818"/>
      <c r="U8" s="821"/>
    </row>
    <row r="9" spans="1:21" ht="12.75" customHeight="1">
      <c r="A9" s="199" t="s">
        <v>466</v>
      </c>
      <c r="B9" s="721" t="s">
        <v>489</v>
      </c>
      <c r="C9" s="721"/>
      <c r="D9" s="726" t="s">
        <v>437</v>
      </c>
      <c r="E9" s="718"/>
      <c r="F9" s="718"/>
      <c r="G9" s="718"/>
      <c r="H9" s="718"/>
      <c r="I9" s="718"/>
      <c r="J9" s="718"/>
      <c r="K9" s="718"/>
      <c r="L9" s="718"/>
      <c r="M9" s="718"/>
      <c r="N9" s="718"/>
      <c r="O9" s="718"/>
      <c r="P9" s="718"/>
      <c r="Q9" s="718"/>
      <c r="R9" s="718"/>
      <c r="S9" s="951"/>
      <c r="T9" s="951"/>
      <c r="U9" s="822"/>
    </row>
    <row r="10" spans="1:21" ht="12.75" customHeight="1">
      <c r="A10" s="199" t="s">
        <v>467</v>
      </c>
      <c r="B10" s="721" t="s">
        <v>429</v>
      </c>
      <c r="C10" s="721"/>
      <c r="D10" s="726" t="s">
        <v>437</v>
      </c>
      <c r="E10" s="718"/>
      <c r="F10" s="718"/>
      <c r="G10" s="718"/>
      <c r="H10" s="718"/>
      <c r="I10" s="718"/>
      <c r="J10" s="718"/>
      <c r="N10" s="718"/>
      <c r="O10" s="718"/>
      <c r="P10" s="718"/>
      <c r="Q10" s="718"/>
      <c r="R10" s="718"/>
      <c r="S10" s="951"/>
      <c r="T10" s="951"/>
      <c r="U10" s="822"/>
    </row>
    <row r="11" spans="1:21" ht="13.5" customHeight="1">
      <c r="A11" s="188" t="s">
        <v>477</v>
      </c>
      <c r="B11" s="727" t="s">
        <v>235</v>
      </c>
      <c r="C11" s="727"/>
      <c r="D11" s="726" t="s">
        <v>98</v>
      </c>
      <c r="E11" s="718"/>
      <c r="F11" s="718"/>
      <c r="G11" s="718"/>
      <c r="H11" s="718"/>
      <c r="I11" s="718"/>
      <c r="J11" s="718"/>
      <c r="N11" s="718"/>
      <c r="O11" s="718"/>
      <c r="P11" s="718"/>
      <c r="Q11" s="718"/>
      <c r="R11" s="718"/>
      <c r="S11" s="951"/>
      <c r="T11" s="951"/>
      <c r="U11" s="822"/>
    </row>
    <row r="12" spans="1:21" ht="13.5" customHeight="1">
      <c r="A12" s="188" t="s">
        <v>499</v>
      </c>
      <c r="B12" s="727" t="s">
        <v>692</v>
      </c>
      <c r="C12" s="727"/>
      <c r="D12" s="726" t="s">
        <v>767</v>
      </c>
      <c r="E12" s="718"/>
      <c r="F12" s="718"/>
      <c r="G12" s="718"/>
      <c r="H12" s="718"/>
      <c r="I12" s="718"/>
      <c r="J12" s="718"/>
      <c r="K12" s="718"/>
      <c r="L12" s="718"/>
      <c r="M12" s="718"/>
      <c r="N12" s="718"/>
      <c r="O12" s="718"/>
      <c r="P12" s="718"/>
      <c r="Q12" s="718"/>
      <c r="R12" s="718"/>
      <c r="S12" s="951"/>
      <c r="T12" s="951"/>
      <c r="U12" s="822"/>
    </row>
    <row r="13" spans="1:21" ht="12.75" customHeight="1">
      <c r="A13" s="199" t="s">
        <v>693</v>
      </c>
      <c r="B13" s="563" t="s">
        <v>532</v>
      </c>
      <c r="C13" s="563"/>
      <c r="D13" s="726" t="s">
        <v>735</v>
      </c>
      <c r="E13" s="718"/>
      <c r="F13" s="718"/>
      <c r="G13" s="718"/>
      <c r="H13" s="718"/>
      <c r="I13" s="718"/>
      <c r="J13" s="718"/>
      <c r="K13" s="718"/>
      <c r="L13" s="718"/>
      <c r="M13" s="718"/>
      <c r="N13" s="718"/>
      <c r="O13" s="718"/>
      <c r="P13" s="718"/>
      <c r="Q13" s="718"/>
      <c r="R13" s="718"/>
      <c r="S13" s="951"/>
      <c r="T13" s="951"/>
      <c r="U13" s="822"/>
    </row>
    <row r="14" spans="1:21" ht="13.35" customHeight="1">
      <c r="A14" s="199" t="s">
        <v>924</v>
      </c>
      <c r="B14" s="725" t="s">
        <v>847</v>
      </c>
      <c r="C14" s="563"/>
      <c r="D14" s="989" t="s">
        <v>925</v>
      </c>
      <c r="E14" s="990"/>
      <c r="F14" s="990"/>
      <c r="G14" s="990"/>
      <c r="H14" s="990"/>
      <c r="I14" s="990"/>
      <c r="J14" s="990"/>
      <c r="K14" s="990"/>
      <c r="L14" s="990"/>
      <c r="M14" s="990"/>
      <c r="N14" s="990"/>
      <c r="O14" s="990"/>
      <c r="P14" s="990"/>
      <c r="Q14" s="990"/>
      <c r="R14" s="990"/>
      <c r="S14" s="990"/>
      <c r="T14" s="990"/>
      <c r="U14" s="822"/>
    </row>
    <row r="15" spans="1:21" ht="13.35" customHeight="1">
      <c r="A15" s="199" t="s">
        <v>694</v>
      </c>
      <c r="B15" s="725" t="s">
        <v>585</v>
      </c>
      <c r="C15" s="563"/>
      <c r="D15" s="726" t="s">
        <v>736</v>
      </c>
      <c r="E15" s="718"/>
      <c r="F15" s="718"/>
      <c r="G15" s="718"/>
      <c r="H15" s="718"/>
      <c r="I15" s="718"/>
      <c r="J15" s="718"/>
      <c r="K15" s="718"/>
      <c r="L15" s="718"/>
      <c r="M15" s="718"/>
      <c r="N15" s="718"/>
      <c r="O15" s="718"/>
      <c r="P15" s="718"/>
      <c r="Q15" s="718"/>
      <c r="R15" s="718"/>
      <c r="S15" s="951"/>
      <c r="T15" s="951"/>
      <c r="U15" s="822"/>
    </row>
    <row r="16" spans="1:21">
      <c r="A16" s="199"/>
      <c r="B16" s="721"/>
      <c r="C16" s="721"/>
      <c r="E16" s="723"/>
      <c r="F16" s="723"/>
      <c r="G16" s="723"/>
      <c r="H16" s="723"/>
      <c r="I16" s="723"/>
      <c r="J16" s="723"/>
      <c r="K16" s="723"/>
      <c r="L16" s="723"/>
      <c r="M16" s="723"/>
      <c r="N16" s="723"/>
      <c r="O16" s="723"/>
      <c r="P16" s="723"/>
      <c r="Q16" s="723"/>
      <c r="R16" s="723"/>
      <c r="S16" s="723"/>
      <c r="T16" s="723"/>
      <c r="U16" s="822"/>
    </row>
    <row r="17" spans="1:21">
      <c r="A17" s="828" t="s">
        <v>153</v>
      </c>
      <c r="B17" s="722"/>
      <c r="C17" s="722"/>
      <c r="D17" s="728"/>
      <c r="E17" s="720"/>
      <c r="F17" s="720"/>
      <c r="G17" s="720"/>
      <c r="H17" s="720"/>
      <c r="I17" s="720"/>
      <c r="J17" s="720"/>
      <c r="K17" s="720"/>
      <c r="L17" s="720"/>
      <c r="O17" s="723"/>
      <c r="Q17" s="720"/>
      <c r="R17" s="720"/>
      <c r="S17" s="720"/>
      <c r="T17" s="720"/>
      <c r="U17" s="822"/>
    </row>
    <row r="18" spans="1:21" ht="13.5" customHeight="1">
      <c r="A18" s="188" t="s">
        <v>474</v>
      </c>
      <c r="B18" s="725" t="s">
        <v>856</v>
      </c>
      <c r="C18" s="723"/>
      <c r="D18" s="726" t="s">
        <v>43</v>
      </c>
      <c r="E18" s="719"/>
      <c r="F18" s="718"/>
      <c r="G18" s="718"/>
      <c r="H18" s="718"/>
      <c r="I18" s="718"/>
      <c r="J18" s="718"/>
      <c r="K18" s="718"/>
      <c r="L18" s="718"/>
      <c r="O18" s="723"/>
      <c r="Q18" s="718"/>
      <c r="R18" s="718"/>
      <c r="S18" s="951"/>
      <c r="T18" s="951"/>
      <c r="U18" s="822"/>
    </row>
    <row r="19" spans="1:21" ht="13.5" customHeight="1">
      <c r="A19" s="949" t="s">
        <v>852</v>
      </c>
      <c r="B19" s="728"/>
      <c r="C19" s="728"/>
      <c r="D19" s="817" t="s">
        <v>857</v>
      </c>
      <c r="E19" s="718"/>
      <c r="F19" s="719"/>
      <c r="G19" s="719"/>
      <c r="H19" s="719"/>
      <c r="I19" s="719"/>
      <c r="J19" s="719"/>
      <c r="K19" s="719"/>
      <c r="L19" s="719"/>
      <c r="R19" s="719"/>
      <c r="S19" s="719"/>
      <c r="T19" s="719"/>
      <c r="U19" s="822"/>
    </row>
    <row r="20" spans="1:21" ht="13.5" customHeight="1">
      <c r="A20" s="188"/>
      <c r="B20" s="723"/>
      <c r="C20" s="723"/>
      <c r="D20" s="726" t="s">
        <v>154</v>
      </c>
      <c r="E20" s="718"/>
      <c r="F20" s="718"/>
      <c r="G20" s="718"/>
      <c r="H20" s="718"/>
      <c r="I20" s="718"/>
      <c r="J20" s="718"/>
      <c r="K20" s="718"/>
      <c r="L20" s="718"/>
      <c r="R20" s="718"/>
      <c r="S20" s="951"/>
      <c r="T20" s="951"/>
      <c r="U20" s="822"/>
    </row>
    <row r="21" spans="1:21" ht="13.5" customHeight="1">
      <c r="A21" s="188"/>
      <c r="B21" s="723"/>
      <c r="C21" s="723"/>
      <c r="D21" s="726" t="s">
        <v>40</v>
      </c>
      <c r="E21" s="718"/>
      <c r="F21" s="718"/>
      <c r="G21" s="718"/>
      <c r="H21" s="718"/>
      <c r="I21" s="718"/>
      <c r="J21" s="718"/>
      <c r="K21" s="718"/>
      <c r="L21" s="718"/>
      <c r="R21" s="718"/>
      <c r="S21" s="951"/>
      <c r="T21" s="951"/>
      <c r="U21" s="822"/>
    </row>
    <row r="22" spans="1:21" ht="13.5" customHeight="1">
      <c r="A22" s="3"/>
      <c r="B22" s="723"/>
      <c r="C22" s="723"/>
      <c r="D22" s="726" t="s">
        <v>42</v>
      </c>
      <c r="E22" s="718"/>
      <c r="F22" s="718"/>
      <c r="G22" s="718"/>
      <c r="H22" s="718"/>
      <c r="I22" s="718"/>
      <c r="J22" s="718"/>
      <c r="K22" s="718"/>
      <c r="L22" s="718"/>
      <c r="R22" s="718"/>
      <c r="S22" s="951"/>
      <c r="T22" s="951"/>
      <c r="U22" s="822"/>
    </row>
    <row r="23" spans="1:21" ht="12.75" customHeight="1">
      <c r="A23" s="188"/>
      <c r="B23" s="723"/>
      <c r="C23" s="723"/>
      <c r="D23" s="726" t="s">
        <v>749</v>
      </c>
      <c r="E23" s="918"/>
      <c r="F23" s="718"/>
      <c r="G23" s="718"/>
      <c r="H23" s="718"/>
      <c r="I23" s="718"/>
      <c r="J23" s="718"/>
      <c r="K23" s="718"/>
      <c r="L23" s="718"/>
      <c r="R23" s="718"/>
      <c r="S23" s="951"/>
      <c r="T23" s="951"/>
      <c r="U23" s="65"/>
    </row>
    <row r="24" spans="1:21" s="3" customFormat="1" ht="12.75" customHeight="1">
      <c r="A24" s="188" t="s">
        <v>501</v>
      </c>
      <c r="B24" s="724" t="s">
        <v>285</v>
      </c>
      <c r="C24" s="724"/>
      <c r="D24" s="726" t="s">
        <v>41</v>
      </c>
      <c r="E24" s="918"/>
      <c r="F24" s="918"/>
      <c r="G24" s="918"/>
      <c r="H24" s="918"/>
      <c r="I24" s="918"/>
      <c r="J24" s="918"/>
      <c r="K24" s="918"/>
      <c r="L24" s="918"/>
      <c r="R24" s="918"/>
      <c r="S24" s="951"/>
      <c r="T24" s="951"/>
      <c r="U24" s="51"/>
    </row>
    <row r="25" spans="1:21" ht="12.75" customHeight="1">
      <c r="A25" s="188" t="s">
        <v>502</v>
      </c>
      <c r="B25" s="725" t="s">
        <v>286</v>
      </c>
      <c r="C25" s="725"/>
      <c r="D25" s="726" t="s">
        <v>523</v>
      </c>
      <c r="E25" s="718"/>
      <c r="F25" s="918"/>
      <c r="G25" s="918"/>
      <c r="H25" s="918"/>
      <c r="I25" s="918"/>
      <c r="J25" s="918"/>
      <c r="K25" s="918"/>
      <c r="L25" s="918"/>
      <c r="R25" s="918"/>
      <c r="S25" s="951"/>
      <c r="T25" s="951"/>
      <c r="U25" s="65"/>
    </row>
    <row r="26" spans="1:21" ht="13.5" customHeight="1">
      <c r="A26" s="188" t="s">
        <v>503</v>
      </c>
      <c r="B26" s="725" t="s">
        <v>287</v>
      </c>
      <c r="C26" s="725"/>
      <c r="D26" s="726" t="s">
        <v>524</v>
      </c>
      <c r="E26" s="718"/>
      <c r="F26" s="718"/>
      <c r="G26" s="718"/>
      <c r="H26" s="718"/>
      <c r="I26" s="718"/>
      <c r="J26" s="718"/>
      <c r="K26" s="718"/>
      <c r="L26" s="718"/>
      <c r="R26" s="718"/>
      <c r="S26" s="951"/>
      <c r="T26" s="951"/>
      <c r="U26" s="65"/>
    </row>
    <row r="27" spans="1:21" ht="13.5" customHeight="1">
      <c r="A27" s="188" t="s">
        <v>579</v>
      </c>
      <c r="B27" s="725" t="s">
        <v>446</v>
      </c>
      <c r="C27" s="725"/>
      <c r="D27" s="726" t="s">
        <v>155</v>
      </c>
      <c r="E27" s="718"/>
      <c r="F27" s="718"/>
      <c r="G27" s="718"/>
      <c r="H27" s="718"/>
      <c r="I27" s="718"/>
      <c r="J27" s="718"/>
      <c r="K27" s="718"/>
      <c r="L27" s="718"/>
      <c r="R27" s="718"/>
      <c r="S27" s="951"/>
      <c r="T27" s="951"/>
      <c r="U27" s="65"/>
    </row>
    <row r="28" spans="1:21" ht="13.5" customHeight="1">
      <c r="A28" s="188" t="s">
        <v>588</v>
      </c>
      <c r="B28" s="725" t="s">
        <v>447</v>
      </c>
      <c r="C28" s="725"/>
      <c r="D28" s="726" t="s">
        <v>148</v>
      </c>
      <c r="E28" s="718"/>
      <c r="F28" s="718"/>
      <c r="G28" s="718"/>
      <c r="H28" s="718"/>
      <c r="I28" s="718"/>
      <c r="J28" s="718"/>
      <c r="K28" s="718"/>
      <c r="L28" s="718"/>
      <c r="R28" s="718"/>
      <c r="S28" s="951"/>
      <c r="T28" s="951"/>
      <c r="U28" s="65"/>
    </row>
    <row r="29" spans="1:21" ht="13.5" customHeight="1">
      <c r="A29" s="188" t="s">
        <v>589</v>
      </c>
      <c r="B29" s="725" t="s">
        <v>848</v>
      </c>
      <c r="D29" s="726" t="s">
        <v>836</v>
      </c>
      <c r="E29" s="718"/>
      <c r="F29" s="718"/>
      <c r="G29" s="718"/>
      <c r="H29" s="718"/>
      <c r="I29" s="718"/>
      <c r="J29" s="718"/>
      <c r="K29" s="718"/>
      <c r="L29" s="718"/>
      <c r="R29" s="718"/>
      <c r="S29" s="951"/>
      <c r="T29" s="951"/>
      <c r="U29" s="65"/>
    </row>
    <row r="30" spans="1:21" ht="13.5" customHeight="1">
      <c r="A30" s="823"/>
      <c r="B30" s="725"/>
      <c r="D30" s="725" t="s">
        <v>855</v>
      </c>
      <c r="E30" s="718"/>
      <c r="F30" s="718"/>
      <c r="G30" s="718"/>
      <c r="H30" s="718"/>
      <c r="I30" s="718"/>
      <c r="J30" s="718"/>
      <c r="K30" s="718"/>
      <c r="L30" s="718"/>
      <c r="M30" s="718"/>
      <c r="N30" s="718"/>
      <c r="O30" s="718"/>
      <c r="P30" s="718"/>
      <c r="Q30" s="718"/>
      <c r="R30" s="718"/>
      <c r="S30" s="951"/>
      <c r="T30" s="951"/>
      <c r="U30" s="65"/>
    </row>
    <row r="31" spans="1:21" ht="13.5" customHeight="1">
      <c r="A31" s="188" t="s">
        <v>695</v>
      </c>
      <c r="B31" s="725" t="s">
        <v>68</v>
      </c>
      <c r="C31" s="725"/>
      <c r="D31" s="726" t="s">
        <v>69</v>
      </c>
      <c r="E31" s="718"/>
      <c r="F31" s="718"/>
      <c r="G31" s="718"/>
      <c r="H31" s="718"/>
      <c r="I31" s="718"/>
      <c r="J31" s="718"/>
      <c r="K31" s="718"/>
      <c r="L31" s="718"/>
      <c r="M31" s="718"/>
      <c r="N31" s="718"/>
      <c r="O31" s="718"/>
      <c r="P31" s="718"/>
      <c r="Q31" s="718"/>
      <c r="R31" s="718"/>
      <c r="S31" s="951"/>
      <c r="T31" s="951"/>
      <c r="U31" s="65"/>
    </row>
    <row r="32" spans="1:21" ht="13.5" customHeight="1">
      <c r="A32" s="188" t="s">
        <v>858</v>
      </c>
      <c r="B32" s="725" t="s">
        <v>584</v>
      </c>
      <c r="C32" s="725"/>
      <c r="D32" s="726" t="s">
        <v>849</v>
      </c>
      <c r="E32" s="718"/>
      <c r="F32" s="718"/>
      <c r="G32" s="718"/>
      <c r="H32" s="718"/>
      <c r="I32" s="718"/>
      <c r="J32" s="718"/>
      <c r="K32" s="718"/>
      <c r="L32" s="718"/>
      <c r="M32" s="718"/>
      <c r="N32" s="718"/>
      <c r="O32" s="718"/>
      <c r="P32" s="718"/>
      <c r="Q32" s="718"/>
      <c r="R32" s="718"/>
      <c r="S32" s="951"/>
      <c r="T32" s="951"/>
      <c r="U32" s="65"/>
    </row>
    <row r="33" spans="1:21" ht="12.75">
      <c r="A33" s="188" t="s">
        <v>839</v>
      </c>
      <c r="B33" s="725" t="s">
        <v>837</v>
      </c>
      <c r="C33" s="725"/>
      <c r="D33" s="726" t="s">
        <v>850</v>
      </c>
      <c r="E33" s="720"/>
      <c r="F33" s="720"/>
      <c r="G33" s="720"/>
      <c r="H33" s="720"/>
      <c r="I33" s="720"/>
      <c r="J33" s="720"/>
      <c r="K33" s="720"/>
      <c r="L33" s="720"/>
      <c r="M33" s="720"/>
      <c r="N33" s="720"/>
      <c r="O33" s="720"/>
      <c r="P33" s="720"/>
      <c r="Q33" s="720"/>
      <c r="R33" s="720"/>
      <c r="S33" s="720"/>
      <c r="T33" s="720"/>
      <c r="U33" s="65"/>
    </row>
    <row r="34" spans="1:21" ht="13.35" customHeight="1">
      <c r="A34" s="188" t="s">
        <v>843</v>
      </c>
      <c r="B34" s="725" t="s">
        <v>517</v>
      </c>
      <c r="C34" s="725"/>
      <c r="D34" s="726" t="s">
        <v>518</v>
      </c>
      <c r="E34" s="718"/>
      <c r="F34" s="718"/>
      <c r="G34" s="718"/>
      <c r="H34" s="718"/>
      <c r="I34" s="718"/>
      <c r="J34" s="718"/>
      <c r="K34" s="718"/>
      <c r="L34" s="718"/>
      <c r="M34" s="718"/>
      <c r="N34" s="718"/>
      <c r="O34" s="718"/>
      <c r="P34" s="718"/>
      <c r="Q34" s="718"/>
      <c r="R34" s="718"/>
      <c r="S34" s="951"/>
      <c r="T34" s="951"/>
      <c r="U34" s="65"/>
    </row>
    <row r="35" spans="1:21" ht="13.35" customHeight="1">
      <c r="A35" s="199" t="s">
        <v>844</v>
      </c>
      <c r="B35" s="726" t="s">
        <v>236</v>
      </c>
      <c r="C35" s="726"/>
      <c r="D35" s="726" t="s">
        <v>47</v>
      </c>
      <c r="E35" s="718"/>
      <c r="F35" s="718"/>
      <c r="G35" s="718"/>
      <c r="H35" s="718"/>
      <c r="I35" s="718"/>
      <c r="J35" s="718"/>
      <c r="K35" s="718"/>
      <c r="L35" s="718"/>
      <c r="M35" s="718"/>
      <c r="N35" s="718"/>
      <c r="O35" s="718"/>
      <c r="P35" s="718"/>
      <c r="Q35" s="718"/>
      <c r="R35" s="718"/>
      <c r="S35" s="951"/>
      <c r="T35" s="951"/>
      <c r="U35" s="65"/>
    </row>
    <row r="36" spans="1:21" ht="12.75">
      <c r="A36" s="188"/>
      <c r="B36" s="49"/>
      <c r="C36" s="49"/>
      <c r="D36" s="728"/>
      <c r="E36" s="720"/>
      <c r="F36" s="720"/>
      <c r="G36" s="720"/>
      <c r="H36" s="720"/>
      <c r="I36" s="720"/>
      <c r="J36" s="720"/>
      <c r="K36" s="720"/>
      <c r="L36" s="720"/>
      <c r="M36" s="720"/>
      <c r="N36" s="720"/>
      <c r="O36" s="720"/>
      <c r="P36" s="720"/>
      <c r="Q36" s="720"/>
      <c r="R36" s="720"/>
      <c r="S36" s="720"/>
      <c r="T36" s="720"/>
      <c r="U36" s="65"/>
    </row>
    <row r="37" spans="1:21" ht="12.75">
      <c r="A37" s="53" t="s">
        <v>198</v>
      </c>
      <c r="B37" s="54" t="s">
        <v>476</v>
      </c>
      <c r="C37" s="54"/>
      <c r="D37" s="54"/>
      <c r="E37" s="54"/>
      <c r="F37" s="54"/>
      <c r="G37" s="54"/>
      <c r="H37" s="54"/>
      <c r="I37" s="54"/>
      <c r="J37" s="54"/>
      <c r="K37" s="54"/>
      <c r="L37" s="54"/>
      <c r="M37" s="54"/>
      <c r="N37" s="54"/>
      <c r="O37" s="54"/>
      <c r="P37" s="54"/>
      <c r="Q37" s="54"/>
      <c r="R37" s="54"/>
      <c r="S37" s="54"/>
      <c r="T37" s="54"/>
      <c r="U37" s="65"/>
    </row>
    <row r="38" spans="1:21" ht="12.75">
      <c r="A38" s="53"/>
      <c r="B38" s="54" t="s">
        <v>531</v>
      </c>
      <c r="C38" s="54"/>
      <c r="D38" s="54"/>
      <c r="E38" s="54"/>
      <c r="F38" s="54"/>
      <c r="G38" s="54"/>
      <c r="H38" s="54"/>
      <c r="I38" s="54"/>
      <c r="J38" s="54"/>
      <c r="K38" s="54"/>
      <c r="L38" s="54"/>
      <c r="M38" s="54"/>
      <c r="N38" s="54"/>
      <c r="O38" s="54"/>
      <c r="P38" s="54"/>
      <c r="Q38" s="54"/>
      <c r="R38" s="54"/>
      <c r="S38" s="54"/>
      <c r="T38" s="54"/>
      <c r="U38" s="65"/>
    </row>
    <row r="39" spans="1:21" ht="12.75">
      <c r="A39" s="53"/>
      <c r="B39" s="54"/>
      <c r="C39" s="728"/>
      <c r="D39" s="220"/>
      <c r="E39" s="220"/>
      <c r="F39" s="220"/>
      <c r="G39" s="220"/>
      <c r="H39" s="220"/>
      <c r="I39" s="220"/>
      <c r="J39" s="220"/>
      <c r="K39" s="220"/>
      <c r="L39" s="220"/>
      <c r="M39" s="220"/>
      <c r="N39" s="220"/>
      <c r="O39" s="220"/>
      <c r="P39" s="220"/>
      <c r="Q39" s="220"/>
      <c r="R39" s="220"/>
      <c r="S39" s="220"/>
      <c r="T39" s="220"/>
      <c r="U39" s="65"/>
    </row>
    <row r="40" spans="1:21" ht="12.75">
      <c r="A40" s="53"/>
      <c r="B40" s="55" t="s">
        <v>75</v>
      </c>
      <c r="C40" s="728"/>
      <c r="D40" s="220"/>
      <c r="E40" s="220"/>
      <c r="F40" s="220"/>
      <c r="G40" s="220"/>
      <c r="H40" s="220"/>
      <c r="I40" s="220"/>
      <c r="J40" s="220"/>
      <c r="K40" s="220"/>
      <c r="L40" s="220"/>
      <c r="M40" s="220"/>
      <c r="N40" s="220"/>
      <c r="O40" s="220"/>
      <c r="P40" s="220"/>
      <c r="Q40" s="220"/>
      <c r="R40" s="220"/>
      <c r="S40" s="220"/>
      <c r="T40" s="220"/>
      <c r="U40" s="65"/>
    </row>
    <row r="41" spans="1:21" ht="13.5" thickBot="1">
      <c r="A41" s="56"/>
      <c r="B41" s="824" t="s">
        <v>65</v>
      </c>
      <c r="C41" s="825"/>
      <c r="D41" s="826"/>
      <c r="E41" s="826"/>
      <c r="F41" s="826"/>
      <c r="G41" s="827"/>
      <c r="H41" s="827"/>
      <c r="I41" s="827"/>
      <c r="J41" s="827"/>
      <c r="K41" s="827"/>
      <c r="L41" s="657"/>
      <c r="M41" s="657"/>
      <c r="N41" s="657"/>
      <c r="O41" s="657"/>
      <c r="P41" s="657"/>
      <c r="Q41" s="657"/>
      <c r="R41" s="657"/>
      <c r="S41" s="657"/>
      <c r="T41" s="657"/>
      <c r="U41" s="67"/>
    </row>
    <row r="42" spans="1:21" ht="15.75" thickBot="1"/>
    <row r="43" spans="1:21" ht="19.5" customHeight="1" thickBot="1">
      <c r="A43" s="1144" t="s">
        <v>494</v>
      </c>
      <c r="B43" s="1145"/>
      <c r="C43" s="1145"/>
      <c r="D43" s="1145"/>
      <c r="E43" s="1145"/>
      <c r="F43" s="1145"/>
      <c r="G43" s="1145"/>
      <c r="H43" s="1145"/>
      <c r="I43" s="1145"/>
      <c r="J43" s="1145"/>
      <c r="K43" s="1145"/>
      <c r="L43" s="1145"/>
      <c r="M43" s="1145"/>
      <c r="N43" s="1145"/>
      <c r="O43" s="1145"/>
      <c r="P43" s="1145"/>
      <c r="Q43" s="1145"/>
      <c r="R43" s="1145"/>
      <c r="S43" s="1145"/>
      <c r="T43" s="1145"/>
      <c r="U43" s="1146"/>
    </row>
    <row r="44" spans="1:21" s="227" customFormat="1" ht="19.5" customHeight="1">
      <c r="B44" s="242"/>
      <c r="C44" s="242"/>
      <c r="D44" s="242"/>
      <c r="E44" s="242"/>
      <c r="F44" s="242"/>
      <c r="G44" s="242"/>
      <c r="H44" s="242"/>
      <c r="I44" s="242"/>
      <c r="J44" s="242"/>
      <c r="K44" s="242"/>
      <c r="L44" s="242"/>
      <c r="M44" s="242"/>
      <c r="N44" s="242"/>
      <c r="O44" s="242"/>
      <c r="P44" s="242"/>
      <c r="Q44" s="242"/>
      <c r="R44" s="242"/>
      <c r="S44" s="242"/>
      <c r="T44" s="242"/>
      <c r="U44" s="242"/>
    </row>
    <row r="45" spans="1:21" s="322" customFormat="1" ht="19.5" customHeight="1">
      <c r="A45" s="1139" t="s">
        <v>239</v>
      </c>
      <c r="B45" s="1139" t="s">
        <v>485</v>
      </c>
      <c r="C45" s="1128" t="s">
        <v>475</v>
      </c>
      <c r="D45" s="1128"/>
      <c r="E45" s="1128" t="str">
        <f>'Member Months'!C162</f>
        <v>2020 Initial Year</v>
      </c>
      <c r="F45" s="1128"/>
      <c r="G45" s="1128"/>
      <c r="H45" s="1128"/>
      <c r="I45" s="1128"/>
      <c r="K45" s="1128" t="str">
        <f>'Member Months'!C90</f>
        <v>2021 Prior Year</v>
      </c>
      <c r="L45" s="1128"/>
      <c r="M45" s="1128"/>
      <c r="N45" s="1128"/>
      <c r="O45" s="1128"/>
      <c r="Q45" s="1128" t="str">
        <f>'Member Months'!C18</f>
        <v>2022 Current Year</v>
      </c>
      <c r="R45" s="1128"/>
      <c r="S45" s="1128"/>
      <c r="T45" s="1128"/>
      <c r="U45" s="1128"/>
    </row>
    <row r="46" spans="1:21" s="322" customFormat="1" ht="19.5" customHeight="1">
      <c r="A46" s="1128"/>
      <c r="B46" s="1128"/>
      <c r="C46" s="1128"/>
      <c r="D46" s="1128"/>
      <c r="E46" s="1131" t="s">
        <v>234</v>
      </c>
      <c r="F46" s="1132"/>
      <c r="G46" s="1132"/>
      <c r="H46" s="1133"/>
      <c r="I46" s="1129" t="s">
        <v>440</v>
      </c>
      <c r="K46" s="1131" t="s">
        <v>234</v>
      </c>
      <c r="L46" s="1132"/>
      <c r="M46" s="1132"/>
      <c r="N46" s="1133"/>
      <c r="O46" s="1129" t="s">
        <v>440</v>
      </c>
      <c r="Q46" s="1136" t="s">
        <v>234</v>
      </c>
      <c r="R46" s="1137"/>
      <c r="S46" s="1137"/>
      <c r="T46" s="1138"/>
      <c r="U46" s="1129" t="s">
        <v>440</v>
      </c>
    </row>
    <row r="47" spans="1:21" s="322" customFormat="1" ht="19.5" customHeight="1">
      <c r="A47" s="1128"/>
      <c r="B47" s="1128"/>
      <c r="C47" s="1128"/>
      <c r="D47" s="1128"/>
      <c r="E47" s="639">
        <v>1</v>
      </c>
      <c r="F47" s="639">
        <v>2</v>
      </c>
      <c r="G47" s="639">
        <v>3</v>
      </c>
      <c r="H47" s="639">
        <v>4</v>
      </c>
      <c r="I47" s="1130"/>
      <c r="K47" s="639">
        <v>1</v>
      </c>
      <c r="L47" s="639">
        <v>2</v>
      </c>
      <c r="M47" s="639">
        <v>3</v>
      </c>
      <c r="N47" s="639">
        <v>4</v>
      </c>
      <c r="O47" s="1130"/>
      <c r="Q47" s="911">
        <v>1</v>
      </c>
      <c r="R47" s="911">
        <v>2</v>
      </c>
      <c r="S47" s="950">
        <v>3</v>
      </c>
      <c r="T47" s="950">
        <v>4</v>
      </c>
      <c r="U47" s="1130"/>
    </row>
    <row r="48" spans="1:21" s="225" customFormat="1" ht="19.5" customHeight="1">
      <c r="A48" s="829">
        <f>'Non-Delivery Svcs Report'!J2</f>
        <v>0</v>
      </c>
      <c r="B48" s="244" t="s">
        <v>450</v>
      </c>
      <c r="C48" s="1126" t="s">
        <v>439</v>
      </c>
      <c r="D48" s="1127"/>
      <c r="E48" s="249"/>
      <c r="F48" s="249"/>
      <c r="G48" s="249"/>
      <c r="H48" s="249"/>
      <c r="I48" s="249"/>
      <c r="K48" s="249"/>
      <c r="L48" s="249"/>
      <c r="M48" s="249"/>
      <c r="N48" s="249"/>
      <c r="O48" s="249"/>
      <c r="Q48" s="249"/>
      <c r="R48" s="249"/>
      <c r="S48" s="249"/>
      <c r="T48" s="249"/>
      <c r="U48" s="249"/>
    </row>
    <row r="49" spans="1:22" s="322" customFormat="1" ht="19.5" customHeight="1">
      <c r="A49" s="829">
        <f>$A$48</f>
        <v>0</v>
      </c>
      <c r="B49" s="244" t="s">
        <v>452</v>
      </c>
      <c r="C49" s="1124" t="s">
        <v>490</v>
      </c>
      <c r="D49" s="1125"/>
      <c r="E49" s="245">
        <f>SUMIFS('Member Months'!$H$18:$H$233,'Member Months'!$C$18:$C$233,$E$45,'Member Months'!$D$18:$D$233,E$47)</f>
        <v>0</v>
      </c>
      <c r="F49" s="245">
        <f>SUMIFS('Member Months'!$H$18:$H$233,'Member Months'!$C$18:$C$233,$E$45,'Member Months'!$D$18:$D$233,F$47)</f>
        <v>0</v>
      </c>
      <c r="G49" s="245">
        <f>SUMIFS('Member Months'!$H$18:$H$233,'Member Months'!$C$18:$C$233,$E$45,'Member Months'!$D$18:$D$233,G$47)</f>
        <v>0</v>
      </c>
      <c r="H49" s="245">
        <f>SUMIFS('Member Months'!$H$18:$H$233,'Member Months'!$C$18:$C$233,$E$45,'Member Months'!$D$18:$D$233,H$47)</f>
        <v>0</v>
      </c>
      <c r="I49" s="245">
        <f>SUM(E49:H49)</f>
        <v>0</v>
      </c>
      <c r="K49" s="245">
        <f>SUMIFS('Member Months'!$H$18:$H$233,'Member Months'!$C$18:$C$233,$K$45,'Member Months'!$D$18:$D$233,K$47)</f>
        <v>0</v>
      </c>
      <c r="L49" s="245">
        <f>SUMIFS('Member Months'!$H$18:$H$233,'Member Months'!$C$18:$C$233,$K$45,'Member Months'!$D$18:$D$233,L$47)</f>
        <v>0</v>
      </c>
      <c r="M49" s="245">
        <f>SUMIFS('Member Months'!$H$18:$H$233,'Member Months'!$C$18:$C$233,$K$45,'Member Months'!$D$18:$D$233,M$47)</f>
        <v>0</v>
      </c>
      <c r="N49" s="245">
        <f>SUMIFS('Member Months'!$H$18:$H$233,'Member Months'!$C$18:$C$233,$K$45,'Member Months'!$D$18:$D$233,N$47)</f>
        <v>0</v>
      </c>
      <c r="O49" s="245">
        <f>SUM(K49:N49)</f>
        <v>0</v>
      </c>
      <c r="Q49" s="245">
        <f>SUMIFS('Member Months'!$H$18:$H$233,'Member Months'!$C$18:$C$233,$Q$45,'Member Months'!$D$18:$D$233,Q$47)</f>
        <v>0</v>
      </c>
      <c r="R49" s="245">
        <f>SUMIFS('Member Months'!$H$18:$H$233,'Member Months'!$C$18:$C$233,$Q$45,'Member Months'!$D$18:$D$233,R$47)</f>
        <v>0</v>
      </c>
      <c r="S49" s="245">
        <f>SUMIFS('Member Months'!$H$18:$H$233,'Member Months'!$C$18:$C$233,$Q$45,'Member Months'!$D$18:$D$233,S$47)</f>
        <v>0</v>
      </c>
      <c r="T49" s="245">
        <f>SUMIFS('Member Months'!$H$18:$H$233,'Member Months'!$C$18:$C$233,$Q$45,'Member Months'!$D$18:$D$233,T$47)</f>
        <v>0</v>
      </c>
      <c r="U49" s="245">
        <f>SUM(Q49:T49)</f>
        <v>0</v>
      </c>
    </row>
    <row r="50" spans="1:22" s="322" customFormat="1" ht="19.5" customHeight="1">
      <c r="A50" s="829">
        <f t="shared" ref="A50:A87" si="0">$A$48</f>
        <v>0</v>
      </c>
      <c r="B50" s="244" t="s">
        <v>453</v>
      </c>
      <c r="C50" s="635" t="s">
        <v>489</v>
      </c>
      <c r="D50" s="636"/>
      <c r="E50" s="245">
        <f>SUMIFS('Member Months'!$I$18:$I$233,'Member Months'!$C$18:$C$233,$E$45,'Member Months'!$D$18:$D$233,E$47)</f>
        <v>0</v>
      </c>
      <c r="F50" s="245">
        <f>SUMIFS('Member Months'!$I$18:$I$233,'Member Months'!$C$18:$C$233,$E$45,'Member Months'!$D$18:$D$233,F$47)</f>
        <v>0</v>
      </c>
      <c r="G50" s="245">
        <f>SUMIFS('Member Months'!$I$18:$I$233,'Member Months'!$C$18:$C$233,$E$45,'Member Months'!$D$18:$D$233,G$47)</f>
        <v>0</v>
      </c>
      <c r="H50" s="245">
        <f>SUMIFS('Member Months'!$I$18:$I$233,'Member Months'!$C$18:$C$233,$E$45,'Member Months'!$D$18:$D$233,H$47)</f>
        <v>0</v>
      </c>
      <c r="I50" s="245">
        <f>SUM(E50:H50)</f>
        <v>0</v>
      </c>
      <c r="K50" s="245">
        <f>SUMIFS('Member Months'!$I$18:$I$233,'Member Months'!$C$18:$C$233,$K$45,'Member Months'!$D$18:$D$233,K$47)</f>
        <v>0</v>
      </c>
      <c r="L50" s="245">
        <f>SUMIFS('Member Months'!$I$18:$I$233,'Member Months'!$C$18:$C$233,$K$45,'Member Months'!$D$18:$D$233,L$47)</f>
        <v>0</v>
      </c>
      <c r="M50" s="245">
        <f>SUMIFS('Member Months'!$I$18:$I$233,'Member Months'!$C$18:$C$233,$K$45,'Member Months'!$D$18:$D$233,M$47)</f>
        <v>0</v>
      </c>
      <c r="N50" s="245">
        <f>SUMIFS('Member Months'!$I$18:$I$233,'Member Months'!$C$18:$C$233,$K$45,'Member Months'!$D$18:$D$233,N$47)</f>
        <v>0</v>
      </c>
      <c r="O50" s="245">
        <f t="shared" ref="O50:O54" si="1">SUM(K50:N50)</f>
        <v>0</v>
      </c>
      <c r="Q50" s="245">
        <f>SUMIFS('Member Months'!$I$18:$I$233,'Member Months'!$C$18:$C$233,$Q$45,'Member Months'!$D$18:$D$233,Q$47)</f>
        <v>0</v>
      </c>
      <c r="R50" s="245">
        <f>SUMIFS('Member Months'!$I$18:$I$233,'Member Months'!$C$18:$C$233,$Q$45,'Member Months'!$D$18:$D$233,R$47)</f>
        <v>0</v>
      </c>
      <c r="S50" s="245">
        <f>SUMIFS('Member Months'!$I$18:$I$233,'Member Months'!$C$18:$C$233,$Q$45,'Member Months'!$D$18:$D$233,S$47)</f>
        <v>0</v>
      </c>
      <c r="T50" s="245">
        <f>SUMIFS('Member Months'!$I$18:$I$233,'Member Months'!$C$18:$C$233,$Q$45,'Member Months'!$D$18:$D$233,T$47)</f>
        <v>0</v>
      </c>
      <c r="U50" s="245">
        <f>SUM(Q50:T50)</f>
        <v>0</v>
      </c>
    </row>
    <row r="51" spans="1:22" s="322" customFormat="1" ht="19.5" customHeight="1">
      <c r="A51" s="829">
        <f t="shared" si="0"/>
        <v>0</v>
      </c>
      <c r="B51" s="244" t="s">
        <v>454</v>
      </c>
      <c r="C51" s="1124" t="s">
        <v>429</v>
      </c>
      <c r="D51" s="1125"/>
      <c r="E51" s="245">
        <f>SUMIFS('Member Months'!$J$18:$J$233,'Member Months'!$C$18:$C$233,$E$45,'Member Months'!$D$18:$D$233,E$47)</f>
        <v>0</v>
      </c>
      <c r="F51" s="245">
        <f>SUMIFS('Member Months'!$J$18:$J$233,'Member Months'!$C$18:$C$233,$E$45,'Member Months'!$D$18:$D$233,F$47)</f>
        <v>0</v>
      </c>
      <c r="G51" s="245">
        <f>SUMIFS('Member Months'!$J$18:$J$233,'Member Months'!$C$18:$C$233,$E$45,'Member Months'!$D$18:$D$233,G$47)</f>
        <v>0</v>
      </c>
      <c r="H51" s="245">
        <f>SUMIFS('Member Months'!$J$18:$J$233,'Member Months'!$C$18:$C$233,$E$45,'Member Months'!$D$18:$D$233,H$47)</f>
        <v>0</v>
      </c>
      <c r="I51" s="245">
        <f>SUM(E51:H51)</f>
        <v>0</v>
      </c>
      <c r="K51" s="245">
        <f>SUMIFS('Member Months'!$J$18:$J$233,'Member Months'!$C$18:$C$233,$K$45,'Member Months'!$D$18:$D$233,K$47)</f>
        <v>0</v>
      </c>
      <c r="L51" s="245">
        <f>SUMIFS('Member Months'!$J$18:$J$233,'Member Months'!$C$18:$C$233,$K$45,'Member Months'!$D$18:$D$233,L$47)</f>
        <v>0</v>
      </c>
      <c r="M51" s="245">
        <f>SUMIFS('Member Months'!$J$18:$J$233,'Member Months'!$C$18:$C$233,$K$45,'Member Months'!$D$18:$D$233,M$47)</f>
        <v>0</v>
      </c>
      <c r="N51" s="245">
        <f>SUMIFS('Member Months'!$J$18:$J$233,'Member Months'!$C$18:$C$233,$K$45,'Member Months'!$D$18:$D$233,N$47)</f>
        <v>0</v>
      </c>
      <c r="O51" s="245">
        <f t="shared" si="1"/>
        <v>0</v>
      </c>
      <c r="Q51" s="245">
        <f>SUMIFS('Member Months'!$J$18:$J$233,'Member Months'!$C$18:$C$233,$Q$45,'Member Months'!$D$18:$D$233,Q$47)</f>
        <v>0</v>
      </c>
      <c r="R51" s="245">
        <f>SUMIFS('Member Months'!$J$18:$J$233,'Member Months'!$C$18:$C$233,$Q$45,'Member Months'!$D$18:$D$233,R$47)</f>
        <v>0</v>
      </c>
      <c r="S51" s="245">
        <f>SUMIFS('Member Months'!$J$18:$J$233,'Member Months'!$C$18:$C$233,$Q$45,'Member Months'!$D$18:$D$233,S$47)</f>
        <v>0</v>
      </c>
      <c r="T51" s="245">
        <f>SUMIFS('Member Months'!$J$18:$J$233,'Member Months'!$C$18:$C$233,$Q$45,'Member Months'!$D$18:$D$233,T$47)</f>
        <v>0</v>
      </c>
      <c r="U51" s="245">
        <f>SUM(Q51:T51)</f>
        <v>0</v>
      </c>
    </row>
    <row r="52" spans="1:22" s="322" customFormat="1" ht="19.5" customHeight="1">
      <c r="A52" s="829">
        <f t="shared" si="0"/>
        <v>0</v>
      </c>
      <c r="B52" s="244" t="s">
        <v>455</v>
      </c>
      <c r="C52" s="635" t="s">
        <v>235</v>
      </c>
      <c r="D52" s="636"/>
      <c r="E52" s="251">
        <v>0</v>
      </c>
      <c r="F52" s="251">
        <v>0</v>
      </c>
      <c r="G52" s="251">
        <v>0</v>
      </c>
      <c r="H52" s="251">
        <v>0</v>
      </c>
      <c r="I52" s="245">
        <f>SUM(E52:H52)</f>
        <v>0</v>
      </c>
      <c r="J52" s="681"/>
      <c r="K52" s="251">
        <v>0</v>
      </c>
      <c r="L52" s="251">
        <v>0</v>
      </c>
      <c r="M52" s="251">
        <v>0</v>
      </c>
      <c r="N52" s="251">
        <v>0</v>
      </c>
      <c r="O52" s="245">
        <f t="shared" si="1"/>
        <v>0</v>
      </c>
      <c r="P52" s="550"/>
      <c r="Q52" s="251">
        <v>0</v>
      </c>
      <c r="R52" s="251">
        <v>0</v>
      </c>
      <c r="S52" s="251">
        <v>0</v>
      </c>
      <c r="T52" s="251">
        <v>0</v>
      </c>
      <c r="U52" s="245">
        <f t="shared" ref="U52:U54" si="2">SUM(Q52:T52)</f>
        <v>0</v>
      </c>
    </row>
    <row r="53" spans="1:22" s="322" customFormat="1" ht="19.5" customHeight="1">
      <c r="A53" s="829">
        <f t="shared" si="0"/>
        <v>0</v>
      </c>
      <c r="B53" s="244" t="s">
        <v>227</v>
      </c>
      <c r="C53" s="660" t="s">
        <v>692</v>
      </c>
      <c r="D53" s="661"/>
      <c r="E53" s="251">
        <v>0</v>
      </c>
      <c r="F53" s="251">
        <v>0</v>
      </c>
      <c r="G53" s="251">
        <v>0</v>
      </c>
      <c r="H53" s="251">
        <v>0</v>
      </c>
      <c r="I53" s="245">
        <f>SUM(E53:H53)</f>
        <v>0</v>
      </c>
      <c r="J53" s="913"/>
      <c r="K53" s="251">
        <v>0</v>
      </c>
      <c r="L53" s="251">
        <v>0</v>
      </c>
      <c r="M53" s="251">
        <v>0</v>
      </c>
      <c r="N53" s="251">
        <v>0</v>
      </c>
      <c r="O53" s="245">
        <f>SUM(K53:N53)</f>
        <v>0</v>
      </c>
      <c r="P53" s="914"/>
      <c r="Q53" s="251">
        <v>0</v>
      </c>
      <c r="R53" s="251">
        <v>0</v>
      </c>
      <c r="S53" s="251">
        <v>0</v>
      </c>
      <c r="T53" s="251">
        <v>0</v>
      </c>
      <c r="U53" s="245">
        <f t="shared" si="2"/>
        <v>0</v>
      </c>
    </row>
    <row r="54" spans="1:22" s="322" customFormat="1" ht="19.5" customHeight="1" thickBot="1">
      <c r="A54" s="830">
        <f t="shared" si="0"/>
        <v>0</v>
      </c>
      <c r="B54" s="564" t="s">
        <v>456</v>
      </c>
      <c r="C54" s="289" t="s">
        <v>532</v>
      </c>
      <c r="D54" s="290"/>
      <c r="E54" s="325">
        <v>0</v>
      </c>
      <c r="F54" s="325">
        <v>0</v>
      </c>
      <c r="G54" s="325">
        <v>0</v>
      </c>
      <c r="H54" s="325">
        <v>0</v>
      </c>
      <c r="I54" s="291">
        <f t="shared" ref="I54" si="3">SUM(E54:H54)</f>
        <v>0</v>
      </c>
      <c r="J54" s="323"/>
      <c r="K54" s="325">
        <v>0</v>
      </c>
      <c r="L54" s="325">
        <v>0</v>
      </c>
      <c r="M54" s="325">
        <v>0</v>
      </c>
      <c r="N54" s="325">
        <v>0</v>
      </c>
      <c r="O54" s="291">
        <f t="shared" si="1"/>
        <v>0</v>
      </c>
      <c r="P54" s="323"/>
      <c r="Q54" s="325">
        <v>0</v>
      </c>
      <c r="R54" s="325">
        <v>0</v>
      </c>
      <c r="S54" s="325">
        <v>0</v>
      </c>
      <c r="T54" s="325">
        <v>0</v>
      </c>
      <c r="U54" s="291">
        <f t="shared" si="2"/>
        <v>0</v>
      </c>
    </row>
    <row r="55" spans="1:22" s="226" customFormat="1" ht="19.5" customHeight="1" thickBot="1">
      <c r="A55" s="831">
        <f t="shared" si="0"/>
        <v>0</v>
      </c>
      <c r="B55" s="565" t="s">
        <v>457</v>
      </c>
      <c r="C55" s="1134" t="s">
        <v>408</v>
      </c>
      <c r="D55" s="1135"/>
      <c r="E55" s="247">
        <f>SUM(E49:E54)</f>
        <v>0</v>
      </c>
      <c r="F55" s="247">
        <f>SUM(F49:F54)</f>
        <v>0</v>
      </c>
      <c r="G55" s="247">
        <f>SUM(G49:G54)</f>
        <v>0</v>
      </c>
      <c r="H55" s="247">
        <f>SUM(H49:H54)</f>
        <v>0</v>
      </c>
      <c r="I55" s="247">
        <f>SUM(I49:I54)</f>
        <v>0</v>
      </c>
      <c r="K55" s="247">
        <f>SUM(K49:K54)</f>
        <v>0</v>
      </c>
      <c r="L55" s="247">
        <f>SUM(L49:L54)</f>
        <v>0</v>
      </c>
      <c r="M55" s="247">
        <f>SUM(M49:M54)</f>
        <v>0</v>
      </c>
      <c r="N55" s="247">
        <f>SUM(N49:N54)</f>
        <v>0</v>
      </c>
      <c r="O55" s="247">
        <f>SUM(O49:O54)</f>
        <v>0</v>
      </c>
      <c r="Q55" s="247">
        <f>SUM(Q49:Q54)</f>
        <v>0</v>
      </c>
      <c r="R55" s="247">
        <f>SUM(R49:R54)</f>
        <v>0</v>
      </c>
      <c r="S55" s="247">
        <f t="shared" ref="S55:T55" si="4">SUM(S49:S54)</f>
        <v>0</v>
      </c>
      <c r="T55" s="247">
        <f t="shared" si="4"/>
        <v>0</v>
      </c>
      <c r="U55" s="247">
        <f>SUM(U49:U54)</f>
        <v>0</v>
      </c>
    </row>
    <row r="56" spans="1:22" ht="19.5" customHeight="1">
      <c r="A56" s="958"/>
      <c r="B56" s="566"/>
      <c r="C56" s="248"/>
      <c r="D56" s="248"/>
      <c r="E56" s="248"/>
      <c r="F56" s="248"/>
      <c r="G56" s="248"/>
      <c r="H56" s="248"/>
      <c r="I56" s="248"/>
      <c r="K56" s="248"/>
      <c r="L56" s="248"/>
      <c r="M56" s="248"/>
      <c r="N56" s="248"/>
      <c r="O56" s="248"/>
      <c r="Q56" s="248"/>
      <c r="R56" s="248"/>
      <c r="S56" s="248"/>
      <c r="T56" s="248"/>
      <c r="U56" s="248"/>
    </row>
    <row r="57" spans="1:22" s="225" customFormat="1" ht="19.5" customHeight="1">
      <c r="A57" s="829">
        <f t="shared" si="0"/>
        <v>0</v>
      </c>
      <c r="B57" s="244" t="s">
        <v>458</v>
      </c>
      <c r="C57" s="1126" t="s">
        <v>479</v>
      </c>
      <c r="D57" s="1127"/>
      <c r="E57" s="249"/>
      <c r="F57" s="249"/>
      <c r="G57" s="249"/>
      <c r="H57" s="249"/>
      <c r="I57" s="249"/>
      <c r="K57" s="249"/>
      <c r="L57" s="249"/>
      <c r="M57" s="249"/>
      <c r="N57" s="249"/>
      <c r="O57" s="249"/>
      <c r="Q57" s="249"/>
      <c r="R57" s="249"/>
      <c r="S57" s="249"/>
      <c r="T57" s="249"/>
      <c r="U57" s="249"/>
    </row>
    <row r="58" spans="1:22" s="225" customFormat="1" ht="19.5" customHeight="1">
      <c r="A58" s="829">
        <f t="shared" si="0"/>
        <v>0</v>
      </c>
      <c r="B58" s="567" t="s">
        <v>459</v>
      </c>
      <c r="C58" s="1124" t="s">
        <v>63</v>
      </c>
      <c r="D58" s="1125"/>
      <c r="E58" s="245">
        <f>SUMIFS('Non-Delivery Svcs Report'!$K$6:$K$3893,'Non-Delivery Svcs Report'!$D$6:$D$3893,E$47,'Non-Delivery Svcs Report'!$C$6:$C$3893,E$45)+SUMIFS('Delivery Svcs Report'!$J$6:$J$1733,'Delivery Svcs Report'!$D$6:$D$1733,E$47,'Delivery Svcs Report'!$C$6:$C$1733,E$45)</f>
        <v>0</v>
      </c>
      <c r="F58" s="245">
        <f>SUMIFS('Non-Delivery Svcs Report'!$K$6:$K$3893,'Non-Delivery Svcs Report'!$D$6:$D$3893,F$47,'Non-Delivery Svcs Report'!$C$6:$C$3893,E$45)+SUMIFS('Delivery Svcs Report'!$J$6:$J$1733,'Delivery Svcs Report'!$D$6:$D$1733,F$47,'Delivery Svcs Report'!$C$6:$C$1733,E$45)</f>
        <v>0</v>
      </c>
      <c r="G58" s="245">
        <f>SUMIFS('Non-Delivery Svcs Report'!$K$6:$K$3893,'Non-Delivery Svcs Report'!$D$6:$D$3893,G$47,'Non-Delivery Svcs Report'!$C$6:$C$3893,E$45)+SUMIFS('Delivery Svcs Report'!$J$6:$J$1733,'Delivery Svcs Report'!$D$6:$D$1733,G$47,'Delivery Svcs Report'!$C$6:$C$1733,E$45)</f>
        <v>0</v>
      </c>
      <c r="H58" s="245">
        <f>SUMIFS('Non-Delivery Svcs Report'!$K$6:$K$3893,'Non-Delivery Svcs Report'!$D$6:$D$3893,H$47,'Non-Delivery Svcs Report'!$C$6:$C$3893,E$45)+SUMIFS('Delivery Svcs Report'!$J$6:$J$1733,'Delivery Svcs Report'!$D$6:$D$1733,H$47,'Delivery Svcs Report'!$C$6:$C$1733,E$45)</f>
        <v>0</v>
      </c>
      <c r="I58" s="245">
        <f t="shared" ref="I58:I59" si="5">SUM(E58:H58)</f>
        <v>0</v>
      </c>
      <c r="K58" s="245">
        <f>SUMIFS('Non-Delivery Svcs Report'!$K$6:$K$3893,'Non-Delivery Svcs Report'!$D$6:$D$3893,K$47,'Non-Delivery Svcs Report'!$C$6:$C$3893,K$45)+SUMIFS('Delivery Svcs Report'!$J$6:$J$1733,'Delivery Svcs Report'!$D$6:$D$1733,K$47,'Delivery Svcs Report'!$C$6:$C$1733,K$45)</f>
        <v>0</v>
      </c>
      <c r="L58" s="245">
        <f>SUMIFS('Non-Delivery Svcs Report'!$K$6:$K$3893,'Non-Delivery Svcs Report'!$D$6:$D$3893,L$47,'Non-Delivery Svcs Report'!$C$6:$C$3893,K$45)+SUMIFS('Delivery Svcs Report'!$J$6:$J$1733,'Delivery Svcs Report'!$D$6:$D$1733,L$47,'Delivery Svcs Report'!$C$6:$C$1733,K$45)</f>
        <v>0</v>
      </c>
      <c r="M58" s="245">
        <f>SUMIFS('Non-Delivery Svcs Report'!$K$6:$K$3893,'Non-Delivery Svcs Report'!$D$6:$D$3893,M$47,'Non-Delivery Svcs Report'!$C$6:$C$3893,K$45)+SUMIFS('Delivery Svcs Report'!$J$6:$J$1733,'Delivery Svcs Report'!$D$6:$D$1733,M$47,'Delivery Svcs Report'!$C$6:$C$1733,K$45)</f>
        <v>0</v>
      </c>
      <c r="N58" s="245">
        <f>SUMIFS('Non-Delivery Svcs Report'!$K$6:$K$3893,'Non-Delivery Svcs Report'!$D$6:$D$3893,N$47,'Non-Delivery Svcs Report'!$C$6:$C$3893,K$45)+SUMIFS('Delivery Svcs Report'!$J$6:$J$1733,'Delivery Svcs Report'!$D$6:$D$1733,N$47,'Delivery Svcs Report'!$C$6:$C$1733,K$45)</f>
        <v>0</v>
      </c>
      <c r="O58" s="245">
        <f t="shared" ref="O58:O59" si="6">SUM(K58:N58)</f>
        <v>0</v>
      </c>
      <c r="Q58" s="245">
        <f>SUMIFS('Non-Delivery Svcs Report'!$K$6:$K$3893,'Non-Delivery Svcs Report'!$D$6:$D$3893,Q$47,'Non-Delivery Svcs Report'!$C$6:$C$3893,Q$45)+SUMIFS('Delivery Svcs Report'!$J$6:$J$1733,'Delivery Svcs Report'!$D$6:$D$1733,Q$47,'Delivery Svcs Report'!$C$6:$C$1733,Q$45)</f>
        <v>0</v>
      </c>
      <c r="R58" s="245">
        <f>SUMIFS('Non-Delivery Svcs Report'!$K$6:$K$3893,'Non-Delivery Svcs Report'!$D$6:$D$3893,R$47,'Non-Delivery Svcs Report'!$C$6:$C$3893,Q$45)+SUMIFS('Delivery Svcs Report'!$J$6:$J$1733,'Delivery Svcs Report'!$D$6:$D$1733,R$47,'Delivery Svcs Report'!$C$6:$C$1733,Q$45)</f>
        <v>0</v>
      </c>
      <c r="S58" s="245">
        <f>SUMIFS('Non-Delivery Svcs Report'!$K$6:$K$3893,'Non-Delivery Svcs Report'!$D$6:$D$3893,S$47,'Non-Delivery Svcs Report'!$C$6:$C$3893,Q$45)+SUMIFS('Delivery Svcs Report'!$J$6:$J$1733,'Delivery Svcs Report'!$D$6:$D$1733,S$47,'Delivery Svcs Report'!$C$6:$C$1733,Q$45)</f>
        <v>0</v>
      </c>
      <c r="T58" s="245">
        <f>SUMIFS('Non-Delivery Svcs Report'!$K$6:$K$3893,'Non-Delivery Svcs Report'!$D$6:$D$3893,T$47,'Non-Delivery Svcs Report'!$C$6:$C$3893,Q$45)+SUMIFS('Delivery Svcs Report'!$J$6:$J$1733,'Delivery Svcs Report'!$D$6:$D$1733,T$47,'Delivery Svcs Report'!$C$6:$C$1733,Q$45)</f>
        <v>0</v>
      </c>
      <c r="U58" s="245">
        <f>SUM(Q58:T58)</f>
        <v>0</v>
      </c>
      <c r="V58" s="69"/>
    </row>
    <row r="59" spans="1:22" s="225" customFormat="1" ht="19.5" customHeight="1">
      <c r="A59" s="829">
        <f t="shared" si="0"/>
        <v>0</v>
      </c>
      <c r="B59" s="567" t="s">
        <v>460</v>
      </c>
      <c r="C59" s="1124" t="s">
        <v>478</v>
      </c>
      <c r="D59" s="1125"/>
      <c r="E59" s="245">
        <f>SUMIFS('Non-Delivery Svcs Report'!$L$6:$L$3893,'Non-Delivery Svcs Report'!$D$6:$D$3893,E$47,'Non-Delivery Svcs Report'!$C$6:$C$3893,E$45)+SUMIFS('Delivery Svcs Report'!$K$6:$K$1733,'Delivery Svcs Report'!$D$6:$D$1733,E$47,'Delivery Svcs Report'!$C$6:$C$1733,E$45)</f>
        <v>0</v>
      </c>
      <c r="F59" s="245">
        <f>SUMIFS('Non-Delivery Svcs Report'!$L$6:$L$3893,'Non-Delivery Svcs Report'!$D$6:$D$3893,F$47,'Non-Delivery Svcs Report'!$C$6:$C$3893,E$45)+SUMIFS('Delivery Svcs Report'!$K$6:$K$1733,'Delivery Svcs Report'!$D$6:$D$1733,F$47,'Delivery Svcs Report'!$C$6:$C$1733,E$45)</f>
        <v>0</v>
      </c>
      <c r="G59" s="245">
        <f>SUMIFS('Non-Delivery Svcs Report'!$L$6:$L$3893,'Non-Delivery Svcs Report'!$D$6:$D$3893,G$47,'Non-Delivery Svcs Report'!$C$6:$C$3893,E$45)+SUMIFS('Delivery Svcs Report'!$K$6:$K$1733,'Delivery Svcs Report'!$D$6:$D$1733,G$47,'Delivery Svcs Report'!$C$6:$C$1733,E$45)</f>
        <v>0</v>
      </c>
      <c r="H59" s="245">
        <f>SUMIFS('Non-Delivery Svcs Report'!$L$6:$L$3893,'Non-Delivery Svcs Report'!$D$6:$D$3893,H$47,'Non-Delivery Svcs Report'!$C$6:$C$3893,E$45)+SUMIFS('Delivery Svcs Report'!$K$6:$K$1733,'Delivery Svcs Report'!$D$6:$D$1733,H$47,'Delivery Svcs Report'!$C$6:$C$1733,E$45)</f>
        <v>0</v>
      </c>
      <c r="I59" s="245">
        <f t="shared" si="5"/>
        <v>0</v>
      </c>
      <c r="K59" s="245">
        <f>SUMIFS('Non-Delivery Svcs Report'!$L$6:$L$3893,'Non-Delivery Svcs Report'!$D$6:$D$3893,K$47,'Non-Delivery Svcs Report'!$C$6:$C$3893,K$45)+SUMIFS('Delivery Svcs Report'!$K$6:$K$1733,'Delivery Svcs Report'!$D$6:$D$1733,K$47,'Delivery Svcs Report'!$C$6:$C$1733,K$45)</f>
        <v>0</v>
      </c>
      <c r="L59" s="245">
        <f>SUMIFS('Non-Delivery Svcs Report'!$L$6:$L$3893,'Non-Delivery Svcs Report'!$D$6:$D$3893,L$47,'Non-Delivery Svcs Report'!$C$6:$C$3893,K$45)+SUMIFS('Delivery Svcs Report'!$K$6:$K$1733,'Delivery Svcs Report'!$D$6:$D$1733,L$47,'Delivery Svcs Report'!$C$6:$C$1733,K$45)</f>
        <v>0</v>
      </c>
      <c r="M59" s="245">
        <f>SUMIFS('Non-Delivery Svcs Report'!$L$6:$L$3893,'Non-Delivery Svcs Report'!$D$6:$D$3893,M$47,'Non-Delivery Svcs Report'!$C$6:$C$3893,K$45)+SUMIFS('Delivery Svcs Report'!$K$6:$K$1733,'Delivery Svcs Report'!$D$6:$D$1733,M$47,'Delivery Svcs Report'!$C$6:$C$1733,K$45)</f>
        <v>0</v>
      </c>
      <c r="N59" s="245">
        <f>SUMIFS('Non-Delivery Svcs Report'!$L$6:$L$3893,'Non-Delivery Svcs Report'!$D$6:$D$3893,N$47,'Non-Delivery Svcs Report'!$C$6:$C$3893,K$45)+SUMIFS('Delivery Svcs Report'!$K$6:$K$1733,'Delivery Svcs Report'!$D$6:$D$1733,N$47,'Delivery Svcs Report'!$C$6:$C$1733,K$45)</f>
        <v>0</v>
      </c>
      <c r="O59" s="245">
        <f t="shared" si="6"/>
        <v>0</v>
      </c>
      <c r="Q59" s="245">
        <f>SUMIFS('Non-Delivery Svcs Report'!$L$6:$L$3893,'Non-Delivery Svcs Report'!$D$6:$D$3893,Q$47,'Non-Delivery Svcs Report'!$C$6:$C$3893,Q$45)+SUMIFS('Delivery Svcs Report'!$K$6:$K$1733,'Delivery Svcs Report'!$D$6:$D$1733,Q$47,'Delivery Svcs Report'!$C$6:$C$1733,Q$45)</f>
        <v>0</v>
      </c>
      <c r="R59" s="245">
        <f>SUMIFS('Non-Delivery Svcs Report'!$L$6:$L$3893,'Non-Delivery Svcs Report'!$D$6:$D$3893,R$47,'Non-Delivery Svcs Report'!$C$6:$C$3893,Q$45)+SUMIFS('Delivery Svcs Report'!$K$6:$K$1733,'Delivery Svcs Report'!$D$6:$D$1733,R$47,'Delivery Svcs Report'!$C$6:$C$1733,Q$45)</f>
        <v>0</v>
      </c>
      <c r="S59" s="245">
        <f>SUMIFS('Non-Delivery Svcs Report'!$L$6:$L$3893,'Non-Delivery Svcs Report'!$D$6:$D$3893,S$47,'Non-Delivery Svcs Report'!$C$6:$C$3893,Q$45)+SUMIFS('Delivery Svcs Report'!$K$6:$K$1733,'Delivery Svcs Report'!$D$6:$D$1733,S$47,'Delivery Svcs Report'!$C$6:$C$1733,Q$45)</f>
        <v>0</v>
      </c>
      <c r="T59" s="245">
        <f>SUMIFS('Non-Delivery Svcs Report'!$L$6:$L$3893,'Non-Delivery Svcs Report'!$D$6:$D$3893,T$47,'Non-Delivery Svcs Report'!$C$6:$C$3893,Q$45)+SUMIFS('Delivery Svcs Report'!$K$6:$K$1733,'Delivery Svcs Report'!$D$6:$D$1733,T$47,'Delivery Svcs Report'!$C$6:$C$1733,Q$45)</f>
        <v>0</v>
      </c>
      <c r="U59" s="245">
        <f t="shared" ref="U59:U62" si="7">SUM(Q59:T59)</f>
        <v>0</v>
      </c>
      <c r="V59" s="69"/>
    </row>
    <row r="60" spans="1:22" s="225" customFormat="1" ht="19.5" customHeight="1">
      <c r="A60" s="829">
        <f t="shared" si="0"/>
        <v>0</v>
      </c>
      <c r="B60" s="567" t="s">
        <v>464</v>
      </c>
      <c r="C60" s="1124" t="s">
        <v>847</v>
      </c>
      <c r="D60" s="1125"/>
      <c r="E60" s="576">
        <v>0</v>
      </c>
      <c r="F60" s="577">
        <v>0</v>
      </c>
      <c r="G60" s="576">
        <v>0</v>
      </c>
      <c r="H60" s="577">
        <v>0</v>
      </c>
      <c r="I60" s="245">
        <f t="shared" ref="I60:I61" si="8">SUM(E60:H60)</f>
        <v>0</v>
      </c>
      <c r="K60" s="576">
        <v>0</v>
      </c>
      <c r="L60" s="577">
        <v>0</v>
      </c>
      <c r="M60" s="576">
        <v>0</v>
      </c>
      <c r="N60" s="577">
        <v>0</v>
      </c>
      <c r="O60" s="245">
        <f t="shared" ref="O60:O61" si="9">SUM(K60:N60)</f>
        <v>0</v>
      </c>
      <c r="P60" s="486"/>
      <c r="Q60" s="576">
        <v>0</v>
      </c>
      <c r="R60" s="577">
        <v>0</v>
      </c>
      <c r="S60" s="577">
        <v>0</v>
      </c>
      <c r="T60" s="577">
        <v>0</v>
      </c>
      <c r="U60" s="245">
        <f t="shared" si="7"/>
        <v>0</v>
      </c>
      <c r="V60" s="69"/>
    </row>
    <row r="61" spans="1:22" s="487" customFormat="1" ht="19.5" customHeight="1">
      <c r="A61" s="829">
        <f t="shared" si="0"/>
        <v>0</v>
      </c>
      <c r="B61" s="567" t="s">
        <v>228</v>
      </c>
      <c r="C61" s="1124" t="s">
        <v>590</v>
      </c>
      <c r="D61" s="1125"/>
      <c r="E61" s="245">
        <f>SUMIFS('Non-Delivery Svcs Report'!$Q$6:$Q$3893,'Non-Delivery Svcs Report'!$D$6:$D$3893,E$47,'Non-Delivery Svcs Report'!$C$6:$C$3893,E$45)+SUMIFS('Delivery Svcs Report'!$P$6:$P$1733,'Delivery Svcs Report'!$D$6:$D$1733,E$47,'Delivery Svcs Report'!$C$6:$C$1733,E$45)</f>
        <v>0</v>
      </c>
      <c r="F61" s="245">
        <f>SUMIFS('Non-Delivery Svcs Report'!$Q$6:$Q$3893,'Non-Delivery Svcs Report'!$D$6:$D$3893,F$47,'Non-Delivery Svcs Report'!$C$6:$C$3893,E$45)+SUMIFS('Delivery Svcs Report'!$P$6:$P$1733,'Delivery Svcs Report'!$D$6:$D$1733,F$47,'Delivery Svcs Report'!$C$6:$C$1733,E$45)</f>
        <v>0</v>
      </c>
      <c r="G61" s="245">
        <f>SUMIFS('Non-Delivery Svcs Report'!$Q$6:$Q$3893,'Non-Delivery Svcs Report'!$D$6:$D$3893,G$47,'Non-Delivery Svcs Report'!$C$6:$C$3893,E$45)+SUMIFS('Delivery Svcs Report'!$P$6:$P$1733,'Delivery Svcs Report'!$D$6:$D$1733,G$47,'Delivery Svcs Report'!$C$6:$C$1733,E$45)</f>
        <v>0</v>
      </c>
      <c r="H61" s="245">
        <f>SUMIFS('Non-Delivery Svcs Report'!$Q$6:$Q$3893,'Non-Delivery Svcs Report'!$D$6:$D$3893,H$47,'Non-Delivery Svcs Report'!$C$6:$C$3893,E$45)+SUMIFS('Delivery Svcs Report'!$P$6:$P$1733,'Delivery Svcs Report'!$D$6:$D$1733,H$47,'Delivery Svcs Report'!$C$6:$C$1733,E$45)</f>
        <v>0</v>
      </c>
      <c r="I61" s="245">
        <f t="shared" si="8"/>
        <v>0</v>
      </c>
      <c r="K61" s="245">
        <f>SUMIFS('Non-Delivery Svcs Report'!$Q$6:$Q$3893,'Non-Delivery Svcs Report'!$D$6:$D$3893,K$47,'Non-Delivery Svcs Report'!$C$6:$C$3893,K$45)+SUMIFS('Delivery Svcs Report'!$P$6:$P$1733,'Delivery Svcs Report'!$D$6:$D$1733,K$47,'Delivery Svcs Report'!$C$6:$C$1733,K$45)</f>
        <v>0</v>
      </c>
      <c r="L61" s="245">
        <f>SUMIFS('Non-Delivery Svcs Report'!$Q$6:$Q$3893,'Non-Delivery Svcs Report'!$D$6:$D$3893,L$47,'Non-Delivery Svcs Report'!$C$6:$C$3893,K$45)+SUMIFS('Delivery Svcs Report'!$P$6:$P$1733,'Delivery Svcs Report'!$D$6:$D$1733,L$47,'Delivery Svcs Report'!$C$6:$C$1733,K$45)</f>
        <v>0</v>
      </c>
      <c r="M61" s="245">
        <f>SUMIFS('Non-Delivery Svcs Report'!$Q$6:$Q$3893,'Non-Delivery Svcs Report'!$D$6:$D$3893,M$47,'Non-Delivery Svcs Report'!$C$6:$C$3893,K$45)+SUMIFS('Delivery Svcs Report'!$P$6:$P$1733,'Delivery Svcs Report'!$D$6:$D$1733,M$47,'Delivery Svcs Report'!$C$6:$C$1733,K$45)</f>
        <v>0</v>
      </c>
      <c r="N61" s="245">
        <f>SUMIFS('Non-Delivery Svcs Report'!$Q$6:$Q$3893,'Non-Delivery Svcs Report'!$D$6:$D$3893,N$47,'Non-Delivery Svcs Report'!$C$6:$C$3893,K$45)+SUMIFS('Delivery Svcs Report'!$P$6:$P$1733,'Delivery Svcs Report'!$D$6:$D$1733,N$47,'Delivery Svcs Report'!$C$6:$C$1733,K$45)</f>
        <v>0</v>
      </c>
      <c r="O61" s="245">
        <f t="shared" si="9"/>
        <v>0</v>
      </c>
      <c r="Q61" s="245">
        <f>SUMIFS('Non-Delivery Svcs Report'!$Q$6:$Q$3893,'Non-Delivery Svcs Report'!$D$6:$D$3893,Q$47,'Non-Delivery Svcs Report'!$C$6:$C$3893,Q$45)+SUMIFS('Delivery Svcs Report'!$P$6:$P$1733,'Delivery Svcs Report'!$D$6:$D$1733,Q$47,'Delivery Svcs Report'!$C$6:$C$1733,Q$45)</f>
        <v>0</v>
      </c>
      <c r="R61" s="245">
        <f>SUMIFS('Non-Delivery Svcs Report'!$Q$6:$Q$3893,'Non-Delivery Svcs Report'!$D$6:$D$3893,R$47,'Non-Delivery Svcs Report'!$C$6:$C$3893,Q$45)+SUMIFS('Delivery Svcs Report'!$P$6:$P$1733,'Delivery Svcs Report'!$D$6:$D$1733,R$47,'Delivery Svcs Report'!$C$6:$C$1733,Q$45)</f>
        <v>0</v>
      </c>
      <c r="S61" s="245">
        <f>SUMIFS('Non-Delivery Svcs Report'!$Q$6:$Q$3893,'Non-Delivery Svcs Report'!$D$6:$D$3893,S$47,'Non-Delivery Svcs Report'!$C$6:$C$3893,Q$45)+SUMIFS('Delivery Svcs Report'!$P$6:$P$1733,'Delivery Svcs Report'!$D$6:$D$1733,S$47,'Delivery Svcs Report'!$C$6:$C$1733,Q$45)</f>
        <v>0</v>
      </c>
      <c r="T61" s="245">
        <f>SUMIFS('Non-Delivery Svcs Report'!$Q$6:$Q$3893,'Non-Delivery Svcs Report'!$D$6:$D$3893,T$47,'Non-Delivery Svcs Report'!$C$6:$C$3893,Q$45)+SUMIFS('Delivery Svcs Report'!$P$6:$P$1733,'Delivery Svcs Report'!$D$6:$D$1733,T$47,'Delivery Svcs Report'!$C$6:$C$1733,Q$45)</f>
        <v>0</v>
      </c>
      <c r="U61" s="245">
        <f t="shared" si="7"/>
        <v>0</v>
      </c>
      <c r="V61" s="571"/>
    </row>
    <row r="62" spans="1:22" s="482" customFormat="1" ht="19.5" customHeight="1" thickBot="1">
      <c r="A62" s="830">
        <f t="shared" si="0"/>
        <v>0</v>
      </c>
      <c r="B62" s="567" t="s">
        <v>451</v>
      </c>
      <c r="C62" s="1124" t="s">
        <v>585</v>
      </c>
      <c r="D62" s="1125"/>
      <c r="E62" s="576">
        <v>0</v>
      </c>
      <c r="F62" s="577">
        <v>0</v>
      </c>
      <c r="G62" s="576">
        <v>0</v>
      </c>
      <c r="H62" s="577">
        <v>0</v>
      </c>
      <c r="I62" s="245">
        <f t="shared" ref="I62" si="10">SUM(E62:H62)</f>
        <v>0</v>
      </c>
      <c r="J62" s="323"/>
      <c r="K62" s="576">
        <v>0</v>
      </c>
      <c r="L62" s="577">
        <v>0</v>
      </c>
      <c r="M62" s="576">
        <v>0</v>
      </c>
      <c r="N62" s="577">
        <v>0</v>
      </c>
      <c r="O62" s="245">
        <f t="shared" ref="O62" si="11">SUM(K62:N62)</f>
        <v>0</v>
      </c>
      <c r="P62" s="323"/>
      <c r="Q62" s="576">
        <v>0</v>
      </c>
      <c r="R62" s="577">
        <v>0</v>
      </c>
      <c r="S62" s="577">
        <v>0</v>
      </c>
      <c r="T62" s="577">
        <v>0</v>
      </c>
      <c r="U62" s="245">
        <f t="shared" si="7"/>
        <v>0</v>
      </c>
      <c r="V62" s="483"/>
    </row>
    <row r="63" spans="1:22" s="226" customFormat="1" ht="19.5" customHeight="1" thickBot="1">
      <c r="A63" s="831">
        <f t="shared" si="0"/>
        <v>0</v>
      </c>
      <c r="B63" s="565" t="s">
        <v>461</v>
      </c>
      <c r="C63" s="1140" t="s">
        <v>480</v>
      </c>
      <c r="D63" s="1141"/>
      <c r="E63" s="247">
        <f>SUM(E58:E61)</f>
        <v>0</v>
      </c>
      <c r="F63" s="247">
        <f>SUM(F58:F61)</f>
        <v>0</v>
      </c>
      <c r="G63" s="247">
        <f t="shared" ref="G63:I63" si="12">SUM(G58:G61)</f>
        <v>0</v>
      </c>
      <c r="H63" s="247">
        <f t="shared" si="12"/>
        <v>0</v>
      </c>
      <c r="I63" s="292">
        <f t="shared" si="12"/>
        <v>0</v>
      </c>
      <c r="J63" s="324"/>
      <c r="K63" s="247">
        <f>SUM(K58:K61)</f>
        <v>0</v>
      </c>
      <c r="L63" s="247">
        <f t="shared" ref="L63:O63" si="13">SUM(L58:L61)</f>
        <v>0</v>
      </c>
      <c r="M63" s="247">
        <f t="shared" si="13"/>
        <v>0</v>
      </c>
      <c r="N63" s="247">
        <f t="shared" si="13"/>
        <v>0</v>
      </c>
      <c r="O63" s="292">
        <f t="shared" si="13"/>
        <v>0</v>
      </c>
      <c r="P63" s="324"/>
      <c r="Q63" s="247">
        <f>SUM(Q58:Q61)</f>
        <v>0</v>
      </c>
      <c r="R63" s="247">
        <f>SUM(R58:R61)</f>
        <v>0</v>
      </c>
      <c r="S63" s="247">
        <f t="shared" ref="S63:T63" si="14">SUM(S58:S61)</f>
        <v>0</v>
      </c>
      <c r="T63" s="247">
        <f t="shared" si="14"/>
        <v>0</v>
      </c>
      <c r="U63" s="292">
        <f t="shared" ref="U63" si="15">SUM(U58:U61)</f>
        <v>0</v>
      </c>
      <c r="V63" s="69"/>
    </row>
    <row r="64" spans="1:22" ht="19.5" customHeight="1">
      <c r="A64" s="958"/>
      <c r="B64" s="566"/>
      <c r="E64" s="248"/>
      <c r="F64" s="248"/>
      <c r="G64" s="248"/>
      <c r="H64" s="248"/>
      <c r="I64" s="568"/>
      <c r="J64" s="69"/>
      <c r="K64" s="248"/>
      <c r="L64" s="248"/>
      <c r="M64" s="248"/>
      <c r="N64" s="248"/>
      <c r="O64" s="568"/>
      <c r="P64" s="69"/>
      <c r="Q64" s="248"/>
      <c r="R64" s="248"/>
      <c r="S64" s="248"/>
      <c r="T64" s="248"/>
      <c r="U64" s="568"/>
    </row>
    <row r="65" spans="1:21" s="225" customFormat="1" ht="19.5" customHeight="1">
      <c r="A65" s="829">
        <f t="shared" si="0"/>
        <v>0</v>
      </c>
      <c r="B65" s="567" t="s">
        <v>462</v>
      </c>
      <c r="C65" s="1123" t="s">
        <v>445</v>
      </c>
      <c r="D65" s="1123"/>
      <c r="E65" s="249"/>
      <c r="F65" s="249"/>
      <c r="G65" s="249"/>
      <c r="H65" s="249"/>
      <c r="I65" s="249"/>
      <c r="K65" s="249"/>
      <c r="L65" s="249"/>
      <c r="M65" s="249"/>
      <c r="N65" s="249"/>
      <c r="O65" s="249"/>
      <c r="Q65" s="249"/>
      <c r="R65" s="249"/>
      <c r="S65" s="249"/>
      <c r="T65" s="249"/>
      <c r="U65" s="249"/>
    </row>
    <row r="66" spans="1:21" s="323" customFormat="1" ht="19.5" customHeight="1">
      <c r="A66" s="598">
        <f t="shared" si="0"/>
        <v>0</v>
      </c>
      <c r="B66" s="244" t="s">
        <v>463</v>
      </c>
      <c r="C66" s="1124" t="s">
        <v>448</v>
      </c>
      <c r="D66" s="1125"/>
      <c r="E66" s="250">
        <v>0</v>
      </c>
      <c r="F66" s="251">
        <v>0</v>
      </c>
      <c r="G66" s="250">
        <v>0</v>
      </c>
      <c r="H66" s="251">
        <v>0</v>
      </c>
      <c r="I66" s="245">
        <f>SUM(E66:H66)</f>
        <v>0</v>
      </c>
      <c r="K66" s="250">
        <v>0</v>
      </c>
      <c r="L66" s="251">
        <v>0</v>
      </c>
      <c r="M66" s="250">
        <v>0</v>
      </c>
      <c r="N66" s="251">
        <v>0</v>
      </c>
      <c r="O66" s="245">
        <f>SUM(K66:N66)</f>
        <v>0</v>
      </c>
      <c r="Q66" s="250">
        <v>0</v>
      </c>
      <c r="R66" s="251">
        <v>0</v>
      </c>
      <c r="S66" s="251">
        <v>0</v>
      </c>
      <c r="T66" s="251">
        <v>0</v>
      </c>
      <c r="U66" s="245">
        <f>SUM(Q66:T66)</f>
        <v>0</v>
      </c>
    </row>
    <row r="67" spans="1:21" s="322" customFormat="1" ht="19.5" customHeight="1">
      <c r="A67" s="829">
        <f t="shared" si="0"/>
        <v>0</v>
      </c>
      <c r="B67" s="244" t="s">
        <v>468</v>
      </c>
      <c r="C67" s="1124" t="s">
        <v>285</v>
      </c>
      <c r="D67" s="1125"/>
      <c r="E67" s="250">
        <v>0</v>
      </c>
      <c r="F67" s="251">
        <v>0</v>
      </c>
      <c r="G67" s="250">
        <v>0</v>
      </c>
      <c r="H67" s="251">
        <v>0</v>
      </c>
      <c r="I67" s="245">
        <f>SUM(E67:H67)</f>
        <v>0</v>
      </c>
      <c r="K67" s="250">
        <v>0</v>
      </c>
      <c r="L67" s="251">
        <v>0</v>
      </c>
      <c r="M67" s="250">
        <v>0</v>
      </c>
      <c r="N67" s="251">
        <v>0</v>
      </c>
      <c r="O67" s="245">
        <f>SUM(K67:N67)</f>
        <v>0</v>
      </c>
      <c r="Q67" s="250">
        <v>0</v>
      </c>
      <c r="R67" s="251">
        <v>0</v>
      </c>
      <c r="S67" s="251">
        <v>0</v>
      </c>
      <c r="T67" s="251">
        <v>0</v>
      </c>
      <c r="U67" s="245">
        <f t="shared" ref="U67:U75" si="16">SUM(Q67:T67)</f>
        <v>0</v>
      </c>
    </row>
    <row r="68" spans="1:21" s="322" customFormat="1" ht="19.5" customHeight="1">
      <c r="A68" s="829">
        <f t="shared" si="0"/>
        <v>0</v>
      </c>
      <c r="B68" s="244" t="s">
        <v>471</v>
      </c>
      <c r="C68" s="1124" t="s">
        <v>286</v>
      </c>
      <c r="D68" s="1125"/>
      <c r="E68" s="246">
        <v>0</v>
      </c>
      <c r="F68" s="246">
        <v>0</v>
      </c>
      <c r="G68" s="246">
        <v>0</v>
      </c>
      <c r="H68" s="246">
        <v>0</v>
      </c>
      <c r="I68" s="245">
        <f t="shared" ref="I68:I74" si="17">SUM(E68:H68)</f>
        <v>0</v>
      </c>
      <c r="K68" s="246">
        <v>0</v>
      </c>
      <c r="L68" s="246">
        <v>0</v>
      </c>
      <c r="M68" s="246">
        <v>0</v>
      </c>
      <c r="N68" s="246">
        <v>0</v>
      </c>
      <c r="O68" s="245">
        <f t="shared" ref="O68:O74" si="18">SUM(K68:N68)</f>
        <v>0</v>
      </c>
      <c r="Q68" s="246">
        <v>0</v>
      </c>
      <c r="R68" s="246">
        <v>0</v>
      </c>
      <c r="S68" s="246">
        <v>0</v>
      </c>
      <c r="T68" s="246">
        <v>0</v>
      </c>
      <c r="U68" s="245">
        <f t="shared" si="16"/>
        <v>0</v>
      </c>
    </row>
    <row r="69" spans="1:21" s="322" customFormat="1" ht="19.5" customHeight="1">
      <c r="A69" s="829">
        <f t="shared" si="0"/>
        <v>0</v>
      </c>
      <c r="B69" s="244" t="s">
        <v>472</v>
      </c>
      <c r="C69" s="1124" t="s">
        <v>287</v>
      </c>
      <c r="D69" s="1125"/>
      <c r="E69" s="251">
        <v>0</v>
      </c>
      <c r="F69" s="250">
        <v>0</v>
      </c>
      <c r="G69" s="251">
        <v>0</v>
      </c>
      <c r="H69" s="250">
        <v>0</v>
      </c>
      <c r="I69" s="245">
        <f t="shared" si="17"/>
        <v>0</v>
      </c>
      <c r="K69" s="251">
        <v>0</v>
      </c>
      <c r="L69" s="250">
        <v>0</v>
      </c>
      <c r="M69" s="251">
        <v>0</v>
      </c>
      <c r="N69" s="250">
        <v>0</v>
      </c>
      <c r="O69" s="245">
        <f t="shared" si="18"/>
        <v>0</v>
      </c>
      <c r="Q69" s="251">
        <v>0</v>
      </c>
      <c r="R69" s="250">
        <v>0</v>
      </c>
      <c r="S69" s="250">
        <v>0</v>
      </c>
      <c r="T69" s="250">
        <v>0</v>
      </c>
      <c r="U69" s="245">
        <f t="shared" si="16"/>
        <v>0</v>
      </c>
    </row>
    <row r="70" spans="1:21" s="322" customFormat="1" ht="19.5" customHeight="1">
      <c r="A70" s="829">
        <f t="shared" si="0"/>
        <v>0</v>
      </c>
      <c r="B70" s="244" t="s">
        <v>482</v>
      </c>
      <c r="C70" s="1124" t="s">
        <v>446</v>
      </c>
      <c r="D70" s="1125"/>
      <c r="E70" s="250">
        <v>0</v>
      </c>
      <c r="F70" s="251">
        <v>0</v>
      </c>
      <c r="G70" s="250">
        <v>0</v>
      </c>
      <c r="H70" s="251">
        <v>0</v>
      </c>
      <c r="I70" s="245">
        <f t="shared" si="17"/>
        <v>0</v>
      </c>
      <c r="K70" s="250">
        <v>0</v>
      </c>
      <c r="L70" s="251">
        <v>0</v>
      </c>
      <c r="M70" s="250">
        <v>0</v>
      </c>
      <c r="N70" s="251">
        <v>0</v>
      </c>
      <c r="O70" s="245">
        <f t="shared" si="18"/>
        <v>0</v>
      </c>
      <c r="Q70" s="250">
        <v>0</v>
      </c>
      <c r="R70" s="251">
        <v>0</v>
      </c>
      <c r="S70" s="251">
        <v>0</v>
      </c>
      <c r="T70" s="251">
        <v>0</v>
      </c>
      <c r="U70" s="245">
        <f t="shared" si="16"/>
        <v>0</v>
      </c>
    </row>
    <row r="71" spans="1:21" s="322" customFormat="1" ht="19.5" customHeight="1">
      <c r="A71" s="829">
        <f t="shared" si="0"/>
        <v>0</v>
      </c>
      <c r="B71" s="244" t="s">
        <v>483</v>
      </c>
      <c r="C71" s="1124" t="s">
        <v>447</v>
      </c>
      <c r="D71" s="1125"/>
      <c r="E71" s="246">
        <v>0</v>
      </c>
      <c r="F71" s="246">
        <v>0</v>
      </c>
      <c r="G71" s="246">
        <v>0</v>
      </c>
      <c r="H71" s="246">
        <v>0</v>
      </c>
      <c r="I71" s="245">
        <f t="shared" si="17"/>
        <v>0</v>
      </c>
      <c r="K71" s="246">
        <v>0</v>
      </c>
      <c r="L71" s="246">
        <v>0</v>
      </c>
      <c r="M71" s="246">
        <v>0</v>
      </c>
      <c r="N71" s="246">
        <v>0</v>
      </c>
      <c r="O71" s="245">
        <f t="shared" si="18"/>
        <v>0</v>
      </c>
      <c r="Q71" s="246">
        <v>0</v>
      </c>
      <c r="R71" s="246">
        <v>0</v>
      </c>
      <c r="S71" s="246">
        <v>0</v>
      </c>
      <c r="T71" s="246">
        <v>0</v>
      </c>
      <c r="U71" s="245">
        <f t="shared" si="16"/>
        <v>0</v>
      </c>
    </row>
    <row r="72" spans="1:21" s="322" customFormat="1" ht="19.5" customHeight="1">
      <c r="A72" s="829">
        <f t="shared" si="0"/>
        <v>0</v>
      </c>
      <c r="B72" s="244" t="s">
        <v>481</v>
      </c>
      <c r="C72" s="1124" t="s">
        <v>848</v>
      </c>
      <c r="D72" s="1125"/>
      <c r="E72" s="251">
        <v>0</v>
      </c>
      <c r="F72" s="250">
        <v>0</v>
      </c>
      <c r="G72" s="251">
        <v>0</v>
      </c>
      <c r="H72" s="250">
        <v>0</v>
      </c>
      <c r="I72" s="245">
        <f t="shared" si="17"/>
        <v>0</v>
      </c>
      <c r="K72" s="251">
        <v>0</v>
      </c>
      <c r="L72" s="250">
        <v>0</v>
      </c>
      <c r="M72" s="251">
        <v>0</v>
      </c>
      <c r="N72" s="250">
        <v>0</v>
      </c>
      <c r="O72" s="245">
        <f t="shared" si="18"/>
        <v>0</v>
      </c>
      <c r="Q72" s="251">
        <v>0</v>
      </c>
      <c r="R72" s="250">
        <v>0</v>
      </c>
      <c r="S72" s="250">
        <v>0</v>
      </c>
      <c r="T72" s="250">
        <v>0</v>
      </c>
      <c r="U72" s="245">
        <f t="shared" si="16"/>
        <v>0</v>
      </c>
    </row>
    <row r="73" spans="1:21" s="322" customFormat="1" ht="19.5" customHeight="1">
      <c r="A73" s="829">
        <f t="shared" si="0"/>
        <v>0</v>
      </c>
      <c r="B73" s="244" t="s">
        <v>484</v>
      </c>
      <c r="C73" s="1124" t="s">
        <v>68</v>
      </c>
      <c r="D73" s="1125"/>
      <c r="E73" s="252">
        <v>0</v>
      </c>
      <c r="F73" s="246">
        <v>0</v>
      </c>
      <c r="G73" s="252">
        <v>0</v>
      </c>
      <c r="H73" s="246">
        <v>0</v>
      </c>
      <c r="I73" s="245">
        <f t="shared" si="17"/>
        <v>0</v>
      </c>
      <c r="J73" s="323"/>
      <c r="K73" s="252">
        <v>0</v>
      </c>
      <c r="L73" s="246">
        <v>0</v>
      </c>
      <c r="M73" s="252">
        <v>0</v>
      </c>
      <c r="N73" s="246">
        <v>0</v>
      </c>
      <c r="O73" s="245">
        <f t="shared" si="18"/>
        <v>0</v>
      </c>
      <c r="P73" s="323"/>
      <c r="Q73" s="252">
        <v>0</v>
      </c>
      <c r="R73" s="246">
        <v>0</v>
      </c>
      <c r="S73" s="246">
        <v>0</v>
      </c>
      <c r="T73" s="246">
        <v>0</v>
      </c>
      <c r="U73" s="245">
        <f t="shared" si="16"/>
        <v>0</v>
      </c>
    </row>
    <row r="74" spans="1:21" s="322" customFormat="1" ht="19.5" customHeight="1">
      <c r="A74" s="829">
        <f t="shared" si="0"/>
        <v>0</v>
      </c>
      <c r="B74" s="244" t="s">
        <v>859</v>
      </c>
      <c r="C74" s="1124" t="s">
        <v>584</v>
      </c>
      <c r="D74" s="1125"/>
      <c r="E74" s="576">
        <v>0</v>
      </c>
      <c r="F74" s="577">
        <v>0</v>
      </c>
      <c r="G74" s="576">
        <v>0</v>
      </c>
      <c r="H74" s="577">
        <v>0</v>
      </c>
      <c r="I74" s="245">
        <f t="shared" si="17"/>
        <v>0</v>
      </c>
      <c r="J74" s="323"/>
      <c r="K74" s="576">
        <v>0</v>
      </c>
      <c r="L74" s="577">
        <v>0</v>
      </c>
      <c r="M74" s="576">
        <v>0</v>
      </c>
      <c r="N74" s="577">
        <v>0</v>
      </c>
      <c r="O74" s="245">
        <f t="shared" si="18"/>
        <v>0</v>
      </c>
      <c r="P74" s="323"/>
      <c r="Q74" s="576">
        <v>0</v>
      </c>
      <c r="R74" s="577">
        <v>0</v>
      </c>
      <c r="S74" s="577">
        <v>0</v>
      </c>
      <c r="T74" s="577">
        <v>0</v>
      </c>
      <c r="U74" s="245">
        <f t="shared" si="16"/>
        <v>0</v>
      </c>
    </row>
    <row r="75" spans="1:21" s="322" customFormat="1" ht="19.5" customHeight="1" thickBot="1">
      <c r="A75" s="830">
        <f t="shared" si="0"/>
        <v>0</v>
      </c>
      <c r="B75" s="948" t="s">
        <v>486</v>
      </c>
      <c r="C75" s="1121" t="s">
        <v>838</v>
      </c>
      <c r="D75" s="1122"/>
      <c r="E75" s="576">
        <v>0</v>
      </c>
      <c r="F75" s="577">
        <v>0</v>
      </c>
      <c r="G75" s="576">
        <v>0</v>
      </c>
      <c r="H75" s="577">
        <v>0</v>
      </c>
      <c r="I75" s="245">
        <f t="shared" ref="I75" si="19">SUM(E75:H75)</f>
        <v>0</v>
      </c>
      <c r="J75" s="323"/>
      <c r="K75" s="576">
        <v>0</v>
      </c>
      <c r="L75" s="577">
        <v>0</v>
      </c>
      <c r="M75" s="576">
        <v>0</v>
      </c>
      <c r="N75" s="577">
        <v>0</v>
      </c>
      <c r="O75" s="245">
        <f t="shared" ref="O75" si="20">SUM(K75:N75)</f>
        <v>0</v>
      </c>
      <c r="P75" s="323"/>
      <c r="Q75" s="576">
        <v>0</v>
      </c>
      <c r="R75" s="577">
        <v>0</v>
      </c>
      <c r="S75" s="577">
        <v>0</v>
      </c>
      <c r="T75" s="577">
        <v>0</v>
      </c>
      <c r="U75" s="245">
        <f t="shared" si="16"/>
        <v>0</v>
      </c>
    </row>
    <row r="76" spans="1:21" s="226" customFormat="1" ht="19.5" customHeight="1" thickBot="1">
      <c r="A76" s="831">
        <f t="shared" si="0"/>
        <v>0</v>
      </c>
      <c r="B76" s="565" t="s">
        <v>519</v>
      </c>
      <c r="C76" s="1117" t="s">
        <v>872</v>
      </c>
      <c r="D76" s="1118"/>
      <c r="E76" s="247">
        <f>SUM(E66:E75)</f>
        <v>0</v>
      </c>
      <c r="F76" s="247">
        <f t="shared" ref="F76:H76" si="21">SUM(F66:F75)</f>
        <v>0</v>
      </c>
      <c r="G76" s="247">
        <f t="shared" si="21"/>
        <v>0</v>
      </c>
      <c r="H76" s="247">
        <f t="shared" si="21"/>
        <v>0</v>
      </c>
      <c r="I76" s="247">
        <f>SUM(I66:I75)</f>
        <v>0</v>
      </c>
      <c r="J76" s="324"/>
      <c r="K76" s="247">
        <f>SUM(K66:K75)</f>
        <v>0</v>
      </c>
      <c r="L76" s="247">
        <f t="shared" ref="L76:O76" si="22">SUM(L66:L75)</f>
        <v>0</v>
      </c>
      <c r="M76" s="247">
        <f t="shared" si="22"/>
        <v>0</v>
      </c>
      <c r="N76" s="247">
        <f t="shared" si="22"/>
        <v>0</v>
      </c>
      <c r="O76" s="247">
        <f t="shared" si="22"/>
        <v>0</v>
      </c>
      <c r="Q76" s="247">
        <f>SUM(Q66:Q75)</f>
        <v>0</v>
      </c>
      <c r="R76" s="247">
        <f>SUM(R66:R75)</f>
        <v>0</v>
      </c>
      <c r="S76" s="247">
        <f t="shared" ref="S76:T76" si="23">SUM(S66:S75)</f>
        <v>0</v>
      </c>
      <c r="T76" s="247">
        <f t="shared" si="23"/>
        <v>0</v>
      </c>
      <c r="U76" s="292">
        <f>SUM(U66:U75)</f>
        <v>0</v>
      </c>
    </row>
    <row r="77" spans="1:21" ht="19.5" customHeight="1">
      <c r="A77" s="958"/>
      <c r="B77" s="566"/>
      <c r="C77" s="568"/>
      <c r="D77" s="568"/>
      <c r="E77" s="248"/>
      <c r="F77" s="248"/>
      <c r="G77" s="248"/>
      <c r="H77" s="248"/>
      <c r="I77" s="568"/>
      <c r="K77" s="248"/>
      <c r="L77" s="248"/>
      <c r="M77" s="248"/>
      <c r="N77" s="248"/>
      <c r="O77" s="568"/>
      <c r="Q77" s="248"/>
      <c r="R77" s="248"/>
      <c r="S77" s="248"/>
      <c r="T77" s="248"/>
      <c r="U77" s="568"/>
    </row>
    <row r="78" spans="1:21" s="225" customFormat="1" ht="19.5" customHeight="1">
      <c r="A78" s="829">
        <f t="shared" si="0"/>
        <v>0</v>
      </c>
      <c r="B78" s="244" t="s">
        <v>521</v>
      </c>
      <c r="C78" s="1126" t="s">
        <v>449</v>
      </c>
      <c r="D78" s="1127"/>
      <c r="E78" s="249"/>
      <c r="F78" s="249"/>
      <c r="G78" s="249"/>
      <c r="H78" s="249"/>
      <c r="I78" s="249"/>
      <c r="K78" s="249"/>
      <c r="L78" s="249"/>
      <c r="M78" s="249"/>
      <c r="N78" s="249"/>
      <c r="O78" s="249"/>
      <c r="Q78" s="249"/>
      <c r="R78" s="249"/>
      <c r="S78" s="249"/>
      <c r="T78" s="249"/>
      <c r="U78" s="249"/>
    </row>
    <row r="79" spans="1:21" s="225" customFormat="1" ht="19.5" customHeight="1">
      <c r="A79" s="829">
        <f t="shared" si="0"/>
        <v>0</v>
      </c>
      <c r="B79" s="244" t="s">
        <v>578</v>
      </c>
      <c r="C79" s="1119" t="s">
        <v>516</v>
      </c>
      <c r="D79" s="1120"/>
      <c r="E79" s="250">
        <v>0</v>
      </c>
      <c r="F79" s="251">
        <v>0</v>
      </c>
      <c r="G79" s="250">
        <v>0</v>
      </c>
      <c r="H79" s="251">
        <v>0</v>
      </c>
      <c r="I79" s="245">
        <f>SUM(E79:H79)</f>
        <v>0</v>
      </c>
      <c r="K79" s="250">
        <v>0</v>
      </c>
      <c r="L79" s="251">
        <v>0</v>
      </c>
      <c r="M79" s="250">
        <v>0</v>
      </c>
      <c r="N79" s="251">
        <v>0</v>
      </c>
      <c r="O79" s="245">
        <f>SUM(K79:N79)</f>
        <v>0</v>
      </c>
      <c r="Q79" s="250">
        <v>0</v>
      </c>
      <c r="R79" s="251">
        <v>0</v>
      </c>
      <c r="S79" s="251">
        <v>0</v>
      </c>
      <c r="T79" s="251">
        <v>0</v>
      </c>
      <c r="U79" s="245">
        <f t="shared" ref="U79:U80" si="24">SUM(Q79:T79)</f>
        <v>0</v>
      </c>
    </row>
    <row r="80" spans="1:21" s="322" customFormat="1" ht="19.5" customHeight="1" thickBot="1">
      <c r="A80" s="830">
        <f t="shared" si="0"/>
        <v>0</v>
      </c>
      <c r="B80" s="244" t="s">
        <v>586</v>
      </c>
      <c r="C80" s="1121" t="s">
        <v>236</v>
      </c>
      <c r="D80" s="1122"/>
      <c r="E80" s="250">
        <v>0</v>
      </c>
      <c r="F80" s="251">
        <v>0</v>
      </c>
      <c r="G80" s="250">
        <v>0</v>
      </c>
      <c r="H80" s="251">
        <v>0</v>
      </c>
      <c r="I80" s="245">
        <f t="shared" ref="I80" si="25">SUM(E80:H80)</f>
        <v>0</v>
      </c>
      <c r="K80" s="250">
        <v>0</v>
      </c>
      <c r="L80" s="251">
        <v>0</v>
      </c>
      <c r="M80" s="250">
        <v>0</v>
      </c>
      <c r="N80" s="251">
        <v>0</v>
      </c>
      <c r="O80" s="245">
        <f t="shared" ref="O80" si="26">SUM(K80:N80)</f>
        <v>0</v>
      </c>
      <c r="Q80" s="250">
        <v>0</v>
      </c>
      <c r="R80" s="251">
        <v>0</v>
      </c>
      <c r="S80" s="251">
        <v>0</v>
      </c>
      <c r="T80" s="251">
        <v>0</v>
      </c>
      <c r="U80" s="245">
        <f t="shared" si="24"/>
        <v>0</v>
      </c>
    </row>
    <row r="81" spans="1:22" s="226" customFormat="1" ht="19.5" customHeight="1" thickBot="1">
      <c r="A81" s="831">
        <f t="shared" si="0"/>
        <v>0</v>
      </c>
      <c r="B81" s="565" t="s">
        <v>587</v>
      </c>
      <c r="C81" s="1117" t="s">
        <v>470</v>
      </c>
      <c r="D81" s="1118"/>
      <c r="E81" s="247">
        <f>SUM(E79:E80)</f>
        <v>0</v>
      </c>
      <c r="F81" s="247">
        <f t="shared" ref="F81:I81" si="27">SUM(F79:F80)</f>
        <v>0</v>
      </c>
      <c r="G81" s="247">
        <f t="shared" si="27"/>
        <v>0</v>
      </c>
      <c r="H81" s="247">
        <f t="shared" si="27"/>
        <v>0</v>
      </c>
      <c r="I81" s="292">
        <f t="shared" si="27"/>
        <v>0</v>
      </c>
      <c r="K81" s="247">
        <f t="shared" ref="K81:O81" si="28">SUM(K79:K80)</f>
        <v>0</v>
      </c>
      <c r="L81" s="247">
        <f t="shared" si="28"/>
        <v>0</v>
      </c>
      <c r="M81" s="247">
        <f t="shared" si="28"/>
        <v>0</v>
      </c>
      <c r="N81" s="247">
        <f t="shared" si="28"/>
        <v>0</v>
      </c>
      <c r="O81" s="292">
        <f t="shared" si="28"/>
        <v>0</v>
      </c>
      <c r="Q81" s="247">
        <f>SUM(Q79:Q80)</f>
        <v>0</v>
      </c>
      <c r="R81" s="247">
        <f>SUM(R79:R80)</f>
        <v>0</v>
      </c>
      <c r="S81" s="247">
        <f t="shared" ref="S81:T81" si="29">SUM(S79:S80)</f>
        <v>0</v>
      </c>
      <c r="T81" s="247">
        <f t="shared" si="29"/>
        <v>0</v>
      </c>
      <c r="U81" s="247">
        <f>SUM(U79:U80)</f>
        <v>0</v>
      </c>
    </row>
    <row r="82" spans="1:22" ht="19.5" customHeight="1" thickBot="1">
      <c r="A82" s="958"/>
      <c r="B82" s="566"/>
      <c r="C82" s="568"/>
      <c r="D82" s="568"/>
      <c r="E82" s="248"/>
      <c r="F82" s="248"/>
      <c r="G82" s="248"/>
      <c r="H82" s="248"/>
      <c r="I82" s="568"/>
      <c r="K82" s="248"/>
      <c r="L82" s="248"/>
      <c r="M82" s="248"/>
      <c r="N82" s="248"/>
      <c r="O82" s="568"/>
      <c r="Q82" s="248"/>
      <c r="R82" s="248"/>
      <c r="S82" s="248"/>
      <c r="T82" s="248"/>
      <c r="U82" s="248"/>
    </row>
    <row r="83" spans="1:22" s="226" customFormat="1" ht="19.5" customHeight="1" thickBot="1">
      <c r="A83" s="831">
        <f t="shared" si="0"/>
        <v>0</v>
      </c>
      <c r="B83" s="565" t="s">
        <v>696</v>
      </c>
      <c r="C83" s="1117" t="s">
        <v>469</v>
      </c>
      <c r="D83" s="1118"/>
      <c r="E83" s="247">
        <f>SUM(E63, E81,E76)</f>
        <v>0</v>
      </c>
      <c r="F83" s="247">
        <f>SUM(F63, F81,F76)</f>
        <v>0</v>
      </c>
      <c r="G83" s="247">
        <f>SUM(G63, G81,G76)</f>
        <v>0</v>
      </c>
      <c r="H83" s="247">
        <f>SUM(H63, H81,H76)</f>
        <v>0</v>
      </c>
      <c r="I83" s="247">
        <f>SUM(I63, I81,I76)</f>
        <v>0</v>
      </c>
      <c r="K83" s="247">
        <f>SUM(K63, K81,K76)</f>
        <v>0</v>
      </c>
      <c r="L83" s="247">
        <f>SUM(L63, L81,L76)</f>
        <v>0</v>
      </c>
      <c r="M83" s="247">
        <f>SUM(M63, M81,M76)</f>
        <v>0</v>
      </c>
      <c r="N83" s="247">
        <f>SUM(N63, N81,N76)</f>
        <v>0</v>
      </c>
      <c r="O83" s="247">
        <f>SUM(O63, O81,O76)</f>
        <v>0</v>
      </c>
      <c r="Q83" s="247">
        <f>SUM(Q63, Q81,Q76)</f>
        <v>0</v>
      </c>
      <c r="R83" s="247">
        <f>SUM(R63, R81,R76)</f>
        <v>0</v>
      </c>
      <c r="S83" s="247">
        <f t="shared" ref="S83:T83" si="30">SUM(S63, S81,S76)</f>
        <v>0</v>
      </c>
      <c r="T83" s="247">
        <f t="shared" si="30"/>
        <v>0</v>
      </c>
      <c r="U83" s="247">
        <f>SUM(U63, U81,U76)</f>
        <v>0</v>
      </c>
      <c r="V83" s="69"/>
    </row>
    <row r="84" spans="1:22" ht="19.5" customHeight="1" thickBot="1">
      <c r="A84" s="958"/>
      <c r="B84" s="566"/>
      <c r="C84" s="568"/>
      <c r="D84" s="568"/>
      <c r="E84" s="248"/>
      <c r="F84" s="248"/>
      <c r="G84" s="248"/>
      <c r="H84" s="248"/>
      <c r="I84" s="248"/>
      <c r="K84" s="248"/>
      <c r="L84" s="248"/>
      <c r="M84" s="248"/>
      <c r="N84" s="248"/>
      <c r="O84" s="248"/>
      <c r="Q84" s="248"/>
      <c r="R84" s="248"/>
      <c r="S84" s="248"/>
      <c r="T84" s="248"/>
      <c r="U84" s="248"/>
    </row>
    <row r="85" spans="1:22" s="226" customFormat="1" ht="19.5" customHeight="1" thickBot="1">
      <c r="A85" s="831">
        <f t="shared" si="0"/>
        <v>0</v>
      </c>
      <c r="B85" s="565" t="s">
        <v>840</v>
      </c>
      <c r="C85" s="1117" t="s">
        <v>473</v>
      </c>
      <c r="D85" s="1118"/>
      <c r="E85" s="292">
        <f>E55-E63-E76-E81</f>
        <v>0</v>
      </c>
      <c r="F85" s="292">
        <f>F55-F63-F76-F81</f>
        <v>0</v>
      </c>
      <c r="G85" s="292">
        <f>G55-G63-G76-G81</f>
        <v>0</v>
      </c>
      <c r="H85" s="292">
        <f>H55-H63-H76-H81</f>
        <v>0</v>
      </c>
      <c r="I85" s="292">
        <f>I55-I63-I76-I81</f>
        <v>0</v>
      </c>
      <c r="J85" s="324"/>
      <c r="K85" s="292">
        <f>K55-K63-K76-K81</f>
        <v>0</v>
      </c>
      <c r="L85" s="292">
        <f>L55-L63-L76-L81</f>
        <v>0</v>
      </c>
      <c r="M85" s="292">
        <f>M55-M63-M76-M81</f>
        <v>0</v>
      </c>
      <c r="N85" s="292">
        <f>N55-N63-N76-N81</f>
        <v>0</v>
      </c>
      <c r="O85" s="292">
        <f>O55-O63-O76-O81</f>
        <v>0</v>
      </c>
      <c r="P85" s="324"/>
      <c r="Q85" s="292">
        <f>Q55-Q63-Q76-Q81</f>
        <v>0</v>
      </c>
      <c r="R85" s="292">
        <f>R55-R63-R76-R81</f>
        <v>0</v>
      </c>
      <c r="S85" s="292">
        <f t="shared" ref="S85:T85" si="31">S55-S63-S76-S81</f>
        <v>0</v>
      </c>
      <c r="T85" s="292">
        <f t="shared" si="31"/>
        <v>0</v>
      </c>
      <c r="U85" s="292">
        <f>U55-U63-U76-U81</f>
        <v>0</v>
      </c>
      <c r="V85" s="69"/>
    </row>
    <row r="86" spans="1:22" ht="19.5" customHeight="1" thickBot="1">
      <c r="A86" s="958"/>
      <c r="B86" s="566"/>
      <c r="C86" s="568"/>
      <c r="D86" s="568"/>
      <c r="E86" s="248"/>
      <c r="F86" s="248"/>
      <c r="G86" s="248"/>
      <c r="H86" s="248"/>
      <c r="I86" s="248"/>
      <c r="K86" s="248"/>
      <c r="L86" s="248"/>
      <c r="M86" s="248"/>
      <c r="N86" s="248"/>
      <c r="O86" s="248"/>
      <c r="Q86" s="248"/>
      <c r="R86" s="248"/>
      <c r="S86" s="248"/>
      <c r="T86" s="248"/>
      <c r="U86" s="248"/>
    </row>
    <row r="87" spans="1:22" s="226" customFormat="1" ht="19.5" customHeight="1" thickBot="1">
      <c r="A87" s="831">
        <f t="shared" si="0"/>
        <v>0</v>
      </c>
      <c r="B87" s="565" t="s">
        <v>841</v>
      </c>
      <c r="C87" s="1117" t="s">
        <v>157</v>
      </c>
      <c r="D87" s="1118"/>
      <c r="E87" s="253">
        <f>SUMIFS('Member Months'!$L$18:$L$233,'Member Months'!$C$18:$C$233,E$45,'Member Months'!$D$18:$D$233,E$47)</f>
        <v>0</v>
      </c>
      <c r="F87" s="253">
        <f>SUMIFS('Member Months'!$L$18:$L$233,'Member Months'!$C$18:$C$233,E$45,'Member Months'!$D$18:$D$233,F$47)</f>
        <v>0</v>
      </c>
      <c r="G87" s="253">
        <f>SUMIFS('Member Months'!$L$18:$L$233,'Member Months'!$C$18:$C$233,E$45,'Member Months'!$D$18:$D$233,G$47)</f>
        <v>0</v>
      </c>
      <c r="H87" s="253">
        <f>SUMIFS('Member Months'!$L$18:$L$233,'Member Months'!$C$18:$C$233,E$45,'Member Months'!$D$18:$D$233,H$47)</f>
        <v>0</v>
      </c>
      <c r="I87" s="253">
        <f>SUM(E87:H87)</f>
        <v>0</v>
      </c>
      <c r="K87" s="253">
        <f>SUMIFS('Member Months'!$L$18:$L$233,'Member Months'!$C$18:$C$233,K$45,'Member Months'!$D$18:$D$233,K$47)</f>
        <v>0</v>
      </c>
      <c r="L87" s="253">
        <f>SUMIFS('Member Months'!$L$18:$L$233,'Member Months'!$C$18:$C$233,K$45,'Member Months'!$D$18:$D$233,L$47)</f>
        <v>0</v>
      </c>
      <c r="M87" s="253">
        <f>SUMIFS('Member Months'!$L$18:$L$233,'Member Months'!$C$18:$C$233,K$45,'Member Months'!$D$18:$D$233,M$47)</f>
        <v>0</v>
      </c>
      <c r="N87" s="253">
        <f>SUMIFS('Member Months'!$L$18:$L$233,'Member Months'!$C$18:$C$233,K$45,'Member Months'!$D$18:$D$233,N$47)</f>
        <v>0</v>
      </c>
      <c r="O87" s="253">
        <f>SUM(K87:N87)</f>
        <v>0</v>
      </c>
      <c r="Q87" s="253">
        <f>SUMIFS('Member Months'!$L$18:$L$233,'Member Months'!$C$18:$C$233,Q$45,'Member Months'!$D$18:$D$233,Q$47)</f>
        <v>0</v>
      </c>
      <c r="R87" s="253">
        <f>SUMIFS('Member Months'!$L$18:$L$233,'Member Months'!$C$18:$C$233,Q$45,'Member Months'!$D$18:$D$233,R$47)</f>
        <v>0</v>
      </c>
      <c r="S87" s="253">
        <f>SUMIFS('Member Months'!$L$18:$L$233,'Member Months'!$C$18:$C$233,Q$45,'Member Months'!$D$18:$D$233,S$47)</f>
        <v>0</v>
      </c>
      <c r="T87" s="253">
        <f>SUMIFS('Member Months'!$L$18:$L$233,'Member Months'!$C$18:$C$233,Q$45,'Member Months'!$D$18:$D$233,T$47)</f>
        <v>0</v>
      </c>
      <c r="U87" s="979">
        <f>SUM(Q87:T87)</f>
        <v>0</v>
      </c>
      <c r="V87" s="69"/>
    </row>
    <row r="88" spans="1:22" ht="19.5" customHeight="1">
      <c r="A88" s="227"/>
      <c r="B88" s="288"/>
      <c r="C88" s="288"/>
      <c r="D88" s="288"/>
    </row>
    <row r="89" spans="1:22" ht="19.5" customHeight="1" thickBot="1">
      <c r="A89" s="227"/>
      <c r="B89" s="288"/>
      <c r="C89" s="288"/>
      <c r="D89" s="288"/>
    </row>
    <row r="90" spans="1:22" ht="19.5" customHeight="1" thickBot="1">
      <c r="A90" s="227"/>
      <c r="B90" s="1144" t="s">
        <v>495</v>
      </c>
      <c r="C90" s="1145"/>
      <c r="D90" s="1145"/>
      <c r="E90" s="1145"/>
      <c r="F90" s="1145"/>
      <c r="G90" s="1145"/>
      <c r="H90" s="1145"/>
      <c r="I90" s="1145"/>
      <c r="J90" s="1145"/>
      <c r="K90" s="1145"/>
      <c r="L90" s="1145"/>
      <c r="M90" s="1145"/>
      <c r="N90" s="1145"/>
      <c r="O90" s="1145"/>
      <c r="P90" s="1145"/>
      <c r="Q90" s="1145"/>
      <c r="R90" s="1145"/>
      <c r="S90" s="1145"/>
      <c r="T90" s="1145"/>
      <c r="U90" s="1146"/>
    </row>
    <row r="91" spans="1:22" ht="19.5" customHeight="1">
      <c r="A91" s="227"/>
    </row>
    <row r="92" spans="1:22" ht="19.5" customHeight="1">
      <c r="A92" s="1139" t="s">
        <v>239</v>
      </c>
      <c r="B92" s="1139" t="s">
        <v>485</v>
      </c>
      <c r="C92" s="1128" t="s">
        <v>475</v>
      </c>
      <c r="D92" s="1128"/>
      <c r="E92" s="1128" t="str">
        <f>'Member Months'!C162</f>
        <v>2020 Initial Year</v>
      </c>
      <c r="F92" s="1128"/>
      <c r="G92" s="1128"/>
      <c r="H92" s="1128"/>
      <c r="I92" s="1128"/>
      <c r="K92" s="1128" t="str">
        <f>'Member Months'!C90</f>
        <v>2021 Prior Year</v>
      </c>
      <c r="L92" s="1128"/>
      <c r="M92" s="1128"/>
      <c r="N92" s="1128"/>
      <c r="O92" s="1128"/>
      <c r="Q92" s="1128" t="str">
        <f>'Member Months'!C18</f>
        <v>2022 Current Year</v>
      </c>
      <c r="R92" s="1128"/>
      <c r="S92" s="1128"/>
      <c r="T92" s="1128"/>
      <c r="U92" s="1128"/>
    </row>
    <row r="93" spans="1:22" ht="19.5" customHeight="1">
      <c r="A93" s="1128"/>
      <c r="B93" s="1128"/>
      <c r="C93" s="1128"/>
      <c r="D93" s="1128"/>
      <c r="E93" s="1131" t="s">
        <v>234</v>
      </c>
      <c r="F93" s="1132"/>
      <c r="G93" s="1132"/>
      <c r="H93" s="1133"/>
      <c r="I93" s="1129" t="s">
        <v>440</v>
      </c>
      <c r="K93" s="1131" t="s">
        <v>234</v>
      </c>
      <c r="L93" s="1132"/>
      <c r="M93" s="1132"/>
      <c r="N93" s="1133"/>
      <c r="O93" s="1129" t="s">
        <v>440</v>
      </c>
      <c r="Q93" s="1136" t="s">
        <v>234</v>
      </c>
      <c r="R93" s="1137"/>
      <c r="S93" s="1137"/>
      <c r="T93" s="1138"/>
      <c r="U93" s="1129" t="s">
        <v>440</v>
      </c>
    </row>
    <row r="94" spans="1:22" ht="19.5" customHeight="1">
      <c r="A94" s="1128"/>
      <c r="B94" s="1128"/>
      <c r="C94" s="1128"/>
      <c r="D94" s="1128"/>
      <c r="E94" s="639">
        <v>1</v>
      </c>
      <c r="F94" s="639">
        <v>2</v>
      </c>
      <c r="G94" s="639">
        <v>3</v>
      </c>
      <c r="H94" s="639">
        <v>4</v>
      </c>
      <c r="I94" s="1130"/>
      <c r="K94" s="639">
        <v>1</v>
      </c>
      <c r="L94" s="639">
        <v>2</v>
      </c>
      <c r="M94" s="639">
        <v>3</v>
      </c>
      <c r="N94" s="639">
        <v>4</v>
      </c>
      <c r="O94" s="1130"/>
      <c r="Q94" s="639">
        <v>1</v>
      </c>
      <c r="R94" s="639">
        <v>2</v>
      </c>
      <c r="S94" s="966">
        <v>3</v>
      </c>
      <c r="T94" s="966">
        <v>4</v>
      </c>
      <c r="U94" s="1130"/>
    </row>
    <row r="95" spans="1:22" ht="19.5" customHeight="1">
      <c r="A95" s="829">
        <f t="shared" ref="A95" si="32">$A$48</f>
        <v>0</v>
      </c>
      <c r="B95" s="244" t="s">
        <v>450</v>
      </c>
      <c r="C95" s="1126" t="s">
        <v>439</v>
      </c>
      <c r="D95" s="1127"/>
      <c r="E95" s="249"/>
      <c r="F95" s="249"/>
      <c r="G95" s="249"/>
      <c r="H95" s="249"/>
      <c r="I95" s="249"/>
      <c r="K95" s="249"/>
      <c r="L95" s="249"/>
      <c r="M95" s="249"/>
      <c r="N95" s="249"/>
      <c r="O95" s="249"/>
      <c r="Q95" s="249"/>
      <c r="R95" s="249"/>
      <c r="S95" s="249"/>
      <c r="T95" s="249"/>
      <c r="U95" s="249"/>
    </row>
    <row r="96" spans="1:22" ht="19.5" customHeight="1">
      <c r="A96" s="829">
        <f t="shared" ref="A96:A102" si="33">$A$48</f>
        <v>0</v>
      </c>
      <c r="B96" s="244" t="s">
        <v>452</v>
      </c>
      <c r="C96" s="1124" t="s">
        <v>490</v>
      </c>
      <c r="D96" s="1125"/>
      <c r="E96" s="254">
        <f t="shared" ref="E96:I102" si="34">IF(E$87=0,0,E49/E$87)</f>
        <v>0</v>
      </c>
      <c r="F96" s="254">
        <f t="shared" si="34"/>
        <v>0</v>
      </c>
      <c r="G96" s="254">
        <f t="shared" si="34"/>
        <v>0</v>
      </c>
      <c r="H96" s="254">
        <f t="shared" si="34"/>
        <v>0</v>
      </c>
      <c r="I96" s="254">
        <f t="shared" si="34"/>
        <v>0</v>
      </c>
      <c r="K96" s="254">
        <f t="shared" ref="K96:O102" si="35">IF(K$87=0,0,K49/K$87)</f>
        <v>0</v>
      </c>
      <c r="L96" s="254">
        <f t="shared" si="35"/>
        <v>0</v>
      </c>
      <c r="M96" s="254">
        <f t="shared" si="35"/>
        <v>0</v>
      </c>
      <c r="N96" s="254">
        <f t="shared" si="35"/>
        <v>0</v>
      </c>
      <c r="O96" s="254">
        <f t="shared" si="35"/>
        <v>0</v>
      </c>
      <c r="Q96" s="254">
        <f t="shared" ref="Q96:U102" si="36">IF(Q$87=0,0,Q49/Q$87)</f>
        <v>0</v>
      </c>
      <c r="R96" s="254">
        <f t="shared" si="36"/>
        <v>0</v>
      </c>
      <c r="S96" s="254">
        <f t="shared" ref="S96:T96" si="37">IF(S$87=0,0,S49/S$87)</f>
        <v>0</v>
      </c>
      <c r="T96" s="254">
        <f t="shared" si="37"/>
        <v>0</v>
      </c>
      <c r="U96" s="254">
        <f t="shared" si="36"/>
        <v>0</v>
      </c>
    </row>
    <row r="97" spans="1:21" ht="19.5" customHeight="1">
      <c r="A97" s="829">
        <f t="shared" si="33"/>
        <v>0</v>
      </c>
      <c r="B97" s="244" t="s">
        <v>453</v>
      </c>
      <c r="C97" s="635" t="s">
        <v>489</v>
      </c>
      <c r="D97" s="636"/>
      <c r="E97" s="254">
        <f t="shared" si="34"/>
        <v>0</v>
      </c>
      <c r="F97" s="254">
        <f t="shared" si="34"/>
        <v>0</v>
      </c>
      <c r="G97" s="254">
        <f t="shared" si="34"/>
        <v>0</v>
      </c>
      <c r="H97" s="254">
        <f t="shared" si="34"/>
        <v>0</v>
      </c>
      <c r="I97" s="254">
        <f t="shared" si="34"/>
        <v>0</v>
      </c>
      <c r="K97" s="254">
        <f t="shared" si="35"/>
        <v>0</v>
      </c>
      <c r="L97" s="254">
        <f t="shared" si="35"/>
        <v>0</v>
      </c>
      <c r="M97" s="254">
        <f t="shared" si="35"/>
        <v>0</v>
      </c>
      <c r="N97" s="254">
        <f t="shared" si="35"/>
        <v>0</v>
      </c>
      <c r="O97" s="254">
        <f t="shared" si="35"/>
        <v>0</v>
      </c>
      <c r="Q97" s="254">
        <f t="shared" si="36"/>
        <v>0</v>
      </c>
      <c r="R97" s="254">
        <f t="shared" si="36"/>
        <v>0</v>
      </c>
      <c r="S97" s="254">
        <f t="shared" ref="S97:T97" si="38">IF(S$87=0,0,S50/S$87)</f>
        <v>0</v>
      </c>
      <c r="T97" s="254">
        <f t="shared" si="38"/>
        <v>0</v>
      </c>
      <c r="U97" s="254">
        <f t="shared" si="36"/>
        <v>0</v>
      </c>
    </row>
    <row r="98" spans="1:21" ht="19.5" customHeight="1">
      <c r="A98" s="829">
        <f t="shared" si="33"/>
        <v>0</v>
      </c>
      <c r="B98" s="244" t="s">
        <v>454</v>
      </c>
      <c r="C98" s="1124" t="s">
        <v>429</v>
      </c>
      <c r="D98" s="1125"/>
      <c r="E98" s="254">
        <f t="shared" si="34"/>
        <v>0</v>
      </c>
      <c r="F98" s="254">
        <f t="shared" si="34"/>
        <v>0</v>
      </c>
      <c r="G98" s="254">
        <f t="shared" si="34"/>
        <v>0</v>
      </c>
      <c r="H98" s="254">
        <f t="shared" si="34"/>
        <v>0</v>
      </c>
      <c r="I98" s="254">
        <f t="shared" si="34"/>
        <v>0</v>
      </c>
      <c r="K98" s="254">
        <f t="shared" si="35"/>
        <v>0</v>
      </c>
      <c r="L98" s="254">
        <f t="shared" si="35"/>
        <v>0</v>
      </c>
      <c r="M98" s="254">
        <f t="shared" si="35"/>
        <v>0</v>
      </c>
      <c r="N98" s="254">
        <f t="shared" si="35"/>
        <v>0</v>
      </c>
      <c r="O98" s="254">
        <f t="shared" si="35"/>
        <v>0</v>
      </c>
      <c r="Q98" s="254">
        <f t="shared" si="36"/>
        <v>0</v>
      </c>
      <c r="R98" s="254">
        <f t="shared" si="36"/>
        <v>0</v>
      </c>
      <c r="S98" s="254">
        <f t="shared" ref="S98:T98" si="39">IF(S$87=0,0,S51/S$87)</f>
        <v>0</v>
      </c>
      <c r="T98" s="254">
        <f t="shared" si="39"/>
        <v>0</v>
      </c>
      <c r="U98" s="254">
        <f t="shared" si="36"/>
        <v>0</v>
      </c>
    </row>
    <row r="99" spans="1:21" ht="19.5" customHeight="1">
      <c r="A99" s="829">
        <f t="shared" si="33"/>
        <v>0</v>
      </c>
      <c r="B99" s="244" t="s">
        <v>455</v>
      </c>
      <c r="C99" s="635" t="s">
        <v>235</v>
      </c>
      <c r="D99" s="636"/>
      <c r="E99" s="254">
        <f t="shared" si="34"/>
        <v>0</v>
      </c>
      <c r="F99" s="255">
        <f t="shared" si="34"/>
        <v>0</v>
      </c>
      <c r="G99" s="255">
        <f t="shared" si="34"/>
        <v>0</v>
      </c>
      <c r="H99" s="255">
        <f t="shared" si="34"/>
        <v>0</v>
      </c>
      <c r="I99" s="255">
        <f t="shared" si="34"/>
        <v>0</v>
      </c>
      <c r="K99" s="255">
        <f t="shared" si="35"/>
        <v>0</v>
      </c>
      <c r="L99" s="255">
        <f t="shared" si="35"/>
        <v>0</v>
      </c>
      <c r="M99" s="255">
        <f t="shared" si="35"/>
        <v>0</v>
      </c>
      <c r="N99" s="255">
        <f t="shared" si="35"/>
        <v>0</v>
      </c>
      <c r="O99" s="255">
        <f t="shared" si="35"/>
        <v>0</v>
      </c>
      <c r="Q99" s="255">
        <f t="shared" si="36"/>
        <v>0</v>
      </c>
      <c r="R99" s="255">
        <f t="shared" si="36"/>
        <v>0</v>
      </c>
      <c r="S99" s="255">
        <f t="shared" ref="S99:T99" si="40">IF(S$87=0,0,S52/S$87)</f>
        <v>0</v>
      </c>
      <c r="T99" s="255">
        <f t="shared" si="40"/>
        <v>0</v>
      </c>
      <c r="U99" s="255">
        <f t="shared" si="36"/>
        <v>0</v>
      </c>
    </row>
    <row r="100" spans="1:21" ht="19.5" customHeight="1">
      <c r="A100" s="829">
        <f t="shared" si="33"/>
        <v>0</v>
      </c>
      <c r="B100" s="244" t="s">
        <v>227</v>
      </c>
      <c r="C100" s="660" t="s">
        <v>692</v>
      </c>
      <c r="D100" s="661"/>
      <c r="E100" s="254">
        <f t="shared" si="34"/>
        <v>0</v>
      </c>
      <c r="F100" s="255">
        <f t="shared" si="34"/>
        <v>0</v>
      </c>
      <c r="G100" s="255">
        <f t="shared" si="34"/>
        <v>0</v>
      </c>
      <c r="H100" s="255">
        <f t="shared" si="34"/>
        <v>0</v>
      </c>
      <c r="I100" s="255">
        <f t="shared" si="34"/>
        <v>0</v>
      </c>
      <c r="K100" s="255">
        <f t="shared" si="35"/>
        <v>0</v>
      </c>
      <c r="L100" s="255">
        <f t="shared" si="35"/>
        <v>0</v>
      </c>
      <c r="M100" s="255">
        <f t="shared" si="35"/>
        <v>0</v>
      </c>
      <c r="N100" s="255">
        <f t="shared" si="35"/>
        <v>0</v>
      </c>
      <c r="O100" s="255">
        <f t="shared" si="35"/>
        <v>0</v>
      </c>
      <c r="Q100" s="255">
        <f t="shared" si="36"/>
        <v>0</v>
      </c>
      <c r="R100" s="255">
        <f t="shared" si="36"/>
        <v>0</v>
      </c>
      <c r="S100" s="255">
        <f t="shared" ref="S100:T100" si="41">IF(S$87=0,0,S53/S$87)</f>
        <v>0</v>
      </c>
      <c r="T100" s="255">
        <f t="shared" si="41"/>
        <v>0</v>
      </c>
      <c r="U100" s="255">
        <f t="shared" si="36"/>
        <v>0</v>
      </c>
    </row>
    <row r="101" spans="1:21" ht="19.5" customHeight="1" thickBot="1">
      <c r="A101" s="830">
        <f t="shared" si="33"/>
        <v>0</v>
      </c>
      <c r="B101" s="564" t="s">
        <v>456</v>
      </c>
      <c r="C101" s="289" t="s">
        <v>532</v>
      </c>
      <c r="D101" s="290"/>
      <c r="E101" s="434">
        <f t="shared" si="34"/>
        <v>0</v>
      </c>
      <c r="F101" s="254">
        <f t="shared" si="34"/>
        <v>0</v>
      </c>
      <c r="G101" s="254">
        <f t="shared" si="34"/>
        <v>0</v>
      </c>
      <c r="H101" s="254">
        <f t="shared" si="34"/>
        <v>0</v>
      </c>
      <c r="I101" s="254">
        <f t="shared" si="34"/>
        <v>0</v>
      </c>
      <c r="J101" s="288"/>
      <c r="K101" s="254">
        <f t="shared" si="35"/>
        <v>0</v>
      </c>
      <c r="L101" s="254">
        <f t="shared" si="35"/>
        <v>0</v>
      </c>
      <c r="M101" s="254">
        <f t="shared" si="35"/>
        <v>0</v>
      </c>
      <c r="N101" s="254">
        <f t="shared" si="35"/>
        <v>0</v>
      </c>
      <c r="O101" s="254">
        <f t="shared" si="35"/>
        <v>0</v>
      </c>
      <c r="P101" s="288"/>
      <c r="Q101" s="254">
        <f t="shared" si="36"/>
        <v>0</v>
      </c>
      <c r="R101" s="254">
        <f t="shared" si="36"/>
        <v>0</v>
      </c>
      <c r="S101" s="254">
        <f t="shared" ref="S101:T101" si="42">IF(S$87=0,0,S54/S$87)</f>
        <v>0</v>
      </c>
      <c r="T101" s="254">
        <f t="shared" si="42"/>
        <v>0</v>
      </c>
      <c r="U101" s="254">
        <f t="shared" si="36"/>
        <v>0</v>
      </c>
    </row>
    <row r="102" spans="1:21" ht="19.5" customHeight="1" thickBot="1">
      <c r="A102" s="831">
        <f t="shared" si="33"/>
        <v>0</v>
      </c>
      <c r="B102" s="565" t="s">
        <v>457</v>
      </c>
      <c r="C102" s="1142" t="s">
        <v>408</v>
      </c>
      <c r="D102" s="1143"/>
      <c r="E102" s="256">
        <f t="shared" si="34"/>
        <v>0</v>
      </c>
      <c r="F102" s="256">
        <f t="shared" si="34"/>
        <v>0</v>
      </c>
      <c r="G102" s="256">
        <f t="shared" si="34"/>
        <v>0</v>
      </c>
      <c r="H102" s="256">
        <f t="shared" si="34"/>
        <v>0</v>
      </c>
      <c r="I102" s="256">
        <f t="shared" si="34"/>
        <v>0</v>
      </c>
      <c r="K102" s="256">
        <f t="shared" si="35"/>
        <v>0</v>
      </c>
      <c r="L102" s="256">
        <f t="shared" si="35"/>
        <v>0</v>
      </c>
      <c r="M102" s="256">
        <f t="shared" si="35"/>
        <v>0</v>
      </c>
      <c r="N102" s="256">
        <f t="shared" si="35"/>
        <v>0</v>
      </c>
      <c r="O102" s="256">
        <f t="shared" si="35"/>
        <v>0</v>
      </c>
      <c r="Q102" s="256">
        <f t="shared" si="36"/>
        <v>0</v>
      </c>
      <c r="R102" s="256">
        <f t="shared" si="36"/>
        <v>0</v>
      </c>
      <c r="S102" s="256">
        <f t="shared" ref="S102:T102" si="43">IF(S$87=0,0,S55/S$87)</f>
        <v>0</v>
      </c>
      <c r="T102" s="256">
        <f t="shared" si="43"/>
        <v>0</v>
      </c>
      <c r="U102" s="256">
        <f t="shared" si="36"/>
        <v>0</v>
      </c>
    </row>
    <row r="103" spans="1:21" ht="19.5" customHeight="1">
      <c r="A103" s="958"/>
      <c r="B103" s="566"/>
      <c r="C103" s="568"/>
      <c r="D103" s="568"/>
      <c r="E103" s="257"/>
      <c r="F103" s="257"/>
      <c r="G103" s="257"/>
      <c r="H103" s="257"/>
      <c r="I103" s="257"/>
      <c r="K103" s="257"/>
      <c r="L103" s="257"/>
      <c r="M103" s="257"/>
      <c r="N103" s="257"/>
      <c r="O103" s="257"/>
      <c r="Q103" s="257"/>
      <c r="R103" s="257"/>
      <c r="S103" s="257"/>
      <c r="T103" s="257"/>
      <c r="U103" s="257"/>
    </row>
    <row r="104" spans="1:21" ht="19.5" customHeight="1">
      <c r="A104" s="829">
        <f t="shared" ref="A104:A110" si="44">$A$48</f>
        <v>0</v>
      </c>
      <c r="B104" s="244" t="s">
        <v>458</v>
      </c>
      <c r="C104" s="1126" t="s">
        <v>479</v>
      </c>
      <c r="D104" s="1127"/>
      <c r="E104" s="258"/>
      <c r="F104" s="258"/>
      <c r="G104" s="258"/>
      <c r="H104" s="258"/>
      <c r="I104" s="258"/>
      <c r="K104" s="258"/>
      <c r="L104" s="258"/>
      <c r="M104" s="258"/>
      <c r="N104" s="258"/>
      <c r="O104" s="258"/>
      <c r="Q104" s="258"/>
      <c r="R104" s="258"/>
      <c r="S104" s="258"/>
      <c r="T104" s="258"/>
      <c r="U104" s="258"/>
    </row>
    <row r="105" spans="1:21" ht="19.5" customHeight="1">
      <c r="A105" s="829">
        <f t="shared" si="44"/>
        <v>0</v>
      </c>
      <c r="B105" s="567" t="s">
        <v>459</v>
      </c>
      <c r="C105" s="1124" t="s">
        <v>63</v>
      </c>
      <c r="D105" s="1125"/>
      <c r="E105" s="254">
        <f t="shared" ref="E105:I110" si="45">IF(E$87=0,0,E58/E$87)</f>
        <v>0</v>
      </c>
      <c r="F105" s="254">
        <f t="shared" si="45"/>
        <v>0</v>
      </c>
      <c r="G105" s="254">
        <f t="shared" si="45"/>
        <v>0</v>
      </c>
      <c r="H105" s="254">
        <f t="shared" si="45"/>
        <v>0</v>
      </c>
      <c r="I105" s="254">
        <f t="shared" si="45"/>
        <v>0</v>
      </c>
      <c r="K105" s="254">
        <f t="shared" ref="K105:O110" si="46">IF(K$87=0,0,K58/K$87)</f>
        <v>0</v>
      </c>
      <c r="L105" s="254">
        <f t="shared" si="46"/>
        <v>0</v>
      </c>
      <c r="M105" s="254">
        <f t="shared" si="46"/>
        <v>0</v>
      </c>
      <c r="N105" s="254">
        <f t="shared" si="46"/>
        <v>0</v>
      </c>
      <c r="O105" s="254">
        <f t="shared" si="46"/>
        <v>0</v>
      </c>
      <c r="Q105" s="254">
        <f t="shared" ref="Q105:U110" si="47">IF(Q$87=0,0,Q58/Q$87)</f>
        <v>0</v>
      </c>
      <c r="R105" s="254">
        <f t="shared" si="47"/>
        <v>0</v>
      </c>
      <c r="S105" s="254">
        <f t="shared" ref="S105:T105" si="48">IF(S$87=0,0,S58/S$87)</f>
        <v>0</v>
      </c>
      <c r="T105" s="254">
        <f t="shared" si="48"/>
        <v>0</v>
      </c>
      <c r="U105" s="254">
        <f t="shared" si="47"/>
        <v>0</v>
      </c>
    </row>
    <row r="106" spans="1:21" ht="19.5" customHeight="1">
      <c r="A106" s="829">
        <f t="shared" si="44"/>
        <v>0</v>
      </c>
      <c r="B106" s="567" t="s">
        <v>460</v>
      </c>
      <c r="C106" s="1124" t="s">
        <v>478</v>
      </c>
      <c r="D106" s="1125"/>
      <c r="E106" s="254">
        <f t="shared" si="45"/>
        <v>0</v>
      </c>
      <c r="F106" s="254">
        <f t="shared" si="45"/>
        <v>0</v>
      </c>
      <c r="G106" s="254">
        <f t="shared" si="45"/>
        <v>0</v>
      </c>
      <c r="H106" s="254">
        <f t="shared" si="45"/>
        <v>0</v>
      </c>
      <c r="I106" s="254">
        <f t="shared" si="45"/>
        <v>0</v>
      </c>
      <c r="J106" s="288"/>
      <c r="K106" s="254">
        <f t="shared" si="46"/>
        <v>0</v>
      </c>
      <c r="L106" s="254">
        <f t="shared" si="46"/>
        <v>0</v>
      </c>
      <c r="M106" s="254">
        <f t="shared" si="46"/>
        <v>0</v>
      </c>
      <c r="N106" s="254">
        <f t="shared" si="46"/>
        <v>0</v>
      </c>
      <c r="O106" s="254">
        <f t="shared" si="46"/>
        <v>0</v>
      </c>
      <c r="P106" s="288"/>
      <c r="Q106" s="254">
        <f t="shared" si="47"/>
        <v>0</v>
      </c>
      <c r="R106" s="254">
        <f t="shared" si="47"/>
        <v>0</v>
      </c>
      <c r="S106" s="254">
        <f t="shared" ref="S106:T106" si="49">IF(S$87=0,0,S59/S$87)</f>
        <v>0</v>
      </c>
      <c r="T106" s="254">
        <f t="shared" si="49"/>
        <v>0</v>
      </c>
      <c r="U106" s="254">
        <f t="shared" si="47"/>
        <v>0</v>
      </c>
    </row>
    <row r="107" spans="1:21" ht="19.5" customHeight="1">
      <c r="A107" s="829">
        <f t="shared" si="44"/>
        <v>0</v>
      </c>
      <c r="B107" s="567" t="s">
        <v>464</v>
      </c>
      <c r="C107" s="1124" t="s">
        <v>847</v>
      </c>
      <c r="D107" s="1125"/>
      <c r="E107" s="254">
        <f t="shared" si="45"/>
        <v>0</v>
      </c>
      <c r="F107" s="254">
        <f t="shared" si="45"/>
        <v>0</v>
      </c>
      <c r="G107" s="254">
        <f t="shared" si="45"/>
        <v>0</v>
      </c>
      <c r="H107" s="254">
        <f t="shared" si="45"/>
        <v>0</v>
      </c>
      <c r="I107" s="254">
        <f t="shared" si="45"/>
        <v>0</v>
      </c>
      <c r="J107" s="288"/>
      <c r="K107" s="254">
        <f t="shared" si="46"/>
        <v>0</v>
      </c>
      <c r="L107" s="254">
        <f t="shared" si="46"/>
        <v>0</v>
      </c>
      <c r="M107" s="254">
        <f t="shared" si="46"/>
        <v>0</v>
      </c>
      <c r="N107" s="254">
        <f t="shared" si="46"/>
        <v>0</v>
      </c>
      <c r="O107" s="254">
        <f t="shared" si="46"/>
        <v>0</v>
      </c>
      <c r="P107" s="288"/>
      <c r="Q107" s="254">
        <f t="shared" si="47"/>
        <v>0</v>
      </c>
      <c r="R107" s="254">
        <f t="shared" si="47"/>
        <v>0</v>
      </c>
      <c r="S107" s="254">
        <f t="shared" ref="S107:T107" si="50">IF(S$87=0,0,S60/S$87)</f>
        <v>0</v>
      </c>
      <c r="T107" s="254">
        <f t="shared" si="50"/>
        <v>0</v>
      </c>
      <c r="U107" s="254">
        <f t="shared" si="47"/>
        <v>0</v>
      </c>
    </row>
    <row r="108" spans="1:21" s="483" customFormat="1" ht="19.5" customHeight="1">
      <c r="A108" s="829">
        <f t="shared" si="44"/>
        <v>0</v>
      </c>
      <c r="B108" s="567" t="s">
        <v>228</v>
      </c>
      <c r="C108" s="569" t="s">
        <v>590</v>
      </c>
      <c r="D108" s="570"/>
      <c r="E108" s="574">
        <f t="shared" si="45"/>
        <v>0</v>
      </c>
      <c r="F108" s="574">
        <f t="shared" si="45"/>
        <v>0</v>
      </c>
      <c r="G108" s="574">
        <f t="shared" si="45"/>
        <v>0</v>
      </c>
      <c r="H108" s="574">
        <f t="shared" si="45"/>
        <v>0</v>
      </c>
      <c r="I108" s="574">
        <f t="shared" si="45"/>
        <v>0</v>
      </c>
      <c r="J108" s="288"/>
      <c r="K108" s="574">
        <f t="shared" si="46"/>
        <v>0</v>
      </c>
      <c r="L108" s="574">
        <f t="shared" si="46"/>
        <v>0</v>
      </c>
      <c r="M108" s="574">
        <f t="shared" si="46"/>
        <v>0</v>
      </c>
      <c r="N108" s="574">
        <f t="shared" si="46"/>
        <v>0</v>
      </c>
      <c r="O108" s="574">
        <f t="shared" si="46"/>
        <v>0</v>
      </c>
      <c r="P108" s="288"/>
      <c r="Q108" s="574">
        <f t="shared" si="47"/>
        <v>0</v>
      </c>
      <c r="R108" s="574">
        <f t="shared" si="47"/>
        <v>0</v>
      </c>
      <c r="S108" s="574">
        <f t="shared" ref="S108:T108" si="51">IF(S$87=0,0,S61/S$87)</f>
        <v>0</v>
      </c>
      <c r="T108" s="574">
        <f t="shared" si="51"/>
        <v>0</v>
      </c>
      <c r="U108" s="574">
        <f t="shared" si="47"/>
        <v>0</v>
      </c>
    </row>
    <row r="109" spans="1:21" s="483" customFormat="1" ht="19.5" customHeight="1" thickBot="1">
      <c r="A109" s="830">
        <f t="shared" si="44"/>
        <v>0</v>
      </c>
      <c r="B109" s="567" t="s">
        <v>451</v>
      </c>
      <c r="C109" s="637" t="s">
        <v>585</v>
      </c>
      <c r="D109" s="638"/>
      <c r="E109" s="575">
        <f t="shared" si="45"/>
        <v>0</v>
      </c>
      <c r="F109" s="575">
        <f t="shared" si="45"/>
        <v>0</v>
      </c>
      <c r="G109" s="575">
        <f t="shared" si="45"/>
        <v>0</v>
      </c>
      <c r="H109" s="575">
        <f t="shared" si="45"/>
        <v>0</v>
      </c>
      <c r="I109" s="575">
        <f t="shared" si="45"/>
        <v>0</v>
      </c>
      <c r="J109" s="288"/>
      <c r="K109" s="575">
        <f t="shared" si="46"/>
        <v>0</v>
      </c>
      <c r="L109" s="575">
        <f t="shared" si="46"/>
        <v>0</v>
      </c>
      <c r="M109" s="575">
        <f t="shared" si="46"/>
        <v>0</v>
      </c>
      <c r="N109" s="575">
        <f t="shared" si="46"/>
        <v>0</v>
      </c>
      <c r="O109" s="575">
        <f t="shared" si="46"/>
        <v>0</v>
      </c>
      <c r="P109" s="288"/>
      <c r="Q109" s="575">
        <f t="shared" si="47"/>
        <v>0</v>
      </c>
      <c r="R109" s="575">
        <f t="shared" si="47"/>
        <v>0</v>
      </c>
      <c r="S109" s="575">
        <f t="shared" ref="S109:T109" si="52">IF(S$87=0,0,S62/S$87)</f>
        <v>0</v>
      </c>
      <c r="T109" s="575">
        <f t="shared" si="52"/>
        <v>0</v>
      </c>
      <c r="U109" s="575">
        <f t="shared" si="47"/>
        <v>0</v>
      </c>
    </row>
    <row r="110" spans="1:21" ht="19.5" customHeight="1" thickBot="1">
      <c r="A110" s="831">
        <f t="shared" si="44"/>
        <v>0</v>
      </c>
      <c r="B110" s="565" t="s">
        <v>461</v>
      </c>
      <c r="C110" s="1117" t="s">
        <v>480</v>
      </c>
      <c r="D110" s="1118"/>
      <c r="E110" s="572">
        <f t="shared" si="45"/>
        <v>0</v>
      </c>
      <c r="F110" s="572">
        <f t="shared" si="45"/>
        <v>0</v>
      </c>
      <c r="G110" s="572">
        <f t="shared" si="45"/>
        <v>0</v>
      </c>
      <c r="H110" s="572">
        <f t="shared" si="45"/>
        <v>0</v>
      </c>
      <c r="I110" s="572">
        <f t="shared" si="45"/>
        <v>0</v>
      </c>
      <c r="J110" s="288"/>
      <c r="K110" s="572">
        <f t="shared" si="46"/>
        <v>0</v>
      </c>
      <c r="L110" s="572">
        <f t="shared" si="46"/>
        <v>0</v>
      </c>
      <c r="M110" s="572">
        <f t="shared" si="46"/>
        <v>0</v>
      </c>
      <c r="N110" s="572">
        <f t="shared" si="46"/>
        <v>0</v>
      </c>
      <c r="O110" s="572">
        <f t="shared" si="46"/>
        <v>0</v>
      </c>
      <c r="P110" s="288"/>
      <c r="Q110" s="572">
        <f t="shared" si="47"/>
        <v>0</v>
      </c>
      <c r="R110" s="572">
        <f t="shared" si="47"/>
        <v>0</v>
      </c>
      <c r="S110" s="572">
        <f t="shared" ref="S110:T110" si="53">IF(S$87=0,0,S63/S$87)</f>
        <v>0</v>
      </c>
      <c r="T110" s="572">
        <f t="shared" si="53"/>
        <v>0</v>
      </c>
      <c r="U110" s="572">
        <f t="shared" si="47"/>
        <v>0</v>
      </c>
    </row>
    <row r="111" spans="1:21" ht="19.5" customHeight="1">
      <c r="A111" s="958"/>
      <c r="B111" s="566"/>
      <c r="C111" s="568"/>
      <c r="D111" s="568"/>
      <c r="E111" s="573"/>
      <c r="F111" s="573"/>
      <c r="G111" s="573"/>
      <c r="H111" s="573"/>
      <c r="I111" s="573"/>
      <c r="J111" s="288"/>
      <c r="K111" s="573"/>
      <c r="L111" s="573"/>
      <c r="M111" s="573"/>
      <c r="N111" s="573"/>
      <c r="O111" s="573"/>
      <c r="P111" s="288"/>
      <c r="Q111" s="573"/>
      <c r="R111" s="573"/>
      <c r="S111" s="573"/>
      <c r="T111" s="573"/>
      <c r="U111" s="573"/>
    </row>
    <row r="112" spans="1:21" ht="19.5" customHeight="1">
      <c r="A112" s="829">
        <f t="shared" ref="A112:A123" si="54">$A$48</f>
        <v>0</v>
      </c>
      <c r="B112" s="567" t="s">
        <v>462</v>
      </c>
      <c r="C112" s="1123" t="s">
        <v>445</v>
      </c>
      <c r="D112" s="1123"/>
      <c r="E112" s="249"/>
      <c r="F112" s="249"/>
      <c r="G112" s="249"/>
      <c r="H112" s="249"/>
      <c r="I112" s="249"/>
      <c r="J112" s="288"/>
      <c r="K112" s="249"/>
      <c r="L112" s="249"/>
      <c r="M112" s="249"/>
      <c r="N112" s="249"/>
      <c r="O112" s="249"/>
      <c r="P112" s="288"/>
      <c r="Q112" s="249"/>
      <c r="R112" s="249"/>
      <c r="S112" s="249"/>
      <c r="T112" s="249"/>
      <c r="U112" s="249"/>
    </row>
    <row r="113" spans="1:22" s="3" customFormat="1" ht="19.5" customHeight="1">
      <c r="A113" s="598">
        <f t="shared" si="54"/>
        <v>0</v>
      </c>
      <c r="B113" s="244" t="s">
        <v>463</v>
      </c>
      <c r="C113" s="1124" t="s">
        <v>448</v>
      </c>
      <c r="D113" s="1125"/>
      <c r="E113" s="254">
        <f t="shared" ref="E113:I123" si="55">IF(E$87=0,0,E66/E$87)</f>
        <v>0</v>
      </c>
      <c r="F113" s="254">
        <f t="shared" si="55"/>
        <v>0</v>
      </c>
      <c r="G113" s="254">
        <f t="shared" si="55"/>
        <v>0</v>
      </c>
      <c r="H113" s="254">
        <f t="shared" si="55"/>
        <v>0</v>
      </c>
      <c r="I113" s="254">
        <f t="shared" si="55"/>
        <v>0</v>
      </c>
      <c r="J113" s="288"/>
      <c r="K113" s="254">
        <f t="shared" ref="K113:O123" si="56">IF(K$87=0,0,K66/K$87)</f>
        <v>0</v>
      </c>
      <c r="L113" s="254">
        <f t="shared" si="56"/>
        <v>0</v>
      </c>
      <c r="M113" s="254">
        <f t="shared" si="56"/>
        <v>0</v>
      </c>
      <c r="N113" s="254">
        <f t="shared" si="56"/>
        <v>0</v>
      </c>
      <c r="O113" s="254">
        <f t="shared" si="56"/>
        <v>0</v>
      </c>
      <c r="P113" s="288"/>
      <c r="Q113" s="254">
        <f t="shared" ref="Q113:U123" si="57">IF(Q$87=0,0,Q66/Q$87)</f>
        <v>0</v>
      </c>
      <c r="R113" s="254">
        <f t="shared" si="57"/>
        <v>0</v>
      </c>
      <c r="S113" s="254">
        <f t="shared" ref="S113:T113" si="58">IF(S$87=0,0,S66/S$87)</f>
        <v>0</v>
      </c>
      <c r="T113" s="254">
        <f t="shared" si="58"/>
        <v>0</v>
      </c>
      <c r="U113" s="254">
        <f t="shared" si="57"/>
        <v>0</v>
      </c>
    </row>
    <row r="114" spans="1:22" ht="19.5" customHeight="1">
      <c r="A114" s="829">
        <f t="shared" si="54"/>
        <v>0</v>
      </c>
      <c r="B114" s="244" t="s">
        <v>468</v>
      </c>
      <c r="C114" s="1124" t="s">
        <v>285</v>
      </c>
      <c r="D114" s="1125"/>
      <c r="E114" s="254">
        <f t="shared" si="55"/>
        <v>0</v>
      </c>
      <c r="F114" s="254">
        <f t="shared" si="55"/>
        <v>0</v>
      </c>
      <c r="G114" s="254">
        <f t="shared" si="55"/>
        <v>0</v>
      </c>
      <c r="H114" s="254">
        <f t="shared" si="55"/>
        <v>0</v>
      </c>
      <c r="I114" s="254">
        <f t="shared" si="55"/>
        <v>0</v>
      </c>
      <c r="J114" s="288"/>
      <c r="K114" s="254">
        <f t="shared" si="56"/>
        <v>0</v>
      </c>
      <c r="L114" s="254">
        <f t="shared" si="56"/>
        <v>0</v>
      </c>
      <c r="M114" s="254">
        <f t="shared" si="56"/>
        <v>0</v>
      </c>
      <c r="N114" s="254">
        <f t="shared" si="56"/>
        <v>0</v>
      </c>
      <c r="O114" s="254">
        <f t="shared" si="56"/>
        <v>0</v>
      </c>
      <c r="P114" s="288"/>
      <c r="Q114" s="254">
        <f t="shared" si="57"/>
        <v>0</v>
      </c>
      <c r="R114" s="254">
        <f t="shared" si="57"/>
        <v>0</v>
      </c>
      <c r="S114" s="254">
        <f t="shared" ref="S114:T114" si="59">IF(S$87=0,0,S67/S$87)</f>
        <v>0</v>
      </c>
      <c r="T114" s="254">
        <f t="shared" si="59"/>
        <v>0</v>
      </c>
      <c r="U114" s="254">
        <f t="shared" si="57"/>
        <v>0</v>
      </c>
    </row>
    <row r="115" spans="1:22" ht="19.5" customHeight="1">
      <c r="A115" s="829">
        <f t="shared" si="54"/>
        <v>0</v>
      </c>
      <c r="B115" s="244" t="s">
        <v>471</v>
      </c>
      <c r="C115" s="1124" t="s">
        <v>286</v>
      </c>
      <c r="D115" s="1125"/>
      <c r="E115" s="255">
        <f t="shared" si="55"/>
        <v>0</v>
      </c>
      <c r="F115" s="255">
        <f t="shared" si="55"/>
        <v>0</v>
      </c>
      <c r="G115" s="255">
        <f t="shared" si="55"/>
        <v>0</v>
      </c>
      <c r="H115" s="255">
        <f t="shared" si="55"/>
        <v>0</v>
      </c>
      <c r="I115" s="255">
        <f t="shared" si="55"/>
        <v>0</v>
      </c>
      <c r="J115" s="288"/>
      <c r="K115" s="255">
        <f t="shared" si="56"/>
        <v>0</v>
      </c>
      <c r="L115" s="255">
        <f t="shared" si="56"/>
        <v>0</v>
      </c>
      <c r="M115" s="255">
        <f t="shared" si="56"/>
        <v>0</v>
      </c>
      <c r="N115" s="255">
        <f t="shared" si="56"/>
        <v>0</v>
      </c>
      <c r="O115" s="255">
        <f t="shared" si="56"/>
        <v>0</v>
      </c>
      <c r="P115" s="288"/>
      <c r="Q115" s="255">
        <f t="shared" si="57"/>
        <v>0</v>
      </c>
      <c r="R115" s="255">
        <f t="shared" si="57"/>
        <v>0</v>
      </c>
      <c r="S115" s="255">
        <f t="shared" ref="S115:T115" si="60">IF(S$87=0,0,S68/S$87)</f>
        <v>0</v>
      </c>
      <c r="T115" s="255">
        <f t="shared" si="60"/>
        <v>0</v>
      </c>
      <c r="U115" s="255">
        <f t="shared" si="57"/>
        <v>0</v>
      </c>
    </row>
    <row r="116" spans="1:22" ht="19.5" customHeight="1">
      <c r="A116" s="829">
        <f t="shared" si="54"/>
        <v>0</v>
      </c>
      <c r="B116" s="244" t="s">
        <v>472</v>
      </c>
      <c r="C116" s="1124" t="s">
        <v>287</v>
      </c>
      <c r="D116" s="1125"/>
      <c r="E116" s="254">
        <f t="shared" si="55"/>
        <v>0</v>
      </c>
      <c r="F116" s="254">
        <f t="shared" si="55"/>
        <v>0</v>
      </c>
      <c r="G116" s="254">
        <f t="shared" si="55"/>
        <v>0</v>
      </c>
      <c r="H116" s="254">
        <f t="shared" si="55"/>
        <v>0</v>
      </c>
      <c r="I116" s="254">
        <f t="shared" si="55"/>
        <v>0</v>
      </c>
      <c r="K116" s="254">
        <f t="shared" si="56"/>
        <v>0</v>
      </c>
      <c r="L116" s="254">
        <f t="shared" si="56"/>
        <v>0</v>
      </c>
      <c r="M116" s="254">
        <f t="shared" si="56"/>
        <v>0</v>
      </c>
      <c r="N116" s="254">
        <f t="shared" si="56"/>
        <v>0</v>
      </c>
      <c r="O116" s="254">
        <f t="shared" si="56"/>
        <v>0</v>
      </c>
      <c r="Q116" s="254">
        <f t="shared" si="57"/>
        <v>0</v>
      </c>
      <c r="R116" s="254">
        <f t="shared" si="57"/>
        <v>0</v>
      </c>
      <c r="S116" s="254">
        <f t="shared" ref="S116:T116" si="61">IF(S$87=0,0,S69/S$87)</f>
        <v>0</v>
      </c>
      <c r="T116" s="254">
        <f t="shared" si="61"/>
        <v>0</v>
      </c>
      <c r="U116" s="254">
        <f t="shared" si="57"/>
        <v>0</v>
      </c>
    </row>
    <row r="117" spans="1:22" ht="19.5" customHeight="1">
      <c r="A117" s="829">
        <f t="shared" si="54"/>
        <v>0</v>
      </c>
      <c r="B117" s="244" t="s">
        <v>482</v>
      </c>
      <c r="C117" s="1124" t="s">
        <v>446</v>
      </c>
      <c r="D117" s="1125"/>
      <c r="E117" s="254">
        <f t="shared" si="55"/>
        <v>0</v>
      </c>
      <c r="F117" s="254">
        <f t="shared" si="55"/>
        <v>0</v>
      </c>
      <c r="G117" s="254">
        <f t="shared" si="55"/>
        <v>0</v>
      </c>
      <c r="H117" s="254">
        <f t="shared" si="55"/>
        <v>0</v>
      </c>
      <c r="I117" s="254">
        <f t="shared" si="55"/>
        <v>0</v>
      </c>
      <c r="K117" s="254">
        <f t="shared" si="56"/>
        <v>0</v>
      </c>
      <c r="L117" s="254">
        <f t="shared" si="56"/>
        <v>0</v>
      </c>
      <c r="M117" s="254">
        <f t="shared" si="56"/>
        <v>0</v>
      </c>
      <c r="N117" s="254">
        <f t="shared" si="56"/>
        <v>0</v>
      </c>
      <c r="O117" s="254">
        <f t="shared" si="56"/>
        <v>0</v>
      </c>
      <c r="Q117" s="254">
        <f t="shared" si="57"/>
        <v>0</v>
      </c>
      <c r="R117" s="254">
        <f t="shared" si="57"/>
        <v>0</v>
      </c>
      <c r="S117" s="254">
        <f t="shared" ref="S117:T117" si="62">IF(S$87=0,0,S70/S$87)</f>
        <v>0</v>
      </c>
      <c r="T117" s="254">
        <f t="shared" si="62"/>
        <v>0</v>
      </c>
      <c r="U117" s="254">
        <f t="shared" si="57"/>
        <v>0</v>
      </c>
    </row>
    <row r="118" spans="1:22" ht="19.5" customHeight="1">
      <c r="A118" s="829">
        <f t="shared" si="54"/>
        <v>0</v>
      </c>
      <c r="B118" s="244" t="s">
        <v>483</v>
      </c>
      <c r="C118" s="1124" t="s">
        <v>447</v>
      </c>
      <c r="D118" s="1125"/>
      <c r="E118" s="255">
        <f t="shared" si="55"/>
        <v>0</v>
      </c>
      <c r="F118" s="255">
        <f t="shared" si="55"/>
        <v>0</v>
      </c>
      <c r="G118" s="255">
        <f t="shared" si="55"/>
        <v>0</v>
      </c>
      <c r="H118" s="255">
        <f t="shared" si="55"/>
        <v>0</v>
      </c>
      <c r="I118" s="255">
        <f t="shared" si="55"/>
        <v>0</v>
      </c>
      <c r="K118" s="255">
        <f t="shared" si="56"/>
        <v>0</v>
      </c>
      <c r="L118" s="255">
        <f t="shared" si="56"/>
        <v>0</v>
      </c>
      <c r="M118" s="255">
        <f t="shared" si="56"/>
        <v>0</v>
      </c>
      <c r="N118" s="255">
        <f t="shared" si="56"/>
        <v>0</v>
      </c>
      <c r="O118" s="255">
        <f t="shared" si="56"/>
        <v>0</v>
      </c>
      <c r="Q118" s="255">
        <f t="shared" si="57"/>
        <v>0</v>
      </c>
      <c r="R118" s="255">
        <f t="shared" si="57"/>
        <v>0</v>
      </c>
      <c r="S118" s="255">
        <f t="shared" ref="S118:T118" si="63">IF(S$87=0,0,S71/S$87)</f>
        <v>0</v>
      </c>
      <c r="T118" s="255">
        <f t="shared" si="63"/>
        <v>0</v>
      </c>
      <c r="U118" s="255">
        <f t="shared" si="57"/>
        <v>0</v>
      </c>
    </row>
    <row r="119" spans="1:22" ht="19.5" customHeight="1">
      <c r="A119" s="829">
        <f t="shared" si="54"/>
        <v>0</v>
      </c>
      <c r="B119" s="244" t="s">
        <v>481</v>
      </c>
      <c r="C119" s="1124" t="s">
        <v>848</v>
      </c>
      <c r="D119" s="1125"/>
      <c r="E119" s="254">
        <f>IF(E$87=0,0,E72/E$87)</f>
        <v>0</v>
      </c>
      <c r="F119" s="254">
        <f t="shared" si="55"/>
        <v>0</v>
      </c>
      <c r="G119" s="254">
        <f t="shared" si="55"/>
        <v>0</v>
      </c>
      <c r="H119" s="254">
        <f t="shared" si="55"/>
        <v>0</v>
      </c>
      <c r="I119" s="254">
        <f t="shared" si="55"/>
        <v>0</v>
      </c>
      <c r="K119" s="254">
        <f t="shared" si="56"/>
        <v>0</v>
      </c>
      <c r="L119" s="254">
        <f t="shared" si="56"/>
        <v>0</v>
      </c>
      <c r="M119" s="254">
        <f t="shared" si="56"/>
        <v>0</v>
      </c>
      <c r="N119" s="254">
        <f t="shared" si="56"/>
        <v>0</v>
      </c>
      <c r="O119" s="254">
        <f t="shared" si="56"/>
        <v>0</v>
      </c>
      <c r="Q119" s="254">
        <f t="shared" si="57"/>
        <v>0</v>
      </c>
      <c r="R119" s="254">
        <f t="shared" si="57"/>
        <v>0</v>
      </c>
      <c r="S119" s="254">
        <f t="shared" ref="S119:T119" si="64">IF(S$87=0,0,S72/S$87)</f>
        <v>0</v>
      </c>
      <c r="T119" s="254">
        <f t="shared" si="64"/>
        <v>0</v>
      </c>
      <c r="U119" s="254">
        <f t="shared" si="57"/>
        <v>0</v>
      </c>
    </row>
    <row r="120" spans="1:22" ht="19.5" customHeight="1">
      <c r="A120" s="829">
        <f t="shared" si="54"/>
        <v>0</v>
      </c>
      <c r="B120" s="244" t="s">
        <v>484</v>
      </c>
      <c r="C120" s="1124" t="s">
        <v>68</v>
      </c>
      <c r="D120" s="1125"/>
      <c r="E120" s="255">
        <f t="shared" si="55"/>
        <v>0</v>
      </c>
      <c r="F120" s="255">
        <f t="shared" si="55"/>
        <v>0</v>
      </c>
      <c r="G120" s="255">
        <f t="shared" si="55"/>
        <v>0</v>
      </c>
      <c r="H120" s="255">
        <f t="shared" si="55"/>
        <v>0</v>
      </c>
      <c r="I120" s="255">
        <f t="shared" si="55"/>
        <v>0</v>
      </c>
      <c r="K120" s="255">
        <f t="shared" si="56"/>
        <v>0</v>
      </c>
      <c r="L120" s="255">
        <f t="shared" si="56"/>
        <v>0</v>
      </c>
      <c r="M120" s="255">
        <f t="shared" si="56"/>
        <v>0</v>
      </c>
      <c r="N120" s="255">
        <f t="shared" si="56"/>
        <v>0</v>
      </c>
      <c r="O120" s="255">
        <f t="shared" si="56"/>
        <v>0</v>
      </c>
      <c r="Q120" s="255">
        <f t="shared" si="57"/>
        <v>0</v>
      </c>
      <c r="R120" s="255">
        <f t="shared" si="57"/>
        <v>0</v>
      </c>
      <c r="S120" s="255">
        <f t="shared" ref="S120:T120" si="65">IF(S$87=0,0,S73/S$87)</f>
        <v>0</v>
      </c>
      <c r="T120" s="255">
        <f t="shared" si="65"/>
        <v>0</v>
      </c>
      <c r="U120" s="255">
        <f t="shared" si="57"/>
        <v>0</v>
      </c>
    </row>
    <row r="121" spans="1:22" ht="19.5" customHeight="1">
      <c r="A121" s="829">
        <f t="shared" si="54"/>
        <v>0</v>
      </c>
      <c r="B121" s="244" t="s">
        <v>859</v>
      </c>
      <c r="C121" s="1124" t="s">
        <v>584</v>
      </c>
      <c r="D121" s="1125"/>
      <c r="E121" s="255">
        <f t="shared" si="55"/>
        <v>0</v>
      </c>
      <c r="F121" s="255">
        <f t="shared" si="55"/>
        <v>0</v>
      </c>
      <c r="G121" s="255">
        <f t="shared" si="55"/>
        <v>0</v>
      </c>
      <c r="H121" s="255">
        <f t="shared" si="55"/>
        <v>0</v>
      </c>
      <c r="I121" s="255">
        <f t="shared" si="55"/>
        <v>0</v>
      </c>
      <c r="K121" s="255">
        <f t="shared" si="56"/>
        <v>0</v>
      </c>
      <c r="L121" s="255">
        <f t="shared" si="56"/>
        <v>0</v>
      </c>
      <c r="M121" s="255">
        <f t="shared" si="56"/>
        <v>0</v>
      </c>
      <c r="N121" s="255">
        <f t="shared" si="56"/>
        <v>0</v>
      </c>
      <c r="O121" s="255">
        <f t="shared" si="56"/>
        <v>0</v>
      </c>
      <c r="Q121" s="255">
        <f t="shared" si="57"/>
        <v>0</v>
      </c>
      <c r="R121" s="255">
        <f t="shared" si="57"/>
        <v>0</v>
      </c>
      <c r="S121" s="255">
        <f t="shared" ref="S121:T121" si="66">IF(S$87=0,0,S74/S$87)</f>
        <v>0</v>
      </c>
      <c r="T121" s="255">
        <f t="shared" si="66"/>
        <v>0</v>
      </c>
      <c r="U121" s="255">
        <f t="shared" si="57"/>
        <v>0</v>
      </c>
    </row>
    <row r="122" spans="1:22" ht="19.5" customHeight="1" thickBot="1">
      <c r="A122" s="830">
        <f t="shared" si="54"/>
        <v>0</v>
      </c>
      <c r="B122" s="948" t="s">
        <v>486</v>
      </c>
      <c r="C122" s="569" t="s">
        <v>838</v>
      </c>
      <c r="D122" s="570"/>
      <c r="E122" s="255">
        <f t="shared" si="55"/>
        <v>0</v>
      </c>
      <c r="F122" s="255">
        <f t="shared" si="55"/>
        <v>0</v>
      </c>
      <c r="G122" s="255">
        <f t="shared" si="55"/>
        <v>0</v>
      </c>
      <c r="H122" s="255">
        <f t="shared" si="55"/>
        <v>0</v>
      </c>
      <c r="I122" s="255">
        <f t="shared" si="55"/>
        <v>0</v>
      </c>
      <c r="K122" s="255">
        <f t="shared" si="56"/>
        <v>0</v>
      </c>
      <c r="L122" s="255">
        <f t="shared" si="56"/>
        <v>0</v>
      </c>
      <c r="M122" s="255">
        <f t="shared" si="56"/>
        <v>0</v>
      </c>
      <c r="N122" s="255">
        <f t="shared" si="56"/>
        <v>0</v>
      </c>
      <c r="O122" s="255">
        <f t="shared" si="56"/>
        <v>0</v>
      </c>
      <c r="Q122" s="255">
        <f t="shared" si="57"/>
        <v>0</v>
      </c>
      <c r="R122" s="255">
        <f t="shared" si="57"/>
        <v>0</v>
      </c>
      <c r="S122" s="255">
        <f t="shared" ref="S122:T122" si="67">IF(S$87=0,0,S75/S$87)</f>
        <v>0</v>
      </c>
      <c r="T122" s="255">
        <f t="shared" si="67"/>
        <v>0</v>
      </c>
      <c r="U122" s="255">
        <f t="shared" si="57"/>
        <v>0</v>
      </c>
    </row>
    <row r="123" spans="1:22" ht="19.5" customHeight="1" thickBot="1">
      <c r="A123" s="831">
        <f t="shared" si="54"/>
        <v>0</v>
      </c>
      <c r="B123" s="565" t="s">
        <v>519</v>
      </c>
      <c r="C123" s="1117" t="s">
        <v>872</v>
      </c>
      <c r="D123" s="1118"/>
      <c r="E123" s="256">
        <f t="shared" si="55"/>
        <v>0</v>
      </c>
      <c r="F123" s="256">
        <f t="shared" si="55"/>
        <v>0</v>
      </c>
      <c r="G123" s="256">
        <f t="shared" si="55"/>
        <v>0</v>
      </c>
      <c r="H123" s="256">
        <f t="shared" si="55"/>
        <v>0</v>
      </c>
      <c r="I123" s="256">
        <f t="shared" si="55"/>
        <v>0</v>
      </c>
      <c r="K123" s="256">
        <f t="shared" si="56"/>
        <v>0</v>
      </c>
      <c r="L123" s="256">
        <f t="shared" si="56"/>
        <v>0</v>
      </c>
      <c r="M123" s="256">
        <f t="shared" si="56"/>
        <v>0</v>
      </c>
      <c r="N123" s="256">
        <f t="shared" si="56"/>
        <v>0</v>
      </c>
      <c r="O123" s="256">
        <f t="shared" si="56"/>
        <v>0</v>
      </c>
      <c r="Q123" s="256">
        <f t="shared" si="57"/>
        <v>0</v>
      </c>
      <c r="R123" s="256">
        <f t="shared" si="57"/>
        <v>0</v>
      </c>
      <c r="S123" s="256">
        <f t="shared" ref="S123:T123" si="68">IF(S$87=0,0,S76/S$87)</f>
        <v>0</v>
      </c>
      <c r="T123" s="256">
        <f t="shared" si="68"/>
        <v>0</v>
      </c>
      <c r="U123" s="256">
        <f t="shared" si="57"/>
        <v>0</v>
      </c>
    </row>
    <row r="124" spans="1:22" ht="19.5" customHeight="1">
      <c r="A124" s="958"/>
      <c r="B124" s="566"/>
      <c r="C124" s="568"/>
      <c r="D124" s="568"/>
      <c r="E124" s="257"/>
      <c r="F124" s="257"/>
      <c r="G124" s="257"/>
      <c r="H124" s="257"/>
      <c r="I124" s="257"/>
      <c r="K124" s="257"/>
      <c r="L124" s="257"/>
      <c r="M124" s="257"/>
      <c r="N124" s="257"/>
      <c r="O124" s="257"/>
      <c r="Q124" s="257"/>
      <c r="R124" s="257"/>
      <c r="S124" s="257"/>
      <c r="T124" s="257"/>
      <c r="U124" s="257"/>
    </row>
    <row r="125" spans="1:22" ht="19.5" customHeight="1">
      <c r="A125" s="829">
        <f t="shared" ref="A125:A128" si="69">$A$48</f>
        <v>0</v>
      </c>
      <c r="B125" s="244" t="s">
        <v>521</v>
      </c>
      <c r="C125" s="1126" t="s">
        <v>449</v>
      </c>
      <c r="D125" s="1127"/>
      <c r="E125" s="258"/>
      <c r="F125" s="258"/>
      <c r="G125" s="258"/>
      <c r="H125" s="258"/>
      <c r="I125" s="258"/>
      <c r="K125" s="258"/>
      <c r="L125" s="258"/>
      <c r="M125" s="258"/>
      <c r="N125" s="258"/>
      <c r="O125" s="258"/>
      <c r="Q125" s="258"/>
      <c r="R125" s="258"/>
      <c r="S125" s="258"/>
      <c r="T125" s="258"/>
      <c r="U125" s="258"/>
    </row>
    <row r="126" spans="1:22" ht="19.5" customHeight="1">
      <c r="A126" s="829">
        <f t="shared" si="69"/>
        <v>0</v>
      </c>
      <c r="B126" s="244" t="s">
        <v>578</v>
      </c>
      <c r="C126" s="1119" t="s">
        <v>516</v>
      </c>
      <c r="D126" s="1120"/>
      <c r="E126" s="254">
        <f t="shared" ref="E126:I128" si="70">IF(E$87=0,0,E79/E$87)</f>
        <v>0</v>
      </c>
      <c r="F126" s="254">
        <f t="shared" si="70"/>
        <v>0</v>
      </c>
      <c r="G126" s="254">
        <f t="shared" si="70"/>
        <v>0</v>
      </c>
      <c r="H126" s="254">
        <f t="shared" si="70"/>
        <v>0</v>
      </c>
      <c r="I126" s="254">
        <f t="shared" si="70"/>
        <v>0</v>
      </c>
      <c r="K126" s="254">
        <f t="shared" ref="K126:O128" si="71">IF(K$87=0,0,K79/K$87)</f>
        <v>0</v>
      </c>
      <c r="L126" s="254">
        <f t="shared" si="71"/>
        <v>0</v>
      </c>
      <c r="M126" s="254">
        <f t="shared" si="71"/>
        <v>0</v>
      </c>
      <c r="N126" s="254">
        <f t="shared" si="71"/>
        <v>0</v>
      </c>
      <c r="O126" s="254">
        <f t="shared" si="71"/>
        <v>0</v>
      </c>
      <c r="Q126" s="254">
        <f t="shared" ref="Q126:U128" si="72">IF(Q$87=0,0,Q79/Q$87)</f>
        <v>0</v>
      </c>
      <c r="R126" s="254">
        <f t="shared" si="72"/>
        <v>0</v>
      </c>
      <c r="S126" s="254">
        <f t="shared" ref="S126:T126" si="73">IF(S$87=0,0,S79/S$87)</f>
        <v>0</v>
      </c>
      <c r="T126" s="254">
        <f t="shared" si="73"/>
        <v>0</v>
      </c>
      <c r="U126" s="254">
        <f t="shared" si="72"/>
        <v>0</v>
      </c>
    </row>
    <row r="127" spans="1:22" ht="19.5" customHeight="1" thickBot="1">
      <c r="A127" s="830">
        <f t="shared" si="69"/>
        <v>0</v>
      </c>
      <c r="B127" s="244" t="s">
        <v>586</v>
      </c>
      <c r="C127" s="1121" t="s">
        <v>236</v>
      </c>
      <c r="D127" s="1122"/>
      <c r="E127" s="254">
        <f t="shared" si="70"/>
        <v>0</v>
      </c>
      <c r="F127" s="254">
        <f t="shared" si="70"/>
        <v>0</v>
      </c>
      <c r="G127" s="254">
        <f t="shared" si="70"/>
        <v>0</v>
      </c>
      <c r="H127" s="254">
        <f t="shared" si="70"/>
        <v>0</v>
      </c>
      <c r="I127" s="254">
        <f t="shared" si="70"/>
        <v>0</v>
      </c>
      <c r="K127" s="254">
        <f t="shared" si="71"/>
        <v>0</v>
      </c>
      <c r="L127" s="254">
        <f t="shared" si="71"/>
        <v>0</v>
      </c>
      <c r="M127" s="254">
        <f t="shared" si="71"/>
        <v>0</v>
      </c>
      <c r="N127" s="254">
        <f t="shared" si="71"/>
        <v>0</v>
      </c>
      <c r="O127" s="254">
        <f t="shared" si="71"/>
        <v>0</v>
      </c>
      <c r="Q127" s="254">
        <f t="shared" si="72"/>
        <v>0</v>
      </c>
      <c r="R127" s="254">
        <f t="shared" si="72"/>
        <v>0</v>
      </c>
      <c r="S127" s="254">
        <f t="shared" ref="S127:T127" si="74">IF(S$87=0,0,S80/S$87)</f>
        <v>0</v>
      </c>
      <c r="T127" s="254">
        <f t="shared" si="74"/>
        <v>0</v>
      </c>
      <c r="U127" s="254">
        <f t="shared" si="72"/>
        <v>0</v>
      </c>
      <c r="V127" s="190"/>
    </row>
    <row r="128" spans="1:22" ht="19.5" customHeight="1" thickBot="1">
      <c r="A128" s="831">
        <f t="shared" si="69"/>
        <v>0</v>
      </c>
      <c r="B128" s="565" t="s">
        <v>587</v>
      </c>
      <c r="C128" s="1117" t="s">
        <v>470</v>
      </c>
      <c r="D128" s="1118"/>
      <c r="E128" s="256">
        <f t="shared" si="70"/>
        <v>0</v>
      </c>
      <c r="F128" s="256">
        <f t="shared" si="70"/>
        <v>0</v>
      </c>
      <c r="G128" s="256">
        <f t="shared" si="70"/>
        <v>0</v>
      </c>
      <c r="H128" s="256">
        <f t="shared" si="70"/>
        <v>0</v>
      </c>
      <c r="I128" s="256">
        <f t="shared" si="70"/>
        <v>0</v>
      </c>
      <c r="K128" s="256">
        <f t="shared" si="71"/>
        <v>0</v>
      </c>
      <c r="L128" s="256">
        <f t="shared" si="71"/>
        <v>0</v>
      </c>
      <c r="M128" s="256">
        <f t="shared" si="71"/>
        <v>0</v>
      </c>
      <c r="N128" s="256">
        <f t="shared" si="71"/>
        <v>0</v>
      </c>
      <c r="O128" s="256">
        <f t="shared" si="71"/>
        <v>0</v>
      </c>
      <c r="Q128" s="256">
        <f t="shared" si="72"/>
        <v>0</v>
      </c>
      <c r="R128" s="256">
        <f t="shared" si="72"/>
        <v>0</v>
      </c>
      <c r="S128" s="256">
        <f t="shared" ref="S128:T128" si="75">IF(S$87=0,0,S81/S$87)</f>
        <v>0</v>
      </c>
      <c r="T128" s="256">
        <f t="shared" si="75"/>
        <v>0</v>
      </c>
      <c r="U128" s="256">
        <f t="shared" si="72"/>
        <v>0</v>
      </c>
    </row>
    <row r="129" spans="1:21" ht="19.5" customHeight="1" thickBot="1">
      <c r="A129" s="958"/>
      <c r="B129" s="566"/>
      <c r="C129" s="568"/>
      <c r="D129" s="568"/>
      <c r="E129" s="257"/>
      <c r="F129" s="257"/>
      <c r="G129" s="257"/>
      <c r="H129" s="257"/>
      <c r="I129" s="257"/>
      <c r="K129" s="257"/>
      <c r="L129" s="257"/>
      <c r="M129" s="257"/>
      <c r="N129" s="257"/>
      <c r="O129" s="257"/>
      <c r="Q129" s="257"/>
      <c r="R129" s="257"/>
      <c r="S129" s="257"/>
      <c r="T129" s="257"/>
      <c r="U129" s="257"/>
    </row>
    <row r="130" spans="1:21" ht="19.5" customHeight="1" thickBot="1">
      <c r="A130" s="831">
        <f t="shared" ref="A130:A136" si="76">$A$48</f>
        <v>0</v>
      </c>
      <c r="B130" s="565" t="s">
        <v>696</v>
      </c>
      <c r="C130" s="1117" t="s">
        <v>469</v>
      </c>
      <c r="D130" s="1118"/>
      <c r="E130" s="256">
        <f>SUM(E110, E128,E123)</f>
        <v>0</v>
      </c>
      <c r="F130" s="256">
        <f>SUM(F110, F128,F123)</f>
        <v>0</v>
      </c>
      <c r="G130" s="256">
        <f>SUM(G110, G128,G123)</f>
        <v>0</v>
      </c>
      <c r="H130" s="256">
        <f>SUM(H110, H128,H123)</f>
        <v>0</v>
      </c>
      <c r="I130" s="256">
        <f>SUM(I110, I128,I123)</f>
        <v>0</v>
      </c>
      <c r="K130" s="256">
        <f>SUM(K110, K128,K123)</f>
        <v>0</v>
      </c>
      <c r="L130" s="256">
        <f>SUM(L110, L128,L123)</f>
        <v>0</v>
      </c>
      <c r="M130" s="256">
        <f>SUM(M110, M128,M123)</f>
        <v>0</v>
      </c>
      <c r="N130" s="256">
        <f>SUM(N110, N128,N123)</f>
        <v>0</v>
      </c>
      <c r="O130" s="256">
        <f>SUM(O110, O128,O123)</f>
        <v>0</v>
      </c>
      <c r="Q130" s="256">
        <f>SUM(Q110, Q128,Q123)</f>
        <v>0</v>
      </c>
      <c r="R130" s="256">
        <f>SUM(R110, R128,R123)</f>
        <v>0</v>
      </c>
      <c r="S130" s="256">
        <f t="shared" ref="S130:T130" si="77">SUM(S110, S128,S123)</f>
        <v>0</v>
      </c>
      <c r="T130" s="256">
        <f t="shared" si="77"/>
        <v>0</v>
      </c>
      <c r="U130" s="256">
        <f>SUM(U110, U128,U123)</f>
        <v>0</v>
      </c>
    </row>
    <row r="131" spans="1:21" ht="19.5" customHeight="1" thickBot="1">
      <c r="A131" s="958"/>
      <c r="B131" s="566"/>
      <c r="C131" s="568"/>
      <c r="D131" s="568"/>
      <c r="E131" s="257"/>
      <c r="F131" s="257"/>
      <c r="G131" s="257"/>
      <c r="H131" s="257"/>
      <c r="I131" s="257"/>
      <c r="K131" s="257"/>
      <c r="L131" s="257"/>
      <c r="M131" s="257"/>
      <c r="N131" s="257"/>
      <c r="O131" s="257"/>
      <c r="Q131" s="257"/>
      <c r="R131" s="257"/>
      <c r="S131" s="257"/>
      <c r="T131" s="257"/>
      <c r="U131" s="257"/>
    </row>
    <row r="132" spans="1:21" ht="19.5" customHeight="1" thickBot="1">
      <c r="A132" s="831">
        <f t="shared" si="76"/>
        <v>0</v>
      </c>
      <c r="B132" s="565" t="s">
        <v>840</v>
      </c>
      <c r="C132" s="1117" t="s">
        <v>473</v>
      </c>
      <c r="D132" s="1118"/>
      <c r="E132" s="256">
        <f>E102-E110-E123-E128</f>
        <v>0</v>
      </c>
      <c r="F132" s="256">
        <f>F102-F110-F123-F128</f>
        <v>0</v>
      </c>
      <c r="G132" s="256">
        <f>G102-G110-G123-G128</f>
        <v>0</v>
      </c>
      <c r="H132" s="256">
        <f>H102-H110-H123-H128</f>
        <v>0</v>
      </c>
      <c r="I132" s="256">
        <f>I102-I110-I123-I128</f>
        <v>0</v>
      </c>
      <c r="K132" s="256">
        <f>K102-K110-K123-K128</f>
        <v>0</v>
      </c>
      <c r="L132" s="256">
        <f>L102-L110-L123-L128</f>
        <v>0</v>
      </c>
      <c r="M132" s="256">
        <f>M102-M110-M123-M128</f>
        <v>0</v>
      </c>
      <c r="N132" s="256">
        <f>N102-N110-N123-N128</f>
        <v>0</v>
      </c>
      <c r="O132" s="256">
        <f>O102-O110-O123-O128</f>
        <v>0</v>
      </c>
      <c r="Q132" s="256">
        <f>Q102-Q110-Q123-Q128</f>
        <v>0</v>
      </c>
      <c r="R132" s="256">
        <f>R102-R110-R123-R128</f>
        <v>0</v>
      </c>
      <c r="S132" s="256">
        <f t="shared" ref="S132:T132" si="78">S102-S110-S123-S128</f>
        <v>0</v>
      </c>
      <c r="T132" s="256">
        <f t="shared" si="78"/>
        <v>0</v>
      </c>
      <c r="U132" s="256">
        <f>U102-U110-U123-U128</f>
        <v>0</v>
      </c>
    </row>
    <row r="133" spans="1:21" ht="19.5" customHeight="1" thickBot="1">
      <c r="A133" s="958"/>
      <c r="B133" s="566"/>
      <c r="C133" s="568"/>
      <c r="D133" s="568"/>
      <c r="E133" s="257"/>
      <c r="F133" s="257"/>
      <c r="G133" s="257"/>
      <c r="H133" s="257"/>
      <c r="I133" s="257"/>
      <c r="K133" s="257"/>
      <c r="L133" s="257"/>
      <c r="M133" s="257"/>
      <c r="N133" s="257"/>
      <c r="O133" s="257"/>
      <c r="Q133" s="257"/>
      <c r="R133" s="257"/>
      <c r="S133" s="257"/>
      <c r="T133" s="257"/>
      <c r="U133" s="257"/>
    </row>
    <row r="134" spans="1:21" ht="19.5" customHeight="1" thickBot="1">
      <c r="A134" s="831">
        <f t="shared" si="76"/>
        <v>0</v>
      </c>
      <c r="B134" s="565" t="s">
        <v>841</v>
      </c>
      <c r="C134" s="1117" t="s">
        <v>157</v>
      </c>
      <c r="D134" s="1118"/>
      <c r="E134" s="253">
        <f>E87</f>
        <v>0</v>
      </c>
      <c r="F134" s="253">
        <f>F87</f>
        <v>0</v>
      </c>
      <c r="G134" s="253">
        <f>G87</f>
        <v>0</v>
      </c>
      <c r="H134" s="253">
        <f>H87</f>
        <v>0</v>
      </c>
      <c r="I134" s="253">
        <f>I87</f>
        <v>0</v>
      </c>
      <c r="K134" s="253">
        <f>K87</f>
        <v>0</v>
      </c>
      <c r="L134" s="253">
        <f>L87</f>
        <v>0</v>
      </c>
      <c r="M134" s="253">
        <f>M87</f>
        <v>0</v>
      </c>
      <c r="N134" s="253">
        <f>N87</f>
        <v>0</v>
      </c>
      <c r="O134" s="253">
        <f>O87</f>
        <v>0</v>
      </c>
      <c r="Q134" s="253">
        <f>Q87</f>
        <v>0</v>
      </c>
      <c r="R134" s="253">
        <f>R87</f>
        <v>0</v>
      </c>
      <c r="S134" s="253">
        <f t="shared" ref="S134:T134" si="79">S87</f>
        <v>0</v>
      </c>
      <c r="T134" s="253">
        <f t="shared" si="79"/>
        <v>0</v>
      </c>
      <c r="U134" s="253">
        <f>U87</f>
        <v>0</v>
      </c>
    </row>
    <row r="135" spans="1:21" ht="15.75" thickBot="1">
      <c r="A135" s="958"/>
      <c r="B135" s="288"/>
      <c r="C135" s="288"/>
      <c r="D135" s="288"/>
    </row>
    <row r="136" spans="1:21" ht="19.5" customHeight="1" thickBot="1">
      <c r="A136" s="831">
        <f t="shared" si="76"/>
        <v>0</v>
      </c>
      <c r="B136" s="565" t="s">
        <v>842</v>
      </c>
      <c r="C136" s="1117" t="s">
        <v>522</v>
      </c>
      <c r="D136" s="1118"/>
      <c r="E136" s="259">
        <f>IF(SUM(E49:E51)=0,0,E85/SUM(E49:E51))</f>
        <v>0</v>
      </c>
      <c r="F136" s="259">
        <f>IF(SUM(F49:F51)=0,0,F85/SUM(F49:F51))</f>
        <v>0</v>
      </c>
      <c r="G136" s="259">
        <f>IF(SUM(G49:G51)=0,0,G85/SUM(G49:G51))</f>
        <v>0</v>
      </c>
      <c r="H136" s="259">
        <f>IF(SUM(H49:H51)=0,0,H85/SUM(H49:H51))</f>
        <v>0</v>
      </c>
      <c r="I136" s="259">
        <f>IF(SUM(I49:I51)=0,0,I85/SUM(I49:I51))</f>
        <v>0</v>
      </c>
      <c r="K136" s="259">
        <f>IF(SUM(K49:K51)=0,0,K85/SUM(K49:K51))</f>
        <v>0</v>
      </c>
      <c r="L136" s="259">
        <f>IF(SUM(L49:L51)=0,0,L85/SUM(L49:L51))</f>
        <v>0</v>
      </c>
      <c r="M136" s="259">
        <f>IF(SUM(M49:M51)=0,0,M85/SUM(M49:M51))</f>
        <v>0</v>
      </c>
      <c r="N136" s="259">
        <f>IF(SUM(N49:N51)=0,0,N85/SUM(N49:N51))</f>
        <v>0</v>
      </c>
      <c r="O136" s="259">
        <f>IF(SUM(O49:O51)=0,0,O85/SUM(O49:O51))</f>
        <v>0</v>
      </c>
      <c r="Q136" s="259">
        <f>IF(SUM(Q49:Q51)=0,0,Q85/SUM(Q49:Q51))</f>
        <v>0</v>
      </c>
      <c r="R136" s="259">
        <f>IF(SUM(R49:R51)=0,0,R85/SUM(R49:R51))</f>
        <v>0</v>
      </c>
      <c r="S136" s="259">
        <f t="shared" ref="S136:T136" si="80">IF(SUM(S49:S51)=0,0,S85/SUM(S49:S51))</f>
        <v>0</v>
      </c>
      <c r="T136" s="259">
        <f t="shared" si="80"/>
        <v>0</v>
      </c>
      <c r="U136" s="259">
        <f>IF(SUM(U49:U51)=0,0,U85/SUM(U49:U51))</f>
        <v>0</v>
      </c>
    </row>
    <row r="137" spans="1:21">
      <c r="A137" s="227"/>
      <c r="B137" s="288"/>
      <c r="C137" s="288"/>
      <c r="D137" s="288"/>
    </row>
  </sheetData>
  <sheetProtection algorithmName="SHA-512" hashValue="r22i8zzikDzfYXzj7gktmQhbH4MQ5ZgFdY28IcvoSgYxqiaRB2JNLha3PS4/Pr1j8Uua3HUJn/Q0eT2hQOvmww==" saltValue="cbm5XkpdCcPmNhp/UMxk1Q==" spinCount="100000" sheet="1" formatColumns="0"/>
  <mergeCells count="85">
    <mergeCell ref="Q46:T46"/>
    <mergeCell ref="A7:U7"/>
    <mergeCell ref="A43:U43"/>
    <mergeCell ref="A92:A94"/>
    <mergeCell ref="A45:A47"/>
    <mergeCell ref="C51:D51"/>
    <mergeCell ref="C71:D71"/>
    <mergeCell ref="C73:D73"/>
    <mergeCell ref="C68:D68"/>
    <mergeCell ref="C69:D69"/>
    <mergeCell ref="C70:D70"/>
    <mergeCell ref="C87:D87"/>
    <mergeCell ref="C83:D83"/>
    <mergeCell ref="C74:D74"/>
    <mergeCell ref="C65:D65"/>
    <mergeCell ref="I93:I94"/>
    <mergeCell ref="Q45:U45"/>
    <mergeCell ref="U46:U47"/>
    <mergeCell ref="C60:D60"/>
    <mergeCell ref="B90:U90"/>
    <mergeCell ref="E45:I45"/>
    <mergeCell ref="E46:H46"/>
    <mergeCell ref="K45:O45"/>
    <mergeCell ref="I46:I47"/>
    <mergeCell ref="B45:B47"/>
    <mergeCell ref="C67:D67"/>
    <mergeCell ref="C72:D72"/>
    <mergeCell ref="C59:D59"/>
    <mergeCell ref="C49:D49"/>
    <mergeCell ref="K46:N46"/>
    <mergeCell ref="C57:D57"/>
    <mergeCell ref="C58:D58"/>
    <mergeCell ref="B92:B94"/>
    <mergeCell ref="C61:D61"/>
    <mergeCell ref="C92:D94"/>
    <mergeCell ref="C127:D127"/>
    <mergeCell ref="C62:D62"/>
    <mergeCell ref="C63:D63"/>
    <mergeCell ref="C96:D96"/>
    <mergeCell ref="C98:D98"/>
    <mergeCell ref="C102:D102"/>
    <mergeCell ref="C107:D107"/>
    <mergeCell ref="C120:D120"/>
    <mergeCell ref="C76:D76"/>
    <mergeCell ref="C78:D78"/>
    <mergeCell ref="C95:D95"/>
    <mergeCell ref="C66:D66"/>
    <mergeCell ref="C114:D114"/>
    <mergeCell ref="C130:D130"/>
    <mergeCell ref="C132:D132"/>
    <mergeCell ref="C110:D110"/>
    <mergeCell ref="C125:D125"/>
    <mergeCell ref="C121:D121"/>
    <mergeCell ref="C123:D123"/>
    <mergeCell ref="C119:D119"/>
    <mergeCell ref="C128:D128"/>
    <mergeCell ref="Q92:U92"/>
    <mergeCell ref="K92:O92"/>
    <mergeCell ref="E92:I92"/>
    <mergeCell ref="U93:U94"/>
    <mergeCell ref="K93:N93"/>
    <mergeCell ref="Q93:T93"/>
    <mergeCell ref="C45:D47"/>
    <mergeCell ref="O93:O94"/>
    <mergeCell ref="E93:H93"/>
    <mergeCell ref="C48:D48"/>
    <mergeCell ref="C55:D55"/>
    <mergeCell ref="O46:O47"/>
    <mergeCell ref="C75:D75"/>
    <mergeCell ref="C136:D136"/>
    <mergeCell ref="C79:D79"/>
    <mergeCell ref="C126:D126"/>
    <mergeCell ref="C85:D85"/>
    <mergeCell ref="C80:D80"/>
    <mergeCell ref="C81:D81"/>
    <mergeCell ref="C112:D112"/>
    <mergeCell ref="C113:D113"/>
    <mergeCell ref="C115:D115"/>
    <mergeCell ref="C116:D116"/>
    <mergeCell ref="C117:D117"/>
    <mergeCell ref="C104:D104"/>
    <mergeCell ref="C105:D105"/>
    <mergeCell ref="C106:D106"/>
    <mergeCell ref="C134:D134"/>
    <mergeCell ref="C118:D118"/>
  </mergeCells>
  <pageMargins left="0.7" right="0.7" top="0.75" bottom="0.75" header="0.3" footer="0.3"/>
  <pageSetup scale="34" orientation="landscape" r:id="rId1"/>
  <headerFooter>
    <oddHeader>&amp;L&amp;11&amp;K01+000State of Missouri
Department of Health and Senior Services&amp;CComparison of SFY 2018 Participant LOC Scores
under Current and Proposed Algorithms
Based on InterRAI Data from Conduent</oddHeader>
  </headerFooter>
  <rowBreaks count="1" manualBreakCount="1">
    <brk id="88"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70" zoomScaleNormal="85" zoomScaleSheetLayoutView="70" workbookViewId="0"/>
  </sheetViews>
  <sheetFormatPr defaultColWidth="9.140625" defaultRowHeight="12.75"/>
  <cols>
    <col min="1" max="1" width="18.85546875" style="86" customWidth="1"/>
    <col min="2" max="3" width="18.85546875" style="85" customWidth="1"/>
    <col min="4" max="11" width="18.85546875" style="69" customWidth="1"/>
    <col min="12" max="16384" width="9.140625" style="42"/>
  </cols>
  <sheetData>
    <row r="1" spans="1:11">
      <c r="A1" s="228" t="s">
        <v>407</v>
      </c>
    </row>
    <row r="2" spans="1:11" ht="13.5" thickBot="1">
      <c r="A2" s="227"/>
      <c r="B2" s="229" t="s">
        <v>46</v>
      </c>
      <c r="C2" s="736" t="str">
        <f>Checks!V4</f>
        <v>2022-3</v>
      </c>
    </row>
    <row r="3" spans="1:11" ht="21" customHeight="1" thickBot="1">
      <c r="A3" s="1107" t="s">
        <v>156</v>
      </c>
      <c r="B3" s="1108"/>
      <c r="C3" s="1108"/>
      <c r="D3" s="1108"/>
      <c r="E3" s="1108"/>
      <c r="F3" s="1108"/>
      <c r="G3" s="1108"/>
      <c r="H3" s="1108"/>
      <c r="I3" s="1108"/>
      <c r="J3" s="1108"/>
      <c r="K3" s="1109"/>
    </row>
    <row r="4" spans="1:11" ht="27.95" customHeight="1">
      <c r="A4" s="188" t="s">
        <v>917</v>
      </c>
      <c r="B4" s="1149" t="s">
        <v>918</v>
      </c>
      <c r="C4" s="1149"/>
      <c r="D4" s="1150" t="s">
        <v>919</v>
      </c>
      <c r="E4" s="1150"/>
      <c r="F4" s="1150"/>
      <c r="G4" s="1150"/>
      <c r="H4" s="1150"/>
      <c r="I4" s="1150"/>
      <c r="J4" s="1150"/>
      <c r="K4" s="1151"/>
    </row>
    <row r="5" spans="1:11" ht="12.75" customHeight="1">
      <c r="A5" s="188" t="s">
        <v>183</v>
      </c>
      <c r="B5" s="1149" t="s">
        <v>504</v>
      </c>
      <c r="C5" s="1149"/>
      <c r="D5" s="1152" t="s">
        <v>497</v>
      </c>
      <c r="E5" s="1152"/>
      <c r="F5" s="1152"/>
      <c r="G5" s="1152"/>
      <c r="H5" s="1152"/>
      <c r="I5" s="1152"/>
      <c r="J5" s="1152"/>
      <c r="K5" s="1153"/>
    </row>
    <row r="6" spans="1:11" ht="12.75" customHeight="1">
      <c r="A6" s="199" t="s">
        <v>444</v>
      </c>
      <c r="B6" s="1148" t="s">
        <v>441</v>
      </c>
      <c r="C6" s="1148"/>
      <c r="D6" s="1150" t="s">
        <v>505</v>
      </c>
      <c r="E6" s="1150"/>
      <c r="F6" s="1150"/>
      <c r="G6" s="1150"/>
      <c r="H6" s="1150"/>
      <c r="I6" s="1150"/>
      <c r="J6" s="1150"/>
      <c r="K6" s="1151"/>
    </row>
    <row r="7" spans="1:11" ht="12.75" customHeight="1">
      <c r="A7" s="199" t="s">
        <v>184</v>
      </c>
      <c r="B7" s="1148" t="s">
        <v>442</v>
      </c>
      <c r="C7" s="1148"/>
      <c r="D7" s="1150" t="s">
        <v>496</v>
      </c>
      <c r="E7" s="1150"/>
      <c r="F7" s="1150"/>
      <c r="G7" s="1150"/>
      <c r="H7" s="1150"/>
      <c r="I7" s="1150"/>
      <c r="J7" s="1150"/>
      <c r="K7" s="1151"/>
    </row>
    <row r="8" spans="1:11" ht="12.75" customHeight="1">
      <c r="A8" s="188" t="s">
        <v>491</v>
      </c>
      <c r="B8" s="1149" t="s">
        <v>443</v>
      </c>
      <c r="C8" s="1149"/>
      <c r="D8" s="1150" t="s">
        <v>498</v>
      </c>
      <c r="E8" s="1150"/>
      <c r="F8" s="1150"/>
      <c r="G8" s="1150"/>
      <c r="H8" s="1150"/>
      <c r="I8" s="1150"/>
      <c r="J8" s="1150"/>
      <c r="K8" s="1151"/>
    </row>
    <row r="9" spans="1:11">
      <c r="A9" s="48"/>
      <c r="B9" s="49"/>
      <c r="C9" s="49"/>
      <c r="D9" s="281"/>
      <c r="E9" s="49"/>
      <c r="F9" s="49"/>
      <c r="G9" s="50"/>
      <c r="H9" s="50"/>
      <c r="I9" s="50"/>
      <c r="J9" s="50"/>
      <c r="K9" s="735"/>
    </row>
    <row r="10" spans="1:11">
      <c r="A10" s="53" t="s">
        <v>198</v>
      </c>
      <c r="B10" s="54" t="s">
        <v>506</v>
      </c>
      <c r="C10" s="52"/>
      <c r="D10" s="50"/>
      <c r="E10" s="50"/>
      <c r="F10" s="50"/>
      <c r="G10" s="50"/>
      <c r="H10" s="50"/>
      <c r="I10" s="50"/>
      <c r="J10" s="50"/>
      <c r="K10" s="65"/>
    </row>
    <row r="11" spans="1:11">
      <c r="A11" s="53"/>
      <c r="B11" s="54"/>
      <c r="C11" s="52"/>
      <c r="D11" s="50"/>
      <c r="E11" s="50"/>
      <c r="F11" s="50"/>
      <c r="G11" s="50"/>
      <c r="H11" s="50"/>
      <c r="I11" s="50"/>
      <c r="J11" s="50"/>
      <c r="K11" s="65"/>
    </row>
    <row r="12" spans="1:11">
      <c r="A12" s="53"/>
      <c r="B12" s="54"/>
      <c r="C12" s="52"/>
      <c r="D12" s="50"/>
      <c r="E12" s="50"/>
      <c r="F12" s="50"/>
      <c r="G12" s="50"/>
      <c r="H12" s="50"/>
      <c r="I12" s="50"/>
      <c r="J12" s="50"/>
      <c r="K12" s="65"/>
    </row>
    <row r="13" spans="1:11">
      <c r="A13" s="53"/>
      <c r="B13" s="55" t="s">
        <v>75</v>
      </c>
      <c r="C13" s="52"/>
      <c r="D13" s="50"/>
      <c r="E13" s="50"/>
      <c r="F13" s="50"/>
      <c r="G13" s="50"/>
      <c r="H13" s="50"/>
      <c r="I13" s="50"/>
      <c r="J13" s="50"/>
      <c r="K13" s="735"/>
    </row>
    <row r="14" spans="1:11" ht="13.5" thickBot="1">
      <c r="A14" s="56"/>
      <c r="B14" s="57" t="s">
        <v>65</v>
      </c>
      <c r="C14" s="58"/>
      <c r="D14" s="59"/>
      <c r="E14" s="59"/>
      <c r="F14" s="59"/>
      <c r="G14" s="60"/>
      <c r="H14" s="60"/>
      <c r="I14" s="60"/>
      <c r="J14" s="60"/>
      <c r="K14" s="67"/>
    </row>
    <row r="15" spans="1:11" ht="24" customHeight="1" thickBot="1">
      <c r="A15" s="41"/>
      <c r="B15" s="41"/>
      <c r="C15" s="41"/>
      <c r="D15" s="42"/>
      <c r="E15" s="42"/>
      <c r="F15" s="42"/>
      <c r="G15" s="42"/>
      <c r="H15" s="42"/>
      <c r="I15" s="42"/>
      <c r="J15" s="42"/>
    </row>
    <row r="16" spans="1:11" ht="21.75" customHeight="1" thickBot="1">
      <c r="A16" s="1103" t="s">
        <v>162</v>
      </c>
      <c r="B16" s="1104"/>
      <c r="C16" s="1104"/>
      <c r="D16" s="1104"/>
      <c r="E16" s="1104"/>
      <c r="F16" s="1104"/>
      <c r="G16" s="1104"/>
      <c r="H16" s="1104"/>
      <c r="I16" s="1104"/>
      <c r="J16" s="1104"/>
      <c r="K16" s="1105"/>
    </row>
    <row r="17" spans="1:11" s="235" customFormat="1" ht="30" customHeight="1" thickBot="1">
      <c r="A17" s="682" t="s">
        <v>209</v>
      </c>
      <c r="B17" s="683" t="s">
        <v>239</v>
      </c>
      <c r="C17" s="683" t="s">
        <v>232</v>
      </c>
      <c r="D17" s="683" t="s">
        <v>234</v>
      </c>
      <c r="E17" s="683" t="s">
        <v>275</v>
      </c>
      <c r="F17" s="683" t="s">
        <v>276</v>
      </c>
      <c r="G17" s="683" t="s">
        <v>233</v>
      </c>
      <c r="H17" s="684" t="s">
        <v>504</v>
      </c>
      <c r="I17" s="684" t="s">
        <v>441</v>
      </c>
      <c r="J17" s="684" t="s">
        <v>442</v>
      </c>
      <c r="K17" s="685" t="s">
        <v>443</v>
      </c>
    </row>
    <row r="18" spans="1:11">
      <c r="A18" s="643" t="s">
        <v>211</v>
      </c>
      <c r="B18" s="85">
        <f>'Non-Delivery Svcs Report'!J2</f>
        <v>0</v>
      </c>
      <c r="C18" s="195" t="str">
        <f>'Member Months'!C18</f>
        <v>2022 Current Year</v>
      </c>
      <c r="D18" s="41">
        <v>1</v>
      </c>
      <c r="E18" s="196" t="s">
        <v>423</v>
      </c>
      <c r="F18" s="196" t="s">
        <v>423</v>
      </c>
      <c r="G18" s="42" t="s">
        <v>277</v>
      </c>
      <c r="H18" s="112">
        <v>0</v>
      </c>
      <c r="I18" s="112">
        <v>0</v>
      </c>
      <c r="J18" s="112">
        <v>0</v>
      </c>
      <c r="K18" s="644">
        <v>0</v>
      </c>
    </row>
    <row r="19" spans="1:11">
      <c r="A19" s="643" t="s">
        <v>211</v>
      </c>
      <c r="B19" s="41">
        <f>$B$18</f>
        <v>0</v>
      </c>
      <c r="C19" s="195" t="str">
        <f>$C$18</f>
        <v>2022 Current Year</v>
      </c>
      <c r="D19" s="41">
        <v>2</v>
      </c>
      <c r="E19" s="196" t="s">
        <v>423</v>
      </c>
      <c r="F19" s="196" t="s">
        <v>423</v>
      </c>
      <c r="G19" s="42" t="s">
        <v>277</v>
      </c>
      <c r="H19" s="112">
        <v>0</v>
      </c>
      <c r="I19" s="112">
        <v>0</v>
      </c>
      <c r="J19" s="112">
        <v>0</v>
      </c>
      <c r="K19" s="644">
        <v>0</v>
      </c>
    </row>
    <row r="20" spans="1:11">
      <c r="A20" s="643" t="s">
        <v>211</v>
      </c>
      <c r="B20" s="41">
        <f>$B$18</f>
        <v>0</v>
      </c>
      <c r="C20" s="195" t="str">
        <f>$C$18</f>
        <v>2022 Current Year</v>
      </c>
      <c r="D20" s="41">
        <v>3</v>
      </c>
      <c r="E20" s="196" t="s">
        <v>423</v>
      </c>
      <c r="F20" s="196" t="s">
        <v>423</v>
      </c>
      <c r="G20" s="42" t="s">
        <v>277</v>
      </c>
      <c r="H20" s="112">
        <v>0</v>
      </c>
      <c r="I20" s="112">
        <v>0</v>
      </c>
      <c r="J20" s="112">
        <v>0</v>
      </c>
      <c r="K20" s="112">
        <v>0</v>
      </c>
    </row>
    <row r="21" spans="1:11" ht="13.5" thickBot="1">
      <c r="A21" s="645" t="s">
        <v>211</v>
      </c>
      <c r="B21" s="669">
        <f>$B$18</f>
        <v>0</v>
      </c>
      <c r="C21" s="959" t="str">
        <f>$C$18</f>
        <v>2022 Current Year</v>
      </c>
      <c r="D21" s="46">
        <v>4</v>
      </c>
      <c r="E21" s="197" t="s">
        <v>423</v>
      </c>
      <c r="F21" s="197" t="s">
        <v>423</v>
      </c>
      <c r="G21" s="47" t="s">
        <v>277</v>
      </c>
      <c r="H21" s="113">
        <v>0</v>
      </c>
      <c r="I21" s="113">
        <v>0</v>
      </c>
      <c r="J21" s="113">
        <v>0</v>
      </c>
      <c r="K21" s="646">
        <v>0</v>
      </c>
    </row>
    <row r="22" spans="1:11">
      <c r="A22" s="643" t="s">
        <v>211</v>
      </c>
      <c r="B22" s="85">
        <f>'Non-Delivery Svcs Report'!J2</f>
        <v>0</v>
      </c>
      <c r="C22" s="195" t="str">
        <f>'Member Months'!C90</f>
        <v>2021 Prior Year</v>
      </c>
      <c r="D22" s="41">
        <v>1</v>
      </c>
      <c r="E22" s="195" t="s">
        <v>423</v>
      </c>
      <c r="F22" s="195" t="s">
        <v>423</v>
      </c>
      <c r="G22" s="42" t="s">
        <v>277</v>
      </c>
      <c r="H22" s="112">
        <v>0</v>
      </c>
      <c r="I22" s="112">
        <v>0</v>
      </c>
      <c r="J22" s="112">
        <v>0</v>
      </c>
      <c r="K22" s="644">
        <v>0</v>
      </c>
    </row>
    <row r="23" spans="1:11" ht="12.95" customHeight="1">
      <c r="A23" s="643" t="s">
        <v>211</v>
      </c>
      <c r="B23" s="85">
        <f>$B$22</f>
        <v>0</v>
      </c>
      <c r="C23" s="195" t="str">
        <f>$C$22</f>
        <v>2021 Prior Year</v>
      </c>
      <c r="D23" s="41">
        <v>2</v>
      </c>
      <c r="E23" s="195" t="s">
        <v>423</v>
      </c>
      <c r="F23" s="195" t="s">
        <v>423</v>
      </c>
      <c r="G23" s="42" t="s">
        <v>277</v>
      </c>
      <c r="H23" s="112">
        <v>0</v>
      </c>
      <c r="I23" s="112">
        <v>0</v>
      </c>
      <c r="J23" s="112">
        <v>0</v>
      </c>
      <c r="K23" s="644">
        <v>0</v>
      </c>
    </row>
    <row r="24" spans="1:11" ht="13.5" customHeight="1">
      <c r="A24" s="643" t="s">
        <v>211</v>
      </c>
      <c r="B24" s="85">
        <f>$B$22</f>
        <v>0</v>
      </c>
      <c r="C24" s="195" t="str">
        <f>$C$22</f>
        <v>2021 Prior Year</v>
      </c>
      <c r="D24" s="41">
        <v>3</v>
      </c>
      <c r="E24" s="195" t="s">
        <v>423</v>
      </c>
      <c r="F24" s="195" t="s">
        <v>423</v>
      </c>
      <c r="G24" s="42" t="s">
        <v>277</v>
      </c>
      <c r="H24" s="112">
        <v>0</v>
      </c>
      <c r="I24" s="112">
        <v>0</v>
      </c>
      <c r="J24" s="112">
        <v>0</v>
      </c>
      <c r="K24" s="644">
        <v>0</v>
      </c>
    </row>
    <row r="25" spans="1:11" ht="13.5" thickBot="1">
      <c r="A25" s="669" t="s">
        <v>211</v>
      </c>
      <c r="B25" s="669">
        <f>$B$22</f>
        <v>0</v>
      </c>
      <c r="C25" s="198" t="str">
        <f>$C$22</f>
        <v>2021 Prior Year</v>
      </c>
      <c r="D25" s="46">
        <v>4</v>
      </c>
      <c r="E25" s="197" t="s">
        <v>423</v>
      </c>
      <c r="F25" s="197" t="s">
        <v>423</v>
      </c>
      <c r="G25" s="47" t="s">
        <v>277</v>
      </c>
      <c r="H25" s="113">
        <v>0</v>
      </c>
      <c r="I25" s="113">
        <v>0</v>
      </c>
      <c r="J25" s="113">
        <v>0</v>
      </c>
      <c r="K25" s="646">
        <v>0</v>
      </c>
    </row>
    <row r="26" spans="1:11">
      <c r="A26" s="643" t="s">
        <v>211</v>
      </c>
      <c r="B26" s="85">
        <f>'Non-Delivery Svcs Report'!J2</f>
        <v>0</v>
      </c>
      <c r="C26" s="195" t="str">
        <f>'Member Months'!C162</f>
        <v>2020 Initial Year</v>
      </c>
      <c r="D26" s="41">
        <v>1</v>
      </c>
      <c r="E26" s="195" t="s">
        <v>423</v>
      </c>
      <c r="F26" s="195" t="s">
        <v>423</v>
      </c>
      <c r="G26" s="42" t="s">
        <v>277</v>
      </c>
      <c r="H26" s="112">
        <v>0</v>
      </c>
      <c r="I26" s="112">
        <v>0</v>
      </c>
      <c r="J26" s="112">
        <v>0</v>
      </c>
      <c r="K26" s="644">
        <v>0</v>
      </c>
    </row>
    <row r="27" spans="1:11">
      <c r="A27" s="643" t="s">
        <v>211</v>
      </c>
      <c r="B27" s="85">
        <f>$B$26</f>
        <v>0</v>
      </c>
      <c r="C27" s="195" t="str">
        <f>$C$26</f>
        <v>2020 Initial Year</v>
      </c>
      <c r="D27" s="41">
        <v>2</v>
      </c>
      <c r="E27" s="195" t="s">
        <v>423</v>
      </c>
      <c r="F27" s="195" t="s">
        <v>423</v>
      </c>
      <c r="G27" s="42" t="s">
        <v>277</v>
      </c>
      <c r="H27" s="112">
        <v>0</v>
      </c>
      <c r="I27" s="112">
        <v>0</v>
      </c>
      <c r="J27" s="112">
        <v>0</v>
      </c>
      <c r="K27" s="644">
        <v>0</v>
      </c>
    </row>
    <row r="28" spans="1:11">
      <c r="A28" s="643" t="s">
        <v>211</v>
      </c>
      <c r="B28" s="85">
        <f>$B$26</f>
        <v>0</v>
      </c>
      <c r="C28" s="195" t="str">
        <f>$C$26</f>
        <v>2020 Initial Year</v>
      </c>
      <c r="D28" s="41">
        <v>3</v>
      </c>
      <c r="E28" s="195" t="s">
        <v>423</v>
      </c>
      <c r="F28" s="195" t="s">
        <v>423</v>
      </c>
      <c r="G28" s="42" t="s">
        <v>277</v>
      </c>
      <c r="H28" s="112">
        <v>0</v>
      </c>
      <c r="I28" s="112">
        <v>0</v>
      </c>
      <c r="J28" s="112">
        <v>0</v>
      </c>
      <c r="K28" s="644">
        <v>0</v>
      </c>
    </row>
    <row r="29" spans="1:11" ht="13.5" thickBot="1">
      <c r="A29" s="645" t="s">
        <v>211</v>
      </c>
      <c r="B29" s="669">
        <f>$B$26</f>
        <v>0</v>
      </c>
      <c r="C29" s="198" t="str">
        <f>$C$26</f>
        <v>2020 Initial Year</v>
      </c>
      <c r="D29" s="46">
        <v>4</v>
      </c>
      <c r="E29" s="198" t="s">
        <v>423</v>
      </c>
      <c r="F29" s="198" t="s">
        <v>423</v>
      </c>
      <c r="G29" s="47" t="s">
        <v>277</v>
      </c>
      <c r="H29" s="113">
        <v>0</v>
      </c>
      <c r="I29" s="113">
        <v>0</v>
      </c>
      <c r="J29" s="113">
        <v>0</v>
      </c>
      <c r="K29" s="646">
        <v>0</v>
      </c>
    </row>
    <row r="30" spans="1:11" ht="13.5" thickBot="1">
      <c r="A30" s="167"/>
      <c r="C30" s="43"/>
      <c r="D30" s="44"/>
      <c r="E30" s="43"/>
      <c r="F30" s="45"/>
      <c r="G30" s="45"/>
      <c r="H30" s="45"/>
      <c r="I30" s="45"/>
      <c r="J30" s="45"/>
      <c r="K30" s="230"/>
    </row>
    <row r="31" spans="1:11">
      <c r="A31" s="83"/>
      <c r="C31" s="41"/>
      <c r="D31" s="41"/>
      <c r="E31" s="1147" t="str">
        <f>C18&amp;" Grand Total - All Quarters"</f>
        <v>2022 Current Year Grand Total - All Quarters</v>
      </c>
      <c r="F31" s="1147"/>
      <c r="G31" s="1147"/>
      <c r="H31" s="761">
        <f>SUM(H18:H21)</f>
        <v>0</v>
      </c>
      <c r="I31" s="762">
        <f>SUM(I18:I21)</f>
        <v>0</v>
      </c>
      <c r="J31" s="762">
        <f>SUM(J18:J21)</f>
        <v>0</v>
      </c>
      <c r="K31" s="763">
        <f>SUM(K18:K21)</f>
        <v>0</v>
      </c>
    </row>
    <row r="32" spans="1:11">
      <c r="D32" s="85"/>
      <c r="E32" s="1147" t="str">
        <f>C22&amp;" Grand Total - All Quarters"</f>
        <v>2021 Prior Year Grand Total - All Quarters</v>
      </c>
      <c r="F32" s="1147"/>
      <c r="G32" s="1147"/>
      <c r="H32" s="764">
        <f>SUM(H22:H25)</f>
        <v>0</v>
      </c>
      <c r="I32" s="760">
        <f>SUM(I22:I25)</f>
        <v>0</v>
      </c>
      <c r="J32" s="760">
        <f>SUM(J22:J25)</f>
        <v>0</v>
      </c>
      <c r="K32" s="765">
        <f>SUM(K22:K25)</f>
        <v>0</v>
      </c>
    </row>
    <row r="33" spans="1:11" ht="13.5" thickBot="1">
      <c r="D33" s="85"/>
      <c r="E33" s="1147" t="str">
        <f>C26&amp;" Grand Total - All Quarters"</f>
        <v>2020 Initial Year Grand Total - All Quarters</v>
      </c>
      <c r="F33" s="1147"/>
      <c r="G33" s="1147"/>
      <c r="H33" s="766">
        <f>SUM(H26:H29)</f>
        <v>0</v>
      </c>
      <c r="I33" s="673">
        <f>SUM(I26:I29)</f>
        <v>0</v>
      </c>
      <c r="J33" s="673">
        <f>SUM(J26:J29)</f>
        <v>0</v>
      </c>
      <c r="K33" s="767">
        <f>SUM(K26:K29)</f>
        <v>0</v>
      </c>
    </row>
    <row r="34" spans="1:11">
      <c r="A34" s="647"/>
      <c r="C34" s="41"/>
      <c r="D34" s="41"/>
      <c r="E34" s="42"/>
      <c r="F34" s="42"/>
      <c r="G34" s="42"/>
      <c r="H34" s="42"/>
      <c r="I34" s="42"/>
      <c r="J34" s="42"/>
      <c r="K34" s="768"/>
    </row>
    <row r="35" spans="1:11" ht="15.75">
      <c r="A35" s="671"/>
      <c r="B35" s="671"/>
      <c r="C35" s="671"/>
      <c r="D35" s="671"/>
      <c r="E35" s="671"/>
      <c r="F35" s="671"/>
      <c r="G35" s="671"/>
      <c r="H35" s="672"/>
      <c r="I35" s="672"/>
      <c r="J35" s="672"/>
      <c r="K35" s="672"/>
    </row>
    <row r="41" spans="1:11" ht="15.75" customHeight="1"/>
    <row r="44" spans="1:11">
      <c r="D44" s="85"/>
    </row>
  </sheetData>
  <sheetProtection algorithmName="SHA-512" hashValue="4CYpLDAFU6vNuSCRf1bBXXVB5Jr2e9fzVHXKhR0EE6o7J5zz71dxMLDNpITXOVnHzIrtqVci6obno16EH6JyyQ==" saltValue="BBM6mROoPApReM4by9BbIQ==" spinCount="100000" sheet="1" formatColumns="0"/>
  <mergeCells count="15">
    <mergeCell ref="A3:K3"/>
    <mergeCell ref="D5:K5"/>
    <mergeCell ref="D6:K6"/>
    <mergeCell ref="B5:C5"/>
    <mergeCell ref="B6:C6"/>
    <mergeCell ref="B4:C4"/>
    <mergeCell ref="D4:K4"/>
    <mergeCell ref="E31:G31"/>
    <mergeCell ref="E32:G32"/>
    <mergeCell ref="E33:G33"/>
    <mergeCell ref="B7:C7"/>
    <mergeCell ref="B8:C8"/>
    <mergeCell ref="A16:K16"/>
    <mergeCell ref="D7:K7"/>
    <mergeCell ref="D8:K8"/>
  </mergeCells>
  <pageMargins left="0.75" right="0.75" top="1" bottom="1" header="0.5" footer="0.5"/>
  <pageSetup scale="44" orientation="portrait" r:id="rId1"/>
  <headerFooter alignWithMargins="0"/>
  <rowBreaks count="1" manualBreakCount="1">
    <brk id="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
  <sheetViews>
    <sheetView view="pageBreakPreview" zoomScale="70" zoomScaleNormal="85" zoomScaleSheetLayoutView="70" workbookViewId="0">
      <pane xSplit="5" ySplit="14" topLeftCell="F15" activePane="bottomRight" state="frozen"/>
      <selection activeCell="A3" sqref="A3:S25"/>
      <selection pane="topRight" activeCell="A3" sqref="A3:S25"/>
      <selection pane="bottomLeft" activeCell="A3" sqref="A3:S25"/>
      <selection pane="bottomRight"/>
    </sheetView>
  </sheetViews>
  <sheetFormatPr defaultColWidth="8.85546875" defaultRowHeight="12.75"/>
  <cols>
    <col min="1" max="1" width="2" style="326" customWidth="1"/>
    <col min="2" max="2" width="10.85546875" style="326" customWidth="1"/>
    <col min="3" max="3" width="3" style="327" customWidth="1"/>
    <col min="4" max="4" width="6.140625" style="327" customWidth="1"/>
    <col min="5" max="5" width="70.140625" style="327" customWidth="1"/>
    <col min="6" max="6" width="18.42578125" style="327" customWidth="1"/>
    <col min="7" max="7" width="18.5703125" style="327" customWidth="1"/>
    <col min="8" max="8" width="18.140625" style="327" customWidth="1"/>
    <col min="9" max="9" width="19.140625" style="327" customWidth="1"/>
    <col min="10" max="10" width="32.85546875" style="327" customWidth="1"/>
    <col min="11" max="11" width="28.5703125" style="327" customWidth="1"/>
    <col min="12" max="13" width="8.85546875" style="327"/>
    <col min="14" max="14" width="14" style="327" bestFit="1" customWidth="1"/>
    <col min="15" max="16384" width="8.85546875" style="327"/>
  </cols>
  <sheetData>
    <row r="1" spans="1:11">
      <c r="A1" s="228" t="s">
        <v>407</v>
      </c>
    </row>
    <row r="2" spans="1:11" s="330" customFormat="1" ht="9" customHeight="1">
      <c r="A2" s="328"/>
      <c r="B2" s="329"/>
    </row>
    <row r="3" spans="1:11">
      <c r="A3" s="228" t="s">
        <v>288</v>
      </c>
      <c r="B3" s="228"/>
    </row>
    <row r="4" spans="1:11">
      <c r="A4" s="228" t="s">
        <v>289</v>
      </c>
      <c r="B4" s="228"/>
    </row>
    <row r="5" spans="1:11">
      <c r="A5" s="228" t="s">
        <v>290</v>
      </c>
      <c r="B5" s="228"/>
      <c r="E5" s="327" t="str">
        <f>'Member Months'!C90</f>
        <v>2021 Prior Year</v>
      </c>
    </row>
    <row r="6" spans="1:11" ht="6.6" customHeight="1">
      <c r="A6" s="228"/>
      <c r="B6" s="228"/>
    </row>
    <row r="7" spans="1:11">
      <c r="B7" s="331"/>
    </row>
    <row r="8" spans="1:11" ht="15" customHeight="1">
      <c r="B8" s="1154" t="s">
        <v>668</v>
      </c>
      <c r="C8" s="1154"/>
      <c r="D8" s="1154"/>
      <c r="E8" s="1154"/>
      <c r="F8" s="1154"/>
      <c r="G8" s="1154"/>
      <c r="H8" s="1154"/>
      <c r="I8" s="1154"/>
      <c r="J8" s="1154"/>
      <c r="K8" s="1154"/>
    </row>
    <row r="9" spans="1:11" ht="12.75" customHeight="1">
      <c r="B9" s="1154"/>
      <c r="C9" s="1154"/>
      <c r="D9" s="1154"/>
      <c r="E9" s="1154"/>
      <c r="F9" s="1154"/>
      <c r="G9" s="1154"/>
      <c r="H9" s="1154"/>
      <c r="I9" s="1154"/>
      <c r="J9" s="1154"/>
      <c r="K9" s="1154"/>
    </row>
    <row r="10" spans="1:11" ht="12.75" customHeight="1">
      <c r="B10" s="1154"/>
      <c r="C10" s="1154"/>
      <c r="D10" s="1154"/>
      <c r="E10" s="1154"/>
      <c r="F10" s="1154"/>
      <c r="G10" s="1154"/>
      <c r="H10" s="1154"/>
      <c r="I10" s="1154"/>
      <c r="J10" s="1154"/>
      <c r="K10" s="1154"/>
    </row>
    <row r="11" spans="1:11" ht="12.75" customHeight="1">
      <c r="B11" s="1154"/>
      <c r="C11" s="1154"/>
      <c r="D11" s="1154"/>
      <c r="E11" s="1154"/>
      <c r="F11" s="1154"/>
      <c r="G11" s="1154"/>
      <c r="H11" s="1154"/>
      <c r="I11" s="1154"/>
      <c r="J11" s="1154"/>
      <c r="K11" s="1154"/>
    </row>
    <row r="12" spans="1:11" ht="12.75" customHeight="1">
      <c r="B12" s="1154"/>
      <c r="C12" s="1154"/>
      <c r="D12" s="1154"/>
      <c r="E12" s="1154"/>
      <c r="F12" s="1154"/>
      <c r="G12" s="1154"/>
      <c r="H12" s="1154"/>
      <c r="I12" s="1154"/>
      <c r="J12" s="1154"/>
      <c r="K12" s="1154"/>
    </row>
    <row r="14" spans="1:11" s="339" customFormat="1" ht="38.25">
      <c r="A14" s="332" t="s">
        <v>291</v>
      </c>
      <c r="B14" s="333"/>
      <c r="C14" s="334" t="s">
        <v>292</v>
      </c>
      <c r="D14" s="335"/>
      <c r="E14" s="336"/>
      <c r="F14" s="337" t="s">
        <v>293</v>
      </c>
      <c r="G14" s="337" t="s">
        <v>294</v>
      </c>
      <c r="H14" s="337" t="s">
        <v>295</v>
      </c>
      <c r="I14" s="337" t="s">
        <v>296</v>
      </c>
      <c r="J14" s="338" t="s">
        <v>105</v>
      </c>
      <c r="K14" s="337" t="s">
        <v>297</v>
      </c>
    </row>
    <row r="15" spans="1:11" s="70" customFormat="1">
      <c r="A15" s="340" t="s">
        <v>298</v>
      </c>
      <c r="B15" s="341"/>
      <c r="C15" s="342" t="s">
        <v>299</v>
      </c>
      <c r="D15" s="343"/>
      <c r="E15" s="344"/>
      <c r="F15" s="345"/>
      <c r="G15" s="345"/>
      <c r="H15" s="345"/>
      <c r="I15" s="345"/>
      <c r="J15" s="174"/>
      <c r="K15" s="174"/>
    </row>
    <row r="16" spans="1:11" s="70" customFormat="1">
      <c r="A16" s="346"/>
      <c r="B16" s="347" t="s">
        <v>300</v>
      </c>
      <c r="C16" s="348" t="s">
        <v>301</v>
      </c>
      <c r="D16" s="349"/>
      <c r="E16" s="350"/>
      <c r="F16" s="175"/>
      <c r="G16" s="423"/>
      <c r="H16" s="423"/>
      <c r="I16" s="351">
        <f t="shared" ref="I16:I20" si="0">SUM(F16:H16)</f>
        <v>0</v>
      </c>
      <c r="J16" s="174"/>
      <c r="K16" s="174"/>
    </row>
    <row r="17" spans="1:14" s="70" customFormat="1">
      <c r="A17" s="346"/>
      <c r="B17" s="347" t="s">
        <v>302</v>
      </c>
      <c r="C17" s="348" t="s">
        <v>303</v>
      </c>
      <c r="D17" s="349"/>
      <c r="E17" s="350"/>
      <c r="F17" s="423"/>
      <c r="G17" s="175"/>
      <c r="H17" s="423"/>
      <c r="I17" s="351">
        <f t="shared" si="0"/>
        <v>0</v>
      </c>
      <c r="J17" s="174"/>
      <c r="K17" s="174"/>
    </row>
    <row r="18" spans="1:14" s="70" customFormat="1">
      <c r="A18" s="346"/>
      <c r="B18" s="347" t="s">
        <v>304</v>
      </c>
      <c r="C18" s="348" t="s">
        <v>305</v>
      </c>
      <c r="D18" s="349"/>
      <c r="E18" s="350"/>
      <c r="F18" s="175"/>
      <c r="G18" s="175"/>
      <c r="H18" s="175"/>
      <c r="I18" s="351">
        <f t="shared" si="0"/>
        <v>0</v>
      </c>
      <c r="J18" s="174"/>
      <c r="K18" s="174"/>
    </row>
    <row r="19" spans="1:14" s="70" customFormat="1">
      <c r="A19" s="346"/>
      <c r="B19" s="347" t="s">
        <v>306</v>
      </c>
      <c r="C19" s="348" t="s">
        <v>307</v>
      </c>
      <c r="D19" s="349"/>
      <c r="E19" s="350"/>
      <c r="F19" s="175"/>
      <c r="G19" s="175"/>
      <c r="H19" s="175"/>
      <c r="I19" s="351">
        <f t="shared" si="0"/>
        <v>0</v>
      </c>
      <c r="J19" s="174"/>
      <c r="K19" s="174"/>
    </row>
    <row r="20" spans="1:14" s="70" customFormat="1">
      <c r="A20" s="346"/>
      <c r="B20" s="347" t="s">
        <v>308</v>
      </c>
      <c r="C20" s="348" t="s">
        <v>635</v>
      </c>
      <c r="D20" s="349"/>
      <c r="E20" s="350"/>
      <c r="F20" s="175"/>
      <c r="G20" s="175"/>
      <c r="H20" s="175"/>
      <c r="I20" s="351">
        <f t="shared" si="0"/>
        <v>0</v>
      </c>
      <c r="J20" s="174"/>
      <c r="K20" s="174"/>
    </row>
    <row r="21" spans="1:14" s="70" customFormat="1">
      <c r="A21" s="340" t="s">
        <v>309</v>
      </c>
      <c r="B21" s="341"/>
      <c r="C21" s="354" t="s">
        <v>310</v>
      </c>
      <c r="D21" s="355"/>
      <c r="E21" s="356"/>
      <c r="F21" s="345"/>
      <c r="G21" s="345"/>
      <c r="H21" s="345"/>
      <c r="I21" s="345"/>
      <c r="J21" s="174"/>
      <c r="K21" s="174"/>
    </row>
    <row r="22" spans="1:14" s="360" customFormat="1">
      <c r="A22" s="340"/>
      <c r="B22" s="357" t="s">
        <v>311</v>
      </c>
      <c r="C22" s="358" t="s">
        <v>312</v>
      </c>
      <c r="D22" s="355"/>
      <c r="E22" s="356"/>
      <c r="F22" s="280"/>
      <c r="G22" s="280"/>
      <c r="H22" s="280"/>
      <c r="I22" s="359">
        <f>SUM(F22:H22)</f>
        <v>0</v>
      </c>
      <c r="J22" s="116"/>
      <c r="K22" s="116"/>
      <c r="L22" s="70"/>
      <c r="M22" s="70"/>
      <c r="N22" s="70"/>
    </row>
    <row r="23" spans="1:14" s="360" customFormat="1">
      <c r="A23" s="361"/>
      <c r="B23" s="362" t="s">
        <v>313</v>
      </c>
      <c r="C23" s="363" t="s">
        <v>314</v>
      </c>
      <c r="D23" s="364"/>
      <c r="E23" s="365"/>
      <c r="F23" s="280"/>
      <c r="G23" s="280"/>
      <c r="H23" s="280"/>
      <c r="I23" s="359">
        <f>SUM(F23:H23)</f>
        <v>0</v>
      </c>
      <c r="J23" s="116"/>
      <c r="K23" s="116"/>
      <c r="L23" s="70"/>
      <c r="M23" s="70"/>
      <c r="N23" s="70"/>
    </row>
    <row r="24" spans="1:14" s="360" customFormat="1">
      <c r="A24" s="361"/>
      <c r="B24" s="362" t="s">
        <v>315</v>
      </c>
      <c r="C24" s="363" t="s">
        <v>316</v>
      </c>
      <c r="D24" s="364"/>
      <c r="E24" s="365"/>
      <c r="F24" s="280"/>
      <c r="G24" s="280"/>
      <c r="H24" s="280"/>
      <c r="I24" s="359">
        <f>SUM(F24:H24)</f>
        <v>0</v>
      </c>
      <c r="J24" s="116"/>
      <c r="K24" s="116"/>
      <c r="L24" s="70"/>
      <c r="M24" s="70"/>
      <c r="N24" s="70"/>
    </row>
    <row r="25" spans="1:14" s="360" customFormat="1">
      <c r="A25" s="361"/>
      <c r="B25" s="362" t="s">
        <v>317</v>
      </c>
      <c r="C25" s="363" t="s">
        <v>318</v>
      </c>
      <c r="D25" s="364"/>
      <c r="E25" s="365"/>
      <c r="F25" s="280"/>
      <c r="G25" s="280"/>
      <c r="H25" s="280"/>
      <c r="I25" s="359">
        <f>SUM(F25:H25)</f>
        <v>0</v>
      </c>
      <c r="J25" s="116"/>
      <c r="K25" s="116"/>
      <c r="L25" s="70"/>
      <c r="M25" s="70"/>
      <c r="N25" s="70"/>
    </row>
    <row r="26" spans="1:14" s="70" customFormat="1">
      <c r="A26" s="340" t="s">
        <v>319</v>
      </c>
      <c r="B26" s="341"/>
      <c r="C26" s="354" t="s">
        <v>320</v>
      </c>
      <c r="D26" s="355"/>
      <c r="E26" s="356"/>
      <c r="F26" s="345"/>
      <c r="G26" s="345"/>
      <c r="H26" s="345"/>
      <c r="I26" s="345"/>
      <c r="J26" s="174"/>
      <c r="K26" s="174"/>
    </row>
    <row r="27" spans="1:14" s="360" customFormat="1">
      <c r="A27" s="340"/>
      <c r="B27" s="357" t="s">
        <v>321</v>
      </c>
      <c r="C27" s="358" t="s">
        <v>322</v>
      </c>
      <c r="D27" s="355"/>
      <c r="E27" s="356"/>
      <c r="F27" s="280"/>
      <c r="G27" s="280"/>
      <c r="H27" s="280"/>
      <c r="I27" s="359">
        <f t="shared" ref="I27:I38" si="1">SUM(F27:H27)</f>
        <v>0</v>
      </c>
      <c r="J27" s="116"/>
      <c r="K27" s="116"/>
      <c r="L27" s="70"/>
      <c r="M27" s="70"/>
      <c r="N27" s="70"/>
    </row>
    <row r="28" spans="1:14" s="360" customFormat="1">
      <c r="A28" s="340"/>
      <c r="B28" s="357" t="s">
        <v>323</v>
      </c>
      <c r="C28" s="358" t="s">
        <v>324</v>
      </c>
      <c r="D28" s="355"/>
      <c r="E28" s="356"/>
      <c r="F28" s="280"/>
      <c r="G28" s="280"/>
      <c r="H28" s="280"/>
      <c r="I28" s="359">
        <f t="shared" si="1"/>
        <v>0</v>
      </c>
      <c r="J28" s="116"/>
      <c r="K28" s="116"/>
      <c r="L28" s="70"/>
      <c r="M28" s="70"/>
      <c r="N28" s="70"/>
    </row>
    <row r="29" spans="1:14" s="360" customFormat="1">
      <c r="A29" s="340" t="s">
        <v>325</v>
      </c>
      <c r="B29" s="341"/>
      <c r="C29" s="354" t="s">
        <v>326</v>
      </c>
      <c r="D29" s="355"/>
      <c r="E29" s="356"/>
      <c r="F29" s="275"/>
      <c r="G29" s="275"/>
      <c r="H29" s="275"/>
      <c r="I29" s="359">
        <f t="shared" si="1"/>
        <v>0</v>
      </c>
      <c r="J29" s="116"/>
      <c r="K29" s="116"/>
      <c r="L29" s="70"/>
      <c r="M29" s="70"/>
      <c r="N29" s="70"/>
    </row>
    <row r="30" spans="1:14" s="360" customFormat="1">
      <c r="A30" s="361"/>
      <c r="B30" s="362" t="s">
        <v>327</v>
      </c>
      <c r="C30" s="363" t="s">
        <v>328</v>
      </c>
      <c r="D30" s="364"/>
      <c r="E30" s="366"/>
      <c r="F30" s="280"/>
      <c r="G30" s="280"/>
      <c r="H30" s="280"/>
      <c r="I30" s="359">
        <f t="shared" si="1"/>
        <v>0</v>
      </c>
      <c r="J30" s="116"/>
      <c r="K30" s="116"/>
      <c r="L30" s="70"/>
      <c r="M30" s="70"/>
      <c r="N30" s="70"/>
    </row>
    <row r="31" spans="1:14" s="360" customFormat="1">
      <c r="A31" s="361"/>
      <c r="B31" s="362" t="s">
        <v>329</v>
      </c>
      <c r="C31" s="363" t="s">
        <v>330</v>
      </c>
      <c r="D31" s="364"/>
      <c r="E31" s="366"/>
      <c r="F31" s="280"/>
      <c r="G31" s="280"/>
      <c r="H31" s="280"/>
      <c r="I31" s="359">
        <f t="shared" si="1"/>
        <v>0</v>
      </c>
      <c r="J31" s="116"/>
      <c r="K31" s="116"/>
      <c r="L31" s="70"/>
      <c r="M31" s="70"/>
      <c r="N31" s="70"/>
    </row>
    <row r="32" spans="1:14" s="360" customFormat="1">
      <c r="A32" s="361"/>
      <c r="B32" s="362" t="s">
        <v>331</v>
      </c>
      <c r="C32" s="363" t="s">
        <v>332</v>
      </c>
      <c r="D32" s="364"/>
      <c r="E32" s="366"/>
      <c r="F32" s="280"/>
      <c r="G32" s="280"/>
      <c r="H32" s="280"/>
      <c r="I32" s="359">
        <f t="shared" si="1"/>
        <v>0</v>
      </c>
      <c r="J32" s="116"/>
      <c r="K32" s="116"/>
      <c r="L32" s="70"/>
      <c r="M32" s="70"/>
      <c r="N32" s="70"/>
    </row>
    <row r="33" spans="1:14" s="360" customFormat="1">
      <c r="A33" s="361"/>
      <c r="B33" s="362" t="s">
        <v>333</v>
      </c>
      <c r="C33" s="363" t="s">
        <v>334</v>
      </c>
      <c r="D33" s="364"/>
      <c r="E33" s="366"/>
      <c r="F33" s="280"/>
      <c r="G33" s="280"/>
      <c r="H33" s="280"/>
      <c r="I33" s="359">
        <f t="shared" si="1"/>
        <v>0</v>
      </c>
      <c r="J33" s="116"/>
      <c r="K33" s="116"/>
      <c r="L33" s="70"/>
      <c r="M33" s="70"/>
      <c r="N33" s="70"/>
    </row>
    <row r="34" spans="1:14" s="360" customFormat="1">
      <c r="A34" s="361"/>
      <c r="B34" s="362" t="s">
        <v>335</v>
      </c>
      <c r="C34" s="363" t="s">
        <v>336</v>
      </c>
      <c r="D34" s="364"/>
      <c r="E34" s="366"/>
      <c r="F34" s="280"/>
      <c r="G34" s="280"/>
      <c r="H34" s="280"/>
      <c r="I34" s="359">
        <f t="shared" si="1"/>
        <v>0</v>
      </c>
      <c r="J34" s="116"/>
      <c r="K34" s="116"/>
      <c r="L34" s="70"/>
      <c r="M34" s="70"/>
      <c r="N34" s="70"/>
    </row>
    <row r="35" spans="1:14" s="360" customFormat="1">
      <c r="A35" s="361"/>
      <c r="B35" s="362" t="s">
        <v>337</v>
      </c>
      <c r="C35" s="363" t="s">
        <v>338</v>
      </c>
      <c r="D35" s="364"/>
      <c r="E35" s="366"/>
      <c r="F35" s="280"/>
      <c r="G35" s="280"/>
      <c r="H35" s="280"/>
      <c r="I35" s="359">
        <f t="shared" si="1"/>
        <v>0</v>
      </c>
      <c r="J35" s="116"/>
      <c r="K35" s="116"/>
      <c r="L35" s="70"/>
      <c r="M35" s="70"/>
      <c r="N35" s="70"/>
    </row>
    <row r="36" spans="1:14" s="360" customFormat="1">
      <c r="A36" s="361"/>
      <c r="B36" s="362" t="s">
        <v>339</v>
      </c>
      <c r="C36" s="363" t="s">
        <v>642</v>
      </c>
      <c r="D36" s="364"/>
      <c r="E36" s="366"/>
      <c r="F36" s="280"/>
      <c r="G36" s="280"/>
      <c r="H36" s="280"/>
      <c r="I36" s="359">
        <f t="shared" si="1"/>
        <v>0</v>
      </c>
      <c r="J36" s="116"/>
      <c r="K36" s="116"/>
      <c r="L36" s="70"/>
      <c r="M36" s="70"/>
      <c r="N36" s="70"/>
    </row>
    <row r="37" spans="1:14" s="360" customFormat="1">
      <c r="A37" s="361"/>
      <c r="B37" s="362" t="s">
        <v>341</v>
      </c>
      <c r="C37" s="363" t="s">
        <v>340</v>
      </c>
      <c r="D37" s="364"/>
      <c r="E37" s="366"/>
      <c r="F37" s="280"/>
      <c r="G37" s="280"/>
      <c r="H37" s="280"/>
      <c r="I37" s="359">
        <f t="shared" si="1"/>
        <v>0</v>
      </c>
      <c r="J37" s="116"/>
      <c r="K37" s="116"/>
      <c r="L37" s="70"/>
      <c r="M37" s="70"/>
      <c r="N37" s="70"/>
    </row>
    <row r="38" spans="1:14" s="360" customFormat="1">
      <c r="A38" s="361"/>
      <c r="B38" s="352" t="s">
        <v>545</v>
      </c>
      <c r="C38" s="353" t="s">
        <v>342</v>
      </c>
      <c r="D38" s="364"/>
      <c r="E38" s="366"/>
      <c r="F38" s="280"/>
      <c r="G38" s="280"/>
      <c r="H38" s="280"/>
      <c r="I38" s="359">
        <f t="shared" si="1"/>
        <v>0</v>
      </c>
      <c r="J38" s="116"/>
      <c r="K38" s="116"/>
      <c r="L38" s="70"/>
      <c r="M38" s="70"/>
      <c r="N38" s="70"/>
    </row>
    <row r="39" spans="1:14" s="190" customFormat="1">
      <c r="A39" s="578"/>
      <c r="B39" s="579" t="s">
        <v>546</v>
      </c>
      <c r="C39" s="353" t="s">
        <v>591</v>
      </c>
      <c r="D39" s="580"/>
      <c r="E39" s="581"/>
      <c r="F39" s="650"/>
      <c r="G39" s="650"/>
      <c r="H39" s="650"/>
      <c r="I39" s="582">
        <f t="shared" ref="I39" si="2">SUM(F39:H39)</f>
        <v>0</v>
      </c>
      <c r="J39" s="651"/>
      <c r="K39" s="651"/>
    </row>
    <row r="40" spans="1:14" s="70" customFormat="1">
      <c r="A40" s="340" t="s">
        <v>343</v>
      </c>
      <c r="B40" s="341"/>
      <c r="C40" s="354" t="s">
        <v>344</v>
      </c>
      <c r="D40" s="355"/>
      <c r="E40" s="356"/>
      <c r="F40" s="345"/>
      <c r="G40" s="345"/>
      <c r="H40" s="345"/>
      <c r="I40" s="345"/>
      <c r="J40" s="174"/>
      <c r="K40" s="174"/>
    </row>
    <row r="41" spans="1:14" s="360" customFormat="1">
      <c r="A41" s="340"/>
      <c r="B41" s="357" t="s">
        <v>345</v>
      </c>
      <c r="C41" s="358" t="s">
        <v>645</v>
      </c>
      <c r="D41" s="355"/>
      <c r="E41" s="356"/>
      <c r="F41" s="280"/>
      <c r="G41" s="280"/>
      <c r="H41" s="280"/>
      <c r="I41" s="359">
        <f>SUM(F41:H41)</f>
        <v>0</v>
      </c>
      <c r="J41" s="116"/>
      <c r="K41" s="116"/>
      <c r="L41" s="70"/>
      <c r="M41" s="70"/>
      <c r="N41" s="70"/>
    </row>
    <row r="42" spans="1:14" s="360" customFormat="1">
      <c r="A42" s="340"/>
      <c r="B42" s="357" t="s">
        <v>346</v>
      </c>
      <c r="C42" s="358" t="s">
        <v>347</v>
      </c>
      <c r="D42" s="355"/>
      <c r="E42" s="356"/>
      <c r="F42" s="280"/>
      <c r="G42" s="280"/>
      <c r="H42" s="280"/>
      <c r="I42" s="359">
        <f>SUM(F42:H42)</f>
        <v>0</v>
      </c>
      <c r="J42" s="116"/>
      <c r="K42" s="116"/>
      <c r="L42" s="70"/>
      <c r="M42" s="70"/>
      <c r="N42" s="70"/>
    </row>
    <row r="43" spans="1:14" s="70" customFormat="1">
      <c r="A43" s="340" t="s">
        <v>348</v>
      </c>
      <c r="B43" s="341"/>
      <c r="C43" s="354" t="s">
        <v>349</v>
      </c>
      <c r="D43" s="355"/>
      <c r="E43" s="356"/>
      <c r="F43" s="345"/>
      <c r="G43" s="345"/>
      <c r="H43" s="345"/>
      <c r="I43" s="345"/>
      <c r="J43" s="174"/>
      <c r="K43" s="174"/>
    </row>
    <row r="44" spans="1:14" s="360" customFormat="1">
      <c r="A44" s="340"/>
      <c r="B44" s="357" t="s">
        <v>350</v>
      </c>
      <c r="C44" s="358" t="s">
        <v>351</v>
      </c>
      <c r="D44" s="355"/>
      <c r="E44" s="356"/>
      <c r="F44" s="280"/>
      <c r="G44" s="280"/>
      <c r="H44" s="280"/>
      <c r="I44" s="359">
        <f>SUM(F44:H44)</f>
        <v>0</v>
      </c>
      <c r="J44" s="116"/>
      <c r="K44" s="116"/>
      <c r="L44" s="70"/>
      <c r="M44" s="70"/>
      <c r="N44" s="70"/>
    </row>
    <row r="45" spans="1:14" s="360" customFormat="1">
      <c r="A45" s="361"/>
      <c r="B45" s="362" t="s">
        <v>352</v>
      </c>
      <c r="C45" s="363" t="s">
        <v>353</v>
      </c>
      <c r="D45" s="364"/>
      <c r="E45" s="365"/>
      <c r="F45" s="280"/>
      <c r="G45" s="280"/>
      <c r="H45" s="280"/>
      <c r="I45" s="359">
        <f>SUM(F45:H45)</f>
        <v>0</v>
      </c>
      <c r="J45" s="116"/>
      <c r="K45" s="116"/>
      <c r="L45" s="70"/>
      <c r="M45" s="70"/>
      <c r="N45" s="70"/>
    </row>
    <row r="46" spans="1:14" s="360" customFormat="1">
      <c r="A46" s="361"/>
      <c r="B46" s="362" t="s">
        <v>354</v>
      </c>
      <c r="C46" s="363" t="s">
        <v>355</v>
      </c>
      <c r="D46" s="364"/>
      <c r="E46" s="365"/>
      <c r="F46" s="280"/>
      <c r="G46" s="280"/>
      <c r="H46" s="280"/>
      <c r="I46" s="359">
        <f>SUM(F46:H46)</f>
        <v>0</v>
      </c>
      <c r="J46" s="116"/>
      <c r="K46" s="116"/>
      <c r="L46" s="70"/>
      <c r="M46" s="70"/>
      <c r="N46" s="70"/>
    </row>
    <row r="47" spans="1:14" s="70" customFormat="1">
      <c r="A47" s="340" t="s">
        <v>356</v>
      </c>
      <c r="B47" s="341"/>
      <c r="C47" s="354" t="s">
        <v>357</v>
      </c>
      <c r="D47" s="355"/>
      <c r="E47" s="356"/>
      <c r="F47" s="345"/>
      <c r="G47" s="345"/>
      <c r="H47" s="345"/>
      <c r="I47" s="345"/>
      <c r="J47" s="174"/>
      <c r="K47" s="174"/>
    </row>
    <row r="48" spans="1:14" s="70" customFormat="1">
      <c r="A48" s="346"/>
      <c r="B48" s="347" t="s">
        <v>358</v>
      </c>
      <c r="C48" s="348" t="s">
        <v>360</v>
      </c>
      <c r="D48" s="349"/>
      <c r="E48" s="350"/>
      <c r="F48" s="175"/>
      <c r="G48" s="175"/>
      <c r="H48" s="175"/>
      <c r="I48" s="351">
        <f>SUM(F48:H48)</f>
        <v>0</v>
      </c>
      <c r="J48" s="174"/>
      <c r="K48" s="174"/>
    </row>
    <row r="49" spans="1:14" s="70" customFormat="1">
      <c r="A49" s="346"/>
      <c r="B49" s="347" t="s">
        <v>359</v>
      </c>
      <c r="C49" s="348" t="s">
        <v>285</v>
      </c>
      <c r="D49" s="349"/>
      <c r="E49" s="350"/>
      <c r="F49" s="175"/>
      <c r="G49" s="175"/>
      <c r="H49" s="175"/>
      <c r="I49" s="351">
        <f>SUM(F49:H49)</f>
        <v>0</v>
      </c>
      <c r="J49" s="174"/>
      <c r="K49" s="174"/>
    </row>
    <row r="50" spans="1:14" s="70" customFormat="1">
      <c r="A50" s="346"/>
      <c r="B50" s="347" t="s">
        <v>361</v>
      </c>
      <c r="C50" s="348" t="s">
        <v>355</v>
      </c>
      <c r="D50" s="349"/>
      <c r="E50" s="350"/>
      <c r="F50" s="175"/>
      <c r="G50" s="175"/>
      <c r="H50" s="175"/>
      <c r="I50" s="351">
        <f>SUM(F50:H50)</f>
        <v>0</v>
      </c>
      <c r="J50" s="174"/>
      <c r="K50" s="174"/>
    </row>
    <row r="51" spans="1:14" s="70" customFormat="1">
      <c r="A51" s="340" t="s">
        <v>362</v>
      </c>
      <c r="B51" s="341"/>
      <c r="C51" s="354" t="s">
        <v>363</v>
      </c>
      <c r="D51" s="355"/>
      <c r="E51" s="356"/>
      <c r="F51" s="345"/>
      <c r="G51" s="345"/>
      <c r="H51" s="345"/>
      <c r="I51" s="345"/>
      <c r="J51" s="174"/>
      <c r="K51" s="174"/>
    </row>
    <row r="52" spans="1:14" s="70" customFormat="1">
      <c r="A52" s="346"/>
      <c r="B52" s="347" t="s">
        <v>364</v>
      </c>
      <c r="C52" s="348" t="s">
        <v>365</v>
      </c>
      <c r="D52" s="349"/>
      <c r="E52" s="350"/>
      <c r="F52" s="175"/>
      <c r="G52" s="175"/>
      <c r="H52" s="175"/>
      <c r="I52" s="351">
        <f t="shared" ref="I52:I58" si="3">SUM(F52:H52)</f>
        <v>0</v>
      </c>
      <c r="J52" s="174"/>
      <c r="K52" s="174"/>
    </row>
    <row r="53" spans="1:14" s="70" customFormat="1">
      <c r="A53" s="346"/>
      <c r="B53" s="347" t="s">
        <v>366</v>
      </c>
      <c r="C53" s="348" t="s">
        <v>367</v>
      </c>
      <c r="D53" s="349"/>
      <c r="E53" s="350"/>
      <c r="F53" s="175"/>
      <c r="G53" s="175"/>
      <c r="H53" s="175"/>
      <c r="I53" s="351">
        <f t="shared" si="3"/>
        <v>0</v>
      </c>
      <c r="J53" s="174"/>
      <c r="K53" s="174"/>
    </row>
    <row r="54" spans="1:14" s="70" customFormat="1">
      <c r="A54" s="346"/>
      <c r="B54" s="347" t="s">
        <v>368</v>
      </c>
      <c r="C54" s="348" t="s">
        <v>369</v>
      </c>
      <c r="D54" s="349"/>
      <c r="E54" s="350"/>
      <c r="F54" s="175"/>
      <c r="G54" s="175"/>
      <c r="H54" s="175"/>
      <c r="I54" s="351">
        <f t="shared" si="3"/>
        <v>0</v>
      </c>
      <c r="J54" s="174"/>
      <c r="K54" s="174"/>
    </row>
    <row r="55" spans="1:14" s="70" customFormat="1">
      <c r="A55" s="346"/>
      <c r="B55" s="347" t="s">
        <v>370</v>
      </c>
      <c r="C55" s="348" t="s">
        <v>371</v>
      </c>
      <c r="D55" s="349"/>
      <c r="E55" s="350"/>
      <c r="F55" s="175"/>
      <c r="G55" s="175"/>
      <c r="H55" s="175"/>
      <c r="I55" s="351">
        <f t="shared" si="3"/>
        <v>0</v>
      </c>
      <c r="J55" s="174"/>
      <c r="K55" s="174"/>
    </row>
    <row r="56" spans="1:14" s="70" customFormat="1">
      <c r="A56" s="346"/>
      <c r="B56" s="347" t="s">
        <v>372</v>
      </c>
      <c r="C56" s="348" t="s">
        <v>373</v>
      </c>
      <c r="D56" s="349"/>
      <c r="E56" s="350"/>
      <c r="F56" s="175"/>
      <c r="G56" s="175"/>
      <c r="H56" s="175"/>
      <c r="I56" s="351">
        <f t="shared" si="3"/>
        <v>0</v>
      </c>
      <c r="J56" s="174"/>
      <c r="K56" s="174"/>
    </row>
    <row r="57" spans="1:14" s="70" customFormat="1">
      <c r="A57" s="346"/>
      <c r="B57" s="347" t="s">
        <v>374</v>
      </c>
      <c r="C57" s="348" t="s">
        <v>375</v>
      </c>
      <c r="D57" s="349"/>
      <c r="E57" s="350"/>
      <c r="F57" s="175"/>
      <c r="G57" s="175"/>
      <c r="H57" s="175"/>
      <c r="I57" s="351">
        <f t="shared" si="3"/>
        <v>0</v>
      </c>
      <c r="J57" s="174"/>
      <c r="K57" s="174"/>
    </row>
    <row r="58" spans="1:14" s="70" customFormat="1">
      <c r="A58" s="367"/>
      <c r="B58" s="347" t="s">
        <v>376</v>
      </c>
      <c r="C58" s="348" t="s">
        <v>377</v>
      </c>
      <c r="D58" s="349"/>
      <c r="E58" s="350"/>
      <c r="F58" s="175"/>
      <c r="G58" s="175"/>
      <c r="H58" s="175"/>
      <c r="I58" s="351">
        <f t="shared" si="3"/>
        <v>0</v>
      </c>
      <c r="J58" s="174"/>
      <c r="K58" s="174"/>
    </row>
    <row r="59" spans="1:14" s="360" customFormat="1">
      <c r="A59" s="367"/>
      <c r="B59" s="368" t="s">
        <v>378</v>
      </c>
      <c r="C59" s="349" t="s">
        <v>379</v>
      </c>
      <c r="D59" s="349"/>
      <c r="E59" s="350"/>
      <c r="F59" s="369"/>
      <c r="G59" s="369"/>
      <c r="H59" s="369"/>
      <c r="I59" s="369"/>
      <c r="J59" s="116"/>
      <c r="K59" s="116"/>
      <c r="L59" s="70"/>
      <c r="M59" s="70"/>
      <c r="N59" s="70"/>
    </row>
    <row r="60" spans="1:14" s="360" customFormat="1">
      <c r="A60" s="370"/>
      <c r="B60" s="371"/>
      <c r="C60" s="364" t="s">
        <v>665</v>
      </c>
      <c r="D60" s="364"/>
      <c r="E60" s="365"/>
      <c r="F60" s="280"/>
      <c r="G60" s="280"/>
      <c r="H60" s="280"/>
      <c r="I60" s="359">
        <f t="shared" ref="I60:I73" si="4">SUM(F60:H60)</f>
        <v>0</v>
      </c>
      <c r="J60" s="116"/>
      <c r="K60" s="116"/>
      <c r="L60" s="70"/>
      <c r="M60" s="70"/>
      <c r="N60" s="70"/>
    </row>
    <row r="61" spans="1:14" s="360" customFormat="1">
      <c r="A61" s="370"/>
      <c r="B61" s="371"/>
      <c r="C61" s="364" t="s">
        <v>380</v>
      </c>
      <c r="D61" s="364"/>
      <c r="E61" s="365"/>
      <c r="F61" s="280"/>
      <c r="G61" s="280"/>
      <c r="H61" s="280"/>
      <c r="I61" s="359">
        <f t="shared" si="4"/>
        <v>0</v>
      </c>
      <c r="J61" s="116"/>
      <c r="K61" s="116"/>
      <c r="L61" s="70"/>
      <c r="M61" s="70"/>
      <c r="N61" s="70"/>
    </row>
    <row r="62" spans="1:14" s="360" customFormat="1">
      <c r="A62" s="370"/>
      <c r="B62" s="371"/>
      <c r="C62" s="364" t="s">
        <v>381</v>
      </c>
      <c r="D62" s="364"/>
      <c r="E62" s="365"/>
      <c r="F62" s="280"/>
      <c r="G62" s="280"/>
      <c r="H62" s="280"/>
      <c r="I62" s="359">
        <f t="shared" si="4"/>
        <v>0</v>
      </c>
      <c r="J62" s="116"/>
      <c r="K62" s="116"/>
      <c r="L62" s="70"/>
      <c r="M62" s="70"/>
      <c r="N62" s="70"/>
    </row>
    <row r="63" spans="1:14" s="360" customFormat="1">
      <c r="A63" s="372"/>
      <c r="B63" s="373"/>
      <c r="C63" s="364" t="s">
        <v>382</v>
      </c>
      <c r="D63" s="364"/>
      <c r="E63" s="365"/>
      <c r="F63" s="280"/>
      <c r="G63" s="280"/>
      <c r="H63" s="280"/>
      <c r="I63" s="359">
        <f t="shared" si="4"/>
        <v>0</v>
      </c>
      <c r="J63" s="116"/>
      <c r="K63" s="116"/>
      <c r="L63" s="70"/>
      <c r="M63" s="70"/>
      <c r="N63" s="70"/>
    </row>
    <row r="64" spans="1:14" s="360" customFormat="1">
      <c r="A64" s="372"/>
      <c r="B64" s="362" t="s">
        <v>383</v>
      </c>
      <c r="C64" s="363" t="s">
        <v>384</v>
      </c>
      <c r="D64" s="364"/>
      <c r="E64" s="365"/>
      <c r="F64" s="280"/>
      <c r="G64" s="280"/>
      <c r="H64" s="280"/>
      <c r="I64" s="359">
        <f t="shared" si="4"/>
        <v>0</v>
      </c>
      <c r="J64" s="116"/>
      <c r="K64" s="116"/>
      <c r="L64" s="70"/>
      <c r="M64" s="70"/>
      <c r="N64" s="70"/>
    </row>
    <row r="65" spans="1:14" s="360" customFormat="1">
      <c r="A65" s="361"/>
      <c r="B65" s="362" t="s">
        <v>385</v>
      </c>
      <c r="C65" s="363" t="s">
        <v>386</v>
      </c>
      <c r="D65" s="364"/>
      <c r="E65" s="365"/>
      <c r="F65" s="280"/>
      <c r="G65" s="280"/>
      <c r="H65" s="280"/>
      <c r="I65" s="359">
        <f t="shared" si="4"/>
        <v>0</v>
      </c>
      <c r="J65" s="116"/>
      <c r="K65" s="116"/>
      <c r="L65" s="70"/>
      <c r="M65" s="70"/>
      <c r="N65" s="70"/>
    </row>
    <row r="66" spans="1:14" s="360" customFormat="1" ht="13.5" customHeight="1">
      <c r="A66" s="361"/>
      <c r="B66" s="362" t="s">
        <v>387</v>
      </c>
      <c r="C66" s="363" t="s">
        <v>388</v>
      </c>
      <c r="D66" s="364"/>
      <c r="E66" s="365"/>
      <c r="F66" s="280"/>
      <c r="G66" s="280"/>
      <c r="H66" s="280"/>
      <c r="I66" s="359">
        <f t="shared" si="4"/>
        <v>0</v>
      </c>
      <c r="J66" s="116"/>
      <c r="K66" s="116"/>
      <c r="L66" s="70"/>
      <c r="M66" s="70"/>
      <c r="N66" s="70"/>
    </row>
    <row r="67" spans="1:14" s="360" customFormat="1">
      <c r="A67" s="361"/>
      <c r="B67" s="362" t="s">
        <v>389</v>
      </c>
      <c r="C67" s="363" t="s">
        <v>390</v>
      </c>
      <c r="D67" s="364"/>
      <c r="E67" s="365"/>
      <c r="F67" s="280"/>
      <c r="G67" s="280"/>
      <c r="H67" s="280"/>
      <c r="I67" s="359">
        <f t="shared" si="4"/>
        <v>0</v>
      </c>
      <c r="J67" s="116"/>
      <c r="K67" s="116"/>
      <c r="L67" s="70"/>
      <c r="M67" s="70"/>
      <c r="N67" s="70"/>
    </row>
    <row r="68" spans="1:14" s="360" customFormat="1">
      <c r="A68" s="361"/>
      <c r="B68" s="362" t="s">
        <v>391</v>
      </c>
      <c r="C68" s="363" t="s">
        <v>392</v>
      </c>
      <c r="D68" s="364"/>
      <c r="E68" s="365"/>
      <c r="F68" s="280"/>
      <c r="G68" s="280"/>
      <c r="H68" s="280"/>
      <c r="I68" s="359">
        <f t="shared" si="4"/>
        <v>0</v>
      </c>
      <c r="J68" s="116"/>
      <c r="K68" s="116"/>
      <c r="L68" s="70"/>
      <c r="M68" s="70"/>
      <c r="N68" s="70"/>
    </row>
    <row r="69" spans="1:14" s="360" customFormat="1">
      <c r="A69" s="361"/>
      <c r="B69" s="362" t="s">
        <v>393</v>
      </c>
      <c r="C69" s="363" t="s">
        <v>394</v>
      </c>
      <c r="D69" s="364"/>
      <c r="E69" s="365"/>
      <c r="F69" s="280"/>
      <c r="G69" s="280"/>
      <c r="H69" s="280"/>
      <c r="I69" s="359">
        <f t="shared" si="4"/>
        <v>0</v>
      </c>
      <c r="J69" s="116"/>
      <c r="K69" s="116"/>
      <c r="L69" s="70"/>
      <c r="M69" s="70"/>
      <c r="N69" s="70"/>
    </row>
    <row r="70" spans="1:14" s="360" customFormat="1">
      <c r="A70" s="361"/>
      <c r="B70" s="362" t="s">
        <v>395</v>
      </c>
      <c r="C70" s="363" t="s">
        <v>396</v>
      </c>
      <c r="D70" s="364"/>
      <c r="E70" s="365"/>
      <c r="F70" s="280"/>
      <c r="G70" s="280"/>
      <c r="H70" s="280"/>
      <c r="I70" s="359">
        <f t="shared" si="4"/>
        <v>0</v>
      </c>
      <c r="J70" s="116"/>
      <c r="K70" s="116"/>
      <c r="L70" s="70"/>
      <c r="M70" s="70"/>
      <c r="N70" s="70"/>
    </row>
    <row r="71" spans="1:14" s="360" customFormat="1">
      <c r="A71" s="361"/>
      <c r="B71" s="362" t="s">
        <v>397</v>
      </c>
      <c r="C71" s="363" t="s">
        <v>398</v>
      </c>
      <c r="D71" s="364"/>
      <c r="E71" s="365"/>
      <c r="F71" s="280"/>
      <c r="G71" s="280"/>
      <c r="H71" s="280"/>
      <c r="I71" s="359">
        <f t="shared" si="4"/>
        <v>0</v>
      </c>
      <c r="J71" s="116"/>
      <c r="K71" s="116"/>
      <c r="L71" s="70"/>
      <c r="M71" s="70"/>
      <c r="N71" s="70"/>
    </row>
    <row r="72" spans="1:14" s="360" customFormat="1">
      <c r="A72" s="361"/>
      <c r="B72" s="362" t="s">
        <v>399</v>
      </c>
      <c r="C72" s="353" t="s">
        <v>845</v>
      </c>
      <c r="D72" s="364"/>
      <c r="E72" s="365"/>
      <c r="F72" s="280"/>
      <c r="G72" s="280"/>
      <c r="H72" s="280"/>
      <c r="I72" s="359">
        <f t="shared" ref="I72" si="5">SUM(F72:H72)</f>
        <v>0</v>
      </c>
      <c r="J72" s="116"/>
      <c r="K72" s="116"/>
      <c r="L72" s="70"/>
      <c r="M72" s="70"/>
      <c r="N72" s="70"/>
    </row>
    <row r="73" spans="1:14" s="360" customFormat="1">
      <c r="A73" s="361"/>
      <c r="B73" s="352" t="s">
        <v>547</v>
      </c>
      <c r="C73" s="363" t="s">
        <v>20</v>
      </c>
      <c r="D73" s="364"/>
      <c r="E73" s="365"/>
      <c r="F73" s="280"/>
      <c r="G73" s="280"/>
      <c r="H73" s="280"/>
      <c r="I73" s="359">
        <f t="shared" si="4"/>
        <v>0</v>
      </c>
      <c r="J73" s="116"/>
      <c r="K73" s="116"/>
      <c r="L73" s="70"/>
      <c r="M73" s="70"/>
      <c r="N73" s="70"/>
    </row>
    <row r="74" spans="1:14" s="360" customFormat="1">
      <c r="A74" s="583" t="s">
        <v>563</v>
      </c>
      <c r="B74" s="584"/>
      <c r="C74" s="354" t="s">
        <v>666</v>
      </c>
      <c r="D74" s="580"/>
      <c r="E74" s="585"/>
      <c r="F74" s="345"/>
      <c r="G74" s="345"/>
      <c r="H74" s="345"/>
      <c r="I74" s="345"/>
      <c r="J74" s="174"/>
      <c r="K74" s="174"/>
      <c r="L74" s="70"/>
      <c r="M74" s="70"/>
      <c r="N74" s="70"/>
    </row>
    <row r="75" spans="1:14" s="360" customFormat="1">
      <c r="A75" s="578"/>
      <c r="B75" s="586" t="s">
        <v>564</v>
      </c>
      <c r="C75" s="353" t="s">
        <v>570</v>
      </c>
      <c r="D75" s="580"/>
      <c r="E75" s="581"/>
      <c r="F75" s="280"/>
      <c r="G75" s="280"/>
      <c r="H75" s="280"/>
      <c r="I75" s="582">
        <f>SUM(F75:H75)</f>
        <v>0</v>
      </c>
      <c r="J75" s="116"/>
      <c r="K75" s="116"/>
      <c r="L75" s="70"/>
      <c r="M75" s="70"/>
      <c r="N75" s="70"/>
    </row>
    <row r="76" spans="1:14" s="360" customFormat="1">
      <c r="A76" s="578"/>
      <c r="B76" s="586" t="s">
        <v>565</v>
      </c>
      <c r="C76" s="353" t="s">
        <v>571</v>
      </c>
      <c r="D76" s="580"/>
      <c r="E76" s="581"/>
      <c r="F76" s="280"/>
      <c r="G76" s="280"/>
      <c r="H76" s="280"/>
      <c r="I76" s="582">
        <f t="shared" ref="I76:I80" si="6">SUM(F76:H76)</f>
        <v>0</v>
      </c>
      <c r="J76" s="116"/>
      <c r="K76" s="116"/>
      <c r="L76" s="70"/>
      <c r="M76" s="70"/>
      <c r="N76" s="70"/>
    </row>
    <row r="77" spans="1:14" s="360" customFormat="1">
      <c r="A77" s="578"/>
      <c r="B77" s="586" t="s">
        <v>566</v>
      </c>
      <c r="C77" s="353" t="s">
        <v>572</v>
      </c>
      <c r="D77" s="580"/>
      <c r="E77" s="581"/>
      <c r="F77" s="280"/>
      <c r="G77" s="280"/>
      <c r="H77" s="280"/>
      <c r="I77" s="582">
        <f t="shared" si="6"/>
        <v>0</v>
      </c>
      <c r="J77" s="116"/>
      <c r="K77" s="116"/>
      <c r="L77" s="70"/>
      <c r="M77" s="70"/>
      <c r="N77" s="70"/>
    </row>
    <row r="78" spans="1:14" s="360" customFormat="1">
      <c r="A78" s="578"/>
      <c r="B78" s="586" t="s">
        <v>567</v>
      </c>
      <c r="C78" s="353" t="s">
        <v>573</v>
      </c>
      <c r="D78" s="580"/>
      <c r="E78" s="581"/>
      <c r="F78" s="280"/>
      <c r="G78" s="280"/>
      <c r="H78" s="280"/>
      <c r="I78" s="582">
        <f t="shared" si="6"/>
        <v>0</v>
      </c>
      <c r="J78" s="116"/>
      <c r="K78" s="116"/>
      <c r="L78" s="70"/>
      <c r="M78" s="70"/>
      <c r="N78" s="70"/>
    </row>
    <row r="79" spans="1:14" s="360" customFormat="1">
      <c r="A79" s="578"/>
      <c r="B79" s="586" t="s">
        <v>568</v>
      </c>
      <c r="C79" s="353" t="s">
        <v>662</v>
      </c>
      <c r="D79" s="580"/>
      <c r="E79" s="581"/>
      <c r="F79" s="280"/>
      <c r="G79" s="280"/>
      <c r="H79" s="280"/>
      <c r="I79" s="582">
        <f t="shared" si="6"/>
        <v>0</v>
      </c>
      <c r="J79" s="116"/>
      <c r="K79" s="116"/>
      <c r="L79" s="70"/>
      <c r="M79" s="70"/>
      <c r="N79" s="70"/>
    </row>
    <row r="80" spans="1:14" s="360" customFormat="1">
      <c r="A80" s="578"/>
      <c r="B80" s="586" t="s">
        <v>569</v>
      </c>
      <c r="C80" s="353" t="s">
        <v>625</v>
      </c>
      <c r="D80" s="580"/>
      <c r="E80" s="581"/>
      <c r="F80" s="280"/>
      <c r="G80" s="280"/>
      <c r="H80" s="280"/>
      <c r="I80" s="582">
        <f t="shared" si="6"/>
        <v>0</v>
      </c>
      <c r="J80" s="116"/>
      <c r="K80" s="116"/>
      <c r="L80" s="70"/>
      <c r="M80" s="70"/>
      <c r="N80" s="70"/>
    </row>
    <row r="81" spans="1:12" s="70" customFormat="1">
      <c r="A81" s="361"/>
      <c r="B81" s="362"/>
      <c r="C81" s="342" t="s">
        <v>400</v>
      </c>
      <c r="D81" s="374"/>
      <c r="E81" s="375"/>
      <c r="F81" s="582">
        <f>SUM(F15:F80)</f>
        <v>0</v>
      </c>
      <c r="G81" s="582">
        <f>SUM(G15:G80)</f>
        <v>0</v>
      </c>
      <c r="H81" s="582">
        <f>SUM(H15:H80)</f>
        <v>0</v>
      </c>
      <c r="I81" s="582">
        <f>SUM(I15:I80)</f>
        <v>0</v>
      </c>
      <c r="J81" s="174"/>
      <c r="K81" s="174"/>
    </row>
    <row r="82" spans="1:12" s="70" customFormat="1" ht="5.25" customHeight="1">
      <c r="A82" s="376"/>
      <c r="B82" s="376"/>
    </row>
    <row r="83" spans="1:12" s="70" customFormat="1">
      <c r="A83" s="377" t="s">
        <v>512</v>
      </c>
      <c r="B83" s="376"/>
      <c r="H83" s="377" t="s">
        <v>401</v>
      </c>
      <c r="I83" s="376"/>
    </row>
    <row r="84" spans="1:12" s="360" customFormat="1">
      <c r="A84" s="378" t="s">
        <v>529</v>
      </c>
      <c r="B84" s="379"/>
      <c r="C84" s="380"/>
      <c r="D84" s="380"/>
      <c r="E84" s="380"/>
      <c r="F84" s="381">
        <f>'Income Statement'!O76+'Income Statement'!O79</f>
        <v>0</v>
      </c>
      <c r="G84" s="70"/>
      <c r="H84" s="382" t="s">
        <v>402</v>
      </c>
      <c r="I84" s="70"/>
      <c r="J84" s="383"/>
      <c r="K84" s="176"/>
      <c r="L84" s="384"/>
    </row>
    <row r="85" spans="1:12" s="360" customFormat="1">
      <c r="A85" s="378" t="s">
        <v>513</v>
      </c>
      <c r="B85" s="385"/>
      <c r="C85" s="386"/>
      <c r="D85" s="386"/>
      <c r="E85" s="386"/>
      <c r="F85" s="387">
        <f>'Income Statement'!O73</f>
        <v>0</v>
      </c>
      <c r="H85" s="388" t="s">
        <v>403</v>
      </c>
      <c r="J85" s="384"/>
      <c r="K85" s="389">
        <f>I81-K84</f>
        <v>0</v>
      </c>
      <c r="L85" s="384"/>
    </row>
    <row r="86" spans="1:12" s="360" customFormat="1">
      <c r="A86" s="388" t="s">
        <v>404</v>
      </c>
      <c r="B86" s="390"/>
      <c r="C86" s="384"/>
      <c r="D86" s="384"/>
      <c r="E86" s="384"/>
      <c r="F86" s="391">
        <f>F84-F85</f>
        <v>0</v>
      </c>
      <c r="J86" s="384"/>
      <c r="K86" s="384"/>
      <c r="L86" s="384"/>
    </row>
    <row r="87" spans="1:12" s="360" customFormat="1" ht="12.75" customHeight="1">
      <c r="A87" s="388" t="s">
        <v>514</v>
      </c>
      <c r="B87" s="390"/>
      <c r="C87" s="384"/>
      <c r="D87" s="384"/>
      <c r="E87" s="384"/>
      <c r="F87" s="392">
        <f>I81-F86</f>
        <v>0</v>
      </c>
    </row>
    <row r="88" spans="1:12" s="360" customFormat="1" ht="6" customHeight="1">
      <c r="A88" s="390"/>
      <c r="B88" s="388"/>
      <c r="C88" s="384"/>
      <c r="D88" s="384"/>
      <c r="E88" s="384"/>
    </row>
    <row r="89" spans="1:12" s="70" customFormat="1">
      <c r="A89" s="377" t="s">
        <v>198</v>
      </c>
      <c r="B89" s="382"/>
      <c r="C89" s="383"/>
      <c r="D89" s="383"/>
      <c r="E89" s="383"/>
      <c r="H89" s="983" t="s">
        <v>920</v>
      </c>
      <c r="I89" s="983"/>
      <c r="J89" s="983"/>
      <c r="K89" s="227"/>
    </row>
    <row r="90" spans="1:12" s="70" customFormat="1">
      <c r="A90" s="70" t="s">
        <v>405</v>
      </c>
      <c r="B90" s="376"/>
      <c r="H90" s="227" t="s">
        <v>921</v>
      </c>
      <c r="I90" s="984"/>
      <c r="J90" s="227" t="s">
        <v>922</v>
      </c>
      <c r="K90" s="985"/>
    </row>
    <row r="91" spans="1:12" s="70" customFormat="1">
      <c r="A91" s="382" t="s">
        <v>406</v>
      </c>
      <c r="B91" s="376"/>
    </row>
    <row r="92" spans="1:12">
      <c r="A92" s="376"/>
      <c r="B92" s="376"/>
      <c r="C92" s="177"/>
      <c r="D92" s="177"/>
      <c r="E92" s="178"/>
    </row>
    <row r="93" spans="1:12">
      <c r="C93" s="179"/>
      <c r="D93" s="179"/>
      <c r="E93" s="178"/>
    </row>
    <row r="94" spans="1:12">
      <c r="C94" s="179"/>
      <c r="D94" s="179"/>
      <c r="E94" s="178"/>
    </row>
    <row r="95" spans="1:12">
      <c r="C95" s="179"/>
      <c r="D95" s="179"/>
      <c r="E95" s="178"/>
    </row>
    <row r="96" spans="1:12">
      <c r="C96" s="179"/>
      <c r="D96" s="179"/>
      <c r="E96" s="178"/>
    </row>
    <row r="97" spans="3:5">
      <c r="C97" s="179"/>
      <c r="D97" s="179"/>
      <c r="E97" s="178"/>
    </row>
    <row r="98" spans="3:5">
      <c r="C98" s="179"/>
      <c r="D98" s="179"/>
      <c r="E98" s="178"/>
    </row>
    <row r="99" spans="3:5">
      <c r="C99" s="179"/>
      <c r="D99" s="179"/>
      <c r="E99" s="178"/>
    </row>
    <row r="100" spans="3:5">
      <c r="C100" s="179"/>
      <c r="D100" s="179"/>
      <c r="E100" s="178"/>
    </row>
    <row r="101" spans="3:5">
      <c r="C101" s="179"/>
      <c r="D101" s="179"/>
      <c r="E101" s="177"/>
    </row>
  </sheetData>
  <sheetProtection algorithmName="SHA-512" hashValue="VFAFkpe3HFjFqtEf21AVNqvp3CJSiTBjHkjZQyxNBW31iAzJn/T49eirLRrIPo7JyQN1RiGYRGp1LQzx0UXltA==" saltValue="D1g1TN6H/gs6kZCLKDhUyw==" spinCount="100000" sheet="1" formatColumns="0"/>
  <mergeCells count="1">
    <mergeCell ref="B8:K12"/>
  </mergeCells>
  <phoneticPr fontId="45" type="noConversion"/>
  <pageMargins left="0.75" right="0.75" top="1" bottom="1" header="0.5" footer="0.5"/>
  <pageSetup scale="3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view="pageBreakPreview" zoomScale="70" zoomScaleNormal="100" zoomScaleSheetLayoutView="70" workbookViewId="0">
      <pane ySplit="8" topLeftCell="A68" activePane="bottomLeft" state="frozen"/>
      <selection activeCell="A3" sqref="A3:S25"/>
      <selection pane="bottomLeft"/>
    </sheetView>
  </sheetViews>
  <sheetFormatPr defaultColWidth="9.140625" defaultRowHeight="11.25"/>
  <cols>
    <col min="1" max="1" width="4.140625" style="119" customWidth="1"/>
    <col min="2" max="2" width="2" style="119" customWidth="1"/>
    <col min="3" max="3" width="7.5703125" style="119" customWidth="1"/>
    <col min="4" max="4" width="46.5703125" style="124" customWidth="1"/>
    <col min="5" max="5" width="92" style="124" customWidth="1"/>
    <col min="6" max="16384" width="9.140625" style="119"/>
  </cols>
  <sheetData>
    <row r="1" spans="1:5" ht="12.75">
      <c r="A1" s="173" t="s">
        <v>407</v>
      </c>
    </row>
    <row r="3" spans="1:5" ht="18" customHeight="1">
      <c r="B3" s="120" t="s">
        <v>106</v>
      </c>
      <c r="C3" s="121"/>
      <c r="D3" s="122"/>
      <c r="E3" s="123"/>
    </row>
    <row r="4" spans="1:5" ht="26.45" customHeight="1">
      <c r="A4" s="125"/>
      <c r="B4" s="126" t="s">
        <v>22</v>
      </c>
      <c r="C4" s="127"/>
      <c r="D4" s="128"/>
      <c r="E4" s="282" t="s">
        <v>543</v>
      </c>
    </row>
    <row r="5" spans="1:5" ht="44.45" customHeight="1">
      <c r="A5" s="125"/>
      <c r="B5" s="126" t="s">
        <v>23</v>
      </c>
      <c r="C5" s="127"/>
      <c r="D5" s="128"/>
      <c r="E5" s="128" t="s">
        <v>30</v>
      </c>
    </row>
    <row r="6" spans="1:5" ht="19.5" customHeight="1">
      <c r="A6" s="125"/>
      <c r="B6" s="126" t="s">
        <v>24</v>
      </c>
      <c r="C6" s="127"/>
      <c r="D6" s="128"/>
      <c r="E6" s="282" t="s">
        <v>544</v>
      </c>
    </row>
    <row r="7" spans="1:5" ht="15" customHeight="1"/>
    <row r="8" spans="1:5" ht="18" customHeight="1">
      <c r="B8" s="129" t="s">
        <v>291</v>
      </c>
      <c r="C8" s="130"/>
      <c r="D8" s="131" t="s">
        <v>292</v>
      </c>
      <c r="E8" s="123"/>
    </row>
    <row r="9" spans="1:5" ht="17.100000000000001" customHeight="1">
      <c r="A9" s="125"/>
      <c r="B9" s="132" t="s">
        <v>298</v>
      </c>
      <c r="C9" s="133"/>
      <c r="D9" s="134" t="s">
        <v>299</v>
      </c>
      <c r="E9" s="135"/>
    </row>
    <row r="10" spans="1:5" ht="26.45" customHeight="1">
      <c r="A10" s="125"/>
      <c r="B10" s="136"/>
      <c r="C10" s="137" t="s">
        <v>300</v>
      </c>
      <c r="D10" s="138" t="s">
        <v>301</v>
      </c>
      <c r="E10" s="139" t="s">
        <v>632</v>
      </c>
    </row>
    <row r="11" spans="1:5" ht="26.45" customHeight="1">
      <c r="A11" s="125"/>
      <c r="B11" s="136"/>
      <c r="C11" s="137" t="s">
        <v>302</v>
      </c>
      <c r="D11" s="140" t="s">
        <v>303</v>
      </c>
      <c r="E11" s="141" t="s">
        <v>633</v>
      </c>
    </row>
    <row r="12" spans="1:5" ht="16.7" customHeight="1">
      <c r="A12" s="125"/>
      <c r="B12" s="136"/>
      <c r="C12" s="137" t="s">
        <v>304</v>
      </c>
      <c r="D12" s="140" t="s">
        <v>305</v>
      </c>
      <c r="E12" s="141" t="s">
        <v>634</v>
      </c>
    </row>
    <row r="13" spans="1:5" ht="16.350000000000001" customHeight="1">
      <c r="A13" s="125"/>
      <c r="B13" s="136"/>
      <c r="C13" s="137" t="s">
        <v>306</v>
      </c>
      <c r="D13" s="140" t="s">
        <v>307</v>
      </c>
      <c r="E13" s="140" t="s">
        <v>0</v>
      </c>
    </row>
    <row r="14" spans="1:5" ht="26.45" customHeight="1">
      <c r="A14" s="125"/>
      <c r="B14" s="136"/>
      <c r="C14" s="137" t="s">
        <v>308</v>
      </c>
      <c r="D14" s="140" t="s">
        <v>635</v>
      </c>
      <c r="E14" s="140" t="s">
        <v>636</v>
      </c>
    </row>
    <row r="15" spans="1:5" ht="17.100000000000001" customHeight="1">
      <c r="A15" s="125"/>
      <c r="B15" s="132" t="s">
        <v>309</v>
      </c>
      <c r="C15" s="142"/>
      <c r="D15" s="134" t="s">
        <v>310</v>
      </c>
      <c r="E15" s="135"/>
    </row>
    <row r="16" spans="1:5" ht="26.45" customHeight="1">
      <c r="A16" s="125"/>
      <c r="B16" s="132"/>
      <c r="C16" s="137" t="s">
        <v>311</v>
      </c>
      <c r="D16" s="140" t="s">
        <v>312</v>
      </c>
      <c r="E16" s="140" t="s">
        <v>637</v>
      </c>
    </row>
    <row r="17" spans="1:5" ht="17.100000000000001" customHeight="1">
      <c r="A17" s="125"/>
      <c r="B17" s="136"/>
      <c r="C17" s="137" t="s">
        <v>313</v>
      </c>
      <c r="D17" s="140" t="s">
        <v>314</v>
      </c>
      <c r="E17" s="140" t="s">
        <v>1</v>
      </c>
    </row>
    <row r="18" spans="1:5" ht="26.45" customHeight="1">
      <c r="A18" s="125"/>
      <c r="B18" s="136"/>
      <c r="C18" s="137" t="s">
        <v>315</v>
      </c>
      <c r="D18" s="140" t="s">
        <v>316</v>
      </c>
      <c r="E18" s="140" t="s">
        <v>2</v>
      </c>
    </row>
    <row r="19" spans="1:5" ht="17.100000000000001" customHeight="1">
      <c r="A19" s="125"/>
      <c r="B19" s="136"/>
      <c r="C19" s="137" t="s">
        <v>317</v>
      </c>
      <c r="D19" s="140" t="s">
        <v>318</v>
      </c>
      <c r="E19" s="140" t="s">
        <v>3</v>
      </c>
    </row>
    <row r="20" spans="1:5" ht="17.100000000000001" customHeight="1">
      <c r="A20" s="125"/>
      <c r="B20" s="132" t="s">
        <v>319</v>
      </c>
      <c r="C20" s="142"/>
      <c r="D20" s="134" t="s">
        <v>320</v>
      </c>
      <c r="E20" s="135"/>
    </row>
    <row r="21" spans="1:5" ht="26.45" customHeight="1">
      <c r="A21" s="125"/>
      <c r="B21" s="132"/>
      <c r="C21" s="137" t="s">
        <v>321</v>
      </c>
      <c r="D21" s="140" t="s">
        <v>322</v>
      </c>
      <c r="E21" s="240" t="s">
        <v>638</v>
      </c>
    </row>
    <row r="22" spans="1:5" ht="27" customHeight="1">
      <c r="A22" s="125"/>
      <c r="B22" s="132"/>
      <c r="C22" s="137" t="s">
        <v>323</v>
      </c>
      <c r="D22" s="140" t="s">
        <v>324</v>
      </c>
      <c r="E22" s="140" t="s">
        <v>639</v>
      </c>
    </row>
    <row r="23" spans="1:5" ht="61.5" customHeight="1">
      <c r="A23" s="125"/>
      <c r="B23" s="132" t="s">
        <v>325</v>
      </c>
      <c r="C23" s="142"/>
      <c r="D23" s="143" t="s">
        <v>326</v>
      </c>
      <c r="E23" s="144" t="s">
        <v>640</v>
      </c>
    </row>
    <row r="24" spans="1:5" ht="26.45" customHeight="1">
      <c r="A24" s="125"/>
      <c r="B24" s="136"/>
      <c r="C24" s="137" t="s">
        <v>327</v>
      </c>
      <c r="D24" s="145" t="s">
        <v>328</v>
      </c>
      <c r="E24" s="140" t="s">
        <v>4</v>
      </c>
    </row>
    <row r="25" spans="1:5" ht="51.75" customHeight="1">
      <c r="A25" s="125"/>
      <c r="B25" s="136"/>
      <c r="C25" s="137" t="s">
        <v>329</v>
      </c>
      <c r="D25" s="145" t="s">
        <v>330</v>
      </c>
      <c r="E25" s="140" t="s">
        <v>31</v>
      </c>
    </row>
    <row r="26" spans="1:5" ht="17.100000000000001" customHeight="1">
      <c r="A26" s="125"/>
      <c r="B26" s="136"/>
      <c r="C26" s="137" t="s">
        <v>331</v>
      </c>
      <c r="D26" s="145" t="s">
        <v>332</v>
      </c>
      <c r="E26" s="140" t="s">
        <v>5</v>
      </c>
    </row>
    <row r="27" spans="1:5" ht="17.100000000000001" customHeight="1">
      <c r="A27" s="125"/>
      <c r="B27" s="136"/>
      <c r="C27" s="137" t="s">
        <v>333</v>
      </c>
      <c r="D27" s="145" t="s">
        <v>334</v>
      </c>
      <c r="E27" s="140" t="s">
        <v>6</v>
      </c>
    </row>
    <row r="28" spans="1:5" ht="26.45" customHeight="1">
      <c r="A28" s="125"/>
      <c r="B28" s="136"/>
      <c r="C28" s="137" t="s">
        <v>335</v>
      </c>
      <c r="D28" s="145" t="s">
        <v>336</v>
      </c>
      <c r="E28" s="140" t="s">
        <v>641</v>
      </c>
    </row>
    <row r="29" spans="1:5" ht="17.100000000000001" customHeight="1">
      <c r="A29" s="125"/>
      <c r="B29" s="136"/>
      <c r="C29" s="137" t="s">
        <v>337</v>
      </c>
      <c r="D29" s="140" t="s">
        <v>338</v>
      </c>
      <c r="E29" s="140" t="s">
        <v>7</v>
      </c>
    </row>
    <row r="30" spans="1:5" ht="24.75" customHeight="1">
      <c r="A30" s="125"/>
      <c r="B30" s="136"/>
      <c r="C30" s="137" t="s">
        <v>339</v>
      </c>
      <c r="D30" s="145" t="s">
        <v>642</v>
      </c>
      <c r="E30" s="140" t="s">
        <v>643</v>
      </c>
    </row>
    <row r="31" spans="1:5" ht="18.75" customHeight="1">
      <c r="A31" s="125"/>
      <c r="B31" s="136"/>
      <c r="C31" s="137" t="s">
        <v>341</v>
      </c>
      <c r="D31" s="140" t="s">
        <v>340</v>
      </c>
      <c r="E31" s="140" t="s">
        <v>8</v>
      </c>
    </row>
    <row r="32" spans="1:5" ht="26.45" customHeight="1">
      <c r="A32" s="125"/>
      <c r="B32" s="136"/>
      <c r="C32" s="239" t="s">
        <v>545</v>
      </c>
      <c r="D32" s="240" t="s">
        <v>342</v>
      </c>
      <c r="E32" s="241" t="s">
        <v>644</v>
      </c>
    </row>
    <row r="33" spans="1:5" ht="17.100000000000001" customHeight="1">
      <c r="A33" s="125"/>
      <c r="B33" s="587"/>
      <c r="C33" s="588" t="s">
        <v>546</v>
      </c>
      <c r="D33" s="422" t="s">
        <v>591</v>
      </c>
      <c r="E33" s="240" t="s">
        <v>592</v>
      </c>
    </row>
    <row r="34" spans="1:5" ht="17.100000000000001" customHeight="1">
      <c r="A34" s="125"/>
      <c r="B34" s="132" t="s">
        <v>343</v>
      </c>
      <c r="C34" s="142"/>
      <c r="D34" s="134" t="s">
        <v>344</v>
      </c>
      <c r="E34" s="135"/>
    </row>
    <row r="35" spans="1:5" ht="26.45" customHeight="1">
      <c r="A35" s="125"/>
      <c r="B35" s="132"/>
      <c r="C35" s="137" t="s">
        <v>345</v>
      </c>
      <c r="D35" s="140" t="s">
        <v>645</v>
      </c>
      <c r="E35" s="140" t="s">
        <v>646</v>
      </c>
    </row>
    <row r="36" spans="1:5" ht="33.6" customHeight="1">
      <c r="A36" s="125"/>
      <c r="B36" s="132"/>
      <c r="C36" s="137" t="s">
        <v>346</v>
      </c>
      <c r="D36" s="145" t="s">
        <v>347</v>
      </c>
      <c r="E36" s="146" t="s">
        <v>647</v>
      </c>
    </row>
    <row r="37" spans="1:5" ht="17.100000000000001" customHeight="1">
      <c r="A37" s="125"/>
      <c r="B37" s="132" t="s">
        <v>348</v>
      </c>
      <c r="C37" s="142"/>
      <c r="D37" s="134" t="s">
        <v>349</v>
      </c>
      <c r="E37" s="135"/>
    </row>
    <row r="38" spans="1:5" ht="16.350000000000001" customHeight="1">
      <c r="A38" s="125"/>
      <c r="B38" s="132"/>
      <c r="C38" s="137" t="s">
        <v>350</v>
      </c>
      <c r="D38" s="140" t="s">
        <v>351</v>
      </c>
      <c r="E38" s="128" t="s">
        <v>648</v>
      </c>
    </row>
    <row r="39" spans="1:5" ht="27.6" customHeight="1">
      <c r="A39" s="125"/>
      <c r="B39" s="136"/>
      <c r="C39" s="137" t="s">
        <v>352</v>
      </c>
      <c r="D39" s="145" t="s">
        <v>353</v>
      </c>
      <c r="E39" s="140" t="s">
        <v>9</v>
      </c>
    </row>
    <row r="40" spans="1:5" ht="17.100000000000001" customHeight="1">
      <c r="A40" s="125"/>
      <c r="B40" s="136"/>
      <c r="C40" s="137" t="s">
        <v>354</v>
      </c>
      <c r="D40" s="145" t="s">
        <v>355</v>
      </c>
      <c r="E40" s="140"/>
    </row>
    <row r="41" spans="1:5" ht="17.100000000000001" customHeight="1">
      <c r="A41" s="125"/>
      <c r="B41" s="132" t="s">
        <v>356</v>
      </c>
      <c r="C41" s="142"/>
      <c r="D41" s="134" t="s">
        <v>357</v>
      </c>
      <c r="E41" s="135"/>
    </row>
    <row r="42" spans="1:5" ht="26.45" customHeight="1">
      <c r="A42" s="125"/>
      <c r="B42" s="136"/>
      <c r="C42" s="147" t="s">
        <v>358</v>
      </c>
      <c r="D42" s="140" t="s">
        <v>360</v>
      </c>
      <c r="E42" s="140" t="s">
        <v>10</v>
      </c>
    </row>
    <row r="43" spans="1:5" ht="16.350000000000001" customHeight="1">
      <c r="A43" s="125"/>
      <c r="B43" s="136"/>
      <c r="C43" s="147" t="s">
        <v>359</v>
      </c>
      <c r="D43" s="145" t="s">
        <v>285</v>
      </c>
      <c r="E43" s="140" t="s">
        <v>11</v>
      </c>
    </row>
    <row r="44" spans="1:5" ht="17.100000000000001" customHeight="1">
      <c r="A44" s="125"/>
      <c r="B44" s="136"/>
      <c r="C44" s="137" t="s">
        <v>361</v>
      </c>
      <c r="D44" s="145" t="s">
        <v>355</v>
      </c>
      <c r="E44" s="140"/>
    </row>
    <row r="45" spans="1:5" ht="17.100000000000001" customHeight="1">
      <c r="A45" s="125"/>
      <c r="B45" s="132" t="s">
        <v>362</v>
      </c>
      <c r="C45" s="142"/>
      <c r="D45" s="134" t="s">
        <v>363</v>
      </c>
      <c r="E45" s="135"/>
    </row>
    <row r="46" spans="1:5" ht="26.45" customHeight="1">
      <c r="A46" s="125"/>
      <c r="B46" s="136"/>
      <c r="C46" s="137" t="s">
        <v>364</v>
      </c>
      <c r="D46" s="140" t="s">
        <v>365</v>
      </c>
      <c r="E46" s="140" t="s">
        <v>12</v>
      </c>
    </row>
    <row r="47" spans="1:5" ht="26.45" customHeight="1">
      <c r="A47" s="125"/>
      <c r="B47" s="136"/>
      <c r="C47" s="137" t="s">
        <v>366</v>
      </c>
      <c r="D47" s="145" t="s">
        <v>367</v>
      </c>
      <c r="E47" s="146" t="s">
        <v>649</v>
      </c>
    </row>
    <row r="48" spans="1:5" ht="16.350000000000001" customHeight="1">
      <c r="A48" s="125"/>
      <c r="B48" s="136"/>
      <c r="C48" s="137" t="s">
        <v>368</v>
      </c>
      <c r="D48" s="140" t="s">
        <v>369</v>
      </c>
      <c r="E48" s="140" t="s">
        <v>650</v>
      </c>
    </row>
    <row r="49" spans="1:5" ht="33" customHeight="1">
      <c r="A49" s="125"/>
      <c r="B49" s="136"/>
      <c r="C49" s="137" t="s">
        <v>370</v>
      </c>
      <c r="D49" s="140" t="s">
        <v>371</v>
      </c>
      <c r="E49" s="140" t="s">
        <v>651</v>
      </c>
    </row>
    <row r="50" spans="1:5" ht="26.45" customHeight="1">
      <c r="A50" s="125"/>
      <c r="B50" s="136"/>
      <c r="C50" s="137" t="s">
        <v>372</v>
      </c>
      <c r="D50" s="140" t="s">
        <v>373</v>
      </c>
      <c r="E50" s="140" t="s">
        <v>13</v>
      </c>
    </row>
    <row r="51" spans="1:5" ht="16.350000000000001" customHeight="1">
      <c r="A51" s="125"/>
      <c r="B51" s="136"/>
      <c r="C51" s="137" t="s">
        <v>374</v>
      </c>
      <c r="D51" s="140" t="s">
        <v>375</v>
      </c>
      <c r="E51" s="140" t="s">
        <v>14</v>
      </c>
    </row>
    <row r="52" spans="1:5" ht="18" customHeight="1">
      <c r="A52" s="125"/>
      <c r="B52" s="136"/>
      <c r="C52" s="137" t="s">
        <v>376</v>
      </c>
      <c r="D52" s="145" t="s">
        <v>377</v>
      </c>
      <c r="E52" s="140" t="s">
        <v>652</v>
      </c>
    </row>
    <row r="53" spans="1:5" ht="15.75" customHeight="1">
      <c r="A53" s="125"/>
      <c r="B53" s="148"/>
      <c r="C53" s="149" t="s">
        <v>378</v>
      </c>
      <c r="D53" s="150" t="s">
        <v>379</v>
      </c>
      <c r="E53" s="135"/>
    </row>
    <row r="54" spans="1:5" ht="38.25" customHeight="1">
      <c r="A54" s="125"/>
      <c r="B54" s="151"/>
      <c r="C54" s="152"/>
      <c r="D54" s="140" t="s">
        <v>665</v>
      </c>
      <c r="E54" s="140" t="s">
        <v>653</v>
      </c>
    </row>
    <row r="55" spans="1:5" ht="17.100000000000001" customHeight="1">
      <c r="A55" s="125"/>
      <c r="B55" s="151"/>
      <c r="C55" s="153"/>
      <c r="D55" s="140" t="s">
        <v>380</v>
      </c>
      <c r="E55" s="140" t="s">
        <v>15</v>
      </c>
    </row>
    <row r="56" spans="1:5" ht="17.100000000000001" customHeight="1">
      <c r="A56" s="125"/>
      <c r="B56" s="151"/>
      <c r="C56" s="153"/>
      <c r="D56" s="140" t="s">
        <v>381</v>
      </c>
      <c r="E56" s="140" t="s">
        <v>16</v>
      </c>
    </row>
    <row r="57" spans="1:5" ht="17.100000000000001" customHeight="1">
      <c r="A57" s="125"/>
      <c r="B57" s="154"/>
      <c r="C57" s="155"/>
      <c r="D57" s="145" t="s">
        <v>382</v>
      </c>
      <c r="E57" s="140" t="s">
        <v>17</v>
      </c>
    </row>
    <row r="58" spans="1:5" ht="16.350000000000001" customHeight="1">
      <c r="A58" s="125"/>
      <c r="B58" s="136"/>
      <c r="C58" s="137" t="s">
        <v>383</v>
      </c>
      <c r="D58" s="145" t="s">
        <v>384</v>
      </c>
      <c r="E58" s="146" t="s">
        <v>654</v>
      </c>
    </row>
    <row r="59" spans="1:5" ht="17.100000000000001" customHeight="1">
      <c r="A59" s="125"/>
      <c r="B59" s="136"/>
      <c r="C59" s="137" t="s">
        <v>385</v>
      </c>
      <c r="D59" s="145" t="s">
        <v>386</v>
      </c>
      <c r="E59" s="140" t="s">
        <v>18</v>
      </c>
    </row>
    <row r="60" spans="1:5" ht="42" customHeight="1">
      <c r="A60" s="125"/>
      <c r="B60" s="136"/>
      <c r="C60" s="137" t="s">
        <v>387</v>
      </c>
      <c r="D60" s="145" t="s">
        <v>388</v>
      </c>
      <c r="E60" s="140" t="s">
        <v>32</v>
      </c>
    </row>
    <row r="61" spans="1:5" ht="17.100000000000001" customHeight="1">
      <c r="A61" s="125"/>
      <c r="B61" s="136"/>
      <c r="C61" s="137" t="s">
        <v>389</v>
      </c>
      <c r="D61" s="145" t="s">
        <v>390</v>
      </c>
      <c r="E61" s="140" t="s">
        <v>655</v>
      </c>
    </row>
    <row r="62" spans="1:5" ht="26.45" customHeight="1">
      <c r="A62" s="125"/>
      <c r="B62" s="136"/>
      <c r="C62" s="137" t="s">
        <v>391</v>
      </c>
      <c r="D62" s="140" t="s">
        <v>392</v>
      </c>
      <c r="E62" s="140" t="s">
        <v>19</v>
      </c>
    </row>
    <row r="63" spans="1:5" ht="26.45" customHeight="1">
      <c r="A63" s="125"/>
      <c r="B63" s="136"/>
      <c r="C63" s="137" t="s">
        <v>393</v>
      </c>
      <c r="D63" s="145" t="s">
        <v>394</v>
      </c>
      <c r="E63" s="140" t="s">
        <v>656</v>
      </c>
    </row>
    <row r="64" spans="1:5" ht="17.100000000000001" customHeight="1">
      <c r="A64" s="125"/>
      <c r="B64" s="136"/>
      <c r="C64" s="137" t="s">
        <v>395</v>
      </c>
      <c r="D64" s="140" t="s">
        <v>396</v>
      </c>
      <c r="E64" s="140" t="s">
        <v>657</v>
      </c>
    </row>
    <row r="65" spans="1:5" ht="26.45" customHeight="1">
      <c r="A65" s="125"/>
      <c r="B65" s="136"/>
      <c r="C65" s="137" t="s">
        <v>397</v>
      </c>
      <c r="D65" s="145" t="s">
        <v>398</v>
      </c>
      <c r="E65" s="240" t="s">
        <v>854</v>
      </c>
    </row>
    <row r="66" spans="1:5" ht="26.45" customHeight="1">
      <c r="A66" s="125"/>
      <c r="B66" s="136"/>
      <c r="C66" s="239" t="s">
        <v>399</v>
      </c>
      <c r="D66" s="422" t="s">
        <v>846</v>
      </c>
      <c r="E66" s="240" t="s">
        <v>853</v>
      </c>
    </row>
    <row r="67" spans="1:5" ht="27" customHeight="1">
      <c r="A67" s="125"/>
      <c r="B67" s="136"/>
      <c r="C67" s="239" t="s">
        <v>547</v>
      </c>
      <c r="D67" s="145" t="s">
        <v>20</v>
      </c>
      <c r="E67" s="146" t="s">
        <v>21</v>
      </c>
    </row>
    <row r="68" spans="1:5">
      <c r="B68" s="589" t="s">
        <v>563</v>
      </c>
      <c r="C68" s="590"/>
      <c r="D68" s="591" t="s">
        <v>593</v>
      </c>
      <c r="E68" s="241"/>
    </row>
    <row r="69" spans="1:5" ht="73.5" customHeight="1">
      <c r="B69" s="587"/>
      <c r="C69" s="592" t="s">
        <v>564</v>
      </c>
      <c r="D69" s="422" t="s">
        <v>570</v>
      </c>
      <c r="E69" s="240" t="s">
        <v>658</v>
      </c>
    </row>
    <row r="70" spans="1:5" ht="26.45" customHeight="1">
      <c r="B70" s="587"/>
      <c r="C70" s="592" t="s">
        <v>565</v>
      </c>
      <c r="D70" s="422" t="s">
        <v>571</v>
      </c>
      <c r="E70" s="240" t="s">
        <v>659</v>
      </c>
    </row>
    <row r="71" spans="1:5" ht="28.5" customHeight="1">
      <c r="B71" s="587"/>
      <c r="C71" s="592" t="s">
        <v>566</v>
      </c>
      <c r="D71" s="422" t="s">
        <v>572</v>
      </c>
      <c r="E71" s="240" t="s">
        <v>660</v>
      </c>
    </row>
    <row r="72" spans="1:5" ht="28.5" customHeight="1">
      <c r="B72" s="587"/>
      <c r="C72" s="592" t="s">
        <v>567</v>
      </c>
      <c r="D72" s="422" t="s">
        <v>573</v>
      </c>
      <c r="E72" s="240" t="s">
        <v>661</v>
      </c>
    </row>
    <row r="73" spans="1:5" ht="67.5" customHeight="1">
      <c r="B73" s="587"/>
      <c r="C73" s="592" t="s">
        <v>568</v>
      </c>
      <c r="D73" s="422" t="s">
        <v>574</v>
      </c>
      <c r="E73" s="240" t="s">
        <v>663</v>
      </c>
    </row>
    <row r="74" spans="1:5" ht="26.45" customHeight="1">
      <c r="B74" s="587"/>
      <c r="C74" s="592" t="s">
        <v>569</v>
      </c>
      <c r="D74" s="240" t="s">
        <v>625</v>
      </c>
      <c r="E74" s="240" t="s">
        <v>664</v>
      </c>
    </row>
  </sheetData>
  <sheetProtection algorithmName="SHA-512" hashValue="3li+1x/mZXGkWML9JPLANZATOkOBOyO/WnwMwP3l1bB+GCXPWvxPDy1Tm7LuQD/eNz+veJ2ZPbs+mI246xVuzw==" saltValue="pHiMglLB7yqN7/0oQTmjhQ==" spinCount="100000" sheet="1" objects="1" scenarios="1"/>
  <phoneticPr fontId="45" type="noConversion"/>
  <pageMargins left="0.75" right="0.75" top="1" bottom="1" header="0.5" footer="0.5"/>
  <pageSetup scale="34" orientation="portrait" r:id="rId1"/>
  <headerFooter alignWithMargins="0"/>
  <rowBreaks count="3" manualBreakCount="3">
    <brk id="22" min="1" max="4" man="1"/>
    <brk id="40" min="1" max="4" man="1"/>
    <brk id="57"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70" zoomScaleNormal="85" zoomScaleSheetLayoutView="70" workbookViewId="0"/>
  </sheetViews>
  <sheetFormatPr defaultRowHeight="12.75"/>
  <sheetData>
    <row r="1" spans="1:16">
      <c r="A1" s="173" t="s">
        <v>407</v>
      </c>
    </row>
    <row r="3" spans="1:16">
      <c r="B3" s="186"/>
    </row>
    <row r="4" spans="1:16">
      <c r="B4" s="1155" t="s">
        <v>27</v>
      </c>
      <c r="C4" s="1155"/>
      <c r="D4" s="1155"/>
      <c r="E4" s="1155"/>
      <c r="F4" s="1155"/>
      <c r="G4" s="1155"/>
      <c r="H4" s="1155"/>
      <c r="I4" s="1155"/>
      <c r="J4" s="1155"/>
      <c r="K4" s="1155"/>
      <c r="L4" s="1155"/>
      <c r="M4" s="1155"/>
      <c r="N4" s="1155"/>
      <c r="O4" s="1155"/>
      <c r="P4" s="1155"/>
    </row>
    <row r="5" spans="1:16" ht="12.75" customHeight="1">
      <c r="B5" s="1155"/>
      <c r="C5" s="1155"/>
      <c r="D5" s="1155"/>
      <c r="E5" s="1155"/>
      <c r="F5" s="1155"/>
      <c r="G5" s="1155"/>
      <c r="H5" s="1155"/>
      <c r="I5" s="1155"/>
      <c r="J5" s="1155"/>
      <c r="K5" s="1155"/>
      <c r="L5" s="1155"/>
      <c r="M5" s="1155"/>
      <c r="N5" s="1155"/>
      <c r="O5" s="1155"/>
      <c r="P5" s="1155"/>
    </row>
    <row r="6" spans="1:16" ht="12.75" customHeight="1">
      <c r="B6" s="1155"/>
      <c r="C6" s="1155"/>
      <c r="D6" s="1155"/>
      <c r="E6" s="1155"/>
      <c r="F6" s="1155"/>
      <c r="G6" s="1155"/>
      <c r="H6" s="1155"/>
      <c r="I6" s="1155"/>
      <c r="J6" s="1155"/>
      <c r="K6" s="1155"/>
      <c r="L6" s="1155"/>
      <c r="M6" s="1155"/>
      <c r="N6" s="1155"/>
      <c r="O6" s="1155"/>
      <c r="P6" s="1155"/>
    </row>
    <row r="7" spans="1:16" ht="12.75" customHeight="1">
      <c r="B7" s="1155"/>
      <c r="C7" s="1155"/>
      <c r="D7" s="1155"/>
      <c r="E7" s="1155"/>
      <c r="F7" s="1155"/>
      <c r="G7" s="1155"/>
      <c r="H7" s="1155"/>
      <c r="I7" s="1155"/>
      <c r="J7" s="1155"/>
      <c r="K7" s="1155"/>
      <c r="L7" s="1155"/>
      <c r="M7" s="1155"/>
      <c r="N7" s="1155"/>
      <c r="O7" s="1155"/>
      <c r="P7" s="1155"/>
    </row>
    <row r="8" spans="1:16" ht="12.75" customHeight="1">
      <c r="B8" s="1155"/>
      <c r="C8" s="1155"/>
      <c r="D8" s="1155"/>
      <c r="E8" s="1155"/>
      <c r="F8" s="1155"/>
      <c r="G8" s="1155"/>
      <c r="H8" s="1155"/>
      <c r="I8" s="1155"/>
      <c r="J8" s="1155"/>
      <c r="K8" s="1155"/>
      <c r="L8" s="1155"/>
      <c r="M8" s="1155"/>
      <c r="N8" s="1155"/>
      <c r="O8" s="1155"/>
      <c r="P8" s="1155"/>
    </row>
    <row r="9" spans="1:16" ht="14.25">
      <c r="B9" s="156"/>
      <c r="C9" s="156"/>
      <c r="D9" s="156"/>
      <c r="E9" s="156"/>
      <c r="F9" s="156"/>
      <c r="G9" s="156"/>
      <c r="H9" s="156"/>
      <c r="I9" s="156"/>
      <c r="J9" s="156"/>
      <c r="K9" s="156"/>
      <c r="L9" s="156"/>
      <c r="M9" s="156"/>
      <c r="N9" s="156"/>
      <c r="O9" s="156"/>
      <c r="P9" s="156"/>
    </row>
    <row r="10" spans="1:16" ht="14.25">
      <c r="B10" s="157" t="s">
        <v>25</v>
      </c>
    </row>
    <row r="11" spans="1:16" ht="14.25">
      <c r="B11" s="157" t="s">
        <v>26</v>
      </c>
    </row>
    <row r="12" spans="1:16" ht="14.25">
      <c r="B12" s="157" t="s">
        <v>28</v>
      </c>
    </row>
    <row r="13" spans="1:16" ht="14.25">
      <c r="B13" s="157" t="s">
        <v>29</v>
      </c>
    </row>
    <row r="14" spans="1:16" ht="14.25">
      <c r="B14" s="157" t="s">
        <v>107</v>
      </c>
    </row>
  </sheetData>
  <sheetProtection algorithmName="SHA-512" hashValue="033P2BF5U1Nnb8e/3uLDVB+qfkBcp2rqVttXmyIGZz81dALp27dtfrmktAFDx+M5E75a01YJG1DSElGA38RbZw==" saltValue="Z/ttsWqmGHxM2TE8OHI8lA==" spinCount="100000" sheet="1" objects="1" scenarios="1"/>
  <mergeCells count="1">
    <mergeCell ref="B4:P8"/>
  </mergeCells>
  <phoneticPr fontId="45" type="noConversion"/>
  <pageMargins left="0.75" right="0.75" top="1" bottom="1" header="0.5" footer="0.5"/>
  <pageSetup scale="6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8"/>
  <sheetViews>
    <sheetView view="pageBreakPreview" topLeftCell="B1" zoomScale="70" zoomScaleNormal="85" zoomScaleSheetLayoutView="70" workbookViewId="0">
      <selection activeCell="B1" sqref="B1"/>
    </sheetView>
  </sheetViews>
  <sheetFormatPr defaultColWidth="9.140625" defaultRowHeight="12.75"/>
  <cols>
    <col min="1" max="1" width="9.140625" style="69" hidden="1" customWidth="1"/>
    <col min="2" max="2" width="10.42578125" style="86" customWidth="1"/>
    <col min="3" max="4" width="17.5703125" style="85" customWidth="1"/>
    <col min="5" max="7" width="17.5703125" style="69" customWidth="1"/>
    <col min="8" max="9" width="21.42578125" style="69" customWidth="1"/>
    <col min="10" max="16384" width="9.140625" style="69"/>
  </cols>
  <sheetData>
    <row r="1" spans="2:9">
      <c r="B1" s="228" t="s">
        <v>407</v>
      </c>
    </row>
    <row r="2" spans="2:9" ht="24" customHeight="1" thickBot="1">
      <c r="B2" s="82"/>
      <c r="C2" s="82"/>
      <c r="D2" s="82"/>
      <c r="E2" s="3"/>
      <c r="F2" s="3"/>
    </row>
    <row r="3" spans="2:9" ht="21" customHeight="1" thickBot="1">
      <c r="B3" s="1156" t="s">
        <v>156</v>
      </c>
      <c r="C3" s="1157"/>
      <c r="D3" s="1157"/>
      <c r="E3" s="1157"/>
      <c r="F3" s="1157"/>
      <c r="G3" s="1157"/>
      <c r="H3" s="1157"/>
      <c r="I3" s="1158"/>
    </row>
    <row r="4" spans="2:9">
      <c r="B4" s="188" t="s">
        <v>183</v>
      </c>
      <c r="C4" s="554" t="s">
        <v>33</v>
      </c>
      <c r="D4" s="554"/>
      <c r="E4" s="158" t="s">
        <v>34</v>
      </c>
      <c r="F4" s="49"/>
      <c r="G4" s="42"/>
      <c r="H4" s="42"/>
      <c r="I4" s="65"/>
    </row>
    <row r="5" spans="2:9">
      <c r="B5" s="48"/>
      <c r="C5" s="554"/>
      <c r="D5" s="554"/>
      <c r="E5" s="158"/>
      <c r="F5" s="49"/>
      <c r="G5" s="42"/>
      <c r="H5" s="42"/>
      <c r="I5" s="65"/>
    </row>
    <row r="6" spans="2:9">
      <c r="B6" s="188" t="s">
        <v>444</v>
      </c>
      <c r="C6" s="554" t="s">
        <v>35</v>
      </c>
      <c r="D6" s="554"/>
      <c r="E6" s="1159" t="s">
        <v>750</v>
      </c>
      <c r="F6" s="1159"/>
      <c r="G6" s="1159"/>
      <c r="H6" s="1159"/>
      <c r="I6" s="1160"/>
    </row>
    <row r="7" spans="2:9">
      <c r="B7" s="48"/>
      <c r="C7" s="554"/>
      <c r="D7" s="554"/>
      <c r="E7" s="1159"/>
      <c r="F7" s="1159"/>
      <c r="G7" s="1159"/>
      <c r="H7" s="1159"/>
      <c r="I7" s="1160"/>
    </row>
    <row r="8" spans="2:9">
      <c r="B8" s="48"/>
      <c r="C8" s="554"/>
      <c r="D8" s="554"/>
      <c r="E8" s="1159"/>
      <c r="F8" s="1159"/>
      <c r="G8" s="1159"/>
      <c r="H8" s="1159"/>
      <c r="I8" s="1160"/>
    </row>
    <row r="9" spans="2:9">
      <c r="B9" s="48"/>
      <c r="C9" s="49"/>
      <c r="D9" s="49"/>
      <c r="E9" s="158"/>
      <c r="F9" s="49"/>
      <c r="G9" s="42"/>
      <c r="H9" s="42"/>
      <c r="I9" s="65"/>
    </row>
    <row r="10" spans="2:9">
      <c r="B10" s="53" t="s">
        <v>198</v>
      </c>
      <c r="C10" s="1163" t="s">
        <v>751</v>
      </c>
      <c r="D10" s="1163"/>
      <c r="E10" s="1163"/>
      <c r="F10" s="1163"/>
      <c r="G10" s="1163"/>
      <c r="H10" s="1163"/>
      <c r="I10" s="1164"/>
    </row>
    <row r="11" spans="2:9">
      <c r="B11" s="53"/>
      <c r="C11" s="1163"/>
      <c r="D11" s="1163"/>
      <c r="E11" s="1163"/>
      <c r="F11" s="1163"/>
      <c r="G11" s="1163"/>
      <c r="H11" s="1163"/>
      <c r="I11" s="1164"/>
    </row>
    <row r="12" spans="2:9">
      <c r="B12" s="53"/>
      <c r="C12" s="54"/>
      <c r="D12" s="52"/>
      <c r="E12" s="50"/>
      <c r="F12" s="50"/>
      <c r="G12" s="42"/>
      <c r="H12" s="42"/>
      <c r="I12" s="65"/>
    </row>
    <row r="13" spans="2:9">
      <c r="B13" s="53"/>
      <c r="C13" s="54" t="s">
        <v>36</v>
      </c>
      <c r="D13" s="52"/>
      <c r="E13" s="50"/>
      <c r="F13" s="50"/>
      <c r="G13" s="42"/>
      <c r="H13" s="42"/>
      <c r="I13" s="65"/>
    </row>
    <row r="14" spans="2:9">
      <c r="B14" s="53"/>
      <c r="D14" s="52"/>
      <c r="E14" s="50"/>
      <c r="F14" s="50"/>
      <c r="G14" s="42"/>
      <c r="H14" s="42"/>
      <c r="I14" s="65"/>
    </row>
    <row r="15" spans="2:9">
      <c r="B15" s="53"/>
      <c r="C15" s="1161" t="s">
        <v>737</v>
      </c>
      <c r="D15" s="1161"/>
      <c r="E15" s="1161"/>
      <c r="F15" s="1161"/>
      <c r="G15" s="1161"/>
      <c r="H15" s="1161"/>
      <c r="I15" s="1162"/>
    </row>
    <row r="16" spans="2:9">
      <c r="B16" s="53"/>
      <c r="C16" s="1161"/>
      <c r="D16" s="1161"/>
      <c r="E16" s="1161"/>
      <c r="F16" s="1161"/>
      <c r="G16" s="1161"/>
      <c r="H16" s="1161"/>
      <c r="I16" s="1162"/>
    </row>
    <row r="17" spans="1:9">
      <c r="B17" s="53"/>
      <c r="C17" s="55" t="s">
        <v>76</v>
      </c>
      <c r="D17" s="52"/>
      <c r="E17" s="50"/>
      <c r="F17" s="50"/>
      <c r="G17" s="42"/>
      <c r="H17" s="42"/>
      <c r="I17" s="65"/>
    </row>
    <row r="18" spans="1:9">
      <c r="B18" s="53"/>
      <c r="C18" s="55"/>
      <c r="D18" s="52"/>
      <c r="E18" s="50"/>
      <c r="F18" s="50"/>
      <c r="G18" s="42"/>
      <c r="H18" s="42"/>
      <c r="I18" s="65"/>
    </row>
    <row r="19" spans="1:9" ht="13.5" thickBot="1">
      <c r="B19" s="56"/>
      <c r="C19" s="57"/>
      <c r="D19" s="58"/>
      <c r="E19" s="59"/>
      <c r="F19" s="59"/>
      <c r="G19" s="47"/>
      <c r="H19" s="47"/>
      <c r="I19" s="67"/>
    </row>
    <row r="20" spans="1:9" ht="24" customHeight="1" thickBot="1">
      <c r="B20" s="41"/>
      <c r="C20" s="41"/>
      <c r="D20" s="41"/>
      <c r="E20" s="42"/>
      <c r="F20" s="42"/>
      <c r="G20" s="42"/>
    </row>
    <row r="21" spans="1:9" ht="21.75" customHeight="1" thickBot="1">
      <c r="B21" s="1103" t="s">
        <v>74</v>
      </c>
      <c r="C21" s="1104"/>
      <c r="D21" s="1104"/>
      <c r="E21" s="1104"/>
      <c r="F21" s="1104"/>
      <c r="G21" s="1104"/>
      <c r="H21" s="1104"/>
      <c r="I21" s="1105"/>
    </row>
    <row r="22" spans="1:9" ht="33" customHeight="1" thickBot="1">
      <c r="B22" s="159" t="s">
        <v>209</v>
      </c>
      <c r="C22" s="166" t="s">
        <v>239</v>
      </c>
      <c r="D22" s="160" t="s">
        <v>232</v>
      </c>
      <c r="E22" s="160" t="s">
        <v>234</v>
      </c>
      <c r="F22" s="160" t="s">
        <v>275</v>
      </c>
      <c r="G22" s="160" t="s">
        <v>137</v>
      </c>
      <c r="H22" s="160" t="s">
        <v>33</v>
      </c>
      <c r="I22" s="161" t="s">
        <v>35</v>
      </c>
    </row>
    <row r="23" spans="1:9">
      <c r="A23" s="69" t="str">
        <f t="shared" ref="A23:A86" si="0">D23&amp;E23&amp;B23</f>
        <v>2022 Current Year116</v>
      </c>
      <c r="B23" s="223" t="s">
        <v>72</v>
      </c>
      <c r="C23" s="85">
        <f>'Non-Delivery Svcs Report'!J2</f>
        <v>0</v>
      </c>
      <c r="D23" s="162" t="str">
        <f>'Member Months'!C18</f>
        <v>2022 Current Year</v>
      </c>
      <c r="E23" s="44">
        <v>1</v>
      </c>
      <c r="F23" s="1012" t="s">
        <v>738</v>
      </c>
      <c r="G23" s="163" t="s">
        <v>138</v>
      </c>
      <c r="H23" s="278">
        <v>0</v>
      </c>
      <c r="I23" s="276">
        <v>0</v>
      </c>
    </row>
    <row r="24" spans="1:9">
      <c r="A24" s="69" t="str">
        <f t="shared" si="0"/>
        <v>2022 Current Year117</v>
      </c>
      <c r="B24" s="224" t="s">
        <v>73</v>
      </c>
      <c r="C24" s="85">
        <f>$C$23</f>
        <v>0</v>
      </c>
      <c r="D24" s="164" t="str">
        <f t="shared" ref="D24:D54" si="1">$D$23</f>
        <v>2022 Current Year</v>
      </c>
      <c r="E24" s="41">
        <v>1</v>
      </c>
      <c r="F24" s="1013" t="s">
        <v>738</v>
      </c>
      <c r="G24" s="165" t="s">
        <v>139</v>
      </c>
      <c r="H24" s="279">
        <v>0</v>
      </c>
      <c r="I24" s="277">
        <v>0</v>
      </c>
    </row>
    <row r="25" spans="1:9">
      <c r="A25" s="69" t="str">
        <f t="shared" si="0"/>
        <v>2022 Current Year118</v>
      </c>
      <c r="B25" s="224" t="s">
        <v>409</v>
      </c>
      <c r="C25" s="85">
        <f t="shared" ref="C25:C88" si="2">$C$23</f>
        <v>0</v>
      </c>
      <c r="D25" s="164" t="str">
        <f t="shared" si="1"/>
        <v>2022 Current Year</v>
      </c>
      <c r="E25" s="41">
        <v>1</v>
      </c>
      <c r="F25" s="806" t="s">
        <v>739</v>
      </c>
      <c r="G25" s="165" t="s">
        <v>138</v>
      </c>
      <c r="H25" s="296">
        <v>0</v>
      </c>
      <c r="I25" s="277">
        <v>0</v>
      </c>
    </row>
    <row r="26" spans="1:9">
      <c r="A26" s="69" t="str">
        <f t="shared" si="0"/>
        <v>2022 Current Year119</v>
      </c>
      <c r="B26" s="224" t="s">
        <v>410</v>
      </c>
      <c r="C26" s="85">
        <f t="shared" si="2"/>
        <v>0</v>
      </c>
      <c r="D26" s="164" t="str">
        <f t="shared" si="1"/>
        <v>2022 Current Year</v>
      </c>
      <c r="E26" s="41">
        <v>1</v>
      </c>
      <c r="F26" s="806" t="s">
        <v>739</v>
      </c>
      <c r="G26" s="165" t="s">
        <v>139</v>
      </c>
      <c r="H26" s="279">
        <v>0</v>
      </c>
      <c r="I26" s="277">
        <v>0</v>
      </c>
    </row>
    <row r="27" spans="1:9">
      <c r="A27" s="69" t="str">
        <f t="shared" si="0"/>
        <v>2022 Current Year120</v>
      </c>
      <c r="B27" s="224" t="s">
        <v>525</v>
      </c>
      <c r="C27" s="85">
        <f t="shared" si="2"/>
        <v>0</v>
      </c>
      <c r="D27" s="293" t="str">
        <f t="shared" si="1"/>
        <v>2022 Current Year</v>
      </c>
      <c r="E27" s="52">
        <v>1</v>
      </c>
      <c r="F27" s="803" t="s">
        <v>740</v>
      </c>
      <c r="G27" s="50" t="s">
        <v>138</v>
      </c>
      <c r="H27" s="296">
        <v>0</v>
      </c>
      <c r="I27" s="297">
        <v>0</v>
      </c>
    </row>
    <row r="28" spans="1:9">
      <c r="A28" s="69" t="str">
        <f t="shared" si="0"/>
        <v>2021 Current Year121</v>
      </c>
      <c r="B28" s="224" t="s">
        <v>526</v>
      </c>
      <c r="C28" s="85">
        <f t="shared" si="2"/>
        <v>0</v>
      </c>
      <c r="D28" s="293" t="s">
        <v>912</v>
      </c>
      <c r="E28" s="52">
        <v>1</v>
      </c>
      <c r="F28" s="803" t="s">
        <v>740</v>
      </c>
      <c r="G28" s="50" t="s">
        <v>139</v>
      </c>
      <c r="H28" s="296">
        <v>0</v>
      </c>
      <c r="I28" s="297">
        <v>0</v>
      </c>
    </row>
    <row r="29" spans="1:9">
      <c r="A29" s="69" t="str">
        <f t="shared" si="0"/>
        <v>2021 Current Year127</v>
      </c>
      <c r="B29" s="1020">
        <v>27</v>
      </c>
      <c r="C29" s="85">
        <v>0</v>
      </c>
      <c r="D29" s="293" t="s">
        <v>912</v>
      </c>
      <c r="E29" s="52">
        <v>1</v>
      </c>
      <c r="F29" s="803" t="s">
        <v>927</v>
      </c>
      <c r="G29" s="220" t="s">
        <v>138</v>
      </c>
      <c r="H29" s="296">
        <v>0</v>
      </c>
      <c r="I29" s="297">
        <v>0</v>
      </c>
    </row>
    <row r="30" spans="1:9">
      <c r="A30" s="69" t="str">
        <f t="shared" si="0"/>
        <v>2021 Current Year128</v>
      </c>
      <c r="B30" s="755" t="s">
        <v>947</v>
      </c>
      <c r="C30" s="756">
        <f t="shared" si="2"/>
        <v>0</v>
      </c>
      <c r="D30" s="757" t="s">
        <v>912</v>
      </c>
      <c r="E30" s="739">
        <v>1</v>
      </c>
      <c r="F30" s="746" t="s">
        <v>927</v>
      </c>
      <c r="G30" s="1009" t="s">
        <v>139</v>
      </c>
      <c r="H30" s="758">
        <v>0</v>
      </c>
      <c r="I30" s="759">
        <v>0</v>
      </c>
    </row>
    <row r="31" spans="1:9">
      <c r="A31" s="69" t="str">
        <f t="shared" si="0"/>
        <v>2022 Current Year216</v>
      </c>
      <c r="B31" s="224" t="s">
        <v>72</v>
      </c>
      <c r="C31" s="85">
        <f t="shared" si="2"/>
        <v>0</v>
      </c>
      <c r="D31" s="164" t="str">
        <f t="shared" si="1"/>
        <v>2022 Current Year</v>
      </c>
      <c r="E31" s="41">
        <v>2</v>
      </c>
      <c r="F31" s="805" t="s">
        <v>738</v>
      </c>
      <c r="G31" s="165" t="s">
        <v>138</v>
      </c>
      <c r="H31" s="296">
        <v>0</v>
      </c>
      <c r="I31" s="297">
        <v>0</v>
      </c>
    </row>
    <row r="32" spans="1:9">
      <c r="A32" s="69" t="str">
        <f t="shared" si="0"/>
        <v>2022 Current Year217</v>
      </c>
      <c r="B32" s="224" t="s">
        <v>73</v>
      </c>
      <c r="C32" s="85">
        <f t="shared" si="2"/>
        <v>0</v>
      </c>
      <c r="D32" s="164" t="str">
        <f t="shared" si="1"/>
        <v>2022 Current Year</v>
      </c>
      <c r="E32" s="41">
        <v>2</v>
      </c>
      <c r="F32" s="805" t="s">
        <v>738</v>
      </c>
      <c r="G32" s="165" t="s">
        <v>139</v>
      </c>
      <c r="H32" s="296">
        <v>0</v>
      </c>
      <c r="I32" s="297">
        <v>0</v>
      </c>
    </row>
    <row r="33" spans="1:9">
      <c r="A33" s="69" t="str">
        <f t="shared" si="0"/>
        <v>2022 Current Year218</v>
      </c>
      <c r="B33" s="224" t="s">
        <v>409</v>
      </c>
      <c r="C33" s="85">
        <f t="shared" si="2"/>
        <v>0</v>
      </c>
      <c r="D33" s="164" t="str">
        <f t="shared" si="1"/>
        <v>2022 Current Year</v>
      </c>
      <c r="E33" s="41">
        <v>2</v>
      </c>
      <c r="F33" s="805" t="s">
        <v>739</v>
      </c>
      <c r="G33" s="165" t="s">
        <v>138</v>
      </c>
      <c r="H33" s="296">
        <v>0</v>
      </c>
      <c r="I33" s="297">
        <v>0</v>
      </c>
    </row>
    <row r="34" spans="1:9">
      <c r="A34" s="69" t="str">
        <f t="shared" si="0"/>
        <v>2022 Current Year219</v>
      </c>
      <c r="B34" s="224" t="s">
        <v>410</v>
      </c>
      <c r="C34" s="85">
        <f t="shared" si="2"/>
        <v>0</v>
      </c>
      <c r="D34" s="164" t="str">
        <f t="shared" si="1"/>
        <v>2022 Current Year</v>
      </c>
      <c r="E34" s="41">
        <v>2</v>
      </c>
      <c r="F34" s="805" t="s">
        <v>739</v>
      </c>
      <c r="G34" s="165" t="s">
        <v>139</v>
      </c>
      <c r="H34" s="296">
        <v>0</v>
      </c>
      <c r="I34" s="297">
        <v>0</v>
      </c>
    </row>
    <row r="35" spans="1:9">
      <c r="A35" s="69" t="str">
        <f t="shared" si="0"/>
        <v>2022 Current Year220</v>
      </c>
      <c r="B35" s="224" t="s">
        <v>525</v>
      </c>
      <c r="C35" s="85">
        <f t="shared" si="2"/>
        <v>0</v>
      </c>
      <c r="D35" s="293" t="str">
        <f t="shared" si="1"/>
        <v>2022 Current Year</v>
      </c>
      <c r="E35" s="52">
        <v>2</v>
      </c>
      <c r="F35" s="496" t="s">
        <v>740</v>
      </c>
      <c r="G35" s="50" t="s">
        <v>138</v>
      </c>
      <c r="H35" s="296">
        <v>0</v>
      </c>
      <c r="I35" s="297">
        <v>0</v>
      </c>
    </row>
    <row r="36" spans="1:9">
      <c r="A36" s="69" t="str">
        <f t="shared" si="0"/>
        <v>2022 Current Year221</v>
      </c>
      <c r="B36" s="224" t="s">
        <v>526</v>
      </c>
      <c r="C36" s="85">
        <f t="shared" si="2"/>
        <v>0</v>
      </c>
      <c r="D36" s="293" t="str">
        <f t="shared" si="1"/>
        <v>2022 Current Year</v>
      </c>
      <c r="E36" s="52">
        <v>2</v>
      </c>
      <c r="F36" s="496" t="s">
        <v>740</v>
      </c>
      <c r="G36" s="50" t="s">
        <v>139</v>
      </c>
      <c r="H36" s="296">
        <v>0</v>
      </c>
      <c r="I36" s="297">
        <v>0</v>
      </c>
    </row>
    <row r="37" spans="1:9">
      <c r="A37" s="69" t="str">
        <f t="shared" si="0"/>
        <v>2021 Current Year227</v>
      </c>
      <c r="B37" s="224" t="s">
        <v>946</v>
      </c>
      <c r="C37" s="85">
        <f t="shared" si="2"/>
        <v>0</v>
      </c>
      <c r="D37" s="293" t="s">
        <v>912</v>
      </c>
      <c r="E37" s="52">
        <v>2</v>
      </c>
      <c r="F37" s="496" t="s">
        <v>927</v>
      </c>
      <c r="G37" s="220" t="s">
        <v>138</v>
      </c>
      <c r="H37" s="296">
        <v>0</v>
      </c>
      <c r="I37" s="297">
        <v>0</v>
      </c>
    </row>
    <row r="38" spans="1:9">
      <c r="A38" s="69" t="str">
        <f t="shared" si="0"/>
        <v>2022 Current Year228</v>
      </c>
      <c r="B38" s="755" t="s">
        <v>947</v>
      </c>
      <c r="C38" s="756">
        <f t="shared" si="2"/>
        <v>0</v>
      </c>
      <c r="D38" s="757" t="str">
        <f t="shared" si="1"/>
        <v>2022 Current Year</v>
      </c>
      <c r="E38" s="739">
        <v>2</v>
      </c>
      <c r="F38" s="807" t="s">
        <v>927</v>
      </c>
      <c r="G38" s="1009" t="s">
        <v>139</v>
      </c>
      <c r="H38" s="758">
        <v>0</v>
      </c>
      <c r="I38" s="759">
        <v>0</v>
      </c>
    </row>
    <row r="39" spans="1:9">
      <c r="A39" s="69" t="str">
        <f t="shared" si="0"/>
        <v>2022 Current Year316</v>
      </c>
      <c r="B39" s="224" t="s">
        <v>72</v>
      </c>
      <c r="C39" s="85">
        <f t="shared" si="2"/>
        <v>0</v>
      </c>
      <c r="D39" s="164" t="str">
        <f t="shared" si="1"/>
        <v>2022 Current Year</v>
      </c>
      <c r="E39" s="41">
        <v>3</v>
      </c>
      <c r="F39" s="805" t="s">
        <v>738</v>
      </c>
      <c r="G39" s="165" t="s">
        <v>138</v>
      </c>
      <c r="H39" s="296">
        <v>0</v>
      </c>
      <c r="I39" s="297">
        <v>0</v>
      </c>
    </row>
    <row r="40" spans="1:9">
      <c r="A40" s="69" t="str">
        <f t="shared" si="0"/>
        <v>2022 Current Year317</v>
      </c>
      <c r="B40" s="224" t="s">
        <v>73</v>
      </c>
      <c r="C40" s="85">
        <f t="shared" si="2"/>
        <v>0</v>
      </c>
      <c r="D40" s="164" t="str">
        <f t="shared" si="1"/>
        <v>2022 Current Year</v>
      </c>
      <c r="E40" s="41">
        <v>3</v>
      </c>
      <c r="F40" s="805" t="s">
        <v>738</v>
      </c>
      <c r="G40" s="165" t="s">
        <v>139</v>
      </c>
      <c r="H40" s="296">
        <v>0</v>
      </c>
      <c r="I40" s="297">
        <v>0</v>
      </c>
    </row>
    <row r="41" spans="1:9">
      <c r="A41" s="69" t="str">
        <f t="shared" si="0"/>
        <v>2022 Current Year318</v>
      </c>
      <c r="B41" s="224" t="s">
        <v>409</v>
      </c>
      <c r="C41" s="85">
        <f t="shared" si="2"/>
        <v>0</v>
      </c>
      <c r="D41" s="164" t="str">
        <f t="shared" si="1"/>
        <v>2022 Current Year</v>
      </c>
      <c r="E41" s="41">
        <v>3</v>
      </c>
      <c r="F41" s="805" t="s">
        <v>739</v>
      </c>
      <c r="G41" s="165" t="s">
        <v>138</v>
      </c>
      <c r="H41" s="296">
        <v>0</v>
      </c>
      <c r="I41" s="297">
        <v>0</v>
      </c>
    </row>
    <row r="42" spans="1:9">
      <c r="A42" s="69" t="str">
        <f t="shared" si="0"/>
        <v>2022 Current Year319</v>
      </c>
      <c r="B42" s="224" t="s">
        <v>410</v>
      </c>
      <c r="C42" s="85">
        <f t="shared" si="2"/>
        <v>0</v>
      </c>
      <c r="D42" s="164" t="str">
        <f t="shared" si="1"/>
        <v>2022 Current Year</v>
      </c>
      <c r="E42" s="41">
        <v>3</v>
      </c>
      <c r="F42" s="805" t="s">
        <v>739</v>
      </c>
      <c r="G42" s="165" t="s">
        <v>139</v>
      </c>
      <c r="H42" s="296">
        <v>0</v>
      </c>
      <c r="I42" s="297">
        <v>0</v>
      </c>
    </row>
    <row r="43" spans="1:9">
      <c r="A43" s="69" t="str">
        <f t="shared" si="0"/>
        <v>2022 Current Year320</v>
      </c>
      <c r="B43" s="224" t="s">
        <v>525</v>
      </c>
      <c r="C43" s="85">
        <f t="shared" si="2"/>
        <v>0</v>
      </c>
      <c r="D43" s="293" t="str">
        <f t="shared" si="1"/>
        <v>2022 Current Year</v>
      </c>
      <c r="E43" s="52">
        <v>3</v>
      </c>
      <c r="F43" s="496" t="s">
        <v>740</v>
      </c>
      <c r="G43" s="50" t="s">
        <v>138</v>
      </c>
      <c r="H43" s="296">
        <v>0</v>
      </c>
      <c r="I43" s="297">
        <v>0</v>
      </c>
    </row>
    <row r="44" spans="1:9">
      <c r="A44" s="69" t="str">
        <f t="shared" si="0"/>
        <v>2022 Current Year321</v>
      </c>
      <c r="B44" s="224" t="s">
        <v>526</v>
      </c>
      <c r="C44" s="85">
        <f t="shared" si="2"/>
        <v>0</v>
      </c>
      <c r="D44" s="293" t="str">
        <f t="shared" si="1"/>
        <v>2022 Current Year</v>
      </c>
      <c r="E44" s="52">
        <v>3</v>
      </c>
      <c r="F44" s="496" t="s">
        <v>740</v>
      </c>
      <c r="G44" s="50" t="s">
        <v>139</v>
      </c>
      <c r="H44" s="296">
        <v>0</v>
      </c>
      <c r="I44" s="297">
        <v>0</v>
      </c>
    </row>
    <row r="45" spans="1:9">
      <c r="A45" s="69" t="str">
        <f t="shared" si="0"/>
        <v>2021 Current Year327</v>
      </c>
      <c r="B45" s="224" t="s">
        <v>946</v>
      </c>
      <c r="C45" s="85">
        <f t="shared" si="2"/>
        <v>0</v>
      </c>
      <c r="D45" s="293" t="s">
        <v>912</v>
      </c>
      <c r="E45" s="52">
        <v>3</v>
      </c>
      <c r="F45" s="496" t="s">
        <v>927</v>
      </c>
      <c r="G45" s="220" t="s">
        <v>138</v>
      </c>
      <c r="H45" s="296">
        <v>0</v>
      </c>
      <c r="I45" s="297">
        <v>0</v>
      </c>
    </row>
    <row r="46" spans="1:9">
      <c r="A46" s="69" t="str">
        <f t="shared" si="0"/>
        <v>2022 Current Year328</v>
      </c>
      <c r="B46" s="755" t="s">
        <v>947</v>
      </c>
      <c r="C46" s="756">
        <f t="shared" si="2"/>
        <v>0</v>
      </c>
      <c r="D46" s="757" t="str">
        <f t="shared" si="1"/>
        <v>2022 Current Year</v>
      </c>
      <c r="E46" s="739">
        <v>3</v>
      </c>
      <c r="F46" s="807" t="s">
        <v>927</v>
      </c>
      <c r="G46" s="1009" t="s">
        <v>139</v>
      </c>
      <c r="H46" s="758">
        <v>0</v>
      </c>
      <c r="I46" s="759">
        <v>0</v>
      </c>
    </row>
    <row r="47" spans="1:9">
      <c r="A47" s="69" t="str">
        <f t="shared" si="0"/>
        <v>2022 Current Year416</v>
      </c>
      <c r="B47" s="224" t="s">
        <v>72</v>
      </c>
      <c r="C47" s="85">
        <f t="shared" si="2"/>
        <v>0</v>
      </c>
      <c r="D47" s="164" t="str">
        <f t="shared" si="1"/>
        <v>2022 Current Year</v>
      </c>
      <c r="E47" s="41">
        <v>4</v>
      </c>
      <c r="F47" s="805" t="s">
        <v>738</v>
      </c>
      <c r="G47" s="165" t="s">
        <v>138</v>
      </c>
      <c r="H47" s="296">
        <v>0</v>
      </c>
      <c r="I47" s="297">
        <v>0</v>
      </c>
    </row>
    <row r="48" spans="1:9">
      <c r="A48" s="69" t="str">
        <f t="shared" si="0"/>
        <v>2022 Current Year417</v>
      </c>
      <c r="B48" s="224" t="s">
        <v>73</v>
      </c>
      <c r="C48" s="85">
        <f t="shared" si="2"/>
        <v>0</v>
      </c>
      <c r="D48" s="164" t="str">
        <f t="shared" si="1"/>
        <v>2022 Current Year</v>
      </c>
      <c r="E48" s="41">
        <v>4</v>
      </c>
      <c r="F48" s="805" t="s">
        <v>738</v>
      </c>
      <c r="G48" s="165" t="s">
        <v>139</v>
      </c>
      <c r="H48" s="296">
        <v>0</v>
      </c>
      <c r="I48" s="297">
        <v>0</v>
      </c>
    </row>
    <row r="49" spans="1:12">
      <c r="A49" s="69" t="str">
        <f t="shared" si="0"/>
        <v>2022 Current Year418</v>
      </c>
      <c r="B49" s="224" t="s">
        <v>409</v>
      </c>
      <c r="C49" s="85">
        <f t="shared" si="2"/>
        <v>0</v>
      </c>
      <c r="D49" s="164" t="str">
        <f t="shared" si="1"/>
        <v>2022 Current Year</v>
      </c>
      <c r="E49" s="41">
        <v>4</v>
      </c>
      <c r="F49" s="805" t="s">
        <v>739</v>
      </c>
      <c r="G49" s="165" t="s">
        <v>138</v>
      </c>
      <c r="H49" s="296">
        <v>0</v>
      </c>
      <c r="I49" s="297">
        <v>0</v>
      </c>
    </row>
    <row r="50" spans="1:12">
      <c r="A50" s="69" t="str">
        <f t="shared" si="0"/>
        <v>2022 Current Year419</v>
      </c>
      <c r="B50" s="224" t="s">
        <v>410</v>
      </c>
      <c r="C50" s="85">
        <f t="shared" si="2"/>
        <v>0</v>
      </c>
      <c r="D50" s="164" t="str">
        <f t="shared" si="1"/>
        <v>2022 Current Year</v>
      </c>
      <c r="E50" s="41">
        <v>4</v>
      </c>
      <c r="F50" s="805" t="s">
        <v>739</v>
      </c>
      <c r="G50" s="165" t="s">
        <v>139</v>
      </c>
      <c r="H50" s="296">
        <v>0</v>
      </c>
      <c r="I50" s="297">
        <v>0</v>
      </c>
    </row>
    <row r="51" spans="1:12">
      <c r="A51" s="69" t="str">
        <f t="shared" si="0"/>
        <v>2022 Current Year420</v>
      </c>
      <c r="B51" s="224" t="s">
        <v>525</v>
      </c>
      <c r="C51" s="85">
        <f t="shared" si="2"/>
        <v>0</v>
      </c>
      <c r="D51" s="293" t="str">
        <f t="shared" si="1"/>
        <v>2022 Current Year</v>
      </c>
      <c r="E51" s="52">
        <v>4</v>
      </c>
      <c r="F51" s="496" t="s">
        <v>740</v>
      </c>
      <c r="G51" s="50" t="s">
        <v>138</v>
      </c>
      <c r="H51" s="296">
        <v>0</v>
      </c>
      <c r="I51" s="297">
        <v>0</v>
      </c>
    </row>
    <row r="52" spans="1:12">
      <c r="A52" s="69" t="str">
        <f t="shared" si="0"/>
        <v>2022 Current Year421</v>
      </c>
      <c r="B52" s="224" t="s">
        <v>526</v>
      </c>
      <c r="C52" s="85">
        <f t="shared" si="2"/>
        <v>0</v>
      </c>
      <c r="D52" s="293" t="str">
        <f t="shared" si="1"/>
        <v>2022 Current Year</v>
      </c>
      <c r="E52" s="52">
        <v>4</v>
      </c>
      <c r="F52" s="496" t="s">
        <v>740</v>
      </c>
      <c r="G52" s="50" t="s">
        <v>139</v>
      </c>
      <c r="H52" s="296">
        <v>0</v>
      </c>
      <c r="I52" s="297">
        <v>0</v>
      </c>
    </row>
    <row r="53" spans="1:12">
      <c r="A53" s="69" t="str">
        <f t="shared" si="0"/>
        <v>2021 Current Year427</v>
      </c>
      <c r="B53" s="224" t="s">
        <v>946</v>
      </c>
      <c r="C53" s="85">
        <f t="shared" si="2"/>
        <v>0</v>
      </c>
      <c r="D53" s="293" t="s">
        <v>912</v>
      </c>
      <c r="E53" s="52">
        <v>4</v>
      </c>
      <c r="F53" s="496" t="s">
        <v>927</v>
      </c>
      <c r="G53" s="220" t="s">
        <v>138</v>
      </c>
      <c r="H53" s="296">
        <v>0</v>
      </c>
      <c r="I53" s="297">
        <v>0</v>
      </c>
    </row>
    <row r="54" spans="1:12" ht="13.5" thickBot="1">
      <c r="A54" s="69" t="str">
        <f t="shared" si="0"/>
        <v>2022 Current Year428</v>
      </c>
      <c r="B54" s="294" t="s">
        <v>947</v>
      </c>
      <c r="C54" s="669">
        <f t="shared" si="2"/>
        <v>0</v>
      </c>
      <c r="D54" s="295" t="str">
        <f t="shared" si="1"/>
        <v>2022 Current Year</v>
      </c>
      <c r="E54" s="221">
        <v>4</v>
      </c>
      <c r="F54" s="808" t="s">
        <v>927</v>
      </c>
      <c r="G54" s="1019" t="s">
        <v>139</v>
      </c>
      <c r="H54" s="298">
        <v>0</v>
      </c>
      <c r="I54" s="299">
        <v>0</v>
      </c>
    </row>
    <row r="55" spans="1:12">
      <c r="A55" s="69" t="str">
        <f t="shared" si="0"/>
        <v>2021 Prior Year116</v>
      </c>
      <c r="B55" s="224" t="s">
        <v>72</v>
      </c>
      <c r="C55" s="85">
        <f t="shared" si="2"/>
        <v>0</v>
      </c>
      <c r="D55" s="293" t="str">
        <f>'Member Months'!C90</f>
        <v>2021 Prior Year</v>
      </c>
      <c r="E55" s="52">
        <v>1</v>
      </c>
      <c r="F55" s="809" t="s">
        <v>738</v>
      </c>
      <c r="G55" s="158" t="s">
        <v>138</v>
      </c>
      <c r="H55" s="300">
        <v>0</v>
      </c>
      <c r="I55" s="301">
        <v>0</v>
      </c>
    </row>
    <row r="56" spans="1:12" ht="13.5" customHeight="1">
      <c r="A56" s="69" t="str">
        <f t="shared" si="0"/>
        <v>2021 Prior Year117</v>
      </c>
      <c r="B56" s="224" t="s">
        <v>73</v>
      </c>
      <c r="C56" s="85">
        <f t="shared" si="2"/>
        <v>0</v>
      </c>
      <c r="D56" s="293" t="str">
        <f t="shared" ref="D56:D86" si="3">$D$55</f>
        <v>2021 Prior Year</v>
      </c>
      <c r="E56" s="52">
        <v>1</v>
      </c>
      <c r="F56" s="809" t="s">
        <v>738</v>
      </c>
      <c r="G56" s="158" t="s">
        <v>139</v>
      </c>
      <c r="H56" s="296">
        <v>0</v>
      </c>
      <c r="I56" s="297">
        <v>0</v>
      </c>
      <c r="L56" s="42"/>
    </row>
    <row r="57" spans="1:12">
      <c r="A57" s="69" t="str">
        <f t="shared" si="0"/>
        <v>2021 Prior Year118</v>
      </c>
      <c r="B57" s="224" t="s">
        <v>409</v>
      </c>
      <c r="C57" s="85">
        <f t="shared" si="2"/>
        <v>0</v>
      </c>
      <c r="D57" s="293" t="str">
        <f t="shared" si="3"/>
        <v>2021 Prior Year</v>
      </c>
      <c r="E57" s="52">
        <v>1</v>
      </c>
      <c r="F57" s="809" t="s">
        <v>739</v>
      </c>
      <c r="G57" s="158" t="s">
        <v>138</v>
      </c>
      <c r="H57" s="296">
        <v>0</v>
      </c>
      <c r="I57" s="297">
        <v>0</v>
      </c>
    </row>
    <row r="58" spans="1:12">
      <c r="A58" s="69" t="str">
        <f t="shared" si="0"/>
        <v>2021 Prior Year119</v>
      </c>
      <c r="B58" s="224" t="s">
        <v>410</v>
      </c>
      <c r="C58" s="85">
        <f t="shared" si="2"/>
        <v>0</v>
      </c>
      <c r="D58" s="293" t="str">
        <f t="shared" si="3"/>
        <v>2021 Prior Year</v>
      </c>
      <c r="E58" s="52">
        <v>1</v>
      </c>
      <c r="F58" s="809" t="s">
        <v>739</v>
      </c>
      <c r="G58" s="158" t="s">
        <v>139</v>
      </c>
      <c r="H58" s="296">
        <v>0</v>
      </c>
      <c r="I58" s="297">
        <v>0</v>
      </c>
    </row>
    <row r="59" spans="1:12">
      <c r="A59" s="69" t="str">
        <f t="shared" si="0"/>
        <v>2021 Prior Year120</v>
      </c>
      <c r="B59" s="224" t="s">
        <v>525</v>
      </c>
      <c r="C59" s="85">
        <f t="shared" si="2"/>
        <v>0</v>
      </c>
      <c r="D59" s="293" t="str">
        <f t="shared" si="3"/>
        <v>2021 Prior Year</v>
      </c>
      <c r="E59" s="52">
        <v>1</v>
      </c>
      <c r="F59" s="496" t="s">
        <v>740</v>
      </c>
      <c r="G59" s="50" t="s">
        <v>138</v>
      </c>
      <c r="H59" s="296">
        <v>0</v>
      </c>
      <c r="I59" s="297">
        <v>0</v>
      </c>
    </row>
    <row r="60" spans="1:12">
      <c r="A60" s="69" t="str">
        <f t="shared" si="0"/>
        <v>2021 Prior Year121</v>
      </c>
      <c r="B60" s="224" t="s">
        <v>526</v>
      </c>
      <c r="C60" s="85">
        <f t="shared" si="2"/>
        <v>0</v>
      </c>
      <c r="D60" s="293" t="str">
        <f t="shared" si="3"/>
        <v>2021 Prior Year</v>
      </c>
      <c r="E60" s="52">
        <v>1</v>
      </c>
      <c r="F60" s="496" t="s">
        <v>740</v>
      </c>
      <c r="G60" s="50" t="s">
        <v>139</v>
      </c>
      <c r="H60" s="296">
        <v>0</v>
      </c>
      <c r="I60" s="297">
        <v>0</v>
      </c>
    </row>
    <row r="61" spans="1:12">
      <c r="A61" s="69" t="str">
        <f t="shared" si="0"/>
        <v>2021 Prior Year127</v>
      </c>
      <c r="B61" s="224" t="s">
        <v>946</v>
      </c>
      <c r="C61" s="85">
        <f t="shared" si="2"/>
        <v>0</v>
      </c>
      <c r="D61" s="293" t="str">
        <f t="shared" si="3"/>
        <v>2021 Prior Year</v>
      </c>
      <c r="E61" s="52">
        <v>1</v>
      </c>
      <c r="F61" s="496" t="s">
        <v>927</v>
      </c>
      <c r="G61" s="50" t="s">
        <v>138</v>
      </c>
      <c r="H61" s="296">
        <v>0</v>
      </c>
      <c r="I61" s="297">
        <v>0</v>
      </c>
    </row>
    <row r="62" spans="1:12">
      <c r="A62" s="69" t="str">
        <f t="shared" si="0"/>
        <v>2021 Prior Year128</v>
      </c>
      <c r="B62" s="755" t="s">
        <v>947</v>
      </c>
      <c r="C62" s="756">
        <f t="shared" si="2"/>
        <v>0</v>
      </c>
      <c r="D62" s="757" t="str">
        <f t="shared" si="3"/>
        <v>2021 Prior Year</v>
      </c>
      <c r="E62" s="739">
        <v>1</v>
      </c>
      <c r="F62" s="807" t="s">
        <v>927</v>
      </c>
      <c r="G62" s="740" t="s">
        <v>139</v>
      </c>
      <c r="H62" s="758">
        <v>0</v>
      </c>
      <c r="I62" s="759">
        <v>0</v>
      </c>
    </row>
    <row r="63" spans="1:12">
      <c r="A63" s="69" t="str">
        <f t="shared" si="0"/>
        <v>2021 Prior Year216</v>
      </c>
      <c r="B63" s="224" t="s">
        <v>72</v>
      </c>
      <c r="C63" s="85">
        <f t="shared" si="2"/>
        <v>0</v>
      </c>
      <c r="D63" s="293" t="str">
        <f t="shared" si="3"/>
        <v>2021 Prior Year</v>
      </c>
      <c r="E63" s="52">
        <v>2</v>
      </c>
      <c r="F63" s="809" t="s">
        <v>738</v>
      </c>
      <c r="G63" s="158" t="s">
        <v>138</v>
      </c>
      <c r="H63" s="296">
        <v>0</v>
      </c>
      <c r="I63" s="297">
        <v>0</v>
      </c>
    </row>
    <row r="64" spans="1:12">
      <c r="A64" s="69" t="str">
        <f t="shared" si="0"/>
        <v>2021 Prior Year217</v>
      </c>
      <c r="B64" s="224" t="s">
        <v>73</v>
      </c>
      <c r="C64" s="85">
        <f t="shared" si="2"/>
        <v>0</v>
      </c>
      <c r="D64" s="293" t="str">
        <f t="shared" si="3"/>
        <v>2021 Prior Year</v>
      </c>
      <c r="E64" s="52">
        <v>2</v>
      </c>
      <c r="F64" s="809" t="s">
        <v>738</v>
      </c>
      <c r="G64" s="158" t="s">
        <v>139</v>
      </c>
      <c r="H64" s="296">
        <v>0</v>
      </c>
      <c r="I64" s="297">
        <v>0</v>
      </c>
    </row>
    <row r="65" spans="1:9">
      <c r="A65" s="69" t="str">
        <f t="shared" si="0"/>
        <v>2021 Prior Year218</v>
      </c>
      <c r="B65" s="224" t="s">
        <v>409</v>
      </c>
      <c r="C65" s="85">
        <f t="shared" si="2"/>
        <v>0</v>
      </c>
      <c r="D65" s="293" t="str">
        <f t="shared" si="3"/>
        <v>2021 Prior Year</v>
      </c>
      <c r="E65" s="52">
        <v>2</v>
      </c>
      <c r="F65" s="809" t="s">
        <v>739</v>
      </c>
      <c r="G65" s="158" t="s">
        <v>138</v>
      </c>
      <c r="H65" s="296">
        <v>0</v>
      </c>
      <c r="I65" s="297">
        <v>0</v>
      </c>
    </row>
    <row r="66" spans="1:9">
      <c r="A66" s="69" t="str">
        <f t="shared" si="0"/>
        <v>2021 Prior Year219</v>
      </c>
      <c r="B66" s="224" t="s">
        <v>410</v>
      </c>
      <c r="C66" s="85">
        <f t="shared" si="2"/>
        <v>0</v>
      </c>
      <c r="D66" s="293" t="str">
        <f t="shared" si="3"/>
        <v>2021 Prior Year</v>
      </c>
      <c r="E66" s="52">
        <v>2</v>
      </c>
      <c r="F66" s="809" t="s">
        <v>739</v>
      </c>
      <c r="G66" s="158" t="s">
        <v>139</v>
      </c>
      <c r="H66" s="296">
        <v>0</v>
      </c>
      <c r="I66" s="297">
        <v>0</v>
      </c>
    </row>
    <row r="67" spans="1:9">
      <c r="A67" s="69" t="str">
        <f t="shared" si="0"/>
        <v>2021 Prior Year220</v>
      </c>
      <c r="B67" s="224" t="s">
        <v>525</v>
      </c>
      <c r="C67" s="85">
        <f t="shared" si="2"/>
        <v>0</v>
      </c>
      <c r="D67" s="293" t="str">
        <f t="shared" si="3"/>
        <v>2021 Prior Year</v>
      </c>
      <c r="E67" s="52">
        <v>2</v>
      </c>
      <c r="F67" s="496" t="s">
        <v>740</v>
      </c>
      <c r="G67" s="50" t="s">
        <v>138</v>
      </c>
      <c r="H67" s="296">
        <v>0</v>
      </c>
      <c r="I67" s="297">
        <v>0</v>
      </c>
    </row>
    <row r="68" spans="1:9">
      <c r="A68" s="69" t="str">
        <f t="shared" si="0"/>
        <v>2021 Prior Year221</v>
      </c>
      <c r="B68" s="224" t="s">
        <v>526</v>
      </c>
      <c r="C68" s="85">
        <f t="shared" si="2"/>
        <v>0</v>
      </c>
      <c r="D68" s="293" t="str">
        <f t="shared" si="3"/>
        <v>2021 Prior Year</v>
      </c>
      <c r="E68" s="52">
        <v>2</v>
      </c>
      <c r="F68" s="496" t="s">
        <v>740</v>
      </c>
      <c r="G68" s="50" t="s">
        <v>139</v>
      </c>
      <c r="H68" s="296">
        <v>0</v>
      </c>
      <c r="I68" s="297">
        <v>0</v>
      </c>
    </row>
    <row r="69" spans="1:9">
      <c r="A69" s="69" t="str">
        <f t="shared" si="0"/>
        <v>2021 Prior Year227</v>
      </c>
      <c r="B69" s="224" t="s">
        <v>946</v>
      </c>
      <c r="C69" s="85">
        <f t="shared" si="2"/>
        <v>0</v>
      </c>
      <c r="D69" s="293" t="str">
        <f t="shared" si="3"/>
        <v>2021 Prior Year</v>
      </c>
      <c r="E69" s="52">
        <v>2</v>
      </c>
      <c r="F69" s="496" t="s">
        <v>927</v>
      </c>
      <c r="G69" s="50" t="s">
        <v>138</v>
      </c>
      <c r="H69" s="296">
        <v>0</v>
      </c>
      <c r="I69" s="297">
        <v>0</v>
      </c>
    </row>
    <row r="70" spans="1:9">
      <c r="A70" s="69" t="str">
        <f t="shared" si="0"/>
        <v>2021 Prior Year228</v>
      </c>
      <c r="B70" s="755" t="s">
        <v>947</v>
      </c>
      <c r="C70" s="756">
        <f t="shared" si="2"/>
        <v>0</v>
      </c>
      <c r="D70" s="757" t="str">
        <f t="shared" si="3"/>
        <v>2021 Prior Year</v>
      </c>
      <c r="E70" s="739">
        <v>2</v>
      </c>
      <c r="F70" s="807" t="s">
        <v>927</v>
      </c>
      <c r="G70" s="740" t="s">
        <v>139</v>
      </c>
      <c r="H70" s="758">
        <v>0</v>
      </c>
      <c r="I70" s="759">
        <v>0</v>
      </c>
    </row>
    <row r="71" spans="1:9">
      <c r="A71" s="69" t="str">
        <f t="shared" si="0"/>
        <v>2021 Prior Year316</v>
      </c>
      <c r="B71" s="224" t="s">
        <v>72</v>
      </c>
      <c r="C71" s="85">
        <f t="shared" si="2"/>
        <v>0</v>
      </c>
      <c r="D71" s="293" t="str">
        <f t="shared" si="3"/>
        <v>2021 Prior Year</v>
      </c>
      <c r="E71" s="52">
        <v>3</v>
      </c>
      <c r="F71" s="809" t="s">
        <v>738</v>
      </c>
      <c r="G71" s="158" t="s">
        <v>138</v>
      </c>
      <c r="H71" s="296">
        <v>0</v>
      </c>
      <c r="I71" s="297">
        <v>0</v>
      </c>
    </row>
    <row r="72" spans="1:9">
      <c r="A72" s="69" t="str">
        <f t="shared" si="0"/>
        <v>2021 Prior Year317</v>
      </c>
      <c r="B72" s="224" t="s">
        <v>73</v>
      </c>
      <c r="C72" s="85">
        <f t="shared" si="2"/>
        <v>0</v>
      </c>
      <c r="D72" s="293" t="str">
        <f t="shared" si="3"/>
        <v>2021 Prior Year</v>
      </c>
      <c r="E72" s="52">
        <v>3</v>
      </c>
      <c r="F72" s="809" t="s">
        <v>738</v>
      </c>
      <c r="G72" s="158" t="s">
        <v>139</v>
      </c>
      <c r="H72" s="296">
        <v>0</v>
      </c>
      <c r="I72" s="297">
        <v>0</v>
      </c>
    </row>
    <row r="73" spans="1:9">
      <c r="A73" s="69" t="str">
        <f t="shared" si="0"/>
        <v>2021 Prior Year318</v>
      </c>
      <c r="B73" s="224" t="s">
        <v>409</v>
      </c>
      <c r="C73" s="85">
        <f t="shared" si="2"/>
        <v>0</v>
      </c>
      <c r="D73" s="293" t="str">
        <f t="shared" si="3"/>
        <v>2021 Prior Year</v>
      </c>
      <c r="E73" s="52">
        <v>3</v>
      </c>
      <c r="F73" s="809" t="s">
        <v>739</v>
      </c>
      <c r="G73" s="158" t="s">
        <v>138</v>
      </c>
      <c r="H73" s="296">
        <v>0</v>
      </c>
      <c r="I73" s="297">
        <v>0</v>
      </c>
    </row>
    <row r="74" spans="1:9">
      <c r="A74" s="69" t="str">
        <f t="shared" si="0"/>
        <v>2021 Prior Year319</v>
      </c>
      <c r="B74" s="224" t="s">
        <v>410</v>
      </c>
      <c r="C74" s="85">
        <f t="shared" si="2"/>
        <v>0</v>
      </c>
      <c r="D74" s="293" t="str">
        <f t="shared" si="3"/>
        <v>2021 Prior Year</v>
      </c>
      <c r="E74" s="52">
        <v>3</v>
      </c>
      <c r="F74" s="809" t="s">
        <v>739</v>
      </c>
      <c r="G74" s="158" t="s">
        <v>139</v>
      </c>
      <c r="H74" s="296">
        <v>0</v>
      </c>
      <c r="I74" s="297">
        <v>0</v>
      </c>
    </row>
    <row r="75" spans="1:9">
      <c r="A75" s="69" t="str">
        <f t="shared" si="0"/>
        <v>2021 Prior Year320</v>
      </c>
      <c r="B75" s="224" t="s">
        <v>525</v>
      </c>
      <c r="C75" s="85">
        <f t="shared" si="2"/>
        <v>0</v>
      </c>
      <c r="D75" s="293" t="str">
        <f t="shared" si="3"/>
        <v>2021 Prior Year</v>
      </c>
      <c r="E75" s="52">
        <v>3</v>
      </c>
      <c r="F75" s="496" t="s">
        <v>740</v>
      </c>
      <c r="G75" s="50" t="s">
        <v>138</v>
      </c>
      <c r="H75" s="296">
        <v>0</v>
      </c>
      <c r="I75" s="297">
        <v>0</v>
      </c>
    </row>
    <row r="76" spans="1:9">
      <c r="A76" s="69" t="str">
        <f t="shared" si="0"/>
        <v>2021 Prior Year321</v>
      </c>
      <c r="B76" s="224" t="s">
        <v>526</v>
      </c>
      <c r="C76" s="85">
        <f t="shared" si="2"/>
        <v>0</v>
      </c>
      <c r="D76" s="293" t="str">
        <f t="shared" si="3"/>
        <v>2021 Prior Year</v>
      </c>
      <c r="E76" s="52">
        <v>3</v>
      </c>
      <c r="F76" s="496" t="s">
        <v>740</v>
      </c>
      <c r="G76" s="50" t="s">
        <v>139</v>
      </c>
      <c r="H76" s="296">
        <v>0</v>
      </c>
      <c r="I76" s="297">
        <v>0</v>
      </c>
    </row>
    <row r="77" spans="1:9">
      <c r="A77" s="69" t="str">
        <f t="shared" si="0"/>
        <v>2021 Prior Year327</v>
      </c>
      <c r="B77" s="224" t="s">
        <v>946</v>
      </c>
      <c r="C77" s="85">
        <f t="shared" si="2"/>
        <v>0</v>
      </c>
      <c r="D77" s="293" t="str">
        <f t="shared" si="3"/>
        <v>2021 Prior Year</v>
      </c>
      <c r="E77" s="52">
        <v>3</v>
      </c>
      <c r="F77" s="496" t="s">
        <v>927</v>
      </c>
      <c r="G77" s="50" t="s">
        <v>138</v>
      </c>
      <c r="H77" s="296">
        <v>0</v>
      </c>
      <c r="I77" s="297">
        <v>0</v>
      </c>
    </row>
    <row r="78" spans="1:9">
      <c r="A78" s="69" t="str">
        <f t="shared" si="0"/>
        <v>2021 Prior Year328</v>
      </c>
      <c r="B78" s="755" t="s">
        <v>947</v>
      </c>
      <c r="C78" s="756">
        <f t="shared" si="2"/>
        <v>0</v>
      </c>
      <c r="D78" s="757" t="str">
        <f t="shared" si="3"/>
        <v>2021 Prior Year</v>
      </c>
      <c r="E78" s="739">
        <v>3</v>
      </c>
      <c r="F78" s="807" t="s">
        <v>927</v>
      </c>
      <c r="G78" s="740" t="s">
        <v>139</v>
      </c>
      <c r="H78" s="758">
        <v>0</v>
      </c>
      <c r="I78" s="759">
        <v>0</v>
      </c>
    </row>
    <row r="79" spans="1:9">
      <c r="A79" s="69" t="str">
        <f t="shared" si="0"/>
        <v>2021 Prior Year416</v>
      </c>
      <c r="B79" s="224" t="s">
        <v>72</v>
      </c>
      <c r="C79" s="85">
        <f t="shared" si="2"/>
        <v>0</v>
      </c>
      <c r="D79" s="293" t="str">
        <f t="shared" si="3"/>
        <v>2021 Prior Year</v>
      </c>
      <c r="E79" s="52">
        <v>4</v>
      </c>
      <c r="F79" s="809" t="s">
        <v>738</v>
      </c>
      <c r="G79" s="158" t="s">
        <v>138</v>
      </c>
      <c r="H79" s="296">
        <v>0</v>
      </c>
      <c r="I79" s="297">
        <v>0</v>
      </c>
    </row>
    <row r="80" spans="1:9">
      <c r="A80" s="69" t="str">
        <f t="shared" si="0"/>
        <v>2021 Prior Year417</v>
      </c>
      <c r="B80" s="224" t="s">
        <v>73</v>
      </c>
      <c r="C80" s="85">
        <f t="shared" si="2"/>
        <v>0</v>
      </c>
      <c r="D80" s="293" t="str">
        <f t="shared" si="3"/>
        <v>2021 Prior Year</v>
      </c>
      <c r="E80" s="52">
        <v>4</v>
      </c>
      <c r="F80" s="809" t="s">
        <v>738</v>
      </c>
      <c r="G80" s="158" t="s">
        <v>139</v>
      </c>
      <c r="H80" s="296">
        <v>0</v>
      </c>
      <c r="I80" s="297">
        <v>0</v>
      </c>
    </row>
    <row r="81" spans="1:9">
      <c r="A81" s="69" t="str">
        <f t="shared" si="0"/>
        <v>2021 Prior Year418</v>
      </c>
      <c r="B81" s="224" t="s">
        <v>409</v>
      </c>
      <c r="C81" s="85">
        <f t="shared" si="2"/>
        <v>0</v>
      </c>
      <c r="D81" s="293" t="str">
        <f t="shared" si="3"/>
        <v>2021 Prior Year</v>
      </c>
      <c r="E81" s="52">
        <v>4</v>
      </c>
      <c r="F81" s="809" t="s">
        <v>739</v>
      </c>
      <c r="G81" s="158" t="s">
        <v>138</v>
      </c>
      <c r="H81" s="296">
        <v>0</v>
      </c>
      <c r="I81" s="297">
        <v>0</v>
      </c>
    </row>
    <row r="82" spans="1:9">
      <c r="A82" s="69" t="str">
        <f t="shared" si="0"/>
        <v>2021 Prior Year419</v>
      </c>
      <c r="B82" s="224" t="s">
        <v>410</v>
      </c>
      <c r="C82" s="85">
        <f t="shared" si="2"/>
        <v>0</v>
      </c>
      <c r="D82" s="293" t="str">
        <f t="shared" si="3"/>
        <v>2021 Prior Year</v>
      </c>
      <c r="E82" s="52">
        <v>4</v>
      </c>
      <c r="F82" s="809" t="s">
        <v>739</v>
      </c>
      <c r="G82" s="158" t="s">
        <v>139</v>
      </c>
      <c r="H82" s="296">
        <v>0</v>
      </c>
      <c r="I82" s="297">
        <v>0</v>
      </c>
    </row>
    <row r="83" spans="1:9">
      <c r="A83" s="69" t="str">
        <f t="shared" si="0"/>
        <v>2021 Prior Year420</v>
      </c>
      <c r="B83" s="224" t="s">
        <v>525</v>
      </c>
      <c r="C83" s="85">
        <f t="shared" si="2"/>
        <v>0</v>
      </c>
      <c r="D83" s="293" t="str">
        <f t="shared" si="3"/>
        <v>2021 Prior Year</v>
      </c>
      <c r="E83" s="52">
        <v>4</v>
      </c>
      <c r="F83" s="496" t="s">
        <v>740</v>
      </c>
      <c r="G83" s="50" t="s">
        <v>138</v>
      </c>
      <c r="H83" s="296">
        <v>0</v>
      </c>
      <c r="I83" s="297">
        <v>0</v>
      </c>
    </row>
    <row r="84" spans="1:9">
      <c r="A84" s="69" t="str">
        <f t="shared" si="0"/>
        <v>2021 Prior Year421</v>
      </c>
      <c r="B84" s="224" t="s">
        <v>526</v>
      </c>
      <c r="C84" s="85">
        <f t="shared" si="2"/>
        <v>0</v>
      </c>
      <c r="D84" s="293" t="str">
        <f t="shared" si="3"/>
        <v>2021 Prior Year</v>
      </c>
      <c r="E84" s="52">
        <v>4</v>
      </c>
      <c r="F84" s="496" t="s">
        <v>740</v>
      </c>
      <c r="G84" s="50" t="s">
        <v>139</v>
      </c>
      <c r="H84" s="296">
        <v>0</v>
      </c>
      <c r="I84" s="297">
        <v>0</v>
      </c>
    </row>
    <row r="85" spans="1:9">
      <c r="A85" s="69" t="str">
        <f t="shared" si="0"/>
        <v>2021 Prior Year427</v>
      </c>
      <c r="B85" s="224" t="s">
        <v>946</v>
      </c>
      <c r="C85" s="85">
        <f t="shared" si="2"/>
        <v>0</v>
      </c>
      <c r="D85" s="293" t="str">
        <f t="shared" si="3"/>
        <v>2021 Prior Year</v>
      </c>
      <c r="E85" s="52">
        <v>4</v>
      </c>
      <c r="F85" s="496" t="s">
        <v>927</v>
      </c>
      <c r="G85" s="50" t="s">
        <v>138</v>
      </c>
      <c r="H85" s="296">
        <v>0</v>
      </c>
      <c r="I85" s="297">
        <v>0</v>
      </c>
    </row>
    <row r="86" spans="1:9" ht="13.5" thickBot="1">
      <c r="A86" s="69" t="str">
        <f t="shared" si="0"/>
        <v>2021 Prior Year428</v>
      </c>
      <c r="B86" s="294" t="s">
        <v>947</v>
      </c>
      <c r="C86" s="669">
        <f t="shared" si="2"/>
        <v>0</v>
      </c>
      <c r="D86" s="295" t="str">
        <f t="shared" si="3"/>
        <v>2021 Prior Year</v>
      </c>
      <c r="E86" s="221">
        <v>4</v>
      </c>
      <c r="F86" s="808" t="s">
        <v>927</v>
      </c>
      <c r="G86" s="60" t="s">
        <v>139</v>
      </c>
      <c r="H86" s="298">
        <v>0</v>
      </c>
      <c r="I86" s="299">
        <v>0</v>
      </c>
    </row>
    <row r="87" spans="1:9">
      <c r="A87" s="69" t="str">
        <f t="shared" ref="A87:A118" si="4">D87&amp;E87&amp;B87</f>
        <v>2020 Initial Year116</v>
      </c>
      <c r="B87" s="224" t="s">
        <v>72</v>
      </c>
      <c r="C87" s="85">
        <f t="shared" si="2"/>
        <v>0</v>
      </c>
      <c r="D87" s="293" t="str">
        <f>'Member Months'!C162</f>
        <v>2020 Initial Year</v>
      </c>
      <c r="E87" s="52">
        <v>1</v>
      </c>
      <c r="F87" s="809" t="s">
        <v>738</v>
      </c>
      <c r="G87" s="158" t="s">
        <v>138</v>
      </c>
      <c r="H87" s="300">
        <v>0</v>
      </c>
      <c r="I87" s="301">
        <v>0</v>
      </c>
    </row>
    <row r="88" spans="1:9">
      <c r="A88" s="69" t="str">
        <f t="shared" si="4"/>
        <v>2020 Initial Year117</v>
      </c>
      <c r="B88" s="224" t="s">
        <v>73</v>
      </c>
      <c r="C88" s="85">
        <f t="shared" si="2"/>
        <v>0</v>
      </c>
      <c r="D88" s="293" t="str">
        <f t="shared" ref="D88:D118" si="5">$D$87</f>
        <v>2020 Initial Year</v>
      </c>
      <c r="E88" s="52">
        <v>1</v>
      </c>
      <c r="F88" s="809" t="s">
        <v>738</v>
      </c>
      <c r="G88" s="158" t="s">
        <v>139</v>
      </c>
      <c r="H88" s="296">
        <v>0</v>
      </c>
      <c r="I88" s="297">
        <v>0</v>
      </c>
    </row>
    <row r="89" spans="1:9">
      <c r="A89" s="69" t="str">
        <f t="shared" si="4"/>
        <v>2020 Initial Year118</v>
      </c>
      <c r="B89" s="224" t="s">
        <v>409</v>
      </c>
      <c r="C89" s="85">
        <f t="shared" ref="C89:C118" si="6">$C$23</f>
        <v>0</v>
      </c>
      <c r="D89" s="293" t="str">
        <f t="shared" si="5"/>
        <v>2020 Initial Year</v>
      </c>
      <c r="E89" s="52">
        <v>1</v>
      </c>
      <c r="F89" s="809" t="s">
        <v>739</v>
      </c>
      <c r="G89" s="158" t="s">
        <v>138</v>
      </c>
      <c r="H89" s="296">
        <v>0</v>
      </c>
      <c r="I89" s="297">
        <v>0</v>
      </c>
    </row>
    <row r="90" spans="1:9">
      <c r="A90" s="69" t="str">
        <f t="shared" si="4"/>
        <v>2020 Initial Year119</v>
      </c>
      <c r="B90" s="224" t="s">
        <v>410</v>
      </c>
      <c r="C90" s="85">
        <f t="shared" si="6"/>
        <v>0</v>
      </c>
      <c r="D90" s="293" t="str">
        <f t="shared" si="5"/>
        <v>2020 Initial Year</v>
      </c>
      <c r="E90" s="52">
        <v>1</v>
      </c>
      <c r="F90" s="809" t="s">
        <v>739</v>
      </c>
      <c r="G90" s="158" t="s">
        <v>139</v>
      </c>
      <c r="H90" s="296">
        <v>0</v>
      </c>
      <c r="I90" s="297">
        <v>0</v>
      </c>
    </row>
    <row r="91" spans="1:9" ht="12.75" customHeight="1">
      <c r="A91" s="69" t="str">
        <f t="shared" si="4"/>
        <v>2020 Initial Year120</v>
      </c>
      <c r="B91" s="224" t="s">
        <v>525</v>
      </c>
      <c r="C91" s="85">
        <f t="shared" si="6"/>
        <v>0</v>
      </c>
      <c r="D91" s="293" t="str">
        <f t="shared" si="5"/>
        <v>2020 Initial Year</v>
      </c>
      <c r="E91" s="52">
        <v>1</v>
      </c>
      <c r="F91" s="496" t="s">
        <v>740</v>
      </c>
      <c r="G91" s="50" t="s">
        <v>138</v>
      </c>
      <c r="H91" s="296">
        <v>0</v>
      </c>
      <c r="I91" s="297">
        <v>0</v>
      </c>
    </row>
    <row r="92" spans="1:9" ht="12.75" customHeight="1">
      <c r="A92" s="69" t="str">
        <f t="shared" si="4"/>
        <v>2020 Initial Year121</v>
      </c>
      <c r="B92" s="224" t="s">
        <v>526</v>
      </c>
      <c r="C92" s="85">
        <f t="shared" si="6"/>
        <v>0</v>
      </c>
      <c r="D92" s="293" t="str">
        <f t="shared" si="5"/>
        <v>2020 Initial Year</v>
      </c>
      <c r="E92" s="52">
        <v>1</v>
      </c>
      <c r="F92" s="496" t="s">
        <v>740</v>
      </c>
      <c r="G92" s="50" t="s">
        <v>139</v>
      </c>
      <c r="H92" s="296">
        <v>0</v>
      </c>
      <c r="I92" s="297">
        <v>0</v>
      </c>
    </row>
    <row r="93" spans="1:9" ht="12.75" customHeight="1">
      <c r="A93" s="69" t="str">
        <f t="shared" si="4"/>
        <v>2020 Initial Year127</v>
      </c>
      <c r="B93" s="224" t="s">
        <v>946</v>
      </c>
      <c r="C93" s="85">
        <f t="shared" si="6"/>
        <v>0</v>
      </c>
      <c r="D93" s="293" t="str">
        <f t="shared" si="5"/>
        <v>2020 Initial Year</v>
      </c>
      <c r="E93" s="52">
        <v>1</v>
      </c>
      <c r="F93" s="496" t="s">
        <v>927</v>
      </c>
      <c r="G93" s="50" t="s">
        <v>138</v>
      </c>
      <c r="H93" s="296">
        <v>0</v>
      </c>
      <c r="I93" s="297">
        <v>0</v>
      </c>
    </row>
    <row r="94" spans="1:9">
      <c r="A94" s="69" t="str">
        <f t="shared" si="4"/>
        <v>2020 Initial Year128</v>
      </c>
      <c r="B94" s="755" t="s">
        <v>947</v>
      </c>
      <c r="C94" s="756">
        <f t="shared" si="6"/>
        <v>0</v>
      </c>
      <c r="D94" s="757" t="str">
        <f t="shared" si="5"/>
        <v>2020 Initial Year</v>
      </c>
      <c r="E94" s="739">
        <v>1</v>
      </c>
      <c r="F94" s="807" t="s">
        <v>927</v>
      </c>
      <c r="G94" s="740" t="s">
        <v>139</v>
      </c>
      <c r="H94" s="758">
        <v>0</v>
      </c>
      <c r="I94" s="759">
        <v>0</v>
      </c>
    </row>
    <row r="95" spans="1:9">
      <c r="A95" s="69" t="str">
        <f t="shared" si="4"/>
        <v>2020 Initial Year216</v>
      </c>
      <c r="B95" s="224" t="s">
        <v>72</v>
      </c>
      <c r="C95" s="85">
        <f t="shared" si="6"/>
        <v>0</v>
      </c>
      <c r="D95" s="293" t="str">
        <f t="shared" si="5"/>
        <v>2020 Initial Year</v>
      </c>
      <c r="E95" s="52">
        <v>2</v>
      </c>
      <c r="F95" s="809" t="s">
        <v>738</v>
      </c>
      <c r="G95" s="158" t="s">
        <v>138</v>
      </c>
      <c r="H95" s="296">
        <v>0</v>
      </c>
      <c r="I95" s="297">
        <v>0</v>
      </c>
    </row>
    <row r="96" spans="1:9" ht="13.5" customHeight="1">
      <c r="A96" s="69" t="str">
        <f t="shared" si="4"/>
        <v>2020 Initial Year217</v>
      </c>
      <c r="B96" s="224" t="s">
        <v>73</v>
      </c>
      <c r="C96" s="85">
        <f t="shared" si="6"/>
        <v>0</v>
      </c>
      <c r="D96" s="293" t="str">
        <f t="shared" si="5"/>
        <v>2020 Initial Year</v>
      </c>
      <c r="E96" s="52">
        <v>2</v>
      </c>
      <c r="F96" s="809" t="s">
        <v>738</v>
      </c>
      <c r="G96" s="158" t="s">
        <v>139</v>
      </c>
      <c r="H96" s="296">
        <v>0</v>
      </c>
      <c r="I96" s="297">
        <v>0</v>
      </c>
    </row>
    <row r="97" spans="1:9">
      <c r="A97" s="69" t="str">
        <f t="shared" si="4"/>
        <v>2020 Initial Year218</v>
      </c>
      <c r="B97" s="224" t="s">
        <v>409</v>
      </c>
      <c r="C97" s="85">
        <f t="shared" si="6"/>
        <v>0</v>
      </c>
      <c r="D97" s="293" t="str">
        <f t="shared" si="5"/>
        <v>2020 Initial Year</v>
      </c>
      <c r="E97" s="52">
        <v>2</v>
      </c>
      <c r="F97" s="809" t="s">
        <v>739</v>
      </c>
      <c r="G97" s="158" t="s">
        <v>138</v>
      </c>
      <c r="H97" s="296">
        <v>0</v>
      </c>
      <c r="I97" s="297">
        <v>0</v>
      </c>
    </row>
    <row r="98" spans="1:9">
      <c r="A98" s="69" t="str">
        <f t="shared" si="4"/>
        <v>2020 Initial Year219</v>
      </c>
      <c r="B98" s="224" t="s">
        <v>410</v>
      </c>
      <c r="C98" s="85">
        <f t="shared" si="6"/>
        <v>0</v>
      </c>
      <c r="D98" s="293" t="str">
        <f t="shared" si="5"/>
        <v>2020 Initial Year</v>
      </c>
      <c r="E98" s="52">
        <v>2</v>
      </c>
      <c r="F98" s="809" t="s">
        <v>739</v>
      </c>
      <c r="G98" s="158" t="s">
        <v>139</v>
      </c>
      <c r="H98" s="296">
        <v>0</v>
      </c>
      <c r="I98" s="297">
        <v>0</v>
      </c>
    </row>
    <row r="99" spans="1:9">
      <c r="A99" s="69" t="str">
        <f t="shared" si="4"/>
        <v>2020 Initial Year220</v>
      </c>
      <c r="B99" s="224" t="s">
        <v>525</v>
      </c>
      <c r="C99" s="85">
        <f t="shared" si="6"/>
        <v>0</v>
      </c>
      <c r="D99" s="293" t="str">
        <f t="shared" si="5"/>
        <v>2020 Initial Year</v>
      </c>
      <c r="E99" s="52">
        <v>2</v>
      </c>
      <c r="F99" s="496" t="s">
        <v>740</v>
      </c>
      <c r="G99" s="50" t="s">
        <v>138</v>
      </c>
      <c r="H99" s="296">
        <v>0</v>
      </c>
      <c r="I99" s="297">
        <v>0</v>
      </c>
    </row>
    <row r="100" spans="1:9">
      <c r="A100" s="69" t="str">
        <f t="shared" si="4"/>
        <v>2020 Initial Year221</v>
      </c>
      <c r="B100" s="224" t="s">
        <v>526</v>
      </c>
      <c r="C100" s="85">
        <f t="shared" si="6"/>
        <v>0</v>
      </c>
      <c r="D100" s="293" t="str">
        <f t="shared" si="5"/>
        <v>2020 Initial Year</v>
      </c>
      <c r="E100" s="52">
        <v>2</v>
      </c>
      <c r="F100" s="496" t="s">
        <v>740</v>
      </c>
      <c r="G100" s="50" t="s">
        <v>139</v>
      </c>
      <c r="H100" s="296">
        <v>0</v>
      </c>
      <c r="I100" s="297">
        <v>0</v>
      </c>
    </row>
    <row r="101" spans="1:9">
      <c r="A101" s="69" t="str">
        <f t="shared" si="4"/>
        <v>2020 Initial Year227</v>
      </c>
      <c r="B101" s="224" t="s">
        <v>946</v>
      </c>
      <c r="C101" s="85">
        <f t="shared" si="6"/>
        <v>0</v>
      </c>
      <c r="D101" s="293" t="str">
        <f t="shared" si="5"/>
        <v>2020 Initial Year</v>
      </c>
      <c r="E101" s="52">
        <v>2</v>
      </c>
      <c r="F101" s="496" t="s">
        <v>927</v>
      </c>
      <c r="G101" s="50" t="s">
        <v>138</v>
      </c>
      <c r="H101" s="296">
        <v>0</v>
      </c>
      <c r="I101" s="297">
        <v>0</v>
      </c>
    </row>
    <row r="102" spans="1:9">
      <c r="A102" s="69" t="str">
        <f t="shared" si="4"/>
        <v>2020 Initial Year228</v>
      </c>
      <c r="B102" s="755" t="s">
        <v>947</v>
      </c>
      <c r="C102" s="756">
        <f t="shared" si="6"/>
        <v>0</v>
      </c>
      <c r="D102" s="757" t="str">
        <f t="shared" si="5"/>
        <v>2020 Initial Year</v>
      </c>
      <c r="E102" s="739">
        <v>2</v>
      </c>
      <c r="F102" s="807" t="s">
        <v>927</v>
      </c>
      <c r="G102" s="740" t="s">
        <v>139</v>
      </c>
      <c r="H102" s="758">
        <v>0</v>
      </c>
      <c r="I102" s="759">
        <v>0</v>
      </c>
    </row>
    <row r="103" spans="1:9">
      <c r="A103" s="69" t="str">
        <f t="shared" si="4"/>
        <v>2020 Initial Year316</v>
      </c>
      <c r="B103" s="224" t="s">
        <v>72</v>
      </c>
      <c r="C103" s="85">
        <f t="shared" si="6"/>
        <v>0</v>
      </c>
      <c r="D103" s="293" t="str">
        <f t="shared" si="5"/>
        <v>2020 Initial Year</v>
      </c>
      <c r="E103" s="52">
        <v>3</v>
      </c>
      <c r="F103" s="809" t="s">
        <v>738</v>
      </c>
      <c r="G103" s="158" t="s">
        <v>138</v>
      </c>
      <c r="H103" s="296">
        <v>0</v>
      </c>
      <c r="I103" s="297">
        <v>0</v>
      </c>
    </row>
    <row r="104" spans="1:9">
      <c r="A104" s="69" t="str">
        <f t="shared" si="4"/>
        <v>2020 Initial Year317</v>
      </c>
      <c r="B104" s="224" t="s">
        <v>73</v>
      </c>
      <c r="C104" s="85">
        <f t="shared" si="6"/>
        <v>0</v>
      </c>
      <c r="D104" s="293" t="str">
        <f t="shared" si="5"/>
        <v>2020 Initial Year</v>
      </c>
      <c r="E104" s="52">
        <v>3</v>
      </c>
      <c r="F104" s="809" t="s">
        <v>738</v>
      </c>
      <c r="G104" s="158" t="s">
        <v>139</v>
      </c>
      <c r="H104" s="296">
        <v>0</v>
      </c>
      <c r="I104" s="297">
        <v>0</v>
      </c>
    </row>
    <row r="105" spans="1:9">
      <c r="A105" s="69" t="str">
        <f t="shared" si="4"/>
        <v>2020 Initial Year318</v>
      </c>
      <c r="B105" s="224" t="s">
        <v>409</v>
      </c>
      <c r="C105" s="85">
        <f t="shared" si="6"/>
        <v>0</v>
      </c>
      <c r="D105" s="293" t="str">
        <f t="shared" si="5"/>
        <v>2020 Initial Year</v>
      </c>
      <c r="E105" s="52">
        <v>3</v>
      </c>
      <c r="F105" s="809" t="s">
        <v>739</v>
      </c>
      <c r="G105" s="158" t="s">
        <v>138</v>
      </c>
      <c r="H105" s="296">
        <v>0</v>
      </c>
      <c r="I105" s="297">
        <v>0</v>
      </c>
    </row>
    <row r="106" spans="1:9">
      <c r="A106" s="69" t="str">
        <f t="shared" si="4"/>
        <v>2020 Initial Year319</v>
      </c>
      <c r="B106" s="224" t="s">
        <v>410</v>
      </c>
      <c r="C106" s="85">
        <f t="shared" si="6"/>
        <v>0</v>
      </c>
      <c r="D106" s="293" t="str">
        <f t="shared" si="5"/>
        <v>2020 Initial Year</v>
      </c>
      <c r="E106" s="52">
        <v>3</v>
      </c>
      <c r="F106" s="809" t="s">
        <v>739</v>
      </c>
      <c r="G106" s="158" t="s">
        <v>139</v>
      </c>
      <c r="H106" s="296">
        <v>0</v>
      </c>
      <c r="I106" s="297">
        <v>0</v>
      </c>
    </row>
    <row r="107" spans="1:9">
      <c r="A107" s="69" t="str">
        <f t="shared" si="4"/>
        <v>2020 Initial Year320</v>
      </c>
      <c r="B107" s="224" t="s">
        <v>525</v>
      </c>
      <c r="C107" s="85">
        <f t="shared" si="6"/>
        <v>0</v>
      </c>
      <c r="D107" s="293" t="str">
        <f t="shared" si="5"/>
        <v>2020 Initial Year</v>
      </c>
      <c r="E107" s="52">
        <v>3</v>
      </c>
      <c r="F107" s="496" t="s">
        <v>740</v>
      </c>
      <c r="G107" s="50" t="s">
        <v>138</v>
      </c>
      <c r="H107" s="296">
        <v>0</v>
      </c>
      <c r="I107" s="297">
        <v>0</v>
      </c>
    </row>
    <row r="108" spans="1:9">
      <c r="A108" s="69" t="str">
        <f t="shared" si="4"/>
        <v>2020 Initial Year321</v>
      </c>
      <c r="B108" s="224" t="s">
        <v>526</v>
      </c>
      <c r="C108" s="85">
        <f t="shared" si="6"/>
        <v>0</v>
      </c>
      <c r="D108" s="293" t="str">
        <f t="shared" si="5"/>
        <v>2020 Initial Year</v>
      </c>
      <c r="E108" s="52">
        <v>3</v>
      </c>
      <c r="F108" s="496" t="s">
        <v>740</v>
      </c>
      <c r="G108" s="50" t="s">
        <v>139</v>
      </c>
      <c r="H108" s="296">
        <v>0</v>
      </c>
      <c r="I108" s="297">
        <v>0</v>
      </c>
    </row>
    <row r="109" spans="1:9">
      <c r="A109" s="69" t="str">
        <f t="shared" si="4"/>
        <v>2020 Initial Year327</v>
      </c>
      <c r="B109" s="224" t="s">
        <v>946</v>
      </c>
      <c r="C109" s="85">
        <f t="shared" si="6"/>
        <v>0</v>
      </c>
      <c r="D109" s="293" t="str">
        <f t="shared" si="5"/>
        <v>2020 Initial Year</v>
      </c>
      <c r="E109" s="52">
        <v>3</v>
      </c>
      <c r="F109" s="496" t="s">
        <v>927</v>
      </c>
      <c r="G109" s="50" t="s">
        <v>138</v>
      </c>
      <c r="H109" s="296">
        <v>0</v>
      </c>
      <c r="I109" s="297">
        <v>0</v>
      </c>
    </row>
    <row r="110" spans="1:9">
      <c r="A110" s="69" t="str">
        <f t="shared" si="4"/>
        <v>2020 Initial Year328</v>
      </c>
      <c r="B110" s="755" t="s">
        <v>947</v>
      </c>
      <c r="C110" s="756">
        <f t="shared" si="6"/>
        <v>0</v>
      </c>
      <c r="D110" s="757" t="str">
        <f t="shared" si="5"/>
        <v>2020 Initial Year</v>
      </c>
      <c r="E110" s="739">
        <v>3</v>
      </c>
      <c r="F110" s="807" t="s">
        <v>927</v>
      </c>
      <c r="G110" s="740" t="s">
        <v>139</v>
      </c>
      <c r="H110" s="758">
        <v>0</v>
      </c>
      <c r="I110" s="759">
        <v>0</v>
      </c>
    </row>
    <row r="111" spans="1:9">
      <c r="A111" s="69" t="str">
        <f t="shared" si="4"/>
        <v>2020 Initial Year416</v>
      </c>
      <c r="B111" s="224" t="s">
        <v>72</v>
      </c>
      <c r="C111" s="85">
        <f t="shared" si="6"/>
        <v>0</v>
      </c>
      <c r="D111" s="293" t="str">
        <f t="shared" si="5"/>
        <v>2020 Initial Year</v>
      </c>
      <c r="E111" s="52">
        <v>4</v>
      </c>
      <c r="F111" s="809" t="s">
        <v>738</v>
      </c>
      <c r="G111" s="158" t="s">
        <v>138</v>
      </c>
      <c r="H111" s="296">
        <v>0</v>
      </c>
      <c r="I111" s="297">
        <v>0</v>
      </c>
    </row>
    <row r="112" spans="1:9">
      <c r="A112" s="69" t="str">
        <f t="shared" si="4"/>
        <v>2020 Initial Year417</v>
      </c>
      <c r="B112" s="224" t="s">
        <v>73</v>
      </c>
      <c r="C112" s="85">
        <f t="shared" si="6"/>
        <v>0</v>
      </c>
      <c r="D112" s="293" t="str">
        <f t="shared" si="5"/>
        <v>2020 Initial Year</v>
      </c>
      <c r="E112" s="52">
        <v>4</v>
      </c>
      <c r="F112" s="809" t="s">
        <v>738</v>
      </c>
      <c r="G112" s="158" t="s">
        <v>139</v>
      </c>
      <c r="H112" s="296">
        <v>0</v>
      </c>
      <c r="I112" s="297">
        <v>0</v>
      </c>
    </row>
    <row r="113" spans="1:9">
      <c r="A113" s="69" t="str">
        <f t="shared" si="4"/>
        <v>2020 Initial Year418</v>
      </c>
      <c r="B113" s="224" t="s">
        <v>409</v>
      </c>
      <c r="C113" s="85">
        <f t="shared" si="6"/>
        <v>0</v>
      </c>
      <c r="D113" s="293" t="str">
        <f t="shared" si="5"/>
        <v>2020 Initial Year</v>
      </c>
      <c r="E113" s="52">
        <v>4</v>
      </c>
      <c r="F113" s="809" t="s">
        <v>739</v>
      </c>
      <c r="G113" s="158" t="s">
        <v>138</v>
      </c>
      <c r="H113" s="296">
        <v>0</v>
      </c>
      <c r="I113" s="297">
        <v>0</v>
      </c>
    </row>
    <row r="114" spans="1:9">
      <c r="A114" s="69" t="str">
        <f t="shared" si="4"/>
        <v>2020 Initial Year419</v>
      </c>
      <c r="B114" s="224" t="s">
        <v>410</v>
      </c>
      <c r="C114" s="85">
        <f t="shared" si="6"/>
        <v>0</v>
      </c>
      <c r="D114" s="293" t="str">
        <f t="shared" si="5"/>
        <v>2020 Initial Year</v>
      </c>
      <c r="E114" s="52">
        <v>4</v>
      </c>
      <c r="F114" s="809" t="s">
        <v>739</v>
      </c>
      <c r="G114" s="158" t="s">
        <v>139</v>
      </c>
      <c r="H114" s="296">
        <v>0</v>
      </c>
      <c r="I114" s="297">
        <v>0</v>
      </c>
    </row>
    <row r="115" spans="1:9">
      <c r="A115" s="69" t="str">
        <f t="shared" si="4"/>
        <v>2020 Initial Year420</v>
      </c>
      <c r="B115" s="224" t="s">
        <v>525</v>
      </c>
      <c r="C115" s="85">
        <f t="shared" si="6"/>
        <v>0</v>
      </c>
      <c r="D115" s="293" t="str">
        <f t="shared" si="5"/>
        <v>2020 Initial Year</v>
      </c>
      <c r="E115" s="52">
        <v>4</v>
      </c>
      <c r="F115" s="496" t="s">
        <v>740</v>
      </c>
      <c r="G115" s="50" t="s">
        <v>138</v>
      </c>
      <c r="H115" s="296">
        <v>0</v>
      </c>
      <c r="I115" s="297">
        <v>0</v>
      </c>
    </row>
    <row r="116" spans="1:9">
      <c r="A116" s="69" t="str">
        <f t="shared" si="4"/>
        <v>2020 Initial Year421</v>
      </c>
      <c r="B116" s="224" t="s">
        <v>526</v>
      </c>
      <c r="C116" s="85">
        <f t="shared" si="6"/>
        <v>0</v>
      </c>
      <c r="D116" s="293" t="str">
        <f t="shared" si="5"/>
        <v>2020 Initial Year</v>
      </c>
      <c r="E116" s="52">
        <v>4</v>
      </c>
      <c r="F116" s="496" t="s">
        <v>740</v>
      </c>
      <c r="G116" s="50" t="s">
        <v>139</v>
      </c>
      <c r="H116" s="296">
        <v>0</v>
      </c>
      <c r="I116" s="297">
        <v>0</v>
      </c>
    </row>
    <row r="117" spans="1:9">
      <c r="A117" s="69" t="str">
        <f t="shared" si="4"/>
        <v>2020 Initial Year427</v>
      </c>
      <c r="B117" s="224" t="s">
        <v>946</v>
      </c>
      <c r="C117" s="85">
        <f t="shared" si="6"/>
        <v>0</v>
      </c>
      <c r="D117" s="293" t="str">
        <f t="shared" si="5"/>
        <v>2020 Initial Year</v>
      </c>
      <c r="E117" s="52">
        <v>4</v>
      </c>
      <c r="F117" s="496" t="s">
        <v>927</v>
      </c>
      <c r="G117" s="50" t="s">
        <v>138</v>
      </c>
      <c r="H117" s="296">
        <v>0</v>
      </c>
      <c r="I117" s="297">
        <v>0</v>
      </c>
    </row>
    <row r="118" spans="1:9" ht="13.5" thickBot="1">
      <c r="A118" s="69" t="str">
        <f t="shared" si="4"/>
        <v>2020 Initial Year428</v>
      </c>
      <c r="B118" s="294" t="s">
        <v>947</v>
      </c>
      <c r="C118" s="669">
        <f t="shared" si="6"/>
        <v>0</v>
      </c>
      <c r="D118" s="295" t="str">
        <f t="shared" si="5"/>
        <v>2020 Initial Year</v>
      </c>
      <c r="E118" s="221">
        <v>4</v>
      </c>
      <c r="F118" s="808" t="s">
        <v>927</v>
      </c>
      <c r="G118" s="60" t="s">
        <v>139</v>
      </c>
      <c r="H118" s="298">
        <v>0</v>
      </c>
      <c r="I118" s="299">
        <v>0</v>
      </c>
    </row>
    <row r="119" spans="1:9">
      <c r="A119" s="3"/>
      <c r="B119" s="167"/>
      <c r="D119" s="162"/>
      <c r="E119" s="44"/>
      <c r="F119" s="162"/>
      <c r="G119" s="45"/>
      <c r="H119" s="45"/>
      <c r="I119" s="45"/>
    </row>
    <row r="120" spans="1:9" ht="32.25" thickBot="1">
      <c r="A120" s="3"/>
      <c r="B120" s="83"/>
      <c r="D120" s="41"/>
      <c r="E120" s="41"/>
      <c r="F120" s="42"/>
      <c r="G120" s="675"/>
      <c r="H120" s="675" t="s">
        <v>33</v>
      </c>
      <c r="I120" s="676" t="s">
        <v>35</v>
      </c>
    </row>
    <row r="121" spans="1:9">
      <c r="A121" s="3"/>
      <c r="B121" s="83"/>
      <c r="D121" s="41"/>
      <c r="E121" s="41"/>
      <c r="F121" s="42"/>
      <c r="G121" s="84" t="str">
        <f>D54&amp;" Grand Total - All Quarters"</f>
        <v>2022 Current Year Grand Total - All Quarters</v>
      </c>
      <c r="H121" s="769">
        <f>SUM(H23:H54)</f>
        <v>0</v>
      </c>
      <c r="I121" s="770">
        <f>SUM(I23:I54)</f>
        <v>0</v>
      </c>
    </row>
    <row r="122" spans="1:9">
      <c r="A122" s="3"/>
      <c r="B122" s="83"/>
      <c r="D122" s="41"/>
      <c r="E122" s="41"/>
      <c r="F122" s="42"/>
      <c r="G122" s="84" t="str">
        <f>D86&amp;" Grand Total - All Quarters"</f>
        <v>2021 Prior Year Grand Total - All Quarters</v>
      </c>
      <c r="H122" s="771">
        <f>SUM(H55:H86)</f>
        <v>0</v>
      </c>
      <c r="I122" s="772">
        <f>SUM(I55:I86)</f>
        <v>0</v>
      </c>
    </row>
    <row r="123" spans="1:9" ht="13.5" thickBot="1">
      <c r="A123" s="3"/>
      <c r="G123" s="84" t="str">
        <f>D118&amp;" Grand Total - All Quarters"</f>
        <v>2020 Initial Year Grand Total - All Quarters</v>
      </c>
      <c r="H123" s="773">
        <f>SUM(H87:H118)</f>
        <v>0</v>
      </c>
      <c r="I123" s="774">
        <f>SUM(I87:I118)</f>
        <v>0</v>
      </c>
    </row>
    <row r="124" spans="1:9">
      <c r="A124" s="3"/>
    </row>
    <row r="125" spans="1:9">
      <c r="A125" s="3"/>
    </row>
    <row r="126" spans="1:9">
      <c r="A126" s="3"/>
    </row>
    <row r="127" spans="1:9">
      <c r="A127" s="3"/>
    </row>
    <row r="128" spans="1:9">
      <c r="A128" s="3"/>
    </row>
    <row r="129" spans="1:2">
      <c r="A129" s="3"/>
    </row>
    <row r="130" spans="1:2">
      <c r="A130" s="3"/>
    </row>
    <row r="132" spans="1:2" ht="13.5" customHeight="1"/>
    <row r="135" spans="1:2">
      <c r="B135" s="83"/>
    </row>
    <row r="136" spans="1:2">
      <c r="B136" s="83"/>
    </row>
    <row r="137" spans="1:2">
      <c r="B137" s="83"/>
    </row>
    <row r="138" spans="1:2">
      <c r="B138" s="83"/>
    </row>
  </sheetData>
  <sheetProtection algorithmName="SHA-512" hashValue="imTDJJoDOQaY7mRhvZFyypKWqU+hztrY/9oQYEPXdKTcFC8vsVTpxV/brdp8jsChP7bRlhnzVJN0lH5DH8E6ag==" saltValue="zLjMeCgTn1wXiKFLQxOLFg==" spinCount="100000" sheet="1" formatColumns="0"/>
  <mergeCells count="5">
    <mergeCell ref="B21:I21"/>
    <mergeCell ref="B3:I3"/>
    <mergeCell ref="E6:I8"/>
    <mergeCell ref="C15:I16"/>
    <mergeCell ref="C10:I11"/>
  </mergeCells>
  <phoneticPr fontId="0" type="noConversion"/>
  <pageMargins left="0.75" right="0.75" top="1" bottom="1" header="0.5" footer="0.5"/>
  <pageSetup scale="3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25"/>
  <sheetViews>
    <sheetView view="pageBreakPreview" zoomScale="70" zoomScaleNormal="85" zoomScaleSheetLayoutView="70" workbookViewId="0"/>
  </sheetViews>
  <sheetFormatPr defaultColWidth="9.140625" defaultRowHeight="11.25"/>
  <cols>
    <col min="1" max="1" width="7.140625" style="233" customWidth="1"/>
    <col min="2" max="2" width="11.5703125" style="231" customWidth="1"/>
    <col min="3" max="3" width="14.85546875" style="232" customWidth="1"/>
    <col min="4" max="4" width="6.85546875" style="232" customWidth="1"/>
    <col min="5" max="5" width="10.42578125" style="232" customWidth="1"/>
    <col min="6" max="6" width="12.5703125" style="231" customWidth="1"/>
    <col min="7" max="7" width="14.42578125" style="169" customWidth="1"/>
    <col min="8" max="9" width="7.140625" style="231" customWidth="1"/>
    <col min="10" max="10" width="31.42578125" style="169" customWidth="1"/>
    <col min="11" max="12" width="18.85546875" style="169" customWidth="1"/>
    <col min="13" max="13" width="14.140625" style="169" customWidth="1"/>
    <col min="14" max="14" width="14.140625" style="234" customWidth="1"/>
    <col min="15" max="16" width="18.85546875" style="169" customWidth="1"/>
    <col min="17" max="17" width="18.85546875" style="435" customWidth="1"/>
    <col min="18" max="19" width="18.85546875" style="169" customWidth="1"/>
    <col min="20" max="20" width="15.140625" style="169" bestFit="1" customWidth="1"/>
    <col min="21" max="21" width="11.42578125" style="169" bestFit="1" customWidth="1"/>
    <col min="22" max="22" width="11.85546875" style="169" bestFit="1" customWidth="1"/>
    <col min="23" max="16384" width="9.140625" style="169"/>
  </cols>
  <sheetData>
    <row r="1" spans="1:22" ht="12.75">
      <c r="A1" s="228" t="s">
        <v>407</v>
      </c>
      <c r="Q1" s="488"/>
    </row>
    <row r="2" spans="1:22" s="689" customFormat="1" ht="23.25" customHeight="1">
      <c r="A2" s="686" t="s">
        <v>185</v>
      </c>
      <c r="B2" s="687"/>
      <c r="C2" s="687"/>
      <c r="D2" s="687"/>
      <c r="E2" s="688">
        <v>44469</v>
      </c>
      <c r="F2" s="530"/>
      <c r="G2" s="686" t="s">
        <v>135</v>
      </c>
      <c r="H2" s="687"/>
      <c r="I2" s="687"/>
      <c r="J2" s="863"/>
      <c r="L2" s="690"/>
      <c r="M2" s="690"/>
      <c r="N2" s="691"/>
      <c r="O2" s="690"/>
      <c r="P2" s="690"/>
      <c r="Q2" s="692"/>
      <c r="R2" s="690"/>
    </row>
    <row r="3" spans="1:22" s="172" customFormat="1" ht="9" customHeight="1" thickBot="1">
      <c r="A3" s="233"/>
      <c r="B3" s="231"/>
      <c r="C3" s="231"/>
      <c r="D3" s="231"/>
      <c r="E3" s="231"/>
      <c r="F3" s="231"/>
      <c r="G3" s="169"/>
      <c r="H3" s="231"/>
      <c r="I3" s="231"/>
      <c r="J3" s="169"/>
      <c r="K3" s="169"/>
      <c r="L3" s="169"/>
      <c r="M3" s="169"/>
      <c r="N3" s="234"/>
      <c r="O3" s="169"/>
      <c r="P3" s="169"/>
      <c r="Q3" s="488"/>
      <c r="R3" s="169"/>
    </row>
    <row r="4" spans="1:22" s="172" customFormat="1" ht="18.75" thickBot="1">
      <c r="A4" s="1165" t="s">
        <v>100</v>
      </c>
      <c r="B4" s="1166"/>
      <c r="C4" s="1166"/>
      <c r="D4" s="1166"/>
      <c r="E4" s="1166"/>
      <c r="F4" s="1166"/>
      <c r="G4" s="1166"/>
      <c r="H4" s="1166"/>
      <c r="I4" s="1166"/>
      <c r="J4" s="1166"/>
      <c r="K4" s="1166"/>
      <c r="L4" s="1166"/>
      <c r="M4" s="1166"/>
      <c r="N4" s="1166"/>
      <c r="O4" s="1166"/>
      <c r="P4" s="1166"/>
      <c r="Q4" s="1166"/>
      <c r="R4" s="1167"/>
    </row>
    <row r="5" spans="1:22" s="236" customFormat="1" ht="23.25" thickBot="1">
      <c r="A5" s="81" t="s">
        <v>209</v>
      </c>
      <c r="B5" s="865" t="s">
        <v>239</v>
      </c>
      <c r="C5" s="865" t="s">
        <v>232</v>
      </c>
      <c r="D5" s="865" t="s">
        <v>234</v>
      </c>
      <c r="E5" s="865" t="s">
        <v>62</v>
      </c>
      <c r="F5" s="865" t="s">
        <v>275</v>
      </c>
      <c r="G5" s="865" t="s">
        <v>276</v>
      </c>
      <c r="H5" s="865" t="s">
        <v>233</v>
      </c>
      <c r="I5" s="865" t="s">
        <v>210</v>
      </c>
      <c r="J5" s="865" t="s">
        <v>260</v>
      </c>
      <c r="K5" s="865" t="s">
        <v>240</v>
      </c>
      <c r="L5" s="865" t="s">
        <v>243</v>
      </c>
      <c r="M5" s="865" t="s">
        <v>241</v>
      </c>
      <c r="N5" s="866" t="s">
        <v>242</v>
      </c>
      <c r="O5" s="865" t="s">
        <v>245</v>
      </c>
      <c r="P5" s="865" t="s">
        <v>246</v>
      </c>
      <c r="Q5" s="865" t="s">
        <v>549</v>
      </c>
      <c r="R5" s="867" t="s">
        <v>48</v>
      </c>
    </row>
    <row r="6" spans="1:22" s="172" customFormat="1">
      <c r="A6" s="33" t="str">
        <f>E6</f>
        <v>01</v>
      </c>
      <c r="B6" s="878">
        <f>J2</f>
        <v>0</v>
      </c>
      <c r="C6" s="878" t="str">
        <f>'Member Months'!C18</f>
        <v>2022 Current Year</v>
      </c>
      <c r="D6" s="879">
        <v>1</v>
      </c>
      <c r="E6" s="879" t="s">
        <v>211</v>
      </c>
      <c r="F6" s="880" t="s">
        <v>738</v>
      </c>
      <c r="G6" s="881" t="s">
        <v>212</v>
      </c>
      <c r="H6" s="879" t="s">
        <v>213</v>
      </c>
      <c r="I6" s="882" t="s">
        <v>211</v>
      </c>
      <c r="J6" s="881" t="s">
        <v>261</v>
      </c>
      <c r="K6" s="883">
        <v>0</v>
      </c>
      <c r="L6" s="884">
        <v>0</v>
      </c>
      <c r="M6" s="885">
        <v>0</v>
      </c>
      <c r="N6" s="885">
        <v>0</v>
      </c>
      <c r="O6" s="883">
        <v>0</v>
      </c>
      <c r="P6" s="885">
        <v>0</v>
      </c>
      <c r="Q6" s="883">
        <v>0</v>
      </c>
      <c r="R6" s="15">
        <f>SUMIFS('Member Months'!$L:$L,'Member Months'!$A:$A,$A6,'Member Months'!$C:$C,$C6, 'Member Months'!$D:$D,$D6)</f>
        <v>0</v>
      </c>
    </row>
    <row r="7" spans="1:22" s="172" customFormat="1">
      <c r="A7" s="38" t="str">
        <f t="shared" ref="A7:A78" si="0">E7</f>
        <v>01</v>
      </c>
      <c r="B7" s="39">
        <f>$B$6</f>
        <v>0</v>
      </c>
      <c r="C7" s="39" t="s">
        <v>912</v>
      </c>
      <c r="D7" s="40">
        <v>1</v>
      </c>
      <c r="E7" s="40" t="s">
        <v>211</v>
      </c>
      <c r="F7" s="40" t="s">
        <v>738</v>
      </c>
      <c r="G7" s="698" t="s">
        <v>212</v>
      </c>
      <c r="H7" s="40" t="s">
        <v>213</v>
      </c>
      <c r="I7" s="629" t="s">
        <v>214</v>
      </c>
      <c r="J7" s="698" t="s">
        <v>676</v>
      </c>
      <c r="K7" s="109">
        <v>0</v>
      </c>
      <c r="L7" s="110">
        <v>0</v>
      </c>
      <c r="M7" s="111">
        <v>0</v>
      </c>
      <c r="N7" s="111">
        <v>0</v>
      </c>
      <c r="O7" s="109">
        <v>0</v>
      </c>
      <c r="P7" s="111">
        <v>0</v>
      </c>
      <c r="Q7" s="109">
        <v>0</v>
      </c>
      <c r="R7" s="16">
        <f>SUMIFS('Member Months'!$L:$L,'Member Months'!$A:$A,$A7,'Member Months'!$C:$C,$C7, 'Member Months'!$D:$D,$D7)</f>
        <v>0</v>
      </c>
      <c r="S7" s="237"/>
      <c r="U7" s="237"/>
      <c r="V7" s="237"/>
    </row>
    <row r="8" spans="1:22" s="172" customFormat="1">
      <c r="A8" s="38" t="str">
        <f t="shared" si="0"/>
        <v>01</v>
      </c>
      <c r="B8" s="39">
        <f t="shared" ref="B8:B79" si="1">$B$6</f>
        <v>0</v>
      </c>
      <c r="C8" s="39" t="s">
        <v>912</v>
      </c>
      <c r="D8" s="40">
        <v>1</v>
      </c>
      <c r="E8" s="40" t="s">
        <v>211</v>
      </c>
      <c r="F8" s="40" t="s">
        <v>738</v>
      </c>
      <c r="G8" s="698" t="s">
        <v>212</v>
      </c>
      <c r="H8" s="40" t="s">
        <v>213</v>
      </c>
      <c r="I8" s="629" t="s">
        <v>215</v>
      </c>
      <c r="J8" s="698" t="s">
        <v>216</v>
      </c>
      <c r="K8" s="109">
        <v>0</v>
      </c>
      <c r="L8" s="110">
        <v>0</v>
      </c>
      <c r="M8" s="111">
        <v>0</v>
      </c>
      <c r="N8" s="111">
        <v>0</v>
      </c>
      <c r="O8" s="109">
        <v>0</v>
      </c>
      <c r="P8" s="111">
        <v>0</v>
      </c>
      <c r="Q8" s="109">
        <v>0</v>
      </c>
      <c r="R8" s="16">
        <f>SUMIFS('Member Months'!$L:$L,'Member Months'!$A:$A,$A8,'Member Months'!$C:$C,$C8, 'Member Months'!$D:$D,$D8)</f>
        <v>0</v>
      </c>
      <c r="S8" s="237"/>
      <c r="U8" s="237"/>
      <c r="V8" s="237"/>
    </row>
    <row r="9" spans="1:22" s="172" customFormat="1">
      <c r="A9" s="38" t="str">
        <f t="shared" si="0"/>
        <v>01</v>
      </c>
      <c r="B9" s="39">
        <f t="shared" si="1"/>
        <v>0</v>
      </c>
      <c r="C9" s="39" t="s">
        <v>912</v>
      </c>
      <c r="D9" s="40">
        <v>1</v>
      </c>
      <c r="E9" s="40" t="s">
        <v>211</v>
      </c>
      <c r="F9" s="40" t="s">
        <v>738</v>
      </c>
      <c r="G9" s="698" t="s">
        <v>212</v>
      </c>
      <c r="H9" s="40" t="s">
        <v>213</v>
      </c>
      <c r="I9" s="629" t="s">
        <v>217</v>
      </c>
      <c r="J9" s="698" t="s">
        <v>262</v>
      </c>
      <c r="K9" s="109">
        <v>0</v>
      </c>
      <c r="L9" s="110">
        <v>0</v>
      </c>
      <c r="M9" s="111">
        <v>0</v>
      </c>
      <c r="N9" s="111">
        <v>0</v>
      </c>
      <c r="O9" s="109">
        <v>0</v>
      </c>
      <c r="P9" s="111">
        <v>0</v>
      </c>
      <c r="Q9" s="109">
        <v>0</v>
      </c>
      <c r="R9" s="16">
        <f>SUMIFS('Member Months'!$L:$L,'Member Months'!$A:$A,$A9,'Member Months'!$C:$C,$C9, 'Member Months'!$D:$D,$D9)</f>
        <v>0</v>
      </c>
      <c r="S9" s="237"/>
      <c r="U9" s="237"/>
      <c r="V9" s="237"/>
    </row>
    <row r="10" spans="1:22" s="172" customFormat="1">
      <c r="A10" s="38" t="str">
        <f t="shared" si="0"/>
        <v>01</v>
      </c>
      <c r="B10" s="39">
        <f t="shared" si="1"/>
        <v>0</v>
      </c>
      <c r="C10" s="39" t="s">
        <v>912</v>
      </c>
      <c r="D10" s="40">
        <v>1</v>
      </c>
      <c r="E10" s="40" t="s">
        <v>211</v>
      </c>
      <c r="F10" s="40" t="s">
        <v>738</v>
      </c>
      <c r="G10" s="698" t="s">
        <v>212</v>
      </c>
      <c r="H10" s="40" t="s">
        <v>213</v>
      </c>
      <c r="I10" s="629" t="s">
        <v>218</v>
      </c>
      <c r="J10" s="698" t="s">
        <v>677</v>
      </c>
      <c r="K10" s="109">
        <v>0</v>
      </c>
      <c r="L10" s="110">
        <v>0</v>
      </c>
      <c r="M10" s="111">
        <v>0</v>
      </c>
      <c r="N10" s="111">
        <v>0</v>
      </c>
      <c r="O10" s="109">
        <v>0</v>
      </c>
      <c r="P10" s="111">
        <v>0</v>
      </c>
      <c r="Q10" s="109">
        <v>0</v>
      </c>
      <c r="R10" s="16">
        <f>SUMIFS('Member Months'!$L:$L,'Member Months'!$A:$A,$A10,'Member Months'!$C:$C,$C10, 'Member Months'!$D:$D,$D10)</f>
        <v>0</v>
      </c>
      <c r="S10" s="237"/>
      <c r="U10" s="237"/>
      <c r="V10" s="237"/>
    </row>
    <row r="11" spans="1:22" s="172" customFormat="1">
      <c r="A11" s="38" t="str">
        <f t="shared" si="0"/>
        <v>01</v>
      </c>
      <c r="B11" s="39">
        <f t="shared" si="1"/>
        <v>0</v>
      </c>
      <c r="C11" s="39" t="s">
        <v>912</v>
      </c>
      <c r="D11" s="40">
        <v>1</v>
      </c>
      <c r="E11" s="40" t="s">
        <v>211</v>
      </c>
      <c r="F11" s="40" t="s">
        <v>738</v>
      </c>
      <c r="G11" s="698" t="s">
        <v>212</v>
      </c>
      <c r="H11" s="40" t="s">
        <v>213</v>
      </c>
      <c r="I11" s="629" t="s">
        <v>219</v>
      </c>
      <c r="J11" s="698" t="s">
        <v>263</v>
      </c>
      <c r="K11" s="109">
        <v>0</v>
      </c>
      <c r="L11" s="110">
        <v>0</v>
      </c>
      <c r="M11" s="111">
        <v>0</v>
      </c>
      <c r="N11" s="111">
        <v>0</v>
      </c>
      <c r="O11" s="109">
        <v>0</v>
      </c>
      <c r="P11" s="111">
        <v>0</v>
      </c>
      <c r="Q11" s="109">
        <v>0</v>
      </c>
      <c r="R11" s="16">
        <f>SUMIFS('Member Months'!$L:$L,'Member Months'!$A:$A,$A11,'Member Months'!$C:$C,$C11, 'Member Months'!$D:$D,$D11)</f>
        <v>0</v>
      </c>
      <c r="S11" s="237"/>
      <c r="U11" s="237"/>
      <c r="V11" s="237"/>
    </row>
    <row r="12" spans="1:22" s="172" customFormat="1">
      <c r="A12" s="38" t="str">
        <f t="shared" si="0"/>
        <v>01</v>
      </c>
      <c r="B12" s="39">
        <f t="shared" si="1"/>
        <v>0</v>
      </c>
      <c r="C12" s="39" t="s">
        <v>912</v>
      </c>
      <c r="D12" s="40">
        <v>1</v>
      </c>
      <c r="E12" s="40" t="s">
        <v>211</v>
      </c>
      <c r="F12" s="40" t="s">
        <v>738</v>
      </c>
      <c r="G12" s="698" t="s">
        <v>212</v>
      </c>
      <c r="H12" s="40" t="s">
        <v>213</v>
      </c>
      <c r="I12" s="629" t="s">
        <v>220</v>
      </c>
      <c r="J12" s="698" t="s">
        <v>675</v>
      </c>
      <c r="K12" s="109">
        <v>0</v>
      </c>
      <c r="L12" s="110">
        <v>0</v>
      </c>
      <c r="M12" s="111">
        <v>0</v>
      </c>
      <c r="N12" s="111">
        <v>0</v>
      </c>
      <c r="O12" s="109">
        <v>0</v>
      </c>
      <c r="P12" s="111">
        <v>0</v>
      </c>
      <c r="Q12" s="109">
        <v>0</v>
      </c>
      <c r="R12" s="16">
        <f>SUMIFS('Member Months'!$L:$L,'Member Months'!$A:$A,$A12,'Member Months'!$C:$C,$C12, 'Member Months'!$D:$D,$D12)</f>
        <v>0</v>
      </c>
      <c r="S12" s="237"/>
      <c r="U12" s="237"/>
      <c r="V12" s="237"/>
    </row>
    <row r="13" spans="1:22" s="172" customFormat="1">
      <c r="A13" s="38" t="str">
        <f t="shared" si="0"/>
        <v>01</v>
      </c>
      <c r="B13" s="39">
        <f t="shared" si="1"/>
        <v>0</v>
      </c>
      <c r="C13" s="39" t="s">
        <v>912</v>
      </c>
      <c r="D13" s="40">
        <v>1</v>
      </c>
      <c r="E13" s="40" t="s">
        <v>211</v>
      </c>
      <c r="F13" s="40" t="s">
        <v>738</v>
      </c>
      <c r="G13" s="698" t="s">
        <v>212</v>
      </c>
      <c r="H13" s="40" t="s">
        <v>213</v>
      </c>
      <c r="I13" s="629" t="s">
        <v>221</v>
      </c>
      <c r="J13" s="698" t="s">
        <v>264</v>
      </c>
      <c r="K13" s="109">
        <v>0</v>
      </c>
      <c r="L13" s="110">
        <v>0</v>
      </c>
      <c r="M13" s="111">
        <v>0</v>
      </c>
      <c r="N13" s="111">
        <v>0</v>
      </c>
      <c r="O13" s="109">
        <v>0</v>
      </c>
      <c r="P13" s="111">
        <v>0</v>
      </c>
      <c r="Q13" s="109">
        <v>0</v>
      </c>
      <c r="R13" s="16">
        <f>SUMIFS('Member Months'!$L:$L,'Member Months'!$A:$A,$A13,'Member Months'!$C:$C,$C13, 'Member Months'!$D:$D,$D13)</f>
        <v>0</v>
      </c>
      <c r="S13" s="237"/>
      <c r="U13" s="237"/>
      <c r="V13" s="237"/>
    </row>
    <row r="14" spans="1:22" s="172" customFormat="1">
      <c r="A14" s="38" t="str">
        <f t="shared" si="0"/>
        <v>01</v>
      </c>
      <c r="B14" s="39">
        <f t="shared" si="1"/>
        <v>0</v>
      </c>
      <c r="C14" s="39" t="s">
        <v>912</v>
      </c>
      <c r="D14" s="40">
        <v>1</v>
      </c>
      <c r="E14" s="40" t="s">
        <v>211</v>
      </c>
      <c r="F14" s="40" t="s">
        <v>738</v>
      </c>
      <c r="G14" s="698" t="s">
        <v>212</v>
      </c>
      <c r="H14" s="40" t="s">
        <v>213</v>
      </c>
      <c r="I14" s="630" t="s">
        <v>222</v>
      </c>
      <c r="J14" s="698" t="s">
        <v>206</v>
      </c>
      <c r="K14" s="109">
        <v>0</v>
      </c>
      <c r="L14" s="110">
        <v>0</v>
      </c>
      <c r="M14" s="111">
        <v>0</v>
      </c>
      <c r="N14" s="111">
        <v>0</v>
      </c>
      <c r="O14" s="109">
        <v>0</v>
      </c>
      <c r="P14" s="111">
        <v>0</v>
      </c>
      <c r="Q14" s="109">
        <v>0</v>
      </c>
      <c r="R14" s="16">
        <f>SUMIFS('Member Months'!$L:$L,'Member Months'!$A:$A,$A14,'Member Months'!$C:$C,$C14, 'Member Months'!$D:$D,$D14)</f>
        <v>0</v>
      </c>
      <c r="S14" s="237"/>
      <c r="U14" s="237"/>
      <c r="V14" s="237"/>
    </row>
    <row r="15" spans="1:22" s="172" customFormat="1">
      <c r="A15" s="38" t="str">
        <f t="shared" si="0"/>
        <v>01</v>
      </c>
      <c r="B15" s="39">
        <f t="shared" si="1"/>
        <v>0</v>
      </c>
      <c r="C15" s="39" t="s">
        <v>912</v>
      </c>
      <c r="D15" s="40">
        <v>1</v>
      </c>
      <c r="E15" s="40" t="s">
        <v>211</v>
      </c>
      <c r="F15" s="40" t="s">
        <v>738</v>
      </c>
      <c r="G15" s="698" t="s">
        <v>212</v>
      </c>
      <c r="H15" s="40" t="s">
        <v>213</v>
      </c>
      <c r="I15" s="630" t="s">
        <v>223</v>
      </c>
      <c r="J15" s="698" t="s">
        <v>181</v>
      </c>
      <c r="K15" s="109">
        <v>0</v>
      </c>
      <c r="L15" s="110">
        <v>0</v>
      </c>
      <c r="M15" s="111">
        <v>0</v>
      </c>
      <c r="N15" s="111">
        <v>0</v>
      </c>
      <c r="O15" s="109">
        <v>0</v>
      </c>
      <c r="P15" s="111">
        <v>0</v>
      </c>
      <c r="Q15" s="109">
        <v>0</v>
      </c>
      <c r="R15" s="16">
        <f>SUMIFS('Member Months'!$L:$L,'Member Months'!$A:$A,$A15,'Member Months'!$C:$C,$C15, 'Member Months'!$D:$D,$D15)</f>
        <v>0</v>
      </c>
      <c r="S15" s="237"/>
      <c r="U15" s="237"/>
      <c r="V15" s="237"/>
    </row>
    <row r="16" spans="1:22" s="172" customFormat="1">
      <c r="A16" s="38" t="str">
        <f t="shared" si="0"/>
        <v>01</v>
      </c>
      <c r="B16" s="39">
        <f t="shared" si="1"/>
        <v>0</v>
      </c>
      <c r="C16" s="39" t="s">
        <v>912</v>
      </c>
      <c r="D16" s="40">
        <v>1</v>
      </c>
      <c r="E16" s="40" t="s">
        <v>211</v>
      </c>
      <c r="F16" s="40" t="s">
        <v>738</v>
      </c>
      <c r="G16" s="698" t="s">
        <v>212</v>
      </c>
      <c r="H16" s="40" t="s">
        <v>213</v>
      </c>
      <c r="I16" s="630" t="s">
        <v>150</v>
      </c>
      <c r="J16" s="698" t="s">
        <v>204</v>
      </c>
      <c r="K16" s="109">
        <v>0</v>
      </c>
      <c r="L16" s="110">
        <v>0</v>
      </c>
      <c r="M16" s="111">
        <v>0</v>
      </c>
      <c r="N16" s="111">
        <v>0</v>
      </c>
      <c r="O16" s="109">
        <v>0</v>
      </c>
      <c r="P16" s="111">
        <v>0</v>
      </c>
      <c r="Q16" s="109">
        <v>0</v>
      </c>
      <c r="R16" s="16">
        <f>SUMIFS('Member Months'!$L:$L,'Member Months'!$A:$A,$A16,'Member Months'!$C:$C,$C16, 'Member Months'!$D:$D,$D16)</f>
        <v>0</v>
      </c>
      <c r="S16" s="237"/>
      <c r="U16" s="237"/>
      <c r="V16" s="237"/>
    </row>
    <row r="17" spans="1:22" s="172" customFormat="1">
      <c r="A17" s="38" t="str">
        <f t="shared" si="0"/>
        <v>01</v>
      </c>
      <c r="B17" s="39">
        <f t="shared" si="1"/>
        <v>0</v>
      </c>
      <c r="C17" s="39" t="s">
        <v>912</v>
      </c>
      <c r="D17" s="40">
        <v>1</v>
      </c>
      <c r="E17" s="40" t="s">
        <v>211</v>
      </c>
      <c r="F17" s="40" t="s">
        <v>738</v>
      </c>
      <c r="G17" s="698" t="s">
        <v>212</v>
      </c>
      <c r="H17" s="40" t="s">
        <v>213</v>
      </c>
      <c r="I17" s="630" t="s">
        <v>151</v>
      </c>
      <c r="J17" s="698" t="s">
        <v>205</v>
      </c>
      <c r="K17" s="109">
        <v>0</v>
      </c>
      <c r="L17" s="110">
        <v>0</v>
      </c>
      <c r="M17" s="111">
        <v>0</v>
      </c>
      <c r="N17" s="111">
        <v>0</v>
      </c>
      <c r="O17" s="109">
        <v>0</v>
      </c>
      <c r="P17" s="111">
        <v>0</v>
      </c>
      <c r="Q17" s="109">
        <v>0</v>
      </c>
      <c r="R17" s="16">
        <f>SUMIFS('Member Months'!$L:$L,'Member Months'!$A:$A,$A17,'Member Months'!$C:$C,$C17, 'Member Months'!$D:$D,$D17)</f>
        <v>0</v>
      </c>
      <c r="S17" s="237"/>
      <c r="U17" s="237"/>
      <c r="V17" s="237"/>
    </row>
    <row r="18" spans="1:22" s="172" customFormat="1">
      <c r="A18" s="38" t="str">
        <f t="shared" si="0"/>
        <v>01</v>
      </c>
      <c r="B18" s="39">
        <f t="shared" si="1"/>
        <v>0</v>
      </c>
      <c r="C18" s="39" t="s">
        <v>912</v>
      </c>
      <c r="D18" s="40">
        <v>1</v>
      </c>
      <c r="E18" s="40" t="s">
        <v>211</v>
      </c>
      <c r="F18" s="40" t="s">
        <v>738</v>
      </c>
      <c r="G18" s="698" t="s">
        <v>212</v>
      </c>
      <c r="H18" s="40" t="s">
        <v>213</v>
      </c>
      <c r="I18" s="630" t="s">
        <v>152</v>
      </c>
      <c r="J18" s="698" t="s">
        <v>182</v>
      </c>
      <c r="K18" s="109">
        <v>0</v>
      </c>
      <c r="L18" s="110">
        <v>0</v>
      </c>
      <c r="M18" s="111">
        <v>0</v>
      </c>
      <c r="N18" s="111">
        <v>0</v>
      </c>
      <c r="O18" s="109">
        <v>0</v>
      </c>
      <c r="P18" s="111">
        <v>0</v>
      </c>
      <c r="Q18" s="109">
        <v>0</v>
      </c>
      <c r="R18" s="16">
        <f>SUMIFS('Member Months'!$L:$L,'Member Months'!$A:$A,$A18,'Member Months'!$C:$C,$C18, 'Member Months'!$D:$D,$D18)</f>
        <v>0</v>
      </c>
      <c r="S18" s="237"/>
      <c r="U18" s="237"/>
      <c r="V18" s="237"/>
    </row>
    <row r="19" spans="1:22" s="172" customFormat="1">
      <c r="A19" s="38" t="str">
        <f t="shared" si="0"/>
        <v>01</v>
      </c>
      <c r="B19" s="39">
        <f t="shared" si="1"/>
        <v>0</v>
      </c>
      <c r="C19" s="39" t="s">
        <v>912</v>
      </c>
      <c r="D19" s="40">
        <v>1</v>
      </c>
      <c r="E19" s="40" t="s">
        <v>211</v>
      </c>
      <c r="F19" s="40" t="s">
        <v>738</v>
      </c>
      <c r="G19" s="698" t="s">
        <v>212</v>
      </c>
      <c r="H19" s="40" t="s">
        <v>213</v>
      </c>
      <c r="I19" s="630" t="s">
        <v>70</v>
      </c>
      <c r="J19" s="698" t="s">
        <v>265</v>
      </c>
      <c r="K19" s="303">
        <v>0</v>
      </c>
      <c r="L19" s="304">
        <v>0</v>
      </c>
      <c r="M19" s="305">
        <v>0</v>
      </c>
      <c r="N19" s="305">
        <v>0</v>
      </c>
      <c r="O19" s="303">
        <v>0</v>
      </c>
      <c r="P19" s="305">
        <v>0</v>
      </c>
      <c r="Q19" s="303">
        <v>0</v>
      </c>
      <c r="R19" s="16">
        <f>SUMIFS('Member Months'!$L:$L,'Member Months'!$A:$A,$A19,'Member Months'!$C:$C,$C19, 'Member Months'!$D:$D,$D19)</f>
        <v>0</v>
      </c>
      <c r="S19" s="237"/>
      <c r="U19" s="237"/>
      <c r="V19" s="237"/>
    </row>
    <row r="20" spans="1:22" s="302" customFormat="1">
      <c r="A20" s="38" t="str">
        <f t="shared" si="0"/>
        <v>01</v>
      </c>
      <c r="B20" s="39">
        <f t="shared" si="1"/>
        <v>0</v>
      </c>
      <c r="C20" s="39" t="s">
        <v>912</v>
      </c>
      <c r="D20" s="40">
        <v>1</v>
      </c>
      <c r="E20" s="40" t="s">
        <v>211</v>
      </c>
      <c r="F20" s="40" t="s">
        <v>738</v>
      </c>
      <c r="G20" s="698" t="s">
        <v>212</v>
      </c>
      <c r="H20" s="40" t="s">
        <v>213</v>
      </c>
      <c r="I20" s="630" t="s">
        <v>71</v>
      </c>
      <c r="J20" s="698" t="s">
        <v>266</v>
      </c>
      <c r="K20" s="303">
        <v>0</v>
      </c>
      <c r="L20" s="304">
        <v>0</v>
      </c>
      <c r="M20" s="305">
        <v>0</v>
      </c>
      <c r="N20" s="305">
        <v>0</v>
      </c>
      <c r="O20" s="303">
        <v>0</v>
      </c>
      <c r="P20" s="305">
        <v>0</v>
      </c>
      <c r="Q20" s="303">
        <v>0</v>
      </c>
      <c r="R20" s="16">
        <f>SUMIFS('Member Months'!$L:$L,'Member Months'!$A:$A,$A20,'Member Months'!$C:$C,$C20, 'Member Months'!$D:$D,$D20)</f>
        <v>0</v>
      </c>
      <c r="S20" s="237"/>
      <c r="U20" s="237"/>
      <c r="V20" s="237"/>
    </row>
    <row r="21" spans="1:22" s="302" customFormat="1">
      <c r="A21" s="38" t="str">
        <f t="shared" ref="A21:A22" si="2">E21</f>
        <v>01</v>
      </c>
      <c r="B21" s="39">
        <f t="shared" si="1"/>
        <v>0</v>
      </c>
      <c r="C21" s="39" t="s">
        <v>912</v>
      </c>
      <c r="D21" s="40">
        <v>1</v>
      </c>
      <c r="E21" s="40" t="s">
        <v>211</v>
      </c>
      <c r="F21" s="40" t="s">
        <v>738</v>
      </c>
      <c r="G21" s="698" t="s">
        <v>212</v>
      </c>
      <c r="H21" s="40" t="s">
        <v>213</v>
      </c>
      <c r="I21" s="630" t="s">
        <v>72</v>
      </c>
      <c r="J21" s="698" t="s">
        <v>527</v>
      </c>
      <c r="K21" s="303">
        <v>0</v>
      </c>
      <c r="L21" s="304">
        <v>0</v>
      </c>
      <c r="M21" s="305">
        <v>0</v>
      </c>
      <c r="N21" s="305">
        <v>0</v>
      </c>
      <c r="O21" s="303">
        <v>0</v>
      </c>
      <c r="P21" s="305">
        <v>0</v>
      </c>
      <c r="Q21" s="303">
        <v>0</v>
      </c>
      <c r="R21" s="16">
        <f>SUMIFS('Member Months'!$L:$L,'Member Months'!$A:$A,$A21,'Member Months'!$C:$C,$C21, 'Member Months'!$D:$D,$D21)</f>
        <v>0</v>
      </c>
      <c r="S21" s="237"/>
      <c r="U21" s="237"/>
      <c r="V21" s="237"/>
    </row>
    <row r="22" spans="1:22" s="302" customFormat="1">
      <c r="A22" s="38" t="str">
        <f t="shared" si="2"/>
        <v>01</v>
      </c>
      <c r="B22" s="39">
        <f t="shared" si="1"/>
        <v>0</v>
      </c>
      <c r="C22" s="39" t="s">
        <v>912</v>
      </c>
      <c r="D22" s="40">
        <v>1</v>
      </c>
      <c r="E22" s="40" t="s">
        <v>211</v>
      </c>
      <c r="F22" s="40" t="s">
        <v>738</v>
      </c>
      <c r="G22" s="698" t="s">
        <v>212</v>
      </c>
      <c r="H22" s="40" t="s">
        <v>213</v>
      </c>
      <c r="I22" s="630" t="s">
        <v>73</v>
      </c>
      <c r="J22" s="698" t="s">
        <v>528</v>
      </c>
      <c r="K22" s="303">
        <v>0</v>
      </c>
      <c r="L22" s="304">
        <v>0</v>
      </c>
      <c r="M22" s="305">
        <v>0</v>
      </c>
      <c r="N22" s="305">
        <v>0</v>
      </c>
      <c r="O22" s="303">
        <v>0</v>
      </c>
      <c r="P22" s="305">
        <v>0</v>
      </c>
      <c r="Q22" s="303">
        <v>0</v>
      </c>
      <c r="R22" s="16">
        <f>SUMIFS('Member Months'!$L:$L,'Member Months'!$A:$A,$A22,'Member Months'!$C:$C,$C22, 'Member Months'!$D:$D,$D22)</f>
        <v>0</v>
      </c>
      <c r="S22" s="237"/>
      <c r="U22" s="237"/>
      <c r="V22" s="237"/>
    </row>
    <row r="23" spans="1:22" s="302" customFormat="1">
      <c r="A23" s="38" t="str">
        <f t="shared" ref="A23" si="3">E23</f>
        <v>01</v>
      </c>
      <c r="B23" s="39">
        <f t="shared" si="1"/>
        <v>0</v>
      </c>
      <c r="C23" s="39" t="s">
        <v>912</v>
      </c>
      <c r="D23" s="40">
        <v>1</v>
      </c>
      <c r="E23" s="40" t="s">
        <v>211</v>
      </c>
      <c r="F23" s="40" t="s">
        <v>738</v>
      </c>
      <c r="G23" s="698" t="s">
        <v>212</v>
      </c>
      <c r="H23" s="40" t="s">
        <v>213</v>
      </c>
      <c r="I23" s="630" t="s">
        <v>409</v>
      </c>
      <c r="J23" s="698" t="s">
        <v>803</v>
      </c>
      <c r="K23" s="303">
        <v>0</v>
      </c>
      <c r="L23" s="304">
        <v>0</v>
      </c>
      <c r="M23" s="305">
        <v>0</v>
      </c>
      <c r="N23" s="305">
        <v>0</v>
      </c>
      <c r="O23" s="303">
        <v>0</v>
      </c>
      <c r="P23" s="305">
        <v>0</v>
      </c>
      <c r="Q23" s="303">
        <v>0</v>
      </c>
      <c r="R23" s="16">
        <f>SUMIFS('Member Months'!$L:$L,'Member Months'!$A:$A,$A23,'Member Months'!$C:$C,$C23, 'Member Months'!$D:$D,$D23)</f>
        <v>0</v>
      </c>
      <c r="S23" s="237"/>
      <c r="U23" s="237"/>
      <c r="V23" s="237"/>
    </row>
    <row r="24" spans="1:22" s="302" customFormat="1">
      <c r="A24" s="38" t="str">
        <f t="shared" si="0"/>
        <v>02</v>
      </c>
      <c r="B24" s="39">
        <f t="shared" si="1"/>
        <v>0</v>
      </c>
      <c r="C24" s="39" t="s">
        <v>912</v>
      </c>
      <c r="D24" s="40">
        <v>1</v>
      </c>
      <c r="E24" s="40" t="s">
        <v>214</v>
      </c>
      <c r="F24" s="40" t="s">
        <v>738</v>
      </c>
      <c r="G24" s="698" t="s">
        <v>224</v>
      </c>
      <c r="H24" s="40" t="s">
        <v>213</v>
      </c>
      <c r="I24" s="629" t="s">
        <v>211</v>
      </c>
      <c r="J24" s="698" t="s">
        <v>261</v>
      </c>
      <c r="K24" s="303">
        <v>0</v>
      </c>
      <c r="L24" s="304">
        <v>0</v>
      </c>
      <c r="M24" s="305">
        <v>0</v>
      </c>
      <c r="N24" s="305">
        <v>0</v>
      </c>
      <c r="O24" s="303">
        <v>0</v>
      </c>
      <c r="P24" s="305">
        <v>0</v>
      </c>
      <c r="Q24" s="303">
        <v>0</v>
      </c>
      <c r="R24" s="16">
        <f>SUMIFS('Member Months'!$L:$L,'Member Months'!$A:$A,$A24,'Member Months'!$C:$C,$C24, 'Member Months'!$D:$D,$D24)</f>
        <v>0</v>
      </c>
      <c r="S24" s="237"/>
      <c r="U24" s="237"/>
      <c r="V24" s="237"/>
    </row>
    <row r="25" spans="1:22" s="302" customFormat="1">
      <c r="A25" s="38" t="str">
        <f t="shared" si="0"/>
        <v>02</v>
      </c>
      <c r="B25" s="39">
        <f t="shared" si="1"/>
        <v>0</v>
      </c>
      <c r="C25" s="39" t="s">
        <v>912</v>
      </c>
      <c r="D25" s="40">
        <v>1</v>
      </c>
      <c r="E25" s="40" t="s">
        <v>214</v>
      </c>
      <c r="F25" s="40" t="s">
        <v>738</v>
      </c>
      <c r="G25" s="698" t="s">
        <v>224</v>
      </c>
      <c r="H25" s="40" t="s">
        <v>213</v>
      </c>
      <c r="I25" s="629" t="s">
        <v>214</v>
      </c>
      <c r="J25" s="698" t="s">
        <v>676</v>
      </c>
      <c r="K25" s="303">
        <v>0</v>
      </c>
      <c r="L25" s="304">
        <v>0</v>
      </c>
      <c r="M25" s="305">
        <v>0</v>
      </c>
      <c r="N25" s="305">
        <v>0</v>
      </c>
      <c r="O25" s="303">
        <v>0</v>
      </c>
      <c r="P25" s="305">
        <v>0</v>
      </c>
      <c r="Q25" s="303">
        <v>0</v>
      </c>
      <c r="R25" s="16">
        <f>SUMIFS('Member Months'!$L:$L,'Member Months'!$A:$A,$A25,'Member Months'!$C:$C,$C25, 'Member Months'!$D:$D,$D25)</f>
        <v>0</v>
      </c>
      <c r="S25" s="237"/>
      <c r="U25" s="237"/>
      <c r="V25" s="237"/>
    </row>
    <row r="26" spans="1:22" s="302" customFormat="1">
      <c r="A26" s="38" t="str">
        <f t="shared" si="0"/>
        <v>02</v>
      </c>
      <c r="B26" s="39">
        <f t="shared" si="1"/>
        <v>0</v>
      </c>
      <c r="C26" s="39" t="s">
        <v>912</v>
      </c>
      <c r="D26" s="40">
        <v>1</v>
      </c>
      <c r="E26" s="40" t="s">
        <v>214</v>
      </c>
      <c r="F26" s="40" t="s">
        <v>738</v>
      </c>
      <c r="G26" s="698" t="s">
        <v>224</v>
      </c>
      <c r="H26" s="40" t="s">
        <v>213</v>
      </c>
      <c r="I26" s="629" t="s">
        <v>215</v>
      </c>
      <c r="J26" s="698" t="s">
        <v>216</v>
      </c>
      <c r="K26" s="303">
        <v>0</v>
      </c>
      <c r="L26" s="304">
        <v>0</v>
      </c>
      <c r="M26" s="305">
        <v>0</v>
      </c>
      <c r="N26" s="305">
        <v>0</v>
      </c>
      <c r="O26" s="303">
        <v>0</v>
      </c>
      <c r="P26" s="305">
        <v>0</v>
      </c>
      <c r="Q26" s="303">
        <v>0</v>
      </c>
      <c r="R26" s="16">
        <f>SUMIFS('Member Months'!$L:$L,'Member Months'!$A:$A,$A26,'Member Months'!$C:$C,$C26, 'Member Months'!$D:$D,$D26)</f>
        <v>0</v>
      </c>
      <c r="S26" s="237"/>
      <c r="U26" s="237"/>
      <c r="V26" s="237"/>
    </row>
    <row r="27" spans="1:22" s="302" customFormat="1">
      <c r="A27" s="38" t="str">
        <f t="shared" si="0"/>
        <v>02</v>
      </c>
      <c r="B27" s="39">
        <f t="shared" si="1"/>
        <v>0</v>
      </c>
      <c r="C27" s="39" t="s">
        <v>912</v>
      </c>
      <c r="D27" s="40">
        <v>1</v>
      </c>
      <c r="E27" s="40" t="s">
        <v>214</v>
      </c>
      <c r="F27" s="40" t="s">
        <v>738</v>
      </c>
      <c r="G27" s="698" t="s">
        <v>224</v>
      </c>
      <c r="H27" s="40" t="s">
        <v>213</v>
      </c>
      <c r="I27" s="629" t="s">
        <v>217</v>
      </c>
      <c r="J27" s="698" t="s">
        <v>262</v>
      </c>
      <c r="K27" s="303">
        <v>0</v>
      </c>
      <c r="L27" s="304">
        <v>0</v>
      </c>
      <c r="M27" s="305">
        <v>0</v>
      </c>
      <c r="N27" s="305">
        <v>0</v>
      </c>
      <c r="O27" s="303">
        <v>0</v>
      </c>
      <c r="P27" s="305">
        <v>0</v>
      </c>
      <c r="Q27" s="303">
        <v>0</v>
      </c>
      <c r="R27" s="16">
        <f>SUMIFS('Member Months'!$L:$L,'Member Months'!$A:$A,$A27,'Member Months'!$C:$C,$C27, 'Member Months'!$D:$D,$D27)</f>
        <v>0</v>
      </c>
      <c r="S27" s="237"/>
      <c r="U27" s="237"/>
      <c r="V27" s="237"/>
    </row>
    <row r="28" spans="1:22" s="302" customFormat="1">
      <c r="A28" s="38" t="str">
        <f t="shared" si="0"/>
        <v>02</v>
      </c>
      <c r="B28" s="39">
        <f t="shared" si="1"/>
        <v>0</v>
      </c>
      <c r="C28" s="39" t="s">
        <v>912</v>
      </c>
      <c r="D28" s="40">
        <v>1</v>
      </c>
      <c r="E28" s="40" t="s">
        <v>214</v>
      </c>
      <c r="F28" s="40" t="s">
        <v>738</v>
      </c>
      <c r="G28" s="698" t="s">
        <v>224</v>
      </c>
      <c r="H28" s="40" t="s">
        <v>213</v>
      </c>
      <c r="I28" s="629" t="s">
        <v>218</v>
      </c>
      <c r="J28" s="698" t="s">
        <v>677</v>
      </c>
      <c r="K28" s="303">
        <v>0</v>
      </c>
      <c r="L28" s="304">
        <v>0</v>
      </c>
      <c r="M28" s="305">
        <v>0</v>
      </c>
      <c r="N28" s="305">
        <v>0</v>
      </c>
      <c r="O28" s="303">
        <v>0</v>
      </c>
      <c r="P28" s="305">
        <v>0</v>
      </c>
      <c r="Q28" s="303">
        <v>0</v>
      </c>
      <c r="R28" s="16">
        <f>SUMIFS('Member Months'!$L:$L,'Member Months'!$A:$A,$A28,'Member Months'!$C:$C,$C28, 'Member Months'!$D:$D,$D28)</f>
        <v>0</v>
      </c>
      <c r="S28" s="237"/>
      <c r="U28" s="237"/>
      <c r="V28" s="237"/>
    </row>
    <row r="29" spans="1:22" s="302" customFormat="1">
      <c r="A29" s="38" t="str">
        <f t="shared" si="0"/>
        <v>02</v>
      </c>
      <c r="B29" s="39">
        <f t="shared" si="1"/>
        <v>0</v>
      </c>
      <c r="C29" s="39" t="s">
        <v>912</v>
      </c>
      <c r="D29" s="40">
        <v>1</v>
      </c>
      <c r="E29" s="40" t="s">
        <v>214</v>
      </c>
      <c r="F29" s="40" t="s">
        <v>738</v>
      </c>
      <c r="G29" s="698" t="s">
        <v>224</v>
      </c>
      <c r="H29" s="40" t="s">
        <v>213</v>
      </c>
      <c r="I29" s="629" t="s">
        <v>219</v>
      </c>
      <c r="J29" s="698" t="s">
        <v>263</v>
      </c>
      <c r="K29" s="303">
        <v>0</v>
      </c>
      <c r="L29" s="304">
        <v>0</v>
      </c>
      <c r="M29" s="305">
        <v>0</v>
      </c>
      <c r="N29" s="305">
        <v>0</v>
      </c>
      <c r="O29" s="303">
        <v>0</v>
      </c>
      <c r="P29" s="305">
        <v>0</v>
      </c>
      <c r="Q29" s="303">
        <v>0</v>
      </c>
      <c r="R29" s="16">
        <f>SUMIFS('Member Months'!$L:$L,'Member Months'!$A:$A,$A29,'Member Months'!$C:$C,$C29, 'Member Months'!$D:$D,$D29)</f>
        <v>0</v>
      </c>
      <c r="S29" s="237"/>
      <c r="U29" s="237"/>
      <c r="V29" s="237"/>
    </row>
    <row r="30" spans="1:22" s="302" customFormat="1">
      <c r="A30" s="38" t="str">
        <f t="shared" si="0"/>
        <v>02</v>
      </c>
      <c r="B30" s="39">
        <f t="shared" si="1"/>
        <v>0</v>
      </c>
      <c r="C30" s="39" t="s">
        <v>912</v>
      </c>
      <c r="D30" s="40">
        <v>1</v>
      </c>
      <c r="E30" s="40" t="s">
        <v>214</v>
      </c>
      <c r="F30" s="40" t="s">
        <v>738</v>
      </c>
      <c r="G30" s="698" t="s">
        <v>224</v>
      </c>
      <c r="H30" s="40" t="s">
        <v>213</v>
      </c>
      <c r="I30" s="629" t="s">
        <v>220</v>
      </c>
      <c r="J30" s="698" t="s">
        <v>675</v>
      </c>
      <c r="K30" s="303">
        <v>0</v>
      </c>
      <c r="L30" s="304">
        <v>0</v>
      </c>
      <c r="M30" s="305">
        <v>0</v>
      </c>
      <c r="N30" s="305">
        <v>0</v>
      </c>
      <c r="O30" s="303">
        <v>0</v>
      </c>
      <c r="P30" s="305">
        <v>0</v>
      </c>
      <c r="Q30" s="303">
        <v>0</v>
      </c>
      <c r="R30" s="16">
        <f>SUMIFS('Member Months'!$L:$L,'Member Months'!$A:$A,$A30,'Member Months'!$C:$C,$C30, 'Member Months'!$D:$D,$D30)</f>
        <v>0</v>
      </c>
      <c r="S30" s="237"/>
      <c r="U30" s="237"/>
      <c r="V30" s="237"/>
    </row>
    <row r="31" spans="1:22" s="302" customFormat="1">
      <c r="A31" s="38" t="str">
        <f t="shared" si="0"/>
        <v>02</v>
      </c>
      <c r="B31" s="39">
        <f t="shared" si="1"/>
        <v>0</v>
      </c>
      <c r="C31" s="39" t="s">
        <v>912</v>
      </c>
      <c r="D31" s="40">
        <v>1</v>
      </c>
      <c r="E31" s="40" t="s">
        <v>214</v>
      </c>
      <c r="F31" s="40" t="s">
        <v>738</v>
      </c>
      <c r="G31" s="698" t="s">
        <v>224</v>
      </c>
      <c r="H31" s="40" t="s">
        <v>213</v>
      </c>
      <c r="I31" s="629" t="s">
        <v>221</v>
      </c>
      <c r="J31" s="698" t="s">
        <v>264</v>
      </c>
      <c r="K31" s="303">
        <v>0</v>
      </c>
      <c r="L31" s="304">
        <v>0</v>
      </c>
      <c r="M31" s="305">
        <v>0</v>
      </c>
      <c r="N31" s="305">
        <v>0</v>
      </c>
      <c r="O31" s="303">
        <v>0</v>
      </c>
      <c r="P31" s="305">
        <v>0</v>
      </c>
      <c r="Q31" s="303">
        <v>0</v>
      </c>
      <c r="R31" s="16">
        <f>SUMIFS('Member Months'!$L:$L,'Member Months'!$A:$A,$A31,'Member Months'!$C:$C,$C31, 'Member Months'!$D:$D,$D31)</f>
        <v>0</v>
      </c>
      <c r="S31" s="237"/>
      <c r="U31" s="237"/>
      <c r="V31" s="237"/>
    </row>
    <row r="32" spans="1:22" s="302" customFormat="1">
      <c r="A32" s="38" t="str">
        <f t="shared" si="0"/>
        <v>02</v>
      </c>
      <c r="B32" s="39">
        <f t="shared" si="1"/>
        <v>0</v>
      </c>
      <c r="C32" s="39" t="s">
        <v>912</v>
      </c>
      <c r="D32" s="40">
        <v>1</v>
      </c>
      <c r="E32" s="40" t="s">
        <v>214</v>
      </c>
      <c r="F32" s="40" t="s">
        <v>738</v>
      </c>
      <c r="G32" s="698" t="s">
        <v>224</v>
      </c>
      <c r="H32" s="40" t="s">
        <v>213</v>
      </c>
      <c r="I32" s="630" t="s">
        <v>222</v>
      </c>
      <c r="J32" s="698" t="s">
        <v>206</v>
      </c>
      <c r="K32" s="303">
        <v>0</v>
      </c>
      <c r="L32" s="304">
        <v>0</v>
      </c>
      <c r="M32" s="305">
        <v>0</v>
      </c>
      <c r="N32" s="305">
        <v>0</v>
      </c>
      <c r="O32" s="303">
        <v>0</v>
      </c>
      <c r="P32" s="305">
        <v>0</v>
      </c>
      <c r="Q32" s="303">
        <v>0</v>
      </c>
      <c r="R32" s="16">
        <f>SUMIFS('Member Months'!$L:$L,'Member Months'!$A:$A,$A32,'Member Months'!$C:$C,$C32, 'Member Months'!$D:$D,$D32)</f>
        <v>0</v>
      </c>
      <c r="S32" s="237"/>
      <c r="U32" s="237"/>
      <c r="V32" s="237"/>
    </row>
    <row r="33" spans="1:22" s="302" customFormat="1">
      <c r="A33" s="38" t="str">
        <f t="shared" si="0"/>
        <v>02</v>
      </c>
      <c r="B33" s="39">
        <f t="shared" si="1"/>
        <v>0</v>
      </c>
      <c r="C33" s="39" t="s">
        <v>912</v>
      </c>
      <c r="D33" s="40">
        <v>1</v>
      </c>
      <c r="E33" s="40" t="s">
        <v>214</v>
      </c>
      <c r="F33" s="40" t="s">
        <v>738</v>
      </c>
      <c r="G33" s="698" t="s">
        <v>224</v>
      </c>
      <c r="H33" s="40" t="s">
        <v>213</v>
      </c>
      <c r="I33" s="630" t="s">
        <v>223</v>
      </c>
      <c r="J33" s="698" t="s">
        <v>181</v>
      </c>
      <c r="K33" s="303">
        <v>0</v>
      </c>
      <c r="L33" s="304">
        <v>0</v>
      </c>
      <c r="M33" s="305">
        <v>0</v>
      </c>
      <c r="N33" s="305">
        <v>0</v>
      </c>
      <c r="O33" s="303">
        <v>0</v>
      </c>
      <c r="P33" s="305">
        <v>0</v>
      </c>
      <c r="Q33" s="303">
        <v>0</v>
      </c>
      <c r="R33" s="16">
        <f>SUMIFS('Member Months'!$L:$L,'Member Months'!$A:$A,$A33,'Member Months'!$C:$C,$C33, 'Member Months'!$D:$D,$D33)</f>
        <v>0</v>
      </c>
      <c r="S33" s="237"/>
      <c r="U33" s="237"/>
      <c r="V33" s="237"/>
    </row>
    <row r="34" spans="1:22" s="302" customFormat="1">
      <c r="A34" s="38" t="str">
        <f t="shared" si="0"/>
        <v>02</v>
      </c>
      <c r="B34" s="39">
        <f t="shared" si="1"/>
        <v>0</v>
      </c>
      <c r="C34" s="39" t="s">
        <v>912</v>
      </c>
      <c r="D34" s="40">
        <v>1</v>
      </c>
      <c r="E34" s="40" t="s">
        <v>214</v>
      </c>
      <c r="F34" s="40" t="s">
        <v>738</v>
      </c>
      <c r="G34" s="698" t="s">
        <v>224</v>
      </c>
      <c r="H34" s="40" t="s">
        <v>213</v>
      </c>
      <c r="I34" s="630" t="s">
        <v>150</v>
      </c>
      <c r="J34" s="698" t="s">
        <v>204</v>
      </c>
      <c r="K34" s="303">
        <v>0</v>
      </c>
      <c r="L34" s="304">
        <v>0</v>
      </c>
      <c r="M34" s="305">
        <v>0</v>
      </c>
      <c r="N34" s="305">
        <v>0</v>
      </c>
      <c r="O34" s="303">
        <v>0</v>
      </c>
      <c r="P34" s="305">
        <v>0</v>
      </c>
      <c r="Q34" s="303">
        <v>0</v>
      </c>
      <c r="R34" s="16">
        <f>SUMIFS('Member Months'!$L:$L,'Member Months'!$A:$A,$A34,'Member Months'!$C:$C,$C34, 'Member Months'!$D:$D,$D34)</f>
        <v>0</v>
      </c>
      <c r="S34" s="237"/>
      <c r="U34" s="237"/>
      <c r="V34" s="237"/>
    </row>
    <row r="35" spans="1:22" s="302" customFormat="1">
      <c r="A35" s="38" t="str">
        <f t="shared" si="0"/>
        <v>02</v>
      </c>
      <c r="B35" s="39">
        <f t="shared" si="1"/>
        <v>0</v>
      </c>
      <c r="C35" s="39" t="s">
        <v>912</v>
      </c>
      <c r="D35" s="40">
        <v>1</v>
      </c>
      <c r="E35" s="40" t="s">
        <v>214</v>
      </c>
      <c r="F35" s="40" t="s">
        <v>738</v>
      </c>
      <c r="G35" s="698" t="s">
        <v>224</v>
      </c>
      <c r="H35" s="40" t="s">
        <v>213</v>
      </c>
      <c r="I35" s="630" t="s">
        <v>151</v>
      </c>
      <c r="J35" s="698" t="s">
        <v>205</v>
      </c>
      <c r="K35" s="303">
        <v>0</v>
      </c>
      <c r="L35" s="304">
        <v>0</v>
      </c>
      <c r="M35" s="305">
        <v>0</v>
      </c>
      <c r="N35" s="305">
        <v>0</v>
      </c>
      <c r="O35" s="303">
        <v>0</v>
      </c>
      <c r="P35" s="305">
        <v>0</v>
      </c>
      <c r="Q35" s="303">
        <v>0</v>
      </c>
      <c r="R35" s="16">
        <f>SUMIFS('Member Months'!$L:$L,'Member Months'!$A:$A,$A35,'Member Months'!$C:$C,$C35, 'Member Months'!$D:$D,$D35)</f>
        <v>0</v>
      </c>
      <c r="S35" s="237"/>
      <c r="U35" s="237"/>
      <c r="V35" s="237"/>
    </row>
    <row r="36" spans="1:22" s="302" customFormat="1">
      <c r="A36" s="38" t="str">
        <f t="shared" si="0"/>
        <v>02</v>
      </c>
      <c r="B36" s="39">
        <f t="shared" si="1"/>
        <v>0</v>
      </c>
      <c r="C36" s="39" t="s">
        <v>912</v>
      </c>
      <c r="D36" s="40">
        <v>1</v>
      </c>
      <c r="E36" s="40" t="s">
        <v>214</v>
      </c>
      <c r="F36" s="40" t="s">
        <v>738</v>
      </c>
      <c r="G36" s="698" t="s">
        <v>224</v>
      </c>
      <c r="H36" s="40" t="s">
        <v>213</v>
      </c>
      <c r="I36" s="630" t="s">
        <v>152</v>
      </c>
      <c r="J36" s="698" t="s">
        <v>182</v>
      </c>
      <c r="K36" s="303">
        <v>0</v>
      </c>
      <c r="L36" s="304">
        <v>0</v>
      </c>
      <c r="M36" s="305">
        <v>0</v>
      </c>
      <c r="N36" s="305">
        <v>0</v>
      </c>
      <c r="O36" s="303">
        <v>0</v>
      </c>
      <c r="P36" s="305">
        <v>0</v>
      </c>
      <c r="Q36" s="303">
        <v>0</v>
      </c>
      <c r="R36" s="16">
        <f>SUMIFS('Member Months'!$L:$L,'Member Months'!$A:$A,$A36,'Member Months'!$C:$C,$C36, 'Member Months'!$D:$D,$D36)</f>
        <v>0</v>
      </c>
      <c r="S36" s="237"/>
      <c r="U36" s="237"/>
      <c r="V36" s="237"/>
    </row>
    <row r="37" spans="1:22" s="302" customFormat="1">
      <c r="A37" s="38" t="str">
        <f t="shared" si="0"/>
        <v>02</v>
      </c>
      <c r="B37" s="39">
        <f t="shared" si="1"/>
        <v>0</v>
      </c>
      <c r="C37" s="39" t="s">
        <v>912</v>
      </c>
      <c r="D37" s="40">
        <v>1</v>
      </c>
      <c r="E37" s="40" t="s">
        <v>214</v>
      </c>
      <c r="F37" s="40" t="s">
        <v>738</v>
      </c>
      <c r="G37" s="698" t="s">
        <v>224</v>
      </c>
      <c r="H37" s="40" t="s">
        <v>213</v>
      </c>
      <c r="I37" s="630" t="s">
        <v>70</v>
      </c>
      <c r="J37" s="698" t="s">
        <v>265</v>
      </c>
      <c r="K37" s="303">
        <v>0</v>
      </c>
      <c r="L37" s="304">
        <v>0</v>
      </c>
      <c r="M37" s="305">
        <v>0</v>
      </c>
      <c r="N37" s="305">
        <v>0</v>
      </c>
      <c r="O37" s="303">
        <v>0</v>
      </c>
      <c r="P37" s="305">
        <v>0</v>
      </c>
      <c r="Q37" s="303">
        <v>0</v>
      </c>
      <c r="R37" s="16">
        <f>SUMIFS('Member Months'!$L:$L,'Member Months'!$A:$A,$A37,'Member Months'!$C:$C,$C37, 'Member Months'!$D:$D,$D37)</f>
        <v>0</v>
      </c>
      <c r="S37" s="237"/>
      <c r="U37" s="237"/>
      <c r="V37" s="237"/>
    </row>
    <row r="38" spans="1:22" s="302" customFormat="1">
      <c r="A38" s="38" t="str">
        <f t="shared" si="0"/>
        <v>02</v>
      </c>
      <c r="B38" s="39">
        <f t="shared" si="1"/>
        <v>0</v>
      </c>
      <c r="C38" s="39" t="s">
        <v>912</v>
      </c>
      <c r="D38" s="40">
        <v>1</v>
      </c>
      <c r="E38" s="40" t="s">
        <v>214</v>
      </c>
      <c r="F38" s="40" t="s">
        <v>738</v>
      </c>
      <c r="G38" s="698" t="s">
        <v>224</v>
      </c>
      <c r="H38" s="40" t="s">
        <v>213</v>
      </c>
      <c r="I38" s="630" t="s">
        <v>71</v>
      </c>
      <c r="J38" s="698" t="s">
        <v>266</v>
      </c>
      <c r="K38" s="303">
        <v>0</v>
      </c>
      <c r="L38" s="304">
        <v>0</v>
      </c>
      <c r="M38" s="305">
        <v>0</v>
      </c>
      <c r="N38" s="305">
        <v>0</v>
      </c>
      <c r="O38" s="303">
        <v>0</v>
      </c>
      <c r="P38" s="305">
        <v>0</v>
      </c>
      <c r="Q38" s="303">
        <v>0</v>
      </c>
      <c r="R38" s="16">
        <f>SUMIFS('Member Months'!$L:$L,'Member Months'!$A:$A,$A38,'Member Months'!$C:$C,$C38, 'Member Months'!$D:$D,$D38)</f>
        <v>0</v>
      </c>
      <c r="S38" s="237"/>
      <c r="U38" s="237"/>
      <c r="V38" s="237"/>
    </row>
    <row r="39" spans="1:22" s="302" customFormat="1">
      <c r="A39" s="38" t="str">
        <f t="shared" ref="A39:A40" si="4">E39</f>
        <v>02</v>
      </c>
      <c r="B39" s="39">
        <f t="shared" si="1"/>
        <v>0</v>
      </c>
      <c r="C39" s="39" t="s">
        <v>912</v>
      </c>
      <c r="D39" s="40">
        <v>1</v>
      </c>
      <c r="E39" s="40" t="s">
        <v>214</v>
      </c>
      <c r="F39" s="40" t="s">
        <v>738</v>
      </c>
      <c r="G39" s="698" t="s">
        <v>224</v>
      </c>
      <c r="H39" s="40" t="s">
        <v>213</v>
      </c>
      <c r="I39" s="630" t="s">
        <v>72</v>
      </c>
      <c r="J39" s="698" t="s">
        <v>527</v>
      </c>
      <c r="K39" s="303">
        <v>0</v>
      </c>
      <c r="L39" s="304">
        <v>0</v>
      </c>
      <c r="M39" s="305">
        <v>0</v>
      </c>
      <c r="N39" s="305">
        <v>0</v>
      </c>
      <c r="O39" s="303">
        <v>0</v>
      </c>
      <c r="P39" s="305">
        <v>0</v>
      </c>
      <c r="Q39" s="303">
        <v>0</v>
      </c>
      <c r="R39" s="16">
        <f>SUMIFS('Member Months'!$L:$L,'Member Months'!$A:$A,$A39,'Member Months'!$C:$C,$C39, 'Member Months'!$D:$D,$D39)</f>
        <v>0</v>
      </c>
      <c r="S39" s="237"/>
      <c r="U39" s="237"/>
      <c r="V39" s="237"/>
    </row>
    <row r="40" spans="1:22" s="302" customFormat="1">
      <c r="A40" s="38" t="str">
        <f t="shared" si="4"/>
        <v>02</v>
      </c>
      <c r="B40" s="39">
        <f t="shared" si="1"/>
        <v>0</v>
      </c>
      <c r="C40" s="39" t="s">
        <v>912</v>
      </c>
      <c r="D40" s="40">
        <v>1</v>
      </c>
      <c r="E40" s="40" t="s">
        <v>214</v>
      </c>
      <c r="F40" s="40" t="s">
        <v>738</v>
      </c>
      <c r="G40" s="698" t="s">
        <v>224</v>
      </c>
      <c r="H40" s="40" t="s">
        <v>213</v>
      </c>
      <c r="I40" s="630" t="s">
        <v>73</v>
      </c>
      <c r="J40" s="698" t="s">
        <v>528</v>
      </c>
      <c r="K40" s="303">
        <v>0</v>
      </c>
      <c r="L40" s="304">
        <v>0</v>
      </c>
      <c r="M40" s="305">
        <v>0</v>
      </c>
      <c r="N40" s="305">
        <v>0</v>
      </c>
      <c r="O40" s="303">
        <v>0</v>
      </c>
      <c r="P40" s="305">
        <v>0</v>
      </c>
      <c r="Q40" s="303">
        <v>0</v>
      </c>
      <c r="R40" s="16">
        <f>SUMIFS('Member Months'!$L:$L,'Member Months'!$A:$A,$A40,'Member Months'!$C:$C,$C40, 'Member Months'!$D:$D,$D40)</f>
        <v>0</v>
      </c>
      <c r="S40" s="237"/>
      <c r="U40" s="237"/>
      <c r="V40" s="237"/>
    </row>
    <row r="41" spans="1:22" s="302" customFormat="1">
      <c r="A41" s="38" t="str">
        <f t="shared" ref="A41" si="5">E41</f>
        <v>02</v>
      </c>
      <c r="B41" s="39">
        <f t="shared" si="1"/>
        <v>0</v>
      </c>
      <c r="C41" s="39" t="s">
        <v>912</v>
      </c>
      <c r="D41" s="40">
        <v>1</v>
      </c>
      <c r="E41" s="40" t="s">
        <v>214</v>
      </c>
      <c r="F41" s="40" t="s">
        <v>738</v>
      </c>
      <c r="G41" s="698" t="s">
        <v>224</v>
      </c>
      <c r="H41" s="40" t="s">
        <v>213</v>
      </c>
      <c r="I41" s="630" t="s">
        <v>409</v>
      </c>
      <c r="J41" s="698" t="s">
        <v>803</v>
      </c>
      <c r="K41" s="303">
        <v>0</v>
      </c>
      <c r="L41" s="304">
        <v>0</v>
      </c>
      <c r="M41" s="305">
        <v>0</v>
      </c>
      <c r="N41" s="305">
        <v>0</v>
      </c>
      <c r="O41" s="303">
        <v>0</v>
      </c>
      <c r="P41" s="305">
        <v>0</v>
      </c>
      <c r="Q41" s="303">
        <v>0</v>
      </c>
      <c r="R41" s="16">
        <f>SUMIFS('Member Months'!$L:$L,'Member Months'!$A:$A,$A41,'Member Months'!$C:$C,$C41, 'Member Months'!$D:$D,$D41)</f>
        <v>0</v>
      </c>
      <c r="S41" s="237"/>
      <c r="U41" s="237"/>
      <c r="V41" s="237"/>
    </row>
    <row r="42" spans="1:22" s="302" customFormat="1">
      <c r="A42" s="38" t="str">
        <f t="shared" si="0"/>
        <v>03</v>
      </c>
      <c r="B42" s="39">
        <f t="shared" si="1"/>
        <v>0</v>
      </c>
      <c r="C42" s="39" t="s">
        <v>912</v>
      </c>
      <c r="D42" s="40">
        <v>1</v>
      </c>
      <c r="E42" s="40" t="s">
        <v>215</v>
      </c>
      <c r="F42" s="40" t="s">
        <v>738</v>
      </c>
      <c r="G42" s="698" t="s">
        <v>225</v>
      </c>
      <c r="H42" s="40" t="s">
        <v>213</v>
      </c>
      <c r="I42" s="629" t="s">
        <v>211</v>
      </c>
      <c r="J42" s="698" t="s">
        <v>261</v>
      </c>
      <c r="K42" s="303">
        <v>0</v>
      </c>
      <c r="L42" s="304">
        <v>0</v>
      </c>
      <c r="M42" s="305">
        <v>0</v>
      </c>
      <c r="N42" s="305">
        <v>0</v>
      </c>
      <c r="O42" s="303">
        <v>0</v>
      </c>
      <c r="P42" s="305">
        <v>0</v>
      </c>
      <c r="Q42" s="303">
        <v>0</v>
      </c>
      <c r="R42" s="16">
        <f>SUMIFS('Member Months'!$L:$L,'Member Months'!$A:$A,$A42,'Member Months'!$C:$C,$C42, 'Member Months'!$D:$D,$D42)</f>
        <v>0</v>
      </c>
      <c r="S42" s="237"/>
      <c r="U42" s="237"/>
      <c r="V42" s="237"/>
    </row>
    <row r="43" spans="1:22" s="302" customFormat="1">
      <c r="A43" s="38" t="str">
        <f t="shared" si="0"/>
        <v>03</v>
      </c>
      <c r="B43" s="39">
        <f t="shared" si="1"/>
        <v>0</v>
      </c>
      <c r="C43" s="39" t="s">
        <v>912</v>
      </c>
      <c r="D43" s="40">
        <v>1</v>
      </c>
      <c r="E43" s="40" t="s">
        <v>215</v>
      </c>
      <c r="F43" s="40" t="s">
        <v>738</v>
      </c>
      <c r="G43" s="698" t="s">
        <v>225</v>
      </c>
      <c r="H43" s="40" t="s">
        <v>213</v>
      </c>
      <c r="I43" s="629" t="s">
        <v>214</v>
      </c>
      <c r="J43" s="698" t="s">
        <v>676</v>
      </c>
      <c r="K43" s="303">
        <v>0</v>
      </c>
      <c r="L43" s="304">
        <v>0</v>
      </c>
      <c r="M43" s="305">
        <v>0</v>
      </c>
      <c r="N43" s="305">
        <v>0</v>
      </c>
      <c r="O43" s="303">
        <v>0</v>
      </c>
      <c r="P43" s="305">
        <v>0</v>
      </c>
      <c r="Q43" s="303">
        <v>0</v>
      </c>
      <c r="R43" s="16">
        <f>SUMIFS('Member Months'!$L:$L,'Member Months'!$A:$A,$A43,'Member Months'!$C:$C,$C43, 'Member Months'!$D:$D,$D43)</f>
        <v>0</v>
      </c>
      <c r="S43" s="237"/>
      <c r="U43" s="237"/>
      <c r="V43" s="237"/>
    </row>
    <row r="44" spans="1:22" s="302" customFormat="1">
      <c r="A44" s="38" t="str">
        <f t="shared" si="0"/>
        <v>03</v>
      </c>
      <c r="B44" s="39">
        <f t="shared" si="1"/>
        <v>0</v>
      </c>
      <c r="C44" s="39" t="s">
        <v>912</v>
      </c>
      <c r="D44" s="40">
        <v>1</v>
      </c>
      <c r="E44" s="40" t="s">
        <v>215</v>
      </c>
      <c r="F44" s="40" t="s">
        <v>738</v>
      </c>
      <c r="G44" s="698" t="s">
        <v>225</v>
      </c>
      <c r="H44" s="40" t="s">
        <v>213</v>
      </c>
      <c r="I44" s="629" t="s">
        <v>215</v>
      </c>
      <c r="J44" s="698" t="s">
        <v>216</v>
      </c>
      <c r="K44" s="303">
        <v>0</v>
      </c>
      <c r="L44" s="304">
        <v>0</v>
      </c>
      <c r="M44" s="305">
        <v>0</v>
      </c>
      <c r="N44" s="305">
        <v>0</v>
      </c>
      <c r="O44" s="303">
        <v>0</v>
      </c>
      <c r="P44" s="305">
        <v>0</v>
      </c>
      <c r="Q44" s="303">
        <v>0</v>
      </c>
      <c r="R44" s="16">
        <f>SUMIFS('Member Months'!$L:$L,'Member Months'!$A:$A,$A44,'Member Months'!$C:$C,$C44, 'Member Months'!$D:$D,$D44)</f>
        <v>0</v>
      </c>
      <c r="S44" s="237"/>
      <c r="U44" s="237"/>
      <c r="V44" s="237"/>
    </row>
    <row r="45" spans="1:22" s="302" customFormat="1">
      <c r="A45" s="38" t="str">
        <f t="shared" si="0"/>
        <v>03</v>
      </c>
      <c r="B45" s="39">
        <f t="shared" si="1"/>
        <v>0</v>
      </c>
      <c r="C45" s="39" t="s">
        <v>912</v>
      </c>
      <c r="D45" s="40">
        <v>1</v>
      </c>
      <c r="E45" s="40" t="s">
        <v>215</v>
      </c>
      <c r="F45" s="40" t="s">
        <v>738</v>
      </c>
      <c r="G45" s="698" t="s">
        <v>225</v>
      </c>
      <c r="H45" s="40" t="s">
        <v>213</v>
      </c>
      <c r="I45" s="629" t="s">
        <v>217</v>
      </c>
      <c r="J45" s="698" t="s">
        <v>262</v>
      </c>
      <c r="K45" s="303">
        <v>0</v>
      </c>
      <c r="L45" s="304">
        <v>0</v>
      </c>
      <c r="M45" s="305">
        <v>0</v>
      </c>
      <c r="N45" s="305">
        <v>0</v>
      </c>
      <c r="O45" s="303">
        <v>0</v>
      </c>
      <c r="P45" s="305">
        <v>0</v>
      </c>
      <c r="Q45" s="303">
        <v>0</v>
      </c>
      <c r="R45" s="16">
        <f>SUMIFS('Member Months'!$L:$L,'Member Months'!$A:$A,$A45,'Member Months'!$C:$C,$C45, 'Member Months'!$D:$D,$D45)</f>
        <v>0</v>
      </c>
      <c r="S45" s="237"/>
      <c r="U45" s="237"/>
      <c r="V45" s="237"/>
    </row>
    <row r="46" spans="1:22" s="302" customFormat="1">
      <c r="A46" s="38" t="str">
        <f t="shared" si="0"/>
        <v>03</v>
      </c>
      <c r="B46" s="39">
        <f t="shared" si="1"/>
        <v>0</v>
      </c>
      <c r="C46" s="39" t="s">
        <v>912</v>
      </c>
      <c r="D46" s="40">
        <v>1</v>
      </c>
      <c r="E46" s="40" t="s">
        <v>215</v>
      </c>
      <c r="F46" s="40" t="s">
        <v>738</v>
      </c>
      <c r="G46" s="698" t="s">
        <v>225</v>
      </c>
      <c r="H46" s="40" t="s">
        <v>213</v>
      </c>
      <c r="I46" s="629" t="s">
        <v>218</v>
      </c>
      <c r="J46" s="698" t="s">
        <v>677</v>
      </c>
      <c r="K46" s="303">
        <v>0</v>
      </c>
      <c r="L46" s="304">
        <v>0</v>
      </c>
      <c r="M46" s="305">
        <v>0</v>
      </c>
      <c r="N46" s="305">
        <v>0</v>
      </c>
      <c r="O46" s="303">
        <v>0</v>
      </c>
      <c r="P46" s="305">
        <v>0</v>
      </c>
      <c r="Q46" s="303">
        <v>0</v>
      </c>
      <c r="R46" s="16">
        <f>SUMIFS('Member Months'!$L:$L,'Member Months'!$A:$A,$A46,'Member Months'!$C:$C,$C46, 'Member Months'!$D:$D,$D46)</f>
        <v>0</v>
      </c>
      <c r="S46" s="237"/>
      <c r="U46" s="237"/>
      <c r="V46" s="237"/>
    </row>
    <row r="47" spans="1:22" s="302" customFormat="1">
      <c r="A47" s="38" t="str">
        <f t="shared" si="0"/>
        <v>03</v>
      </c>
      <c r="B47" s="39">
        <f t="shared" si="1"/>
        <v>0</v>
      </c>
      <c r="C47" s="39" t="s">
        <v>912</v>
      </c>
      <c r="D47" s="40">
        <v>1</v>
      </c>
      <c r="E47" s="40" t="s">
        <v>215</v>
      </c>
      <c r="F47" s="40" t="s">
        <v>738</v>
      </c>
      <c r="G47" s="698" t="s">
        <v>225</v>
      </c>
      <c r="H47" s="40" t="s">
        <v>213</v>
      </c>
      <c r="I47" s="629" t="s">
        <v>219</v>
      </c>
      <c r="J47" s="698" t="s">
        <v>263</v>
      </c>
      <c r="K47" s="303">
        <v>0</v>
      </c>
      <c r="L47" s="304">
        <v>0</v>
      </c>
      <c r="M47" s="305">
        <v>0</v>
      </c>
      <c r="N47" s="305">
        <v>0</v>
      </c>
      <c r="O47" s="303">
        <v>0</v>
      </c>
      <c r="P47" s="305">
        <v>0</v>
      </c>
      <c r="Q47" s="303">
        <v>0</v>
      </c>
      <c r="R47" s="16">
        <f>SUMIFS('Member Months'!$L:$L,'Member Months'!$A:$A,$A47,'Member Months'!$C:$C,$C47, 'Member Months'!$D:$D,$D47)</f>
        <v>0</v>
      </c>
      <c r="S47" s="237"/>
      <c r="U47" s="237"/>
      <c r="V47" s="237"/>
    </row>
    <row r="48" spans="1:22" s="302" customFormat="1">
      <c r="A48" s="38" t="str">
        <f t="shared" si="0"/>
        <v>03</v>
      </c>
      <c r="B48" s="39">
        <f t="shared" si="1"/>
        <v>0</v>
      </c>
      <c r="C48" s="39" t="s">
        <v>912</v>
      </c>
      <c r="D48" s="40">
        <v>1</v>
      </c>
      <c r="E48" s="40" t="s">
        <v>215</v>
      </c>
      <c r="F48" s="40" t="s">
        <v>738</v>
      </c>
      <c r="G48" s="698" t="s">
        <v>225</v>
      </c>
      <c r="H48" s="40" t="s">
        <v>213</v>
      </c>
      <c r="I48" s="629" t="s">
        <v>220</v>
      </c>
      <c r="J48" s="698" t="s">
        <v>675</v>
      </c>
      <c r="K48" s="303">
        <v>0</v>
      </c>
      <c r="L48" s="304">
        <v>0</v>
      </c>
      <c r="M48" s="305">
        <v>0</v>
      </c>
      <c r="N48" s="305">
        <v>0</v>
      </c>
      <c r="O48" s="303">
        <v>0</v>
      </c>
      <c r="P48" s="305">
        <v>0</v>
      </c>
      <c r="Q48" s="303">
        <v>0</v>
      </c>
      <c r="R48" s="16">
        <f>SUMIFS('Member Months'!$L:$L,'Member Months'!$A:$A,$A48,'Member Months'!$C:$C,$C48, 'Member Months'!$D:$D,$D48)</f>
        <v>0</v>
      </c>
      <c r="S48" s="237"/>
      <c r="U48" s="237"/>
      <c r="V48" s="237"/>
    </row>
    <row r="49" spans="1:22" s="302" customFormat="1">
      <c r="A49" s="38" t="str">
        <f t="shared" si="0"/>
        <v>03</v>
      </c>
      <c r="B49" s="39">
        <f t="shared" si="1"/>
        <v>0</v>
      </c>
      <c r="C49" s="39" t="s">
        <v>912</v>
      </c>
      <c r="D49" s="40">
        <v>1</v>
      </c>
      <c r="E49" s="40" t="s">
        <v>215</v>
      </c>
      <c r="F49" s="40" t="s">
        <v>738</v>
      </c>
      <c r="G49" s="698" t="s">
        <v>225</v>
      </c>
      <c r="H49" s="40" t="s">
        <v>213</v>
      </c>
      <c r="I49" s="629" t="s">
        <v>221</v>
      </c>
      <c r="J49" s="698" t="s">
        <v>264</v>
      </c>
      <c r="K49" s="303">
        <v>0</v>
      </c>
      <c r="L49" s="304">
        <v>0</v>
      </c>
      <c r="M49" s="305">
        <v>0</v>
      </c>
      <c r="N49" s="305">
        <v>0</v>
      </c>
      <c r="O49" s="303">
        <v>0</v>
      </c>
      <c r="P49" s="305">
        <v>0</v>
      </c>
      <c r="Q49" s="303">
        <v>0</v>
      </c>
      <c r="R49" s="16">
        <f>SUMIFS('Member Months'!$L:$L,'Member Months'!$A:$A,$A49,'Member Months'!$C:$C,$C49, 'Member Months'!$D:$D,$D49)</f>
        <v>0</v>
      </c>
      <c r="S49" s="237"/>
      <c r="U49" s="237"/>
      <c r="V49" s="237"/>
    </row>
    <row r="50" spans="1:22" s="302" customFormat="1">
      <c r="A50" s="38" t="str">
        <f t="shared" si="0"/>
        <v>03</v>
      </c>
      <c r="B50" s="39">
        <f t="shared" si="1"/>
        <v>0</v>
      </c>
      <c r="C50" s="39" t="s">
        <v>912</v>
      </c>
      <c r="D50" s="40">
        <v>1</v>
      </c>
      <c r="E50" s="40" t="s">
        <v>215</v>
      </c>
      <c r="F50" s="40" t="s">
        <v>738</v>
      </c>
      <c r="G50" s="698" t="s">
        <v>225</v>
      </c>
      <c r="H50" s="40" t="s">
        <v>213</v>
      </c>
      <c r="I50" s="630" t="s">
        <v>222</v>
      </c>
      <c r="J50" s="698" t="s">
        <v>206</v>
      </c>
      <c r="K50" s="303">
        <v>0</v>
      </c>
      <c r="L50" s="304">
        <v>0</v>
      </c>
      <c r="M50" s="305">
        <v>0</v>
      </c>
      <c r="N50" s="305">
        <v>0</v>
      </c>
      <c r="O50" s="303">
        <v>0</v>
      </c>
      <c r="P50" s="305">
        <v>0</v>
      </c>
      <c r="Q50" s="303">
        <v>0</v>
      </c>
      <c r="R50" s="16">
        <f>SUMIFS('Member Months'!$L:$L,'Member Months'!$A:$A,$A50,'Member Months'!$C:$C,$C50, 'Member Months'!$D:$D,$D50)</f>
        <v>0</v>
      </c>
      <c r="S50" s="237"/>
      <c r="U50" s="237"/>
      <c r="V50" s="237"/>
    </row>
    <row r="51" spans="1:22" s="302" customFormat="1">
      <c r="A51" s="38" t="str">
        <f t="shared" si="0"/>
        <v>03</v>
      </c>
      <c r="B51" s="39">
        <f t="shared" si="1"/>
        <v>0</v>
      </c>
      <c r="C51" s="39" t="s">
        <v>912</v>
      </c>
      <c r="D51" s="40">
        <v>1</v>
      </c>
      <c r="E51" s="40" t="s">
        <v>215</v>
      </c>
      <c r="F51" s="40" t="s">
        <v>738</v>
      </c>
      <c r="G51" s="698" t="s">
        <v>225</v>
      </c>
      <c r="H51" s="40" t="s">
        <v>213</v>
      </c>
      <c r="I51" s="630" t="s">
        <v>223</v>
      </c>
      <c r="J51" s="698" t="s">
        <v>181</v>
      </c>
      <c r="K51" s="303">
        <v>0</v>
      </c>
      <c r="L51" s="304">
        <v>0</v>
      </c>
      <c r="M51" s="305">
        <v>0</v>
      </c>
      <c r="N51" s="305">
        <v>0</v>
      </c>
      <c r="O51" s="303">
        <v>0</v>
      </c>
      <c r="P51" s="305">
        <v>0</v>
      </c>
      <c r="Q51" s="303">
        <v>0</v>
      </c>
      <c r="R51" s="16">
        <f>SUMIFS('Member Months'!$L:$L,'Member Months'!$A:$A,$A51,'Member Months'!$C:$C,$C51, 'Member Months'!$D:$D,$D51)</f>
        <v>0</v>
      </c>
      <c r="S51" s="237"/>
      <c r="U51" s="237"/>
      <c r="V51" s="237"/>
    </row>
    <row r="52" spans="1:22" s="302" customFormat="1">
      <c r="A52" s="38" t="str">
        <f t="shared" si="0"/>
        <v>03</v>
      </c>
      <c r="B52" s="39">
        <f t="shared" si="1"/>
        <v>0</v>
      </c>
      <c r="C52" s="39" t="s">
        <v>912</v>
      </c>
      <c r="D52" s="40">
        <v>1</v>
      </c>
      <c r="E52" s="40" t="s">
        <v>215</v>
      </c>
      <c r="F52" s="40" t="s">
        <v>738</v>
      </c>
      <c r="G52" s="698" t="s">
        <v>225</v>
      </c>
      <c r="H52" s="40" t="s">
        <v>213</v>
      </c>
      <c r="I52" s="630" t="s">
        <v>150</v>
      </c>
      <c r="J52" s="698" t="s">
        <v>204</v>
      </c>
      <c r="K52" s="303">
        <v>0</v>
      </c>
      <c r="L52" s="304">
        <v>0</v>
      </c>
      <c r="M52" s="305">
        <v>0</v>
      </c>
      <c r="N52" s="305">
        <v>0</v>
      </c>
      <c r="O52" s="303">
        <v>0</v>
      </c>
      <c r="P52" s="305">
        <v>0</v>
      </c>
      <c r="Q52" s="303">
        <v>0</v>
      </c>
      <c r="R52" s="16">
        <f>SUMIFS('Member Months'!$L:$L,'Member Months'!$A:$A,$A52,'Member Months'!$C:$C,$C52, 'Member Months'!$D:$D,$D52)</f>
        <v>0</v>
      </c>
      <c r="S52" s="237"/>
      <c r="U52" s="237"/>
      <c r="V52" s="237"/>
    </row>
    <row r="53" spans="1:22" s="302" customFormat="1">
      <c r="A53" s="38" t="str">
        <f t="shared" si="0"/>
        <v>03</v>
      </c>
      <c r="B53" s="39">
        <f t="shared" si="1"/>
        <v>0</v>
      </c>
      <c r="C53" s="39" t="s">
        <v>912</v>
      </c>
      <c r="D53" s="40">
        <v>1</v>
      </c>
      <c r="E53" s="40" t="s">
        <v>215</v>
      </c>
      <c r="F53" s="40" t="s">
        <v>738</v>
      </c>
      <c r="G53" s="698" t="s">
        <v>225</v>
      </c>
      <c r="H53" s="40" t="s">
        <v>213</v>
      </c>
      <c r="I53" s="630" t="s">
        <v>151</v>
      </c>
      <c r="J53" s="698" t="s">
        <v>205</v>
      </c>
      <c r="K53" s="303">
        <v>0</v>
      </c>
      <c r="L53" s="304">
        <v>0</v>
      </c>
      <c r="M53" s="305">
        <v>0</v>
      </c>
      <c r="N53" s="305">
        <v>0</v>
      </c>
      <c r="O53" s="303">
        <v>0</v>
      </c>
      <c r="P53" s="305">
        <v>0</v>
      </c>
      <c r="Q53" s="303">
        <v>0</v>
      </c>
      <c r="R53" s="16">
        <f>SUMIFS('Member Months'!$L:$L,'Member Months'!$A:$A,$A53,'Member Months'!$C:$C,$C53, 'Member Months'!$D:$D,$D53)</f>
        <v>0</v>
      </c>
      <c r="S53" s="237"/>
      <c r="U53" s="237"/>
      <c r="V53" s="237"/>
    </row>
    <row r="54" spans="1:22" s="302" customFormat="1">
      <c r="A54" s="38" t="str">
        <f t="shared" si="0"/>
        <v>03</v>
      </c>
      <c r="B54" s="39">
        <f t="shared" si="1"/>
        <v>0</v>
      </c>
      <c r="C54" s="39" t="s">
        <v>912</v>
      </c>
      <c r="D54" s="40">
        <v>1</v>
      </c>
      <c r="E54" s="40" t="s">
        <v>215</v>
      </c>
      <c r="F54" s="40" t="s">
        <v>738</v>
      </c>
      <c r="G54" s="698" t="s">
        <v>225</v>
      </c>
      <c r="H54" s="40" t="s">
        <v>213</v>
      </c>
      <c r="I54" s="630" t="s">
        <v>152</v>
      </c>
      <c r="J54" s="698" t="s">
        <v>182</v>
      </c>
      <c r="K54" s="303">
        <v>0</v>
      </c>
      <c r="L54" s="304">
        <v>0</v>
      </c>
      <c r="M54" s="305">
        <v>0</v>
      </c>
      <c r="N54" s="305">
        <v>0</v>
      </c>
      <c r="O54" s="303">
        <v>0</v>
      </c>
      <c r="P54" s="305">
        <v>0</v>
      </c>
      <c r="Q54" s="303">
        <v>0</v>
      </c>
      <c r="R54" s="16">
        <f>SUMIFS('Member Months'!$L:$L,'Member Months'!$A:$A,$A54,'Member Months'!$C:$C,$C54, 'Member Months'!$D:$D,$D54)</f>
        <v>0</v>
      </c>
      <c r="S54" s="237"/>
      <c r="U54" s="237"/>
      <c r="V54" s="237"/>
    </row>
    <row r="55" spans="1:22" s="302" customFormat="1">
      <c r="A55" s="38" t="str">
        <f t="shared" si="0"/>
        <v>03</v>
      </c>
      <c r="B55" s="39">
        <f t="shared" si="1"/>
        <v>0</v>
      </c>
      <c r="C55" s="39" t="s">
        <v>912</v>
      </c>
      <c r="D55" s="40">
        <v>1</v>
      </c>
      <c r="E55" s="40" t="s">
        <v>215</v>
      </c>
      <c r="F55" s="40" t="s">
        <v>738</v>
      </c>
      <c r="G55" s="698" t="s">
        <v>225</v>
      </c>
      <c r="H55" s="40" t="s">
        <v>213</v>
      </c>
      <c r="I55" s="630" t="s">
        <v>70</v>
      </c>
      <c r="J55" s="698" t="s">
        <v>265</v>
      </c>
      <c r="K55" s="303">
        <v>0</v>
      </c>
      <c r="L55" s="304">
        <v>0</v>
      </c>
      <c r="M55" s="305">
        <v>0</v>
      </c>
      <c r="N55" s="305">
        <v>0</v>
      </c>
      <c r="O55" s="303">
        <v>0</v>
      </c>
      <c r="P55" s="305">
        <v>0</v>
      </c>
      <c r="Q55" s="303">
        <v>0</v>
      </c>
      <c r="R55" s="16">
        <f>SUMIFS('Member Months'!$L:$L,'Member Months'!$A:$A,$A55,'Member Months'!$C:$C,$C55, 'Member Months'!$D:$D,$D55)</f>
        <v>0</v>
      </c>
      <c r="S55" s="237"/>
      <c r="U55" s="237"/>
      <c r="V55" s="237"/>
    </row>
    <row r="56" spans="1:22" s="302" customFormat="1">
      <c r="A56" s="38" t="str">
        <f t="shared" si="0"/>
        <v>03</v>
      </c>
      <c r="B56" s="39">
        <f t="shared" si="1"/>
        <v>0</v>
      </c>
      <c r="C56" s="39" t="s">
        <v>912</v>
      </c>
      <c r="D56" s="40">
        <v>1</v>
      </c>
      <c r="E56" s="40" t="s">
        <v>215</v>
      </c>
      <c r="F56" s="40" t="s">
        <v>738</v>
      </c>
      <c r="G56" s="698" t="s">
        <v>225</v>
      </c>
      <c r="H56" s="40" t="s">
        <v>213</v>
      </c>
      <c r="I56" s="630" t="s">
        <v>71</v>
      </c>
      <c r="J56" s="698" t="s">
        <v>266</v>
      </c>
      <c r="K56" s="303">
        <v>0</v>
      </c>
      <c r="L56" s="304">
        <v>0</v>
      </c>
      <c r="M56" s="305">
        <v>0</v>
      </c>
      <c r="N56" s="305">
        <v>0</v>
      </c>
      <c r="O56" s="303">
        <v>0</v>
      </c>
      <c r="P56" s="305">
        <v>0</v>
      </c>
      <c r="Q56" s="303">
        <v>0</v>
      </c>
      <c r="R56" s="16">
        <f>SUMIFS('Member Months'!$L:$L,'Member Months'!$A:$A,$A56,'Member Months'!$C:$C,$C56, 'Member Months'!$D:$D,$D56)</f>
        <v>0</v>
      </c>
      <c r="S56" s="237"/>
      <c r="U56" s="237"/>
      <c r="V56" s="237"/>
    </row>
    <row r="57" spans="1:22" s="302" customFormat="1">
      <c r="A57" s="38" t="str">
        <f t="shared" ref="A57:A58" si="6">E57</f>
        <v>03</v>
      </c>
      <c r="B57" s="39">
        <f t="shared" si="1"/>
        <v>0</v>
      </c>
      <c r="C57" s="39" t="s">
        <v>912</v>
      </c>
      <c r="D57" s="40">
        <v>1</v>
      </c>
      <c r="E57" s="40" t="s">
        <v>215</v>
      </c>
      <c r="F57" s="40" t="s">
        <v>738</v>
      </c>
      <c r="G57" s="698" t="s">
        <v>225</v>
      </c>
      <c r="H57" s="40" t="s">
        <v>213</v>
      </c>
      <c r="I57" s="630" t="s">
        <v>72</v>
      </c>
      <c r="J57" s="698" t="s">
        <v>527</v>
      </c>
      <c r="K57" s="303">
        <v>0</v>
      </c>
      <c r="L57" s="304">
        <v>0</v>
      </c>
      <c r="M57" s="305">
        <v>0</v>
      </c>
      <c r="N57" s="305">
        <v>0</v>
      </c>
      <c r="O57" s="303">
        <v>0</v>
      </c>
      <c r="P57" s="305">
        <v>0</v>
      </c>
      <c r="Q57" s="303">
        <v>0</v>
      </c>
      <c r="R57" s="16">
        <f>SUMIFS('Member Months'!$L:$L,'Member Months'!$A:$A,$A57,'Member Months'!$C:$C,$C57, 'Member Months'!$D:$D,$D57)</f>
        <v>0</v>
      </c>
      <c r="S57" s="237"/>
      <c r="U57" s="237"/>
      <c r="V57" s="237"/>
    </row>
    <row r="58" spans="1:22" s="302" customFormat="1">
      <c r="A58" s="38" t="str">
        <f t="shared" si="6"/>
        <v>03</v>
      </c>
      <c r="B58" s="39">
        <f t="shared" si="1"/>
        <v>0</v>
      </c>
      <c r="C58" s="39" t="s">
        <v>912</v>
      </c>
      <c r="D58" s="40">
        <v>1</v>
      </c>
      <c r="E58" s="40" t="s">
        <v>215</v>
      </c>
      <c r="F58" s="40" t="s">
        <v>738</v>
      </c>
      <c r="G58" s="698" t="s">
        <v>225</v>
      </c>
      <c r="H58" s="40" t="s">
        <v>213</v>
      </c>
      <c r="I58" s="630" t="s">
        <v>73</v>
      </c>
      <c r="J58" s="698" t="s">
        <v>528</v>
      </c>
      <c r="K58" s="303">
        <v>0</v>
      </c>
      <c r="L58" s="304">
        <v>0</v>
      </c>
      <c r="M58" s="305">
        <v>0</v>
      </c>
      <c r="N58" s="305">
        <v>0</v>
      </c>
      <c r="O58" s="303">
        <v>0</v>
      </c>
      <c r="P58" s="305">
        <v>0</v>
      </c>
      <c r="Q58" s="303">
        <v>0</v>
      </c>
      <c r="R58" s="16">
        <f>SUMIFS('Member Months'!$L:$L,'Member Months'!$A:$A,$A58,'Member Months'!$C:$C,$C58, 'Member Months'!$D:$D,$D58)</f>
        <v>0</v>
      </c>
      <c r="S58" s="237"/>
      <c r="U58" s="237"/>
      <c r="V58" s="237"/>
    </row>
    <row r="59" spans="1:22" s="302" customFormat="1">
      <c r="A59" s="38" t="str">
        <f t="shared" ref="A59" si="7">E59</f>
        <v>03</v>
      </c>
      <c r="B59" s="39">
        <f t="shared" si="1"/>
        <v>0</v>
      </c>
      <c r="C59" s="39" t="s">
        <v>912</v>
      </c>
      <c r="D59" s="40">
        <v>1</v>
      </c>
      <c r="E59" s="40" t="s">
        <v>215</v>
      </c>
      <c r="F59" s="40" t="s">
        <v>738</v>
      </c>
      <c r="G59" s="698" t="s">
        <v>225</v>
      </c>
      <c r="H59" s="40" t="s">
        <v>213</v>
      </c>
      <c r="I59" s="630" t="s">
        <v>409</v>
      </c>
      <c r="J59" s="698" t="s">
        <v>803</v>
      </c>
      <c r="K59" s="303">
        <v>0</v>
      </c>
      <c r="L59" s="304">
        <v>0</v>
      </c>
      <c r="M59" s="305">
        <v>0</v>
      </c>
      <c r="N59" s="305">
        <v>0</v>
      </c>
      <c r="O59" s="303">
        <v>0</v>
      </c>
      <c r="P59" s="305">
        <v>0</v>
      </c>
      <c r="Q59" s="303">
        <v>0</v>
      </c>
      <c r="R59" s="16">
        <f>SUMIFS('Member Months'!$L:$L,'Member Months'!$A:$A,$A59,'Member Months'!$C:$C,$C59, 'Member Months'!$D:$D,$D59)</f>
        <v>0</v>
      </c>
      <c r="S59" s="237"/>
      <c r="U59" s="237"/>
      <c r="V59" s="237"/>
    </row>
    <row r="60" spans="1:22" s="302" customFormat="1">
      <c r="A60" s="38" t="str">
        <f t="shared" si="0"/>
        <v>04</v>
      </c>
      <c r="B60" s="39">
        <f t="shared" si="1"/>
        <v>0</v>
      </c>
      <c r="C60" s="39" t="s">
        <v>912</v>
      </c>
      <c r="D60" s="40">
        <v>1</v>
      </c>
      <c r="E60" s="40" t="s">
        <v>217</v>
      </c>
      <c r="F60" s="40" t="s">
        <v>738</v>
      </c>
      <c r="G60" s="698" t="s">
        <v>226</v>
      </c>
      <c r="H60" s="40" t="s">
        <v>227</v>
      </c>
      <c r="I60" s="629" t="s">
        <v>211</v>
      </c>
      <c r="J60" s="698" t="s">
        <v>261</v>
      </c>
      <c r="K60" s="303">
        <v>0</v>
      </c>
      <c r="L60" s="304">
        <v>0</v>
      </c>
      <c r="M60" s="305">
        <v>0</v>
      </c>
      <c r="N60" s="305">
        <v>0</v>
      </c>
      <c r="O60" s="303">
        <v>0</v>
      </c>
      <c r="P60" s="305">
        <v>0</v>
      </c>
      <c r="Q60" s="303">
        <v>0</v>
      </c>
      <c r="R60" s="16">
        <f>SUMIFS('Member Months'!$L:$L,'Member Months'!$A:$A,$A60,'Member Months'!$C:$C,$C60, 'Member Months'!$D:$D,$D60)</f>
        <v>0</v>
      </c>
      <c r="S60" s="237"/>
      <c r="U60" s="237"/>
      <c r="V60" s="237"/>
    </row>
    <row r="61" spans="1:22" s="302" customFormat="1">
      <c r="A61" s="38" t="str">
        <f t="shared" si="0"/>
        <v>04</v>
      </c>
      <c r="B61" s="39">
        <f t="shared" si="1"/>
        <v>0</v>
      </c>
      <c r="C61" s="39" t="s">
        <v>912</v>
      </c>
      <c r="D61" s="40">
        <v>1</v>
      </c>
      <c r="E61" s="40" t="s">
        <v>217</v>
      </c>
      <c r="F61" s="40" t="s">
        <v>738</v>
      </c>
      <c r="G61" s="698" t="s">
        <v>226</v>
      </c>
      <c r="H61" s="40" t="s">
        <v>227</v>
      </c>
      <c r="I61" s="629" t="s">
        <v>214</v>
      </c>
      <c r="J61" s="698" t="s">
        <v>676</v>
      </c>
      <c r="K61" s="303">
        <v>0</v>
      </c>
      <c r="L61" s="304">
        <v>0</v>
      </c>
      <c r="M61" s="305">
        <v>0</v>
      </c>
      <c r="N61" s="305">
        <v>0</v>
      </c>
      <c r="O61" s="303">
        <v>0</v>
      </c>
      <c r="P61" s="305">
        <v>0</v>
      </c>
      <c r="Q61" s="303">
        <v>0</v>
      </c>
      <c r="R61" s="16">
        <f>SUMIFS('Member Months'!$L:$L,'Member Months'!$A:$A,$A61,'Member Months'!$C:$C,$C61, 'Member Months'!$D:$D,$D61)</f>
        <v>0</v>
      </c>
      <c r="S61" s="237"/>
      <c r="U61" s="237"/>
      <c r="V61" s="237"/>
    </row>
    <row r="62" spans="1:22" s="302" customFormat="1">
      <c r="A62" s="38" t="str">
        <f t="shared" si="0"/>
        <v>04</v>
      </c>
      <c r="B62" s="39">
        <f t="shared" si="1"/>
        <v>0</v>
      </c>
      <c r="C62" s="39" t="s">
        <v>912</v>
      </c>
      <c r="D62" s="40">
        <v>1</v>
      </c>
      <c r="E62" s="40" t="s">
        <v>217</v>
      </c>
      <c r="F62" s="40" t="s">
        <v>738</v>
      </c>
      <c r="G62" s="698" t="s">
        <v>226</v>
      </c>
      <c r="H62" s="40" t="s">
        <v>227</v>
      </c>
      <c r="I62" s="629" t="s">
        <v>215</v>
      </c>
      <c r="J62" s="698" t="s">
        <v>216</v>
      </c>
      <c r="K62" s="303">
        <v>0</v>
      </c>
      <c r="L62" s="304">
        <v>0</v>
      </c>
      <c r="M62" s="305">
        <v>0</v>
      </c>
      <c r="N62" s="305">
        <v>0</v>
      </c>
      <c r="O62" s="303">
        <v>0</v>
      </c>
      <c r="P62" s="305">
        <v>0</v>
      </c>
      <c r="Q62" s="303">
        <v>0</v>
      </c>
      <c r="R62" s="16">
        <f>SUMIFS('Member Months'!$L:$L,'Member Months'!$A:$A,$A62,'Member Months'!$C:$C,$C62, 'Member Months'!$D:$D,$D62)</f>
        <v>0</v>
      </c>
      <c r="S62" s="237"/>
      <c r="U62" s="237"/>
      <c r="V62" s="237"/>
    </row>
    <row r="63" spans="1:22" s="302" customFormat="1">
      <c r="A63" s="38" t="str">
        <f t="shared" si="0"/>
        <v>04</v>
      </c>
      <c r="B63" s="39">
        <f t="shared" si="1"/>
        <v>0</v>
      </c>
      <c r="C63" s="39" t="s">
        <v>912</v>
      </c>
      <c r="D63" s="40">
        <v>1</v>
      </c>
      <c r="E63" s="40" t="s">
        <v>217</v>
      </c>
      <c r="F63" s="40" t="s">
        <v>738</v>
      </c>
      <c r="G63" s="698" t="s">
        <v>226</v>
      </c>
      <c r="H63" s="40" t="s">
        <v>227</v>
      </c>
      <c r="I63" s="629" t="s">
        <v>217</v>
      </c>
      <c r="J63" s="698" t="s">
        <v>262</v>
      </c>
      <c r="K63" s="303">
        <v>0</v>
      </c>
      <c r="L63" s="304">
        <v>0</v>
      </c>
      <c r="M63" s="305">
        <v>0</v>
      </c>
      <c r="N63" s="305">
        <v>0</v>
      </c>
      <c r="O63" s="303">
        <v>0</v>
      </c>
      <c r="P63" s="305">
        <v>0</v>
      </c>
      <c r="Q63" s="303">
        <v>0</v>
      </c>
      <c r="R63" s="16">
        <f>SUMIFS('Member Months'!$L:$L,'Member Months'!$A:$A,$A63,'Member Months'!$C:$C,$C63, 'Member Months'!$D:$D,$D63)</f>
        <v>0</v>
      </c>
      <c r="S63" s="237"/>
      <c r="U63" s="237"/>
      <c r="V63" s="237"/>
    </row>
    <row r="64" spans="1:22" s="302" customFormat="1">
      <c r="A64" s="38" t="str">
        <f t="shared" si="0"/>
        <v>04</v>
      </c>
      <c r="B64" s="39">
        <f t="shared" si="1"/>
        <v>0</v>
      </c>
      <c r="C64" s="39" t="s">
        <v>912</v>
      </c>
      <c r="D64" s="40">
        <v>1</v>
      </c>
      <c r="E64" s="40" t="s">
        <v>217</v>
      </c>
      <c r="F64" s="40" t="s">
        <v>738</v>
      </c>
      <c r="G64" s="698" t="s">
        <v>226</v>
      </c>
      <c r="H64" s="40" t="s">
        <v>227</v>
      </c>
      <c r="I64" s="629" t="s">
        <v>218</v>
      </c>
      <c r="J64" s="698" t="s">
        <v>677</v>
      </c>
      <c r="K64" s="303">
        <v>0</v>
      </c>
      <c r="L64" s="304">
        <v>0</v>
      </c>
      <c r="M64" s="305">
        <v>0</v>
      </c>
      <c r="N64" s="305">
        <v>0</v>
      </c>
      <c r="O64" s="303">
        <v>0</v>
      </c>
      <c r="P64" s="305">
        <v>0</v>
      </c>
      <c r="Q64" s="303">
        <v>0</v>
      </c>
      <c r="R64" s="16">
        <f>SUMIFS('Member Months'!$L:$L,'Member Months'!$A:$A,$A64,'Member Months'!$C:$C,$C64, 'Member Months'!$D:$D,$D64)</f>
        <v>0</v>
      </c>
      <c r="S64" s="237"/>
      <c r="U64" s="237"/>
      <c r="V64" s="237"/>
    </row>
    <row r="65" spans="1:22" s="302" customFormat="1">
      <c r="A65" s="38" t="str">
        <f t="shared" si="0"/>
        <v>04</v>
      </c>
      <c r="B65" s="39">
        <f t="shared" si="1"/>
        <v>0</v>
      </c>
      <c r="C65" s="39" t="s">
        <v>912</v>
      </c>
      <c r="D65" s="40">
        <v>1</v>
      </c>
      <c r="E65" s="40" t="s">
        <v>217</v>
      </c>
      <c r="F65" s="40" t="s">
        <v>738</v>
      </c>
      <c r="G65" s="698" t="s">
        <v>226</v>
      </c>
      <c r="H65" s="40" t="s">
        <v>227</v>
      </c>
      <c r="I65" s="629" t="s">
        <v>219</v>
      </c>
      <c r="J65" s="698" t="s">
        <v>263</v>
      </c>
      <c r="K65" s="303">
        <v>0</v>
      </c>
      <c r="L65" s="304">
        <v>0</v>
      </c>
      <c r="M65" s="305">
        <v>0</v>
      </c>
      <c r="N65" s="305">
        <v>0</v>
      </c>
      <c r="O65" s="303">
        <v>0</v>
      </c>
      <c r="P65" s="305">
        <v>0</v>
      </c>
      <c r="Q65" s="303">
        <v>0</v>
      </c>
      <c r="R65" s="16">
        <f>SUMIFS('Member Months'!$L:$L,'Member Months'!$A:$A,$A65,'Member Months'!$C:$C,$C65, 'Member Months'!$D:$D,$D65)</f>
        <v>0</v>
      </c>
      <c r="S65" s="237"/>
      <c r="U65" s="237"/>
      <c r="V65" s="237"/>
    </row>
    <row r="66" spans="1:22" s="302" customFormat="1">
      <c r="A66" s="38" t="str">
        <f t="shared" si="0"/>
        <v>04</v>
      </c>
      <c r="B66" s="39">
        <f t="shared" si="1"/>
        <v>0</v>
      </c>
      <c r="C66" s="39" t="s">
        <v>912</v>
      </c>
      <c r="D66" s="40">
        <v>1</v>
      </c>
      <c r="E66" s="40" t="s">
        <v>217</v>
      </c>
      <c r="F66" s="40" t="s">
        <v>738</v>
      </c>
      <c r="G66" s="698" t="s">
        <v>226</v>
      </c>
      <c r="H66" s="40" t="s">
        <v>227</v>
      </c>
      <c r="I66" s="629" t="s">
        <v>220</v>
      </c>
      <c r="J66" s="698" t="s">
        <v>675</v>
      </c>
      <c r="K66" s="303">
        <v>0</v>
      </c>
      <c r="L66" s="304">
        <v>0</v>
      </c>
      <c r="M66" s="305">
        <v>0</v>
      </c>
      <c r="N66" s="305">
        <v>0</v>
      </c>
      <c r="O66" s="303">
        <v>0</v>
      </c>
      <c r="P66" s="305">
        <v>0</v>
      </c>
      <c r="Q66" s="303">
        <v>0</v>
      </c>
      <c r="R66" s="16">
        <f>SUMIFS('Member Months'!$L:$L,'Member Months'!$A:$A,$A66,'Member Months'!$C:$C,$C66, 'Member Months'!$D:$D,$D66)</f>
        <v>0</v>
      </c>
      <c r="S66" s="237"/>
      <c r="U66" s="237"/>
      <c r="V66" s="237"/>
    </row>
    <row r="67" spans="1:22" s="302" customFormat="1">
      <c r="A67" s="38" t="str">
        <f t="shared" si="0"/>
        <v>04</v>
      </c>
      <c r="B67" s="39">
        <f t="shared" si="1"/>
        <v>0</v>
      </c>
      <c r="C67" s="39" t="s">
        <v>912</v>
      </c>
      <c r="D67" s="40">
        <v>1</v>
      </c>
      <c r="E67" s="40" t="s">
        <v>217</v>
      </c>
      <c r="F67" s="40" t="s">
        <v>738</v>
      </c>
      <c r="G67" s="698" t="s">
        <v>226</v>
      </c>
      <c r="H67" s="40" t="s">
        <v>227</v>
      </c>
      <c r="I67" s="629" t="s">
        <v>221</v>
      </c>
      <c r="J67" s="698" t="s">
        <v>264</v>
      </c>
      <c r="K67" s="303">
        <v>0</v>
      </c>
      <c r="L67" s="304">
        <v>0</v>
      </c>
      <c r="M67" s="305">
        <v>0</v>
      </c>
      <c r="N67" s="305">
        <v>0</v>
      </c>
      <c r="O67" s="303">
        <v>0</v>
      </c>
      <c r="P67" s="305">
        <v>0</v>
      </c>
      <c r="Q67" s="303">
        <v>0</v>
      </c>
      <c r="R67" s="16">
        <f>SUMIFS('Member Months'!$L:$L,'Member Months'!$A:$A,$A67,'Member Months'!$C:$C,$C67, 'Member Months'!$D:$D,$D67)</f>
        <v>0</v>
      </c>
      <c r="S67" s="237"/>
      <c r="U67" s="237"/>
      <c r="V67" s="237"/>
    </row>
    <row r="68" spans="1:22" s="302" customFormat="1">
      <c r="A68" s="38" t="str">
        <f t="shared" si="0"/>
        <v>04</v>
      </c>
      <c r="B68" s="39">
        <f t="shared" si="1"/>
        <v>0</v>
      </c>
      <c r="C68" s="39" t="s">
        <v>912</v>
      </c>
      <c r="D68" s="40">
        <v>1</v>
      </c>
      <c r="E68" s="40" t="s">
        <v>217</v>
      </c>
      <c r="F68" s="40" t="s">
        <v>738</v>
      </c>
      <c r="G68" s="698" t="s">
        <v>226</v>
      </c>
      <c r="H68" s="40" t="s">
        <v>227</v>
      </c>
      <c r="I68" s="630" t="s">
        <v>222</v>
      </c>
      <c r="J68" s="698" t="s">
        <v>206</v>
      </c>
      <c r="K68" s="303">
        <v>0</v>
      </c>
      <c r="L68" s="304">
        <v>0</v>
      </c>
      <c r="M68" s="305">
        <v>0</v>
      </c>
      <c r="N68" s="305">
        <v>0</v>
      </c>
      <c r="O68" s="303">
        <v>0</v>
      </c>
      <c r="P68" s="305">
        <v>0</v>
      </c>
      <c r="Q68" s="303">
        <v>0</v>
      </c>
      <c r="R68" s="16">
        <f>SUMIFS('Member Months'!$L:$L,'Member Months'!$A:$A,$A68,'Member Months'!$C:$C,$C68, 'Member Months'!$D:$D,$D68)</f>
        <v>0</v>
      </c>
      <c r="S68" s="237"/>
      <c r="U68" s="237"/>
      <c r="V68" s="237"/>
    </row>
    <row r="69" spans="1:22" s="302" customFormat="1">
      <c r="A69" s="38" t="str">
        <f t="shared" si="0"/>
        <v>04</v>
      </c>
      <c r="B69" s="39">
        <f t="shared" si="1"/>
        <v>0</v>
      </c>
      <c r="C69" s="39" t="s">
        <v>912</v>
      </c>
      <c r="D69" s="40">
        <v>1</v>
      </c>
      <c r="E69" s="40" t="s">
        <v>217</v>
      </c>
      <c r="F69" s="40" t="s">
        <v>738</v>
      </c>
      <c r="G69" s="698" t="s">
        <v>226</v>
      </c>
      <c r="H69" s="40" t="s">
        <v>227</v>
      </c>
      <c r="I69" s="630" t="s">
        <v>223</v>
      </c>
      <c r="J69" s="698" t="s">
        <v>181</v>
      </c>
      <c r="K69" s="303">
        <v>0</v>
      </c>
      <c r="L69" s="304">
        <v>0</v>
      </c>
      <c r="M69" s="305">
        <v>0</v>
      </c>
      <c r="N69" s="305">
        <v>0</v>
      </c>
      <c r="O69" s="303">
        <v>0</v>
      </c>
      <c r="P69" s="305">
        <v>0</v>
      </c>
      <c r="Q69" s="303">
        <v>0</v>
      </c>
      <c r="R69" s="16">
        <f>SUMIFS('Member Months'!$L:$L,'Member Months'!$A:$A,$A69,'Member Months'!$C:$C,$C69, 'Member Months'!$D:$D,$D69)</f>
        <v>0</v>
      </c>
      <c r="S69" s="237"/>
      <c r="U69" s="237"/>
      <c r="V69" s="237"/>
    </row>
    <row r="70" spans="1:22" s="302" customFormat="1">
      <c r="A70" s="38" t="str">
        <f t="shared" si="0"/>
        <v>04</v>
      </c>
      <c r="B70" s="39">
        <f t="shared" si="1"/>
        <v>0</v>
      </c>
      <c r="C70" s="39" t="s">
        <v>912</v>
      </c>
      <c r="D70" s="40">
        <v>1</v>
      </c>
      <c r="E70" s="40" t="s">
        <v>217</v>
      </c>
      <c r="F70" s="40" t="s">
        <v>738</v>
      </c>
      <c r="G70" s="698" t="s">
        <v>226</v>
      </c>
      <c r="H70" s="40" t="s">
        <v>227</v>
      </c>
      <c r="I70" s="630" t="s">
        <v>150</v>
      </c>
      <c r="J70" s="698" t="s">
        <v>204</v>
      </c>
      <c r="K70" s="303">
        <v>0</v>
      </c>
      <c r="L70" s="304">
        <v>0</v>
      </c>
      <c r="M70" s="305">
        <v>0</v>
      </c>
      <c r="N70" s="305">
        <v>0</v>
      </c>
      <c r="O70" s="303">
        <v>0</v>
      </c>
      <c r="P70" s="305">
        <v>0</v>
      </c>
      <c r="Q70" s="303">
        <v>0</v>
      </c>
      <c r="R70" s="16">
        <f>SUMIFS('Member Months'!$L:$L,'Member Months'!$A:$A,$A70,'Member Months'!$C:$C,$C70, 'Member Months'!$D:$D,$D70)</f>
        <v>0</v>
      </c>
      <c r="S70" s="237"/>
      <c r="U70" s="237"/>
      <c r="V70" s="237"/>
    </row>
    <row r="71" spans="1:22" s="302" customFormat="1">
      <c r="A71" s="38" t="str">
        <f t="shared" si="0"/>
        <v>04</v>
      </c>
      <c r="B71" s="39">
        <f t="shared" si="1"/>
        <v>0</v>
      </c>
      <c r="C71" s="39" t="s">
        <v>912</v>
      </c>
      <c r="D71" s="40">
        <v>1</v>
      </c>
      <c r="E71" s="40" t="s">
        <v>217</v>
      </c>
      <c r="F71" s="40" t="s">
        <v>738</v>
      </c>
      <c r="G71" s="698" t="s">
        <v>226</v>
      </c>
      <c r="H71" s="40" t="s">
        <v>227</v>
      </c>
      <c r="I71" s="630" t="s">
        <v>151</v>
      </c>
      <c r="J71" s="698" t="s">
        <v>205</v>
      </c>
      <c r="K71" s="303">
        <v>0</v>
      </c>
      <c r="L71" s="304">
        <v>0</v>
      </c>
      <c r="M71" s="305">
        <v>0</v>
      </c>
      <c r="N71" s="305">
        <v>0</v>
      </c>
      <c r="O71" s="303">
        <v>0</v>
      </c>
      <c r="P71" s="305">
        <v>0</v>
      </c>
      <c r="Q71" s="303">
        <v>0</v>
      </c>
      <c r="R71" s="16">
        <f>SUMIFS('Member Months'!$L:$L,'Member Months'!$A:$A,$A71,'Member Months'!$C:$C,$C71, 'Member Months'!$D:$D,$D71)</f>
        <v>0</v>
      </c>
      <c r="S71" s="237"/>
      <c r="U71" s="237"/>
      <c r="V71" s="237"/>
    </row>
    <row r="72" spans="1:22" s="302" customFormat="1">
      <c r="A72" s="38" t="str">
        <f t="shared" si="0"/>
        <v>04</v>
      </c>
      <c r="B72" s="39">
        <f t="shared" si="1"/>
        <v>0</v>
      </c>
      <c r="C72" s="39" t="s">
        <v>912</v>
      </c>
      <c r="D72" s="40">
        <v>1</v>
      </c>
      <c r="E72" s="40" t="s">
        <v>217</v>
      </c>
      <c r="F72" s="40" t="s">
        <v>738</v>
      </c>
      <c r="G72" s="698" t="s">
        <v>226</v>
      </c>
      <c r="H72" s="40" t="s">
        <v>227</v>
      </c>
      <c r="I72" s="630" t="s">
        <v>152</v>
      </c>
      <c r="J72" s="698" t="s">
        <v>182</v>
      </c>
      <c r="K72" s="303">
        <v>0</v>
      </c>
      <c r="L72" s="304">
        <v>0</v>
      </c>
      <c r="M72" s="305">
        <v>0</v>
      </c>
      <c r="N72" s="305">
        <v>0</v>
      </c>
      <c r="O72" s="303">
        <v>0</v>
      </c>
      <c r="P72" s="305">
        <v>0</v>
      </c>
      <c r="Q72" s="303">
        <v>0</v>
      </c>
      <c r="R72" s="16">
        <f>SUMIFS('Member Months'!$L:$L,'Member Months'!$A:$A,$A72,'Member Months'!$C:$C,$C72, 'Member Months'!$D:$D,$D72)</f>
        <v>0</v>
      </c>
      <c r="S72" s="237"/>
      <c r="U72" s="237"/>
      <c r="V72" s="237"/>
    </row>
    <row r="73" spans="1:22" s="302" customFormat="1">
      <c r="A73" s="38" t="str">
        <f t="shared" si="0"/>
        <v>04</v>
      </c>
      <c r="B73" s="39">
        <f t="shared" si="1"/>
        <v>0</v>
      </c>
      <c r="C73" s="39" t="s">
        <v>912</v>
      </c>
      <c r="D73" s="40">
        <v>1</v>
      </c>
      <c r="E73" s="40" t="s">
        <v>217</v>
      </c>
      <c r="F73" s="40" t="s">
        <v>738</v>
      </c>
      <c r="G73" s="698" t="s">
        <v>226</v>
      </c>
      <c r="H73" s="40" t="s">
        <v>227</v>
      </c>
      <c r="I73" s="630" t="s">
        <v>70</v>
      </c>
      <c r="J73" s="698" t="s">
        <v>265</v>
      </c>
      <c r="K73" s="303">
        <v>0</v>
      </c>
      <c r="L73" s="304">
        <v>0</v>
      </c>
      <c r="M73" s="305">
        <v>0</v>
      </c>
      <c r="N73" s="305">
        <v>0</v>
      </c>
      <c r="O73" s="303">
        <v>0</v>
      </c>
      <c r="P73" s="305">
        <v>0</v>
      </c>
      <c r="Q73" s="303">
        <v>0</v>
      </c>
      <c r="R73" s="16">
        <f>SUMIFS('Member Months'!$L:$L,'Member Months'!$A:$A,$A73,'Member Months'!$C:$C,$C73, 'Member Months'!$D:$D,$D73)</f>
        <v>0</v>
      </c>
      <c r="S73" s="237"/>
      <c r="U73" s="237"/>
      <c r="V73" s="237"/>
    </row>
    <row r="74" spans="1:22" s="302" customFormat="1">
      <c r="A74" s="38" t="str">
        <f t="shared" si="0"/>
        <v>04</v>
      </c>
      <c r="B74" s="39">
        <f t="shared" si="1"/>
        <v>0</v>
      </c>
      <c r="C74" s="39" t="s">
        <v>912</v>
      </c>
      <c r="D74" s="40">
        <v>1</v>
      </c>
      <c r="E74" s="40" t="s">
        <v>217</v>
      </c>
      <c r="F74" s="40" t="s">
        <v>738</v>
      </c>
      <c r="G74" s="698" t="s">
        <v>226</v>
      </c>
      <c r="H74" s="40" t="s">
        <v>227</v>
      </c>
      <c r="I74" s="630" t="s">
        <v>71</v>
      </c>
      <c r="J74" s="698" t="s">
        <v>266</v>
      </c>
      <c r="K74" s="303">
        <v>0</v>
      </c>
      <c r="L74" s="304">
        <v>0</v>
      </c>
      <c r="M74" s="305">
        <v>0</v>
      </c>
      <c r="N74" s="305">
        <v>0</v>
      </c>
      <c r="O74" s="303">
        <v>0</v>
      </c>
      <c r="P74" s="305">
        <v>0</v>
      </c>
      <c r="Q74" s="303">
        <v>0</v>
      </c>
      <c r="R74" s="16">
        <f>SUMIFS('Member Months'!$L:$L,'Member Months'!$A:$A,$A74,'Member Months'!$C:$C,$C74, 'Member Months'!$D:$D,$D74)</f>
        <v>0</v>
      </c>
      <c r="S74" s="237"/>
      <c r="U74" s="237"/>
      <c r="V74" s="237"/>
    </row>
    <row r="75" spans="1:22" s="302" customFormat="1">
      <c r="A75" s="38" t="str">
        <f t="shared" ref="A75:A76" si="8">E75</f>
        <v>04</v>
      </c>
      <c r="B75" s="39">
        <f t="shared" si="1"/>
        <v>0</v>
      </c>
      <c r="C75" s="39" t="s">
        <v>912</v>
      </c>
      <c r="D75" s="40">
        <v>1</v>
      </c>
      <c r="E75" s="40" t="s">
        <v>217</v>
      </c>
      <c r="F75" s="40" t="s">
        <v>738</v>
      </c>
      <c r="G75" s="698" t="s">
        <v>226</v>
      </c>
      <c r="H75" s="40" t="s">
        <v>227</v>
      </c>
      <c r="I75" s="630" t="s">
        <v>72</v>
      </c>
      <c r="J75" s="698" t="s">
        <v>527</v>
      </c>
      <c r="K75" s="303">
        <v>0</v>
      </c>
      <c r="L75" s="304">
        <v>0</v>
      </c>
      <c r="M75" s="305">
        <v>0</v>
      </c>
      <c r="N75" s="305">
        <v>0</v>
      </c>
      <c r="O75" s="303">
        <v>0</v>
      </c>
      <c r="P75" s="305">
        <v>0</v>
      </c>
      <c r="Q75" s="303">
        <v>0</v>
      </c>
      <c r="R75" s="16">
        <f>SUMIFS('Member Months'!$L:$L,'Member Months'!$A:$A,$A75,'Member Months'!$C:$C,$C75, 'Member Months'!$D:$D,$D75)</f>
        <v>0</v>
      </c>
      <c r="S75" s="237"/>
      <c r="U75" s="237"/>
      <c r="V75" s="237"/>
    </row>
    <row r="76" spans="1:22" s="302" customFormat="1">
      <c r="A76" s="38" t="str">
        <f t="shared" si="8"/>
        <v>04</v>
      </c>
      <c r="B76" s="39">
        <f t="shared" si="1"/>
        <v>0</v>
      </c>
      <c r="C76" s="39" t="s">
        <v>912</v>
      </c>
      <c r="D76" s="40">
        <v>1</v>
      </c>
      <c r="E76" s="40" t="s">
        <v>217</v>
      </c>
      <c r="F76" s="40" t="s">
        <v>738</v>
      </c>
      <c r="G76" s="698" t="s">
        <v>226</v>
      </c>
      <c r="H76" s="40" t="s">
        <v>227</v>
      </c>
      <c r="I76" s="630" t="s">
        <v>73</v>
      </c>
      <c r="J76" s="698" t="s">
        <v>528</v>
      </c>
      <c r="K76" s="303">
        <v>0</v>
      </c>
      <c r="L76" s="304">
        <v>0</v>
      </c>
      <c r="M76" s="305">
        <v>0</v>
      </c>
      <c r="N76" s="305">
        <v>0</v>
      </c>
      <c r="O76" s="303">
        <v>0</v>
      </c>
      <c r="P76" s="305">
        <v>0</v>
      </c>
      <c r="Q76" s="303">
        <v>0</v>
      </c>
      <c r="R76" s="16">
        <f>SUMIFS('Member Months'!$L:$L,'Member Months'!$A:$A,$A76,'Member Months'!$C:$C,$C76, 'Member Months'!$D:$D,$D76)</f>
        <v>0</v>
      </c>
      <c r="S76" s="237"/>
      <c r="U76" s="237"/>
      <c r="V76" s="237"/>
    </row>
    <row r="77" spans="1:22" s="302" customFormat="1">
      <c r="A77" s="38" t="str">
        <f t="shared" ref="A77" si="9">E77</f>
        <v>04</v>
      </c>
      <c r="B77" s="39">
        <f t="shared" si="1"/>
        <v>0</v>
      </c>
      <c r="C77" s="39" t="s">
        <v>912</v>
      </c>
      <c r="D77" s="40">
        <v>1</v>
      </c>
      <c r="E77" s="40" t="s">
        <v>217</v>
      </c>
      <c r="F77" s="40" t="s">
        <v>738</v>
      </c>
      <c r="G77" s="698" t="s">
        <v>226</v>
      </c>
      <c r="H77" s="40" t="s">
        <v>227</v>
      </c>
      <c r="I77" s="630" t="s">
        <v>409</v>
      </c>
      <c r="J77" s="698" t="s">
        <v>803</v>
      </c>
      <c r="K77" s="303">
        <v>0</v>
      </c>
      <c r="L77" s="304">
        <v>0</v>
      </c>
      <c r="M77" s="305">
        <v>0</v>
      </c>
      <c r="N77" s="305">
        <v>0</v>
      </c>
      <c r="O77" s="303">
        <v>0</v>
      </c>
      <c r="P77" s="305">
        <v>0</v>
      </c>
      <c r="Q77" s="303">
        <v>0</v>
      </c>
      <c r="R77" s="16">
        <f>SUMIFS('Member Months'!$L:$L,'Member Months'!$A:$A,$A77,'Member Months'!$C:$C,$C77, 'Member Months'!$D:$D,$D77)</f>
        <v>0</v>
      </c>
      <c r="S77" s="237"/>
      <c r="U77" s="237"/>
      <c r="V77" s="237"/>
    </row>
    <row r="78" spans="1:22" s="302" customFormat="1">
      <c r="A78" s="38" t="str">
        <f t="shared" si="0"/>
        <v>05</v>
      </c>
      <c r="B78" s="39">
        <f t="shared" si="1"/>
        <v>0</v>
      </c>
      <c r="C78" s="39" t="s">
        <v>912</v>
      </c>
      <c r="D78" s="40">
        <v>1</v>
      </c>
      <c r="E78" s="40" t="s">
        <v>218</v>
      </c>
      <c r="F78" s="40" t="s">
        <v>738</v>
      </c>
      <c r="G78" s="698" t="s">
        <v>226</v>
      </c>
      <c r="H78" s="40" t="s">
        <v>228</v>
      </c>
      <c r="I78" s="629" t="s">
        <v>211</v>
      </c>
      <c r="J78" s="698" t="s">
        <v>261</v>
      </c>
      <c r="K78" s="303">
        <v>0</v>
      </c>
      <c r="L78" s="304">
        <v>0</v>
      </c>
      <c r="M78" s="305">
        <v>0</v>
      </c>
      <c r="N78" s="305">
        <v>0</v>
      </c>
      <c r="O78" s="303">
        <v>0</v>
      </c>
      <c r="P78" s="305">
        <v>0</v>
      </c>
      <c r="Q78" s="303">
        <v>0</v>
      </c>
      <c r="R78" s="16">
        <f>SUMIFS('Member Months'!$L:$L,'Member Months'!$A:$A,$A78,'Member Months'!$C:$C,$C78, 'Member Months'!$D:$D,$D78)</f>
        <v>0</v>
      </c>
      <c r="S78" s="237"/>
      <c r="U78" s="237"/>
      <c r="V78" s="237"/>
    </row>
    <row r="79" spans="1:22" s="302" customFormat="1">
      <c r="A79" s="38" t="str">
        <f t="shared" ref="A79:A146" si="10">E79</f>
        <v>05</v>
      </c>
      <c r="B79" s="39">
        <f t="shared" si="1"/>
        <v>0</v>
      </c>
      <c r="C79" s="39" t="s">
        <v>912</v>
      </c>
      <c r="D79" s="40">
        <v>1</v>
      </c>
      <c r="E79" s="40" t="s">
        <v>218</v>
      </c>
      <c r="F79" s="40" t="s">
        <v>738</v>
      </c>
      <c r="G79" s="698" t="s">
        <v>226</v>
      </c>
      <c r="H79" s="40" t="s">
        <v>228</v>
      </c>
      <c r="I79" s="629" t="s">
        <v>214</v>
      </c>
      <c r="J79" s="698" t="s">
        <v>676</v>
      </c>
      <c r="K79" s="303">
        <v>0</v>
      </c>
      <c r="L79" s="304">
        <v>0</v>
      </c>
      <c r="M79" s="305">
        <v>0</v>
      </c>
      <c r="N79" s="305">
        <v>0</v>
      </c>
      <c r="O79" s="303">
        <v>0</v>
      </c>
      <c r="P79" s="305">
        <v>0</v>
      </c>
      <c r="Q79" s="303">
        <v>0</v>
      </c>
      <c r="R79" s="16">
        <f>SUMIFS('Member Months'!$L:$L,'Member Months'!$A:$A,$A79,'Member Months'!$C:$C,$C79, 'Member Months'!$D:$D,$D79)</f>
        <v>0</v>
      </c>
      <c r="S79" s="237"/>
      <c r="U79" s="237"/>
      <c r="V79" s="237"/>
    </row>
    <row r="80" spans="1:22" s="302" customFormat="1">
      <c r="A80" s="38" t="str">
        <f t="shared" si="10"/>
        <v>05</v>
      </c>
      <c r="B80" s="39">
        <f t="shared" ref="B80:B149" si="11">$B$6</f>
        <v>0</v>
      </c>
      <c r="C80" s="39" t="s">
        <v>912</v>
      </c>
      <c r="D80" s="40">
        <v>1</v>
      </c>
      <c r="E80" s="40" t="s">
        <v>218</v>
      </c>
      <c r="F80" s="40" t="s">
        <v>738</v>
      </c>
      <c r="G80" s="698" t="s">
        <v>226</v>
      </c>
      <c r="H80" s="40" t="s">
        <v>228</v>
      </c>
      <c r="I80" s="629" t="s">
        <v>215</v>
      </c>
      <c r="J80" s="698" t="s">
        <v>216</v>
      </c>
      <c r="K80" s="303">
        <v>0</v>
      </c>
      <c r="L80" s="304">
        <v>0</v>
      </c>
      <c r="M80" s="305">
        <v>0</v>
      </c>
      <c r="N80" s="305">
        <v>0</v>
      </c>
      <c r="O80" s="303">
        <v>0</v>
      </c>
      <c r="P80" s="305">
        <v>0</v>
      </c>
      <c r="Q80" s="303">
        <v>0</v>
      </c>
      <c r="R80" s="16">
        <f>SUMIFS('Member Months'!$L:$L,'Member Months'!$A:$A,$A80,'Member Months'!$C:$C,$C80, 'Member Months'!$D:$D,$D80)</f>
        <v>0</v>
      </c>
      <c r="S80" s="237"/>
      <c r="U80" s="237"/>
      <c r="V80" s="237"/>
    </row>
    <row r="81" spans="1:22" s="302" customFormat="1">
      <c r="A81" s="38" t="str">
        <f t="shared" si="10"/>
        <v>05</v>
      </c>
      <c r="B81" s="39">
        <f t="shared" si="11"/>
        <v>0</v>
      </c>
      <c r="C81" s="39" t="s">
        <v>912</v>
      </c>
      <c r="D81" s="40">
        <v>1</v>
      </c>
      <c r="E81" s="40" t="s">
        <v>218</v>
      </c>
      <c r="F81" s="40" t="s">
        <v>738</v>
      </c>
      <c r="G81" s="698" t="s">
        <v>226</v>
      </c>
      <c r="H81" s="40" t="s">
        <v>228</v>
      </c>
      <c r="I81" s="629" t="s">
        <v>217</v>
      </c>
      <c r="J81" s="698" t="s">
        <v>262</v>
      </c>
      <c r="K81" s="303">
        <v>0</v>
      </c>
      <c r="L81" s="304">
        <v>0</v>
      </c>
      <c r="M81" s="305">
        <v>0</v>
      </c>
      <c r="N81" s="305">
        <v>0</v>
      </c>
      <c r="O81" s="303">
        <v>0</v>
      </c>
      <c r="P81" s="305">
        <v>0</v>
      </c>
      <c r="Q81" s="303">
        <v>0</v>
      </c>
      <c r="R81" s="16">
        <f>SUMIFS('Member Months'!$L:$L,'Member Months'!$A:$A,$A81,'Member Months'!$C:$C,$C81, 'Member Months'!$D:$D,$D81)</f>
        <v>0</v>
      </c>
      <c r="S81" s="237"/>
      <c r="U81" s="237"/>
      <c r="V81" s="237"/>
    </row>
    <row r="82" spans="1:22" s="302" customFormat="1">
      <c r="A82" s="38" t="str">
        <f t="shared" si="10"/>
        <v>05</v>
      </c>
      <c r="B82" s="39">
        <f t="shared" si="11"/>
        <v>0</v>
      </c>
      <c r="C82" s="39" t="s">
        <v>912</v>
      </c>
      <c r="D82" s="40">
        <v>1</v>
      </c>
      <c r="E82" s="40" t="s">
        <v>218</v>
      </c>
      <c r="F82" s="40" t="s">
        <v>738</v>
      </c>
      <c r="G82" s="698" t="s">
        <v>226</v>
      </c>
      <c r="H82" s="40" t="s">
        <v>228</v>
      </c>
      <c r="I82" s="629" t="s">
        <v>218</v>
      </c>
      <c r="J82" s="698" t="s">
        <v>677</v>
      </c>
      <c r="K82" s="303">
        <v>0</v>
      </c>
      <c r="L82" s="304">
        <v>0</v>
      </c>
      <c r="M82" s="305">
        <v>0</v>
      </c>
      <c r="N82" s="305">
        <v>0</v>
      </c>
      <c r="O82" s="303">
        <v>0</v>
      </c>
      <c r="P82" s="305">
        <v>0</v>
      </c>
      <c r="Q82" s="303">
        <v>0</v>
      </c>
      <c r="R82" s="16">
        <f>SUMIFS('Member Months'!$L:$L,'Member Months'!$A:$A,$A82,'Member Months'!$C:$C,$C82, 'Member Months'!$D:$D,$D82)</f>
        <v>0</v>
      </c>
      <c r="S82" s="237"/>
      <c r="U82" s="237"/>
      <c r="V82" s="237"/>
    </row>
    <row r="83" spans="1:22" s="302" customFormat="1">
      <c r="A83" s="38" t="str">
        <f t="shared" si="10"/>
        <v>05</v>
      </c>
      <c r="B83" s="39">
        <f t="shared" si="11"/>
        <v>0</v>
      </c>
      <c r="C83" s="39" t="s">
        <v>912</v>
      </c>
      <c r="D83" s="40">
        <v>1</v>
      </c>
      <c r="E83" s="40" t="s">
        <v>218</v>
      </c>
      <c r="F83" s="40" t="s">
        <v>738</v>
      </c>
      <c r="G83" s="698" t="s">
        <v>226</v>
      </c>
      <c r="H83" s="40" t="s">
        <v>228</v>
      </c>
      <c r="I83" s="629" t="s">
        <v>219</v>
      </c>
      <c r="J83" s="698" t="s">
        <v>263</v>
      </c>
      <c r="K83" s="303">
        <v>0</v>
      </c>
      <c r="L83" s="304">
        <v>0</v>
      </c>
      <c r="M83" s="305">
        <v>0</v>
      </c>
      <c r="N83" s="305">
        <v>0</v>
      </c>
      <c r="O83" s="303">
        <v>0</v>
      </c>
      <c r="P83" s="305">
        <v>0</v>
      </c>
      <c r="Q83" s="303">
        <v>0</v>
      </c>
      <c r="R83" s="16">
        <f>SUMIFS('Member Months'!$L:$L,'Member Months'!$A:$A,$A83,'Member Months'!$C:$C,$C83, 'Member Months'!$D:$D,$D83)</f>
        <v>0</v>
      </c>
      <c r="S83" s="237"/>
      <c r="U83" s="237"/>
      <c r="V83" s="237"/>
    </row>
    <row r="84" spans="1:22" s="302" customFormat="1">
      <c r="A84" s="38" t="str">
        <f t="shared" si="10"/>
        <v>05</v>
      </c>
      <c r="B84" s="39">
        <f t="shared" si="11"/>
        <v>0</v>
      </c>
      <c r="C84" s="39" t="s">
        <v>912</v>
      </c>
      <c r="D84" s="40">
        <v>1</v>
      </c>
      <c r="E84" s="40" t="s">
        <v>218</v>
      </c>
      <c r="F84" s="40" t="s">
        <v>738</v>
      </c>
      <c r="G84" s="698" t="s">
        <v>226</v>
      </c>
      <c r="H84" s="40" t="s">
        <v>228</v>
      </c>
      <c r="I84" s="629" t="s">
        <v>220</v>
      </c>
      <c r="J84" s="698" t="s">
        <v>675</v>
      </c>
      <c r="K84" s="303">
        <v>0</v>
      </c>
      <c r="L84" s="304">
        <v>0</v>
      </c>
      <c r="M84" s="305">
        <v>0</v>
      </c>
      <c r="N84" s="305">
        <v>0</v>
      </c>
      <c r="O84" s="303">
        <v>0</v>
      </c>
      <c r="P84" s="305">
        <v>0</v>
      </c>
      <c r="Q84" s="303">
        <v>0</v>
      </c>
      <c r="R84" s="16">
        <f>SUMIFS('Member Months'!$L:$L,'Member Months'!$A:$A,$A84,'Member Months'!$C:$C,$C84, 'Member Months'!$D:$D,$D84)</f>
        <v>0</v>
      </c>
      <c r="S84" s="237"/>
      <c r="U84" s="237"/>
      <c r="V84" s="237"/>
    </row>
    <row r="85" spans="1:22" s="302" customFormat="1">
      <c r="A85" s="38" t="str">
        <f t="shared" si="10"/>
        <v>05</v>
      </c>
      <c r="B85" s="39">
        <f t="shared" si="11"/>
        <v>0</v>
      </c>
      <c r="C85" s="39" t="s">
        <v>912</v>
      </c>
      <c r="D85" s="40">
        <v>1</v>
      </c>
      <c r="E85" s="40" t="s">
        <v>218</v>
      </c>
      <c r="F85" s="40" t="s">
        <v>738</v>
      </c>
      <c r="G85" s="698" t="s">
        <v>226</v>
      </c>
      <c r="H85" s="40" t="s">
        <v>228</v>
      </c>
      <c r="I85" s="629" t="s">
        <v>221</v>
      </c>
      <c r="J85" s="698" t="s">
        <v>264</v>
      </c>
      <c r="K85" s="303">
        <v>0</v>
      </c>
      <c r="L85" s="304">
        <v>0</v>
      </c>
      <c r="M85" s="305">
        <v>0</v>
      </c>
      <c r="N85" s="305">
        <v>0</v>
      </c>
      <c r="O85" s="303">
        <v>0</v>
      </c>
      <c r="P85" s="305">
        <v>0</v>
      </c>
      <c r="Q85" s="303">
        <v>0</v>
      </c>
      <c r="R85" s="16">
        <f>SUMIFS('Member Months'!$L:$L,'Member Months'!$A:$A,$A85,'Member Months'!$C:$C,$C85, 'Member Months'!$D:$D,$D85)</f>
        <v>0</v>
      </c>
      <c r="S85" s="237"/>
      <c r="U85" s="237"/>
      <c r="V85" s="237"/>
    </row>
    <row r="86" spans="1:22" s="302" customFormat="1">
      <c r="A86" s="38" t="str">
        <f t="shared" si="10"/>
        <v>05</v>
      </c>
      <c r="B86" s="39">
        <f t="shared" si="11"/>
        <v>0</v>
      </c>
      <c r="C86" s="39" t="s">
        <v>912</v>
      </c>
      <c r="D86" s="40">
        <v>1</v>
      </c>
      <c r="E86" s="40" t="s">
        <v>218</v>
      </c>
      <c r="F86" s="40" t="s">
        <v>738</v>
      </c>
      <c r="G86" s="698" t="s">
        <v>226</v>
      </c>
      <c r="H86" s="40" t="s">
        <v>228</v>
      </c>
      <c r="I86" s="630" t="s">
        <v>222</v>
      </c>
      <c r="J86" s="698" t="s">
        <v>206</v>
      </c>
      <c r="K86" s="303">
        <v>0</v>
      </c>
      <c r="L86" s="304">
        <v>0</v>
      </c>
      <c r="M86" s="305">
        <v>0</v>
      </c>
      <c r="N86" s="305">
        <v>0</v>
      </c>
      <c r="O86" s="303">
        <v>0</v>
      </c>
      <c r="P86" s="305">
        <v>0</v>
      </c>
      <c r="Q86" s="303">
        <v>0</v>
      </c>
      <c r="R86" s="16">
        <f>SUMIFS('Member Months'!$L:$L,'Member Months'!$A:$A,$A86,'Member Months'!$C:$C,$C86, 'Member Months'!$D:$D,$D86)</f>
        <v>0</v>
      </c>
      <c r="S86" s="237"/>
      <c r="U86" s="237"/>
      <c r="V86" s="237"/>
    </row>
    <row r="87" spans="1:22" s="302" customFormat="1">
      <c r="A87" s="38" t="str">
        <f t="shared" si="10"/>
        <v>05</v>
      </c>
      <c r="B87" s="39">
        <f t="shared" si="11"/>
        <v>0</v>
      </c>
      <c r="C87" s="39" t="s">
        <v>912</v>
      </c>
      <c r="D87" s="40">
        <v>1</v>
      </c>
      <c r="E87" s="40" t="s">
        <v>218</v>
      </c>
      <c r="F87" s="40" t="s">
        <v>738</v>
      </c>
      <c r="G87" s="698" t="s">
        <v>226</v>
      </c>
      <c r="H87" s="40" t="s">
        <v>228</v>
      </c>
      <c r="I87" s="630" t="s">
        <v>223</v>
      </c>
      <c r="J87" s="698" t="s">
        <v>181</v>
      </c>
      <c r="K87" s="303">
        <v>0</v>
      </c>
      <c r="L87" s="304">
        <v>0</v>
      </c>
      <c r="M87" s="305">
        <v>0</v>
      </c>
      <c r="N87" s="305">
        <v>0</v>
      </c>
      <c r="O87" s="303">
        <v>0</v>
      </c>
      <c r="P87" s="305">
        <v>0</v>
      </c>
      <c r="Q87" s="303">
        <v>0</v>
      </c>
      <c r="R87" s="16">
        <f>SUMIFS('Member Months'!$L:$L,'Member Months'!$A:$A,$A87,'Member Months'!$C:$C,$C87, 'Member Months'!$D:$D,$D87)</f>
        <v>0</v>
      </c>
      <c r="S87" s="237"/>
      <c r="U87" s="237"/>
      <c r="V87" s="237"/>
    </row>
    <row r="88" spans="1:22" s="302" customFormat="1">
      <c r="A88" s="38" t="str">
        <f t="shared" si="10"/>
        <v>05</v>
      </c>
      <c r="B88" s="39">
        <f t="shared" si="11"/>
        <v>0</v>
      </c>
      <c r="C88" s="39" t="s">
        <v>912</v>
      </c>
      <c r="D88" s="40">
        <v>1</v>
      </c>
      <c r="E88" s="40" t="s">
        <v>218</v>
      </c>
      <c r="F88" s="40" t="s">
        <v>738</v>
      </c>
      <c r="G88" s="698" t="s">
        <v>226</v>
      </c>
      <c r="H88" s="40" t="s">
        <v>228</v>
      </c>
      <c r="I88" s="630" t="s">
        <v>150</v>
      </c>
      <c r="J88" s="698" t="s">
        <v>204</v>
      </c>
      <c r="K88" s="303">
        <v>0</v>
      </c>
      <c r="L88" s="304">
        <v>0</v>
      </c>
      <c r="M88" s="305">
        <v>0</v>
      </c>
      <c r="N88" s="305">
        <v>0</v>
      </c>
      <c r="O88" s="303">
        <v>0</v>
      </c>
      <c r="P88" s="305">
        <v>0</v>
      </c>
      <c r="Q88" s="303">
        <v>0</v>
      </c>
      <c r="R88" s="16">
        <f>SUMIFS('Member Months'!$L:$L,'Member Months'!$A:$A,$A88,'Member Months'!$C:$C,$C88, 'Member Months'!$D:$D,$D88)</f>
        <v>0</v>
      </c>
      <c r="S88" s="237"/>
      <c r="U88" s="237"/>
      <c r="V88" s="237"/>
    </row>
    <row r="89" spans="1:22" s="302" customFormat="1">
      <c r="A89" s="38" t="str">
        <f t="shared" si="10"/>
        <v>05</v>
      </c>
      <c r="B89" s="39">
        <f t="shared" si="11"/>
        <v>0</v>
      </c>
      <c r="C89" s="39" t="s">
        <v>912</v>
      </c>
      <c r="D89" s="40">
        <v>1</v>
      </c>
      <c r="E89" s="40" t="s">
        <v>218</v>
      </c>
      <c r="F89" s="40" t="s">
        <v>738</v>
      </c>
      <c r="G89" s="698" t="s">
        <v>226</v>
      </c>
      <c r="H89" s="40" t="s">
        <v>228</v>
      </c>
      <c r="I89" s="630" t="s">
        <v>151</v>
      </c>
      <c r="J89" s="698" t="s">
        <v>205</v>
      </c>
      <c r="K89" s="303">
        <v>0</v>
      </c>
      <c r="L89" s="304">
        <v>0</v>
      </c>
      <c r="M89" s="305">
        <v>0</v>
      </c>
      <c r="N89" s="305">
        <v>0</v>
      </c>
      <c r="O89" s="303">
        <v>0</v>
      </c>
      <c r="P89" s="305">
        <v>0</v>
      </c>
      <c r="Q89" s="303">
        <v>0</v>
      </c>
      <c r="R89" s="16">
        <f>SUMIFS('Member Months'!$L:$L,'Member Months'!$A:$A,$A89,'Member Months'!$C:$C,$C89, 'Member Months'!$D:$D,$D89)</f>
        <v>0</v>
      </c>
      <c r="S89" s="237"/>
      <c r="U89" s="237"/>
      <c r="V89" s="237"/>
    </row>
    <row r="90" spans="1:22" s="302" customFormat="1">
      <c r="A90" s="38" t="str">
        <f t="shared" si="10"/>
        <v>05</v>
      </c>
      <c r="B90" s="39">
        <f t="shared" si="11"/>
        <v>0</v>
      </c>
      <c r="C90" s="39" t="s">
        <v>912</v>
      </c>
      <c r="D90" s="40">
        <v>1</v>
      </c>
      <c r="E90" s="40" t="s">
        <v>218</v>
      </c>
      <c r="F90" s="40" t="s">
        <v>738</v>
      </c>
      <c r="G90" s="698" t="s">
        <v>226</v>
      </c>
      <c r="H90" s="40" t="s">
        <v>228</v>
      </c>
      <c r="I90" s="630" t="s">
        <v>152</v>
      </c>
      <c r="J90" s="698" t="s">
        <v>182</v>
      </c>
      <c r="K90" s="303">
        <v>0</v>
      </c>
      <c r="L90" s="304">
        <v>0</v>
      </c>
      <c r="M90" s="305">
        <v>0</v>
      </c>
      <c r="N90" s="305">
        <v>0</v>
      </c>
      <c r="O90" s="303">
        <v>0</v>
      </c>
      <c r="P90" s="305">
        <v>0</v>
      </c>
      <c r="Q90" s="303">
        <v>0</v>
      </c>
      <c r="R90" s="16">
        <f>SUMIFS('Member Months'!$L:$L,'Member Months'!$A:$A,$A90,'Member Months'!$C:$C,$C90, 'Member Months'!$D:$D,$D90)</f>
        <v>0</v>
      </c>
      <c r="S90" s="237"/>
      <c r="U90" s="237"/>
      <c r="V90" s="237"/>
    </row>
    <row r="91" spans="1:22" s="302" customFormat="1">
      <c r="A91" s="38" t="str">
        <f t="shared" si="10"/>
        <v>05</v>
      </c>
      <c r="B91" s="39">
        <f t="shared" si="11"/>
        <v>0</v>
      </c>
      <c r="C91" s="39" t="s">
        <v>912</v>
      </c>
      <c r="D91" s="40">
        <v>1</v>
      </c>
      <c r="E91" s="40" t="s">
        <v>218</v>
      </c>
      <c r="F91" s="40" t="s">
        <v>738</v>
      </c>
      <c r="G91" s="698" t="s">
        <v>226</v>
      </c>
      <c r="H91" s="40" t="s">
        <v>228</v>
      </c>
      <c r="I91" s="630" t="s">
        <v>70</v>
      </c>
      <c r="J91" s="698" t="s">
        <v>265</v>
      </c>
      <c r="K91" s="303">
        <v>0</v>
      </c>
      <c r="L91" s="304">
        <v>0</v>
      </c>
      <c r="M91" s="305">
        <v>0</v>
      </c>
      <c r="N91" s="305">
        <v>0</v>
      </c>
      <c r="O91" s="303">
        <v>0</v>
      </c>
      <c r="P91" s="305">
        <v>0</v>
      </c>
      <c r="Q91" s="303">
        <v>0</v>
      </c>
      <c r="R91" s="16">
        <f>SUMIFS('Member Months'!$L:$L,'Member Months'!$A:$A,$A91,'Member Months'!$C:$C,$C91, 'Member Months'!$D:$D,$D91)</f>
        <v>0</v>
      </c>
      <c r="S91" s="237"/>
      <c r="U91" s="237"/>
      <c r="V91" s="237"/>
    </row>
    <row r="92" spans="1:22" s="302" customFormat="1">
      <c r="A92" s="38" t="str">
        <f t="shared" si="10"/>
        <v>05</v>
      </c>
      <c r="B92" s="39">
        <f t="shared" si="11"/>
        <v>0</v>
      </c>
      <c r="C92" s="39" t="s">
        <v>912</v>
      </c>
      <c r="D92" s="40">
        <v>1</v>
      </c>
      <c r="E92" s="40" t="s">
        <v>218</v>
      </c>
      <c r="F92" s="40" t="s">
        <v>738</v>
      </c>
      <c r="G92" s="698" t="s">
        <v>226</v>
      </c>
      <c r="H92" s="40" t="s">
        <v>228</v>
      </c>
      <c r="I92" s="630" t="s">
        <v>71</v>
      </c>
      <c r="J92" s="698" t="s">
        <v>266</v>
      </c>
      <c r="K92" s="303">
        <v>0</v>
      </c>
      <c r="L92" s="304">
        <v>0</v>
      </c>
      <c r="M92" s="305">
        <v>0</v>
      </c>
      <c r="N92" s="305">
        <v>0</v>
      </c>
      <c r="O92" s="303">
        <v>0</v>
      </c>
      <c r="P92" s="305">
        <v>0</v>
      </c>
      <c r="Q92" s="303">
        <v>0</v>
      </c>
      <c r="R92" s="16">
        <f>SUMIFS('Member Months'!$L:$L,'Member Months'!$A:$A,$A92,'Member Months'!$C:$C,$C92, 'Member Months'!$D:$D,$D92)</f>
        <v>0</v>
      </c>
      <c r="S92" s="237"/>
      <c r="U92" s="237"/>
      <c r="V92" s="237"/>
    </row>
    <row r="93" spans="1:22" s="302" customFormat="1">
      <c r="A93" s="38" t="str">
        <f t="shared" ref="A93:A94" si="12">E93</f>
        <v>05</v>
      </c>
      <c r="B93" s="39">
        <f t="shared" si="11"/>
        <v>0</v>
      </c>
      <c r="C93" s="39" t="s">
        <v>912</v>
      </c>
      <c r="D93" s="40">
        <v>1</v>
      </c>
      <c r="E93" s="40" t="s">
        <v>218</v>
      </c>
      <c r="F93" s="40" t="s">
        <v>738</v>
      </c>
      <c r="G93" s="698" t="s">
        <v>226</v>
      </c>
      <c r="H93" s="40" t="s">
        <v>228</v>
      </c>
      <c r="I93" s="630" t="s">
        <v>72</v>
      </c>
      <c r="J93" s="698" t="s">
        <v>527</v>
      </c>
      <c r="K93" s="303">
        <v>0</v>
      </c>
      <c r="L93" s="304">
        <v>0</v>
      </c>
      <c r="M93" s="305">
        <v>0</v>
      </c>
      <c r="N93" s="305">
        <v>0</v>
      </c>
      <c r="O93" s="303">
        <v>0</v>
      </c>
      <c r="P93" s="305">
        <v>0</v>
      </c>
      <c r="Q93" s="303">
        <v>0</v>
      </c>
      <c r="R93" s="16">
        <f>SUMIFS('Member Months'!$L:$L,'Member Months'!$A:$A,$A93,'Member Months'!$C:$C,$C93, 'Member Months'!$D:$D,$D93)</f>
        <v>0</v>
      </c>
      <c r="S93" s="237"/>
      <c r="U93" s="237"/>
      <c r="V93" s="237"/>
    </row>
    <row r="94" spans="1:22" s="302" customFormat="1">
      <c r="A94" s="38" t="str">
        <f t="shared" si="12"/>
        <v>05</v>
      </c>
      <c r="B94" s="39">
        <f t="shared" si="11"/>
        <v>0</v>
      </c>
      <c r="C94" s="39" t="s">
        <v>912</v>
      </c>
      <c r="D94" s="40">
        <v>1</v>
      </c>
      <c r="E94" s="40" t="s">
        <v>218</v>
      </c>
      <c r="F94" s="40" t="s">
        <v>738</v>
      </c>
      <c r="G94" s="698" t="s">
        <v>226</v>
      </c>
      <c r="H94" s="40" t="s">
        <v>228</v>
      </c>
      <c r="I94" s="630" t="s">
        <v>73</v>
      </c>
      <c r="J94" s="698" t="s">
        <v>528</v>
      </c>
      <c r="K94" s="303">
        <v>0</v>
      </c>
      <c r="L94" s="304">
        <v>0</v>
      </c>
      <c r="M94" s="305">
        <v>0</v>
      </c>
      <c r="N94" s="305">
        <v>0</v>
      </c>
      <c r="O94" s="303">
        <v>0</v>
      </c>
      <c r="P94" s="305">
        <v>0</v>
      </c>
      <c r="Q94" s="303">
        <v>0</v>
      </c>
      <c r="R94" s="16">
        <f>SUMIFS('Member Months'!$L:$L,'Member Months'!$A:$A,$A94,'Member Months'!$C:$C,$C94, 'Member Months'!$D:$D,$D94)</f>
        <v>0</v>
      </c>
      <c r="S94" s="237"/>
      <c r="U94" s="237"/>
      <c r="V94" s="237"/>
    </row>
    <row r="95" spans="1:22" s="302" customFormat="1">
      <c r="A95" s="38" t="str">
        <f t="shared" ref="A95" si="13">E95</f>
        <v>05</v>
      </c>
      <c r="B95" s="39">
        <f t="shared" si="11"/>
        <v>0</v>
      </c>
      <c r="C95" s="39" t="s">
        <v>912</v>
      </c>
      <c r="D95" s="40">
        <v>1</v>
      </c>
      <c r="E95" s="40" t="s">
        <v>218</v>
      </c>
      <c r="F95" s="40" t="s">
        <v>738</v>
      </c>
      <c r="G95" s="698" t="s">
        <v>226</v>
      </c>
      <c r="H95" s="40" t="s">
        <v>228</v>
      </c>
      <c r="I95" s="630" t="s">
        <v>409</v>
      </c>
      <c r="J95" s="698" t="s">
        <v>803</v>
      </c>
      <c r="K95" s="303">
        <v>0</v>
      </c>
      <c r="L95" s="304">
        <v>0</v>
      </c>
      <c r="M95" s="305">
        <v>0</v>
      </c>
      <c r="N95" s="305">
        <v>0</v>
      </c>
      <c r="O95" s="303">
        <v>0</v>
      </c>
      <c r="P95" s="305">
        <v>0</v>
      </c>
      <c r="Q95" s="303">
        <v>0</v>
      </c>
      <c r="R95" s="16">
        <f>SUMIFS('Member Months'!$L:$L,'Member Months'!$A:$A,$A95,'Member Months'!$C:$C,$C95, 'Member Months'!$D:$D,$D95)</f>
        <v>0</v>
      </c>
      <c r="S95" s="237"/>
      <c r="U95" s="237"/>
      <c r="V95" s="237"/>
    </row>
    <row r="96" spans="1:22" s="302" customFormat="1">
      <c r="A96" s="38" t="str">
        <f t="shared" si="10"/>
        <v>06</v>
      </c>
      <c r="B96" s="39">
        <f t="shared" si="11"/>
        <v>0</v>
      </c>
      <c r="C96" s="39" t="s">
        <v>912</v>
      </c>
      <c r="D96" s="40">
        <v>1</v>
      </c>
      <c r="E96" s="40" t="s">
        <v>219</v>
      </c>
      <c r="F96" s="40" t="s">
        <v>738</v>
      </c>
      <c r="G96" s="698" t="s">
        <v>229</v>
      </c>
      <c r="H96" s="40" t="s">
        <v>227</v>
      </c>
      <c r="I96" s="629" t="s">
        <v>211</v>
      </c>
      <c r="J96" s="698" t="s">
        <v>261</v>
      </c>
      <c r="K96" s="303">
        <v>0</v>
      </c>
      <c r="L96" s="304">
        <v>0</v>
      </c>
      <c r="M96" s="305">
        <v>0</v>
      </c>
      <c r="N96" s="305">
        <v>0</v>
      </c>
      <c r="O96" s="303">
        <v>0</v>
      </c>
      <c r="P96" s="305">
        <v>0</v>
      </c>
      <c r="Q96" s="303">
        <v>0</v>
      </c>
      <c r="R96" s="16">
        <f>SUMIFS('Member Months'!$L:$L,'Member Months'!$A:$A,$A96,'Member Months'!$C:$C,$C96, 'Member Months'!$D:$D,$D96)</f>
        <v>0</v>
      </c>
      <c r="S96" s="237"/>
      <c r="U96" s="237"/>
      <c r="V96" s="237"/>
    </row>
    <row r="97" spans="1:22" s="302" customFormat="1">
      <c r="A97" s="38" t="str">
        <f t="shared" si="10"/>
        <v>06</v>
      </c>
      <c r="B97" s="39">
        <f t="shared" si="11"/>
        <v>0</v>
      </c>
      <c r="C97" s="39" t="s">
        <v>912</v>
      </c>
      <c r="D97" s="40">
        <v>1</v>
      </c>
      <c r="E97" s="40" t="s">
        <v>219</v>
      </c>
      <c r="F97" s="40" t="s">
        <v>738</v>
      </c>
      <c r="G97" s="698" t="s">
        <v>229</v>
      </c>
      <c r="H97" s="40" t="s">
        <v>227</v>
      </c>
      <c r="I97" s="629" t="s">
        <v>214</v>
      </c>
      <c r="J97" s="698" t="s">
        <v>676</v>
      </c>
      <c r="K97" s="303">
        <v>0</v>
      </c>
      <c r="L97" s="304">
        <v>0</v>
      </c>
      <c r="M97" s="305">
        <v>0</v>
      </c>
      <c r="N97" s="305">
        <v>0</v>
      </c>
      <c r="O97" s="303">
        <v>0</v>
      </c>
      <c r="P97" s="305">
        <v>0</v>
      </c>
      <c r="Q97" s="303">
        <v>0</v>
      </c>
      <c r="R97" s="16">
        <f>SUMIFS('Member Months'!$L:$L,'Member Months'!$A:$A,$A97,'Member Months'!$C:$C,$C97, 'Member Months'!$D:$D,$D97)</f>
        <v>0</v>
      </c>
      <c r="S97" s="237"/>
      <c r="U97" s="237"/>
      <c r="V97" s="237"/>
    </row>
    <row r="98" spans="1:22" s="302" customFormat="1">
      <c r="A98" s="38" t="str">
        <f t="shared" si="10"/>
        <v>06</v>
      </c>
      <c r="B98" s="39">
        <f t="shared" si="11"/>
        <v>0</v>
      </c>
      <c r="C98" s="39" t="s">
        <v>912</v>
      </c>
      <c r="D98" s="40">
        <v>1</v>
      </c>
      <c r="E98" s="40" t="s">
        <v>219</v>
      </c>
      <c r="F98" s="40" t="s">
        <v>738</v>
      </c>
      <c r="G98" s="698" t="s">
        <v>229</v>
      </c>
      <c r="H98" s="40" t="s">
        <v>227</v>
      </c>
      <c r="I98" s="629" t="s">
        <v>215</v>
      </c>
      <c r="J98" s="698" t="s">
        <v>216</v>
      </c>
      <c r="K98" s="303">
        <v>0</v>
      </c>
      <c r="L98" s="304">
        <v>0</v>
      </c>
      <c r="M98" s="305">
        <v>0</v>
      </c>
      <c r="N98" s="305">
        <v>0</v>
      </c>
      <c r="O98" s="303">
        <v>0</v>
      </c>
      <c r="P98" s="305">
        <v>0</v>
      </c>
      <c r="Q98" s="303">
        <v>0</v>
      </c>
      <c r="R98" s="16">
        <f>SUMIFS('Member Months'!$L:$L,'Member Months'!$A:$A,$A98,'Member Months'!$C:$C,$C98, 'Member Months'!$D:$D,$D98)</f>
        <v>0</v>
      </c>
      <c r="S98" s="237"/>
      <c r="U98" s="237"/>
      <c r="V98" s="237"/>
    </row>
    <row r="99" spans="1:22" s="302" customFormat="1">
      <c r="A99" s="38" t="str">
        <f t="shared" si="10"/>
        <v>06</v>
      </c>
      <c r="B99" s="39">
        <f t="shared" si="11"/>
        <v>0</v>
      </c>
      <c r="C99" s="39" t="s">
        <v>912</v>
      </c>
      <c r="D99" s="40">
        <v>1</v>
      </c>
      <c r="E99" s="40" t="s">
        <v>219</v>
      </c>
      <c r="F99" s="40" t="s">
        <v>738</v>
      </c>
      <c r="G99" s="698" t="s">
        <v>229</v>
      </c>
      <c r="H99" s="40" t="s">
        <v>227</v>
      </c>
      <c r="I99" s="629" t="s">
        <v>217</v>
      </c>
      <c r="J99" s="698" t="s">
        <v>262</v>
      </c>
      <c r="K99" s="303">
        <v>0</v>
      </c>
      <c r="L99" s="304">
        <v>0</v>
      </c>
      <c r="M99" s="305">
        <v>0</v>
      </c>
      <c r="N99" s="305">
        <v>0</v>
      </c>
      <c r="O99" s="303">
        <v>0</v>
      </c>
      <c r="P99" s="305">
        <v>0</v>
      </c>
      <c r="Q99" s="303">
        <v>0</v>
      </c>
      <c r="R99" s="16">
        <f>SUMIFS('Member Months'!$L:$L,'Member Months'!$A:$A,$A99,'Member Months'!$C:$C,$C99, 'Member Months'!$D:$D,$D99)</f>
        <v>0</v>
      </c>
      <c r="S99" s="237"/>
      <c r="U99" s="237"/>
      <c r="V99" s="237"/>
    </row>
    <row r="100" spans="1:22" s="302" customFormat="1">
      <c r="A100" s="38" t="str">
        <f t="shared" si="10"/>
        <v>06</v>
      </c>
      <c r="B100" s="39">
        <f t="shared" si="11"/>
        <v>0</v>
      </c>
      <c r="C100" s="39" t="s">
        <v>912</v>
      </c>
      <c r="D100" s="40">
        <v>1</v>
      </c>
      <c r="E100" s="40" t="s">
        <v>219</v>
      </c>
      <c r="F100" s="40" t="s">
        <v>738</v>
      </c>
      <c r="G100" s="698" t="s">
        <v>229</v>
      </c>
      <c r="H100" s="40" t="s">
        <v>227</v>
      </c>
      <c r="I100" s="629" t="s">
        <v>218</v>
      </c>
      <c r="J100" s="698" t="s">
        <v>677</v>
      </c>
      <c r="K100" s="303">
        <v>0</v>
      </c>
      <c r="L100" s="304">
        <v>0</v>
      </c>
      <c r="M100" s="305">
        <v>0</v>
      </c>
      <c r="N100" s="305">
        <v>0</v>
      </c>
      <c r="O100" s="303">
        <v>0</v>
      </c>
      <c r="P100" s="305">
        <v>0</v>
      </c>
      <c r="Q100" s="303">
        <v>0</v>
      </c>
      <c r="R100" s="16">
        <f>SUMIFS('Member Months'!$L:$L,'Member Months'!$A:$A,$A100,'Member Months'!$C:$C,$C100, 'Member Months'!$D:$D,$D100)</f>
        <v>0</v>
      </c>
      <c r="S100" s="237"/>
      <c r="U100" s="237"/>
      <c r="V100" s="237"/>
    </row>
    <row r="101" spans="1:22" s="302" customFormat="1">
      <c r="A101" s="38" t="str">
        <f t="shared" si="10"/>
        <v>06</v>
      </c>
      <c r="B101" s="39">
        <f t="shared" si="11"/>
        <v>0</v>
      </c>
      <c r="C101" s="39" t="s">
        <v>912</v>
      </c>
      <c r="D101" s="40">
        <v>1</v>
      </c>
      <c r="E101" s="40" t="s">
        <v>219</v>
      </c>
      <c r="F101" s="40" t="s">
        <v>738</v>
      </c>
      <c r="G101" s="698" t="s">
        <v>229</v>
      </c>
      <c r="H101" s="40" t="s">
        <v>227</v>
      </c>
      <c r="I101" s="629" t="s">
        <v>219</v>
      </c>
      <c r="J101" s="698" t="s">
        <v>263</v>
      </c>
      <c r="K101" s="303">
        <v>0</v>
      </c>
      <c r="L101" s="304">
        <v>0</v>
      </c>
      <c r="M101" s="305">
        <v>0</v>
      </c>
      <c r="N101" s="305">
        <v>0</v>
      </c>
      <c r="O101" s="303">
        <v>0</v>
      </c>
      <c r="P101" s="305">
        <v>0</v>
      </c>
      <c r="Q101" s="303">
        <v>0</v>
      </c>
      <c r="R101" s="16">
        <f>SUMIFS('Member Months'!$L:$L,'Member Months'!$A:$A,$A101,'Member Months'!$C:$C,$C101, 'Member Months'!$D:$D,$D101)</f>
        <v>0</v>
      </c>
      <c r="S101" s="237"/>
      <c r="U101" s="237"/>
      <c r="V101" s="237"/>
    </row>
    <row r="102" spans="1:22" s="302" customFormat="1">
      <c r="A102" s="38" t="str">
        <f t="shared" si="10"/>
        <v>06</v>
      </c>
      <c r="B102" s="39">
        <f t="shared" si="11"/>
        <v>0</v>
      </c>
      <c r="C102" s="39" t="s">
        <v>912</v>
      </c>
      <c r="D102" s="40">
        <v>1</v>
      </c>
      <c r="E102" s="40" t="s">
        <v>219</v>
      </c>
      <c r="F102" s="40" t="s">
        <v>738</v>
      </c>
      <c r="G102" s="698" t="s">
        <v>229</v>
      </c>
      <c r="H102" s="40" t="s">
        <v>227</v>
      </c>
      <c r="I102" s="629" t="s">
        <v>220</v>
      </c>
      <c r="J102" s="698" t="s">
        <v>675</v>
      </c>
      <c r="K102" s="303">
        <v>0</v>
      </c>
      <c r="L102" s="304">
        <v>0</v>
      </c>
      <c r="M102" s="305">
        <v>0</v>
      </c>
      <c r="N102" s="305">
        <v>0</v>
      </c>
      <c r="O102" s="303">
        <v>0</v>
      </c>
      <c r="P102" s="305">
        <v>0</v>
      </c>
      <c r="Q102" s="303">
        <v>0</v>
      </c>
      <c r="R102" s="16">
        <f>SUMIFS('Member Months'!$L:$L,'Member Months'!$A:$A,$A102,'Member Months'!$C:$C,$C102, 'Member Months'!$D:$D,$D102)</f>
        <v>0</v>
      </c>
      <c r="S102" s="237"/>
      <c r="U102" s="237"/>
      <c r="V102" s="237"/>
    </row>
    <row r="103" spans="1:22" s="302" customFormat="1">
      <c r="A103" s="38" t="str">
        <f t="shared" si="10"/>
        <v>06</v>
      </c>
      <c r="B103" s="39">
        <f t="shared" si="11"/>
        <v>0</v>
      </c>
      <c r="C103" s="39" t="s">
        <v>912</v>
      </c>
      <c r="D103" s="40">
        <v>1</v>
      </c>
      <c r="E103" s="40" t="s">
        <v>219</v>
      </c>
      <c r="F103" s="40" t="s">
        <v>738</v>
      </c>
      <c r="G103" s="698" t="s">
        <v>229</v>
      </c>
      <c r="H103" s="40" t="s">
        <v>227</v>
      </c>
      <c r="I103" s="629" t="s">
        <v>221</v>
      </c>
      <c r="J103" s="698" t="s">
        <v>264</v>
      </c>
      <c r="K103" s="303">
        <v>0</v>
      </c>
      <c r="L103" s="304">
        <v>0</v>
      </c>
      <c r="M103" s="305">
        <v>0</v>
      </c>
      <c r="N103" s="305">
        <v>0</v>
      </c>
      <c r="O103" s="303">
        <v>0</v>
      </c>
      <c r="P103" s="305">
        <v>0</v>
      </c>
      <c r="Q103" s="303">
        <v>0</v>
      </c>
      <c r="R103" s="16">
        <f>SUMIFS('Member Months'!$L:$L,'Member Months'!$A:$A,$A103,'Member Months'!$C:$C,$C103, 'Member Months'!$D:$D,$D103)</f>
        <v>0</v>
      </c>
      <c r="S103" s="237"/>
      <c r="U103" s="237"/>
      <c r="V103" s="237"/>
    </row>
    <row r="104" spans="1:22" s="302" customFormat="1">
      <c r="A104" s="38" t="str">
        <f t="shared" si="10"/>
        <v>06</v>
      </c>
      <c r="B104" s="39">
        <f t="shared" si="11"/>
        <v>0</v>
      </c>
      <c r="C104" s="39" t="s">
        <v>912</v>
      </c>
      <c r="D104" s="40">
        <v>1</v>
      </c>
      <c r="E104" s="40" t="s">
        <v>219</v>
      </c>
      <c r="F104" s="40" t="s">
        <v>738</v>
      </c>
      <c r="G104" s="698" t="s">
        <v>229</v>
      </c>
      <c r="H104" s="40" t="s">
        <v>227</v>
      </c>
      <c r="I104" s="630" t="s">
        <v>222</v>
      </c>
      <c r="J104" s="698" t="s">
        <v>206</v>
      </c>
      <c r="K104" s="303">
        <v>0</v>
      </c>
      <c r="L104" s="304">
        <v>0</v>
      </c>
      <c r="M104" s="305">
        <v>0</v>
      </c>
      <c r="N104" s="305">
        <v>0</v>
      </c>
      <c r="O104" s="303">
        <v>0</v>
      </c>
      <c r="P104" s="305">
        <v>0</v>
      </c>
      <c r="Q104" s="303">
        <v>0</v>
      </c>
      <c r="R104" s="16">
        <f>SUMIFS('Member Months'!$L:$L,'Member Months'!$A:$A,$A104,'Member Months'!$C:$C,$C104, 'Member Months'!$D:$D,$D104)</f>
        <v>0</v>
      </c>
      <c r="S104" s="237"/>
      <c r="U104" s="237"/>
      <c r="V104" s="237"/>
    </row>
    <row r="105" spans="1:22" s="302" customFormat="1">
      <c r="A105" s="38" t="str">
        <f t="shared" si="10"/>
        <v>06</v>
      </c>
      <c r="B105" s="39">
        <f t="shared" si="11"/>
        <v>0</v>
      </c>
      <c r="C105" s="39" t="s">
        <v>912</v>
      </c>
      <c r="D105" s="40">
        <v>1</v>
      </c>
      <c r="E105" s="40" t="s">
        <v>219</v>
      </c>
      <c r="F105" s="40" t="s">
        <v>738</v>
      </c>
      <c r="G105" s="698" t="s">
        <v>229</v>
      </c>
      <c r="H105" s="40" t="s">
        <v>227</v>
      </c>
      <c r="I105" s="630" t="s">
        <v>223</v>
      </c>
      <c r="J105" s="698" t="s">
        <v>181</v>
      </c>
      <c r="K105" s="303">
        <v>0</v>
      </c>
      <c r="L105" s="304">
        <v>0</v>
      </c>
      <c r="M105" s="305">
        <v>0</v>
      </c>
      <c r="N105" s="305">
        <v>0</v>
      </c>
      <c r="O105" s="303">
        <v>0</v>
      </c>
      <c r="P105" s="305">
        <v>0</v>
      </c>
      <c r="Q105" s="303">
        <v>0</v>
      </c>
      <c r="R105" s="16">
        <f>SUMIFS('Member Months'!$L:$L,'Member Months'!$A:$A,$A105,'Member Months'!$C:$C,$C105, 'Member Months'!$D:$D,$D105)</f>
        <v>0</v>
      </c>
      <c r="S105" s="237"/>
      <c r="U105" s="237"/>
      <c r="V105" s="237"/>
    </row>
    <row r="106" spans="1:22" s="302" customFormat="1">
      <c r="A106" s="38" t="str">
        <f t="shared" si="10"/>
        <v>06</v>
      </c>
      <c r="B106" s="39">
        <f t="shared" si="11"/>
        <v>0</v>
      </c>
      <c r="C106" s="39" t="s">
        <v>912</v>
      </c>
      <c r="D106" s="40">
        <v>1</v>
      </c>
      <c r="E106" s="40" t="s">
        <v>219</v>
      </c>
      <c r="F106" s="40" t="s">
        <v>738</v>
      </c>
      <c r="G106" s="698" t="s">
        <v>229</v>
      </c>
      <c r="H106" s="40" t="s">
        <v>227</v>
      </c>
      <c r="I106" s="630" t="s">
        <v>150</v>
      </c>
      <c r="J106" s="698" t="s">
        <v>204</v>
      </c>
      <c r="K106" s="303">
        <v>0</v>
      </c>
      <c r="L106" s="304">
        <v>0</v>
      </c>
      <c r="M106" s="305">
        <v>0</v>
      </c>
      <c r="N106" s="305">
        <v>0</v>
      </c>
      <c r="O106" s="303">
        <v>0</v>
      </c>
      <c r="P106" s="305">
        <v>0</v>
      </c>
      <c r="Q106" s="303">
        <v>0</v>
      </c>
      <c r="R106" s="16">
        <f>SUMIFS('Member Months'!$L:$L,'Member Months'!$A:$A,$A106,'Member Months'!$C:$C,$C106, 'Member Months'!$D:$D,$D106)</f>
        <v>0</v>
      </c>
      <c r="S106" s="237"/>
      <c r="U106" s="237"/>
      <c r="V106" s="237"/>
    </row>
    <row r="107" spans="1:22" s="302" customFormat="1">
      <c r="A107" s="38" t="str">
        <f t="shared" si="10"/>
        <v>06</v>
      </c>
      <c r="B107" s="39">
        <f t="shared" si="11"/>
        <v>0</v>
      </c>
      <c r="C107" s="39" t="s">
        <v>912</v>
      </c>
      <c r="D107" s="40">
        <v>1</v>
      </c>
      <c r="E107" s="40" t="s">
        <v>219</v>
      </c>
      <c r="F107" s="40" t="s">
        <v>738</v>
      </c>
      <c r="G107" s="698" t="s">
        <v>229</v>
      </c>
      <c r="H107" s="40" t="s">
        <v>227</v>
      </c>
      <c r="I107" s="630" t="s">
        <v>151</v>
      </c>
      <c r="J107" s="698" t="s">
        <v>205</v>
      </c>
      <c r="K107" s="303">
        <v>0</v>
      </c>
      <c r="L107" s="304">
        <v>0</v>
      </c>
      <c r="M107" s="305">
        <v>0</v>
      </c>
      <c r="N107" s="305">
        <v>0</v>
      </c>
      <c r="O107" s="303">
        <v>0</v>
      </c>
      <c r="P107" s="305">
        <v>0</v>
      </c>
      <c r="Q107" s="303">
        <v>0</v>
      </c>
      <c r="R107" s="16">
        <f>SUMIFS('Member Months'!$L:$L,'Member Months'!$A:$A,$A107,'Member Months'!$C:$C,$C107, 'Member Months'!$D:$D,$D107)</f>
        <v>0</v>
      </c>
      <c r="S107" s="237"/>
      <c r="U107" s="237"/>
      <c r="V107" s="237"/>
    </row>
    <row r="108" spans="1:22" s="302" customFormat="1">
      <c r="A108" s="38" t="str">
        <f t="shared" si="10"/>
        <v>06</v>
      </c>
      <c r="B108" s="39">
        <f t="shared" si="11"/>
        <v>0</v>
      </c>
      <c r="C108" s="39" t="s">
        <v>912</v>
      </c>
      <c r="D108" s="40">
        <v>1</v>
      </c>
      <c r="E108" s="40" t="s">
        <v>219</v>
      </c>
      <c r="F108" s="40" t="s">
        <v>738</v>
      </c>
      <c r="G108" s="698" t="s">
        <v>229</v>
      </c>
      <c r="H108" s="40" t="s">
        <v>227</v>
      </c>
      <c r="I108" s="630" t="s">
        <v>152</v>
      </c>
      <c r="J108" s="698" t="s">
        <v>182</v>
      </c>
      <c r="K108" s="303">
        <v>0</v>
      </c>
      <c r="L108" s="304">
        <v>0</v>
      </c>
      <c r="M108" s="305">
        <v>0</v>
      </c>
      <c r="N108" s="305">
        <v>0</v>
      </c>
      <c r="O108" s="303">
        <v>0</v>
      </c>
      <c r="P108" s="305">
        <v>0</v>
      </c>
      <c r="Q108" s="303">
        <v>0</v>
      </c>
      <c r="R108" s="16">
        <f>SUMIFS('Member Months'!$L:$L,'Member Months'!$A:$A,$A108,'Member Months'!$C:$C,$C108, 'Member Months'!$D:$D,$D108)</f>
        <v>0</v>
      </c>
      <c r="S108" s="237"/>
      <c r="U108" s="237"/>
      <c r="V108" s="237"/>
    </row>
    <row r="109" spans="1:22" s="302" customFormat="1">
      <c r="A109" s="38" t="str">
        <f t="shared" si="10"/>
        <v>06</v>
      </c>
      <c r="B109" s="39">
        <f t="shared" si="11"/>
        <v>0</v>
      </c>
      <c r="C109" s="39" t="s">
        <v>912</v>
      </c>
      <c r="D109" s="40">
        <v>1</v>
      </c>
      <c r="E109" s="40" t="s">
        <v>219</v>
      </c>
      <c r="F109" s="40" t="s">
        <v>738</v>
      </c>
      <c r="G109" s="698" t="s">
        <v>229</v>
      </c>
      <c r="H109" s="40" t="s">
        <v>227</v>
      </c>
      <c r="I109" s="630" t="s">
        <v>70</v>
      </c>
      <c r="J109" s="698" t="s">
        <v>265</v>
      </c>
      <c r="K109" s="303">
        <v>0</v>
      </c>
      <c r="L109" s="304">
        <v>0</v>
      </c>
      <c r="M109" s="305">
        <v>0</v>
      </c>
      <c r="N109" s="305">
        <v>0</v>
      </c>
      <c r="O109" s="303">
        <v>0</v>
      </c>
      <c r="P109" s="305">
        <v>0</v>
      </c>
      <c r="Q109" s="303">
        <v>0</v>
      </c>
      <c r="R109" s="16">
        <f>SUMIFS('Member Months'!$L:$L,'Member Months'!$A:$A,$A109,'Member Months'!$C:$C,$C109, 'Member Months'!$D:$D,$D109)</f>
        <v>0</v>
      </c>
      <c r="S109" s="237"/>
      <c r="U109" s="237"/>
      <c r="V109" s="237"/>
    </row>
    <row r="110" spans="1:22" s="302" customFormat="1">
      <c r="A110" s="38" t="str">
        <f t="shared" si="10"/>
        <v>06</v>
      </c>
      <c r="B110" s="39">
        <f t="shared" si="11"/>
        <v>0</v>
      </c>
      <c r="C110" s="39" t="s">
        <v>912</v>
      </c>
      <c r="D110" s="40">
        <v>1</v>
      </c>
      <c r="E110" s="40" t="s">
        <v>219</v>
      </c>
      <c r="F110" s="40" t="s">
        <v>738</v>
      </c>
      <c r="G110" s="698" t="s">
        <v>229</v>
      </c>
      <c r="H110" s="40" t="s">
        <v>227</v>
      </c>
      <c r="I110" s="630" t="s">
        <v>71</v>
      </c>
      <c r="J110" s="698" t="s">
        <v>266</v>
      </c>
      <c r="K110" s="303">
        <v>0</v>
      </c>
      <c r="L110" s="304">
        <v>0</v>
      </c>
      <c r="M110" s="305">
        <v>0</v>
      </c>
      <c r="N110" s="305">
        <v>0</v>
      </c>
      <c r="O110" s="303">
        <v>0</v>
      </c>
      <c r="P110" s="305">
        <v>0</v>
      </c>
      <c r="Q110" s="303">
        <v>0</v>
      </c>
      <c r="R110" s="16">
        <f>SUMIFS('Member Months'!$L:$L,'Member Months'!$A:$A,$A110,'Member Months'!$C:$C,$C110, 'Member Months'!$D:$D,$D110)</f>
        <v>0</v>
      </c>
      <c r="S110" s="237"/>
      <c r="U110" s="237"/>
      <c r="V110" s="237"/>
    </row>
    <row r="111" spans="1:22" s="302" customFormat="1">
      <c r="A111" s="38" t="str">
        <f t="shared" ref="A111:A112" si="14">E111</f>
        <v>06</v>
      </c>
      <c r="B111" s="39">
        <f t="shared" si="11"/>
        <v>0</v>
      </c>
      <c r="C111" s="39" t="s">
        <v>912</v>
      </c>
      <c r="D111" s="40">
        <v>1</v>
      </c>
      <c r="E111" s="40" t="s">
        <v>219</v>
      </c>
      <c r="F111" s="40" t="s">
        <v>738</v>
      </c>
      <c r="G111" s="698" t="s">
        <v>229</v>
      </c>
      <c r="H111" s="40" t="s">
        <v>227</v>
      </c>
      <c r="I111" s="630" t="s">
        <v>72</v>
      </c>
      <c r="J111" s="698" t="s">
        <v>527</v>
      </c>
      <c r="K111" s="303">
        <v>0</v>
      </c>
      <c r="L111" s="304">
        <v>0</v>
      </c>
      <c r="M111" s="305">
        <v>0</v>
      </c>
      <c r="N111" s="305">
        <v>0</v>
      </c>
      <c r="O111" s="303">
        <v>0</v>
      </c>
      <c r="P111" s="305">
        <v>0</v>
      </c>
      <c r="Q111" s="303">
        <v>0</v>
      </c>
      <c r="R111" s="16">
        <f>SUMIFS('Member Months'!$L:$L,'Member Months'!$A:$A,$A111,'Member Months'!$C:$C,$C111, 'Member Months'!$D:$D,$D111)</f>
        <v>0</v>
      </c>
      <c r="S111" s="237"/>
      <c r="U111" s="237"/>
      <c r="V111" s="237"/>
    </row>
    <row r="112" spans="1:22" s="302" customFormat="1">
      <c r="A112" s="38" t="str">
        <f t="shared" si="14"/>
        <v>06</v>
      </c>
      <c r="B112" s="39">
        <f t="shared" si="11"/>
        <v>0</v>
      </c>
      <c r="C112" s="39" t="s">
        <v>912</v>
      </c>
      <c r="D112" s="40">
        <v>1</v>
      </c>
      <c r="E112" s="40" t="s">
        <v>219</v>
      </c>
      <c r="F112" s="40" t="s">
        <v>738</v>
      </c>
      <c r="G112" s="698" t="s">
        <v>229</v>
      </c>
      <c r="H112" s="40" t="s">
        <v>227</v>
      </c>
      <c r="I112" s="630" t="s">
        <v>73</v>
      </c>
      <c r="J112" s="698" t="s">
        <v>528</v>
      </c>
      <c r="K112" s="303">
        <v>0</v>
      </c>
      <c r="L112" s="304">
        <v>0</v>
      </c>
      <c r="M112" s="305">
        <v>0</v>
      </c>
      <c r="N112" s="305">
        <v>0</v>
      </c>
      <c r="O112" s="303">
        <v>0</v>
      </c>
      <c r="P112" s="305">
        <v>0</v>
      </c>
      <c r="Q112" s="303">
        <v>0</v>
      </c>
      <c r="R112" s="16">
        <f>SUMIFS('Member Months'!$L:$L,'Member Months'!$A:$A,$A112,'Member Months'!$C:$C,$C112, 'Member Months'!$D:$D,$D112)</f>
        <v>0</v>
      </c>
      <c r="S112" s="237"/>
      <c r="U112" s="237"/>
      <c r="V112" s="237"/>
    </row>
    <row r="113" spans="1:22" s="302" customFormat="1">
      <c r="A113" s="38" t="str">
        <f t="shared" ref="A113" si="15">E113</f>
        <v>06</v>
      </c>
      <c r="B113" s="39">
        <f t="shared" si="11"/>
        <v>0</v>
      </c>
      <c r="C113" s="39" t="s">
        <v>912</v>
      </c>
      <c r="D113" s="40">
        <v>1</v>
      </c>
      <c r="E113" s="40" t="s">
        <v>219</v>
      </c>
      <c r="F113" s="40" t="s">
        <v>738</v>
      </c>
      <c r="G113" s="698" t="s">
        <v>229</v>
      </c>
      <c r="H113" s="40" t="s">
        <v>227</v>
      </c>
      <c r="I113" s="630" t="s">
        <v>409</v>
      </c>
      <c r="J113" s="698" t="s">
        <v>803</v>
      </c>
      <c r="K113" s="303">
        <v>0</v>
      </c>
      <c r="L113" s="304">
        <v>0</v>
      </c>
      <c r="M113" s="305">
        <v>0</v>
      </c>
      <c r="N113" s="305">
        <v>0</v>
      </c>
      <c r="O113" s="303">
        <v>0</v>
      </c>
      <c r="P113" s="305">
        <v>0</v>
      </c>
      <c r="Q113" s="303">
        <v>0</v>
      </c>
      <c r="R113" s="16">
        <f>SUMIFS('Member Months'!$L:$L,'Member Months'!$A:$A,$A113,'Member Months'!$C:$C,$C113, 'Member Months'!$D:$D,$D113)</f>
        <v>0</v>
      </c>
      <c r="S113" s="237"/>
      <c r="U113" s="237"/>
      <c r="V113" s="237"/>
    </row>
    <row r="114" spans="1:22" s="302" customFormat="1">
      <c r="A114" s="38" t="str">
        <f t="shared" si="10"/>
        <v>07</v>
      </c>
      <c r="B114" s="39">
        <f t="shared" si="11"/>
        <v>0</v>
      </c>
      <c r="C114" s="39" t="s">
        <v>912</v>
      </c>
      <c r="D114" s="40">
        <v>1</v>
      </c>
      <c r="E114" s="40" t="s">
        <v>220</v>
      </c>
      <c r="F114" s="40" t="s">
        <v>738</v>
      </c>
      <c r="G114" s="698" t="s">
        <v>229</v>
      </c>
      <c r="H114" s="40" t="s">
        <v>228</v>
      </c>
      <c r="I114" s="629" t="s">
        <v>211</v>
      </c>
      <c r="J114" s="698" t="s">
        <v>261</v>
      </c>
      <c r="K114" s="303">
        <v>0</v>
      </c>
      <c r="L114" s="304">
        <v>0</v>
      </c>
      <c r="M114" s="305">
        <v>0</v>
      </c>
      <c r="N114" s="305">
        <v>0</v>
      </c>
      <c r="O114" s="303">
        <v>0</v>
      </c>
      <c r="P114" s="305">
        <v>0</v>
      </c>
      <c r="Q114" s="303">
        <v>0</v>
      </c>
      <c r="R114" s="16">
        <f>SUMIFS('Member Months'!$L:$L,'Member Months'!$A:$A,$A114,'Member Months'!$C:$C,$C114, 'Member Months'!$D:$D,$D114)</f>
        <v>0</v>
      </c>
      <c r="S114" s="237"/>
      <c r="U114" s="237"/>
      <c r="V114" s="237"/>
    </row>
    <row r="115" spans="1:22" s="302" customFormat="1">
      <c r="A115" s="38" t="str">
        <f t="shared" si="10"/>
        <v>07</v>
      </c>
      <c r="B115" s="39">
        <f t="shared" si="11"/>
        <v>0</v>
      </c>
      <c r="C115" s="39" t="s">
        <v>912</v>
      </c>
      <c r="D115" s="40">
        <v>1</v>
      </c>
      <c r="E115" s="40" t="s">
        <v>220</v>
      </c>
      <c r="F115" s="40" t="s">
        <v>738</v>
      </c>
      <c r="G115" s="698" t="s">
        <v>229</v>
      </c>
      <c r="H115" s="40" t="s">
        <v>228</v>
      </c>
      <c r="I115" s="629" t="s">
        <v>214</v>
      </c>
      <c r="J115" s="698" t="s">
        <v>676</v>
      </c>
      <c r="K115" s="303">
        <v>0</v>
      </c>
      <c r="L115" s="304">
        <v>0</v>
      </c>
      <c r="M115" s="305">
        <v>0</v>
      </c>
      <c r="N115" s="305">
        <v>0</v>
      </c>
      <c r="O115" s="303">
        <v>0</v>
      </c>
      <c r="P115" s="305">
        <v>0</v>
      </c>
      <c r="Q115" s="303">
        <v>0</v>
      </c>
      <c r="R115" s="16">
        <f>SUMIFS('Member Months'!$L:$L,'Member Months'!$A:$A,$A115,'Member Months'!$C:$C,$C115, 'Member Months'!$D:$D,$D115)</f>
        <v>0</v>
      </c>
      <c r="S115" s="237"/>
      <c r="U115" s="237"/>
      <c r="V115" s="237"/>
    </row>
    <row r="116" spans="1:22" s="302" customFormat="1">
      <c r="A116" s="38" t="str">
        <f t="shared" si="10"/>
        <v>07</v>
      </c>
      <c r="B116" s="39">
        <f t="shared" si="11"/>
        <v>0</v>
      </c>
      <c r="C116" s="39" t="s">
        <v>912</v>
      </c>
      <c r="D116" s="40">
        <v>1</v>
      </c>
      <c r="E116" s="40" t="s">
        <v>220</v>
      </c>
      <c r="F116" s="40" t="s">
        <v>738</v>
      </c>
      <c r="G116" s="698" t="s">
        <v>229</v>
      </c>
      <c r="H116" s="40" t="s">
        <v>228</v>
      </c>
      <c r="I116" s="629" t="s">
        <v>215</v>
      </c>
      <c r="J116" s="698" t="s">
        <v>216</v>
      </c>
      <c r="K116" s="303">
        <v>0</v>
      </c>
      <c r="L116" s="304">
        <v>0</v>
      </c>
      <c r="M116" s="305">
        <v>0</v>
      </c>
      <c r="N116" s="305">
        <v>0</v>
      </c>
      <c r="O116" s="303">
        <v>0</v>
      </c>
      <c r="P116" s="305">
        <v>0</v>
      </c>
      <c r="Q116" s="303">
        <v>0</v>
      </c>
      <c r="R116" s="16">
        <f>SUMIFS('Member Months'!$L:$L,'Member Months'!$A:$A,$A116,'Member Months'!$C:$C,$C116, 'Member Months'!$D:$D,$D116)</f>
        <v>0</v>
      </c>
      <c r="S116" s="237"/>
      <c r="U116" s="237"/>
      <c r="V116" s="237"/>
    </row>
    <row r="117" spans="1:22" s="302" customFormat="1">
      <c r="A117" s="38" t="str">
        <f t="shared" si="10"/>
        <v>07</v>
      </c>
      <c r="B117" s="39">
        <f t="shared" si="11"/>
        <v>0</v>
      </c>
      <c r="C117" s="39" t="s">
        <v>912</v>
      </c>
      <c r="D117" s="40">
        <v>1</v>
      </c>
      <c r="E117" s="40" t="s">
        <v>220</v>
      </c>
      <c r="F117" s="40" t="s">
        <v>738</v>
      </c>
      <c r="G117" s="698" t="s">
        <v>229</v>
      </c>
      <c r="H117" s="40" t="s">
        <v>228</v>
      </c>
      <c r="I117" s="629" t="s">
        <v>217</v>
      </c>
      <c r="J117" s="698" t="s">
        <v>262</v>
      </c>
      <c r="K117" s="303">
        <v>0</v>
      </c>
      <c r="L117" s="304">
        <v>0</v>
      </c>
      <c r="M117" s="305">
        <v>0</v>
      </c>
      <c r="N117" s="305">
        <v>0</v>
      </c>
      <c r="O117" s="303">
        <v>0</v>
      </c>
      <c r="P117" s="305">
        <v>0</v>
      </c>
      <c r="Q117" s="303">
        <v>0</v>
      </c>
      <c r="R117" s="16">
        <f>SUMIFS('Member Months'!$L:$L,'Member Months'!$A:$A,$A117,'Member Months'!$C:$C,$C117, 'Member Months'!$D:$D,$D117)</f>
        <v>0</v>
      </c>
      <c r="S117" s="237"/>
      <c r="U117" s="237"/>
      <c r="V117" s="237"/>
    </row>
    <row r="118" spans="1:22" s="302" customFormat="1">
      <c r="A118" s="38" t="str">
        <f t="shared" si="10"/>
        <v>07</v>
      </c>
      <c r="B118" s="39">
        <f t="shared" si="11"/>
        <v>0</v>
      </c>
      <c r="C118" s="39" t="s">
        <v>912</v>
      </c>
      <c r="D118" s="40">
        <v>1</v>
      </c>
      <c r="E118" s="40" t="s">
        <v>220</v>
      </c>
      <c r="F118" s="40" t="s">
        <v>738</v>
      </c>
      <c r="G118" s="698" t="s">
        <v>229</v>
      </c>
      <c r="H118" s="40" t="s">
        <v>228</v>
      </c>
      <c r="I118" s="629" t="s">
        <v>218</v>
      </c>
      <c r="J118" s="698" t="s">
        <v>677</v>
      </c>
      <c r="K118" s="303">
        <v>0</v>
      </c>
      <c r="L118" s="304">
        <v>0</v>
      </c>
      <c r="M118" s="305">
        <v>0</v>
      </c>
      <c r="N118" s="305">
        <v>0</v>
      </c>
      <c r="O118" s="303">
        <v>0</v>
      </c>
      <c r="P118" s="305">
        <v>0</v>
      </c>
      <c r="Q118" s="303">
        <v>0</v>
      </c>
      <c r="R118" s="16">
        <f>SUMIFS('Member Months'!$L:$L,'Member Months'!$A:$A,$A118,'Member Months'!$C:$C,$C118, 'Member Months'!$D:$D,$D118)</f>
        <v>0</v>
      </c>
      <c r="S118" s="237"/>
      <c r="U118" s="237"/>
      <c r="V118" s="237"/>
    </row>
    <row r="119" spans="1:22" s="302" customFormat="1">
      <c r="A119" s="38" t="str">
        <f t="shared" si="10"/>
        <v>07</v>
      </c>
      <c r="B119" s="39">
        <f t="shared" si="11"/>
        <v>0</v>
      </c>
      <c r="C119" s="39" t="s">
        <v>912</v>
      </c>
      <c r="D119" s="40">
        <v>1</v>
      </c>
      <c r="E119" s="40" t="s">
        <v>220</v>
      </c>
      <c r="F119" s="40" t="s">
        <v>738</v>
      </c>
      <c r="G119" s="698" t="s">
        <v>229</v>
      </c>
      <c r="H119" s="40" t="s">
        <v>228</v>
      </c>
      <c r="I119" s="629" t="s">
        <v>219</v>
      </c>
      <c r="J119" s="698" t="s">
        <v>263</v>
      </c>
      <c r="K119" s="303">
        <v>0</v>
      </c>
      <c r="L119" s="304">
        <v>0</v>
      </c>
      <c r="M119" s="305">
        <v>0</v>
      </c>
      <c r="N119" s="305">
        <v>0</v>
      </c>
      <c r="O119" s="303">
        <v>0</v>
      </c>
      <c r="P119" s="305">
        <v>0</v>
      </c>
      <c r="Q119" s="303">
        <v>0</v>
      </c>
      <c r="R119" s="16">
        <f>SUMIFS('Member Months'!$L:$L,'Member Months'!$A:$A,$A119,'Member Months'!$C:$C,$C119, 'Member Months'!$D:$D,$D119)</f>
        <v>0</v>
      </c>
      <c r="S119" s="237"/>
      <c r="U119" s="237"/>
      <c r="V119" s="237"/>
    </row>
    <row r="120" spans="1:22" s="302" customFormat="1">
      <c r="A120" s="38" t="str">
        <f t="shared" si="10"/>
        <v>07</v>
      </c>
      <c r="B120" s="39">
        <f t="shared" si="11"/>
        <v>0</v>
      </c>
      <c r="C120" s="39" t="s">
        <v>912</v>
      </c>
      <c r="D120" s="40">
        <v>1</v>
      </c>
      <c r="E120" s="40" t="s">
        <v>220</v>
      </c>
      <c r="F120" s="40" t="s">
        <v>738</v>
      </c>
      <c r="G120" s="698" t="s">
        <v>229</v>
      </c>
      <c r="H120" s="40" t="s">
        <v>228</v>
      </c>
      <c r="I120" s="629" t="s">
        <v>220</v>
      </c>
      <c r="J120" s="698" t="s">
        <v>675</v>
      </c>
      <c r="K120" s="303">
        <v>0</v>
      </c>
      <c r="L120" s="304">
        <v>0</v>
      </c>
      <c r="M120" s="305">
        <v>0</v>
      </c>
      <c r="N120" s="305">
        <v>0</v>
      </c>
      <c r="O120" s="303">
        <v>0</v>
      </c>
      <c r="P120" s="305">
        <v>0</v>
      </c>
      <c r="Q120" s="303">
        <v>0</v>
      </c>
      <c r="R120" s="16">
        <f>SUMIFS('Member Months'!$L:$L,'Member Months'!$A:$A,$A120,'Member Months'!$C:$C,$C120, 'Member Months'!$D:$D,$D120)</f>
        <v>0</v>
      </c>
      <c r="S120" s="237"/>
      <c r="U120" s="237"/>
      <c r="V120" s="237"/>
    </row>
    <row r="121" spans="1:22" s="302" customFormat="1">
      <c r="A121" s="38" t="str">
        <f t="shared" si="10"/>
        <v>07</v>
      </c>
      <c r="B121" s="39">
        <f t="shared" si="11"/>
        <v>0</v>
      </c>
      <c r="C121" s="39" t="s">
        <v>912</v>
      </c>
      <c r="D121" s="40">
        <v>1</v>
      </c>
      <c r="E121" s="40" t="s">
        <v>220</v>
      </c>
      <c r="F121" s="40" t="s">
        <v>738</v>
      </c>
      <c r="G121" s="698" t="s">
        <v>229</v>
      </c>
      <c r="H121" s="40" t="s">
        <v>228</v>
      </c>
      <c r="I121" s="629" t="s">
        <v>221</v>
      </c>
      <c r="J121" s="698" t="s">
        <v>264</v>
      </c>
      <c r="K121" s="303">
        <v>0</v>
      </c>
      <c r="L121" s="304">
        <v>0</v>
      </c>
      <c r="M121" s="305">
        <v>0</v>
      </c>
      <c r="N121" s="305">
        <v>0</v>
      </c>
      <c r="O121" s="303">
        <v>0</v>
      </c>
      <c r="P121" s="305">
        <v>0</v>
      </c>
      <c r="Q121" s="303">
        <v>0</v>
      </c>
      <c r="R121" s="16">
        <f>SUMIFS('Member Months'!$L:$L,'Member Months'!$A:$A,$A121,'Member Months'!$C:$C,$C121, 'Member Months'!$D:$D,$D121)</f>
        <v>0</v>
      </c>
      <c r="S121" s="237"/>
      <c r="U121" s="237"/>
      <c r="V121" s="237"/>
    </row>
    <row r="122" spans="1:22" s="302" customFormat="1">
      <c r="A122" s="38" t="str">
        <f t="shared" si="10"/>
        <v>07</v>
      </c>
      <c r="B122" s="39">
        <f t="shared" si="11"/>
        <v>0</v>
      </c>
      <c r="C122" s="39" t="s">
        <v>912</v>
      </c>
      <c r="D122" s="40">
        <v>1</v>
      </c>
      <c r="E122" s="40" t="s">
        <v>220</v>
      </c>
      <c r="F122" s="40" t="s">
        <v>738</v>
      </c>
      <c r="G122" s="698" t="s">
        <v>229</v>
      </c>
      <c r="H122" s="40" t="s">
        <v>228</v>
      </c>
      <c r="I122" s="630" t="s">
        <v>222</v>
      </c>
      <c r="J122" s="698" t="s">
        <v>206</v>
      </c>
      <c r="K122" s="303">
        <v>0</v>
      </c>
      <c r="L122" s="304">
        <v>0</v>
      </c>
      <c r="M122" s="305">
        <v>0</v>
      </c>
      <c r="N122" s="305">
        <v>0</v>
      </c>
      <c r="O122" s="303">
        <v>0</v>
      </c>
      <c r="P122" s="305">
        <v>0</v>
      </c>
      <c r="Q122" s="303">
        <v>0</v>
      </c>
      <c r="R122" s="16">
        <f>SUMIFS('Member Months'!$L:$L,'Member Months'!$A:$A,$A122,'Member Months'!$C:$C,$C122, 'Member Months'!$D:$D,$D122)</f>
        <v>0</v>
      </c>
      <c r="S122" s="237"/>
      <c r="U122" s="237"/>
      <c r="V122" s="237"/>
    </row>
    <row r="123" spans="1:22" s="302" customFormat="1">
      <c r="A123" s="38" t="str">
        <f t="shared" si="10"/>
        <v>07</v>
      </c>
      <c r="B123" s="39">
        <f t="shared" si="11"/>
        <v>0</v>
      </c>
      <c r="C123" s="39" t="s">
        <v>912</v>
      </c>
      <c r="D123" s="40">
        <v>1</v>
      </c>
      <c r="E123" s="40" t="s">
        <v>220</v>
      </c>
      <c r="F123" s="40" t="s">
        <v>738</v>
      </c>
      <c r="G123" s="698" t="s">
        <v>229</v>
      </c>
      <c r="H123" s="40" t="s">
        <v>228</v>
      </c>
      <c r="I123" s="630" t="s">
        <v>223</v>
      </c>
      <c r="J123" s="698" t="s">
        <v>181</v>
      </c>
      <c r="K123" s="303">
        <v>0</v>
      </c>
      <c r="L123" s="304">
        <v>0</v>
      </c>
      <c r="M123" s="305">
        <v>0</v>
      </c>
      <c r="N123" s="305">
        <v>0</v>
      </c>
      <c r="O123" s="303">
        <v>0</v>
      </c>
      <c r="P123" s="305">
        <v>0</v>
      </c>
      <c r="Q123" s="303">
        <v>0</v>
      </c>
      <c r="R123" s="16">
        <f>SUMIFS('Member Months'!$L:$L,'Member Months'!$A:$A,$A123,'Member Months'!$C:$C,$C123, 'Member Months'!$D:$D,$D123)</f>
        <v>0</v>
      </c>
      <c r="S123" s="237"/>
      <c r="U123" s="237"/>
      <c r="V123" s="237"/>
    </row>
    <row r="124" spans="1:22" s="302" customFormat="1">
      <c r="A124" s="38" t="str">
        <f t="shared" si="10"/>
        <v>07</v>
      </c>
      <c r="B124" s="39">
        <f t="shared" si="11"/>
        <v>0</v>
      </c>
      <c r="C124" s="39" t="s">
        <v>912</v>
      </c>
      <c r="D124" s="40">
        <v>1</v>
      </c>
      <c r="E124" s="40" t="s">
        <v>220</v>
      </c>
      <c r="F124" s="40" t="s">
        <v>738</v>
      </c>
      <c r="G124" s="698" t="s">
        <v>229</v>
      </c>
      <c r="H124" s="40" t="s">
        <v>228</v>
      </c>
      <c r="I124" s="630" t="s">
        <v>150</v>
      </c>
      <c r="J124" s="698" t="s">
        <v>204</v>
      </c>
      <c r="K124" s="303">
        <v>0</v>
      </c>
      <c r="L124" s="304">
        <v>0</v>
      </c>
      <c r="M124" s="305">
        <v>0</v>
      </c>
      <c r="N124" s="305">
        <v>0</v>
      </c>
      <c r="O124" s="303">
        <v>0</v>
      </c>
      <c r="P124" s="305">
        <v>0</v>
      </c>
      <c r="Q124" s="303">
        <v>0</v>
      </c>
      <c r="R124" s="16">
        <f>SUMIFS('Member Months'!$L:$L,'Member Months'!$A:$A,$A124,'Member Months'!$C:$C,$C124, 'Member Months'!$D:$D,$D124)</f>
        <v>0</v>
      </c>
      <c r="S124" s="237"/>
      <c r="U124" s="237"/>
      <c r="V124" s="237"/>
    </row>
    <row r="125" spans="1:22" s="302" customFormat="1">
      <c r="A125" s="38" t="str">
        <f t="shared" si="10"/>
        <v>07</v>
      </c>
      <c r="B125" s="39">
        <f t="shared" si="11"/>
        <v>0</v>
      </c>
      <c r="C125" s="39" t="s">
        <v>912</v>
      </c>
      <c r="D125" s="40">
        <v>1</v>
      </c>
      <c r="E125" s="40" t="s">
        <v>220</v>
      </c>
      <c r="F125" s="40" t="s">
        <v>738</v>
      </c>
      <c r="G125" s="698" t="s">
        <v>229</v>
      </c>
      <c r="H125" s="40" t="s">
        <v>228</v>
      </c>
      <c r="I125" s="630" t="s">
        <v>151</v>
      </c>
      <c r="J125" s="698" t="s">
        <v>205</v>
      </c>
      <c r="K125" s="303">
        <v>0</v>
      </c>
      <c r="L125" s="304">
        <v>0</v>
      </c>
      <c r="M125" s="305">
        <v>0</v>
      </c>
      <c r="N125" s="305">
        <v>0</v>
      </c>
      <c r="O125" s="303">
        <v>0</v>
      </c>
      <c r="P125" s="305">
        <v>0</v>
      </c>
      <c r="Q125" s="303">
        <v>0</v>
      </c>
      <c r="R125" s="16">
        <f>SUMIFS('Member Months'!$L:$L,'Member Months'!$A:$A,$A125,'Member Months'!$C:$C,$C125, 'Member Months'!$D:$D,$D125)</f>
        <v>0</v>
      </c>
      <c r="S125" s="237"/>
      <c r="U125" s="237"/>
      <c r="V125" s="237"/>
    </row>
    <row r="126" spans="1:22" s="302" customFormat="1">
      <c r="A126" s="38" t="str">
        <f t="shared" si="10"/>
        <v>07</v>
      </c>
      <c r="B126" s="39">
        <f t="shared" si="11"/>
        <v>0</v>
      </c>
      <c r="C126" s="39" t="s">
        <v>912</v>
      </c>
      <c r="D126" s="40">
        <v>1</v>
      </c>
      <c r="E126" s="40" t="s">
        <v>220</v>
      </c>
      <c r="F126" s="40" t="s">
        <v>738</v>
      </c>
      <c r="G126" s="698" t="s">
        <v>229</v>
      </c>
      <c r="H126" s="40" t="s">
        <v>228</v>
      </c>
      <c r="I126" s="630" t="s">
        <v>152</v>
      </c>
      <c r="J126" s="698" t="s">
        <v>182</v>
      </c>
      <c r="K126" s="303">
        <v>0</v>
      </c>
      <c r="L126" s="304">
        <v>0</v>
      </c>
      <c r="M126" s="305">
        <v>0</v>
      </c>
      <c r="N126" s="305">
        <v>0</v>
      </c>
      <c r="O126" s="303">
        <v>0</v>
      </c>
      <c r="P126" s="305">
        <v>0</v>
      </c>
      <c r="Q126" s="303">
        <v>0</v>
      </c>
      <c r="R126" s="16">
        <f>SUMIFS('Member Months'!$L:$L,'Member Months'!$A:$A,$A126,'Member Months'!$C:$C,$C126, 'Member Months'!$D:$D,$D126)</f>
        <v>0</v>
      </c>
      <c r="S126" s="237"/>
      <c r="U126" s="237"/>
      <c r="V126" s="237"/>
    </row>
    <row r="127" spans="1:22" s="302" customFormat="1">
      <c r="A127" s="38" t="str">
        <f t="shared" si="10"/>
        <v>07</v>
      </c>
      <c r="B127" s="39">
        <f t="shared" si="11"/>
        <v>0</v>
      </c>
      <c r="C127" s="39" t="s">
        <v>912</v>
      </c>
      <c r="D127" s="40">
        <v>1</v>
      </c>
      <c r="E127" s="40" t="s">
        <v>220</v>
      </c>
      <c r="F127" s="40" t="s">
        <v>738</v>
      </c>
      <c r="G127" s="698" t="s">
        <v>229</v>
      </c>
      <c r="H127" s="40" t="s">
        <v>228</v>
      </c>
      <c r="I127" s="630" t="s">
        <v>70</v>
      </c>
      <c r="J127" s="698" t="s">
        <v>265</v>
      </c>
      <c r="K127" s="303">
        <v>0</v>
      </c>
      <c r="L127" s="304">
        <v>0</v>
      </c>
      <c r="M127" s="305">
        <v>0</v>
      </c>
      <c r="N127" s="305">
        <v>0</v>
      </c>
      <c r="O127" s="303">
        <v>0</v>
      </c>
      <c r="P127" s="305">
        <v>0</v>
      </c>
      <c r="Q127" s="303">
        <v>0</v>
      </c>
      <c r="R127" s="16">
        <f>SUMIFS('Member Months'!$L:$L,'Member Months'!$A:$A,$A127,'Member Months'!$C:$C,$C127, 'Member Months'!$D:$D,$D127)</f>
        <v>0</v>
      </c>
      <c r="S127" s="237"/>
      <c r="U127" s="237"/>
      <c r="V127" s="237"/>
    </row>
    <row r="128" spans="1:22" s="302" customFormat="1">
      <c r="A128" s="38" t="str">
        <f t="shared" si="10"/>
        <v>07</v>
      </c>
      <c r="B128" s="39">
        <f t="shared" si="11"/>
        <v>0</v>
      </c>
      <c r="C128" s="39" t="s">
        <v>912</v>
      </c>
      <c r="D128" s="40">
        <v>1</v>
      </c>
      <c r="E128" s="40" t="s">
        <v>220</v>
      </c>
      <c r="F128" s="40" t="s">
        <v>738</v>
      </c>
      <c r="G128" s="698" t="s">
        <v>229</v>
      </c>
      <c r="H128" s="40" t="s">
        <v>228</v>
      </c>
      <c r="I128" s="630" t="s">
        <v>71</v>
      </c>
      <c r="J128" s="698" t="s">
        <v>266</v>
      </c>
      <c r="K128" s="303">
        <v>0</v>
      </c>
      <c r="L128" s="304">
        <v>0</v>
      </c>
      <c r="M128" s="305">
        <v>0</v>
      </c>
      <c r="N128" s="305">
        <v>0</v>
      </c>
      <c r="O128" s="303">
        <v>0</v>
      </c>
      <c r="P128" s="305">
        <v>0</v>
      </c>
      <c r="Q128" s="303">
        <v>0</v>
      </c>
      <c r="R128" s="16">
        <f>SUMIFS('Member Months'!$L:$L,'Member Months'!$A:$A,$A128,'Member Months'!$C:$C,$C128, 'Member Months'!$D:$D,$D128)</f>
        <v>0</v>
      </c>
      <c r="S128" s="237"/>
      <c r="U128" s="237"/>
      <c r="V128" s="237"/>
    </row>
    <row r="129" spans="1:22" s="302" customFormat="1">
      <c r="A129" s="38" t="str">
        <f t="shared" ref="A129:A130" si="16">E129</f>
        <v>07</v>
      </c>
      <c r="B129" s="39">
        <f t="shared" si="11"/>
        <v>0</v>
      </c>
      <c r="C129" s="39" t="s">
        <v>912</v>
      </c>
      <c r="D129" s="40">
        <v>1</v>
      </c>
      <c r="E129" s="40" t="s">
        <v>220</v>
      </c>
      <c r="F129" s="40" t="s">
        <v>738</v>
      </c>
      <c r="G129" s="698" t="s">
        <v>229</v>
      </c>
      <c r="H129" s="40" t="s">
        <v>228</v>
      </c>
      <c r="I129" s="630" t="s">
        <v>72</v>
      </c>
      <c r="J129" s="698" t="s">
        <v>527</v>
      </c>
      <c r="K129" s="303">
        <v>0</v>
      </c>
      <c r="L129" s="304">
        <v>0</v>
      </c>
      <c r="M129" s="305">
        <v>0</v>
      </c>
      <c r="N129" s="305">
        <v>0</v>
      </c>
      <c r="O129" s="303">
        <v>0</v>
      </c>
      <c r="P129" s="305">
        <v>0</v>
      </c>
      <c r="Q129" s="303">
        <v>0</v>
      </c>
      <c r="R129" s="16">
        <f>SUMIFS('Member Months'!$L:$L,'Member Months'!$A:$A,$A129,'Member Months'!$C:$C,$C129, 'Member Months'!$D:$D,$D129)</f>
        <v>0</v>
      </c>
      <c r="S129" s="237"/>
      <c r="U129" s="237"/>
      <c r="V129" s="237"/>
    </row>
    <row r="130" spans="1:22" s="302" customFormat="1">
      <c r="A130" s="38" t="str">
        <f t="shared" si="16"/>
        <v>07</v>
      </c>
      <c r="B130" s="39">
        <f t="shared" si="11"/>
        <v>0</v>
      </c>
      <c r="C130" s="39" t="s">
        <v>912</v>
      </c>
      <c r="D130" s="40">
        <v>1</v>
      </c>
      <c r="E130" s="40" t="s">
        <v>220</v>
      </c>
      <c r="F130" s="40" t="s">
        <v>738</v>
      </c>
      <c r="G130" s="698" t="s">
        <v>229</v>
      </c>
      <c r="H130" s="40" t="s">
        <v>228</v>
      </c>
      <c r="I130" s="630" t="s">
        <v>73</v>
      </c>
      <c r="J130" s="698" t="s">
        <v>528</v>
      </c>
      <c r="K130" s="303">
        <v>0</v>
      </c>
      <c r="L130" s="304">
        <v>0</v>
      </c>
      <c r="M130" s="305">
        <v>0</v>
      </c>
      <c r="N130" s="305">
        <v>0</v>
      </c>
      <c r="O130" s="303">
        <v>0</v>
      </c>
      <c r="P130" s="305">
        <v>0</v>
      </c>
      <c r="Q130" s="303">
        <v>0</v>
      </c>
      <c r="R130" s="16">
        <f>SUMIFS('Member Months'!$L:$L,'Member Months'!$A:$A,$A130,'Member Months'!$C:$C,$C130, 'Member Months'!$D:$D,$D130)</f>
        <v>0</v>
      </c>
      <c r="S130" s="237"/>
      <c r="U130" s="237"/>
      <c r="V130" s="237"/>
    </row>
    <row r="131" spans="1:22" s="302" customFormat="1">
      <c r="A131" s="38" t="str">
        <f t="shared" ref="A131" si="17">E131</f>
        <v>07</v>
      </c>
      <c r="B131" s="39">
        <f t="shared" si="11"/>
        <v>0</v>
      </c>
      <c r="C131" s="39" t="s">
        <v>912</v>
      </c>
      <c r="D131" s="40">
        <v>1</v>
      </c>
      <c r="E131" s="40" t="s">
        <v>220</v>
      </c>
      <c r="F131" s="40" t="s">
        <v>738</v>
      </c>
      <c r="G131" s="698" t="s">
        <v>229</v>
      </c>
      <c r="H131" s="40" t="s">
        <v>228</v>
      </c>
      <c r="I131" s="630" t="s">
        <v>409</v>
      </c>
      <c r="J131" s="698" t="s">
        <v>803</v>
      </c>
      <c r="K131" s="303">
        <v>0</v>
      </c>
      <c r="L131" s="304">
        <v>0</v>
      </c>
      <c r="M131" s="305">
        <v>0</v>
      </c>
      <c r="N131" s="305">
        <v>0</v>
      </c>
      <c r="O131" s="303">
        <v>0</v>
      </c>
      <c r="P131" s="305">
        <v>0</v>
      </c>
      <c r="Q131" s="303">
        <v>0</v>
      </c>
      <c r="R131" s="16">
        <f>SUMIFS('Member Months'!$L:$L,'Member Months'!$A:$A,$A131,'Member Months'!$C:$C,$C131, 'Member Months'!$D:$D,$D131)</f>
        <v>0</v>
      </c>
      <c r="S131" s="237"/>
      <c r="U131" s="237"/>
      <c r="V131" s="237"/>
    </row>
    <row r="132" spans="1:22" s="302" customFormat="1">
      <c r="A132" s="38" t="str">
        <f t="shared" si="10"/>
        <v>08</v>
      </c>
      <c r="B132" s="39">
        <f t="shared" si="11"/>
        <v>0</v>
      </c>
      <c r="C132" s="39" t="s">
        <v>912</v>
      </c>
      <c r="D132" s="40">
        <v>1</v>
      </c>
      <c r="E132" s="40" t="s">
        <v>221</v>
      </c>
      <c r="F132" s="40" t="s">
        <v>738</v>
      </c>
      <c r="G132" s="698" t="s">
        <v>230</v>
      </c>
      <c r="H132" s="40" t="s">
        <v>213</v>
      </c>
      <c r="I132" s="629" t="s">
        <v>211</v>
      </c>
      <c r="J132" s="698" t="s">
        <v>261</v>
      </c>
      <c r="K132" s="303">
        <v>0</v>
      </c>
      <c r="L132" s="304">
        <v>0</v>
      </c>
      <c r="M132" s="305">
        <v>0</v>
      </c>
      <c r="N132" s="305">
        <v>0</v>
      </c>
      <c r="O132" s="303">
        <v>0</v>
      </c>
      <c r="P132" s="305">
        <v>0</v>
      </c>
      <c r="Q132" s="303">
        <v>0</v>
      </c>
      <c r="R132" s="16">
        <f>SUMIFS('Member Months'!$L:$L,'Member Months'!$A:$A,$A132,'Member Months'!$C:$C,$C132, 'Member Months'!$D:$D,$D132)</f>
        <v>0</v>
      </c>
      <c r="S132" s="237"/>
      <c r="U132" s="237"/>
      <c r="V132" s="237"/>
    </row>
    <row r="133" spans="1:22" s="302" customFormat="1">
      <c r="A133" s="38" t="str">
        <f t="shared" si="10"/>
        <v>08</v>
      </c>
      <c r="B133" s="39">
        <f t="shared" si="11"/>
        <v>0</v>
      </c>
      <c r="C133" s="39" t="s">
        <v>912</v>
      </c>
      <c r="D133" s="40">
        <v>1</v>
      </c>
      <c r="E133" s="40" t="s">
        <v>221</v>
      </c>
      <c r="F133" s="40" t="s">
        <v>738</v>
      </c>
      <c r="G133" s="698" t="s">
        <v>230</v>
      </c>
      <c r="H133" s="40" t="s">
        <v>213</v>
      </c>
      <c r="I133" s="629" t="s">
        <v>214</v>
      </c>
      <c r="J133" s="698" t="s">
        <v>676</v>
      </c>
      <c r="K133" s="303">
        <v>0</v>
      </c>
      <c r="L133" s="304">
        <v>0</v>
      </c>
      <c r="M133" s="305">
        <v>0</v>
      </c>
      <c r="N133" s="305">
        <v>0</v>
      </c>
      <c r="O133" s="303">
        <v>0</v>
      </c>
      <c r="P133" s="305">
        <v>0</v>
      </c>
      <c r="Q133" s="303">
        <v>0</v>
      </c>
      <c r="R133" s="16">
        <f>SUMIFS('Member Months'!$L:$L,'Member Months'!$A:$A,$A133,'Member Months'!$C:$C,$C133, 'Member Months'!$D:$D,$D133)</f>
        <v>0</v>
      </c>
      <c r="S133" s="237"/>
      <c r="U133" s="237"/>
      <c r="V133" s="237"/>
    </row>
    <row r="134" spans="1:22" s="302" customFormat="1">
      <c r="A134" s="38" t="str">
        <f t="shared" si="10"/>
        <v>08</v>
      </c>
      <c r="B134" s="39">
        <f t="shared" si="11"/>
        <v>0</v>
      </c>
      <c r="C134" s="39" t="s">
        <v>912</v>
      </c>
      <c r="D134" s="40">
        <v>1</v>
      </c>
      <c r="E134" s="40" t="s">
        <v>221</v>
      </c>
      <c r="F134" s="40" t="s">
        <v>738</v>
      </c>
      <c r="G134" s="698" t="s">
        <v>230</v>
      </c>
      <c r="H134" s="40" t="s">
        <v>213</v>
      </c>
      <c r="I134" s="629" t="s">
        <v>215</v>
      </c>
      <c r="J134" s="698" t="s">
        <v>216</v>
      </c>
      <c r="K134" s="303">
        <v>0</v>
      </c>
      <c r="L134" s="304">
        <v>0</v>
      </c>
      <c r="M134" s="305">
        <v>0</v>
      </c>
      <c r="N134" s="305">
        <v>0</v>
      </c>
      <c r="O134" s="303">
        <v>0</v>
      </c>
      <c r="P134" s="305">
        <v>0</v>
      </c>
      <c r="Q134" s="303">
        <v>0</v>
      </c>
      <c r="R134" s="16">
        <f>SUMIFS('Member Months'!$L:$L,'Member Months'!$A:$A,$A134,'Member Months'!$C:$C,$C134, 'Member Months'!$D:$D,$D134)</f>
        <v>0</v>
      </c>
      <c r="S134" s="237"/>
      <c r="U134" s="237"/>
      <c r="V134" s="237"/>
    </row>
    <row r="135" spans="1:22" s="302" customFormat="1">
      <c r="A135" s="38" t="str">
        <f t="shared" si="10"/>
        <v>08</v>
      </c>
      <c r="B135" s="39">
        <f t="shared" si="11"/>
        <v>0</v>
      </c>
      <c r="C135" s="39" t="s">
        <v>912</v>
      </c>
      <c r="D135" s="40">
        <v>1</v>
      </c>
      <c r="E135" s="40" t="s">
        <v>221</v>
      </c>
      <c r="F135" s="40" t="s">
        <v>738</v>
      </c>
      <c r="G135" s="698" t="s">
        <v>230</v>
      </c>
      <c r="H135" s="40" t="s">
        <v>213</v>
      </c>
      <c r="I135" s="629" t="s">
        <v>217</v>
      </c>
      <c r="J135" s="698" t="s">
        <v>262</v>
      </c>
      <c r="K135" s="303">
        <v>0</v>
      </c>
      <c r="L135" s="304">
        <v>0</v>
      </c>
      <c r="M135" s="305">
        <v>0</v>
      </c>
      <c r="N135" s="305">
        <v>0</v>
      </c>
      <c r="O135" s="303">
        <v>0</v>
      </c>
      <c r="P135" s="305">
        <v>0</v>
      </c>
      <c r="Q135" s="303">
        <v>0</v>
      </c>
      <c r="R135" s="16">
        <f>SUMIFS('Member Months'!$L:$L,'Member Months'!$A:$A,$A135,'Member Months'!$C:$C,$C135, 'Member Months'!$D:$D,$D135)</f>
        <v>0</v>
      </c>
      <c r="S135" s="237"/>
      <c r="U135" s="237"/>
      <c r="V135" s="237"/>
    </row>
    <row r="136" spans="1:22" s="302" customFormat="1">
      <c r="A136" s="38" t="str">
        <f t="shared" si="10"/>
        <v>08</v>
      </c>
      <c r="B136" s="39">
        <f t="shared" si="11"/>
        <v>0</v>
      </c>
      <c r="C136" s="39" t="s">
        <v>912</v>
      </c>
      <c r="D136" s="40">
        <v>1</v>
      </c>
      <c r="E136" s="40" t="s">
        <v>221</v>
      </c>
      <c r="F136" s="40" t="s">
        <v>738</v>
      </c>
      <c r="G136" s="698" t="s">
        <v>230</v>
      </c>
      <c r="H136" s="40" t="s">
        <v>213</v>
      </c>
      <c r="I136" s="629" t="s">
        <v>218</v>
      </c>
      <c r="J136" s="698" t="s">
        <v>677</v>
      </c>
      <c r="K136" s="303">
        <v>0</v>
      </c>
      <c r="L136" s="304">
        <v>0</v>
      </c>
      <c r="M136" s="305">
        <v>0</v>
      </c>
      <c r="N136" s="305">
        <v>0</v>
      </c>
      <c r="O136" s="303">
        <v>0</v>
      </c>
      <c r="P136" s="305">
        <v>0</v>
      </c>
      <c r="Q136" s="303">
        <v>0</v>
      </c>
      <c r="R136" s="16">
        <f>SUMIFS('Member Months'!$L:$L,'Member Months'!$A:$A,$A136,'Member Months'!$C:$C,$C136, 'Member Months'!$D:$D,$D136)</f>
        <v>0</v>
      </c>
      <c r="S136" s="237"/>
      <c r="U136" s="237"/>
      <c r="V136" s="237"/>
    </row>
    <row r="137" spans="1:22" s="302" customFormat="1">
      <c r="A137" s="38" t="str">
        <f t="shared" si="10"/>
        <v>08</v>
      </c>
      <c r="B137" s="39">
        <f t="shared" si="11"/>
        <v>0</v>
      </c>
      <c r="C137" s="39" t="s">
        <v>912</v>
      </c>
      <c r="D137" s="40">
        <v>1</v>
      </c>
      <c r="E137" s="40" t="s">
        <v>221</v>
      </c>
      <c r="F137" s="40" t="s">
        <v>738</v>
      </c>
      <c r="G137" s="698" t="s">
        <v>230</v>
      </c>
      <c r="H137" s="40" t="s">
        <v>213</v>
      </c>
      <c r="I137" s="629" t="s">
        <v>219</v>
      </c>
      <c r="J137" s="698" t="s">
        <v>263</v>
      </c>
      <c r="K137" s="303">
        <v>0</v>
      </c>
      <c r="L137" s="304">
        <v>0</v>
      </c>
      <c r="M137" s="305">
        <v>0</v>
      </c>
      <c r="N137" s="305">
        <v>0</v>
      </c>
      <c r="O137" s="303">
        <v>0</v>
      </c>
      <c r="P137" s="305">
        <v>0</v>
      </c>
      <c r="Q137" s="303">
        <v>0</v>
      </c>
      <c r="R137" s="16">
        <f>SUMIFS('Member Months'!$L:$L,'Member Months'!$A:$A,$A137,'Member Months'!$C:$C,$C137, 'Member Months'!$D:$D,$D137)</f>
        <v>0</v>
      </c>
      <c r="S137" s="237"/>
      <c r="U137" s="237"/>
      <c r="V137" s="237"/>
    </row>
    <row r="138" spans="1:22" s="302" customFormat="1">
      <c r="A138" s="38" t="str">
        <f t="shared" si="10"/>
        <v>08</v>
      </c>
      <c r="B138" s="39">
        <f t="shared" si="11"/>
        <v>0</v>
      </c>
      <c r="C138" s="39" t="s">
        <v>912</v>
      </c>
      <c r="D138" s="40">
        <v>1</v>
      </c>
      <c r="E138" s="40" t="s">
        <v>221</v>
      </c>
      <c r="F138" s="40" t="s">
        <v>738</v>
      </c>
      <c r="G138" s="698" t="s">
        <v>230</v>
      </c>
      <c r="H138" s="40" t="s">
        <v>213</v>
      </c>
      <c r="I138" s="629" t="s">
        <v>220</v>
      </c>
      <c r="J138" s="698" t="s">
        <v>675</v>
      </c>
      <c r="K138" s="303">
        <v>0</v>
      </c>
      <c r="L138" s="304">
        <v>0</v>
      </c>
      <c r="M138" s="305">
        <v>0</v>
      </c>
      <c r="N138" s="305">
        <v>0</v>
      </c>
      <c r="O138" s="303">
        <v>0</v>
      </c>
      <c r="P138" s="305">
        <v>0</v>
      </c>
      <c r="Q138" s="303">
        <v>0</v>
      </c>
      <c r="R138" s="16">
        <f>SUMIFS('Member Months'!$L:$L,'Member Months'!$A:$A,$A138,'Member Months'!$C:$C,$C138, 'Member Months'!$D:$D,$D138)</f>
        <v>0</v>
      </c>
      <c r="S138" s="237"/>
      <c r="U138" s="237"/>
      <c r="V138" s="237"/>
    </row>
    <row r="139" spans="1:22" s="302" customFormat="1">
      <c r="A139" s="38" t="str">
        <f t="shared" si="10"/>
        <v>08</v>
      </c>
      <c r="B139" s="39">
        <f t="shared" si="11"/>
        <v>0</v>
      </c>
      <c r="C139" s="39" t="s">
        <v>912</v>
      </c>
      <c r="D139" s="40">
        <v>1</v>
      </c>
      <c r="E139" s="40" t="s">
        <v>221</v>
      </c>
      <c r="F139" s="40" t="s">
        <v>738</v>
      </c>
      <c r="G139" s="698" t="s">
        <v>230</v>
      </c>
      <c r="H139" s="40" t="s">
        <v>213</v>
      </c>
      <c r="I139" s="629" t="s">
        <v>221</v>
      </c>
      <c r="J139" s="698" t="s">
        <v>264</v>
      </c>
      <c r="K139" s="303">
        <v>0</v>
      </c>
      <c r="L139" s="304">
        <v>0</v>
      </c>
      <c r="M139" s="305">
        <v>0</v>
      </c>
      <c r="N139" s="305">
        <v>0</v>
      </c>
      <c r="O139" s="303">
        <v>0</v>
      </c>
      <c r="P139" s="305">
        <v>0</v>
      </c>
      <c r="Q139" s="303">
        <v>0</v>
      </c>
      <c r="R139" s="16">
        <f>SUMIFS('Member Months'!$L:$L,'Member Months'!$A:$A,$A139,'Member Months'!$C:$C,$C139, 'Member Months'!$D:$D,$D139)</f>
        <v>0</v>
      </c>
      <c r="S139" s="237"/>
      <c r="U139" s="237"/>
      <c r="V139" s="237"/>
    </row>
    <row r="140" spans="1:22" s="302" customFormat="1">
      <c r="A140" s="38" t="str">
        <f t="shared" si="10"/>
        <v>08</v>
      </c>
      <c r="B140" s="39">
        <f t="shared" si="11"/>
        <v>0</v>
      </c>
      <c r="C140" s="39" t="s">
        <v>912</v>
      </c>
      <c r="D140" s="40">
        <v>1</v>
      </c>
      <c r="E140" s="40" t="s">
        <v>221</v>
      </c>
      <c r="F140" s="40" t="s">
        <v>738</v>
      </c>
      <c r="G140" s="698" t="s">
        <v>230</v>
      </c>
      <c r="H140" s="40" t="s">
        <v>213</v>
      </c>
      <c r="I140" s="630" t="s">
        <v>222</v>
      </c>
      <c r="J140" s="698" t="s">
        <v>206</v>
      </c>
      <c r="K140" s="303">
        <v>0</v>
      </c>
      <c r="L140" s="304">
        <v>0</v>
      </c>
      <c r="M140" s="305">
        <v>0</v>
      </c>
      <c r="N140" s="305">
        <v>0</v>
      </c>
      <c r="O140" s="303">
        <v>0</v>
      </c>
      <c r="P140" s="305">
        <v>0</v>
      </c>
      <c r="Q140" s="303">
        <v>0</v>
      </c>
      <c r="R140" s="16">
        <f>SUMIFS('Member Months'!$L:$L,'Member Months'!$A:$A,$A140,'Member Months'!$C:$C,$C140, 'Member Months'!$D:$D,$D140)</f>
        <v>0</v>
      </c>
      <c r="S140" s="237"/>
      <c r="U140" s="237"/>
      <c r="V140" s="237"/>
    </row>
    <row r="141" spans="1:22" s="302" customFormat="1">
      <c r="A141" s="38" t="str">
        <f t="shared" si="10"/>
        <v>08</v>
      </c>
      <c r="B141" s="39">
        <f t="shared" si="11"/>
        <v>0</v>
      </c>
      <c r="C141" s="39" t="s">
        <v>912</v>
      </c>
      <c r="D141" s="40">
        <v>1</v>
      </c>
      <c r="E141" s="40" t="s">
        <v>221</v>
      </c>
      <c r="F141" s="40" t="s">
        <v>738</v>
      </c>
      <c r="G141" s="698" t="s">
        <v>230</v>
      </c>
      <c r="H141" s="40" t="s">
        <v>213</v>
      </c>
      <c r="I141" s="630" t="s">
        <v>223</v>
      </c>
      <c r="J141" s="698" t="s">
        <v>181</v>
      </c>
      <c r="K141" s="303">
        <v>0</v>
      </c>
      <c r="L141" s="304">
        <v>0</v>
      </c>
      <c r="M141" s="305">
        <v>0</v>
      </c>
      <c r="N141" s="305">
        <v>0</v>
      </c>
      <c r="O141" s="303">
        <v>0</v>
      </c>
      <c r="P141" s="305">
        <v>0</v>
      </c>
      <c r="Q141" s="303">
        <v>0</v>
      </c>
      <c r="R141" s="16">
        <f>SUMIFS('Member Months'!$L:$L,'Member Months'!$A:$A,$A141,'Member Months'!$C:$C,$C141, 'Member Months'!$D:$D,$D141)</f>
        <v>0</v>
      </c>
      <c r="S141" s="237"/>
      <c r="U141" s="237"/>
      <c r="V141" s="237"/>
    </row>
    <row r="142" spans="1:22" s="302" customFormat="1">
      <c r="A142" s="38" t="str">
        <f t="shared" si="10"/>
        <v>08</v>
      </c>
      <c r="B142" s="39">
        <f t="shared" si="11"/>
        <v>0</v>
      </c>
      <c r="C142" s="39" t="s">
        <v>912</v>
      </c>
      <c r="D142" s="40">
        <v>1</v>
      </c>
      <c r="E142" s="40" t="s">
        <v>221</v>
      </c>
      <c r="F142" s="40" t="s">
        <v>738</v>
      </c>
      <c r="G142" s="698" t="s">
        <v>230</v>
      </c>
      <c r="H142" s="40" t="s">
        <v>213</v>
      </c>
      <c r="I142" s="630" t="s">
        <v>150</v>
      </c>
      <c r="J142" s="698" t="s">
        <v>204</v>
      </c>
      <c r="K142" s="303">
        <v>0</v>
      </c>
      <c r="L142" s="304">
        <v>0</v>
      </c>
      <c r="M142" s="305">
        <v>0</v>
      </c>
      <c r="N142" s="305">
        <v>0</v>
      </c>
      <c r="O142" s="303">
        <v>0</v>
      </c>
      <c r="P142" s="305">
        <v>0</v>
      </c>
      <c r="Q142" s="303">
        <v>0</v>
      </c>
      <c r="R142" s="16">
        <f>SUMIFS('Member Months'!$L:$L,'Member Months'!$A:$A,$A142,'Member Months'!$C:$C,$C142, 'Member Months'!$D:$D,$D142)</f>
        <v>0</v>
      </c>
      <c r="S142" s="237"/>
      <c r="U142" s="237"/>
      <c r="V142" s="237"/>
    </row>
    <row r="143" spans="1:22" s="302" customFormat="1">
      <c r="A143" s="38" t="str">
        <f t="shared" si="10"/>
        <v>08</v>
      </c>
      <c r="B143" s="39">
        <f t="shared" si="11"/>
        <v>0</v>
      </c>
      <c r="C143" s="39" t="s">
        <v>912</v>
      </c>
      <c r="D143" s="40">
        <v>1</v>
      </c>
      <c r="E143" s="40" t="s">
        <v>221</v>
      </c>
      <c r="F143" s="40" t="s">
        <v>738</v>
      </c>
      <c r="G143" s="698" t="s">
        <v>230</v>
      </c>
      <c r="H143" s="40" t="s">
        <v>213</v>
      </c>
      <c r="I143" s="630" t="s">
        <v>151</v>
      </c>
      <c r="J143" s="698" t="s">
        <v>205</v>
      </c>
      <c r="K143" s="303">
        <v>0</v>
      </c>
      <c r="L143" s="304">
        <v>0</v>
      </c>
      <c r="M143" s="305">
        <v>0</v>
      </c>
      <c r="N143" s="305">
        <v>0</v>
      </c>
      <c r="O143" s="303">
        <v>0</v>
      </c>
      <c r="P143" s="305">
        <v>0</v>
      </c>
      <c r="Q143" s="303">
        <v>0</v>
      </c>
      <c r="R143" s="16">
        <f>SUMIFS('Member Months'!$L:$L,'Member Months'!$A:$A,$A143,'Member Months'!$C:$C,$C143, 'Member Months'!$D:$D,$D143)</f>
        <v>0</v>
      </c>
      <c r="S143" s="237"/>
      <c r="U143" s="237"/>
      <c r="V143" s="237"/>
    </row>
    <row r="144" spans="1:22" s="302" customFormat="1">
      <c r="A144" s="38" t="str">
        <f t="shared" si="10"/>
        <v>08</v>
      </c>
      <c r="B144" s="39">
        <f t="shared" si="11"/>
        <v>0</v>
      </c>
      <c r="C144" s="39" t="s">
        <v>912</v>
      </c>
      <c r="D144" s="40">
        <v>1</v>
      </c>
      <c r="E144" s="40" t="s">
        <v>221</v>
      </c>
      <c r="F144" s="40" t="s">
        <v>738</v>
      </c>
      <c r="G144" s="698" t="s">
        <v>230</v>
      </c>
      <c r="H144" s="40" t="s">
        <v>213</v>
      </c>
      <c r="I144" s="630" t="s">
        <v>152</v>
      </c>
      <c r="J144" s="698" t="s">
        <v>182</v>
      </c>
      <c r="K144" s="303">
        <v>0</v>
      </c>
      <c r="L144" s="304">
        <v>0</v>
      </c>
      <c r="M144" s="305">
        <v>0</v>
      </c>
      <c r="N144" s="305">
        <v>0</v>
      </c>
      <c r="O144" s="303">
        <v>0</v>
      </c>
      <c r="P144" s="305">
        <v>0</v>
      </c>
      <c r="Q144" s="303">
        <v>0</v>
      </c>
      <c r="R144" s="16">
        <f>SUMIFS('Member Months'!$L:$L,'Member Months'!$A:$A,$A144,'Member Months'!$C:$C,$C144, 'Member Months'!$D:$D,$D144)</f>
        <v>0</v>
      </c>
      <c r="S144" s="237"/>
      <c r="U144" s="237"/>
      <c r="V144" s="237"/>
    </row>
    <row r="145" spans="1:22" s="302" customFormat="1">
      <c r="A145" s="38" t="str">
        <f t="shared" si="10"/>
        <v>08</v>
      </c>
      <c r="B145" s="39">
        <f t="shared" si="11"/>
        <v>0</v>
      </c>
      <c r="C145" s="39" t="s">
        <v>912</v>
      </c>
      <c r="D145" s="40">
        <v>1</v>
      </c>
      <c r="E145" s="40" t="s">
        <v>221</v>
      </c>
      <c r="F145" s="40" t="s">
        <v>738</v>
      </c>
      <c r="G145" s="698" t="s">
        <v>230</v>
      </c>
      <c r="H145" s="40" t="s">
        <v>213</v>
      </c>
      <c r="I145" s="630" t="s">
        <v>70</v>
      </c>
      <c r="J145" s="698" t="s">
        <v>265</v>
      </c>
      <c r="K145" s="303">
        <v>0</v>
      </c>
      <c r="L145" s="304">
        <v>0</v>
      </c>
      <c r="M145" s="305">
        <v>0</v>
      </c>
      <c r="N145" s="305">
        <v>0</v>
      </c>
      <c r="O145" s="303">
        <v>0</v>
      </c>
      <c r="P145" s="305">
        <v>0</v>
      </c>
      <c r="Q145" s="303">
        <v>0</v>
      </c>
      <c r="R145" s="16">
        <f>SUMIFS('Member Months'!$L:$L,'Member Months'!$A:$A,$A145,'Member Months'!$C:$C,$C145, 'Member Months'!$D:$D,$D145)</f>
        <v>0</v>
      </c>
      <c r="S145" s="237"/>
      <c r="U145" s="237"/>
      <c r="V145" s="237"/>
    </row>
    <row r="146" spans="1:22" s="302" customFormat="1">
      <c r="A146" s="38" t="str">
        <f t="shared" si="10"/>
        <v>08</v>
      </c>
      <c r="B146" s="39">
        <f t="shared" si="11"/>
        <v>0</v>
      </c>
      <c r="C146" s="39" t="s">
        <v>912</v>
      </c>
      <c r="D146" s="40">
        <v>1</v>
      </c>
      <c r="E146" s="40" t="s">
        <v>221</v>
      </c>
      <c r="F146" s="40" t="s">
        <v>738</v>
      </c>
      <c r="G146" s="698" t="s">
        <v>230</v>
      </c>
      <c r="H146" s="40" t="s">
        <v>213</v>
      </c>
      <c r="I146" s="630" t="s">
        <v>71</v>
      </c>
      <c r="J146" s="698" t="s">
        <v>266</v>
      </c>
      <c r="K146" s="303">
        <v>0</v>
      </c>
      <c r="L146" s="304">
        <v>0</v>
      </c>
      <c r="M146" s="305">
        <v>0</v>
      </c>
      <c r="N146" s="305">
        <v>0</v>
      </c>
      <c r="O146" s="303">
        <v>0</v>
      </c>
      <c r="P146" s="305">
        <v>0</v>
      </c>
      <c r="Q146" s="303">
        <v>0</v>
      </c>
      <c r="R146" s="16">
        <f>SUMIFS('Member Months'!$L:$L,'Member Months'!$A:$A,$A146,'Member Months'!$C:$C,$C146, 'Member Months'!$D:$D,$D146)</f>
        <v>0</v>
      </c>
      <c r="S146" s="237"/>
      <c r="U146" s="237"/>
      <c r="V146" s="237"/>
    </row>
    <row r="147" spans="1:22" s="302" customFormat="1">
      <c r="A147" s="38" t="str">
        <f t="shared" ref="A147:A148" si="18">E147</f>
        <v>08</v>
      </c>
      <c r="B147" s="39">
        <f t="shared" si="11"/>
        <v>0</v>
      </c>
      <c r="C147" s="39" t="s">
        <v>912</v>
      </c>
      <c r="D147" s="40">
        <v>1</v>
      </c>
      <c r="E147" s="40" t="s">
        <v>221</v>
      </c>
      <c r="F147" s="40" t="s">
        <v>738</v>
      </c>
      <c r="G147" s="698" t="s">
        <v>230</v>
      </c>
      <c r="H147" s="40" t="s">
        <v>213</v>
      </c>
      <c r="I147" s="630" t="s">
        <v>72</v>
      </c>
      <c r="J147" s="698" t="s">
        <v>527</v>
      </c>
      <c r="K147" s="303">
        <v>0</v>
      </c>
      <c r="L147" s="304">
        <v>0</v>
      </c>
      <c r="M147" s="305">
        <v>0</v>
      </c>
      <c r="N147" s="305">
        <v>0</v>
      </c>
      <c r="O147" s="303">
        <v>0</v>
      </c>
      <c r="P147" s="305">
        <v>0</v>
      </c>
      <c r="Q147" s="303">
        <v>0</v>
      </c>
      <c r="R147" s="16">
        <f>SUMIFS('Member Months'!$L:$L,'Member Months'!$A:$A,$A147,'Member Months'!$C:$C,$C147, 'Member Months'!$D:$D,$D147)</f>
        <v>0</v>
      </c>
      <c r="S147" s="237"/>
      <c r="U147" s="237"/>
      <c r="V147" s="237"/>
    </row>
    <row r="148" spans="1:22" s="302" customFormat="1">
      <c r="A148" s="38" t="str">
        <f t="shared" si="18"/>
        <v>08</v>
      </c>
      <c r="B148" s="39">
        <f t="shared" si="11"/>
        <v>0</v>
      </c>
      <c r="C148" s="39" t="s">
        <v>912</v>
      </c>
      <c r="D148" s="40">
        <v>1</v>
      </c>
      <c r="E148" s="40" t="s">
        <v>221</v>
      </c>
      <c r="F148" s="40" t="s">
        <v>738</v>
      </c>
      <c r="G148" s="698" t="s">
        <v>230</v>
      </c>
      <c r="H148" s="40" t="s">
        <v>213</v>
      </c>
      <c r="I148" s="630" t="s">
        <v>73</v>
      </c>
      <c r="J148" s="698" t="s">
        <v>528</v>
      </c>
      <c r="K148" s="303">
        <v>0</v>
      </c>
      <c r="L148" s="304">
        <v>0</v>
      </c>
      <c r="M148" s="305">
        <v>0</v>
      </c>
      <c r="N148" s="305">
        <v>0</v>
      </c>
      <c r="O148" s="303">
        <v>0</v>
      </c>
      <c r="P148" s="305">
        <v>0</v>
      </c>
      <c r="Q148" s="303">
        <v>0</v>
      </c>
      <c r="R148" s="16">
        <f>SUMIFS('Member Months'!$L:$L,'Member Months'!$A:$A,$A148,'Member Months'!$C:$C,$C148, 'Member Months'!$D:$D,$D148)</f>
        <v>0</v>
      </c>
      <c r="S148" s="237"/>
      <c r="U148" s="237"/>
      <c r="V148" s="237"/>
    </row>
    <row r="149" spans="1:22" s="302" customFormat="1">
      <c r="A149" s="38" t="str">
        <f t="shared" ref="A149" si="19">E149</f>
        <v>08</v>
      </c>
      <c r="B149" s="39">
        <f t="shared" si="11"/>
        <v>0</v>
      </c>
      <c r="C149" s="39" t="s">
        <v>912</v>
      </c>
      <c r="D149" s="40">
        <v>1</v>
      </c>
      <c r="E149" s="40" t="s">
        <v>221</v>
      </c>
      <c r="F149" s="40" t="s">
        <v>738</v>
      </c>
      <c r="G149" s="698" t="s">
        <v>230</v>
      </c>
      <c r="H149" s="40" t="s">
        <v>213</v>
      </c>
      <c r="I149" s="630" t="s">
        <v>409</v>
      </c>
      <c r="J149" s="698" t="s">
        <v>803</v>
      </c>
      <c r="K149" s="303">
        <v>0</v>
      </c>
      <c r="L149" s="304">
        <v>0</v>
      </c>
      <c r="M149" s="305">
        <v>0</v>
      </c>
      <c r="N149" s="305">
        <v>0</v>
      </c>
      <c r="O149" s="303">
        <v>0</v>
      </c>
      <c r="P149" s="305">
        <v>0</v>
      </c>
      <c r="Q149" s="303">
        <v>0</v>
      </c>
      <c r="R149" s="16">
        <f>SUMIFS('Member Months'!$L:$L,'Member Months'!$A:$A,$A149,'Member Months'!$C:$C,$C149, 'Member Months'!$D:$D,$D149)</f>
        <v>0</v>
      </c>
      <c r="S149" s="237"/>
      <c r="U149" s="237"/>
      <c r="V149" s="237"/>
    </row>
    <row r="150" spans="1:22" s="302" customFormat="1">
      <c r="A150" s="38" t="str">
        <f t="shared" ref="A150:A186" si="20">E150</f>
        <v>11</v>
      </c>
      <c r="B150" s="39">
        <f t="shared" ref="B150:B315" si="21">$B$6</f>
        <v>0</v>
      </c>
      <c r="C150" s="39" t="s">
        <v>912</v>
      </c>
      <c r="D150" s="40">
        <v>1</v>
      </c>
      <c r="E150" s="662" t="s">
        <v>150</v>
      </c>
      <c r="F150" s="662" t="s">
        <v>739</v>
      </c>
      <c r="G150" s="698" t="s">
        <v>161</v>
      </c>
      <c r="H150" s="40" t="s">
        <v>213</v>
      </c>
      <c r="I150" s="629" t="s">
        <v>211</v>
      </c>
      <c r="J150" s="698" t="s">
        <v>261</v>
      </c>
      <c r="K150" s="303">
        <v>0</v>
      </c>
      <c r="L150" s="304">
        <v>0</v>
      </c>
      <c r="M150" s="305">
        <v>0</v>
      </c>
      <c r="N150" s="305">
        <v>0</v>
      </c>
      <c r="O150" s="303">
        <v>0</v>
      </c>
      <c r="P150" s="305">
        <v>0</v>
      </c>
      <c r="Q150" s="303">
        <v>0</v>
      </c>
      <c r="R150" s="16">
        <f>SUMIFS('Member Months'!$L:$L,'Member Months'!$A:$A,$A150,'Member Months'!$C:$C,$C150, 'Member Months'!$D:$D,$D150)</f>
        <v>0</v>
      </c>
      <c r="S150" s="237"/>
      <c r="U150" s="237"/>
      <c r="V150" s="237"/>
    </row>
    <row r="151" spans="1:22" s="302" customFormat="1">
      <c r="A151" s="38" t="str">
        <f t="shared" si="20"/>
        <v>11</v>
      </c>
      <c r="B151" s="39">
        <f t="shared" si="21"/>
        <v>0</v>
      </c>
      <c r="C151" s="39" t="s">
        <v>912</v>
      </c>
      <c r="D151" s="40">
        <v>1</v>
      </c>
      <c r="E151" s="662" t="s">
        <v>150</v>
      </c>
      <c r="F151" s="40" t="s">
        <v>739</v>
      </c>
      <c r="G151" s="698" t="s">
        <v>161</v>
      </c>
      <c r="H151" s="40" t="s">
        <v>213</v>
      </c>
      <c r="I151" s="629" t="s">
        <v>214</v>
      </c>
      <c r="J151" s="698" t="s">
        <v>676</v>
      </c>
      <c r="K151" s="303">
        <v>0</v>
      </c>
      <c r="L151" s="304">
        <v>0</v>
      </c>
      <c r="M151" s="305">
        <v>0</v>
      </c>
      <c r="N151" s="305">
        <v>0</v>
      </c>
      <c r="O151" s="303">
        <v>0</v>
      </c>
      <c r="P151" s="305">
        <v>0</v>
      </c>
      <c r="Q151" s="303">
        <v>0</v>
      </c>
      <c r="R151" s="16">
        <f>SUMIFS('Member Months'!$L:$L,'Member Months'!$A:$A,$A151,'Member Months'!$C:$C,$C151, 'Member Months'!$D:$D,$D151)</f>
        <v>0</v>
      </c>
      <c r="S151" s="237"/>
      <c r="U151" s="237"/>
      <c r="V151" s="237"/>
    </row>
    <row r="152" spans="1:22" s="302" customFormat="1">
      <c r="A152" s="38" t="str">
        <f t="shared" si="20"/>
        <v>11</v>
      </c>
      <c r="B152" s="39">
        <f t="shared" si="21"/>
        <v>0</v>
      </c>
      <c r="C152" s="39" t="s">
        <v>912</v>
      </c>
      <c r="D152" s="40">
        <v>1</v>
      </c>
      <c r="E152" s="662" t="s">
        <v>150</v>
      </c>
      <c r="F152" s="40" t="s">
        <v>739</v>
      </c>
      <c r="G152" s="698" t="s">
        <v>161</v>
      </c>
      <c r="H152" s="40" t="s">
        <v>213</v>
      </c>
      <c r="I152" s="629" t="s">
        <v>215</v>
      </c>
      <c r="J152" s="698" t="s">
        <v>216</v>
      </c>
      <c r="K152" s="303">
        <v>0</v>
      </c>
      <c r="L152" s="304">
        <v>0</v>
      </c>
      <c r="M152" s="305">
        <v>0</v>
      </c>
      <c r="N152" s="305">
        <v>0</v>
      </c>
      <c r="O152" s="303">
        <v>0</v>
      </c>
      <c r="P152" s="305">
        <v>0</v>
      </c>
      <c r="Q152" s="303">
        <v>0</v>
      </c>
      <c r="R152" s="16">
        <f>SUMIFS('Member Months'!$L:$L,'Member Months'!$A:$A,$A152,'Member Months'!$C:$C,$C152, 'Member Months'!$D:$D,$D152)</f>
        <v>0</v>
      </c>
      <c r="S152" s="237"/>
      <c r="U152" s="237"/>
      <c r="V152" s="237"/>
    </row>
    <row r="153" spans="1:22" s="302" customFormat="1">
      <c r="A153" s="38" t="str">
        <f t="shared" si="20"/>
        <v>11</v>
      </c>
      <c r="B153" s="39">
        <f t="shared" si="21"/>
        <v>0</v>
      </c>
      <c r="C153" s="39" t="s">
        <v>912</v>
      </c>
      <c r="D153" s="40">
        <v>1</v>
      </c>
      <c r="E153" s="662" t="s">
        <v>150</v>
      </c>
      <c r="F153" s="40" t="s">
        <v>739</v>
      </c>
      <c r="G153" s="698" t="s">
        <v>161</v>
      </c>
      <c r="H153" s="40" t="s">
        <v>213</v>
      </c>
      <c r="I153" s="629" t="s">
        <v>217</v>
      </c>
      <c r="J153" s="698" t="s">
        <v>262</v>
      </c>
      <c r="K153" s="303">
        <v>0</v>
      </c>
      <c r="L153" s="304">
        <v>0</v>
      </c>
      <c r="M153" s="305">
        <v>0</v>
      </c>
      <c r="N153" s="305">
        <v>0</v>
      </c>
      <c r="O153" s="303">
        <v>0</v>
      </c>
      <c r="P153" s="305">
        <v>0</v>
      </c>
      <c r="Q153" s="303">
        <v>0</v>
      </c>
      <c r="R153" s="16">
        <f>SUMIFS('Member Months'!$L:$L,'Member Months'!$A:$A,$A153,'Member Months'!$C:$C,$C153, 'Member Months'!$D:$D,$D153)</f>
        <v>0</v>
      </c>
      <c r="S153" s="237"/>
      <c r="U153" s="237"/>
      <c r="V153" s="237"/>
    </row>
    <row r="154" spans="1:22" s="302" customFormat="1">
      <c r="A154" s="38" t="str">
        <f t="shared" si="20"/>
        <v>11</v>
      </c>
      <c r="B154" s="39">
        <f t="shared" si="21"/>
        <v>0</v>
      </c>
      <c r="C154" s="39" t="s">
        <v>912</v>
      </c>
      <c r="D154" s="40">
        <v>1</v>
      </c>
      <c r="E154" s="662" t="s">
        <v>150</v>
      </c>
      <c r="F154" s="40" t="s">
        <v>739</v>
      </c>
      <c r="G154" s="698" t="s">
        <v>161</v>
      </c>
      <c r="H154" s="40" t="s">
        <v>213</v>
      </c>
      <c r="I154" s="629" t="s">
        <v>218</v>
      </c>
      <c r="J154" s="698" t="s">
        <v>677</v>
      </c>
      <c r="K154" s="303">
        <v>0</v>
      </c>
      <c r="L154" s="304">
        <v>0</v>
      </c>
      <c r="M154" s="305">
        <v>0</v>
      </c>
      <c r="N154" s="305">
        <v>0</v>
      </c>
      <c r="O154" s="303">
        <v>0</v>
      </c>
      <c r="P154" s="305">
        <v>0</v>
      </c>
      <c r="Q154" s="303">
        <v>0</v>
      </c>
      <c r="R154" s="16">
        <f>SUMIFS('Member Months'!$L:$L,'Member Months'!$A:$A,$A154,'Member Months'!$C:$C,$C154, 'Member Months'!$D:$D,$D154)</f>
        <v>0</v>
      </c>
      <c r="S154" s="237"/>
      <c r="U154" s="237"/>
      <c r="V154" s="237"/>
    </row>
    <row r="155" spans="1:22" s="302" customFormat="1">
      <c r="A155" s="38" t="str">
        <f t="shared" si="20"/>
        <v>11</v>
      </c>
      <c r="B155" s="39">
        <f t="shared" si="21"/>
        <v>0</v>
      </c>
      <c r="C155" s="39" t="s">
        <v>912</v>
      </c>
      <c r="D155" s="40">
        <v>1</v>
      </c>
      <c r="E155" s="662" t="s">
        <v>150</v>
      </c>
      <c r="F155" s="40" t="s">
        <v>739</v>
      </c>
      <c r="G155" s="698" t="s">
        <v>161</v>
      </c>
      <c r="H155" s="40" t="s">
        <v>213</v>
      </c>
      <c r="I155" s="629" t="s">
        <v>219</v>
      </c>
      <c r="J155" s="698" t="s">
        <v>263</v>
      </c>
      <c r="K155" s="303">
        <v>0</v>
      </c>
      <c r="L155" s="304">
        <v>0</v>
      </c>
      <c r="M155" s="305">
        <v>0</v>
      </c>
      <c r="N155" s="305">
        <v>0</v>
      </c>
      <c r="O155" s="303">
        <v>0</v>
      </c>
      <c r="P155" s="305">
        <v>0</v>
      </c>
      <c r="Q155" s="303">
        <v>0</v>
      </c>
      <c r="R155" s="16">
        <f>SUMIFS('Member Months'!$L:$L,'Member Months'!$A:$A,$A155,'Member Months'!$C:$C,$C155, 'Member Months'!$D:$D,$D155)</f>
        <v>0</v>
      </c>
      <c r="S155" s="237"/>
      <c r="U155" s="237"/>
      <c r="V155" s="237"/>
    </row>
    <row r="156" spans="1:22" s="302" customFormat="1">
      <c r="A156" s="38" t="str">
        <f t="shared" si="20"/>
        <v>11</v>
      </c>
      <c r="B156" s="39">
        <f t="shared" si="21"/>
        <v>0</v>
      </c>
      <c r="C156" s="39" t="s">
        <v>912</v>
      </c>
      <c r="D156" s="40">
        <v>1</v>
      </c>
      <c r="E156" s="662" t="s">
        <v>150</v>
      </c>
      <c r="F156" s="40" t="s">
        <v>739</v>
      </c>
      <c r="G156" s="698" t="s">
        <v>161</v>
      </c>
      <c r="H156" s="40" t="s">
        <v>213</v>
      </c>
      <c r="I156" s="629" t="s">
        <v>220</v>
      </c>
      <c r="J156" s="698" t="s">
        <v>675</v>
      </c>
      <c r="K156" s="303">
        <v>0</v>
      </c>
      <c r="L156" s="304">
        <v>0</v>
      </c>
      <c r="M156" s="305">
        <v>0</v>
      </c>
      <c r="N156" s="305">
        <v>0</v>
      </c>
      <c r="O156" s="303">
        <v>0</v>
      </c>
      <c r="P156" s="305">
        <v>0</v>
      </c>
      <c r="Q156" s="303">
        <v>0</v>
      </c>
      <c r="R156" s="16">
        <f>SUMIFS('Member Months'!$L:$L,'Member Months'!$A:$A,$A156,'Member Months'!$C:$C,$C156, 'Member Months'!$D:$D,$D156)</f>
        <v>0</v>
      </c>
      <c r="S156" s="237"/>
      <c r="U156" s="237"/>
      <c r="V156" s="237"/>
    </row>
    <row r="157" spans="1:22" s="302" customFormat="1">
      <c r="A157" s="38" t="str">
        <f t="shared" si="20"/>
        <v>11</v>
      </c>
      <c r="B157" s="39">
        <f t="shared" si="21"/>
        <v>0</v>
      </c>
      <c r="C157" s="39" t="s">
        <v>912</v>
      </c>
      <c r="D157" s="40">
        <v>1</v>
      </c>
      <c r="E157" s="662" t="s">
        <v>150</v>
      </c>
      <c r="F157" s="40" t="s">
        <v>739</v>
      </c>
      <c r="G157" s="698" t="s">
        <v>161</v>
      </c>
      <c r="H157" s="40" t="s">
        <v>213</v>
      </c>
      <c r="I157" s="629" t="s">
        <v>221</v>
      </c>
      <c r="J157" s="698" t="s">
        <v>264</v>
      </c>
      <c r="K157" s="303">
        <v>0</v>
      </c>
      <c r="L157" s="304">
        <v>0</v>
      </c>
      <c r="M157" s="305">
        <v>0</v>
      </c>
      <c r="N157" s="305">
        <v>0</v>
      </c>
      <c r="O157" s="303">
        <v>0</v>
      </c>
      <c r="P157" s="305">
        <v>0</v>
      </c>
      <c r="Q157" s="303">
        <v>0</v>
      </c>
      <c r="R157" s="16">
        <f>SUMIFS('Member Months'!$L:$L,'Member Months'!$A:$A,$A157,'Member Months'!$C:$C,$C157, 'Member Months'!$D:$D,$D157)</f>
        <v>0</v>
      </c>
      <c r="S157" s="237"/>
      <c r="U157" s="237"/>
      <c r="V157" s="237"/>
    </row>
    <row r="158" spans="1:22" s="302" customFormat="1">
      <c r="A158" s="38" t="str">
        <f t="shared" si="20"/>
        <v>11</v>
      </c>
      <c r="B158" s="39">
        <f t="shared" si="21"/>
        <v>0</v>
      </c>
      <c r="C158" s="39" t="s">
        <v>912</v>
      </c>
      <c r="D158" s="40">
        <v>1</v>
      </c>
      <c r="E158" s="662" t="s">
        <v>150</v>
      </c>
      <c r="F158" s="40" t="s">
        <v>739</v>
      </c>
      <c r="G158" s="698" t="s">
        <v>161</v>
      </c>
      <c r="H158" s="40" t="s">
        <v>213</v>
      </c>
      <c r="I158" s="630" t="s">
        <v>222</v>
      </c>
      <c r="J158" s="698" t="s">
        <v>206</v>
      </c>
      <c r="K158" s="303">
        <v>0</v>
      </c>
      <c r="L158" s="304">
        <v>0</v>
      </c>
      <c r="M158" s="305">
        <v>0</v>
      </c>
      <c r="N158" s="305">
        <v>0</v>
      </c>
      <c r="O158" s="303">
        <v>0</v>
      </c>
      <c r="P158" s="305">
        <v>0</v>
      </c>
      <c r="Q158" s="303">
        <v>0</v>
      </c>
      <c r="R158" s="16">
        <f>SUMIFS('Member Months'!$L:$L,'Member Months'!$A:$A,$A158,'Member Months'!$C:$C,$C158, 'Member Months'!$D:$D,$D158)</f>
        <v>0</v>
      </c>
      <c r="S158" s="237"/>
      <c r="U158" s="237"/>
      <c r="V158" s="237"/>
    </row>
    <row r="159" spans="1:22" s="302" customFormat="1">
      <c r="A159" s="38" t="str">
        <f t="shared" si="20"/>
        <v>11</v>
      </c>
      <c r="B159" s="39">
        <f t="shared" si="21"/>
        <v>0</v>
      </c>
      <c r="C159" s="39" t="s">
        <v>912</v>
      </c>
      <c r="D159" s="40">
        <v>1</v>
      </c>
      <c r="E159" s="662" t="s">
        <v>150</v>
      </c>
      <c r="F159" s="40" t="s">
        <v>739</v>
      </c>
      <c r="G159" s="698" t="s">
        <v>161</v>
      </c>
      <c r="H159" s="40" t="s">
        <v>213</v>
      </c>
      <c r="I159" s="630" t="s">
        <v>223</v>
      </c>
      <c r="J159" s="698" t="s">
        <v>181</v>
      </c>
      <c r="K159" s="303">
        <v>0</v>
      </c>
      <c r="L159" s="304">
        <v>0</v>
      </c>
      <c r="M159" s="305">
        <v>0</v>
      </c>
      <c r="N159" s="305">
        <v>0</v>
      </c>
      <c r="O159" s="303">
        <v>0</v>
      </c>
      <c r="P159" s="305">
        <v>0</v>
      </c>
      <c r="Q159" s="303">
        <v>0</v>
      </c>
      <c r="R159" s="16">
        <f>SUMIFS('Member Months'!$L:$L,'Member Months'!$A:$A,$A159,'Member Months'!$C:$C,$C159, 'Member Months'!$D:$D,$D159)</f>
        <v>0</v>
      </c>
      <c r="S159" s="237"/>
      <c r="U159" s="237"/>
      <c r="V159" s="237"/>
    </row>
    <row r="160" spans="1:22" s="302" customFormat="1">
      <c r="A160" s="38" t="str">
        <f t="shared" si="20"/>
        <v>11</v>
      </c>
      <c r="B160" s="39">
        <f t="shared" si="21"/>
        <v>0</v>
      </c>
      <c r="C160" s="39" t="s">
        <v>912</v>
      </c>
      <c r="D160" s="40">
        <v>1</v>
      </c>
      <c r="E160" s="662" t="s">
        <v>150</v>
      </c>
      <c r="F160" s="40" t="s">
        <v>739</v>
      </c>
      <c r="G160" s="698" t="s">
        <v>161</v>
      </c>
      <c r="H160" s="40" t="s">
        <v>213</v>
      </c>
      <c r="I160" s="630" t="s">
        <v>150</v>
      </c>
      <c r="J160" s="698" t="s">
        <v>204</v>
      </c>
      <c r="K160" s="303">
        <v>0</v>
      </c>
      <c r="L160" s="304">
        <v>0</v>
      </c>
      <c r="M160" s="305">
        <v>0</v>
      </c>
      <c r="N160" s="305">
        <v>0</v>
      </c>
      <c r="O160" s="303">
        <v>0</v>
      </c>
      <c r="P160" s="305">
        <v>0</v>
      </c>
      <c r="Q160" s="303">
        <v>0</v>
      </c>
      <c r="R160" s="16">
        <f>SUMIFS('Member Months'!$L:$L,'Member Months'!$A:$A,$A160,'Member Months'!$C:$C,$C160, 'Member Months'!$D:$D,$D160)</f>
        <v>0</v>
      </c>
      <c r="S160" s="237"/>
      <c r="U160" s="237"/>
      <c r="V160" s="237"/>
    </row>
    <row r="161" spans="1:22" s="302" customFormat="1">
      <c r="A161" s="38" t="str">
        <f t="shared" si="20"/>
        <v>11</v>
      </c>
      <c r="B161" s="39">
        <f t="shared" si="21"/>
        <v>0</v>
      </c>
      <c r="C161" s="39" t="s">
        <v>912</v>
      </c>
      <c r="D161" s="40">
        <v>1</v>
      </c>
      <c r="E161" s="662" t="s">
        <v>150</v>
      </c>
      <c r="F161" s="40" t="s">
        <v>739</v>
      </c>
      <c r="G161" s="698" t="s">
        <v>161</v>
      </c>
      <c r="H161" s="40" t="s">
        <v>213</v>
      </c>
      <c r="I161" s="630" t="s">
        <v>151</v>
      </c>
      <c r="J161" s="698" t="s">
        <v>205</v>
      </c>
      <c r="K161" s="303">
        <v>0</v>
      </c>
      <c r="L161" s="304">
        <v>0</v>
      </c>
      <c r="M161" s="305">
        <v>0</v>
      </c>
      <c r="N161" s="305">
        <v>0</v>
      </c>
      <c r="O161" s="303">
        <v>0</v>
      </c>
      <c r="P161" s="305">
        <v>0</v>
      </c>
      <c r="Q161" s="303">
        <v>0</v>
      </c>
      <c r="R161" s="16">
        <f>SUMIFS('Member Months'!$L:$L,'Member Months'!$A:$A,$A161,'Member Months'!$C:$C,$C161, 'Member Months'!$D:$D,$D161)</f>
        <v>0</v>
      </c>
      <c r="S161" s="237"/>
      <c r="U161" s="237"/>
      <c r="V161" s="237"/>
    </row>
    <row r="162" spans="1:22" s="302" customFormat="1">
      <c r="A162" s="38" t="str">
        <f t="shared" si="20"/>
        <v>11</v>
      </c>
      <c r="B162" s="39">
        <f t="shared" si="21"/>
        <v>0</v>
      </c>
      <c r="C162" s="39" t="s">
        <v>912</v>
      </c>
      <c r="D162" s="40">
        <v>1</v>
      </c>
      <c r="E162" s="662" t="s">
        <v>150</v>
      </c>
      <c r="F162" s="40" t="s">
        <v>739</v>
      </c>
      <c r="G162" s="698" t="s">
        <v>161</v>
      </c>
      <c r="H162" s="40" t="s">
        <v>213</v>
      </c>
      <c r="I162" s="630" t="s">
        <v>152</v>
      </c>
      <c r="J162" s="698" t="s">
        <v>182</v>
      </c>
      <c r="K162" s="303">
        <v>0</v>
      </c>
      <c r="L162" s="304">
        <v>0</v>
      </c>
      <c r="M162" s="305">
        <v>0</v>
      </c>
      <c r="N162" s="305">
        <v>0</v>
      </c>
      <c r="O162" s="303">
        <v>0</v>
      </c>
      <c r="P162" s="305">
        <v>0</v>
      </c>
      <c r="Q162" s="303">
        <v>0</v>
      </c>
      <c r="R162" s="16">
        <f>SUMIFS('Member Months'!$L:$L,'Member Months'!$A:$A,$A162,'Member Months'!$C:$C,$C162, 'Member Months'!$D:$D,$D162)</f>
        <v>0</v>
      </c>
      <c r="S162" s="237"/>
      <c r="U162" s="237"/>
      <c r="V162" s="237"/>
    </row>
    <row r="163" spans="1:22" s="302" customFormat="1">
      <c r="A163" s="38" t="str">
        <f t="shared" si="20"/>
        <v>11</v>
      </c>
      <c r="B163" s="39">
        <f t="shared" si="21"/>
        <v>0</v>
      </c>
      <c r="C163" s="39" t="s">
        <v>912</v>
      </c>
      <c r="D163" s="40">
        <v>1</v>
      </c>
      <c r="E163" s="662" t="s">
        <v>150</v>
      </c>
      <c r="F163" s="40" t="s">
        <v>739</v>
      </c>
      <c r="G163" s="698" t="s">
        <v>161</v>
      </c>
      <c r="H163" s="40" t="s">
        <v>213</v>
      </c>
      <c r="I163" s="630" t="s">
        <v>70</v>
      </c>
      <c r="J163" s="698" t="s">
        <v>265</v>
      </c>
      <c r="K163" s="303">
        <v>0</v>
      </c>
      <c r="L163" s="304">
        <v>0</v>
      </c>
      <c r="M163" s="305">
        <v>0</v>
      </c>
      <c r="N163" s="305">
        <v>0</v>
      </c>
      <c r="O163" s="303">
        <v>0</v>
      </c>
      <c r="P163" s="305">
        <v>0</v>
      </c>
      <c r="Q163" s="303">
        <v>0</v>
      </c>
      <c r="R163" s="16">
        <f>SUMIFS('Member Months'!$L:$L,'Member Months'!$A:$A,$A163,'Member Months'!$C:$C,$C163, 'Member Months'!$D:$D,$D163)</f>
        <v>0</v>
      </c>
      <c r="S163" s="237"/>
      <c r="U163" s="237"/>
      <c r="V163" s="237"/>
    </row>
    <row r="164" spans="1:22" s="302" customFormat="1">
      <c r="A164" s="38" t="str">
        <f t="shared" si="20"/>
        <v>11</v>
      </c>
      <c r="B164" s="39">
        <f t="shared" si="21"/>
        <v>0</v>
      </c>
      <c r="C164" s="39" t="s">
        <v>912</v>
      </c>
      <c r="D164" s="40">
        <v>1</v>
      </c>
      <c r="E164" s="662" t="s">
        <v>150</v>
      </c>
      <c r="F164" s="40" t="s">
        <v>739</v>
      </c>
      <c r="G164" s="698" t="s">
        <v>161</v>
      </c>
      <c r="H164" s="40" t="s">
        <v>213</v>
      </c>
      <c r="I164" s="630" t="s">
        <v>71</v>
      </c>
      <c r="J164" s="698" t="s">
        <v>266</v>
      </c>
      <c r="K164" s="303">
        <v>0</v>
      </c>
      <c r="L164" s="304">
        <v>0</v>
      </c>
      <c r="M164" s="305">
        <v>0</v>
      </c>
      <c r="N164" s="305">
        <v>0</v>
      </c>
      <c r="O164" s="303">
        <v>0</v>
      </c>
      <c r="P164" s="305">
        <v>0</v>
      </c>
      <c r="Q164" s="303">
        <v>0</v>
      </c>
      <c r="R164" s="16">
        <f>SUMIFS('Member Months'!$L:$L,'Member Months'!$A:$A,$A164,'Member Months'!$C:$C,$C164, 'Member Months'!$D:$D,$D164)</f>
        <v>0</v>
      </c>
      <c r="S164" s="237"/>
      <c r="U164" s="237"/>
      <c r="V164" s="237"/>
    </row>
    <row r="165" spans="1:22" s="302" customFormat="1">
      <c r="A165" s="38" t="str">
        <f t="shared" ref="A165:A166" si="22">E165</f>
        <v>11</v>
      </c>
      <c r="B165" s="39">
        <f t="shared" si="21"/>
        <v>0</v>
      </c>
      <c r="C165" s="39" t="s">
        <v>912</v>
      </c>
      <c r="D165" s="40">
        <v>1</v>
      </c>
      <c r="E165" s="662" t="s">
        <v>150</v>
      </c>
      <c r="F165" s="40" t="s">
        <v>739</v>
      </c>
      <c r="G165" s="698" t="s">
        <v>161</v>
      </c>
      <c r="H165" s="40" t="s">
        <v>213</v>
      </c>
      <c r="I165" s="630" t="s">
        <v>72</v>
      </c>
      <c r="J165" s="698" t="s">
        <v>527</v>
      </c>
      <c r="K165" s="303">
        <v>0</v>
      </c>
      <c r="L165" s="304">
        <v>0</v>
      </c>
      <c r="M165" s="305">
        <v>0</v>
      </c>
      <c r="N165" s="305">
        <v>0</v>
      </c>
      <c r="O165" s="303">
        <v>0</v>
      </c>
      <c r="P165" s="305">
        <v>0</v>
      </c>
      <c r="Q165" s="303">
        <v>0</v>
      </c>
      <c r="R165" s="16">
        <f>SUMIFS('Member Months'!$L:$L,'Member Months'!$A:$A,$A165,'Member Months'!$C:$C,$C165, 'Member Months'!$D:$D,$D165)</f>
        <v>0</v>
      </c>
      <c r="S165" s="237"/>
      <c r="U165" s="237"/>
      <c r="V165" s="237"/>
    </row>
    <row r="166" spans="1:22" s="302" customFormat="1">
      <c r="A166" s="38" t="str">
        <f t="shared" si="22"/>
        <v>11</v>
      </c>
      <c r="B166" s="39">
        <f t="shared" si="21"/>
        <v>0</v>
      </c>
      <c r="C166" s="39" t="s">
        <v>912</v>
      </c>
      <c r="D166" s="40">
        <v>1</v>
      </c>
      <c r="E166" s="662" t="s">
        <v>150</v>
      </c>
      <c r="F166" s="40" t="s">
        <v>739</v>
      </c>
      <c r="G166" s="698" t="s">
        <v>161</v>
      </c>
      <c r="H166" s="40" t="s">
        <v>213</v>
      </c>
      <c r="I166" s="630" t="s">
        <v>73</v>
      </c>
      <c r="J166" s="698" t="s">
        <v>528</v>
      </c>
      <c r="K166" s="303">
        <v>0</v>
      </c>
      <c r="L166" s="304">
        <v>0</v>
      </c>
      <c r="M166" s="305">
        <v>0</v>
      </c>
      <c r="N166" s="305">
        <v>0</v>
      </c>
      <c r="O166" s="303">
        <v>0</v>
      </c>
      <c r="P166" s="305">
        <v>0</v>
      </c>
      <c r="Q166" s="303">
        <v>0</v>
      </c>
      <c r="R166" s="16">
        <f>SUMIFS('Member Months'!$L:$L,'Member Months'!$A:$A,$A166,'Member Months'!$C:$C,$C166, 'Member Months'!$D:$D,$D166)</f>
        <v>0</v>
      </c>
      <c r="S166" s="237"/>
      <c r="U166" s="237"/>
      <c r="V166" s="237"/>
    </row>
    <row r="167" spans="1:22" s="302" customFormat="1">
      <c r="A167" s="38" t="str">
        <f t="shared" ref="A167" si="23">E167</f>
        <v>11</v>
      </c>
      <c r="B167" s="39">
        <f t="shared" si="21"/>
        <v>0</v>
      </c>
      <c r="C167" s="39" t="s">
        <v>912</v>
      </c>
      <c r="D167" s="40">
        <v>1</v>
      </c>
      <c r="E167" s="662" t="s">
        <v>150</v>
      </c>
      <c r="F167" s="40" t="s">
        <v>739</v>
      </c>
      <c r="G167" s="698" t="s">
        <v>161</v>
      </c>
      <c r="H167" s="40" t="s">
        <v>213</v>
      </c>
      <c r="I167" s="630" t="s">
        <v>409</v>
      </c>
      <c r="J167" s="698" t="s">
        <v>803</v>
      </c>
      <c r="K167" s="303">
        <v>0</v>
      </c>
      <c r="L167" s="304">
        <v>0</v>
      </c>
      <c r="M167" s="305">
        <v>0</v>
      </c>
      <c r="N167" s="305">
        <v>0</v>
      </c>
      <c r="O167" s="303">
        <v>0</v>
      </c>
      <c r="P167" s="305">
        <v>0</v>
      </c>
      <c r="Q167" s="303">
        <v>0</v>
      </c>
      <c r="R167" s="16">
        <f>SUMIFS('Member Months'!$L:$L,'Member Months'!$A:$A,$A167,'Member Months'!$C:$C,$C167, 'Member Months'!$D:$D,$D167)</f>
        <v>0</v>
      </c>
      <c r="S167" s="237"/>
      <c r="U167" s="237"/>
      <c r="V167" s="237"/>
    </row>
    <row r="168" spans="1:22" s="302" customFormat="1">
      <c r="A168" s="38" t="str">
        <f t="shared" si="20"/>
        <v>12</v>
      </c>
      <c r="B168" s="39">
        <f t="shared" si="21"/>
        <v>0</v>
      </c>
      <c r="C168" s="39" t="s">
        <v>912</v>
      </c>
      <c r="D168" s="40">
        <v>1</v>
      </c>
      <c r="E168" s="662" t="s">
        <v>151</v>
      </c>
      <c r="F168" s="40" t="s">
        <v>739</v>
      </c>
      <c r="G168" s="698" t="s">
        <v>225</v>
      </c>
      <c r="H168" s="40" t="s">
        <v>213</v>
      </c>
      <c r="I168" s="629" t="s">
        <v>211</v>
      </c>
      <c r="J168" s="698" t="s">
        <v>261</v>
      </c>
      <c r="K168" s="303">
        <v>0</v>
      </c>
      <c r="L168" s="304">
        <v>0</v>
      </c>
      <c r="M168" s="305">
        <v>0</v>
      </c>
      <c r="N168" s="305">
        <v>0</v>
      </c>
      <c r="O168" s="303">
        <v>0</v>
      </c>
      <c r="P168" s="305">
        <v>0</v>
      </c>
      <c r="Q168" s="303">
        <v>0</v>
      </c>
      <c r="R168" s="16">
        <f>SUMIFS('Member Months'!$L:$L,'Member Months'!$A:$A,$A168,'Member Months'!$C:$C,$C168, 'Member Months'!$D:$D,$D168)</f>
        <v>0</v>
      </c>
      <c r="S168" s="237"/>
      <c r="U168" s="237"/>
      <c r="V168" s="237"/>
    </row>
    <row r="169" spans="1:22" s="302" customFormat="1">
      <c r="A169" s="38" t="str">
        <f t="shared" si="20"/>
        <v>12</v>
      </c>
      <c r="B169" s="39">
        <f t="shared" si="21"/>
        <v>0</v>
      </c>
      <c r="C169" s="39" t="s">
        <v>912</v>
      </c>
      <c r="D169" s="40">
        <v>1</v>
      </c>
      <c r="E169" s="662" t="s">
        <v>151</v>
      </c>
      <c r="F169" s="40" t="s">
        <v>739</v>
      </c>
      <c r="G169" s="698" t="s">
        <v>225</v>
      </c>
      <c r="H169" s="40" t="s">
        <v>213</v>
      </c>
      <c r="I169" s="629" t="s">
        <v>214</v>
      </c>
      <c r="J169" s="698" t="s">
        <v>676</v>
      </c>
      <c r="K169" s="303">
        <v>0</v>
      </c>
      <c r="L169" s="304">
        <v>0</v>
      </c>
      <c r="M169" s="305">
        <v>0</v>
      </c>
      <c r="N169" s="305">
        <v>0</v>
      </c>
      <c r="O169" s="303">
        <v>0</v>
      </c>
      <c r="P169" s="305">
        <v>0</v>
      </c>
      <c r="Q169" s="303">
        <v>0</v>
      </c>
      <c r="R169" s="16">
        <f>SUMIFS('Member Months'!$L:$L,'Member Months'!$A:$A,$A169,'Member Months'!$C:$C,$C169, 'Member Months'!$D:$D,$D169)</f>
        <v>0</v>
      </c>
      <c r="S169" s="237"/>
      <c r="U169" s="237"/>
      <c r="V169" s="237"/>
    </row>
    <row r="170" spans="1:22" s="302" customFormat="1">
      <c r="A170" s="38" t="str">
        <f t="shared" si="20"/>
        <v>12</v>
      </c>
      <c r="B170" s="39">
        <f t="shared" si="21"/>
        <v>0</v>
      </c>
      <c r="C170" s="39" t="s">
        <v>912</v>
      </c>
      <c r="D170" s="40">
        <v>1</v>
      </c>
      <c r="E170" s="662" t="s">
        <v>151</v>
      </c>
      <c r="F170" s="40" t="s">
        <v>739</v>
      </c>
      <c r="G170" s="698" t="s">
        <v>225</v>
      </c>
      <c r="H170" s="40" t="s">
        <v>213</v>
      </c>
      <c r="I170" s="629" t="s">
        <v>215</v>
      </c>
      <c r="J170" s="698" t="s">
        <v>216</v>
      </c>
      <c r="K170" s="303">
        <v>0</v>
      </c>
      <c r="L170" s="304">
        <v>0</v>
      </c>
      <c r="M170" s="305">
        <v>0</v>
      </c>
      <c r="N170" s="305">
        <v>0</v>
      </c>
      <c r="O170" s="303">
        <v>0</v>
      </c>
      <c r="P170" s="305">
        <v>0</v>
      </c>
      <c r="Q170" s="303">
        <v>0</v>
      </c>
      <c r="R170" s="16">
        <f>SUMIFS('Member Months'!$L:$L,'Member Months'!$A:$A,$A170,'Member Months'!$C:$C,$C170, 'Member Months'!$D:$D,$D170)</f>
        <v>0</v>
      </c>
      <c r="S170" s="237"/>
      <c r="U170" s="237"/>
      <c r="V170" s="237"/>
    </row>
    <row r="171" spans="1:22" s="302" customFormat="1">
      <c r="A171" s="38" t="str">
        <f t="shared" si="20"/>
        <v>12</v>
      </c>
      <c r="B171" s="39">
        <f t="shared" si="21"/>
        <v>0</v>
      </c>
      <c r="C171" s="39" t="s">
        <v>912</v>
      </c>
      <c r="D171" s="40">
        <v>1</v>
      </c>
      <c r="E171" s="662" t="s">
        <v>151</v>
      </c>
      <c r="F171" s="40" t="s">
        <v>739</v>
      </c>
      <c r="G171" s="698" t="s">
        <v>225</v>
      </c>
      <c r="H171" s="40" t="s">
        <v>213</v>
      </c>
      <c r="I171" s="629" t="s">
        <v>217</v>
      </c>
      <c r="J171" s="698" t="s">
        <v>262</v>
      </c>
      <c r="K171" s="303">
        <v>0</v>
      </c>
      <c r="L171" s="304">
        <v>0</v>
      </c>
      <c r="M171" s="305">
        <v>0</v>
      </c>
      <c r="N171" s="305">
        <v>0</v>
      </c>
      <c r="O171" s="303">
        <v>0</v>
      </c>
      <c r="P171" s="305">
        <v>0</v>
      </c>
      <c r="Q171" s="303">
        <v>0</v>
      </c>
      <c r="R171" s="16">
        <f>SUMIFS('Member Months'!$L:$L,'Member Months'!$A:$A,$A171,'Member Months'!$C:$C,$C171, 'Member Months'!$D:$D,$D171)</f>
        <v>0</v>
      </c>
      <c r="S171" s="237"/>
      <c r="U171" s="237"/>
      <c r="V171" s="237"/>
    </row>
    <row r="172" spans="1:22" s="302" customFormat="1">
      <c r="A172" s="38" t="str">
        <f t="shared" si="20"/>
        <v>12</v>
      </c>
      <c r="B172" s="39">
        <f t="shared" si="21"/>
        <v>0</v>
      </c>
      <c r="C172" s="39" t="s">
        <v>912</v>
      </c>
      <c r="D172" s="40">
        <v>1</v>
      </c>
      <c r="E172" s="662" t="s">
        <v>151</v>
      </c>
      <c r="F172" s="40" t="s">
        <v>739</v>
      </c>
      <c r="G172" s="698" t="s">
        <v>225</v>
      </c>
      <c r="H172" s="40" t="s">
        <v>213</v>
      </c>
      <c r="I172" s="629" t="s">
        <v>218</v>
      </c>
      <c r="J172" s="698" t="s">
        <v>677</v>
      </c>
      <c r="K172" s="303">
        <v>0</v>
      </c>
      <c r="L172" s="304">
        <v>0</v>
      </c>
      <c r="M172" s="305">
        <v>0</v>
      </c>
      <c r="N172" s="305">
        <v>0</v>
      </c>
      <c r="O172" s="303">
        <v>0</v>
      </c>
      <c r="P172" s="305">
        <v>0</v>
      </c>
      <c r="Q172" s="303">
        <v>0</v>
      </c>
      <c r="R172" s="16">
        <f>SUMIFS('Member Months'!$L:$L,'Member Months'!$A:$A,$A172,'Member Months'!$C:$C,$C172, 'Member Months'!$D:$D,$D172)</f>
        <v>0</v>
      </c>
      <c r="S172" s="237"/>
      <c r="U172" s="237"/>
      <c r="V172" s="237"/>
    </row>
    <row r="173" spans="1:22" s="302" customFormat="1">
      <c r="A173" s="38" t="str">
        <f t="shared" si="20"/>
        <v>12</v>
      </c>
      <c r="B173" s="39">
        <f t="shared" si="21"/>
        <v>0</v>
      </c>
      <c r="C173" s="39" t="s">
        <v>912</v>
      </c>
      <c r="D173" s="40">
        <v>1</v>
      </c>
      <c r="E173" s="662" t="s">
        <v>151</v>
      </c>
      <c r="F173" s="40" t="s">
        <v>739</v>
      </c>
      <c r="G173" s="698" t="s">
        <v>225</v>
      </c>
      <c r="H173" s="40" t="s">
        <v>213</v>
      </c>
      <c r="I173" s="629" t="s">
        <v>219</v>
      </c>
      <c r="J173" s="698" t="s">
        <v>263</v>
      </c>
      <c r="K173" s="303">
        <v>0</v>
      </c>
      <c r="L173" s="304">
        <v>0</v>
      </c>
      <c r="M173" s="305">
        <v>0</v>
      </c>
      <c r="N173" s="305">
        <v>0</v>
      </c>
      <c r="O173" s="303">
        <v>0</v>
      </c>
      <c r="P173" s="305">
        <v>0</v>
      </c>
      <c r="Q173" s="303">
        <v>0</v>
      </c>
      <c r="R173" s="16">
        <f>SUMIFS('Member Months'!$L:$L,'Member Months'!$A:$A,$A173,'Member Months'!$C:$C,$C173, 'Member Months'!$D:$D,$D173)</f>
        <v>0</v>
      </c>
      <c r="S173" s="237"/>
      <c r="U173" s="237"/>
      <c r="V173" s="237"/>
    </row>
    <row r="174" spans="1:22" s="302" customFormat="1">
      <c r="A174" s="38" t="str">
        <f t="shared" si="20"/>
        <v>12</v>
      </c>
      <c r="B174" s="39">
        <f t="shared" si="21"/>
        <v>0</v>
      </c>
      <c r="C174" s="39" t="s">
        <v>912</v>
      </c>
      <c r="D174" s="40">
        <v>1</v>
      </c>
      <c r="E174" s="662" t="s">
        <v>151</v>
      </c>
      <c r="F174" s="40" t="s">
        <v>739</v>
      </c>
      <c r="G174" s="698" t="s">
        <v>225</v>
      </c>
      <c r="H174" s="40" t="s">
        <v>213</v>
      </c>
      <c r="I174" s="629" t="s">
        <v>220</v>
      </c>
      <c r="J174" s="698" t="s">
        <v>675</v>
      </c>
      <c r="K174" s="303">
        <v>0</v>
      </c>
      <c r="L174" s="304">
        <v>0</v>
      </c>
      <c r="M174" s="305">
        <v>0</v>
      </c>
      <c r="N174" s="305">
        <v>0</v>
      </c>
      <c r="O174" s="303">
        <v>0</v>
      </c>
      <c r="P174" s="305">
        <v>0</v>
      </c>
      <c r="Q174" s="303">
        <v>0</v>
      </c>
      <c r="R174" s="16">
        <f>SUMIFS('Member Months'!$L:$L,'Member Months'!$A:$A,$A174,'Member Months'!$C:$C,$C174, 'Member Months'!$D:$D,$D174)</f>
        <v>0</v>
      </c>
      <c r="S174" s="237"/>
      <c r="U174" s="237"/>
      <c r="V174" s="237"/>
    </row>
    <row r="175" spans="1:22" s="302" customFormat="1">
      <c r="A175" s="38" t="str">
        <f t="shared" si="20"/>
        <v>12</v>
      </c>
      <c r="B175" s="39">
        <f t="shared" si="21"/>
        <v>0</v>
      </c>
      <c r="C175" s="39" t="s">
        <v>912</v>
      </c>
      <c r="D175" s="40">
        <v>1</v>
      </c>
      <c r="E175" s="662" t="s">
        <v>151</v>
      </c>
      <c r="F175" s="40" t="s">
        <v>739</v>
      </c>
      <c r="G175" s="698" t="s">
        <v>225</v>
      </c>
      <c r="H175" s="40" t="s">
        <v>213</v>
      </c>
      <c r="I175" s="629" t="s">
        <v>221</v>
      </c>
      <c r="J175" s="698" t="s">
        <v>264</v>
      </c>
      <c r="K175" s="303">
        <v>0</v>
      </c>
      <c r="L175" s="304">
        <v>0</v>
      </c>
      <c r="M175" s="305">
        <v>0</v>
      </c>
      <c r="N175" s="305">
        <v>0</v>
      </c>
      <c r="O175" s="303">
        <v>0</v>
      </c>
      <c r="P175" s="305">
        <v>0</v>
      </c>
      <c r="Q175" s="303">
        <v>0</v>
      </c>
      <c r="R175" s="16">
        <f>SUMIFS('Member Months'!$L:$L,'Member Months'!$A:$A,$A175,'Member Months'!$C:$C,$C175, 'Member Months'!$D:$D,$D175)</f>
        <v>0</v>
      </c>
      <c r="S175" s="237"/>
      <c r="U175" s="237"/>
      <c r="V175" s="237"/>
    </row>
    <row r="176" spans="1:22" s="302" customFormat="1">
      <c r="A176" s="38" t="str">
        <f t="shared" si="20"/>
        <v>12</v>
      </c>
      <c r="B176" s="39">
        <f t="shared" si="21"/>
        <v>0</v>
      </c>
      <c r="C176" s="39" t="s">
        <v>912</v>
      </c>
      <c r="D176" s="40">
        <v>1</v>
      </c>
      <c r="E176" s="662" t="s">
        <v>151</v>
      </c>
      <c r="F176" s="40" t="s">
        <v>739</v>
      </c>
      <c r="G176" s="698" t="s">
        <v>225</v>
      </c>
      <c r="H176" s="40" t="s">
        <v>213</v>
      </c>
      <c r="I176" s="630" t="s">
        <v>222</v>
      </c>
      <c r="J176" s="698" t="s">
        <v>206</v>
      </c>
      <c r="K176" s="303">
        <v>0</v>
      </c>
      <c r="L176" s="304">
        <v>0</v>
      </c>
      <c r="M176" s="305">
        <v>0</v>
      </c>
      <c r="N176" s="305">
        <v>0</v>
      </c>
      <c r="O176" s="303">
        <v>0</v>
      </c>
      <c r="P176" s="305">
        <v>0</v>
      </c>
      <c r="Q176" s="303">
        <v>0</v>
      </c>
      <c r="R176" s="16">
        <f>SUMIFS('Member Months'!$L:$L,'Member Months'!$A:$A,$A176,'Member Months'!$C:$C,$C176, 'Member Months'!$D:$D,$D176)</f>
        <v>0</v>
      </c>
      <c r="S176" s="237"/>
      <c r="U176" s="237"/>
      <c r="V176" s="237"/>
    </row>
    <row r="177" spans="1:22" s="302" customFormat="1">
      <c r="A177" s="38" t="str">
        <f t="shared" si="20"/>
        <v>12</v>
      </c>
      <c r="B177" s="39">
        <f t="shared" si="21"/>
        <v>0</v>
      </c>
      <c r="C177" s="39" t="s">
        <v>912</v>
      </c>
      <c r="D177" s="40">
        <v>1</v>
      </c>
      <c r="E177" s="662" t="s">
        <v>151</v>
      </c>
      <c r="F177" s="40" t="s">
        <v>739</v>
      </c>
      <c r="G177" s="698" t="s">
        <v>225</v>
      </c>
      <c r="H177" s="40" t="s">
        <v>213</v>
      </c>
      <c r="I177" s="630" t="s">
        <v>223</v>
      </c>
      <c r="J177" s="698" t="s">
        <v>181</v>
      </c>
      <c r="K177" s="303">
        <v>0</v>
      </c>
      <c r="L177" s="304">
        <v>0</v>
      </c>
      <c r="M177" s="305">
        <v>0</v>
      </c>
      <c r="N177" s="305">
        <v>0</v>
      </c>
      <c r="O177" s="303">
        <v>0</v>
      </c>
      <c r="P177" s="305">
        <v>0</v>
      </c>
      <c r="Q177" s="303">
        <v>0</v>
      </c>
      <c r="R177" s="16">
        <f>SUMIFS('Member Months'!$L:$L,'Member Months'!$A:$A,$A177,'Member Months'!$C:$C,$C177, 'Member Months'!$D:$D,$D177)</f>
        <v>0</v>
      </c>
      <c r="S177" s="237"/>
      <c r="U177" s="237"/>
      <c r="V177" s="237"/>
    </row>
    <row r="178" spans="1:22" s="302" customFormat="1">
      <c r="A178" s="38" t="str">
        <f t="shared" si="20"/>
        <v>12</v>
      </c>
      <c r="B178" s="39">
        <f t="shared" si="21"/>
        <v>0</v>
      </c>
      <c r="C178" s="39" t="s">
        <v>912</v>
      </c>
      <c r="D178" s="40">
        <v>1</v>
      </c>
      <c r="E178" s="662" t="s">
        <v>151</v>
      </c>
      <c r="F178" s="40" t="s">
        <v>739</v>
      </c>
      <c r="G178" s="698" t="s">
        <v>225</v>
      </c>
      <c r="H178" s="40" t="s">
        <v>213</v>
      </c>
      <c r="I178" s="630" t="s">
        <v>150</v>
      </c>
      <c r="J178" s="698" t="s">
        <v>204</v>
      </c>
      <c r="K178" s="303">
        <v>0</v>
      </c>
      <c r="L178" s="304">
        <v>0</v>
      </c>
      <c r="M178" s="305">
        <v>0</v>
      </c>
      <c r="N178" s="305">
        <v>0</v>
      </c>
      <c r="O178" s="303">
        <v>0</v>
      </c>
      <c r="P178" s="305">
        <v>0</v>
      </c>
      <c r="Q178" s="303">
        <v>0</v>
      </c>
      <c r="R178" s="16">
        <f>SUMIFS('Member Months'!$L:$L,'Member Months'!$A:$A,$A178,'Member Months'!$C:$C,$C178, 'Member Months'!$D:$D,$D178)</f>
        <v>0</v>
      </c>
      <c r="S178" s="237"/>
      <c r="U178" s="237"/>
      <c r="V178" s="237"/>
    </row>
    <row r="179" spans="1:22" s="302" customFormat="1">
      <c r="A179" s="38" t="str">
        <f t="shared" si="20"/>
        <v>12</v>
      </c>
      <c r="B179" s="39">
        <f t="shared" si="21"/>
        <v>0</v>
      </c>
      <c r="C179" s="39" t="s">
        <v>912</v>
      </c>
      <c r="D179" s="40">
        <v>1</v>
      </c>
      <c r="E179" s="662" t="s">
        <v>151</v>
      </c>
      <c r="F179" s="40" t="s">
        <v>739</v>
      </c>
      <c r="G179" s="698" t="s">
        <v>225</v>
      </c>
      <c r="H179" s="40" t="s">
        <v>213</v>
      </c>
      <c r="I179" s="630" t="s">
        <v>151</v>
      </c>
      <c r="J179" s="698" t="s">
        <v>205</v>
      </c>
      <c r="K179" s="303">
        <v>0</v>
      </c>
      <c r="L179" s="304">
        <v>0</v>
      </c>
      <c r="M179" s="305">
        <v>0</v>
      </c>
      <c r="N179" s="305">
        <v>0</v>
      </c>
      <c r="O179" s="303">
        <v>0</v>
      </c>
      <c r="P179" s="305">
        <v>0</v>
      </c>
      <c r="Q179" s="303">
        <v>0</v>
      </c>
      <c r="R179" s="16">
        <f>SUMIFS('Member Months'!$L:$L,'Member Months'!$A:$A,$A179,'Member Months'!$C:$C,$C179, 'Member Months'!$D:$D,$D179)</f>
        <v>0</v>
      </c>
      <c r="S179" s="237"/>
      <c r="U179" s="237"/>
      <c r="V179" s="237"/>
    </row>
    <row r="180" spans="1:22" s="302" customFormat="1">
      <c r="A180" s="38" t="str">
        <f t="shared" si="20"/>
        <v>12</v>
      </c>
      <c r="B180" s="39">
        <f t="shared" si="21"/>
        <v>0</v>
      </c>
      <c r="C180" s="39" t="s">
        <v>912</v>
      </c>
      <c r="D180" s="40">
        <v>1</v>
      </c>
      <c r="E180" s="662" t="s">
        <v>151</v>
      </c>
      <c r="F180" s="40" t="s">
        <v>739</v>
      </c>
      <c r="G180" s="698" t="s">
        <v>225</v>
      </c>
      <c r="H180" s="40" t="s">
        <v>213</v>
      </c>
      <c r="I180" s="630" t="s">
        <v>152</v>
      </c>
      <c r="J180" s="698" t="s">
        <v>182</v>
      </c>
      <c r="K180" s="303">
        <v>0</v>
      </c>
      <c r="L180" s="304">
        <v>0</v>
      </c>
      <c r="M180" s="305">
        <v>0</v>
      </c>
      <c r="N180" s="305">
        <v>0</v>
      </c>
      <c r="O180" s="303">
        <v>0</v>
      </c>
      <c r="P180" s="305">
        <v>0</v>
      </c>
      <c r="Q180" s="303">
        <v>0</v>
      </c>
      <c r="R180" s="16">
        <f>SUMIFS('Member Months'!$L:$L,'Member Months'!$A:$A,$A180,'Member Months'!$C:$C,$C180, 'Member Months'!$D:$D,$D180)</f>
        <v>0</v>
      </c>
      <c r="S180" s="237"/>
      <c r="U180" s="237"/>
      <c r="V180" s="237"/>
    </row>
    <row r="181" spans="1:22" s="302" customFormat="1">
      <c r="A181" s="38" t="str">
        <f t="shared" si="20"/>
        <v>12</v>
      </c>
      <c r="B181" s="39">
        <f t="shared" si="21"/>
        <v>0</v>
      </c>
      <c r="C181" s="39" t="s">
        <v>912</v>
      </c>
      <c r="D181" s="40">
        <v>1</v>
      </c>
      <c r="E181" s="662" t="s">
        <v>151</v>
      </c>
      <c r="F181" s="40" t="s">
        <v>739</v>
      </c>
      <c r="G181" s="698" t="s">
        <v>225</v>
      </c>
      <c r="H181" s="40" t="s">
        <v>213</v>
      </c>
      <c r="I181" s="630" t="s">
        <v>70</v>
      </c>
      <c r="J181" s="698" t="s">
        <v>265</v>
      </c>
      <c r="K181" s="303">
        <v>0</v>
      </c>
      <c r="L181" s="304">
        <v>0</v>
      </c>
      <c r="M181" s="305">
        <v>0</v>
      </c>
      <c r="N181" s="305">
        <v>0</v>
      </c>
      <c r="O181" s="303">
        <v>0</v>
      </c>
      <c r="P181" s="305">
        <v>0</v>
      </c>
      <c r="Q181" s="303">
        <v>0</v>
      </c>
      <c r="R181" s="16">
        <f>SUMIFS('Member Months'!$L:$L,'Member Months'!$A:$A,$A181,'Member Months'!$C:$C,$C181, 'Member Months'!$D:$D,$D181)</f>
        <v>0</v>
      </c>
      <c r="S181" s="237"/>
      <c r="U181" s="237"/>
      <c r="V181" s="237"/>
    </row>
    <row r="182" spans="1:22" s="302" customFormat="1">
      <c r="A182" s="38" t="str">
        <f t="shared" si="20"/>
        <v>12</v>
      </c>
      <c r="B182" s="39">
        <f t="shared" si="21"/>
        <v>0</v>
      </c>
      <c r="C182" s="39" t="s">
        <v>912</v>
      </c>
      <c r="D182" s="40">
        <v>1</v>
      </c>
      <c r="E182" s="662" t="s">
        <v>151</v>
      </c>
      <c r="F182" s="40" t="s">
        <v>739</v>
      </c>
      <c r="G182" s="698" t="s">
        <v>225</v>
      </c>
      <c r="H182" s="40" t="s">
        <v>213</v>
      </c>
      <c r="I182" s="630" t="s">
        <v>71</v>
      </c>
      <c r="J182" s="698" t="s">
        <v>266</v>
      </c>
      <c r="K182" s="303">
        <v>0</v>
      </c>
      <c r="L182" s="304">
        <v>0</v>
      </c>
      <c r="M182" s="305">
        <v>0</v>
      </c>
      <c r="N182" s="305">
        <v>0</v>
      </c>
      <c r="O182" s="303">
        <v>0</v>
      </c>
      <c r="P182" s="305">
        <v>0</v>
      </c>
      <c r="Q182" s="303">
        <v>0</v>
      </c>
      <c r="R182" s="16">
        <f>SUMIFS('Member Months'!$L:$L,'Member Months'!$A:$A,$A182,'Member Months'!$C:$C,$C182, 'Member Months'!$D:$D,$D182)</f>
        <v>0</v>
      </c>
      <c r="S182" s="237"/>
      <c r="U182" s="237"/>
      <c r="V182" s="237"/>
    </row>
    <row r="183" spans="1:22" s="302" customFormat="1">
      <c r="A183" s="38" t="str">
        <f t="shared" ref="A183:A184" si="24">E183</f>
        <v>12</v>
      </c>
      <c r="B183" s="39">
        <f t="shared" si="21"/>
        <v>0</v>
      </c>
      <c r="C183" s="39" t="s">
        <v>912</v>
      </c>
      <c r="D183" s="40">
        <v>1</v>
      </c>
      <c r="E183" s="662" t="s">
        <v>151</v>
      </c>
      <c r="F183" s="40" t="s">
        <v>739</v>
      </c>
      <c r="G183" s="698" t="s">
        <v>225</v>
      </c>
      <c r="H183" s="40" t="s">
        <v>213</v>
      </c>
      <c r="I183" s="630" t="s">
        <v>72</v>
      </c>
      <c r="J183" s="698" t="s">
        <v>527</v>
      </c>
      <c r="K183" s="303">
        <v>0</v>
      </c>
      <c r="L183" s="304">
        <v>0</v>
      </c>
      <c r="M183" s="305">
        <v>0</v>
      </c>
      <c r="N183" s="305">
        <v>0</v>
      </c>
      <c r="O183" s="303">
        <v>0</v>
      </c>
      <c r="P183" s="305">
        <v>0</v>
      </c>
      <c r="Q183" s="303">
        <v>0</v>
      </c>
      <c r="R183" s="16">
        <f>SUMIFS('Member Months'!$L:$L,'Member Months'!$A:$A,$A183,'Member Months'!$C:$C,$C183, 'Member Months'!$D:$D,$D183)</f>
        <v>0</v>
      </c>
      <c r="S183" s="237"/>
      <c r="U183" s="237"/>
      <c r="V183" s="237"/>
    </row>
    <row r="184" spans="1:22" s="302" customFormat="1">
      <c r="A184" s="38" t="str">
        <f t="shared" si="24"/>
        <v>12</v>
      </c>
      <c r="B184" s="39">
        <f t="shared" si="21"/>
        <v>0</v>
      </c>
      <c r="C184" s="39" t="s">
        <v>912</v>
      </c>
      <c r="D184" s="40">
        <v>1</v>
      </c>
      <c r="E184" s="662" t="s">
        <v>151</v>
      </c>
      <c r="F184" s="40" t="s">
        <v>739</v>
      </c>
      <c r="G184" s="698" t="s">
        <v>225</v>
      </c>
      <c r="H184" s="40" t="s">
        <v>213</v>
      </c>
      <c r="I184" s="630" t="s">
        <v>73</v>
      </c>
      <c r="J184" s="698" t="s">
        <v>528</v>
      </c>
      <c r="K184" s="303">
        <v>0</v>
      </c>
      <c r="L184" s="304">
        <v>0</v>
      </c>
      <c r="M184" s="305">
        <v>0</v>
      </c>
      <c r="N184" s="305">
        <v>0</v>
      </c>
      <c r="O184" s="303">
        <v>0</v>
      </c>
      <c r="P184" s="305">
        <v>0</v>
      </c>
      <c r="Q184" s="303">
        <v>0</v>
      </c>
      <c r="R184" s="16">
        <f>SUMIFS('Member Months'!$L:$L,'Member Months'!$A:$A,$A184,'Member Months'!$C:$C,$C184, 'Member Months'!$D:$D,$D184)</f>
        <v>0</v>
      </c>
      <c r="S184" s="237"/>
      <c r="U184" s="237"/>
      <c r="V184" s="237"/>
    </row>
    <row r="185" spans="1:22" s="302" customFormat="1">
      <c r="A185" s="38" t="str">
        <f t="shared" ref="A185" si="25">E185</f>
        <v>12</v>
      </c>
      <c r="B185" s="39">
        <f t="shared" si="21"/>
        <v>0</v>
      </c>
      <c r="C185" s="39" t="s">
        <v>912</v>
      </c>
      <c r="D185" s="40">
        <v>1</v>
      </c>
      <c r="E185" s="662" t="s">
        <v>151</v>
      </c>
      <c r="F185" s="40" t="s">
        <v>739</v>
      </c>
      <c r="G185" s="698" t="s">
        <v>225</v>
      </c>
      <c r="H185" s="40" t="s">
        <v>213</v>
      </c>
      <c r="I185" s="630" t="s">
        <v>409</v>
      </c>
      <c r="J185" s="698" t="s">
        <v>803</v>
      </c>
      <c r="K185" s="303">
        <v>0</v>
      </c>
      <c r="L185" s="304">
        <v>0</v>
      </c>
      <c r="M185" s="305">
        <v>0</v>
      </c>
      <c r="N185" s="305">
        <v>0</v>
      </c>
      <c r="O185" s="303">
        <v>0</v>
      </c>
      <c r="P185" s="305">
        <v>0</v>
      </c>
      <c r="Q185" s="303">
        <v>0</v>
      </c>
      <c r="R185" s="16">
        <f>SUMIFS('Member Months'!$L:$L,'Member Months'!$A:$A,$A185,'Member Months'!$C:$C,$C185, 'Member Months'!$D:$D,$D185)</f>
        <v>0</v>
      </c>
      <c r="S185" s="237"/>
      <c r="U185" s="237"/>
      <c r="V185" s="237"/>
    </row>
    <row r="186" spans="1:22" s="302" customFormat="1">
      <c r="A186" s="38" t="str">
        <f t="shared" si="20"/>
        <v>13</v>
      </c>
      <c r="B186" s="39">
        <f t="shared" si="21"/>
        <v>0</v>
      </c>
      <c r="C186" s="39" t="s">
        <v>912</v>
      </c>
      <c r="D186" s="40">
        <v>1</v>
      </c>
      <c r="E186" s="662" t="s">
        <v>152</v>
      </c>
      <c r="F186" s="40" t="s">
        <v>739</v>
      </c>
      <c r="G186" s="698" t="s">
        <v>231</v>
      </c>
      <c r="H186" s="40" t="s">
        <v>213</v>
      </c>
      <c r="I186" s="629" t="s">
        <v>211</v>
      </c>
      <c r="J186" s="698" t="s">
        <v>261</v>
      </c>
      <c r="K186" s="303">
        <v>0</v>
      </c>
      <c r="L186" s="304">
        <v>0</v>
      </c>
      <c r="M186" s="305">
        <v>0</v>
      </c>
      <c r="N186" s="305">
        <v>0</v>
      </c>
      <c r="O186" s="303">
        <v>0</v>
      </c>
      <c r="P186" s="305">
        <v>0</v>
      </c>
      <c r="Q186" s="303">
        <v>0</v>
      </c>
      <c r="R186" s="16">
        <f>SUMIFS('Member Months'!$L:$L,'Member Months'!$A:$A,$A186,'Member Months'!$C:$C,$C186, 'Member Months'!$D:$D,$D186)</f>
        <v>0</v>
      </c>
      <c r="S186" s="237"/>
      <c r="U186" s="237"/>
      <c r="V186" s="237"/>
    </row>
    <row r="187" spans="1:22" s="302" customFormat="1">
      <c r="A187" s="38" t="str">
        <f t="shared" ref="A187:A200" si="26">E187</f>
        <v>13</v>
      </c>
      <c r="B187" s="39">
        <f t="shared" si="21"/>
        <v>0</v>
      </c>
      <c r="C187" s="39" t="s">
        <v>912</v>
      </c>
      <c r="D187" s="40">
        <v>1</v>
      </c>
      <c r="E187" s="662" t="s">
        <v>152</v>
      </c>
      <c r="F187" s="40" t="s">
        <v>739</v>
      </c>
      <c r="G187" s="698" t="s">
        <v>231</v>
      </c>
      <c r="H187" s="40" t="s">
        <v>213</v>
      </c>
      <c r="I187" s="629" t="s">
        <v>214</v>
      </c>
      <c r="J187" s="698" t="s">
        <v>676</v>
      </c>
      <c r="K187" s="303">
        <v>0</v>
      </c>
      <c r="L187" s="304">
        <v>0</v>
      </c>
      <c r="M187" s="305">
        <v>0</v>
      </c>
      <c r="N187" s="305">
        <v>0</v>
      </c>
      <c r="O187" s="303">
        <v>0</v>
      </c>
      <c r="P187" s="305">
        <v>0</v>
      </c>
      <c r="Q187" s="303">
        <v>0</v>
      </c>
      <c r="R187" s="16">
        <f>SUMIFS('Member Months'!$L:$L,'Member Months'!$A:$A,$A187,'Member Months'!$C:$C,$C187, 'Member Months'!$D:$D,$D187)</f>
        <v>0</v>
      </c>
      <c r="S187" s="237"/>
      <c r="U187" s="237"/>
      <c r="V187" s="237"/>
    </row>
    <row r="188" spans="1:22" s="302" customFormat="1">
      <c r="A188" s="38" t="str">
        <f t="shared" si="26"/>
        <v>13</v>
      </c>
      <c r="B188" s="39">
        <f t="shared" si="21"/>
        <v>0</v>
      </c>
      <c r="C188" s="39" t="s">
        <v>912</v>
      </c>
      <c r="D188" s="40">
        <v>1</v>
      </c>
      <c r="E188" s="662" t="s">
        <v>152</v>
      </c>
      <c r="F188" s="40" t="s">
        <v>739</v>
      </c>
      <c r="G188" s="698" t="s">
        <v>231</v>
      </c>
      <c r="H188" s="40" t="s">
        <v>213</v>
      </c>
      <c r="I188" s="629" t="s">
        <v>215</v>
      </c>
      <c r="J188" s="698" t="s">
        <v>216</v>
      </c>
      <c r="K188" s="303">
        <v>0</v>
      </c>
      <c r="L188" s="304">
        <v>0</v>
      </c>
      <c r="M188" s="305">
        <v>0</v>
      </c>
      <c r="N188" s="305">
        <v>0</v>
      </c>
      <c r="O188" s="303">
        <v>0</v>
      </c>
      <c r="P188" s="305">
        <v>0</v>
      </c>
      <c r="Q188" s="303">
        <v>0</v>
      </c>
      <c r="R188" s="16">
        <f>SUMIFS('Member Months'!$L:$L,'Member Months'!$A:$A,$A188,'Member Months'!$C:$C,$C188, 'Member Months'!$D:$D,$D188)</f>
        <v>0</v>
      </c>
      <c r="S188" s="237"/>
      <c r="U188" s="237"/>
      <c r="V188" s="237"/>
    </row>
    <row r="189" spans="1:22" s="302" customFormat="1">
      <c r="A189" s="38" t="str">
        <f t="shared" si="26"/>
        <v>13</v>
      </c>
      <c r="B189" s="39">
        <f t="shared" si="21"/>
        <v>0</v>
      </c>
      <c r="C189" s="39" t="s">
        <v>912</v>
      </c>
      <c r="D189" s="40">
        <v>1</v>
      </c>
      <c r="E189" s="662" t="s">
        <v>152</v>
      </c>
      <c r="F189" s="40" t="s">
        <v>739</v>
      </c>
      <c r="G189" s="698" t="s">
        <v>231</v>
      </c>
      <c r="H189" s="40" t="s">
        <v>213</v>
      </c>
      <c r="I189" s="629" t="s">
        <v>217</v>
      </c>
      <c r="J189" s="698" t="s">
        <v>262</v>
      </c>
      <c r="K189" s="303">
        <v>0</v>
      </c>
      <c r="L189" s="304">
        <v>0</v>
      </c>
      <c r="M189" s="305">
        <v>0</v>
      </c>
      <c r="N189" s="305">
        <v>0</v>
      </c>
      <c r="O189" s="303">
        <v>0</v>
      </c>
      <c r="P189" s="305">
        <v>0</v>
      </c>
      <c r="Q189" s="303">
        <v>0</v>
      </c>
      <c r="R189" s="16">
        <f>SUMIFS('Member Months'!$L:$L,'Member Months'!$A:$A,$A189,'Member Months'!$C:$C,$C189, 'Member Months'!$D:$D,$D189)</f>
        <v>0</v>
      </c>
      <c r="S189" s="237"/>
      <c r="U189" s="237"/>
      <c r="V189" s="237"/>
    </row>
    <row r="190" spans="1:22" s="302" customFormat="1">
      <c r="A190" s="38" t="str">
        <f t="shared" si="26"/>
        <v>13</v>
      </c>
      <c r="B190" s="39">
        <f t="shared" si="21"/>
        <v>0</v>
      </c>
      <c r="C190" s="39" t="s">
        <v>912</v>
      </c>
      <c r="D190" s="40">
        <v>1</v>
      </c>
      <c r="E190" s="662" t="s">
        <v>152</v>
      </c>
      <c r="F190" s="40" t="s">
        <v>739</v>
      </c>
      <c r="G190" s="698" t="s">
        <v>231</v>
      </c>
      <c r="H190" s="40" t="s">
        <v>213</v>
      </c>
      <c r="I190" s="629" t="s">
        <v>218</v>
      </c>
      <c r="J190" s="698" t="s">
        <v>677</v>
      </c>
      <c r="K190" s="303">
        <v>0</v>
      </c>
      <c r="L190" s="304">
        <v>0</v>
      </c>
      <c r="M190" s="305">
        <v>0</v>
      </c>
      <c r="N190" s="305">
        <v>0</v>
      </c>
      <c r="O190" s="303">
        <v>0</v>
      </c>
      <c r="P190" s="305">
        <v>0</v>
      </c>
      <c r="Q190" s="303">
        <v>0</v>
      </c>
      <c r="R190" s="16">
        <f>SUMIFS('Member Months'!$L:$L,'Member Months'!$A:$A,$A190,'Member Months'!$C:$C,$C190, 'Member Months'!$D:$D,$D190)</f>
        <v>0</v>
      </c>
      <c r="S190" s="237"/>
      <c r="U190" s="237"/>
      <c r="V190" s="237"/>
    </row>
    <row r="191" spans="1:22" s="302" customFormat="1">
      <c r="A191" s="38" t="str">
        <f t="shared" si="26"/>
        <v>13</v>
      </c>
      <c r="B191" s="39">
        <f t="shared" si="21"/>
        <v>0</v>
      </c>
      <c r="C191" s="39" t="s">
        <v>912</v>
      </c>
      <c r="D191" s="40">
        <v>1</v>
      </c>
      <c r="E191" s="662" t="s">
        <v>152</v>
      </c>
      <c r="F191" s="40" t="s">
        <v>739</v>
      </c>
      <c r="G191" s="698" t="s">
        <v>231</v>
      </c>
      <c r="H191" s="40" t="s">
        <v>213</v>
      </c>
      <c r="I191" s="629" t="s">
        <v>219</v>
      </c>
      <c r="J191" s="698" t="s">
        <v>263</v>
      </c>
      <c r="K191" s="303">
        <v>0</v>
      </c>
      <c r="L191" s="304">
        <v>0</v>
      </c>
      <c r="M191" s="305">
        <v>0</v>
      </c>
      <c r="N191" s="305">
        <v>0</v>
      </c>
      <c r="O191" s="303">
        <v>0</v>
      </c>
      <c r="P191" s="305">
        <v>0</v>
      </c>
      <c r="Q191" s="303">
        <v>0</v>
      </c>
      <c r="R191" s="16">
        <f>SUMIFS('Member Months'!$L:$L,'Member Months'!$A:$A,$A191,'Member Months'!$C:$C,$C191, 'Member Months'!$D:$D,$D191)</f>
        <v>0</v>
      </c>
      <c r="S191" s="237"/>
      <c r="U191" s="237"/>
      <c r="V191" s="237"/>
    </row>
    <row r="192" spans="1:22" s="302" customFormat="1">
      <c r="A192" s="38" t="str">
        <f t="shared" si="26"/>
        <v>13</v>
      </c>
      <c r="B192" s="39">
        <f t="shared" si="21"/>
        <v>0</v>
      </c>
      <c r="C192" s="39" t="s">
        <v>912</v>
      </c>
      <c r="D192" s="40">
        <v>1</v>
      </c>
      <c r="E192" s="662" t="s">
        <v>152</v>
      </c>
      <c r="F192" s="40" t="s">
        <v>739</v>
      </c>
      <c r="G192" s="698" t="s">
        <v>231</v>
      </c>
      <c r="H192" s="40" t="s">
        <v>213</v>
      </c>
      <c r="I192" s="629" t="s">
        <v>220</v>
      </c>
      <c r="J192" s="698" t="s">
        <v>675</v>
      </c>
      <c r="K192" s="303">
        <v>0</v>
      </c>
      <c r="L192" s="304">
        <v>0</v>
      </c>
      <c r="M192" s="305">
        <v>0</v>
      </c>
      <c r="N192" s="305">
        <v>0</v>
      </c>
      <c r="O192" s="303">
        <v>0</v>
      </c>
      <c r="P192" s="305">
        <v>0</v>
      </c>
      <c r="Q192" s="303">
        <v>0</v>
      </c>
      <c r="R192" s="16">
        <f>SUMIFS('Member Months'!$L:$L,'Member Months'!$A:$A,$A192,'Member Months'!$C:$C,$C192, 'Member Months'!$D:$D,$D192)</f>
        <v>0</v>
      </c>
      <c r="S192" s="237"/>
      <c r="U192" s="237"/>
      <c r="V192" s="237"/>
    </row>
    <row r="193" spans="1:22" s="302" customFormat="1">
      <c r="A193" s="38" t="str">
        <f t="shared" si="26"/>
        <v>13</v>
      </c>
      <c r="B193" s="39">
        <f t="shared" si="21"/>
        <v>0</v>
      </c>
      <c r="C193" s="39" t="s">
        <v>912</v>
      </c>
      <c r="D193" s="40">
        <v>1</v>
      </c>
      <c r="E193" s="662" t="s">
        <v>152</v>
      </c>
      <c r="F193" s="40" t="s">
        <v>739</v>
      </c>
      <c r="G193" s="698" t="s">
        <v>231</v>
      </c>
      <c r="H193" s="40" t="s">
        <v>213</v>
      </c>
      <c r="I193" s="629" t="s">
        <v>221</v>
      </c>
      <c r="J193" s="698" t="s">
        <v>264</v>
      </c>
      <c r="K193" s="303">
        <v>0</v>
      </c>
      <c r="L193" s="304">
        <v>0</v>
      </c>
      <c r="M193" s="305">
        <v>0</v>
      </c>
      <c r="N193" s="305">
        <v>0</v>
      </c>
      <c r="O193" s="303">
        <v>0</v>
      </c>
      <c r="P193" s="305">
        <v>0</v>
      </c>
      <c r="Q193" s="303">
        <v>0</v>
      </c>
      <c r="R193" s="16">
        <f>SUMIFS('Member Months'!$L:$L,'Member Months'!$A:$A,$A193,'Member Months'!$C:$C,$C193, 'Member Months'!$D:$D,$D193)</f>
        <v>0</v>
      </c>
      <c r="S193" s="237"/>
      <c r="U193" s="237"/>
      <c r="V193" s="237"/>
    </row>
    <row r="194" spans="1:22" s="302" customFormat="1">
      <c r="A194" s="38" t="str">
        <f t="shared" si="26"/>
        <v>13</v>
      </c>
      <c r="B194" s="39">
        <f t="shared" si="21"/>
        <v>0</v>
      </c>
      <c r="C194" s="39" t="s">
        <v>912</v>
      </c>
      <c r="D194" s="40">
        <v>1</v>
      </c>
      <c r="E194" s="662" t="s">
        <v>152</v>
      </c>
      <c r="F194" s="40" t="s">
        <v>739</v>
      </c>
      <c r="G194" s="698" t="s">
        <v>231</v>
      </c>
      <c r="H194" s="40" t="s">
        <v>213</v>
      </c>
      <c r="I194" s="630" t="s">
        <v>222</v>
      </c>
      <c r="J194" s="698" t="s">
        <v>206</v>
      </c>
      <c r="K194" s="303">
        <v>0</v>
      </c>
      <c r="L194" s="304">
        <v>0</v>
      </c>
      <c r="M194" s="305">
        <v>0</v>
      </c>
      <c r="N194" s="305">
        <v>0</v>
      </c>
      <c r="O194" s="303">
        <v>0</v>
      </c>
      <c r="P194" s="305">
        <v>0</v>
      </c>
      <c r="Q194" s="303">
        <v>0</v>
      </c>
      <c r="R194" s="16">
        <f>SUMIFS('Member Months'!$L:$L,'Member Months'!$A:$A,$A194,'Member Months'!$C:$C,$C194, 'Member Months'!$D:$D,$D194)</f>
        <v>0</v>
      </c>
      <c r="S194" s="237"/>
      <c r="U194" s="237"/>
      <c r="V194" s="237"/>
    </row>
    <row r="195" spans="1:22" s="302" customFormat="1">
      <c r="A195" s="38" t="str">
        <f t="shared" si="26"/>
        <v>13</v>
      </c>
      <c r="B195" s="39">
        <f t="shared" si="21"/>
        <v>0</v>
      </c>
      <c r="C195" s="39" t="s">
        <v>912</v>
      </c>
      <c r="D195" s="40">
        <v>1</v>
      </c>
      <c r="E195" s="662" t="s">
        <v>152</v>
      </c>
      <c r="F195" s="40" t="s">
        <v>739</v>
      </c>
      <c r="G195" s="698" t="s">
        <v>231</v>
      </c>
      <c r="H195" s="40" t="s">
        <v>213</v>
      </c>
      <c r="I195" s="630" t="s">
        <v>223</v>
      </c>
      <c r="J195" s="698" t="s">
        <v>181</v>
      </c>
      <c r="K195" s="303">
        <v>0</v>
      </c>
      <c r="L195" s="304">
        <v>0</v>
      </c>
      <c r="M195" s="305">
        <v>0</v>
      </c>
      <c r="N195" s="305">
        <v>0</v>
      </c>
      <c r="O195" s="303">
        <v>0</v>
      </c>
      <c r="P195" s="305">
        <v>0</v>
      </c>
      <c r="Q195" s="303">
        <v>0</v>
      </c>
      <c r="R195" s="16">
        <f>SUMIFS('Member Months'!$L:$L,'Member Months'!$A:$A,$A195,'Member Months'!$C:$C,$C195, 'Member Months'!$D:$D,$D195)</f>
        <v>0</v>
      </c>
      <c r="S195" s="237"/>
      <c r="U195" s="237"/>
      <c r="V195" s="237"/>
    </row>
    <row r="196" spans="1:22" s="302" customFormat="1">
      <c r="A196" s="38" t="str">
        <f t="shared" si="26"/>
        <v>13</v>
      </c>
      <c r="B196" s="39">
        <f t="shared" si="21"/>
        <v>0</v>
      </c>
      <c r="C196" s="39" t="s">
        <v>912</v>
      </c>
      <c r="D196" s="40">
        <v>1</v>
      </c>
      <c r="E196" s="662" t="s">
        <v>152</v>
      </c>
      <c r="F196" s="40" t="s">
        <v>739</v>
      </c>
      <c r="G196" s="698" t="s">
        <v>231</v>
      </c>
      <c r="H196" s="40" t="s">
        <v>213</v>
      </c>
      <c r="I196" s="630" t="s">
        <v>150</v>
      </c>
      <c r="J196" s="698" t="s">
        <v>204</v>
      </c>
      <c r="K196" s="303">
        <v>0</v>
      </c>
      <c r="L196" s="304">
        <v>0</v>
      </c>
      <c r="M196" s="305">
        <v>0</v>
      </c>
      <c r="N196" s="305">
        <v>0</v>
      </c>
      <c r="O196" s="303">
        <v>0</v>
      </c>
      <c r="P196" s="305">
        <v>0</v>
      </c>
      <c r="Q196" s="303">
        <v>0</v>
      </c>
      <c r="R196" s="16">
        <f>SUMIFS('Member Months'!$L:$L,'Member Months'!$A:$A,$A196,'Member Months'!$C:$C,$C196, 'Member Months'!$D:$D,$D196)</f>
        <v>0</v>
      </c>
      <c r="S196" s="237"/>
      <c r="U196" s="237"/>
      <c r="V196" s="237"/>
    </row>
    <row r="197" spans="1:22" s="302" customFormat="1">
      <c r="A197" s="38" t="str">
        <f t="shared" si="26"/>
        <v>13</v>
      </c>
      <c r="B197" s="39">
        <f t="shared" si="21"/>
        <v>0</v>
      </c>
      <c r="C197" s="39" t="s">
        <v>912</v>
      </c>
      <c r="D197" s="40">
        <v>1</v>
      </c>
      <c r="E197" s="662" t="s">
        <v>152</v>
      </c>
      <c r="F197" s="40" t="s">
        <v>739</v>
      </c>
      <c r="G197" s="698" t="s">
        <v>231</v>
      </c>
      <c r="H197" s="40" t="s">
        <v>213</v>
      </c>
      <c r="I197" s="630" t="s">
        <v>151</v>
      </c>
      <c r="J197" s="698" t="s">
        <v>205</v>
      </c>
      <c r="K197" s="303">
        <v>0</v>
      </c>
      <c r="L197" s="304">
        <v>0</v>
      </c>
      <c r="M197" s="305">
        <v>0</v>
      </c>
      <c r="N197" s="305">
        <v>0</v>
      </c>
      <c r="O197" s="303">
        <v>0</v>
      </c>
      <c r="P197" s="305">
        <v>0</v>
      </c>
      <c r="Q197" s="303">
        <v>0</v>
      </c>
      <c r="R197" s="16">
        <f>SUMIFS('Member Months'!$L:$L,'Member Months'!$A:$A,$A197,'Member Months'!$C:$C,$C197, 'Member Months'!$D:$D,$D197)</f>
        <v>0</v>
      </c>
      <c r="S197" s="237"/>
      <c r="U197" s="237"/>
      <c r="V197" s="237"/>
    </row>
    <row r="198" spans="1:22" s="302" customFormat="1">
      <c r="A198" s="38" t="str">
        <f t="shared" si="26"/>
        <v>13</v>
      </c>
      <c r="B198" s="39">
        <f t="shared" si="21"/>
        <v>0</v>
      </c>
      <c r="C198" s="39" t="s">
        <v>912</v>
      </c>
      <c r="D198" s="40">
        <v>1</v>
      </c>
      <c r="E198" s="662" t="s">
        <v>152</v>
      </c>
      <c r="F198" s="40" t="s">
        <v>739</v>
      </c>
      <c r="G198" s="698" t="s">
        <v>231</v>
      </c>
      <c r="H198" s="40" t="s">
        <v>213</v>
      </c>
      <c r="I198" s="630" t="s">
        <v>152</v>
      </c>
      <c r="J198" s="698" t="s">
        <v>182</v>
      </c>
      <c r="K198" s="303">
        <v>0</v>
      </c>
      <c r="L198" s="304">
        <v>0</v>
      </c>
      <c r="M198" s="305">
        <v>0</v>
      </c>
      <c r="N198" s="305">
        <v>0</v>
      </c>
      <c r="O198" s="303">
        <v>0</v>
      </c>
      <c r="P198" s="305">
        <v>0</v>
      </c>
      <c r="Q198" s="303">
        <v>0</v>
      </c>
      <c r="R198" s="16">
        <f>SUMIFS('Member Months'!$L:$L,'Member Months'!$A:$A,$A198,'Member Months'!$C:$C,$C198, 'Member Months'!$D:$D,$D198)</f>
        <v>0</v>
      </c>
      <c r="S198" s="237"/>
      <c r="U198" s="237"/>
      <c r="V198" s="237"/>
    </row>
    <row r="199" spans="1:22" s="302" customFormat="1">
      <c r="A199" s="38" t="str">
        <f t="shared" si="26"/>
        <v>13</v>
      </c>
      <c r="B199" s="39">
        <f t="shared" si="21"/>
        <v>0</v>
      </c>
      <c r="C199" s="39" t="s">
        <v>912</v>
      </c>
      <c r="D199" s="40">
        <v>1</v>
      </c>
      <c r="E199" s="662" t="s">
        <v>152</v>
      </c>
      <c r="F199" s="40" t="s">
        <v>739</v>
      </c>
      <c r="G199" s="698" t="s">
        <v>231</v>
      </c>
      <c r="H199" s="40" t="s">
        <v>213</v>
      </c>
      <c r="I199" s="630" t="s">
        <v>70</v>
      </c>
      <c r="J199" s="698" t="s">
        <v>265</v>
      </c>
      <c r="K199" s="303">
        <v>0</v>
      </c>
      <c r="L199" s="304">
        <v>0</v>
      </c>
      <c r="M199" s="305">
        <v>0</v>
      </c>
      <c r="N199" s="305">
        <v>0</v>
      </c>
      <c r="O199" s="303">
        <v>0</v>
      </c>
      <c r="P199" s="305">
        <v>0</v>
      </c>
      <c r="Q199" s="303">
        <v>0</v>
      </c>
      <c r="R199" s="16">
        <f>SUMIFS('Member Months'!$L:$L,'Member Months'!$A:$A,$A199,'Member Months'!$C:$C,$C199, 'Member Months'!$D:$D,$D199)</f>
        <v>0</v>
      </c>
      <c r="S199" s="237"/>
      <c r="U199" s="237"/>
      <c r="V199" s="237"/>
    </row>
    <row r="200" spans="1:22" s="302" customFormat="1">
      <c r="A200" s="38" t="str">
        <f t="shared" si="26"/>
        <v>13</v>
      </c>
      <c r="B200" s="39">
        <f t="shared" si="21"/>
        <v>0</v>
      </c>
      <c r="C200" s="39" t="s">
        <v>912</v>
      </c>
      <c r="D200" s="40">
        <v>1</v>
      </c>
      <c r="E200" s="662" t="s">
        <v>152</v>
      </c>
      <c r="F200" s="40" t="s">
        <v>739</v>
      </c>
      <c r="G200" s="698" t="s">
        <v>231</v>
      </c>
      <c r="H200" s="40" t="s">
        <v>213</v>
      </c>
      <c r="I200" s="630" t="s">
        <v>71</v>
      </c>
      <c r="J200" s="698" t="s">
        <v>266</v>
      </c>
      <c r="K200" s="303">
        <v>0</v>
      </c>
      <c r="L200" s="304">
        <v>0</v>
      </c>
      <c r="M200" s="305">
        <v>0</v>
      </c>
      <c r="N200" s="305">
        <v>0</v>
      </c>
      <c r="O200" s="303">
        <v>0</v>
      </c>
      <c r="P200" s="305">
        <v>0</v>
      </c>
      <c r="Q200" s="303">
        <v>0</v>
      </c>
      <c r="R200" s="16">
        <f>SUMIFS('Member Months'!$L:$L,'Member Months'!$A:$A,$A200,'Member Months'!$C:$C,$C200, 'Member Months'!$D:$D,$D200)</f>
        <v>0</v>
      </c>
      <c r="S200" s="237"/>
      <c r="U200" s="237"/>
      <c r="V200" s="237"/>
    </row>
    <row r="201" spans="1:22" s="302" customFormat="1">
      <c r="A201" s="38" t="str">
        <f t="shared" ref="A201:A202" si="27">E201</f>
        <v>13</v>
      </c>
      <c r="B201" s="39">
        <f t="shared" si="21"/>
        <v>0</v>
      </c>
      <c r="C201" s="39" t="s">
        <v>912</v>
      </c>
      <c r="D201" s="40">
        <v>1</v>
      </c>
      <c r="E201" s="662" t="s">
        <v>152</v>
      </c>
      <c r="F201" s="40" t="s">
        <v>739</v>
      </c>
      <c r="G201" s="698" t="s">
        <v>231</v>
      </c>
      <c r="H201" s="40" t="s">
        <v>213</v>
      </c>
      <c r="I201" s="630" t="s">
        <v>72</v>
      </c>
      <c r="J201" s="698" t="s">
        <v>527</v>
      </c>
      <c r="K201" s="303">
        <v>0</v>
      </c>
      <c r="L201" s="304">
        <v>0</v>
      </c>
      <c r="M201" s="305">
        <v>0</v>
      </c>
      <c r="N201" s="305">
        <v>0</v>
      </c>
      <c r="O201" s="303">
        <v>0</v>
      </c>
      <c r="P201" s="305">
        <v>0</v>
      </c>
      <c r="Q201" s="303">
        <v>0</v>
      </c>
      <c r="R201" s="16">
        <f>SUMIFS('Member Months'!$L:$L,'Member Months'!$A:$A,$A201,'Member Months'!$C:$C,$C201, 'Member Months'!$D:$D,$D201)</f>
        <v>0</v>
      </c>
      <c r="S201" s="237"/>
      <c r="U201" s="237"/>
      <c r="V201" s="237"/>
    </row>
    <row r="202" spans="1:22" s="302" customFormat="1">
      <c r="A202" s="38" t="str">
        <f t="shared" si="27"/>
        <v>13</v>
      </c>
      <c r="B202" s="39">
        <f t="shared" si="21"/>
        <v>0</v>
      </c>
      <c r="C202" s="39" t="s">
        <v>912</v>
      </c>
      <c r="D202" s="40">
        <v>1</v>
      </c>
      <c r="E202" s="662" t="s">
        <v>152</v>
      </c>
      <c r="F202" s="40" t="s">
        <v>739</v>
      </c>
      <c r="G202" s="698" t="s">
        <v>231</v>
      </c>
      <c r="H202" s="40" t="s">
        <v>213</v>
      </c>
      <c r="I202" s="630" t="s">
        <v>73</v>
      </c>
      <c r="J202" s="698" t="s">
        <v>528</v>
      </c>
      <c r="K202" s="303">
        <v>0</v>
      </c>
      <c r="L202" s="304">
        <v>0</v>
      </c>
      <c r="M202" s="305">
        <v>0</v>
      </c>
      <c r="N202" s="305">
        <v>0</v>
      </c>
      <c r="O202" s="303">
        <v>0</v>
      </c>
      <c r="P202" s="305">
        <v>0</v>
      </c>
      <c r="Q202" s="303">
        <v>0</v>
      </c>
      <c r="R202" s="16">
        <f>SUMIFS('Member Months'!$L:$L,'Member Months'!$A:$A,$A202,'Member Months'!$C:$C,$C202, 'Member Months'!$D:$D,$D202)</f>
        <v>0</v>
      </c>
      <c r="S202" s="237"/>
      <c r="U202" s="237"/>
      <c r="V202" s="237"/>
    </row>
    <row r="203" spans="1:22" s="302" customFormat="1">
      <c r="A203" s="38" t="str">
        <f t="shared" ref="A203" si="28">E203</f>
        <v>13</v>
      </c>
      <c r="B203" s="39">
        <f t="shared" si="21"/>
        <v>0</v>
      </c>
      <c r="C203" s="39" t="s">
        <v>912</v>
      </c>
      <c r="D203" s="40">
        <v>1</v>
      </c>
      <c r="E203" s="662" t="s">
        <v>152</v>
      </c>
      <c r="F203" s="40" t="s">
        <v>739</v>
      </c>
      <c r="G203" s="698" t="s">
        <v>231</v>
      </c>
      <c r="H203" s="40" t="s">
        <v>213</v>
      </c>
      <c r="I203" s="630" t="s">
        <v>409</v>
      </c>
      <c r="J203" s="698" t="s">
        <v>803</v>
      </c>
      <c r="K203" s="303">
        <v>0</v>
      </c>
      <c r="L203" s="304">
        <v>0</v>
      </c>
      <c r="M203" s="305">
        <v>0</v>
      </c>
      <c r="N203" s="305">
        <v>0</v>
      </c>
      <c r="O203" s="303">
        <v>0</v>
      </c>
      <c r="P203" s="305">
        <v>0</v>
      </c>
      <c r="Q203" s="303">
        <v>0</v>
      </c>
      <c r="R203" s="16">
        <f>SUMIFS('Member Months'!$L:$L,'Member Months'!$A:$A,$A203,'Member Months'!$C:$C,$C203, 'Member Months'!$D:$D,$D203)</f>
        <v>0</v>
      </c>
      <c r="S203" s="237"/>
      <c r="U203" s="237"/>
      <c r="V203" s="237"/>
    </row>
    <row r="204" spans="1:22" s="302" customFormat="1">
      <c r="A204" s="38">
        <v>14</v>
      </c>
      <c r="B204" s="39">
        <f t="shared" si="21"/>
        <v>0</v>
      </c>
      <c r="C204" s="39" t="s">
        <v>912</v>
      </c>
      <c r="D204" s="40">
        <v>1</v>
      </c>
      <c r="E204" s="662">
        <v>14</v>
      </c>
      <c r="F204" s="662" t="s">
        <v>740</v>
      </c>
      <c r="G204" s="698" t="s">
        <v>425</v>
      </c>
      <c r="H204" s="40" t="s">
        <v>227</v>
      </c>
      <c r="I204" s="629" t="s">
        <v>211</v>
      </c>
      <c r="J204" s="698" t="s">
        <v>261</v>
      </c>
      <c r="K204" s="303">
        <v>0</v>
      </c>
      <c r="L204" s="304">
        <v>0</v>
      </c>
      <c r="M204" s="305">
        <v>0</v>
      </c>
      <c r="N204" s="305">
        <v>0</v>
      </c>
      <c r="O204" s="303">
        <v>0</v>
      </c>
      <c r="P204" s="305">
        <v>0</v>
      </c>
      <c r="Q204" s="303">
        <v>0</v>
      </c>
      <c r="R204" s="16">
        <f>SUMIFS('Member Months'!$L:$L,'Member Months'!$A:$A,$A204,'Member Months'!$C:$C,$C204, 'Member Months'!$D:$D,$D204)</f>
        <v>0</v>
      </c>
      <c r="S204" s="237"/>
      <c r="U204" s="237"/>
      <c r="V204" s="237"/>
    </row>
    <row r="205" spans="1:22" s="302" customFormat="1">
      <c r="A205" s="38">
        <v>14</v>
      </c>
      <c r="B205" s="39">
        <f t="shared" si="21"/>
        <v>0</v>
      </c>
      <c r="C205" s="39" t="s">
        <v>912</v>
      </c>
      <c r="D205" s="40">
        <v>1</v>
      </c>
      <c r="E205" s="662">
        <v>14</v>
      </c>
      <c r="F205" s="40" t="s">
        <v>740</v>
      </c>
      <c r="G205" s="698" t="s">
        <v>425</v>
      </c>
      <c r="H205" s="40" t="s">
        <v>227</v>
      </c>
      <c r="I205" s="629" t="s">
        <v>214</v>
      </c>
      <c r="J205" s="698" t="s">
        <v>676</v>
      </c>
      <c r="K205" s="303">
        <v>0</v>
      </c>
      <c r="L205" s="304">
        <v>0</v>
      </c>
      <c r="M205" s="305">
        <v>0</v>
      </c>
      <c r="N205" s="305">
        <v>0</v>
      </c>
      <c r="O205" s="303">
        <v>0</v>
      </c>
      <c r="P205" s="305">
        <v>0</v>
      </c>
      <c r="Q205" s="303">
        <v>0</v>
      </c>
      <c r="R205" s="16">
        <f>SUMIFS('Member Months'!$L:$L,'Member Months'!$A:$A,$A205,'Member Months'!$C:$C,$C205, 'Member Months'!$D:$D,$D205)</f>
        <v>0</v>
      </c>
      <c r="S205" s="237"/>
      <c r="U205" s="237"/>
      <c r="V205" s="237"/>
    </row>
    <row r="206" spans="1:22" s="302" customFormat="1">
      <c r="A206" s="38">
        <v>14</v>
      </c>
      <c r="B206" s="39">
        <f t="shared" si="21"/>
        <v>0</v>
      </c>
      <c r="C206" s="39" t="s">
        <v>912</v>
      </c>
      <c r="D206" s="40">
        <v>1</v>
      </c>
      <c r="E206" s="662">
        <v>14</v>
      </c>
      <c r="F206" s="40" t="s">
        <v>740</v>
      </c>
      <c r="G206" s="698" t="s">
        <v>425</v>
      </c>
      <c r="H206" s="40" t="s">
        <v>227</v>
      </c>
      <c r="I206" s="629" t="s">
        <v>215</v>
      </c>
      <c r="J206" s="698" t="s">
        <v>216</v>
      </c>
      <c r="K206" s="303">
        <v>0</v>
      </c>
      <c r="L206" s="304">
        <v>0</v>
      </c>
      <c r="M206" s="305">
        <v>0</v>
      </c>
      <c r="N206" s="305">
        <v>0</v>
      </c>
      <c r="O206" s="303">
        <v>0</v>
      </c>
      <c r="P206" s="305">
        <v>0</v>
      </c>
      <c r="Q206" s="303">
        <v>0</v>
      </c>
      <c r="R206" s="16">
        <f>SUMIFS('Member Months'!$L:$L,'Member Months'!$A:$A,$A206,'Member Months'!$C:$C,$C206, 'Member Months'!$D:$D,$D206)</f>
        <v>0</v>
      </c>
      <c r="S206" s="237"/>
      <c r="U206" s="237"/>
      <c r="V206" s="237"/>
    </row>
    <row r="207" spans="1:22" s="302" customFormat="1">
      <c r="A207" s="38">
        <v>14</v>
      </c>
      <c r="B207" s="39">
        <f t="shared" si="21"/>
        <v>0</v>
      </c>
      <c r="C207" s="39" t="s">
        <v>912</v>
      </c>
      <c r="D207" s="40">
        <v>1</v>
      </c>
      <c r="E207" s="662">
        <v>14</v>
      </c>
      <c r="F207" s="40" t="s">
        <v>740</v>
      </c>
      <c r="G207" s="698" t="s">
        <v>425</v>
      </c>
      <c r="H207" s="40" t="s">
        <v>227</v>
      </c>
      <c r="I207" s="629" t="s">
        <v>217</v>
      </c>
      <c r="J207" s="698" t="s">
        <v>262</v>
      </c>
      <c r="K207" s="303">
        <v>0</v>
      </c>
      <c r="L207" s="304">
        <v>0</v>
      </c>
      <c r="M207" s="305">
        <v>0</v>
      </c>
      <c r="N207" s="305">
        <v>0</v>
      </c>
      <c r="O207" s="303">
        <v>0</v>
      </c>
      <c r="P207" s="305">
        <v>0</v>
      </c>
      <c r="Q207" s="303">
        <v>0</v>
      </c>
      <c r="R207" s="16">
        <f>SUMIFS('Member Months'!$L:$L,'Member Months'!$A:$A,$A207,'Member Months'!$C:$C,$C207, 'Member Months'!$D:$D,$D207)</f>
        <v>0</v>
      </c>
      <c r="S207" s="237"/>
      <c r="U207" s="237"/>
      <c r="V207" s="237"/>
    </row>
    <row r="208" spans="1:22" s="302" customFormat="1">
      <c r="A208" s="38">
        <v>14</v>
      </c>
      <c r="B208" s="39">
        <f t="shared" si="21"/>
        <v>0</v>
      </c>
      <c r="C208" s="39" t="s">
        <v>912</v>
      </c>
      <c r="D208" s="40">
        <v>1</v>
      </c>
      <c r="E208" s="662">
        <v>14</v>
      </c>
      <c r="F208" s="40" t="s">
        <v>740</v>
      </c>
      <c r="G208" s="698" t="s">
        <v>425</v>
      </c>
      <c r="H208" s="40" t="s">
        <v>227</v>
      </c>
      <c r="I208" s="629" t="s">
        <v>218</v>
      </c>
      <c r="J208" s="698" t="s">
        <v>677</v>
      </c>
      <c r="K208" s="303">
        <v>0</v>
      </c>
      <c r="L208" s="304">
        <v>0</v>
      </c>
      <c r="M208" s="305">
        <v>0</v>
      </c>
      <c r="N208" s="305">
        <v>0</v>
      </c>
      <c r="O208" s="303">
        <v>0</v>
      </c>
      <c r="P208" s="305">
        <v>0</v>
      </c>
      <c r="Q208" s="303">
        <v>0</v>
      </c>
      <c r="R208" s="16">
        <f>SUMIFS('Member Months'!$L:$L,'Member Months'!$A:$A,$A208,'Member Months'!$C:$C,$C208, 'Member Months'!$D:$D,$D208)</f>
        <v>0</v>
      </c>
      <c r="S208" s="237"/>
      <c r="U208" s="237"/>
      <c r="V208" s="237"/>
    </row>
    <row r="209" spans="1:22" s="302" customFormat="1">
      <c r="A209" s="38">
        <v>14</v>
      </c>
      <c r="B209" s="39">
        <f t="shared" si="21"/>
        <v>0</v>
      </c>
      <c r="C209" s="39" t="s">
        <v>912</v>
      </c>
      <c r="D209" s="40">
        <v>1</v>
      </c>
      <c r="E209" s="662">
        <v>14</v>
      </c>
      <c r="F209" s="40" t="s">
        <v>740</v>
      </c>
      <c r="G209" s="698" t="s">
        <v>425</v>
      </c>
      <c r="H209" s="40" t="s">
        <v>227</v>
      </c>
      <c r="I209" s="629" t="s">
        <v>219</v>
      </c>
      <c r="J209" s="698" t="s">
        <v>263</v>
      </c>
      <c r="K209" s="303">
        <v>0</v>
      </c>
      <c r="L209" s="304">
        <v>0</v>
      </c>
      <c r="M209" s="305">
        <v>0</v>
      </c>
      <c r="N209" s="305">
        <v>0</v>
      </c>
      <c r="O209" s="303">
        <v>0</v>
      </c>
      <c r="P209" s="305">
        <v>0</v>
      </c>
      <c r="Q209" s="303">
        <v>0</v>
      </c>
      <c r="R209" s="16">
        <f>SUMIFS('Member Months'!$L:$L,'Member Months'!$A:$A,$A209,'Member Months'!$C:$C,$C209, 'Member Months'!$D:$D,$D209)</f>
        <v>0</v>
      </c>
      <c r="S209" s="237"/>
      <c r="U209" s="237"/>
      <c r="V209" s="237"/>
    </row>
    <row r="210" spans="1:22" s="302" customFormat="1">
      <c r="A210" s="38">
        <v>14</v>
      </c>
      <c r="B210" s="39">
        <f t="shared" si="21"/>
        <v>0</v>
      </c>
      <c r="C210" s="39" t="s">
        <v>912</v>
      </c>
      <c r="D210" s="40">
        <v>1</v>
      </c>
      <c r="E210" s="662">
        <v>14</v>
      </c>
      <c r="F210" s="40" t="s">
        <v>740</v>
      </c>
      <c r="G210" s="698" t="s">
        <v>425</v>
      </c>
      <c r="H210" s="40" t="s">
        <v>227</v>
      </c>
      <c r="I210" s="629" t="s">
        <v>220</v>
      </c>
      <c r="J210" s="698" t="s">
        <v>675</v>
      </c>
      <c r="K210" s="303">
        <v>0</v>
      </c>
      <c r="L210" s="304">
        <v>0</v>
      </c>
      <c r="M210" s="305">
        <v>0</v>
      </c>
      <c r="N210" s="305">
        <v>0</v>
      </c>
      <c r="O210" s="303">
        <v>0</v>
      </c>
      <c r="P210" s="305">
        <v>0</v>
      </c>
      <c r="Q210" s="303">
        <v>0</v>
      </c>
      <c r="R210" s="16">
        <f>SUMIFS('Member Months'!$L:$L,'Member Months'!$A:$A,$A210,'Member Months'!$C:$C,$C210, 'Member Months'!$D:$D,$D210)</f>
        <v>0</v>
      </c>
      <c r="S210" s="237"/>
      <c r="U210" s="237"/>
      <c r="V210" s="237"/>
    </row>
    <row r="211" spans="1:22" s="302" customFormat="1">
      <c r="A211" s="38">
        <v>14</v>
      </c>
      <c r="B211" s="39">
        <f t="shared" si="21"/>
        <v>0</v>
      </c>
      <c r="C211" s="39" t="s">
        <v>912</v>
      </c>
      <c r="D211" s="40">
        <v>1</v>
      </c>
      <c r="E211" s="662">
        <v>14</v>
      </c>
      <c r="F211" s="40" t="s">
        <v>740</v>
      </c>
      <c r="G211" s="698" t="s">
        <v>425</v>
      </c>
      <c r="H211" s="40" t="s">
        <v>227</v>
      </c>
      <c r="I211" s="629" t="s">
        <v>221</v>
      </c>
      <c r="J211" s="698" t="s">
        <v>264</v>
      </c>
      <c r="K211" s="303">
        <v>0</v>
      </c>
      <c r="L211" s="304">
        <v>0</v>
      </c>
      <c r="M211" s="305">
        <v>0</v>
      </c>
      <c r="N211" s="305">
        <v>0</v>
      </c>
      <c r="O211" s="303">
        <v>0</v>
      </c>
      <c r="P211" s="305">
        <v>0</v>
      </c>
      <c r="Q211" s="303">
        <v>0</v>
      </c>
      <c r="R211" s="16">
        <f>SUMIFS('Member Months'!$L:$L,'Member Months'!$A:$A,$A211,'Member Months'!$C:$C,$C211, 'Member Months'!$D:$D,$D211)</f>
        <v>0</v>
      </c>
      <c r="S211" s="237"/>
      <c r="U211" s="237"/>
      <c r="V211" s="237"/>
    </row>
    <row r="212" spans="1:22" s="302" customFormat="1">
      <c r="A212" s="38">
        <v>14</v>
      </c>
      <c r="B212" s="39">
        <f t="shared" si="21"/>
        <v>0</v>
      </c>
      <c r="C212" s="39" t="s">
        <v>912</v>
      </c>
      <c r="D212" s="40">
        <v>1</v>
      </c>
      <c r="E212" s="662">
        <v>14</v>
      </c>
      <c r="F212" s="40" t="s">
        <v>740</v>
      </c>
      <c r="G212" s="698" t="s">
        <v>425</v>
      </c>
      <c r="H212" s="40" t="s">
        <v>227</v>
      </c>
      <c r="I212" s="630" t="s">
        <v>222</v>
      </c>
      <c r="J212" s="698" t="s">
        <v>206</v>
      </c>
      <c r="K212" s="303">
        <v>0</v>
      </c>
      <c r="L212" s="304">
        <v>0</v>
      </c>
      <c r="M212" s="305">
        <v>0</v>
      </c>
      <c r="N212" s="305">
        <v>0</v>
      </c>
      <c r="O212" s="303">
        <v>0</v>
      </c>
      <c r="P212" s="305">
        <v>0</v>
      </c>
      <c r="Q212" s="303">
        <v>0</v>
      </c>
      <c r="R212" s="16">
        <f>SUMIFS('Member Months'!$L:$L,'Member Months'!$A:$A,$A212,'Member Months'!$C:$C,$C212, 'Member Months'!$D:$D,$D212)</f>
        <v>0</v>
      </c>
      <c r="S212" s="237"/>
      <c r="U212" s="237"/>
      <c r="V212" s="237"/>
    </row>
    <row r="213" spans="1:22" s="302" customFormat="1">
      <c r="A213" s="38">
        <v>14</v>
      </c>
      <c r="B213" s="39">
        <f t="shared" si="21"/>
        <v>0</v>
      </c>
      <c r="C213" s="39" t="s">
        <v>912</v>
      </c>
      <c r="D213" s="40">
        <v>1</v>
      </c>
      <c r="E213" s="662">
        <v>14</v>
      </c>
      <c r="F213" s="40" t="s">
        <v>740</v>
      </c>
      <c r="G213" s="698" t="s">
        <v>425</v>
      </c>
      <c r="H213" s="40" t="s">
        <v>227</v>
      </c>
      <c r="I213" s="630" t="s">
        <v>223</v>
      </c>
      <c r="J213" s="698" t="s">
        <v>181</v>
      </c>
      <c r="K213" s="303">
        <v>0</v>
      </c>
      <c r="L213" s="304">
        <v>0</v>
      </c>
      <c r="M213" s="305">
        <v>0</v>
      </c>
      <c r="N213" s="305">
        <v>0</v>
      </c>
      <c r="O213" s="303">
        <v>0</v>
      </c>
      <c r="P213" s="305">
        <v>0</v>
      </c>
      <c r="Q213" s="303">
        <v>0</v>
      </c>
      <c r="R213" s="16">
        <f>SUMIFS('Member Months'!$L:$L,'Member Months'!$A:$A,$A213,'Member Months'!$C:$C,$C213, 'Member Months'!$D:$D,$D213)</f>
        <v>0</v>
      </c>
      <c r="S213" s="237"/>
      <c r="U213" s="237"/>
      <c r="V213" s="237"/>
    </row>
    <row r="214" spans="1:22" s="302" customFormat="1">
      <c r="A214" s="38">
        <v>14</v>
      </c>
      <c r="B214" s="39">
        <f t="shared" si="21"/>
        <v>0</v>
      </c>
      <c r="C214" s="39" t="s">
        <v>912</v>
      </c>
      <c r="D214" s="40">
        <v>1</v>
      </c>
      <c r="E214" s="662">
        <v>14</v>
      </c>
      <c r="F214" s="40" t="s">
        <v>740</v>
      </c>
      <c r="G214" s="698" t="s">
        <v>425</v>
      </c>
      <c r="H214" s="40" t="s">
        <v>227</v>
      </c>
      <c r="I214" s="630" t="s">
        <v>150</v>
      </c>
      <c r="J214" s="698" t="s">
        <v>204</v>
      </c>
      <c r="K214" s="303">
        <v>0</v>
      </c>
      <c r="L214" s="304">
        <v>0</v>
      </c>
      <c r="M214" s="305">
        <v>0</v>
      </c>
      <c r="N214" s="305">
        <v>0</v>
      </c>
      <c r="O214" s="303">
        <v>0</v>
      </c>
      <c r="P214" s="305">
        <v>0</v>
      </c>
      <c r="Q214" s="303">
        <v>0</v>
      </c>
      <c r="R214" s="16">
        <f>SUMIFS('Member Months'!$L:$L,'Member Months'!$A:$A,$A214,'Member Months'!$C:$C,$C214, 'Member Months'!$D:$D,$D214)</f>
        <v>0</v>
      </c>
      <c r="S214" s="237"/>
      <c r="U214" s="237"/>
      <c r="V214" s="237"/>
    </row>
    <row r="215" spans="1:22" s="302" customFormat="1">
      <c r="A215" s="38">
        <v>14</v>
      </c>
      <c r="B215" s="39">
        <f t="shared" si="21"/>
        <v>0</v>
      </c>
      <c r="C215" s="39" t="s">
        <v>912</v>
      </c>
      <c r="D215" s="40">
        <v>1</v>
      </c>
      <c r="E215" s="662">
        <v>14</v>
      </c>
      <c r="F215" s="40" t="s">
        <v>740</v>
      </c>
      <c r="G215" s="698" t="s">
        <v>425</v>
      </c>
      <c r="H215" s="40" t="s">
        <v>227</v>
      </c>
      <c r="I215" s="630" t="s">
        <v>151</v>
      </c>
      <c r="J215" s="698" t="s">
        <v>205</v>
      </c>
      <c r="K215" s="303">
        <v>0</v>
      </c>
      <c r="L215" s="304">
        <v>0</v>
      </c>
      <c r="M215" s="305">
        <v>0</v>
      </c>
      <c r="N215" s="305">
        <v>0</v>
      </c>
      <c r="O215" s="303">
        <v>0</v>
      </c>
      <c r="P215" s="305">
        <v>0</v>
      </c>
      <c r="Q215" s="303">
        <v>0</v>
      </c>
      <c r="R215" s="16">
        <f>SUMIFS('Member Months'!$L:$L,'Member Months'!$A:$A,$A215,'Member Months'!$C:$C,$C215, 'Member Months'!$D:$D,$D215)</f>
        <v>0</v>
      </c>
      <c r="S215" s="237"/>
      <c r="U215" s="237"/>
      <c r="V215" s="237"/>
    </row>
    <row r="216" spans="1:22" s="302" customFormat="1">
      <c r="A216" s="38">
        <v>14</v>
      </c>
      <c r="B216" s="39">
        <f t="shared" si="21"/>
        <v>0</v>
      </c>
      <c r="C216" s="39" t="s">
        <v>912</v>
      </c>
      <c r="D216" s="40">
        <v>1</v>
      </c>
      <c r="E216" s="662">
        <v>14</v>
      </c>
      <c r="F216" s="40" t="s">
        <v>740</v>
      </c>
      <c r="G216" s="698" t="s">
        <v>425</v>
      </c>
      <c r="H216" s="40" t="s">
        <v>227</v>
      </c>
      <c r="I216" s="630" t="s">
        <v>152</v>
      </c>
      <c r="J216" s="698" t="s">
        <v>182</v>
      </c>
      <c r="K216" s="303">
        <v>0</v>
      </c>
      <c r="L216" s="304">
        <v>0</v>
      </c>
      <c r="M216" s="305">
        <v>0</v>
      </c>
      <c r="N216" s="305">
        <v>0</v>
      </c>
      <c r="O216" s="303">
        <v>0</v>
      </c>
      <c r="P216" s="305">
        <v>0</v>
      </c>
      <c r="Q216" s="303">
        <v>0</v>
      </c>
      <c r="R216" s="16">
        <f>SUMIFS('Member Months'!$L:$L,'Member Months'!$A:$A,$A216,'Member Months'!$C:$C,$C216, 'Member Months'!$D:$D,$D216)</f>
        <v>0</v>
      </c>
      <c r="S216" s="237"/>
      <c r="U216" s="237"/>
      <c r="V216" s="237"/>
    </row>
    <row r="217" spans="1:22" s="302" customFormat="1">
      <c r="A217" s="38">
        <v>14</v>
      </c>
      <c r="B217" s="39">
        <f t="shared" si="21"/>
        <v>0</v>
      </c>
      <c r="C217" s="39" t="s">
        <v>912</v>
      </c>
      <c r="D217" s="40">
        <v>1</v>
      </c>
      <c r="E217" s="662">
        <v>14</v>
      </c>
      <c r="F217" s="40" t="s">
        <v>740</v>
      </c>
      <c r="G217" s="698" t="s">
        <v>425</v>
      </c>
      <c r="H217" s="40" t="s">
        <v>227</v>
      </c>
      <c r="I217" s="630" t="s">
        <v>70</v>
      </c>
      <c r="J217" s="698" t="s">
        <v>265</v>
      </c>
      <c r="K217" s="303">
        <v>0</v>
      </c>
      <c r="L217" s="304">
        <v>0</v>
      </c>
      <c r="M217" s="305">
        <v>0</v>
      </c>
      <c r="N217" s="305">
        <v>0</v>
      </c>
      <c r="O217" s="303">
        <v>0</v>
      </c>
      <c r="P217" s="305">
        <v>0</v>
      </c>
      <c r="Q217" s="303">
        <v>0</v>
      </c>
      <c r="R217" s="16">
        <f>SUMIFS('Member Months'!$L:$L,'Member Months'!$A:$A,$A217,'Member Months'!$C:$C,$C217, 'Member Months'!$D:$D,$D217)</f>
        <v>0</v>
      </c>
      <c r="S217" s="237"/>
      <c r="U217" s="237"/>
      <c r="V217" s="237"/>
    </row>
    <row r="218" spans="1:22" s="302" customFormat="1">
      <c r="A218" s="38">
        <v>14</v>
      </c>
      <c r="B218" s="39">
        <f t="shared" si="21"/>
        <v>0</v>
      </c>
      <c r="C218" s="39" t="s">
        <v>912</v>
      </c>
      <c r="D218" s="40">
        <v>1</v>
      </c>
      <c r="E218" s="662">
        <v>14</v>
      </c>
      <c r="F218" s="40" t="s">
        <v>740</v>
      </c>
      <c r="G218" s="698" t="s">
        <v>425</v>
      </c>
      <c r="H218" s="40" t="s">
        <v>227</v>
      </c>
      <c r="I218" s="630" t="s">
        <v>71</v>
      </c>
      <c r="J218" s="698" t="s">
        <v>266</v>
      </c>
      <c r="K218" s="303">
        <v>0</v>
      </c>
      <c r="L218" s="304">
        <v>0</v>
      </c>
      <c r="M218" s="305">
        <v>0</v>
      </c>
      <c r="N218" s="305">
        <v>0</v>
      </c>
      <c r="O218" s="303">
        <v>0</v>
      </c>
      <c r="P218" s="305">
        <v>0</v>
      </c>
      <c r="Q218" s="303">
        <v>0</v>
      </c>
      <c r="R218" s="16">
        <f>SUMIFS('Member Months'!$L:$L,'Member Months'!$A:$A,$A218,'Member Months'!$C:$C,$C218, 'Member Months'!$D:$D,$D218)</f>
        <v>0</v>
      </c>
      <c r="S218" s="237"/>
      <c r="U218" s="237"/>
      <c r="V218" s="237"/>
    </row>
    <row r="219" spans="1:22" s="302" customFormat="1">
      <c r="A219" s="38">
        <v>14</v>
      </c>
      <c r="B219" s="39">
        <f t="shared" si="21"/>
        <v>0</v>
      </c>
      <c r="C219" s="39" t="s">
        <v>912</v>
      </c>
      <c r="D219" s="40">
        <v>1</v>
      </c>
      <c r="E219" s="662">
        <v>14</v>
      </c>
      <c r="F219" s="40" t="s">
        <v>740</v>
      </c>
      <c r="G219" s="698" t="s">
        <v>425</v>
      </c>
      <c r="H219" s="40" t="s">
        <v>227</v>
      </c>
      <c r="I219" s="630" t="s">
        <v>72</v>
      </c>
      <c r="J219" s="698" t="s">
        <v>527</v>
      </c>
      <c r="K219" s="303">
        <v>0</v>
      </c>
      <c r="L219" s="304">
        <v>0</v>
      </c>
      <c r="M219" s="305">
        <v>0</v>
      </c>
      <c r="N219" s="305">
        <v>0</v>
      </c>
      <c r="O219" s="303">
        <v>0</v>
      </c>
      <c r="P219" s="305">
        <v>0</v>
      </c>
      <c r="Q219" s="303">
        <v>0</v>
      </c>
      <c r="R219" s="16">
        <f>SUMIFS('Member Months'!$L:$L,'Member Months'!$A:$A,$A219,'Member Months'!$C:$C,$C219, 'Member Months'!$D:$D,$D219)</f>
        <v>0</v>
      </c>
      <c r="S219" s="237"/>
      <c r="U219" s="237"/>
      <c r="V219" s="237"/>
    </row>
    <row r="220" spans="1:22" s="302" customFormat="1">
      <c r="A220" s="38">
        <v>14</v>
      </c>
      <c r="B220" s="39">
        <f t="shared" si="21"/>
        <v>0</v>
      </c>
      <c r="C220" s="39" t="s">
        <v>912</v>
      </c>
      <c r="D220" s="40">
        <v>1</v>
      </c>
      <c r="E220" s="662">
        <v>14</v>
      </c>
      <c r="F220" s="40" t="s">
        <v>740</v>
      </c>
      <c r="G220" s="698" t="s">
        <v>425</v>
      </c>
      <c r="H220" s="40" t="s">
        <v>227</v>
      </c>
      <c r="I220" s="630" t="s">
        <v>73</v>
      </c>
      <c r="J220" s="698" t="s">
        <v>528</v>
      </c>
      <c r="K220" s="303">
        <v>0</v>
      </c>
      <c r="L220" s="304">
        <v>0</v>
      </c>
      <c r="M220" s="305">
        <v>0</v>
      </c>
      <c r="N220" s="305">
        <v>0</v>
      </c>
      <c r="O220" s="303">
        <v>0</v>
      </c>
      <c r="P220" s="305">
        <v>0</v>
      </c>
      <c r="Q220" s="303">
        <v>0</v>
      </c>
      <c r="R220" s="16">
        <f>SUMIFS('Member Months'!$L:$L,'Member Months'!$A:$A,$A220,'Member Months'!$C:$C,$C220, 'Member Months'!$D:$D,$D220)</f>
        <v>0</v>
      </c>
      <c r="S220" s="237"/>
      <c r="U220" s="237"/>
      <c r="V220" s="237"/>
    </row>
    <row r="221" spans="1:22" s="302" customFormat="1">
      <c r="A221" s="38">
        <v>14</v>
      </c>
      <c r="B221" s="39">
        <f t="shared" si="21"/>
        <v>0</v>
      </c>
      <c r="C221" s="39" t="s">
        <v>912</v>
      </c>
      <c r="D221" s="40">
        <v>1</v>
      </c>
      <c r="E221" s="662">
        <v>14</v>
      </c>
      <c r="F221" s="40" t="s">
        <v>740</v>
      </c>
      <c r="G221" s="698" t="s">
        <v>425</v>
      </c>
      <c r="H221" s="40" t="s">
        <v>227</v>
      </c>
      <c r="I221" s="630" t="s">
        <v>409</v>
      </c>
      <c r="J221" s="698" t="s">
        <v>803</v>
      </c>
      <c r="K221" s="303">
        <v>0</v>
      </c>
      <c r="L221" s="304">
        <v>0</v>
      </c>
      <c r="M221" s="305">
        <v>0</v>
      </c>
      <c r="N221" s="305">
        <v>0</v>
      </c>
      <c r="O221" s="303">
        <v>0</v>
      </c>
      <c r="P221" s="305">
        <v>0</v>
      </c>
      <c r="Q221" s="303">
        <v>0</v>
      </c>
      <c r="R221" s="16">
        <f>SUMIFS('Member Months'!$L:$L,'Member Months'!$A:$A,$A221,'Member Months'!$C:$C,$C221, 'Member Months'!$D:$D,$D221)</f>
        <v>0</v>
      </c>
      <c r="S221" s="237"/>
      <c r="U221" s="237"/>
      <c r="V221" s="237"/>
    </row>
    <row r="222" spans="1:22" s="302" customFormat="1">
      <c r="A222" s="38">
        <v>22</v>
      </c>
      <c r="B222" s="39">
        <f t="shared" si="21"/>
        <v>0</v>
      </c>
      <c r="C222" s="39" t="s">
        <v>912</v>
      </c>
      <c r="D222" s="40">
        <v>1</v>
      </c>
      <c r="E222" s="662">
        <v>22</v>
      </c>
      <c r="F222" s="662">
        <v>6</v>
      </c>
      <c r="G222" s="991" t="s">
        <v>933</v>
      </c>
      <c r="H222" s="40" t="s">
        <v>227</v>
      </c>
      <c r="I222" s="629" t="s">
        <v>211</v>
      </c>
      <c r="J222" s="991" t="s">
        <v>261</v>
      </c>
      <c r="K222" s="303">
        <v>0</v>
      </c>
      <c r="L222" s="304">
        <v>0</v>
      </c>
      <c r="M222" s="305">
        <v>0</v>
      </c>
      <c r="N222" s="305">
        <v>0</v>
      </c>
      <c r="O222" s="303">
        <v>0</v>
      </c>
      <c r="P222" s="305">
        <v>0</v>
      </c>
      <c r="Q222" s="303">
        <v>0</v>
      </c>
      <c r="R222" s="16">
        <f>SUMIFS('Member Months'!$L:$L,'Member Months'!$A:$A,$A222,'Member Months'!$C:$C,$C222, 'Member Months'!$D:$D,$D222)</f>
        <v>0</v>
      </c>
      <c r="S222" s="237"/>
      <c r="U222" s="237"/>
      <c r="V222" s="237"/>
    </row>
    <row r="223" spans="1:22" s="302" customFormat="1">
      <c r="A223" s="38">
        <v>22</v>
      </c>
      <c r="B223" s="39">
        <f t="shared" si="21"/>
        <v>0</v>
      </c>
      <c r="C223" s="39" t="s">
        <v>912</v>
      </c>
      <c r="D223" s="40">
        <v>1</v>
      </c>
      <c r="E223" s="662">
        <v>22</v>
      </c>
      <c r="F223" s="662">
        <v>6</v>
      </c>
      <c r="G223" s="991" t="s">
        <v>933</v>
      </c>
      <c r="H223" s="40" t="s">
        <v>227</v>
      </c>
      <c r="I223" s="629" t="s">
        <v>214</v>
      </c>
      <c r="J223" s="991" t="s">
        <v>676</v>
      </c>
      <c r="K223" s="303">
        <v>0</v>
      </c>
      <c r="L223" s="304">
        <v>0</v>
      </c>
      <c r="M223" s="305">
        <v>0</v>
      </c>
      <c r="N223" s="305">
        <v>0</v>
      </c>
      <c r="O223" s="303">
        <v>0</v>
      </c>
      <c r="P223" s="305">
        <v>0</v>
      </c>
      <c r="Q223" s="303">
        <v>0</v>
      </c>
      <c r="R223" s="16">
        <f>SUMIFS('Member Months'!$L:$L,'Member Months'!$A:$A,$A223,'Member Months'!$C:$C,$C223, 'Member Months'!$D:$D,$D223)</f>
        <v>0</v>
      </c>
      <c r="S223" s="237"/>
      <c r="U223" s="237"/>
      <c r="V223" s="237"/>
    </row>
    <row r="224" spans="1:22" s="302" customFormat="1">
      <c r="A224" s="38">
        <v>22</v>
      </c>
      <c r="B224" s="39">
        <f t="shared" si="21"/>
        <v>0</v>
      </c>
      <c r="C224" s="39" t="s">
        <v>912</v>
      </c>
      <c r="D224" s="40">
        <v>1</v>
      </c>
      <c r="E224" s="662">
        <v>22</v>
      </c>
      <c r="F224" s="662">
        <v>6</v>
      </c>
      <c r="G224" s="991" t="s">
        <v>933</v>
      </c>
      <c r="H224" s="40" t="s">
        <v>227</v>
      </c>
      <c r="I224" s="629" t="s">
        <v>215</v>
      </c>
      <c r="J224" s="991" t="s">
        <v>216</v>
      </c>
      <c r="K224" s="303">
        <v>0</v>
      </c>
      <c r="L224" s="304">
        <v>0</v>
      </c>
      <c r="M224" s="305">
        <v>0</v>
      </c>
      <c r="N224" s="305">
        <v>0</v>
      </c>
      <c r="O224" s="303">
        <v>0</v>
      </c>
      <c r="P224" s="305">
        <v>0</v>
      </c>
      <c r="Q224" s="303">
        <v>0</v>
      </c>
      <c r="R224" s="16">
        <f>SUMIFS('Member Months'!$L:$L,'Member Months'!$A:$A,$A224,'Member Months'!$C:$C,$C224, 'Member Months'!$D:$D,$D224)</f>
        <v>0</v>
      </c>
      <c r="S224" s="237"/>
      <c r="U224" s="237"/>
      <c r="V224" s="237"/>
    </row>
    <row r="225" spans="1:22" s="302" customFormat="1">
      <c r="A225" s="38">
        <v>22</v>
      </c>
      <c r="B225" s="39">
        <f t="shared" si="21"/>
        <v>0</v>
      </c>
      <c r="C225" s="39" t="s">
        <v>912</v>
      </c>
      <c r="D225" s="40">
        <v>1</v>
      </c>
      <c r="E225" s="662">
        <v>22</v>
      </c>
      <c r="F225" s="662">
        <v>6</v>
      </c>
      <c r="G225" s="991" t="s">
        <v>933</v>
      </c>
      <c r="H225" s="40" t="s">
        <v>227</v>
      </c>
      <c r="I225" s="629" t="s">
        <v>217</v>
      </c>
      <c r="J225" s="991" t="s">
        <v>262</v>
      </c>
      <c r="K225" s="303">
        <v>0</v>
      </c>
      <c r="L225" s="304">
        <v>0</v>
      </c>
      <c r="M225" s="305">
        <v>0</v>
      </c>
      <c r="N225" s="305">
        <v>0</v>
      </c>
      <c r="O225" s="303">
        <v>0</v>
      </c>
      <c r="P225" s="305">
        <v>0</v>
      </c>
      <c r="Q225" s="303">
        <v>0</v>
      </c>
      <c r="R225" s="16">
        <f>SUMIFS('Member Months'!$L:$L,'Member Months'!$A:$A,$A225,'Member Months'!$C:$C,$C225, 'Member Months'!$D:$D,$D225)</f>
        <v>0</v>
      </c>
      <c r="S225" s="237"/>
      <c r="U225" s="237"/>
      <c r="V225" s="237"/>
    </row>
    <row r="226" spans="1:22" s="302" customFormat="1">
      <c r="A226" s="38">
        <v>22</v>
      </c>
      <c r="B226" s="39">
        <f t="shared" si="21"/>
        <v>0</v>
      </c>
      <c r="C226" s="39" t="s">
        <v>912</v>
      </c>
      <c r="D226" s="40">
        <v>1</v>
      </c>
      <c r="E226" s="662">
        <v>22</v>
      </c>
      <c r="F226" s="662">
        <v>6</v>
      </c>
      <c r="G226" s="991" t="s">
        <v>933</v>
      </c>
      <c r="H226" s="40" t="s">
        <v>227</v>
      </c>
      <c r="I226" s="629" t="s">
        <v>218</v>
      </c>
      <c r="J226" s="991" t="s">
        <v>677</v>
      </c>
      <c r="K226" s="303">
        <v>0</v>
      </c>
      <c r="L226" s="304">
        <v>0</v>
      </c>
      <c r="M226" s="305">
        <v>0</v>
      </c>
      <c r="N226" s="305">
        <v>0</v>
      </c>
      <c r="O226" s="303">
        <v>0</v>
      </c>
      <c r="P226" s="305">
        <v>0</v>
      </c>
      <c r="Q226" s="303">
        <v>0</v>
      </c>
      <c r="R226" s="16">
        <f>SUMIFS('Member Months'!$L:$L,'Member Months'!$A:$A,$A226,'Member Months'!$C:$C,$C226, 'Member Months'!$D:$D,$D226)</f>
        <v>0</v>
      </c>
      <c r="S226" s="237"/>
      <c r="U226" s="237"/>
      <c r="V226" s="237"/>
    </row>
    <row r="227" spans="1:22" s="302" customFormat="1">
      <c r="A227" s="38">
        <v>22</v>
      </c>
      <c r="B227" s="39">
        <f t="shared" si="21"/>
        <v>0</v>
      </c>
      <c r="C227" s="39" t="s">
        <v>912</v>
      </c>
      <c r="D227" s="40">
        <v>1</v>
      </c>
      <c r="E227" s="662">
        <v>22</v>
      </c>
      <c r="F227" s="662">
        <v>6</v>
      </c>
      <c r="G227" s="991" t="s">
        <v>933</v>
      </c>
      <c r="H227" s="40" t="s">
        <v>227</v>
      </c>
      <c r="I227" s="629" t="s">
        <v>219</v>
      </c>
      <c r="J227" s="991" t="s">
        <v>263</v>
      </c>
      <c r="K227" s="303">
        <v>0</v>
      </c>
      <c r="L227" s="304">
        <v>0</v>
      </c>
      <c r="M227" s="305">
        <v>0</v>
      </c>
      <c r="N227" s="305">
        <v>0</v>
      </c>
      <c r="O227" s="303">
        <v>0</v>
      </c>
      <c r="P227" s="305">
        <v>0</v>
      </c>
      <c r="Q227" s="303">
        <v>0</v>
      </c>
      <c r="R227" s="16">
        <f>SUMIFS('Member Months'!$L:$L,'Member Months'!$A:$A,$A227,'Member Months'!$C:$C,$C227, 'Member Months'!$D:$D,$D227)</f>
        <v>0</v>
      </c>
      <c r="S227" s="237"/>
      <c r="U227" s="237"/>
      <c r="V227" s="237"/>
    </row>
    <row r="228" spans="1:22" s="302" customFormat="1">
      <c r="A228" s="38">
        <v>22</v>
      </c>
      <c r="B228" s="39">
        <f t="shared" si="21"/>
        <v>0</v>
      </c>
      <c r="C228" s="39" t="s">
        <v>912</v>
      </c>
      <c r="D228" s="40">
        <v>1</v>
      </c>
      <c r="E228" s="662">
        <v>22</v>
      </c>
      <c r="F228" s="662">
        <v>6</v>
      </c>
      <c r="G228" s="991" t="s">
        <v>933</v>
      </c>
      <c r="H228" s="40" t="s">
        <v>227</v>
      </c>
      <c r="I228" s="629" t="s">
        <v>220</v>
      </c>
      <c r="J228" s="991" t="s">
        <v>675</v>
      </c>
      <c r="K228" s="303">
        <v>0</v>
      </c>
      <c r="L228" s="304">
        <v>0</v>
      </c>
      <c r="M228" s="305">
        <v>0</v>
      </c>
      <c r="N228" s="305">
        <v>0</v>
      </c>
      <c r="O228" s="303">
        <v>0</v>
      </c>
      <c r="P228" s="305">
        <v>0</v>
      </c>
      <c r="Q228" s="303">
        <v>0</v>
      </c>
      <c r="R228" s="16">
        <f>SUMIFS('Member Months'!$L:$L,'Member Months'!$A:$A,$A228,'Member Months'!$C:$C,$C228, 'Member Months'!$D:$D,$D228)</f>
        <v>0</v>
      </c>
      <c r="S228" s="237"/>
      <c r="U228" s="237"/>
      <c r="V228" s="237"/>
    </row>
    <row r="229" spans="1:22" s="302" customFormat="1">
      <c r="A229" s="38">
        <v>22</v>
      </c>
      <c r="B229" s="39">
        <f t="shared" si="21"/>
        <v>0</v>
      </c>
      <c r="C229" s="39" t="s">
        <v>912</v>
      </c>
      <c r="D229" s="40">
        <v>1</v>
      </c>
      <c r="E229" s="662">
        <v>22</v>
      </c>
      <c r="F229" s="662">
        <v>6</v>
      </c>
      <c r="G229" s="991" t="s">
        <v>933</v>
      </c>
      <c r="H229" s="40" t="s">
        <v>227</v>
      </c>
      <c r="I229" s="629" t="s">
        <v>221</v>
      </c>
      <c r="J229" s="991" t="s">
        <v>264</v>
      </c>
      <c r="K229" s="303">
        <v>0</v>
      </c>
      <c r="L229" s="304">
        <v>0</v>
      </c>
      <c r="M229" s="305">
        <v>0</v>
      </c>
      <c r="N229" s="305">
        <v>0</v>
      </c>
      <c r="O229" s="303">
        <v>0</v>
      </c>
      <c r="P229" s="305">
        <v>0</v>
      </c>
      <c r="Q229" s="303">
        <v>0</v>
      </c>
      <c r="R229" s="16">
        <f>SUMIFS('Member Months'!$L:$L,'Member Months'!$A:$A,$A229,'Member Months'!$C:$C,$C229, 'Member Months'!$D:$D,$D229)</f>
        <v>0</v>
      </c>
      <c r="S229" s="237"/>
      <c r="U229" s="237"/>
      <c r="V229" s="237"/>
    </row>
    <row r="230" spans="1:22" s="302" customFormat="1">
      <c r="A230" s="38">
        <v>22</v>
      </c>
      <c r="B230" s="39">
        <f t="shared" si="21"/>
        <v>0</v>
      </c>
      <c r="C230" s="39" t="s">
        <v>912</v>
      </c>
      <c r="D230" s="40">
        <v>1</v>
      </c>
      <c r="E230" s="662">
        <v>22</v>
      </c>
      <c r="F230" s="662">
        <v>6</v>
      </c>
      <c r="G230" s="991" t="s">
        <v>933</v>
      </c>
      <c r="H230" s="40" t="s">
        <v>227</v>
      </c>
      <c r="I230" s="630" t="s">
        <v>222</v>
      </c>
      <c r="J230" s="991" t="s">
        <v>206</v>
      </c>
      <c r="K230" s="303">
        <v>0</v>
      </c>
      <c r="L230" s="304">
        <v>0</v>
      </c>
      <c r="M230" s="305">
        <v>0</v>
      </c>
      <c r="N230" s="305">
        <v>0</v>
      </c>
      <c r="O230" s="303">
        <v>0</v>
      </c>
      <c r="P230" s="305">
        <v>0</v>
      </c>
      <c r="Q230" s="303">
        <v>0</v>
      </c>
      <c r="R230" s="16">
        <f>SUMIFS('Member Months'!$L:$L,'Member Months'!$A:$A,$A230,'Member Months'!$C:$C,$C230, 'Member Months'!$D:$D,$D230)</f>
        <v>0</v>
      </c>
      <c r="S230" s="237"/>
      <c r="U230" s="237"/>
      <c r="V230" s="237"/>
    </row>
    <row r="231" spans="1:22" s="302" customFormat="1">
      <c r="A231" s="38">
        <v>22</v>
      </c>
      <c r="B231" s="39">
        <f t="shared" si="21"/>
        <v>0</v>
      </c>
      <c r="C231" s="39" t="s">
        <v>912</v>
      </c>
      <c r="D231" s="40">
        <v>1</v>
      </c>
      <c r="E231" s="662">
        <v>22</v>
      </c>
      <c r="F231" s="662">
        <v>6</v>
      </c>
      <c r="G231" s="991" t="s">
        <v>933</v>
      </c>
      <c r="H231" s="40" t="s">
        <v>227</v>
      </c>
      <c r="I231" s="630" t="s">
        <v>223</v>
      </c>
      <c r="J231" s="991" t="s">
        <v>181</v>
      </c>
      <c r="K231" s="303">
        <v>0</v>
      </c>
      <c r="L231" s="304">
        <v>0</v>
      </c>
      <c r="M231" s="305">
        <v>0</v>
      </c>
      <c r="N231" s="305">
        <v>0</v>
      </c>
      <c r="O231" s="303">
        <v>0</v>
      </c>
      <c r="P231" s="305">
        <v>0</v>
      </c>
      <c r="Q231" s="303">
        <v>0</v>
      </c>
      <c r="R231" s="16">
        <f>SUMIFS('Member Months'!$L:$L,'Member Months'!$A:$A,$A231,'Member Months'!$C:$C,$C231, 'Member Months'!$D:$D,$D231)</f>
        <v>0</v>
      </c>
      <c r="S231" s="237"/>
      <c r="U231" s="237"/>
      <c r="V231" s="237"/>
    </row>
    <row r="232" spans="1:22" s="302" customFormat="1">
      <c r="A232" s="38">
        <v>22</v>
      </c>
      <c r="B232" s="39">
        <f t="shared" si="21"/>
        <v>0</v>
      </c>
      <c r="C232" s="39" t="s">
        <v>912</v>
      </c>
      <c r="D232" s="40">
        <v>1</v>
      </c>
      <c r="E232" s="662">
        <v>22</v>
      </c>
      <c r="F232" s="662">
        <v>6</v>
      </c>
      <c r="G232" s="991" t="s">
        <v>933</v>
      </c>
      <c r="H232" s="40" t="s">
        <v>227</v>
      </c>
      <c r="I232" s="630" t="s">
        <v>150</v>
      </c>
      <c r="J232" s="991" t="s">
        <v>204</v>
      </c>
      <c r="K232" s="303">
        <v>0</v>
      </c>
      <c r="L232" s="304">
        <v>0</v>
      </c>
      <c r="M232" s="305">
        <v>0</v>
      </c>
      <c r="N232" s="305">
        <v>0</v>
      </c>
      <c r="O232" s="303">
        <v>0</v>
      </c>
      <c r="P232" s="305">
        <v>0</v>
      </c>
      <c r="Q232" s="303">
        <v>0</v>
      </c>
      <c r="R232" s="16">
        <f>SUMIFS('Member Months'!$L:$L,'Member Months'!$A:$A,$A232,'Member Months'!$C:$C,$C232, 'Member Months'!$D:$D,$D232)</f>
        <v>0</v>
      </c>
      <c r="S232" s="237"/>
      <c r="U232" s="237"/>
      <c r="V232" s="237"/>
    </row>
    <row r="233" spans="1:22" s="302" customFormat="1">
      <c r="A233" s="38">
        <v>22</v>
      </c>
      <c r="B233" s="39">
        <f t="shared" si="21"/>
        <v>0</v>
      </c>
      <c r="C233" s="39" t="s">
        <v>912</v>
      </c>
      <c r="D233" s="40">
        <v>1</v>
      </c>
      <c r="E233" s="662">
        <v>22</v>
      </c>
      <c r="F233" s="662">
        <v>6</v>
      </c>
      <c r="G233" s="991" t="s">
        <v>933</v>
      </c>
      <c r="H233" s="40" t="s">
        <v>227</v>
      </c>
      <c r="I233" s="630" t="s">
        <v>151</v>
      </c>
      <c r="J233" s="991" t="s">
        <v>205</v>
      </c>
      <c r="K233" s="303">
        <v>0</v>
      </c>
      <c r="L233" s="304">
        <v>0</v>
      </c>
      <c r="M233" s="305">
        <v>0</v>
      </c>
      <c r="N233" s="305">
        <v>0</v>
      </c>
      <c r="O233" s="303">
        <v>0</v>
      </c>
      <c r="P233" s="305">
        <v>0</v>
      </c>
      <c r="Q233" s="303">
        <v>0</v>
      </c>
      <c r="R233" s="16">
        <f>SUMIFS('Member Months'!$L:$L,'Member Months'!$A:$A,$A233,'Member Months'!$C:$C,$C233, 'Member Months'!$D:$D,$D233)</f>
        <v>0</v>
      </c>
      <c r="S233" s="237"/>
      <c r="U233" s="237"/>
      <c r="V233" s="237"/>
    </row>
    <row r="234" spans="1:22" s="302" customFormat="1">
      <c r="A234" s="38">
        <v>22</v>
      </c>
      <c r="B234" s="39">
        <f t="shared" si="21"/>
        <v>0</v>
      </c>
      <c r="C234" s="39" t="s">
        <v>912</v>
      </c>
      <c r="D234" s="40">
        <v>1</v>
      </c>
      <c r="E234" s="662">
        <v>22</v>
      </c>
      <c r="F234" s="662">
        <v>6</v>
      </c>
      <c r="G234" s="991" t="s">
        <v>933</v>
      </c>
      <c r="H234" s="40" t="s">
        <v>227</v>
      </c>
      <c r="I234" s="630" t="s">
        <v>152</v>
      </c>
      <c r="J234" s="991" t="s">
        <v>182</v>
      </c>
      <c r="K234" s="303">
        <v>0</v>
      </c>
      <c r="L234" s="304">
        <v>0</v>
      </c>
      <c r="M234" s="305">
        <v>0</v>
      </c>
      <c r="N234" s="305">
        <v>0</v>
      </c>
      <c r="O234" s="303">
        <v>0</v>
      </c>
      <c r="P234" s="305">
        <v>0</v>
      </c>
      <c r="Q234" s="303">
        <v>0</v>
      </c>
      <c r="R234" s="16">
        <f>SUMIFS('Member Months'!$L:$L,'Member Months'!$A:$A,$A234,'Member Months'!$C:$C,$C234, 'Member Months'!$D:$D,$D234)</f>
        <v>0</v>
      </c>
      <c r="S234" s="237"/>
      <c r="U234" s="237"/>
      <c r="V234" s="237"/>
    </row>
    <row r="235" spans="1:22" s="302" customFormat="1">
      <c r="A235" s="38">
        <v>22</v>
      </c>
      <c r="B235" s="39">
        <f t="shared" si="21"/>
        <v>0</v>
      </c>
      <c r="C235" s="39" t="s">
        <v>912</v>
      </c>
      <c r="D235" s="40">
        <v>1</v>
      </c>
      <c r="E235" s="662">
        <v>22</v>
      </c>
      <c r="F235" s="662">
        <v>6</v>
      </c>
      <c r="G235" s="991" t="s">
        <v>933</v>
      </c>
      <c r="H235" s="40" t="s">
        <v>227</v>
      </c>
      <c r="I235" s="630" t="s">
        <v>70</v>
      </c>
      <c r="J235" s="991" t="s">
        <v>265</v>
      </c>
      <c r="K235" s="303">
        <v>0</v>
      </c>
      <c r="L235" s="304">
        <v>0</v>
      </c>
      <c r="M235" s="305">
        <v>0</v>
      </c>
      <c r="N235" s="305">
        <v>0</v>
      </c>
      <c r="O235" s="303">
        <v>0</v>
      </c>
      <c r="P235" s="305">
        <v>0</v>
      </c>
      <c r="Q235" s="303">
        <v>0</v>
      </c>
      <c r="R235" s="16">
        <f>SUMIFS('Member Months'!$L:$L,'Member Months'!$A:$A,$A235,'Member Months'!$C:$C,$C235, 'Member Months'!$D:$D,$D235)</f>
        <v>0</v>
      </c>
      <c r="S235" s="237"/>
      <c r="U235" s="237"/>
      <c r="V235" s="237"/>
    </row>
    <row r="236" spans="1:22" s="302" customFormat="1">
      <c r="A236" s="38">
        <v>22</v>
      </c>
      <c r="B236" s="39">
        <f t="shared" si="21"/>
        <v>0</v>
      </c>
      <c r="C236" s="39" t="s">
        <v>912</v>
      </c>
      <c r="D236" s="40">
        <v>1</v>
      </c>
      <c r="E236" s="662">
        <v>22</v>
      </c>
      <c r="F236" s="662">
        <v>6</v>
      </c>
      <c r="G236" s="991" t="s">
        <v>933</v>
      </c>
      <c r="H236" s="40" t="s">
        <v>227</v>
      </c>
      <c r="I236" s="630" t="s">
        <v>71</v>
      </c>
      <c r="J236" s="991" t="s">
        <v>266</v>
      </c>
      <c r="K236" s="303">
        <v>0</v>
      </c>
      <c r="L236" s="304">
        <v>0</v>
      </c>
      <c r="M236" s="305">
        <v>0</v>
      </c>
      <c r="N236" s="305">
        <v>0</v>
      </c>
      <c r="O236" s="303">
        <v>0</v>
      </c>
      <c r="P236" s="305">
        <v>0</v>
      </c>
      <c r="Q236" s="303">
        <v>0</v>
      </c>
      <c r="R236" s="16">
        <f>SUMIFS('Member Months'!$L:$L,'Member Months'!$A:$A,$A236,'Member Months'!$C:$C,$C236, 'Member Months'!$D:$D,$D236)</f>
        <v>0</v>
      </c>
      <c r="S236" s="237"/>
      <c r="U236" s="237"/>
      <c r="V236" s="237"/>
    </row>
    <row r="237" spans="1:22" s="302" customFormat="1">
      <c r="A237" s="38">
        <v>22</v>
      </c>
      <c r="B237" s="39">
        <f t="shared" si="21"/>
        <v>0</v>
      </c>
      <c r="C237" s="39" t="s">
        <v>912</v>
      </c>
      <c r="D237" s="40">
        <v>1</v>
      </c>
      <c r="E237" s="662">
        <v>22</v>
      </c>
      <c r="F237" s="662">
        <v>6</v>
      </c>
      <c r="G237" s="991" t="s">
        <v>933</v>
      </c>
      <c r="H237" s="40" t="s">
        <v>227</v>
      </c>
      <c r="I237" s="630" t="s">
        <v>72</v>
      </c>
      <c r="J237" s="991" t="s">
        <v>527</v>
      </c>
      <c r="K237" s="303">
        <v>0</v>
      </c>
      <c r="L237" s="304">
        <v>0</v>
      </c>
      <c r="M237" s="305">
        <v>0</v>
      </c>
      <c r="N237" s="305">
        <v>0</v>
      </c>
      <c r="O237" s="303">
        <v>0</v>
      </c>
      <c r="P237" s="305">
        <v>0</v>
      </c>
      <c r="Q237" s="303">
        <v>0</v>
      </c>
      <c r="R237" s="16">
        <f>SUMIFS('Member Months'!$L:$L,'Member Months'!$A:$A,$A237,'Member Months'!$C:$C,$C237, 'Member Months'!$D:$D,$D237)</f>
        <v>0</v>
      </c>
      <c r="S237" s="237"/>
      <c r="U237" s="237"/>
      <c r="V237" s="237"/>
    </row>
    <row r="238" spans="1:22" s="302" customFormat="1">
      <c r="A238" s="38">
        <v>22</v>
      </c>
      <c r="B238" s="39">
        <f t="shared" si="21"/>
        <v>0</v>
      </c>
      <c r="C238" s="39" t="s">
        <v>912</v>
      </c>
      <c r="D238" s="40">
        <v>1</v>
      </c>
      <c r="E238" s="662">
        <v>22</v>
      </c>
      <c r="F238" s="662">
        <v>6</v>
      </c>
      <c r="G238" s="991" t="s">
        <v>933</v>
      </c>
      <c r="H238" s="40" t="s">
        <v>227</v>
      </c>
      <c r="I238" s="630" t="s">
        <v>73</v>
      </c>
      <c r="J238" s="991" t="s">
        <v>528</v>
      </c>
      <c r="K238" s="303">
        <v>0</v>
      </c>
      <c r="L238" s="304">
        <v>0</v>
      </c>
      <c r="M238" s="305">
        <v>0</v>
      </c>
      <c r="N238" s="305">
        <v>0</v>
      </c>
      <c r="O238" s="303">
        <v>0</v>
      </c>
      <c r="P238" s="305">
        <v>0</v>
      </c>
      <c r="Q238" s="303">
        <v>0</v>
      </c>
      <c r="R238" s="16">
        <f>SUMIFS('Member Months'!$L:$L,'Member Months'!$A:$A,$A238,'Member Months'!$C:$C,$C238, 'Member Months'!$D:$D,$D238)</f>
        <v>0</v>
      </c>
      <c r="S238" s="237"/>
      <c r="U238" s="237"/>
      <c r="V238" s="237"/>
    </row>
    <row r="239" spans="1:22" s="302" customFormat="1">
      <c r="A239" s="38">
        <v>22</v>
      </c>
      <c r="B239" s="39">
        <f t="shared" si="21"/>
        <v>0</v>
      </c>
      <c r="C239" s="39" t="s">
        <v>912</v>
      </c>
      <c r="D239" s="40">
        <v>1</v>
      </c>
      <c r="E239" s="662">
        <v>22</v>
      </c>
      <c r="F239" s="662">
        <v>6</v>
      </c>
      <c r="G239" s="991" t="s">
        <v>933</v>
      </c>
      <c r="H239" s="40" t="s">
        <v>227</v>
      </c>
      <c r="I239" s="630" t="s">
        <v>409</v>
      </c>
      <c r="J239" s="991" t="s">
        <v>803</v>
      </c>
      <c r="K239" s="303">
        <v>0</v>
      </c>
      <c r="L239" s="304">
        <v>0</v>
      </c>
      <c r="M239" s="305">
        <v>0</v>
      </c>
      <c r="N239" s="305">
        <v>0</v>
      </c>
      <c r="O239" s="303">
        <v>0</v>
      </c>
      <c r="P239" s="305">
        <v>0</v>
      </c>
      <c r="Q239" s="303">
        <v>0</v>
      </c>
      <c r="R239" s="16">
        <f>SUMIFS('Member Months'!$L:$L,'Member Months'!$A:$A,$A239,'Member Months'!$C:$C,$C239, 'Member Months'!$D:$D,$D239)</f>
        <v>0</v>
      </c>
      <c r="S239" s="237"/>
      <c r="U239" s="237"/>
      <c r="V239" s="237"/>
    </row>
    <row r="240" spans="1:22" s="302" customFormat="1">
      <c r="A240" s="38">
        <v>23</v>
      </c>
      <c r="B240" s="39">
        <v>0</v>
      </c>
      <c r="C240" s="39" t="s">
        <v>912</v>
      </c>
      <c r="D240" s="40">
        <v>1</v>
      </c>
      <c r="E240" s="662">
        <v>23</v>
      </c>
      <c r="F240" s="662">
        <v>6</v>
      </c>
      <c r="G240" s="991" t="s">
        <v>933</v>
      </c>
      <c r="H240" s="40" t="s">
        <v>228</v>
      </c>
      <c r="I240" s="630" t="s">
        <v>211</v>
      </c>
      <c r="J240" s="991" t="s">
        <v>261</v>
      </c>
      <c r="K240" s="303">
        <v>0</v>
      </c>
      <c r="L240" s="304">
        <v>0</v>
      </c>
      <c r="M240" s="305">
        <v>0</v>
      </c>
      <c r="N240" s="305">
        <v>0</v>
      </c>
      <c r="O240" s="303">
        <v>0</v>
      </c>
      <c r="P240" s="305">
        <v>0</v>
      </c>
      <c r="Q240" s="303">
        <v>0</v>
      </c>
      <c r="R240" s="16">
        <v>0</v>
      </c>
      <c r="S240" s="237"/>
      <c r="U240" s="237"/>
      <c r="V240" s="237"/>
    </row>
    <row r="241" spans="1:22" s="302" customFormat="1">
      <c r="A241" s="38">
        <v>23</v>
      </c>
      <c r="B241" s="39">
        <v>0</v>
      </c>
      <c r="C241" s="39" t="s">
        <v>912</v>
      </c>
      <c r="D241" s="40">
        <v>1</v>
      </c>
      <c r="E241" s="662">
        <v>23</v>
      </c>
      <c r="F241" s="662">
        <v>6</v>
      </c>
      <c r="G241" s="991" t="s">
        <v>933</v>
      </c>
      <c r="H241" s="40" t="s">
        <v>228</v>
      </c>
      <c r="I241" s="630" t="s">
        <v>214</v>
      </c>
      <c r="J241" s="991" t="s">
        <v>676</v>
      </c>
      <c r="K241" s="303">
        <v>0</v>
      </c>
      <c r="L241" s="304">
        <v>0</v>
      </c>
      <c r="M241" s="305">
        <v>0</v>
      </c>
      <c r="N241" s="305">
        <v>0</v>
      </c>
      <c r="O241" s="303">
        <v>0</v>
      </c>
      <c r="P241" s="305">
        <v>0</v>
      </c>
      <c r="Q241" s="303">
        <v>0</v>
      </c>
      <c r="R241" s="16">
        <v>0</v>
      </c>
      <c r="S241" s="237"/>
      <c r="U241" s="237"/>
      <c r="V241" s="237"/>
    </row>
    <row r="242" spans="1:22" s="302" customFormat="1">
      <c r="A242" s="38">
        <v>23</v>
      </c>
      <c r="B242" s="39">
        <v>0</v>
      </c>
      <c r="C242" s="39" t="s">
        <v>912</v>
      </c>
      <c r="D242" s="40">
        <v>1</v>
      </c>
      <c r="E242" s="662">
        <v>23</v>
      </c>
      <c r="F242" s="662">
        <v>6</v>
      </c>
      <c r="G242" s="991" t="s">
        <v>933</v>
      </c>
      <c r="H242" s="40" t="s">
        <v>228</v>
      </c>
      <c r="I242" s="630" t="s">
        <v>215</v>
      </c>
      <c r="J242" s="991" t="s">
        <v>216</v>
      </c>
      <c r="K242" s="303">
        <v>0</v>
      </c>
      <c r="L242" s="304">
        <v>0</v>
      </c>
      <c r="M242" s="305">
        <v>0</v>
      </c>
      <c r="N242" s="305">
        <v>0</v>
      </c>
      <c r="O242" s="303">
        <v>0</v>
      </c>
      <c r="P242" s="305">
        <v>0</v>
      </c>
      <c r="Q242" s="303">
        <v>0</v>
      </c>
      <c r="R242" s="16">
        <v>0</v>
      </c>
      <c r="S242" s="237"/>
      <c r="U242" s="237"/>
      <c r="V242" s="237"/>
    </row>
    <row r="243" spans="1:22" s="302" customFormat="1">
      <c r="A243" s="38">
        <v>23</v>
      </c>
      <c r="B243" s="39">
        <v>0</v>
      </c>
      <c r="C243" s="39" t="s">
        <v>912</v>
      </c>
      <c r="D243" s="40">
        <v>1</v>
      </c>
      <c r="E243" s="662">
        <v>23</v>
      </c>
      <c r="F243" s="662">
        <v>6</v>
      </c>
      <c r="G243" s="991" t="s">
        <v>933</v>
      </c>
      <c r="H243" s="40" t="s">
        <v>228</v>
      </c>
      <c r="I243" s="630" t="s">
        <v>217</v>
      </c>
      <c r="J243" s="991" t="s">
        <v>262</v>
      </c>
      <c r="K243" s="303">
        <v>0</v>
      </c>
      <c r="L243" s="304">
        <v>0</v>
      </c>
      <c r="M243" s="305">
        <v>0</v>
      </c>
      <c r="N243" s="305">
        <v>0</v>
      </c>
      <c r="O243" s="303">
        <v>0</v>
      </c>
      <c r="P243" s="305">
        <v>0</v>
      </c>
      <c r="Q243" s="303">
        <v>0</v>
      </c>
      <c r="R243" s="16">
        <v>0</v>
      </c>
      <c r="S243" s="237"/>
      <c r="U243" s="237"/>
      <c r="V243" s="237"/>
    </row>
    <row r="244" spans="1:22" s="302" customFormat="1">
      <c r="A244" s="38">
        <v>23</v>
      </c>
      <c r="B244" s="39">
        <v>0</v>
      </c>
      <c r="C244" s="39" t="s">
        <v>912</v>
      </c>
      <c r="D244" s="40">
        <v>1</v>
      </c>
      <c r="E244" s="662">
        <v>23</v>
      </c>
      <c r="F244" s="662">
        <v>6</v>
      </c>
      <c r="G244" s="991" t="s">
        <v>933</v>
      </c>
      <c r="H244" s="40" t="s">
        <v>228</v>
      </c>
      <c r="I244" s="630" t="s">
        <v>218</v>
      </c>
      <c r="J244" s="991" t="s">
        <v>677</v>
      </c>
      <c r="K244" s="303">
        <v>0</v>
      </c>
      <c r="L244" s="304">
        <v>0</v>
      </c>
      <c r="M244" s="305">
        <v>0</v>
      </c>
      <c r="N244" s="305">
        <v>0</v>
      </c>
      <c r="O244" s="303">
        <v>0</v>
      </c>
      <c r="P244" s="305">
        <v>0</v>
      </c>
      <c r="Q244" s="303">
        <v>0</v>
      </c>
      <c r="R244" s="16">
        <v>0</v>
      </c>
      <c r="S244" s="237"/>
      <c r="U244" s="237"/>
      <c r="V244" s="237"/>
    </row>
    <row r="245" spans="1:22" s="302" customFormat="1">
      <c r="A245" s="38">
        <v>23</v>
      </c>
      <c r="B245" s="39">
        <v>0</v>
      </c>
      <c r="C245" s="39" t="s">
        <v>912</v>
      </c>
      <c r="D245" s="40">
        <v>1</v>
      </c>
      <c r="E245" s="662">
        <v>23</v>
      </c>
      <c r="F245" s="662">
        <v>6</v>
      </c>
      <c r="G245" s="991" t="s">
        <v>933</v>
      </c>
      <c r="H245" s="40" t="s">
        <v>228</v>
      </c>
      <c r="I245" s="630" t="s">
        <v>219</v>
      </c>
      <c r="J245" s="991" t="s">
        <v>263</v>
      </c>
      <c r="K245" s="303">
        <v>0</v>
      </c>
      <c r="L245" s="304">
        <v>0</v>
      </c>
      <c r="M245" s="305">
        <v>0</v>
      </c>
      <c r="N245" s="305">
        <v>0</v>
      </c>
      <c r="O245" s="303">
        <v>0</v>
      </c>
      <c r="P245" s="305">
        <v>0</v>
      </c>
      <c r="Q245" s="303">
        <v>0</v>
      </c>
      <c r="R245" s="16">
        <v>0</v>
      </c>
      <c r="S245" s="237"/>
      <c r="U245" s="237"/>
      <c r="V245" s="237"/>
    </row>
    <row r="246" spans="1:22" s="302" customFormat="1">
      <c r="A246" s="38">
        <v>23</v>
      </c>
      <c r="B246" s="39">
        <v>0</v>
      </c>
      <c r="C246" s="39" t="s">
        <v>912</v>
      </c>
      <c r="D246" s="40">
        <v>1</v>
      </c>
      <c r="E246" s="662">
        <v>23</v>
      </c>
      <c r="F246" s="662">
        <v>6</v>
      </c>
      <c r="G246" s="991" t="s">
        <v>933</v>
      </c>
      <c r="H246" s="40" t="s">
        <v>228</v>
      </c>
      <c r="I246" s="630" t="s">
        <v>220</v>
      </c>
      <c r="J246" s="991" t="s">
        <v>675</v>
      </c>
      <c r="K246" s="303">
        <v>0</v>
      </c>
      <c r="L246" s="304">
        <v>0</v>
      </c>
      <c r="M246" s="305">
        <v>0</v>
      </c>
      <c r="N246" s="305">
        <v>0</v>
      </c>
      <c r="O246" s="303">
        <v>0</v>
      </c>
      <c r="P246" s="305">
        <v>0</v>
      </c>
      <c r="Q246" s="303">
        <v>0</v>
      </c>
      <c r="R246" s="16">
        <v>0</v>
      </c>
      <c r="S246" s="237"/>
      <c r="U246" s="237"/>
      <c r="V246" s="237"/>
    </row>
    <row r="247" spans="1:22" s="302" customFormat="1">
      <c r="A247" s="38">
        <v>23</v>
      </c>
      <c r="B247" s="39">
        <v>0</v>
      </c>
      <c r="C247" s="39" t="s">
        <v>912</v>
      </c>
      <c r="D247" s="40">
        <v>1</v>
      </c>
      <c r="E247" s="662">
        <v>23</v>
      </c>
      <c r="F247" s="662">
        <v>6</v>
      </c>
      <c r="G247" s="991" t="s">
        <v>933</v>
      </c>
      <c r="H247" s="40" t="s">
        <v>228</v>
      </c>
      <c r="I247" s="630" t="s">
        <v>221</v>
      </c>
      <c r="J247" s="991" t="s">
        <v>264</v>
      </c>
      <c r="K247" s="303">
        <v>0</v>
      </c>
      <c r="L247" s="304">
        <v>0</v>
      </c>
      <c r="M247" s="305">
        <v>0</v>
      </c>
      <c r="N247" s="305">
        <v>0</v>
      </c>
      <c r="O247" s="303">
        <v>0</v>
      </c>
      <c r="P247" s="305">
        <v>0</v>
      </c>
      <c r="Q247" s="303">
        <v>0</v>
      </c>
      <c r="R247" s="16">
        <v>0</v>
      </c>
      <c r="S247" s="237"/>
      <c r="U247" s="237"/>
      <c r="V247" s="237"/>
    </row>
    <row r="248" spans="1:22" s="302" customFormat="1">
      <c r="A248" s="38">
        <v>23</v>
      </c>
      <c r="B248" s="39">
        <v>0</v>
      </c>
      <c r="C248" s="39" t="s">
        <v>912</v>
      </c>
      <c r="D248" s="40">
        <v>1</v>
      </c>
      <c r="E248" s="662">
        <v>23</v>
      </c>
      <c r="F248" s="662">
        <v>6</v>
      </c>
      <c r="G248" s="991" t="s">
        <v>933</v>
      </c>
      <c r="H248" s="40" t="s">
        <v>228</v>
      </c>
      <c r="I248" s="630" t="s">
        <v>222</v>
      </c>
      <c r="J248" s="991" t="s">
        <v>206</v>
      </c>
      <c r="K248" s="303">
        <v>0</v>
      </c>
      <c r="L248" s="304">
        <v>0</v>
      </c>
      <c r="M248" s="305">
        <v>0</v>
      </c>
      <c r="N248" s="305">
        <v>0</v>
      </c>
      <c r="O248" s="303">
        <v>0</v>
      </c>
      <c r="P248" s="305">
        <v>0</v>
      </c>
      <c r="Q248" s="303">
        <v>0</v>
      </c>
      <c r="R248" s="16">
        <v>0</v>
      </c>
      <c r="S248" s="237"/>
      <c r="U248" s="237"/>
      <c r="V248" s="237"/>
    </row>
    <row r="249" spans="1:22" s="302" customFormat="1">
      <c r="A249" s="38">
        <v>23</v>
      </c>
      <c r="B249" s="39">
        <v>0</v>
      </c>
      <c r="C249" s="39" t="s">
        <v>912</v>
      </c>
      <c r="D249" s="40">
        <v>1</v>
      </c>
      <c r="E249" s="662">
        <v>23</v>
      </c>
      <c r="F249" s="662">
        <v>6</v>
      </c>
      <c r="G249" s="991" t="s">
        <v>933</v>
      </c>
      <c r="H249" s="40" t="s">
        <v>228</v>
      </c>
      <c r="I249" s="630" t="s">
        <v>223</v>
      </c>
      <c r="J249" s="991" t="s">
        <v>181</v>
      </c>
      <c r="K249" s="303">
        <v>0</v>
      </c>
      <c r="L249" s="304">
        <v>0</v>
      </c>
      <c r="M249" s="305">
        <v>0</v>
      </c>
      <c r="N249" s="305">
        <v>0</v>
      </c>
      <c r="O249" s="303">
        <v>0</v>
      </c>
      <c r="P249" s="305">
        <v>0</v>
      </c>
      <c r="Q249" s="303">
        <v>0</v>
      </c>
      <c r="R249" s="16">
        <v>0</v>
      </c>
      <c r="S249" s="237"/>
      <c r="U249" s="237"/>
      <c r="V249" s="237"/>
    </row>
    <row r="250" spans="1:22" s="302" customFormat="1">
      <c r="A250" s="38">
        <v>23</v>
      </c>
      <c r="B250" s="39">
        <v>0</v>
      </c>
      <c r="C250" s="39" t="s">
        <v>912</v>
      </c>
      <c r="D250" s="40">
        <v>1</v>
      </c>
      <c r="E250" s="662">
        <v>23</v>
      </c>
      <c r="F250" s="662">
        <v>6</v>
      </c>
      <c r="G250" s="991" t="s">
        <v>933</v>
      </c>
      <c r="H250" s="40" t="s">
        <v>228</v>
      </c>
      <c r="I250" s="630" t="s">
        <v>150</v>
      </c>
      <c r="J250" s="991" t="s">
        <v>204</v>
      </c>
      <c r="K250" s="303">
        <v>0</v>
      </c>
      <c r="L250" s="304">
        <v>0</v>
      </c>
      <c r="M250" s="305">
        <v>0</v>
      </c>
      <c r="N250" s="305">
        <v>0</v>
      </c>
      <c r="O250" s="303">
        <v>0</v>
      </c>
      <c r="P250" s="305">
        <v>0</v>
      </c>
      <c r="Q250" s="303">
        <v>0</v>
      </c>
      <c r="R250" s="16">
        <v>0</v>
      </c>
      <c r="S250" s="237"/>
      <c r="U250" s="237"/>
      <c r="V250" s="237"/>
    </row>
    <row r="251" spans="1:22" s="302" customFormat="1">
      <c r="A251" s="38">
        <v>23</v>
      </c>
      <c r="B251" s="39">
        <v>0</v>
      </c>
      <c r="C251" s="39" t="s">
        <v>912</v>
      </c>
      <c r="D251" s="40">
        <v>1</v>
      </c>
      <c r="E251" s="662">
        <v>23</v>
      </c>
      <c r="F251" s="662">
        <v>6</v>
      </c>
      <c r="G251" s="991" t="s">
        <v>933</v>
      </c>
      <c r="H251" s="40" t="s">
        <v>228</v>
      </c>
      <c r="I251" s="630" t="s">
        <v>151</v>
      </c>
      <c r="J251" s="991" t="s">
        <v>205</v>
      </c>
      <c r="K251" s="303">
        <v>0</v>
      </c>
      <c r="L251" s="304">
        <v>0</v>
      </c>
      <c r="M251" s="305">
        <v>0</v>
      </c>
      <c r="N251" s="305">
        <v>0</v>
      </c>
      <c r="O251" s="303">
        <v>0</v>
      </c>
      <c r="P251" s="305">
        <v>0</v>
      </c>
      <c r="Q251" s="303">
        <v>0</v>
      </c>
      <c r="R251" s="16">
        <v>0</v>
      </c>
      <c r="S251" s="237"/>
      <c r="U251" s="237"/>
      <c r="V251" s="237"/>
    </row>
    <row r="252" spans="1:22" s="302" customFormat="1">
      <c r="A252" s="38">
        <v>23</v>
      </c>
      <c r="B252" s="39">
        <v>0</v>
      </c>
      <c r="C252" s="39" t="s">
        <v>912</v>
      </c>
      <c r="D252" s="40">
        <v>1</v>
      </c>
      <c r="E252" s="662">
        <v>23</v>
      </c>
      <c r="F252" s="662">
        <v>6</v>
      </c>
      <c r="G252" s="991" t="s">
        <v>933</v>
      </c>
      <c r="H252" s="40" t="s">
        <v>228</v>
      </c>
      <c r="I252" s="630" t="s">
        <v>152</v>
      </c>
      <c r="J252" s="991" t="s">
        <v>182</v>
      </c>
      <c r="K252" s="303">
        <v>0</v>
      </c>
      <c r="L252" s="304">
        <v>0</v>
      </c>
      <c r="M252" s="305">
        <v>0</v>
      </c>
      <c r="N252" s="305">
        <v>0</v>
      </c>
      <c r="O252" s="303">
        <v>0</v>
      </c>
      <c r="P252" s="305">
        <v>0</v>
      </c>
      <c r="Q252" s="303">
        <v>0</v>
      </c>
      <c r="R252" s="16">
        <v>0</v>
      </c>
      <c r="S252" s="237"/>
      <c r="U252" s="237"/>
      <c r="V252" s="237"/>
    </row>
    <row r="253" spans="1:22" s="302" customFormat="1">
      <c r="A253" s="38">
        <v>23</v>
      </c>
      <c r="B253" s="39">
        <v>0</v>
      </c>
      <c r="C253" s="39" t="s">
        <v>912</v>
      </c>
      <c r="D253" s="40">
        <v>1</v>
      </c>
      <c r="E253" s="662">
        <v>23</v>
      </c>
      <c r="F253" s="662">
        <v>6</v>
      </c>
      <c r="G253" s="991" t="s">
        <v>933</v>
      </c>
      <c r="H253" s="40" t="s">
        <v>228</v>
      </c>
      <c r="I253" s="630" t="s">
        <v>70</v>
      </c>
      <c r="J253" s="991" t="s">
        <v>265</v>
      </c>
      <c r="K253" s="303">
        <v>0</v>
      </c>
      <c r="L253" s="304">
        <v>0</v>
      </c>
      <c r="M253" s="305">
        <v>0</v>
      </c>
      <c r="N253" s="305">
        <v>0</v>
      </c>
      <c r="O253" s="303">
        <v>0</v>
      </c>
      <c r="P253" s="305">
        <v>0</v>
      </c>
      <c r="Q253" s="303">
        <v>0</v>
      </c>
      <c r="R253" s="16">
        <v>0</v>
      </c>
      <c r="S253" s="237"/>
      <c r="U253" s="237"/>
      <c r="V253" s="237"/>
    </row>
    <row r="254" spans="1:22" s="302" customFormat="1">
      <c r="A254" s="38">
        <v>23</v>
      </c>
      <c r="B254" s="39">
        <v>0</v>
      </c>
      <c r="C254" s="39" t="s">
        <v>912</v>
      </c>
      <c r="D254" s="40">
        <v>1</v>
      </c>
      <c r="E254" s="662">
        <v>23</v>
      </c>
      <c r="F254" s="662">
        <v>6</v>
      </c>
      <c r="G254" s="991" t="s">
        <v>933</v>
      </c>
      <c r="H254" s="40" t="s">
        <v>228</v>
      </c>
      <c r="I254" s="630" t="s">
        <v>71</v>
      </c>
      <c r="J254" s="991" t="s">
        <v>266</v>
      </c>
      <c r="K254" s="303">
        <v>0</v>
      </c>
      <c r="L254" s="304">
        <v>0</v>
      </c>
      <c r="M254" s="305">
        <v>0</v>
      </c>
      <c r="N254" s="305">
        <v>0</v>
      </c>
      <c r="O254" s="303">
        <v>0</v>
      </c>
      <c r="P254" s="305">
        <v>0</v>
      </c>
      <c r="Q254" s="303">
        <v>0</v>
      </c>
      <c r="R254" s="16">
        <v>0</v>
      </c>
      <c r="S254" s="237"/>
      <c r="U254" s="237"/>
      <c r="V254" s="237"/>
    </row>
    <row r="255" spans="1:22" s="302" customFormat="1">
      <c r="A255" s="38">
        <v>23</v>
      </c>
      <c r="B255" s="39">
        <v>0</v>
      </c>
      <c r="C255" s="39" t="s">
        <v>912</v>
      </c>
      <c r="D255" s="40">
        <v>1</v>
      </c>
      <c r="E255" s="662">
        <v>23</v>
      </c>
      <c r="F255" s="662">
        <v>6</v>
      </c>
      <c r="G255" s="991" t="s">
        <v>933</v>
      </c>
      <c r="H255" s="40" t="s">
        <v>228</v>
      </c>
      <c r="I255" s="630" t="s">
        <v>72</v>
      </c>
      <c r="J255" s="991" t="s">
        <v>527</v>
      </c>
      <c r="K255" s="303">
        <v>0</v>
      </c>
      <c r="L255" s="304">
        <v>0</v>
      </c>
      <c r="M255" s="305">
        <v>0</v>
      </c>
      <c r="N255" s="305">
        <v>0</v>
      </c>
      <c r="O255" s="303">
        <v>0</v>
      </c>
      <c r="P255" s="305">
        <v>0</v>
      </c>
      <c r="Q255" s="303">
        <v>0</v>
      </c>
      <c r="R255" s="16">
        <v>0</v>
      </c>
      <c r="S255" s="237"/>
      <c r="U255" s="237"/>
      <c r="V255" s="237"/>
    </row>
    <row r="256" spans="1:22" s="302" customFormat="1">
      <c r="A256" s="38">
        <v>23</v>
      </c>
      <c r="B256" s="39">
        <v>0</v>
      </c>
      <c r="C256" s="39" t="s">
        <v>912</v>
      </c>
      <c r="D256" s="40">
        <v>1</v>
      </c>
      <c r="E256" s="662">
        <v>23</v>
      </c>
      <c r="F256" s="662">
        <v>6</v>
      </c>
      <c r="G256" s="991" t="s">
        <v>933</v>
      </c>
      <c r="H256" s="40" t="s">
        <v>228</v>
      </c>
      <c r="I256" s="630" t="s">
        <v>73</v>
      </c>
      <c r="J256" s="991" t="s">
        <v>528</v>
      </c>
      <c r="K256" s="303">
        <v>0</v>
      </c>
      <c r="L256" s="304">
        <v>0</v>
      </c>
      <c r="M256" s="305">
        <v>0</v>
      </c>
      <c r="N256" s="305">
        <v>0</v>
      </c>
      <c r="O256" s="303">
        <v>0</v>
      </c>
      <c r="P256" s="305">
        <v>0</v>
      </c>
      <c r="Q256" s="303">
        <v>0</v>
      </c>
      <c r="R256" s="16">
        <v>0</v>
      </c>
      <c r="S256" s="237"/>
      <c r="U256" s="237"/>
      <c r="V256" s="237"/>
    </row>
    <row r="257" spans="1:22" s="302" customFormat="1">
      <c r="A257" s="38">
        <v>23</v>
      </c>
      <c r="B257" s="39">
        <v>0</v>
      </c>
      <c r="C257" s="39" t="s">
        <v>912</v>
      </c>
      <c r="D257" s="40">
        <v>1</v>
      </c>
      <c r="E257" s="662">
        <v>23</v>
      </c>
      <c r="F257" s="662">
        <v>6</v>
      </c>
      <c r="G257" s="991" t="s">
        <v>933</v>
      </c>
      <c r="H257" s="40" t="s">
        <v>228</v>
      </c>
      <c r="I257" s="630" t="s">
        <v>409</v>
      </c>
      <c r="J257" s="991" t="s">
        <v>803</v>
      </c>
      <c r="K257" s="303">
        <v>0</v>
      </c>
      <c r="L257" s="304">
        <v>0</v>
      </c>
      <c r="M257" s="305">
        <v>0</v>
      </c>
      <c r="N257" s="305">
        <v>0</v>
      </c>
      <c r="O257" s="303">
        <v>0</v>
      </c>
      <c r="P257" s="305">
        <v>0</v>
      </c>
      <c r="Q257" s="303">
        <v>0</v>
      </c>
      <c r="R257" s="16">
        <v>0</v>
      </c>
      <c r="S257" s="237"/>
      <c r="U257" s="237"/>
      <c r="V257" s="237"/>
    </row>
    <row r="258" spans="1:22" s="302" customFormat="1">
      <c r="A258" s="38">
        <v>24</v>
      </c>
      <c r="B258" s="39">
        <v>0</v>
      </c>
      <c r="C258" s="39" t="s">
        <v>912</v>
      </c>
      <c r="D258" s="40">
        <v>1</v>
      </c>
      <c r="E258" s="662">
        <v>24</v>
      </c>
      <c r="F258" s="662">
        <v>6</v>
      </c>
      <c r="G258" s="991" t="s">
        <v>229</v>
      </c>
      <c r="H258" s="40" t="s">
        <v>227</v>
      </c>
      <c r="I258" s="630" t="s">
        <v>211</v>
      </c>
      <c r="J258" s="991" t="s">
        <v>261</v>
      </c>
      <c r="K258" s="303">
        <v>0</v>
      </c>
      <c r="L258" s="304">
        <v>0</v>
      </c>
      <c r="M258" s="305">
        <v>0</v>
      </c>
      <c r="N258" s="305">
        <v>0</v>
      </c>
      <c r="O258" s="303">
        <v>0</v>
      </c>
      <c r="P258" s="305">
        <v>0</v>
      </c>
      <c r="Q258" s="303">
        <v>0</v>
      </c>
      <c r="R258" s="16">
        <v>0</v>
      </c>
      <c r="S258" s="237"/>
      <c r="U258" s="237"/>
      <c r="V258" s="237"/>
    </row>
    <row r="259" spans="1:22" s="302" customFormat="1">
      <c r="A259" s="38">
        <v>24</v>
      </c>
      <c r="B259" s="39">
        <v>0</v>
      </c>
      <c r="C259" s="39" t="s">
        <v>912</v>
      </c>
      <c r="D259" s="40">
        <v>1</v>
      </c>
      <c r="E259" s="662">
        <v>24</v>
      </c>
      <c r="F259" s="662">
        <v>6</v>
      </c>
      <c r="G259" s="991" t="s">
        <v>229</v>
      </c>
      <c r="H259" s="40" t="s">
        <v>227</v>
      </c>
      <c r="I259" s="630" t="s">
        <v>214</v>
      </c>
      <c r="J259" s="991" t="s">
        <v>676</v>
      </c>
      <c r="K259" s="303">
        <v>0</v>
      </c>
      <c r="L259" s="304">
        <v>0</v>
      </c>
      <c r="M259" s="305">
        <v>0</v>
      </c>
      <c r="N259" s="305">
        <v>0</v>
      </c>
      <c r="O259" s="303">
        <v>0</v>
      </c>
      <c r="P259" s="305">
        <v>0</v>
      </c>
      <c r="Q259" s="303">
        <v>0</v>
      </c>
      <c r="R259" s="16">
        <v>0</v>
      </c>
      <c r="S259" s="237"/>
      <c r="U259" s="237"/>
      <c r="V259" s="237"/>
    </row>
    <row r="260" spans="1:22" s="302" customFormat="1">
      <c r="A260" s="38">
        <v>24</v>
      </c>
      <c r="B260" s="39">
        <v>0</v>
      </c>
      <c r="C260" s="39" t="s">
        <v>912</v>
      </c>
      <c r="D260" s="40">
        <v>1</v>
      </c>
      <c r="E260" s="662">
        <v>24</v>
      </c>
      <c r="F260" s="662">
        <v>6</v>
      </c>
      <c r="G260" s="991" t="s">
        <v>229</v>
      </c>
      <c r="H260" s="40" t="s">
        <v>227</v>
      </c>
      <c r="I260" s="630" t="s">
        <v>215</v>
      </c>
      <c r="J260" s="991" t="s">
        <v>216</v>
      </c>
      <c r="K260" s="303">
        <v>0</v>
      </c>
      <c r="L260" s="304">
        <v>0</v>
      </c>
      <c r="M260" s="305">
        <v>0</v>
      </c>
      <c r="N260" s="305">
        <v>0</v>
      </c>
      <c r="O260" s="303">
        <v>0</v>
      </c>
      <c r="P260" s="305">
        <v>0</v>
      </c>
      <c r="Q260" s="303">
        <v>0</v>
      </c>
      <c r="R260" s="16">
        <v>0</v>
      </c>
      <c r="S260" s="237"/>
      <c r="U260" s="237"/>
      <c r="V260" s="237"/>
    </row>
    <row r="261" spans="1:22" s="302" customFormat="1">
      <c r="A261" s="38">
        <v>24</v>
      </c>
      <c r="B261" s="39">
        <v>0</v>
      </c>
      <c r="C261" s="39" t="s">
        <v>912</v>
      </c>
      <c r="D261" s="40">
        <v>1</v>
      </c>
      <c r="E261" s="662">
        <v>24</v>
      </c>
      <c r="F261" s="662">
        <v>6</v>
      </c>
      <c r="G261" s="991" t="s">
        <v>229</v>
      </c>
      <c r="H261" s="40" t="s">
        <v>227</v>
      </c>
      <c r="I261" s="630" t="s">
        <v>217</v>
      </c>
      <c r="J261" s="991" t="s">
        <v>262</v>
      </c>
      <c r="K261" s="303">
        <v>0</v>
      </c>
      <c r="L261" s="304">
        <v>0</v>
      </c>
      <c r="M261" s="305">
        <v>0</v>
      </c>
      <c r="N261" s="305">
        <v>0</v>
      </c>
      <c r="O261" s="303">
        <v>0</v>
      </c>
      <c r="P261" s="305">
        <v>0</v>
      </c>
      <c r="Q261" s="303">
        <v>0</v>
      </c>
      <c r="R261" s="16">
        <v>0</v>
      </c>
      <c r="S261" s="237"/>
      <c r="U261" s="237"/>
      <c r="V261" s="237"/>
    </row>
    <row r="262" spans="1:22" s="302" customFormat="1">
      <c r="A262" s="38">
        <v>24</v>
      </c>
      <c r="B262" s="39">
        <v>0</v>
      </c>
      <c r="C262" s="39" t="s">
        <v>912</v>
      </c>
      <c r="D262" s="40">
        <v>1</v>
      </c>
      <c r="E262" s="662">
        <v>24</v>
      </c>
      <c r="F262" s="662">
        <v>6</v>
      </c>
      <c r="G262" s="991" t="s">
        <v>229</v>
      </c>
      <c r="H262" s="40" t="s">
        <v>227</v>
      </c>
      <c r="I262" s="630" t="s">
        <v>218</v>
      </c>
      <c r="J262" s="991" t="s">
        <v>677</v>
      </c>
      <c r="K262" s="303">
        <v>0</v>
      </c>
      <c r="L262" s="304">
        <v>0</v>
      </c>
      <c r="M262" s="305">
        <v>0</v>
      </c>
      <c r="N262" s="305">
        <v>0</v>
      </c>
      <c r="O262" s="303">
        <v>0</v>
      </c>
      <c r="P262" s="305">
        <v>0</v>
      </c>
      <c r="Q262" s="303">
        <v>0</v>
      </c>
      <c r="R262" s="16">
        <v>0</v>
      </c>
      <c r="S262" s="237"/>
      <c r="U262" s="237"/>
      <c r="V262" s="237"/>
    </row>
    <row r="263" spans="1:22" s="302" customFormat="1">
      <c r="A263" s="38">
        <v>24</v>
      </c>
      <c r="B263" s="39">
        <v>0</v>
      </c>
      <c r="C263" s="39" t="s">
        <v>912</v>
      </c>
      <c r="D263" s="40">
        <v>1</v>
      </c>
      <c r="E263" s="662">
        <v>24</v>
      </c>
      <c r="F263" s="662">
        <v>6</v>
      </c>
      <c r="G263" s="991" t="s">
        <v>229</v>
      </c>
      <c r="H263" s="40" t="s">
        <v>227</v>
      </c>
      <c r="I263" s="630" t="s">
        <v>219</v>
      </c>
      <c r="J263" s="991" t="s">
        <v>263</v>
      </c>
      <c r="K263" s="303">
        <v>0</v>
      </c>
      <c r="L263" s="304">
        <v>0</v>
      </c>
      <c r="M263" s="305">
        <v>0</v>
      </c>
      <c r="N263" s="305">
        <v>0</v>
      </c>
      <c r="O263" s="303">
        <v>0</v>
      </c>
      <c r="P263" s="305">
        <v>0</v>
      </c>
      <c r="Q263" s="303">
        <v>0</v>
      </c>
      <c r="R263" s="16">
        <v>0</v>
      </c>
      <c r="S263" s="237"/>
      <c r="U263" s="237"/>
      <c r="V263" s="237"/>
    </row>
    <row r="264" spans="1:22" s="302" customFormat="1">
      <c r="A264" s="38">
        <v>24</v>
      </c>
      <c r="B264" s="39">
        <v>0</v>
      </c>
      <c r="C264" s="39" t="s">
        <v>912</v>
      </c>
      <c r="D264" s="40">
        <v>1</v>
      </c>
      <c r="E264" s="662">
        <v>24</v>
      </c>
      <c r="F264" s="662">
        <v>6</v>
      </c>
      <c r="G264" s="991" t="s">
        <v>229</v>
      </c>
      <c r="H264" s="40" t="s">
        <v>227</v>
      </c>
      <c r="I264" s="630" t="s">
        <v>220</v>
      </c>
      <c r="J264" s="991" t="s">
        <v>675</v>
      </c>
      <c r="K264" s="303">
        <v>0</v>
      </c>
      <c r="L264" s="304">
        <v>0</v>
      </c>
      <c r="M264" s="305">
        <v>0</v>
      </c>
      <c r="N264" s="305">
        <v>0</v>
      </c>
      <c r="O264" s="303">
        <v>0</v>
      </c>
      <c r="P264" s="305">
        <v>0</v>
      </c>
      <c r="Q264" s="303">
        <v>0</v>
      </c>
      <c r="R264" s="16">
        <v>0</v>
      </c>
      <c r="S264" s="237"/>
      <c r="U264" s="237"/>
      <c r="V264" s="237"/>
    </row>
    <row r="265" spans="1:22" s="302" customFormat="1">
      <c r="A265" s="38">
        <v>24</v>
      </c>
      <c r="B265" s="39">
        <v>0</v>
      </c>
      <c r="C265" s="39" t="s">
        <v>912</v>
      </c>
      <c r="D265" s="40">
        <v>1</v>
      </c>
      <c r="E265" s="662">
        <v>24</v>
      </c>
      <c r="F265" s="662">
        <v>6</v>
      </c>
      <c r="G265" s="991" t="s">
        <v>229</v>
      </c>
      <c r="H265" s="40" t="s">
        <v>227</v>
      </c>
      <c r="I265" s="630" t="s">
        <v>221</v>
      </c>
      <c r="J265" s="991" t="s">
        <v>264</v>
      </c>
      <c r="K265" s="303">
        <v>0</v>
      </c>
      <c r="L265" s="304">
        <v>0</v>
      </c>
      <c r="M265" s="305">
        <v>0</v>
      </c>
      <c r="N265" s="305">
        <v>0</v>
      </c>
      <c r="O265" s="303">
        <v>0</v>
      </c>
      <c r="P265" s="305">
        <v>0</v>
      </c>
      <c r="Q265" s="303">
        <v>0</v>
      </c>
      <c r="R265" s="16">
        <v>0</v>
      </c>
      <c r="S265" s="237"/>
      <c r="U265" s="237"/>
      <c r="V265" s="237"/>
    </row>
    <row r="266" spans="1:22" s="302" customFormat="1">
      <c r="A266" s="38">
        <v>24</v>
      </c>
      <c r="B266" s="39">
        <v>0</v>
      </c>
      <c r="C266" s="39" t="s">
        <v>912</v>
      </c>
      <c r="D266" s="40">
        <v>1</v>
      </c>
      <c r="E266" s="662">
        <v>24</v>
      </c>
      <c r="F266" s="662">
        <v>6</v>
      </c>
      <c r="G266" s="991" t="s">
        <v>229</v>
      </c>
      <c r="H266" s="40" t="s">
        <v>227</v>
      </c>
      <c r="I266" s="630" t="s">
        <v>222</v>
      </c>
      <c r="J266" s="991" t="s">
        <v>206</v>
      </c>
      <c r="K266" s="303">
        <v>0</v>
      </c>
      <c r="L266" s="304">
        <v>0</v>
      </c>
      <c r="M266" s="305">
        <v>0</v>
      </c>
      <c r="N266" s="305">
        <v>0</v>
      </c>
      <c r="O266" s="303">
        <v>0</v>
      </c>
      <c r="P266" s="305">
        <v>0</v>
      </c>
      <c r="Q266" s="303">
        <v>0</v>
      </c>
      <c r="R266" s="16">
        <v>0</v>
      </c>
      <c r="S266" s="237"/>
      <c r="U266" s="237"/>
      <c r="V266" s="237"/>
    </row>
    <row r="267" spans="1:22" s="302" customFormat="1">
      <c r="A267" s="38">
        <v>24</v>
      </c>
      <c r="B267" s="39">
        <v>0</v>
      </c>
      <c r="C267" s="39" t="s">
        <v>912</v>
      </c>
      <c r="D267" s="40">
        <v>1</v>
      </c>
      <c r="E267" s="662">
        <v>24</v>
      </c>
      <c r="F267" s="662">
        <v>6</v>
      </c>
      <c r="G267" s="991" t="s">
        <v>229</v>
      </c>
      <c r="H267" s="40" t="s">
        <v>227</v>
      </c>
      <c r="I267" s="630" t="s">
        <v>223</v>
      </c>
      <c r="J267" s="991" t="s">
        <v>181</v>
      </c>
      <c r="K267" s="303">
        <v>0</v>
      </c>
      <c r="L267" s="304">
        <v>0</v>
      </c>
      <c r="M267" s="305">
        <v>0</v>
      </c>
      <c r="N267" s="305">
        <v>0</v>
      </c>
      <c r="O267" s="303">
        <v>0</v>
      </c>
      <c r="P267" s="305">
        <v>0</v>
      </c>
      <c r="Q267" s="303">
        <v>0</v>
      </c>
      <c r="R267" s="16">
        <v>0</v>
      </c>
      <c r="S267" s="237"/>
      <c r="U267" s="237"/>
      <c r="V267" s="237"/>
    </row>
    <row r="268" spans="1:22" s="302" customFormat="1">
      <c r="A268" s="38">
        <v>24</v>
      </c>
      <c r="B268" s="39">
        <v>0</v>
      </c>
      <c r="C268" s="39" t="s">
        <v>912</v>
      </c>
      <c r="D268" s="40">
        <v>1</v>
      </c>
      <c r="E268" s="662">
        <v>24</v>
      </c>
      <c r="F268" s="662">
        <v>6</v>
      </c>
      <c r="G268" s="991" t="s">
        <v>229</v>
      </c>
      <c r="H268" s="40" t="s">
        <v>227</v>
      </c>
      <c r="I268" s="630" t="s">
        <v>150</v>
      </c>
      <c r="J268" s="991" t="s">
        <v>204</v>
      </c>
      <c r="K268" s="303">
        <v>0</v>
      </c>
      <c r="L268" s="304">
        <v>0</v>
      </c>
      <c r="M268" s="305">
        <v>0</v>
      </c>
      <c r="N268" s="305">
        <v>0</v>
      </c>
      <c r="O268" s="303">
        <v>0</v>
      </c>
      <c r="P268" s="305">
        <v>0</v>
      </c>
      <c r="Q268" s="303">
        <v>0</v>
      </c>
      <c r="R268" s="16">
        <v>0</v>
      </c>
      <c r="S268" s="237"/>
      <c r="U268" s="237"/>
      <c r="V268" s="237"/>
    </row>
    <row r="269" spans="1:22" s="302" customFormat="1">
      <c r="A269" s="38">
        <v>24</v>
      </c>
      <c r="B269" s="39">
        <v>0</v>
      </c>
      <c r="C269" s="39" t="s">
        <v>912</v>
      </c>
      <c r="D269" s="40">
        <v>1</v>
      </c>
      <c r="E269" s="662">
        <v>24</v>
      </c>
      <c r="F269" s="662">
        <v>6</v>
      </c>
      <c r="G269" s="991" t="s">
        <v>229</v>
      </c>
      <c r="H269" s="40" t="s">
        <v>227</v>
      </c>
      <c r="I269" s="630" t="s">
        <v>151</v>
      </c>
      <c r="J269" s="991" t="s">
        <v>205</v>
      </c>
      <c r="K269" s="303">
        <v>0</v>
      </c>
      <c r="L269" s="304">
        <v>0</v>
      </c>
      <c r="M269" s="305">
        <v>0</v>
      </c>
      <c r="N269" s="305">
        <v>0</v>
      </c>
      <c r="O269" s="303">
        <v>0</v>
      </c>
      <c r="P269" s="305">
        <v>0</v>
      </c>
      <c r="Q269" s="303">
        <v>0</v>
      </c>
      <c r="R269" s="16">
        <v>0</v>
      </c>
      <c r="S269" s="237"/>
      <c r="U269" s="237"/>
      <c r="V269" s="237"/>
    </row>
    <row r="270" spans="1:22" s="302" customFormat="1">
      <c r="A270" s="38">
        <v>24</v>
      </c>
      <c r="B270" s="39">
        <v>0</v>
      </c>
      <c r="C270" s="39" t="s">
        <v>912</v>
      </c>
      <c r="D270" s="40">
        <v>1</v>
      </c>
      <c r="E270" s="662">
        <v>24</v>
      </c>
      <c r="F270" s="662">
        <v>6</v>
      </c>
      <c r="G270" s="991" t="s">
        <v>229</v>
      </c>
      <c r="H270" s="40" t="s">
        <v>227</v>
      </c>
      <c r="I270" s="630" t="s">
        <v>152</v>
      </c>
      <c r="J270" s="991" t="s">
        <v>182</v>
      </c>
      <c r="K270" s="303">
        <v>0</v>
      </c>
      <c r="L270" s="304">
        <v>0</v>
      </c>
      <c r="M270" s="305">
        <v>0</v>
      </c>
      <c r="N270" s="305">
        <v>0</v>
      </c>
      <c r="O270" s="303">
        <v>0</v>
      </c>
      <c r="P270" s="305">
        <v>0</v>
      </c>
      <c r="Q270" s="303">
        <v>0</v>
      </c>
      <c r="R270" s="16">
        <v>0</v>
      </c>
      <c r="S270" s="237"/>
      <c r="U270" s="237"/>
      <c r="V270" s="237"/>
    </row>
    <row r="271" spans="1:22" s="302" customFormat="1">
      <c r="A271" s="38">
        <v>24</v>
      </c>
      <c r="B271" s="39">
        <v>0</v>
      </c>
      <c r="C271" s="39" t="s">
        <v>912</v>
      </c>
      <c r="D271" s="40">
        <v>1</v>
      </c>
      <c r="E271" s="662">
        <v>24</v>
      </c>
      <c r="F271" s="662">
        <v>6</v>
      </c>
      <c r="G271" s="991" t="s">
        <v>229</v>
      </c>
      <c r="H271" s="40" t="s">
        <v>227</v>
      </c>
      <c r="I271" s="630" t="s">
        <v>70</v>
      </c>
      <c r="J271" s="991" t="s">
        <v>265</v>
      </c>
      <c r="K271" s="303">
        <v>0</v>
      </c>
      <c r="L271" s="304">
        <v>0</v>
      </c>
      <c r="M271" s="305">
        <v>0</v>
      </c>
      <c r="N271" s="305">
        <v>0</v>
      </c>
      <c r="O271" s="303">
        <v>0</v>
      </c>
      <c r="P271" s="305">
        <v>0</v>
      </c>
      <c r="Q271" s="303">
        <v>0</v>
      </c>
      <c r="R271" s="16">
        <v>0</v>
      </c>
      <c r="S271" s="237"/>
      <c r="U271" s="237"/>
      <c r="V271" s="237"/>
    </row>
    <row r="272" spans="1:22" s="302" customFormat="1">
      <c r="A272" s="38">
        <v>24</v>
      </c>
      <c r="B272" s="39">
        <v>0</v>
      </c>
      <c r="C272" s="39" t="s">
        <v>912</v>
      </c>
      <c r="D272" s="40">
        <v>1</v>
      </c>
      <c r="E272" s="662">
        <v>24</v>
      </c>
      <c r="F272" s="662">
        <v>6</v>
      </c>
      <c r="G272" s="991" t="s">
        <v>229</v>
      </c>
      <c r="H272" s="40" t="s">
        <v>227</v>
      </c>
      <c r="I272" s="630" t="s">
        <v>71</v>
      </c>
      <c r="J272" s="991" t="s">
        <v>266</v>
      </c>
      <c r="K272" s="303">
        <v>0</v>
      </c>
      <c r="L272" s="304">
        <v>0</v>
      </c>
      <c r="M272" s="305">
        <v>0</v>
      </c>
      <c r="N272" s="305">
        <v>0</v>
      </c>
      <c r="O272" s="303">
        <v>0</v>
      </c>
      <c r="P272" s="305">
        <v>0</v>
      </c>
      <c r="Q272" s="303">
        <v>0</v>
      </c>
      <c r="R272" s="16">
        <v>0</v>
      </c>
      <c r="S272" s="237"/>
      <c r="U272" s="237"/>
      <c r="V272" s="237"/>
    </row>
    <row r="273" spans="1:22" s="302" customFormat="1">
      <c r="A273" s="38">
        <v>24</v>
      </c>
      <c r="B273" s="39">
        <v>0</v>
      </c>
      <c r="C273" s="39" t="s">
        <v>912</v>
      </c>
      <c r="D273" s="40">
        <v>1</v>
      </c>
      <c r="E273" s="662">
        <v>24</v>
      </c>
      <c r="F273" s="662">
        <v>6</v>
      </c>
      <c r="G273" s="991" t="s">
        <v>229</v>
      </c>
      <c r="H273" s="40" t="s">
        <v>227</v>
      </c>
      <c r="I273" s="630" t="s">
        <v>72</v>
      </c>
      <c r="J273" s="991" t="s">
        <v>527</v>
      </c>
      <c r="K273" s="303">
        <v>0</v>
      </c>
      <c r="L273" s="304">
        <v>0</v>
      </c>
      <c r="M273" s="305">
        <v>0</v>
      </c>
      <c r="N273" s="305">
        <v>0</v>
      </c>
      <c r="O273" s="303">
        <v>0</v>
      </c>
      <c r="P273" s="305">
        <v>0</v>
      </c>
      <c r="Q273" s="303">
        <v>0</v>
      </c>
      <c r="R273" s="16">
        <v>0</v>
      </c>
      <c r="S273" s="237"/>
      <c r="U273" s="237"/>
      <c r="V273" s="237"/>
    </row>
    <row r="274" spans="1:22" s="302" customFormat="1">
      <c r="A274" s="38">
        <v>24</v>
      </c>
      <c r="B274" s="39">
        <v>0</v>
      </c>
      <c r="C274" s="39" t="s">
        <v>912</v>
      </c>
      <c r="D274" s="40">
        <v>1</v>
      </c>
      <c r="E274" s="662">
        <v>24</v>
      </c>
      <c r="F274" s="662">
        <v>6</v>
      </c>
      <c r="G274" s="991" t="s">
        <v>229</v>
      </c>
      <c r="H274" s="40" t="s">
        <v>227</v>
      </c>
      <c r="I274" s="630" t="s">
        <v>73</v>
      </c>
      <c r="J274" s="991" t="s">
        <v>528</v>
      </c>
      <c r="K274" s="303">
        <v>0</v>
      </c>
      <c r="L274" s="304">
        <v>0</v>
      </c>
      <c r="M274" s="305">
        <v>0</v>
      </c>
      <c r="N274" s="305">
        <v>0</v>
      </c>
      <c r="O274" s="303">
        <v>0</v>
      </c>
      <c r="P274" s="305">
        <v>0</v>
      </c>
      <c r="Q274" s="303">
        <v>0</v>
      </c>
      <c r="R274" s="16">
        <v>0</v>
      </c>
      <c r="S274" s="237"/>
      <c r="U274" s="237"/>
      <c r="V274" s="237"/>
    </row>
    <row r="275" spans="1:22" s="302" customFormat="1">
      <c r="A275" s="38">
        <v>24</v>
      </c>
      <c r="B275" s="39">
        <v>0</v>
      </c>
      <c r="C275" s="39" t="s">
        <v>912</v>
      </c>
      <c r="D275" s="40">
        <v>1</v>
      </c>
      <c r="E275" s="662">
        <v>24</v>
      </c>
      <c r="F275" s="662">
        <v>6</v>
      </c>
      <c r="G275" s="991" t="s">
        <v>229</v>
      </c>
      <c r="H275" s="40" t="s">
        <v>227</v>
      </c>
      <c r="I275" s="630" t="s">
        <v>409</v>
      </c>
      <c r="J275" s="991" t="s">
        <v>803</v>
      </c>
      <c r="K275" s="303">
        <v>0</v>
      </c>
      <c r="L275" s="304">
        <v>0</v>
      </c>
      <c r="M275" s="305">
        <v>0</v>
      </c>
      <c r="N275" s="305">
        <v>0</v>
      </c>
      <c r="O275" s="303">
        <v>0</v>
      </c>
      <c r="P275" s="305">
        <v>0</v>
      </c>
      <c r="Q275" s="303">
        <v>0</v>
      </c>
      <c r="R275" s="16">
        <v>0</v>
      </c>
      <c r="S275" s="237"/>
      <c r="U275" s="237"/>
      <c r="V275" s="237"/>
    </row>
    <row r="276" spans="1:22" s="302" customFormat="1">
      <c r="A276" s="38">
        <v>25</v>
      </c>
      <c r="B276" s="39">
        <v>0</v>
      </c>
      <c r="C276" s="39" t="s">
        <v>912</v>
      </c>
      <c r="D276" s="40">
        <v>1</v>
      </c>
      <c r="E276" s="662">
        <v>25</v>
      </c>
      <c r="F276" s="662">
        <v>6</v>
      </c>
      <c r="G276" s="991" t="s">
        <v>229</v>
      </c>
      <c r="H276" s="40" t="s">
        <v>228</v>
      </c>
      <c r="I276" s="630" t="s">
        <v>211</v>
      </c>
      <c r="J276" s="991" t="s">
        <v>261</v>
      </c>
      <c r="K276" s="303">
        <v>0</v>
      </c>
      <c r="L276" s="304">
        <v>0</v>
      </c>
      <c r="M276" s="305">
        <v>0</v>
      </c>
      <c r="N276" s="305">
        <v>0</v>
      </c>
      <c r="O276" s="303">
        <v>0</v>
      </c>
      <c r="P276" s="305">
        <v>0</v>
      </c>
      <c r="Q276" s="303">
        <v>0</v>
      </c>
      <c r="R276" s="16">
        <v>0</v>
      </c>
      <c r="S276" s="237"/>
      <c r="U276" s="237"/>
      <c r="V276" s="237"/>
    </row>
    <row r="277" spans="1:22" s="302" customFormat="1">
      <c r="A277" s="38">
        <v>25</v>
      </c>
      <c r="B277" s="39">
        <v>0</v>
      </c>
      <c r="C277" s="39" t="s">
        <v>912</v>
      </c>
      <c r="D277" s="40">
        <v>1</v>
      </c>
      <c r="E277" s="662">
        <v>25</v>
      </c>
      <c r="F277" s="662">
        <v>6</v>
      </c>
      <c r="G277" s="991" t="s">
        <v>229</v>
      </c>
      <c r="H277" s="40" t="s">
        <v>228</v>
      </c>
      <c r="I277" s="630" t="s">
        <v>214</v>
      </c>
      <c r="J277" s="991" t="s">
        <v>676</v>
      </c>
      <c r="K277" s="303">
        <v>0</v>
      </c>
      <c r="L277" s="304">
        <v>0</v>
      </c>
      <c r="M277" s="305">
        <v>0</v>
      </c>
      <c r="N277" s="305">
        <v>0</v>
      </c>
      <c r="O277" s="303">
        <v>0</v>
      </c>
      <c r="P277" s="305">
        <v>0</v>
      </c>
      <c r="Q277" s="303">
        <v>0</v>
      </c>
      <c r="R277" s="16">
        <v>0</v>
      </c>
      <c r="S277" s="237"/>
      <c r="U277" s="237"/>
      <c r="V277" s="237"/>
    </row>
    <row r="278" spans="1:22" s="302" customFormat="1">
      <c r="A278" s="38">
        <v>25</v>
      </c>
      <c r="B278" s="39">
        <v>0</v>
      </c>
      <c r="C278" s="39" t="s">
        <v>912</v>
      </c>
      <c r="D278" s="40">
        <v>1</v>
      </c>
      <c r="E278" s="662">
        <v>25</v>
      </c>
      <c r="F278" s="662">
        <v>6</v>
      </c>
      <c r="G278" s="991" t="s">
        <v>229</v>
      </c>
      <c r="H278" s="40" t="s">
        <v>228</v>
      </c>
      <c r="I278" s="630" t="s">
        <v>215</v>
      </c>
      <c r="J278" s="991" t="s">
        <v>216</v>
      </c>
      <c r="K278" s="303">
        <v>0</v>
      </c>
      <c r="L278" s="304">
        <v>0</v>
      </c>
      <c r="M278" s="305">
        <v>0</v>
      </c>
      <c r="N278" s="305">
        <v>0</v>
      </c>
      <c r="O278" s="303">
        <v>0</v>
      </c>
      <c r="P278" s="305">
        <v>0</v>
      </c>
      <c r="Q278" s="303">
        <v>0</v>
      </c>
      <c r="R278" s="16">
        <v>0</v>
      </c>
      <c r="S278" s="237"/>
      <c r="U278" s="237"/>
      <c r="V278" s="237"/>
    </row>
    <row r="279" spans="1:22" s="302" customFormat="1">
      <c r="A279" s="38">
        <v>25</v>
      </c>
      <c r="B279" s="39">
        <v>0</v>
      </c>
      <c r="C279" s="39" t="s">
        <v>912</v>
      </c>
      <c r="D279" s="40">
        <v>1</v>
      </c>
      <c r="E279" s="662">
        <v>25</v>
      </c>
      <c r="F279" s="662">
        <v>6</v>
      </c>
      <c r="G279" s="991" t="s">
        <v>229</v>
      </c>
      <c r="H279" s="40" t="s">
        <v>228</v>
      </c>
      <c r="I279" s="630" t="s">
        <v>217</v>
      </c>
      <c r="J279" s="991" t="s">
        <v>262</v>
      </c>
      <c r="K279" s="303">
        <v>0</v>
      </c>
      <c r="L279" s="304">
        <v>0</v>
      </c>
      <c r="M279" s="305">
        <v>0</v>
      </c>
      <c r="N279" s="305">
        <v>0</v>
      </c>
      <c r="O279" s="303">
        <v>0</v>
      </c>
      <c r="P279" s="305">
        <v>0</v>
      </c>
      <c r="Q279" s="303">
        <v>0</v>
      </c>
      <c r="R279" s="16">
        <v>0</v>
      </c>
      <c r="S279" s="237"/>
      <c r="U279" s="237"/>
      <c r="V279" s="237"/>
    </row>
    <row r="280" spans="1:22" s="302" customFormat="1">
      <c r="A280" s="38">
        <v>25</v>
      </c>
      <c r="B280" s="39">
        <v>0</v>
      </c>
      <c r="C280" s="39" t="s">
        <v>912</v>
      </c>
      <c r="D280" s="40">
        <v>1</v>
      </c>
      <c r="E280" s="662">
        <v>25</v>
      </c>
      <c r="F280" s="662">
        <v>6</v>
      </c>
      <c r="G280" s="991" t="s">
        <v>229</v>
      </c>
      <c r="H280" s="40" t="s">
        <v>228</v>
      </c>
      <c r="I280" s="630" t="s">
        <v>218</v>
      </c>
      <c r="J280" s="991" t="s">
        <v>677</v>
      </c>
      <c r="K280" s="303">
        <v>0</v>
      </c>
      <c r="L280" s="304">
        <v>0</v>
      </c>
      <c r="M280" s="305">
        <v>0</v>
      </c>
      <c r="N280" s="305">
        <v>0</v>
      </c>
      <c r="O280" s="303">
        <v>0</v>
      </c>
      <c r="P280" s="305">
        <v>0</v>
      </c>
      <c r="Q280" s="303">
        <v>0</v>
      </c>
      <c r="R280" s="16">
        <v>0</v>
      </c>
      <c r="S280" s="237"/>
      <c r="U280" s="237"/>
      <c r="V280" s="237"/>
    </row>
    <row r="281" spans="1:22" s="302" customFormat="1">
      <c r="A281" s="38">
        <v>25</v>
      </c>
      <c r="B281" s="39">
        <v>0</v>
      </c>
      <c r="C281" s="39" t="s">
        <v>912</v>
      </c>
      <c r="D281" s="40">
        <v>1</v>
      </c>
      <c r="E281" s="662">
        <v>25</v>
      </c>
      <c r="F281" s="662">
        <v>6</v>
      </c>
      <c r="G281" s="991" t="s">
        <v>229</v>
      </c>
      <c r="H281" s="40" t="s">
        <v>228</v>
      </c>
      <c r="I281" s="630" t="s">
        <v>219</v>
      </c>
      <c r="J281" s="991" t="s">
        <v>263</v>
      </c>
      <c r="K281" s="303">
        <v>0</v>
      </c>
      <c r="L281" s="304">
        <v>0</v>
      </c>
      <c r="M281" s="305">
        <v>0</v>
      </c>
      <c r="N281" s="305">
        <v>0</v>
      </c>
      <c r="O281" s="303">
        <v>0</v>
      </c>
      <c r="P281" s="305">
        <v>0</v>
      </c>
      <c r="Q281" s="303">
        <v>0</v>
      </c>
      <c r="R281" s="16">
        <v>0</v>
      </c>
      <c r="S281" s="237"/>
      <c r="U281" s="237"/>
      <c r="V281" s="237"/>
    </row>
    <row r="282" spans="1:22" s="302" customFormat="1">
      <c r="A282" s="38">
        <v>25</v>
      </c>
      <c r="B282" s="39">
        <v>0</v>
      </c>
      <c r="C282" s="39" t="s">
        <v>912</v>
      </c>
      <c r="D282" s="40">
        <v>1</v>
      </c>
      <c r="E282" s="662">
        <v>25</v>
      </c>
      <c r="F282" s="662">
        <v>6</v>
      </c>
      <c r="G282" s="991" t="s">
        <v>229</v>
      </c>
      <c r="H282" s="40" t="s">
        <v>228</v>
      </c>
      <c r="I282" s="630" t="s">
        <v>220</v>
      </c>
      <c r="J282" s="991" t="s">
        <v>675</v>
      </c>
      <c r="K282" s="303">
        <v>0</v>
      </c>
      <c r="L282" s="304">
        <v>0</v>
      </c>
      <c r="M282" s="305">
        <v>0</v>
      </c>
      <c r="N282" s="305">
        <v>0</v>
      </c>
      <c r="O282" s="303">
        <v>0</v>
      </c>
      <c r="P282" s="305">
        <v>0</v>
      </c>
      <c r="Q282" s="303">
        <v>0</v>
      </c>
      <c r="R282" s="16">
        <v>0</v>
      </c>
      <c r="S282" s="237"/>
      <c r="U282" s="237"/>
      <c r="V282" s="237"/>
    </row>
    <row r="283" spans="1:22" s="302" customFormat="1">
      <c r="A283" s="38">
        <v>25</v>
      </c>
      <c r="B283" s="39">
        <v>0</v>
      </c>
      <c r="C283" s="39" t="s">
        <v>912</v>
      </c>
      <c r="D283" s="40">
        <v>1</v>
      </c>
      <c r="E283" s="662">
        <v>25</v>
      </c>
      <c r="F283" s="662">
        <v>6</v>
      </c>
      <c r="G283" s="991" t="s">
        <v>229</v>
      </c>
      <c r="H283" s="40" t="s">
        <v>228</v>
      </c>
      <c r="I283" s="630" t="s">
        <v>221</v>
      </c>
      <c r="J283" s="991" t="s">
        <v>264</v>
      </c>
      <c r="K283" s="303">
        <v>0</v>
      </c>
      <c r="L283" s="304">
        <v>0</v>
      </c>
      <c r="M283" s="305">
        <v>0</v>
      </c>
      <c r="N283" s="305">
        <v>0</v>
      </c>
      <c r="O283" s="303">
        <v>0</v>
      </c>
      <c r="P283" s="305">
        <v>0</v>
      </c>
      <c r="Q283" s="303">
        <v>0</v>
      </c>
      <c r="R283" s="16">
        <v>0</v>
      </c>
      <c r="S283" s="237"/>
      <c r="U283" s="237"/>
      <c r="V283" s="237"/>
    </row>
    <row r="284" spans="1:22" s="302" customFormat="1">
      <c r="A284" s="38">
        <v>25</v>
      </c>
      <c r="B284" s="39">
        <v>0</v>
      </c>
      <c r="C284" s="39" t="s">
        <v>912</v>
      </c>
      <c r="D284" s="40">
        <v>1</v>
      </c>
      <c r="E284" s="662">
        <v>25</v>
      </c>
      <c r="F284" s="662">
        <v>6</v>
      </c>
      <c r="G284" s="991" t="s">
        <v>229</v>
      </c>
      <c r="H284" s="40" t="s">
        <v>228</v>
      </c>
      <c r="I284" s="630" t="s">
        <v>222</v>
      </c>
      <c r="J284" s="991" t="s">
        <v>206</v>
      </c>
      <c r="K284" s="303">
        <v>0</v>
      </c>
      <c r="L284" s="304">
        <v>0</v>
      </c>
      <c r="M284" s="305">
        <v>0</v>
      </c>
      <c r="N284" s="305">
        <v>0</v>
      </c>
      <c r="O284" s="303">
        <v>0</v>
      </c>
      <c r="P284" s="305">
        <v>0</v>
      </c>
      <c r="Q284" s="303">
        <v>0</v>
      </c>
      <c r="R284" s="16">
        <v>0</v>
      </c>
      <c r="S284" s="237"/>
      <c r="U284" s="237"/>
      <c r="V284" s="237"/>
    </row>
    <row r="285" spans="1:22" s="302" customFormat="1">
      <c r="A285" s="38">
        <v>25</v>
      </c>
      <c r="B285" s="39">
        <v>0</v>
      </c>
      <c r="C285" s="39" t="s">
        <v>912</v>
      </c>
      <c r="D285" s="40">
        <v>1</v>
      </c>
      <c r="E285" s="662">
        <v>25</v>
      </c>
      <c r="F285" s="662">
        <v>6</v>
      </c>
      <c r="G285" s="991" t="s">
        <v>229</v>
      </c>
      <c r="H285" s="40" t="s">
        <v>228</v>
      </c>
      <c r="I285" s="630" t="s">
        <v>223</v>
      </c>
      <c r="J285" s="991" t="s">
        <v>181</v>
      </c>
      <c r="K285" s="303">
        <v>0</v>
      </c>
      <c r="L285" s="304">
        <v>0</v>
      </c>
      <c r="M285" s="305">
        <v>0</v>
      </c>
      <c r="N285" s="305">
        <v>0</v>
      </c>
      <c r="O285" s="303">
        <v>0</v>
      </c>
      <c r="P285" s="305">
        <v>0</v>
      </c>
      <c r="Q285" s="303">
        <v>0</v>
      </c>
      <c r="R285" s="16">
        <v>0</v>
      </c>
      <c r="S285" s="237"/>
      <c r="U285" s="237"/>
      <c r="V285" s="237"/>
    </row>
    <row r="286" spans="1:22" s="302" customFormat="1">
      <c r="A286" s="38">
        <v>25</v>
      </c>
      <c r="B286" s="39">
        <v>0</v>
      </c>
      <c r="C286" s="39" t="s">
        <v>912</v>
      </c>
      <c r="D286" s="40">
        <v>1</v>
      </c>
      <c r="E286" s="662">
        <v>25</v>
      </c>
      <c r="F286" s="662">
        <v>6</v>
      </c>
      <c r="G286" s="991" t="s">
        <v>229</v>
      </c>
      <c r="H286" s="40" t="s">
        <v>228</v>
      </c>
      <c r="I286" s="630" t="s">
        <v>150</v>
      </c>
      <c r="J286" s="991" t="s">
        <v>204</v>
      </c>
      <c r="K286" s="303">
        <v>0</v>
      </c>
      <c r="L286" s="304">
        <v>0</v>
      </c>
      <c r="M286" s="305">
        <v>0</v>
      </c>
      <c r="N286" s="305">
        <v>0</v>
      </c>
      <c r="O286" s="303">
        <v>0</v>
      </c>
      <c r="P286" s="305">
        <v>0</v>
      </c>
      <c r="Q286" s="303">
        <v>0</v>
      </c>
      <c r="R286" s="16">
        <v>0</v>
      </c>
      <c r="S286" s="237"/>
      <c r="U286" s="237"/>
      <c r="V286" s="237"/>
    </row>
    <row r="287" spans="1:22" s="302" customFormat="1">
      <c r="A287" s="38">
        <v>25</v>
      </c>
      <c r="B287" s="39">
        <v>0</v>
      </c>
      <c r="C287" s="39" t="s">
        <v>912</v>
      </c>
      <c r="D287" s="40">
        <v>1</v>
      </c>
      <c r="E287" s="662">
        <v>25</v>
      </c>
      <c r="F287" s="662">
        <v>6</v>
      </c>
      <c r="G287" s="991" t="s">
        <v>229</v>
      </c>
      <c r="H287" s="40" t="s">
        <v>228</v>
      </c>
      <c r="I287" s="630" t="s">
        <v>151</v>
      </c>
      <c r="J287" s="991" t="s">
        <v>205</v>
      </c>
      <c r="K287" s="303">
        <v>0</v>
      </c>
      <c r="L287" s="304">
        <v>0</v>
      </c>
      <c r="M287" s="305">
        <v>0</v>
      </c>
      <c r="N287" s="305">
        <v>0</v>
      </c>
      <c r="O287" s="303">
        <v>0</v>
      </c>
      <c r="P287" s="305">
        <v>0</v>
      </c>
      <c r="Q287" s="303">
        <v>0</v>
      </c>
      <c r="R287" s="16">
        <v>0</v>
      </c>
      <c r="S287" s="237"/>
      <c r="U287" s="237"/>
      <c r="V287" s="237"/>
    </row>
    <row r="288" spans="1:22" s="302" customFormat="1">
      <c r="A288" s="38">
        <v>25</v>
      </c>
      <c r="B288" s="39">
        <v>0</v>
      </c>
      <c r="C288" s="39" t="s">
        <v>912</v>
      </c>
      <c r="D288" s="40">
        <v>1</v>
      </c>
      <c r="E288" s="662">
        <v>25</v>
      </c>
      <c r="F288" s="662">
        <v>6</v>
      </c>
      <c r="G288" s="991" t="s">
        <v>229</v>
      </c>
      <c r="H288" s="40" t="s">
        <v>228</v>
      </c>
      <c r="I288" s="630" t="s">
        <v>152</v>
      </c>
      <c r="J288" s="991" t="s">
        <v>182</v>
      </c>
      <c r="K288" s="303">
        <v>0</v>
      </c>
      <c r="L288" s="304">
        <v>0</v>
      </c>
      <c r="M288" s="305">
        <v>0</v>
      </c>
      <c r="N288" s="305">
        <v>0</v>
      </c>
      <c r="O288" s="303">
        <v>0</v>
      </c>
      <c r="P288" s="305">
        <v>0</v>
      </c>
      <c r="Q288" s="303">
        <v>0</v>
      </c>
      <c r="R288" s="16">
        <v>0</v>
      </c>
      <c r="S288" s="237"/>
      <c r="U288" s="237"/>
      <c r="V288" s="237"/>
    </row>
    <row r="289" spans="1:22" s="302" customFormat="1">
      <c r="A289" s="38">
        <v>25</v>
      </c>
      <c r="B289" s="39">
        <v>0</v>
      </c>
      <c r="C289" s="39" t="s">
        <v>912</v>
      </c>
      <c r="D289" s="40">
        <v>1</v>
      </c>
      <c r="E289" s="662">
        <v>25</v>
      </c>
      <c r="F289" s="662">
        <v>6</v>
      </c>
      <c r="G289" s="991" t="s">
        <v>229</v>
      </c>
      <c r="H289" s="40" t="s">
        <v>228</v>
      </c>
      <c r="I289" s="630" t="s">
        <v>70</v>
      </c>
      <c r="J289" s="991" t="s">
        <v>265</v>
      </c>
      <c r="K289" s="303">
        <v>0</v>
      </c>
      <c r="L289" s="304">
        <v>0</v>
      </c>
      <c r="M289" s="305">
        <v>0</v>
      </c>
      <c r="N289" s="305">
        <v>0</v>
      </c>
      <c r="O289" s="303">
        <v>0</v>
      </c>
      <c r="P289" s="305">
        <v>0</v>
      </c>
      <c r="Q289" s="303">
        <v>0</v>
      </c>
      <c r="R289" s="16">
        <v>0</v>
      </c>
      <c r="S289" s="237"/>
      <c r="U289" s="237"/>
      <c r="V289" s="237"/>
    </row>
    <row r="290" spans="1:22" s="302" customFormat="1">
      <c r="A290" s="38">
        <v>25</v>
      </c>
      <c r="B290" s="39">
        <v>0</v>
      </c>
      <c r="C290" s="39" t="s">
        <v>912</v>
      </c>
      <c r="D290" s="40">
        <v>1</v>
      </c>
      <c r="E290" s="662">
        <v>25</v>
      </c>
      <c r="F290" s="662">
        <v>6</v>
      </c>
      <c r="G290" s="991" t="s">
        <v>229</v>
      </c>
      <c r="H290" s="40" t="s">
        <v>228</v>
      </c>
      <c r="I290" s="630" t="s">
        <v>71</v>
      </c>
      <c r="J290" s="991" t="s">
        <v>266</v>
      </c>
      <c r="K290" s="303">
        <v>0</v>
      </c>
      <c r="L290" s="304">
        <v>0</v>
      </c>
      <c r="M290" s="305">
        <v>0</v>
      </c>
      <c r="N290" s="305">
        <v>0</v>
      </c>
      <c r="O290" s="303">
        <v>0</v>
      </c>
      <c r="P290" s="305">
        <v>0</v>
      </c>
      <c r="Q290" s="303">
        <v>0</v>
      </c>
      <c r="R290" s="16">
        <v>0</v>
      </c>
      <c r="S290" s="237"/>
      <c r="U290" s="237"/>
      <c r="V290" s="237"/>
    </row>
    <row r="291" spans="1:22" s="302" customFormat="1">
      <c r="A291" s="38">
        <v>25</v>
      </c>
      <c r="B291" s="39">
        <v>0</v>
      </c>
      <c r="C291" s="39" t="s">
        <v>912</v>
      </c>
      <c r="D291" s="40">
        <v>1</v>
      </c>
      <c r="E291" s="662">
        <v>25</v>
      </c>
      <c r="F291" s="662">
        <v>6</v>
      </c>
      <c r="G291" s="991" t="s">
        <v>229</v>
      </c>
      <c r="H291" s="40" t="s">
        <v>228</v>
      </c>
      <c r="I291" s="630" t="s">
        <v>72</v>
      </c>
      <c r="J291" s="991" t="s">
        <v>527</v>
      </c>
      <c r="K291" s="303">
        <v>0</v>
      </c>
      <c r="L291" s="304">
        <v>0</v>
      </c>
      <c r="M291" s="305">
        <v>0</v>
      </c>
      <c r="N291" s="305">
        <v>0</v>
      </c>
      <c r="O291" s="303">
        <v>0</v>
      </c>
      <c r="P291" s="305">
        <v>0</v>
      </c>
      <c r="Q291" s="303">
        <v>0</v>
      </c>
      <c r="R291" s="16">
        <v>0</v>
      </c>
      <c r="S291" s="237"/>
      <c r="U291" s="237"/>
      <c r="V291" s="237"/>
    </row>
    <row r="292" spans="1:22" s="302" customFormat="1">
      <c r="A292" s="38">
        <v>25</v>
      </c>
      <c r="B292" s="39">
        <v>0</v>
      </c>
      <c r="C292" s="39" t="s">
        <v>912</v>
      </c>
      <c r="D292" s="40">
        <v>1</v>
      </c>
      <c r="E292" s="662">
        <v>25</v>
      </c>
      <c r="F292" s="662">
        <v>6</v>
      </c>
      <c r="G292" s="991" t="s">
        <v>229</v>
      </c>
      <c r="H292" s="40" t="s">
        <v>228</v>
      </c>
      <c r="I292" s="630" t="s">
        <v>73</v>
      </c>
      <c r="J292" s="991" t="s">
        <v>528</v>
      </c>
      <c r="K292" s="303">
        <v>0</v>
      </c>
      <c r="L292" s="304">
        <v>0</v>
      </c>
      <c r="M292" s="305">
        <v>0</v>
      </c>
      <c r="N292" s="305">
        <v>0</v>
      </c>
      <c r="O292" s="303">
        <v>0</v>
      </c>
      <c r="P292" s="305">
        <v>0</v>
      </c>
      <c r="Q292" s="303">
        <v>0</v>
      </c>
      <c r="R292" s="16">
        <v>0</v>
      </c>
      <c r="S292" s="237"/>
      <c r="U292" s="237"/>
      <c r="V292" s="237"/>
    </row>
    <row r="293" spans="1:22" s="302" customFormat="1">
      <c r="A293" s="38">
        <v>25</v>
      </c>
      <c r="B293" s="39">
        <v>0</v>
      </c>
      <c r="C293" s="39" t="s">
        <v>912</v>
      </c>
      <c r="D293" s="40">
        <v>1</v>
      </c>
      <c r="E293" s="662">
        <v>25</v>
      </c>
      <c r="F293" s="662">
        <v>6</v>
      </c>
      <c r="G293" s="991" t="s">
        <v>229</v>
      </c>
      <c r="H293" s="40" t="s">
        <v>228</v>
      </c>
      <c r="I293" s="630" t="s">
        <v>409</v>
      </c>
      <c r="J293" s="991" t="s">
        <v>803</v>
      </c>
      <c r="K293" s="303">
        <v>0</v>
      </c>
      <c r="L293" s="304">
        <v>0</v>
      </c>
      <c r="M293" s="305">
        <v>0</v>
      </c>
      <c r="N293" s="305">
        <v>0</v>
      </c>
      <c r="O293" s="303">
        <v>0</v>
      </c>
      <c r="P293" s="305">
        <v>0</v>
      </c>
      <c r="Q293" s="303">
        <v>0</v>
      </c>
      <c r="R293" s="16">
        <v>0</v>
      </c>
      <c r="S293" s="237"/>
      <c r="U293" s="237"/>
      <c r="V293" s="237"/>
    </row>
    <row r="294" spans="1:22" s="302" customFormat="1">
      <c r="A294" s="38">
        <v>26</v>
      </c>
      <c r="B294" s="39">
        <v>0</v>
      </c>
      <c r="C294" s="39" t="s">
        <v>912</v>
      </c>
      <c r="D294" s="40">
        <v>1</v>
      </c>
      <c r="E294" s="662">
        <v>26</v>
      </c>
      <c r="F294" s="662">
        <v>6</v>
      </c>
      <c r="G294" s="991" t="s">
        <v>230</v>
      </c>
      <c r="H294" s="40" t="s">
        <v>213</v>
      </c>
      <c r="I294" s="630" t="s">
        <v>211</v>
      </c>
      <c r="J294" s="991" t="s">
        <v>261</v>
      </c>
      <c r="K294" s="303">
        <v>0</v>
      </c>
      <c r="L294" s="304">
        <v>0</v>
      </c>
      <c r="M294" s="305">
        <v>0</v>
      </c>
      <c r="N294" s="305">
        <v>0</v>
      </c>
      <c r="O294" s="303">
        <v>0</v>
      </c>
      <c r="P294" s="305">
        <v>0</v>
      </c>
      <c r="Q294" s="303">
        <v>0</v>
      </c>
      <c r="R294" s="16">
        <v>0</v>
      </c>
      <c r="S294" s="237"/>
      <c r="U294" s="237"/>
      <c r="V294" s="237"/>
    </row>
    <row r="295" spans="1:22" s="302" customFormat="1">
      <c r="A295" s="38">
        <v>26</v>
      </c>
      <c r="B295" s="39">
        <v>0</v>
      </c>
      <c r="C295" s="39" t="s">
        <v>912</v>
      </c>
      <c r="D295" s="40">
        <v>1</v>
      </c>
      <c r="E295" s="662">
        <v>26</v>
      </c>
      <c r="F295" s="662">
        <v>6</v>
      </c>
      <c r="G295" s="991" t="s">
        <v>230</v>
      </c>
      <c r="H295" s="40" t="s">
        <v>213</v>
      </c>
      <c r="I295" s="630" t="s">
        <v>214</v>
      </c>
      <c r="J295" s="991" t="s">
        <v>676</v>
      </c>
      <c r="K295" s="303">
        <v>0</v>
      </c>
      <c r="L295" s="304">
        <v>0</v>
      </c>
      <c r="M295" s="305">
        <v>0</v>
      </c>
      <c r="N295" s="305">
        <v>0</v>
      </c>
      <c r="O295" s="303">
        <v>0</v>
      </c>
      <c r="P295" s="305">
        <v>0</v>
      </c>
      <c r="Q295" s="303">
        <v>0</v>
      </c>
      <c r="R295" s="16">
        <v>0</v>
      </c>
      <c r="S295" s="237"/>
      <c r="U295" s="237"/>
      <c r="V295" s="237"/>
    </row>
    <row r="296" spans="1:22" s="302" customFormat="1">
      <c r="A296" s="38">
        <v>26</v>
      </c>
      <c r="B296" s="39">
        <v>0</v>
      </c>
      <c r="C296" s="39" t="s">
        <v>912</v>
      </c>
      <c r="D296" s="40">
        <v>1</v>
      </c>
      <c r="E296" s="662">
        <v>26</v>
      </c>
      <c r="F296" s="662">
        <v>6</v>
      </c>
      <c r="G296" s="991" t="s">
        <v>230</v>
      </c>
      <c r="H296" s="40" t="s">
        <v>213</v>
      </c>
      <c r="I296" s="630" t="s">
        <v>215</v>
      </c>
      <c r="J296" s="991" t="s">
        <v>216</v>
      </c>
      <c r="K296" s="303">
        <v>0</v>
      </c>
      <c r="L296" s="304">
        <v>0</v>
      </c>
      <c r="M296" s="305">
        <v>0</v>
      </c>
      <c r="N296" s="305">
        <v>0</v>
      </c>
      <c r="O296" s="303">
        <v>0</v>
      </c>
      <c r="P296" s="305">
        <v>0</v>
      </c>
      <c r="Q296" s="303">
        <v>0</v>
      </c>
      <c r="R296" s="16">
        <v>0</v>
      </c>
      <c r="S296" s="237"/>
      <c r="U296" s="237"/>
      <c r="V296" s="237"/>
    </row>
    <row r="297" spans="1:22" s="302" customFormat="1">
      <c r="A297" s="38">
        <v>26</v>
      </c>
      <c r="B297" s="39">
        <v>0</v>
      </c>
      <c r="C297" s="39" t="s">
        <v>912</v>
      </c>
      <c r="D297" s="40">
        <v>1</v>
      </c>
      <c r="E297" s="662">
        <v>26</v>
      </c>
      <c r="F297" s="662">
        <v>6</v>
      </c>
      <c r="G297" s="991" t="s">
        <v>230</v>
      </c>
      <c r="H297" s="40" t="s">
        <v>213</v>
      </c>
      <c r="I297" s="630" t="s">
        <v>217</v>
      </c>
      <c r="J297" s="991" t="s">
        <v>262</v>
      </c>
      <c r="K297" s="303">
        <v>0</v>
      </c>
      <c r="L297" s="304">
        <v>0</v>
      </c>
      <c r="M297" s="305">
        <v>0</v>
      </c>
      <c r="N297" s="305">
        <v>0</v>
      </c>
      <c r="O297" s="303">
        <v>0</v>
      </c>
      <c r="P297" s="305">
        <v>0</v>
      </c>
      <c r="Q297" s="303">
        <v>0</v>
      </c>
      <c r="R297" s="16">
        <v>0</v>
      </c>
      <c r="S297" s="237"/>
      <c r="U297" s="237"/>
      <c r="V297" s="237"/>
    </row>
    <row r="298" spans="1:22" s="302" customFormat="1">
      <c r="A298" s="38">
        <v>26</v>
      </c>
      <c r="B298" s="39">
        <v>0</v>
      </c>
      <c r="C298" s="39" t="s">
        <v>912</v>
      </c>
      <c r="D298" s="40">
        <v>1</v>
      </c>
      <c r="E298" s="662">
        <v>26</v>
      </c>
      <c r="F298" s="662">
        <v>6</v>
      </c>
      <c r="G298" s="991" t="s">
        <v>230</v>
      </c>
      <c r="H298" s="40" t="s">
        <v>213</v>
      </c>
      <c r="I298" s="630" t="s">
        <v>218</v>
      </c>
      <c r="J298" s="991" t="s">
        <v>677</v>
      </c>
      <c r="K298" s="303">
        <v>0</v>
      </c>
      <c r="L298" s="304">
        <v>0</v>
      </c>
      <c r="M298" s="305">
        <v>0</v>
      </c>
      <c r="N298" s="305">
        <v>0</v>
      </c>
      <c r="O298" s="303">
        <v>0</v>
      </c>
      <c r="P298" s="305">
        <v>0</v>
      </c>
      <c r="Q298" s="303">
        <v>0</v>
      </c>
      <c r="R298" s="16">
        <v>0</v>
      </c>
      <c r="S298" s="237"/>
      <c r="U298" s="237"/>
      <c r="V298" s="237"/>
    </row>
    <row r="299" spans="1:22" s="302" customFormat="1">
      <c r="A299" s="38">
        <v>26</v>
      </c>
      <c r="B299" s="39">
        <v>0</v>
      </c>
      <c r="C299" s="39" t="s">
        <v>912</v>
      </c>
      <c r="D299" s="40">
        <v>1</v>
      </c>
      <c r="E299" s="662">
        <v>26</v>
      </c>
      <c r="F299" s="662">
        <v>6</v>
      </c>
      <c r="G299" s="991" t="s">
        <v>230</v>
      </c>
      <c r="H299" s="40" t="s">
        <v>213</v>
      </c>
      <c r="I299" s="630" t="s">
        <v>219</v>
      </c>
      <c r="J299" s="991" t="s">
        <v>263</v>
      </c>
      <c r="K299" s="303">
        <v>0</v>
      </c>
      <c r="L299" s="304">
        <v>0</v>
      </c>
      <c r="M299" s="305">
        <v>0</v>
      </c>
      <c r="N299" s="305">
        <v>0</v>
      </c>
      <c r="O299" s="303">
        <v>0</v>
      </c>
      <c r="P299" s="305">
        <v>0</v>
      </c>
      <c r="Q299" s="303">
        <v>0</v>
      </c>
      <c r="R299" s="16">
        <v>0</v>
      </c>
      <c r="S299" s="237"/>
      <c r="U299" s="237"/>
      <c r="V299" s="237"/>
    </row>
    <row r="300" spans="1:22" s="302" customFormat="1">
      <c r="A300" s="38">
        <v>26</v>
      </c>
      <c r="B300" s="39">
        <v>0</v>
      </c>
      <c r="C300" s="39" t="s">
        <v>912</v>
      </c>
      <c r="D300" s="40">
        <v>1</v>
      </c>
      <c r="E300" s="662">
        <v>26</v>
      </c>
      <c r="F300" s="662">
        <v>6</v>
      </c>
      <c r="G300" s="991" t="s">
        <v>230</v>
      </c>
      <c r="H300" s="40" t="s">
        <v>213</v>
      </c>
      <c r="I300" s="630" t="s">
        <v>220</v>
      </c>
      <c r="J300" s="991" t="s">
        <v>675</v>
      </c>
      <c r="K300" s="303">
        <v>0</v>
      </c>
      <c r="L300" s="304">
        <v>0</v>
      </c>
      <c r="M300" s="305">
        <v>0</v>
      </c>
      <c r="N300" s="305">
        <v>0</v>
      </c>
      <c r="O300" s="303">
        <v>0</v>
      </c>
      <c r="P300" s="305">
        <v>0</v>
      </c>
      <c r="Q300" s="303">
        <v>0</v>
      </c>
      <c r="R300" s="16">
        <v>0</v>
      </c>
      <c r="S300" s="237"/>
      <c r="U300" s="237"/>
      <c r="V300" s="237"/>
    </row>
    <row r="301" spans="1:22" s="302" customFormat="1">
      <c r="A301" s="38">
        <v>26</v>
      </c>
      <c r="B301" s="39">
        <v>0</v>
      </c>
      <c r="C301" s="39" t="s">
        <v>912</v>
      </c>
      <c r="D301" s="40">
        <v>1</v>
      </c>
      <c r="E301" s="662">
        <v>26</v>
      </c>
      <c r="F301" s="662">
        <v>6</v>
      </c>
      <c r="G301" s="991" t="s">
        <v>230</v>
      </c>
      <c r="H301" s="40" t="s">
        <v>213</v>
      </c>
      <c r="I301" s="630" t="s">
        <v>221</v>
      </c>
      <c r="J301" s="991" t="s">
        <v>264</v>
      </c>
      <c r="K301" s="303">
        <v>0</v>
      </c>
      <c r="L301" s="304">
        <v>0</v>
      </c>
      <c r="M301" s="305">
        <v>0</v>
      </c>
      <c r="N301" s="305">
        <v>0</v>
      </c>
      <c r="O301" s="303">
        <v>0</v>
      </c>
      <c r="P301" s="305">
        <v>0</v>
      </c>
      <c r="Q301" s="303">
        <v>0</v>
      </c>
      <c r="R301" s="16">
        <v>0</v>
      </c>
      <c r="S301" s="237"/>
      <c r="U301" s="237"/>
      <c r="V301" s="237"/>
    </row>
    <row r="302" spans="1:22" s="302" customFormat="1">
      <c r="A302" s="38">
        <v>26</v>
      </c>
      <c r="B302" s="39">
        <v>0</v>
      </c>
      <c r="C302" s="39" t="s">
        <v>912</v>
      </c>
      <c r="D302" s="40">
        <v>1</v>
      </c>
      <c r="E302" s="662">
        <v>26</v>
      </c>
      <c r="F302" s="662">
        <v>6</v>
      </c>
      <c r="G302" s="991" t="s">
        <v>230</v>
      </c>
      <c r="H302" s="40" t="s">
        <v>213</v>
      </c>
      <c r="I302" s="630" t="s">
        <v>222</v>
      </c>
      <c r="J302" s="991" t="s">
        <v>206</v>
      </c>
      <c r="K302" s="303">
        <v>0</v>
      </c>
      <c r="L302" s="304">
        <v>0</v>
      </c>
      <c r="M302" s="305">
        <v>0</v>
      </c>
      <c r="N302" s="305">
        <v>0</v>
      </c>
      <c r="O302" s="303">
        <v>0</v>
      </c>
      <c r="P302" s="305">
        <v>0</v>
      </c>
      <c r="Q302" s="303">
        <v>0</v>
      </c>
      <c r="R302" s="16">
        <v>0</v>
      </c>
      <c r="S302" s="237"/>
      <c r="U302" s="237"/>
      <c r="V302" s="237"/>
    </row>
    <row r="303" spans="1:22" s="302" customFormat="1">
      <c r="A303" s="38">
        <v>26</v>
      </c>
      <c r="B303" s="39">
        <v>0</v>
      </c>
      <c r="C303" s="39" t="s">
        <v>912</v>
      </c>
      <c r="D303" s="40">
        <v>1</v>
      </c>
      <c r="E303" s="662">
        <v>26</v>
      </c>
      <c r="F303" s="662">
        <v>6</v>
      </c>
      <c r="G303" s="991" t="s">
        <v>230</v>
      </c>
      <c r="H303" s="40" t="s">
        <v>213</v>
      </c>
      <c r="I303" s="630" t="s">
        <v>223</v>
      </c>
      <c r="J303" s="991" t="s">
        <v>181</v>
      </c>
      <c r="K303" s="303">
        <v>0</v>
      </c>
      <c r="L303" s="304">
        <v>0</v>
      </c>
      <c r="M303" s="305">
        <v>0</v>
      </c>
      <c r="N303" s="305">
        <v>0</v>
      </c>
      <c r="O303" s="303">
        <v>0</v>
      </c>
      <c r="P303" s="305">
        <v>0</v>
      </c>
      <c r="Q303" s="303">
        <v>0</v>
      </c>
      <c r="R303" s="16">
        <v>0</v>
      </c>
      <c r="S303" s="237"/>
      <c r="U303" s="237"/>
      <c r="V303" s="237"/>
    </row>
    <row r="304" spans="1:22" s="302" customFormat="1">
      <c r="A304" s="38">
        <v>26</v>
      </c>
      <c r="B304" s="39">
        <v>0</v>
      </c>
      <c r="C304" s="39" t="s">
        <v>912</v>
      </c>
      <c r="D304" s="40">
        <v>1</v>
      </c>
      <c r="E304" s="662">
        <v>26</v>
      </c>
      <c r="F304" s="662">
        <v>6</v>
      </c>
      <c r="G304" s="991" t="s">
        <v>230</v>
      </c>
      <c r="H304" s="40" t="s">
        <v>213</v>
      </c>
      <c r="I304" s="630" t="s">
        <v>150</v>
      </c>
      <c r="J304" s="991" t="s">
        <v>204</v>
      </c>
      <c r="K304" s="303">
        <v>0</v>
      </c>
      <c r="L304" s="304">
        <v>0</v>
      </c>
      <c r="M304" s="305">
        <v>0</v>
      </c>
      <c r="N304" s="305">
        <v>0</v>
      </c>
      <c r="O304" s="303">
        <v>0</v>
      </c>
      <c r="P304" s="305">
        <v>0</v>
      </c>
      <c r="Q304" s="303">
        <v>0</v>
      </c>
      <c r="R304" s="16">
        <v>0</v>
      </c>
      <c r="S304" s="237"/>
      <c r="U304" s="237"/>
      <c r="V304" s="237"/>
    </row>
    <row r="305" spans="1:22" s="302" customFormat="1">
      <c r="A305" s="38">
        <v>26</v>
      </c>
      <c r="B305" s="39">
        <v>0</v>
      </c>
      <c r="C305" s="39" t="s">
        <v>912</v>
      </c>
      <c r="D305" s="40">
        <v>1</v>
      </c>
      <c r="E305" s="662">
        <v>26</v>
      </c>
      <c r="F305" s="662">
        <v>6</v>
      </c>
      <c r="G305" s="991" t="s">
        <v>230</v>
      </c>
      <c r="H305" s="40" t="s">
        <v>213</v>
      </c>
      <c r="I305" s="630" t="s">
        <v>151</v>
      </c>
      <c r="J305" s="991" t="s">
        <v>205</v>
      </c>
      <c r="K305" s="303">
        <v>0</v>
      </c>
      <c r="L305" s="304">
        <v>0</v>
      </c>
      <c r="M305" s="305">
        <v>0</v>
      </c>
      <c r="N305" s="305">
        <v>0</v>
      </c>
      <c r="O305" s="303">
        <v>0</v>
      </c>
      <c r="P305" s="305">
        <v>0</v>
      </c>
      <c r="Q305" s="303">
        <v>0</v>
      </c>
      <c r="R305" s="16">
        <v>0</v>
      </c>
      <c r="S305" s="237"/>
      <c r="U305" s="237"/>
      <c r="V305" s="237"/>
    </row>
    <row r="306" spans="1:22" s="302" customFormat="1">
      <c r="A306" s="38">
        <v>26</v>
      </c>
      <c r="B306" s="39">
        <v>0</v>
      </c>
      <c r="C306" s="39" t="s">
        <v>912</v>
      </c>
      <c r="D306" s="40">
        <v>1</v>
      </c>
      <c r="E306" s="662">
        <v>26</v>
      </c>
      <c r="F306" s="662">
        <v>6</v>
      </c>
      <c r="G306" s="991" t="s">
        <v>230</v>
      </c>
      <c r="H306" s="40" t="s">
        <v>213</v>
      </c>
      <c r="I306" s="630" t="s">
        <v>152</v>
      </c>
      <c r="J306" s="991" t="s">
        <v>182</v>
      </c>
      <c r="K306" s="303">
        <v>0</v>
      </c>
      <c r="L306" s="304">
        <v>0</v>
      </c>
      <c r="M306" s="305">
        <v>0</v>
      </c>
      <c r="N306" s="305">
        <v>0</v>
      </c>
      <c r="O306" s="303">
        <v>0</v>
      </c>
      <c r="P306" s="305">
        <v>0</v>
      </c>
      <c r="Q306" s="303">
        <v>0</v>
      </c>
      <c r="R306" s="16">
        <v>0</v>
      </c>
      <c r="S306" s="237"/>
      <c r="U306" s="237"/>
      <c r="V306" s="237"/>
    </row>
    <row r="307" spans="1:22" s="302" customFormat="1">
      <c r="A307" s="38">
        <v>26</v>
      </c>
      <c r="B307" s="39">
        <v>0</v>
      </c>
      <c r="C307" s="39" t="s">
        <v>912</v>
      </c>
      <c r="D307" s="40">
        <v>1</v>
      </c>
      <c r="E307" s="662">
        <v>26</v>
      </c>
      <c r="F307" s="662">
        <v>6</v>
      </c>
      <c r="G307" s="991" t="s">
        <v>230</v>
      </c>
      <c r="H307" s="40" t="s">
        <v>213</v>
      </c>
      <c r="I307" s="630" t="s">
        <v>70</v>
      </c>
      <c r="J307" s="991" t="s">
        <v>265</v>
      </c>
      <c r="K307" s="303">
        <v>0</v>
      </c>
      <c r="L307" s="304">
        <v>0</v>
      </c>
      <c r="M307" s="305">
        <v>0</v>
      </c>
      <c r="N307" s="305">
        <v>0</v>
      </c>
      <c r="O307" s="303">
        <v>0</v>
      </c>
      <c r="P307" s="305">
        <v>0</v>
      </c>
      <c r="Q307" s="303">
        <v>0</v>
      </c>
      <c r="R307" s="16">
        <v>0</v>
      </c>
      <c r="S307" s="237"/>
      <c r="U307" s="237"/>
      <c r="V307" s="237"/>
    </row>
    <row r="308" spans="1:22" s="302" customFormat="1">
      <c r="A308" s="38">
        <v>26</v>
      </c>
      <c r="B308" s="39">
        <v>0</v>
      </c>
      <c r="C308" s="39" t="s">
        <v>912</v>
      </c>
      <c r="D308" s="40">
        <v>1</v>
      </c>
      <c r="E308" s="662">
        <v>26</v>
      </c>
      <c r="F308" s="662">
        <v>6</v>
      </c>
      <c r="G308" s="991" t="s">
        <v>230</v>
      </c>
      <c r="H308" s="40" t="s">
        <v>213</v>
      </c>
      <c r="I308" s="630" t="s">
        <v>71</v>
      </c>
      <c r="J308" s="991" t="s">
        <v>266</v>
      </c>
      <c r="K308" s="303">
        <v>0</v>
      </c>
      <c r="L308" s="304">
        <v>0</v>
      </c>
      <c r="M308" s="305">
        <v>0</v>
      </c>
      <c r="N308" s="305">
        <v>0</v>
      </c>
      <c r="O308" s="303">
        <v>0</v>
      </c>
      <c r="P308" s="305">
        <v>0</v>
      </c>
      <c r="Q308" s="303">
        <v>0</v>
      </c>
      <c r="R308" s="16">
        <v>0</v>
      </c>
      <c r="S308" s="237"/>
      <c r="U308" s="237"/>
      <c r="V308" s="237"/>
    </row>
    <row r="309" spans="1:22" s="302" customFormat="1">
      <c r="A309" s="38">
        <v>26</v>
      </c>
      <c r="B309" s="39">
        <v>0</v>
      </c>
      <c r="C309" s="39" t="s">
        <v>912</v>
      </c>
      <c r="D309" s="40">
        <v>1</v>
      </c>
      <c r="E309" s="662">
        <v>26</v>
      </c>
      <c r="F309" s="662">
        <v>6</v>
      </c>
      <c r="G309" s="991" t="s">
        <v>230</v>
      </c>
      <c r="H309" s="40" t="s">
        <v>213</v>
      </c>
      <c r="I309" s="630" t="s">
        <v>72</v>
      </c>
      <c r="J309" s="991" t="s">
        <v>527</v>
      </c>
      <c r="K309" s="303">
        <v>0</v>
      </c>
      <c r="L309" s="304">
        <v>0</v>
      </c>
      <c r="M309" s="305">
        <v>0</v>
      </c>
      <c r="N309" s="305">
        <v>0</v>
      </c>
      <c r="O309" s="303">
        <v>0</v>
      </c>
      <c r="P309" s="305">
        <v>0</v>
      </c>
      <c r="Q309" s="303">
        <v>0</v>
      </c>
      <c r="R309" s="16">
        <v>0</v>
      </c>
      <c r="S309" s="237"/>
      <c r="U309" s="237"/>
      <c r="V309" s="237"/>
    </row>
    <row r="310" spans="1:22" s="302" customFormat="1">
      <c r="A310" s="38">
        <v>26</v>
      </c>
      <c r="B310" s="39">
        <v>0</v>
      </c>
      <c r="C310" s="39" t="s">
        <v>912</v>
      </c>
      <c r="D310" s="40">
        <v>1</v>
      </c>
      <c r="E310" s="662">
        <v>26</v>
      </c>
      <c r="F310" s="662">
        <v>6</v>
      </c>
      <c r="G310" s="991" t="s">
        <v>230</v>
      </c>
      <c r="H310" s="40" t="s">
        <v>213</v>
      </c>
      <c r="I310" s="630" t="s">
        <v>73</v>
      </c>
      <c r="J310" s="991" t="s">
        <v>528</v>
      </c>
      <c r="K310" s="303">
        <v>0</v>
      </c>
      <c r="L310" s="304">
        <v>0</v>
      </c>
      <c r="M310" s="305">
        <v>0</v>
      </c>
      <c r="N310" s="305">
        <v>0</v>
      </c>
      <c r="O310" s="303">
        <v>0</v>
      </c>
      <c r="P310" s="305">
        <v>0</v>
      </c>
      <c r="Q310" s="303">
        <v>0</v>
      </c>
      <c r="R310" s="16">
        <v>0</v>
      </c>
      <c r="S310" s="237"/>
      <c r="U310" s="237"/>
      <c r="V310" s="237"/>
    </row>
    <row r="311" spans="1:22" s="302" customFormat="1">
      <c r="A311" s="38">
        <v>26</v>
      </c>
      <c r="B311" s="39">
        <v>0</v>
      </c>
      <c r="C311" s="39" t="s">
        <v>912</v>
      </c>
      <c r="D311" s="40">
        <v>1</v>
      </c>
      <c r="E311" s="662">
        <v>26</v>
      </c>
      <c r="F311" s="662">
        <v>6</v>
      </c>
      <c r="G311" s="991" t="s">
        <v>230</v>
      </c>
      <c r="H311" s="40" t="s">
        <v>213</v>
      </c>
      <c r="I311" s="630" t="s">
        <v>409</v>
      </c>
      <c r="J311" s="991" t="s">
        <v>803</v>
      </c>
      <c r="K311" s="303">
        <v>0</v>
      </c>
      <c r="L311" s="304">
        <v>0</v>
      </c>
      <c r="M311" s="305">
        <v>0</v>
      </c>
      <c r="N311" s="305">
        <v>0</v>
      </c>
      <c r="O311" s="303">
        <v>0</v>
      </c>
      <c r="P311" s="305">
        <v>0</v>
      </c>
      <c r="Q311" s="303">
        <v>0</v>
      </c>
      <c r="R311" s="16">
        <v>0</v>
      </c>
      <c r="S311" s="237"/>
      <c r="U311" s="237"/>
      <c r="V311" s="237"/>
    </row>
    <row r="312" spans="1:22" s="302" customFormat="1">
      <c r="A312" s="38">
        <v>15</v>
      </c>
      <c r="B312" s="39">
        <f t="shared" si="21"/>
        <v>0</v>
      </c>
      <c r="C312" s="39" t="s">
        <v>912</v>
      </c>
      <c r="D312" s="40">
        <v>1</v>
      </c>
      <c r="E312" s="662">
        <v>15</v>
      </c>
      <c r="F312" s="40" t="s">
        <v>424</v>
      </c>
      <c r="G312" s="698" t="s">
        <v>212</v>
      </c>
      <c r="H312" s="40" t="s">
        <v>213</v>
      </c>
      <c r="I312" s="629" t="s">
        <v>211</v>
      </c>
      <c r="J312" s="698" t="s">
        <v>261</v>
      </c>
      <c r="K312" s="303">
        <v>0</v>
      </c>
      <c r="L312" s="304">
        <v>0</v>
      </c>
      <c r="M312" s="305">
        <v>0</v>
      </c>
      <c r="N312" s="305">
        <v>0</v>
      </c>
      <c r="O312" s="303">
        <v>0</v>
      </c>
      <c r="P312" s="305">
        <v>0</v>
      </c>
      <c r="Q312" s="303">
        <v>0</v>
      </c>
      <c r="R312" s="16">
        <f>SUMIFS('Member Months'!$L:$L,'Member Months'!$A:$A,$A312,'Member Months'!$C:$C,$C312, 'Member Months'!$D:$D,$D312)</f>
        <v>0</v>
      </c>
      <c r="S312" s="237"/>
      <c r="U312" s="237"/>
      <c r="V312" s="237"/>
    </row>
    <row r="313" spans="1:22" s="302" customFormat="1">
      <c r="A313" s="38">
        <v>15</v>
      </c>
      <c r="B313" s="39">
        <f t="shared" si="21"/>
        <v>0</v>
      </c>
      <c r="C313" s="39" t="s">
        <v>912</v>
      </c>
      <c r="D313" s="40">
        <v>1</v>
      </c>
      <c r="E313" s="662">
        <v>15</v>
      </c>
      <c r="F313" s="40" t="s">
        <v>424</v>
      </c>
      <c r="G313" s="698" t="s">
        <v>212</v>
      </c>
      <c r="H313" s="40" t="s">
        <v>213</v>
      </c>
      <c r="I313" s="629" t="s">
        <v>214</v>
      </c>
      <c r="J313" s="698" t="s">
        <v>676</v>
      </c>
      <c r="K313" s="303">
        <v>0</v>
      </c>
      <c r="L313" s="304">
        <v>0</v>
      </c>
      <c r="M313" s="305">
        <v>0</v>
      </c>
      <c r="N313" s="305">
        <v>0</v>
      </c>
      <c r="O313" s="303">
        <v>0</v>
      </c>
      <c r="P313" s="305">
        <v>0</v>
      </c>
      <c r="Q313" s="303">
        <v>0</v>
      </c>
      <c r="R313" s="16">
        <f>SUMIFS('Member Months'!$L:$L,'Member Months'!$A:$A,$A313,'Member Months'!$C:$C,$C313, 'Member Months'!$D:$D,$D313)</f>
        <v>0</v>
      </c>
      <c r="S313" s="237"/>
      <c r="U313" s="237"/>
      <c r="V313" s="237"/>
    </row>
    <row r="314" spans="1:22" s="302" customFormat="1">
      <c r="A314" s="38">
        <v>15</v>
      </c>
      <c r="B314" s="39">
        <f t="shared" si="21"/>
        <v>0</v>
      </c>
      <c r="C314" s="39" t="s">
        <v>912</v>
      </c>
      <c r="D314" s="40">
        <v>1</v>
      </c>
      <c r="E314" s="662">
        <v>15</v>
      </c>
      <c r="F314" s="40" t="s">
        <v>424</v>
      </c>
      <c r="G314" s="698" t="s">
        <v>212</v>
      </c>
      <c r="H314" s="40" t="s">
        <v>213</v>
      </c>
      <c r="I314" s="629" t="s">
        <v>215</v>
      </c>
      <c r="J314" s="698" t="s">
        <v>216</v>
      </c>
      <c r="K314" s="303">
        <v>0</v>
      </c>
      <c r="L314" s="304">
        <v>0</v>
      </c>
      <c r="M314" s="305">
        <v>0</v>
      </c>
      <c r="N314" s="305">
        <v>0</v>
      </c>
      <c r="O314" s="303">
        <v>0</v>
      </c>
      <c r="P314" s="305">
        <v>0</v>
      </c>
      <c r="Q314" s="303">
        <v>0</v>
      </c>
      <c r="R314" s="16">
        <f>SUMIFS('Member Months'!$L:$L,'Member Months'!$A:$A,$A314,'Member Months'!$C:$C,$C314, 'Member Months'!$D:$D,$D314)</f>
        <v>0</v>
      </c>
      <c r="S314" s="237"/>
      <c r="U314" s="237"/>
      <c r="V314" s="237"/>
    </row>
    <row r="315" spans="1:22" s="302" customFormat="1">
      <c r="A315" s="38">
        <v>15</v>
      </c>
      <c r="B315" s="39">
        <f t="shared" si="21"/>
        <v>0</v>
      </c>
      <c r="C315" s="39" t="s">
        <v>912</v>
      </c>
      <c r="D315" s="40">
        <v>1</v>
      </c>
      <c r="E315" s="662">
        <v>15</v>
      </c>
      <c r="F315" s="40" t="s">
        <v>424</v>
      </c>
      <c r="G315" s="698" t="s">
        <v>212</v>
      </c>
      <c r="H315" s="40" t="s">
        <v>213</v>
      </c>
      <c r="I315" s="629" t="s">
        <v>217</v>
      </c>
      <c r="J315" s="698" t="s">
        <v>262</v>
      </c>
      <c r="K315" s="303">
        <v>0</v>
      </c>
      <c r="L315" s="304">
        <v>0</v>
      </c>
      <c r="M315" s="305">
        <v>0</v>
      </c>
      <c r="N315" s="305">
        <v>0</v>
      </c>
      <c r="O315" s="303">
        <v>0</v>
      </c>
      <c r="P315" s="305">
        <v>0</v>
      </c>
      <c r="Q315" s="303">
        <v>0</v>
      </c>
      <c r="R315" s="16">
        <f>SUMIFS('Member Months'!$L:$L,'Member Months'!$A:$A,$A315,'Member Months'!$C:$C,$C315, 'Member Months'!$D:$D,$D315)</f>
        <v>0</v>
      </c>
      <c r="S315" s="237"/>
      <c r="U315" s="237"/>
      <c r="V315" s="237"/>
    </row>
    <row r="316" spans="1:22" s="302" customFormat="1">
      <c r="A316" s="38">
        <v>15</v>
      </c>
      <c r="B316" s="39">
        <f t="shared" ref="B316:B329" si="29">$B$6</f>
        <v>0</v>
      </c>
      <c r="C316" s="39" t="s">
        <v>912</v>
      </c>
      <c r="D316" s="40">
        <v>1</v>
      </c>
      <c r="E316" s="662">
        <v>15</v>
      </c>
      <c r="F316" s="40" t="s">
        <v>424</v>
      </c>
      <c r="G316" s="698" t="s">
        <v>212</v>
      </c>
      <c r="H316" s="40" t="s">
        <v>213</v>
      </c>
      <c r="I316" s="629" t="s">
        <v>218</v>
      </c>
      <c r="J316" s="698" t="s">
        <v>677</v>
      </c>
      <c r="K316" s="303">
        <v>0</v>
      </c>
      <c r="L316" s="304">
        <v>0</v>
      </c>
      <c r="M316" s="305">
        <v>0</v>
      </c>
      <c r="N316" s="305">
        <v>0</v>
      </c>
      <c r="O316" s="303">
        <v>0</v>
      </c>
      <c r="P316" s="305">
        <v>0</v>
      </c>
      <c r="Q316" s="303">
        <v>0</v>
      </c>
      <c r="R316" s="16">
        <f>SUMIFS('Member Months'!$L:$L,'Member Months'!$A:$A,$A316,'Member Months'!$C:$C,$C316, 'Member Months'!$D:$D,$D316)</f>
        <v>0</v>
      </c>
      <c r="S316" s="237"/>
      <c r="U316" s="237"/>
      <c r="V316" s="237"/>
    </row>
    <row r="317" spans="1:22" s="302" customFormat="1">
      <c r="A317" s="38">
        <v>15</v>
      </c>
      <c r="B317" s="39">
        <f t="shared" si="29"/>
        <v>0</v>
      </c>
      <c r="C317" s="39" t="s">
        <v>912</v>
      </c>
      <c r="D317" s="40">
        <v>1</v>
      </c>
      <c r="E317" s="662">
        <v>15</v>
      </c>
      <c r="F317" s="40" t="s">
        <v>424</v>
      </c>
      <c r="G317" s="698" t="s">
        <v>212</v>
      </c>
      <c r="H317" s="40" t="s">
        <v>213</v>
      </c>
      <c r="I317" s="629" t="s">
        <v>219</v>
      </c>
      <c r="J317" s="698" t="s">
        <v>263</v>
      </c>
      <c r="K317" s="303">
        <v>0</v>
      </c>
      <c r="L317" s="304">
        <v>0</v>
      </c>
      <c r="M317" s="305">
        <v>0</v>
      </c>
      <c r="N317" s="305">
        <v>0</v>
      </c>
      <c r="O317" s="303">
        <v>0</v>
      </c>
      <c r="P317" s="305">
        <v>0</v>
      </c>
      <c r="Q317" s="303">
        <v>0</v>
      </c>
      <c r="R317" s="16">
        <f>SUMIFS('Member Months'!$L:$L,'Member Months'!$A:$A,$A317,'Member Months'!$C:$C,$C317, 'Member Months'!$D:$D,$D317)</f>
        <v>0</v>
      </c>
      <c r="S317" s="237"/>
      <c r="U317" s="237"/>
      <c r="V317" s="237"/>
    </row>
    <row r="318" spans="1:22" s="302" customFormat="1">
      <c r="A318" s="38">
        <v>15</v>
      </c>
      <c r="B318" s="39">
        <f t="shared" si="29"/>
        <v>0</v>
      </c>
      <c r="C318" s="39" t="s">
        <v>912</v>
      </c>
      <c r="D318" s="40">
        <v>1</v>
      </c>
      <c r="E318" s="662">
        <v>15</v>
      </c>
      <c r="F318" s="40" t="s">
        <v>424</v>
      </c>
      <c r="G318" s="698" t="s">
        <v>212</v>
      </c>
      <c r="H318" s="40" t="s">
        <v>213</v>
      </c>
      <c r="I318" s="629" t="s">
        <v>220</v>
      </c>
      <c r="J318" s="698" t="s">
        <v>675</v>
      </c>
      <c r="K318" s="303">
        <v>0</v>
      </c>
      <c r="L318" s="304">
        <v>0</v>
      </c>
      <c r="M318" s="305">
        <v>0</v>
      </c>
      <c r="N318" s="305">
        <v>0</v>
      </c>
      <c r="O318" s="303">
        <v>0</v>
      </c>
      <c r="P318" s="305">
        <v>0</v>
      </c>
      <c r="Q318" s="303">
        <v>0</v>
      </c>
      <c r="R318" s="16">
        <f>SUMIFS('Member Months'!$L:$L,'Member Months'!$A:$A,$A318,'Member Months'!$C:$C,$C318, 'Member Months'!$D:$D,$D318)</f>
        <v>0</v>
      </c>
      <c r="S318" s="237"/>
      <c r="U318" s="237"/>
      <c r="V318" s="237"/>
    </row>
    <row r="319" spans="1:22" s="302" customFormat="1">
      <c r="A319" s="38">
        <v>15</v>
      </c>
      <c r="B319" s="39">
        <f t="shared" si="29"/>
        <v>0</v>
      </c>
      <c r="C319" s="39" t="s">
        <v>912</v>
      </c>
      <c r="D319" s="40">
        <v>1</v>
      </c>
      <c r="E319" s="662">
        <v>15</v>
      </c>
      <c r="F319" s="40" t="s">
        <v>424</v>
      </c>
      <c r="G319" s="698" t="s">
        <v>212</v>
      </c>
      <c r="H319" s="40" t="s">
        <v>213</v>
      </c>
      <c r="I319" s="629" t="s">
        <v>221</v>
      </c>
      <c r="J319" s="698" t="s">
        <v>264</v>
      </c>
      <c r="K319" s="303">
        <v>0</v>
      </c>
      <c r="L319" s="304">
        <v>0</v>
      </c>
      <c r="M319" s="305">
        <v>0</v>
      </c>
      <c r="N319" s="305">
        <v>0</v>
      </c>
      <c r="O319" s="303">
        <v>0</v>
      </c>
      <c r="P319" s="305">
        <v>0</v>
      </c>
      <c r="Q319" s="303">
        <v>0</v>
      </c>
      <c r="R319" s="16">
        <f>SUMIFS('Member Months'!$L:$L,'Member Months'!$A:$A,$A319,'Member Months'!$C:$C,$C319, 'Member Months'!$D:$D,$D319)</f>
        <v>0</v>
      </c>
      <c r="S319" s="237"/>
      <c r="U319" s="237"/>
      <c r="V319" s="237"/>
    </row>
    <row r="320" spans="1:22" s="302" customFormat="1">
      <c r="A320" s="38">
        <v>15</v>
      </c>
      <c r="B320" s="39">
        <f t="shared" si="29"/>
        <v>0</v>
      </c>
      <c r="C320" s="39" t="s">
        <v>912</v>
      </c>
      <c r="D320" s="40">
        <v>1</v>
      </c>
      <c r="E320" s="662">
        <v>15</v>
      </c>
      <c r="F320" s="40" t="s">
        <v>424</v>
      </c>
      <c r="G320" s="698" t="s">
        <v>212</v>
      </c>
      <c r="H320" s="40" t="s">
        <v>213</v>
      </c>
      <c r="I320" s="630" t="s">
        <v>222</v>
      </c>
      <c r="J320" s="698" t="s">
        <v>206</v>
      </c>
      <c r="K320" s="303">
        <v>0</v>
      </c>
      <c r="L320" s="304">
        <v>0</v>
      </c>
      <c r="M320" s="305">
        <v>0</v>
      </c>
      <c r="N320" s="305">
        <v>0</v>
      </c>
      <c r="O320" s="303">
        <v>0</v>
      </c>
      <c r="P320" s="305">
        <v>0</v>
      </c>
      <c r="Q320" s="303">
        <v>0</v>
      </c>
      <c r="R320" s="16">
        <f>SUMIFS('Member Months'!$L:$L,'Member Months'!$A:$A,$A320,'Member Months'!$C:$C,$C320, 'Member Months'!$D:$D,$D320)</f>
        <v>0</v>
      </c>
      <c r="S320" s="237"/>
      <c r="U320" s="237"/>
      <c r="V320" s="237"/>
    </row>
    <row r="321" spans="1:22" s="302" customFormat="1">
      <c r="A321" s="38">
        <v>15</v>
      </c>
      <c r="B321" s="39">
        <f t="shared" si="29"/>
        <v>0</v>
      </c>
      <c r="C321" s="39" t="s">
        <v>912</v>
      </c>
      <c r="D321" s="40">
        <v>1</v>
      </c>
      <c r="E321" s="662">
        <v>15</v>
      </c>
      <c r="F321" s="40" t="s">
        <v>424</v>
      </c>
      <c r="G321" s="698" t="s">
        <v>212</v>
      </c>
      <c r="H321" s="40" t="s">
        <v>213</v>
      </c>
      <c r="I321" s="630" t="s">
        <v>223</v>
      </c>
      <c r="J321" s="698" t="s">
        <v>181</v>
      </c>
      <c r="K321" s="303">
        <v>0</v>
      </c>
      <c r="L321" s="304">
        <v>0</v>
      </c>
      <c r="M321" s="305">
        <v>0</v>
      </c>
      <c r="N321" s="305">
        <v>0</v>
      </c>
      <c r="O321" s="303">
        <v>0</v>
      </c>
      <c r="P321" s="305">
        <v>0</v>
      </c>
      <c r="Q321" s="303">
        <v>0</v>
      </c>
      <c r="R321" s="16">
        <f>SUMIFS('Member Months'!$L:$L,'Member Months'!$A:$A,$A321,'Member Months'!$C:$C,$C321, 'Member Months'!$D:$D,$D321)</f>
        <v>0</v>
      </c>
      <c r="S321" s="237"/>
      <c r="U321" s="237"/>
      <c r="V321" s="237"/>
    </row>
    <row r="322" spans="1:22" s="302" customFormat="1">
      <c r="A322" s="38">
        <v>15</v>
      </c>
      <c r="B322" s="39">
        <f t="shared" si="29"/>
        <v>0</v>
      </c>
      <c r="C322" s="39" t="s">
        <v>912</v>
      </c>
      <c r="D322" s="40">
        <v>1</v>
      </c>
      <c r="E322" s="662">
        <v>15</v>
      </c>
      <c r="F322" s="40" t="s">
        <v>424</v>
      </c>
      <c r="G322" s="698" t="s">
        <v>212</v>
      </c>
      <c r="H322" s="40" t="s">
        <v>213</v>
      </c>
      <c r="I322" s="630" t="s">
        <v>150</v>
      </c>
      <c r="J322" s="698" t="s">
        <v>204</v>
      </c>
      <c r="K322" s="303">
        <v>0</v>
      </c>
      <c r="L322" s="304">
        <v>0</v>
      </c>
      <c r="M322" s="305">
        <v>0</v>
      </c>
      <c r="N322" s="305">
        <v>0</v>
      </c>
      <c r="O322" s="303">
        <v>0</v>
      </c>
      <c r="P322" s="305">
        <v>0</v>
      </c>
      <c r="Q322" s="303">
        <v>0</v>
      </c>
      <c r="R322" s="16">
        <f>SUMIFS('Member Months'!$L:$L,'Member Months'!$A:$A,$A322,'Member Months'!$C:$C,$C322, 'Member Months'!$D:$D,$D322)</f>
        <v>0</v>
      </c>
      <c r="S322" s="237"/>
      <c r="U322" s="237"/>
      <c r="V322" s="237"/>
    </row>
    <row r="323" spans="1:22" s="302" customFormat="1">
      <c r="A323" s="38">
        <v>15</v>
      </c>
      <c r="B323" s="39">
        <f t="shared" si="29"/>
        <v>0</v>
      </c>
      <c r="C323" s="39" t="s">
        <v>912</v>
      </c>
      <c r="D323" s="40">
        <v>1</v>
      </c>
      <c r="E323" s="662">
        <v>15</v>
      </c>
      <c r="F323" s="40" t="s">
        <v>424</v>
      </c>
      <c r="G323" s="698" t="s">
        <v>212</v>
      </c>
      <c r="H323" s="40" t="s">
        <v>213</v>
      </c>
      <c r="I323" s="630" t="s">
        <v>151</v>
      </c>
      <c r="J323" s="698" t="s">
        <v>205</v>
      </c>
      <c r="K323" s="303">
        <v>0</v>
      </c>
      <c r="L323" s="304">
        <v>0</v>
      </c>
      <c r="M323" s="305">
        <v>0</v>
      </c>
      <c r="N323" s="305">
        <v>0</v>
      </c>
      <c r="O323" s="303">
        <v>0</v>
      </c>
      <c r="P323" s="305">
        <v>0</v>
      </c>
      <c r="Q323" s="303">
        <v>0</v>
      </c>
      <c r="R323" s="16">
        <f>SUMIFS('Member Months'!$L:$L,'Member Months'!$A:$A,$A323,'Member Months'!$C:$C,$C323, 'Member Months'!$D:$D,$D323)</f>
        <v>0</v>
      </c>
      <c r="S323" s="237"/>
      <c r="U323" s="237"/>
      <c r="V323" s="237"/>
    </row>
    <row r="324" spans="1:22" s="302" customFormat="1">
      <c r="A324" s="38">
        <v>15</v>
      </c>
      <c r="B324" s="39">
        <f t="shared" si="29"/>
        <v>0</v>
      </c>
      <c r="C324" s="39" t="s">
        <v>912</v>
      </c>
      <c r="D324" s="40">
        <v>1</v>
      </c>
      <c r="E324" s="662">
        <v>15</v>
      </c>
      <c r="F324" s="40" t="s">
        <v>424</v>
      </c>
      <c r="G324" s="698" t="s">
        <v>212</v>
      </c>
      <c r="H324" s="40" t="s">
        <v>213</v>
      </c>
      <c r="I324" s="630" t="s">
        <v>152</v>
      </c>
      <c r="J324" s="698" t="s">
        <v>182</v>
      </c>
      <c r="K324" s="303">
        <v>0</v>
      </c>
      <c r="L324" s="304">
        <v>0</v>
      </c>
      <c r="M324" s="305">
        <v>0</v>
      </c>
      <c r="N324" s="305">
        <v>0</v>
      </c>
      <c r="O324" s="303">
        <v>0</v>
      </c>
      <c r="P324" s="305">
        <v>0</v>
      </c>
      <c r="Q324" s="303">
        <v>0</v>
      </c>
      <c r="R324" s="16">
        <f>SUMIFS('Member Months'!$L:$L,'Member Months'!$A:$A,$A324,'Member Months'!$C:$C,$C324, 'Member Months'!$D:$D,$D324)</f>
        <v>0</v>
      </c>
      <c r="S324" s="237"/>
      <c r="U324" s="237"/>
      <c r="V324" s="237"/>
    </row>
    <row r="325" spans="1:22" s="302" customFormat="1">
      <c r="A325" s="38">
        <v>15</v>
      </c>
      <c r="B325" s="39">
        <f t="shared" si="29"/>
        <v>0</v>
      </c>
      <c r="C325" s="39" t="s">
        <v>912</v>
      </c>
      <c r="D325" s="40">
        <v>1</v>
      </c>
      <c r="E325" s="662">
        <v>15</v>
      </c>
      <c r="F325" s="40" t="s">
        <v>424</v>
      </c>
      <c r="G325" s="698" t="s">
        <v>212</v>
      </c>
      <c r="H325" s="40" t="s">
        <v>213</v>
      </c>
      <c r="I325" s="630" t="s">
        <v>70</v>
      </c>
      <c r="J325" s="698" t="s">
        <v>265</v>
      </c>
      <c r="K325" s="303">
        <v>0</v>
      </c>
      <c r="L325" s="304">
        <v>0</v>
      </c>
      <c r="M325" s="305">
        <v>0</v>
      </c>
      <c r="N325" s="305">
        <v>0</v>
      </c>
      <c r="O325" s="303">
        <v>0</v>
      </c>
      <c r="P325" s="305">
        <v>0</v>
      </c>
      <c r="Q325" s="303">
        <v>0</v>
      </c>
      <c r="R325" s="16">
        <f>SUMIFS('Member Months'!$L:$L,'Member Months'!$A:$A,$A325,'Member Months'!$C:$C,$C325, 'Member Months'!$D:$D,$D325)</f>
        <v>0</v>
      </c>
      <c r="S325" s="237"/>
      <c r="U325" s="237"/>
      <c r="V325" s="237"/>
    </row>
    <row r="326" spans="1:22" s="302" customFormat="1">
      <c r="A326" s="38">
        <v>15</v>
      </c>
      <c r="B326" s="39">
        <f t="shared" si="29"/>
        <v>0</v>
      </c>
      <c r="C326" s="39" t="s">
        <v>912</v>
      </c>
      <c r="D326" s="40">
        <v>1</v>
      </c>
      <c r="E326" s="662">
        <v>15</v>
      </c>
      <c r="F326" s="40" t="s">
        <v>424</v>
      </c>
      <c r="G326" s="698" t="s">
        <v>212</v>
      </c>
      <c r="H326" s="40" t="s">
        <v>213</v>
      </c>
      <c r="I326" s="630" t="s">
        <v>71</v>
      </c>
      <c r="J326" s="698" t="s">
        <v>266</v>
      </c>
      <c r="K326" s="303">
        <v>0</v>
      </c>
      <c r="L326" s="304">
        <v>0</v>
      </c>
      <c r="M326" s="305">
        <v>0</v>
      </c>
      <c r="N326" s="305">
        <v>0</v>
      </c>
      <c r="O326" s="303">
        <v>0</v>
      </c>
      <c r="P326" s="305">
        <v>0</v>
      </c>
      <c r="Q326" s="303">
        <v>0</v>
      </c>
      <c r="R326" s="16">
        <f>SUMIFS('Member Months'!$L:$L,'Member Months'!$A:$A,$A326,'Member Months'!$C:$C,$C326, 'Member Months'!$D:$D,$D326)</f>
        <v>0</v>
      </c>
      <c r="S326" s="237"/>
      <c r="U326" s="237"/>
      <c r="V326" s="237"/>
    </row>
    <row r="327" spans="1:22" s="302" customFormat="1">
      <c r="A327" s="38">
        <v>15</v>
      </c>
      <c r="B327" s="39">
        <f t="shared" si="29"/>
        <v>0</v>
      </c>
      <c r="C327" s="39" t="s">
        <v>912</v>
      </c>
      <c r="D327" s="40">
        <v>1</v>
      </c>
      <c r="E327" s="662">
        <v>15</v>
      </c>
      <c r="F327" s="40" t="s">
        <v>424</v>
      </c>
      <c r="G327" s="698" t="s">
        <v>212</v>
      </c>
      <c r="H327" s="40" t="s">
        <v>213</v>
      </c>
      <c r="I327" s="630" t="s">
        <v>72</v>
      </c>
      <c r="J327" s="698" t="s">
        <v>527</v>
      </c>
      <c r="K327" s="303">
        <v>0</v>
      </c>
      <c r="L327" s="304">
        <v>0</v>
      </c>
      <c r="M327" s="305">
        <v>0</v>
      </c>
      <c r="N327" s="305">
        <v>0</v>
      </c>
      <c r="O327" s="303">
        <v>0</v>
      </c>
      <c r="P327" s="305">
        <v>0</v>
      </c>
      <c r="Q327" s="303">
        <v>0</v>
      </c>
      <c r="R327" s="16">
        <f>SUMIFS('Member Months'!$L:$L,'Member Months'!$A:$A,$A327,'Member Months'!$C:$C,$C327, 'Member Months'!$D:$D,$D327)</f>
        <v>0</v>
      </c>
      <c r="S327" s="237"/>
      <c r="U327" s="237"/>
      <c r="V327" s="237"/>
    </row>
    <row r="328" spans="1:22" s="302" customFormat="1">
      <c r="A328" s="38">
        <v>15</v>
      </c>
      <c r="B328" s="39">
        <f t="shared" si="29"/>
        <v>0</v>
      </c>
      <c r="C328" s="39" t="s">
        <v>912</v>
      </c>
      <c r="D328" s="40">
        <v>1</v>
      </c>
      <c r="E328" s="662">
        <v>15</v>
      </c>
      <c r="F328" s="40" t="s">
        <v>424</v>
      </c>
      <c r="G328" s="698" t="s">
        <v>212</v>
      </c>
      <c r="H328" s="40" t="s">
        <v>213</v>
      </c>
      <c r="I328" s="630" t="s">
        <v>73</v>
      </c>
      <c r="J328" s="698" t="s">
        <v>528</v>
      </c>
      <c r="K328" s="303">
        <v>0</v>
      </c>
      <c r="L328" s="304">
        <v>0</v>
      </c>
      <c r="M328" s="305">
        <v>0</v>
      </c>
      <c r="N328" s="305">
        <v>0</v>
      </c>
      <c r="O328" s="303">
        <v>0</v>
      </c>
      <c r="P328" s="305">
        <v>0</v>
      </c>
      <c r="Q328" s="303">
        <v>0</v>
      </c>
      <c r="R328" s="16">
        <f>SUMIFS('Member Months'!$L:$L,'Member Months'!$A:$A,$A328,'Member Months'!$C:$C,$C328, 'Member Months'!$D:$D,$D328)</f>
        <v>0</v>
      </c>
      <c r="S328" s="237"/>
      <c r="U328" s="237"/>
      <c r="V328" s="237"/>
    </row>
    <row r="329" spans="1:22" s="302" customFormat="1">
      <c r="A329" s="775">
        <v>15</v>
      </c>
      <c r="B329" s="776">
        <f t="shared" si="29"/>
        <v>0</v>
      </c>
      <c r="C329" s="776" t="s">
        <v>912</v>
      </c>
      <c r="D329" s="777">
        <v>1</v>
      </c>
      <c r="E329" s="778">
        <v>15</v>
      </c>
      <c r="F329" s="777" t="s">
        <v>424</v>
      </c>
      <c r="G329" s="779" t="s">
        <v>212</v>
      </c>
      <c r="H329" s="777" t="s">
        <v>213</v>
      </c>
      <c r="I329" s="780" t="s">
        <v>409</v>
      </c>
      <c r="J329" s="779" t="s">
        <v>803</v>
      </c>
      <c r="K329" s="781">
        <v>0</v>
      </c>
      <c r="L329" s="782">
        <v>0</v>
      </c>
      <c r="M329" s="783">
        <v>0</v>
      </c>
      <c r="N329" s="783">
        <v>0</v>
      </c>
      <c r="O329" s="781">
        <v>0</v>
      </c>
      <c r="P329" s="783">
        <v>0</v>
      </c>
      <c r="Q329" s="781">
        <v>0</v>
      </c>
      <c r="R329" s="785">
        <f>SUMIFS('Member Months'!$L:$L,'Member Months'!$A:$A,$A329,'Member Months'!$C:$C,$C329, 'Member Months'!$D:$D,$D329)</f>
        <v>0</v>
      </c>
      <c r="S329" s="237"/>
      <c r="U329" s="237"/>
      <c r="V329" s="237"/>
    </row>
    <row r="330" spans="1:22" s="302" customFormat="1">
      <c r="A330" s="38" t="s">
        <v>211</v>
      </c>
      <c r="B330" s="39">
        <f t="shared" ref="B330:B703" si="30">$B$6</f>
        <v>0</v>
      </c>
      <c r="C330" s="39" t="s">
        <v>912</v>
      </c>
      <c r="D330" s="40">
        <v>2</v>
      </c>
      <c r="E330" s="40" t="s">
        <v>211</v>
      </c>
      <c r="F330" s="40" t="s">
        <v>738</v>
      </c>
      <c r="G330" s="698" t="s">
        <v>212</v>
      </c>
      <c r="H330" s="40" t="s">
        <v>213</v>
      </c>
      <c r="I330" s="629" t="s">
        <v>211</v>
      </c>
      <c r="J330" s="698" t="s">
        <v>261</v>
      </c>
      <c r="K330" s="303">
        <v>0</v>
      </c>
      <c r="L330" s="304">
        <v>0</v>
      </c>
      <c r="M330" s="305">
        <v>0</v>
      </c>
      <c r="N330" s="305">
        <v>0</v>
      </c>
      <c r="O330" s="303">
        <v>0</v>
      </c>
      <c r="P330" s="305">
        <v>0</v>
      </c>
      <c r="Q330" s="303">
        <v>0</v>
      </c>
      <c r="R330" s="16">
        <f>SUMIFS('Member Months'!$L:$L,'Member Months'!$A:$A,$A330,'Member Months'!$C:$C,$C330, 'Member Months'!$D:$D,$D330)</f>
        <v>0</v>
      </c>
      <c r="S330" s="237"/>
      <c r="U330" s="237"/>
      <c r="V330" s="237"/>
    </row>
    <row r="331" spans="1:22" s="302" customFormat="1">
      <c r="A331" s="38" t="s">
        <v>211</v>
      </c>
      <c r="B331" s="39">
        <f>$B$6</f>
        <v>0</v>
      </c>
      <c r="C331" s="39" t="s">
        <v>912</v>
      </c>
      <c r="D331" s="40">
        <v>2</v>
      </c>
      <c r="E331" s="40" t="s">
        <v>211</v>
      </c>
      <c r="F331" s="40" t="s">
        <v>738</v>
      </c>
      <c r="G331" s="698" t="s">
        <v>212</v>
      </c>
      <c r="H331" s="40" t="s">
        <v>213</v>
      </c>
      <c r="I331" s="629" t="s">
        <v>214</v>
      </c>
      <c r="J331" s="698" t="s">
        <v>676</v>
      </c>
      <c r="K331" s="303">
        <v>0</v>
      </c>
      <c r="L331" s="304">
        <v>0</v>
      </c>
      <c r="M331" s="305">
        <v>0</v>
      </c>
      <c r="N331" s="305">
        <v>0</v>
      </c>
      <c r="O331" s="303">
        <v>0</v>
      </c>
      <c r="P331" s="305">
        <v>0</v>
      </c>
      <c r="Q331" s="303">
        <v>0</v>
      </c>
      <c r="R331" s="16">
        <f>SUMIFS('Member Months'!$L:$L,'Member Months'!$A:$A,$A331,'Member Months'!$C:$C,$C331, 'Member Months'!$D:$D,$D331)</f>
        <v>0</v>
      </c>
      <c r="S331" s="237"/>
      <c r="U331" s="237"/>
      <c r="V331" s="237"/>
    </row>
    <row r="332" spans="1:22" s="302" customFormat="1">
      <c r="A332" s="38" t="s">
        <v>211</v>
      </c>
      <c r="B332" s="39">
        <f t="shared" si="30"/>
        <v>0</v>
      </c>
      <c r="C332" s="39" t="s">
        <v>912</v>
      </c>
      <c r="D332" s="40">
        <v>2</v>
      </c>
      <c r="E332" s="40" t="s">
        <v>211</v>
      </c>
      <c r="F332" s="40" t="s">
        <v>738</v>
      </c>
      <c r="G332" s="698" t="s">
        <v>212</v>
      </c>
      <c r="H332" s="40" t="s">
        <v>213</v>
      </c>
      <c r="I332" s="629" t="s">
        <v>215</v>
      </c>
      <c r="J332" s="698" t="s">
        <v>216</v>
      </c>
      <c r="K332" s="303">
        <v>0</v>
      </c>
      <c r="L332" s="304">
        <v>0</v>
      </c>
      <c r="M332" s="305">
        <v>0</v>
      </c>
      <c r="N332" s="305">
        <v>0</v>
      </c>
      <c r="O332" s="303">
        <v>0</v>
      </c>
      <c r="P332" s="305">
        <v>0</v>
      </c>
      <c r="Q332" s="303">
        <v>0</v>
      </c>
      <c r="R332" s="16">
        <f>SUMIFS('Member Months'!$L:$L,'Member Months'!$A:$A,$A332,'Member Months'!$C:$C,$C332, 'Member Months'!$D:$D,$D332)</f>
        <v>0</v>
      </c>
      <c r="S332" s="237"/>
      <c r="U332" s="237"/>
      <c r="V332" s="237"/>
    </row>
    <row r="333" spans="1:22" s="302" customFormat="1">
      <c r="A333" s="38" t="s">
        <v>211</v>
      </c>
      <c r="B333" s="39">
        <f t="shared" si="30"/>
        <v>0</v>
      </c>
      <c r="C333" s="39" t="s">
        <v>912</v>
      </c>
      <c r="D333" s="40">
        <v>2</v>
      </c>
      <c r="E333" s="40" t="s">
        <v>211</v>
      </c>
      <c r="F333" s="40" t="s">
        <v>738</v>
      </c>
      <c r="G333" s="698" t="s">
        <v>212</v>
      </c>
      <c r="H333" s="40" t="s">
        <v>213</v>
      </c>
      <c r="I333" s="629" t="s">
        <v>217</v>
      </c>
      <c r="J333" s="698" t="s">
        <v>262</v>
      </c>
      <c r="K333" s="303">
        <v>0</v>
      </c>
      <c r="L333" s="304">
        <v>0</v>
      </c>
      <c r="M333" s="305">
        <v>0</v>
      </c>
      <c r="N333" s="305">
        <v>0</v>
      </c>
      <c r="O333" s="303">
        <v>0</v>
      </c>
      <c r="P333" s="305">
        <v>0</v>
      </c>
      <c r="Q333" s="303">
        <v>0</v>
      </c>
      <c r="R333" s="16">
        <f>SUMIFS('Member Months'!$L:$L,'Member Months'!$A:$A,$A333,'Member Months'!$C:$C,$C333, 'Member Months'!$D:$D,$D333)</f>
        <v>0</v>
      </c>
      <c r="S333" s="237"/>
      <c r="U333" s="237"/>
      <c r="V333" s="237"/>
    </row>
    <row r="334" spans="1:22" s="302" customFormat="1">
      <c r="A334" s="38" t="s">
        <v>211</v>
      </c>
      <c r="B334" s="39">
        <f t="shared" si="30"/>
        <v>0</v>
      </c>
      <c r="C334" s="39" t="s">
        <v>912</v>
      </c>
      <c r="D334" s="40">
        <v>2</v>
      </c>
      <c r="E334" s="40" t="s">
        <v>211</v>
      </c>
      <c r="F334" s="40" t="s">
        <v>738</v>
      </c>
      <c r="G334" s="698" t="s">
        <v>212</v>
      </c>
      <c r="H334" s="40" t="s">
        <v>213</v>
      </c>
      <c r="I334" s="629" t="s">
        <v>218</v>
      </c>
      <c r="J334" s="698" t="s">
        <v>677</v>
      </c>
      <c r="K334" s="303">
        <v>0</v>
      </c>
      <c r="L334" s="304">
        <v>0</v>
      </c>
      <c r="M334" s="305">
        <v>0</v>
      </c>
      <c r="N334" s="305">
        <v>0</v>
      </c>
      <c r="O334" s="303">
        <v>0</v>
      </c>
      <c r="P334" s="305">
        <v>0</v>
      </c>
      <c r="Q334" s="303">
        <v>0</v>
      </c>
      <c r="R334" s="16">
        <f>SUMIFS('Member Months'!$L:$L,'Member Months'!$A:$A,$A334,'Member Months'!$C:$C,$C334, 'Member Months'!$D:$D,$D334)</f>
        <v>0</v>
      </c>
      <c r="S334" s="237"/>
      <c r="U334" s="237"/>
      <c r="V334" s="237"/>
    </row>
    <row r="335" spans="1:22" s="302" customFormat="1">
      <c r="A335" s="38" t="s">
        <v>211</v>
      </c>
      <c r="B335" s="39">
        <f t="shared" si="30"/>
        <v>0</v>
      </c>
      <c r="C335" s="39" t="s">
        <v>912</v>
      </c>
      <c r="D335" s="40">
        <v>2</v>
      </c>
      <c r="E335" s="40" t="s">
        <v>211</v>
      </c>
      <c r="F335" s="40" t="s">
        <v>738</v>
      </c>
      <c r="G335" s="698" t="s">
        <v>212</v>
      </c>
      <c r="H335" s="40" t="s">
        <v>213</v>
      </c>
      <c r="I335" s="629" t="s">
        <v>219</v>
      </c>
      <c r="J335" s="698" t="s">
        <v>263</v>
      </c>
      <c r="K335" s="303">
        <v>0</v>
      </c>
      <c r="L335" s="304">
        <v>0</v>
      </c>
      <c r="M335" s="305">
        <v>0</v>
      </c>
      <c r="N335" s="305">
        <v>0</v>
      </c>
      <c r="O335" s="303">
        <v>0</v>
      </c>
      <c r="P335" s="305">
        <v>0</v>
      </c>
      <c r="Q335" s="303">
        <v>0</v>
      </c>
      <c r="R335" s="16">
        <f>SUMIFS('Member Months'!$L:$L,'Member Months'!$A:$A,$A335,'Member Months'!$C:$C,$C335, 'Member Months'!$D:$D,$D335)</f>
        <v>0</v>
      </c>
      <c r="S335" s="237"/>
      <c r="U335" s="237"/>
      <c r="V335" s="237"/>
    </row>
    <row r="336" spans="1:22" s="302" customFormat="1">
      <c r="A336" s="38" t="s">
        <v>211</v>
      </c>
      <c r="B336" s="39">
        <f t="shared" si="30"/>
        <v>0</v>
      </c>
      <c r="C336" s="39" t="s">
        <v>912</v>
      </c>
      <c r="D336" s="40">
        <v>2</v>
      </c>
      <c r="E336" s="40" t="s">
        <v>211</v>
      </c>
      <c r="F336" s="40" t="s">
        <v>738</v>
      </c>
      <c r="G336" s="698" t="s">
        <v>212</v>
      </c>
      <c r="H336" s="40" t="s">
        <v>213</v>
      </c>
      <c r="I336" s="629" t="s">
        <v>220</v>
      </c>
      <c r="J336" s="698" t="s">
        <v>675</v>
      </c>
      <c r="K336" s="303">
        <v>0</v>
      </c>
      <c r="L336" s="304">
        <v>0</v>
      </c>
      <c r="M336" s="305">
        <v>0</v>
      </c>
      <c r="N336" s="305">
        <v>0</v>
      </c>
      <c r="O336" s="303">
        <v>0</v>
      </c>
      <c r="P336" s="305">
        <v>0</v>
      </c>
      <c r="Q336" s="303">
        <v>0</v>
      </c>
      <c r="R336" s="16">
        <f>SUMIFS('Member Months'!$L:$L,'Member Months'!$A:$A,$A336,'Member Months'!$C:$C,$C336, 'Member Months'!$D:$D,$D336)</f>
        <v>0</v>
      </c>
      <c r="S336" s="237"/>
      <c r="U336" s="237"/>
      <c r="V336" s="237"/>
    </row>
    <row r="337" spans="1:22" s="302" customFormat="1">
      <c r="A337" s="38" t="s">
        <v>211</v>
      </c>
      <c r="B337" s="39">
        <f t="shared" si="30"/>
        <v>0</v>
      </c>
      <c r="C337" s="39" t="s">
        <v>912</v>
      </c>
      <c r="D337" s="40">
        <v>2</v>
      </c>
      <c r="E337" s="40" t="s">
        <v>211</v>
      </c>
      <c r="F337" s="40" t="s">
        <v>738</v>
      </c>
      <c r="G337" s="698" t="s">
        <v>212</v>
      </c>
      <c r="H337" s="40" t="s">
        <v>213</v>
      </c>
      <c r="I337" s="629" t="s">
        <v>221</v>
      </c>
      <c r="J337" s="698" t="s">
        <v>264</v>
      </c>
      <c r="K337" s="303">
        <v>0</v>
      </c>
      <c r="L337" s="304">
        <v>0</v>
      </c>
      <c r="M337" s="305">
        <v>0</v>
      </c>
      <c r="N337" s="305">
        <v>0</v>
      </c>
      <c r="O337" s="303">
        <v>0</v>
      </c>
      <c r="P337" s="305">
        <v>0</v>
      </c>
      <c r="Q337" s="303">
        <v>0</v>
      </c>
      <c r="R337" s="16">
        <f>SUMIFS('Member Months'!$L:$L,'Member Months'!$A:$A,$A337,'Member Months'!$C:$C,$C337, 'Member Months'!$D:$D,$D337)</f>
        <v>0</v>
      </c>
      <c r="S337" s="237"/>
      <c r="U337" s="237"/>
      <c r="V337" s="237"/>
    </row>
    <row r="338" spans="1:22" s="302" customFormat="1">
      <c r="A338" s="38" t="s">
        <v>211</v>
      </c>
      <c r="B338" s="39">
        <f t="shared" si="30"/>
        <v>0</v>
      </c>
      <c r="C338" s="39" t="s">
        <v>912</v>
      </c>
      <c r="D338" s="40">
        <v>2</v>
      </c>
      <c r="E338" s="40" t="s">
        <v>211</v>
      </c>
      <c r="F338" s="40" t="s">
        <v>738</v>
      </c>
      <c r="G338" s="698" t="s">
        <v>212</v>
      </c>
      <c r="H338" s="40" t="s">
        <v>213</v>
      </c>
      <c r="I338" s="630" t="s">
        <v>222</v>
      </c>
      <c r="J338" s="698" t="s">
        <v>206</v>
      </c>
      <c r="K338" s="303">
        <v>0</v>
      </c>
      <c r="L338" s="304">
        <v>0</v>
      </c>
      <c r="M338" s="305">
        <v>0</v>
      </c>
      <c r="N338" s="305">
        <v>0</v>
      </c>
      <c r="O338" s="303">
        <v>0</v>
      </c>
      <c r="P338" s="305">
        <v>0</v>
      </c>
      <c r="Q338" s="303">
        <v>0</v>
      </c>
      <c r="R338" s="16">
        <f>SUMIFS('Member Months'!$L:$L,'Member Months'!$A:$A,$A338,'Member Months'!$C:$C,$C338, 'Member Months'!$D:$D,$D338)</f>
        <v>0</v>
      </c>
      <c r="S338" s="237"/>
      <c r="U338" s="237"/>
      <c r="V338" s="237"/>
    </row>
    <row r="339" spans="1:22" s="302" customFormat="1">
      <c r="A339" s="38" t="s">
        <v>211</v>
      </c>
      <c r="B339" s="39">
        <f t="shared" si="30"/>
        <v>0</v>
      </c>
      <c r="C339" s="39" t="s">
        <v>912</v>
      </c>
      <c r="D339" s="40">
        <v>2</v>
      </c>
      <c r="E339" s="40" t="s">
        <v>211</v>
      </c>
      <c r="F339" s="40" t="s">
        <v>738</v>
      </c>
      <c r="G339" s="698" t="s">
        <v>212</v>
      </c>
      <c r="H339" s="40" t="s">
        <v>213</v>
      </c>
      <c r="I339" s="630" t="s">
        <v>223</v>
      </c>
      <c r="J339" s="698" t="s">
        <v>181</v>
      </c>
      <c r="K339" s="303">
        <v>0</v>
      </c>
      <c r="L339" s="304">
        <v>0</v>
      </c>
      <c r="M339" s="305">
        <v>0</v>
      </c>
      <c r="N339" s="305">
        <v>0</v>
      </c>
      <c r="O339" s="303">
        <v>0</v>
      </c>
      <c r="P339" s="305">
        <v>0</v>
      </c>
      <c r="Q339" s="303">
        <v>0</v>
      </c>
      <c r="R339" s="16">
        <f>SUMIFS('Member Months'!$L:$L,'Member Months'!$A:$A,$A339,'Member Months'!$C:$C,$C339, 'Member Months'!$D:$D,$D339)</f>
        <v>0</v>
      </c>
      <c r="S339" s="237"/>
      <c r="U339" s="237"/>
      <c r="V339" s="237"/>
    </row>
    <row r="340" spans="1:22" s="302" customFormat="1">
      <c r="A340" s="38" t="s">
        <v>211</v>
      </c>
      <c r="B340" s="39">
        <f t="shared" si="30"/>
        <v>0</v>
      </c>
      <c r="C340" s="39" t="s">
        <v>912</v>
      </c>
      <c r="D340" s="40">
        <v>2</v>
      </c>
      <c r="E340" s="40" t="s">
        <v>211</v>
      </c>
      <c r="F340" s="40" t="s">
        <v>738</v>
      </c>
      <c r="G340" s="698" t="s">
        <v>212</v>
      </c>
      <c r="H340" s="40" t="s">
        <v>213</v>
      </c>
      <c r="I340" s="630" t="s">
        <v>150</v>
      </c>
      <c r="J340" s="698" t="s">
        <v>204</v>
      </c>
      <c r="K340" s="303">
        <v>0</v>
      </c>
      <c r="L340" s="304">
        <v>0</v>
      </c>
      <c r="M340" s="305">
        <v>0</v>
      </c>
      <c r="N340" s="305">
        <v>0</v>
      </c>
      <c r="O340" s="303">
        <v>0</v>
      </c>
      <c r="P340" s="305">
        <v>0</v>
      </c>
      <c r="Q340" s="303">
        <v>0</v>
      </c>
      <c r="R340" s="16">
        <f>SUMIFS('Member Months'!$L:$L,'Member Months'!$A:$A,$A340,'Member Months'!$C:$C,$C340, 'Member Months'!$D:$D,$D340)</f>
        <v>0</v>
      </c>
      <c r="S340" s="237"/>
      <c r="U340" s="237"/>
      <c r="V340" s="237"/>
    </row>
    <row r="341" spans="1:22" s="302" customFormat="1">
      <c r="A341" s="38" t="s">
        <v>211</v>
      </c>
      <c r="B341" s="39">
        <f t="shared" si="30"/>
        <v>0</v>
      </c>
      <c r="C341" s="39" t="s">
        <v>912</v>
      </c>
      <c r="D341" s="40">
        <v>2</v>
      </c>
      <c r="E341" s="40" t="s">
        <v>211</v>
      </c>
      <c r="F341" s="40" t="s">
        <v>738</v>
      </c>
      <c r="G341" s="698" t="s">
        <v>212</v>
      </c>
      <c r="H341" s="40" t="s">
        <v>213</v>
      </c>
      <c r="I341" s="630" t="s">
        <v>151</v>
      </c>
      <c r="J341" s="698" t="s">
        <v>205</v>
      </c>
      <c r="K341" s="303">
        <v>0</v>
      </c>
      <c r="L341" s="304">
        <v>0</v>
      </c>
      <c r="M341" s="305">
        <v>0</v>
      </c>
      <c r="N341" s="305">
        <v>0</v>
      </c>
      <c r="O341" s="303">
        <v>0</v>
      </c>
      <c r="P341" s="305">
        <v>0</v>
      </c>
      <c r="Q341" s="303">
        <v>0</v>
      </c>
      <c r="R341" s="16">
        <f>SUMIFS('Member Months'!$L:$L,'Member Months'!$A:$A,$A341,'Member Months'!$C:$C,$C341, 'Member Months'!$D:$D,$D341)</f>
        <v>0</v>
      </c>
      <c r="S341" s="237"/>
      <c r="U341" s="237"/>
      <c r="V341" s="237"/>
    </row>
    <row r="342" spans="1:22" s="302" customFormat="1">
      <c r="A342" s="38" t="s">
        <v>211</v>
      </c>
      <c r="B342" s="39">
        <f t="shared" si="30"/>
        <v>0</v>
      </c>
      <c r="C342" s="39" t="s">
        <v>912</v>
      </c>
      <c r="D342" s="40">
        <v>2</v>
      </c>
      <c r="E342" s="40" t="s">
        <v>211</v>
      </c>
      <c r="F342" s="40" t="s">
        <v>738</v>
      </c>
      <c r="G342" s="698" t="s">
        <v>212</v>
      </c>
      <c r="H342" s="40" t="s">
        <v>213</v>
      </c>
      <c r="I342" s="630" t="s">
        <v>152</v>
      </c>
      <c r="J342" s="698" t="s">
        <v>182</v>
      </c>
      <c r="K342" s="303">
        <v>0</v>
      </c>
      <c r="L342" s="304">
        <v>0</v>
      </c>
      <c r="M342" s="305">
        <v>0</v>
      </c>
      <c r="N342" s="305">
        <v>0</v>
      </c>
      <c r="O342" s="303">
        <v>0</v>
      </c>
      <c r="P342" s="305">
        <v>0</v>
      </c>
      <c r="Q342" s="303">
        <v>0</v>
      </c>
      <c r="R342" s="16">
        <f>SUMIFS('Member Months'!$L:$L,'Member Months'!$A:$A,$A342,'Member Months'!$C:$C,$C342, 'Member Months'!$D:$D,$D342)</f>
        <v>0</v>
      </c>
      <c r="S342" s="237"/>
      <c r="U342" s="237"/>
      <c r="V342" s="237"/>
    </row>
    <row r="343" spans="1:22" s="302" customFormat="1">
      <c r="A343" s="38" t="s">
        <v>211</v>
      </c>
      <c r="B343" s="39">
        <f t="shared" si="30"/>
        <v>0</v>
      </c>
      <c r="C343" s="39" t="s">
        <v>912</v>
      </c>
      <c r="D343" s="40">
        <v>2</v>
      </c>
      <c r="E343" s="40" t="s">
        <v>211</v>
      </c>
      <c r="F343" s="40" t="s">
        <v>738</v>
      </c>
      <c r="G343" s="698" t="s">
        <v>212</v>
      </c>
      <c r="H343" s="40" t="s">
        <v>213</v>
      </c>
      <c r="I343" s="630" t="s">
        <v>70</v>
      </c>
      <c r="J343" s="698" t="s">
        <v>265</v>
      </c>
      <c r="K343" s="303">
        <v>0</v>
      </c>
      <c r="L343" s="304">
        <v>0</v>
      </c>
      <c r="M343" s="305">
        <v>0</v>
      </c>
      <c r="N343" s="305">
        <v>0</v>
      </c>
      <c r="O343" s="303">
        <v>0</v>
      </c>
      <c r="P343" s="305">
        <v>0</v>
      </c>
      <c r="Q343" s="303">
        <v>0</v>
      </c>
      <c r="R343" s="16">
        <f>SUMIFS('Member Months'!$L:$L,'Member Months'!$A:$A,$A343,'Member Months'!$C:$C,$C343, 'Member Months'!$D:$D,$D343)</f>
        <v>0</v>
      </c>
      <c r="S343" s="237"/>
      <c r="U343" s="237"/>
      <c r="V343" s="237"/>
    </row>
    <row r="344" spans="1:22" s="302" customFormat="1">
      <c r="A344" s="38" t="s">
        <v>211</v>
      </c>
      <c r="B344" s="39">
        <f t="shared" si="30"/>
        <v>0</v>
      </c>
      <c r="C344" s="39" t="s">
        <v>912</v>
      </c>
      <c r="D344" s="40">
        <v>2</v>
      </c>
      <c r="E344" s="40" t="s">
        <v>211</v>
      </c>
      <c r="F344" s="40" t="s">
        <v>738</v>
      </c>
      <c r="G344" s="698" t="s">
        <v>212</v>
      </c>
      <c r="H344" s="40" t="s">
        <v>213</v>
      </c>
      <c r="I344" s="630" t="s">
        <v>71</v>
      </c>
      <c r="J344" s="698" t="s">
        <v>266</v>
      </c>
      <c r="K344" s="303">
        <v>0</v>
      </c>
      <c r="L344" s="304">
        <v>0</v>
      </c>
      <c r="M344" s="305">
        <v>0</v>
      </c>
      <c r="N344" s="305">
        <v>0</v>
      </c>
      <c r="O344" s="303">
        <v>0</v>
      </c>
      <c r="P344" s="305">
        <v>0</v>
      </c>
      <c r="Q344" s="303">
        <v>0</v>
      </c>
      <c r="R344" s="16">
        <f>SUMIFS('Member Months'!$L:$L,'Member Months'!$A:$A,$A344,'Member Months'!$C:$C,$C344, 'Member Months'!$D:$D,$D344)</f>
        <v>0</v>
      </c>
      <c r="S344" s="237"/>
      <c r="U344" s="237"/>
      <c r="V344" s="237"/>
    </row>
    <row r="345" spans="1:22" s="302" customFormat="1">
      <c r="A345" s="38" t="s">
        <v>211</v>
      </c>
      <c r="B345" s="39">
        <f t="shared" si="30"/>
        <v>0</v>
      </c>
      <c r="C345" s="39" t="s">
        <v>912</v>
      </c>
      <c r="D345" s="40">
        <v>2</v>
      </c>
      <c r="E345" s="40" t="s">
        <v>211</v>
      </c>
      <c r="F345" s="40" t="s">
        <v>738</v>
      </c>
      <c r="G345" s="698" t="s">
        <v>212</v>
      </c>
      <c r="H345" s="40" t="s">
        <v>213</v>
      </c>
      <c r="I345" s="630" t="s">
        <v>72</v>
      </c>
      <c r="J345" s="698" t="s">
        <v>527</v>
      </c>
      <c r="K345" s="303">
        <v>0</v>
      </c>
      <c r="L345" s="304">
        <v>0</v>
      </c>
      <c r="M345" s="305">
        <v>0</v>
      </c>
      <c r="N345" s="305">
        <v>0</v>
      </c>
      <c r="O345" s="303">
        <v>0</v>
      </c>
      <c r="P345" s="305">
        <v>0</v>
      </c>
      <c r="Q345" s="303">
        <v>0</v>
      </c>
      <c r="R345" s="16">
        <f>SUMIFS('Member Months'!$L:$L,'Member Months'!$A:$A,$A345,'Member Months'!$C:$C,$C345, 'Member Months'!$D:$D,$D345)</f>
        <v>0</v>
      </c>
      <c r="S345" s="237"/>
      <c r="U345" s="237"/>
      <c r="V345" s="237"/>
    </row>
    <row r="346" spans="1:22" s="302" customFormat="1">
      <c r="A346" s="38" t="s">
        <v>211</v>
      </c>
      <c r="B346" s="39">
        <f t="shared" si="30"/>
        <v>0</v>
      </c>
      <c r="C346" s="39" t="s">
        <v>912</v>
      </c>
      <c r="D346" s="40">
        <v>2</v>
      </c>
      <c r="E346" s="40" t="s">
        <v>211</v>
      </c>
      <c r="F346" s="40" t="s">
        <v>738</v>
      </c>
      <c r="G346" s="698" t="s">
        <v>212</v>
      </c>
      <c r="H346" s="40" t="s">
        <v>213</v>
      </c>
      <c r="I346" s="630" t="s">
        <v>73</v>
      </c>
      <c r="J346" s="698" t="s">
        <v>528</v>
      </c>
      <c r="K346" s="303">
        <v>0</v>
      </c>
      <c r="L346" s="304">
        <v>0</v>
      </c>
      <c r="M346" s="305">
        <v>0</v>
      </c>
      <c r="N346" s="305">
        <v>0</v>
      </c>
      <c r="O346" s="303">
        <v>0</v>
      </c>
      <c r="P346" s="305">
        <v>0</v>
      </c>
      <c r="Q346" s="303">
        <v>0</v>
      </c>
      <c r="R346" s="16">
        <f>SUMIFS('Member Months'!$L:$L,'Member Months'!$A:$A,$A346,'Member Months'!$C:$C,$C346, 'Member Months'!$D:$D,$D346)</f>
        <v>0</v>
      </c>
      <c r="S346" s="237"/>
      <c r="U346" s="237"/>
      <c r="V346" s="237"/>
    </row>
    <row r="347" spans="1:22" s="302" customFormat="1">
      <c r="A347" s="38" t="s">
        <v>211</v>
      </c>
      <c r="B347" s="39">
        <f t="shared" si="30"/>
        <v>0</v>
      </c>
      <c r="C347" s="39" t="s">
        <v>912</v>
      </c>
      <c r="D347" s="40">
        <v>2</v>
      </c>
      <c r="E347" s="40" t="s">
        <v>211</v>
      </c>
      <c r="F347" s="40" t="s">
        <v>738</v>
      </c>
      <c r="G347" s="698" t="s">
        <v>212</v>
      </c>
      <c r="H347" s="40" t="s">
        <v>213</v>
      </c>
      <c r="I347" s="630" t="s">
        <v>409</v>
      </c>
      <c r="J347" s="698" t="s">
        <v>803</v>
      </c>
      <c r="K347" s="303">
        <v>0</v>
      </c>
      <c r="L347" s="304">
        <v>0</v>
      </c>
      <c r="M347" s="305">
        <v>0</v>
      </c>
      <c r="N347" s="305">
        <v>0</v>
      </c>
      <c r="O347" s="303">
        <v>0</v>
      </c>
      <c r="P347" s="305">
        <v>0</v>
      </c>
      <c r="Q347" s="303">
        <v>0</v>
      </c>
      <c r="R347" s="16">
        <f>SUMIFS('Member Months'!$L:$L,'Member Months'!$A:$A,$A347,'Member Months'!$C:$C,$C347, 'Member Months'!$D:$D,$D347)</f>
        <v>0</v>
      </c>
      <c r="S347" s="237"/>
      <c r="U347" s="237"/>
      <c r="V347" s="237"/>
    </row>
    <row r="348" spans="1:22" s="302" customFormat="1">
      <c r="A348" s="38" t="s">
        <v>214</v>
      </c>
      <c r="B348" s="39">
        <f t="shared" si="30"/>
        <v>0</v>
      </c>
      <c r="C348" s="39" t="s">
        <v>912</v>
      </c>
      <c r="D348" s="40">
        <v>2</v>
      </c>
      <c r="E348" s="40" t="s">
        <v>214</v>
      </c>
      <c r="F348" s="40" t="s">
        <v>738</v>
      </c>
      <c r="G348" s="698" t="s">
        <v>224</v>
      </c>
      <c r="H348" s="40" t="s">
        <v>213</v>
      </c>
      <c r="I348" s="629" t="s">
        <v>211</v>
      </c>
      <c r="J348" s="698" t="s">
        <v>261</v>
      </c>
      <c r="K348" s="303">
        <v>0</v>
      </c>
      <c r="L348" s="304">
        <v>0</v>
      </c>
      <c r="M348" s="305">
        <v>0</v>
      </c>
      <c r="N348" s="305">
        <v>0</v>
      </c>
      <c r="O348" s="303">
        <v>0</v>
      </c>
      <c r="P348" s="305">
        <v>0</v>
      </c>
      <c r="Q348" s="303">
        <v>0</v>
      </c>
      <c r="R348" s="16">
        <f>SUMIFS('Member Months'!$L:$L,'Member Months'!$A:$A,$A348,'Member Months'!$C:$C,$C348, 'Member Months'!$D:$D,$D348)</f>
        <v>0</v>
      </c>
      <c r="S348" s="237"/>
      <c r="U348" s="237"/>
      <c r="V348" s="237"/>
    </row>
    <row r="349" spans="1:22" s="302" customFormat="1">
      <c r="A349" s="38" t="s">
        <v>214</v>
      </c>
      <c r="B349" s="39">
        <f t="shared" si="30"/>
        <v>0</v>
      </c>
      <c r="C349" s="39" t="s">
        <v>912</v>
      </c>
      <c r="D349" s="40">
        <v>2</v>
      </c>
      <c r="E349" s="40" t="s">
        <v>214</v>
      </c>
      <c r="F349" s="40" t="s">
        <v>738</v>
      </c>
      <c r="G349" s="698" t="s">
        <v>224</v>
      </c>
      <c r="H349" s="40" t="s">
        <v>213</v>
      </c>
      <c r="I349" s="629" t="s">
        <v>214</v>
      </c>
      <c r="J349" s="698" t="s">
        <v>676</v>
      </c>
      <c r="K349" s="303">
        <v>0</v>
      </c>
      <c r="L349" s="304">
        <v>0</v>
      </c>
      <c r="M349" s="305">
        <v>0</v>
      </c>
      <c r="N349" s="305">
        <v>0</v>
      </c>
      <c r="O349" s="303">
        <v>0</v>
      </c>
      <c r="P349" s="305">
        <v>0</v>
      </c>
      <c r="Q349" s="303">
        <v>0</v>
      </c>
      <c r="R349" s="16">
        <f>SUMIFS('Member Months'!$L:$L,'Member Months'!$A:$A,$A349,'Member Months'!$C:$C,$C349, 'Member Months'!$D:$D,$D349)</f>
        <v>0</v>
      </c>
      <c r="S349" s="237"/>
      <c r="U349" s="237"/>
      <c r="V349" s="237"/>
    </row>
    <row r="350" spans="1:22" s="302" customFormat="1">
      <c r="A350" s="38" t="s">
        <v>214</v>
      </c>
      <c r="B350" s="39">
        <f t="shared" si="30"/>
        <v>0</v>
      </c>
      <c r="C350" s="39" t="s">
        <v>912</v>
      </c>
      <c r="D350" s="40">
        <v>2</v>
      </c>
      <c r="E350" s="40" t="s">
        <v>214</v>
      </c>
      <c r="F350" s="40" t="s">
        <v>738</v>
      </c>
      <c r="G350" s="698" t="s">
        <v>224</v>
      </c>
      <c r="H350" s="40" t="s">
        <v>213</v>
      </c>
      <c r="I350" s="629" t="s">
        <v>215</v>
      </c>
      <c r="J350" s="698" t="s">
        <v>216</v>
      </c>
      <c r="K350" s="303">
        <v>0</v>
      </c>
      <c r="L350" s="304">
        <v>0</v>
      </c>
      <c r="M350" s="305">
        <v>0</v>
      </c>
      <c r="N350" s="305">
        <v>0</v>
      </c>
      <c r="O350" s="303">
        <v>0</v>
      </c>
      <c r="P350" s="305">
        <v>0</v>
      </c>
      <c r="Q350" s="303">
        <v>0</v>
      </c>
      <c r="R350" s="16">
        <f>SUMIFS('Member Months'!$L:$L,'Member Months'!$A:$A,$A350,'Member Months'!$C:$C,$C350, 'Member Months'!$D:$D,$D350)</f>
        <v>0</v>
      </c>
      <c r="S350" s="237"/>
      <c r="U350" s="237"/>
      <c r="V350" s="237"/>
    </row>
    <row r="351" spans="1:22" s="302" customFormat="1">
      <c r="A351" s="38" t="s">
        <v>214</v>
      </c>
      <c r="B351" s="39">
        <f t="shared" si="30"/>
        <v>0</v>
      </c>
      <c r="C351" s="39" t="s">
        <v>912</v>
      </c>
      <c r="D351" s="40">
        <v>2</v>
      </c>
      <c r="E351" s="40" t="s">
        <v>214</v>
      </c>
      <c r="F351" s="40" t="s">
        <v>738</v>
      </c>
      <c r="G351" s="698" t="s">
        <v>224</v>
      </c>
      <c r="H351" s="40" t="s">
        <v>213</v>
      </c>
      <c r="I351" s="629" t="s">
        <v>217</v>
      </c>
      <c r="J351" s="698" t="s">
        <v>262</v>
      </c>
      <c r="K351" s="303">
        <v>0</v>
      </c>
      <c r="L351" s="304">
        <v>0</v>
      </c>
      <c r="M351" s="305">
        <v>0</v>
      </c>
      <c r="N351" s="305">
        <v>0</v>
      </c>
      <c r="O351" s="303">
        <v>0</v>
      </c>
      <c r="P351" s="305">
        <v>0</v>
      </c>
      <c r="Q351" s="303">
        <v>0</v>
      </c>
      <c r="R351" s="16">
        <f>SUMIFS('Member Months'!$L:$L,'Member Months'!$A:$A,$A351,'Member Months'!$C:$C,$C351, 'Member Months'!$D:$D,$D351)</f>
        <v>0</v>
      </c>
      <c r="S351" s="237"/>
      <c r="U351" s="237"/>
      <c r="V351" s="237"/>
    </row>
    <row r="352" spans="1:22" s="302" customFormat="1">
      <c r="A352" s="38" t="s">
        <v>214</v>
      </c>
      <c r="B352" s="39">
        <f t="shared" si="30"/>
        <v>0</v>
      </c>
      <c r="C352" s="39" t="s">
        <v>912</v>
      </c>
      <c r="D352" s="40">
        <v>2</v>
      </c>
      <c r="E352" s="40" t="s">
        <v>214</v>
      </c>
      <c r="F352" s="40" t="s">
        <v>738</v>
      </c>
      <c r="G352" s="698" t="s">
        <v>224</v>
      </c>
      <c r="H352" s="40" t="s">
        <v>213</v>
      </c>
      <c r="I352" s="629" t="s">
        <v>218</v>
      </c>
      <c r="J352" s="698" t="s">
        <v>677</v>
      </c>
      <c r="K352" s="303">
        <v>0</v>
      </c>
      <c r="L352" s="304">
        <v>0</v>
      </c>
      <c r="M352" s="305">
        <v>0</v>
      </c>
      <c r="N352" s="305">
        <v>0</v>
      </c>
      <c r="O352" s="303">
        <v>0</v>
      </c>
      <c r="P352" s="305">
        <v>0</v>
      </c>
      <c r="Q352" s="303">
        <v>0</v>
      </c>
      <c r="R352" s="16">
        <f>SUMIFS('Member Months'!$L:$L,'Member Months'!$A:$A,$A352,'Member Months'!$C:$C,$C352, 'Member Months'!$D:$D,$D352)</f>
        <v>0</v>
      </c>
      <c r="S352" s="237"/>
      <c r="U352" s="237"/>
      <c r="V352" s="237"/>
    </row>
    <row r="353" spans="1:22" s="302" customFormat="1">
      <c r="A353" s="38" t="s">
        <v>214</v>
      </c>
      <c r="B353" s="39">
        <f t="shared" si="30"/>
        <v>0</v>
      </c>
      <c r="C353" s="39" t="s">
        <v>912</v>
      </c>
      <c r="D353" s="40">
        <v>2</v>
      </c>
      <c r="E353" s="40" t="s">
        <v>214</v>
      </c>
      <c r="F353" s="40" t="s">
        <v>738</v>
      </c>
      <c r="G353" s="698" t="s">
        <v>224</v>
      </c>
      <c r="H353" s="40" t="s">
        <v>213</v>
      </c>
      <c r="I353" s="629" t="s">
        <v>219</v>
      </c>
      <c r="J353" s="698" t="s">
        <v>263</v>
      </c>
      <c r="K353" s="303">
        <v>0</v>
      </c>
      <c r="L353" s="304">
        <v>0</v>
      </c>
      <c r="M353" s="305">
        <v>0</v>
      </c>
      <c r="N353" s="305">
        <v>0</v>
      </c>
      <c r="O353" s="303">
        <v>0</v>
      </c>
      <c r="P353" s="305">
        <v>0</v>
      </c>
      <c r="Q353" s="303">
        <v>0</v>
      </c>
      <c r="R353" s="16">
        <f>SUMIFS('Member Months'!$L:$L,'Member Months'!$A:$A,$A353,'Member Months'!$C:$C,$C353, 'Member Months'!$D:$D,$D353)</f>
        <v>0</v>
      </c>
      <c r="S353" s="237"/>
      <c r="U353" s="237"/>
      <c r="V353" s="237"/>
    </row>
    <row r="354" spans="1:22" s="302" customFormat="1">
      <c r="A354" s="38" t="s">
        <v>214</v>
      </c>
      <c r="B354" s="39">
        <f t="shared" si="30"/>
        <v>0</v>
      </c>
      <c r="C354" s="39" t="s">
        <v>912</v>
      </c>
      <c r="D354" s="40">
        <v>2</v>
      </c>
      <c r="E354" s="40" t="s">
        <v>214</v>
      </c>
      <c r="F354" s="40" t="s">
        <v>738</v>
      </c>
      <c r="G354" s="698" t="s">
        <v>224</v>
      </c>
      <c r="H354" s="40" t="s">
        <v>213</v>
      </c>
      <c r="I354" s="629" t="s">
        <v>220</v>
      </c>
      <c r="J354" s="698" t="s">
        <v>675</v>
      </c>
      <c r="K354" s="303">
        <v>0</v>
      </c>
      <c r="L354" s="304">
        <v>0</v>
      </c>
      <c r="M354" s="305">
        <v>0</v>
      </c>
      <c r="N354" s="305">
        <v>0</v>
      </c>
      <c r="O354" s="303">
        <v>0</v>
      </c>
      <c r="P354" s="305">
        <v>0</v>
      </c>
      <c r="Q354" s="303">
        <v>0</v>
      </c>
      <c r="R354" s="16">
        <f>SUMIFS('Member Months'!$L:$L,'Member Months'!$A:$A,$A354,'Member Months'!$C:$C,$C354, 'Member Months'!$D:$D,$D354)</f>
        <v>0</v>
      </c>
      <c r="S354" s="237"/>
      <c r="U354" s="237"/>
      <c r="V354" s="237"/>
    </row>
    <row r="355" spans="1:22" s="302" customFormat="1">
      <c r="A355" s="38" t="s">
        <v>214</v>
      </c>
      <c r="B355" s="39">
        <f t="shared" si="30"/>
        <v>0</v>
      </c>
      <c r="C355" s="39" t="s">
        <v>912</v>
      </c>
      <c r="D355" s="40">
        <v>2</v>
      </c>
      <c r="E355" s="40" t="s">
        <v>214</v>
      </c>
      <c r="F355" s="40" t="s">
        <v>738</v>
      </c>
      <c r="G355" s="698" t="s">
        <v>224</v>
      </c>
      <c r="H355" s="40" t="s">
        <v>213</v>
      </c>
      <c r="I355" s="629" t="s">
        <v>221</v>
      </c>
      <c r="J355" s="698" t="s">
        <v>264</v>
      </c>
      <c r="K355" s="303">
        <v>0</v>
      </c>
      <c r="L355" s="304">
        <v>0</v>
      </c>
      <c r="M355" s="305">
        <v>0</v>
      </c>
      <c r="N355" s="305">
        <v>0</v>
      </c>
      <c r="O355" s="303">
        <v>0</v>
      </c>
      <c r="P355" s="305">
        <v>0</v>
      </c>
      <c r="Q355" s="303">
        <v>0</v>
      </c>
      <c r="R355" s="16">
        <f>SUMIFS('Member Months'!$L:$L,'Member Months'!$A:$A,$A355,'Member Months'!$C:$C,$C355, 'Member Months'!$D:$D,$D355)</f>
        <v>0</v>
      </c>
      <c r="S355" s="237"/>
      <c r="U355" s="237"/>
      <c r="V355" s="237"/>
    </row>
    <row r="356" spans="1:22" s="302" customFormat="1">
      <c r="A356" s="38" t="s">
        <v>214</v>
      </c>
      <c r="B356" s="39">
        <f t="shared" si="30"/>
        <v>0</v>
      </c>
      <c r="C356" s="39" t="s">
        <v>912</v>
      </c>
      <c r="D356" s="40">
        <v>2</v>
      </c>
      <c r="E356" s="40" t="s">
        <v>214</v>
      </c>
      <c r="F356" s="40" t="s">
        <v>738</v>
      </c>
      <c r="G356" s="698" t="s">
        <v>224</v>
      </c>
      <c r="H356" s="40" t="s">
        <v>213</v>
      </c>
      <c r="I356" s="630" t="s">
        <v>222</v>
      </c>
      <c r="J356" s="698" t="s">
        <v>206</v>
      </c>
      <c r="K356" s="303">
        <v>0</v>
      </c>
      <c r="L356" s="304">
        <v>0</v>
      </c>
      <c r="M356" s="305">
        <v>0</v>
      </c>
      <c r="N356" s="305">
        <v>0</v>
      </c>
      <c r="O356" s="303">
        <v>0</v>
      </c>
      <c r="P356" s="305">
        <v>0</v>
      </c>
      <c r="Q356" s="303">
        <v>0</v>
      </c>
      <c r="R356" s="16">
        <f>SUMIFS('Member Months'!$L:$L,'Member Months'!$A:$A,$A356,'Member Months'!$C:$C,$C356, 'Member Months'!$D:$D,$D356)</f>
        <v>0</v>
      </c>
      <c r="S356" s="237"/>
      <c r="U356" s="237"/>
      <c r="V356" s="237"/>
    </row>
    <row r="357" spans="1:22" s="302" customFormat="1">
      <c r="A357" s="38" t="s">
        <v>214</v>
      </c>
      <c r="B357" s="39">
        <f t="shared" si="30"/>
        <v>0</v>
      </c>
      <c r="C357" s="39" t="s">
        <v>912</v>
      </c>
      <c r="D357" s="40">
        <v>2</v>
      </c>
      <c r="E357" s="40" t="s">
        <v>214</v>
      </c>
      <c r="F357" s="40" t="s">
        <v>738</v>
      </c>
      <c r="G357" s="698" t="s">
        <v>224</v>
      </c>
      <c r="H357" s="40" t="s">
        <v>213</v>
      </c>
      <c r="I357" s="630" t="s">
        <v>223</v>
      </c>
      <c r="J357" s="698" t="s">
        <v>181</v>
      </c>
      <c r="K357" s="303">
        <v>0</v>
      </c>
      <c r="L357" s="304">
        <v>0</v>
      </c>
      <c r="M357" s="305">
        <v>0</v>
      </c>
      <c r="N357" s="305">
        <v>0</v>
      </c>
      <c r="O357" s="303">
        <v>0</v>
      </c>
      <c r="P357" s="305">
        <v>0</v>
      </c>
      <c r="Q357" s="303">
        <v>0</v>
      </c>
      <c r="R357" s="16">
        <f>SUMIFS('Member Months'!$L:$L,'Member Months'!$A:$A,$A357,'Member Months'!$C:$C,$C357, 'Member Months'!$D:$D,$D357)</f>
        <v>0</v>
      </c>
      <c r="S357" s="237"/>
      <c r="U357" s="237"/>
      <c r="V357" s="237"/>
    </row>
    <row r="358" spans="1:22" s="302" customFormat="1">
      <c r="A358" s="38" t="s">
        <v>214</v>
      </c>
      <c r="B358" s="39">
        <f t="shared" si="30"/>
        <v>0</v>
      </c>
      <c r="C358" s="39" t="s">
        <v>912</v>
      </c>
      <c r="D358" s="40">
        <v>2</v>
      </c>
      <c r="E358" s="40" t="s">
        <v>214</v>
      </c>
      <c r="F358" s="40" t="s">
        <v>738</v>
      </c>
      <c r="G358" s="698" t="s">
        <v>224</v>
      </c>
      <c r="H358" s="40" t="s">
        <v>213</v>
      </c>
      <c r="I358" s="630" t="s">
        <v>150</v>
      </c>
      <c r="J358" s="698" t="s">
        <v>204</v>
      </c>
      <c r="K358" s="303">
        <v>0</v>
      </c>
      <c r="L358" s="304">
        <v>0</v>
      </c>
      <c r="M358" s="305">
        <v>0</v>
      </c>
      <c r="N358" s="305">
        <v>0</v>
      </c>
      <c r="O358" s="303">
        <v>0</v>
      </c>
      <c r="P358" s="305">
        <v>0</v>
      </c>
      <c r="Q358" s="303">
        <v>0</v>
      </c>
      <c r="R358" s="16">
        <f>SUMIFS('Member Months'!$L:$L,'Member Months'!$A:$A,$A358,'Member Months'!$C:$C,$C358, 'Member Months'!$D:$D,$D358)</f>
        <v>0</v>
      </c>
      <c r="S358" s="237"/>
      <c r="U358" s="237"/>
      <c r="V358" s="237"/>
    </row>
    <row r="359" spans="1:22" s="302" customFormat="1">
      <c r="A359" s="38" t="s">
        <v>214</v>
      </c>
      <c r="B359" s="39">
        <f t="shared" si="30"/>
        <v>0</v>
      </c>
      <c r="C359" s="39" t="s">
        <v>912</v>
      </c>
      <c r="D359" s="40">
        <v>2</v>
      </c>
      <c r="E359" s="40" t="s">
        <v>214</v>
      </c>
      <c r="F359" s="40" t="s">
        <v>738</v>
      </c>
      <c r="G359" s="698" t="s">
        <v>224</v>
      </c>
      <c r="H359" s="40" t="s">
        <v>213</v>
      </c>
      <c r="I359" s="630" t="s">
        <v>151</v>
      </c>
      <c r="J359" s="698" t="s">
        <v>205</v>
      </c>
      <c r="K359" s="303">
        <v>0</v>
      </c>
      <c r="L359" s="304">
        <v>0</v>
      </c>
      <c r="M359" s="305">
        <v>0</v>
      </c>
      <c r="N359" s="305">
        <v>0</v>
      </c>
      <c r="O359" s="303">
        <v>0</v>
      </c>
      <c r="P359" s="305">
        <v>0</v>
      </c>
      <c r="Q359" s="303">
        <v>0</v>
      </c>
      <c r="R359" s="16">
        <f>SUMIFS('Member Months'!$L:$L,'Member Months'!$A:$A,$A359,'Member Months'!$C:$C,$C359, 'Member Months'!$D:$D,$D359)</f>
        <v>0</v>
      </c>
      <c r="S359" s="237"/>
      <c r="U359" s="237"/>
      <c r="V359" s="237"/>
    </row>
    <row r="360" spans="1:22" s="302" customFormat="1">
      <c r="A360" s="38" t="s">
        <v>214</v>
      </c>
      <c r="B360" s="39">
        <f t="shared" si="30"/>
        <v>0</v>
      </c>
      <c r="C360" s="39" t="s">
        <v>912</v>
      </c>
      <c r="D360" s="40">
        <v>2</v>
      </c>
      <c r="E360" s="40" t="s">
        <v>214</v>
      </c>
      <c r="F360" s="40" t="s">
        <v>738</v>
      </c>
      <c r="G360" s="698" t="s">
        <v>224</v>
      </c>
      <c r="H360" s="40" t="s">
        <v>213</v>
      </c>
      <c r="I360" s="630" t="s">
        <v>152</v>
      </c>
      <c r="J360" s="698" t="s">
        <v>182</v>
      </c>
      <c r="K360" s="303">
        <v>0</v>
      </c>
      <c r="L360" s="304">
        <v>0</v>
      </c>
      <c r="M360" s="305">
        <v>0</v>
      </c>
      <c r="N360" s="305">
        <v>0</v>
      </c>
      <c r="O360" s="303">
        <v>0</v>
      </c>
      <c r="P360" s="305">
        <v>0</v>
      </c>
      <c r="Q360" s="303">
        <v>0</v>
      </c>
      <c r="R360" s="16">
        <f>SUMIFS('Member Months'!$L:$L,'Member Months'!$A:$A,$A360,'Member Months'!$C:$C,$C360, 'Member Months'!$D:$D,$D360)</f>
        <v>0</v>
      </c>
      <c r="S360" s="237"/>
      <c r="U360" s="237"/>
      <c r="V360" s="237"/>
    </row>
    <row r="361" spans="1:22" s="302" customFormat="1">
      <c r="A361" s="38" t="s">
        <v>214</v>
      </c>
      <c r="B361" s="39">
        <f t="shared" si="30"/>
        <v>0</v>
      </c>
      <c r="C361" s="39" t="s">
        <v>912</v>
      </c>
      <c r="D361" s="40">
        <v>2</v>
      </c>
      <c r="E361" s="40" t="s">
        <v>214</v>
      </c>
      <c r="F361" s="40" t="s">
        <v>738</v>
      </c>
      <c r="G361" s="698" t="s">
        <v>224</v>
      </c>
      <c r="H361" s="40" t="s">
        <v>213</v>
      </c>
      <c r="I361" s="630" t="s">
        <v>70</v>
      </c>
      <c r="J361" s="698" t="s">
        <v>265</v>
      </c>
      <c r="K361" s="303">
        <v>0</v>
      </c>
      <c r="L361" s="304">
        <v>0</v>
      </c>
      <c r="M361" s="305">
        <v>0</v>
      </c>
      <c r="N361" s="305">
        <v>0</v>
      </c>
      <c r="O361" s="303">
        <v>0</v>
      </c>
      <c r="P361" s="305">
        <v>0</v>
      </c>
      <c r="Q361" s="303">
        <v>0</v>
      </c>
      <c r="R361" s="16">
        <f>SUMIFS('Member Months'!$L:$L,'Member Months'!$A:$A,$A361,'Member Months'!$C:$C,$C361, 'Member Months'!$D:$D,$D361)</f>
        <v>0</v>
      </c>
      <c r="S361" s="237"/>
      <c r="U361" s="237"/>
      <c r="V361" s="237"/>
    </row>
    <row r="362" spans="1:22" s="302" customFormat="1">
      <c r="A362" s="38" t="s">
        <v>214</v>
      </c>
      <c r="B362" s="39">
        <f t="shared" si="30"/>
        <v>0</v>
      </c>
      <c r="C362" s="39" t="s">
        <v>912</v>
      </c>
      <c r="D362" s="40">
        <v>2</v>
      </c>
      <c r="E362" s="40" t="s">
        <v>214</v>
      </c>
      <c r="F362" s="40" t="s">
        <v>738</v>
      </c>
      <c r="G362" s="698" t="s">
        <v>224</v>
      </c>
      <c r="H362" s="40" t="s">
        <v>213</v>
      </c>
      <c r="I362" s="630" t="s">
        <v>71</v>
      </c>
      <c r="J362" s="698" t="s">
        <v>266</v>
      </c>
      <c r="K362" s="303">
        <v>0</v>
      </c>
      <c r="L362" s="304">
        <v>0</v>
      </c>
      <c r="M362" s="305">
        <v>0</v>
      </c>
      <c r="N362" s="305">
        <v>0</v>
      </c>
      <c r="O362" s="303">
        <v>0</v>
      </c>
      <c r="P362" s="305">
        <v>0</v>
      </c>
      <c r="Q362" s="303">
        <v>0</v>
      </c>
      <c r="R362" s="16">
        <f>SUMIFS('Member Months'!$L:$L,'Member Months'!$A:$A,$A362,'Member Months'!$C:$C,$C362, 'Member Months'!$D:$D,$D362)</f>
        <v>0</v>
      </c>
      <c r="S362" s="237"/>
      <c r="U362" s="237"/>
      <c r="V362" s="237"/>
    </row>
    <row r="363" spans="1:22" s="302" customFormat="1">
      <c r="A363" s="38" t="s">
        <v>214</v>
      </c>
      <c r="B363" s="39">
        <f t="shared" si="30"/>
        <v>0</v>
      </c>
      <c r="C363" s="39" t="s">
        <v>912</v>
      </c>
      <c r="D363" s="40">
        <v>2</v>
      </c>
      <c r="E363" s="40" t="s">
        <v>214</v>
      </c>
      <c r="F363" s="40" t="s">
        <v>738</v>
      </c>
      <c r="G363" s="698" t="s">
        <v>224</v>
      </c>
      <c r="H363" s="40" t="s">
        <v>213</v>
      </c>
      <c r="I363" s="630" t="s">
        <v>72</v>
      </c>
      <c r="J363" s="698" t="s">
        <v>527</v>
      </c>
      <c r="K363" s="303">
        <v>0</v>
      </c>
      <c r="L363" s="304">
        <v>0</v>
      </c>
      <c r="M363" s="305">
        <v>0</v>
      </c>
      <c r="N363" s="305">
        <v>0</v>
      </c>
      <c r="O363" s="303">
        <v>0</v>
      </c>
      <c r="P363" s="305">
        <v>0</v>
      </c>
      <c r="Q363" s="303">
        <v>0</v>
      </c>
      <c r="R363" s="16">
        <f>SUMIFS('Member Months'!$L:$L,'Member Months'!$A:$A,$A363,'Member Months'!$C:$C,$C363, 'Member Months'!$D:$D,$D363)</f>
        <v>0</v>
      </c>
      <c r="S363" s="237"/>
      <c r="U363" s="237"/>
      <c r="V363" s="237"/>
    </row>
    <row r="364" spans="1:22" s="302" customFormat="1">
      <c r="A364" s="38" t="s">
        <v>214</v>
      </c>
      <c r="B364" s="39">
        <f t="shared" si="30"/>
        <v>0</v>
      </c>
      <c r="C364" s="39" t="s">
        <v>912</v>
      </c>
      <c r="D364" s="40">
        <v>2</v>
      </c>
      <c r="E364" s="40" t="s">
        <v>214</v>
      </c>
      <c r="F364" s="40" t="s">
        <v>738</v>
      </c>
      <c r="G364" s="698" t="s">
        <v>224</v>
      </c>
      <c r="H364" s="40" t="s">
        <v>213</v>
      </c>
      <c r="I364" s="630" t="s">
        <v>73</v>
      </c>
      <c r="J364" s="698" t="s">
        <v>528</v>
      </c>
      <c r="K364" s="303">
        <v>0</v>
      </c>
      <c r="L364" s="304">
        <v>0</v>
      </c>
      <c r="M364" s="305">
        <v>0</v>
      </c>
      <c r="N364" s="305">
        <v>0</v>
      </c>
      <c r="O364" s="303">
        <v>0</v>
      </c>
      <c r="P364" s="305">
        <v>0</v>
      </c>
      <c r="Q364" s="303">
        <v>0</v>
      </c>
      <c r="R364" s="16">
        <f>SUMIFS('Member Months'!$L:$L,'Member Months'!$A:$A,$A364,'Member Months'!$C:$C,$C364, 'Member Months'!$D:$D,$D364)</f>
        <v>0</v>
      </c>
      <c r="S364" s="237"/>
      <c r="U364" s="237"/>
      <c r="V364" s="237"/>
    </row>
    <row r="365" spans="1:22" s="302" customFormat="1">
      <c r="A365" s="38" t="s">
        <v>214</v>
      </c>
      <c r="B365" s="39">
        <f t="shared" si="30"/>
        <v>0</v>
      </c>
      <c r="C365" s="39" t="s">
        <v>912</v>
      </c>
      <c r="D365" s="40">
        <v>2</v>
      </c>
      <c r="E365" s="40" t="s">
        <v>214</v>
      </c>
      <c r="F365" s="40" t="s">
        <v>738</v>
      </c>
      <c r="G365" s="698" t="s">
        <v>224</v>
      </c>
      <c r="H365" s="40" t="s">
        <v>213</v>
      </c>
      <c r="I365" s="630" t="s">
        <v>409</v>
      </c>
      <c r="J365" s="698" t="s">
        <v>803</v>
      </c>
      <c r="K365" s="303">
        <v>0</v>
      </c>
      <c r="L365" s="304">
        <v>0</v>
      </c>
      <c r="M365" s="305">
        <v>0</v>
      </c>
      <c r="N365" s="305">
        <v>0</v>
      </c>
      <c r="O365" s="303">
        <v>0</v>
      </c>
      <c r="P365" s="305">
        <v>0</v>
      </c>
      <c r="Q365" s="303">
        <v>0</v>
      </c>
      <c r="R365" s="16">
        <f>SUMIFS('Member Months'!$L:$L,'Member Months'!$A:$A,$A365,'Member Months'!$C:$C,$C365, 'Member Months'!$D:$D,$D365)</f>
        <v>0</v>
      </c>
      <c r="S365" s="237"/>
      <c r="U365" s="237"/>
      <c r="V365" s="237"/>
    </row>
    <row r="366" spans="1:22" s="302" customFormat="1">
      <c r="A366" s="38" t="s">
        <v>215</v>
      </c>
      <c r="B366" s="39">
        <f t="shared" si="30"/>
        <v>0</v>
      </c>
      <c r="C366" s="39" t="s">
        <v>912</v>
      </c>
      <c r="D366" s="40">
        <v>2</v>
      </c>
      <c r="E366" s="40" t="s">
        <v>215</v>
      </c>
      <c r="F366" s="40" t="s">
        <v>738</v>
      </c>
      <c r="G366" s="698" t="s">
        <v>225</v>
      </c>
      <c r="H366" s="40" t="s">
        <v>213</v>
      </c>
      <c r="I366" s="629" t="s">
        <v>211</v>
      </c>
      <c r="J366" s="698" t="s">
        <v>261</v>
      </c>
      <c r="K366" s="303">
        <v>0</v>
      </c>
      <c r="L366" s="304">
        <v>0</v>
      </c>
      <c r="M366" s="305">
        <v>0</v>
      </c>
      <c r="N366" s="305">
        <v>0</v>
      </c>
      <c r="O366" s="303">
        <v>0</v>
      </c>
      <c r="P366" s="305">
        <v>0</v>
      </c>
      <c r="Q366" s="303">
        <v>0</v>
      </c>
      <c r="R366" s="16">
        <f>SUMIFS('Member Months'!$L:$L,'Member Months'!$A:$A,$A366,'Member Months'!$C:$C,$C366, 'Member Months'!$D:$D,$D366)</f>
        <v>0</v>
      </c>
      <c r="S366" s="237"/>
      <c r="U366" s="237"/>
      <c r="V366" s="237"/>
    </row>
    <row r="367" spans="1:22" s="302" customFormat="1">
      <c r="A367" s="38" t="s">
        <v>215</v>
      </c>
      <c r="B367" s="39">
        <f t="shared" si="30"/>
        <v>0</v>
      </c>
      <c r="C367" s="39" t="s">
        <v>912</v>
      </c>
      <c r="D367" s="40">
        <v>2</v>
      </c>
      <c r="E367" s="40" t="s">
        <v>215</v>
      </c>
      <c r="F367" s="40" t="s">
        <v>738</v>
      </c>
      <c r="G367" s="698" t="s">
        <v>225</v>
      </c>
      <c r="H367" s="40" t="s">
        <v>213</v>
      </c>
      <c r="I367" s="629" t="s">
        <v>214</v>
      </c>
      <c r="J367" s="698" t="s">
        <v>676</v>
      </c>
      <c r="K367" s="303">
        <v>0</v>
      </c>
      <c r="L367" s="304">
        <v>0</v>
      </c>
      <c r="M367" s="305">
        <v>0</v>
      </c>
      <c r="N367" s="305">
        <v>0</v>
      </c>
      <c r="O367" s="303">
        <v>0</v>
      </c>
      <c r="P367" s="305">
        <v>0</v>
      </c>
      <c r="Q367" s="303">
        <v>0</v>
      </c>
      <c r="R367" s="16">
        <f>SUMIFS('Member Months'!$L:$L,'Member Months'!$A:$A,$A367,'Member Months'!$C:$C,$C367, 'Member Months'!$D:$D,$D367)</f>
        <v>0</v>
      </c>
      <c r="S367" s="237"/>
      <c r="U367" s="237"/>
      <c r="V367" s="237"/>
    </row>
    <row r="368" spans="1:22" s="302" customFormat="1">
      <c r="A368" s="38" t="s">
        <v>215</v>
      </c>
      <c r="B368" s="39">
        <f t="shared" si="30"/>
        <v>0</v>
      </c>
      <c r="C368" s="39" t="s">
        <v>912</v>
      </c>
      <c r="D368" s="40">
        <v>2</v>
      </c>
      <c r="E368" s="40" t="s">
        <v>215</v>
      </c>
      <c r="F368" s="40" t="s">
        <v>738</v>
      </c>
      <c r="G368" s="698" t="s">
        <v>225</v>
      </c>
      <c r="H368" s="40" t="s">
        <v>213</v>
      </c>
      <c r="I368" s="629" t="s">
        <v>215</v>
      </c>
      <c r="J368" s="698" t="s">
        <v>216</v>
      </c>
      <c r="K368" s="303">
        <v>0</v>
      </c>
      <c r="L368" s="304">
        <v>0</v>
      </c>
      <c r="M368" s="305">
        <v>0</v>
      </c>
      <c r="N368" s="305">
        <v>0</v>
      </c>
      <c r="O368" s="303">
        <v>0</v>
      </c>
      <c r="P368" s="305">
        <v>0</v>
      </c>
      <c r="Q368" s="303">
        <v>0</v>
      </c>
      <c r="R368" s="16">
        <f>SUMIFS('Member Months'!$L:$L,'Member Months'!$A:$A,$A368,'Member Months'!$C:$C,$C368, 'Member Months'!$D:$D,$D368)</f>
        <v>0</v>
      </c>
      <c r="S368" s="237"/>
      <c r="U368" s="237"/>
      <c r="V368" s="237"/>
    </row>
    <row r="369" spans="1:22" s="302" customFormat="1">
      <c r="A369" s="38" t="s">
        <v>215</v>
      </c>
      <c r="B369" s="39">
        <f t="shared" si="30"/>
        <v>0</v>
      </c>
      <c r="C369" s="39" t="s">
        <v>912</v>
      </c>
      <c r="D369" s="40">
        <v>2</v>
      </c>
      <c r="E369" s="40" t="s">
        <v>215</v>
      </c>
      <c r="F369" s="40" t="s">
        <v>738</v>
      </c>
      <c r="G369" s="698" t="s">
        <v>225</v>
      </c>
      <c r="H369" s="40" t="s">
        <v>213</v>
      </c>
      <c r="I369" s="629" t="s">
        <v>217</v>
      </c>
      <c r="J369" s="698" t="s">
        <v>262</v>
      </c>
      <c r="K369" s="303">
        <v>0</v>
      </c>
      <c r="L369" s="304">
        <v>0</v>
      </c>
      <c r="M369" s="305">
        <v>0</v>
      </c>
      <c r="N369" s="305">
        <v>0</v>
      </c>
      <c r="O369" s="303">
        <v>0</v>
      </c>
      <c r="P369" s="305">
        <v>0</v>
      </c>
      <c r="Q369" s="303">
        <v>0</v>
      </c>
      <c r="R369" s="16">
        <f>SUMIFS('Member Months'!$L:$L,'Member Months'!$A:$A,$A369,'Member Months'!$C:$C,$C369, 'Member Months'!$D:$D,$D369)</f>
        <v>0</v>
      </c>
      <c r="S369" s="237"/>
      <c r="U369" s="237"/>
      <c r="V369" s="237"/>
    </row>
    <row r="370" spans="1:22" s="302" customFormat="1">
      <c r="A370" s="38" t="s">
        <v>215</v>
      </c>
      <c r="B370" s="39">
        <f t="shared" si="30"/>
        <v>0</v>
      </c>
      <c r="C370" s="39" t="s">
        <v>912</v>
      </c>
      <c r="D370" s="40">
        <v>2</v>
      </c>
      <c r="E370" s="40" t="s">
        <v>215</v>
      </c>
      <c r="F370" s="40" t="s">
        <v>738</v>
      </c>
      <c r="G370" s="698" t="s">
        <v>225</v>
      </c>
      <c r="H370" s="40" t="s">
        <v>213</v>
      </c>
      <c r="I370" s="629" t="s">
        <v>218</v>
      </c>
      <c r="J370" s="698" t="s">
        <v>677</v>
      </c>
      <c r="K370" s="303">
        <v>0</v>
      </c>
      <c r="L370" s="304">
        <v>0</v>
      </c>
      <c r="M370" s="305">
        <v>0</v>
      </c>
      <c r="N370" s="305">
        <v>0</v>
      </c>
      <c r="O370" s="303">
        <v>0</v>
      </c>
      <c r="P370" s="305">
        <v>0</v>
      </c>
      <c r="Q370" s="303">
        <v>0</v>
      </c>
      <c r="R370" s="16">
        <f>SUMIFS('Member Months'!$L:$L,'Member Months'!$A:$A,$A370,'Member Months'!$C:$C,$C370, 'Member Months'!$D:$D,$D370)</f>
        <v>0</v>
      </c>
      <c r="S370" s="237"/>
      <c r="U370" s="237"/>
      <c r="V370" s="237"/>
    </row>
    <row r="371" spans="1:22" s="302" customFormat="1">
      <c r="A371" s="38" t="s">
        <v>215</v>
      </c>
      <c r="B371" s="39">
        <f t="shared" si="30"/>
        <v>0</v>
      </c>
      <c r="C371" s="39" t="s">
        <v>912</v>
      </c>
      <c r="D371" s="40">
        <v>2</v>
      </c>
      <c r="E371" s="40" t="s">
        <v>215</v>
      </c>
      <c r="F371" s="40" t="s">
        <v>738</v>
      </c>
      <c r="G371" s="698" t="s">
        <v>225</v>
      </c>
      <c r="H371" s="40" t="s">
        <v>213</v>
      </c>
      <c r="I371" s="629" t="s">
        <v>219</v>
      </c>
      <c r="J371" s="698" t="s">
        <v>263</v>
      </c>
      <c r="K371" s="303">
        <v>0</v>
      </c>
      <c r="L371" s="304">
        <v>0</v>
      </c>
      <c r="M371" s="305">
        <v>0</v>
      </c>
      <c r="N371" s="305">
        <v>0</v>
      </c>
      <c r="O371" s="303">
        <v>0</v>
      </c>
      <c r="P371" s="305">
        <v>0</v>
      </c>
      <c r="Q371" s="303">
        <v>0</v>
      </c>
      <c r="R371" s="16">
        <f>SUMIFS('Member Months'!$L:$L,'Member Months'!$A:$A,$A371,'Member Months'!$C:$C,$C371, 'Member Months'!$D:$D,$D371)</f>
        <v>0</v>
      </c>
      <c r="S371" s="237"/>
      <c r="U371" s="237"/>
      <c r="V371" s="237"/>
    </row>
    <row r="372" spans="1:22" s="302" customFormat="1">
      <c r="A372" s="38" t="s">
        <v>215</v>
      </c>
      <c r="B372" s="39">
        <f t="shared" si="30"/>
        <v>0</v>
      </c>
      <c r="C372" s="39" t="s">
        <v>912</v>
      </c>
      <c r="D372" s="40">
        <v>2</v>
      </c>
      <c r="E372" s="40" t="s">
        <v>215</v>
      </c>
      <c r="F372" s="40" t="s">
        <v>738</v>
      </c>
      <c r="G372" s="698" t="s">
        <v>225</v>
      </c>
      <c r="H372" s="40" t="s">
        <v>213</v>
      </c>
      <c r="I372" s="629" t="s">
        <v>220</v>
      </c>
      <c r="J372" s="698" t="s">
        <v>675</v>
      </c>
      <c r="K372" s="303">
        <v>0</v>
      </c>
      <c r="L372" s="304">
        <v>0</v>
      </c>
      <c r="M372" s="305">
        <v>0</v>
      </c>
      <c r="N372" s="305">
        <v>0</v>
      </c>
      <c r="O372" s="303">
        <v>0</v>
      </c>
      <c r="P372" s="305">
        <v>0</v>
      </c>
      <c r="Q372" s="303">
        <v>0</v>
      </c>
      <c r="R372" s="16">
        <f>SUMIFS('Member Months'!$L:$L,'Member Months'!$A:$A,$A372,'Member Months'!$C:$C,$C372, 'Member Months'!$D:$D,$D372)</f>
        <v>0</v>
      </c>
      <c r="S372" s="237"/>
      <c r="U372" s="237"/>
      <c r="V372" s="237"/>
    </row>
    <row r="373" spans="1:22" s="302" customFormat="1">
      <c r="A373" s="38" t="s">
        <v>215</v>
      </c>
      <c r="B373" s="39">
        <f t="shared" si="30"/>
        <v>0</v>
      </c>
      <c r="C373" s="39" t="s">
        <v>912</v>
      </c>
      <c r="D373" s="40">
        <v>2</v>
      </c>
      <c r="E373" s="40" t="s">
        <v>215</v>
      </c>
      <c r="F373" s="40" t="s">
        <v>738</v>
      </c>
      <c r="G373" s="698" t="s">
        <v>225</v>
      </c>
      <c r="H373" s="40" t="s">
        <v>213</v>
      </c>
      <c r="I373" s="629" t="s">
        <v>221</v>
      </c>
      <c r="J373" s="698" t="s">
        <v>264</v>
      </c>
      <c r="K373" s="303">
        <v>0</v>
      </c>
      <c r="L373" s="304">
        <v>0</v>
      </c>
      <c r="M373" s="305">
        <v>0</v>
      </c>
      <c r="N373" s="305">
        <v>0</v>
      </c>
      <c r="O373" s="303">
        <v>0</v>
      </c>
      <c r="P373" s="305">
        <v>0</v>
      </c>
      <c r="Q373" s="303">
        <v>0</v>
      </c>
      <c r="R373" s="16">
        <f>SUMIFS('Member Months'!$L:$L,'Member Months'!$A:$A,$A373,'Member Months'!$C:$C,$C373, 'Member Months'!$D:$D,$D373)</f>
        <v>0</v>
      </c>
      <c r="S373" s="237"/>
      <c r="U373" s="237"/>
      <c r="V373" s="237"/>
    </row>
    <row r="374" spans="1:22" s="302" customFormat="1">
      <c r="A374" s="38" t="s">
        <v>215</v>
      </c>
      <c r="B374" s="39">
        <f t="shared" si="30"/>
        <v>0</v>
      </c>
      <c r="C374" s="39" t="s">
        <v>912</v>
      </c>
      <c r="D374" s="40">
        <v>2</v>
      </c>
      <c r="E374" s="40" t="s">
        <v>215</v>
      </c>
      <c r="F374" s="40" t="s">
        <v>738</v>
      </c>
      <c r="G374" s="698" t="s">
        <v>225</v>
      </c>
      <c r="H374" s="40" t="s">
        <v>213</v>
      </c>
      <c r="I374" s="630" t="s">
        <v>222</v>
      </c>
      <c r="J374" s="698" t="s">
        <v>206</v>
      </c>
      <c r="K374" s="303">
        <v>0</v>
      </c>
      <c r="L374" s="304">
        <v>0</v>
      </c>
      <c r="M374" s="305">
        <v>0</v>
      </c>
      <c r="N374" s="305">
        <v>0</v>
      </c>
      <c r="O374" s="303">
        <v>0</v>
      </c>
      <c r="P374" s="305">
        <v>0</v>
      </c>
      <c r="Q374" s="303">
        <v>0</v>
      </c>
      <c r="R374" s="16">
        <f>SUMIFS('Member Months'!$L:$L,'Member Months'!$A:$A,$A374,'Member Months'!$C:$C,$C374, 'Member Months'!$D:$D,$D374)</f>
        <v>0</v>
      </c>
      <c r="S374" s="237"/>
      <c r="U374" s="237"/>
      <c r="V374" s="237"/>
    </row>
    <row r="375" spans="1:22" s="302" customFormat="1">
      <c r="A375" s="38" t="s">
        <v>215</v>
      </c>
      <c r="B375" s="39">
        <f t="shared" si="30"/>
        <v>0</v>
      </c>
      <c r="C375" s="39" t="s">
        <v>912</v>
      </c>
      <c r="D375" s="40">
        <v>2</v>
      </c>
      <c r="E375" s="40" t="s">
        <v>215</v>
      </c>
      <c r="F375" s="40" t="s">
        <v>738</v>
      </c>
      <c r="G375" s="698" t="s">
        <v>225</v>
      </c>
      <c r="H375" s="40" t="s">
        <v>213</v>
      </c>
      <c r="I375" s="630" t="s">
        <v>223</v>
      </c>
      <c r="J375" s="698" t="s">
        <v>181</v>
      </c>
      <c r="K375" s="303">
        <v>0</v>
      </c>
      <c r="L375" s="304">
        <v>0</v>
      </c>
      <c r="M375" s="305">
        <v>0</v>
      </c>
      <c r="N375" s="305">
        <v>0</v>
      </c>
      <c r="O375" s="303">
        <v>0</v>
      </c>
      <c r="P375" s="305">
        <v>0</v>
      </c>
      <c r="Q375" s="303">
        <v>0</v>
      </c>
      <c r="R375" s="16">
        <f>SUMIFS('Member Months'!$L:$L,'Member Months'!$A:$A,$A375,'Member Months'!$C:$C,$C375, 'Member Months'!$D:$D,$D375)</f>
        <v>0</v>
      </c>
      <c r="S375" s="237"/>
      <c r="U375" s="237"/>
      <c r="V375" s="237"/>
    </row>
    <row r="376" spans="1:22" s="302" customFormat="1">
      <c r="A376" s="38" t="s">
        <v>215</v>
      </c>
      <c r="B376" s="39">
        <f t="shared" si="30"/>
        <v>0</v>
      </c>
      <c r="C376" s="39" t="s">
        <v>912</v>
      </c>
      <c r="D376" s="40">
        <v>2</v>
      </c>
      <c r="E376" s="40" t="s">
        <v>215</v>
      </c>
      <c r="F376" s="40" t="s">
        <v>738</v>
      </c>
      <c r="G376" s="698" t="s">
        <v>225</v>
      </c>
      <c r="H376" s="40" t="s">
        <v>213</v>
      </c>
      <c r="I376" s="630" t="s">
        <v>150</v>
      </c>
      <c r="J376" s="698" t="s">
        <v>204</v>
      </c>
      <c r="K376" s="303">
        <v>0</v>
      </c>
      <c r="L376" s="304">
        <v>0</v>
      </c>
      <c r="M376" s="305">
        <v>0</v>
      </c>
      <c r="N376" s="305">
        <v>0</v>
      </c>
      <c r="O376" s="303">
        <v>0</v>
      </c>
      <c r="P376" s="305">
        <v>0</v>
      </c>
      <c r="Q376" s="303">
        <v>0</v>
      </c>
      <c r="R376" s="16">
        <f>SUMIFS('Member Months'!$L:$L,'Member Months'!$A:$A,$A376,'Member Months'!$C:$C,$C376, 'Member Months'!$D:$D,$D376)</f>
        <v>0</v>
      </c>
      <c r="S376" s="237"/>
      <c r="U376" s="237"/>
      <c r="V376" s="237"/>
    </row>
    <row r="377" spans="1:22" s="302" customFormat="1">
      <c r="A377" s="38" t="s">
        <v>215</v>
      </c>
      <c r="B377" s="39">
        <f t="shared" si="30"/>
        <v>0</v>
      </c>
      <c r="C377" s="39" t="s">
        <v>912</v>
      </c>
      <c r="D377" s="40">
        <v>2</v>
      </c>
      <c r="E377" s="40" t="s">
        <v>215</v>
      </c>
      <c r="F377" s="40" t="s">
        <v>738</v>
      </c>
      <c r="G377" s="698" t="s">
        <v>225</v>
      </c>
      <c r="H377" s="40" t="s">
        <v>213</v>
      </c>
      <c r="I377" s="630" t="s">
        <v>151</v>
      </c>
      <c r="J377" s="698" t="s">
        <v>205</v>
      </c>
      <c r="K377" s="303">
        <v>0</v>
      </c>
      <c r="L377" s="304">
        <v>0</v>
      </c>
      <c r="M377" s="305">
        <v>0</v>
      </c>
      <c r="N377" s="305">
        <v>0</v>
      </c>
      <c r="O377" s="303">
        <v>0</v>
      </c>
      <c r="P377" s="305">
        <v>0</v>
      </c>
      <c r="Q377" s="303">
        <v>0</v>
      </c>
      <c r="R377" s="16">
        <f>SUMIFS('Member Months'!$L:$L,'Member Months'!$A:$A,$A377,'Member Months'!$C:$C,$C377, 'Member Months'!$D:$D,$D377)</f>
        <v>0</v>
      </c>
      <c r="S377" s="237"/>
      <c r="U377" s="237"/>
      <c r="V377" s="237"/>
    </row>
    <row r="378" spans="1:22" s="302" customFormat="1">
      <c r="A378" s="38" t="s">
        <v>215</v>
      </c>
      <c r="B378" s="39">
        <f t="shared" si="30"/>
        <v>0</v>
      </c>
      <c r="C378" s="39" t="s">
        <v>912</v>
      </c>
      <c r="D378" s="40">
        <v>2</v>
      </c>
      <c r="E378" s="40" t="s">
        <v>215</v>
      </c>
      <c r="F378" s="40" t="s">
        <v>738</v>
      </c>
      <c r="G378" s="698" t="s">
        <v>225</v>
      </c>
      <c r="H378" s="40" t="s">
        <v>213</v>
      </c>
      <c r="I378" s="630" t="s">
        <v>152</v>
      </c>
      <c r="J378" s="698" t="s">
        <v>182</v>
      </c>
      <c r="K378" s="303">
        <v>0</v>
      </c>
      <c r="L378" s="304">
        <v>0</v>
      </c>
      <c r="M378" s="305">
        <v>0</v>
      </c>
      <c r="N378" s="305">
        <v>0</v>
      </c>
      <c r="O378" s="303">
        <v>0</v>
      </c>
      <c r="P378" s="305">
        <v>0</v>
      </c>
      <c r="Q378" s="303">
        <v>0</v>
      </c>
      <c r="R378" s="16">
        <f>SUMIFS('Member Months'!$L:$L,'Member Months'!$A:$A,$A378,'Member Months'!$C:$C,$C378, 'Member Months'!$D:$D,$D378)</f>
        <v>0</v>
      </c>
      <c r="S378" s="237"/>
      <c r="U378" s="237"/>
      <c r="V378" s="237"/>
    </row>
    <row r="379" spans="1:22" s="302" customFormat="1">
      <c r="A379" s="38" t="s">
        <v>215</v>
      </c>
      <c r="B379" s="39">
        <f t="shared" si="30"/>
        <v>0</v>
      </c>
      <c r="C379" s="39" t="s">
        <v>912</v>
      </c>
      <c r="D379" s="40">
        <v>2</v>
      </c>
      <c r="E379" s="40" t="s">
        <v>215</v>
      </c>
      <c r="F379" s="40" t="s">
        <v>738</v>
      </c>
      <c r="G379" s="698" t="s">
        <v>225</v>
      </c>
      <c r="H379" s="40" t="s">
        <v>213</v>
      </c>
      <c r="I379" s="630" t="s">
        <v>70</v>
      </c>
      <c r="J379" s="698" t="s">
        <v>265</v>
      </c>
      <c r="K379" s="303">
        <v>0</v>
      </c>
      <c r="L379" s="304">
        <v>0</v>
      </c>
      <c r="M379" s="305">
        <v>0</v>
      </c>
      <c r="N379" s="305">
        <v>0</v>
      </c>
      <c r="O379" s="303">
        <v>0</v>
      </c>
      <c r="P379" s="305">
        <v>0</v>
      </c>
      <c r="Q379" s="303">
        <v>0</v>
      </c>
      <c r="R379" s="16">
        <f>SUMIFS('Member Months'!$L:$L,'Member Months'!$A:$A,$A379,'Member Months'!$C:$C,$C379, 'Member Months'!$D:$D,$D379)</f>
        <v>0</v>
      </c>
      <c r="S379" s="237"/>
      <c r="U379" s="237"/>
      <c r="V379" s="237"/>
    </row>
    <row r="380" spans="1:22" s="302" customFormat="1">
      <c r="A380" s="38" t="s">
        <v>215</v>
      </c>
      <c r="B380" s="39">
        <f t="shared" si="30"/>
        <v>0</v>
      </c>
      <c r="C380" s="39" t="s">
        <v>912</v>
      </c>
      <c r="D380" s="40">
        <v>2</v>
      </c>
      <c r="E380" s="40" t="s">
        <v>215</v>
      </c>
      <c r="F380" s="40" t="s">
        <v>738</v>
      </c>
      <c r="G380" s="698" t="s">
        <v>225</v>
      </c>
      <c r="H380" s="40" t="s">
        <v>213</v>
      </c>
      <c r="I380" s="630" t="s">
        <v>71</v>
      </c>
      <c r="J380" s="698" t="s">
        <v>266</v>
      </c>
      <c r="K380" s="303">
        <v>0</v>
      </c>
      <c r="L380" s="304">
        <v>0</v>
      </c>
      <c r="M380" s="305">
        <v>0</v>
      </c>
      <c r="N380" s="305">
        <v>0</v>
      </c>
      <c r="O380" s="303">
        <v>0</v>
      </c>
      <c r="P380" s="305">
        <v>0</v>
      </c>
      <c r="Q380" s="303">
        <v>0</v>
      </c>
      <c r="R380" s="16">
        <f>SUMIFS('Member Months'!$L:$L,'Member Months'!$A:$A,$A380,'Member Months'!$C:$C,$C380, 'Member Months'!$D:$D,$D380)</f>
        <v>0</v>
      </c>
      <c r="S380" s="237"/>
      <c r="U380" s="237"/>
      <c r="V380" s="237"/>
    </row>
    <row r="381" spans="1:22" s="302" customFormat="1">
      <c r="A381" s="38" t="s">
        <v>215</v>
      </c>
      <c r="B381" s="39">
        <f t="shared" si="30"/>
        <v>0</v>
      </c>
      <c r="C381" s="39" t="s">
        <v>912</v>
      </c>
      <c r="D381" s="40">
        <v>2</v>
      </c>
      <c r="E381" s="40" t="s">
        <v>215</v>
      </c>
      <c r="F381" s="40" t="s">
        <v>738</v>
      </c>
      <c r="G381" s="698" t="s">
        <v>225</v>
      </c>
      <c r="H381" s="40" t="s">
        <v>213</v>
      </c>
      <c r="I381" s="630" t="s">
        <v>72</v>
      </c>
      <c r="J381" s="698" t="s">
        <v>527</v>
      </c>
      <c r="K381" s="303">
        <v>0</v>
      </c>
      <c r="L381" s="304">
        <v>0</v>
      </c>
      <c r="M381" s="305">
        <v>0</v>
      </c>
      <c r="N381" s="305">
        <v>0</v>
      </c>
      <c r="O381" s="303">
        <v>0</v>
      </c>
      <c r="P381" s="305">
        <v>0</v>
      </c>
      <c r="Q381" s="303">
        <v>0</v>
      </c>
      <c r="R381" s="16">
        <f>SUMIFS('Member Months'!$L:$L,'Member Months'!$A:$A,$A381,'Member Months'!$C:$C,$C381, 'Member Months'!$D:$D,$D381)</f>
        <v>0</v>
      </c>
      <c r="S381" s="237"/>
      <c r="U381" s="237"/>
      <c r="V381" s="237"/>
    </row>
    <row r="382" spans="1:22" s="302" customFormat="1">
      <c r="A382" s="38" t="s">
        <v>215</v>
      </c>
      <c r="B382" s="39">
        <f t="shared" si="30"/>
        <v>0</v>
      </c>
      <c r="C382" s="39" t="s">
        <v>912</v>
      </c>
      <c r="D382" s="40">
        <v>2</v>
      </c>
      <c r="E382" s="40" t="s">
        <v>215</v>
      </c>
      <c r="F382" s="40" t="s">
        <v>738</v>
      </c>
      <c r="G382" s="698" t="s">
        <v>225</v>
      </c>
      <c r="H382" s="40" t="s">
        <v>213</v>
      </c>
      <c r="I382" s="630" t="s">
        <v>73</v>
      </c>
      <c r="J382" s="698" t="s">
        <v>528</v>
      </c>
      <c r="K382" s="303">
        <v>0</v>
      </c>
      <c r="L382" s="304">
        <v>0</v>
      </c>
      <c r="M382" s="305">
        <v>0</v>
      </c>
      <c r="N382" s="305">
        <v>0</v>
      </c>
      <c r="O382" s="303">
        <v>0</v>
      </c>
      <c r="P382" s="305">
        <v>0</v>
      </c>
      <c r="Q382" s="303">
        <v>0</v>
      </c>
      <c r="R382" s="16">
        <f>SUMIFS('Member Months'!$L:$L,'Member Months'!$A:$A,$A382,'Member Months'!$C:$C,$C382, 'Member Months'!$D:$D,$D382)</f>
        <v>0</v>
      </c>
      <c r="S382" s="237"/>
      <c r="U382" s="237"/>
      <c r="V382" s="237"/>
    </row>
    <row r="383" spans="1:22" s="302" customFormat="1">
      <c r="A383" s="38" t="s">
        <v>215</v>
      </c>
      <c r="B383" s="39">
        <f t="shared" si="30"/>
        <v>0</v>
      </c>
      <c r="C383" s="39" t="s">
        <v>912</v>
      </c>
      <c r="D383" s="40">
        <v>2</v>
      </c>
      <c r="E383" s="40" t="s">
        <v>215</v>
      </c>
      <c r="F383" s="40" t="s">
        <v>738</v>
      </c>
      <c r="G383" s="698" t="s">
        <v>225</v>
      </c>
      <c r="H383" s="40" t="s">
        <v>213</v>
      </c>
      <c r="I383" s="630" t="s">
        <v>409</v>
      </c>
      <c r="J383" s="698" t="s">
        <v>803</v>
      </c>
      <c r="K383" s="303">
        <v>0</v>
      </c>
      <c r="L383" s="304">
        <v>0</v>
      </c>
      <c r="M383" s="305">
        <v>0</v>
      </c>
      <c r="N383" s="305">
        <v>0</v>
      </c>
      <c r="O383" s="303">
        <v>0</v>
      </c>
      <c r="P383" s="305">
        <v>0</v>
      </c>
      <c r="Q383" s="303">
        <v>0</v>
      </c>
      <c r="R383" s="16">
        <f>SUMIFS('Member Months'!$L:$L,'Member Months'!$A:$A,$A383,'Member Months'!$C:$C,$C383, 'Member Months'!$D:$D,$D383)</f>
        <v>0</v>
      </c>
      <c r="S383" s="237"/>
      <c r="U383" s="237"/>
      <c r="V383" s="237"/>
    </row>
    <row r="384" spans="1:22" s="302" customFormat="1">
      <c r="A384" s="38" t="s">
        <v>217</v>
      </c>
      <c r="B384" s="39">
        <f t="shared" si="30"/>
        <v>0</v>
      </c>
      <c r="C384" s="39" t="s">
        <v>912</v>
      </c>
      <c r="D384" s="40">
        <v>2</v>
      </c>
      <c r="E384" s="40" t="s">
        <v>217</v>
      </c>
      <c r="F384" s="40" t="s">
        <v>738</v>
      </c>
      <c r="G384" s="698" t="s">
        <v>226</v>
      </c>
      <c r="H384" s="40" t="s">
        <v>227</v>
      </c>
      <c r="I384" s="629" t="s">
        <v>211</v>
      </c>
      <c r="J384" s="698" t="s">
        <v>261</v>
      </c>
      <c r="K384" s="303">
        <v>0</v>
      </c>
      <c r="L384" s="304">
        <v>0</v>
      </c>
      <c r="M384" s="305">
        <v>0</v>
      </c>
      <c r="N384" s="305">
        <v>0</v>
      </c>
      <c r="O384" s="303">
        <v>0</v>
      </c>
      <c r="P384" s="305">
        <v>0</v>
      </c>
      <c r="Q384" s="303">
        <v>0</v>
      </c>
      <c r="R384" s="16">
        <f>SUMIFS('Member Months'!$L:$L,'Member Months'!$A:$A,$A384,'Member Months'!$C:$C,$C384, 'Member Months'!$D:$D,$D384)</f>
        <v>0</v>
      </c>
      <c r="S384" s="237"/>
      <c r="U384" s="237"/>
      <c r="V384" s="237"/>
    </row>
    <row r="385" spans="1:22" s="302" customFormat="1">
      <c r="A385" s="38" t="s">
        <v>217</v>
      </c>
      <c r="B385" s="39">
        <f t="shared" si="30"/>
        <v>0</v>
      </c>
      <c r="C385" s="39" t="s">
        <v>912</v>
      </c>
      <c r="D385" s="40">
        <v>2</v>
      </c>
      <c r="E385" s="40" t="s">
        <v>217</v>
      </c>
      <c r="F385" s="40" t="s">
        <v>738</v>
      </c>
      <c r="G385" s="698" t="s">
        <v>226</v>
      </c>
      <c r="H385" s="40" t="s">
        <v>227</v>
      </c>
      <c r="I385" s="629" t="s">
        <v>214</v>
      </c>
      <c r="J385" s="698" t="s">
        <v>676</v>
      </c>
      <c r="K385" s="303">
        <v>0</v>
      </c>
      <c r="L385" s="304">
        <v>0</v>
      </c>
      <c r="M385" s="305">
        <v>0</v>
      </c>
      <c r="N385" s="305">
        <v>0</v>
      </c>
      <c r="O385" s="303">
        <v>0</v>
      </c>
      <c r="P385" s="305">
        <v>0</v>
      </c>
      <c r="Q385" s="303">
        <v>0</v>
      </c>
      <c r="R385" s="16">
        <f>SUMIFS('Member Months'!$L:$L,'Member Months'!$A:$A,$A385,'Member Months'!$C:$C,$C385, 'Member Months'!$D:$D,$D385)</f>
        <v>0</v>
      </c>
      <c r="S385" s="237"/>
      <c r="U385" s="237"/>
      <c r="V385" s="237"/>
    </row>
    <row r="386" spans="1:22" s="302" customFormat="1">
      <c r="A386" s="38" t="s">
        <v>217</v>
      </c>
      <c r="B386" s="39">
        <f t="shared" si="30"/>
        <v>0</v>
      </c>
      <c r="C386" s="39" t="s">
        <v>912</v>
      </c>
      <c r="D386" s="40">
        <v>2</v>
      </c>
      <c r="E386" s="40" t="s">
        <v>217</v>
      </c>
      <c r="F386" s="40" t="s">
        <v>738</v>
      </c>
      <c r="G386" s="698" t="s">
        <v>226</v>
      </c>
      <c r="H386" s="40" t="s">
        <v>227</v>
      </c>
      <c r="I386" s="629" t="s">
        <v>215</v>
      </c>
      <c r="J386" s="698" t="s">
        <v>216</v>
      </c>
      <c r="K386" s="303">
        <v>0</v>
      </c>
      <c r="L386" s="304">
        <v>0</v>
      </c>
      <c r="M386" s="305">
        <v>0</v>
      </c>
      <c r="N386" s="305">
        <v>0</v>
      </c>
      <c r="O386" s="303">
        <v>0</v>
      </c>
      <c r="P386" s="305">
        <v>0</v>
      </c>
      <c r="Q386" s="303">
        <v>0</v>
      </c>
      <c r="R386" s="16">
        <f>SUMIFS('Member Months'!$L:$L,'Member Months'!$A:$A,$A386,'Member Months'!$C:$C,$C386, 'Member Months'!$D:$D,$D386)</f>
        <v>0</v>
      </c>
      <c r="S386" s="237"/>
      <c r="U386" s="237"/>
      <c r="V386" s="237"/>
    </row>
    <row r="387" spans="1:22" s="302" customFormat="1">
      <c r="A387" s="38" t="s">
        <v>217</v>
      </c>
      <c r="B387" s="39">
        <f t="shared" si="30"/>
        <v>0</v>
      </c>
      <c r="C387" s="39" t="s">
        <v>912</v>
      </c>
      <c r="D387" s="40">
        <v>2</v>
      </c>
      <c r="E387" s="40" t="s">
        <v>217</v>
      </c>
      <c r="F387" s="40" t="s">
        <v>738</v>
      </c>
      <c r="G387" s="698" t="s">
        <v>226</v>
      </c>
      <c r="H387" s="40" t="s">
        <v>227</v>
      </c>
      <c r="I387" s="629" t="s">
        <v>217</v>
      </c>
      <c r="J387" s="698" t="s">
        <v>262</v>
      </c>
      <c r="K387" s="303">
        <v>0</v>
      </c>
      <c r="L387" s="304">
        <v>0</v>
      </c>
      <c r="M387" s="305">
        <v>0</v>
      </c>
      <c r="N387" s="305">
        <v>0</v>
      </c>
      <c r="O387" s="303">
        <v>0</v>
      </c>
      <c r="P387" s="305">
        <v>0</v>
      </c>
      <c r="Q387" s="303">
        <v>0</v>
      </c>
      <c r="R387" s="16">
        <f>SUMIFS('Member Months'!$L:$L,'Member Months'!$A:$A,$A387,'Member Months'!$C:$C,$C387, 'Member Months'!$D:$D,$D387)</f>
        <v>0</v>
      </c>
      <c r="S387" s="237"/>
      <c r="U387" s="237"/>
      <c r="V387" s="237"/>
    </row>
    <row r="388" spans="1:22" s="302" customFormat="1">
      <c r="A388" s="38" t="s">
        <v>217</v>
      </c>
      <c r="B388" s="39">
        <f t="shared" si="30"/>
        <v>0</v>
      </c>
      <c r="C388" s="39" t="s">
        <v>912</v>
      </c>
      <c r="D388" s="40">
        <v>2</v>
      </c>
      <c r="E388" s="40" t="s">
        <v>217</v>
      </c>
      <c r="F388" s="40" t="s">
        <v>738</v>
      </c>
      <c r="G388" s="698" t="s">
        <v>226</v>
      </c>
      <c r="H388" s="40" t="s">
        <v>227</v>
      </c>
      <c r="I388" s="629" t="s">
        <v>218</v>
      </c>
      <c r="J388" s="698" t="s">
        <v>677</v>
      </c>
      <c r="K388" s="303">
        <v>0</v>
      </c>
      <c r="L388" s="304">
        <v>0</v>
      </c>
      <c r="M388" s="305">
        <v>0</v>
      </c>
      <c r="N388" s="305">
        <v>0</v>
      </c>
      <c r="O388" s="303">
        <v>0</v>
      </c>
      <c r="P388" s="305">
        <v>0</v>
      </c>
      <c r="Q388" s="303">
        <v>0</v>
      </c>
      <c r="R388" s="16">
        <f>SUMIFS('Member Months'!$L:$L,'Member Months'!$A:$A,$A388,'Member Months'!$C:$C,$C388, 'Member Months'!$D:$D,$D388)</f>
        <v>0</v>
      </c>
      <c r="S388" s="237"/>
      <c r="U388" s="237"/>
      <c r="V388" s="237"/>
    </row>
    <row r="389" spans="1:22" s="302" customFormat="1">
      <c r="A389" s="38" t="s">
        <v>217</v>
      </c>
      <c r="B389" s="39">
        <f t="shared" si="30"/>
        <v>0</v>
      </c>
      <c r="C389" s="39" t="s">
        <v>912</v>
      </c>
      <c r="D389" s="40">
        <v>2</v>
      </c>
      <c r="E389" s="40" t="s">
        <v>217</v>
      </c>
      <c r="F389" s="40" t="s">
        <v>738</v>
      </c>
      <c r="G389" s="698" t="s">
        <v>226</v>
      </c>
      <c r="H389" s="40" t="s">
        <v>227</v>
      </c>
      <c r="I389" s="629" t="s">
        <v>219</v>
      </c>
      <c r="J389" s="698" t="s">
        <v>263</v>
      </c>
      <c r="K389" s="303">
        <v>0</v>
      </c>
      <c r="L389" s="304">
        <v>0</v>
      </c>
      <c r="M389" s="305">
        <v>0</v>
      </c>
      <c r="N389" s="305">
        <v>0</v>
      </c>
      <c r="O389" s="303">
        <v>0</v>
      </c>
      <c r="P389" s="305">
        <v>0</v>
      </c>
      <c r="Q389" s="303">
        <v>0</v>
      </c>
      <c r="R389" s="16">
        <f>SUMIFS('Member Months'!$L:$L,'Member Months'!$A:$A,$A389,'Member Months'!$C:$C,$C389, 'Member Months'!$D:$D,$D389)</f>
        <v>0</v>
      </c>
      <c r="S389" s="237"/>
      <c r="U389" s="237"/>
      <c r="V389" s="237"/>
    </row>
    <row r="390" spans="1:22" s="302" customFormat="1">
      <c r="A390" s="38" t="s">
        <v>217</v>
      </c>
      <c r="B390" s="39">
        <f t="shared" si="30"/>
        <v>0</v>
      </c>
      <c r="C390" s="39" t="s">
        <v>912</v>
      </c>
      <c r="D390" s="40">
        <v>2</v>
      </c>
      <c r="E390" s="40" t="s">
        <v>217</v>
      </c>
      <c r="F390" s="40" t="s">
        <v>738</v>
      </c>
      <c r="G390" s="698" t="s">
        <v>226</v>
      </c>
      <c r="H390" s="40" t="s">
        <v>227</v>
      </c>
      <c r="I390" s="629" t="s">
        <v>220</v>
      </c>
      <c r="J390" s="698" t="s">
        <v>675</v>
      </c>
      <c r="K390" s="303">
        <v>0</v>
      </c>
      <c r="L390" s="304">
        <v>0</v>
      </c>
      <c r="M390" s="305">
        <v>0</v>
      </c>
      <c r="N390" s="305">
        <v>0</v>
      </c>
      <c r="O390" s="303">
        <v>0</v>
      </c>
      <c r="P390" s="305">
        <v>0</v>
      </c>
      <c r="Q390" s="303">
        <v>0</v>
      </c>
      <c r="R390" s="16">
        <f>SUMIFS('Member Months'!$L:$L,'Member Months'!$A:$A,$A390,'Member Months'!$C:$C,$C390, 'Member Months'!$D:$D,$D390)</f>
        <v>0</v>
      </c>
      <c r="S390" s="237"/>
      <c r="U390" s="237"/>
      <c r="V390" s="237"/>
    </row>
    <row r="391" spans="1:22" s="302" customFormat="1">
      <c r="A391" s="38" t="s">
        <v>217</v>
      </c>
      <c r="B391" s="39">
        <f t="shared" si="30"/>
        <v>0</v>
      </c>
      <c r="C391" s="39" t="s">
        <v>912</v>
      </c>
      <c r="D391" s="40">
        <v>2</v>
      </c>
      <c r="E391" s="40" t="s">
        <v>217</v>
      </c>
      <c r="F391" s="40" t="s">
        <v>738</v>
      </c>
      <c r="G391" s="698" t="s">
        <v>226</v>
      </c>
      <c r="H391" s="40" t="s">
        <v>227</v>
      </c>
      <c r="I391" s="629" t="s">
        <v>221</v>
      </c>
      <c r="J391" s="698" t="s">
        <v>264</v>
      </c>
      <c r="K391" s="303">
        <v>0</v>
      </c>
      <c r="L391" s="304">
        <v>0</v>
      </c>
      <c r="M391" s="305">
        <v>0</v>
      </c>
      <c r="N391" s="305">
        <v>0</v>
      </c>
      <c r="O391" s="303">
        <v>0</v>
      </c>
      <c r="P391" s="305">
        <v>0</v>
      </c>
      <c r="Q391" s="303">
        <v>0</v>
      </c>
      <c r="R391" s="16">
        <f>SUMIFS('Member Months'!$L:$L,'Member Months'!$A:$A,$A391,'Member Months'!$C:$C,$C391, 'Member Months'!$D:$D,$D391)</f>
        <v>0</v>
      </c>
      <c r="S391" s="237"/>
      <c r="U391" s="237"/>
      <c r="V391" s="237"/>
    </row>
    <row r="392" spans="1:22" s="302" customFormat="1">
      <c r="A392" s="38" t="s">
        <v>217</v>
      </c>
      <c r="B392" s="39">
        <f t="shared" si="30"/>
        <v>0</v>
      </c>
      <c r="C392" s="39" t="s">
        <v>912</v>
      </c>
      <c r="D392" s="40">
        <v>2</v>
      </c>
      <c r="E392" s="40" t="s">
        <v>217</v>
      </c>
      <c r="F392" s="40" t="s">
        <v>738</v>
      </c>
      <c r="G392" s="698" t="s">
        <v>226</v>
      </c>
      <c r="H392" s="40" t="s">
        <v>227</v>
      </c>
      <c r="I392" s="630" t="s">
        <v>222</v>
      </c>
      <c r="J392" s="698" t="s">
        <v>206</v>
      </c>
      <c r="K392" s="303">
        <v>0</v>
      </c>
      <c r="L392" s="304">
        <v>0</v>
      </c>
      <c r="M392" s="305">
        <v>0</v>
      </c>
      <c r="N392" s="305">
        <v>0</v>
      </c>
      <c r="O392" s="303">
        <v>0</v>
      </c>
      <c r="P392" s="305">
        <v>0</v>
      </c>
      <c r="Q392" s="303">
        <v>0</v>
      </c>
      <c r="R392" s="16">
        <f>SUMIFS('Member Months'!$L:$L,'Member Months'!$A:$A,$A392,'Member Months'!$C:$C,$C392, 'Member Months'!$D:$D,$D392)</f>
        <v>0</v>
      </c>
      <c r="S392" s="237"/>
      <c r="U392" s="237"/>
      <c r="V392" s="237"/>
    </row>
    <row r="393" spans="1:22" s="302" customFormat="1">
      <c r="A393" s="38" t="s">
        <v>217</v>
      </c>
      <c r="B393" s="39">
        <f t="shared" si="30"/>
        <v>0</v>
      </c>
      <c r="C393" s="39" t="s">
        <v>912</v>
      </c>
      <c r="D393" s="40">
        <v>2</v>
      </c>
      <c r="E393" s="40" t="s">
        <v>217</v>
      </c>
      <c r="F393" s="40" t="s">
        <v>738</v>
      </c>
      <c r="G393" s="698" t="s">
        <v>226</v>
      </c>
      <c r="H393" s="40" t="s">
        <v>227</v>
      </c>
      <c r="I393" s="630" t="s">
        <v>223</v>
      </c>
      <c r="J393" s="698" t="s">
        <v>181</v>
      </c>
      <c r="K393" s="303">
        <v>0</v>
      </c>
      <c r="L393" s="304">
        <v>0</v>
      </c>
      <c r="M393" s="305">
        <v>0</v>
      </c>
      <c r="N393" s="305">
        <v>0</v>
      </c>
      <c r="O393" s="303">
        <v>0</v>
      </c>
      <c r="P393" s="305">
        <v>0</v>
      </c>
      <c r="Q393" s="303">
        <v>0</v>
      </c>
      <c r="R393" s="16">
        <f>SUMIFS('Member Months'!$L:$L,'Member Months'!$A:$A,$A393,'Member Months'!$C:$C,$C393, 'Member Months'!$D:$D,$D393)</f>
        <v>0</v>
      </c>
      <c r="S393" s="237"/>
      <c r="U393" s="237"/>
      <c r="V393" s="237"/>
    </row>
    <row r="394" spans="1:22" s="302" customFormat="1">
      <c r="A394" s="38" t="s">
        <v>217</v>
      </c>
      <c r="B394" s="39">
        <f t="shared" si="30"/>
        <v>0</v>
      </c>
      <c r="C394" s="39" t="s">
        <v>912</v>
      </c>
      <c r="D394" s="40">
        <v>2</v>
      </c>
      <c r="E394" s="40" t="s">
        <v>217</v>
      </c>
      <c r="F394" s="40" t="s">
        <v>738</v>
      </c>
      <c r="G394" s="698" t="s">
        <v>226</v>
      </c>
      <c r="H394" s="40" t="s">
        <v>227</v>
      </c>
      <c r="I394" s="630" t="s">
        <v>150</v>
      </c>
      <c r="J394" s="698" t="s">
        <v>204</v>
      </c>
      <c r="K394" s="303">
        <v>0</v>
      </c>
      <c r="L394" s="304">
        <v>0</v>
      </c>
      <c r="M394" s="305">
        <v>0</v>
      </c>
      <c r="N394" s="305">
        <v>0</v>
      </c>
      <c r="O394" s="303">
        <v>0</v>
      </c>
      <c r="P394" s="305">
        <v>0</v>
      </c>
      <c r="Q394" s="303">
        <v>0</v>
      </c>
      <c r="R394" s="16">
        <f>SUMIFS('Member Months'!$L:$L,'Member Months'!$A:$A,$A394,'Member Months'!$C:$C,$C394, 'Member Months'!$D:$D,$D394)</f>
        <v>0</v>
      </c>
      <c r="S394" s="237"/>
      <c r="U394" s="237"/>
      <c r="V394" s="237"/>
    </row>
    <row r="395" spans="1:22" s="302" customFormat="1">
      <c r="A395" s="38" t="s">
        <v>217</v>
      </c>
      <c r="B395" s="39">
        <f t="shared" si="30"/>
        <v>0</v>
      </c>
      <c r="C395" s="39" t="s">
        <v>912</v>
      </c>
      <c r="D395" s="40">
        <v>2</v>
      </c>
      <c r="E395" s="40" t="s">
        <v>217</v>
      </c>
      <c r="F395" s="40" t="s">
        <v>738</v>
      </c>
      <c r="G395" s="698" t="s">
        <v>226</v>
      </c>
      <c r="H395" s="40" t="s">
        <v>227</v>
      </c>
      <c r="I395" s="630" t="s">
        <v>151</v>
      </c>
      <c r="J395" s="698" t="s">
        <v>205</v>
      </c>
      <c r="K395" s="303">
        <v>0</v>
      </c>
      <c r="L395" s="304">
        <v>0</v>
      </c>
      <c r="M395" s="305">
        <v>0</v>
      </c>
      <c r="N395" s="305">
        <v>0</v>
      </c>
      <c r="O395" s="303">
        <v>0</v>
      </c>
      <c r="P395" s="305">
        <v>0</v>
      </c>
      <c r="Q395" s="303">
        <v>0</v>
      </c>
      <c r="R395" s="16">
        <f>SUMIFS('Member Months'!$L:$L,'Member Months'!$A:$A,$A395,'Member Months'!$C:$C,$C395, 'Member Months'!$D:$D,$D395)</f>
        <v>0</v>
      </c>
      <c r="S395" s="237"/>
      <c r="U395" s="237"/>
      <c r="V395" s="237"/>
    </row>
    <row r="396" spans="1:22" s="302" customFormat="1">
      <c r="A396" s="38" t="s">
        <v>217</v>
      </c>
      <c r="B396" s="39">
        <f t="shared" si="30"/>
        <v>0</v>
      </c>
      <c r="C396" s="39" t="s">
        <v>912</v>
      </c>
      <c r="D396" s="40">
        <v>2</v>
      </c>
      <c r="E396" s="40" t="s">
        <v>217</v>
      </c>
      <c r="F396" s="40" t="s">
        <v>738</v>
      </c>
      <c r="G396" s="698" t="s">
        <v>226</v>
      </c>
      <c r="H396" s="40" t="s">
        <v>227</v>
      </c>
      <c r="I396" s="630" t="s">
        <v>152</v>
      </c>
      <c r="J396" s="698" t="s">
        <v>182</v>
      </c>
      <c r="K396" s="303">
        <v>0</v>
      </c>
      <c r="L396" s="304">
        <v>0</v>
      </c>
      <c r="M396" s="305">
        <v>0</v>
      </c>
      <c r="N396" s="305">
        <v>0</v>
      </c>
      <c r="O396" s="303">
        <v>0</v>
      </c>
      <c r="P396" s="305">
        <v>0</v>
      </c>
      <c r="Q396" s="303">
        <v>0</v>
      </c>
      <c r="R396" s="16">
        <f>SUMIFS('Member Months'!$L:$L,'Member Months'!$A:$A,$A396,'Member Months'!$C:$C,$C396, 'Member Months'!$D:$D,$D396)</f>
        <v>0</v>
      </c>
      <c r="S396" s="237"/>
      <c r="U396" s="237"/>
      <c r="V396" s="237"/>
    </row>
    <row r="397" spans="1:22" s="302" customFormat="1">
      <c r="A397" s="38" t="s">
        <v>217</v>
      </c>
      <c r="B397" s="39">
        <f t="shared" si="30"/>
        <v>0</v>
      </c>
      <c r="C397" s="39" t="s">
        <v>912</v>
      </c>
      <c r="D397" s="40">
        <v>2</v>
      </c>
      <c r="E397" s="40" t="s">
        <v>217</v>
      </c>
      <c r="F397" s="40" t="s">
        <v>738</v>
      </c>
      <c r="G397" s="698" t="s">
        <v>226</v>
      </c>
      <c r="H397" s="40" t="s">
        <v>227</v>
      </c>
      <c r="I397" s="630" t="s">
        <v>70</v>
      </c>
      <c r="J397" s="698" t="s">
        <v>265</v>
      </c>
      <c r="K397" s="303">
        <v>0</v>
      </c>
      <c r="L397" s="304">
        <v>0</v>
      </c>
      <c r="M397" s="305">
        <v>0</v>
      </c>
      <c r="N397" s="305">
        <v>0</v>
      </c>
      <c r="O397" s="303">
        <v>0</v>
      </c>
      <c r="P397" s="305">
        <v>0</v>
      </c>
      <c r="Q397" s="303">
        <v>0</v>
      </c>
      <c r="R397" s="16">
        <f>SUMIFS('Member Months'!$L:$L,'Member Months'!$A:$A,$A397,'Member Months'!$C:$C,$C397, 'Member Months'!$D:$D,$D397)</f>
        <v>0</v>
      </c>
      <c r="S397" s="237"/>
      <c r="U397" s="237"/>
      <c r="V397" s="237"/>
    </row>
    <row r="398" spans="1:22" s="302" customFormat="1">
      <c r="A398" s="38" t="s">
        <v>217</v>
      </c>
      <c r="B398" s="39">
        <f t="shared" si="30"/>
        <v>0</v>
      </c>
      <c r="C398" s="39" t="s">
        <v>912</v>
      </c>
      <c r="D398" s="40">
        <v>2</v>
      </c>
      <c r="E398" s="40" t="s">
        <v>217</v>
      </c>
      <c r="F398" s="40" t="s">
        <v>738</v>
      </c>
      <c r="G398" s="698" t="s">
        <v>226</v>
      </c>
      <c r="H398" s="40" t="s">
        <v>227</v>
      </c>
      <c r="I398" s="630" t="s">
        <v>71</v>
      </c>
      <c r="J398" s="698" t="s">
        <v>266</v>
      </c>
      <c r="K398" s="303">
        <v>0</v>
      </c>
      <c r="L398" s="304">
        <v>0</v>
      </c>
      <c r="M398" s="305">
        <v>0</v>
      </c>
      <c r="N398" s="305">
        <v>0</v>
      </c>
      <c r="O398" s="303">
        <v>0</v>
      </c>
      <c r="P398" s="305">
        <v>0</v>
      </c>
      <c r="Q398" s="303">
        <v>0</v>
      </c>
      <c r="R398" s="16">
        <f>SUMIFS('Member Months'!$L:$L,'Member Months'!$A:$A,$A398,'Member Months'!$C:$C,$C398, 'Member Months'!$D:$D,$D398)</f>
        <v>0</v>
      </c>
      <c r="S398" s="237"/>
      <c r="U398" s="237"/>
      <c r="V398" s="237"/>
    </row>
    <row r="399" spans="1:22" s="302" customFormat="1">
      <c r="A399" s="38" t="s">
        <v>217</v>
      </c>
      <c r="B399" s="39">
        <f t="shared" si="30"/>
        <v>0</v>
      </c>
      <c r="C399" s="39" t="s">
        <v>912</v>
      </c>
      <c r="D399" s="40">
        <v>2</v>
      </c>
      <c r="E399" s="40" t="s">
        <v>217</v>
      </c>
      <c r="F399" s="40" t="s">
        <v>738</v>
      </c>
      <c r="G399" s="698" t="s">
        <v>226</v>
      </c>
      <c r="H399" s="40" t="s">
        <v>227</v>
      </c>
      <c r="I399" s="630" t="s">
        <v>72</v>
      </c>
      <c r="J399" s="698" t="s">
        <v>527</v>
      </c>
      <c r="K399" s="303">
        <v>0</v>
      </c>
      <c r="L399" s="304">
        <v>0</v>
      </c>
      <c r="M399" s="305">
        <v>0</v>
      </c>
      <c r="N399" s="305">
        <v>0</v>
      </c>
      <c r="O399" s="303">
        <v>0</v>
      </c>
      <c r="P399" s="305">
        <v>0</v>
      </c>
      <c r="Q399" s="303">
        <v>0</v>
      </c>
      <c r="R399" s="16">
        <f>SUMIFS('Member Months'!$L:$L,'Member Months'!$A:$A,$A399,'Member Months'!$C:$C,$C399, 'Member Months'!$D:$D,$D399)</f>
        <v>0</v>
      </c>
      <c r="S399" s="237"/>
      <c r="U399" s="237"/>
      <c r="V399" s="237"/>
    </row>
    <row r="400" spans="1:22" s="302" customFormat="1">
      <c r="A400" s="38" t="s">
        <v>217</v>
      </c>
      <c r="B400" s="39">
        <f t="shared" si="30"/>
        <v>0</v>
      </c>
      <c r="C400" s="39" t="s">
        <v>912</v>
      </c>
      <c r="D400" s="40">
        <v>2</v>
      </c>
      <c r="E400" s="40" t="s">
        <v>217</v>
      </c>
      <c r="F400" s="40" t="s">
        <v>738</v>
      </c>
      <c r="G400" s="698" t="s">
        <v>226</v>
      </c>
      <c r="H400" s="40" t="s">
        <v>227</v>
      </c>
      <c r="I400" s="630" t="s">
        <v>73</v>
      </c>
      <c r="J400" s="698" t="s">
        <v>528</v>
      </c>
      <c r="K400" s="303">
        <v>0</v>
      </c>
      <c r="L400" s="304">
        <v>0</v>
      </c>
      <c r="M400" s="305">
        <v>0</v>
      </c>
      <c r="N400" s="305">
        <v>0</v>
      </c>
      <c r="O400" s="303">
        <v>0</v>
      </c>
      <c r="P400" s="305">
        <v>0</v>
      </c>
      <c r="Q400" s="303">
        <v>0</v>
      </c>
      <c r="R400" s="16">
        <f>SUMIFS('Member Months'!$L:$L,'Member Months'!$A:$A,$A400,'Member Months'!$C:$C,$C400, 'Member Months'!$D:$D,$D400)</f>
        <v>0</v>
      </c>
      <c r="S400" s="237"/>
      <c r="U400" s="237"/>
      <c r="V400" s="237"/>
    </row>
    <row r="401" spans="1:22" s="302" customFormat="1">
      <c r="A401" s="38" t="s">
        <v>217</v>
      </c>
      <c r="B401" s="39">
        <f t="shared" si="30"/>
        <v>0</v>
      </c>
      <c r="C401" s="39" t="s">
        <v>912</v>
      </c>
      <c r="D401" s="40">
        <v>2</v>
      </c>
      <c r="E401" s="40" t="s">
        <v>217</v>
      </c>
      <c r="F401" s="40" t="s">
        <v>738</v>
      </c>
      <c r="G401" s="698" t="s">
        <v>226</v>
      </c>
      <c r="H401" s="40" t="s">
        <v>227</v>
      </c>
      <c r="I401" s="630" t="s">
        <v>409</v>
      </c>
      <c r="J401" s="698" t="s">
        <v>803</v>
      </c>
      <c r="K401" s="303">
        <v>0</v>
      </c>
      <c r="L401" s="304">
        <v>0</v>
      </c>
      <c r="M401" s="305">
        <v>0</v>
      </c>
      <c r="N401" s="305">
        <v>0</v>
      </c>
      <c r="O401" s="303">
        <v>0</v>
      </c>
      <c r="P401" s="305">
        <v>0</v>
      </c>
      <c r="Q401" s="303">
        <v>0</v>
      </c>
      <c r="R401" s="16">
        <f>SUMIFS('Member Months'!$L:$L,'Member Months'!$A:$A,$A401,'Member Months'!$C:$C,$C401, 'Member Months'!$D:$D,$D401)</f>
        <v>0</v>
      </c>
      <c r="S401" s="237"/>
      <c r="U401" s="237"/>
      <c r="V401" s="237"/>
    </row>
    <row r="402" spans="1:22" s="302" customFormat="1">
      <c r="A402" s="38" t="s">
        <v>218</v>
      </c>
      <c r="B402" s="39">
        <f t="shared" si="30"/>
        <v>0</v>
      </c>
      <c r="C402" s="39" t="s">
        <v>912</v>
      </c>
      <c r="D402" s="40">
        <v>2</v>
      </c>
      <c r="E402" s="40" t="s">
        <v>218</v>
      </c>
      <c r="F402" s="40" t="s">
        <v>738</v>
      </c>
      <c r="G402" s="698" t="s">
        <v>226</v>
      </c>
      <c r="H402" s="40" t="s">
        <v>228</v>
      </c>
      <c r="I402" s="629" t="s">
        <v>211</v>
      </c>
      <c r="J402" s="698" t="s">
        <v>261</v>
      </c>
      <c r="K402" s="303">
        <v>0</v>
      </c>
      <c r="L402" s="304">
        <v>0</v>
      </c>
      <c r="M402" s="305">
        <v>0</v>
      </c>
      <c r="N402" s="305">
        <v>0</v>
      </c>
      <c r="O402" s="303">
        <v>0</v>
      </c>
      <c r="P402" s="305">
        <v>0</v>
      </c>
      <c r="Q402" s="303">
        <v>0</v>
      </c>
      <c r="R402" s="16">
        <f>SUMIFS('Member Months'!$L:$L,'Member Months'!$A:$A,$A402,'Member Months'!$C:$C,$C402, 'Member Months'!$D:$D,$D402)</f>
        <v>0</v>
      </c>
      <c r="S402" s="237"/>
      <c r="U402" s="237"/>
      <c r="V402" s="237"/>
    </row>
    <row r="403" spans="1:22" s="302" customFormat="1">
      <c r="A403" s="38" t="s">
        <v>218</v>
      </c>
      <c r="B403" s="39">
        <f t="shared" si="30"/>
        <v>0</v>
      </c>
      <c r="C403" s="39" t="s">
        <v>912</v>
      </c>
      <c r="D403" s="40">
        <v>2</v>
      </c>
      <c r="E403" s="40" t="s">
        <v>218</v>
      </c>
      <c r="F403" s="40" t="s">
        <v>738</v>
      </c>
      <c r="G403" s="698" t="s">
        <v>226</v>
      </c>
      <c r="H403" s="40" t="s">
        <v>228</v>
      </c>
      <c r="I403" s="629" t="s">
        <v>214</v>
      </c>
      <c r="J403" s="698" t="s">
        <v>676</v>
      </c>
      <c r="K403" s="303">
        <v>0</v>
      </c>
      <c r="L403" s="304">
        <v>0</v>
      </c>
      <c r="M403" s="305">
        <v>0</v>
      </c>
      <c r="N403" s="305">
        <v>0</v>
      </c>
      <c r="O403" s="303">
        <v>0</v>
      </c>
      <c r="P403" s="305">
        <v>0</v>
      </c>
      <c r="Q403" s="303">
        <v>0</v>
      </c>
      <c r="R403" s="16">
        <f>SUMIFS('Member Months'!$L:$L,'Member Months'!$A:$A,$A403,'Member Months'!$C:$C,$C403, 'Member Months'!$D:$D,$D403)</f>
        <v>0</v>
      </c>
      <c r="S403" s="237"/>
      <c r="U403" s="237"/>
      <c r="V403" s="237"/>
    </row>
    <row r="404" spans="1:22" s="302" customFormat="1">
      <c r="A404" s="38" t="s">
        <v>218</v>
      </c>
      <c r="B404" s="39">
        <f t="shared" si="30"/>
        <v>0</v>
      </c>
      <c r="C404" s="39" t="s">
        <v>912</v>
      </c>
      <c r="D404" s="40">
        <v>2</v>
      </c>
      <c r="E404" s="40" t="s">
        <v>218</v>
      </c>
      <c r="F404" s="40" t="s">
        <v>738</v>
      </c>
      <c r="G404" s="698" t="s">
        <v>226</v>
      </c>
      <c r="H404" s="40" t="s">
        <v>228</v>
      </c>
      <c r="I404" s="629" t="s">
        <v>215</v>
      </c>
      <c r="J404" s="698" t="s">
        <v>216</v>
      </c>
      <c r="K404" s="303">
        <v>0</v>
      </c>
      <c r="L404" s="304">
        <v>0</v>
      </c>
      <c r="M404" s="305">
        <v>0</v>
      </c>
      <c r="N404" s="305">
        <v>0</v>
      </c>
      <c r="O404" s="303">
        <v>0</v>
      </c>
      <c r="P404" s="305">
        <v>0</v>
      </c>
      <c r="Q404" s="303">
        <v>0</v>
      </c>
      <c r="R404" s="16">
        <f>SUMIFS('Member Months'!$L:$L,'Member Months'!$A:$A,$A404,'Member Months'!$C:$C,$C404, 'Member Months'!$D:$D,$D404)</f>
        <v>0</v>
      </c>
      <c r="S404" s="237"/>
      <c r="U404" s="237"/>
      <c r="V404" s="237"/>
    </row>
    <row r="405" spans="1:22" s="302" customFormat="1">
      <c r="A405" s="38" t="s">
        <v>218</v>
      </c>
      <c r="B405" s="39">
        <f t="shared" si="30"/>
        <v>0</v>
      </c>
      <c r="C405" s="39" t="s">
        <v>912</v>
      </c>
      <c r="D405" s="40">
        <v>2</v>
      </c>
      <c r="E405" s="40" t="s">
        <v>218</v>
      </c>
      <c r="F405" s="40" t="s">
        <v>738</v>
      </c>
      <c r="G405" s="698" t="s">
        <v>226</v>
      </c>
      <c r="H405" s="40" t="s">
        <v>228</v>
      </c>
      <c r="I405" s="629" t="s">
        <v>217</v>
      </c>
      <c r="J405" s="698" t="s">
        <v>262</v>
      </c>
      <c r="K405" s="303">
        <v>0</v>
      </c>
      <c r="L405" s="304">
        <v>0</v>
      </c>
      <c r="M405" s="305">
        <v>0</v>
      </c>
      <c r="N405" s="305">
        <v>0</v>
      </c>
      <c r="O405" s="303">
        <v>0</v>
      </c>
      <c r="P405" s="305">
        <v>0</v>
      </c>
      <c r="Q405" s="303">
        <v>0</v>
      </c>
      <c r="R405" s="16">
        <f>SUMIFS('Member Months'!$L:$L,'Member Months'!$A:$A,$A405,'Member Months'!$C:$C,$C405, 'Member Months'!$D:$D,$D405)</f>
        <v>0</v>
      </c>
      <c r="S405" s="237"/>
      <c r="U405" s="237"/>
      <c r="V405" s="237"/>
    </row>
    <row r="406" spans="1:22" s="302" customFormat="1">
      <c r="A406" s="38" t="s">
        <v>218</v>
      </c>
      <c r="B406" s="39">
        <f t="shared" si="30"/>
        <v>0</v>
      </c>
      <c r="C406" s="39" t="s">
        <v>912</v>
      </c>
      <c r="D406" s="40">
        <v>2</v>
      </c>
      <c r="E406" s="40" t="s">
        <v>218</v>
      </c>
      <c r="F406" s="40" t="s">
        <v>738</v>
      </c>
      <c r="G406" s="698" t="s">
        <v>226</v>
      </c>
      <c r="H406" s="40" t="s">
        <v>228</v>
      </c>
      <c r="I406" s="629" t="s">
        <v>218</v>
      </c>
      <c r="J406" s="698" t="s">
        <v>677</v>
      </c>
      <c r="K406" s="303">
        <v>0</v>
      </c>
      <c r="L406" s="304">
        <v>0</v>
      </c>
      <c r="M406" s="305">
        <v>0</v>
      </c>
      <c r="N406" s="305">
        <v>0</v>
      </c>
      <c r="O406" s="303">
        <v>0</v>
      </c>
      <c r="P406" s="305">
        <v>0</v>
      </c>
      <c r="Q406" s="303">
        <v>0</v>
      </c>
      <c r="R406" s="16">
        <f>SUMIFS('Member Months'!$L:$L,'Member Months'!$A:$A,$A406,'Member Months'!$C:$C,$C406, 'Member Months'!$D:$D,$D406)</f>
        <v>0</v>
      </c>
      <c r="S406" s="237"/>
      <c r="U406" s="237"/>
      <c r="V406" s="237"/>
    </row>
    <row r="407" spans="1:22" s="302" customFormat="1">
      <c r="A407" s="38" t="s">
        <v>218</v>
      </c>
      <c r="B407" s="39">
        <f t="shared" si="30"/>
        <v>0</v>
      </c>
      <c r="C407" s="39" t="s">
        <v>912</v>
      </c>
      <c r="D407" s="40">
        <v>2</v>
      </c>
      <c r="E407" s="40" t="s">
        <v>218</v>
      </c>
      <c r="F407" s="40" t="s">
        <v>738</v>
      </c>
      <c r="G407" s="698" t="s">
        <v>226</v>
      </c>
      <c r="H407" s="40" t="s">
        <v>228</v>
      </c>
      <c r="I407" s="629" t="s">
        <v>219</v>
      </c>
      <c r="J407" s="698" t="s">
        <v>263</v>
      </c>
      <c r="K407" s="303">
        <v>0</v>
      </c>
      <c r="L407" s="304">
        <v>0</v>
      </c>
      <c r="M407" s="305">
        <v>0</v>
      </c>
      <c r="N407" s="305">
        <v>0</v>
      </c>
      <c r="O407" s="303">
        <v>0</v>
      </c>
      <c r="P407" s="305">
        <v>0</v>
      </c>
      <c r="Q407" s="303">
        <v>0</v>
      </c>
      <c r="R407" s="16">
        <f>SUMIFS('Member Months'!$L:$L,'Member Months'!$A:$A,$A407,'Member Months'!$C:$C,$C407, 'Member Months'!$D:$D,$D407)</f>
        <v>0</v>
      </c>
      <c r="S407" s="237"/>
      <c r="U407" s="237"/>
      <c r="V407" s="237"/>
    </row>
    <row r="408" spans="1:22" s="302" customFormat="1">
      <c r="A408" s="38" t="s">
        <v>218</v>
      </c>
      <c r="B408" s="39">
        <f t="shared" si="30"/>
        <v>0</v>
      </c>
      <c r="C408" s="39" t="s">
        <v>912</v>
      </c>
      <c r="D408" s="40">
        <v>2</v>
      </c>
      <c r="E408" s="40" t="s">
        <v>218</v>
      </c>
      <c r="F408" s="40" t="s">
        <v>738</v>
      </c>
      <c r="G408" s="698" t="s">
        <v>226</v>
      </c>
      <c r="H408" s="40" t="s">
        <v>228</v>
      </c>
      <c r="I408" s="629" t="s">
        <v>220</v>
      </c>
      <c r="J408" s="698" t="s">
        <v>675</v>
      </c>
      <c r="K408" s="303">
        <v>0</v>
      </c>
      <c r="L408" s="304">
        <v>0</v>
      </c>
      <c r="M408" s="305">
        <v>0</v>
      </c>
      <c r="N408" s="305">
        <v>0</v>
      </c>
      <c r="O408" s="303">
        <v>0</v>
      </c>
      <c r="P408" s="305">
        <v>0</v>
      </c>
      <c r="Q408" s="303">
        <v>0</v>
      </c>
      <c r="R408" s="16">
        <f>SUMIFS('Member Months'!$L:$L,'Member Months'!$A:$A,$A408,'Member Months'!$C:$C,$C408, 'Member Months'!$D:$D,$D408)</f>
        <v>0</v>
      </c>
      <c r="S408" s="237"/>
      <c r="U408" s="237"/>
      <c r="V408" s="237"/>
    </row>
    <row r="409" spans="1:22" s="302" customFormat="1">
      <c r="A409" s="38" t="s">
        <v>218</v>
      </c>
      <c r="B409" s="39">
        <f t="shared" si="30"/>
        <v>0</v>
      </c>
      <c r="C409" s="39" t="s">
        <v>912</v>
      </c>
      <c r="D409" s="40">
        <v>2</v>
      </c>
      <c r="E409" s="40" t="s">
        <v>218</v>
      </c>
      <c r="F409" s="40" t="s">
        <v>738</v>
      </c>
      <c r="G409" s="698" t="s">
        <v>226</v>
      </c>
      <c r="H409" s="40" t="s">
        <v>228</v>
      </c>
      <c r="I409" s="629" t="s">
        <v>221</v>
      </c>
      <c r="J409" s="698" t="s">
        <v>264</v>
      </c>
      <c r="K409" s="303">
        <v>0</v>
      </c>
      <c r="L409" s="304">
        <v>0</v>
      </c>
      <c r="M409" s="305">
        <v>0</v>
      </c>
      <c r="N409" s="305">
        <v>0</v>
      </c>
      <c r="O409" s="303">
        <v>0</v>
      </c>
      <c r="P409" s="305">
        <v>0</v>
      </c>
      <c r="Q409" s="303">
        <v>0</v>
      </c>
      <c r="R409" s="16">
        <f>SUMIFS('Member Months'!$L:$L,'Member Months'!$A:$A,$A409,'Member Months'!$C:$C,$C409, 'Member Months'!$D:$D,$D409)</f>
        <v>0</v>
      </c>
      <c r="S409" s="237"/>
      <c r="U409" s="237"/>
      <c r="V409" s="237"/>
    </row>
    <row r="410" spans="1:22" s="302" customFormat="1">
      <c r="A410" s="38" t="s">
        <v>218</v>
      </c>
      <c r="B410" s="39">
        <f t="shared" si="30"/>
        <v>0</v>
      </c>
      <c r="C410" s="39" t="s">
        <v>912</v>
      </c>
      <c r="D410" s="40">
        <v>2</v>
      </c>
      <c r="E410" s="40" t="s">
        <v>218</v>
      </c>
      <c r="F410" s="40" t="s">
        <v>738</v>
      </c>
      <c r="G410" s="698" t="s">
        <v>226</v>
      </c>
      <c r="H410" s="40" t="s">
        <v>228</v>
      </c>
      <c r="I410" s="630" t="s">
        <v>222</v>
      </c>
      <c r="J410" s="698" t="s">
        <v>206</v>
      </c>
      <c r="K410" s="303">
        <v>0</v>
      </c>
      <c r="L410" s="304">
        <v>0</v>
      </c>
      <c r="M410" s="305">
        <v>0</v>
      </c>
      <c r="N410" s="305">
        <v>0</v>
      </c>
      <c r="O410" s="303">
        <v>0</v>
      </c>
      <c r="P410" s="305">
        <v>0</v>
      </c>
      <c r="Q410" s="303">
        <v>0</v>
      </c>
      <c r="R410" s="16">
        <f>SUMIFS('Member Months'!$L:$L,'Member Months'!$A:$A,$A410,'Member Months'!$C:$C,$C410, 'Member Months'!$D:$D,$D410)</f>
        <v>0</v>
      </c>
      <c r="S410" s="237"/>
      <c r="U410" s="237"/>
      <c r="V410" s="237"/>
    </row>
    <row r="411" spans="1:22" s="302" customFormat="1">
      <c r="A411" s="38" t="s">
        <v>218</v>
      </c>
      <c r="B411" s="39">
        <f t="shared" si="30"/>
        <v>0</v>
      </c>
      <c r="C411" s="39" t="s">
        <v>912</v>
      </c>
      <c r="D411" s="40">
        <v>2</v>
      </c>
      <c r="E411" s="40" t="s">
        <v>218</v>
      </c>
      <c r="F411" s="40" t="s">
        <v>738</v>
      </c>
      <c r="G411" s="698" t="s">
        <v>226</v>
      </c>
      <c r="H411" s="40" t="s">
        <v>228</v>
      </c>
      <c r="I411" s="630" t="s">
        <v>223</v>
      </c>
      <c r="J411" s="698" t="s">
        <v>181</v>
      </c>
      <c r="K411" s="303">
        <v>0</v>
      </c>
      <c r="L411" s="304">
        <v>0</v>
      </c>
      <c r="M411" s="305">
        <v>0</v>
      </c>
      <c r="N411" s="305">
        <v>0</v>
      </c>
      <c r="O411" s="303">
        <v>0</v>
      </c>
      <c r="P411" s="305">
        <v>0</v>
      </c>
      <c r="Q411" s="303">
        <v>0</v>
      </c>
      <c r="R411" s="16">
        <f>SUMIFS('Member Months'!$L:$L,'Member Months'!$A:$A,$A411,'Member Months'!$C:$C,$C411, 'Member Months'!$D:$D,$D411)</f>
        <v>0</v>
      </c>
      <c r="S411" s="237"/>
      <c r="U411" s="237"/>
      <c r="V411" s="237"/>
    </row>
    <row r="412" spans="1:22" s="302" customFormat="1">
      <c r="A412" s="38" t="s">
        <v>218</v>
      </c>
      <c r="B412" s="39">
        <f t="shared" si="30"/>
        <v>0</v>
      </c>
      <c r="C412" s="39" t="s">
        <v>912</v>
      </c>
      <c r="D412" s="40">
        <v>2</v>
      </c>
      <c r="E412" s="40" t="s">
        <v>218</v>
      </c>
      <c r="F412" s="40" t="s">
        <v>738</v>
      </c>
      <c r="G412" s="698" t="s">
        <v>226</v>
      </c>
      <c r="H412" s="40" t="s">
        <v>228</v>
      </c>
      <c r="I412" s="630" t="s">
        <v>150</v>
      </c>
      <c r="J412" s="698" t="s">
        <v>204</v>
      </c>
      <c r="K412" s="303">
        <v>0</v>
      </c>
      <c r="L412" s="304">
        <v>0</v>
      </c>
      <c r="M412" s="305">
        <v>0</v>
      </c>
      <c r="N412" s="305">
        <v>0</v>
      </c>
      <c r="O412" s="303">
        <v>0</v>
      </c>
      <c r="P412" s="305">
        <v>0</v>
      </c>
      <c r="Q412" s="303">
        <v>0</v>
      </c>
      <c r="R412" s="16">
        <f>SUMIFS('Member Months'!$L:$L,'Member Months'!$A:$A,$A412,'Member Months'!$C:$C,$C412, 'Member Months'!$D:$D,$D412)</f>
        <v>0</v>
      </c>
      <c r="S412" s="237"/>
      <c r="U412" s="237"/>
      <c r="V412" s="237"/>
    </row>
    <row r="413" spans="1:22" s="302" customFormat="1">
      <c r="A413" s="38" t="s">
        <v>218</v>
      </c>
      <c r="B413" s="39">
        <f t="shared" si="30"/>
        <v>0</v>
      </c>
      <c r="C413" s="39" t="s">
        <v>912</v>
      </c>
      <c r="D413" s="40">
        <v>2</v>
      </c>
      <c r="E413" s="40" t="s">
        <v>218</v>
      </c>
      <c r="F413" s="40" t="s">
        <v>738</v>
      </c>
      <c r="G413" s="698" t="s">
        <v>226</v>
      </c>
      <c r="H413" s="40" t="s">
        <v>228</v>
      </c>
      <c r="I413" s="630" t="s">
        <v>151</v>
      </c>
      <c r="J413" s="698" t="s">
        <v>205</v>
      </c>
      <c r="K413" s="303">
        <v>0</v>
      </c>
      <c r="L413" s="304">
        <v>0</v>
      </c>
      <c r="M413" s="305">
        <v>0</v>
      </c>
      <c r="N413" s="305">
        <v>0</v>
      </c>
      <c r="O413" s="303">
        <v>0</v>
      </c>
      <c r="P413" s="305">
        <v>0</v>
      </c>
      <c r="Q413" s="303">
        <v>0</v>
      </c>
      <c r="R413" s="16">
        <f>SUMIFS('Member Months'!$L:$L,'Member Months'!$A:$A,$A413,'Member Months'!$C:$C,$C413, 'Member Months'!$D:$D,$D413)</f>
        <v>0</v>
      </c>
      <c r="S413" s="237"/>
      <c r="U413" s="237"/>
      <c r="V413" s="237"/>
    </row>
    <row r="414" spans="1:22" s="302" customFormat="1">
      <c r="A414" s="38" t="s">
        <v>218</v>
      </c>
      <c r="B414" s="39">
        <f t="shared" si="30"/>
        <v>0</v>
      </c>
      <c r="C414" s="39" t="s">
        <v>912</v>
      </c>
      <c r="D414" s="40">
        <v>2</v>
      </c>
      <c r="E414" s="40" t="s">
        <v>218</v>
      </c>
      <c r="F414" s="40" t="s">
        <v>738</v>
      </c>
      <c r="G414" s="698" t="s">
        <v>226</v>
      </c>
      <c r="H414" s="40" t="s">
        <v>228</v>
      </c>
      <c r="I414" s="630" t="s">
        <v>152</v>
      </c>
      <c r="J414" s="698" t="s">
        <v>182</v>
      </c>
      <c r="K414" s="303">
        <v>0</v>
      </c>
      <c r="L414" s="304">
        <v>0</v>
      </c>
      <c r="M414" s="305">
        <v>0</v>
      </c>
      <c r="N414" s="305">
        <v>0</v>
      </c>
      <c r="O414" s="303">
        <v>0</v>
      </c>
      <c r="P414" s="305">
        <v>0</v>
      </c>
      <c r="Q414" s="303">
        <v>0</v>
      </c>
      <c r="R414" s="16">
        <f>SUMIFS('Member Months'!$L:$L,'Member Months'!$A:$A,$A414,'Member Months'!$C:$C,$C414, 'Member Months'!$D:$D,$D414)</f>
        <v>0</v>
      </c>
      <c r="S414" s="237"/>
      <c r="U414" s="237"/>
      <c r="V414" s="237"/>
    </row>
    <row r="415" spans="1:22" s="302" customFormat="1">
      <c r="A415" s="38" t="s">
        <v>218</v>
      </c>
      <c r="B415" s="39">
        <f t="shared" si="30"/>
        <v>0</v>
      </c>
      <c r="C415" s="39" t="s">
        <v>912</v>
      </c>
      <c r="D415" s="40">
        <v>2</v>
      </c>
      <c r="E415" s="40" t="s">
        <v>218</v>
      </c>
      <c r="F415" s="40" t="s">
        <v>738</v>
      </c>
      <c r="G415" s="698" t="s">
        <v>226</v>
      </c>
      <c r="H415" s="40" t="s">
        <v>228</v>
      </c>
      <c r="I415" s="630" t="s">
        <v>70</v>
      </c>
      <c r="J415" s="698" t="s">
        <v>265</v>
      </c>
      <c r="K415" s="303">
        <v>0</v>
      </c>
      <c r="L415" s="304">
        <v>0</v>
      </c>
      <c r="M415" s="305">
        <v>0</v>
      </c>
      <c r="N415" s="305">
        <v>0</v>
      </c>
      <c r="O415" s="303">
        <v>0</v>
      </c>
      <c r="P415" s="305">
        <v>0</v>
      </c>
      <c r="Q415" s="303">
        <v>0</v>
      </c>
      <c r="R415" s="16">
        <f>SUMIFS('Member Months'!$L:$L,'Member Months'!$A:$A,$A415,'Member Months'!$C:$C,$C415, 'Member Months'!$D:$D,$D415)</f>
        <v>0</v>
      </c>
      <c r="S415" s="237"/>
      <c r="U415" s="237"/>
      <c r="V415" s="237"/>
    </row>
    <row r="416" spans="1:22" s="302" customFormat="1">
      <c r="A416" s="38" t="s">
        <v>218</v>
      </c>
      <c r="B416" s="39">
        <f t="shared" si="30"/>
        <v>0</v>
      </c>
      <c r="C416" s="39" t="s">
        <v>912</v>
      </c>
      <c r="D416" s="40">
        <v>2</v>
      </c>
      <c r="E416" s="40" t="s">
        <v>218</v>
      </c>
      <c r="F416" s="40" t="s">
        <v>738</v>
      </c>
      <c r="G416" s="698" t="s">
        <v>226</v>
      </c>
      <c r="H416" s="40" t="s">
        <v>228</v>
      </c>
      <c r="I416" s="630" t="s">
        <v>71</v>
      </c>
      <c r="J416" s="698" t="s">
        <v>266</v>
      </c>
      <c r="K416" s="303">
        <v>0</v>
      </c>
      <c r="L416" s="304">
        <v>0</v>
      </c>
      <c r="M416" s="305">
        <v>0</v>
      </c>
      <c r="N416" s="305">
        <v>0</v>
      </c>
      <c r="O416" s="303">
        <v>0</v>
      </c>
      <c r="P416" s="305">
        <v>0</v>
      </c>
      <c r="Q416" s="303">
        <v>0</v>
      </c>
      <c r="R416" s="16">
        <f>SUMIFS('Member Months'!$L:$L,'Member Months'!$A:$A,$A416,'Member Months'!$C:$C,$C416, 'Member Months'!$D:$D,$D416)</f>
        <v>0</v>
      </c>
      <c r="S416" s="237"/>
      <c r="U416" s="237"/>
      <c r="V416" s="237"/>
    </row>
    <row r="417" spans="1:22" s="302" customFormat="1">
      <c r="A417" s="38" t="s">
        <v>218</v>
      </c>
      <c r="B417" s="39">
        <f t="shared" si="30"/>
        <v>0</v>
      </c>
      <c r="C417" s="39" t="s">
        <v>912</v>
      </c>
      <c r="D417" s="40">
        <v>2</v>
      </c>
      <c r="E417" s="40" t="s">
        <v>218</v>
      </c>
      <c r="F417" s="40" t="s">
        <v>738</v>
      </c>
      <c r="G417" s="698" t="s">
        <v>226</v>
      </c>
      <c r="H417" s="40" t="s">
        <v>228</v>
      </c>
      <c r="I417" s="630" t="s">
        <v>72</v>
      </c>
      <c r="J417" s="698" t="s">
        <v>527</v>
      </c>
      <c r="K417" s="303">
        <v>0</v>
      </c>
      <c r="L417" s="304">
        <v>0</v>
      </c>
      <c r="M417" s="305">
        <v>0</v>
      </c>
      <c r="N417" s="305">
        <v>0</v>
      </c>
      <c r="O417" s="303">
        <v>0</v>
      </c>
      <c r="P417" s="305">
        <v>0</v>
      </c>
      <c r="Q417" s="303">
        <v>0</v>
      </c>
      <c r="R417" s="16">
        <f>SUMIFS('Member Months'!$L:$L,'Member Months'!$A:$A,$A417,'Member Months'!$C:$C,$C417, 'Member Months'!$D:$D,$D417)</f>
        <v>0</v>
      </c>
      <c r="S417" s="237"/>
      <c r="U417" s="237"/>
      <c r="V417" s="237"/>
    </row>
    <row r="418" spans="1:22" s="302" customFormat="1">
      <c r="A418" s="38" t="s">
        <v>218</v>
      </c>
      <c r="B418" s="39">
        <f t="shared" si="30"/>
        <v>0</v>
      </c>
      <c r="C418" s="39" t="s">
        <v>912</v>
      </c>
      <c r="D418" s="40">
        <v>2</v>
      </c>
      <c r="E418" s="40" t="s">
        <v>218</v>
      </c>
      <c r="F418" s="40" t="s">
        <v>738</v>
      </c>
      <c r="G418" s="698" t="s">
        <v>226</v>
      </c>
      <c r="H418" s="40" t="s">
        <v>228</v>
      </c>
      <c r="I418" s="630" t="s">
        <v>73</v>
      </c>
      <c r="J418" s="698" t="s">
        <v>528</v>
      </c>
      <c r="K418" s="303">
        <v>0</v>
      </c>
      <c r="L418" s="304">
        <v>0</v>
      </c>
      <c r="M418" s="305">
        <v>0</v>
      </c>
      <c r="N418" s="305">
        <v>0</v>
      </c>
      <c r="O418" s="303">
        <v>0</v>
      </c>
      <c r="P418" s="305">
        <v>0</v>
      </c>
      <c r="Q418" s="303">
        <v>0</v>
      </c>
      <c r="R418" s="16">
        <f>SUMIFS('Member Months'!$L:$L,'Member Months'!$A:$A,$A418,'Member Months'!$C:$C,$C418, 'Member Months'!$D:$D,$D418)</f>
        <v>0</v>
      </c>
      <c r="S418" s="237"/>
      <c r="U418" s="237"/>
      <c r="V418" s="237"/>
    </row>
    <row r="419" spans="1:22" s="302" customFormat="1">
      <c r="A419" s="38" t="s">
        <v>218</v>
      </c>
      <c r="B419" s="39">
        <f t="shared" si="30"/>
        <v>0</v>
      </c>
      <c r="C419" s="39" t="s">
        <v>912</v>
      </c>
      <c r="D419" s="40">
        <v>2</v>
      </c>
      <c r="E419" s="40" t="s">
        <v>218</v>
      </c>
      <c r="F419" s="40" t="s">
        <v>738</v>
      </c>
      <c r="G419" s="698" t="s">
        <v>226</v>
      </c>
      <c r="H419" s="40" t="s">
        <v>228</v>
      </c>
      <c r="I419" s="630" t="s">
        <v>409</v>
      </c>
      <c r="J419" s="698" t="s">
        <v>803</v>
      </c>
      <c r="K419" s="303">
        <v>0</v>
      </c>
      <c r="L419" s="304">
        <v>0</v>
      </c>
      <c r="M419" s="305">
        <v>0</v>
      </c>
      <c r="N419" s="305">
        <v>0</v>
      </c>
      <c r="O419" s="303">
        <v>0</v>
      </c>
      <c r="P419" s="305">
        <v>0</v>
      </c>
      <c r="Q419" s="303">
        <v>0</v>
      </c>
      <c r="R419" s="16">
        <f>SUMIFS('Member Months'!$L:$L,'Member Months'!$A:$A,$A419,'Member Months'!$C:$C,$C419, 'Member Months'!$D:$D,$D419)</f>
        <v>0</v>
      </c>
      <c r="S419" s="237"/>
      <c r="U419" s="237"/>
      <c r="V419" s="237"/>
    </row>
    <row r="420" spans="1:22" s="302" customFormat="1">
      <c r="A420" s="38" t="s">
        <v>219</v>
      </c>
      <c r="B420" s="39">
        <f t="shared" si="30"/>
        <v>0</v>
      </c>
      <c r="C420" s="39" t="s">
        <v>912</v>
      </c>
      <c r="D420" s="40">
        <v>2</v>
      </c>
      <c r="E420" s="40" t="s">
        <v>219</v>
      </c>
      <c r="F420" s="40" t="s">
        <v>738</v>
      </c>
      <c r="G420" s="698" t="s">
        <v>229</v>
      </c>
      <c r="H420" s="40" t="s">
        <v>227</v>
      </c>
      <c r="I420" s="629" t="s">
        <v>211</v>
      </c>
      <c r="J420" s="698" t="s">
        <v>261</v>
      </c>
      <c r="K420" s="303">
        <v>0</v>
      </c>
      <c r="L420" s="304">
        <v>0</v>
      </c>
      <c r="M420" s="305">
        <v>0</v>
      </c>
      <c r="N420" s="305">
        <v>0</v>
      </c>
      <c r="O420" s="303">
        <v>0</v>
      </c>
      <c r="P420" s="305">
        <v>0</v>
      </c>
      <c r="Q420" s="303">
        <v>0</v>
      </c>
      <c r="R420" s="16">
        <f>SUMIFS('Member Months'!$L:$L,'Member Months'!$A:$A,$A420,'Member Months'!$C:$C,$C420, 'Member Months'!$D:$D,$D420)</f>
        <v>0</v>
      </c>
      <c r="S420" s="237"/>
      <c r="U420" s="237"/>
      <c r="V420" s="237"/>
    </row>
    <row r="421" spans="1:22" s="302" customFormat="1">
      <c r="A421" s="38" t="s">
        <v>219</v>
      </c>
      <c r="B421" s="39">
        <f t="shared" si="30"/>
        <v>0</v>
      </c>
      <c r="C421" s="39" t="s">
        <v>912</v>
      </c>
      <c r="D421" s="40">
        <v>2</v>
      </c>
      <c r="E421" s="40" t="s">
        <v>219</v>
      </c>
      <c r="F421" s="40" t="s">
        <v>738</v>
      </c>
      <c r="G421" s="698" t="s">
        <v>229</v>
      </c>
      <c r="H421" s="40" t="s">
        <v>227</v>
      </c>
      <c r="I421" s="629" t="s">
        <v>214</v>
      </c>
      <c r="J421" s="698" t="s">
        <v>676</v>
      </c>
      <c r="K421" s="303">
        <v>0</v>
      </c>
      <c r="L421" s="304">
        <v>0</v>
      </c>
      <c r="M421" s="305">
        <v>0</v>
      </c>
      <c r="N421" s="305">
        <v>0</v>
      </c>
      <c r="O421" s="303">
        <v>0</v>
      </c>
      <c r="P421" s="305">
        <v>0</v>
      </c>
      <c r="Q421" s="303">
        <v>0</v>
      </c>
      <c r="R421" s="16">
        <f>SUMIFS('Member Months'!$L:$L,'Member Months'!$A:$A,$A421,'Member Months'!$C:$C,$C421, 'Member Months'!$D:$D,$D421)</f>
        <v>0</v>
      </c>
      <c r="S421" s="237"/>
      <c r="U421" s="237"/>
      <c r="V421" s="237"/>
    </row>
    <row r="422" spans="1:22" s="302" customFormat="1">
      <c r="A422" s="38" t="s">
        <v>219</v>
      </c>
      <c r="B422" s="39">
        <f t="shared" si="30"/>
        <v>0</v>
      </c>
      <c r="C422" s="39" t="s">
        <v>912</v>
      </c>
      <c r="D422" s="40">
        <v>2</v>
      </c>
      <c r="E422" s="40" t="s">
        <v>219</v>
      </c>
      <c r="F422" s="40" t="s">
        <v>738</v>
      </c>
      <c r="G422" s="698" t="s">
        <v>229</v>
      </c>
      <c r="H422" s="40" t="s">
        <v>227</v>
      </c>
      <c r="I422" s="629" t="s">
        <v>215</v>
      </c>
      <c r="J422" s="698" t="s">
        <v>216</v>
      </c>
      <c r="K422" s="303">
        <v>0</v>
      </c>
      <c r="L422" s="304">
        <v>0</v>
      </c>
      <c r="M422" s="305">
        <v>0</v>
      </c>
      <c r="N422" s="305">
        <v>0</v>
      </c>
      <c r="O422" s="303">
        <v>0</v>
      </c>
      <c r="P422" s="305">
        <v>0</v>
      </c>
      <c r="Q422" s="303">
        <v>0</v>
      </c>
      <c r="R422" s="16">
        <f>SUMIFS('Member Months'!$L:$L,'Member Months'!$A:$A,$A422,'Member Months'!$C:$C,$C422, 'Member Months'!$D:$D,$D422)</f>
        <v>0</v>
      </c>
      <c r="S422" s="237"/>
      <c r="U422" s="237"/>
      <c r="V422" s="237"/>
    </row>
    <row r="423" spans="1:22" s="302" customFormat="1">
      <c r="A423" s="38" t="s">
        <v>219</v>
      </c>
      <c r="B423" s="39">
        <f t="shared" si="30"/>
        <v>0</v>
      </c>
      <c r="C423" s="39" t="s">
        <v>912</v>
      </c>
      <c r="D423" s="40">
        <v>2</v>
      </c>
      <c r="E423" s="40" t="s">
        <v>219</v>
      </c>
      <c r="F423" s="40" t="s">
        <v>738</v>
      </c>
      <c r="G423" s="698" t="s">
        <v>229</v>
      </c>
      <c r="H423" s="40" t="s">
        <v>227</v>
      </c>
      <c r="I423" s="629" t="s">
        <v>217</v>
      </c>
      <c r="J423" s="698" t="s">
        <v>262</v>
      </c>
      <c r="K423" s="303">
        <v>0</v>
      </c>
      <c r="L423" s="304">
        <v>0</v>
      </c>
      <c r="M423" s="305">
        <v>0</v>
      </c>
      <c r="N423" s="305">
        <v>0</v>
      </c>
      <c r="O423" s="303">
        <v>0</v>
      </c>
      <c r="P423" s="305">
        <v>0</v>
      </c>
      <c r="Q423" s="303">
        <v>0</v>
      </c>
      <c r="R423" s="16">
        <f>SUMIFS('Member Months'!$L:$L,'Member Months'!$A:$A,$A423,'Member Months'!$C:$C,$C423, 'Member Months'!$D:$D,$D423)</f>
        <v>0</v>
      </c>
      <c r="S423" s="237"/>
      <c r="U423" s="237"/>
      <c r="V423" s="237"/>
    </row>
    <row r="424" spans="1:22" s="302" customFormat="1">
      <c r="A424" s="38" t="s">
        <v>219</v>
      </c>
      <c r="B424" s="39">
        <f t="shared" si="30"/>
        <v>0</v>
      </c>
      <c r="C424" s="39" t="s">
        <v>912</v>
      </c>
      <c r="D424" s="40">
        <v>2</v>
      </c>
      <c r="E424" s="40" t="s">
        <v>219</v>
      </c>
      <c r="F424" s="40" t="s">
        <v>738</v>
      </c>
      <c r="G424" s="698" t="s">
        <v>229</v>
      </c>
      <c r="H424" s="40" t="s">
        <v>227</v>
      </c>
      <c r="I424" s="629" t="s">
        <v>218</v>
      </c>
      <c r="J424" s="698" t="s">
        <v>677</v>
      </c>
      <c r="K424" s="303">
        <v>0</v>
      </c>
      <c r="L424" s="304">
        <v>0</v>
      </c>
      <c r="M424" s="305">
        <v>0</v>
      </c>
      <c r="N424" s="305">
        <v>0</v>
      </c>
      <c r="O424" s="303">
        <v>0</v>
      </c>
      <c r="P424" s="305">
        <v>0</v>
      </c>
      <c r="Q424" s="303">
        <v>0</v>
      </c>
      <c r="R424" s="16">
        <f>SUMIFS('Member Months'!$L:$L,'Member Months'!$A:$A,$A424,'Member Months'!$C:$C,$C424, 'Member Months'!$D:$D,$D424)</f>
        <v>0</v>
      </c>
      <c r="S424" s="237"/>
      <c r="U424" s="237"/>
      <c r="V424" s="237"/>
    </row>
    <row r="425" spans="1:22" s="302" customFormat="1">
      <c r="A425" s="38" t="s">
        <v>219</v>
      </c>
      <c r="B425" s="39">
        <f t="shared" si="30"/>
        <v>0</v>
      </c>
      <c r="C425" s="39" t="s">
        <v>912</v>
      </c>
      <c r="D425" s="40">
        <v>2</v>
      </c>
      <c r="E425" s="40" t="s">
        <v>219</v>
      </c>
      <c r="F425" s="40" t="s">
        <v>738</v>
      </c>
      <c r="G425" s="698" t="s">
        <v>229</v>
      </c>
      <c r="H425" s="40" t="s">
        <v>227</v>
      </c>
      <c r="I425" s="629" t="s">
        <v>219</v>
      </c>
      <c r="J425" s="698" t="s">
        <v>263</v>
      </c>
      <c r="K425" s="303">
        <v>0</v>
      </c>
      <c r="L425" s="304">
        <v>0</v>
      </c>
      <c r="M425" s="305">
        <v>0</v>
      </c>
      <c r="N425" s="305">
        <v>0</v>
      </c>
      <c r="O425" s="303">
        <v>0</v>
      </c>
      <c r="P425" s="305">
        <v>0</v>
      </c>
      <c r="Q425" s="303">
        <v>0</v>
      </c>
      <c r="R425" s="16">
        <f>SUMIFS('Member Months'!$L:$L,'Member Months'!$A:$A,$A425,'Member Months'!$C:$C,$C425, 'Member Months'!$D:$D,$D425)</f>
        <v>0</v>
      </c>
      <c r="S425" s="237"/>
      <c r="U425" s="237"/>
      <c r="V425" s="237"/>
    </row>
    <row r="426" spans="1:22" s="302" customFormat="1">
      <c r="A426" s="38" t="s">
        <v>219</v>
      </c>
      <c r="B426" s="39">
        <f t="shared" si="30"/>
        <v>0</v>
      </c>
      <c r="C426" s="39" t="s">
        <v>912</v>
      </c>
      <c r="D426" s="40">
        <v>2</v>
      </c>
      <c r="E426" s="40" t="s">
        <v>219</v>
      </c>
      <c r="F426" s="40" t="s">
        <v>738</v>
      </c>
      <c r="G426" s="698" t="s">
        <v>229</v>
      </c>
      <c r="H426" s="40" t="s">
        <v>227</v>
      </c>
      <c r="I426" s="629" t="s">
        <v>220</v>
      </c>
      <c r="J426" s="698" t="s">
        <v>675</v>
      </c>
      <c r="K426" s="303">
        <v>0</v>
      </c>
      <c r="L426" s="304">
        <v>0</v>
      </c>
      <c r="M426" s="305">
        <v>0</v>
      </c>
      <c r="N426" s="305">
        <v>0</v>
      </c>
      <c r="O426" s="303">
        <v>0</v>
      </c>
      <c r="P426" s="305">
        <v>0</v>
      </c>
      <c r="Q426" s="303">
        <v>0</v>
      </c>
      <c r="R426" s="16">
        <f>SUMIFS('Member Months'!$L:$L,'Member Months'!$A:$A,$A426,'Member Months'!$C:$C,$C426, 'Member Months'!$D:$D,$D426)</f>
        <v>0</v>
      </c>
      <c r="S426" s="237"/>
      <c r="U426" s="237"/>
      <c r="V426" s="237"/>
    </row>
    <row r="427" spans="1:22" s="302" customFormat="1">
      <c r="A427" s="38" t="s">
        <v>219</v>
      </c>
      <c r="B427" s="39">
        <f t="shared" si="30"/>
        <v>0</v>
      </c>
      <c r="C427" s="39" t="s">
        <v>912</v>
      </c>
      <c r="D427" s="40">
        <v>2</v>
      </c>
      <c r="E427" s="40" t="s">
        <v>219</v>
      </c>
      <c r="F427" s="40" t="s">
        <v>738</v>
      </c>
      <c r="G427" s="698" t="s">
        <v>229</v>
      </c>
      <c r="H427" s="40" t="s">
        <v>227</v>
      </c>
      <c r="I427" s="629" t="s">
        <v>221</v>
      </c>
      <c r="J427" s="698" t="s">
        <v>264</v>
      </c>
      <c r="K427" s="303">
        <v>0</v>
      </c>
      <c r="L427" s="304">
        <v>0</v>
      </c>
      <c r="M427" s="305">
        <v>0</v>
      </c>
      <c r="N427" s="305">
        <v>0</v>
      </c>
      <c r="O427" s="303">
        <v>0</v>
      </c>
      <c r="P427" s="305">
        <v>0</v>
      </c>
      <c r="Q427" s="303">
        <v>0</v>
      </c>
      <c r="R427" s="16">
        <f>SUMIFS('Member Months'!$L:$L,'Member Months'!$A:$A,$A427,'Member Months'!$C:$C,$C427, 'Member Months'!$D:$D,$D427)</f>
        <v>0</v>
      </c>
      <c r="S427" s="237"/>
      <c r="U427" s="237"/>
      <c r="V427" s="237"/>
    </row>
    <row r="428" spans="1:22" s="302" customFormat="1">
      <c r="A428" s="38" t="s">
        <v>219</v>
      </c>
      <c r="B428" s="39">
        <f t="shared" si="30"/>
        <v>0</v>
      </c>
      <c r="C428" s="39" t="s">
        <v>912</v>
      </c>
      <c r="D428" s="40">
        <v>2</v>
      </c>
      <c r="E428" s="40" t="s">
        <v>219</v>
      </c>
      <c r="F428" s="40" t="s">
        <v>738</v>
      </c>
      <c r="G428" s="698" t="s">
        <v>229</v>
      </c>
      <c r="H428" s="40" t="s">
        <v>227</v>
      </c>
      <c r="I428" s="630" t="s">
        <v>222</v>
      </c>
      <c r="J428" s="698" t="s">
        <v>206</v>
      </c>
      <c r="K428" s="303">
        <v>0</v>
      </c>
      <c r="L428" s="304">
        <v>0</v>
      </c>
      <c r="M428" s="305">
        <v>0</v>
      </c>
      <c r="N428" s="305">
        <v>0</v>
      </c>
      <c r="O428" s="303">
        <v>0</v>
      </c>
      <c r="P428" s="305">
        <v>0</v>
      </c>
      <c r="Q428" s="303">
        <v>0</v>
      </c>
      <c r="R428" s="16">
        <f>SUMIFS('Member Months'!$L:$L,'Member Months'!$A:$A,$A428,'Member Months'!$C:$C,$C428, 'Member Months'!$D:$D,$D428)</f>
        <v>0</v>
      </c>
      <c r="S428" s="237"/>
      <c r="U428" s="237"/>
      <c r="V428" s="237"/>
    </row>
    <row r="429" spans="1:22" s="302" customFormat="1">
      <c r="A429" s="38" t="s">
        <v>219</v>
      </c>
      <c r="B429" s="39">
        <f t="shared" si="30"/>
        <v>0</v>
      </c>
      <c r="C429" s="39" t="s">
        <v>912</v>
      </c>
      <c r="D429" s="40">
        <v>2</v>
      </c>
      <c r="E429" s="40" t="s">
        <v>219</v>
      </c>
      <c r="F429" s="40" t="s">
        <v>738</v>
      </c>
      <c r="G429" s="698" t="s">
        <v>229</v>
      </c>
      <c r="H429" s="40" t="s">
        <v>227</v>
      </c>
      <c r="I429" s="630" t="s">
        <v>223</v>
      </c>
      <c r="J429" s="698" t="s">
        <v>181</v>
      </c>
      <c r="K429" s="303">
        <v>0</v>
      </c>
      <c r="L429" s="304">
        <v>0</v>
      </c>
      <c r="M429" s="305">
        <v>0</v>
      </c>
      <c r="N429" s="305">
        <v>0</v>
      </c>
      <c r="O429" s="303">
        <v>0</v>
      </c>
      <c r="P429" s="305">
        <v>0</v>
      </c>
      <c r="Q429" s="303">
        <v>0</v>
      </c>
      <c r="R429" s="16">
        <f>SUMIFS('Member Months'!$L:$L,'Member Months'!$A:$A,$A429,'Member Months'!$C:$C,$C429, 'Member Months'!$D:$D,$D429)</f>
        <v>0</v>
      </c>
      <c r="S429" s="237"/>
      <c r="U429" s="237"/>
      <c r="V429" s="237"/>
    </row>
    <row r="430" spans="1:22" s="302" customFormat="1">
      <c r="A430" s="38" t="s">
        <v>219</v>
      </c>
      <c r="B430" s="39">
        <f t="shared" si="30"/>
        <v>0</v>
      </c>
      <c r="C430" s="39" t="s">
        <v>912</v>
      </c>
      <c r="D430" s="40">
        <v>2</v>
      </c>
      <c r="E430" s="40" t="s">
        <v>219</v>
      </c>
      <c r="F430" s="40" t="s">
        <v>738</v>
      </c>
      <c r="G430" s="698" t="s">
        <v>229</v>
      </c>
      <c r="H430" s="40" t="s">
        <v>227</v>
      </c>
      <c r="I430" s="630" t="s">
        <v>150</v>
      </c>
      <c r="J430" s="698" t="s">
        <v>204</v>
      </c>
      <c r="K430" s="303">
        <v>0</v>
      </c>
      <c r="L430" s="304">
        <v>0</v>
      </c>
      <c r="M430" s="305">
        <v>0</v>
      </c>
      <c r="N430" s="305">
        <v>0</v>
      </c>
      <c r="O430" s="303">
        <v>0</v>
      </c>
      <c r="P430" s="305">
        <v>0</v>
      </c>
      <c r="Q430" s="303">
        <v>0</v>
      </c>
      <c r="R430" s="16">
        <f>SUMIFS('Member Months'!$L:$L,'Member Months'!$A:$A,$A430,'Member Months'!$C:$C,$C430, 'Member Months'!$D:$D,$D430)</f>
        <v>0</v>
      </c>
      <c r="S430" s="237"/>
      <c r="U430" s="237"/>
      <c r="V430" s="237"/>
    </row>
    <row r="431" spans="1:22" s="302" customFormat="1">
      <c r="A431" s="38" t="s">
        <v>219</v>
      </c>
      <c r="B431" s="39">
        <f t="shared" si="30"/>
        <v>0</v>
      </c>
      <c r="C431" s="39" t="s">
        <v>912</v>
      </c>
      <c r="D431" s="40">
        <v>2</v>
      </c>
      <c r="E431" s="40" t="s">
        <v>219</v>
      </c>
      <c r="F431" s="40" t="s">
        <v>738</v>
      </c>
      <c r="G431" s="698" t="s">
        <v>229</v>
      </c>
      <c r="H431" s="40" t="s">
        <v>227</v>
      </c>
      <c r="I431" s="630" t="s">
        <v>151</v>
      </c>
      <c r="J431" s="698" t="s">
        <v>205</v>
      </c>
      <c r="K431" s="303">
        <v>0</v>
      </c>
      <c r="L431" s="304">
        <v>0</v>
      </c>
      <c r="M431" s="305">
        <v>0</v>
      </c>
      <c r="N431" s="305">
        <v>0</v>
      </c>
      <c r="O431" s="303">
        <v>0</v>
      </c>
      <c r="P431" s="305">
        <v>0</v>
      </c>
      <c r="Q431" s="303">
        <v>0</v>
      </c>
      <c r="R431" s="16">
        <f>SUMIFS('Member Months'!$L:$L,'Member Months'!$A:$A,$A431,'Member Months'!$C:$C,$C431, 'Member Months'!$D:$D,$D431)</f>
        <v>0</v>
      </c>
      <c r="S431" s="237"/>
      <c r="U431" s="237"/>
      <c r="V431" s="237"/>
    </row>
    <row r="432" spans="1:22" s="302" customFormat="1">
      <c r="A432" s="38" t="s">
        <v>219</v>
      </c>
      <c r="B432" s="39">
        <f t="shared" si="30"/>
        <v>0</v>
      </c>
      <c r="C432" s="39" t="s">
        <v>912</v>
      </c>
      <c r="D432" s="40">
        <v>2</v>
      </c>
      <c r="E432" s="40" t="s">
        <v>219</v>
      </c>
      <c r="F432" s="40" t="s">
        <v>738</v>
      </c>
      <c r="G432" s="698" t="s">
        <v>229</v>
      </c>
      <c r="H432" s="40" t="s">
        <v>227</v>
      </c>
      <c r="I432" s="630" t="s">
        <v>152</v>
      </c>
      <c r="J432" s="698" t="s">
        <v>182</v>
      </c>
      <c r="K432" s="303">
        <v>0</v>
      </c>
      <c r="L432" s="304">
        <v>0</v>
      </c>
      <c r="M432" s="305">
        <v>0</v>
      </c>
      <c r="N432" s="305">
        <v>0</v>
      </c>
      <c r="O432" s="303">
        <v>0</v>
      </c>
      <c r="P432" s="305">
        <v>0</v>
      </c>
      <c r="Q432" s="303">
        <v>0</v>
      </c>
      <c r="R432" s="16">
        <f>SUMIFS('Member Months'!$L:$L,'Member Months'!$A:$A,$A432,'Member Months'!$C:$C,$C432, 'Member Months'!$D:$D,$D432)</f>
        <v>0</v>
      </c>
      <c r="S432" s="237"/>
      <c r="U432" s="237"/>
      <c r="V432" s="237"/>
    </row>
    <row r="433" spans="1:22" s="302" customFormat="1">
      <c r="A433" s="38" t="s">
        <v>219</v>
      </c>
      <c r="B433" s="39">
        <f t="shared" si="30"/>
        <v>0</v>
      </c>
      <c r="C433" s="39" t="s">
        <v>912</v>
      </c>
      <c r="D433" s="40">
        <v>2</v>
      </c>
      <c r="E433" s="40" t="s">
        <v>219</v>
      </c>
      <c r="F433" s="40" t="s">
        <v>738</v>
      </c>
      <c r="G433" s="698" t="s">
        <v>229</v>
      </c>
      <c r="H433" s="40" t="s">
        <v>227</v>
      </c>
      <c r="I433" s="630" t="s">
        <v>70</v>
      </c>
      <c r="J433" s="698" t="s">
        <v>265</v>
      </c>
      <c r="K433" s="303">
        <v>0</v>
      </c>
      <c r="L433" s="304">
        <v>0</v>
      </c>
      <c r="M433" s="305">
        <v>0</v>
      </c>
      <c r="N433" s="305">
        <v>0</v>
      </c>
      <c r="O433" s="303">
        <v>0</v>
      </c>
      <c r="P433" s="305">
        <v>0</v>
      </c>
      <c r="Q433" s="303">
        <v>0</v>
      </c>
      <c r="R433" s="16">
        <f>SUMIFS('Member Months'!$L:$L,'Member Months'!$A:$A,$A433,'Member Months'!$C:$C,$C433, 'Member Months'!$D:$D,$D433)</f>
        <v>0</v>
      </c>
      <c r="S433" s="237"/>
      <c r="U433" s="237"/>
      <c r="V433" s="237"/>
    </row>
    <row r="434" spans="1:22" s="302" customFormat="1">
      <c r="A434" s="38" t="s">
        <v>219</v>
      </c>
      <c r="B434" s="39">
        <f t="shared" si="30"/>
        <v>0</v>
      </c>
      <c r="C434" s="39" t="s">
        <v>912</v>
      </c>
      <c r="D434" s="40">
        <v>2</v>
      </c>
      <c r="E434" s="40" t="s">
        <v>219</v>
      </c>
      <c r="F434" s="40" t="s">
        <v>738</v>
      </c>
      <c r="G434" s="698" t="s">
        <v>229</v>
      </c>
      <c r="H434" s="40" t="s">
        <v>227</v>
      </c>
      <c r="I434" s="630" t="s">
        <v>71</v>
      </c>
      <c r="J434" s="698" t="s">
        <v>266</v>
      </c>
      <c r="K434" s="303">
        <v>0</v>
      </c>
      <c r="L434" s="304">
        <v>0</v>
      </c>
      <c r="M434" s="305">
        <v>0</v>
      </c>
      <c r="N434" s="305">
        <v>0</v>
      </c>
      <c r="O434" s="303">
        <v>0</v>
      </c>
      <c r="P434" s="305">
        <v>0</v>
      </c>
      <c r="Q434" s="303">
        <v>0</v>
      </c>
      <c r="R434" s="16">
        <f>SUMIFS('Member Months'!$L:$L,'Member Months'!$A:$A,$A434,'Member Months'!$C:$C,$C434, 'Member Months'!$D:$D,$D434)</f>
        <v>0</v>
      </c>
      <c r="S434" s="237"/>
      <c r="U434" s="237"/>
      <c r="V434" s="237"/>
    </row>
    <row r="435" spans="1:22" s="302" customFormat="1">
      <c r="A435" s="38" t="s">
        <v>219</v>
      </c>
      <c r="B435" s="39">
        <f t="shared" si="30"/>
        <v>0</v>
      </c>
      <c r="C435" s="39" t="s">
        <v>912</v>
      </c>
      <c r="D435" s="40">
        <v>2</v>
      </c>
      <c r="E435" s="40" t="s">
        <v>219</v>
      </c>
      <c r="F435" s="40" t="s">
        <v>738</v>
      </c>
      <c r="G435" s="698" t="s">
        <v>229</v>
      </c>
      <c r="H435" s="40" t="s">
        <v>227</v>
      </c>
      <c r="I435" s="630" t="s">
        <v>72</v>
      </c>
      <c r="J435" s="698" t="s">
        <v>527</v>
      </c>
      <c r="K435" s="303">
        <v>0</v>
      </c>
      <c r="L435" s="304">
        <v>0</v>
      </c>
      <c r="M435" s="305">
        <v>0</v>
      </c>
      <c r="N435" s="305">
        <v>0</v>
      </c>
      <c r="O435" s="303">
        <v>0</v>
      </c>
      <c r="P435" s="305">
        <v>0</v>
      </c>
      <c r="Q435" s="303">
        <v>0</v>
      </c>
      <c r="R435" s="16">
        <f>SUMIFS('Member Months'!$L:$L,'Member Months'!$A:$A,$A435,'Member Months'!$C:$C,$C435, 'Member Months'!$D:$D,$D435)</f>
        <v>0</v>
      </c>
      <c r="S435" s="237"/>
      <c r="U435" s="237"/>
      <c r="V435" s="237"/>
    </row>
    <row r="436" spans="1:22" s="302" customFormat="1">
      <c r="A436" s="38" t="s">
        <v>219</v>
      </c>
      <c r="B436" s="39">
        <f t="shared" si="30"/>
        <v>0</v>
      </c>
      <c r="C436" s="39" t="s">
        <v>912</v>
      </c>
      <c r="D436" s="40">
        <v>2</v>
      </c>
      <c r="E436" s="40" t="s">
        <v>219</v>
      </c>
      <c r="F436" s="40" t="s">
        <v>738</v>
      </c>
      <c r="G436" s="698" t="s">
        <v>229</v>
      </c>
      <c r="H436" s="40" t="s">
        <v>227</v>
      </c>
      <c r="I436" s="630" t="s">
        <v>73</v>
      </c>
      <c r="J436" s="698" t="s">
        <v>528</v>
      </c>
      <c r="K436" s="303">
        <v>0</v>
      </c>
      <c r="L436" s="304">
        <v>0</v>
      </c>
      <c r="M436" s="305">
        <v>0</v>
      </c>
      <c r="N436" s="305">
        <v>0</v>
      </c>
      <c r="O436" s="303">
        <v>0</v>
      </c>
      <c r="P436" s="305">
        <v>0</v>
      </c>
      <c r="Q436" s="303">
        <v>0</v>
      </c>
      <c r="R436" s="16">
        <f>SUMIFS('Member Months'!$L:$L,'Member Months'!$A:$A,$A436,'Member Months'!$C:$C,$C436, 'Member Months'!$D:$D,$D436)</f>
        <v>0</v>
      </c>
      <c r="S436" s="237"/>
      <c r="U436" s="237"/>
      <c r="V436" s="237"/>
    </row>
    <row r="437" spans="1:22" s="302" customFormat="1">
      <c r="A437" s="38" t="s">
        <v>219</v>
      </c>
      <c r="B437" s="39">
        <f t="shared" si="30"/>
        <v>0</v>
      </c>
      <c r="C437" s="39" t="s">
        <v>912</v>
      </c>
      <c r="D437" s="40">
        <v>2</v>
      </c>
      <c r="E437" s="40" t="s">
        <v>219</v>
      </c>
      <c r="F437" s="40" t="s">
        <v>738</v>
      </c>
      <c r="G437" s="698" t="s">
        <v>229</v>
      </c>
      <c r="H437" s="40" t="s">
        <v>227</v>
      </c>
      <c r="I437" s="630" t="s">
        <v>409</v>
      </c>
      <c r="J437" s="698" t="s">
        <v>803</v>
      </c>
      <c r="K437" s="303">
        <v>0</v>
      </c>
      <c r="L437" s="304">
        <v>0</v>
      </c>
      <c r="M437" s="305">
        <v>0</v>
      </c>
      <c r="N437" s="305">
        <v>0</v>
      </c>
      <c r="O437" s="303">
        <v>0</v>
      </c>
      <c r="P437" s="305">
        <v>0</v>
      </c>
      <c r="Q437" s="303">
        <v>0</v>
      </c>
      <c r="R437" s="16">
        <f>SUMIFS('Member Months'!$L:$L,'Member Months'!$A:$A,$A437,'Member Months'!$C:$C,$C437, 'Member Months'!$D:$D,$D437)</f>
        <v>0</v>
      </c>
      <c r="S437" s="237"/>
      <c r="U437" s="237"/>
      <c r="V437" s="237"/>
    </row>
    <row r="438" spans="1:22" s="302" customFormat="1">
      <c r="A438" s="38" t="s">
        <v>220</v>
      </c>
      <c r="B438" s="39">
        <f t="shared" si="30"/>
        <v>0</v>
      </c>
      <c r="C438" s="39" t="s">
        <v>912</v>
      </c>
      <c r="D438" s="40">
        <v>2</v>
      </c>
      <c r="E438" s="40" t="s">
        <v>220</v>
      </c>
      <c r="F438" s="40" t="s">
        <v>738</v>
      </c>
      <c r="G438" s="698" t="s">
        <v>229</v>
      </c>
      <c r="H438" s="40" t="s">
        <v>228</v>
      </c>
      <c r="I438" s="629" t="s">
        <v>211</v>
      </c>
      <c r="J438" s="698" t="s">
        <v>261</v>
      </c>
      <c r="K438" s="303">
        <v>0</v>
      </c>
      <c r="L438" s="304">
        <v>0</v>
      </c>
      <c r="M438" s="305">
        <v>0</v>
      </c>
      <c r="N438" s="305">
        <v>0</v>
      </c>
      <c r="O438" s="303">
        <v>0</v>
      </c>
      <c r="P438" s="305">
        <v>0</v>
      </c>
      <c r="Q438" s="303">
        <v>0</v>
      </c>
      <c r="R438" s="16">
        <f>SUMIFS('Member Months'!$L:$L,'Member Months'!$A:$A,$A438,'Member Months'!$C:$C,$C438, 'Member Months'!$D:$D,$D438)</f>
        <v>0</v>
      </c>
      <c r="S438" s="237"/>
      <c r="U438" s="237"/>
      <c r="V438" s="237"/>
    </row>
    <row r="439" spans="1:22" s="302" customFormat="1">
      <c r="A439" s="38" t="s">
        <v>220</v>
      </c>
      <c r="B439" s="39">
        <f t="shared" si="30"/>
        <v>0</v>
      </c>
      <c r="C439" s="39" t="s">
        <v>912</v>
      </c>
      <c r="D439" s="40">
        <v>2</v>
      </c>
      <c r="E439" s="40" t="s">
        <v>220</v>
      </c>
      <c r="F439" s="40" t="s">
        <v>738</v>
      </c>
      <c r="G439" s="698" t="s">
        <v>229</v>
      </c>
      <c r="H439" s="40" t="s">
        <v>228</v>
      </c>
      <c r="I439" s="629" t="s">
        <v>214</v>
      </c>
      <c r="J439" s="698" t="s">
        <v>676</v>
      </c>
      <c r="K439" s="303">
        <v>0</v>
      </c>
      <c r="L439" s="304">
        <v>0</v>
      </c>
      <c r="M439" s="305">
        <v>0</v>
      </c>
      <c r="N439" s="305">
        <v>0</v>
      </c>
      <c r="O439" s="303">
        <v>0</v>
      </c>
      <c r="P439" s="305">
        <v>0</v>
      </c>
      <c r="Q439" s="303">
        <v>0</v>
      </c>
      <c r="R439" s="16">
        <f>SUMIFS('Member Months'!$L:$L,'Member Months'!$A:$A,$A439,'Member Months'!$C:$C,$C439, 'Member Months'!$D:$D,$D439)</f>
        <v>0</v>
      </c>
      <c r="S439" s="237"/>
      <c r="U439" s="237"/>
      <c r="V439" s="237"/>
    </row>
    <row r="440" spans="1:22" s="302" customFormat="1">
      <c r="A440" s="38" t="s">
        <v>220</v>
      </c>
      <c r="B440" s="39">
        <f t="shared" si="30"/>
        <v>0</v>
      </c>
      <c r="C440" s="39" t="s">
        <v>912</v>
      </c>
      <c r="D440" s="40">
        <v>2</v>
      </c>
      <c r="E440" s="40" t="s">
        <v>220</v>
      </c>
      <c r="F440" s="40" t="s">
        <v>738</v>
      </c>
      <c r="G440" s="698" t="s">
        <v>229</v>
      </c>
      <c r="H440" s="40" t="s">
        <v>228</v>
      </c>
      <c r="I440" s="629" t="s">
        <v>215</v>
      </c>
      <c r="J440" s="698" t="s">
        <v>216</v>
      </c>
      <c r="K440" s="303">
        <v>0</v>
      </c>
      <c r="L440" s="304">
        <v>0</v>
      </c>
      <c r="M440" s="305">
        <v>0</v>
      </c>
      <c r="N440" s="305">
        <v>0</v>
      </c>
      <c r="O440" s="303">
        <v>0</v>
      </c>
      <c r="P440" s="305">
        <v>0</v>
      </c>
      <c r="Q440" s="303">
        <v>0</v>
      </c>
      <c r="R440" s="16">
        <f>SUMIFS('Member Months'!$L:$L,'Member Months'!$A:$A,$A440,'Member Months'!$C:$C,$C440, 'Member Months'!$D:$D,$D440)</f>
        <v>0</v>
      </c>
      <c r="S440" s="237"/>
      <c r="U440" s="237"/>
      <c r="V440" s="237"/>
    </row>
    <row r="441" spans="1:22" s="302" customFormat="1">
      <c r="A441" s="38" t="s">
        <v>220</v>
      </c>
      <c r="B441" s="39">
        <f t="shared" si="30"/>
        <v>0</v>
      </c>
      <c r="C441" s="39" t="s">
        <v>912</v>
      </c>
      <c r="D441" s="40">
        <v>2</v>
      </c>
      <c r="E441" s="40" t="s">
        <v>220</v>
      </c>
      <c r="F441" s="40" t="s">
        <v>738</v>
      </c>
      <c r="G441" s="698" t="s">
        <v>229</v>
      </c>
      <c r="H441" s="40" t="s">
        <v>228</v>
      </c>
      <c r="I441" s="629" t="s">
        <v>217</v>
      </c>
      <c r="J441" s="698" t="s">
        <v>262</v>
      </c>
      <c r="K441" s="303">
        <v>0</v>
      </c>
      <c r="L441" s="304">
        <v>0</v>
      </c>
      <c r="M441" s="305">
        <v>0</v>
      </c>
      <c r="N441" s="305">
        <v>0</v>
      </c>
      <c r="O441" s="303">
        <v>0</v>
      </c>
      <c r="P441" s="305">
        <v>0</v>
      </c>
      <c r="Q441" s="303">
        <v>0</v>
      </c>
      <c r="R441" s="16">
        <f>SUMIFS('Member Months'!$L:$L,'Member Months'!$A:$A,$A441,'Member Months'!$C:$C,$C441, 'Member Months'!$D:$D,$D441)</f>
        <v>0</v>
      </c>
      <c r="S441" s="237"/>
      <c r="U441" s="237"/>
      <c r="V441" s="237"/>
    </row>
    <row r="442" spans="1:22" s="302" customFormat="1">
      <c r="A442" s="38" t="s">
        <v>220</v>
      </c>
      <c r="B442" s="39">
        <f t="shared" si="30"/>
        <v>0</v>
      </c>
      <c r="C442" s="39" t="s">
        <v>912</v>
      </c>
      <c r="D442" s="40">
        <v>2</v>
      </c>
      <c r="E442" s="40" t="s">
        <v>220</v>
      </c>
      <c r="F442" s="40" t="s">
        <v>738</v>
      </c>
      <c r="G442" s="698" t="s">
        <v>229</v>
      </c>
      <c r="H442" s="40" t="s">
        <v>228</v>
      </c>
      <c r="I442" s="629" t="s">
        <v>218</v>
      </c>
      <c r="J442" s="698" t="s">
        <v>677</v>
      </c>
      <c r="K442" s="303">
        <v>0</v>
      </c>
      <c r="L442" s="304">
        <v>0</v>
      </c>
      <c r="M442" s="305">
        <v>0</v>
      </c>
      <c r="N442" s="305">
        <v>0</v>
      </c>
      <c r="O442" s="303">
        <v>0</v>
      </c>
      <c r="P442" s="305">
        <v>0</v>
      </c>
      <c r="Q442" s="303">
        <v>0</v>
      </c>
      <c r="R442" s="16">
        <f>SUMIFS('Member Months'!$L:$L,'Member Months'!$A:$A,$A442,'Member Months'!$C:$C,$C442, 'Member Months'!$D:$D,$D442)</f>
        <v>0</v>
      </c>
      <c r="S442" s="237"/>
      <c r="U442" s="237"/>
      <c r="V442" s="237"/>
    </row>
    <row r="443" spans="1:22" s="302" customFormat="1">
      <c r="A443" s="38" t="s">
        <v>220</v>
      </c>
      <c r="B443" s="39">
        <f t="shared" si="30"/>
        <v>0</v>
      </c>
      <c r="C443" s="39" t="s">
        <v>912</v>
      </c>
      <c r="D443" s="40">
        <v>2</v>
      </c>
      <c r="E443" s="40" t="s">
        <v>220</v>
      </c>
      <c r="F443" s="40" t="s">
        <v>738</v>
      </c>
      <c r="G443" s="698" t="s">
        <v>229</v>
      </c>
      <c r="H443" s="40" t="s">
        <v>228</v>
      </c>
      <c r="I443" s="629" t="s">
        <v>219</v>
      </c>
      <c r="J443" s="698" t="s">
        <v>263</v>
      </c>
      <c r="K443" s="303">
        <v>0</v>
      </c>
      <c r="L443" s="304">
        <v>0</v>
      </c>
      <c r="M443" s="305">
        <v>0</v>
      </c>
      <c r="N443" s="305">
        <v>0</v>
      </c>
      <c r="O443" s="303">
        <v>0</v>
      </c>
      <c r="P443" s="305">
        <v>0</v>
      </c>
      <c r="Q443" s="303">
        <v>0</v>
      </c>
      <c r="R443" s="16">
        <f>SUMIFS('Member Months'!$L:$L,'Member Months'!$A:$A,$A443,'Member Months'!$C:$C,$C443, 'Member Months'!$D:$D,$D443)</f>
        <v>0</v>
      </c>
      <c r="S443" s="237"/>
      <c r="U443" s="237"/>
      <c r="V443" s="237"/>
    </row>
    <row r="444" spans="1:22" s="302" customFormat="1">
      <c r="A444" s="38" t="s">
        <v>220</v>
      </c>
      <c r="B444" s="39">
        <f t="shared" si="30"/>
        <v>0</v>
      </c>
      <c r="C444" s="39" t="s">
        <v>912</v>
      </c>
      <c r="D444" s="40">
        <v>2</v>
      </c>
      <c r="E444" s="40" t="s">
        <v>220</v>
      </c>
      <c r="F444" s="40" t="s">
        <v>738</v>
      </c>
      <c r="G444" s="698" t="s">
        <v>229</v>
      </c>
      <c r="H444" s="40" t="s">
        <v>228</v>
      </c>
      <c r="I444" s="629" t="s">
        <v>220</v>
      </c>
      <c r="J444" s="698" t="s">
        <v>675</v>
      </c>
      <c r="K444" s="303">
        <v>0</v>
      </c>
      <c r="L444" s="304">
        <v>0</v>
      </c>
      <c r="M444" s="305">
        <v>0</v>
      </c>
      <c r="N444" s="305">
        <v>0</v>
      </c>
      <c r="O444" s="303">
        <v>0</v>
      </c>
      <c r="P444" s="305">
        <v>0</v>
      </c>
      <c r="Q444" s="303">
        <v>0</v>
      </c>
      <c r="R444" s="16">
        <f>SUMIFS('Member Months'!$L:$L,'Member Months'!$A:$A,$A444,'Member Months'!$C:$C,$C444, 'Member Months'!$D:$D,$D444)</f>
        <v>0</v>
      </c>
      <c r="S444" s="237"/>
      <c r="U444" s="237"/>
      <c r="V444" s="237"/>
    </row>
    <row r="445" spans="1:22" s="302" customFormat="1">
      <c r="A445" s="38" t="s">
        <v>220</v>
      </c>
      <c r="B445" s="39">
        <f t="shared" si="30"/>
        <v>0</v>
      </c>
      <c r="C445" s="39" t="s">
        <v>912</v>
      </c>
      <c r="D445" s="40">
        <v>2</v>
      </c>
      <c r="E445" s="40" t="s">
        <v>220</v>
      </c>
      <c r="F445" s="40" t="s">
        <v>738</v>
      </c>
      <c r="G445" s="698" t="s">
        <v>229</v>
      </c>
      <c r="H445" s="40" t="s">
        <v>228</v>
      </c>
      <c r="I445" s="629" t="s">
        <v>221</v>
      </c>
      <c r="J445" s="698" t="s">
        <v>264</v>
      </c>
      <c r="K445" s="303">
        <v>0</v>
      </c>
      <c r="L445" s="304">
        <v>0</v>
      </c>
      <c r="M445" s="305">
        <v>0</v>
      </c>
      <c r="N445" s="305">
        <v>0</v>
      </c>
      <c r="O445" s="303">
        <v>0</v>
      </c>
      <c r="P445" s="305">
        <v>0</v>
      </c>
      <c r="Q445" s="303">
        <v>0</v>
      </c>
      <c r="R445" s="16">
        <f>SUMIFS('Member Months'!$L:$L,'Member Months'!$A:$A,$A445,'Member Months'!$C:$C,$C445, 'Member Months'!$D:$D,$D445)</f>
        <v>0</v>
      </c>
      <c r="S445" s="237"/>
      <c r="U445" s="237"/>
      <c r="V445" s="237"/>
    </row>
    <row r="446" spans="1:22" s="302" customFormat="1">
      <c r="A446" s="38" t="s">
        <v>220</v>
      </c>
      <c r="B446" s="39">
        <f t="shared" si="30"/>
        <v>0</v>
      </c>
      <c r="C446" s="39" t="s">
        <v>912</v>
      </c>
      <c r="D446" s="40">
        <v>2</v>
      </c>
      <c r="E446" s="40" t="s">
        <v>220</v>
      </c>
      <c r="F446" s="40" t="s">
        <v>738</v>
      </c>
      <c r="G446" s="698" t="s">
        <v>229</v>
      </c>
      <c r="H446" s="40" t="s">
        <v>228</v>
      </c>
      <c r="I446" s="630" t="s">
        <v>222</v>
      </c>
      <c r="J446" s="698" t="s">
        <v>206</v>
      </c>
      <c r="K446" s="303">
        <v>0</v>
      </c>
      <c r="L446" s="304">
        <v>0</v>
      </c>
      <c r="M446" s="305">
        <v>0</v>
      </c>
      <c r="N446" s="305">
        <v>0</v>
      </c>
      <c r="O446" s="303">
        <v>0</v>
      </c>
      <c r="P446" s="305">
        <v>0</v>
      </c>
      <c r="Q446" s="303">
        <v>0</v>
      </c>
      <c r="R446" s="16">
        <f>SUMIFS('Member Months'!$L:$L,'Member Months'!$A:$A,$A446,'Member Months'!$C:$C,$C446, 'Member Months'!$D:$D,$D446)</f>
        <v>0</v>
      </c>
      <c r="S446" s="237"/>
      <c r="U446" s="237"/>
      <c r="V446" s="237"/>
    </row>
    <row r="447" spans="1:22" s="302" customFormat="1">
      <c r="A447" s="38" t="s">
        <v>220</v>
      </c>
      <c r="B447" s="39">
        <f t="shared" si="30"/>
        <v>0</v>
      </c>
      <c r="C447" s="39" t="s">
        <v>912</v>
      </c>
      <c r="D447" s="40">
        <v>2</v>
      </c>
      <c r="E447" s="40" t="s">
        <v>220</v>
      </c>
      <c r="F447" s="40" t="s">
        <v>738</v>
      </c>
      <c r="G447" s="698" t="s">
        <v>229</v>
      </c>
      <c r="H447" s="40" t="s">
        <v>228</v>
      </c>
      <c r="I447" s="630" t="s">
        <v>223</v>
      </c>
      <c r="J447" s="698" t="s">
        <v>181</v>
      </c>
      <c r="K447" s="303">
        <v>0</v>
      </c>
      <c r="L447" s="304">
        <v>0</v>
      </c>
      <c r="M447" s="305">
        <v>0</v>
      </c>
      <c r="N447" s="305">
        <v>0</v>
      </c>
      <c r="O447" s="303">
        <v>0</v>
      </c>
      <c r="P447" s="305">
        <v>0</v>
      </c>
      <c r="Q447" s="303">
        <v>0</v>
      </c>
      <c r="R447" s="16">
        <f>SUMIFS('Member Months'!$L:$L,'Member Months'!$A:$A,$A447,'Member Months'!$C:$C,$C447, 'Member Months'!$D:$D,$D447)</f>
        <v>0</v>
      </c>
      <c r="S447" s="237"/>
      <c r="U447" s="237"/>
      <c r="V447" s="237"/>
    </row>
    <row r="448" spans="1:22" s="302" customFormat="1">
      <c r="A448" s="38" t="s">
        <v>220</v>
      </c>
      <c r="B448" s="39">
        <f t="shared" si="30"/>
        <v>0</v>
      </c>
      <c r="C448" s="39" t="s">
        <v>912</v>
      </c>
      <c r="D448" s="40">
        <v>2</v>
      </c>
      <c r="E448" s="40" t="s">
        <v>220</v>
      </c>
      <c r="F448" s="40" t="s">
        <v>738</v>
      </c>
      <c r="G448" s="698" t="s">
        <v>229</v>
      </c>
      <c r="H448" s="40" t="s">
        <v>228</v>
      </c>
      <c r="I448" s="630" t="s">
        <v>150</v>
      </c>
      <c r="J448" s="698" t="s">
        <v>204</v>
      </c>
      <c r="K448" s="303">
        <v>0</v>
      </c>
      <c r="L448" s="304">
        <v>0</v>
      </c>
      <c r="M448" s="305">
        <v>0</v>
      </c>
      <c r="N448" s="305">
        <v>0</v>
      </c>
      <c r="O448" s="303">
        <v>0</v>
      </c>
      <c r="P448" s="305">
        <v>0</v>
      </c>
      <c r="Q448" s="303">
        <v>0</v>
      </c>
      <c r="R448" s="16">
        <f>SUMIFS('Member Months'!$L:$L,'Member Months'!$A:$A,$A448,'Member Months'!$C:$C,$C448, 'Member Months'!$D:$D,$D448)</f>
        <v>0</v>
      </c>
      <c r="S448" s="237"/>
      <c r="U448" s="237"/>
      <c r="V448" s="237"/>
    </row>
    <row r="449" spans="1:22" s="302" customFormat="1">
      <c r="A449" s="38" t="s">
        <v>220</v>
      </c>
      <c r="B449" s="39">
        <f t="shared" si="30"/>
        <v>0</v>
      </c>
      <c r="C449" s="39" t="s">
        <v>912</v>
      </c>
      <c r="D449" s="40">
        <v>2</v>
      </c>
      <c r="E449" s="40" t="s">
        <v>220</v>
      </c>
      <c r="F449" s="40" t="s">
        <v>738</v>
      </c>
      <c r="G449" s="698" t="s">
        <v>229</v>
      </c>
      <c r="H449" s="40" t="s">
        <v>228</v>
      </c>
      <c r="I449" s="630" t="s">
        <v>151</v>
      </c>
      <c r="J449" s="698" t="s">
        <v>205</v>
      </c>
      <c r="K449" s="303">
        <v>0</v>
      </c>
      <c r="L449" s="304">
        <v>0</v>
      </c>
      <c r="M449" s="305">
        <v>0</v>
      </c>
      <c r="N449" s="305">
        <v>0</v>
      </c>
      <c r="O449" s="303">
        <v>0</v>
      </c>
      <c r="P449" s="305">
        <v>0</v>
      </c>
      <c r="Q449" s="303">
        <v>0</v>
      </c>
      <c r="R449" s="16">
        <f>SUMIFS('Member Months'!$L:$L,'Member Months'!$A:$A,$A449,'Member Months'!$C:$C,$C449, 'Member Months'!$D:$D,$D449)</f>
        <v>0</v>
      </c>
      <c r="S449" s="237"/>
      <c r="U449" s="237"/>
      <c r="V449" s="237"/>
    </row>
    <row r="450" spans="1:22" s="302" customFormat="1">
      <c r="A450" s="38" t="s">
        <v>220</v>
      </c>
      <c r="B450" s="39">
        <f t="shared" si="30"/>
        <v>0</v>
      </c>
      <c r="C450" s="39" t="s">
        <v>912</v>
      </c>
      <c r="D450" s="40">
        <v>2</v>
      </c>
      <c r="E450" s="40" t="s">
        <v>220</v>
      </c>
      <c r="F450" s="40" t="s">
        <v>738</v>
      </c>
      <c r="G450" s="698" t="s">
        <v>229</v>
      </c>
      <c r="H450" s="40" t="s">
        <v>228</v>
      </c>
      <c r="I450" s="630" t="s">
        <v>152</v>
      </c>
      <c r="J450" s="698" t="s">
        <v>182</v>
      </c>
      <c r="K450" s="303">
        <v>0</v>
      </c>
      <c r="L450" s="304">
        <v>0</v>
      </c>
      <c r="M450" s="305">
        <v>0</v>
      </c>
      <c r="N450" s="305">
        <v>0</v>
      </c>
      <c r="O450" s="303">
        <v>0</v>
      </c>
      <c r="P450" s="305">
        <v>0</v>
      </c>
      <c r="Q450" s="303">
        <v>0</v>
      </c>
      <c r="R450" s="16">
        <f>SUMIFS('Member Months'!$L:$L,'Member Months'!$A:$A,$A450,'Member Months'!$C:$C,$C450, 'Member Months'!$D:$D,$D450)</f>
        <v>0</v>
      </c>
      <c r="S450" s="237"/>
      <c r="U450" s="237"/>
      <c r="V450" s="237"/>
    </row>
    <row r="451" spans="1:22" s="302" customFormat="1">
      <c r="A451" s="38" t="s">
        <v>220</v>
      </c>
      <c r="B451" s="39">
        <f t="shared" si="30"/>
        <v>0</v>
      </c>
      <c r="C451" s="39" t="s">
        <v>912</v>
      </c>
      <c r="D451" s="40">
        <v>2</v>
      </c>
      <c r="E451" s="40" t="s">
        <v>220</v>
      </c>
      <c r="F451" s="40" t="s">
        <v>738</v>
      </c>
      <c r="G451" s="698" t="s">
        <v>229</v>
      </c>
      <c r="H451" s="40" t="s">
        <v>228</v>
      </c>
      <c r="I451" s="630" t="s">
        <v>70</v>
      </c>
      <c r="J451" s="698" t="s">
        <v>265</v>
      </c>
      <c r="K451" s="303">
        <v>0</v>
      </c>
      <c r="L451" s="304">
        <v>0</v>
      </c>
      <c r="M451" s="305">
        <v>0</v>
      </c>
      <c r="N451" s="305">
        <v>0</v>
      </c>
      <c r="O451" s="303">
        <v>0</v>
      </c>
      <c r="P451" s="305">
        <v>0</v>
      </c>
      <c r="Q451" s="303">
        <v>0</v>
      </c>
      <c r="R451" s="16">
        <f>SUMIFS('Member Months'!$L:$L,'Member Months'!$A:$A,$A451,'Member Months'!$C:$C,$C451, 'Member Months'!$D:$D,$D451)</f>
        <v>0</v>
      </c>
      <c r="S451" s="237"/>
      <c r="U451" s="237"/>
      <c r="V451" s="237"/>
    </row>
    <row r="452" spans="1:22" s="302" customFormat="1">
      <c r="A452" s="38" t="s">
        <v>220</v>
      </c>
      <c r="B452" s="39">
        <f t="shared" si="30"/>
        <v>0</v>
      </c>
      <c r="C452" s="39" t="s">
        <v>912</v>
      </c>
      <c r="D452" s="40">
        <v>2</v>
      </c>
      <c r="E452" s="40" t="s">
        <v>220</v>
      </c>
      <c r="F452" s="40" t="s">
        <v>738</v>
      </c>
      <c r="G452" s="698" t="s">
        <v>229</v>
      </c>
      <c r="H452" s="40" t="s">
        <v>228</v>
      </c>
      <c r="I452" s="630" t="s">
        <v>71</v>
      </c>
      <c r="J452" s="698" t="s">
        <v>266</v>
      </c>
      <c r="K452" s="303">
        <v>0</v>
      </c>
      <c r="L452" s="304">
        <v>0</v>
      </c>
      <c r="M452" s="305">
        <v>0</v>
      </c>
      <c r="N452" s="305">
        <v>0</v>
      </c>
      <c r="O452" s="303">
        <v>0</v>
      </c>
      <c r="P452" s="305">
        <v>0</v>
      </c>
      <c r="Q452" s="303">
        <v>0</v>
      </c>
      <c r="R452" s="16">
        <f>SUMIFS('Member Months'!$L:$L,'Member Months'!$A:$A,$A452,'Member Months'!$C:$C,$C452, 'Member Months'!$D:$D,$D452)</f>
        <v>0</v>
      </c>
      <c r="S452" s="237"/>
      <c r="U452" s="237"/>
      <c r="V452" s="237"/>
    </row>
    <row r="453" spans="1:22" s="302" customFormat="1">
      <c r="A453" s="38" t="s">
        <v>220</v>
      </c>
      <c r="B453" s="39">
        <f t="shared" si="30"/>
        <v>0</v>
      </c>
      <c r="C453" s="39" t="s">
        <v>912</v>
      </c>
      <c r="D453" s="40">
        <v>2</v>
      </c>
      <c r="E453" s="40" t="s">
        <v>220</v>
      </c>
      <c r="F453" s="40" t="s">
        <v>738</v>
      </c>
      <c r="G453" s="698" t="s">
        <v>229</v>
      </c>
      <c r="H453" s="40" t="s">
        <v>228</v>
      </c>
      <c r="I453" s="630" t="s">
        <v>72</v>
      </c>
      <c r="J453" s="698" t="s">
        <v>527</v>
      </c>
      <c r="K453" s="303">
        <v>0</v>
      </c>
      <c r="L453" s="304">
        <v>0</v>
      </c>
      <c r="M453" s="305">
        <v>0</v>
      </c>
      <c r="N453" s="305">
        <v>0</v>
      </c>
      <c r="O453" s="303">
        <v>0</v>
      </c>
      <c r="P453" s="305">
        <v>0</v>
      </c>
      <c r="Q453" s="303">
        <v>0</v>
      </c>
      <c r="R453" s="16">
        <f>SUMIFS('Member Months'!$L:$L,'Member Months'!$A:$A,$A453,'Member Months'!$C:$C,$C453, 'Member Months'!$D:$D,$D453)</f>
        <v>0</v>
      </c>
      <c r="S453" s="237"/>
      <c r="U453" s="237"/>
      <c r="V453" s="237"/>
    </row>
    <row r="454" spans="1:22" s="302" customFormat="1">
      <c r="A454" s="38" t="s">
        <v>220</v>
      </c>
      <c r="B454" s="39">
        <f t="shared" si="30"/>
        <v>0</v>
      </c>
      <c r="C454" s="39" t="s">
        <v>912</v>
      </c>
      <c r="D454" s="40">
        <v>2</v>
      </c>
      <c r="E454" s="40" t="s">
        <v>220</v>
      </c>
      <c r="F454" s="40" t="s">
        <v>738</v>
      </c>
      <c r="G454" s="698" t="s">
        <v>229</v>
      </c>
      <c r="H454" s="40" t="s">
        <v>228</v>
      </c>
      <c r="I454" s="630" t="s">
        <v>73</v>
      </c>
      <c r="J454" s="698" t="s">
        <v>528</v>
      </c>
      <c r="K454" s="303">
        <v>0</v>
      </c>
      <c r="L454" s="304">
        <v>0</v>
      </c>
      <c r="M454" s="305">
        <v>0</v>
      </c>
      <c r="N454" s="305">
        <v>0</v>
      </c>
      <c r="O454" s="303">
        <v>0</v>
      </c>
      <c r="P454" s="305">
        <v>0</v>
      </c>
      <c r="Q454" s="303">
        <v>0</v>
      </c>
      <c r="R454" s="16">
        <f>SUMIFS('Member Months'!$L:$L,'Member Months'!$A:$A,$A454,'Member Months'!$C:$C,$C454, 'Member Months'!$D:$D,$D454)</f>
        <v>0</v>
      </c>
      <c r="S454" s="237"/>
      <c r="U454" s="237"/>
      <c r="V454" s="237"/>
    </row>
    <row r="455" spans="1:22" s="302" customFormat="1">
      <c r="A455" s="38" t="s">
        <v>220</v>
      </c>
      <c r="B455" s="39">
        <f t="shared" si="30"/>
        <v>0</v>
      </c>
      <c r="C455" s="39" t="s">
        <v>912</v>
      </c>
      <c r="D455" s="40">
        <v>2</v>
      </c>
      <c r="E455" s="40" t="s">
        <v>220</v>
      </c>
      <c r="F455" s="40" t="s">
        <v>738</v>
      </c>
      <c r="G455" s="698" t="s">
        <v>229</v>
      </c>
      <c r="H455" s="40" t="s">
        <v>228</v>
      </c>
      <c r="I455" s="630" t="s">
        <v>409</v>
      </c>
      <c r="J455" s="698" t="s">
        <v>803</v>
      </c>
      <c r="K455" s="303">
        <v>0</v>
      </c>
      <c r="L455" s="304">
        <v>0</v>
      </c>
      <c r="M455" s="305">
        <v>0</v>
      </c>
      <c r="N455" s="305">
        <v>0</v>
      </c>
      <c r="O455" s="303">
        <v>0</v>
      </c>
      <c r="P455" s="305">
        <v>0</v>
      </c>
      <c r="Q455" s="303">
        <v>0</v>
      </c>
      <c r="R455" s="16">
        <f>SUMIFS('Member Months'!$L:$L,'Member Months'!$A:$A,$A455,'Member Months'!$C:$C,$C455, 'Member Months'!$D:$D,$D455)</f>
        <v>0</v>
      </c>
      <c r="S455" s="237"/>
      <c r="U455" s="237"/>
      <c r="V455" s="237"/>
    </row>
    <row r="456" spans="1:22" s="302" customFormat="1">
      <c r="A456" s="38" t="s">
        <v>221</v>
      </c>
      <c r="B456" s="39">
        <f t="shared" si="30"/>
        <v>0</v>
      </c>
      <c r="C456" s="39" t="s">
        <v>912</v>
      </c>
      <c r="D456" s="40">
        <v>2</v>
      </c>
      <c r="E456" s="40" t="s">
        <v>221</v>
      </c>
      <c r="F456" s="40" t="s">
        <v>738</v>
      </c>
      <c r="G456" s="698" t="s">
        <v>230</v>
      </c>
      <c r="H456" s="40" t="s">
        <v>213</v>
      </c>
      <c r="I456" s="629" t="s">
        <v>211</v>
      </c>
      <c r="J456" s="698" t="s">
        <v>261</v>
      </c>
      <c r="K456" s="303">
        <v>0</v>
      </c>
      <c r="L456" s="304">
        <v>0</v>
      </c>
      <c r="M456" s="305">
        <v>0</v>
      </c>
      <c r="N456" s="305">
        <v>0</v>
      </c>
      <c r="O456" s="303">
        <v>0</v>
      </c>
      <c r="P456" s="305">
        <v>0</v>
      </c>
      <c r="Q456" s="303">
        <v>0</v>
      </c>
      <c r="R456" s="16">
        <f>SUMIFS('Member Months'!$L:$L,'Member Months'!$A:$A,$A456,'Member Months'!$C:$C,$C456, 'Member Months'!$D:$D,$D456)</f>
        <v>0</v>
      </c>
      <c r="S456" s="237"/>
      <c r="U456" s="237"/>
      <c r="V456" s="237"/>
    </row>
    <row r="457" spans="1:22" s="302" customFormat="1">
      <c r="A457" s="38" t="s">
        <v>221</v>
      </c>
      <c r="B457" s="39">
        <f t="shared" si="30"/>
        <v>0</v>
      </c>
      <c r="C457" s="39" t="s">
        <v>912</v>
      </c>
      <c r="D457" s="40">
        <v>2</v>
      </c>
      <c r="E457" s="40" t="s">
        <v>221</v>
      </c>
      <c r="F457" s="40" t="s">
        <v>738</v>
      </c>
      <c r="G457" s="698" t="s">
        <v>230</v>
      </c>
      <c r="H457" s="40" t="s">
        <v>213</v>
      </c>
      <c r="I457" s="629" t="s">
        <v>214</v>
      </c>
      <c r="J457" s="698" t="s">
        <v>676</v>
      </c>
      <c r="K457" s="303">
        <v>0</v>
      </c>
      <c r="L457" s="304">
        <v>0</v>
      </c>
      <c r="M457" s="305">
        <v>0</v>
      </c>
      <c r="N457" s="305">
        <v>0</v>
      </c>
      <c r="O457" s="303">
        <v>0</v>
      </c>
      <c r="P457" s="305">
        <v>0</v>
      </c>
      <c r="Q457" s="303">
        <v>0</v>
      </c>
      <c r="R457" s="16">
        <f>SUMIFS('Member Months'!$L:$L,'Member Months'!$A:$A,$A457,'Member Months'!$C:$C,$C457, 'Member Months'!$D:$D,$D457)</f>
        <v>0</v>
      </c>
      <c r="S457" s="237"/>
      <c r="U457" s="237"/>
      <c r="V457" s="237"/>
    </row>
    <row r="458" spans="1:22" s="302" customFormat="1">
      <c r="A458" s="38" t="s">
        <v>221</v>
      </c>
      <c r="B458" s="39">
        <f t="shared" si="30"/>
        <v>0</v>
      </c>
      <c r="C458" s="39" t="s">
        <v>912</v>
      </c>
      <c r="D458" s="40">
        <v>2</v>
      </c>
      <c r="E458" s="40" t="s">
        <v>221</v>
      </c>
      <c r="F458" s="40" t="s">
        <v>738</v>
      </c>
      <c r="G458" s="698" t="s">
        <v>230</v>
      </c>
      <c r="H458" s="40" t="s">
        <v>213</v>
      </c>
      <c r="I458" s="629" t="s">
        <v>215</v>
      </c>
      <c r="J458" s="698" t="s">
        <v>216</v>
      </c>
      <c r="K458" s="303">
        <v>0</v>
      </c>
      <c r="L458" s="304">
        <v>0</v>
      </c>
      <c r="M458" s="305">
        <v>0</v>
      </c>
      <c r="N458" s="305">
        <v>0</v>
      </c>
      <c r="O458" s="303">
        <v>0</v>
      </c>
      <c r="P458" s="305">
        <v>0</v>
      </c>
      <c r="Q458" s="303">
        <v>0</v>
      </c>
      <c r="R458" s="16">
        <f>SUMIFS('Member Months'!$L:$L,'Member Months'!$A:$A,$A458,'Member Months'!$C:$C,$C458, 'Member Months'!$D:$D,$D458)</f>
        <v>0</v>
      </c>
      <c r="S458" s="237"/>
      <c r="U458" s="237"/>
      <c r="V458" s="237"/>
    </row>
    <row r="459" spans="1:22" s="302" customFormat="1">
      <c r="A459" s="38" t="s">
        <v>221</v>
      </c>
      <c r="B459" s="39">
        <f t="shared" si="30"/>
        <v>0</v>
      </c>
      <c r="C459" s="39" t="s">
        <v>912</v>
      </c>
      <c r="D459" s="40">
        <v>2</v>
      </c>
      <c r="E459" s="40" t="s">
        <v>221</v>
      </c>
      <c r="F459" s="40" t="s">
        <v>738</v>
      </c>
      <c r="G459" s="698" t="s">
        <v>230</v>
      </c>
      <c r="H459" s="40" t="s">
        <v>213</v>
      </c>
      <c r="I459" s="629" t="s">
        <v>217</v>
      </c>
      <c r="J459" s="698" t="s">
        <v>262</v>
      </c>
      <c r="K459" s="303">
        <v>0</v>
      </c>
      <c r="L459" s="304">
        <v>0</v>
      </c>
      <c r="M459" s="305">
        <v>0</v>
      </c>
      <c r="N459" s="305">
        <v>0</v>
      </c>
      <c r="O459" s="303">
        <v>0</v>
      </c>
      <c r="P459" s="305">
        <v>0</v>
      </c>
      <c r="Q459" s="303">
        <v>0</v>
      </c>
      <c r="R459" s="16">
        <f>SUMIFS('Member Months'!$L:$L,'Member Months'!$A:$A,$A459,'Member Months'!$C:$C,$C459, 'Member Months'!$D:$D,$D459)</f>
        <v>0</v>
      </c>
      <c r="S459" s="237"/>
      <c r="U459" s="237"/>
      <c r="V459" s="237"/>
    </row>
    <row r="460" spans="1:22" s="302" customFormat="1">
      <c r="A460" s="38" t="s">
        <v>221</v>
      </c>
      <c r="B460" s="39">
        <f t="shared" si="30"/>
        <v>0</v>
      </c>
      <c r="C460" s="39" t="s">
        <v>912</v>
      </c>
      <c r="D460" s="40">
        <v>2</v>
      </c>
      <c r="E460" s="40" t="s">
        <v>221</v>
      </c>
      <c r="F460" s="40" t="s">
        <v>738</v>
      </c>
      <c r="G460" s="698" t="s">
        <v>230</v>
      </c>
      <c r="H460" s="40" t="s">
        <v>213</v>
      </c>
      <c r="I460" s="629" t="s">
        <v>218</v>
      </c>
      <c r="J460" s="698" t="s">
        <v>677</v>
      </c>
      <c r="K460" s="303">
        <v>0</v>
      </c>
      <c r="L460" s="304">
        <v>0</v>
      </c>
      <c r="M460" s="305">
        <v>0</v>
      </c>
      <c r="N460" s="305">
        <v>0</v>
      </c>
      <c r="O460" s="303">
        <v>0</v>
      </c>
      <c r="P460" s="305">
        <v>0</v>
      </c>
      <c r="Q460" s="303">
        <v>0</v>
      </c>
      <c r="R460" s="16">
        <f>SUMIFS('Member Months'!$L:$L,'Member Months'!$A:$A,$A460,'Member Months'!$C:$C,$C460, 'Member Months'!$D:$D,$D460)</f>
        <v>0</v>
      </c>
      <c r="S460" s="237"/>
      <c r="U460" s="237"/>
      <c r="V460" s="237"/>
    </row>
    <row r="461" spans="1:22" s="302" customFormat="1">
      <c r="A461" s="38" t="s">
        <v>221</v>
      </c>
      <c r="B461" s="39">
        <f t="shared" si="30"/>
        <v>0</v>
      </c>
      <c r="C461" s="39" t="s">
        <v>912</v>
      </c>
      <c r="D461" s="40">
        <v>2</v>
      </c>
      <c r="E461" s="40" t="s">
        <v>221</v>
      </c>
      <c r="F461" s="40" t="s">
        <v>738</v>
      </c>
      <c r="G461" s="698" t="s">
        <v>230</v>
      </c>
      <c r="H461" s="40" t="s">
        <v>213</v>
      </c>
      <c r="I461" s="629" t="s">
        <v>219</v>
      </c>
      <c r="J461" s="698" t="s">
        <v>263</v>
      </c>
      <c r="K461" s="303">
        <v>0</v>
      </c>
      <c r="L461" s="304">
        <v>0</v>
      </c>
      <c r="M461" s="305">
        <v>0</v>
      </c>
      <c r="N461" s="305">
        <v>0</v>
      </c>
      <c r="O461" s="303">
        <v>0</v>
      </c>
      <c r="P461" s="305">
        <v>0</v>
      </c>
      <c r="Q461" s="303">
        <v>0</v>
      </c>
      <c r="R461" s="16">
        <f>SUMIFS('Member Months'!$L:$L,'Member Months'!$A:$A,$A461,'Member Months'!$C:$C,$C461, 'Member Months'!$D:$D,$D461)</f>
        <v>0</v>
      </c>
      <c r="S461" s="237"/>
      <c r="U461" s="237"/>
      <c r="V461" s="237"/>
    </row>
    <row r="462" spans="1:22" s="302" customFormat="1">
      <c r="A462" s="38" t="s">
        <v>221</v>
      </c>
      <c r="B462" s="39">
        <f t="shared" si="30"/>
        <v>0</v>
      </c>
      <c r="C462" s="39" t="s">
        <v>912</v>
      </c>
      <c r="D462" s="40">
        <v>2</v>
      </c>
      <c r="E462" s="40" t="s">
        <v>221</v>
      </c>
      <c r="F462" s="40" t="s">
        <v>738</v>
      </c>
      <c r="G462" s="698" t="s">
        <v>230</v>
      </c>
      <c r="H462" s="40" t="s">
        <v>213</v>
      </c>
      <c r="I462" s="629" t="s">
        <v>220</v>
      </c>
      <c r="J462" s="698" t="s">
        <v>675</v>
      </c>
      <c r="K462" s="303">
        <v>0</v>
      </c>
      <c r="L462" s="304">
        <v>0</v>
      </c>
      <c r="M462" s="305">
        <v>0</v>
      </c>
      <c r="N462" s="305">
        <v>0</v>
      </c>
      <c r="O462" s="303">
        <v>0</v>
      </c>
      <c r="P462" s="305">
        <v>0</v>
      </c>
      <c r="Q462" s="303">
        <v>0</v>
      </c>
      <c r="R462" s="16">
        <f>SUMIFS('Member Months'!$L:$L,'Member Months'!$A:$A,$A462,'Member Months'!$C:$C,$C462, 'Member Months'!$D:$D,$D462)</f>
        <v>0</v>
      </c>
      <c r="S462" s="237"/>
      <c r="U462" s="237"/>
      <c r="V462" s="237"/>
    </row>
    <row r="463" spans="1:22" s="302" customFormat="1">
      <c r="A463" s="38" t="s">
        <v>221</v>
      </c>
      <c r="B463" s="39">
        <f t="shared" si="30"/>
        <v>0</v>
      </c>
      <c r="C463" s="39" t="s">
        <v>912</v>
      </c>
      <c r="D463" s="40">
        <v>2</v>
      </c>
      <c r="E463" s="40" t="s">
        <v>221</v>
      </c>
      <c r="F463" s="40" t="s">
        <v>738</v>
      </c>
      <c r="G463" s="698" t="s">
        <v>230</v>
      </c>
      <c r="H463" s="40" t="s">
        <v>213</v>
      </c>
      <c r="I463" s="629" t="s">
        <v>221</v>
      </c>
      <c r="J463" s="698" t="s">
        <v>264</v>
      </c>
      <c r="K463" s="303">
        <v>0</v>
      </c>
      <c r="L463" s="304">
        <v>0</v>
      </c>
      <c r="M463" s="305">
        <v>0</v>
      </c>
      <c r="N463" s="305">
        <v>0</v>
      </c>
      <c r="O463" s="303">
        <v>0</v>
      </c>
      <c r="P463" s="305">
        <v>0</v>
      </c>
      <c r="Q463" s="303">
        <v>0</v>
      </c>
      <c r="R463" s="16">
        <f>SUMIFS('Member Months'!$L:$L,'Member Months'!$A:$A,$A463,'Member Months'!$C:$C,$C463, 'Member Months'!$D:$D,$D463)</f>
        <v>0</v>
      </c>
      <c r="S463" s="237"/>
      <c r="U463" s="237"/>
      <c r="V463" s="237"/>
    </row>
    <row r="464" spans="1:22" s="302" customFormat="1">
      <c r="A464" s="38" t="s">
        <v>221</v>
      </c>
      <c r="B464" s="39">
        <f t="shared" si="30"/>
        <v>0</v>
      </c>
      <c r="C464" s="39" t="s">
        <v>912</v>
      </c>
      <c r="D464" s="40">
        <v>2</v>
      </c>
      <c r="E464" s="40" t="s">
        <v>221</v>
      </c>
      <c r="F464" s="40" t="s">
        <v>738</v>
      </c>
      <c r="G464" s="698" t="s">
        <v>230</v>
      </c>
      <c r="H464" s="40" t="s">
        <v>213</v>
      </c>
      <c r="I464" s="630" t="s">
        <v>222</v>
      </c>
      <c r="J464" s="698" t="s">
        <v>206</v>
      </c>
      <c r="K464" s="303">
        <v>0</v>
      </c>
      <c r="L464" s="304">
        <v>0</v>
      </c>
      <c r="M464" s="305">
        <v>0</v>
      </c>
      <c r="N464" s="305">
        <v>0</v>
      </c>
      <c r="O464" s="303">
        <v>0</v>
      </c>
      <c r="P464" s="305">
        <v>0</v>
      </c>
      <c r="Q464" s="303">
        <v>0</v>
      </c>
      <c r="R464" s="16">
        <f>SUMIFS('Member Months'!$L:$L,'Member Months'!$A:$A,$A464,'Member Months'!$C:$C,$C464, 'Member Months'!$D:$D,$D464)</f>
        <v>0</v>
      </c>
      <c r="S464" s="237"/>
      <c r="U464" s="237"/>
      <c r="V464" s="237"/>
    </row>
    <row r="465" spans="1:22" s="302" customFormat="1">
      <c r="A465" s="38" t="s">
        <v>221</v>
      </c>
      <c r="B465" s="39">
        <f t="shared" si="30"/>
        <v>0</v>
      </c>
      <c r="C465" s="39" t="s">
        <v>912</v>
      </c>
      <c r="D465" s="40">
        <v>2</v>
      </c>
      <c r="E465" s="40" t="s">
        <v>221</v>
      </c>
      <c r="F465" s="40" t="s">
        <v>738</v>
      </c>
      <c r="G465" s="698" t="s">
        <v>230</v>
      </c>
      <c r="H465" s="40" t="s">
        <v>213</v>
      </c>
      <c r="I465" s="630" t="s">
        <v>223</v>
      </c>
      <c r="J465" s="698" t="s">
        <v>181</v>
      </c>
      <c r="K465" s="303">
        <v>0</v>
      </c>
      <c r="L465" s="304">
        <v>0</v>
      </c>
      <c r="M465" s="305">
        <v>0</v>
      </c>
      <c r="N465" s="305">
        <v>0</v>
      </c>
      <c r="O465" s="303">
        <v>0</v>
      </c>
      <c r="P465" s="305">
        <v>0</v>
      </c>
      <c r="Q465" s="303">
        <v>0</v>
      </c>
      <c r="R465" s="16">
        <f>SUMIFS('Member Months'!$L:$L,'Member Months'!$A:$A,$A465,'Member Months'!$C:$C,$C465, 'Member Months'!$D:$D,$D465)</f>
        <v>0</v>
      </c>
      <c r="S465" s="237"/>
      <c r="U465" s="237"/>
      <c r="V465" s="237"/>
    </row>
    <row r="466" spans="1:22" s="302" customFormat="1">
      <c r="A466" s="38" t="s">
        <v>221</v>
      </c>
      <c r="B466" s="39">
        <f t="shared" si="30"/>
        <v>0</v>
      </c>
      <c r="C466" s="39" t="s">
        <v>912</v>
      </c>
      <c r="D466" s="40">
        <v>2</v>
      </c>
      <c r="E466" s="40" t="s">
        <v>221</v>
      </c>
      <c r="F466" s="40" t="s">
        <v>738</v>
      </c>
      <c r="G466" s="698" t="s">
        <v>230</v>
      </c>
      <c r="H466" s="40" t="s">
        <v>213</v>
      </c>
      <c r="I466" s="630" t="s">
        <v>150</v>
      </c>
      <c r="J466" s="698" t="s">
        <v>204</v>
      </c>
      <c r="K466" s="303">
        <v>0</v>
      </c>
      <c r="L466" s="304">
        <v>0</v>
      </c>
      <c r="M466" s="305">
        <v>0</v>
      </c>
      <c r="N466" s="305">
        <v>0</v>
      </c>
      <c r="O466" s="303">
        <v>0</v>
      </c>
      <c r="P466" s="305">
        <v>0</v>
      </c>
      <c r="Q466" s="303">
        <v>0</v>
      </c>
      <c r="R466" s="16">
        <f>SUMIFS('Member Months'!$L:$L,'Member Months'!$A:$A,$A466,'Member Months'!$C:$C,$C466, 'Member Months'!$D:$D,$D466)</f>
        <v>0</v>
      </c>
      <c r="S466" s="237"/>
      <c r="U466" s="237"/>
      <c r="V466" s="237"/>
    </row>
    <row r="467" spans="1:22" s="302" customFormat="1">
      <c r="A467" s="38" t="s">
        <v>221</v>
      </c>
      <c r="B467" s="39">
        <f t="shared" si="30"/>
        <v>0</v>
      </c>
      <c r="C467" s="39" t="s">
        <v>912</v>
      </c>
      <c r="D467" s="40">
        <v>2</v>
      </c>
      <c r="E467" s="40" t="s">
        <v>221</v>
      </c>
      <c r="F467" s="40" t="s">
        <v>738</v>
      </c>
      <c r="G467" s="698" t="s">
        <v>230</v>
      </c>
      <c r="H467" s="40" t="s">
        <v>213</v>
      </c>
      <c r="I467" s="630" t="s">
        <v>151</v>
      </c>
      <c r="J467" s="698" t="s">
        <v>205</v>
      </c>
      <c r="K467" s="303">
        <v>0</v>
      </c>
      <c r="L467" s="304">
        <v>0</v>
      </c>
      <c r="M467" s="305">
        <v>0</v>
      </c>
      <c r="N467" s="305">
        <v>0</v>
      </c>
      <c r="O467" s="303">
        <v>0</v>
      </c>
      <c r="P467" s="305">
        <v>0</v>
      </c>
      <c r="Q467" s="303">
        <v>0</v>
      </c>
      <c r="R467" s="16">
        <f>SUMIFS('Member Months'!$L:$L,'Member Months'!$A:$A,$A467,'Member Months'!$C:$C,$C467, 'Member Months'!$D:$D,$D467)</f>
        <v>0</v>
      </c>
      <c r="S467" s="237"/>
      <c r="U467" s="237"/>
      <c r="V467" s="237"/>
    </row>
    <row r="468" spans="1:22" s="302" customFormat="1">
      <c r="A468" s="38" t="s">
        <v>221</v>
      </c>
      <c r="B468" s="39">
        <f t="shared" si="30"/>
        <v>0</v>
      </c>
      <c r="C468" s="39" t="s">
        <v>912</v>
      </c>
      <c r="D468" s="40">
        <v>2</v>
      </c>
      <c r="E468" s="40" t="s">
        <v>221</v>
      </c>
      <c r="F468" s="40" t="s">
        <v>738</v>
      </c>
      <c r="G468" s="698" t="s">
        <v>230</v>
      </c>
      <c r="H468" s="40" t="s">
        <v>213</v>
      </c>
      <c r="I468" s="630" t="s">
        <v>152</v>
      </c>
      <c r="J468" s="698" t="s">
        <v>182</v>
      </c>
      <c r="K468" s="303">
        <v>0</v>
      </c>
      <c r="L468" s="304">
        <v>0</v>
      </c>
      <c r="M468" s="305">
        <v>0</v>
      </c>
      <c r="N468" s="305">
        <v>0</v>
      </c>
      <c r="O468" s="303">
        <v>0</v>
      </c>
      <c r="P468" s="305">
        <v>0</v>
      </c>
      <c r="Q468" s="303">
        <v>0</v>
      </c>
      <c r="R468" s="16">
        <f>SUMIFS('Member Months'!$L:$L,'Member Months'!$A:$A,$A468,'Member Months'!$C:$C,$C468, 'Member Months'!$D:$D,$D468)</f>
        <v>0</v>
      </c>
      <c r="S468" s="237"/>
      <c r="U468" s="237"/>
      <c r="V468" s="237"/>
    </row>
    <row r="469" spans="1:22" s="302" customFormat="1">
      <c r="A469" s="38" t="s">
        <v>221</v>
      </c>
      <c r="B469" s="39">
        <f t="shared" si="30"/>
        <v>0</v>
      </c>
      <c r="C469" s="39" t="s">
        <v>912</v>
      </c>
      <c r="D469" s="40">
        <v>2</v>
      </c>
      <c r="E469" s="40" t="s">
        <v>221</v>
      </c>
      <c r="F469" s="40" t="s">
        <v>738</v>
      </c>
      <c r="G469" s="698" t="s">
        <v>230</v>
      </c>
      <c r="H469" s="40" t="s">
        <v>213</v>
      </c>
      <c r="I469" s="630" t="s">
        <v>70</v>
      </c>
      <c r="J469" s="698" t="s">
        <v>265</v>
      </c>
      <c r="K469" s="303">
        <v>0</v>
      </c>
      <c r="L469" s="304">
        <v>0</v>
      </c>
      <c r="M469" s="305">
        <v>0</v>
      </c>
      <c r="N469" s="305">
        <v>0</v>
      </c>
      <c r="O469" s="303">
        <v>0</v>
      </c>
      <c r="P469" s="305">
        <v>0</v>
      </c>
      <c r="Q469" s="303">
        <v>0</v>
      </c>
      <c r="R469" s="16">
        <f>SUMIFS('Member Months'!$L:$L,'Member Months'!$A:$A,$A469,'Member Months'!$C:$C,$C469, 'Member Months'!$D:$D,$D469)</f>
        <v>0</v>
      </c>
      <c r="S469" s="237"/>
      <c r="U469" s="237"/>
      <c r="V469" s="237"/>
    </row>
    <row r="470" spans="1:22" s="302" customFormat="1">
      <c r="A470" s="38" t="s">
        <v>221</v>
      </c>
      <c r="B470" s="39">
        <f t="shared" si="30"/>
        <v>0</v>
      </c>
      <c r="C470" s="39" t="s">
        <v>912</v>
      </c>
      <c r="D470" s="40">
        <v>2</v>
      </c>
      <c r="E470" s="40" t="s">
        <v>221</v>
      </c>
      <c r="F470" s="40" t="s">
        <v>738</v>
      </c>
      <c r="G470" s="698" t="s">
        <v>230</v>
      </c>
      <c r="H470" s="40" t="s">
        <v>213</v>
      </c>
      <c r="I470" s="630" t="s">
        <v>71</v>
      </c>
      <c r="J470" s="698" t="s">
        <v>266</v>
      </c>
      <c r="K470" s="303">
        <v>0</v>
      </c>
      <c r="L470" s="304">
        <v>0</v>
      </c>
      <c r="M470" s="305">
        <v>0</v>
      </c>
      <c r="N470" s="305">
        <v>0</v>
      </c>
      <c r="O470" s="303">
        <v>0</v>
      </c>
      <c r="P470" s="305">
        <v>0</v>
      </c>
      <c r="Q470" s="303">
        <v>0</v>
      </c>
      <c r="R470" s="16">
        <f>SUMIFS('Member Months'!$L:$L,'Member Months'!$A:$A,$A470,'Member Months'!$C:$C,$C470, 'Member Months'!$D:$D,$D470)</f>
        <v>0</v>
      </c>
      <c r="S470" s="237"/>
      <c r="U470" s="237"/>
      <c r="V470" s="237"/>
    </row>
    <row r="471" spans="1:22" s="302" customFormat="1">
      <c r="A471" s="38" t="s">
        <v>221</v>
      </c>
      <c r="B471" s="39">
        <f t="shared" si="30"/>
        <v>0</v>
      </c>
      <c r="C471" s="39" t="s">
        <v>912</v>
      </c>
      <c r="D471" s="40">
        <v>2</v>
      </c>
      <c r="E471" s="40" t="s">
        <v>221</v>
      </c>
      <c r="F471" s="40" t="s">
        <v>738</v>
      </c>
      <c r="G471" s="698" t="s">
        <v>230</v>
      </c>
      <c r="H471" s="40" t="s">
        <v>213</v>
      </c>
      <c r="I471" s="630" t="s">
        <v>72</v>
      </c>
      <c r="J471" s="698" t="s">
        <v>527</v>
      </c>
      <c r="K471" s="303">
        <v>0</v>
      </c>
      <c r="L471" s="304">
        <v>0</v>
      </c>
      <c r="M471" s="305">
        <v>0</v>
      </c>
      <c r="N471" s="305">
        <v>0</v>
      </c>
      <c r="O471" s="303">
        <v>0</v>
      </c>
      <c r="P471" s="305">
        <v>0</v>
      </c>
      <c r="Q471" s="303">
        <v>0</v>
      </c>
      <c r="R471" s="16">
        <f>SUMIFS('Member Months'!$L:$L,'Member Months'!$A:$A,$A471,'Member Months'!$C:$C,$C471, 'Member Months'!$D:$D,$D471)</f>
        <v>0</v>
      </c>
      <c r="S471" s="237"/>
      <c r="U471" s="237"/>
      <c r="V471" s="237"/>
    </row>
    <row r="472" spans="1:22" s="302" customFormat="1">
      <c r="A472" s="38" t="s">
        <v>221</v>
      </c>
      <c r="B472" s="39">
        <f t="shared" si="30"/>
        <v>0</v>
      </c>
      <c r="C472" s="39" t="s">
        <v>912</v>
      </c>
      <c r="D472" s="40">
        <v>2</v>
      </c>
      <c r="E472" s="40" t="s">
        <v>221</v>
      </c>
      <c r="F472" s="40" t="s">
        <v>738</v>
      </c>
      <c r="G472" s="698" t="s">
        <v>230</v>
      </c>
      <c r="H472" s="40" t="s">
        <v>213</v>
      </c>
      <c r="I472" s="630" t="s">
        <v>73</v>
      </c>
      <c r="J472" s="698" t="s">
        <v>528</v>
      </c>
      <c r="K472" s="303">
        <v>0</v>
      </c>
      <c r="L472" s="304">
        <v>0</v>
      </c>
      <c r="M472" s="305">
        <v>0</v>
      </c>
      <c r="N472" s="305">
        <v>0</v>
      </c>
      <c r="O472" s="303">
        <v>0</v>
      </c>
      <c r="P472" s="305">
        <v>0</v>
      </c>
      <c r="Q472" s="303">
        <v>0</v>
      </c>
      <c r="R472" s="16">
        <f>SUMIFS('Member Months'!$L:$L,'Member Months'!$A:$A,$A472,'Member Months'!$C:$C,$C472, 'Member Months'!$D:$D,$D472)</f>
        <v>0</v>
      </c>
      <c r="S472" s="237"/>
      <c r="U472" s="237"/>
      <c r="V472" s="237"/>
    </row>
    <row r="473" spans="1:22" s="302" customFormat="1">
      <c r="A473" s="38" t="s">
        <v>221</v>
      </c>
      <c r="B473" s="39">
        <f t="shared" si="30"/>
        <v>0</v>
      </c>
      <c r="C473" s="39" t="s">
        <v>912</v>
      </c>
      <c r="D473" s="40">
        <v>2</v>
      </c>
      <c r="E473" s="40" t="s">
        <v>221</v>
      </c>
      <c r="F473" s="40" t="s">
        <v>738</v>
      </c>
      <c r="G473" s="698" t="s">
        <v>230</v>
      </c>
      <c r="H473" s="40" t="s">
        <v>213</v>
      </c>
      <c r="I473" s="630" t="s">
        <v>409</v>
      </c>
      <c r="J473" s="698" t="s">
        <v>803</v>
      </c>
      <c r="K473" s="303">
        <v>0</v>
      </c>
      <c r="L473" s="304">
        <v>0</v>
      </c>
      <c r="M473" s="305">
        <v>0</v>
      </c>
      <c r="N473" s="305">
        <v>0</v>
      </c>
      <c r="O473" s="303">
        <v>0</v>
      </c>
      <c r="P473" s="305">
        <v>0</v>
      </c>
      <c r="Q473" s="303">
        <v>0</v>
      </c>
      <c r="R473" s="16">
        <f>SUMIFS('Member Months'!$L:$L,'Member Months'!$A:$A,$A473,'Member Months'!$C:$C,$C473, 'Member Months'!$D:$D,$D473)</f>
        <v>0</v>
      </c>
      <c r="S473" s="237"/>
      <c r="U473" s="237"/>
      <c r="V473" s="237"/>
    </row>
    <row r="474" spans="1:22" s="302" customFormat="1">
      <c r="A474" s="38" t="s">
        <v>150</v>
      </c>
      <c r="B474" s="39">
        <f t="shared" si="30"/>
        <v>0</v>
      </c>
      <c r="C474" s="39" t="s">
        <v>912</v>
      </c>
      <c r="D474" s="40">
        <v>2</v>
      </c>
      <c r="E474" s="662" t="s">
        <v>150</v>
      </c>
      <c r="F474" s="40" t="s">
        <v>739</v>
      </c>
      <c r="G474" s="698" t="s">
        <v>161</v>
      </c>
      <c r="H474" s="40" t="s">
        <v>213</v>
      </c>
      <c r="I474" s="629" t="s">
        <v>211</v>
      </c>
      <c r="J474" s="698" t="s">
        <v>261</v>
      </c>
      <c r="K474" s="303">
        <v>0</v>
      </c>
      <c r="L474" s="304">
        <v>0</v>
      </c>
      <c r="M474" s="305">
        <v>0</v>
      </c>
      <c r="N474" s="305">
        <v>0</v>
      </c>
      <c r="O474" s="303">
        <v>0</v>
      </c>
      <c r="P474" s="305">
        <v>0</v>
      </c>
      <c r="Q474" s="303">
        <v>0</v>
      </c>
      <c r="R474" s="16">
        <f>SUMIFS('Member Months'!$L:$L,'Member Months'!$A:$A,$A474,'Member Months'!$C:$C,$C474, 'Member Months'!$D:$D,$D474)</f>
        <v>0</v>
      </c>
      <c r="S474" s="237"/>
      <c r="U474" s="237"/>
      <c r="V474" s="237"/>
    </row>
    <row r="475" spans="1:22" s="302" customFormat="1">
      <c r="A475" s="38" t="s">
        <v>150</v>
      </c>
      <c r="B475" s="39">
        <f t="shared" si="30"/>
        <v>0</v>
      </c>
      <c r="C475" s="39" t="s">
        <v>912</v>
      </c>
      <c r="D475" s="40">
        <v>2</v>
      </c>
      <c r="E475" s="662" t="s">
        <v>150</v>
      </c>
      <c r="F475" s="40" t="s">
        <v>739</v>
      </c>
      <c r="G475" s="698" t="s">
        <v>161</v>
      </c>
      <c r="H475" s="40" t="s">
        <v>213</v>
      </c>
      <c r="I475" s="629" t="s">
        <v>214</v>
      </c>
      <c r="J475" s="698" t="s">
        <v>676</v>
      </c>
      <c r="K475" s="303">
        <v>0</v>
      </c>
      <c r="L475" s="304">
        <v>0</v>
      </c>
      <c r="M475" s="305">
        <v>0</v>
      </c>
      <c r="N475" s="305">
        <v>0</v>
      </c>
      <c r="O475" s="303">
        <v>0</v>
      </c>
      <c r="P475" s="305">
        <v>0</v>
      </c>
      <c r="Q475" s="303">
        <v>0</v>
      </c>
      <c r="R475" s="16">
        <f>SUMIFS('Member Months'!$L:$L,'Member Months'!$A:$A,$A475,'Member Months'!$C:$C,$C475, 'Member Months'!$D:$D,$D475)</f>
        <v>0</v>
      </c>
      <c r="S475" s="237"/>
      <c r="U475" s="237"/>
      <c r="V475" s="237"/>
    </row>
    <row r="476" spans="1:22" s="302" customFormat="1">
      <c r="A476" s="38" t="s">
        <v>150</v>
      </c>
      <c r="B476" s="39">
        <f t="shared" si="30"/>
        <v>0</v>
      </c>
      <c r="C476" s="39" t="s">
        <v>912</v>
      </c>
      <c r="D476" s="40">
        <v>2</v>
      </c>
      <c r="E476" s="662" t="s">
        <v>150</v>
      </c>
      <c r="F476" s="40" t="s">
        <v>739</v>
      </c>
      <c r="G476" s="698" t="s">
        <v>161</v>
      </c>
      <c r="H476" s="40" t="s">
        <v>213</v>
      </c>
      <c r="I476" s="629" t="s">
        <v>215</v>
      </c>
      <c r="J476" s="698" t="s">
        <v>216</v>
      </c>
      <c r="K476" s="303">
        <v>0</v>
      </c>
      <c r="L476" s="304">
        <v>0</v>
      </c>
      <c r="M476" s="305">
        <v>0</v>
      </c>
      <c r="N476" s="305">
        <v>0</v>
      </c>
      <c r="O476" s="303">
        <v>0</v>
      </c>
      <c r="P476" s="305">
        <v>0</v>
      </c>
      <c r="Q476" s="303">
        <v>0</v>
      </c>
      <c r="R476" s="16">
        <f>SUMIFS('Member Months'!$L:$L,'Member Months'!$A:$A,$A476,'Member Months'!$C:$C,$C476, 'Member Months'!$D:$D,$D476)</f>
        <v>0</v>
      </c>
      <c r="S476" s="237"/>
      <c r="U476" s="237"/>
      <c r="V476" s="237"/>
    </row>
    <row r="477" spans="1:22" s="302" customFormat="1">
      <c r="A477" s="38" t="s">
        <v>150</v>
      </c>
      <c r="B477" s="39">
        <f t="shared" si="30"/>
        <v>0</v>
      </c>
      <c r="C477" s="39" t="s">
        <v>912</v>
      </c>
      <c r="D477" s="40">
        <v>2</v>
      </c>
      <c r="E477" s="662" t="s">
        <v>150</v>
      </c>
      <c r="F477" s="40" t="s">
        <v>739</v>
      </c>
      <c r="G477" s="698" t="s">
        <v>161</v>
      </c>
      <c r="H477" s="40" t="s">
        <v>213</v>
      </c>
      <c r="I477" s="629" t="s">
        <v>217</v>
      </c>
      <c r="J477" s="698" t="s">
        <v>262</v>
      </c>
      <c r="K477" s="303">
        <v>0</v>
      </c>
      <c r="L477" s="304">
        <v>0</v>
      </c>
      <c r="M477" s="305">
        <v>0</v>
      </c>
      <c r="N477" s="305">
        <v>0</v>
      </c>
      <c r="O477" s="303">
        <v>0</v>
      </c>
      <c r="P477" s="305">
        <v>0</v>
      </c>
      <c r="Q477" s="303">
        <v>0</v>
      </c>
      <c r="R477" s="16">
        <f>SUMIFS('Member Months'!$L:$L,'Member Months'!$A:$A,$A477,'Member Months'!$C:$C,$C477, 'Member Months'!$D:$D,$D477)</f>
        <v>0</v>
      </c>
      <c r="S477" s="237"/>
      <c r="U477" s="237"/>
      <c r="V477" s="237"/>
    </row>
    <row r="478" spans="1:22" s="302" customFormat="1">
      <c r="A478" s="38" t="s">
        <v>150</v>
      </c>
      <c r="B478" s="39">
        <f t="shared" si="30"/>
        <v>0</v>
      </c>
      <c r="C478" s="39" t="s">
        <v>912</v>
      </c>
      <c r="D478" s="40">
        <v>2</v>
      </c>
      <c r="E478" s="662" t="s">
        <v>150</v>
      </c>
      <c r="F478" s="40" t="s">
        <v>739</v>
      </c>
      <c r="G478" s="698" t="s">
        <v>161</v>
      </c>
      <c r="H478" s="40" t="s">
        <v>213</v>
      </c>
      <c r="I478" s="629" t="s">
        <v>218</v>
      </c>
      <c r="J478" s="698" t="s">
        <v>677</v>
      </c>
      <c r="K478" s="303">
        <v>0</v>
      </c>
      <c r="L478" s="304">
        <v>0</v>
      </c>
      <c r="M478" s="305">
        <v>0</v>
      </c>
      <c r="N478" s="305">
        <v>0</v>
      </c>
      <c r="O478" s="303">
        <v>0</v>
      </c>
      <c r="P478" s="305">
        <v>0</v>
      </c>
      <c r="Q478" s="303">
        <v>0</v>
      </c>
      <c r="R478" s="16">
        <f>SUMIFS('Member Months'!$L:$L,'Member Months'!$A:$A,$A478,'Member Months'!$C:$C,$C478, 'Member Months'!$D:$D,$D478)</f>
        <v>0</v>
      </c>
      <c r="S478" s="237"/>
      <c r="U478" s="237"/>
      <c r="V478" s="237"/>
    </row>
    <row r="479" spans="1:22" s="302" customFormat="1">
      <c r="A479" s="38" t="s">
        <v>150</v>
      </c>
      <c r="B479" s="39">
        <f t="shared" si="30"/>
        <v>0</v>
      </c>
      <c r="C479" s="39" t="s">
        <v>912</v>
      </c>
      <c r="D479" s="40">
        <v>2</v>
      </c>
      <c r="E479" s="662" t="s">
        <v>150</v>
      </c>
      <c r="F479" s="40" t="s">
        <v>739</v>
      </c>
      <c r="G479" s="698" t="s">
        <v>161</v>
      </c>
      <c r="H479" s="40" t="s">
        <v>213</v>
      </c>
      <c r="I479" s="629" t="s">
        <v>219</v>
      </c>
      <c r="J479" s="698" t="s">
        <v>263</v>
      </c>
      <c r="K479" s="303">
        <v>0</v>
      </c>
      <c r="L479" s="304">
        <v>0</v>
      </c>
      <c r="M479" s="305">
        <v>0</v>
      </c>
      <c r="N479" s="305">
        <v>0</v>
      </c>
      <c r="O479" s="303">
        <v>0</v>
      </c>
      <c r="P479" s="305">
        <v>0</v>
      </c>
      <c r="Q479" s="303">
        <v>0</v>
      </c>
      <c r="R479" s="16">
        <f>SUMIFS('Member Months'!$L:$L,'Member Months'!$A:$A,$A479,'Member Months'!$C:$C,$C479, 'Member Months'!$D:$D,$D479)</f>
        <v>0</v>
      </c>
      <c r="S479" s="237"/>
      <c r="U479" s="237"/>
      <c r="V479" s="237"/>
    </row>
    <row r="480" spans="1:22" s="302" customFormat="1">
      <c r="A480" s="38" t="s">
        <v>150</v>
      </c>
      <c r="B480" s="39">
        <f t="shared" si="30"/>
        <v>0</v>
      </c>
      <c r="C480" s="39" t="s">
        <v>912</v>
      </c>
      <c r="D480" s="40">
        <v>2</v>
      </c>
      <c r="E480" s="662" t="s">
        <v>150</v>
      </c>
      <c r="F480" s="40" t="s">
        <v>739</v>
      </c>
      <c r="G480" s="698" t="s">
        <v>161</v>
      </c>
      <c r="H480" s="40" t="s">
        <v>213</v>
      </c>
      <c r="I480" s="629" t="s">
        <v>220</v>
      </c>
      <c r="J480" s="698" t="s">
        <v>675</v>
      </c>
      <c r="K480" s="303">
        <v>0</v>
      </c>
      <c r="L480" s="304">
        <v>0</v>
      </c>
      <c r="M480" s="305">
        <v>0</v>
      </c>
      <c r="N480" s="305">
        <v>0</v>
      </c>
      <c r="O480" s="303">
        <v>0</v>
      </c>
      <c r="P480" s="305">
        <v>0</v>
      </c>
      <c r="Q480" s="303">
        <v>0</v>
      </c>
      <c r="R480" s="16">
        <f>SUMIFS('Member Months'!$L:$L,'Member Months'!$A:$A,$A480,'Member Months'!$C:$C,$C480, 'Member Months'!$D:$D,$D480)</f>
        <v>0</v>
      </c>
      <c r="S480" s="237"/>
      <c r="U480" s="237"/>
      <c r="V480" s="237"/>
    </row>
    <row r="481" spans="1:22" s="302" customFormat="1">
      <c r="A481" s="38" t="s">
        <v>150</v>
      </c>
      <c r="B481" s="39">
        <f t="shared" si="30"/>
        <v>0</v>
      </c>
      <c r="C481" s="39" t="s">
        <v>912</v>
      </c>
      <c r="D481" s="40">
        <v>2</v>
      </c>
      <c r="E481" s="662" t="s">
        <v>150</v>
      </c>
      <c r="F481" s="40" t="s">
        <v>739</v>
      </c>
      <c r="G481" s="698" t="s">
        <v>161</v>
      </c>
      <c r="H481" s="40" t="s">
        <v>213</v>
      </c>
      <c r="I481" s="629" t="s">
        <v>221</v>
      </c>
      <c r="J481" s="698" t="s">
        <v>264</v>
      </c>
      <c r="K481" s="303">
        <v>0</v>
      </c>
      <c r="L481" s="304">
        <v>0</v>
      </c>
      <c r="M481" s="305">
        <v>0</v>
      </c>
      <c r="N481" s="305">
        <v>0</v>
      </c>
      <c r="O481" s="303">
        <v>0</v>
      </c>
      <c r="P481" s="305">
        <v>0</v>
      </c>
      <c r="Q481" s="303">
        <v>0</v>
      </c>
      <c r="R481" s="16">
        <f>SUMIFS('Member Months'!$L:$L,'Member Months'!$A:$A,$A481,'Member Months'!$C:$C,$C481, 'Member Months'!$D:$D,$D481)</f>
        <v>0</v>
      </c>
      <c r="S481" s="237"/>
      <c r="U481" s="237"/>
      <c r="V481" s="237"/>
    </row>
    <row r="482" spans="1:22" s="302" customFormat="1">
      <c r="A482" s="38" t="s">
        <v>150</v>
      </c>
      <c r="B482" s="39">
        <f t="shared" si="30"/>
        <v>0</v>
      </c>
      <c r="C482" s="39" t="s">
        <v>912</v>
      </c>
      <c r="D482" s="40">
        <v>2</v>
      </c>
      <c r="E482" s="662" t="s">
        <v>150</v>
      </c>
      <c r="F482" s="40" t="s">
        <v>739</v>
      </c>
      <c r="G482" s="698" t="s">
        <v>161</v>
      </c>
      <c r="H482" s="40" t="s">
        <v>213</v>
      </c>
      <c r="I482" s="630" t="s">
        <v>222</v>
      </c>
      <c r="J482" s="698" t="s">
        <v>206</v>
      </c>
      <c r="K482" s="303">
        <v>0</v>
      </c>
      <c r="L482" s="304">
        <v>0</v>
      </c>
      <c r="M482" s="305">
        <v>0</v>
      </c>
      <c r="N482" s="305">
        <v>0</v>
      </c>
      <c r="O482" s="303">
        <v>0</v>
      </c>
      <c r="P482" s="305">
        <v>0</v>
      </c>
      <c r="Q482" s="303">
        <v>0</v>
      </c>
      <c r="R482" s="16">
        <f>SUMIFS('Member Months'!$L:$L,'Member Months'!$A:$A,$A482,'Member Months'!$C:$C,$C482, 'Member Months'!$D:$D,$D482)</f>
        <v>0</v>
      </c>
      <c r="S482" s="237"/>
      <c r="U482" s="237"/>
      <c r="V482" s="237"/>
    </row>
    <row r="483" spans="1:22" s="302" customFormat="1">
      <c r="A483" s="38" t="s">
        <v>150</v>
      </c>
      <c r="B483" s="39">
        <f t="shared" si="30"/>
        <v>0</v>
      </c>
      <c r="C483" s="39" t="s">
        <v>912</v>
      </c>
      <c r="D483" s="40">
        <v>2</v>
      </c>
      <c r="E483" s="662" t="s">
        <v>150</v>
      </c>
      <c r="F483" s="40" t="s">
        <v>739</v>
      </c>
      <c r="G483" s="698" t="s">
        <v>161</v>
      </c>
      <c r="H483" s="40" t="s">
        <v>213</v>
      </c>
      <c r="I483" s="630" t="s">
        <v>223</v>
      </c>
      <c r="J483" s="698" t="s">
        <v>181</v>
      </c>
      <c r="K483" s="303">
        <v>0</v>
      </c>
      <c r="L483" s="304">
        <v>0</v>
      </c>
      <c r="M483" s="305">
        <v>0</v>
      </c>
      <c r="N483" s="305">
        <v>0</v>
      </c>
      <c r="O483" s="303">
        <v>0</v>
      </c>
      <c r="P483" s="305">
        <v>0</v>
      </c>
      <c r="Q483" s="303">
        <v>0</v>
      </c>
      <c r="R483" s="16">
        <f>SUMIFS('Member Months'!$L:$L,'Member Months'!$A:$A,$A483,'Member Months'!$C:$C,$C483, 'Member Months'!$D:$D,$D483)</f>
        <v>0</v>
      </c>
      <c r="S483" s="237"/>
      <c r="U483" s="237"/>
      <c r="V483" s="237"/>
    </row>
    <row r="484" spans="1:22" s="302" customFormat="1">
      <c r="A484" s="38" t="s">
        <v>150</v>
      </c>
      <c r="B484" s="39">
        <f t="shared" si="30"/>
        <v>0</v>
      </c>
      <c r="C484" s="39" t="s">
        <v>912</v>
      </c>
      <c r="D484" s="40">
        <v>2</v>
      </c>
      <c r="E484" s="662" t="s">
        <v>150</v>
      </c>
      <c r="F484" s="40" t="s">
        <v>739</v>
      </c>
      <c r="G484" s="698" t="s">
        <v>161</v>
      </c>
      <c r="H484" s="40" t="s">
        <v>213</v>
      </c>
      <c r="I484" s="630" t="s">
        <v>150</v>
      </c>
      <c r="J484" s="698" t="s">
        <v>204</v>
      </c>
      <c r="K484" s="303">
        <v>0</v>
      </c>
      <c r="L484" s="304">
        <v>0</v>
      </c>
      <c r="M484" s="305">
        <v>0</v>
      </c>
      <c r="N484" s="305">
        <v>0</v>
      </c>
      <c r="O484" s="303">
        <v>0</v>
      </c>
      <c r="P484" s="305">
        <v>0</v>
      </c>
      <c r="Q484" s="303">
        <v>0</v>
      </c>
      <c r="R484" s="16">
        <f>SUMIFS('Member Months'!$L:$L,'Member Months'!$A:$A,$A484,'Member Months'!$C:$C,$C484, 'Member Months'!$D:$D,$D484)</f>
        <v>0</v>
      </c>
      <c r="S484" s="237"/>
      <c r="U484" s="237"/>
      <c r="V484" s="237"/>
    </row>
    <row r="485" spans="1:22" s="302" customFormat="1">
      <c r="A485" s="38" t="s">
        <v>150</v>
      </c>
      <c r="B485" s="39">
        <f t="shared" si="30"/>
        <v>0</v>
      </c>
      <c r="C485" s="39" t="s">
        <v>912</v>
      </c>
      <c r="D485" s="40">
        <v>2</v>
      </c>
      <c r="E485" s="662" t="s">
        <v>150</v>
      </c>
      <c r="F485" s="40" t="s">
        <v>739</v>
      </c>
      <c r="G485" s="698" t="s">
        <v>161</v>
      </c>
      <c r="H485" s="40" t="s">
        <v>213</v>
      </c>
      <c r="I485" s="630" t="s">
        <v>151</v>
      </c>
      <c r="J485" s="698" t="s">
        <v>205</v>
      </c>
      <c r="K485" s="303">
        <v>0</v>
      </c>
      <c r="L485" s="304">
        <v>0</v>
      </c>
      <c r="M485" s="305">
        <v>0</v>
      </c>
      <c r="N485" s="305">
        <v>0</v>
      </c>
      <c r="O485" s="303">
        <v>0</v>
      </c>
      <c r="P485" s="305">
        <v>0</v>
      </c>
      <c r="Q485" s="303">
        <v>0</v>
      </c>
      <c r="R485" s="16">
        <f>SUMIFS('Member Months'!$L:$L,'Member Months'!$A:$A,$A485,'Member Months'!$C:$C,$C485, 'Member Months'!$D:$D,$D485)</f>
        <v>0</v>
      </c>
      <c r="S485" s="237"/>
      <c r="U485" s="237"/>
      <c r="V485" s="237"/>
    </row>
    <row r="486" spans="1:22" s="302" customFormat="1">
      <c r="A486" s="38" t="s">
        <v>150</v>
      </c>
      <c r="B486" s="39">
        <f t="shared" si="30"/>
        <v>0</v>
      </c>
      <c r="C486" s="39" t="s">
        <v>912</v>
      </c>
      <c r="D486" s="40">
        <v>2</v>
      </c>
      <c r="E486" s="662" t="s">
        <v>150</v>
      </c>
      <c r="F486" s="40" t="s">
        <v>739</v>
      </c>
      <c r="G486" s="698" t="s">
        <v>161</v>
      </c>
      <c r="H486" s="40" t="s">
        <v>213</v>
      </c>
      <c r="I486" s="630" t="s">
        <v>152</v>
      </c>
      <c r="J486" s="698" t="s">
        <v>182</v>
      </c>
      <c r="K486" s="303">
        <v>0</v>
      </c>
      <c r="L486" s="304">
        <v>0</v>
      </c>
      <c r="M486" s="305">
        <v>0</v>
      </c>
      <c r="N486" s="305">
        <v>0</v>
      </c>
      <c r="O486" s="303">
        <v>0</v>
      </c>
      <c r="P486" s="305">
        <v>0</v>
      </c>
      <c r="Q486" s="303">
        <v>0</v>
      </c>
      <c r="R486" s="16">
        <f>SUMIFS('Member Months'!$L:$L,'Member Months'!$A:$A,$A486,'Member Months'!$C:$C,$C486, 'Member Months'!$D:$D,$D486)</f>
        <v>0</v>
      </c>
      <c r="S486" s="237"/>
      <c r="U486" s="237"/>
      <c r="V486" s="237"/>
    </row>
    <row r="487" spans="1:22" s="302" customFormat="1">
      <c r="A487" s="38" t="s">
        <v>150</v>
      </c>
      <c r="B487" s="39">
        <f t="shared" ref="B487:B652" si="31">$B$6</f>
        <v>0</v>
      </c>
      <c r="C487" s="39" t="s">
        <v>912</v>
      </c>
      <c r="D487" s="40">
        <v>2</v>
      </c>
      <c r="E487" s="662" t="s">
        <v>150</v>
      </c>
      <c r="F487" s="40" t="s">
        <v>739</v>
      </c>
      <c r="G487" s="698" t="s">
        <v>161</v>
      </c>
      <c r="H487" s="40" t="s">
        <v>213</v>
      </c>
      <c r="I487" s="630" t="s">
        <v>70</v>
      </c>
      <c r="J487" s="698" t="s">
        <v>265</v>
      </c>
      <c r="K487" s="303">
        <v>0</v>
      </c>
      <c r="L487" s="304">
        <v>0</v>
      </c>
      <c r="M487" s="305">
        <v>0</v>
      </c>
      <c r="N487" s="305">
        <v>0</v>
      </c>
      <c r="O487" s="303">
        <v>0</v>
      </c>
      <c r="P487" s="305">
        <v>0</v>
      </c>
      <c r="Q487" s="303">
        <v>0</v>
      </c>
      <c r="R487" s="16">
        <f>SUMIFS('Member Months'!$L:$L,'Member Months'!$A:$A,$A487,'Member Months'!$C:$C,$C487, 'Member Months'!$D:$D,$D487)</f>
        <v>0</v>
      </c>
      <c r="S487" s="237"/>
      <c r="U487" s="237"/>
      <c r="V487" s="237"/>
    </row>
    <row r="488" spans="1:22" s="302" customFormat="1">
      <c r="A488" s="38" t="s">
        <v>150</v>
      </c>
      <c r="B488" s="39">
        <f t="shared" si="31"/>
        <v>0</v>
      </c>
      <c r="C488" s="39" t="s">
        <v>912</v>
      </c>
      <c r="D488" s="40">
        <v>2</v>
      </c>
      <c r="E488" s="662" t="s">
        <v>150</v>
      </c>
      <c r="F488" s="40" t="s">
        <v>739</v>
      </c>
      <c r="G488" s="698" t="s">
        <v>161</v>
      </c>
      <c r="H488" s="40" t="s">
        <v>213</v>
      </c>
      <c r="I488" s="630" t="s">
        <v>71</v>
      </c>
      <c r="J488" s="698" t="s">
        <v>266</v>
      </c>
      <c r="K488" s="303">
        <v>0</v>
      </c>
      <c r="L488" s="304">
        <v>0</v>
      </c>
      <c r="M488" s="305">
        <v>0</v>
      </c>
      <c r="N488" s="305">
        <v>0</v>
      </c>
      <c r="O488" s="303">
        <v>0</v>
      </c>
      <c r="P488" s="305">
        <v>0</v>
      </c>
      <c r="Q488" s="303">
        <v>0</v>
      </c>
      <c r="R488" s="16">
        <f>SUMIFS('Member Months'!$L:$L,'Member Months'!$A:$A,$A488,'Member Months'!$C:$C,$C488, 'Member Months'!$D:$D,$D488)</f>
        <v>0</v>
      </c>
      <c r="S488" s="237"/>
      <c r="U488" s="237"/>
      <c r="V488" s="237"/>
    </row>
    <row r="489" spans="1:22" s="302" customFormat="1">
      <c r="A489" s="38" t="s">
        <v>150</v>
      </c>
      <c r="B489" s="39">
        <f t="shared" si="31"/>
        <v>0</v>
      </c>
      <c r="C489" s="39" t="s">
        <v>912</v>
      </c>
      <c r="D489" s="40">
        <v>2</v>
      </c>
      <c r="E489" s="662" t="s">
        <v>150</v>
      </c>
      <c r="F489" s="40" t="s">
        <v>739</v>
      </c>
      <c r="G489" s="698" t="s">
        <v>161</v>
      </c>
      <c r="H489" s="40" t="s">
        <v>213</v>
      </c>
      <c r="I489" s="630" t="s">
        <v>72</v>
      </c>
      <c r="J489" s="698" t="s">
        <v>527</v>
      </c>
      <c r="K489" s="303">
        <v>0</v>
      </c>
      <c r="L489" s="304">
        <v>0</v>
      </c>
      <c r="M489" s="305">
        <v>0</v>
      </c>
      <c r="N489" s="305">
        <v>0</v>
      </c>
      <c r="O489" s="303">
        <v>0</v>
      </c>
      <c r="P489" s="305">
        <v>0</v>
      </c>
      <c r="Q489" s="303">
        <v>0</v>
      </c>
      <c r="R489" s="16">
        <f>SUMIFS('Member Months'!$L:$L,'Member Months'!$A:$A,$A489,'Member Months'!$C:$C,$C489, 'Member Months'!$D:$D,$D489)</f>
        <v>0</v>
      </c>
      <c r="S489" s="237"/>
      <c r="U489" s="237"/>
      <c r="V489" s="237"/>
    </row>
    <row r="490" spans="1:22" s="302" customFormat="1">
      <c r="A490" s="38" t="s">
        <v>150</v>
      </c>
      <c r="B490" s="39">
        <f t="shared" si="31"/>
        <v>0</v>
      </c>
      <c r="C490" s="39" t="s">
        <v>912</v>
      </c>
      <c r="D490" s="40">
        <v>2</v>
      </c>
      <c r="E490" s="662" t="s">
        <v>150</v>
      </c>
      <c r="F490" s="40" t="s">
        <v>739</v>
      </c>
      <c r="G490" s="698" t="s">
        <v>161</v>
      </c>
      <c r="H490" s="40" t="s">
        <v>213</v>
      </c>
      <c r="I490" s="630" t="s">
        <v>73</v>
      </c>
      <c r="J490" s="698" t="s">
        <v>528</v>
      </c>
      <c r="K490" s="303">
        <v>0</v>
      </c>
      <c r="L490" s="304">
        <v>0</v>
      </c>
      <c r="M490" s="305">
        <v>0</v>
      </c>
      <c r="N490" s="305">
        <v>0</v>
      </c>
      <c r="O490" s="303">
        <v>0</v>
      </c>
      <c r="P490" s="305">
        <v>0</v>
      </c>
      <c r="Q490" s="303">
        <v>0</v>
      </c>
      <c r="R490" s="16">
        <f>SUMIFS('Member Months'!$L:$L,'Member Months'!$A:$A,$A490,'Member Months'!$C:$C,$C490, 'Member Months'!$D:$D,$D490)</f>
        <v>0</v>
      </c>
      <c r="S490" s="237"/>
      <c r="U490" s="237"/>
      <c r="V490" s="237"/>
    </row>
    <row r="491" spans="1:22" s="302" customFormat="1">
      <c r="A491" s="38" t="s">
        <v>150</v>
      </c>
      <c r="B491" s="39">
        <f t="shared" si="31"/>
        <v>0</v>
      </c>
      <c r="C491" s="39" t="s">
        <v>912</v>
      </c>
      <c r="D491" s="40">
        <v>2</v>
      </c>
      <c r="E491" s="662" t="s">
        <v>150</v>
      </c>
      <c r="F491" s="40" t="s">
        <v>739</v>
      </c>
      <c r="G491" s="698" t="s">
        <v>161</v>
      </c>
      <c r="H491" s="40" t="s">
        <v>213</v>
      </c>
      <c r="I491" s="630" t="s">
        <v>409</v>
      </c>
      <c r="J491" s="698" t="s">
        <v>803</v>
      </c>
      <c r="K491" s="303">
        <v>0</v>
      </c>
      <c r="L491" s="304">
        <v>0</v>
      </c>
      <c r="M491" s="305">
        <v>0</v>
      </c>
      <c r="N491" s="305">
        <v>0</v>
      </c>
      <c r="O491" s="303">
        <v>0</v>
      </c>
      <c r="P491" s="305">
        <v>0</v>
      </c>
      <c r="Q491" s="303">
        <v>0</v>
      </c>
      <c r="R491" s="16">
        <f>SUMIFS('Member Months'!$L:$L,'Member Months'!$A:$A,$A491,'Member Months'!$C:$C,$C491, 'Member Months'!$D:$D,$D491)</f>
        <v>0</v>
      </c>
      <c r="S491" s="237"/>
      <c r="U491" s="237"/>
      <c r="V491" s="237"/>
    </row>
    <row r="492" spans="1:22" s="302" customFormat="1">
      <c r="A492" s="38" t="s">
        <v>151</v>
      </c>
      <c r="B492" s="39">
        <f t="shared" si="31"/>
        <v>0</v>
      </c>
      <c r="C492" s="39" t="s">
        <v>912</v>
      </c>
      <c r="D492" s="40">
        <v>2</v>
      </c>
      <c r="E492" s="662" t="s">
        <v>151</v>
      </c>
      <c r="F492" s="40" t="s">
        <v>739</v>
      </c>
      <c r="G492" s="698" t="s">
        <v>225</v>
      </c>
      <c r="H492" s="40" t="s">
        <v>213</v>
      </c>
      <c r="I492" s="629" t="s">
        <v>211</v>
      </c>
      <c r="J492" s="698" t="s">
        <v>261</v>
      </c>
      <c r="K492" s="303">
        <v>0</v>
      </c>
      <c r="L492" s="304">
        <v>0</v>
      </c>
      <c r="M492" s="305">
        <v>0</v>
      </c>
      <c r="N492" s="305">
        <v>0</v>
      </c>
      <c r="O492" s="303">
        <v>0</v>
      </c>
      <c r="P492" s="305">
        <v>0</v>
      </c>
      <c r="Q492" s="303">
        <v>0</v>
      </c>
      <c r="R492" s="16">
        <f>SUMIFS('Member Months'!$L:$L,'Member Months'!$A:$A,$A492,'Member Months'!$C:$C,$C492, 'Member Months'!$D:$D,$D492)</f>
        <v>0</v>
      </c>
      <c r="S492" s="237"/>
      <c r="U492" s="237"/>
      <c r="V492" s="237"/>
    </row>
    <row r="493" spans="1:22" s="302" customFormat="1">
      <c r="A493" s="38" t="s">
        <v>151</v>
      </c>
      <c r="B493" s="39">
        <f t="shared" si="31"/>
        <v>0</v>
      </c>
      <c r="C493" s="39" t="s">
        <v>912</v>
      </c>
      <c r="D493" s="40">
        <v>2</v>
      </c>
      <c r="E493" s="662" t="s">
        <v>151</v>
      </c>
      <c r="F493" s="40" t="s">
        <v>739</v>
      </c>
      <c r="G493" s="698" t="s">
        <v>225</v>
      </c>
      <c r="H493" s="40" t="s">
        <v>213</v>
      </c>
      <c r="I493" s="629" t="s">
        <v>214</v>
      </c>
      <c r="J493" s="698" t="s">
        <v>676</v>
      </c>
      <c r="K493" s="303">
        <v>0</v>
      </c>
      <c r="L493" s="304">
        <v>0</v>
      </c>
      <c r="M493" s="305">
        <v>0</v>
      </c>
      <c r="N493" s="305">
        <v>0</v>
      </c>
      <c r="O493" s="303">
        <v>0</v>
      </c>
      <c r="P493" s="305">
        <v>0</v>
      </c>
      <c r="Q493" s="303">
        <v>0</v>
      </c>
      <c r="R493" s="16">
        <f>SUMIFS('Member Months'!$L:$L,'Member Months'!$A:$A,$A493,'Member Months'!$C:$C,$C493, 'Member Months'!$D:$D,$D493)</f>
        <v>0</v>
      </c>
      <c r="S493" s="237"/>
      <c r="U493" s="237"/>
      <c r="V493" s="237"/>
    </row>
    <row r="494" spans="1:22" s="302" customFormat="1">
      <c r="A494" s="38" t="s">
        <v>151</v>
      </c>
      <c r="B494" s="39">
        <f t="shared" si="31"/>
        <v>0</v>
      </c>
      <c r="C494" s="39" t="s">
        <v>912</v>
      </c>
      <c r="D494" s="40">
        <v>2</v>
      </c>
      <c r="E494" s="662" t="s">
        <v>151</v>
      </c>
      <c r="F494" s="40" t="s">
        <v>739</v>
      </c>
      <c r="G494" s="698" t="s">
        <v>225</v>
      </c>
      <c r="H494" s="40" t="s">
        <v>213</v>
      </c>
      <c r="I494" s="629" t="s">
        <v>215</v>
      </c>
      <c r="J494" s="698" t="s">
        <v>216</v>
      </c>
      <c r="K494" s="303">
        <v>0</v>
      </c>
      <c r="L494" s="304">
        <v>0</v>
      </c>
      <c r="M494" s="305">
        <v>0</v>
      </c>
      <c r="N494" s="305">
        <v>0</v>
      </c>
      <c r="O494" s="303">
        <v>0</v>
      </c>
      <c r="P494" s="305">
        <v>0</v>
      </c>
      <c r="Q494" s="303">
        <v>0</v>
      </c>
      <c r="R494" s="16">
        <f>SUMIFS('Member Months'!$L:$L,'Member Months'!$A:$A,$A494,'Member Months'!$C:$C,$C494, 'Member Months'!$D:$D,$D494)</f>
        <v>0</v>
      </c>
      <c r="S494" s="237"/>
      <c r="U494" s="237"/>
      <c r="V494" s="237"/>
    </row>
    <row r="495" spans="1:22" s="302" customFormat="1">
      <c r="A495" s="38" t="s">
        <v>151</v>
      </c>
      <c r="B495" s="39">
        <f t="shared" si="31"/>
        <v>0</v>
      </c>
      <c r="C495" s="39" t="s">
        <v>912</v>
      </c>
      <c r="D495" s="40">
        <v>2</v>
      </c>
      <c r="E495" s="662" t="s">
        <v>151</v>
      </c>
      <c r="F495" s="40" t="s">
        <v>739</v>
      </c>
      <c r="G495" s="698" t="s">
        <v>225</v>
      </c>
      <c r="H495" s="40" t="s">
        <v>213</v>
      </c>
      <c r="I495" s="629" t="s">
        <v>217</v>
      </c>
      <c r="J495" s="698" t="s">
        <v>262</v>
      </c>
      <c r="K495" s="303">
        <v>0</v>
      </c>
      <c r="L495" s="304">
        <v>0</v>
      </c>
      <c r="M495" s="305">
        <v>0</v>
      </c>
      <c r="N495" s="305">
        <v>0</v>
      </c>
      <c r="O495" s="303">
        <v>0</v>
      </c>
      <c r="P495" s="305">
        <v>0</v>
      </c>
      <c r="Q495" s="303">
        <v>0</v>
      </c>
      <c r="R495" s="16">
        <f>SUMIFS('Member Months'!$L:$L,'Member Months'!$A:$A,$A495,'Member Months'!$C:$C,$C495, 'Member Months'!$D:$D,$D495)</f>
        <v>0</v>
      </c>
      <c r="S495" s="237"/>
      <c r="U495" s="237"/>
      <c r="V495" s="237"/>
    </row>
    <row r="496" spans="1:22" s="302" customFormat="1">
      <c r="A496" s="38" t="s">
        <v>151</v>
      </c>
      <c r="B496" s="39">
        <f t="shared" si="31"/>
        <v>0</v>
      </c>
      <c r="C496" s="39" t="s">
        <v>912</v>
      </c>
      <c r="D496" s="40">
        <v>2</v>
      </c>
      <c r="E496" s="662" t="s">
        <v>151</v>
      </c>
      <c r="F496" s="40" t="s">
        <v>739</v>
      </c>
      <c r="G496" s="698" t="s">
        <v>225</v>
      </c>
      <c r="H496" s="40" t="s">
        <v>213</v>
      </c>
      <c r="I496" s="629" t="s">
        <v>218</v>
      </c>
      <c r="J496" s="698" t="s">
        <v>677</v>
      </c>
      <c r="K496" s="303">
        <v>0</v>
      </c>
      <c r="L496" s="304">
        <v>0</v>
      </c>
      <c r="M496" s="305">
        <v>0</v>
      </c>
      <c r="N496" s="305">
        <v>0</v>
      </c>
      <c r="O496" s="303">
        <v>0</v>
      </c>
      <c r="P496" s="305">
        <v>0</v>
      </c>
      <c r="Q496" s="303">
        <v>0</v>
      </c>
      <c r="R496" s="16">
        <f>SUMIFS('Member Months'!$L:$L,'Member Months'!$A:$A,$A496,'Member Months'!$C:$C,$C496, 'Member Months'!$D:$D,$D496)</f>
        <v>0</v>
      </c>
      <c r="S496" s="237"/>
      <c r="U496" s="237"/>
      <c r="V496" s="237"/>
    </row>
    <row r="497" spans="1:22" s="302" customFormat="1">
      <c r="A497" s="38" t="s">
        <v>151</v>
      </c>
      <c r="B497" s="39">
        <f t="shared" si="31"/>
        <v>0</v>
      </c>
      <c r="C497" s="39" t="s">
        <v>912</v>
      </c>
      <c r="D497" s="40">
        <v>2</v>
      </c>
      <c r="E497" s="662" t="s">
        <v>151</v>
      </c>
      <c r="F497" s="40" t="s">
        <v>739</v>
      </c>
      <c r="G497" s="698" t="s">
        <v>225</v>
      </c>
      <c r="H497" s="40" t="s">
        <v>213</v>
      </c>
      <c r="I497" s="629" t="s">
        <v>219</v>
      </c>
      <c r="J497" s="698" t="s">
        <v>263</v>
      </c>
      <c r="K497" s="303">
        <v>0</v>
      </c>
      <c r="L497" s="304">
        <v>0</v>
      </c>
      <c r="M497" s="305">
        <v>0</v>
      </c>
      <c r="N497" s="305">
        <v>0</v>
      </c>
      <c r="O497" s="303">
        <v>0</v>
      </c>
      <c r="P497" s="305">
        <v>0</v>
      </c>
      <c r="Q497" s="303">
        <v>0</v>
      </c>
      <c r="R497" s="16">
        <f>SUMIFS('Member Months'!$L:$L,'Member Months'!$A:$A,$A497,'Member Months'!$C:$C,$C497, 'Member Months'!$D:$D,$D497)</f>
        <v>0</v>
      </c>
      <c r="S497" s="237"/>
      <c r="U497" s="237"/>
      <c r="V497" s="237"/>
    </row>
    <row r="498" spans="1:22" s="302" customFormat="1">
      <c r="A498" s="38" t="s">
        <v>151</v>
      </c>
      <c r="B498" s="39">
        <f t="shared" si="31"/>
        <v>0</v>
      </c>
      <c r="C498" s="39" t="s">
        <v>912</v>
      </c>
      <c r="D498" s="40">
        <v>2</v>
      </c>
      <c r="E498" s="662" t="s">
        <v>151</v>
      </c>
      <c r="F498" s="40" t="s">
        <v>739</v>
      </c>
      <c r="G498" s="698" t="s">
        <v>225</v>
      </c>
      <c r="H498" s="40" t="s">
        <v>213</v>
      </c>
      <c r="I498" s="629" t="s">
        <v>220</v>
      </c>
      <c r="J498" s="698" t="s">
        <v>675</v>
      </c>
      <c r="K498" s="303">
        <v>0</v>
      </c>
      <c r="L498" s="304">
        <v>0</v>
      </c>
      <c r="M498" s="305">
        <v>0</v>
      </c>
      <c r="N498" s="305">
        <v>0</v>
      </c>
      <c r="O498" s="303">
        <v>0</v>
      </c>
      <c r="P498" s="305">
        <v>0</v>
      </c>
      <c r="Q498" s="303">
        <v>0</v>
      </c>
      <c r="R498" s="16">
        <f>SUMIFS('Member Months'!$L:$L,'Member Months'!$A:$A,$A498,'Member Months'!$C:$C,$C498, 'Member Months'!$D:$D,$D498)</f>
        <v>0</v>
      </c>
      <c r="S498" s="237"/>
      <c r="U498" s="237"/>
      <c r="V498" s="237"/>
    </row>
    <row r="499" spans="1:22" s="302" customFormat="1">
      <c r="A499" s="38" t="s">
        <v>151</v>
      </c>
      <c r="B499" s="39">
        <f t="shared" si="31"/>
        <v>0</v>
      </c>
      <c r="C499" s="39" t="s">
        <v>912</v>
      </c>
      <c r="D499" s="40">
        <v>2</v>
      </c>
      <c r="E499" s="662" t="s">
        <v>151</v>
      </c>
      <c r="F499" s="40" t="s">
        <v>739</v>
      </c>
      <c r="G499" s="698" t="s">
        <v>225</v>
      </c>
      <c r="H499" s="40" t="s">
        <v>213</v>
      </c>
      <c r="I499" s="629" t="s">
        <v>221</v>
      </c>
      <c r="J499" s="698" t="s">
        <v>264</v>
      </c>
      <c r="K499" s="303">
        <v>0</v>
      </c>
      <c r="L499" s="304">
        <v>0</v>
      </c>
      <c r="M499" s="305">
        <v>0</v>
      </c>
      <c r="N499" s="305">
        <v>0</v>
      </c>
      <c r="O499" s="303">
        <v>0</v>
      </c>
      <c r="P499" s="305">
        <v>0</v>
      </c>
      <c r="Q499" s="303">
        <v>0</v>
      </c>
      <c r="R499" s="16">
        <f>SUMIFS('Member Months'!$L:$L,'Member Months'!$A:$A,$A499,'Member Months'!$C:$C,$C499, 'Member Months'!$D:$D,$D499)</f>
        <v>0</v>
      </c>
      <c r="S499" s="237"/>
      <c r="U499" s="237"/>
      <c r="V499" s="237"/>
    </row>
    <row r="500" spans="1:22" s="302" customFormat="1">
      <c r="A500" s="38" t="s">
        <v>151</v>
      </c>
      <c r="B500" s="39">
        <f t="shared" si="31"/>
        <v>0</v>
      </c>
      <c r="C500" s="39" t="s">
        <v>912</v>
      </c>
      <c r="D500" s="40">
        <v>2</v>
      </c>
      <c r="E500" s="662" t="s">
        <v>151</v>
      </c>
      <c r="F500" s="40" t="s">
        <v>739</v>
      </c>
      <c r="G500" s="698" t="s">
        <v>225</v>
      </c>
      <c r="H500" s="40" t="s">
        <v>213</v>
      </c>
      <c r="I500" s="630" t="s">
        <v>222</v>
      </c>
      <c r="J500" s="698" t="s">
        <v>206</v>
      </c>
      <c r="K500" s="303">
        <v>0</v>
      </c>
      <c r="L500" s="304">
        <v>0</v>
      </c>
      <c r="M500" s="305">
        <v>0</v>
      </c>
      <c r="N500" s="305">
        <v>0</v>
      </c>
      <c r="O500" s="303">
        <v>0</v>
      </c>
      <c r="P500" s="305">
        <v>0</v>
      </c>
      <c r="Q500" s="303">
        <v>0</v>
      </c>
      <c r="R500" s="16">
        <f>SUMIFS('Member Months'!$L:$L,'Member Months'!$A:$A,$A500,'Member Months'!$C:$C,$C500, 'Member Months'!$D:$D,$D500)</f>
        <v>0</v>
      </c>
      <c r="S500" s="237"/>
      <c r="U500" s="237"/>
      <c r="V500" s="237"/>
    </row>
    <row r="501" spans="1:22" s="302" customFormat="1">
      <c r="A501" s="38" t="s">
        <v>151</v>
      </c>
      <c r="B501" s="39">
        <f t="shared" si="31"/>
        <v>0</v>
      </c>
      <c r="C501" s="39" t="s">
        <v>912</v>
      </c>
      <c r="D501" s="40">
        <v>2</v>
      </c>
      <c r="E501" s="662" t="s">
        <v>151</v>
      </c>
      <c r="F501" s="40" t="s">
        <v>739</v>
      </c>
      <c r="G501" s="698" t="s">
        <v>225</v>
      </c>
      <c r="H501" s="40" t="s">
        <v>213</v>
      </c>
      <c r="I501" s="630" t="s">
        <v>223</v>
      </c>
      <c r="J501" s="698" t="s">
        <v>181</v>
      </c>
      <c r="K501" s="303">
        <v>0</v>
      </c>
      <c r="L501" s="304">
        <v>0</v>
      </c>
      <c r="M501" s="305">
        <v>0</v>
      </c>
      <c r="N501" s="305">
        <v>0</v>
      </c>
      <c r="O501" s="303">
        <v>0</v>
      </c>
      <c r="P501" s="305">
        <v>0</v>
      </c>
      <c r="Q501" s="303">
        <v>0</v>
      </c>
      <c r="R501" s="16">
        <f>SUMIFS('Member Months'!$L:$L,'Member Months'!$A:$A,$A501,'Member Months'!$C:$C,$C501, 'Member Months'!$D:$D,$D501)</f>
        <v>0</v>
      </c>
      <c r="S501" s="237"/>
      <c r="U501" s="237"/>
      <c r="V501" s="237"/>
    </row>
    <row r="502" spans="1:22" s="302" customFormat="1">
      <c r="A502" s="38" t="s">
        <v>151</v>
      </c>
      <c r="B502" s="39">
        <f t="shared" si="31"/>
        <v>0</v>
      </c>
      <c r="C502" s="39" t="s">
        <v>912</v>
      </c>
      <c r="D502" s="40">
        <v>2</v>
      </c>
      <c r="E502" s="662" t="s">
        <v>151</v>
      </c>
      <c r="F502" s="40" t="s">
        <v>739</v>
      </c>
      <c r="G502" s="698" t="s">
        <v>225</v>
      </c>
      <c r="H502" s="40" t="s">
        <v>213</v>
      </c>
      <c r="I502" s="630" t="s">
        <v>150</v>
      </c>
      <c r="J502" s="698" t="s">
        <v>204</v>
      </c>
      <c r="K502" s="303">
        <v>0</v>
      </c>
      <c r="L502" s="304">
        <v>0</v>
      </c>
      <c r="M502" s="305">
        <v>0</v>
      </c>
      <c r="N502" s="305">
        <v>0</v>
      </c>
      <c r="O502" s="303">
        <v>0</v>
      </c>
      <c r="P502" s="305">
        <v>0</v>
      </c>
      <c r="Q502" s="303">
        <v>0</v>
      </c>
      <c r="R502" s="16">
        <f>SUMIFS('Member Months'!$L:$L,'Member Months'!$A:$A,$A502,'Member Months'!$C:$C,$C502, 'Member Months'!$D:$D,$D502)</f>
        <v>0</v>
      </c>
      <c r="S502" s="237"/>
      <c r="U502" s="237"/>
      <c r="V502" s="237"/>
    </row>
    <row r="503" spans="1:22" s="302" customFormat="1">
      <c r="A503" s="38" t="s">
        <v>151</v>
      </c>
      <c r="B503" s="39">
        <f t="shared" si="31"/>
        <v>0</v>
      </c>
      <c r="C503" s="39" t="s">
        <v>912</v>
      </c>
      <c r="D503" s="40">
        <v>2</v>
      </c>
      <c r="E503" s="662" t="s">
        <v>151</v>
      </c>
      <c r="F503" s="40" t="s">
        <v>739</v>
      </c>
      <c r="G503" s="698" t="s">
        <v>225</v>
      </c>
      <c r="H503" s="40" t="s">
        <v>213</v>
      </c>
      <c r="I503" s="630" t="s">
        <v>151</v>
      </c>
      <c r="J503" s="698" t="s">
        <v>205</v>
      </c>
      <c r="K503" s="303">
        <v>0</v>
      </c>
      <c r="L503" s="304">
        <v>0</v>
      </c>
      <c r="M503" s="305">
        <v>0</v>
      </c>
      <c r="N503" s="305">
        <v>0</v>
      </c>
      <c r="O503" s="303">
        <v>0</v>
      </c>
      <c r="P503" s="305">
        <v>0</v>
      </c>
      <c r="Q503" s="303">
        <v>0</v>
      </c>
      <c r="R503" s="16">
        <f>SUMIFS('Member Months'!$L:$L,'Member Months'!$A:$A,$A503,'Member Months'!$C:$C,$C503, 'Member Months'!$D:$D,$D503)</f>
        <v>0</v>
      </c>
      <c r="S503" s="237"/>
      <c r="U503" s="237"/>
      <c r="V503" s="237"/>
    </row>
    <row r="504" spans="1:22" s="302" customFormat="1">
      <c r="A504" s="38" t="s">
        <v>151</v>
      </c>
      <c r="B504" s="39">
        <f t="shared" si="31"/>
        <v>0</v>
      </c>
      <c r="C504" s="39" t="s">
        <v>912</v>
      </c>
      <c r="D504" s="40">
        <v>2</v>
      </c>
      <c r="E504" s="662" t="s">
        <v>151</v>
      </c>
      <c r="F504" s="40" t="s">
        <v>739</v>
      </c>
      <c r="G504" s="698" t="s">
        <v>225</v>
      </c>
      <c r="H504" s="40" t="s">
        <v>213</v>
      </c>
      <c r="I504" s="630" t="s">
        <v>152</v>
      </c>
      <c r="J504" s="698" t="s">
        <v>182</v>
      </c>
      <c r="K504" s="303">
        <v>0</v>
      </c>
      <c r="L504" s="304">
        <v>0</v>
      </c>
      <c r="M504" s="305">
        <v>0</v>
      </c>
      <c r="N504" s="305">
        <v>0</v>
      </c>
      <c r="O504" s="303">
        <v>0</v>
      </c>
      <c r="P504" s="305">
        <v>0</v>
      </c>
      <c r="Q504" s="303">
        <v>0</v>
      </c>
      <c r="R504" s="16">
        <f>SUMIFS('Member Months'!$L:$L,'Member Months'!$A:$A,$A504,'Member Months'!$C:$C,$C504, 'Member Months'!$D:$D,$D504)</f>
        <v>0</v>
      </c>
      <c r="S504" s="237"/>
      <c r="U504" s="237"/>
      <c r="V504" s="237"/>
    </row>
    <row r="505" spans="1:22" s="302" customFormat="1">
      <c r="A505" s="38" t="s">
        <v>151</v>
      </c>
      <c r="B505" s="39">
        <f t="shared" si="31"/>
        <v>0</v>
      </c>
      <c r="C505" s="39" t="s">
        <v>912</v>
      </c>
      <c r="D505" s="40">
        <v>2</v>
      </c>
      <c r="E505" s="662" t="s">
        <v>151</v>
      </c>
      <c r="F505" s="40" t="s">
        <v>739</v>
      </c>
      <c r="G505" s="698" t="s">
        <v>225</v>
      </c>
      <c r="H505" s="40" t="s">
        <v>213</v>
      </c>
      <c r="I505" s="630" t="s">
        <v>70</v>
      </c>
      <c r="J505" s="698" t="s">
        <v>265</v>
      </c>
      <c r="K505" s="303">
        <v>0</v>
      </c>
      <c r="L505" s="304">
        <v>0</v>
      </c>
      <c r="M505" s="305">
        <v>0</v>
      </c>
      <c r="N505" s="305">
        <v>0</v>
      </c>
      <c r="O505" s="303">
        <v>0</v>
      </c>
      <c r="P505" s="305">
        <v>0</v>
      </c>
      <c r="Q505" s="303">
        <v>0</v>
      </c>
      <c r="R505" s="16">
        <f>SUMIFS('Member Months'!$L:$L,'Member Months'!$A:$A,$A505,'Member Months'!$C:$C,$C505, 'Member Months'!$D:$D,$D505)</f>
        <v>0</v>
      </c>
      <c r="S505" s="237"/>
      <c r="U505" s="237"/>
      <c r="V505" s="237"/>
    </row>
    <row r="506" spans="1:22" s="302" customFormat="1">
      <c r="A506" s="38" t="s">
        <v>151</v>
      </c>
      <c r="B506" s="39">
        <f t="shared" si="31"/>
        <v>0</v>
      </c>
      <c r="C506" s="39" t="s">
        <v>912</v>
      </c>
      <c r="D506" s="40">
        <v>2</v>
      </c>
      <c r="E506" s="662" t="s">
        <v>151</v>
      </c>
      <c r="F506" s="40" t="s">
        <v>739</v>
      </c>
      <c r="G506" s="698" t="s">
        <v>225</v>
      </c>
      <c r="H506" s="40" t="s">
        <v>213</v>
      </c>
      <c r="I506" s="630" t="s">
        <v>71</v>
      </c>
      <c r="J506" s="698" t="s">
        <v>266</v>
      </c>
      <c r="K506" s="303">
        <v>0</v>
      </c>
      <c r="L506" s="304">
        <v>0</v>
      </c>
      <c r="M506" s="305">
        <v>0</v>
      </c>
      <c r="N506" s="305">
        <v>0</v>
      </c>
      <c r="O506" s="303">
        <v>0</v>
      </c>
      <c r="P506" s="305">
        <v>0</v>
      </c>
      <c r="Q506" s="303">
        <v>0</v>
      </c>
      <c r="R506" s="16">
        <f>SUMIFS('Member Months'!$L:$L,'Member Months'!$A:$A,$A506,'Member Months'!$C:$C,$C506, 'Member Months'!$D:$D,$D506)</f>
        <v>0</v>
      </c>
      <c r="S506" s="237"/>
      <c r="U506" s="237"/>
      <c r="V506" s="237"/>
    </row>
    <row r="507" spans="1:22" s="302" customFormat="1">
      <c r="A507" s="38" t="s">
        <v>151</v>
      </c>
      <c r="B507" s="39">
        <f t="shared" si="31"/>
        <v>0</v>
      </c>
      <c r="C507" s="39" t="s">
        <v>912</v>
      </c>
      <c r="D507" s="40">
        <v>2</v>
      </c>
      <c r="E507" s="662" t="s">
        <v>151</v>
      </c>
      <c r="F507" s="40" t="s">
        <v>739</v>
      </c>
      <c r="G507" s="698" t="s">
        <v>225</v>
      </c>
      <c r="H507" s="40" t="s">
        <v>213</v>
      </c>
      <c r="I507" s="630" t="s">
        <v>72</v>
      </c>
      <c r="J507" s="698" t="s">
        <v>527</v>
      </c>
      <c r="K507" s="303">
        <v>0</v>
      </c>
      <c r="L507" s="304">
        <v>0</v>
      </c>
      <c r="M507" s="305">
        <v>0</v>
      </c>
      <c r="N507" s="305">
        <v>0</v>
      </c>
      <c r="O507" s="303">
        <v>0</v>
      </c>
      <c r="P507" s="305">
        <v>0</v>
      </c>
      <c r="Q507" s="303">
        <v>0</v>
      </c>
      <c r="R507" s="16">
        <f>SUMIFS('Member Months'!$L:$L,'Member Months'!$A:$A,$A507,'Member Months'!$C:$C,$C507, 'Member Months'!$D:$D,$D507)</f>
        <v>0</v>
      </c>
      <c r="S507" s="237"/>
      <c r="U507" s="237"/>
      <c r="V507" s="237"/>
    </row>
    <row r="508" spans="1:22" s="302" customFormat="1">
      <c r="A508" s="38" t="s">
        <v>151</v>
      </c>
      <c r="B508" s="39">
        <f t="shared" si="31"/>
        <v>0</v>
      </c>
      <c r="C508" s="39" t="s">
        <v>912</v>
      </c>
      <c r="D508" s="40">
        <v>2</v>
      </c>
      <c r="E508" s="662" t="s">
        <v>151</v>
      </c>
      <c r="F508" s="40" t="s">
        <v>739</v>
      </c>
      <c r="G508" s="698" t="s">
        <v>225</v>
      </c>
      <c r="H508" s="40" t="s">
        <v>213</v>
      </c>
      <c r="I508" s="630" t="s">
        <v>73</v>
      </c>
      <c r="J508" s="698" t="s">
        <v>528</v>
      </c>
      <c r="K508" s="303">
        <v>0</v>
      </c>
      <c r="L508" s="304">
        <v>0</v>
      </c>
      <c r="M508" s="305">
        <v>0</v>
      </c>
      <c r="N508" s="305">
        <v>0</v>
      </c>
      <c r="O508" s="303">
        <v>0</v>
      </c>
      <c r="P508" s="305">
        <v>0</v>
      </c>
      <c r="Q508" s="303">
        <v>0</v>
      </c>
      <c r="R508" s="16">
        <f>SUMIFS('Member Months'!$L:$L,'Member Months'!$A:$A,$A508,'Member Months'!$C:$C,$C508, 'Member Months'!$D:$D,$D508)</f>
        <v>0</v>
      </c>
      <c r="S508" s="237"/>
      <c r="U508" s="237"/>
      <c r="V508" s="237"/>
    </row>
    <row r="509" spans="1:22" s="302" customFormat="1">
      <c r="A509" s="38" t="s">
        <v>151</v>
      </c>
      <c r="B509" s="39">
        <f t="shared" si="31"/>
        <v>0</v>
      </c>
      <c r="C509" s="39" t="s">
        <v>912</v>
      </c>
      <c r="D509" s="40">
        <v>2</v>
      </c>
      <c r="E509" s="662" t="s">
        <v>151</v>
      </c>
      <c r="F509" s="40" t="s">
        <v>739</v>
      </c>
      <c r="G509" s="698" t="s">
        <v>225</v>
      </c>
      <c r="H509" s="40" t="s">
        <v>213</v>
      </c>
      <c r="I509" s="630" t="s">
        <v>409</v>
      </c>
      <c r="J509" s="698" t="s">
        <v>803</v>
      </c>
      <c r="K509" s="303">
        <v>0</v>
      </c>
      <c r="L509" s="304">
        <v>0</v>
      </c>
      <c r="M509" s="305">
        <v>0</v>
      </c>
      <c r="N509" s="305">
        <v>0</v>
      </c>
      <c r="O509" s="303">
        <v>0</v>
      </c>
      <c r="P509" s="305">
        <v>0</v>
      </c>
      <c r="Q509" s="303">
        <v>0</v>
      </c>
      <c r="R509" s="16">
        <f>SUMIFS('Member Months'!$L:$L,'Member Months'!$A:$A,$A509,'Member Months'!$C:$C,$C509, 'Member Months'!$D:$D,$D509)</f>
        <v>0</v>
      </c>
      <c r="S509" s="237"/>
      <c r="U509" s="237"/>
      <c r="V509" s="237"/>
    </row>
    <row r="510" spans="1:22" s="302" customFormat="1">
      <c r="A510" s="38" t="s">
        <v>152</v>
      </c>
      <c r="B510" s="39">
        <f t="shared" si="31"/>
        <v>0</v>
      </c>
      <c r="C510" s="39" t="s">
        <v>912</v>
      </c>
      <c r="D510" s="40">
        <v>2</v>
      </c>
      <c r="E510" s="662" t="s">
        <v>152</v>
      </c>
      <c r="F510" s="40" t="s">
        <v>739</v>
      </c>
      <c r="G510" s="698" t="s">
        <v>231</v>
      </c>
      <c r="H510" s="40" t="s">
        <v>213</v>
      </c>
      <c r="I510" s="629" t="s">
        <v>211</v>
      </c>
      <c r="J510" s="698" t="s">
        <v>261</v>
      </c>
      <c r="K510" s="303">
        <v>0</v>
      </c>
      <c r="L510" s="304">
        <v>0</v>
      </c>
      <c r="M510" s="305">
        <v>0</v>
      </c>
      <c r="N510" s="305">
        <v>0</v>
      </c>
      <c r="O510" s="303">
        <v>0</v>
      </c>
      <c r="P510" s="305">
        <v>0</v>
      </c>
      <c r="Q510" s="303">
        <v>0</v>
      </c>
      <c r="R510" s="16">
        <f>SUMIFS('Member Months'!$L:$L,'Member Months'!$A:$A,$A510,'Member Months'!$C:$C,$C510, 'Member Months'!$D:$D,$D510)</f>
        <v>0</v>
      </c>
      <c r="S510" s="237"/>
      <c r="U510" s="237"/>
      <c r="V510" s="237"/>
    </row>
    <row r="511" spans="1:22" s="302" customFormat="1">
      <c r="A511" s="38" t="s">
        <v>152</v>
      </c>
      <c r="B511" s="39">
        <f t="shared" si="31"/>
        <v>0</v>
      </c>
      <c r="C511" s="39" t="s">
        <v>912</v>
      </c>
      <c r="D511" s="40">
        <v>2</v>
      </c>
      <c r="E511" s="662" t="s">
        <v>152</v>
      </c>
      <c r="F511" s="40" t="s">
        <v>739</v>
      </c>
      <c r="G511" s="698" t="s">
        <v>231</v>
      </c>
      <c r="H511" s="40" t="s">
        <v>213</v>
      </c>
      <c r="I511" s="629" t="s">
        <v>214</v>
      </c>
      <c r="J511" s="698" t="s">
        <v>676</v>
      </c>
      <c r="K511" s="303">
        <v>0</v>
      </c>
      <c r="L511" s="304">
        <v>0</v>
      </c>
      <c r="M511" s="305">
        <v>0</v>
      </c>
      <c r="N511" s="305">
        <v>0</v>
      </c>
      <c r="O511" s="303">
        <v>0</v>
      </c>
      <c r="P511" s="305">
        <v>0</v>
      </c>
      <c r="Q511" s="303">
        <v>0</v>
      </c>
      <c r="R511" s="16">
        <f>SUMIFS('Member Months'!$L:$L,'Member Months'!$A:$A,$A511,'Member Months'!$C:$C,$C511, 'Member Months'!$D:$D,$D511)</f>
        <v>0</v>
      </c>
      <c r="S511" s="237"/>
      <c r="U511" s="237"/>
      <c r="V511" s="237"/>
    </row>
    <row r="512" spans="1:22" s="302" customFormat="1">
      <c r="A512" s="38" t="s">
        <v>152</v>
      </c>
      <c r="B512" s="39">
        <f t="shared" si="31"/>
        <v>0</v>
      </c>
      <c r="C512" s="39" t="s">
        <v>912</v>
      </c>
      <c r="D512" s="40">
        <v>2</v>
      </c>
      <c r="E512" s="662" t="s">
        <v>152</v>
      </c>
      <c r="F512" s="40" t="s">
        <v>739</v>
      </c>
      <c r="G512" s="698" t="s">
        <v>231</v>
      </c>
      <c r="H512" s="40" t="s">
        <v>213</v>
      </c>
      <c r="I512" s="629" t="s">
        <v>215</v>
      </c>
      <c r="J512" s="698" t="s">
        <v>216</v>
      </c>
      <c r="K512" s="303">
        <v>0</v>
      </c>
      <c r="L512" s="304">
        <v>0</v>
      </c>
      <c r="M512" s="305">
        <v>0</v>
      </c>
      <c r="N512" s="305">
        <v>0</v>
      </c>
      <c r="O512" s="303">
        <v>0</v>
      </c>
      <c r="P512" s="305">
        <v>0</v>
      </c>
      <c r="Q512" s="303">
        <v>0</v>
      </c>
      <c r="R512" s="16">
        <f>SUMIFS('Member Months'!$L:$L,'Member Months'!$A:$A,$A512,'Member Months'!$C:$C,$C512, 'Member Months'!$D:$D,$D512)</f>
        <v>0</v>
      </c>
      <c r="S512" s="237"/>
      <c r="U512" s="237"/>
      <c r="V512" s="237"/>
    </row>
    <row r="513" spans="1:22" s="302" customFormat="1">
      <c r="A513" s="38" t="s">
        <v>152</v>
      </c>
      <c r="B513" s="39">
        <f t="shared" si="31"/>
        <v>0</v>
      </c>
      <c r="C513" s="39" t="s">
        <v>912</v>
      </c>
      <c r="D513" s="40">
        <v>2</v>
      </c>
      <c r="E513" s="662" t="s">
        <v>152</v>
      </c>
      <c r="F513" s="40" t="s">
        <v>739</v>
      </c>
      <c r="G513" s="698" t="s">
        <v>231</v>
      </c>
      <c r="H513" s="40" t="s">
        <v>213</v>
      </c>
      <c r="I513" s="629" t="s">
        <v>217</v>
      </c>
      <c r="J513" s="698" t="s">
        <v>262</v>
      </c>
      <c r="K513" s="303">
        <v>0</v>
      </c>
      <c r="L513" s="304">
        <v>0</v>
      </c>
      <c r="M513" s="305">
        <v>0</v>
      </c>
      <c r="N513" s="305">
        <v>0</v>
      </c>
      <c r="O513" s="303">
        <v>0</v>
      </c>
      <c r="P513" s="305">
        <v>0</v>
      </c>
      <c r="Q513" s="303">
        <v>0</v>
      </c>
      <c r="R513" s="16">
        <f>SUMIFS('Member Months'!$L:$L,'Member Months'!$A:$A,$A513,'Member Months'!$C:$C,$C513, 'Member Months'!$D:$D,$D513)</f>
        <v>0</v>
      </c>
      <c r="S513" s="237"/>
      <c r="U513" s="237"/>
      <c r="V513" s="237"/>
    </row>
    <row r="514" spans="1:22" s="302" customFormat="1">
      <c r="A514" s="38" t="s">
        <v>152</v>
      </c>
      <c r="B514" s="39">
        <f t="shared" si="31"/>
        <v>0</v>
      </c>
      <c r="C514" s="39" t="s">
        <v>912</v>
      </c>
      <c r="D514" s="40">
        <v>2</v>
      </c>
      <c r="E514" s="662" t="s">
        <v>152</v>
      </c>
      <c r="F514" s="40" t="s">
        <v>739</v>
      </c>
      <c r="G514" s="698" t="s">
        <v>231</v>
      </c>
      <c r="H514" s="40" t="s">
        <v>213</v>
      </c>
      <c r="I514" s="629" t="s">
        <v>218</v>
      </c>
      <c r="J514" s="698" t="s">
        <v>677</v>
      </c>
      <c r="K514" s="303">
        <v>0</v>
      </c>
      <c r="L514" s="304">
        <v>0</v>
      </c>
      <c r="M514" s="305">
        <v>0</v>
      </c>
      <c r="N514" s="305">
        <v>0</v>
      </c>
      <c r="O514" s="303">
        <v>0</v>
      </c>
      <c r="P514" s="305">
        <v>0</v>
      </c>
      <c r="Q514" s="303">
        <v>0</v>
      </c>
      <c r="R514" s="16">
        <f>SUMIFS('Member Months'!$L:$L,'Member Months'!$A:$A,$A514,'Member Months'!$C:$C,$C514, 'Member Months'!$D:$D,$D514)</f>
        <v>0</v>
      </c>
      <c r="S514" s="237"/>
      <c r="U514" s="237"/>
      <c r="V514" s="237"/>
    </row>
    <row r="515" spans="1:22" s="302" customFormat="1">
      <c r="A515" s="38" t="s">
        <v>152</v>
      </c>
      <c r="B515" s="39">
        <f t="shared" si="31"/>
        <v>0</v>
      </c>
      <c r="C515" s="39" t="s">
        <v>912</v>
      </c>
      <c r="D515" s="40">
        <v>2</v>
      </c>
      <c r="E515" s="662" t="s">
        <v>152</v>
      </c>
      <c r="F515" s="40" t="s">
        <v>739</v>
      </c>
      <c r="G515" s="698" t="s">
        <v>231</v>
      </c>
      <c r="H515" s="40" t="s">
        <v>213</v>
      </c>
      <c r="I515" s="629" t="s">
        <v>219</v>
      </c>
      <c r="J515" s="698" t="s">
        <v>263</v>
      </c>
      <c r="K515" s="303">
        <v>0</v>
      </c>
      <c r="L515" s="304">
        <v>0</v>
      </c>
      <c r="M515" s="305">
        <v>0</v>
      </c>
      <c r="N515" s="305">
        <v>0</v>
      </c>
      <c r="O515" s="303">
        <v>0</v>
      </c>
      <c r="P515" s="305">
        <v>0</v>
      </c>
      <c r="Q515" s="303">
        <v>0</v>
      </c>
      <c r="R515" s="16">
        <f>SUMIFS('Member Months'!$L:$L,'Member Months'!$A:$A,$A515,'Member Months'!$C:$C,$C515, 'Member Months'!$D:$D,$D515)</f>
        <v>0</v>
      </c>
      <c r="S515" s="237"/>
      <c r="U515" s="237"/>
      <c r="V515" s="237"/>
    </row>
    <row r="516" spans="1:22" s="302" customFormat="1">
      <c r="A516" s="38" t="s">
        <v>152</v>
      </c>
      <c r="B516" s="39">
        <f t="shared" si="31"/>
        <v>0</v>
      </c>
      <c r="C516" s="39" t="s">
        <v>912</v>
      </c>
      <c r="D516" s="40">
        <v>2</v>
      </c>
      <c r="E516" s="662" t="s">
        <v>152</v>
      </c>
      <c r="F516" s="40" t="s">
        <v>739</v>
      </c>
      <c r="G516" s="698" t="s">
        <v>231</v>
      </c>
      <c r="H516" s="40" t="s">
        <v>213</v>
      </c>
      <c r="I516" s="629" t="s">
        <v>220</v>
      </c>
      <c r="J516" s="698" t="s">
        <v>675</v>
      </c>
      <c r="K516" s="303">
        <v>0</v>
      </c>
      <c r="L516" s="304">
        <v>0</v>
      </c>
      <c r="M516" s="305">
        <v>0</v>
      </c>
      <c r="N516" s="305">
        <v>0</v>
      </c>
      <c r="O516" s="303">
        <v>0</v>
      </c>
      <c r="P516" s="305">
        <v>0</v>
      </c>
      <c r="Q516" s="303">
        <v>0</v>
      </c>
      <c r="R516" s="16">
        <f>SUMIFS('Member Months'!$L:$L,'Member Months'!$A:$A,$A516,'Member Months'!$C:$C,$C516, 'Member Months'!$D:$D,$D516)</f>
        <v>0</v>
      </c>
      <c r="S516" s="237"/>
      <c r="U516" s="237"/>
      <c r="V516" s="237"/>
    </row>
    <row r="517" spans="1:22" s="302" customFormat="1">
      <c r="A517" s="38" t="s">
        <v>152</v>
      </c>
      <c r="B517" s="39">
        <f t="shared" si="31"/>
        <v>0</v>
      </c>
      <c r="C517" s="39" t="s">
        <v>912</v>
      </c>
      <c r="D517" s="40">
        <v>2</v>
      </c>
      <c r="E517" s="662" t="s">
        <v>152</v>
      </c>
      <c r="F517" s="40" t="s">
        <v>739</v>
      </c>
      <c r="G517" s="698" t="s">
        <v>231</v>
      </c>
      <c r="H517" s="40" t="s">
        <v>213</v>
      </c>
      <c r="I517" s="629" t="s">
        <v>221</v>
      </c>
      <c r="J517" s="698" t="s">
        <v>264</v>
      </c>
      <c r="K517" s="303">
        <v>0</v>
      </c>
      <c r="L517" s="304">
        <v>0</v>
      </c>
      <c r="M517" s="305">
        <v>0</v>
      </c>
      <c r="N517" s="305">
        <v>0</v>
      </c>
      <c r="O517" s="303">
        <v>0</v>
      </c>
      <c r="P517" s="305">
        <v>0</v>
      </c>
      <c r="Q517" s="303">
        <v>0</v>
      </c>
      <c r="R517" s="16">
        <f>SUMIFS('Member Months'!$L:$L,'Member Months'!$A:$A,$A517,'Member Months'!$C:$C,$C517, 'Member Months'!$D:$D,$D517)</f>
        <v>0</v>
      </c>
      <c r="S517" s="237"/>
      <c r="U517" s="237"/>
      <c r="V517" s="237"/>
    </row>
    <row r="518" spans="1:22" s="302" customFormat="1">
      <c r="A518" s="38" t="s">
        <v>152</v>
      </c>
      <c r="B518" s="39">
        <f t="shared" si="31"/>
        <v>0</v>
      </c>
      <c r="C518" s="39" t="s">
        <v>912</v>
      </c>
      <c r="D518" s="40">
        <v>2</v>
      </c>
      <c r="E518" s="662" t="s">
        <v>152</v>
      </c>
      <c r="F518" s="40" t="s">
        <v>739</v>
      </c>
      <c r="G518" s="698" t="s">
        <v>231</v>
      </c>
      <c r="H518" s="40" t="s">
        <v>213</v>
      </c>
      <c r="I518" s="630" t="s">
        <v>222</v>
      </c>
      <c r="J518" s="698" t="s">
        <v>206</v>
      </c>
      <c r="K518" s="303">
        <v>0</v>
      </c>
      <c r="L518" s="304">
        <v>0</v>
      </c>
      <c r="M518" s="305">
        <v>0</v>
      </c>
      <c r="N518" s="305">
        <v>0</v>
      </c>
      <c r="O518" s="303">
        <v>0</v>
      </c>
      <c r="P518" s="305">
        <v>0</v>
      </c>
      <c r="Q518" s="303">
        <v>0</v>
      </c>
      <c r="R518" s="16">
        <f>SUMIFS('Member Months'!$L:$L,'Member Months'!$A:$A,$A518,'Member Months'!$C:$C,$C518, 'Member Months'!$D:$D,$D518)</f>
        <v>0</v>
      </c>
      <c r="S518" s="237"/>
      <c r="U518" s="237"/>
      <c r="V518" s="237"/>
    </row>
    <row r="519" spans="1:22" s="302" customFormat="1">
      <c r="A519" s="38" t="s">
        <v>152</v>
      </c>
      <c r="B519" s="39">
        <f t="shared" si="31"/>
        <v>0</v>
      </c>
      <c r="C519" s="39" t="s">
        <v>912</v>
      </c>
      <c r="D519" s="40">
        <v>2</v>
      </c>
      <c r="E519" s="662" t="s">
        <v>152</v>
      </c>
      <c r="F519" s="40" t="s">
        <v>739</v>
      </c>
      <c r="G519" s="698" t="s">
        <v>231</v>
      </c>
      <c r="H519" s="40" t="s">
        <v>213</v>
      </c>
      <c r="I519" s="630" t="s">
        <v>223</v>
      </c>
      <c r="J519" s="698" t="s">
        <v>181</v>
      </c>
      <c r="K519" s="303">
        <v>0</v>
      </c>
      <c r="L519" s="304">
        <v>0</v>
      </c>
      <c r="M519" s="305">
        <v>0</v>
      </c>
      <c r="N519" s="305">
        <v>0</v>
      </c>
      <c r="O519" s="303">
        <v>0</v>
      </c>
      <c r="P519" s="305">
        <v>0</v>
      </c>
      <c r="Q519" s="303">
        <v>0</v>
      </c>
      <c r="R519" s="16">
        <f>SUMIFS('Member Months'!$L:$L,'Member Months'!$A:$A,$A519,'Member Months'!$C:$C,$C519, 'Member Months'!$D:$D,$D519)</f>
        <v>0</v>
      </c>
      <c r="S519" s="237"/>
      <c r="U519" s="237"/>
      <c r="V519" s="237"/>
    </row>
    <row r="520" spans="1:22" s="302" customFormat="1">
      <c r="A520" s="38" t="s">
        <v>152</v>
      </c>
      <c r="B520" s="39">
        <f t="shared" si="31"/>
        <v>0</v>
      </c>
      <c r="C520" s="39" t="s">
        <v>912</v>
      </c>
      <c r="D520" s="40">
        <v>2</v>
      </c>
      <c r="E520" s="662" t="s">
        <v>152</v>
      </c>
      <c r="F520" s="40" t="s">
        <v>739</v>
      </c>
      <c r="G520" s="698" t="s">
        <v>231</v>
      </c>
      <c r="H520" s="40" t="s">
        <v>213</v>
      </c>
      <c r="I520" s="630" t="s">
        <v>150</v>
      </c>
      <c r="J520" s="698" t="s">
        <v>204</v>
      </c>
      <c r="K520" s="303">
        <v>0</v>
      </c>
      <c r="L520" s="304">
        <v>0</v>
      </c>
      <c r="M520" s="305">
        <v>0</v>
      </c>
      <c r="N520" s="305">
        <v>0</v>
      </c>
      <c r="O520" s="303">
        <v>0</v>
      </c>
      <c r="P520" s="305">
        <v>0</v>
      </c>
      <c r="Q520" s="303">
        <v>0</v>
      </c>
      <c r="R520" s="16">
        <f>SUMIFS('Member Months'!$L:$L,'Member Months'!$A:$A,$A520,'Member Months'!$C:$C,$C520, 'Member Months'!$D:$D,$D520)</f>
        <v>0</v>
      </c>
      <c r="S520" s="237"/>
      <c r="U520" s="237"/>
      <c r="V520" s="237"/>
    </row>
    <row r="521" spans="1:22" s="302" customFormat="1">
      <c r="A521" s="38" t="s">
        <v>152</v>
      </c>
      <c r="B521" s="39">
        <f t="shared" si="31"/>
        <v>0</v>
      </c>
      <c r="C521" s="39" t="s">
        <v>912</v>
      </c>
      <c r="D521" s="40">
        <v>2</v>
      </c>
      <c r="E521" s="662" t="s">
        <v>152</v>
      </c>
      <c r="F521" s="40" t="s">
        <v>739</v>
      </c>
      <c r="G521" s="698" t="s">
        <v>231</v>
      </c>
      <c r="H521" s="40" t="s">
        <v>213</v>
      </c>
      <c r="I521" s="630" t="s">
        <v>151</v>
      </c>
      <c r="J521" s="698" t="s">
        <v>205</v>
      </c>
      <c r="K521" s="303">
        <v>0</v>
      </c>
      <c r="L521" s="304">
        <v>0</v>
      </c>
      <c r="M521" s="305">
        <v>0</v>
      </c>
      <c r="N521" s="305">
        <v>0</v>
      </c>
      <c r="O521" s="303">
        <v>0</v>
      </c>
      <c r="P521" s="305">
        <v>0</v>
      </c>
      <c r="Q521" s="303">
        <v>0</v>
      </c>
      <c r="R521" s="16">
        <f>SUMIFS('Member Months'!$L:$L,'Member Months'!$A:$A,$A521,'Member Months'!$C:$C,$C521, 'Member Months'!$D:$D,$D521)</f>
        <v>0</v>
      </c>
      <c r="S521" s="237"/>
      <c r="U521" s="237"/>
      <c r="V521" s="237"/>
    </row>
    <row r="522" spans="1:22" s="302" customFormat="1">
      <c r="A522" s="38" t="s">
        <v>152</v>
      </c>
      <c r="B522" s="39">
        <f t="shared" si="31"/>
        <v>0</v>
      </c>
      <c r="C522" s="39" t="s">
        <v>912</v>
      </c>
      <c r="D522" s="40">
        <v>2</v>
      </c>
      <c r="E522" s="662" t="s">
        <v>152</v>
      </c>
      <c r="F522" s="40" t="s">
        <v>739</v>
      </c>
      <c r="G522" s="698" t="s">
        <v>231</v>
      </c>
      <c r="H522" s="40" t="s">
        <v>213</v>
      </c>
      <c r="I522" s="630" t="s">
        <v>152</v>
      </c>
      <c r="J522" s="698" t="s">
        <v>182</v>
      </c>
      <c r="K522" s="303">
        <v>0</v>
      </c>
      <c r="L522" s="304">
        <v>0</v>
      </c>
      <c r="M522" s="305">
        <v>0</v>
      </c>
      <c r="N522" s="305">
        <v>0</v>
      </c>
      <c r="O522" s="303">
        <v>0</v>
      </c>
      <c r="P522" s="305">
        <v>0</v>
      </c>
      <c r="Q522" s="303">
        <v>0</v>
      </c>
      <c r="R522" s="16">
        <f>SUMIFS('Member Months'!$L:$L,'Member Months'!$A:$A,$A522,'Member Months'!$C:$C,$C522, 'Member Months'!$D:$D,$D522)</f>
        <v>0</v>
      </c>
      <c r="S522" s="237"/>
      <c r="U522" s="237"/>
      <c r="V522" s="237"/>
    </row>
    <row r="523" spans="1:22" s="302" customFormat="1">
      <c r="A523" s="38" t="s">
        <v>152</v>
      </c>
      <c r="B523" s="39">
        <f t="shared" si="31"/>
        <v>0</v>
      </c>
      <c r="C523" s="39" t="s">
        <v>912</v>
      </c>
      <c r="D523" s="40">
        <v>2</v>
      </c>
      <c r="E523" s="662" t="s">
        <v>152</v>
      </c>
      <c r="F523" s="40" t="s">
        <v>739</v>
      </c>
      <c r="G523" s="698" t="s">
        <v>231</v>
      </c>
      <c r="H523" s="40" t="s">
        <v>213</v>
      </c>
      <c r="I523" s="630" t="s">
        <v>70</v>
      </c>
      <c r="J523" s="698" t="s">
        <v>265</v>
      </c>
      <c r="K523" s="303">
        <v>0</v>
      </c>
      <c r="L523" s="304">
        <v>0</v>
      </c>
      <c r="M523" s="305">
        <v>0</v>
      </c>
      <c r="N523" s="305">
        <v>0</v>
      </c>
      <c r="O523" s="303">
        <v>0</v>
      </c>
      <c r="P523" s="305">
        <v>0</v>
      </c>
      <c r="Q523" s="303">
        <v>0</v>
      </c>
      <c r="R523" s="16">
        <f>SUMIFS('Member Months'!$L:$L,'Member Months'!$A:$A,$A523,'Member Months'!$C:$C,$C523, 'Member Months'!$D:$D,$D523)</f>
        <v>0</v>
      </c>
      <c r="S523" s="237"/>
      <c r="U523" s="237"/>
      <c r="V523" s="237"/>
    </row>
    <row r="524" spans="1:22" s="302" customFormat="1">
      <c r="A524" s="38" t="s">
        <v>152</v>
      </c>
      <c r="B524" s="39">
        <f t="shared" si="31"/>
        <v>0</v>
      </c>
      <c r="C524" s="39" t="s">
        <v>912</v>
      </c>
      <c r="D524" s="40">
        <v>2</v>
      </c>
      <c r="E524" s="662" t="s">
        <v>152</v>
      </c>
      <c r="F524" s="40" t="s">
        <v>739</v>
      </c>
      <c r="G524" s="698" t="s">
        <v>231</v>
      </c>
      <c r="H524" s="40" t="s">
        <v>213</v>
      </c>
      <c r="I524" s="630" t="s">
        <v>71</v>
      </c>
      <c r="J524" s="698" t="s">
        <v>266</v>
      </c>
      <c r="K524" s="303">
        <v>0</v>
      </c>
      <c r="L524" s="304">
        <v>0</v>
      </c>
      <c r="M524" s="305">
        <v>0</v>
      </c>
      <c r="N524" s="305">
        <v>0</v>
      </c>
      <c r="O524" s="303">
        <v>0</v>
      </c>
      <c r="P524" s="305">
        <v>0</v>
      </c>
      <c r="Q524" s="303">
        <v>0</v>
      </c>
      <c r="R524" s="16">
        <f>SUMIFS('Member Months'!$L:$L,'Member Months'!$A:$A,$A524,'Member Months'!$C:$C,$C524, 'Member Months'!$D:$D,$D524)</f>
        <v>0</v>
      </c>
      <c r="S524" s="237"/>
      <c r="U524" s="237"/>
      <c r="V524" s="237"/>
    </row>
    <row r="525" spans="1:22" s="302" customFormat="1">
      <c r="A525" s="38" t="s">
        <v>152</v>
      </c>
      <c r="B525" s="39">
        <f t="shared" si="31"/>
        <v>0</v>
      </c>
      <c r="C525" s="39" t="s">
        <v>912</v>
      </c>
      <c r="D525" s="40">
        <v>2</v>
      </c>
      <c r="E525" s="662" t="s">
        <v>152</v>
      </c>
      <c r="F525" s="40" t="s">
        <v>739</v>
      </c>
      <c r="G525" s="698" t="s">
        <v>231</v>
      </c>
      <c r="H525" s="40" t="s">
        <v>213</v>
      </c>
      <c r="I525" s="630" t="s">
        <v>72</v>
      </c>
      <c r="J525" s="698" t="s">
        <v>527</v>
      </c>
      <c r="K525" s="303">
        <v>0</v>
      </c>
      <c r="L525" s="304">
        <v>0</v>
      </c>
      <c r="M525" s="305">
        <v>0</v>
      </c>
      <c r="N525" s="305">
        <v>0</v>
      </c>
      <c r="O525" s="303">
        <v>0</v>
      </c>
      <c r="P525" s="305">
        <v>0</v>
      </c>
      <c r="Q525" s="303">
        <v>0</v>
      </c>
      <c r="R525" s="16">
        <f>SUMIFS('Member Months'!$L:$L,'Member Months'!$A:$A,$A525,'Member Months'!$C:$C,$C525, 'Member Months'!$D:$D,$D525)</f>
        <v>0</v>
      </c>
      <c r="S525" s="237"/>
      <c r="U525" s="237"/>
      <c r="V525" s="237"/>
    </row>
    <row r="526" spans="1:22" s="302" customFormat="1">
      <c r="A526" s="38" t="s">
        <v>152</v>
      </c>
      <c r="B526" s="39">
        <f t="shared" si="31"/>
        <v>0</v>
      </c>
      <c r="C526" s="39" t="s">
        <v>912</v>
      </c>
      <c r="D526" s="40">
        <v>2</v>
      </c>
      <c r="E526" s="662" t="s">
        <v>152</v>
      </c>
      <c r="F526" s="40" t="s">
        <v>739</v>
      </c>
      <c r="G526" s="698" t="s">
        <v>231</v>
      </c>
      <c r="H526" s="40" t="s">
        <v>213</v>
      </c>
      <c r="I526" s="630" t="s">
        <v>73</v>
      </c>
      <c r="J526" s="698" t="s">
        <v>528</v>
      </c>
      <c r="K526" s="303">
        <v>0</v>
      </c>
      <c r="L526" s="304">
        <v>0</v>
      </c>
      <c r="M526" s="305">
        <v>0</v>
      </c>
      <c r="N526" s="305">
        <v>0</v>
      </c>
      <c r="O526" s="303">
        <v>0</v>
      </c>
      <c r="P526" s="305">
        <v>0</v>
      </c>
      <c r="Q526" s="303">
        <v>0</v>
      </c>
      <c r="R526" s="16">
        <f>SUMIFS('Member Months'!$L:$L,'Member Months'!$A:$A,$A526,'Member Months'!$C:$C,$C526, 'Member Months'!$D:$D,$D526)</f>
        <v>0</v>
      </c>
      <c r="S526" s="237"/>
      <c r="U526" s="237"/>
      <c r="V526" s="237"/>
    </row>
    <row r="527" spans="1:22" s="302" customFormat="1">
      <c r="A527" s="38" t="s">
        <v>152</v>
      </c>
      <c r="B527" s="39">
        <f t="shared" si="31"/>
        <v>0</v>
      </c>
      <c r="C527" s="39" t="s">
        <v>912</v>
      </c>
      <c r="D527" s="40">
        <v>2</v>
      </c>
      <c r="E527" s="662" t="s">
        <v>152</v>
      </c>
      <c r="F527" s="40" t="s">
        <v>739</v>
      </c>
      <c r="G527" s="698" t="s">
        <v>231</v>
      </c>
      <c r="H527" s="40" t="s">
        <v>213</v>
      </c>
      <c r="I527" s="630" t="s">
        <v>409</v>
      </c>
      <c r="J527" s="698" t="s">
        <v>803</v>
      </c>
      <c r="K527" s="303">
        <v>0</v>
      </c>
      <c r="L527" s="304">
        <v>0</v>
      </c>
      <c r="M527" s="305">
        <v>0</v>
      </c>
      <c r="N527" s="305">
        <v>0</v>
      </c>
      <c r="O527" s="303">
        <v>0</v>
      </c>
      <c r="P527" s="305">
        <v>0</v>
      </c>
      <c r="Q527" s="303">
        <v>0</v>
      </c>
      <c r="R527" s="16">
        <f>SUMIFS('Member Months'!$L:$L,'Member Months'!$A:$A,$A527,'Member Months'!$C:$C,$C527, 'Member Months'!$D:$D,$D527)</f>
        <v>0</v>
      </c>
      <c r="S527" s="237"/>
      <c r="U527" s="237"/>
      <c r="V527" s="237"/>
    </row>
    <row r="528" spans="1:22" s="302" customFormat="1">
      <c r="A528" s="38">
        <v>14</v>
      </c>
      <c r="B528" s="39">
        <f t="shared" si="31"/>
        <v>0</v>
      </c>
      <c r="C528" s="39" t="s">
        <v>912</v>
      </c>
      <c r="D528" s="40">
        <v>2</v>
      </c>
      <c r="E528" s="662">
        <v>14</v>
      </c>
      <c r="F528" s="40" t="s">
        <v>740</v>
      </c>
      <c r="G528" s="698" t="s">
        <v>425</v>
      </c>
      <c r="H528" s="40" t="s">
        <v>227</v>
      </c>
      <c r="I528" s="629" t="s">
        <v>211</v>
      </c>
      <c r="J528" s="698" t="s">
        <v>261</v>
      </c>
      <c r="K528" s="303">
        <v>0</v>
      </c>
      <c r="L528" s="304">
        <v>0</v>
      </c>
      <c r="M528" s="305">
        <v>0</v>
      </c>
      <c r="N528" s="305">
        <v>0</v>
      </c>
      <c r="O528" s="303">
        <v>0</v>
      </c>
      <c r="P528" s="305">
        <v>0</v>
      </c>
      <c r="Q528" s="303">
        <v>0</v>
      </c>
      <c r="R528" s="16">
        <f>SUMIFS('Member Months'!$L:$L,'Member Months'!$A:$A,$A528,'Member Months'!$C:$C,$C528, 'Member Months'!$D:$D,$D528)</f>
        <v>0</v>
      </c>
      <c r="S528" s="237"/>
      <c r="U528" s="237"/>
      <c r="V528" s="237"/>
    </row>
    <row r="529" spans="1:22" s="302" customFormat="1">
      <c r="A529" s="38">
        <v>14</v>
      </c>
      <c r="B529" s="39">
        <f t="shared" si="31"/>
        <v>0</v>
      </c>
      <c r="C529" s="39" t="s">
        <v>912</v>
      </c>
      <c r="D529" s="40">
        <v>2</v>
      </c>
      <c r="E529" s="662">
        <v>14</v>
      </c>
      <c r="F529" s="40" t="s">
        <v>740</v>
      </c>
      <c r="G529" s="698" t="s">
        <v>425</v>
      </c>
      <c r="H529" s="40" t="s">
        <v>227</v>
      </c>
      <c r="I529" s="629" t="s">
        <v>214</v>
      </c>
      <c r="J529" s="698" t="s">
        <v>676</v>
      </c>
      <c r="K529" s="303">
        <v>0</v>
      </c>
      <c r="L529" s="304">
        <v>0</v>
      </c>
      <c r="M529" s="305">
        <v>0</v>
      </c>
      <c r="N529" s="305">
        <v>0</v>
      </c>
      <c r="O529" s="303">
        <v>0</v>
      </c>
      <c r="P529" s="305">
        <v>0</v>
      </c>
      <c r="Q529" s="303">
        <v>0</v>
      </c>
      <c r="R529" s="16">
        <f>SUMIFS('Member Months'!$L:$L,'Member Months'!$A:$A,$A529,'Member Months'!$C:$C,$C529, 'Member Months'!$D:$D,$D529)</f>
        <v>0</v>
      </c>
      <c r="S529" s="237"/>
      <c r="U529" s="237"/>
      <c r="V529" s="237"/>
    </row>
    <row r="530" spans="1:22" s="302" customFormat="1">
      <c r="A530" s="38">
        <v>14</v>
      </c>
      <c r="B530" s="39">
        <f t="shared" si="31"/>
        <v>0</v>
      </c>
      <c r="C530" s="39" t="s">
        <v>912</v>
      </c>
      <c r="D530" s="40">
        <v>2</v>
      </c>
      <c r="E530" s="662">
        <v>14</v>
      </c>
      <c r="F530" s="40" t="s">
        <v>740</v>
      </c>
      <c r="G530" s="698" t="s">
        <v>425</v>
      </c>
      <c r="H530" s="40" t="s">
        <v>227</v>
      </c>
      <c r="I530" s="629" t="s">
        <v>215</v>
      </c>
      <c r="J530" s="698" t="s">
        <v>216</v>
      </c>
      <c r="K530" s="303">
        <v>0</v>
      </c>
      <c r="L530" s="304">
        <v>0</v>
      </c>
      <c r="M530" s="305">
        <v>0</v>
      </c>
      <c r="N530" s="305">
        <v>0</v>
      </c>
      <c r="O530" s="303">
        <v>0</v>
      </c>
      <c r="P530" s="305">
        <v>0</v>
      </c>
      <c r="Q530" s="303">
        <v>0</v>
      </c>
      <c r="R530" s="16">
        <f>SUMIFS('Member Months'!$L:$L,'Member Months'!$A:$A,$A530,'Member Months'!$C:$C,$C530, 'Member Months'!$D:$D,$D530)</f>
        <v>0</v>
      </c>
      <c r="S530" s="237"/>
      <c r="U530" s="237"/>
      <c r="V530" s="237"/>
    </row>
    <row r="531" spans="1:22" s="302" customFormat="1">
      <c r="A531" s="38">
        <v>14</v>
      </c>
      <c r="B531" s="39">
        <f t="shared" si="31"/>
        <v>0</v>
      </c>
      <c r="C531" s="39" t="s">
        <v>912</v>
      </c>
      <c r="D531" s="40">
        <v>2</v>
      </c>
      <c r="E531" s="662">
        <v>14</v>
      </c>
      <c r="F531" s="40" t="s">
        <v>740</v>
      </c>
      <c r="G531" s="698" t="s">
        <v>425</v>
      </c>
      <c r="H531" s="40" t="s">
        <v>227</v>
      </c>
      <c r="I531" s="629" t="s">
        <v>217</v>
      </c>
      <c r="J531" s="698" t="s">
        <v>262</v>
      </c>
      <c r="K531" s="303">
        <v>0</v>
      </c>
      <c r="L531" s="304">
        <v>0</v>
      </c>
      <c r="M531" s="305">
        <v>0</v>
      </c>
      <c r="N531" s="305">
        <v>0</v>
      </c>
      <c r="O531" s="303">
        <v>0</v>
      </c>
      <c r="P531" s="305">
        <v>0</v>
      </c>
      <c r="Q531" s="303">
        <v>0</v>
      </c>
      <c r="R531" s="16">
        <f>SUMIFS('Member Months'!$L:$L,'Member Months'!$A:$A,$A531,'Member Months'!$C:$C,$C531, 'Member Months'!$D:$D,$D531)</f>
        <v>0</v>
      </c>
      <c r="S531" s="237"/>
      <c r="U531" s="237"/>
      <c r="V531" s="237"/>
    </row>
    <row r="532" spans="1:22" s="302" customFormat="1">
      <c r="A532" s="38">
        <v>14</v>
      </c>
      <c r="B532" s="39">
        <f t="shared" si="31"/>
        <v>0</v>
      </c>
      <c r="C532" s="39" t="s">
        <v>912</v>
      </c>
      <c r="D532" s="40">
        <v>2</v>
      </c>
      <c r="E532" s="662">
        <v>14</v>
      </c>
      <c r="F532" s="40" t="s">
        <v>740</v>
      </c>
      <c r="G532" s="698" t="s">
        <v>425</v>
      </c>
      <c r="H532" s="40" t="s">
        <v>227</v>
      </c>
      <c r="I532" s="629" t="s">
        <v>218</v>
      </c>
      <c r="J532" s="698" t="s">
        <v>677</v>
      </c>
      <c r="K532" s="303">
        <v>0</v>
      </c>
      <c r="L532" s="304">
        <v>0</v>
      </c>
      <c r="M532" s="305">
        <v>0</v>
      </c>
      <c r="N532" s="305">
        <v>0</v>
      </c>
      <c r="O532" s="303">
        <v>0</v>
      </c>
      <c r="P532" s="305">
        <v>0</v>
      </c>
      <c r="Q532" s="303">
        <v>0</v>
      </c>
      <c r="R532" s="16">
        <f>SUMIFS('Member Months'!$L:$L,'Member Months'!$A:$A,$A532,'Member Months'!$C:$C,$C532, 'Member Months'!$D:$D,$D532)</f>
        <v>0</v>
      </c>
      <c r="S532" s="237"/>
      <c r="U532" s="237"/>
      <c r="V532" s="237"/>
    </row>
    <row r="533" spans="1:22" s="302" customFormat="1">
      <c r="A533" s="38">
        <v>14</v>
      </c>
      <c r="B533" s="39">
        <f t="shared" si="31"/>
        <v>0</v>
      </c>
      <c r="C533" s="39" t="s">
        <v>912</v>
      </c>
      <c r="D533" s="40">
        <v>2</v>
      </c>
      <c r="E533" s="662">
        <v>14</v>
      </c>
      <c r="F533" s="40" t="s">
        <v>740</v>
      </c>
      <c r="G533" s="698" t="s">
        <v>425</v>
      </c>
      <c r="H533" s="40" t="s">
        <v>227</v>
      </c>
      <c r="I533" s="629" t="s">
        <v>219</v>
      </c>
      <c r="J533" s="698" t="s">
        <v>263</v>
      </c>
      <c r="K533" s="303">
        <v>0</v>
      </c>
      <c r="L533" s="304">
        <v>0</v>
      </c>
      <c r="M533" s="305">
        <v>0</v>
      </c>
      <c r="N533" s="305">
        <v>0</v>
      </c>
      <c r="O533" s="303">
        <v>0</v>
      </c>
      <c r="P533" s="305">
        <v>0</v>
      </c>
      <c r="Q533" s="303">
        <v>0</v>
      </c>
      <c r="R533" s="16">
        <f>SUMIFS('Member Months'!$L:$L,'Member Months'!$A:$A,$A533,'Member Months'!$C:$C,$C533, 'Member Months'!$D:$D,$D533)</f>
        <v>0</v>
      </c>
      <c r="S533" s="237"/>
      <c r="U533" s="237"/>
      <c r="V533" s="237"/>
    </row>
    <row r="534" spans="1:22" s="302" customFormat="1">
      <c r="A534" s="38">
        <v>14</v>
      </c>
      <c r="B534" s="39">
        <f t="shared" si="31"/>
        <v>0</v>
      </c>
      <c r="C534" s="39" t="s">
        <v>912</v>
      </c>
      <c r="D534" s="40">
        <v>2</v>
      </c>
      <c r="E534" s="662">
        <v>14</v>
      </c>
      <c r="F534" s="40" t="s">
        <v>740</v>
      </c>
      <c r="G534" s="698" t="s">
        <v>425</v>
      </c>
      <c r="H534" s="40" t="s">
        <v>227</v>
      </c>
      <c r="I534" s="629" t="s">
        <v>220</v>
      </c>
      <c r="J534" s="698" t="s">
        <v>675</v>
      </c>
      <c r="K534" s="303">
        <v>0</v>
      </c>
      <c r="L534" s="304">
        <v>0</v>
      </c>
      <c r="M534" s="305">
        <v>0</v>
      </c>
      <c r="N534" s="305">
        <v>0</v>
      </c>
      <c r="O534" s="303">
        <v>0</v>
      </c>
      <c r="P534" s="305">
        <v>0</v>
      </c>
      <c r="Q534" s="303">
        <v>0</v>
      </c>
      <c r="R534" s="16">
        <f>SUMIFS('Member Months'!$L:$L,'Member Months'!$A:$A,$A534,'Member Months'!$C:$C,$C534, 'Member Months'!$D:$D,$D534)</f>
        <v>0</v>
      </c>
      <c r="S534" s="237"/>
      <c r="U534" s="237"/>
      <c r="V534" s="237"/>
    </row>
    <row r="535" spans="1:22" s="302" customFormat="1">
      <c r="A535" s="38">
        <v>14</v>
      </c>
      <c r="B535" s="39">
        <f t="shared" si="31"/>
        <v>0</v>
      </c>
      <c r="C535" s="39" t="s">
        <v>912</v>
      </c>
      <c r="D535" s="40">
        <v>2</v>
      </c>
      <c r="E535" s="662">
        <v>14</v>
      </c>
      <c r="F535" s="40" t="s">
        <v>740</v>
      </c>
      <c r="G535" s="698" t="s">
        <v>425</v>
      </c>
      <c r="H535" s="40" t="s">
        <v>227</v>
      </c>
      <c r="I535" s="629" t="s">
        <v>221</v>
      </c>
      <c r="J535" s="698" t="s">
        <v>264</v>
      </c>
      <c r="K535" s="303">
        <v>0</v>
      </c>
      <c r="L535" s="304">
        <v>0</v>
      </c>
      <c r="M535" s="305">
        <v>0</v>
      </c>
      <c r="N535" s="305">
        <v>0</v>
      </c>
      <c r="O535" s="303">
        <v>0</v>
      </c>
      <c r="P535" s="305">
        <v>0</v>
      </c>
      <c r="Q535" s="303">
        <v>0</v>
      </c>
      <c r="R535" s="16">
        <f>SUMIFS('Member Months'!$L:$L,'Member Months'!$A:$A,$A535,'Member Months'!$C:$C,$C535, 'Member Months'!$D:$D,$D535)</f>
        <v>0</v>
      </c>
      <c r="S535" s="237"/>
      <c r="U535" s="237"/>
      <c r="V535" s="237"/>
    </row>
    <row r="536" spans="1:22" s="302" customFormat="1">
      <c r="A536" s="38">
        <v>14</v>
      </c>
      <c r="B536" s="39">
        <f t="shared" si="31"/>
        <v>0</v>
      </c>
      <c r="C536" s="39" t="s">
        <v>912</v>
      </c>
      <c r="D536" s="40">
        <v>2</v>
      </c>
      <c r="E536" s="662">
        <v>14</v>
      </c>
      <c r="F536" s="40" t="s">
        <v>740</v>
      </c>
      <c r="G536" s="698" t="s">
        <v>425</v>
      </c>
      <c r="H536" s="40" t="s">
        <v>227</v>
      </c>
      <c r="I536" s="630" t="s">
        <v>222</v>
      </c>
      <c r="J536" s="698" t="s">
        <v>206</v>
      </c>
      <c r="K536" s="303">
        <v>0</v>
      </c>
      <c r="L536" s="304">
        <v>0</v>
      </c>
      <c r="M536" s="305">
        <v>0</v>
      </c>
      <c r="N536" s="305">
        <v>0</v>
      </c>
      <c r="O536" s="303">
        <v>0</v>
      </c>
      <c r="P536" s="305">
        <v>0</v>
      </c>
      <c r="Q536" s="303">
        <v>0</v>
      </c>
      <c r="R536" s="16">
        <f>SUMIFS('Member Months'!$L:$L,'Member Months'!$A:$A,$A536,'Member Months'!$C:$C,$C536, 'Member Months'!$D:$D,$D536)</f>
        <v>0</v>
      </c>
      <c r="S536" s="237"/>
      <c r="U536" s="237"/>
      <c r="V536" s="237"/>
    </row>
    <row r="537" spans="1:22" s="302" customFormat="1">
      <c r="A537" s="38">
        <v>14</v>
      </c>
      <c r="B537" s="39">
        <f t="shared" si="31"/>
        <v>0</v>
      </c>
      <c r="C537" s="39" t="s">
        <v>912</v>
      </c>
      <c r="D537" s="40">
        <v>2</v>
      </c>
      <c r="E537" s="662">
        <v>14</v>
      </c>
      <c r="F537" s="40" t="s">
        <v>740</v>
      </c>
      <c r="G537" s="698" t="s">
        <v>425</v>
      </c>
      <c r="H537" s="40" t="s">
        <v>227</v>
      </c>
      <c r="I537" s="630" t="s">
        <v>223</v>
      </c>
      <c r="J537" s="698" t="s">
        <v>181</v>
      </c>
      <c r="K537" s="303">
        <v>0</v>
      </c>
      <c r="L537" s="304">
        <v>0</v>
      </c>
      <c r="M537" s="305">
        <v>0</v>
      </c>
      <c r="N537" s="305">
        <v>0</v>
      </c>
      <c r="O537" s="303">
        <v>0</v>
      </c>
      <c r="P537" s="305">
        <v>0</v>
      </c>
      <c r="Q537" s="303">
        <v>0</v>
      </c>
      <c r="R537" s="16">
        <f>SUMIFS('Member Months'!$L:$L,'Member Months'!$A:$A,$A537,'Member Months'!$C:$C,$C537, 'Member Months'!$D:$D,$D537)</f>
        <v>0</v>
      </c>
      <c r="S537" s="237"/>
      <c r="U537" s="237"/>
      <c r="V537" s="237"/>
    </row>
    <row r="538" spans="1:22" s="302" customFormat="1">
      <c r="A538" s="38">
        <v>14</v>
      </c>
      <c r="B538" s="39">
        <f t="shared" si="31"/>
        <v>0</v>
      </c>
      <c r="C538" s="39" t="s">
        <v>912</v>
      </c>
      <c r="D538" s="40">
        <v>2</v>
      </c>
      <c r="E538" s="662">
        <v>14</v>
      </c>
      <c r="F538" s="40" t="s">
        <v>740</v>
      </c>
      <c r="G538" s="698" t="s">
        <v>425</v>
      </c>
      <c r="H538" s="40" t="s">
        <v>227</v>
      </c>
      <c r="I538" s="630" t="s">
        <v>150</v>
      </c>
      <c r="J538" s="698" t="s">
        <v>204</v>
      </c>
      <c r="K538" s="303">
        <v>0</v>
      </c>
      <c r="L538" s="304">
        <v>0</v>
      </c>
      <c r="M538" s="305">
        <v>0</v>
      </c>
      <c r="N538" s="305">
        <v>0</v>
      </c>
      <c r="O538" s="303">
        <v>0</v>
      </c>
      <c r="P538" s="305">
        <v>0</v>
      </c>
      <c r="Q538" s="303">
        <v>0</v>
      </c>
      <c r="R538" s="16">
        <f>SUMIFS('Member Months'!$L:$L,'Member Months'!$A:$A,$A538,'Member Months'!$C:$C,$C538, 'Member Months'!$D:$D,$D538)</f>
        <v>0</v>
      </c>
      <c r="S538" s="237"/>
      <c r="U538" s="237"/>
      <c r="V538" s="237"/>
    </row>
    <row r="539" spans="1:22" s="302" customFormat="1">
      <c r="A539" s="38">
        <v>14</v>
      </c>
      <c r="B539" s="39">
        <f t="shared" si="31"/>
        <v>0</v>
      </c>
      <c r="C539" s="39" t="s">
        <v>912</v>
      </c>
      <c r="D539" s="40">
        <v>2</v>
      </c>
      <c r="E539" s="662">
        <v>14</v>
      </c>
      <c r="F539" s="40" t="s">
        <v>740</v>
      </c>
      <c r="G539" s="698" t="s">
        <v>425</v>
      </c>
      <c r="H539" s="40" t="s">
        <v>227</v>
      </c>
      <c r="I539" s="630" t="s">
        <v>151</v>
      </c>
      <c r="J539" s="698" t="s">
        <v>205</v>
      </c>
      <c r="K539" s="303">
        <v>0</v>
      </c>
      <c r="L539" s="304">
        <v>0</v>
      </c>
      <c r="M539" s="305">
        <v>0</v>
      </c>
      <c r="N539" s="305">
        <v>0</v>
      </c>
      <c r="O539" s="303">
        <v>0</v>
      </c>
      <c r="P539" s="305">
        <v>0</v>
      </c>
      <c r="Q539" s="303">
        <v>0</v>
      </c>
      <c r="R539" s="16">
        <f>SUMIFS('Member Months'!$L:$L,'Member Months'!$A:$A,$A539,'Member Months'!$C:$C,$C539, 'Member Months'!$D:$D,$D539)</f>
        <v>0</v>
      </c>
      <c r="S539" s="237"/>
      <c r="U539" s="237"/>
      <c r="V539" s="237"/>
    </row>
    <row r="540" spans="1:22" s="302" customFormat="1">
      <c r="A540" s="38">
        <v>14</v>
      </c>
      <c r="B540" s="39">
        <f t="shared" si="31"/>
        <v>0</v>
      </c>
      <c r="C540" s="39" t="s">
        <v>912</v>
      </c>
      <c r="D540" s="40">
        <v>2</v>
      </c>
      <c r="E540" s="662">
        <v>14</v>
      </c>
      <c r="F540" s="40" t="s">
        <v>740</v>
      </c>
      <c r="G540" s="698" t="s">
        <v>425</v>
      </c>
      <c r="H540" s="40" t="s">
        <v>227</v>
      </c>
      <c r="I540" s="630" t="s">
        <v>152</v>
      </c>
      <c r="J540" s="698" t="s">
        <v>182</v>
      </c>
      <c r="K540" s="303">
        <v>0</v>
      </c>
      <c r="L540" s="304">
        <v>0</v>
      </c>
      <c r="M540" s="305">
        <v>0</v>
      </c>
      <c r="N540" s="305">
        <v>0</v>
      </c>
      <c r="O540" s="303">
        <v>0</v>
      </c>
      <c r="P540" s="305">
        <v>0</v>
      </c>
      <c r="Q540" s="303">
        <v>0</v>
      </c>
      <c r="R540" s="16">
        <f>SUMIFS('Member Months'!$L:$L,'Member Months'!$A:$A,$A540,'Member Months'!$C:$C,$C540, 'Member Months'!$D:$D,$D540)</f>
        <v>0</v>
      </c>
      <c r="S540" s="237"/>
      <c r="U540" s="237"/>
      <c r="V540" s="237"/>
    </row>
    <row r="541" spans="1:22" s="302" customFormat="1">
      <c r="A541" s="38">
        <v>14</v>
      </c>
      <c r="B541" s="39">
        <f t="shared" si="31"/>
        <v>0</v>
      </c>
      <c r="C541" s="39" t="s">
        <v>912</v>
      </c>
      <c r="D541" s="40">
        <v>2</v>
      </c>
      <c r="E541" s="662">
        <v>14</v>
      </c>
      <c r="F541" s="40" t="s">
        <v>740</v>
      </c>
      <c r="G541" s="698" t="s">
        <v>425</v>
      </c>
      <c r="H541" s="40" t="s">
        <v>227</v>
      </c>
      <c r="I541" s="630" t="s">
        <v>70</v>
      </c>
      <c r="J541" s="698" t="s">
        <v>265</v>
      </c>
      <c r="K541" s="303">
        <v>0</v>
      </c>
      <c r="L541" s="304">
        <v>0</v>
      </c>
      <c r="M541" s="305">
        <v>0</v>
      </c>
      <c r="N541" s="305">
        <v>0</v>
      </c>
      <c r="O541" s="303">
        <v>0</v>
      </c>
      <c r="P541" s="305">
        <v>0</v>
      </c>
      <c r="Q541" s="303">
        <v>0</v>
      </c>
      <c r="R541" s="16">
        <f>SUMIFS('Member Months'!$L:$L,'Member Months'!$A:$A,$A541,'Member Months'!$C:$C,$C541, 'Member Months'!$D:$D,$D541)</f>
        <v>0</v>
      </c>
      <c r="S541" s="237"/>
      <c r="U541" s="237"/>
      <c r="V541" s="237"/>
    </row>
    <row r="542" spans="1:22" s="302" customFormat="1">
      <c r="A542" s="38">
        <v>14</v>
      </c>
      <c r="B542" s="39">
        <f t="shared" si="31"/>
        <v>0</v>
      </c>
      <c r="C542" s="39" t="s">
        <v>912</v>
      </c>
      <c r="D542" s="40">
        <v>2</v>
      </c>
      <c r="E542" s="662">
        <v>14</v>
      </c>
      <c r="F542" s="40" t="s">
        <v>740</v>
      </c>
      <c r="G542" s="698" t="s">
        <v>425</v>
      </c>
      <c r="H542" s="40" t="s">
        <v>227</v>
      </c>
      <c r="I542" s="630" t="s">
        <v>71</v>
      </c>
      <c r="J542" s="698" t="s">
        <v>266</v>
      </c>
      <c r="K542" s="303">
        <v>0</v>
      </c>
      <c r="L542" s="304">
        <v>0</v>
      </c>
      <c r="M542" s="305">
        <v>0</v>
      </c>
      <c r="N542" s="305">
        <v>0</v>
      </c>
      <c r="O542" s="303">
        <v>0</v>
      </c>
      <c r="P542" s="305">
        <v>0</v>
      </c>
      <c r="Q542" s="303">
        <v>0</v>
      </c>
      <c r="R542" s="16">
        <f>SUMIFS('Member Months'!$L:$L,'Member Months'!$A:$A,$A542,'Member Months'!$C:$C,$C542, 'Member Months'!$D:$D,$D542)</f>
        <v>0</v>
      </c>
      <c r="S542" s="237"/>
      <c r="U542" s="237"/>
      <c r="V542" s="237"/>
    </row>
    <row r="543" spans="1:22" s="302" customFormat="1">
      <c r="A543" s="38">
        <v>14</v>
      </c>
      <c r="B543" s="39">
        <f t="shared" si="31"/>
        <v>0</v>
      </c>
      <c r="C543" s="39" t="s">
        <v>912</v>
      </c>
      <c r="D543" s="40">
        <v>2</v>
      </c>
      <c r="E543" s="662">
        <v>14</v>
      </c>
      <c r="F543" s="40" t="s">
        <v>740</v>
      </c>
      <c r="G543" s="698" t="s">
        <v>425</v>
      </c>
      <c r="H543" s="40" t="s">
        <v>227</v>
      </c>
      <c r="I543" s="630" t="s">
        <v>72</v>
      </c>
      <c r="J543" s="698" t="s">
        <v>527</v>
      </c>
      <c r="K543" s="303">
        <v>0</v>
      </c>
      <c r="L543" s="304">
        <v>0</v>
      </c>
      <c r="M543" s="305">
        <v>0</v>
      </c>
      <c r="N543" s="305">
        <v>0</v>
      </c>
      <c r="O543" s="303">
        <v>0</v>
      </c>
      <c r="P543" s="305">
        <v>0</v>
      </c>
      <c r="Q543" s="303">
        <v>0</v>
      </c>
      <c r="R543" s="16">
        <f>SUMIFS('Member Months'!$L:$L,'Member Months'!$A:$A,$A543,'Member Months'!$C:$C,$C543, 'Member Months'!$D:$D,$D543)</f>
        <v>0</v>
      </c>
      <c r="S543" s="237"/>
      <c r="U543" s="237"/>
      <c r="V543" s="237"/>
    </row>
    <row r="544" spans="1:22" s="302" customFormat="1">
      <c r="A544" s="38">
        <v>14</v>
      </c>
      <c r="B544" s="39">
        <f t="shared" si="31"/>
        <v>0</v>
      </c>
      <c r="C544" s="39" t="s">
        <v>912</v>
      </c>
      <c r="D544" s="40">
        <v>2</v>
      </c>
      <c r="E544" s="662">
        <v>14</v>
      </c>
      <c r="F544" s="40" t="s">
        <v>740</v>
      </c>
      <c r="G544" s="698" t="s">
        <v>425</v>
      </c>
      <c r="H544" s="40" t="s">
        <v>227</v>
      </c>
      <c r="I544" s="630" t="s">
        <v>73</v>
      </c>
      <c r="J544" s="698" t="s">
        <v>528</v>
      </c>
      <c r="K544" s="303">
        <v>0</v>
      </c>
      <c r="L544" s="304">
        <v>0</v>
      </c>
      <c r="M544" s="305">
        <v>0</v>
      </c>
      <c r="N544" s="305">
        <v>0</v>
      </c>
      <c r="O544" s="303">
        <v>0</v>
      </c>
      <c r="P544" s="305">
        <v>0</v>
      </c>
      <c r="Q544" s="303">
        <v>0</v>
      </c>
      <c r="R544" s="16">
        <f>SUMIFS('Member Months'!$L:$L,'Member Months'!$A:$A,$A544,'Member Months'!$C:$C,$C544, 'Member Months'!$D:$D,$D544)</f>
        <v>0</v>
      </c>
      <c r="S544" s="237"/>
      <c r="U544" s="237"/>
      <c r="V544" s="237"/>
    </row>
    <row r="545" spans="1:22" s="302" customFormat="1">
      <c r="A545" s="38">
        <v>14</v>
      </c>
      <c r="B545" s="39">
        <f t="shared" si="31"/>
        <v>0</v>
      </c>
      <c r="C545" s="39" t="s">
        <v>912</v>
      </c>
      <c r="D545" s="40">
        <v>2</v>
      </c>
      <c r="E545" s="662">
        <v>14</v>
      </c>
      <c r="F545" s="40" t="s">
        <v>740</v>
      </c>
      <c r="G545" s="698" t="s">
        <v>425</v>
      </c>
      <c r="H545" s="40" t="s">
        <v>227</v>
      </c>
      <c r="I545" s="630" t="s">
        <v>409</v>
      </c>
      <c r="J545" s="698" t="s">
        <v>803</v>
      </c>
      <c r="K545" s="303">
        <v>0</v>
      </c>
      <c r="L545" s="304">
        <v>0</v>
      </c>
      <c r="M545" s="305">
        <v>0</v>
      </c>
      <c r="N545" s="305">
        <v>0</v>
      </c>
      <c r="O545" s="303">
        <v>0</v>
      </c>
      <c r="P545" s="305">
        <v>0</v>
      </c>
      <c r="Q545" s="303">
        <v>0</v>
      </c>
      <c r="R545" s="16">
        <f>SUMIFS('Member Months'!$L:$L,'Member Months'!$A:$A,$A545,'Member Months'!$C:$C,$C545, 'Member Months'!$D:$D,$D545)</f>
        <v>0</v>
      </c>
      <c r="S545" s="237"/>
      <c r="U545" s="237"/>
      <c r="V545" s="237"/>
    </row>
    <row r="546" spans="1:22" s="302" customFormat="1">
      <c r="A546" s="38">
        <v>22</v>
      </c>
      <c r="B546" s="39">
        <f t="shared" si="31"/>
        <v>0</v>
      </c>
      <c r="C546" s="39" t="s">
        <v>912</v>
      </c>
      <c r="D546" s="40">
        <v>2</v>
      </c>
      <c r="E546" s="662">
        <v>22</v>
      </c>
      <c r="F546" s="662">
        <v>6</v>
      </c>
      <c r="G546" s="991" t="s">
        <v>933</v>
      </c>
      <c r="H546" s="40" t="s">
        <v>227</v>
      </c>
      <c r="I546" s="629" t="s">
        <v>211</v>
      </c>
      <c r="J546" s="991" t="s">
        <v>261</v>
      </c>
      <c r="K546" s="303">
        <v>0</v>
      </c>
      <c r="L546" s="304">
        <v>0</v>
      </c>
      <c r="M546" s="305">
        <v>0</v>
      </c>
      <c r="N546" s="305">
        <v>0</v>
      </c>
      <c r="O546" s="303">
        <v>0</v>
      </c>
      <c r="P546" s="305">
        <v>0</v>
      </c>
      <c r="Q546" s="303">
        <v>0</v>
      </c>
      <c r="R546" s="16">
        <f>SUMIFS('Member Months'!$L:$L,'Member Months'!$A:$A,$A546,'Member Months'!$C:$C,$C546, 'Member Months'!$D:$D,$D546)</f>
        <v>0</v>
      </c>
      <c r="S546" s="237"/>
      <c r="U546" s="237"/>
      <c r="V546" s="237"/>
    </row>
    <row r="547" spans="1:22" s="302" customFormat="1">
      <c r="A547" s="38">
        <v>22</v>
      </c>
      <c r="B547" s="39">
        <f t="shared" si="31"/>
        <v>0</v>
      </c>
      <c r="C547" s="39" t="s">
        <v>912</v>
      </c>
      <c r="D547" s="40">
        <v>2</v>
      </c>
      <c r="E547" s="662">
        <v>22</v>
      </c>
      <c r="F547" s="662">
        <v>6</v>
      </c>
      <c r="G547" s="991" t="s">
        <v>933</v>
      </c>
      <c r="H547" s="40" t="s">
        <v>227</v>
      </c>
      <c r="I547" s="629" t="s">
        <v>214</v>
      </c>
      <c r="J547" s="991" t="s">
        <v>676</v>
      </c>
      <c r="K547" s="303">
        <v>0</v>
      </c>
      <c r="L547" s="304">
        <v>0</v>
      </c>
      <c r="M547" s="305">
        <v>0</v>
      </c>
      <c r="N547" s="305">
        <v>0</v>
      </c>
      <c r="O547" s="303">
        <v>0</v>
      </c>
      <c r="P547" s="305">
        <v>0</v>
      </c>
      <c r="Q547" s="303">
        <v>0</v>
      </c>
      <c r="R547" s="16">
        <f>SUMIFS('Member Months'!$L:$L,'Member Months'!$A:$A,$A547,'Member Months'!$C:$C,$C547, 'Member Months'!$D:$D,$D547)</f>
        <v>0</v>
      </c>
      <c r="S547" s="237"/>
      <c r="U547" s="237"/>
      <c r="V547" s="237"/>
    </row>
    <row r="548" spans="1:22" s="302" customFormat="1">
      <c r="A548" s="38">
        <v>22</v>
      </c>
      <c r="B548" s="39">
        <f t="shared" si="31"/>
        <v>0</v>
      </c>
      <c r="C548" s="39" t="s">
        <v>912</v>
      </c>
      <c r="D548" s="40">
        <v>2</v>
      </c>
      <c r="E548" s="662">
        <v>22</v>
      </c>
      <c r="F548" s="662">
        <v>6</v>
      </c>
      <c r="G548" s="991" t="s">
        <v>933</v>
      </c>
      <c r="H548" s="40" t="s">
        <v>227</v>
      </c>
      <c r="I548" s="629" t="s">
        <v>215</v>
      </c>
      <c r="J548" s="991" t="s">
        <v>216</v>
      </c>
      <c r="K548" s="303">
        <v>0</v>
      </c>
      <c r="L548" s="304">
        <v>0</v>
      </c>
      <c r="M548" s="305">
        <v>0</v>
      </c>
      <c r="N548" s="305">
        <v>0</v>
      </c>
      <c r="O548" s="303">
        <v>0</v>
      </c>
      <c r="P548" s="305">
        <v>0</v>
      </c>
      <c r="Q548" s="303">
        <v>0</v>
      </c>
      <c r="R548" s="16">
        <f>SUMIFS('Member Months'!$L:$L,'Member Months'!$A:$A,$A548,'Member Months'!$C:$C,$C548, 'Member Months'!$D:$D,$D548)</f>
        <v>0</v>
      </c>
      <c r="S548" s="237"/>
      <c r="U548" s="237"/>
      <c r="V548" s="237"/>
    </row>
    <row r="549" spans="1:22" s="302" customFormat="1">
      <c r="A549" s="38">
        <v>22</v>
      </c>
      <c r="B549" s="39">
        <f t="shared" si="31"/>
        <v>0</v>
      </c>
      <c r="C549" s="39" t="s">
        <v>912</v>
      </c>
      <c r="D549" s="40">
        <v>2</v>
      </c>
      <c r="E549" s="662">
        <v>22</v>
      </c>
      <c r="F549" s="662">
        <v>6</v>
      </c>
      <c r="G549" s="991" t="s">
        <v>933</v>
      </c>
      <c r="H549" s="40" t="s">
        <v>227</v>
      </c>
      <c r="I549" s="629" t="s">
        <v>217</v>
      </c>
      <c r="J549" s="991" t="s">
        <v>262</v>
      </c>
      <c r="K549" s="303">
        <v>0</v>
      </c>
      <c r="L549" s="304">
        <v>0</v>
      </c>
      <c r="M549" s="305">
        <v>0</v>
      </c>
      <c r="N549" s="305">
        <v>0</v>
      </c>
      <c r="O549" s="303">
        <v>0</v>
      </c>
      <c r="P549" s="305">
        <v>0</v>
      </c>
      <c r="Q549" s="303">
        <v>0</v>
      </c>
      <c r="R549" s="16">
        <f>SUMIFS('Member Months'!$L:$L,'Member Months'!$A:$A,$A549,'Member Months'!$C:$C,$C549, 'Member Months'!$D:$D,$D549)</f>
        <v>0</v>
      </c>
      <c r="S549" s="237"/>
      <c r="U549" s="237"/>
      <c r="V549" s="237"/>
    </row>
    <row r="550" spans="1:22" s="302" customFormat="1">
      <c r="A550" s="38">
        <v>22</v>
      </c>
      <c r="B550" s="39">
        <f t="shared" si="31"/>
        <v>0</v>
      </c>
      <c r="C550" s="39" t="s">
        <v>912</v>
      </c>
      <c r="D550" s="40">
        <v>2</v>
      </c>
      <c r="E550" s="662">
        <v>22</v>
      </c>
      <c r="F550" s="662">
        <v>6</v>
      </c>
      <c r="G550" s="991" t="s">
        <v>933</v>
      </c>
      <c r="H550" s="40" t="s">
        <v>227</v>
      </c>
      <c r="I550" s="629" t="s">
        <v>218</v>
      </c>
      <c r="J550" s="991" t="s">
        <v>677</v>
      </c>
      <c r="K550" s="303">
        <v>0</v>
      </c>
      <c r="L550" s="304">
        <v>0</v>
      </c>
      <c r="M550" s="305">
        <v>0</v>
      </c>
      <c r="N550" s="305">
        <v>0</v>
      </c>
      <c r="O550" s="303">
        <v>0</v>
      </c>
      <c r="P550" s="305">
        <v>0</v>
      </c>
      <c r="Q550" s="303">
        <v>0</v>
      </c>
      <c r="R550" s="16">
        <f>SUMIFS('Member Months'!$L:$L,'Member Months'!$A:$A,$A550,'Member Months'!$C:$C,$C550, 'Member Months'!$D:$D,$D550)</f>
        <v>0</v>
      </c>
      <c r="S550" s="237"/>
      <c r="U550" s="237"/>
      <c r="V550" s="237"/>
    </row>
    <row r="551" spans="1:22" s="302" customFormat="1">
      <c r="A551" s="38">
        <v>22</v>
      </c>
      <c r="B551" s="39">
        <f t="shared" si="31"/>
        <v>0</v>
      </c>
      <c r="C551" s="39" t="s">
        <v>912</v>
      </c>
      <c r="D551" s="40">
        <v>2</v>
      </c>
      <c r="E551" s="662">
        <v>22</v>
      </c>
      <c r="F551" s="662">
        <v>6</v>
      </c>
      <c r="G551" s="991" t="s">
        <v>933</v>
      </c>
      <c r="H551" s="40" t="s">
        <v>227</v>
      </c>
      <c r="I551" s="629" t="s">
        <v>219</v>
      </c>
      <c r="J551" s="991" t="s">
        <v>263</v>
      </c>
      <c r="K551" s="303">
        <v>0</v>
      </c>
      <c r="L551" s="304">
        <v>0</v>
      </c>
      <c r="M551" s="305">
        <v>0</v>
      </c>
      <c r="N551" s="305">
        <v>0</v>
      </c>
      <c r="O551" s="303">
        <v>0</v>
      </c>
      <c r="P551" s="305">
        <v>0</v>
      </c>
      <c r="Q551" s="303">
        <v>0</v>
      </c>
      <c r="R551" s="16">
        <f>SUMIFS('Member Months'!$L:$L,'Member Months'!$A:$A,$A551,'Member Months'!$C:$C,$C551, 'Member Months'!$D:$D,$D551)</f>
        <v>0</v>
      </c>
      <c r="S551" s="237"/>
      <c r="U551" s="237"/>
      <c r="V551" s="237"/>
    </row>
    <row r="552" spans="1:22" s="302" customFormat="1">
      <c r="A552" s="38">
        <v>22</v>
      </c>
      <c r="B552" s="39">
        <f t="shared" si="31"/>
        <v>0</v>
      </c>
      <c r="C552" s="39" t="s">
        <v>912</v>
      </c>
      <c r="D552" s="40">
        <v>2</v>
      </c>
      <c r="E552" s="662">
        <v>22</v>
      </c>
      <c r="F552" s="662">
        <v>6</v>
      </c>
      <c r="G552" s="991" t="s">
        <v>933</v>
      </c>
      <c r="H552" s="40" t="s">
        <v>227</v>
      </c>
      <c r="I552" s="629" t="s">
        <v>220</v>
      </c>
      <c r="J552" s="991" t="s">
        <v>675</v>
      </c>
      <c r="K552" s="303">
        <v>0</v>
      </c>
      <c r="L552" s="304">
        <v>0</v>
      </c>
      <c r="M552" s="305">
        <v>0</v>
      </c>
      <c r="N552" s="305">
        <v>0</v>
      </c>
      <c r="O552" s="303">
        <v>0</v>
      </c>
      <c r="P552" s="305">
        <v>0</v>
      </c>
      <c r="Q552" s="303">
        <v>0</v>
      </c>
      <c r="R552" s="16">
        <f>SUMIFS('Member Months'!$L:$L,'Member Months'!$A:$A,$A552,'Member Months'!$C:$C,$C552, 'Member Months'!$D:$D,$D552)</f>
        <v>0</v>
      </c>
      <c r="S552" s="237"/>
      <c r="U552" s="237"/>
      <c r="V552" s="237"/>
    </row>
    <row r="553" spans="1:22" s="302" customFormat="1">
      <c r="A553" s="38">
        <v>22</v>
      </c>
      <c r="B553" s="39">
        <f t="shared" si="31"/>
        <v>0</v>
      </c>
      <c r="C553" s="39" t="s">
        <v>912</v>
      </c>
      <c r="D553" s="40">
        <v>2</v>
      </c>
      <c r="E553" s="662">
        <v>22</v>
      </c>
      <c r="F553" s="662">
        <v>6</v>
      </c>
      <c r="G553" s="991" t="s">
        <v>933</v>
      </c>
      <c r="H553" s="40" t="s">
        <v>227</v>
      </c>
      <c r="I553" s="629" t="s">
        <v>221</v>
      </c>
      <c r="J553" s="991" t="s">
        <v>264</v>
      </c>
      <c r="K553" s="303">
        <v>0</v>
      </c>
      <c r="L553" s="304">
        <v>0</v>
      </c>
      <c r="M553" s="305">
        <v>0</v>
      </c>
      <c r="N553" s="305">
        <v>0</v>
      </c>
      <c r="O553" s="303">
        <v>0</v>
      </c>
      <c r="P553" s="305">
        <v>0</v>
      </c>
      <c r="Q553" s="303">
        <v>0</v>
      </c>
      <c r="R553" s="16">
        <f>SUMIFS('Member Months'!$L:$L,'Member Months'!$A:$A,$A553,'Member Months'!$C:$C,$C553, 'Member Months'!$D:$D,$D553)</f>
        <v>0</v>
      </c>
      <c r="S553" s="237"/>
      <c r="U553" s="237"/>
      <c r="V553" s="237"/>
    </row>
    <row r="554" spans="1:22" s="302" customFormat="1">
      <c r="A554" s="38">
        <v>22</v>
      </c>
      <c r="B554" s="39">
        <f t="shared" si="31"/>
        <v>0</v>
      </c>
      <c r="C554" s="39" t="s">
        <v>912</v>
      </c>
      <c r="D554" s="40">
        <v>2</v>
      </c>
      <c r="E554" s="662">
        <v>22</v>
      </c>
      <c r="F554" s="662">
        <v>6</v>
      </c>
      <c r="G554" s="991" t="s">
        <v>933</v>
      </c>
      <c r="H554" s="40" t="s">
        <v>227</v>
      </c>
      <c r="I554" s="630" t="s">
        <v>222</v>
      </c>
      <c r="J554" s="991" t="s">
        <v>206</v>
      </c>
      <c r="K554" s="303">
        <v>0</v>
      </c>
      <c r="L554" s="304">
        <v>0</v>
      </c>
      <c r="M554" s="305">
        <v>0</v>
      </c>
      <c r="N554" s="305">
        <v>0</v>
      </c>
      <c r="O554" s="303">
        <v>0</v>
      </c>
      <c r="P554" s="305">
        <v>0</v>
      </c>
      <c r="Q554" s="303">
        <v>0</v>
      </c>
      <c r="R554" s="16">
        <f>SUMIFS('Member Months'!$L:$L,'Member Months'!$A:$A,$A554,'Member Months'!$C:$C,$C554, 'Member Months'!$D:$D,$D554)</f>
        <v>0</v>
      </c>
      <c r="S554" s="237"/>
      <c r="U554" s="237"/>
      <c r="V554" s="237"/>
    </row>
    <row r="555" spans="1:22" s="302" customFormat="1">
      <c r="A555" s="38">
        <v>22</v>
      </c>
      <c r="B555" s="39">
        <f t="shared" si="31"/>
        <v>0</v>
      </c>
      <c r="C555" s="39" t="s">
        <v>912</v>
      </c>
      <c r="D555" s="40">
        <v>2</v>
      </c>
      <c r="E555" s="662">
        <v>22</v>
      </c>
      <c r="F555" s="662">
        <v>6</v>
      </c>
      <c r="G555" s="991" t="s">
        <v>933</v>
      </c>
      <c r="H555" s="40" t="s">
        <v>227</v>
      </c>
      <c r="I555" s="630" t="s">
        <v>223</v>
      </c>
      <c r="J555" s="991" t="s">
        <v>181</v>
      </c>
      <c r="K555" s="303">
        <v>0</v>
      </c>
      <c r="L555" s="304">
        <v>0</v>
      </c>
      <c r="M555" s="305">
        <v>0</v>
      </c>
      <c r="N555" s="305">
        <v>0</v>
      </c>
      <c r="O555" s="303">
        <v>0</v>
      </c>
      <c r="P555" s="305">
        <v>0</v>
      </c>
      <c r="Q555" s="303">
        <v>0</v>
      </c>
      <c r="R555" s="16">
        <f>SUMIFS('Member Months'!$L:$L,'Member Months'!$A:$A,$A555,'Member Months'!$C:$C,$C555, 'Member Months'!$D:$D,$D555)</f>
        <v>0</v>
      </c>
      <c r="S555" s="237"/>
      <c r="U555" s="237"/>
      <c r="V555" s="237"/>
    </row>
    <row r="556" spans="1:22" s="302" customFormat="1">
      <c r="A556" s="38">
        <v>22</v>
      </c>
      <c r="B556" s="39">
        <f t="shared" si="31"/>
        <v>0</v>
      </c>
      <c r="C556" s="39" t="s">
        <v>912</v>
      </c>
      <c r="D556" s="40">
        <v>2</v>
      </c>
      <c r="E556" s="662">
        <v>22</v>
      </c>
      <c r="F556" s="662">
        <v>6</v>
      </c>
      <c r="G556" s="991" t="s">
        <v>933</v>
      </c>
      <c r="H556" s="40" t="s">
        <v>227</v>
      </c>
      <c r="I556" s="630" t="s">
        <v>150</v>
      </c>
      <c r="J556" s="991" t="s">
        <v>204</v>
      </c>
      <c r="K556" s="303">
        <v>0</v>
      </c>
      <c r="L556" s="304">
        <v>0</v>
      </c>
      <c r="M556" s="305">
        <v>0</v>
      </c>
      <c r="N556" s="305">
        <v>0</v>
      </c>
      <c r="O556" s="303">
        <v>0</v>
      </c>
      <c r="P556" s="305">
        <v>0</v>
      </c>
      <c r="Q556" s="303">
        <v>0</v>
      </c>
      <c r="R556" s="16">
        <f>SUMIFS('Member Months'!$L:$L,'Member Months'!$A:$A,$A556,'Member Months'!$C:$C,$C556, 'Member Months'!$D:$D,$D556)</f>
        <v>0</v>
      </c>
      <c r="S556" s="237"/>
      <c r="U556" s="237"/>
      <c r="V556" s="237"/>
    </row>
    <row r="557" spans="1:22" s="302" customFormat="1">
      <c r="A557" s="38">
        <v>22</v>
      </c>
      <c r="B557" s="39">
        <f t="shared" si="31"/>
        <v>0</v>
      </c>
      <c r="C557" s="39" t="s">
        <v>912</v>
      </c>
      <c r="D557" s="40">
        <v>2</v>
      </c>
      <c r="E557" s="662">
        <v>22</v>
      </c>
      <c r="F557" s="662">
        <v>6</v>
      </c>
      <c r="G557" s="991" t="s">
        <v>933</v>
      </c>
      <c r="H557" s="40" t="s">
        <v>227</v>
      </c>
      <c r="I557" s="630" t="s">
        <v>151</v>
      </c>
      <c r="J557" s="991" t="s">
        <v>205</v>
      </c>
      <c r="K557" s="303">
        <v>0</v>
      </c>
      <c r="L557" s="304">
        <v>0</v>
      </c>
      <c r="M557" s="305">
        <v>0</v>
      </c>
      <c r="N557" s="305">
        <v>0</v>
      </c>
      <c r="O557" s="303">
        <v>0</v>
      </c>
      <c r="P557" s="305">
        <v>0</v>
      </c>
      <c r="Q557" s="303">
        <v>0</v>
      </c>
      <c r="R557" s="16">
        <f>SUMIFS('Member Months'!$L:$L,'Member Months'!$A:$A,$A557,'Member Months'!$C:$C,$C557, 'Member Months'!$D:$D,$D557)</f>
        <v>0</v>
      </c>
      <c r="S557" s="237"/>
      <c r="U557" s="237"/>
      <c r="V557" s="237"/>
    </row>
    <row r="558" spans="1:22" s="302" customFormat="1">
      <c r="A558" s="38">
        <v>22</v>
      </c>
      <c r="B558" s="39">
        <f t="shared" si="31"/>
        <v>0</v>
      </c>
      <c r="C558" s="39" t="s">
        <v>912</v>
      </c>
      <c r="D558" s="40">
        <v>2</v>
      </c>
      <c r="E558" s="662">
        <v>22</v>
      </c>
      <c r="F558" s="662">
        <v>6</v>
      </c>
      <c r="G558" s="991" t="s">
        <v>933</v>
      </c>
      <c r="H558" s="40" t="s">
        <v>227</v>
      </c>
      <c r="I558" s="630" t="s">
        <v>152</v>
      </c>
      <c r="J558" s="991" t="s">
        <v>182</v>
      </c>
      <c r="K558" s="303">
        <v>0</v>
      </c>
      <c r="L558" s="304">
        <v>0</v>
      </c>
      <c r="M558" s="305">
        <v>0</v>
      </c>
      <c r="N558" s="305">
        <v>0</v>
      </c>
      <c r="O558" s="303">
        <v>0</v>
      </c>
      <c r="P558" s="305">
        <v>0</v>
      </c>
      <c r="Q558" s="303">
        <v>0</v>
      </c>
      <c r="R558" s="16">
        <f>SUMIFS('Member Months'!$L:$L,'Member Months'!$A:$A,$A558,'Member Months'!$C:$C,$C558, 'Member Months'!$D:$D,$D558)</f>
        <v>0</v>
      </c>
      <c r="S558" s="237"/>
      <c r="U558" s="237"/>
      <c r="V558" s="237"/>
    </row>
    <row r="559" spans="1:22" s="302" customFormat="1">
      <c r="A559" s="38">
        <v>22</v>
      </c>
      <c r="B559" s="39">
        <f t="shared" si="31"/>
        <v>0</v>
      </c>
      <c r="C559" s="39" t="s">
        <v>912</v>
      </c>
      <c r="D559" s="40">
        <v>2</v>
      </c>
      <c r="E559" s="662">
        <v>22</v>
      </c>
      <c r="F559" s="662">
        <v>6</v>
      </c>
      <c r="G559" s="991" t="s">
        <v>933</v>
      </c>
      <c r="H559" s="40" t="s">
        <v>227</v>
      </c>
      <c r="I559" s="630" t="s">
        <v>70</v>
      </c>
      <c r="J559" s="991" t="s">
        <v>265</v>
      </c>
      <c r="K559" s="303">
        <v>0</v>
      </c>
      <c r="L559" s="304">
        <v>0</v>
      </c>
      <c r="M559" s="305">
        <v>0</v>
      </c>
      <c r="N559" s="305">
        <v>0</v>
      </c>
      <c r="O559" s="303">
        <v>0</v>
      </c>
      <c r="P559" s="305">
        <v>0</v>
      </c>
      <c r="Q559" s="303">
        <v>0</v>
      </c>
      <c r="R559" s="16">
        <f>SUMIFS('Member Months'!$L:$L,'Member Months'!$A:$A,$A559,'Member Months'!$C:$C,$C559, 'Member Months'!$D:$D,$D559)</f>
        <v>0</v>
      </c>
      <c r="S559" s="237"/>
      <c r="U559" s="237"/>
      <c r="V559" s="237"/>
    </row>
    <row r="560" spans="1:22" s="302" customFormat="1">
      <c r="A560" s="38">
        <v>22</v>
      </c>
      <c r="B560" s="39">
        <f t="shared" si="31"/>
        <v>0</v>
      </c>
      <c r="C560" s="39" t="s">
        <v>912</v>
      </c>
      <c r="D560" s="40">
        <v>2</v>
      </c>
      <c r="E560" s="662">
        <v>22</v>
      </c>
      <c r="F560" s="662">
        <v>6</v>
      </c>
      <c r="G560" s="991" t="s">
        <v>933</v>
      </c>
      <c r="H560" s="40" t="s">
        <v>227</v>
      </c>
      <c r="I560" s="630" t="s">
        <v>71</v>
      </c>
      <c r="J560" s="991" t="s">
        <v>266</v>
      </c>
      <c r="K560" s="303">
        <v>0</v>
      </c>
      <c r="L560" s="304">
        <v>0</v>
      </c>
      <c r="M560" s="305">
        <v>0</v>
      </c>
      <c r="N560" s="305">
        <v>0</v>
      </c>
      <c r="O560" s="303">
        <v>0</v>
      </c>
      <c r="P560" s="305">
        <v>0</v>
      </c>
      <c r="Q560" s="303">
        <v>0</v>
      </c>
      <c r="R560" s="16">
        <f>SUMIFS('Member Months'!$L:$L,'Member Months'!$A:$A,$A560,'Member Months'!$C:$C,$C560, 'Member Months'!$D:$D,$D560)</f>
        <v>0</v>
      </c>
      <c r="S560" s="237"/>
      <c r="U560" s="237"/>
      <c r="V560" s="237"/>
    </row>
    <row r="561" spans="1:22" s="302" customFormat="1">
      <c r="A561" s="38">
        <v>22</v>
      </c>
      <c r="B561" s="39">
        <f t="shared" si="31"/>
        <v>0</v>
      </c>
      <c r="C561" s="39" t="s">
        <v>912</v>
      </c>
      <c r="D561" s="40">
        <v>2</v>
      </c>
      <c r="E561" s="662">
        <v>22</v>
      </c>
      <c r="F561" s="662">
        <v>6</v>
      </c>
      <c r="G561" s="991" t="s">
        <v>933</v>
      </c>
      <c r="H561" s="40" t="s">
        <v>227</v>
      </c>
      <c r="I561" s="630" t="s">
        <v>72</v>
      </c>
      <c r="J561" s="991" t="s">
        <v>527</v>
      </c>
      <c r="K561" s="303">
        <v>0</v>
      </c>
      <c r="L561" s="304">
        <v>0</v>
      </c>
      <c r="M561" s="305">
        <v>0</v>
      </c>
      <c r="N561" s="305">
        <v>0</v>
      </c>
      <c r="O561" s="303">
        <v>0</v>
      </c>
      <c r="P561" s="305">
        <v>0</v>
      </c>
      <c r="Q561" s="303">
        <v>0</v>
      </c>
      <c r="R561" s="16">
        <f>SUMIFS('Member Months'!$L:$L,'Member Months'!$A:$A,$A561,'Member Months'!$C:$C,$C561, 'Member Months'!$D:$D,$D561)</f>
        <v>0</v>
      </c>
      <c r="S561" s="237"/>
      <c r="U561" s="237"/>
      <c r="V561" s="237"/>
    </row>
    <row r="562" spans="1:22" s="302" customFormat="1">
      <c r="A562" s="38">
        <v>22</v>
      </c>
      <c r="B562" s="39">
        <f t="shared" si="31"/>
        <v>0</v>
      </c>
      <c r="C562" s="39" t="s">
        <v>912</v>
      </c>
      <c r="D562" s="40">
        <v>2</v>
      </c>
      <c r="E562" s="662">
        <v>22</v>
      </c>
      <c r="F562" s="662">
        <v>6</v>
      </c>
      <c r="G562" s="991" t="s">
        <v>933</v>
      </c>
      <c r="H562" s="40" t="s">
        <v>227</v>
      </c>
      <c r="I562" s="630" t="s">
        <v>73</v>
      </c>
      <c r="J562" s="991" t="s">
        <v>528</v>
      </c>
      <c r="K562" s="303">
        <v>0</v>
      </c>
      <c r="L562" s="304">
        <v>0</v>
      </c>
      <c r="M562" s="305">
        <v>0</v>
      </c>
      <c r="N562" s="305">
        <v>0</v>
      </c>
      <c r="O562" s="303">
        <v>0</v>
      </c>
      <c r="P562" s="305">
        <v>0</v>
      </c>
      <c r="Q562" s="303">
        <v>0</v>
      </c>
      <c r="R562" s="16">
        <f>SUMIFS('Member Months'!$L:$L,'Member Months'!$A:$A,$A562,'Member Months'!$C:$C,$C562, 'Member Months'!$D:$D,$D562)</f>
        <v>0</v>
      </c>
      <c r="S562" s="237"/>
      <c r="U562" s="237"/>
      <c r="V562" s="237"/>
    </row>
    <row r="563" spans="1:22" s="302" customFormat="1">
      <c r="A563" s="38">
        <v>22</v>
      </c>
      <c r="B563" s="39">
        <f t="shared" si="31"/>
        <v>0</v>
      </c>
      <c r="C563" s="39" t="s">
        <v>912</v>
      </c>
      <c r="D563" s="40">
        <v>2</v>
      </c>
      <c r="E563" s="662">
        <v>22</v>
      </c>
      <c r="F563" s="662">
        <v>6</v>
      </c>
      <c r="G563" s="991" t="s">
        <v>933</v>
      </c>
      <c r="H563" s="40" t="s">
        <v>227</v>
      </c>
      <c r="I563" s="630" t="s">
        <v>409</v>
      </c>
      <c r="J563" s="991" t="s">
        <v>803</v>
      </c>
      <c r="K563" s="303">
        <v>0</v>
      </c>
      <c r="L563" s="304">
        <v>0</v>
      </c>
      <c r="M563" s="305">
        <v>0</v>
      </c>
      <c r="N563" s="305">
        <v>0</v>
      </c>
      <c r="O563" s="303">
        <v>0</v>
      </c>
      <c r="P563" s="305">
        <v>0</v>
      </c>
      <c r="Q563" s="303">
        <v>0</v>
      </c>
      <c r="R563" s="16">
        <f>SUMIFS('Member Months'!$L:$L,'Member Months'!$A:$A,$A563,'Member Months'!$C:$C,$C563, 'Member Months'!$D:$D,$D563)</f>
        <v>0</v>
      </c>
      <c r="S563" s="237"/>
      <c r="U563" s="237"/>
      <c r="V563" s="237"/>
    </row>
    <row r="564" spans="1:22" s="302" customFormat="1">
      <c r="A564" s="38">
        <v>23</v>
      </c>
      <c r="B564" s="39">
        <v>0</v>
      </c>
      <c r="C564" s="39" t="s">
        <v>912</v>
      </c>
      <c r="D564" s="40">
        <v>2</v>
      </c>
      <c r="E564" s="662">
        <v>23</v>
      </c>
      <c r="F564" s="662">
        <v>6</v>
      </c>
      <c r="G564" s="991" t="s">
        <v>933</v>
      </c>
      <c r="H564" s="40" t="s">
        <v>228</v>
      </c>
      <c r="I564" s="630" t="s">
        <v>211</v>
      </c>
      <c r="J564" s="991" t="s">
        <v>261</v>
      </c>
      <c r="K564" s="303">
        <v>0</v>
      </c>
      <c r="L564" s="304">
        <v>0</v>
      </c>
      <c r="M564" s="305">
        <v>0</v>
      </c>
      <c r="N564" s="305">
        <v>0</v>
      </c>
      <c r="O564" s="303">
        <v>0</v>
      </c>
      <c r="P564" s="305">
        <v>0</v>
      </c>
      <c r="Q564" s="303">
        <v>0</v>
      </c>
      <c r="R564" s="16">
        <v>0</v>
      </c>
      <c r="S564" s="237"/>
      <c r="U564" s="237"/>
      <c r="V564" s="237"/>
    </row>
    <row r="565" spans="1:22" s="302" customFormat="1">
      <c r="A565" s="38">
        <v>23</v>
      </c>
      <c r="B565" s="39">
        <v>0</v>
      </c>
      <c r="C565" s="39" t="s">
        <v>912</v>
      </c>
      <c r="D565" s="40">
        <v>2</v>
      </c>
      <c r="E565" s="662">
        <v>23</v>
      </c>
      <c r="F565" s="662">
        <v>6</v>
      </c>
      <c r="G565" s="991" t="s">
        <v>933</v>
      </c>
      <c r="H565" s="40" t="s">
        <v>228</v>
      </c>
      <c r="I565" s="630" t="s">
        <v>214</v>
      </c>
      <c r="J565" s="991" t="s">
        <v>676</v>
      </c>
      <c r="K565" s="303">
        <v>0</v>
      </c>
      <c r="L565" s="304">
        <v>0</v>
      </c>
      <c r="M565" s="305">
        <v>0</v>
      </c>
      <c r="N565" s="305">
        <v>0</v>
      </c>
      <c r="O565" s="303">
        <v>0</v>
      </c>
      <c r="P565" s="305">
        <v>0</v>
      </c>
      <c r="Q565" s="303">
        <v>0</v>
      </c>
      <c r="R565" s="16">
        <v>0</v>
      </c>
      <c r="S565" s="237"/>
      <c r="U565" s="237"/>
      <c r="V565" s="237"/>
    </row>
    <row r="566" spans="1:22" s="302" customFormat="1">
      <c r="A566" s="38">
        <v>23</v>
      </c>
      <c r="B566" s="39">
        <v>0</v>
      </c>
      <c r="C566" s="39" t="s">
        <v>912</v>
      </c>
      <c r="D566" s="40">
        <v>2</v>
      </c>
      <c r="E566" s="662">
        <v>23</v>
      </c>
      <c r="F566" s="662">
        <v>6</v>
      </c>
      <c r="G566" s="991" t="s">
        <v>933</v>
      </c>
      <c r="H566" s="40" t="s">
        <v>228</v>
      </c>
      <c r="I566" s="630" t="s">
        <v>215</v>
      </c>
      <c r="J566" s="991" t="s">
        <v>216</v>
      </c>
      <c r="K566" s="303">
        <v>0</v>
      </c>
      <c r="L566" s="304">
        <v>0</v>
      </c>
      <c r="M566" s="305">
        <v>0</v>
      </c>
      <c r="N566" s="305">
        <v>0</v>
      </c>
      <c r="O566" s="303">
        <v>0</v>
      </c>
      <c r="P566" s="305">
        <v>0</v>
      </c>
      <c r="Q566" s="303">
        <v>0</v>
      </c>
      <c r="R566" s="16">
        <v>0</v>
      </c>
      <c r="S566" s="237"/>
      <c r="U566" s="237"/>
      <c r="V566" s="237"/>
    </row>
    <row r="567" spans="1:22" s="302" customFormat="1">
      <c r="A567" s="38">
        <v>23</v>
      </c>
      <c r="B567" s="39">
        <v>0</v>
      </c>
      <c r="C567" s="39" t="s">
        <v>912</v>
      </c>
      <c r="D567" s="40">
        <v>2</v>
      </c>
      <c r="E567" s="662">
        <v>23</v>
      </c>
      <c r="F567" s="662">
        <v>6</v>
      </c>
      <c r="G567" s="991" t="s">
        <v>933</v>
      </c>
      <c r="H567" s="40" t="s">
        <v>228</v>
      </c>
      <c r="I567" s="630" t="s">
        <v>217</v>
      </c>
      <c r="J567" s="991" t="s">
        <v>262</v>
      </c>
      <c r="K567" s="303">
        <v>0</v>
      </c>
      <c r="L567" s="304">
        <v>0</v>
      </c>
      <c r="M567" s="305">
        <v>0</v>
      </c>
      <c r="N567" s="305">
        <v>0</v>
      </c>
      <c r="O567" s="303">
        <v>0</v>
      </c>
      <c r="P567" s="305">
        <v>0</v>
      </c>
      <c r="Q567" s="303">
        <v>0</v>
      </c>
      <c r="R567" s="16">
        <v>0</v>
      </c>
      <c r="S567" s="237"/>
      <c r="U567" s="237"/>
      <c r="V567" s="237"/>
    </row>
    <row r="568" spans="1:22" s="302" customFormat="1">
      <c r="A568" s="38">
        <v>23</v>
      </c>
      <c r="B568" s="39">
        <v>0</v>
      </c>
      <c r="C568" s="39" t="s">
        <v>912</v>
      </c>
      <c r="D568" s="40">
        <v>2</v>
      </c>
      <c r="E568" s="662">
        <v>23</v>
      </c>
      <c r="F568" s="662">
        <v>6</v>
      </c>
      <c r="G568" s="991" t="s">
        <v>933</v>
      </c>
      <c r="H568" s="40" t="s">
        <v>228</v>
      </c>
      <c r="I568" s="630" t="s">
        <v>218</v>
      </c>
      <c r="J568" s="991" t="s">
        <v>677</v>
      </c>
      <c r="K568" s="303">
        <v>0</v>
      </c>
      <c r="L568" s="304">
        <v>0</v>
      </c>
      <c r="M568" s="305">
        <v>0</v>
      </c>
      <c r="N568" s="305">
        <v>0</v>
      </c>
      <c r="O568" s="303">
        <v>0</v>
      </c>
      <c r="P568" s="305">
        <v>0</v>
      </c>
      <c r="Q568" s="303">
        <v>0</v>
      </c>
      <c r="R568" s="16">
        <v>0</v>
      </c>
      <c r="S568" s="237"/>
      <c r="U568" s="237"/>
      <c r="V568" s="237"/>
    </row>
    <row r="569" spans="1:22" s="302" customFormat="1">
      <c r="A569" s="38">
        <v>23</v>
      </c>
      <c r="B569" s="39">
        <v>0</v>
      </c>
      <c r="C569" s="39" t="s">
        <v>912</v>
      </c>
      <c r="D569" s="40">
        <v>2</v>
      </c>
      <c r="E569" s="662">
        <v>23</v>
      </c>
      <c r="F569" s="662">
        <v>6</v>
      </c>
      <c r="G569" s="991" t="s">
        <v>933</v>
      </c>
      <c r="H569" s="40" t="s">
        <v>228</v>
      </c>
      <c r="I569" s="630" t="s">
        <v>219</v>
      </c>
      <c r="J569" s="991" t="s">
        <v>263</v>
      </c>
      <c r="K569" s="303">
        <v>0</v>
      </c>
      <c r="L569" s="304">
        <v>0</v>
      </c>
      <c r="M569" s="305">
        <v>0</v>
      </c>
      <c r="N569" s="305">
        <v>0</v>
      </c>
      <c r="O569" s="303">
        <v>0</v>
      </c>
      <c r="P569" s="305">
        <v>0</v>
      </c>
      <c r="Q569" s="303">
        <v>0</v>
      </c>
      <c r="R569" s="16">
        <v>0</v>
      </c>
      <c r="S569" s="237"/>
      <c r="U569" s="237"/>
      <c r="V569" s="237"/>
    </row>
    <row r="570" spans="1:22" s="302" customFormat="1">
      <c r="A570" s="38">
        <v>23</v>
      </c>
      <c r="B570" s="39">
        <v>0</v>
      </c>
      <c r="C570" s="39" t="s">
        <v>912</v>
      </c>
      <c r="D570" s="40">
        <v>2</v>
      </c>
      <c r="E570" s="662">
        <v>23</v>
      </c>
      <c r="F570" s="662">
        <v>6</v>
      </c>
      <c r="G570" s="991" t="s">
        <v>933</v>
      </c>
      <c r="H570" s="40" t="s">
        <v>228</v>
      </c>
      <c r="I570" s="630" t="s">
        <v>220</v>
      </c>
      <c r="J570" s="991" t="s">
        <v>675</v>
      </c>
      <c r="K570" s="303">
        <v>0</v>
      </c>
      <c r="L570" s="304">
        <v>0</v>
      </c>
      <c r="M570" s="305">
        <v>0</v>
      </c>
      <c r="N570" s="305">
        <v>0</v>
      </c>
      <c r="O570" s="303">
        <v>0</v>
      </c>
      <c r="P570" s="305">
        <v>0</v>
      </c>
      <c r="Q570" s="303">
        <v>0</v>
      </c>
      <c r="R570" s="16">
        <v>0</v>
      </c>
      <c r="S570" s="237"/>
      <c r="U570" s="237"/>
      <c r="V570" s="237"/>
    </row>
    <row r="571" spans="1:22" s="302" customFormat="1">
      <c r="A571" s="38">
        <v>23</v>
      </c>
      <c r="B571" s="39">
        <v>0</v>
      </c>
      <c r="C571" s="39" t="s">
        <v>912</v>
      </c>
      <c r="D571" s="40">
        <v>2</v>
      </c>
      <c r="E571" s="662">
        <v>23</v>
      </c>
      <c r="F571" s="662">
        <v>6</v>
      </c>
      <c r="G571" s="991" t="s">
        <v>933</v>
      </c>
      <c r="H571" s="40" t="s">
        <v>228</v>
      </c>
      <c r="I571" s="630" t="s">
        <v>221</v>
      </c>
      <c r="J571" s="991" t="s">
        <v>264</v>
      </c>
      <c r="K571" s="303">
        <v>0</v>
      </c>
      <c r="L571" s="304">
        <v>0</v>
      </c>
      <c r="M571" s="305">
        <v>0</v>
      </c>
      <c r="N571" s="305">
        <v>0</v>
      </c>
      <c r="O571" s="303">
        <v>0</v>
      </c>
      <c r="P571" s="305">
        <v>0</v>
      </c>
      <c r="Q571" s="303">
        <v>0</v>
      </c>
      <c r="R571" s="16">
        <v>0</v>
      </c>
      <c r="S571" s="237"/>
      <c r="U571" s="237"/>
      <c r="V571" s="237"/>
    </row>
    <row r="572" spans="1:22" s="302" customFormat="1">
      <c r="A572" s="38">
        <v>23</v>
      </c>
      <c r="B572" s="39">
        <v>0</v>
      </c>
      <c r="C572" s="39" t="s">
        <v>912</v>
      </c>
      <c r="D572" s="40">
        <v>2</v>
      </c>
      <c r="E572" s="662">
        <v>23</v>
      </c>
      <c r="F572" s="662">
        <v>6</v>
      </c>
      <c r="G572" s="991" t="s">
        <v>933</v>
      </c>
      <c r="H572" s="40" t="s">
        <v>228</v>
      </c>
      <c r="I572" s="630" t="s">
        <v>222</v>
      </c>
      <c r="J572" s="991" t="s">
        <v>206</v>
      </c>
      <c r="K572" s="303">
        <v>0</v>
      </c>
      <c r="L572" s="304">
        <v>0</v>
      </c>
      <c r="M572" s="305">
        <v>0</v>
      </c>
      <c r="N572" s="305">
        <v>0</v>
      </c>
      <c r="O572" s="303">
        <v>0</v>
      </c>
      <c r="P572" s="305">
        <v>0</v>
      </c>
      <c r="Q572" s="303">
        <v>0</v>
      </c>
      <c r="R572" s="16">
        <v>0</v>
      </c>
      <c r="S572" s="237"/>
      <c r="U572" s="237"/>
      <c r="V572" s="237"/>
    </row>
    <row r="573" spans="1:22" s="302" customFormat="1">
      <c r="A573" s="38">
        <v>23</v>
      </c>
      <c r="B573" s="39">
        <v>0</v>
      </c>
      <c r="C573" s="39" t="s">
        <v>912</v>
      </c>
      <c r="D573" s="40">
        <v>2</v>
      </c>
      <c r="E573" s="662">
        <v>23</v>
      </c>
      <c r="F573" s="662">
        <v>6</v>
      </c>
      <c r="G573" s="991" t="s">
        <v>933</v>
      </c>
      <c r="H573" s="40" t="s">
        <v>228</v>
      </c>
      <c r="I573" s="630" t="s">
        <v>223</v>
      </c>
      <c r="J573" s="991" t="s">
        <v>181</v>
      </c>
      <c r="K573" s="303">
        <v>0</v>
      </c>
      <c r="L573" s="304">
        <v>0</v>
      </c>
      <c r="M573" s="305">
        <v>0</v>
      </c>
      <c r="N573" s="305">
        <v>0</v>
      </c>
      <c r="O573" s="303">
        <v>0</v>
      </c>
      <c r="P573" s="305">
        <v>0</v>
      </c>
      <c r="Q573" s="303">
        <v>0</v>
      </c>
      <c r="R573" s="16">
        <v>0</v>
      </c>
      <c r="S573" s="237"/>
      <c r="U573" s="237"/>
      <c r="V573" s="237"/>
    </row>
    <row r="574" spans="1:22" s="302" customFormat="1">
      <c r="A574" s="38">
        <v>23</v>
      </c>
      <c r="B574" s="39">
        <v>0</v>
      </c>
      <c r="C574" s="39" t="s">
        <v>912</v>
      </c>
      <c r="D574" s="40">
        <v>2</v>
      </c>
      <c r="E574" s="662">
        <v>23</v>
      </c>
      <c r="F574" s="662">
        <v>6</v>
      </c>
      <c r="G574" s="991" t="s">
        <v>933</v>
      </c>
      <c r="H574" s="40" t="s">
        <v>228</v>
      </c>
      <c r="I574" s="630" t="s">
        <v>150</v>
      </c>
      <c r="J574" s="991" t="s">
        <v>204</v>
      </c>
      <c r="K574" s="303">
        <v>0</v>
      </c>
      <c r="L574" s="304">
        <v>0</v>
      </c>
      <c r="M574" s="305">
        <v>0</v>
      </c>
      <c r="N574" s="305">
        <v>0</v>
      </c>
      <c r="O574" s="303">
        <v>0</v>
      </c>
      <c r="P574" s="305">
        <v>0</v>
      </c>
      <c r="Q574" s="303">
        <v>0</v>
      </c>
      <c r="R574" s="16">
        <v>0</v>
      </c>
      <c r="S574" s="237"/>
      <c r="U574" s="237"/>
      <c r="V574" s="237"/>
    </row>
    <row r="575" spans="1:22" s="302" customFormat="1">
      <c r="A575" s="38">
        <v>23</v>
      </c>
      <c r="B575" s="39">
        <v>0</v>
      </c>
      <c r="C575" s="39" t="s">
        <v>912</v>
      </c>
      <c r="D575" s="40">
        <v>2</v>
      </c>
      <c r="E575" s="662">
        <v>23</v>
      </c>
      <c r="F575" s="662">
        <v>6</v>
      </c>
      <c r="G575" s="991" t="s">
        <v>933</v>
      </c>
      <c r="H575" s="40" t="s">
        <v>228</v>
      </c>
      <c r="I575" s="630" t="s">
        <v>151</v>
      </c>
      <c r="J575" s="991" t="s">
        <v>205</v>
      </c>
      <c r="K575" s="303">
        <v>0</v>
      </c>
      <c r="L575" s="304">
        <v>0</v>
      </c>
      <c r="M575" s="305">
        <v>0</v>
      </c>
      <c r="N575" s="305">
        <v>0</v>
      </c>
      <c r="O575" s="303">
        <v>0</v>
      </c>
      <c r="P575" s="305">
        <v>0</v>
      </c>
      <c r="Q575" s="303">
        <v>0</v>
      </c>
      <c r="R575" s="16">
        <v>0</v>
      </c>
      <c r="S575" s="237"/>
      <c r="U575" s="237"/>
      <c r="V575" s="237"/>
    </row>
    <row r="576" spans="1:22" s="302" customFormat="1">
      <c r="A576" s="38">
        <v>23</v>
      </c>
      <c r="B576" s="39">
        <v>0</v>
      </c>
      <c r="C576" s="39" t="s">
        <v>912</v>
      </c>
      <c r="D576" s="40">
        <v>2</v>
      </c>
      <c r="E576" s="662">
        <v>23</v>
      </c>
      <c r="F576" s="662">
        <v>6</v>
      </c>
      <c r="G576" s="991" t="s">
        <v>933</v>
      </c>
      <c r="H576" s="40" t="s">
        <v>228</v>
      </c>
      <c r="I576" s="630" t="s">
        <v>152</v>
      </c>
      <c r="J576" s="991" t="s">
        <v>182</v>
      </c>
      <c r="K576" s="303">
        <v>0</v>
      </c>
      <c r="L576" s="304">
        <v>0</v>
      </c>
      <c r="M576" s="305">
        <v>0</v>
      </c>
      <c r="N576" s="305">
        <v>0</v>
      </c>
      <c r="O576" s="303">
        <v>0</v>
      </c>
      <c r="P576" s="305">
        <v>0</v>
      </c>
      <c r="Q576" s="303">
        <v>0</v>
      </c>
      <c r="R576" s="16">
        <v>0</v>
      </c>
      <c r="S576" s="237"/>
      <c r="U576" s="237"/>
      <c r="V576" s="237"/>
    </row>
    <row r="577" spans="1:22" s="302" customFormat="1">
      <c r="A577" s="38">
        <v>23</v>
      </c>
      <c r="B577" s="39">
        <v>0</v>
      </c>
      <c r="C577" s="39" t="s">
        <v>912</v>
      </c>
      <c r="D577" s="40">
        <v>2</v>
      </c>
      <c r="E577" s="662">
        <v>23</v>
      </c>
      <c r="F577" s="662">
        <v>6</v>
      </c>
      <c r="G577" s="991" t="s">
        <v>933</v>
      </c>
      <c r="H577" s="40" t="s">
        <v>228</v>
      </c>
      <c r="I577" s="630" t="s">
        <v>70</v>
      </c>
      <c r="J577" s="991" t="s">
        <v>265</v>
      </c>
      <c r="K577" s="303">
        <v>0</v>
      </c>
      <c r="L577" s="304">
        <v>0</v>
      </c>
      <c r="M577" s="305">
        <v>0</v>
      </c>
      <c r="N577" s="305">
        <v>0</v>
      </c>
      <c r="O577" s="303">
        <v>0</v>
      </c>
      <c r="P577" s="305">
        <v>0</v>
      </c>
      <c r="Q577" s="303">
        <v>0</v>
      </c>
      <c r="R577" s="16">
        <v>0</v>
      </c>
      <c r="S577" s="237"/>
      <c r="U577" s="237"/>
      <c r="V577" s="237"/>
    </row>
    <row r="578" spans="1:22" s="302" customFormat="1">
      <c r="A578" s="38">
        <v>23</v>
      </c>
      <c r="B578" s="39">
        <v>0</v>
      </c>
      <c r="C578" s="39" t="s">
        <v>912</v>
      </c>
      <c r="D578" s="40">
        <v>2</v>
      </c>
      <c r="E578" s="662">
        <v>23</v>
      </c>
      <c r="F578" s="662">
        <v>6</v>
      </c>
      <c r="G578" s="991" t="s">
        <v>933</v>
      </c>
      <c r="H578" s="40" t="s">
        <v>228</v>
      </c>
      <c r="I578" s="630" t="s">
        <v>71</v>
      </c>
      <c r="J578" s="991" t="s">
        <v>266</v>
      </c>
      <c r="K578" s="303">
        <v>0</v>
      </c>
      <c r="L578" s="304">
        <v>0</v>
      </c>
      <c r="M578" s="305">
        <v>0</v>
      </c>
      <c r="N578" s="305">
        <v>0</v>
      </c>
      <c r="O578" s="303">
        <v>0</v>
      </c>
      <c r="P578" s="305">
        <v>0</v>
      </c>
      <c r="Q578" s="303">
        <v>0</v>
      </c>
      <c r="R578" s="16">
        <v>0</v>
      </c>
      <c r="S578" s="237"/>
      <c r="U578" s="237"/>
      <c r="V578" s="237"/>
    </row>
    <row r="579" spans="1:22" s="302" customFormat="1">
      <c r="A579" s="38">
        <v>23</v>
      </c>
      <c r="B579" s="39">
        <v>0</v>
      </c>
      <c r="C579" s="39" t="s">
        <v>912</v>
      </c>
      <c r="D579" s="40">
        <v>2</v>
      </c>
      <c r="E579" s="662">
        <v>23</v>
      </c>
      <c r="F579" s="662">
        <v>6</v>
      </c>
      <c r="G579" s="991" t="s">
        <v>933</v>
      </c>
      <c r="H579" s="40" t="s">
        <v>228</v>
      </c>
      <c r="I579" s="630" t="s">
        <v>72</v>
      </c>
      <c r="J579" s="991" t="s">
        <v>527</v>
      </c>
      <c r="K579" s="303">
        <v>0</v>
      </c>
      <c r="L579" s="304">
        <v>0</v>
      </c>
      <c r="M579" s="305">
        <v>0</v>
      </c>
      <c r="N579" s="305">
        <v>0</v>
      </c>
      <c r="O579" s="303">
        <v>0</v>
      </c>
      <c r="P579" s="305">
        <v>0</v>
      </c>
      <c r="Q579" s="303">
        <v>0</v>
      </c>
      <c r="R579" s="16">
        <v>0</v>
      </c>
      <c r="S579" s="237"/>
      <c r="U579" s="237"/>
      <c r="V579" s="237"/>
    </row>
    <row r="580" spans="1:22" s="302" customFormat="1">
      <c r="A580" s="38">
        <v>23</v>
      </c>
      <c r="B580" s="39">
        <v>0</v>
      </c>
      <c r="C580" s="39" t="s">
        <v>912</v>
      </c>
      <c r="D580" s="40">
        <v>2</v>
      </c>
      <c r="E580" s="662">
        <v>23</v>
      </c>
      <c r="F580" s="662">
        <v>6</v>
      </c>
      <c r="G580" s="991" t="s">
        <v>933</v>
      </c>
      <c r="H580" s="40" t="s">
        <v>228</v>
      </c>
      <c r="I580" s="630" t="s">
        <v>73</v>
      </c>
      <c r="J580" s="991" t="s">
        <v>528</v>
      </c>
      <c r="K580" s="303">
        <v>0</v>
      </c>
      <c r="L580" s="304">
        <v>0</v>
      </c>
      <c r="M580" s="305">
        <v>0</v>
      </c>
      <c r="N580" s="305">
        <v>0</v>
      </c>
      <c r="O580" s="303">
        <v>0</v>
      </c>
      <c r="P580" s="305">
        <v>0</v>
      </c>
      <c r="Q580" s="303">
        <v>0</v>
      </c>
      <c r="R580" s="16">
        <v>0</v>
      </c>
      <c r="S580" s="237"/>
      <c r="U580" s="237"/>
      <c r="V580" s="237"/>
    </row>
    <row r="581" spans="1:22" s="302" customFormat="1">
      <c r="A581" s="38">
        <v>23</v>
      </c>
      <c r="B581" s="39">
        <v>0</v>
      </c>
      <c r="C581" s="39" t="s">
        <v>912</v>
      </c>
      <c r="D581" s="40">
        <v>2</v>
      </c>
      <c r="E581" s="662">
        <v>23</v>
      </c>
      <c r="F581" s="662">
        <v>6</v>
      </c>
      <c r="G581" s="991" t="s">
        <v>933</v>
      </c>
      <c r="H581" s="40" t="s">
        <v>228</v>
      </c>
      <c r="I581" s="630" t="s">
        <v>409</v>
      </c>
      <c r="J581" s="991" t="s">
        <v>803</v>
      </c>
      <c r="K581" s="303">
        <v>0</v>
      </c>
      <c r="L581" s="304">
        <v>0</v>
      </c>
      <c r="M581" s="305">
        <v>0</v>
      </c>
      <c r="N581" s="305">
        <v>0</v>
      </c>
      <c r="O581" s="303">
        <v>0</v>
      </c>
      <c r="P581" s="305">
        <v>0</v>
      </c>
      <c r="Q581" s="303">
        <v>0</v>
      </c>
      <c r="R581" s="16">
        <v>0</v>
      </c>
      <c r="S581" s="237"/>
      <c r="U581" s="237"/>
      <c r="V581" s="237"/>
    </row>
    <row r="582" spans="1:22" s="302" customFormat="1">
      <c r="A582" s="38">
        <v>24</v>
      </c>
      <c r="B582" s="39">
        <v>0</v>
      </c>
      <c r="C582" s="39" t="s">
        <v>912</v>
      </c>
      <c r="D582" s="40">
        <v>2</v>
      </c>
      <c r="E582" s="662">
        <v>24</v>
      </c>
      <c r="F582" s="662">
        <v>6</v>
      </c>
      <c r="G582" s="991" t="s">
        <v>229</v>
      </c>
      <c r="H582" s="40" t="s">
        <v>227</v>
      </c>
      <c r="I582" s="630" t="s">
        <v>211</v>
      </c>
      <c r="J582" s="991" t="s">
        <v>261</v>
      </c>
      <c r="K582" s="303">
        <v>0</v>
      </c>
      <c r="L582" s="304">
        <v>0</v>
      </c>
      <c r="M582" s="305">
        <v>0</v>
      </c>
      <c r="N582" s="305">
        <v>0</v>
      </c>
      <c r="O582" s="303">
        <v>0</v>
      </c>
      <c r="P582" s="305">
        <v>0</v>
      </c>
      <c r="Q582" s="303">
        <v>0</v>
      </c>
      <c r="R582" s="16">
        <v>0</v>
      </c>
      <c r="S582" s="237"/>
      <c r="U582" s="237"/>
      <c r="V582" s="237"/>
    </row>
    <row r="583" spans="1:22" s="302" customFormat="1">
      <c r="A583" s="38">
        <v>24</v>
      </c>
      <c r="B583" s="39">
        <v>0</v>
      </c>
      <c r="C583" s="39" t="s">
        <v>912</v>
      </c>
      <c r="D583" s="40">
        <v>2</v>
      </c>
      <c r="E583" s="662">
        <v>24</v>
      </c>
      <c r="F583" s="662">
        <v>6</v>
      </c>
      <c r="G583" s="991" t="s">
        <v>229</v>
      </c>
      <c r="H583" s="40" t="s">
        <v>227</v>
      </c>
      <c r="I583" s="630" t="s">
        <v>214</v>
      </c>
      <c r="J583" s="991" t="s">
        <v>676</v>
      </c>
      <c r="K583" s="303">
        <v>0</v>
      </c>
      <c r="L583" s="304">
        <v>0</v>
      </c>
      <c r="M583" s="305">
        <v>0</v>
      </c>
      <c r="N583" s="305">
        <v>0</v>
      </c>
      <c r="O583" s="303">
        <v>0</v>
      </c>
      <c r="P583" s="305">
        <v>0</v>
      </c>
      <c r="Q583" s="303">
        <v>0</v>
      </c>
      <c r="R583" s="16">
        <v>0</v>
      </c>
      <c r="S583" s="237"/>
      <c r="U583" s="237"/>
      <c r="V583" s="237"/>
    </row>
    <row r="584" spans="1:22" s="302" customFormat="1">
      <c r="A584" s="38">
        <v>24</v>
      </c>
      <c r="B584" s="39">
        <v>0</v>
      </c>
      <c r="C584" s="39" t="s">
        <v>912</v>
      </c>
      <c r="D584" s="40">
        <v>2</v>
      </c>
      <c r="E584" s="662">
        <v>24</v>
      </c>
      <c r="F584" s="662">
        <v>6</v>
      </c>
      <c r="G584" s="991" t="s">
        <v>229</v>
      </c>
      <c r="H584" s="40" t="s">
        <v>227</v>
      </c>
      <c r="I584" s="630" t="s">
        <v>215</v>
      </c>
      <c r="J584" s="991" t="s">
        <v>216</v>
      </c>
      <c r="K584" s="303">
        <v>0</v>
      </c>
      <c r="L584" s="304">
        <v>0</v>
      </c>
      <c r="M584" s="305">
        <v>0</v>
      </c>
      <c r="N584" s="305">
        <v>0</v>
      </c>
      <c r="O584" s="303">
        <v>0</v>
      </c>
      <c r="P584" s="305">
        <v>0</v>
      </c>
      <c r="Q584" s="303">
        <v>0</v>
      </c>
      <c r="R584" s="16">
        <v>0</v>
      </c>
      <c r="S584" s="237"/>
      <c r="U584" s="237"/>
      <c r="V584" s="237"/>
    </row>
    <row r="585" spans="1:22" s="302" customFormat="1">
      <c r="A585" s="38">
        <v>24</v>
      </c>
      <c r="B585" s="39">
        <v>0</v>
      </c>
      <c r="C585" s="39" t="s">
        <v>912</v>
      </c>
      <c r="D585" s="40">
        <v>2</v>
      </c>
      <c r="E585" s="662">
        <v>24</v>
      </c>
      <c r="F585" s="662">
        <v>6</v>
      </c>
      <c r="G585" s="991" t="s">
        <v>229</v>
      </c>
      <c r="H585" s="40" t="s">
        <v>227</v>
      </c>
      <c r="I585" s="630" t="s">
        <v>217</v>
      </c>
      <c r="J585" s="991" t="s">
        <v>262</v>
      </c>
      <c r="K585" s="303">
        <v>0</v>
      </c>
      <c r="L585" s="304">
        <v>0</v>
      </c>
      <c r="M585" s="305">
        <v>0</v>
      </c>
      <c r="N585" s="305">
        <v>0</v>
      </c>
      <c r="O585" s="303">
        <v>0</v>
      </c>
      <c r="P585" s="305">
        <v>0</v>
      </c>
      <c r="Q585" s="303">
        <v>0</v>
      </c>
      <c r="R585" s="16">
        <v>0</v>
      </c>
      <c r="S585" s="237"/>
      <c r="U585" s="237"/>
      <c r="V585" s="237"/>
    </row>
    <row r="586" spans="1:22" s="302" customFormat="1">
      <c r="A586" s="38">
        <v>24</v>
      </c>
      <c r="B586" s="39">
        <v>0</v>
      </c>
      <c r="C586" s="39" t="s">
        <v>912</v>
      </c>
      <c r="D586" s="40">
        <v>2</v>
      </c>
      <c r="E586" s="662">
        <v>24</v>
      </c>
      <c r="F586" s="662">
        <v>6</v>
      </c>
      <c r="G586" s="991" t="s">
        <v>229</v>
      </c>
      <c r="H586" s="40" t="s">
        <v>227</v>
      </c>
      <c r="I586" s="630" t="s">
        <v>218</v>
      </c>
      <c r="J586" s="991" t="s">
        <v>677</v>
      </c>
      <c r="K586" s="303">
        <v>0</v>
      </c>
      <c r="L586" s="304">
        <v>0</v>
      </c>
      <c r="M586" s="305">
        <v>0</v>
      </c>
      <c r="N586" s="305">
        <v>0</v>
      </c>
      <c r="O586" s="303">
        <v>0</v>
      </c>
      <c r="P586" s="305">
        <v>0</v>
      </c>
      <c r="Q586" s="303">
        <v>0</v>
      </c>
      <c r="R586" s="16">
        <v>0</v>
      </c>
      <c r="S586" s="237"/>
      <c r="U586" s="237"/>
      <c r="V586" s="237"/>
    </row>
    <row r="587" spans="1:22" s="302" customFormat="1">
      <c r="A587" s="38">
        <v>24</v>
      </c>
      <c r="B587" s="39">
        <v>0</v>
      </c>
      <c r="C587" s="39" t="s">
        <v>912</v>
      </c>
      <c r="D587" s="40">
        <v>2</v>
      </c>
      <c r="E587" s="662">
        <v>24</v>
      </c>
      <c r="F587" s="662">
        <v>6</v>
      </c>
      <c r="G587" s="991" t="s">
        <v>229</v>
      </c>
      <c r="H587" s="40" t="s">
        <v>227</v>
      </c>
      <c r="I587" s="630" t="s">
        <v>219</v>
      </c>
      <c r="J587" s="991" t="s">
        <v>263</v>
      </c>
      <c r="K587" s="303">
        <v>0</v>
      </c>
      <c r="L587" s="304">
        <v>0</v>
      </c>
      <c r="M587" s="305">
        <v>0</v>
      </c>
      <c r="N587" s="305">
        <v>0</v>
      </c>
      <c r="O587" s="303">
        <v>0</v>
      </c>
      <c r="P587" s="305">
        <v>0</v>
      </c>
      <c r="Q587" s="303">
        <v>0</v>
      </c>
      <c r="R587" s="16">
        <v>0</v>
      </c>
      <c r="S587" s="237"/>
      <c r="U587" s="237"/>
      <c r="V587" s="237"/>
    </row>
    <row r="588" spans="1:22" s="302" customFormat="1">
      <c r="A588" s="38">
        <v>24</v>
      </c>
      <c r="B588" s="39">
        <v>0</v>
      </c>
      <c r="C588" s="39" t="s">
        <v>912</v>
      </c>
      <c r="D588" s="40">
        <v>2</v>
      </c>
      <c r="E588" s="662">
        <v>24</v>
      </c>
      <c r="F588" s="662">
        <v>6</v>
      </c>
      <c r="G588" s="991" t="s">
        <v>229</v>
      </c>
      <c r="H588" s="40" t="s">
        <v>227</v>
      </c>
      <c r="I588" s="630" t="s">
        <v>220</v>
      </c>
      <c r="J588" s="991" t="s">
        <v>675</v>
      </c>
      <c r="K588" s="303">
        <v>0</v>
      </c>
      <c r="L588" s="304">
        <v>0</v>
      </c>
      <c r="M588" s="305">
        <v>0</v>
      </c>
      <c r="N588" s="305">
        <v>0</v>
      </c>
      <c r="O588" s="303">
        <v>0</v>
      </c>
      <c r="P588" s="305">
        <v>0</v>
      </c>
      <c r="Q588" s="303">
        <v>0</v>
      </c>
      <c r="R588" s="16">
        <v>0</v>
      </c>
      <c r="S588" s="237"/>
      <c r="U588" s="237"/>
      <c r="V588" s="237"/>
    </row>
    <row r="589" spans="1:22" s="302" customFormat="1">
      <c r="A589" s="38">
        <v>24</v>
      </c>
      <c r="B589" s="39">
        <v>0</v>
      </c>
      <c r="C589" s="39" t="s">
        <v>912</v>
      </c>
      <c r="D589" s="40">
        <v>2</v>
      </c>
      <c r="E589" s="662">
        <v>24</v>
      </c>
      <c r="F589" s="662">
        <v>6</v>
      </c>
      <c r="G589" s="991" t="s">
        <v>229</v>
      </c>
      <c r="H589" s="40" t="s">
        <v>227</v>
      </c>
      <c r="I589" s="630" t="s">
        <v>221</v>
      </c>
      <c r="J589" s="991" t="s">
        <v>264</v>
      </c>
      <c r="K589" s="303">
        <v>0</v>
      </c>
      <c r="L589" s="304">
        <v>0</v>
      </c>
      <c r="M589" s="305">
        <v>0</v>
      </c>
      <c r="N589" s="305">
        <v>0</v>
      </c>
      <c r="O589" s="303">
        <v>0</v>
      </c>
      <c r="P589" s="305">
        <v>0</v>
      </c>
      <c r="Q589" s="303">
        <v>0</v>
      </c>
      <c r="R589" s="16">
        <v>0</v>
      </c>
      <c r="S589" s="237"/>
      <c r="U589" s="237"/>
      <c r="V589" s="237"/>
    </row>
    <row r="590" spans="1:22" s="302" customFormat="1">
      <c r="A590" s="38">
        <v>24</v>
      </c>
      <c r="B590" s="39">
        <v>0</v>
      </c>
      <c r="C590" s="39" t="s">
        <v>912</v>
      </c>
      <c r="D590" s="40">
        <v>2</v>
      </c>
      <c r="E590" s="662">
        <v>24</v>
      </c>
      <c r="F590" s="662">
        <v>6</v>
      </c>
      <c r="G590" s="991" t="s">
        <v>229</v>
      </c>
      <c r="H590" s="40" t="s">
        <v>227</v>
      </c>
      <c r="I590" s="630" t="s">
        <v>222</v>
      </c>
      <c r="J590" s="991" t="s">
        <v>206</v>
      </c>
      <c r="K590" s="303">
        <v>0</v>
      </c>
      <c r="L590" s="304">
        <v>0</v>
      </c>
      <c r="M590" s="305">
        <v>0</v>
      </c>
      <c r="N590" s="305">
        <v>0</v>
      </c>
      <c r="O590" s="303">
        <v>0</v>
      </c>
      <c r="P590" s="305">
        <v>0</v>
      </c>
      <c r="Q590" s="303">
        <v>0</v>
      </c>
      <c r="R590" s="16">
        <v>0</v>
      </c>
      <c r="S590" s="237"/>
      <c r="U590" s="237"/>
      <c r="V590" s="237"/>
    </row>
    <row r="591" spans="1:22" s="302" customFormat="1">
      <c r="A591" s="38">
        <v>24</v>
      </c>
      <c r="B591" s="39">
        <v>0</v>
      </c>
      <c r="C591" s="39" t="s">
        <v>912</v>
      </c>
      <c r="D591" s="40">
        <v>2</v>
      </c>
      <c r="E591" s="662">
        <v>24</v>
      </c>
      <c r="F591" s="662">
        <v>6</v>
      </c>
      <c r="G591" s="991" t="s">
        <v>229</v>
      </c>
      <c r="H591" s="40" t="s">
        <v>227</v>
      </c>
      <c r="I591" s="630" t="s">
        <v>223</v>
      </c>
      <c r="J591" s="991" t="s">
        <v>181</v>
      </c>
      <c r="K591" s="303">
        <v>0</v>
      </c>
      <c r="L591" s="304">
        <v>0</v>
      </c>
      <c r="M591" s="305">
        <v>0</v>
      </c>
      <c r="N591" s="305">
        <v>0</v>
      </c>
      <c r="O591" s="303">
        <v>0</v>
      </c>
      <c r="P591" s="305">
        <v>0</v>
      </c>
      <c r="Q591" s="303">
        <v>0</v>
      </c>
      <c r="R591" s="16">
        <v>0</v>
      </c>
      <c r="S591" s="237"/>
      <c r="U591" s="237"/>
      <c r="V591" s="237"/>
    </row>
    <row r="592" spans="1:22" s="302" customFormat="1">
      <c r="A592" s="38">
        <v>24</v>
      </c>
      <c r="B592" s="39">
        <v>0</v>
      </c>
      <c r="C592" s="39" t="s">
        <v>912</v>
      </c>
      <c r="D592" s="40">
        <v>2</v>
      </c>
      <c r="E592" s="662">
        <v>24</v>
      </c>
      <c r="F592" s="662">
        <v>6</v>
      </c>
      <c r="G592" s="991" t="s">
        <v>229</v>
      </c>
      <c r="H592" s="40" t="s">
        <v>227</v>
      </c>
      <c r="I592" s="630" t="s">
        <v>150</v>
      </c>
      <c r="J592" s="991" t="s">
        <v>204</v>
      </c>
      <c r="K592" s="303">
        <v>0</v>
      </c>
      <c r="L592" s="304">
        <v>0</v>
      </c>
      <c r="M592" s="305">
        <v>0</v>
      </c>
      <c r="N592" s="305">
        <v>0</v>
      </c>
      <c r="O592" s="303">
        <v>0</v>
      </c>
      <c r="P592" s="305">
        <v>0</v>
      </c>
      <c r="Q592" s="303">
        <v>0</v>
      </c>
      <c r="R592" s="16">
        <v>0</v>
      </c>
      <c r="S592" s="237"/>
      <c r="U592" s="237"/>
      <c r="V592" s="237"/>
    </row>
    <row r="593" spans="1:22" s="302" customFormat="1">
      <c r="A593" s="38">
        <v>24</v>
      </c>
      <c r="B593" s="39">
        <v>0</v>
      </c>
      <c r="C593" s="39" t="s">
        <v>912</v>
      </c>
      <c r="D593" s="40">
        <v>2</v>
      </c>
      <c r="E593" s="662">
        <v>24</v>
      </c>
      <c r="F593" s="662">
        <v>6</v>
      </c>
      <c r="G593" s="991" t="s">
        <v>229</v>
      </c>
      <c r="H593" s="40" t="s">
        <v>227</v>
      </c>
      <c r="I593" s="630" t="s">
        <v>151</v>
      </c>
      <c r="J593" s="991" t="s">
        <v>205</v>
      </c>
      <c r="K593" s="303">
        <v>0</v>
      </c>
      <c r="L593" s="304">
        <v>0</v>
      </c>
      <c r="M593" s="305">
        <v>0</v>
      </c>
      <c r="N593" s="305">
        <v>0</v>
      </c>
      <c r="O593" s="303">
        <v>0</v>
      </c>
      <c r="P593" s="305">
        <v>0</v>
      </c>
      <c r="Q593" s="303">
        <v>0</v>
      </c>
      <c r="R593" s="16">
        <v>0</v>
      </c>
      <c r="S593" s="237"/>
      <c r="U593" s="237"/>
      <c r="V593" s="237"/>
    </row>
    <row r="594" spans="1:22" s="302" customFormat="1">
      <c r="A594" s="38">
        <v>24</v>
      </c>
      <c r="B594" s="39">
        <v>0</v>
      </c>
      <c r="C594" s="39" t="s">
        <v>912</v>
      </c>
      <c r="D594" s="40">
        <v>2</v>
      </c>
      <c r="E594" s="662">
        <v>24</v>
      </c>
      <c r="F594" s="662">
        <v>6</v>
      </c>
      <c r="G594" s="991" t="s">
        <v>229</v>
      </c>
      <c r="H594" s="40" t="s">
        <v>227</v>
      </c>
      <c r="I594" s="630" t="s">
        <v>152</v>
      </c>
      <c r="J594" s="991" t="s">
        <v>182</v>
      </c>
      <c r="K594" s="303">
        <v>0</v>
      </c>
      <c r="L594" s="304">
        <v>0</v>
      </c>
      <c r="M594" s="305">
        <v>0</v>
      </c>
      <c r="N594" s="305">
        <v>0</v>
      </c>
      <c r="O594" s="303">
        <v>0</v>
      </c>
      <c r="P594" s="305">
        <v>0</v>
      </c>
      <c r="Q594" s="303">
        <v>0</v>
      </c>
      <c r="R594" s="16">
        <v>0</v>
      </c>
      <c r="S594" s="237"/>
      <c r="U594" s="237"/>
      <c r="V594" s="237"/>
    </row>
    <row r="595" spans="1:22" s="302" customFormat="1">
      <c r="A595" s="38">
        <v>24</v>
      </c>
      <c r="B595" s="39">
        <v>0</v>
      </c>
      <c r="C595" s="39" t="s">
        <v>912</v>
      </c>
      <c r="D595" s="40">
        <v>2</v>
      </c>
      <c r="E595" s="662">
        <v>24</v>
      </c>
      <c r="F595" s="662">
        <v>6</v>
      </c>
      <c r="G595" s="991" t="s">
        <v>229</v>
      </c>
      <c r="H595" s="40" t="s">
        <v>227</v>
      </c>
      <c r="I595" s="630" t="s">
        <v>70</v>
      </c>
      <c r="J595" s="991" t="s">
        <v>265</v>
      </c>
      <c r="K595" s="303">
        <v>0</v>
      </c>
      <c r="L595" s="304">
        <v>0</v>
      </c>
      <c r="M595" s="305">
        <v>0</v>
      </c>
      <c r="N595" s="305">
        <v>0</v>
      </c>
      <c r="O595" s="303">
        <v>0</v>
      </c>
      <c r="P595" s="305">
        <v>0</v>
      </c>
      <c r="Q595" s="303">
        <v>0</v>
      </c>
      <c r="R595" s="16">
        <v>0</v>
      </c>
      <c r="S595" s="237"/>
      <c r="U595" s="237"/>
      <c r="V595" s="237"/>
    </row>
    <row r="596" spans="1:22" s="302" customFormat="1">
      <c r="A596" s="38">
        <v>24</v>
      </c>
      <c r="B596" s="39">
        <v>0</v>
      </c>
      <c r="C596" s="39" t="s">
        <v>912</v>
      </c>
      <c r="D596" s="40">
        <v>2</v>
      </c>
      <c r="E596" s="662">
        <v>24</v>
      </c>
      <c r="F596" s="662">
        <v>6</v>
      </c>
      <c r="G596" s="991" t="s">
        <v>229</v>
      </c>
      <c r="H596" s="40" t="s">
        <v>227</v>
      </c>
      <c r="I596" s="630" t="s">
        <v>71</v>
      </c>
      <c r="J596" s="991" t="s">
        <v>266</v>
      </c>
      <c r="K596" s="303">
        <v>0</v>
      </c>
      <c r="L596" s="304">
        <v>0</v>
      </c>
      <c r="M596" s="305">
        <v>0</v>
      </c>
      <c r="N596" s="305">
        <v>0</v>
      </c>
      <c r="O596" s="303">
        <v>0</v>
      </c>
      <c r="P596" s="305">
        <v>0</v>
      </c>
      <c r="Q596" s="303">
        <v>0</v>
      </c>
      <c r="R596" s="16">
        <v>0</v>
      </c>
      <c r="S596" s="237"/>
      <c r="U596" s="237"/>
      <c r="V596" s="237"/>
    </row>
    <row r="597" spans="1:22" s="302" customFormat="1">
      <c r="A597" s="38">
        <v>24</v>
      </c>
      <c r="B597" s="39">
        <v>0</v>
      </c>
      <c r="C597" s="39" t="s">
        <v>912</v>
      </c>
      <c r="D597" s="40">
        <v>2</v>
      </c>
      <c r="E597" s="662">
        <v>24</v>
      </c>
      <c r="F597" s="662">
        <v>6</v>
      </c>
      <c r="G597" s="991" t="s">
        <v>229</v>
      </c>
      <c r="H597" s="40" t="s">
        <v>227</v>
      </c>
      <c r="I597" s="630" t="s">
        <v>72</v>
      </c>
      <c r="J597" s="991" t="s">
        <v>527</v>
      </c>
      <c r="K597" s="303">
        <v>0</v>
      </c>
      <c r="L597" s="304">
        <v>0</v>
      </c>
      <c r="M597" s="305">
        <v>0</v>
      </c>
      <c r="N597" s="305">
        <v>0</v>
      </c>
      <c r="O597" s="303">
        <v>0</v>
      </c>
      <c r="P597" s="305">
        <v>0</v>
      </c>
      <c r="Q597" s="303">
        <v>0</v>
      </c>
      <c r="R597" s="16">
        <v>0</v>
      </c>
      <c r="S597" s="237"/>
      <c r="U597" s="237"/>
      <c r="V597" s="237"/>
    </row>
    <row r="598" spans="1:22" s="302" customFormat="1">
      <c r="A598" s="38">
        <v>24</v>
      </c>
      <c r="B598" s="39">
        <v>0</v>
      </c>
      <c r="C598" s="39" t="s">
        <v>912</v>
      </c>
      <c r="D598" s="40">
        <v>2</v>
      </c>
      <c r="E598" s="662">
        <v>24</v>
      </c>
      <c r="F598" s="662">
        <v>6</v>
      </c>
      <c r="G598" s="991" t="s">
        <v>229</v>
      </c>
      <c r="H598" s="40" t="s">
        <v>227</v>
      </c>
      <c r="I598" s="630" t="s">
        <v>73</v>
      </c>
      <c r="J598" s="991" t="s">
        <v>528</v>
      </c>
      <c r="K598" s="303">
        <v>0</v>
      </c>
      <c r="L598" s="304">
        <v>0</v>
      </c>
      <c r="M598" s="305">
        <v>0</v>
      </c>
      <c r="N598" s="305">
        <v>0</v>
      </c>
      <c r="O598" s="303">
        <v>0</v>
      </c>
      <c r="P598" s="305">
        <v>0</v>
      </c>
      <c r="Q598" s="303">
        <v>0</v>
      </c>
      <c r="R598" s="16">
        <v>0</v>
      </c>
      <c r="S598" s="237"/>
      <c r="U598" s="237"/>
      <c r="V598" s="237"/>
    </row>
    <row r="599" spans="1:22" s="302" customFormat="1">
      <c r="A599" s="38">
        <v>24</v>
      </c>
      <c r="B599" s="39">
        <v>0</v>
      </c>
      <c r="C599" s="39" t="s">
        <v>912</v>
      </c>
      <c r="D599" s="40">
        <v>2</v>
      </c>
      <c r="E599" s="662">
        <v>24</v>
      </c>
      <c r="F599" s="662">
        <v>6</v>
      </c>
      <c r="G599" s="991" t="s">
        <v>229</v>
      </c>
      <c r="H599" s="40" t="s">
        <v>227</v>
      </c>
      <c r="I599" s="630" t="s">
        <v>409</v>
      </c>
      <c r="J599" s="991" t="s">
        <v>803</v>
      </c>
      <c r="K599" s="303">
        <v>0</v>
      </c>
      <c r="L599" s="304">
        <v>0</v>
      </c>
      <c r="M599" s="305">
        <v>0</v>
      </c>
      <c r="N599" s="305">
        <v>0</v>
      </c>
      <c r="O599" s="303">
        <v>0</v>
      </c>
      <c r="P599" s="305">
        <v>0</v>
      </c>
      <c r="Q599" s="303">
        <v>0</v>
      </c>
      <c r="R599" s="16">
        <v>0</v>
      </c>
      <c r="S599" s="237"/>
      <c r="U599" s="237"/>
      <c r="V599" s="237"/>
    </row>
    <row r="600" spans="1:22" s="302" customFormat="1">
      <c r="A600" s="38">
        <v>25</v>
      </c>
      <c r="B600" s="39">
        <v>0</v>
      </c>
      <c r="C600" s="39" t="s">
        <v>912</v>
      </c>
      <c r="D600" s="40">
        <v>2</v>
      </c>
      <c r="E600" s="662">
        <v>25</v>
      </c>
      <c r="F600" s="662">
        <v>6</v>
      </c>
      <c r="G600" s="991" t="s">
        <v>229</v>
      </c>
      <c r="H600" s="40" t="s">
        <v>228</v>
      </c>
      <c r="I600" s="630" t="s">
        <v>211</v>
      </c>
      <c r="J600" s="991" t="s">
        <v>261</v>
      </c>
      <c r="K600" s="303">
        <v>0</v>
      </c>
      <c r="L600" s="304">
        <v>0</v>
      </c>
      <c r="M600" s="305">
        <v>0</v>
      </c>
      <c r="N600" s="305">
        <v>0</v>
      </c>
      <c r="O600" s="303">
        <v>0</v>
      </c>
      <c r="P600" s="305">
        <v>0</v>
      </c>
      <c r="Q600" s="303">
        <v>0</v>
      </c>
      <c r="R600" s="16">
        <v>0</v>
      </c>
      <c r="S600" s="237"/>
      <c r="U600" s="237"/>
      <c r="V600" s="237"/>
    </row>
    <row r="601" spans="1:22" s="302" customFormat="1">
      <c r="A601" s="38">
        <v>25</v>
      </c>
      <c r="B601" s="39">
        <v>0</v>
      </c>
      <c r="C601" s="39" t="s">
        <v>912</v>
      </c>
      <c r="D601" s="40">
        <v>2</v>
      </c>
      <c r="E601" s="662">
        <v>25</v>
      </c>
      <c r="F601" s="662">
        <v>6</v>
      </c>
      <c r="G601" s="991" t="s">
        <v>229</v>
      </c>
      <c r="H601" s="40" t="s">
        <v>228</v>
      </c>
      <c r="I601" s="630" t="s">
        <v>214</v>
      </c>
      <c r="J601" s="991" t="s">
        <v>676</v>
      </c>
      <c r="K601" s="303">
        <v>0</v>
      </c>
      <c r="L601" s="304">
        <v>0</v>
      </c>
      <c r="M601" s="305">
        <v>0</v>
      </c>
      <c r="N601" s="305">
        <v>0</v>
      </c>
      <c r="O601" s="303">
        <v>0</v>
      </c>
      <c r="P601" s="305">
        <v>0</v>
      </c>
      <c r="Q601" s="303">
        <v>0</v>
      </c>
      <c r="R601" s="16">
        <v>0</v>
      </c>
      <c r="S601" s="237"/>
      <c r="U601" s="237"/>
      <c r="V601" s="237"/>
    </row>
    <row r="602" spans="1:22" s="302" customFormat="1">
      <c r="A602" s="38">
        <v>25</v>
      </c>
      <c r="B602" s="39">
        <v>0</v>
      </c>
      <c r="C602" s="39" t="s">
        <v>912</v>
      </c>
      <c r="D602" s="40">
        <v>2</v>
      </c>
      <c r="E602" s="662">
        <v>25</v>
      </c>
      <c r="F602" s="662">
        <v>6</v>
      </c>
      <c r="G602" s="991" t="s">
        <v>229</v>
      </c>
      <c r="H602" s="40" t="s">
        <v>228</v>
      </c>
      <c r="I602" s="630" t="s">
        <v>215</v>
      </c>
      <c r="J602" s="991" t="s">
        <v>216</v>
      </c>
      <c r="K602" s="303">
        <v>0</v>
      </c>
      <c r="L602" s="304">
        <v>0</v>
      </c>
      <c r="M602" s="305">
        <v>0</v>
      </c>
      <c r="N602" s="305">
        <v>0</v>
      </c>
      <c r="O602" s="303">
        <v>0</v>
      </c>
      <c r="P602" s="305">
        <v>0</v>
      </c>
      <c r="Q602" s="303">
        <v>0</v>
      </c>
      <c r="R602" s="16">
        <v>0</v>
      </c>
      <c r="S602" s="237"/>
      <c r="U602" s="237"/>
      <c r="V602" s="237"/>
    </row>
    <row r="603" spans="1:22" s="302" customFormat="1">
      <c r="A603" s="38">
        <v>25</v>
      </c>
      <c r="B603" s="39">
        <v>0</v>
      </c>
      <c r="C603" s="39" t="s">
        <v>912</v>
      </c>
      <c r="D603" s="40">
        <v>2</v>
      </c>
      <c r="E603" s="662">
        <v>25</v>
      </c>
      <c r="F603" s="662">
        <v>6</v>
      </c>
      <c r="G603" s="991" t="s">
        <v>229</v>
      </c>
      <c r="H603" s="40" t="s">
        <v>228</v>
      </c>
      <c r="I603" s="630" t="s">
        <v>217</v>
      </c>
      <c r="J603" s="991" t="s">
        <v>262</v>
      </c>
      <c r="K603" s="303">
        <v>0</v>
      </c>
      <c r="L603" s="304">
        <v>0</v>
      </c>
      <c r="M603" s="305">
        <v>0</v>
      </c>
      <c r="N603" s="305">
        <v>0</v>
      </c>
      <c r="O603" s="303">
        <v>0</v>
      </c>
      <c r="P603" s="305">
        <v>0</v>
      </c>
      <c r="Q603" s="303">
        <v>0</v>
      </c>
      <c r="R603" s="16">
        <v>0</v>
      </c>
      <c r="S603" s="237"/>
      <c r="U603" s="237"/>
      <c r="V603" s="237"/>
    </row>
    <row r="604" spans="1:22" s="302" customFormat="1">
      <c r="A604" s="38">
        <v>25</v>
      </c>
      <c r="B604" s="39">
        <v>0</v>
      </c>
      <c r="C604" s="39" t="s">
        <v>912</v>
      </c>
      <c r="D604" s="40">
        <v>2</v>
      </c>
      <c r="E604" s="662">
        <v>25</v>
      </c>
      <c r="F604" s="662">
        <v>6</v>
      </c>
      <c r="G604" s="991" t="s">
        <v>229</v>
      </c>
      <c r="H604" s="40" t="s">
        <v>228</v>
      </c>
      <c r="I604" s="630" t="s">
        <v>218</v>
      </c>
      <c r="J604" s="991" t="s">
        <v>677</v>
      </c>
      <c r="K604" s="303">
        <v>0</v>
      </c>
      <c r="L604" s="304">
        <v>0</v>
      </c>
      <c r="M604" s="305">
        <v>0</v>
      </c>
      <c r="N604" s="305">
        <v>0</v>
      </c>
      <c r="O604" s="303">
        <v>0</v>
      </c>
      <c r="P604" s="305">
        <v>0</v>
      </c>
      <c r="Q604" s="303">
        <v>0</v>
      </c>
      <c r="R604" s="16">
        <v>0</v>
      </c>
      <c r="S604" s="237"/>
      <c r="U604" s="237"/>
      <c r="V604" s="237"/>
    </row>
    <row r="605" spans="1:22" s="302" customFormat="1">
      <c r="A605" s="38">
        <v>25</v>
      </c>
      <c r="B605" s="39">
        <v>0</v>
      </c>
      <c r="C605" s="39" t="s">
        <v>912</v>
      </c>
      <c r="D605" s="40">
        <v>2</v>
      </c>
      <c r="E605" s="662">
        <v>25</v>
      </c>
      <c r="F605" s="662">
        <v>6</v>
      </c>
      <c r="G605" s="991" t="s">
        <v>229</v>
      </c>
      <c r="H605" s="40" t="s">
        <v>228</v>
      </c>
      <c r="I605" s="630" t="s">
        <v>219</v>
      </c>
      <c r="J605" s="991" t="s">
        <v>263</v>
      </c>
      <c r="K605" s="303">
        <v>0</v>
      </c>
      <c r="L605" s="304">
        <v>0</v>
      </c>
      <c r="M605" s="305">
        <v>0</v>
      </c>
      <c r="N605" s="305">
        <v>0</v>
      </c>
      <c r="O605" s="303">
        <v>0</v>
      </c>
      <c r="P605" s="305">
        <v>0</v>
      </c>
      <c r="Q605" s="303">
        <v>0</v>
      </c>
      <c r="R605" s="16">
        <v>0</v>
      </c>
      <c r="S605" s="237"/>
      <c r="U605" s="237"/>
      <c r="V605" s="237"/>
    </row>
    <row r="606" spans="1:22" s="302" customFormat="1">
      <c r="A606" s="38">
        <v>25</v>
      </c>
      <c r="B606" s="39">
        <v>0</v>
      </c>
      <c r="C606" s="39" t="s">
        <v>912</v>
      </c>
      <c r="D606" s="40">
        <v>2</v>
      </c>
      <c r="E606" s="662">
        <v>25</v>
      </c>
      <c r="F606" s="662">
        <v>6</v>
      </c>
      <c r="G606" s="991" t="s">
        <v>229</v>
      </c>
      <c r="H606" s="40" t="s">
        <v>228</v>
      </c>
      <c r="I606" s="630" t="s">
        <v>220</v>
      </c>
      <c r="J606" s="991" t="s">
        <v>675</v>
      </c>
      <c r="K606" s="303">
        <v>0</v>
      </c>
      <c r="L606" s="304">
        <v>0</v>
      </c>
      <c r="M606" s="305">
        <v>0</v>
      </c>
      <c r="N606" s="305">
        <v>0</v>
      </c>
      <c r="O606" s="303">
        <v>0</v>
      </c>
      <c r="P606" s="305">
        <v>0</v>
      </c>
      <c r="Q606" s="303">
        <v>0</v>
      </c>
      <c r="R606" s="16">
        <v>0</v>
      </c>
      <c r="S606" s="237"/>
      <c r="U606" s="237"/>
      <c r="V606" s="237"/>
    </row>
    <row r="607" spans="1:22" s="302" customFormat="1">
      <c r="A607" s="38">
        <v>25</v>
      </c>
      <c r="B607" s="39">
        <v>0</v>
      </c>
      <c r="C607" s="39" t="s">
        <v>912</v>
      </c>
      <c r="D607" s="40">
        <v>2</v>
      </c>
      <c r="E607" s="662">
        <v>25</v>
      </c>
      <c r="F607" s="662">
        <v>6</v>
      </c>
      <c r="G607" s="991" t="s">
        <v>229</v>
      </c>
      <c r="H607" s="40" t="s">
        <v>228</v>
      </c>
      <c r="I607" s="630" t="s">
        <v>221</v>
      </c>
      <c r="J607" s="991" t="s">
        <v>264</v>
      </c>
      <c r="K607" s="303">
        <v>0</v>
      </c>
      <c r="L607" s="304">
        <v>0</v>
      </c>
      <c r="M607" s="305">
        <v>0</v>
      </c>
      <c r="N607" s="305">
        <v>0</v>
      </c>
      <c r="O607" s="303">
        <v>0</v>
      </c>
      <c r="P607" s="305">
        <v>0</v>
      </c>
      <c r="Q607" s="303">
        <v>0</v>
      </c>
      <c r="R607" s="16">
        <v>0</v>
      </c>
      <c r="S607" s="237"/>
      <c r="U607" s="237"/>
      <c r="V607" s="237"/>
    </row>
    <row r="608" spans="1:22" s="302" customFormat="1">
      <c r="A608" s="38">
        <v>25</v>
      </c>
      <c r="B608" s="39">
        <v>0</v>
      </c>
      <c r="C608" s="39" t="s">
        <v>912</v>
      </c>
      <c r="D608" s="40">
        <v>2</v>
      </c>
      <c r="E608" s="662">
        <v>25</v>
      </c>
      <c r="F608" s="662">
        <v>6</v>
      </c>
      <c r="G608" s="991" t="s">
        <v>229</v>
      </c>
      <c r="H608" s="40" t="s">
        <v>228</v>
      </c>
      <c r="I608" s="630" t="s">
        <v>222</v>
      </c>
      <c r="J608" s="991" t="s">
        <v>206</v>
      </c>
      <c r="K608" s="303">
        <v>0</v>
      </c>
      <c r="L608" s="304">
        <v>0</v>
      </c>
      <c r="M608" s="305">
        <v>0</v>
      </c>
      <c r="N608" s="305">
        <v>0</v>
      </c>
      <c r="O608" s="303">
        <v>0</v>
      </c>
      <c r="P608" s="305">
        <v>0</v>
      </c>
      <c r="Q608" s="303">
        <v>0</v>
      </c>
      <c r="R608" s="16">
        <v>0</v>
      </c>
      <c r="S608" s="237"/>
      <c r="U608" s="237"/>
      <c r="V608" s="237"/>
    </row>
    <row r="609" spans="1:22" s="302" customFormat="1">
      <c r="A609" s="38">
        <v>25</v>
      </c>
      <c r="B609" s="39">
        <v>0</v>
      </c>
      <c r="C609" s="39" t="s">
        <v>912</v>
      </c>
      <c r="D609" s="40">
        <v>2</v>
      </c>
      <c r="E609" s="662">
        <v>25</v>
      </c>
      <c r="F609" s="662">
        <v>6</v>
      </c>
      <c r="G609" s="991" t="s">
        <v>229</v>
      </c>
      <c r="H609" s="40" t="s">
        <v>228</v>
      </c>
      <c r="I609" s="630" t="s">
        <v>223</v>
      </c>
      <c r="J609" s="991" t="s">
        <v>181</v>
      </c>
      <c r="K609" s="303">
        <v>0</v>
      </c>
      <c r="L609" s="304">
        <v>0</v>
      </c>
      <c r="M609" s="305">
        <v>0</v>
      </c>
      <c r="N609" s="305">
        <v>0</v>
      </c>
      <c r="O609" s="303">
        <v>0</v>
      </c>
      <c r="P609" s="305">
        <v>0</v>
      </c>
      <c r="Q609" s="303">
        <v>0</v>
      </c>
      <c r="R609" s="16">
        <v>0</v>
      </c>
      <c r="S609" s="237"/>
      <c r="U609" s="237"/>
      <c r="V609" s="237"/>
    </row>
    <row r="610" spans="1:22" s="302" customFormat="1">
      <c r="A610" s="38">
        <v>25</v>
      </c>
      <c r="B610" s="39">
        <v>0</v>
      </c>
      <c r="C610" s="39" t="s">
        <v>912</v>
      </c>
      <c r="D610" s="40">
        <v>2</v>
      </c>
      <c r="E610" s="662">
        <v>25</v>
      </c>
      <c r="F610" s="662">
        <v>6</v>
      </c>
      <c r="G610" s="991" t="s">
        <v>229</v>
      </c>
      <c r="H610" s="40" t="s">
        <v>228</v>
      </c>
      <c r="I610" s="630" t="s">
        <v>150</v>
      </c>
      <c r="J610" s="991" t="s">
        <v>204</v>
      </c>
      <c r="K610" s="303">
        <v>0</v>
      </c>
      <c r="L610" s="304">
        <v>0</v>
      </c>
      <c r="M610" s="305">
        <v>0</v>
      </c>
      <c r="N610" s="305">
        <v>0</v>
      </c>
      <c r="O610" s="303">
        <v>0</v>
      </c>
      <c r="P610" s="305">
        <v>0</v>
      </c>
      <c r="Q610" s="303">
        <v>0</v>
      </c>
      <c r="R610" s="16">
        <v>0</v>
      </c>
      <c r="S610" s="237"/>
      <c r="U610" s="237"/>
      <c r="V610" s="237"/>
    </row>
    <row r="611" spans="1:22" s="302" customFormat="1">
      <c r="A611" s="38">
        <v>25</v>
      </c>
      <c r="B611" s="39">
        <v>0</v>
      </c>
      <c r="C611" s="39" t="s">
        <v>912</v>
      </c>
      <c r="D611" s="40">
        <v>2</v>
      </c>
      <c r="E611" s="662">
        <v>25</v>
      </c>
      <c r="F611" s="662">
        <v>6</v>
      </c>
      <c r="G611" s="991" t="s">
        <v>229</v>
      </c>
      <c r="H611" s="40" t="s">
        <v>228</v>
      </c>
      <c r="I611" s="630" t="s">
        <v>151</v>
      </c>
      <c r="J611" s="991" t="s">
        <v>205</v>
      </c>
      <c r="K611" s="303">
        <v>0</v>
      </c>
      <c r="L611" s="304">
        <v>0</v>
      </c>
      <c r="M611" s="305">
        <v>0</v>
      </c>
      <c r="N611" s="305">
        <v>0</v>
      </c>
      <c r="O611" s="303">
        <v>0</v>
      </c>
      <c r="P611" s="305">
        <v>0</v>
      </c>
      <c r="Q611" s="303">
        <v>0</v>
      </c>
      <c r="R611" s="16">
        <v>0</v>
      </c>
      <c r="S611" s="237"/>
      <c r="U611" s="237"/>
      <c r="V611" s="237"/>
    </row>
    <row r="612" spans="1:22" s="302" customFormat="1">
      <c r="A612" s="38">
        <v>25</v>
      </c>
      <c r="B612" s="39">
        <v>0</v>
      </c>
      <c r="C612" s="39" t="s">
        <v>912</v>
      </c>
      <c r="D612" s="40">
        <v>2</v>
      </c>
      <c r="E612" s="662">
        <v>25</v>
      </c>
      <c r="F612" s="662">
        <v>6</v>
      </c>
      <c r="G612" s="991" t="s">
        <v>229</v>
      </c>
      <c r="H612" s="40" t="s">
        <v>228</v>
      </c>
      <c r="I612" s="630" t="s">
        <v>152</v>
      </c>
      <c r="J612" s="991" t="s">
        <v>182</v>
      </c>
      <c r="K612" s="303">
        <v>0</v>
      </c>
      <c r="L612" s="304">
        <v>0</v>
      </c>
      <c r="M612" s="305">
        <v>0</v>
      </c>
      <c r="N612" s="305">
        <v>0</v>
      </c>
      <c r="O612" s="303">
        <v>0</v>
      </c>
      <c r="P612" s="305">
        <v>0</v>
      </c>
      <c r="Q612" s="303">
        <v>0</v>
      </c>
      <c r="R612" s="16">
        <v>0</v>
      </c>
      <c r="S612" s="237"/>
      <c r="U612" s="237"/>
      <c r="V612" s="237"/>
    </row>
    <row r="613" spans="1:22" s="302" customFormat="1">
      <c r="A613" s="38">
        <v>25</v>
      </c>
      <c r="B613" s="39">
        <v>0</v>
      </c>
      <c r="C613" s="39" t="s">
        <v>912</v>
      </c>
      <c r="D613" s="40">
        <v>2</v>
      </c>
      <c r="E613" s="662">
        <v>25</v>
      </c>
      <c r="F613" s="662">
        <v>6</v>
      </c>
      <c r="G613" s="991" t="s">
        <v>229</v>
      </c>
      <c r="H613" s="40" t="s">
        <v>228</v>
      </c>
      <c r="I613" s="630" t="s">
        <v>70</v>
      </c>
      <c r="J613" s="991" t="s">
        <v>265</v>
      </c>
      <c r="K613" s="303">
        <v>0</v>
      </c>
      <c r="L613" s="304">
        <v>0</v>
      </c>
      <c r="M613" s="305">
        <v>0</v>
      </c>
      <c r="N613" s="305">
        <v>0</v>
      </c>
      <c r="O613" s="303">
        <v>0</v>
      </c>
      <c r="P613" s="305">
        <v>0</v>
      </c>
      <c r="Q613" s="303">
        <v>0</v>
      </c>
      <c r="R613" s="16">
        <v>0</v>
      </c>
      <c r="S613" s="237"/>
      <c r="U613" s="237"/>
      <c r="V613" s="237"/>
    </row>
    <row r="614" spans="1:22" s="302" customFormat="1">
      <c r="A614" s="38">
        <v>25</v>
      </c>
      <c r="B614" s="39">
        <v>0</v>
      </c>
      <c r="C614" s="39" t="s">
        <v>912</v>
      </c>
      <c r="D614" s="40">
        <v>2</v>
      </c>
      <c r="E614" s="662">
        <v>25</v>
      </c>
      <c r="F614" s="662">
        <v>6</v>
      </c>
      <c r="G614" s="991" t="s">
        <v>229</v>
      </c>
      <c r="H614" s="40" t="s">
        <v>228</v>
      </c>
      <c r="I614" s="630" t="s">
        <v>71</v>
      </c>
      <c r="J614" s="991" t="s">
        <v>266</v>
      </c>
      <c r="K614" s="303">
        <v>0</v>
      </c>
      <c r="L614" s="304">
        <v>0</v>
      </c>
      <c r="M614" s="305">
        <v>0</v>
      </c>
      <c r="N614" s="305">
        <v>0</v>
      </c>
      <c r="O614" s="303">
        <v>0</v>
      </c>
      <c r="P614" s="305">
        <v>0</v>
      </c>
      <c r="Q614" s="303">
        <v>0</v>
      </c>
      <c r="R614" s="16">
        <v>0</v>
      </c>
      <c r="S614" s="237"/>
      <c r="U614" s="237"/>
      <c r="V614" s="237"/>
    </row>
    <row r="615" spans="1:22" s="302" customFormat="1">
      <c r="A615" s="38">
        <v>25</v>
      </c>
      <c r="B615" s="39">
        <v>0</v>
      </c>
      <c r="C615" s="39" t="s">
        <v>912</v>
      </c>
      <c r="D615" s="40">
        <v>2</v>
      </c>
      <c r="E615" s="662">
        <v>25</v>
      </c>
      <c r="F615" s="662">
        <v>6</v>
      </c>
      <c r="G615" s="991" t="s">
        <v>229</v>
      </c>
      <c r="H615" s="40" t="s">
        <v>228</v>
      </c>
      <c r="I615" s="630" t="s">
        <v>72</v>
      </c>
      <c r="J615" s="991" t="s">
        <v>527</v>
      </c>
      <c r="K615" s="303">
        <v>0</v>
      </c>
      <c r="L615" s="304">
        <v>0</v>
      </c>
      <c r="M615" s="305">
        <v>0</v>
      </c>
      <c r="N615" s="305">
        <v>0</v>
      </c>
      <c r="O615" s="303">
        <v>0</v>
      </c>
      <c r="P615" s="305">
        <v>0</v>
      </c>
      <c r="Q615" s="303">
        <v>0</v>
      </c>
      <c r="R615" s="16">
        <v>0</v>
      </c>
      <c r="S615" s="237"/>
      <c r="U615" s="237"/>
      <c r="V615" s="237"/>
    </row>
    <row r="616" spans="1:22" s="302" customFormat="1">
      <c r="A616" s="38">
        <v>25</v>
      </c>
      <c r="B616" s="39">
        <v>0</v>
      </c>
      <c r="C616" s="39" t="s">
        <v>912</v>
      </c>
      <c r="D616" s="40">
        <v>2</v>
      </c>
      <c r="E616" s="662">
        <v>25</v>
      </c>
      <c r="F616" s="662">
        <v>6</v>
      </c>
      <c r="G616" s="991" t="s">
        <v>229</v>
      </c>
      <c r="H616" s="40" t="s">
        <v>228</v>
      </c>
      <c r="I616" s="630" t="s">
        <v>73</v>
      </c>
      <c r="J616" s="991" t="s">
        <v>528</v>
      </c>
      <c r="K616" s="303">
        <v>0</v>
      </c>
      <c r="L616" s="304">
        <v>0</v>
      </c>
      <c r="M616" s="305">
        <v>0</v>
      </c>
      <c r="N616" s="305">
        <v>0</v>
      </c>
      <c r="O616" s="303">
        <v>0</v>
      </c>
      <c r="P616" s="305">
        <v>0</v>
      </c>
      <c r="Q616" s="303">
        <v>0</v>
      </c>
      <c r="R616" s="16">
        <v>0</v>
      </c>
      <c r="S616" s="237"/>
      <c r="U616" s="237"/>
      <c r="V616" s="237"/>
    </row>
    <row r="617" spans="1:22" s="302" customFormat="1">
      <c r="A617" s="38">
        <v>25</v>
      </c>
      <c r="B617" s="39">
        <v>0</v>
      </c>
      <c r="C617" s="39" t="s">
        <v>912</v>
      </c>
      <c r="D617" s="40">
        <v>2</v>
      </c>
      <c r="E617" s="662">
        <v>25</v>
      </c>
      <c r="F617" s="662">
        <v>6</v>
      </c>
      <c r="G617" s="991" t="s">
        <v>229</v>
      </c>
      <c r="H617" s="40" t="s">
        <v>228</v>
      </c>
      <c r="I617" s="630" t="s">
        <v>409</v>
      </c>
      <c r="J617" s="991" t="s">
        <v>803</v>
      </c>
      <c r="K617" s="303">
        <v>0</v>
      </c>
      <c r="L617" s="304">
        <v>0</v>
      </c>
      <c r="M617" s="305">
        <v>0</v>
      </c>
      <c r="N617" s="305">
        <v>0</v>
      </c>
      <c r="O617" s="303">
        <v>0</v>
      </c>
      <c r="P617" s="305">
        <v>0</v>
      </c>
      <c r="Q617" s="303">
        <v>0</v>
      </c>
      <c r="R617" s="16">
        <v>0</v>
      </c>
      <c r="S617" s="237"/>
      <c r="U617" s="237"/>
      <c r="V617" s="237"/>
    </row>
    <row r="618" spans="1:22" s="302" customFormat="1">
      <c r="A618" s="38">
        <v>26</v>
      </c>
      <c r="B618" s="39">
        <v>0</v>
      </c>
      <c r="C618" s="39" t="s">
        <v>912</v>
      </c>
      <c r="D618" s="40">
        <v>2</v>
      </c>
      <c r="E618" s="662">
        <v>26</v>
      </c>
      <c r="F618" s="662">
        <v>6</v>
      </c>
      <c r="G618" s="991" t="s">
        <v>230</v>
      </c>
      <c r="H618" s="40" t="s">
        <v>213</v>
      </c>
      <c r="I618" s="630" t="s">
        <v>211</v>
      </c>
      <c r="J618" s="991" t="s">
        <v>261</v>
      </c>
      <c r="K618" s="303">
        <v>0</v>
      </c>
      <c r="L618" s="304">
        <v>0</v>
      </c>
      <c r="M618" s="305">
        <v>0</v>
      </c>
      <c r="N618" s="305">
        <v>0</v>
      </c>
      <c r="O618" s="303">
        <v>0</v>
      </c>
      <c r="P618" s="305">
        <v>0</v>
      </c>
      <c r="Q618" s="303">
        <v>0</v>
      </c>
      <c r="R618" s="16">
        <v>0</v>
      </c>
      <c r="S618" s="237"/>
      <c r="U618" s="237"/>
      <c r="V618" s="237"/>
    </row>
    <row r="619" spans="1:22" s="302" customFormat="1">
      <c r="A619" s="38">
        <v>26</v>
      </c>
      <c r="B619" s="39">
        <v>0</v>
      </c>
      <c r="C619" s="39" t="s">
        <v>912</v>
      </c>
      <c r="D619" s="40">
        <v>2</v>
      </c>
      <c r="E619" s="662">
        <v>26</v>
      </c>
      <c r="F619" s="662">
        <v>6</v>
      </c>
      <c r="G619" s="991" t="s">
        <v>230</v>
      </c>
      <c r="H619" s="40" t="s">
        <v>213</v>
      </c>
      <c r="I619" s="630" t="s">
        <v>214</v>
      </c>
      <c r="J619" s="991" t="s">
        <v>676</v>
      </c>
      <c r="K619" s="303">
        <v>0</v>
      </c>
      <c r="L619" s="304">
        <v>0</v>
      </c>
      <c r="M619" s="305">
        <v>0</v>
      </c>
      <c r="N619" s="305">
        <v>0</v>
      </c>
      <c r="O619" s="303">
        <v>0</v>
      </c>
      <c r="P619" s="305">
        <v>0</v>
      </c>
      <c r="Q619" s="303">
        <v>0</v>
      </c>
      <c r="R619" s="16">
        <v>0</v>
      </c>
      <c r="S619" s="237"/>
      <c r="U619" s="237"/>
      <c r="V619" s="237"/>
    </row>
    <row r="620" spans="1:22" s="302" customFormat="1">
      <c r="A620" s="38">
        <v>26</v>
      </c>
      <c r="B620" s="39">
        <v>0</v>
      </c>
      <c r="C620" s="39" t="s">
        <v>912</v>
      </c>
      <c r="D620" s="40">
        <v>2</v>
      </c>
      <c r="E620" s="662">
        <v>26</v>
      </c>
      <c r="F620" s="662">
        <v>6</v>
      </c>
      <c r="G620" s="991" t="s">
        <v>230</v>
      </c>
      <c r="H620" s="40" t="s">
        <v>213</v>
      </c>
      <c r="I620" s="630" t="s">
        <v>215</v>
      </c>
      <c r="J620" s="991" t="s">
        <v>216</v>
      </c>
      <c r="K620" s="303">
        <v>0</v>
      </c>
      <c r="L620" s="304">
        <v>0</v>
      </c>
      <c r="M620" s="305">
        <v>0</v>
      </c>
      <c r="N620" s="305">
        <v>0</v>
      </c>
      <c r="O620" s="303">
        <v>0</v>
      </c>
      <c r="P620" s="305">
        <v>0</v>
      </c>
      <c r="Q620" s="303">
        <v>0</v>
      </c>
      <c r="R620" s="16">
        <v>0</v>
      </c>
      <c r="S620" s="237"/>
      <c r="U620" s="237"/>
      <c r="V620" s="237"/>
    </row>
    <row r="621" spans="1:22" s="302" customFormat="1">
      <c r="A621" s="38">
        <v>26</v>
      </c>
      <c r="B621" s="39">
        <v>0</v>
      </c>
      <c r="C621" s="39" t="s">
        <v>912</v>
      </c>
      <c r="D621" s="40">
        <v>2</v>
      </c>
      <c r="E621" s="662">
        <v>26</v>
      </c>
      <c r="F621" s="662">
        <v>6</v>
      </c>
      <c r="G621" s="991" t="s">
        <v>230</v>
      </c>
      <c r="H621" s="40" t="s">
        <v>213</v>
      </c>
      <c r="I621" s="630" t="s">
        <v>217</v>
      </c>
      <c r="J621" s="991" t="s">
        <v>262</v>
      </c>
      <c r="K621" s="303">
        <v>0</v>
      </c>
      <c r="L621" s="304">
        <v>0</v>
      </c>
      <c r="M621" s="305">
        <v>0</v>
      </c>
      <c r="N621" s="305">
        <v>0</v>
      </c>
      <c r="O621" s="303">
        <v>0</v>
      </c>
      <c r="P621" s="305">
        <v>0</v>
      </c>
      <c r="Q621" s="303">
        <v>0</v>
      </c>
      <c r="R621" s="16">
        <v>0</v>
      </c>
      <c r="S621" s="237"/>
      <c r="U621" s="237"/>
      <c r="V621" s="237"/>
    </row>
    <row r="622" spans="1:22" s="302" customFormat="1">
      <c r="A622" s="38">
        <v>26</v>
      </c>
      <c r="B622" s="39">
        <v>0</v>
      </c>
      <c r="C622" s="39" t="s">
        <v>912</v>
      </c>
      <c r="D622" s="40">
        <v>2</v>
      </c>
      <c r="E622" s="662">
        <v>26</v>
      </c>
      <c r="F622" s="662">
        <v>6</v>
      </c>
      <c r="G622" s="991" t="s">
        <v>230</v>
      </c>
      <c r="H622" s="40" t="s">
        <v>213</v>
      </c>
      <c r="I622" s="630" t="s">
        <v>218</v>
      </c>
      <c r="J622" s="991" t="s">
        <v>677</v>
      </c>
      <c r="K622" s="303">
        <v>0</v>
      </c>
      <c r="L622" s="304">
        <v>0</v>
      </c>
      <c r="M622" s="305">
        <v>0</v>
      </c>
      <c r="N622" s="305">
        <v>0</v>
      </c>
      <c r="O622" s="303">
        <v>0</v>
      </c>
      <c r="P622" s="305">
        <v>0</v>
      </c>
      <c r="Q622" s="303">
        <v>0</v>
      </c>
      <c r="R622" s="16">
        <v>0</v>
      </c>
      <c r="S622" s="237"/>
      <c r="U622" s="237"/>
      <c r="V622" s="237"/>
    </row>
    <row r="623" spans="1:22" s="302" customFormat="1">
      <c r="A623" s="38">
        <v>26</v>
      </c>
      <c r="B623" s="39">
        <v>0</v>
      </c>
      <c r="C623" s="39" t="s">
        <v>912</v>
      </c>
      <c r="D623" s="40">
        <v>2</v>
      </c>
      <c r="E623" s="662">
        <v>26</v>
      </c>
      <c r="F623" s="662">
        <v>6</v>
      </c>
      <c r="G623" s="991" t="s">
        <v>230</v>
      </c>
      <c r="H623" s="40" t="s">
        <v>213</v>
      </c>
      <c r="I623" s="630" t="s">
        <v>219</v>
      </c>
      <c r="J623" s="991" t="s">
        <v>263</v>
      </c>
      <c r="K623" s="303">
        <v>0</v>
      </c>
      <c r="L623" s="304">
        <v>0</v>
      </c>
      <c r="M623" s="305">
        <v>0</v>
      </c>
      <c r="N623" s="305">
        <v>0</v>
      </c>
      <c r="O623" s="303">
        <v>0</v>
      </c>
      <c r="P623" s="305">
        <v>0</v>
      </c>
      <c r="Q623" s="303">
        <v>0</v>
      </c>
      <c r="R623" s="16">
        <v>0</v>
      </c>
      <c r="S623" s="237"/>
      <c r="U623" s="237"/>
      <c r="V623" s="237"/>
    </row>
    <row r="624" spans="1:22" s="302" customFormat="1">
      <c r="A624" s="38">
        <v>26</v>
      </c>
      <c r="B624" s="39">
        <v>0</v>
      </c>
      <c r="C624" s="39" t="s">
        <v>912</v>
      </c>
      <c r="D624" s="40">
        <v>2</v>
      </c>
      <c r="E624" s="662">
        <v>26</v>
      </c>
      <c r="F624" s="662">
        <v>6</v>
      </c>
      <c r="G624" s="991" t="s">
        <v>230</v>
      </c>
      <c r="H624" s="40" t="s">
        <v>213</v>
      </c>
      <c r="I624" s="630" t="s">
        <v>220</v>
      </c>
      <c r="J624" s="991" t="s">
        <v>675</v>
      </c>
      <c r="K624" s="303">
        <v>0</v>
      </c>
      <c r="L624" s="304">
        <v>0</v>
      </c>
      <c r="M624" s="305">
        <v>0</v>
      </c>
      <c r="N624" s="305">
        <v>0</v>
      </c>
      <c r="O624" s="303">
        <v>0</v>
      </c>
      <c r="P624" s="305">
        <v>0</v>
      </c>
      <c r="Q624" s="303">
        <v>0</v>
      </c>
      <c r="R624" s="16">
        <v>0</v>
      </c>
      <c r="S624" s="237"/>
      <c r="U624" s="237"/>
      <c r="V624" s="237"/>
    </row>
    <row r="625" spans="1:22" s="302" customFormat="1">
      <c r="A625" s="38">
        <v>26</v>
      </c>
      <c r="B625" s="39">
        <v>0</v>
      </c>
      <c r="C625" s="39" t="s">
        <v>912</v>
      </c>
      <c r="D625" s="40">
        <v>2</v>
      </c>
      <c r="E625" s="662">
        <v>26</v>
      </c>
      <c r="F625" s="662">
        <v>6</v>
      </c>
      <c r="G625" s="991" t="s">
        <v>230</v>
      </c>
      <c r="H625" s="40" t="s">
        <v>213</v>
      </c>
      <c r="I625" s="630" t="s">
        <v>221</v>
      </c>
      <c r="J625" s="991" t="s">
        <v>264</v>
      </c>
      <c r="K625" s="303">
        <v>0</v>
      </c>
      <c r="L625" s="304">
        <v>0</v>
      </c>
      <c r="M625" s="305">
        <v>0</v>
      </c>
      <c r="N625" s="305">
        <v>0</v>
      </c>
      <c r="O625" s="303">
        <v>0</v>
      </c>
      <c r="P625" s="305">
        <v>0</v>
      </c>
      <c r="Q625" s="303">
        <v>0</v>
      </c>
      <c r="R625" s="16">
        <v>0</v>
      </c>
      <c r="S625" s="237"/>
      <c r="U625" s="237"/>
      <c r="V625" s="237"/>
    </row>
    <row r="626" spans="1:22" s="302" customFormat="1">
      <c r="A626" s="38">
        <v>26</v>
      </c>
      <c r="B626" s="39">
        <v>0</v>
      </c>
      <c r="C626" s="39" t="s">
        <v>912</v>
      </c>
      <c r="D626" s="40">
        <v>2</v>
      </c>
      <c r="E626" s="662">
        <v>26</v>
      </c>
      <c r="F626" s="662">
        <v>6</v>
      </c>
      <c r="G626" s="991" t="s">
        <v>230</v>
      </c>
      <c r="H626" s="40" t="s">
        <v>213</v>
      </c>
      <c r="I626" s="630" t="s">
        <v>222</v>
      </c>
      <c r="J626" s="991" t="s">
        <v>206</v>
      </c>
      <c r="K626" s="303">
        <v>0</v>
      </c>
      <c r="L626" s="304">
        <v>0</v>
      </c>
      <c r="M626" s="305">
        <v>0</v>
      </c>
      <c r="N626" s="305">
        <v>0</v>
      </c>
      <c r="O626" s="303">
        <v>0</v>
      </c>
      <c r="P626" s="305">
        <v>0</v>
      </c>
      <c r="Q626" s="303">
        <v>0</v>
      </c>
      <c r="R626" s="16">
        <v>0</v>
      </c>
      <c r="S626" s="237"/>
      <c r="U626" s="237"/>
      <c r="V626" s="237"/>
    </row>
    <row r="627" spans="1:22" s="302" customFormat="1">
      <c r="A627" s="38">
        <v>26</v>
      </c>
      <c r="B627" s="39">
        <v>0</v>
      </c>
      <c r="C627" s="39" t="s">
        <v>912</v>
      </c>
      <c r="D627" s="40">
        <v>2</v>
      </c>
      <c r="E627" s="662">
        <v>26</v>
      </c>
      <c r="F627" s="662">
        <v>6</v>
      </c>
      <c r="G627" s="991" t="s">
        <v>230</v>
      </c>
      <c r="H627" s="40" t="s">
        <v>213</v>
      </c>
      <c r="I627" s="630" t="s">
        <v>223</v>
      </c>
      <c r="J627" s="991" t="s">
        <v>181</v>
      </c>
      <c r="K627" s="303">
        <v>0</v>
      </c>
      <c r="L627" s="304">
        <v>0</v>
      </c>
      <c r="M627" s="305">
        <v>0</v>
      </c>
      <c r="N627" s="305">
        <v>0</v>
      </c>
      <c r="O627" s="303">
        <v>0</v>
      </c>
      <c r="P627" s="305">
        <v>0</v>
      </c>
      <c r="Q627" s="303">
        <v>0</v>
      </c>
      <c r="R627" s="16">
        <v>0</v>
      </c>
      <c r="S627" s="237"/>
      <c r="U627" s="237"/>
      <c r="V627" s="237"/>
    </row>
    <row r="628" spans="1:22" s="302" customFormat="1">
      <c r="A628" s="38">
        <v>26</v>
      </c>
      <c r="B628" s="39">
        <v>0</v>
      </c>
      <c r="C628" s="39" t="s">
        <v>912</v>
      </c>
      <c r="D628" s="40">
        <v>2</v>
      </c>
      <c r="E628" s="662">
        <v>26</v>
      </c>
      <c r="F628" s="662">
        <v>6</v>
      </c>
      <c r="G628" s="991" t="s">
        <v>230</v>
      </c>
      <c r="H628" s="40" t="s">
        <v>213</v>
      </c>
      <c r="I628" s="630" t="s">
        <v>150</v>
      </c>
      <c r="J628" s="991" t="s">
        <v>204</v>
      </c>
      <c r="K628" s="303">
        <v>0</v>
      </c>
      <c r="L628" s="304">
        <v>0</v>
      </c>
      <c r="M628" s="305">
        <v>0</v>
      </c>
      <c r="N628" s="305">
        <v>0</v>
      </c>
      <c r="O628" s="303">
        <v>0</v>
      </c>
      <c r="P628" s="305">
        <v>0</v>
      </c>
      <c r="Q628" s="303">
        <v>0</v>
      </c>
      <c r="R628" s="16">
        <v>0</v>
      </c>
      <c r="S628" s="237"/>
      <c r="U628" s="237"/>
      <c r="V628" s="237"/>
    </row>
    <row r="629" spans="1:22" s="302" customFormat="1">
      <c r="A629" s="38">
        <v>26</v>
      </c>
      <c r="B629" s="39">
        <v>0</v>
      </c>
      <c r="C629" s="39" t="s">
        <v>912</v>
      </c>
      <c r="D629" s="40">
        <v>2</v>
      </c>
      <c r="E629" s="662">
        <v>26</v>
      </c>
      <c r="F629" s="662">
        <v>6</v>
      </c>
      <c r="G629" s="991" t="s">
        <v>230</v>
      </c>
      <c r="H629" s="40" t="s">
        <v>213</v>
      </c>
      <c r="I629" s="630" t="s">
        <v>151</v>
      </c>
      <c r="J629" s="991" t="s">
        <v>205</v>
      </c>
      <c r="K629" s="303">
        <v>0</v>
      </c>
      <c r="L629" s="304">
        <v>0</v>
      </c>
      <c r="M629" s="305">
        <v>0</v>
      </c>
      <c r="N629" s="305">
        <v>0</v>
      </c>
      <c r="O629" s="303">
        <v>0</v>
      </c>
      <c r="P629" s="305">
        <v>0</v>
      </c>
      <c r="Q629" s="303">
        <v>0</v>
      </c>
      <c r="R629" s="16">
        <v>0</v>
      </c>
      <c r="S629" s="237"/>
      <c r="U629" s="237"/>
      <c r="V629" s="237"/>
    </row>
    <row r="630" spans="1:22" s="302" customFormat="1">
      <c r="A630" s="38">
        <v>26</v>
      </c>
      <c r="B630" s="39">
        <v>0</v>
      </c>
      <c r="C630" s="39" t="s">
        <v>912</v>
      </c>
      <c r="D630" s="40">
        <v>2</v>
      </c>
      <c r="E630" s="662">
        <v>26</v>
      </c>
      <c r="F630" s="662">
        <v>6</v>
      </c>
      <c r="G630" s="991" t="s">
        <v>230</v>
      </c>
      <c r="H630" s="40" t="s">
        <v>213</v>
      </c>
      <c r="I630" s="630" t="s">
        <v>152</v>
      </c>
      <c r="J630" s="991" t="s">
        <v>182</v>
      </c>
      <c r="K630" s="303">
        <v>0</v>
      </c>
      <c r="L630" s="304">
        <v>0</v>
      </c>
      <c r="M630" s="305">
        <v>0</v>
      </c>
      <c r="N630" s="305">
        <v>0</v>
      </c>
      <c r="O630" s="303">
        <v>0</v>
      </c>
      <c r="P630" s="305">
        <v>0</v>
      </c>
      <c r="Q630" s="303">
        <v>0</v>
      </c>
      <c r="R630" s="16">
        <v>0</v>
      </c>
      <c r="S630" s="237"/>
      <c r="U630" s="237"/>
      <c r="V630" s="237"/>
    </row>
    <row r="631" spans="1:22" s="302" customFormat="1">
      <c r="A631" s="38">
        <v>26</v>
      </c>
      <c r="B631" s="39">
        <v>0</v>
      </c>
      <c r="C631" s="39" t="s">
        <v>912</v>
      </c>
      <c r="D631" s="40">
        <v>2</v>
      </c>
      <c r="E631" s="662">
        <v>26</v>
      </c>
      <c r="F631" s="662">
        <v>6</v>
      </c>
      <c r="G631" s="991" t="s">
        <v>230</v>
      </c>
      <c r="H631" s="40" t="s">
        <v>213</v>
      </c>
      <c r="I631" s="630" t="s">
        <v>70</v>
      </c>
      <c r="J631" s="991" t="s">
        <v>265</v>
      </c>
      <c r="K631" s="303">
        <v>0</v>
      </c>
      <c r="L631" s="304">
        <v>0</v>
      </c>
      <c r="M631" s="305">
        <v>0</v>
      </c>
      <c r="N631" s="305">
        <v>0</v>
      </c>
      <c r="O631" s="303">
        <v>0</v>
      </c>
      <c r="P631" s="305">
        <v>0</v>
      </c>
      <c r="Q631" s="303">
        <v>0</v>
      </c>
      <c r="R631" s="16">
        <v>0</v>
      </c>
      <c r="S631" s="237"/>
      <c r="U631" s="237"/>
      <c r="V631" s="237"/>
    </row>
    <row r="632" spans="1:22" s="302" customFormat="1">
      <c r="A632" s="38">
        <v>26</v>
      </c>
      <c r="B632" s="39">
        <v>0</v>
      </c>
      <c r="C632" s="39" t="s">
        <v>912</v>
      </c>
      <c r="D632" s="40">
        <v>2</v>
      </c>
      <c r="E632" s="662">
        <v>26</v>
      </c>
      <c r="F632" s="662">
        <v>6</v>
      </c>
      <c r="G632" s="991" t="s">
        <v>230</v>
      </c>
      <c r="H632" s="40" t="s">
        <v>213</v>
      </c>
      <c r="I632" s="630" t="s">
        <v>71</v>
      </c>
      <c r="J632" s="991" t="s">
        <v>266</v>
      </c>
      <c r="K632" s="303">
        <v>0</v>
      </c>
      <c r="L632" s="304">
        <v>0</v>
      </c>
      <c r="M632" s="305">
        <v>0</v>
      </c>
      <c r="N632" s="305">
        <v>0</v>
      </c>
      <c r="O632" s="303">
        <v>0</v>
      </c>
      <c r="P632" s="305">
        <v>0</v>
      </c>
      <c r="Q632" s="303">
        <v>0</v>
      </c>
      <c r="R632" s="16">
        <v>0</v>
      </c>
      <c r="S632" s="237"/>
      <c r="U632" s="237"/>
      <c r="V632" s="237"/>
    </row>
    <row r="633" spans="1:22" s="302" customFormat="1">
      <c r="A633" s="38">
        <v>26</v>
      </c>
      <c r="B633" s="39">
        <v>0</v>
      </c>
      <c r="C633" s="39" t="s">
        <v>912</v>
      </c>
      <c r="D633" s="40">
        <v>2</v>
      </c>
      <c r="E633" s="662">
        <v>26</v>
      </c>
      <c r="F633" s="662">
        <v>6</v>
      </c>
      <c r="G633" s="991" t="s">
        <v>230</v>
      </c>
      <c r="H633" s="40" t="s">
        <v>213</v>
      </c>
      <c r="I633" s="630" t="s">
        <v>72</v>
      </c>
      <c r="J633" s="991" t="s">
        <v>527</v>
      </c>
      <c r="K633" s="303">
        <v>0</v>
      </c>
      <c r="L633" s="304">
        <v>0</v>
      </c>
      <c r="M633" s="305">
        <v>0</v>
      </c>
      <c r="N633" s="305">
        <v>0</v>
      </c>
      <c r="O633" s="303">
        <v>0</v>
      </c>
      <c r="P633" s="305">
        <v>0</v>
      </c>
      <c r="Q633" s="303">
        <v>0</v>
      </c>
      <c r="R633" s="16">
        <v>0</v>
      </c>
      <c r="S633" s="237"/>
      <c r="U633" s="237"/>
      <c r="V633" s="237"/>
    </row>
    <row r="634" spans="1:22" s="302" customFormat="1">
      <c r="A634" s="38">
        <v>26</v>
      </c>
      <c r="B634" s="39">
        <v>0</v>
      </c>
      <c r="C634" s="39" t="s">
        <v>912</v>
      </c>
      <c r="D634" s="40">
        <v>2</v>
      </c>
      <c r="E634" s="662">
        <v>26</v>
      </c>
      <c r="F634" s="662">
        <v>6</v>
      </c>
      <c r="G634" s="991" t="s">
        <v>230</v>
      </c>
      <c r="H634" s="40" t="s">
        <v>213</v>
      </c>
      <c r="I634" s="630" t="s">
        <v>73</v>
      </c>
      <c r="J634" s="991" t="s">
        <v>528</v>
      </c>
      <c r="K634" s="303">
        <v>0</v>
      </c>
      <c r="L634" s="304">
        <v>0</v>
      </c>
      <c r="M634" s="305">
        <v>0</v>
      </c>
      <c r="N634" s="305">
        <v>0</v>
      </c>
      <c r="O634" s="303">
        <v>0</v>
      </c>
      <c r="P634" s="305">
        <v>0</v>
      </c>
      <c r="Q634" s="303">
        <v>0</v>
      </c>
      <c r="R634" s="16">
        <v>0</v>
      </c>
      <c r="S634" s="237"/>
      <c r="U634" s="237"/>
      <c r="V634" s="237"/>
    </row>
    <row r="635" spans="1:22" s="302" customFormat="1">
      <c r="A635" s="38">
        <v>26</v>
      </c>
      <c r="B635" s="39">
        <v>0</v>
      </c>
      <c r="C635" s="39" t="s">
        <v>912</v>
      </c>
      <c r="D635" s="40">
        <v>2</v>
      </c>
      <c r="E635" s="662">
        <v>26</v>
      </c>
      <c r="F635" s="662">
        <v>6</v>
      </c>
      <c r="G635" s="991" t="s">
        <v>230</v>
      </c>
      <c r="H635" s="40" t="s">
        <v>213</v>
      </c>
      <c r="I635" s="630" t="s">
        <v>409</v>
      </c>
      <c r="J635" s="991" t="s">
        <v>803</v>
      </c>
      <c r="K635" s="303">
        <v>0</v>
      </c>
      <c r="L635" s="304">
        <v>0</v>
      </c>
      <c r="M635" s="305">
        <v>0</v>
      </c>
      <c r="N635" s="305">
        <v>0</v>
      </c>
      <c r="O635" s="303">
        <v>0</v>
      </c>
      <c r="P635" s="305">
        <v>0</v>
      </c>
      <c r="Q635" s="303">
        <v>0</v>
      </c>
      <c r="R635" s="16">
        <v>0</v>
      </c>
      <c r="S635" s="237"/>
      <c r="U635" s="237"/>
      <c r="V635" s="237"/>
    </row>
    <row r="636" spans="1:22" s="302" customFormat="1">
      <c r="A636" s="38">
        <v>15</v>
      </c>
      <c r="B636" s="39">
        <f t="shared" si="31"/>
        <v>0</v>
      </c>
      <c r="C636" s="39" t="s">
        <v>912</v>
      </c>
      <c r="D636" s="40">
        <v>2</v>
      </c>
      <c r="E636" s="662">
        <v>15</v>
      </c>
      <c r="F636" s="40" t="s">
        <v>424</v>
      </c>
      <c r="G636" s="698" t="s">
        <v>212</v>
      </c>
      <c r="H636" s="40" t="s">
        <v>213</v>
      </c>
      <c r="I636" s="629" t="s">
        <v>211</v>
      </c>
      <c r="J636" s="698" t="s">
        <v>261</v>
      </c>
      <c r="K636" s="303">
        <v>0</v>
      </c>
      <c r="L636" s="304">
        <v>0</v>
      </c>
      <c r="M636" s="305">
        <v>0</v>
      </c>
      <c r="N636" s="305">
        <v>0</v>
      </c>
      <c r="O636" s="303">
        <v>0</v>
      </c>
      <c r="P636" s="305">
        <v>0</v>
      </c>
      <c r="Q636" s="303">
        <v>0</v>
      </c>
      <c r="R636" s="16">
        <f>SUMIFS('Member Months'!$L:$L,'Member Months'!$A:$A,$A636,'Member Months'!$C:$C,$C636, 'Member Months'!$D:$D,$D636)</f>
        <v>0</v>
      </c>
      <c r="S636" s="237"/>
      <c r="U636" s="237"/>
      <c r="V636" s="237"/>
    </row>
    <row r="637" spans="1:22" s="302" customFormat="1">
      <c r="A637" s="38">
        <v>15</v>
      </c>
      <c r="B637" s="39">
        <f t="shared" si="31"/>
        <v>0</v>
      </c>
      <c r="C637" s="39" t="s">
        <v>912</v>
      </c>
      <c r="D637" s="40">
        <v>2</v>
      </c>
      <c r="E637" s="662">
        <v>15</v>
      </c>
      <c r="F637" s="40" t="s">
        <v>424</v>
      </c>
      <c r="G637" s="698" t="s">
        <v>212</v>
      </c>
      <c r="H637" s="40" t="s">
        <v>213</v>
      </c>
      <c r="I637" s="629" t="s">
        <v>214</v>
      </c>
      <c r="J637" s="698" t="s">
        <v>676</v>
      </c>
      <c r="K637" s="303">
        <v>0</v>
      </c>
      <c r="L637" s="304">
        <v>0</v>
      </c>
      <c r="M637" s="305">
        <v>0</v>
      </c>
      <c r="N637" s="305">
        <v>0</v>
      </c>
      <c r="O637" s="303">
        <v>0</v>
      </c>
      <c r="P637" s="305">
        <v>0</v>
      </c>
      <c r="Q637" s="303">
        <v>0</v>
      </c>
      <c r="R637" s="16">
        <f>SUMIFS('Member Months'!$L:$L,'Member Months'!$A:$A,$A637,'Member Months'!$C:$C,$C637, 'Member Months'!$D:$D,$D637)</f>
        <v>0</v>
      </c>
      <c r="S637" s="237"/>
      <c r="U637" s="237"/>
      <c r="V637" s="237"/>
    </row>
    <row r="638" spans="1:22" s="302" customFormat="1">
      <c r="A638" s="38">
        <v>15</v>
      </c>
      <c r="B638" s="39">
        <f t="shared" si="31"/>
        <v>0</v>
      </c>
      <c r="C638" s="39" t="s">
        <v>912</v>
      </c>
      <c r="D638" s="40">
        <v>2</v>
      </c>
      <c r="E638" s="662">
        <v>15</v>
      </c>
      <c r="F638" s="40" t="s">
        <v>424</v>
      </c>
      <c r="G638" s="698" t="s">
        <v>212</v>
      </c>
      <c r="H638" s="40" t="s">
        <v>213</v>
      </c>
      <c r="I638" s="629" t="s">
        <v>215</v>
      </c>
      <c r="J638" s="698" t="s">
        <v>216</v>
      </c>
      <c r="K638" s="303">
        <v>0</v>
      </c>
      <c r="L638" s="304">
        <v>0</v>
      </c>
      <c r="M638" s="305">
        <v>0</v>
      </c>
      <c r="N638" s="305">
        <v>0</v>
      </c>
      <c r="O638" s="303">
        <v>0</v>
      </c>
      <c r="P638" s="305">
        <v>0</v>
      </c>
      <c r="Q638" s="303">
        <v>0</v>
      </c>
      <c r="R638" s="16">
        <f>SUMIFS('Member Months'!$L:$L,'Member Months'!$A:$A,$A638,'Member Months'!$C:$C,$C638, 'Member Months'!$D:$D,$D638)</f>
        <v>0</v>
      </c>
      <c r="S638" s="237"/>
      <c r="U638" s="237"/>
      <c r="V638" s="237"/>
    </row>
    <row r="639" spans="1:22" s="302" customFormat="1">
      <c r="A639" s="38">
        <v>15</v>
      </c>
      <c r="B639" s="39">
        <f t="shared" si="31"/>
        <v>0</v>
      </c>
      <c r="C639" s="39" t="s">
        <v>912</v>
      </c>
      <c r="D639" s="40">
        <v>2</v>
      </c>
      <c r="E639" s="662">
        <v>15</v>
      </c>
      <c r="F639" s="40" t="s">
        <v>424</v>
      </c>
      <c r="G639" s="698" t="s">
        <v>212</v>
      </c>
      <c r="H639" s="40" t="s">
        <v>213</v>
      </c>
      <c r="I639" s="629" t="s">
        <v>217</v>
      </c>
      <c r="J639" s="698" t="s">
        <v>262</v>
      </c>
      <c r="K639" s="303">
        <v>0</v>
      </c>
      <c r="L639" s="304">
        <v>0</v>
      </c>
      <c r="M639" s="305">
        <v>0</v>
      </c>
      <c r="N639" s="305">
        <v>0</v>
      </c>
      <c r="O639" s="303">
        <v>0</v>
      </c>
      <c r="P639" s="305">
        <v>0</v>
      </c>
      <c r="Q639" s="303">
        <v>0</v>
      </c>
      <c r="R639" s="16">
        <f>SUMIFS('Member Months'!$L:$L,'Member Months'!$A:$A,$A639,'Member Months'!$C:$C,$C639, 'Member Months'!$D:$D,$D639)</f>
        <v>0</v>
      </c>
      <c r="S639" s="237"/>
      <c r="U639" s="237"/>
      <c r="V639" s="237"/>
    </row>
    <row r="640" spans="1:22" s="302" customFormat="1">
      <c r="A640" s="38">
        <v>15</v>
      </c>
      <c r="B640" s="39">
        <f t="shared" si="31"/>
        <v>0</v>
      </c>
      <c r="C640" s="39" t="s">
        <v>912</v>
      </c>
      <c r="D640" s="40">
        <v>2</v>
      </c>
      <c r="E640" s="662">
        <v>15</v>
      </c>
      <c r="F640" s="40" t="s">
        <v>424</v>
      </c>
      <c r="G640" s="698" t="s">
        <v>212</v>
      </c>
      <c r="H640" s="40" t="s">
        <v>213</v>
      </c>
      <c r="I640" s="629" t="s">
        <v>218</v>
      </c>
      <c r="J640" s="698" t="s">
        <v>677</v>
      </c>
      <c r="K640" s="303">
        <v>0</v>
      </c>
      <c r="L640" s="304">
        <v>0</v>
      </c>
      <c r="M640" s="305">
        <v>0</v>
      </c>
      <c r="N640" s="305">
        <v>0</v>
      </c>
      <c r="O640" s="303">
        <v>0</v>
      </c>
      <c r="P640" s="305">
        <v>0</v>
      </c>
      <c r="Q640" s="303">
        <v>0</v>
      </c>
      <c r="R640" s="16">
        <f>SUMIFS('Member Months'!$L:$L,'Member Months'!$A:$A,$A640,'Member Months'!$C:$C,$C640, 'Member Months'!$D:$D,$D640)</f>
        <v>0</v>
      </c>
      <c r="S640" s="237"/>
      <c r="U640" s="237"/>
      <c r="V640" s="237"/>
    </row>
    <row r="641" spans="1:22" s="302" customFormat="1">
      <c r="A641" s="38">
        <v>15</v>
      </c>
      <c r="B641" s="39">
        <f t="shared" si="31"/>
        <v>0</v>
      </c>
      <c r="C641" s="39" t="s">
        <v>912</v>
      </c>
      <c r="D641" s="40">
        <v>2</v>
      </c>
      <c r="E641" s="662">
        <v>15</v>
      </c>
      <c r="F641" s="40" t="s">
        <v>424</v>
      </c>
      <c r="G641" s="698" t="s">
        <v>212</v>
      </c>
      <c r="H641" s="40" t="s">
        <v>213</v>
      </c>
      <c r="I641" s="629" t="s">
        <v>219</v>
      </c>
      <c r="J641" s="698" t="s">
        <v>263</v>
      </c>
      <c r="K641" s="303">
        <v>0</v>
      </c>
      <c r="L641" s="304">
        <v>0</v>
      </c>
      <c r="M641" s="305">
        <v>0</v>
      </c>
      <c r="N641" s="305">
        <v>0</v>
      </c>
      <c r="O641" s="303">
        <v>0</v>
      </c>
      <c r="P641" s="305">
        <v>0</v>
      </c>
      <c r="Q641" s="303">
        <v>0</v>
      </c>
      <c r="R641" s="16">
        <f>SUMIFS('Member Months'!$L:$L,'Member Months'!$A:$A,$A641,'Member Months'!$C:$C,$C641, 'Member Months'!$D:$D,$D641)</f>
        <v>0</v>
      </c>
      <c r="S641" s="237"/>
      <c r="U641" s="237"/>
      <c r="V641" s="237"/>
    </row>
    <row r="642" spans="1:22" s="302" customFormat="1">
      <c r="A642" s="38">
        <v>15</v>
      </c>
      <c r="B642" s="39">
        <f t="shared" si="31"/>
        <v>0</v>
      </c>
      <c r="C642" s="39" t="s">
        <v>912</v>
      </c>
      <c r="D642" s="40">
        <v>2</v>
      </c>
      <c r="E642" s="662">
        <v>15</v>
      </c>
      <c r="F642" s="40" t="s">
        <v>424</v>
      </c>
      <c r="G642" s="698" t="s">
        <v>212</v>
      </c>
      <c r="H642" s="40" t="s">
        <v>213</v>
      </c>
      <c r="I642" s="629" t="s">
        <v>220</v>
      </c>
      <c r="J642" s="698" t="s">
        <v>675</v>
      </c>
      <c r="K642" s="303">
        <v>0</v>
      </c>
      <c r="L642" s="304">
        <v>0</v>
      </c>
      <c r="M642" s="305">
        <v>0</v>
      </c>
      <c r="N642" s="305">
        <v>0</v>
      </c>
      <c r="O642" s="303">
        <v>0</v>
      </c>
      <c r="P642" s="305">
        <v>0</v>
      </c>
      <c r="Q642" s="303">
        <v>0</v>
      </c>
      <c r="R642" s="16">
        <f>SUMIFS('Member Months'!$L:$L,'Member Months'!$A:$A,$A642,'Member Months'!$C:$C,$C642, 'Member Months'!$D:$D,$D642)</f>
        <v>0</v>
      </c>
      <c r="S642" s="237"/>
      <c r="U642" s="237"/>
      <c r="V642" s="237"/>
    </row>
    <row r="643" spans="1:22" s="302" customFormat="1">
      <c r="A643" s="38">
        <v>15</v>
      </c>
      <c r="B643" s="39">
        <f t="shared" si="31"/>
        <v>0</v>
      </c>
      <c r="C643" s="39" t="s">
        <v>912</v>
      </c>
      <c r="D643" s="40">
        <v>2</v>
      </c>
      <c r="E643" s="662">
        <v>15</v>
      </c>
      <c r="F643" s="40" t="s">
        <v>424</v>
      </c>
      <c r="G643" s="698" t="s">
        <v>212</v>
      </c>
      <c r="H643" s="40" t="s">
        <v>213</v>
      </c>
      <c r="I643" s="629" t="s">
        <v>221</v>
      </c>
      <c r="J643" s="698" t="s">
        <v>264</v>
      </c>
      <c r="K643" s="303">
        <v>0</v>
      </c>
      <c r="L643" s="304">
        <v>0</v>
      </c>
      <c r="M643" s="305">
        <v>0</v>
      </c>
      <c r="N643" s="305">
        <v>0</v>
      </c>
      <c r="O643" s="303">
        <v>0</v>
      </c>
      <c r="P643" s="305">
        <v>0</v>
      </c>
      <c r="Q643" s="303">
        <v>0</v>
      </c>
      <c r="R643" s="16">
        <f>SUMIFS('Member Months'!$L:$L,'Member Months'!$A:$A,$A643,'Member Months'!$C:$C,$C643, 'Member Months'!$D:$D,$D643)</f>
        <v>0</v>
      </c>
      <c r="S643" s="237"/>
      <c r="U643" s="237"/>
      <c r="V643" s="237"/>
    </row>
    <row r="644" spans="1:22" s="302" customFormat="1">
      <c r="A644" s="38">
        <v>15</v>
      </c>
      <c r="B644" s="39">
        <f t="shared" si="31"/>
        <v>0</v>
      </c>
      <c r="C644" s="39" t="s">
        <v>912</v>
      </c>
      <c r="D644" s="40">
        <v>2</v>
      </c>
      <c r="E644" s="662">
        <v>15</v>
      </c>
      <c r="F644" s="40" t="s">
        <v>424</v>
      </c>
      <c r="G644" s="698" t="s">
        <v>212</v>
      </c>
      <c r="H644" s="40" t="s">
        <v>213</v>
      </c>
      <c r="I644" s="630" t="s">
        <v>222</v>
      </c>
      <c r="J644" s="698" t="s">
        <v>206</v>
      </c>
      <c r="K644" s="303">
        <v>0</v>
      </c>
      <c r="L644" s="304">
        <v>0</v>
      </c>
      <c r="M644" s="305">
        <v>0</v>
      </c>
      <c r="N644" s="305">
        <v>0</v>
      </c>
      <c r="O644" s="303">
        <v>0</v>
      </c>
      <c r="P644" s="305">
        <v>0</v>
      </c>
      <c r="Q644" s="303">
        <v>0</v>
      </c>
      <c r="R644" s="16">
        <f>SUMIFS('Member Months'!$L:$L,'Member Months'!$A:$A,$A644,'Member Months'!$C:$C,$C644, 'Member Months'!$D:$D,$D644)</f>
        <v>0</v>
      </c>
      <c r="S644" s="237"/>
      <c r="U644" s="237"/>
      <c r="V644" s="237"/>
    </row>
    <row r="645" spans="1:22" s="302" customFormat="1">
      <c r="A645" s="38">
        <v>15</v>
      </c>
      <c r="B645" s="39">
        <f t="shared" si="31"/>
        <v>0</v>
      </c>
      <c r="C645" s="39" t="s">
        <v>912</v>
      </c>
      <c r="D645" s="40">
        <v>2</v>
      </c>
      <c r="E645" s="662">
        <v>15</v>
      </c>
      <c r="F645" s="40" t="s">
        <v>424</v>
      </c>
      <c r="G645" s="698" t="s">
        <v>212</v>
      </c>
      <c r="H645" s="40" t="s">
        <v>213</v>
      </c>
      <c r="I645" s="630" t="s">
        <v>223</v>
      </c>
      <c r="J645" s="698" t="s">
        <v>181</v>
      </c>
      <c r="K645" s="303">
        <v>0</v>
      </c>
      <c r="L645" s="304">
        <v>0</v>
      </c>
      <c r="M645" s="305">
        <v>0</v>
      </c>
      <c r="N645" s="305">
        <v>0</v>
      </c>
      <c r="O645" s="303">
        <v>0</v>
      </c>
      <c r="P645" s="305">
        <v>0</v>
      </c>
      <c r="Q645" s="303">
        <v>0</v>
      </c>
      <c r="R645" s="16">
        <f>SUMIFS('Member Months'!$L:$L,'Member Months'!$A:$A,$A645,'Member Months'!$C:$C,$C645, 'Member Months'!$D:$D,$D645)</f>
        <v>0</v>
      </c>
      <c r="S645" s="237"/>
      <c r="U645" s="237"/>
      <c r="V645" s="237"/>
    </row>
    <row r="646" spans="1:22" s="302" customFormat="1">
      <c r="A646" s="38">
        <v>15</v>
      </c>
      <c r="B646" s="39">
        <f t="shared" si="31"/>
        <v>0</v>
      </c>
      <c r="C646" s="39" t="s">
        <v>912</v>
      </c>
      <c r="D646" s="40">
        <v>2</v>
      </c>
      <c r="E646" s="662">
        <v>15</v>
      </c>
      <c r="F646" s="40" t="s">
        <v>424</v>
      </c>
      <c r="G646" s="698" t="s">
        <v>212</v>
      </c>
      <c r="H646" s="40" t="s">
        <v>213</v>
      </c>
      <c r="I646" s="630" t="s">
        <v>150</v>
      </c>
      <c r="J646" s="698" t="s">
        <v>204</v>
      </c>
      <c r="K646" s="303">
        <v>0</v>
      </c>
      <c r="L646" s="304">
        <v>0</v>
      </c>
      <c r="M646" s="305">
        <v>0</v>
      </c>
      <c r="N646" s="305">
        <v>0</v>
      </c>
      <c r="O646" s="303">
        <v>0</v>
      </c>
      <c r="P646" s="305">
        <v>0</v>
      </c>
      <c r="Q646" s="303">
        <v>0</v>
      </c>
      <c r="R646" s="16">
        <f>SUMIFS('Member Months'!$L:$L,'Member Months'!$A:$A,$A646,'Member Months'!$C:$C,$C646, 'Member Months'!$D:$D,$D646)</f>
        <v>0</v>
      </c>
      <c r="S646" s="237"/>
      <c r="U646" s="237"/>
      <c r="V646" s="237"/>
    </row>
    <row r="647" spans="1:22" s="302" customFormat="1">
      <c r="A647" s="38">
        <v>15</v>
      </c>
      <c r="B647" s="39">
        <f t="shared" si="31"/>
        <v>0</v>
      </c>
      <c r="C647" s="39" t="s">
        <v>912</v>
      </c>
      <c r="D647" s="40">
        <v>2</v>
      </c>
      <c r="E647" s="662">
        <v>15</v>
      </c>
      <c r="F647" s="40" t="s">
        <v>424</v>
      </c>
      <c r="G647" s="698" t="s">
        <v>212</v>
      </c>
      <c r="H647" s="40" t="s">
        <v>213</v>
      </c>
      <c r="I647" s="630" t="s">
        <v>151</v>
      </c>
      <c r="J647" s="698" t="s">
        <v>205</v>
      </c>
      <c r="K647" s="303">
        <v>0</v>
      </c>
      <c r="L647" s="304">
        <v>0</v>
      </c>
      <c r="M647" s="305">
        <v>0</v>
      </c>
      <c r="N647" s="305">
        <v>0</v>
      </c>
      <c r="O647" s="303">
        <v>0</v>
      </c>
      <c r="P647" s="305">
        <v>0</v>
      </c>
      <c r="Q647" s="303">
        <v>0</v>
      </c>
      <c r="R647" s="16">
        <f>SUMIFS('Member Months'!$L:$L,'Member Months'!$A:$A,$A647,'Member Months'!$C:$C,$C647, 'Member Months'!$D:$D,$D647)</f>
        <v>0</v>
      </c>
      <c r="S647" s="237"/>
      <c r="U647" s="237"/>
      <c r="V647" s="237"/>
    </row>
    <row r="648" spans="1:22" s="302" customFormat="1">
      <c r="A648" s="38">
        <v>15</v>
      </c>
      <c r="B648" s="39">
        <f t="shared" si="31"/>
        <v>0</v>
      </c>
      <c r="C648" s="39" t="s">
        <v>912</v>
      </c>
      <c r="D648" s="40">
        <v>2</v>
      </c>
      <c r="E648" s="662">
        <v>15</v>
      </c>
      <c r="F648" s="40" t="s">
        <v>424</v>
      </c>
      <c r="G648" s="698" t="s">
        <v>212</v>
      </c>
      <c r="H648" s="40" t="s">
        <v>213</v>
      </c>
      <c r="I648" s="630" t="s">
        <v>152</v>
      </c>
      <c r="J648" s="698" t="s">
        <v>182</v>
      </c>
      <c r="K648" s="303">
        <v>0</v>
      </c>
      <c r="L648" s="304">
        <v>0</v>
      </c>
      <c r="M648" s="305">
        <v>0</v>
      </c>
      <c r="N648" s="305">
        <v>0</v>
      </c>
      <c r="O648" s="303">
        <v>0</v>
      </c>
      <c r="P648" s="305">
        <v>0</v>
      </c>
      <c r="Q648" s="303">
        <v>0</v>
      </c>
      <c r="R648" s="16">
        <f>SUMIFS('Member Months'!$L:$L,'Member Months'!$A:$A,$A648,'Member Months'!$C:$C,$C648, 'Member Months'!$D:$D,$D648)</f>
        <v>0</v>
      </c>
      <c r="S648" s="237"/>
      <c r="U648" s="237"/>
      <c r="V648" s="237"/>
    </row>
    <row r="649" spans="1:22" s="302" customFormat="1">
      <c r="A649" s="38">
        <v>15</v>
      </c>
      <c r="B649" s="39">
        <f t="shared" si="31"/>
        <v>0</v>
      </c>
      <c r="C649" s="39" t="s">
        <v>912</v>
      </c>
      <c r="D649" s="40">
        <v>2</v>
      </c>
      <c r="E649" s="662">
        <v>15</v>
      </c>
      <c r="F649" s="40" t="s">
        <v>424</v>
      </c>
      <c r="G649" s="698" t="s">
        <v>212</v>
      </c>
      <c r="H649" s="40" t="s">
        <v>213</v>
      </c>
      <c r="I649" s="630" t="s">
        <v>70</v>
      </c>
      <c r="J649" s="698" t="s">
        <v>265</v>
      </c>
      <c r="K649" s="303">
        <v>0</v>
      </c>
      <c r="L649" s="304">
        <v>0</v>
      </c>
      <c r="M649" s="305">
        <v>0</v>
      </c>
      <c r="N649" s="305">
        <v>0</v>
      </c>
      <c r="O649" s="303">
        <v>0</v>
      </c>
      <c r="P649" s="305">
        <v>0</v>
      </c>
      <c r="Q649" s="303">
        <v>0</v>
      </c>
      <c r="R649" s="16">
        <f>SUMIFS('Member Months'!$L:$L,'Member Months'!$A:$A,$A649,'Member Months'!$C:$C,$C649, 'Member Months'!$D:$D,$D649)</f>
        <v>0</v>
      </c>
      <c r="S649" s="237"/>
      <c r="U649" s="237"/>
      <c r="V649" s="237"/>
    </row>
    <row r="650" spans="1:22" s="302" customFormat="1">
      <c r="A650" s="38">
        <v>15</v>
      </c>
      <c r="B650" s="39">
        <f t="shared" si="31"/>
        <v>0</v>
      </c>
      <c r="C650" s="39" t="s">
        <v>912</v>
      </c>
      <c r="D650" s="40">
        <v>2</v>
      </c>
      <c r="E650" s="662">
        <v>15</v>
      </c>
      <c r="F650" s="40" t="s">
        <v>424</v>
      </c>
      <c r="G650" s="698" t="s">
        <v>212</v>
      </c>
      <c r="H650" s="40" t="s">
        <v>213</v>
      </c>
      <c r="I650" s="630" t="s">
        <v>71</v>
      </c>
      <c r="J650" s="698" t="s">
        <v>266</v>
      </c>
      <c r="K650" s="303">
        <v>0</v>
      </c>
      <c r="L650" s="304">
        <v>0</v>
      </c>
      <c r="M650" s="305">
        <v>0</v>
      </c>
      <c r="N650" s="305">
        <v>0</v>
      </c>
      <c r="O650" s="303">
        <v>0</v>
      </c>
      <c r="P650" s="305">
        <v>0</v>
      </c>
      <c r="Q650" s="303">
        <v>0</v>
      </c>
      <c r="R650" s="16">
        <f>SUMIFS('Member Months'!$L:$L,'Member Months'!$A:$A,$A650,'Member Months'!$C:$C,$C650, 'Member Months'!$D:$D,$D650)</f>
        <v>0</v>
      </c>
      <c r="S650" s="237"/>
      <c r="U650" s="237"/>
      <c r="V650" s="237"/>
    </row>
    <row r="651" spans="1:22" s="302" customFormat="1">
      <c r="A651" s="38">
        <v>15</v>
      </c>
      <c r="B651" s="39">
        <f t="shared" si="31"/>
        <v>0</v>
      </c>
      <c r="C651" s="39" t="s">
        <v>912</v>
      </c>
      <c r="D651" s="40">
        <v>2</v>
      </c>
      <c r="E651" s="662">
        <v>15</v>
      </c>
      <c r="F651" s="40" t="s">
        <v>424</v>
      </c>
      <c r="G651" s="698" t="s">
        <v>212</v>
      </c>
      <c r="H651" s="40" t="s">
        <v>213</v>
      </c>
      <c r="I651" s="630" t="s">
        <v>72</v>
      </c>
      <c r="J651" s="698" t="s">
        <v>527</v>
      </c>
      <c r="K651" s="303">
        <v>0</v>
      </c>
      <c r="L651" s="304">
        <v>0</v>
      </c>
      <c r="M651" s="305">
        <v>0</v>
      </c>
      <c r="N651" s="305">
        <v>0</v>
      </c>
      <c r="O651" s="303">
        <v>0</v>
      </c>
      <c r="P651" s="305">
        <v>0</v>
      </c>
      <c r="Q651" s="303">
        <v>0</v>
      </c>
      <c r="R651" s="16">
        <f>SUMIFS('Member Months'!$L:$L,'Member Months'!$A:$A,$A651,'Member Months'!$C:$C,$C651, 'Member Months'!$D:$D,$D651)</f>
        <v>0</v>
      </c>
      <c r="S651" s="237"/>
      <c r="U651" s="237"/>
      <c r="V651" s="237"/>
    </row>
    <row r="652" spans="1:22" s="302" customFormat="1">
      <c r="A652" s="38">
        <v>15</v>
      </c>
      <c r="B652" s="39">
        <f t="shared" si="31"/>
        <v>0</v>
      </c>
      <c r="C652" s="39" t="s">
        <v>912</v>
      </c>
      <c r="D652" s="40">
        <v>2</v>
      </c>
      <c r="E652" s="662">
        <v>15</v>
      </c>
      <c r="F652" s="40" t="s">
        <v>424</v>
      </c>
      <c r="G652" s="698" t="s">
        <v>212</v>
      </c>
      <c r="H652" s="40" t="s">
        <v>213</v>
      </c>
      <c r="I652" s="630" t="s">
        <v>73</v>
      </c>
      <c r="J652" s="698" t="s">
        <v>528</v>
      </c>
      <c r="K652" s="303">
        <v>0</v>
      </c>
      <c r="L652" s="304">
        <v>0</v>
      </c>
      <c r="M652" s="305">
        <v>0</v>
      </c>
      <c r="N652" s="305">
        <v>0</v>
      </c>
      <c r="O652" s="303">
        <v>0</v>
      </c>
      <c r="P652" s="305">
        <v>0</v>
      </c>
      <c r="Q652" s="303">
        <v>0</v>
      </c>
      <c r="R652" s="16">
        <f>SUMIFS('Member Months'!$L:$L,'Member Months'!$A:$A,$A652,'Member Months'!$C:$C,$C652, 'Member Months'!$D:$D,$D652)</f>
        <v>0</v>
      </c>
      <c r="S652" s="237"/>
      <c r="U652" s="237"/>
      <c r="V652" s="237"/>
    </row>
    <row r="653" spans="1:22" s="302" customFormat="1">
      <c r="A653" s="775">
        <v>15</v>
      </c>
      <c r="B653" s="776">
        <f t="shared" ref="B653" si="32">$B$6</f>
        <v>0</v>
      </c>
      <c r="C653" s="776" t="s">
        <v>912</v>
      </c>
      <c r="D653" s="777">
        <v>2</v>
      </c>
      <c r="E653" s="778">
        <v>15</v>
      </c>
      <c r="F653" s="777" t="s">
        <v>424</v>
      </c>
      <c r="G653" s="779" t="s">
        <v>212</v>
      </c>
      <c r="H653" s="777" t="s">
        <v>213</v>
      </c>
      <c r="I653" s="780" t="s">
        <v>409</v>
      </c>
      <c r="J653" s="779" t="s">
        <v>803</v>
      </c>
      <c r="K653" s="781">
        <v>0</v>
      </c>
      <c r="L653" s="782">
        <v>0</v>
      </c>
      <c r="M653" s="783">
        <v>0</v>
      </c>
      <c r="N653" s="783">
        <v>0</v>
      </c>
      <c r="O653" s="781">
        <v>0</v>
      </c>
      <c r="P653" s="783">
        <v>0</v>
      </c>
      <c r="Q653" s="781">
        <v>0</v>
      </c>
      <c r="R653" s="785">
        <f>SUMIFS('Member Months'!$L:$L,'Member Months'!$A:$A,$A653,'Member Months'!$C:$C,$C653, 'Member Months'!$D:$D,$D653)</f>
        <v>0</v>
      </c>
      <c r="S653" s="237"/>
      <c r="U653" s="237"/>
      <c r="V653" s="237"/>
    </row>
    <row r="654" spans="1:22" s="302" customFormat="1">
      <c r="A654" s="38" t="s">
        <v>211</v>
      </c>
      <c r="B654" s="39">
        <f t="shared" si="30"/>
        <v>0</v>
      </c>
      <c r="C654" s="39" t="s">
        <v>912</v>
      </c>
      <c r="D654" s="40">
        <v>3</v>
      </c>
      <c r="E654" s="40" t="s">
        <v>211</v>
      </c>
      <c r="F654" s="40" t="s">
        <v>738</v>
      </c>
      <c r="G654" s="698" t="s">
        <v>212</v>
      </c>
      <c r="H654" s="40" t="s">
        <v>213</v>
      </c>
      <c r="I654" s="629" t="s">
        <v>211</v>
      </c>
      <c r="J654" s="698" t="s">
        <v>261</v>
      </c>
      <c r="K654" s="303">
        <v>0</v>
      </c>
      <c r="L654" s="304">
        <v>0</v>
      </c>
      <c r="M654" s="305">
        <v>0</v>
      </c>
      <c r="N654" s="305">
        <v>0</v>
      </c>
      <c r="O654" s="303">
        <v>0</v>
      </c>
      <c r="P654" s="305">
        <v>0</v>
      </c>
      <c r="Q654" s="303">
        <v>0</v>
      </c>
      <c r="R654" s="16">
        <f>SUMIFS('Member Months'!$L:$L,'Member Months'!$A:$A,$A654,'Member Months'!$C:$C,$C654, 'Member Months'!$D:$D,$D654)</f>
        <v>0</v>
      </c>
      <c r="S654" s="237"/>
      <c r="U654" s="237"/>
      <c r="V654" s="237"/>
    </row>
    <row r="655" spans="1:22" s="302" customFormat="1">
      <c r="A655" s="38" t="s">
        <v>211</v>
      </c>
      <c r="B655" s="39">
        <f>$B$6</f>
        <v>0</v>
      </c>
      <c r="C655" s="39" t="s">
        <v>912</v>
      </c>
      <c r="D655" s="40">
        <v>3</v>
      </c>
      <c r="E655" s="40" t="s">
        <v>211</v>
      </c>
      <c r="F655" s="40" t="s">
        <v>738</v>
      </c>
      <c r="G655" s="698" t="s">
        <v>212</v>
      </c>
      <c r="H655" s="40" t="s">
        <v>213</v>
      </c>
      <c r="I655" s="629" t="s">
        <v>214</v>
      </c>
      <c r="J655" s="698" t="s">
        <v>676</v>
      </c>
      <c r="K655" s="303">
        <v>0</v>
      </c>
      <c r="L655" s="304">
        <v>0</v>
      </c>
      <c r="M655" s="305">
        <v>0</v>
      </c>
      <c r="N655" s="305">
        <v>0</v>
      </c>
      <c r="O655" s="303">
        <v>0</v>
      </c>
      <c r="P655" s="305">
        <v>0</v>
      </c>
      <c r="Q655" s="303">
        <v>0</v>
      </c>
      <c r="R655" s="16">
        <f>SUMIFS('Member Months'!$L:$L,'Member Months'!$A:$A,$A655,'Member Months'!$C:$C,$C655, 'Member Months'!$D:$D,$D655)</f>
        <v>0</v>
      </c>
      <c r="S655" s="237"/>
      <c r="U655" s="237"/>
      <c r="V655" s="237"/>
    </row>
    <row r="656" spans="1:22" s="302" customFormat="1">
      <c r="A656" s="38" t="s">
        <v>211</v>
      </c>
      <c r="B656" s="39">
        <f t="shared" si="30"/>
        <v>0</v>
      </c>
      <c r="C656" s="39" t="s">
        <v>912</v>
      </c>
      <c r="D656" s="40">
        <v>3</v>
      </c>
      <c r="E656" s="40" t="s">
        <v>211</v>
      </c>
      <c r="F656" s="40" t="s">
        <v>738</v>
      </c>
      <c r="G656" s="698" t="s">
        <v>212</v>
      </c>
      <c r="H656" s="40" t="s">
        <v>213</v>
      </c>
      <c r="I656" s="629" t="s">
        <v>215</v>
      </c>
      <c r="J656" s="698" t="s">
        <v>216</v>
      </c>
      <c r="K656" s="303">
        <v>0</v>
      </c>
      <c r="L656" s="304">
        <v>0</v>
      </c>
      <c r="M656" s="305">
        <v>0</v>
      </c>
      <c r="N656" s="305">
        <v>0</v>
      </c>
      <c r="O656" s="303">
        <v>0</v>
      </c>
      <c r="P656" s="305">
        <v>0</v>
      </c>
      <c r="Q656" s="303">
        <v>0</v>
      </c>
      <c r="R656" s="16">
        <f>SUMIFS('Member Months'!$L:$L,'Member Months'!$A:$A,$A656,'Member Months'!$C:$C,$C656, 'Member Months'!$D:$D,$D656)</f>
        <v>0</v>
      </c>
      <c r="S656" s="237"/>
      <c r="U656" s="237"/>
      <c r="V656" s="237"/>
    </row>
    <row r="657" spans="1:22" s="302" customFormat="1">
      <c r="A657" s="38" t="s">
        <v>211</v>
      </c>
      <c r="B657" s="39">
        <f t="shared" si="30"/>
        <v>0</v>
      </c>
      <c r="C657" s="39" t="s">
        <v>912</v>
      </c>
      <c r="D657" s="40">
        <v>3</v>
      </c>
      <c r="E657" s="40" t="s">
        <v>211</v>
      </c>
      <c r="F657" s="40" t="s">
        <v>738</v>
      </c>
      <c r="G657" s="698" t="s">
        <v>212</v>
      </c>
      <c r="H657" s="40" t="s">
        <v>213</v>
      </c>
      <c r="I657" s="629" t="s">
        <v>217</v>
      </c>
      <c r="J657" s="698" t="s">
        <v>262</v>
      </c>
      <c r="K657" s="303">
        <v>0</v>
      </c>
      <c r="L657" s="304">
        <v>0</v>
      </c>
      <c r="M657" s="305">
        <v>0</v>
      </c>
      <c r="N657" s="305">
        <v>0</v>
      </c>
      <c r="O657" s="303">
        <v>0</v>
      </c>
      <c r="P657" s="305">
        <v>0</v>
      </c>
      <c r="Q657" s="303">
        <v>0</v>
      </c>
      <c r="R657" s="16">
        <f>SUMIFS('Member Months'!$L:$L,'Member Months'!$A:$A,$A657,'Member Months'!$C:$C,$C657, 'Member Months'!$D:$D,$D657)</f>
        <v>0</v>
      </c>
      <c r="S657" s="237"/>
      <c r="U657" s="237"/>
      <c r="V657" s="237"/>
    </row>
    <row r="658" spans="1:22" s="302" customFormat="1">
      <c r="A658" s="38" t="s">
        <v>211</v>
      </c>
      <c r="B658" s="39">
        <f t="shared" si="30"/>
        <v>0</v>
      </c>
      <c r="C658" s="39" t="s">
        <v>912</v>
      </c>
      <c r="D658" s="40">
        <v>3</v>
      </c>
      <c r="E658" s="40" t="s">
        <v>211</v>
      </c>
      <c r="F658" s="40" t="s">
        <v>738</v>
      </c>
      <c r="G658" s="698" t="s">
        <v>212</v>
      </c>
      <c r="H658" s="40" t="s">
        <v>213</v>
      </c>
      <c r="I658" s="629" t="s">
        <v>218</v>
      </c>
      <c r="J658" s="698" t="s">
        <v>677</v>
      </c>
      <c r="K658" s="303">
        <v>0</v>
      </c>
      <c r="L658" s="304">
        <v>0</v>
      </c>
      <c r="M658" s="305">
        <v>0</v>
      </c>
      <c r="N658" s="305">
        <v>0</v>
      </c>
      <c r="O658" s="303">
        <v>0</v>
      </c>
      <c r="P658" s="305">
        <v>0</v>
      </c>
      <c r="Q658" s="303">
        <v>0</v>
      </c>
      <c r="R658" s="16">
        <f>SUMIFS('Member Months'!$L:$L,'Member Months'!$A:$A,$A658,'Member Months'!$C:$C,$C658, 'Member Months'!$D:$D,$D658)</f>
        <v>0</v>
      </c>
      <c r="S658" s="237"/>
      <c r="U658" s="237"/>
      <c r="V658" s="237"/>
    </row>
    <row r="659" spans="1:22" s="302" customFormat="1">
      <c r="A659" s="38" t="s">
        <v>211</v>
      </c>
      <c r="B659" s="39">
        <f t="shared" si="30"/>
        <v>0</v>
      </c>
      <c r="C659" s="39" t="s">
        <v>912</v>
      </c>
      <c r="D659" s="40">
        <v>3</v>
      </c>
      <c r="E659" s="40" t="s">
        <v>211</v>
      </c>
      <c r="F659" s="40" t="s">
        <v>738</v>
      </c>
      <c r="G659" s="698" t="s">
        <v>212</v>
      </c>
      <c r="H659" s="40" t="s">
        <v>213</v>
      </c>
      <c r="I659" s="629" t="s">
        <v>219</v>
      </c>
      <c r="J659" s="698" t="s">
        <v>263</v>
      </c>
      <c r="K659" s="303">
        <v>0</v>
      </c>
      <c r="L659" s="304">
        <v>0</v>
      </c>
      <c r="M659" s="305">
        <v>0</v>
      </c>
      <c r="N659" s="305">
        <v>0</v>
      </c>
      <c r="O659" s="303">
        <v>0</v>
      </c>
      <c r="P659" s="305">
        <v>0</v>
      </c>
      <c r="Q659" s="303">
        <v>0</v>
      </c>
      <c r="R659" s="16">
        <f>SUMIFS('Member Months'!$L:$L,'Member Months'!$A:$A,$A659,'Member Months'!$C:$C,$C659, 'Member Months'!$D:$D,$D659)</f>
        <v>0</v>
      </c>
      <c r="S659" s="237"/>
      <c r="U659" s="237"/>
      <c r="V659" s="237"/>
    </row>
    <row r="660" spans="1:22" s="302" customFormat="1">
      <c r="A660" s="38" t="s">
        <v>211</v>
      </c>
      <c r="B660" s="39">
        <f t="shared" si="30"/>
        <v>0</v>
      </c>
      <c r="C660" s="39" t="s">
        <v>912</v>
      </c>
      <c r="D660" s="40">
        <v>3</v>
      </c>
      <c r="E660" s="40" t="s">
        <v>211</v>
      </c>
      <c r="F660" s="40" t="s">
        <v>738</v>
      </c>
      <c r="G660" s="698" t="s">
        <v>212</v>
      </c>
      <c r="H660" s="40" t="s">
        <v>213</v>
      </c>
      <c r="I660" s="629" t="s">
        <v>220</v>
      </c>
      <c r="J660" s="698" t="s">
        <v>675</v>
      </c>
      <c r="K660" s="303">
        <v>0</v>
      </c>
      <c r="L660" s="304">
        <v>0</v>
      </c>
      <c r="M660" s="305">
        <v>0</v>
      </c>
      <c r="N660" s="305">
        <v>0</v>
      </c>
      <c r="O660" s="303">
        <v>0</v>
      </c>
      <c r="P660" s="305">
        <v>0</v>
      </c>
      <c r="Q660" s="303">
        <v>0</v>
      </c>
      <c r="R660" s="16">
        <f>SUMIFS('Member Months'!$L:$L,'Member Months'!$A:$A,$A660,'Member Months'!$C:$C,$C660, 'Member Months'!$D:$D,$D660)</f>
        <v>0</v>
      </c>
      <c r="S660" s="237"/>
      <c r="U660" s="237"/>
      <c r="V660" s="237"/>
    </row>
    <row r="661" spans="1:22" s="302" customFormat="1">
      <c r="A661" s="38" t="s">
        <v>211</v>
      </c>
      <c r="B661" s="39">
        <f t="shared" si="30"/>
        <v>0</v>
      </c>
      <c r="C661" s="39" t="s">
        <v>912</v>
      </c>
      <c r="D661" s="40">
        <v>3</v>
      </c>
      <c r="E661" s="40" t="s">
        <v>211</v>
      </c>
      <c r="F661" s="40" t="s">
        <v>738</v>
      </c>
      <c r="G661" s="698" t="s">
        <v>212</v>
      </c>
      <c r="H661" s="40" t="s">
        <v>213</v>
      </c>
      <c r="I661" s="629" t="s">
        <v>221</v>
      </c>
      <c r="J661" s="698" t="s">
        <v>264</v>
      </c>
      <c r="K661" s="303">
        <v>0</v>
      </c>
      <c r="L661" s="304">
        <v>0</v>
      </c>
      <c r="M661" s="305">
        <v>0</v>
      </c>
      <c r="N661" s="305">
        <v>0</v>
      </c>
      <c r="O661" s="303">
        <v>0</v>
      </c>
      <c r="P661" s="305">
        <v>0</v>
      </c>
      <c r="Q661" s="303">
        <v>0</v>
      </c>
      <c r="R661" s="16">
        <f>SUMIFS('Member Months'!$L:$L,'Member Months'!$A:$A,$A661,'Member Months'!$C:$C,$C661, 'Member Months'!$D:$D,$D661)</f>
        <v>0</v>
      </c>
      <c r="S661" s="237"/>
      <c r="U661" s="237"/>
      <c r="V661" s="237"/>
    </row>
    <row r="662" spans="1:22" s="302" customFormat="1">
      <c r="A662" s="38" t="s">
        <v>211</v>
      </c>
      <c r="B662" s="39">
        <f t="shared" si="30"/>
        <v>0</v>
      </c>
      <c r="C662" s="39" t="s">
        <v>912</v>
      </c>
      <c r="D662" s="40">
        <v>3</v>
      </c>
      <c r="E662" s="40" t="s">
        <v>211</v>
      </c>
      <c r="F662" s="40" t="s">
        <v>738</v>
      </c>
      <c r="G662" s="698" t="s">
        <v>212</v>
      </c>
      <c r="H662" s="40" t="s">
        <v>213</v>
      </c>
      <c r="I662" s="630" t="s">
        <v>222</v>
      </c>
      <c r="J662" s="698" t="s">
        <v>206</v>
      </c>
      <c r="K662" s="303">
        <v>0</v>
      </c>
      <c r="L662" s="304">
        <v>0</v>
      </c>
      <c r="M662" s="305">
        <v>0</v>
      </c>
      <c r="N662" s="305">
        <v>0</v>
      </c>
      <c r="O662" s="303">
        <v>0</v>
      </c>
      <c r="P662" s="305">
        <v>0</v>
      </c>
      <c r="Q662" s="303">
        <v>0</v>
      </c>
      <c r="R662" s="16">
        <f>SUMIFS('Member Months'!$L:$L,'Member Months'!$A:$A,$A662,'Member Months'!$C:$C,$C662, 'Member Months'!$D:$D,$D662)</f>
        <v>0</v>
      </c>
      <c r="S662" s="237"/>
      <c r="U662" s="237"/>
      <c r="V662" s="237"/>
    </row>
    <row r="663" spans="1:22" s="302" customFormat="1">
      <c r="A663" s="38" t="s">
        <v>211</v>
      </c>
      <c r="B663" s="39">
        <f t="shared" si="30"/>
        <v>0</v>
      </c>
      <c r="C663" s="39" t="s">
        <v>912</v>
      </c>
      <c r="D663" s="40">
        <v>3</v>
      </c>
      <c r="E663" s="40" t="s">
        <v>211</v>
      </c>
      <c r="F663" s="40" t="s">
        <v>738</v>
      </c>
      <c r="G663" s="698" t="s">
        <v>212</v>
      </c>
      <c r="H663" s="40" t="s">
        <v>213</v>
      </c>
      <c r="I663" s="630" t="s">
        <v>223</v>
      </c>
      <c r="J663" s="698" t="s">
        <v>181</v>
      </c>
      <c r="K663" s="303">
        <v>0</v>
      </c>
      <c r="L663" s="304">
        <v>0</v>
      </c>
      <c r="M663" s="305">
        <v>0</v>
      </c>
      <c r="N663" s="305">
        <v>0</v>
      </c>
      <c r="O663" s="303">
        <v>0</v>
      </c>
      <c r="P663" s="305">
        <v>0</v>
      </c>
      <c r="Q663" s="303">
        <v>0</v>
      </c>
      <c r="R663" s="16">
        <f>SUMIFS('Member Months'!$L:$L,'Member Months'!$A:$A,$A663,'Member Months'!$C:$C,$C663, 'Member Months'!$D:$D,$D663)</f>
        <v>0</v>
      </c>
      <c r="S663" s="237"/>
      <c r="U663" s="237"/>
      <c r="V663" s="237"/>
    </row>
    <row r="664" spans="1:22" s="302" customFormat="1">
      <c r="A664" s="38" t="s">
        <v>211</v>
      </c>
      <c r="B664" s="39">
        <f t="shared" si="30"/>
        <v>0</v>
      </c>
      <c r="C664" s="39" t="s">
        <v>912</v>
      </c>
      <c r="D664" s="40">
        <v>3</v>
      </c>
      <c r="E664" s="40" t="s">
        <v>211</v>
      </c>
      <c r="F664" s="40" t="s">
        <v>738</v>
      </c>
      <c r="G664" s="698" t="s">
        <v>212</v>
      </c>
      <c r="H664" s="40" t="s">
        <v>213</v>
      </c>
      <c r="I664" s="630" t="s">
        <v>150</v>
      </c>
      <c r="J664" s="698" t="s">
        <v>204</v>
      </c>
      <c r="K664" s="303">
        <v>0</v>
      </c>
      <c r="L664" s="304">
        <v>0</v>
      </c>
      <c r="M664" s="305">
        <v>0</v>
      </c>
      <c r="N664" s="305">
        <v>0</v>
      </c>
      <c r="O664" s="303">
        <v>0</v>
      </c>
      <c r="P664" s="305">
        <v>0</v>
      </c>
      <c r="Q664" s="303">
        <v>0</v>
      </c>
      <c r="R664" s="16">
        <f>SUMIFS('Member Months'!$L:$L,'Member Months'!$A:$A,$A664,'Member Months'!$C:$C,$C664, 'Member Months'!$D:$D,$D664)</f>
        <v>0</v>
      </c>
      <c r="S664" s="237"/>
      <c r="U664" s="237"/>
      <c r="V664" s="237"/>
    </row>
    <row r="665" spans="1:22" s="302" customFormat="1">
      <c r="A665" s="38" t="s">
        <v>211</v>
      </c>
      <c r="B665" s="39">
        <f t="shared" si="30"/>
        <v>0</v>
      </c>
      <c r="C665" s="39" t="s">
        <v>912</v>
      </c>
      <c r="D665" s="40">
        <v>3</v>
      </c>
      <c r="E665" s="40" t="s">
        <v>211</v>
      </c>
      <c r="F665" s="40" t="s">
        <v>738</v>
      </c>
      <c r="G665" s="698" t="s">
        <v>212</v>
      </c>
      <c r="H665" s="40" t="s">
        <v>213</v>
      </c>
      <c r="I665" s="630" t="s">
        <v>151</v>
      </c>
      <c r="J665" s="698" t="s">
        <v>205</v>
      </c>
      <c r="K665" s="303">
        <v>0</v>
      </c>
      <c r="L665" s="304">
        <v>0</v>
      </c>
      <c r="M665" s="305">
        <v>0</v>
      </c>
      <c r="N665" s="305">
        <v>0</v>
      </c>
      <c r="O665" s="303">
        <v>0</v>
      </c>
      <c r="P665" s="305">
        <v>0</v>
      </c>
      <c r="Q665" s="303">
        <v>0</v>
      </c>
      <c r="R665" s="16">
        <f>SUMIFS('Member Months'!$L:$L,'Member Months'!$A:$A,$A665,'Member Months'!$C:$C,$C665, 'Member Months'!$D:$D,$D665)</f>
        <v>0</v>
      </c>
      <c r="S665" s="237"/>
      <c r="U665" s="237"/>
      <c r="V665" s="237"/>
    </row>
    <row r="666" spans="1:22" s="302" customFormat="1">
      <c r="A666" s="38" t="s">
        <v>211</v>
      </c>
      <c r="B666" s="39">
        <f t="shared" si="30"/>
        <v>0</v>
      </c>
      <c r="C666" s="39" t="s">
        <v>912</v>
      </c>
      <c r="D666" s="40">
        <v>3</v>
      </c>
      <c r="E666" s="40" t="s">
        <v>211</v>
      </c>
      <c r="F666" s="40" t="s">
        <v>738</v>
      </c>
      <c r="G666" s="698" t="s">
        <v>212</v>
      </c>
      <c r="H666" s="40" t="s">
        <v>213</v>
      </c>
      <c r="I666" s="630" t="s">
        <v>152</v>
      </c>
      <c r="J666" s="698" t="s">
        <v>182</v>
      </c>
      <c r="K666" s="303">
        <v>0</v>
      </c>
      <c r="L666" s="304">
        <v>0</v>
      </c>
      <c r="M666" s="305">
        <v>0</v>
      </c>
      <c r="N666" s="305">
        <v>0</v>
      </c>
      <c r="O666" s="303">
        <v>0</v>
      </c>
      <c r="P666" s="305">
        <v>0</v>
      </c>
      <c r="Q666" s="303">
        <v>0</v>
      </c>
      <c r="R666" s="16">
        <f>SUMIFS('Member Months'!$L:$L,'Member Months'!$A:$A,$A666,'Member Months'!$C:$C,$C666, 'Member Months'!$D:$D,$D666)</f>
        <v>0</v>
      </c>
      <c r="S666" s="237"/>
      <c r="U666" s="237"/>
      <c r="V666" s="237"/>
    </row>
    <row r="667" spans="1:22" s="302" customFormat="1">
      <c r="A667" s="38" t="s">
        <v>211</v>
      </c>
      <c r="B667" s="39">
        <f t="shared" si="30"/>
        <v>0</v>
      </c>
      <c r="C667" s="39" t="s">
        <v>912</v>
      </c>
      <c r="D667" s="40">
        <v>3</v>
      </c>
      <c r="E667" s="40" t="s">
        <v>211</v>
      </c>
      <c r="F667" s="40" t="s">
        <v>738</v>
      </c>
      <c r="G667" s="698" t="s">
        <v>212</v>
      </c>
      <c r="H667" s="40" t="s">
        <v>213</v>
      </c>
      <c r="I667" s="630" t="s">
        <v>70</v>
      </c>
      <c r="J667" s="698" t="s">
        <v>265</v>
      </c>
      <c r="K667" s="303">
        <v>0</v>
      </c>
      <c r="L667" s="304">
        <v>0</v>
      </c>
      <c r="M667" s="305">
        <v>0</v>
      </c>
      <c r="N667" s="305">
        <v>0</v>
      </c>
      <c r="O667" s="303">
        <v>0</v>
      </c>
      <c r="P667" s="305">
        <v>0</v>
      </c>
      <c r="Q667" s="303">
        <v>0</v>
      </c>
      <c r="R667" s="16">
        <f>SUMIFS('Member Months'!$L:$L,'Member Months'!$A:$A,$A667,'Member Months'!$C:$C,$C667, 'Member Months'!$D:$D,$D667)</f>
        <v>0</v>
      </c>
      <c r="S667" s="237"/>
      <c r="U667" s="237"/>
      <c r="V667" s="237"/>
    </row>
    <row r="668" spans="1:22" s="302" customFormat="1">
      <c r="A668" s="38" t="s">
        <v>211</v>
      </c>
      <c r="B668" s="39">
        <f t="shared" si="30"/>
        <v>0</v>
      </c>
      <c r="C668" s="39" t="s">
        <v>912</v>
      </c>
      <c r="D668" s="40">
        <v>3</v>
      </c>
      <c r="E668" s="40" t="s">
        <v>211</v>
      </c>
      <c r="F668" s="40" t="s">
        <v>738</v>
      </c>
      <c r="G668" s="698" t="s">
        <v>212</v>
      </c>
      <c r="H668" s="40" t="s">
        <v>213</v>
      </c>
      <c r="I668" s="630" t="s">
        <v>71</v>
      </c>
      <c r="J668" s="698" t="s">
        <v>266</v>
      </c>
      <c r="K668" s="303">
        <v>0</v>
      </c>
      <c r="L668" s="304">
        <v>0</v>
      </c>
      <c r="M668" s="305">
        <v>0</v>
      </c>
      <c r="N668" s="305">
        <v>0</v>
      </c>
      <c r="O668" s="303">
        <v>0</v>
      </c>
      <c r="P668" s="305">
        <v>0</v>
      </c>
      <c r="Q668" s="303">
        <v>0</v>
      </c>
      <c r="R668" s="16">
        <f>SUMIFS('Member Months'!$L:$L,'Member Months'!$A:$A,$A668,'Member Months'!$C:$C,$C668, 'Member Months'!$D:$D,$D668)</f>
        <v>0</v>
      </c>
      <c r="S668" s="237"/>
      <c r="U668" s="237"/>
      <c r="V668" s="237"/>
    </row>
    <row r="669" spans="1:22" s="302" customFormat="1">
      <c r="A669" s="38" t="s">
        <v>211</v>
      </c>
      <c r="B669" s="39">
        <f t="shared" si="30"/>
        <v>0</v>
      </c>
      <c r="C669" s="39" t="s">
        <v>912</v>
      </c>
      <c r="D669" s="40">
        <v>3</v>
      </c>
      <c r="E669" s="40" t="s">
        <v>211</v>
      </c>
      <c r="F669" s="40" t="s">
        <v>738</v>
      </c>
      <c r="G669" s="698" t="s">
        <v>212</v>
      </c>
      <c r="H669" s="40" t="s">
        <v>213</v>
      </c>
      <c r="I669" s="630" t="s">
        <v>72</v>
      </c>
      <c r="J669" s="698" t="s">
        <v>527</v>
      </c>
      <c r="K669" s="303">
        <v>0</v>
      </c>
      <c r="L669" s="304">
        <v>0</v>
      </c>
      <c r="M669" s="305">
        <v>0</v>
      </c>
      <c r="N669" s="305">
        <v>0</v>
      </c>
      <c r="O669" s="303">
        <v>0</v>
      </c>
      <c r="P669" s="305">
        <v>0</v>
      </c>
      <c r="Q669" s="303">
        <v>0</v>
      </c>
      <c r="R669" s="16">
        <f>SUMIFS('Member Months'!$L:$L,'Member Months'!$A:$A,$A669,'Member Months'!$C:$C,$C669, 'Member Months'!$D:$D,$D669)</f>
        <v>0</v>
      </c>
      <c r="S669" s="237"/>
      <c r="U669" s="237"/>
      <c r="V669" s="237"/>
    </row>
    <row r="670" spans="1:22" s="302" customFormat="1">
      <c r="A670" s="38" t="s">
        <v>211</v>
      </c>
      <c r="B670" s="39">
        <f t="shared" si="30"/>
        <v>0</v>
      </c>
      <c r="C670" s="39" t="s">
        <v>912</v>
      </c>
      <c r="D670" s="40">
        <v>3</v>
      </c>
      <c r="E670" s="40" t="s">
        <v>211</v>
      </c>
      <c r="F670" s="40" t="s">
        <v>738</v>
      </c>
      <c r="G670" s="698" t="s">
        <v>212</v>
      </c>
      <c r="H670" s="40" t="s">
        <v>213</v>
      </c>
      <c r="I670" s="630" t="s">
        <v>73</v>
      </c>
      <c r="J670" s="698" t="s">
        <v>528</v>
      </c>
      <c r="K670" s="303">
        <v>0</v>
      </c>
      <c r="L670" s="304">
        <v>0</v>
      </c>
      <c r="M670" s="305">
        <v>0</v>
      </c>
      <c r="N670" s="305">
        <v>0</v>
      </c>
      <c r="O670" s="303">
        <v>0</v>
      </c>
      <c r="P670" s="305">
        <v>0</v>
      </c>
      <c r="Q670" s="303">
        <v>0</v>
      </c>
      <c r="R670" s="16">
        <f>SUMIFS('Member Months'!$L:$L,'Member Months'!$A:$A,$A670,'Member Months'!$C:$C,$C670, 'Member Months'!$D:$D,$D670)</f>
        <v>0</v>
      </c>
      <c r="S670" s="237"/>
      <c r="U670" s="237"/>
      <c r="V670" s="237"/>
    </row>
    <row r="671" spans="1:22" s="302" customFormat="1">
      <c r="A671" s="38" t="s">
        <v>211</v>
      </c>
      <c r="B671" s="39">
        <f t="shared" si="30"/>
        <v>0</v>
      </c>
      <c r="C671" s="39" t="s">
        <v>912</v>
      </c>
      <c r="D671" s="40">
        <v>3</v>
      </c>
      <c r="E671" s="40" t="s">
        <v>211</v>
      </c>
      <c r="F671" s="40" t="s">
        <v>738</v>
      </c>
      <c r="G671" s="698" t="s">
        <v>212</v>
      </c>
      <c r="H671" s="40" t="s">
        <v>213</v>
      </c>
      <c r="I671" s="630" t="s">
        <v>409</v>
      </c>
      <c r="J671" s="698" t="s">
        <v>803</v>
      </c>
      <c r="K671" s="303">
        <v>0</v>
      </c>
      <c r="L671" s="304">
        <v>0</v>
      </c>
      <c r="M671" s="305">
        <v>0</v>
      </c>
      <c r="N671" s="305">
        <v>0</v>
      </c>
      <c r="O671" s="303">
        <v>0</v>
      </c>
      <c r="P671" s="305">
        <v>0</v>
      </c>
      <c r="Q671" s="303">
        <v>0</v>
      </c>
      <c r="R671" s="16">
        <f>SUMIFS('Member Months'!$L:$L,'Member Months'!$A:$A,$A671,'Member Months'!$C:$C,$C671, 'Member Months'!$D:$D,$D671)</f>
        <v>0</v>
      </c>
      <c r="S671" s="237"/>
      <c r="U671" s="237"/>
      <c r="V671" s="237"/>
    </row>
    <row r="672" spans="1:22" s="302" customFormat="1">
      <c r="A672" s="38" t="s">
        <v>214</v>
      </c>
      <c r="B672" s="39">
        <f t="shared" si="30"/>
        <v>0</v>
      </c>
      <c r="C672" s="39" t="s">
        <v>912</v>
      </c>
      <c r="D672" s="40">
        <v>3</v>
      </c>
      <c r="E672" s="40" t="s">
        <v>214</v>
      </c>
      <c r="F672" s="40" t="s">
        <v>738</v>
      </c>
      <c r="G672" s="698" t="s">
        <v>224</v>
      </c>
      <c r="H672" s="40" t="s">
        <v>213</v>
      </c>
      <c r="I672" s="629" t="s">
        <v>211</v>
      </c>
      <c r="J672" s="698" t="s">
        <v>261</v>
      </c>
      <c r="K672" s="303">
        <v>0</v>
      </c>
      <c r="L672" s="304">
        <v>0</v>
      </c>
      <c r="M672" s="305">
        <v>0</v>
      </c>
      <c r="N672" s="305">
        <v>0</v>
      </c>
      <c r="O672" s="303">
        <v>0</v>
      </c>
      <c r="P672" s="305">
        <v>0</v>
      </c>
      <c r="Q672" s="303">
        <v>0</v>
      </c>
      <c r="R672" s="16">
        <f>SUMIFS('Member Months'!$L:$L,'Member Months'!$A:$A,$A672,'Member Months'!$C:$C,$C672, 'Member Months'!$D:$D,$D672)</f>
        <v>0</v>
      </c>
      <c r="S672" s="237"/>
      <c r="U672" s="237"/>
      <c r="V672" s="237"/>
    </row>
    <row r="673" spans="1:22" s="302" customFormat="1">
      <c r="A673" s="38" t="s">
        <v>214</v>
      </c>
      <c r="B673" s="39">
        <f t="shared" si="30"/>
        <v>0</v>
      </c>
      <c r="C673" s="39" t="s">
        <v>912</v>
      </c>
      <c r="D673" s="40">
        <v>3</v>
      </c>
      <c r="E673" s="40" t="s">
        <v>214</v>
      </c>
      <c r="F673" s="40" t="s">
        <v>738</v>
      </c>
      <c r="G673" s="698" t="s">
        <v>224</v>
      </c>
      <c r="H673" s="40" t="s">
        <v>213</v>
      </c>
      <c r="I673" s="629" t="s">
        <v>214</v>
      </c>
      <c r="J673" s="698" t="s">
        <v>676</v>
      </c>
      <c r="K673" s="303">
        <v>0</v>
      </c>
      <c r="L673" s="304">
        <v>0</v>
      </c>
      <c r="M673" s="305">
        <v>0</v>
      </c>
      <c r="N673" s="305">
        <v>0</v>
      </c>
      <c r="O673" s="303">
        <v>0</v>
      </c>
      <c r="P673" s="305">
        <v>0</v>
      </c>
      <c r="Q673" s="303">
        <v>0</v>
      </c>
      <c r="R673" s="16">
        <f>SUMIFS('Member Months'!$L:$L,'Member Months'!$A:$A,$A673,'Member Months'!$C:$C,$C673, 'Member Months'!$D:$D,$D673)</f>
        <v>0</v>
      </c>
      <c r="S673" s="237"/>
      <c r="U673" s="237"/>
      <c r="V673" s="237"/>
    </row>
    <row r="674" spans="1:22" s="302" customFormat="1">
      <c r="A674" s="38" t="s">
        <v>214</v>
      </c>
      <c r="B674" s="39">
        <f t="shared" si="30"/>
        <v>0</v>
      </c>
      <c r="C674" s="39" t="s">
        <v>912</v>
      </c>
      <c r="D674" s="40">
        <v>3</v>
      </c>
      <c r="E674" s="40" t="s">
        <v>214</v>
      </c>
      <c r="F674" s="40" t="s">
        <v>738</v>
      </c>
      <c r="G674" s="698" t="s">
        <v>224</v>
      </c>
      <c r="H674" s="40" t="s">
        <v>213</v>
      </c>
      <c r="I674" s="629" t="s">
        <v>215</v>
      </c>
      <c r="J674" s="698" t="s">
        <v>216</v>
      </c>
      <c r="K674" s="303">
        <v>0</v>
      </c>
      <c r="L674" s="304">
        <v>0</v>
      </c>
      <c r="M674" s="305">
        <v>0</v>
      </c>
      <c r="N674" s="305">
        <v>0</v>
      </c>
      <c r="O674" s="303">
        <v>0</v>
      </c>
      <c r="P674" s="305">
        <v>0</v>
      </c>
      <c r="Q674" s="303">
        <v>0</v>
      </c>
      <c r="R674" s="16">
        <f>SUMIFS('Member Months'!$L:$L,'Member Months'!$A:$A,$A674,'Member Months'!$C:$C,$C674, 'Member Months'!$D:$D,$D674)</f>
        <v>0</v>
      </c>
      <c r="S674" s="237"/>
      <c r="U674" s="237"/>
      <c r="V674" s="237"/>
    </row>
    <row r="675" spans="1:22" s="302" customFormat="1">
      <c r="A675" s="38" t="s">
        <v>214</v>
      </c>
      <c r="B675" s="39">
        <f t="shared" si="30"/>
        <v>0</v>
      </c>
      <c r="C675" s="39" t="s">
        <v>912</v>
      </c>
      <c r="D675" s="40">
        <v>3</v>
      </c>
      <c r="E675" s="40" t="s">
        <v>214</v>
      </c>
      <c r="F675" s="40" t="s">
        <v>738</v>
      </c>
      <c r="G675" s="698" t="s">
        <v>224</v>
      </c>
      <c r="H675" s="40" t="s">
        <v>213</v>
      </c>
      <c r="I675" s="629" t="s">
        <v>217</v>
      </c>
      <c r="J675" s="698" t="s">
        <v>262</v>
      </c>
      <c r="K675" s="303">
        <v>0</v>
      </c>
      <c r="L675" s="304">
        <v>0</v>
      </c>
      <c r="M675" s="305">
        <v>0</v>
      </c>
      <c r="N675" s="305">
        <v>0</v>
      </c>
      <c r="O675" s="303">
        <v>0</v>
      </c>
      <c r="P675" s="305">
        <v>0</v>
      </c>
      <c r="Q675" s="303">
        <v>0</v>
      </c>
      <c r="R675" s="16">
        <f>SUMIFS('Member Months'!$L:$L,'Member Months'!$A:$A,$A675,'Member Months'!$C:$C,$C675, 'Member Months'!$D:$D,$D675)</f>
        <v>0</v>
      </c>
      <c r="S675" s="237"/>
      <c r="U675" s="237"/>
      <c r="V675" s="237"/>
    </row>
    <row r="676" spans="1:22" s="302" customFormat="1">
      <c r="A676" s="38" t="s">
        <v>214</v>
      </c>
      <c r="B676" s="39">
        <f t="shared" si="30"/>
        <v>0</v>
      </c>
      <c r="C676" s="39" t="s">
        <v>912</v>
      </c>
      <c r="D676" s="40">
        <v>3</v>
      </c>
      <c r="E676" s="40" t="s">
        <v>214</v>
      </c>
      <c r="F676" s="40" t="s">
        <v>738</v>
      </c>
      <c r="G676" s="698" t="s">
        <v>224</v>
      </c>
      <c r="H676" s="40" t="s">
        <v>213</v>
      </c>
      <c r="I676" s="629" t="s">
        <v>218</v>
      </c>
      <c r="J676" s="698" t="s">
        <v>677</v>
      </c>
      <c r="K676" s="303">
        <v>0</v>
      </c>
      <c r="L676" s="304">
        <v>0</v>
      </c>
      <c r="M676" s="305">
        <v>0</v>
      </c>
      <c r="N676" s="305">
        <v>0</v>
      </c>
      <c r="O676" s="303">
        <v>0</v>
      </c>
      <c r="P676" s="305">
        <v>0</v>
      </c>
      <c r="Q676" s="303">
        <v>0</v>
      </c>
      <c r="R676" s="16">
        <f>SUMIFS('Member Months'!$L:$L,'Member Months'!$A:$A,$A676,'Member Months'!$C:$C,$C676, 'Member Months'!$D:$D,$D676)</f>
        <v>0</v>
      </c>
      <c r="S676" s="237"/>
      <c r="U676" s="237"/>
      <c r="V676" s="237"/>
    </row>
    <row r="677" spans="1:22" s="302" customFormat="1">
      <c r="A677" s="38" t="s">
        <v>214</v>
      </c>
      <c r="B677" s="39">
        <f t="shared" si="30"/>
        <v>0</v>
      </c>
      <c r="C677" s="39" t="s">
        <v>912</v>
      </c>
      <c r="D677" s="40">
        <v>3</v>
      </c>
      <c r="E677" s="40" t="s">
        <v>214</v>
      </c>
      <c r="F677" s="40" t="s">
        <v>738</v>
      </c>
      <c r="G677" s="698" t="s">
        <v>224</v>
      </c>
      <c r="H677" s="40" t="s">
        <v>213</v>
      </c>
      <c r="I677" s="629" t="s">
        <v>219</v>
      </c>
      <c r="J677" s="698" t="s">
        <v>263</v>
      </c>
      <c r="K677" s="303">
        <v>0</v>
      </c>
      <c r="L677" s="304">
        <v>0</v>
      </c>
      <c r="M677" s="305">
        <v>0</v>
      </c>
      <c r="N677" s="305">
        <v>0</v>
      </c>
      <c r="O677" s="303">
        <v>0</v>
      </c>
      <c r="P677" s="305">
        <v>0</v>
      </c>
      <c r="Q677" s="303">
        <v>0</v>
      </c>
      <c r="R677" s="16">
        <f>SUMIFS('Member Months'!$L:$L,'Member Months'!$A:$A,$A677,'Member Months'!$C:$C,$C677, 'Member Months'!$D:$D,$D677)</f>
        <v>0</v>
      </c>
      <c r="S677" s="237"/>
      <c r="U677" s="237"/>
      <c r="V677" s="237"/>
    </row>
    <row r="678" spans="1:22" s="302" customFormat="1">
      <c r="A678" s="38" t="s">
        <v>214</v>
      </c>
      <c r="B678" s="39">
        <f t="shared" si="30"/>
        <v>0</v>
      </c>
      <c r="C678" s="39" t="s">
        <v>912</v>
      </c>
      <c r="D678" s="40">
        <v>3</v>
      </c>
      <c r="E678" s="40" t="s">
        <v>214</v>
      </c>
      <c r="F678" s="40" t="s">
        <v>738</v>
      </c>
      <c r="G678" s="698" t="s">
        <v>224</v>
      </c>
      <c r="H678" s="40" t="s">
        <v>213</v>
      </c>
      <c r="I678" s="629" t="s">
        <v>220</v>
      </c>
      <c r="J678" s="698" t="s">
        <v>675</v>
      </c>
      <c r="K678" s="303">
        <v>0</v>
      </c>
      <c r="L678" s="304">
        <v>0</v>
      </c>
      <c r="M678" s="305">
        <v>0</v>
      </c>
      <c r="N678" s="305">
        <v>0</v>
      </c>
      <c r="O678" s="303">
        <v>0</v>
      </c>
      <c r="P678" s="305">
        <v>0</v>
      </c>
      <c r="Q678" s="303">
        <v>0</v>
      </c>
      <c r="R678" s="16">
        <f>SUMIFS('Member Months'!$L:$L,'Member Months'!$A:$A,$A678,'Member Months'!$C:$C,$C678, 'Member Months'!$D:$D,$D678)</f>
        <v>0</v>
      </c>
      <c r="S678" s="237"/>
      <c r="U678" s="237"/>
      <c r="V678" s="237"/>
    </row>
    <row r="679" spans="1:22" s="302" customFormat="1">
      <c r="A679" s="38" t="s">
        <v>214</v>
      </c>
      <c r="B679" s="39">
        <f t="shared" si="30"/>
        <v>0</v>
      </c>
      <c r="C679" s="39" t="s">
        <v>912</v>
      </c>
      <c r="D679" s="40">
        <v>3</v>
      </c>
      <c r="E679" s="40" t="s">
        <v>214</v>
      </c>
      <c r="F679" s="40" t="s">
        <v>738</v>
      </c>
      <c r="G679" s="698" t="s">
        <v>224</v>
      </c>
      <c r="H679" s="40" t="s">
        <v>213</v>
      </c>
      <c r="I679" s="629" t="s">
        <v>221</v>
      </c>
      <c r="J679" s="698" t="s">
        <v>264</v>
      </c>
      <c r="K679" s="303">
        <v>0</v>
      </c>
      <c r="L679" s="304">
        <v>0</v>
      </c>
      <c r="M679" s="305">
        <v>0</v>
      </c>
      <c r="N679" s="305">
        <v>0</v>
      </c>
      <c r="O679" s="303">
        <v>0</v>
      </c>
      <c r="P679" s="305">
        <v>0</v>
      </c>
      <c r="Q679" s="303">
        <v>0</v>
      </c>
      <c r="R679" s="16">
        <f>SUMIFS('Member Months'!$L:$L,'Member Months'!$A:$A,$A679,'Member Months'!$C:$C,$C679, 'Member Months'!$D:$D,$D679)</f>
        <v>0</v>
      </c>
      <c r="S679" s="237"/>
      <c r="U679" s="237"/>
      <c r="V679" s="237"/>
    </row>
    <row r="680" spans="1:22" s="302" customFormat="1">
      <c r="A680" s="38" t="s">
        <v>214</v>
      </c>
      <c r="B680" s="39">
        <f t="shared" si="30"/>
        <v>0</v>
      </c>
      <c r="C680" s="39" t="s">
        <v>912</v>
      </c>
      <c r="D680" s="40">
        <v>3</v>
      </c>
      <c r="E680" s="40" t="s">
        <v>214</v>
      </c>
      <c r="F680" s="40" t="s">
        <v>738</v>
      </c>
      <c r="G680" s="698" t="s">
        <v>224</v>
      </c>
      <c r="H680" s="40" t="s">
        <v>213</v>
      </c>
      <c r="I680" s="630" t="s">
        <v>222</v>
      </c>
      <c r="J680" s="698" t="s">
        <v>206</v>
      </c>
      <c r="K680" s="303">
        <v>0</v>
      </c>
      <c r="L680" s="304">
        <v>0</v>
      </c>
      <c r="M680" s="305">
        <v>0</v>
      </c>
      <c r="N680" s="305">
        <v>0</v>
      </c>
      <c r="O680" s="303">
        <v>0</v>
      </c>
      <c r="P680" s="305">
        <v>0</v>
      </c>
      <c r="Q680" s="303">
        <v>0</v>
      </c>
      <c r="R680" s="16">
        <f>SUMIFS('Member Months'!$L:$L,'Member Months'!$A:$A,$A680,'Member Months'!$C:$C,$C680, 'Member Months'!$D:$D,$D680)</f>
        <v>0</v>
      </c>
      <c r="S680" s="237"/>
      <c r="U680" s="237"/>
      <c r="V680" s="237"/>
    </row>
    <row r="681" spans="1:22" s="302" customFormat="1">
      <c r="A681" s="38" t="s">
        <v>214</v>
      </c>
      <c r="B681" s="39">
        <f t="shared" si="30"/>
        <v>0</v>
      </c>
      <c r="C681" s="39" t="s">
        <v>912</v>
      </c>
      <c r="D681" s="40">
        <v>3</v>
      </c>
      <c r="E681" s="40" t="s">
        <v>214</v>
      </c>
      <c r="F681" s="40" t="s">
        <v>738</v>
      </c>
      <c r="G681" s="698" t="s">
        <v>224</v>
      </c>
      <c r="H681" s="40" t="s">
        <v>213</v>
      </c>
      <c r="I681" s="630" t="s">
        <v>223</v>
      </c>
      <c r="J681" s="698" t="s">
        <v>181</v>
      </c>
      <c r="K681" s="303">
        <v>0</v>
      </c>
      <c r="L681" s="304">
        <v>0</v>
      </c>
      <c r="M681" s="305">
        <v>0</v>
      </c>
      <c r="N681" s="305">
        <v>0</v>
      </c>
      <c r="O681" s="303">
        <v>0</v>
      </c>
      <c r="P681" s="305">
        <v>0</v>
      </c>
      <c r="Q681" s="303">
        <v>0</v>
      </c>
      <c r="R681" s="16">
        <f>SUMIFS('Member Months'!$L:$L,'Member Months'!$A:$A,$A681,'Member Months'!$C:$C,$C681, 'Member Months'!$D:$D,$D681)</f>
        <v>0</v>
      </c>
      <c r="S681" s="237"/>
      <c r="U681" s="237"/>
      <c r="V681" s="237"/>
    </row>
    <row r="682" spans="1:22" s="302" customFormat="1">
      <c r="A682" s="38" t="s">
        <v>214</v>
      </c>
      <c r="B682" s="39">
        <f t="shared" si="30"/>
        <v>0</v>
      </c>
      <c r="C682" s="39" t="s">
        <v>912</v>
      </c>
      <c r="D682" s="40">
        <v>3</v>
      </c>
      <c r="E682" s="40" t="s">
        <v>214</v>
      </c>
      <c r="F682" s="40" t="s">
        <v>738</v>
      </c>
      <c r="G682" s="698" t="s">
        <v>224</v>
      </c>
      <c r="H682" s="40" t="s">
        <v>213</v>
      </c>
      <c r="I682" s="630" t="s">
        <v>150</v>
      </c>
      <c r="J682" s="698" t="s">
        <v>204</v>
      </c>
      <c r="K682" s="303">
        <v>0</v>
      </c>
      <c r="L682" s="304">
        <v>0</v>
      </c>
      <c r="M682" s="305">
        <v>0</v>
      </c>
      <c r="N682" s="305">
        <v>0</v>
      </c>
      <c r="O682" s="303">
        <v>0</v>
      </c>
      <c r="P682" s="305">
        <v>0</v>
      </c>
      <c r="Q682" s="303">
        <v>0</v>
      </c>
      <c r="R682" s="16">
        <f>SUMIFS('Member Months'!$L:$L,'Member Months'!$A:$A,$A682,'Member Months'!$C:$C,$C682, 'Member Months'!$D:$D,$D682)</f>
        <v>0</v>
      </c>
      <c r="S682" s="237"/>
      <c r="U682" s="237"/>
      <c r="V682" s="237"/>
    </row>
    <row r="683" spans="1:22" s="302" customFormat="1">
      <c r="A683" s="38" t="s">
        <v>214</v>
      </c>
      <c r="B683" s="39">
        <f t="shared" si="30"/>
        <v>0</v>
      </c>
      <c r="C683" s="39" t="s">
        <v>912</v>
      </c>
      <c r="D683" s="40">
        <v>3</v>
      </c>
      <c r="E683" s="40" t="s">
        <v>214</v>
      </c>
      <c r="F683" s="40" t="s">
        <v>738</v>
      </c>
      <c r="G683" s="698" t="s">
        <v>224</v>
      </c>
      <c r="H683" s="40" t="s">
        <v>213</v>
      </c>
      <c r="I683" s="630" t="s">
        <v>151</v>
      </c>
      <c r="J683" s="698" t="s">
        <v>205</v>
      </c>
      <c r="K683" s="303">
        <v>0</v>
      </c>
      <c r="L683" s="304">
        <v>0</v>
      </c>
      <c r="M683" s="305">
        <v>0</v>
      </c>
      <c r="N683" s="305">
        <v>0</v>
      </c>
      <c r="O683" s="303">
        <v>0</v>
      </c>
      <c r="P683" s="305">
        <v>0</v>
      </c>
      <c r="Q683" s="303">
        <v>0</v>
      </c>
      <c r="R683" s="16">
        <f>SUMIFS('Member Months'!$L:$L,'Member Months'!$A:$A,$A683,'Member Months'!$C:$C,$C683, 'Member Months'!$D:$D,$D683)</f>
        <v>0</v>
      </c>
      <c r="S683" s="237"/>
      <c r="U683" s="237"/>
      <c r="V683" s="237"/>
    </row>
    <row r="684" spans="1:22" s="302" customFormat="1">
      <c r="A684" s="38" t="s">
        <v>214</v>
      </c>
      <c r="B684" s="39">
        <f t="shared" si="30"/>
        <v>0</v>
      </c>
      <c r="C684" s="39" t="s">
        <v>912</v>
      </c>
      <c r="D684" s="40">
        <v>3</v>
      </c>
      <c r="E684" s="40" t="s">
        <v>214</v>
      </c>
      <c r="F684" s="40" t="s">
        <v>738</v>
      </c>
      <c r="G684" s="698" t="s">
        <v>224</v>
      </c>
      <c r="H684" s="40" t="s">
        <v>213</v>
      </c>
      <c r="I684" s="630" t="s">
        <v>152</v>
      </c>
      <c r="J684" s="698" t="s">
        <v>182</v>
      </c>
      <c r="K684" s="303">
        <v>0</v>
      </c>
      <c r="L684" s="304">
        <v>0</v>
      </c>
      <c r="M684" s="305">
        <v>0</v>
      </c>
      <c r="N684" s="305">
        <v>0</v>
      </c>
      <c r="O684" s="303">
        <v>0</v>
      </c>
      <c r="P684" s="305">
        <v>0</v>
      </c>
      <c r="Q684" s="303">
        <v>0</v>
      </c>
      <c r="R684" s="16">
        <f>SUMIFS('Member Months'!$L:$L,'Member Months'!$A:$A,$A684,'Member Months'!$C:$C,$C684, 'Member Months'!$D:$D,$D684)</f>
        <v>0</v>
      </c>
      <c r="S684" s="237"/>
      <c r="U684" s="237"/>
      <c r="V684" s="237"/>
    </row>
    <row r="685" spans="1:22" s="302" customFormat="1">
      <c r="A685" s="38" t="s">
        <v>214</v>
      </c>
      <c r="B685" s="39">
        <f t="shared" si="30"/>
        <v>0</v>
      </c>
      <c r="C685" s="39" t="s">
        <v>912</v>
      </c>
      <c r="D685" s="40">
        <v>3</v>
      </c>
      <c r="E685" s="40" t="s">
        <v>214</v>
      </c>
      <c r="F685" s="40" t="s">
        <v>738</v>
      </c>
      <c r="G685" s="698" t="s">
        <v>224</v>
      </c>
      <c r="H685" s="40" t="s">
        <v>213</v>
      </c>
      <c r="I685" s="630" t="s">
        <v>70</v>
      </c>
      <c r="J685" s="698" t="s">
        <v>265</v>
      </c>
      <c r="K685" s="303">
        <v>0</v>
      </c>
      <c r="L685" s="304">
        <v>0</v>
      </c>
      <c r="M685" s="305">
        <v>0</v>
      </c>
      <c r="N685" s="305">
        <v>0</v>
      </c>
      <c r="O685" s="303">
        <v>0</v>
      </c>
      <c r="P685" s="305">
        <v>0</v>
      </c>
      <c r="Q685" s="303">
        <v>0</v>
      </c>
      <c r="R685" s="16">
        <f>SUMIFS('Member Months'!$L:$L,'Member Months'!$A:$A,$A685,'Member Months'!$C:$C,$C685, 'Member Months'!$D:$D,$D685)</f>
        <v>0</v>
      </c>
      <c r="S685" s="237"/>
      <c r="U685" s="237"/>
      <c r="V685" s="237"/>
    </row>
    <row r="686" spans="1:22" s="302" customFormat="1">
      <c r="A686" s="38" t="s">
        <v>214</v>
      </c>
      <c r="B686" s="39">
        <f t="shared" si="30"/>
        <v>0</v>
      </c>
      <c r="C686" s="39" t="s">
        <v>912</v>
      </c>
      <c r="D686" s="40">
        <v>3</v>
      </c>
      <c r="E686" s="40" t="s">
        <v>214</v>
      </c>
      <c r="F686" s="40" t="s">
        <v>738</v>
      </c>
      <c r="G686" s="698" t="s">
        <v>224</v>
      </c>
      <c r="H686" s="40" t="s">
        <v>213</v>
      </c>
      <c r="I686" s="630" t="s">
        <v>71</v>
      </c>
      <c r="J686" s="698" t="s">
        <v>266</v>
      </c>
      <c r="K686" s="303">
        <v>0</v>
      </c>
      <c r="L686" s="304">
        <v>0</v>
      </c>
      <c r="M686" s="305">
        <v>0</v>
      </c>
      <c r="N686" s="305">
        <v>0</v>
      </c>
      <c r="O686" s="303">
        <v>0</v>
      </c>
      <c r="P686" s="305">
        <v>0</v>
      </c>
      <c r="Q686" s="303">
        <v>0</v>
      </c>
      <c r="R686" s="16">
        <f>SUMIFS('Member Months'!$L:$L,'Member Months'!$A:$A,$A686,'Member Months'!$C:$C,$C686, 'Member Months'!$D:$D,$D686)</f>
        <v>0</v>
      </c>
      <c r="S686" s="237"/>
      <c r="U686" s="237"/>
      <c r="V686" s="237"/>
    </row>
    <row r="687" spans="1:22" s="302" customFormat="1">
      <c r="A687" s="38" t="s">
        <v>214</v>
      </c>
      <c r="B687" s="39">
        <f t="shared" si="30"/>
        <v>0</v>
      </c>
      <c r="C687" s="39" t="s">
        <v>912</v>
      </c>
      <c r="D687" s="40">
        <v>3</v>
      </c>
      <c r="E687" s="40" t="s">
        <v>214</v>
      </c>
      <c r="F687" s="40" t="s">
        <v>738</v>
      </c>
      <c r="G687" s="698" t="s">
        <v>224</v>
      </c>
      <c r="H687" s="40" t="s">
        <v>213</v>
      </c>
      <c r="I687" s="630" t="s">
        <v>72</v>
      </c>
      <c r="J687" s="698" t="s">
        <v>527</v>
      </c>
      <c r="K687" s="303">
        <v>0</v>
      </c>
      <c r="L687" s="304">
        <v>0</v>
      </c>
      <c r="M687" s="305">
        <v>0</v>
      </c>
      <c r="N687" s="305">
        <v>0</v>
      </c>
      <c r="O687" s="303">
        <v>0</v>
      </c>
      <c r="P687" s="305">
        <v>0</v>
      </c>
      <c r="Q687" s="303">
        <v>0</v>
      </c>
      <c r="R687" s="16">
        <f>SUMIFS('Member Months'!$L:$L,'Member Months'!$A:$A,$A687,'Member Months'!$C:$C,$C687, 'Member Months'!$D:$D,$D687)</f>
        <v>0</v>
      </c>
      <c r="S687" s="237"/>
      <c r="U687" s="237"/>
      <c r="V687" s="237"/>
    </row>
    <row r="688" spans="1:22" s="302" customFormat="1">
      <c r="A688" s="38" t="s">
        <v>214</v>
      </c>
      <c r="B688" s="39">
        <f t="shared" si="30"/>
        <v>0</v>
      </c>
      <c r="C688" s="39" t="s">
        <v>912</v>
      </c>
      <c r="D688" s="40">
        <v>3</v>
      </c>
      <c r="E688" s="40" t="s">
        <v>214</v>
      </c>
      <c r="F688" s="40" t="s">
        <v>738</v>
      </c>
      <c r="G688" s="698" t="s">
        <v>224</v>
      </c>
      <c r="H688" s="40" t="s">
        <v>213</v>
      </c>
      <c r="I688" s="630" t="s">
        <v>73</v>
      </c>
      <c r="J688" s="698" t="s">
        <v>528</v>
      </c>
      <c r="K688" s="303">
        <v>0</v>
      </c>
      <c r="L688" s="304">
        <v>0</v>
      </c>
      <c r="M688" s="305">
        <v>0</v>
      </c>
      <c r="N688" s="305">
        <v>0</v>
      </c>
      <c r="O688" s="303">
        <v>0</v>
      </c>
      <c r="P688" s="305">
        <v>0</v>
      </c>
      <c r="Q688" s="303">
        <v>0</v>
      </c>
      <c r="R688" s="16">
        <f>SUMIFS('Member Months'!$L:$L,'Member Months'!$A:$A,$A688,'Member Months'!$C:$C,$C688, 'Member Months'!$D:$D,$D688)</f>
        <v>0</v>
      </c>
      <c r="S688" s="237"/>
      <c r="U688" s="237"/>
      <c r="V688" s="237"/>
    </row>
    <row r="689" spans="1:22" s="302" customFormat="1">
      <c r="A689" s="38" t="s">
        <v>214</v>
      </c>
      <c r="B689" s="39">
        <f t="shared" si="30"/>
        <v>0</v>
      </c>
      <c r="C689" s="39" t="s">
        <v>912</v>
      </c>
      <c r="D689" s="40">
        <v>3</v>
      </c>
      <c r="E689" s="40" t="s">
        <v>214</v>
      </c>
      <c r="F689" s="40" t="s">
        <v>738</v>
      </c>
      <c r="G689" s="698" t="s">
        <v>224</v>
      </c>
      <c r="H689" s="40" t="s">
        <v>213</v>
      </c>
      <c r="I689" s="630" t="s">
        <v>409</v>
      </c>
      <c r="J689" s="698" t="s">
        <v>803</v>
      </c>
      <c r="K689" s="303">
        <v>0</v>
      </c>
      <c r="L689" s="304">
        <v>0</v>
      </c>
      <c r="M689" s="305">
        <v>0</v>
      </c>
      <c r="N689" s="305">
        <v>0</v>
      </c>
      <c r="O689" s="303">
        <v>0</v>
      </c>
      <c r="P689" s="305">
        <v>0</v>
      </c>
      <c r="Q689" s="303">
        <v>0</v>
      </c>
      <c r="R689" s="16">
        <f>SUMIFS('Member Months'!$L:$L,'Member Months'!$A:$A,$A689,'Member Months'!$C:$C,$C689, 'Member Months'!$D:$D,$D689)</f>
        <v>0</v>
      </c>
      <c r="S689" s="237"/>
      <c r="U689" s="237"/>
      <c r="V689" s="237"/>
    </row>
    <row r="690" spans="1:22" s="302" customFormat="1">
      <c r="A690" s="38" t="s">
        <v>215</v>
      </c>
      <c r="B690" s="39">
        <f t="shared" si="30"/>
        <v>0</v>
      </c>
      <c r="C690" s="39" t="s">
        <v>912</v>
      </c>
      <c r="D690" s="40">
        <v>3</v>
      </c>
      <c r="E690" s="40" t="s">
        <v>215</v>
      </c>
      <c r="F690" s="40" t="s">
        <v>738</v>
      </c>
      <c r="G690" s="698" t="s">
        <v>225</v>
      </c>
      <c r="H690" s="40" t="s">
        <v>213</v>
      </c>
      <c r="I690" s="629" t="s">
        <v>211</v>
      </c>
      <c r="J690" s="698" t="s">
        <v>261</v>
      </c>
      <c r="K690" s="303">
        <v>0</v>
      </c>
      <c r="L690" s="304">
        <v>0</v>
      </c>
      <c r="M690" s="305">
        <v>0</v>
      </c>
      <c r="N690" s="305">
        <v>0</v>
      </c>
      <c r="O690" s="303">
        <v>0</v>
      </c>
      <c r="P690" s="305">
        <v>0</v>
      </c>
      <c r="Q690" s="303">
        <v>0</v>
      </c>
      <c r="R690" s="16">
        <f>SUMIFS('Member Months'!$L:$L,'Member Months'!$A:$A,$A690,'Member Months'!$C:$C,$C690, 'Member Months'!$D:$D,$D690)</f>
        <v>0</v>
      </c>
      <c r="S690" s="237"/>
      <c r="U690" s="237"/>
      <c r="V690" s="237"/>
    </row>
    <row r="691" spans="1:22" s="302" customFormat="1">
      <c r="A691" s="38" t="s">
        <v>215</v>
      </c>
      <c r="B691" s="39">
        <f t="shared" si="30"/>
        <v>0</v>
      </c>
      <c r="C691" s="39" t="s">
        <v>912</v>
      </c>
      <c r="D691" s="40">
        <v>3</v>
      </c>
      <c r="E691" s="40" t="s">
        <v>215</v>
      </c>
      <c r="F691" s="40" t="s">
        <v>738</v>
      </c>
      <c r="G691" s="698" t="s">
        <v>225</v>
      </c>
      <c r="H691" s="40" t="s">
        <v>213</v>
      </c>
      <c r="I691" s="629" t="s">
        <v>214</v>
      </c>
      <c r="J691" s="698" t="s">
        <v>676</v>
      </c>
      <c r="K691" s="303">
        <v>0</v>
      </c>
      <c r="L691" s="304">
        <v>0</v>
      </c>
      <c r="M691" s="305">
        <v>0</v>
      </c>
      <c r="N691" s="305">
        <v>0</v>
      </c>
      <c r="O691" s="303">
        <v>0</v>
      </c>
      <c r="P691" s="305">
        <v>0</v>
      </c>
      <c r="Q691" s="303">
        <v>0</v>
      </c>
      <c r="R691" s="16">
        <f>SUMIFS('Member Months'!$L:$L,'Member Months'!$A:$A,$A691,'Member Months'!$C:$C,$C691, 'Member Months'!$D:$D,$D691)</f>
        <v>0</v>
      </c>
      <c r="S691" s="237"/>
      <c r="U691" s="237"/>
      <c r="V691" s="237"/>
    </row>
    <row r="692" spans="1:22" s="302" customFormat="1">
      <c r="A692" s="38" t="s">
        <v>215</v>
      </c>
      <c r="B692" s="39">
        <f t="shared" si="30"/>
        <v>0</v>
      </c>
      <c r="C692" s="39" t="s">
        <v>912</v>
      </c>
      <c r="D692" s="40">
        <v>3</v>
      </c>
      <c r="E692" s="40" t="s">
        <v>215</v>
      </c>
      <c r="F692" s="40" t="s">
        <v>738</v>
      </c>
      <c r="G692" s="698" t="s">
        <v>225</v>
      </c>
      <c r="H692" s="40" t="s">
        <v>213</v>
      </c>
      <c r="I692" s="629" t="s">
        <v>215</v>
      </c>
      <c r="J692" s="698" t="s">
        <v>216</v>
      </c>
      <c r="K692" s="303">
        <v>0</v>
      </c>
      <c r="L692" s="304">
        <v>0</v>
      </c>
      <c r="M692" s="305">
        <v>0</v>
      </c>
      <c r="N692" s="305">
        <v>0</v>
      </c>
      <c r="O692" s="303">
        <v>0</v>
      </c>
      <c r="P692" s="305">
        <v>0</v>
      </c>
      <c r="Q692" s="303">
        <v>0</v>
      </c>
      <c r="R692" s="16">
        <f>SUMIFS('Member Months'!$L:$L,'Member Months'!$A:$A,$A692,'Member Months'!$C:$C,$C692, 'Member Months'!$D:$D,$D692)</f>
        <v>0</v>
      </c>
      <c r="S692" s="237"/>
      <c r="U692" s="237"/>
      <c r="V692" s="237"/>
    </row>
    <row r="693" spans="1:22" s="302" customFormat="1">
      <c r="A693" s="38" t="s">
        <v>215</v>
      </c>
      <c r="B693" s="39">
        <f t="shared" si="30"/>
        <v>0</v>
      </c>
      <c r="C693" s="39" t="s">
        <v>912</v>
      </c>
      <c r="D693" s="40">
        <v>3</v>
      </c>
      <c r="E693" s="40" t="s">
        <v>215</v>
      </c>
      <c r="F693" s="40" t="s">
        <v>738</v>
      </c>
      <c r="G693" s="698" t="s">
        <v>225</v>
      </c>
      <c r="H693" s="40" t="s">
        <v>213</v>
      </c>
      <c r="I693" s="629" t="s">
        <v>217</v>
      </c>
      <c r="J693" s="698" t="s">
        <v>262</v>
      </c>
      <c r="K693" s="303">
        <v>0</v>
      </c>
      <c r="L693" s="304">
        <v>0</v>
      </c>
      <c r="M693" s="305">
        <v>0</v>
      </c>
      <c r="N693" s="305">
        <v>0</v>
      </c>
      <c r="O693" s="303">
        <v>0</v>
      </c>
      <c r="P693" s="305">
        <v>0</v>
      </c>
      <c r="Q693" s="303">
        <v>0</v>
      </c>
      <c r="R693" s="16">
        <f>SUMIFS('Member Months'!$L:$L,'Member Months'!$A:$A,$A693,'Member Months'!$C:$C,$C693, 'Member Months'!$D:$D,$D693)</f>
        <v>0</v>
      </c>
      <c r="S693" s="237"/>
      <c r="U693" s="237"/>
      <c r="V693" s="237"/>
    </row>
    <row r="694" spans="1:22" s="302" customFormat="1">
      <c r="A694" s="38" t="s">
        <v>215</v>
      </c>
      <c r="B694" s="39">
        <f t="shared" si="30"/>
        <v>0</v>
      </c>
      <c r="C694" s="39" t="s">
        <v>912</v>
      </c>
      <c r="D694" s="40">
        <v>3</v>
      </c>
      <c r="E694" s="40" t="s">
        <v>215</v>
      </c>
      <c r="F694" s="40" t="s">
        <v>738</v>
      </c>
      <c r="G694" s="698" t="s">
        <v>225</v>
      </c>
      <c r="H694" s="40" t="s">
        <v>213</v>
      </c>
      <c r="I694" s="629" t="s">
        <v>218</v>
      </c>
      <c r="J694" s="698" t="s">
        <v>677</v>
      </c>
      <c r="K694" s="303">
        <v>0</v>
      </c>
      <c r="L694" s="304">
        <v>0</v>
      </c>
      <c r="M694" s="305">
        <v>0</v>
      </c>
      <c r="N694" s="305">
        <v>0</v>
      </c>
      <c r="O694" s="303">
        <v>0</v>
      </c>
      <c r="P694" s="305">
        <v>0</v>
      </c>
      <c r="Q694" s="303">
        <v>0</v>
      </c>
      <c r="R694" s="16">
        <f>SUMIFS('Member Months'!$L:$L,'Member Months'!$A:$A,$A694,'Member Months'!$C:$C,$C694, 'Member Months'!$D:$D,$D694)</f>
        <v>0</v>
      </c>
      <c r="S694" s="237"/>
      <c r="U694" s="237"/>
      <c r="V694" s="237"/>
    </row>
    <row r="695" spans="1:22" s="302" customFormat="1">
      <c r="A695" s="38" t="s">
        <v>215</v>
      </c>
      <c r="B695" s="39">
        <f t="shared" si="30"/>
        <v>0</v>
      </c>
      <c r="C695" s="39" t="s">
        <v>912</v>
      </c>
      <c r="D695" s="40">
        <v>3</v>
      </c>
      <c r="E695" s="40" t="s">
        <v>215</v>
      </c>
      <c r="F695" s="40" t="s">
        <v>738</v>
      </c>
      <c r="G695" s="698" t="s">
        <v>225</v>
      </c>
      <c r="H695" s="40" t="s">
        <v>213</v>
      </c>
      <c r="I695" s="629" t="s">
        <v>219</v>
      </c>
      <c r="J695" s="698" t="s">
        <v>263</v>
      </c>
      <c r="K695" s="303">
        <v>0</v>
      </c>
      <c r="L695" s="304">
        <v>0</v>
      </c>
      <c r="M695" s="305">
        <v>0</v>
      </c>
      <c r="N695" s="305">
        <v>0</v>
      </c>
      <c r="O695" s="303">
        <v>0</v>
      </c>
      <c r="P695" s="305">
        <v>0</v>
      </c>
      <c r="Q695" s="303">
        <v>0</v>
      </c>
      <c r="R695" s="16">
        <f>SUMIFS('Member Months'!$L:$L,'Member Months'!$A:$A,$A695,'Member Months'!$C:$C,$C695, 'Member Months'!$D:$D,$D695)</f>
        <v>0</v>
      </c>
      <c r="S695" s="237"/>
      <c r="U695" s="237"/>
      <c r="V695" s="237"/>
    </row>
    <row r="696" spans="1:22" s="302" customFormat="1">
      <c r="A696" s="38" t="s">
        <v>215</v>
      </c>
      <c r="B696" s="39">
        <f t="shared" si="30"/>
        <v>0</v>
      </c>
      <c r="C696" s="39" t="s">
        <v>912</v>
      </c>
      <c r="D696" s="40">
        <v>3</v>
      </c>
      <c r="E696" s="40" t="s">
        <v>215</v>
      </c>
      <c r="F696" s="40" t="s">
        <v>738</v>
      </c>
      <c r="G696" s="698" t="s">
        <v>225</v>
      </c>
      <c r="H696" s="40" t="s">
        <v>213</v>
      </c>
      <c r="I696" s="629" t="s">
        <v>220</v>
      </c>
      <c r="J696" s="698" t="s">
        <v>675</v>
      </c>
      <c r="K696" s="303">
        <v>0</v>
      </c>
      <c r="L696" s="304">
        <v>0</v>
      </c>
      <c r="M696" s="305">
        <v>0</v>
      </c>
      <c r="N696" s="305">
        <v>0</v>
      </c>
      <c r="O696" s="303">
        <v>0</v>
      </c>
      <c r="P696" s="305">
        <v>0</v>
      </c>
      <c r="Q696" s="303">
        <v>0</v>
      </c>
      <c r="R696" s="16">
        <f>SUMIFS('Member Months'!$L:$L,'Member Months'!$A:$A,$A696,'Member Months'!$C:$C,$C696, 'Member Months'!$D:$D,$D696)</f>
        <v>0</v>
      </c>
      <c r="S696" s="237"/>
      <c r="U696" s="237"/>
      <c r="V696" s="237"/>
    </row>
    <row r="697" spans="1:22" s="302" customFormat="1">
      <c r="A697" s="38" t="s">
        <v>215</v>
      </c>
      <c r="B697" s="39">
        <f t="shared" si="30"/>
        <v>0</v>
      </c>
      <c r="C697" s="39" t="s">
        <v>912</v>
      </c>
      <c r="D697" s="40">
        <v>3</v>
      </c>
      <c r="E697" s="40" t="s">
        <v>215</v>
      </c>
      <c r="F697" s="40" t="s">
        <v>738</v>
      </c>
      <c r="G697" s="698" t="s">
        <v>225</v>
      </c>
      <c r="H697" s="40" t="s">
        <v>213</v>
      </c>
      <c r="I697" s="629" t="s">
        <v>221</v>
      </c>
      <c r="J697" s="698" t="s">
        <v>264</v>
      </c>
      <c r="K697" s="303">
        <v>0</v>
      </c>
      <c r="L697" s="304">
        <v>0</v>
      </c>
      <c r="M697" s="305">
        <v>0</v>
      </c>
      <c r="N697" s="305">
        <v>0</v>
      </c>
      <c r="O697" s="303">
        <v>0</v>
      </c>
      <c r="P697" s="305">
        <v>0</v>
      </c>
      <c r="Q697" s="303">
        <v>0</v>
      </c>
      <c r="R697" s="16">
        <f>SUMIFS('Member Months'!$L:$L,'Member Months'!$A:$A,$A697,'Member Months'!$C:$C,$C697, 'Member Months'!$D:$D,$D697)</f>
        <v>0</v>
      </c>
      <c r="S697" s="237"/>
      <c r="U697" s="237"/>
      <c r="V697" s="237"/>
    </row>
    <row r="698" spans="1:22" s="302" customFormat="1">
      <c r="A698" s="38" t="s">
        <v>215</v>
      </c>
      <c r="B698" s="39">
        <f t="shared" si="30"/>
        <v>0</v>
      </c>
      <c r="C698" s="39" t="s">
        <v>912</v>
      </c>
      <c r="D698" s="40">
        <v>3</v>
      </c>
      <c r="E698" s="40" t="s">
        <v>215</v>
      </c>
      <c r="F698" s="40" t="s">
        <v>738</v>
      </c>
      <c r="G698" s="698" t="s">
        <v>225</v>
      </c>
      <c r="H698" s="40" t="s">
        <v>213</v>
      </c>
      <c r="I698" s="630" t="s">
        <v>222</v>
      </c>
      <c r="J698" s="698" t="s">
        <v>206</v>
      </c>
      <c r="K698" s="303">
        <v>0</v>
      </c>
      <c r="L698" s="304">
        <v>0</v>
      </c>
      <c r="M698" s="305">
        <v>0</v>
      </c>
      <c r="N698" s="305">
        <v>0</v>
      </c>
      <c r="O698" s="303">
        <v>0</v>
      </c>
      <c r="P698" s="305">
        <v>0</v>
      </c>
      <c r="Q698" s="303">
        <v>0</v>
      </c>
      <c r="R698" s="16">
        <f>SUMIFS('Member Months'!$L:$L,'Member Months'!$A:$A,$A698,'Member Months'!$C:$C,$C698, 'Member Months'!$D:$D,$D698)</f>
        <v>0</v>
      </c>
      <c r="S698" s="237"/>
      <c r="U698" s="237"/>
      <c r="V698" s="237"/>
    </row>
    <row r="699" spans="1:22" s="302" customFormat="1">
      <c r="A699" s="38" t="s">
        <v>215</v>
      </c>
      <c r="B699" s="39">
        <f t="shared" si="30"/>
        <v>0</v>
      </c>
      <c r="C699" s="39" t="s">
        <v>912</v>
      </c>
      <c r="D699" s="40">
        <v>3</v>
      </c>
      <c r="E699" s="40" t="s">
        <v>215</v>
      </c>
      <c r="F699" s="40" t="s">
        <v>738</v>
      </c>
      <c r="G699" s="698" t="s">
        <v>225</v>
      </c>
      <c r="H699" s="40" t="s">
        <v>213</v>
      </c>
      <c r="I699" s="630" t="s">
        <v>223</v>
      </c>
      <c r="J699" s="698" t="s">
        <v>181</v>
      </c>
      <c r="K699" s="303">
        <v>0</v>
      </c>
      <c r="L699" s="304">
        <v>0</v>
      </c>
      <c r="M699" s="305">
        <v>0</v>
      </c>
      <c r="N699" s="305">
        <v>0</v>
      </c>
      <c r="O699" s="303">
        <v>0</v>
      </c>
      <c r="P699" s="305">
        <v>0</v>
      </c>
      <c r="Q699" s="303">
        <v>0</v>
      </c>
      <c r="R699" s="16">
        <f>SUMIFS('Member Months'!$L:$L,'Member Months'!$A:$A,$A699,'Member Months'!$C:$C,$C699, 'Member Months'!$D:$D,$D699)</f>
        <v>0</v>
      </c>
      <c r="S699" s="237"/>
      <c r="U699" s="237"/>
      <c r="V699" s="237"/>
    </row>
    <row r="700" spans="1:22" s="302" customFormat="1">
      <c r="A700" s="38" t="s">
        <v>215</v>
      </c>
      <c r="B700" s="39">
        <f t="shared" si="30"/>
        <v>0</v>
      </c>
      <c r="C700" s="39" t="s">
        <v>912</v>
      </c>
      <c r="D700" s="40">
        <v>3</v>
      </c>
      <c r="E700" s="40" t="s">
        <v>215</v>
      </c>
      <c r="F700" s="40" t="s">
        <v>738</v>
      </c>
      <c r="G700" s="698" t="s">
        <v>225</v>
      </c>
      <c r="H700" s="40" t="s">
        <v>213</v>
      </c>
      <c r="I700" s="630" t="s">
        <v>150</v>
      </c>
      <c r="J700" s="698" t="s">
        <v>204</v>
      </c>
      <c r="K700" s="303">
        <v>0</v>
      </c>
      <c r="L700" s="304">
        <v>0</v>
      </c>
      <c r="M700" s="305">
        <v>0</v>
      </c>
      <c r="N700" s="305">
        <v>0</v>
      </c>
      <c r="O700" s="303">
        <v>0</v>
      </c>
      <c r="P700" s="305">
        <v>0</v>
      </c>
      <c r="Q700" s="303">
        <v>0</v>
      </c>
      <c r="R700" s="16">
        <f>SUMIFS('Member Months'!$L:$L,'Member Months'!$A:$A,$A700,'Member Months'!$C:$C,$C700, 'Member Months'!$D:$D,$D700)</f>
        <v>0</v>
      </c>
      <c r="S700" s="237"/>
      <c r="U700" s="237"/>
      <c r="V700" s="237"/>
    </row>
    <row r="701" spans="1:22" s="302" customFormat="1">
      <c r="A701" s="38" t="s">
        <v>215</v>
      </c>
      <c r="B701" s="39">
        <f t="shared" si="30"/>
        <v>0</v>
      </c>
      <c r="C701" s="39" t="s">
        <v>912</v>
      </c>
      <c r="D701" s="40">
        <v>3</v>
      </c>
      <c r="E701" s="40" t="s">
        <v>215</v>
      </c>
      <c r="F701" s="40" t="s">
        <v>738</v>
      </c>
      <c r="G701" s="698" t="s">
        <v>225</v>
      </c>
      <c r="H701" s="40" t="s">
        <v>213</v>
      </c>
      <c r="I701" s="630" t="s">
        <v>151</v>
      </c>
      <c r="J701" s="698" t="s">
        <v>205</v>
      </c>
      <c r="K701" s="303">
        <v>0</v>
      </c>
      <c r="L701" s="304">
        <v>0</v>
      </c>
      <c r="M701" s="305">
        <v>0</v>
      </c>
      <c r="N701" s="305">
        <v>0</v>
      </c>
      <c r="O701" s="303">
        <v>0</v>
      </c>
      <c r="P701" s="305">
        <v>0</v>
      </c>
      <c r="Q701" s="303">
        <v>0</v>
      </c>
      <c r="R701" s="16">
        <f>SUMIFS('Member Months'!$L:$L,'Member Months'!$A:$A,$A701,'Member Months'!$C:$C,$C701, 'Member Months'!$D:$D,$D701)</f>
        <v>0</v>
      </c>
      <c r="S701" s="237"/>
      <c r="U701" s="237"/>
      <c r="V701" s="237"/>
    </row>
    <row r="702" spans="1:22" s="302" customFormat="1">
      <c r="A702" s="38" t="s">
        <v>215</v>
      </c>
      <c r="B702" s="39">
        <f t="shared" si="30"/>
        <v>0</v>
      </c>
      <c r="C702" s="39" t="s">
        <v>912</v>
      </c>
      <c r="D702" s="40">
        <v>3</v>
      </c>
      <c r="E702" s="40" t="s">
        <v>215</v>
      </c>
      <c r="F702" s="40" t="s">
        <v>738</v>
      </c>
      <c r="G702" s="698" t="s">
        <v>225</v>
      </c>
      <c r="H702" s="40" t="s">
        <v>213</v>
      </c>
      <c r="I702" s="630" t="s">
        <v>152</v>
      </c>
      <c r="J702" s="698" t="s">
        <v>182</v>
      </c>
      <c r="K702" s="303">
        <v>0</v>
      </c>
      <c r="L702" s="304">
        <v>0</v>
      </c>
      <c r="M702" s="305">
        <v>0</v>
      </c>
      <c r="N702" s="305">
        <v>0</v>
      </c>
      <c r="O702" s="303">
        <v>0</v>
      </c>
      <c r="P702" s="305">
        <v>0</v>
      </c>
      <c r="Q702" s="303">
        <v>0</v>
      </c>
      <c r="R702" s="16">
        <f>SUMIFS('Member Months'!$L:$L,'Member Months'!$A:$A,$A702,'Member Months'!$C:$C,$C702, 'Member Months'!$D:$D,$D702)</f>
        <v>0</v>
      </c>
      <c r="S702" s="237"/>
      <c r="U702" s="237"/>
      <c r="V702" s="237"/>
    </row>
    <row r="703" spans="1:22" s="302" customFormat="1">
      <c r="A703" s="38" t="s">
        <v>215</v>
      </c>
      <c r="B703" s="39">
        <f t="shared" si="30"/>
        <v>0</v>
      </c>
      <c r="C703" s="39" t="s">
        <v>912</v>
      </c>
      <c r="D703" s="40">
        <v>3</v>
      </c>
      <c r="E703" s="40" t="s">
        <v>215</v>
      </c>
      <c r="F703" s="40" t="s">
        <v>738</v>
      </c>
      <c r="G703" s="698" t="s">
        <v>225</v>
      </c>
      <c r="H703" s="40" t="s">
        <v>213</v>
      </c>
      <c r="I703" s="630" t="s">
        <v>70</v>
      </c>
      <c r="J703" s="698" t="s">
        <v>265</v>
      </c>
      <c r="K703" s="303">
        <v>0</v>
      </c>
      <c r="L703" s="304">
        <v>0</v>
      </c>
      <c r="M703" s="305">
        <v>0</v>
      </c>
      <c r="N703" s="305">
        <v>0</v>
      </c>
      <c r="O703" s="303">
        <v>0</v>
      </c>
      <c r="P703" s="305">
        <v>0</v>
      </c>
      <c r="Q703" s="303">
        <v>0</v>
      </c>
      <c r="R703" s="16">
        <f>SUMIFS('Member Months'!$L:$L,'Member Months'!$A:$A,$A703,'Member Months'!$C:$C,$C703, 'Member Months'!$D:$D,$D703)</f>
        <v>0</v>
      </c>
      <c r="S703" s="237"/>
      <c r="U703" s="237"/>
      <c r="V703" s="237"/>
    </row>
    <row r="704" spans="1:22" s="302" customFormat="1">
      <c r="A704" s="38" t="s">
        <v>215</v>
      </c>
      <c r="B704" s="39">
        <f t="shared" ref="B704:B781" si="33">$B$6</f>
        <v>0</v>
      </c>
      <c r="C704" s="39" t="s">
        <v>912</v>
      </c>
      <c r="D704" s="40">
        <v>3</v>
      </c>
      <c r="E704" s="40" t="s">
        <v>215</v>
      </c>
      <c r="F704" s="40" t="s">
        <v>738</v>
      </c>
      <c r="G704" s="698" t="s">
        <v>225</v>
      </c>
      <c r="H704" s="40" t="s">
        <v>213</v>
      </c>
      <c r="I704" s="630" t="s">
        <v>71</v>
      </c>
      <c r="J704" s="698" t="s">
        <v>266</v>
      </c>
      <c r="K704" s="303">
        <v>0</v>
      </c>
      <c r="L704" s="304">
        <v>0</v>
      </c>
      <c r="M704" s="305">
        <v>0</v>
      </c>
      <c r="N704" s="305">
        <v>0</v>
      </c>
      <c r="O704" s="303">
        <v>0</v>
      </c>
      <c r="P704" s="305">
        <v>0</v>
      </c>
      <c r="Q704" s="303">
        <v>0</v>
      </c>
      <c r="R704" s="16">
        <f>SUMIFS('Member Months'!$L:$L,'Member Months'!$A:$A,$A704,'Member Months'!$C:$C,$C704, 'Member Months'!$D:$D,$D704)</f>
        <v>0</v>
      </c>
      <c r="S704" s="237"/>
      <c r="U704" s="237"/>
      <c r="V704" s="237"/>
    </row>
    <row r="705" spans="1:22" s="302" customFormat="1">
      <c r="A705" s="38" t="s">
        <v>215</v>
      </c>
      <c r="B705" s="39">
        <f t="shared" si="33"/>
        <v>0</v>
      </c>
      <c r="C705" s="39" t="s">
        <v>912</v>
      </c>
      <c r="D705" s="40">
        <v>3</v>
      </c>
      <c r="E705" s="40" t="s">
        <v>215</v>
      </c>
      <c r="F705" s="40" t="s">
        <v>738</v>
      </c>
      <c r="G705" s="698" t="s">
        <v>225</v>
      </c>
      <c r="H705" s="40" t="s">
        <v>213</v>
      </c>
      <c r="I705" s="630" t="s">
        <v>72</v>
      </c>
      <c r="J705" s="698" t="s">
        <v>527</v>
      </c>
      <c r="K705" s="303">
        <v>0</v>
      </c>
      <c r="L705" s="304">
        <v>0</v>
      </c>
      <c r="M705" s="305">
        <v>0</v>
      </c>
      <c r="N705" s="305">
        <v>0</v>
      </c>
      <c r="O705" s="303">
        <v>0</v>
      </c>
      <c r="P705" s="305">
        <v>0</v>
      </c>
      <c r="Q705" s="303">
        <v>0</v>
      </c>
      <c r="R705" s="16">
        <f>SUMIFS('Member Months'!$L:$L,'Member Months'!$A:$A,$A705,'Member Months'!$C:$C,$C705, 'Member Months'!$D:$D,$D705)</f>
        <v>0</v>
      </c>
      <c r="S705" s="237"/>
      <c r="U705" s="237"/>
      <c r="V705" s="237"/>
    </row>
    <row r="706" spans="1:22" s="302" customFormat="1">
      <c r="A706" s="38" t="s">
        <v>215</v>
      </c>
      <c r="B706" s="39">
        <f t="shared" si="33"/>
        <v>0</v>
      </c>
      <c r="C706" s="39" t="s">
        <v>912</v>
      </c>
      <c r="D706" s="40">
        <v>3</v>
      </c>
      <c r="E706" s="40" t="s">
        <v>215</v>
      </c>
      <c r="F706" s="40" t="s">
        <v>738</v>
      </c>
      <c r="G706" s="698" t="s">
        <v>225</v>
      </c>
      <c r="H706" s="40" t="s">
        <v>213</v>
      </c>
      <c r="I706" s="630" t="s">
        <v>73</v>
      </c>
      <c r="J706" s="698" t="s">
        <v>528</v>
      </c>
      <c r="K706" s="303">
        <v>0</v>
      </c>
      <c r="L706" s="304">
        <v>0</v>
      </c>
      <c r="M706" s="305">
        <v>0</v>
      </c>
      <c r="N706" s="305">
        <v>0</v>
      </c>
      <c r="O706" s="303">
        <v>0</v>
      </c>
      <c r="P706" s="305">
        <v>0</v>
      </c>
      <c r="Q706" s="303">
        <v>0</v>
      </c>
      <c r="R706" s="16">
        <f>SUMIFS('Member Months'!$L:$L,'Member Months'!$A:$A,$A706,'Member Months'!$C:$C,$C706, 'Member Months'!$D:$D,$D706)</f>
        <v>0</v>
      </c>
      <c r="S706" s="237"/>
      <c r="U706" s="237"/>
      <c r="V706" s="237"/>
    </row>
    <row r="707" spans="1:22" s="302" customFormat="1">
      <c r="A707" s="38" t="s">
        <v>215</v>
      </c>
      <c r="B707" s="39">
        <f t="shared" si="33"/>
        <v>0</v>
      </c>
      <c r="C707" s="39" t="s">
        <v>912</v>
      </c>
      <c r="D707" s="40">
        <v>3</v>
      </c>
      <c r="E707" s="40" t="s">
        <v>215</v>
      </c>
      <c r="F707" s="40" t="s">
        <v>738</v>
      </c>
      <c r="G707" s="698" t="s">
        <v>225</v>
      </c>
      <c r="H707" s="40" t="s">
        <v>213</v>
      </c>
      <c r="I707" s="630" t="s">
        <v>409</v>
      </c>
      <c r="J707" s="698" t="s">
        <v>803</v>
      </c>
      <c r="K707" s="303">
        <v>0</v>
      </c>
      <c r="L707" s="304">
        <v>0</v>
      </c>
      <c r="M707" s="305">
        <v>0</v>
      </c>
      <c r="N707" s="305">
        <v>0</v>
      </c>
      <c r="O707" s="303">
        <v>0</v>
      </c>
      <c r="P707" s="305">
        <v>0</v>
      </c>
      <c r="Q707" s="303">
        <v>0</v>
      </c>
      <c r="R707" s="16">
        <f>SUMIFS('Member Months'!$L:$L,'Member Months'!$A:$A,$A707,'Member Months'!$C:$C,$C707, 'Member Months'!$D:$D,$D707)</f>
        <v>0</v>
      </c>
      <c r="S707" s="237"/>
      <c r="U707" s="237"/>
      <c r="V707" s="237"/>
    </row>
    <row r="708" spans="1:22" s="302" customFormat="1">
      <c r="A708" s="38" t="s">
        <v>217</v>
      </c>
      <c r="B708" s="39">
        <f t="shared" si="33"/>
        <v>0</v>
      </c>
      <c r="C708" s="39" t="s">
        <v>912</v>
      </c>
      <c r="D708" s="40">
        <v>3</v>
      </c>
      <c r="E708" s="40" t="s">
        <v>217</v>
      </c>
      <c r="F708" s="40" t="s">
        <v>738</v>
      </c>
      <c r="G708" s="698" t="s">
        <v>226</v>
      </c>
      <c r="H708" s="40" t="s">
        <v>227</v>
      </c>
      <c r="I708" s="629" t="s">
        <v>211</v>
      </c>
      <c r="J708" s="698" t="s">
        <v>261</v>
      </c>
      <c r="K708" s="303">
        <v>0</v>
      </c>
      <c r="L708" s="304">
        <v>0</v>
      </c>
      <c r="M708" s="305">
        <v>0</v>
      </c>
      <c r="N708" s="305">
        <v>0</v>
      </c>
      <c r="O708" s="303">
        <v>0</v>
      </c>
      <c r="P708" s="305">
        <v>0</v>
      </c>
      <c r="Q708" s="303">
        <v>0</v>
      </c>
      <c r="R708" s="16">
        <f>SUMIFS('Member Months'!$L:$L,'Member Months'!$A:$A,$A708,'Member Months'!$C:$C,$C708, 'Member Months'!$D:$D,$D708)</f>
        <v>0</v>
      </c>
      <c r="S708" s="237"/>
      <c r="U708" s="237"/>
      <c r="V708" s="237"/>
    </row>
    <row r="709" spans="1:22" s="302" customFormat="1">
      <c r="A709" s="38" t="s">
        <v>217</v>
      </c>
      <c r="B709" s="39">
        <f t="shared" si="33"/>
        <v>0</v>
      </c>
      <c r="C709" s="39" t="s">
        <v>912</v>
      </c>
      <c r="D709" s="40">
        <v>3</v>
      </c>
      <c r="E709" s="40" t="s">
        <v>217</v>
      </c>
      <c r="F709" s="40" t="s">
        <v>738</v>
      </c>
      <c r="G709" s="698" t="s">
        <v>226</v>
      </c>
      <c r="H709" s="40" t="s">
        <v>227</v>
      </c>
      <c r="I709" s="629" t="s">
        <v>214</v>
      </c>
      <c r="J709" s="698" t="s">
        <v>676</v>
      </c>
      <c r="K709" s="303">
        <v>0</v>
      </c>
      <c r="L709" s="304">
        <v>0</v>
      </c>
      <c r="M709" s="305">
        <v>0</v>
      </c>
      <c r="N709" s="305">
        <v>0</v>
      </c>
      <c r="O709" s="303">
        <v>0</v>
      </c>
      <c r="P709" s="305">
        <v>0</v>
      </c>
      <c r="Q709" s="303">
        <v>0</v>
      </c>
      <c r="R709" s="16">
        <f>SUMIFS('Member Months'!$L:$L,'Member Months'!$A:$A,$A709,'Member Months'!$C:$C,$C709, 'Member Months'!$D:$D,$D709)</f>
        <v>0</v>
      </c>
      <c r="S709" s="237"/>
      <c r="U709" s="237"/>
      <c r="V709" s="237"/>
    </row>
    <row r="710" spans="1:22" s="302" customFormat="1">
      <c r="A710" s="38" t="s">
        <v>217</v>
      </c>
      <c r="B710" s="39">
        <f t="shared" si="33"/>
        <v>0</v>
      </c>
      <c r="C710" s="39" t="s">
        <v>912</v>
      </c>
      <c r="D710" s="40">
        <v>3</v>
      </c>
      <c r="E710" s="40" t="s">
        <v>217</v>
      </c>
      <c r="F710" s="40" t="s">
        <v>738</v>
      </c>
      <c r="G710" s="698" t="s">
        <v>226</v>
      </c>
      <c r="H710" s="40" t="s">
        <v>227</v>
      </c>
      <c r="I710" s="629" t="s">
        <v>215</v>
      </c>
      <c r="J710" s="698" t="s">
        <v>216</v>
      </c>
      <c r="K710" s="303">
        <v>0</v>
      </c>
      <c r="L710" s="304">
        <v>0</v>
      </c>
      <c r="M710" s="305">
        <v>0</v>
      </c>
      <c r="N710" s="305">
        <v>0</v>
      </c>
      <c r="O710" s="303">
        <v>0</v>
      </c>
      <c r="P710" s="305">
        <v>0</v>
      </c>
      <c r="Q710" s="303">
        <v>0</v>
      </c>
      <c r="R710" s="16">
        <f>SUMIFS('Member Months'!$L:$L,'Member Months'!$A:$A,$A710,'Member Months'!$C:$C,$C710, 'Member Months'!$D:$D,$D710)</f>
        <v>0</v>
      </c>
      <c r="S710" s="237"/>
      <c r="U710" s="237"/>
      <c r="V710" s="237"/>
    </row>
    <row r="711" spans="1:22" s="302" customFormat="1">
      <c r="A711" s="38" t="s">
        <v>217</v>
      </c>
      <c r="B711" s="39">
        <f t="shared" si="33"/>
        <v>0</v>
      </c>
      <c r="C711" s="39" t="s">
        <v>912</v>
      </c>
      <c r="D711" s="40">
        <v>3</v>
      </c>
      <c r="E711" s="40" t="s">
        <v>217</v>
      </c>
      <c r="F711" s="40" t="s">
        <v>738</v>
      </c>
      <c r="G711" s="698" t="s">
        <v>226</v>
      </c>
      <c r="H711" s="40" t="s">
        <v>227</v>
      </c>
      <c r="I711" s="629" t="s">
        <v>217</v>
      </c>
      <c r="J711" s="698" t="s">
        <v>262</v>
      </c>
      <c r="K711" s="303">
        <v>0</v>
      </c>
      <c r="L711" s="304">
        <v>0</v>
      </c>
      <c r="M711" s="305">
        <v>0</v>
      </c>
      <c r="N711" s="305">
        <v>0</v>
      </c>
      <c r="O711" s="303">
        <v>0</v>
      </c>
      <c r="P711" s="305">
        <v>0</v>
      </c>
      <c r="Q711" s="303">
        <v>0</v>
      </c>
      <c r="R711" s="16">
        <f>SUMIFS('Member Months'!$L:$L,'Member Months'!$A:$A,$A711,'Member Months'!$C:$C,$C711, 'Member Months'!$D:$D,$D711)</f>
        <v>0</v>
      </c>
      <c r="S711" s="237"/>
      <c r="U711" s="237"/>
      <c r="V711" s="237"/>
    </row>
    <row r="712" spans="1:22" s="302" customFormat="1">
      <c r="A712" s="38" t="s">
        <v>217</v>
      </c>
      <c r="B712" s="39">
        <f t="shared" si="33"/>
        <v>0</v>
      </c>
      <c r="C712" s="39" t="s">
        <v>912</v>
      </c>
      <c r="D712" s="40">
        <v>3</v>
      </c>
      <c r="E712" s="40" t="s">
        <v>217</v>
      </c>
      <c r="F712" s="40" t="s">
        <v>738</v>
      </c>
      <c r="G712" s="698" t="s">
        <v>226</v>
      </c>
      <c r="H712" s="40" t="s">
        <v>227</v>
      </c>
      <c r="I712" s="629" t="s">
        <v>218</v>
      </c>
      <c r="J712" s="698" t="s">
        <v>677</v>
      </c>
      <c r="K712" s="303">
        <v>0</v>
      </c>
      <c r="L712" s="304">
        <v>0</v>
      </c>
      <c r="M712" s="305">
        <v>0</v>
      </c>
      <c r="N712" s="305">
        <v>0</v>
      </c>
      <c r="O712" s="303">
        <v>0</v>
      </c>
      <c r="P712" s="305">
        <v>0</v>
      </c>
      <c r="Q712" s="303">
        <v>0</v>
      </c>
      <c r="R712" s="16">
        <f>SUMIFS('Member Months'!$L:$L,'Member Months'!$A:$A,$A712,'Member Months'!$C:$C,$C712, 'Member Months'!$D:$D,$D712)</f>
        <v>0</v>
      </c>
      <c r="S712" s="237"/>
      <c r="U712" s="237"/>
      <c r="V712" s="237"/>
    </row>
    <row r="713" spans="1:22" s="302" customFormat="1">
      <c r="A713" s="38" t="s">
        <v>217</v>
      </c>
      <c r="B713" s="39">
        <f t="shared" si="33"/>
        <v>0</v>
      </c>
      <c r="C713" s="39" t="s">
        <v>912</v>
      </c>
      <c r="D713" s="40">
        <v>3</v>
      </c>
      <c r="E713" s="40" t="s">
        <v>217</v>
      </c>
      <c r="F713" s="40" t="s">
        <v>738</v>
      </c>
      <c r="G713" s="698" t="s">
        <v>226</v>
      </c>
      <c r="H713" s="40" t="s">
        <v>227</v>
      </c>
      <c r="I713" s="629" t="s">
        <v>219</v>
      </c>
      <c r="J713" s="698" t="s">
        <v>263</v>
      </c>
      <c r="K713" s="303">
        <v>0</v>
      </c>
      <c r="L713" s="304">
        <v>0</v>
      </c>
      <c r="M713" s="305">
        <v>0</v>
      </c>
      <c r="N713" s="305">
        <v>0</v>
      </c>
      <c r="O713" s="303">
        <v>0</v>
      </c>
      <c r="P713" s="305">
        <v>0</v>
      </c>
      <c r="Q713" s="303">
        <v>0</v>
      </c>
      <c r="R713" s="16">
        <f>SUMIFS('Member Months'!$L:$L,'Member Months'!$A:$A,$A713,'Member Months'!$C:$C,$C713, 'Member Months'!$D:$D,$D713)</f>
        <v>0</v>
      </c>
      <c r="S713" s="237"/>
      <c r="U713" s="237"/>
      <c r="V713" s="237"/>
    </row>
    <row r="714" spans="1:22" s="302" customFormat="1">
      <c r="A714" s="38" t="s">
        <v>217</v>
      </c>
      <c r="B714" s="39">
        <f t="shared" si="33"/>
        <v>0</v>
      </c>
      <c r="C714" s="39" t="s">
        <v>912</v>
      </c>
      <c r="D714" s="40">
        <v>3</v>
      </c>
      <c r="E714" s="40" t="s">
        <v>217</v>
      </c>
      <c r="F714" s="40" t="s">
        <v>738</v>
      </c>
      <c r="G714" s="698" t="s">
        <v>226</v>
      </c>
      <c r="H714" s="40" t="s">
        <v>227</v>
      </c>
      <c r="I714" s="629" t="s">
        <v>220</v>
      </c>
      <c r="J714" s="698" t="s">
        <v>675</v>
      </c>
      <c r="K714" s="303">
        <v>0</v>
      </c>
      <c r="L714" s="304">
        <v>0</v>
      </c>
      <c r="M714" s="305">
        <v>0</v>
      </c>
      <c r="N714" s="305">
        <v>0</v>
      </c>
      <c r="O714" s="303">
        <v>0</v>
      </c>
      <c r="P714" s="305">
        <v>0</v>
      </c>
      <c r="Q714" s="303">
        <v>0</v>
      </c>
      <c r="R714" s="16">
        <f>SUMIFS('Member Months'!$L:$L,'Member Months'!$A:$A,$A714,'Member Months'!$C:$C,$C714, 'Member Months'!$D:$D,$D714)</f>
        <v>0</v>
      </c>
      <c r="S714" s="237"/>
      <c r="U714" s="237"/>
      <c r="V714" s="237"/>
    </row>
    <row r="715" spans="1:22" s="302" customFormat="1">
      <c r="A715" s="38" t="s">
        <v>217</v>
      </c>
      <c r="B715" s="39">
        <f t="shared" si="33"/>
        <v>0</v>
      </c>
      <c r="C715" s="39" t="s">
        <v>912</v>
      </c>
      <c r="D715" s="40">
        <v>3</v>
      </c>
      <c r="E715" s="40" t="s">
        <v>217</v>
      </c>
      <c r="F715" s="40" t="s">
        <v>738</v>
      </c>
      <c r="G715" s="698" t="s">
        <v>226</v>
      </c>
      <c r="H715" s="40" t="s">
        <v>227</v>
      </c>
      <c r="I715" s="629" t="s">
        <v>221</v>
      </c>
      <c r="J715" s="698" t="s">
        <v>264</v>
      </c>
      <c r="K715" s="303">
        <v>0</v>
      </c>
      <c r="L715" s="304">
        <v>0</v>
      </c>
      <c r="M715" s="305">
        <v>0</v>
      </c>
      <c r="N715" s="305">
        <v>0</v>
      </c>
      <c r="O715" s="303">
        <v>0</v>
      </c>
      <c r="P715" s="305">
        <v>0</v>
      </c>
      <c r="Q715" s="303">
        <v>0</v>
      </c>
      <c r="R715" s="16">
        <f>SUMIFS('Member Months'!$L:$L,'Member Months'!$A:$A,$A715,'Member Months'!$C:$C,$C715, 'Member Months'!$D:$D,$D715)</f>
        <v>0</v>
      </c>
      <c r="S715" s="237"/>
      <c r="U715" s="237"/>
      <c r="V715" s="237"/>
    </row>
    <row r="716" spans="1:22" s="302" customFormat="1">
      <c r="A716" s="38" t="s">
        <v>217</v>
      </c>
      <c r="B716" s="39">
        <f t="shared" si="33"/>
        <v>0</v>
      </c>
      <c r="C716" s="39" t="s">
        <v>912</v>
      </c>
      <c r="D716" s="40">
        <v>3</v>
      </c>
      <c r="E716" s="40" t="s">
        <v>217</v>
      </c>
      <c r="F716" s="40" t="s">
        <v>738</v>
      </c>
      <c r="G716" s="698" t="s">
        <v>226</v>
      </c>
      <c r="H716" s="40" t="s">
        <v>227</v>
      </c>
      <c r="I716" s="630" t="s">
        <v>222</v>
      </c>
      <c r="J716" s="698" t="s">
        <v>206</v>
      </c>
      <c r="K716" s="303">
        <v>0</v>
      </c>
      <c r="L716" s="304">
        <v>0</v>
      </c>
      <c r="M716" s="305">
        <v>0</v>
      </c>
      <c r="N716" s="305">
        <v>0</v>
      </c>
      <c r="O716" s="303">
        <v>0</v>
      </c>
      <c r="P716" s="305">
        <v>0</v>
      </c>
      <c r="Q716" s="303">
        <v>0</v>
      </c>
      <c r="R716" s="16">
        <f>SUMIFS('Member Months'!$L:$L,'Member Months'!$A:$A,$A716,'Member Months'!$C:$C,$C716, 'Member Months'!$D:$D,$D716)</f>
        <v>0</v>
      </c>
      <c r="S716" s="237"/>
      <c r="U716" s="237"/>
      <c r="V716" s="237"/>
    </row>
    <row r="717" spans="1:22" s="302" customFormat="1">
      <c r="A717" s="38" t="s">
        <v>217</v>
      </c>
      <c r="B717" s="39">
        <f t="shared" si="33"/>
        <v>0</v>
      </c>
      <c r="C717" s="39" t="s">
        <v>912</v>
      </c>
      <c r="D717" s="40">
        <v>3</v>
      </c>
      <c r="E717" s="40" t="s">
        <v>217</v>
      </c>
      <c r="F717" s="40" t="s">
        <v>738</v>
      </c>
      <c r="G717" s="698" t="s">
        <v>226</v>
      </c>
      <c r="H717" s="40" t="s">
        <v>227</v>
      </c>
      <c r="I717" s="630" t="s">
        <v>223</v>
      </c>
      <c r="J717" s="698" t="s">
        <v>181</v>
      </c>
      <c r="K717" s="303">
        <v>0</v>
      </c>
      <c r="L717" s="304">
        <v>0</v>
      </c>
      <c r="M717" s="305">
        <v>0</v>
      </c>
      <c r="N717" s="305">
        <v>0</v>
      </c>
      <c r="O717" s="303">
        <v>0</v>
      </c>
      <c r="P717" s="305">
        <v>0</v>
      </c>
      <c r="Q717" s="303">
        <v>0</v>
      </c>
      <c r="R717" s="16">
        <f>SUMIFS('Member Months'!$L:$L,'Member Months'!$A:$A,$A717,'Member Months'!$C:$C,$C717, 'Member Months'!$D:$D,$D717)</f>
        <v>0</v>
      </c>
      <c r="S717" s="237"/>
      <c r="U717" s="237"/>
      <c r="V717" s="237"/>
    </row>
    <row r="718" spans="1:22" s="302" customFormat="1">
      <c r="A718" s="38" t="s">
        <v>217</v>
      </c>
      <c r="B718" s="39">
        <f t="shared" si="33"/>
        <v>0</v>
      </c>
      <c r="C718" s="39" t="s">
        <v>912</v>
      </c>
      <c r="D718" s="40">
        <v>3</v>
      </c>
      <c r="E718" s="40" t="s">
        <v>217</v>
      </c>
      <c r="F718" s="40" t="s">
        <v>738</v>
      </c>
      <c r="G718" s="698" t="s">
        <v>226</v>
      </c>
      <c r="H718" s="40" t="s">
        <v>227</v>
      </c>
      <c r="I718" s="630" t="s">
        <v>150</v>
      </c>
      <c r="J718" s="698" t="s">
        <v>204</v>
      </c>
      <c r="K718" s="303">
        <v>0</v>
      </c>
      <c r="L718" s="304">
        <v>0</v>
      </c>
      <c r="M718" s="305">
        <v>0</v>
      </c>
      <c r="N718" s="305">
        <v>0</v>
      </c>
      <c r="O718" s="303">
        <v>0</v>
      </c>
      <c r="P718" s="305">
        <v>0</v>
      </c>
      <c r="Q718" s="303">
        <v>0</v>
      </c>
      <c r="R718" s="16">
        <f>SUMIFS('Member Months'!$L:$L,'Member Months'!$A:$A,$A718,'Member Months'!$C:$C,$C718, 'Member Months'!$D:$D,$D718)</f>
        <v>0</v>
      </c>
      <c r="S718" s="237"/>
      <c r="U718" s="237"/>
      <c r="V718" s="237"/>
    </row>
    <row r="719" spans="1:22" s="302" customFormat="1">
      <c r="A719" s="38" t="s">
        <v>217</v>
      </c>
      <c r="B719" s="39">
        <f t="shared" si="33"/>
        <v>0</v>
      </c>
      <c r="C719" s="39" t="s">
        <v>912</v>
      </c>
      <c r="D719" s="40">
        <v>3</v>
      </c>
      <c r="E719" s="40" t="s">
        <v>217</v>
      </c>
      <c r="F719" s="40" t="s">
        <v>738</v>
      </c>
      <c r="G719" s="698" t="s">
        <v>226</v>
      </c>
      <c r="H719" s="40" t="s">
        <v>227</v>
      </c>
      <c r="I719" s="630" t="s">
        <v>151</v>
      </c>
      <c r="J719" s="698" t="s">
        <v>205</v>
      </c>
      <c r="K719" s="303">
        <v>0</v>
      </c>
      <c r="L719" s="304">
        <v>0</v>
      </c>
      <c r="M719" s="305">
        <v>0</v>
      </c>
      <c r="N719" s="305">
        <v>0</v>
      </c>
      <c r="O719" s="303">
        <v>0</v>
      </c>
      <c r="P719" s="305">
        <v>0</v>
      </c>
      <c r="Q719" s="303">
        <v>0</v>
      </c>
      <c r="R719" s="16">
        <f>SUMIFS('Member Months'!$L:$L,'Member Months'!$A:$A,$A719,'Member Months'!$C:$C,$C719, 'Member Months'!$D:$D,$D719)</f>
        <v>0</v>
      </c>
      <c r="S719" s="237"/>
      <c r="U719" s="237"/>
      <c r="V719" s="237"/>
    </row>
    <row r="720" spans="1:22" s="302" customFormat="1">
      <c r="A720" s="38" t="s">
        <v>217</v>
      </c>
      <c r="B720" s="39">
        <f t="shared" si="33"/>
        <v>0</v>
      </c>
      <c r="C720" s="39" t="s">
        <v>912</v>
      </c>
      <c r="D720" s="40">
        <v>3</v>
      </c>
      <c r="E720" s="40" t="s">
        <v>217</v>
      </c>
      <c r="F720" s="40" t="s">
        <v>738</v>
      </c>
      <c r="G720" s="698" t="s">
        <v>226</v>
      </c>
      <c r="H720" s="40" t="s">
        <v>227</v>
      </c>
      <c r="I720" s="630" t="s">
        <v>152</v>
      </c>
      <c r="J720" s="698" t="s">
        <v>182</v>
      </c>
      <c r="K720" s="303">
        <v>0</v>
      </c>
      <c r="L720" s="304">
        <v>0</v>
      </c>
      <c r="M720" s="305">
        <v>0</v>
      </c>
      <c r="N720" s="305">
        <v>0</v>
      </c>
      <c r="O720" s="303">
        <v>0</v>
      </c>
      <c r="P720" s="305">
        <v>0</v>
      </c>
      <c r="Q720" s="303">
        <v>0</v>
      </c>
      <c r="R720" s="16">
        <f>SUMIFS('Member Months'!$L:$L,'Member Months'!$A:$A,$A720,'Member Months'!$C:$C,$C720, 'Member Months'!$D:$D,$D720)</f>
        <v>0</v>
      </c>
      <c r="S720" s="237"/>
      <c r="U720" s="237"/>
      <c r="V720" s="237"/>
    </row>
    <row r="721" spans="1:22" s="302" customFormat="1">
      <c r="A721" s="38" t="s">
        <v>217</v>
      </c>
      <c r="B721" s="39">
        <f t="shared" si="33"/>
        <v>0</v>
      </c>
      <c r="C721" s="39" t="s">
        <v>912</v>
      </c>
      <c r="D721" s="40">
        <v>3</v>
      </c>
      <c r="E721" s="40" t="s">
        <v>217</v>
      </c>
      <c r="F721" s="40" t="s">
        <v>738</v>
      </c>
      <c r="G721" s="698" t="s">
        <v>226</v>
      </c>
      <c r="H721" s="40" t="s">
        <v>227</v>
      </c>
      <c r="I721" s="630" t="s">
        <v>70</v>
      </c>
      <c r="J721" s="698" t="s">
        <v>265</v>
      </c>
      <c r="K721" s="303">
        <v>0</v>
      </c>
      <c r="L721" s="304">
        <v>0</v>
      </c>
      <c r="M721" s="305">
        <v>0</v>
      </c>
      <c r="N721" s="305">
        <v>0</v>
      </c>
      <c r="O721" s="303">
        <v>0</v>
      </c>
      <c r="P721" s="305">
        <v>0</v>
      </c>
      <c r="Q721" s="303">
        <v>0</v>
      </c>
      <c r="R721" s="16">
        <f>SUMIFS('Member Months'!$L:$L,'Member Months'!$A:$A,$A721,'Member Months'!$C:$C,$C721, 'Member Months'!$D:$D,$D721)</f>
        <v>0</v>
      </c>
      <c r="S721" s="237"/>
      <c r="U721" s="237"/>
      <c r="V721" s="237"/>
    </row>
    <row r="722" spans="1:22" s="302" customFormat="1">
      <c r="A722" s="38" t="s">
        <v>217</v>
      </c>
      <c r="B722" s="39">
        <f t="shared" si="33"/>
        <v>0</v>
      </c>
      <c r="C722" s="39" t="s">
        <v>912</v>
      </c>
      <c r="D722" s="40">
        <v>3</v>
      </c>
      <c r="E722" s="40" t="s">
        <v>217</v>
      </c>
      <c r="F722" s="40" t="s">
        <v>738</v>
      </c>
      <c r="G722" s="698" t="s">
        <v>226</v>
      </c>
      <c r="H722" s="40" t="s">
        <v>227</v>
      </c>
      <c r="I722" s="630" t="s">
        <v>71</v>
      </c>
      <c r="J722" s="698" t="s">
        <v>266</v>
      </c>
      <c r="K722" s="303">
        <v>0</v>
      </c>
      <c r="L722" s="304">
        <v>0</v>
      </c>
      <c r="M722" s="305">
        <v>0</v>
      </c>
      <c r="N722" s="305">
        <v>0</v>
      </c>
      <c r="O722" s="303">
        <v>0</v>
      </c>
      <c r="P722" s="305">
        <v>0</v>
      </c>
      <c r="Q722" s="303">
        <v>0</v>
      </c>
      <c r="R722" s="16">
        <f>SUMIFS('Member Months'!$L:$L,'Member Months'!$A:$A,$A722,'Member Months'!$C:$C,$C722, 'Member Months'!$D:$D,$D722)</f>
        <v>0</v>
      </c>
      <c r="S722" s="237"/>
      <c r="U722" s="237"/>
      <c r="V722" s="237"/>
    </row>
    <row r="723" spans="1:22" s="302" customFormat="1">
      <c r="A723" s="38" t="s">
        <v>217</v>
      </c>
      <c r="B723" s="39">
        <f t="shared" si="33"/>
        <v>0</v>
      </c>
      <c r="C723" s="39" t="s">
        <v>912</v>
      </c>
      <c r="D723" s="40">
        <v>3</v>
      </c>
      <c r="E723" s="40" t="s">
        <v>217</v>
      </c>
      <c r="F723" s="40" t="s">
        <v>738</v>
      </c>
      <c r="G723" s="698" t="s">
        <v>226</v>
      </c>
      <c r="H723" s="40" t="s">
        <v>227</v>
      </c>
      <c r="I723" s="630" t="s">
        <v>72</v>
      </c>
      <c r="J723" s="698" t="s">
        <v>527</v>
      </c>
      <c r="K723" s="303">
        <v>0</v>
      </c>
      <c r="L723" s="304">
        <v>0</v>
      </c>
      <c r="M723" s="305">
        <v>0</v>
      </c>
      <c r="N723" s="305">
        <v>0</v>
      </c>
      <c r="O723" s="303">
        <v>0</v>
      </c>
      <c r="P723" s="305">
        <v>0</v>
      </c>
      <c r="Q723" s="303">
        <v>0</v>
      </c>
      <c r="R723" s="16">
        <f>SUMIFS('Member Months'!$L:$L,'Member Months'!$A:$A,$A723,'Member Months'!$C:$C,$C723, 'Member Months'!$D:$D,$D723)</f>
        <v>0</v>
      </c>
      <c r="S723" s="237"/>
      <c r="U723" s="237"/>
      <c r="V723" s="237"/>
    </row>
    <row r="724" spans="1:22" s="302" customFormat="1">
      <c r="A724" s="38" t="s">
        <v>217</v>
      </c>
      <c r="B724" s="39">
        <f t="shared" si="33"/>
        <v>0</v>
      </c>
      <c r="C724" s="39" t="s">
        <v>912</v>
      </c>
      <c r="D724" s="40">
        <v>3</v>
      </c>
      <c r="E724" s="40" t="s">
        <v>217</v>
      </c>
      <c r="F724" s="40" t="s">
        <v>738</v>
      </c>
      <c r="G724" s="698" t="s">
        <v>226</v>
      </c>
      <c r="H724" s="40" t="s">
        <v>227</v>
      </c>
      <c r="I724" s="630" t="s">
        <v>73</v>
      </c>
      <c r="J724" s="698" t="s">
        <v>528</v>
      </c>
      <c r="K724" s="303">
        <v>0</v>
      </c>
      <c r="L724" s="304">
        <v>0</v>
      </c>
      <c r="M724" s="305">
        <v>0</v>
      </c>
      <c r="N724" s="305">
        <v>0</v>
      </c>
      <c r="O724" s="303">
        <v>0</v>
      </c>
      <c r="P724" s="305">
        <v>0</v>
      </c>
      <c r="Q724" s="303">
        <v>0</v>
      </c>
      <c r="R724" s="16">
        <f>SUMIFS('Member Months'!$L:$L,'Member Months'!$A:$A,$A724,'Member Months'!$C:$C,$C724, 'Member Months'!$D:$D,$D724)</f>
        <v>0</v>
      </c>
      <c r="S724" s="237"/>
      <c r="U724" s="237"/>
      <c r="V724" s="237"/>
    </row>
    <row r="725" spans="1:22" s="302" customFormat="1">
      <c r="A725" s="38" t="s">
        <v>217</v>
      </c>
      <c r="B725" s="39">
        <f t="shared" si="33"/>
        <v>0</v>
      </c>
      <c r="C725" s="39" t="s">
        <v>912</v>
      </c>
      <c r="D725" s="40">
        <v>3</v>
      </c>
      <c r="E725" s="40" t="s">
        <v>217</v>
      </c>
      <c r="F725" s="40" t="s">
        <v>738</v>
      </c>
      <c r="G725" s="698" t="s">
        <v>226</v>
      </c>
      <c r="H725" s="40" t="s">
        <v>227</v>
      </c>
      <c r="I725" s="630" t="s">
        <v>409</v>
      </c>
      <c r="J725" s="698" t="s">
        <v>803</v>
      </c>
      <c r="K725" s="303">
        <v>0</v>
      </c>
      <c r="L725" s="304">
        <v>0</v>
      </c>
      <c r="M725" s="305">
        <v>0</v>
      </c>
      <c r="N725" s="305">
        <v>0</v>
      </c>
      <c r="O725" s="303">
        <v>0</v>
      </c>
      <c r="P725" s="305">
        <v>0</v>
      </c>
      <c r="Q725" s="303">
        <v>0</v>
      </c>
      <c r="R725" s="16">
        <f>SUMIFS('Member Months'!$L:$L,'Member Months'!$A:$A,$A725,'Member Months'!$C:$C,$C725, 'Member Months'!$D:$D,$D725)</f>
        <v>0</v>
      </c>
      <c r="S725" s="237"/>
      <c r="U725" s="237"/>
      <c r="V725" s="237"/>
    </row>
    <row r="726" spans="1:22" s="302" customFormat="1">
      <c r="A726" s="38" t="s">
        <v>218</v>
      </c>
      <c r="B726" s="39">
        <f t="shared" si="33"/>
        <v>0</v>
      </c>
      <c r="C726" s="39" t="s">
        <v>912</v>
      </c>
      <c r="D726" s="40">
        <v>3</v>
      </c>
      <c r="E726" s="40" t="s">
        <v>218</v>
      </c>
      <c r="F726" s="40" t="s">
        <v>738</v>
      </c>
      <c r="G726" s="698" t="s">
        <v>226</v>
      </c>
      <c r="H726" s="40" t="s">
        <v>228</v>
      </c>
      <c r="I726" s="629" t="s">
        <v>211</v>
      </c>
      <c r="J726" s="698" t="s">
        <v>261</v>
      </c>
      <c r="K726" s="303">
        <v>0</v>
      </c>
      <c r="L726" s="304">
        <v>0</v>
      </c>
      <c r="M726" s="305">
        <v>0</v>
      </c>
      <c r="N726" s="305">
        <v>0</v>
      </c>
      <c r="O726" s="303">
        <v>0</v>
      </c>
      <c r="P726" s="305">
        <v>0</v>
      </c>
      <c r="Q726" s="303">
        <v>0</v>
      </c>
      <c r="R726" s="16">
        <f>SUMIFS('Member Months'!$L:$L,'Member Months'!$A:$A,$A726,'Member Months'!$C:$C,$C726, 'Member Months'!$D:$D,$D726)</f>
        <v>0</v>
      </c>
      <c r="S726" s="237"/>
      <c r="U726" s="237"/>
      <c r="V726" s="237"/>
    </row>
    <row r="727" spans="1:22" s="302" customFormat="1">
      <c r="A727" s="38" t="s">
        <v>218</v>
      </c>
      <c r="B727" s="39">
        <f t="shared" si="33"/>
        <v>0</v>
      </c>
      <c r="C727" s="39" t="s">
        <v>912</v>
      </c>
      <c r="D727" s="40">
        <v>3</v>
      </c>
      <c r="E727" s="40" t="s">
        <v>218</v>
      </c>
      <c r="F727" s="40" t="s">
        <v>738</v>
      </c>
      <c r="G727" s="698" t="s">
        <v>226</v>
      </c>
      <c r="H727" s="40" t="s">
        <v>228</v>
      </c>
      <c r="I727" s="629" t="s">
        <v>214</v>
      </c>
      <c r="J727" s="698" t="s">
        <v>676</v>
      </c>
      <c r="K727" s="303">
        <v>0</v>
      </c>
      <c r="L727" s="304">
        <v>0</v>
      </c>
      <c r="M727" s="305">
        <v>0</v>
      </c>
      <c r="N727" s="305">
        <v>0</v>
      </c>
      <c r="O727" s="303">
        <v>0</v>
      </c>
      <c r="P727" s="305">
        <v>0</v>
      </c>
      <c r="Q727" s="303">
        <v>0</v>
      </c>
      <c r="R727" s="16">
        <f>SUMIFS('Member Months'!$L:$L,'Member Months'!$A:$A,$A727,'Member Months'!$C:$C,$C727, 'Member Months'!$D:$D,$D727)</f>
        <v>0</v>
      </c>
      <c r="S727" s="237"/>
      <c r="U727" s="237"/>
      <c r="V727" s="237"/>
    </row>
    <row r="728" spans="1:22" s="302" customFormat="1">
      <c r="A728" s="38" t="s">
        <v>218</v>
      </c>
      <c r="B728" s="39">
        <f t="shared" si="33"/>
        <v>0</v>
      </c>
      <c r="C728" s="39" t="s">
        <v>912</v>
      </c>
      <c r="D728" s="40">
        <v>3</v>
      </c>
      <c r="E728" s="40" t="s">
        <v>218</v>
      </c>
      <c r="F728" s="40" t="s">
        <v>738</v>
      </c>
      <c r="G728" s="698" t="s">
        <v>226</v>
      </c>
      <c r="H728" s="40" t="s">
        <v>228</v>
      </c>
      <c r="I728" s="629" t="s">
        <v>215</v>
      </c>
      <c r="J728" s="698" t="s">
        <v>216</v>
      </c>
      <c r="K728" s="303">
        <v>0</v>
      </c>
      <c r="L728" s="304">
        <v>0</v>
      </c>
      <c r="M728" s="305">
        <v>0</v>
      </c>
      <c r="N728" s="305">
        <v>0</v>
      </c>
      <c r="O728" s="303">
        <v>0</v>
      </c>
      <c r="P728" s="305">
        <v>0</v>
      </c>
      <c r="Q728" s="303">
        <v>0</v>
      </c>
      <c r="R728" s="16">
        <f>SUMIFS('Member Months'!$L:$L,'Member Months'!$A:$A,$A728,'Member Months'!$C:$C,$C728, 'Member Months'!$D:$D,$D728)</f>
        <v>0</v>
      </c>
      <c r="S728" s="237"/>
      <c r="U728" s="237"/>
      <c r="V728" s="237"/>
    </row>
    <row r="729" spans="1:22" s="302" customFormat="1">
      <c r="A729" s="38" t="s">
        <v>218</v>
      </c>
      <c r="B729" s="39">
        <f t="shared" si="33"/>
        <v>0</v>
      </c>
      <c r="C729" s="39" t="s">
        <v>912</v>
      </c>
      <c r="D729" s="40">
        <v>3</v>
      </c>
      <c r="E729" s="40" t="s">
        <v>218</v>
      </c>
      <c r="F729" s="40" t="s">
        <v>738</v>
      </c>
      <c r="G729" s="698" t="s">
        <v>226</v>
      </c>
      <c r="H729" s="40" t="s">
        <v>228</v>
      </c>
      <c r="I729" s="629" t="s">
        <v>217</v>
      </c>
      <c r="J729" s="698" t="s">
        <v>262</v>
      </c>
      <c r="K729" s="303">
        <v>0</v>
      </c>
      <c r="L729" s="304">
        <v>0</v>
      </c>
      <c r="M729" s="305">
        <v>0</v>
      </c>
      <c r="N729" s="305">
        <v>0</v>
      </c>
      <c r="O729" s="303">
        <v>0</v>
      </c>
      <c r="P729" s="305">
        <v>0</v>
      </c>
      <c r="Q729" s="303">
        <v>0</v>
      </c>
      <c r="R729" s="16">
        <f>SUMIFS('Member Months'!$L:$L,'Member Months'!$A:$A,$A729,'Member Months'!$C:$C,$C729, 'Member Months'!$D:$D,$D729)</f>
        <v>0</v>
      </c>
      <c r="S729" s="237"/>
      <c r="U729" s="237"/>
      <c r="V729" s="237"/>
    </row>
    <row r="730" spans="1:22" s="302" customFormat="1">
      <c r="A730" s="38" t="s">
        <v>218</v>
      </c>
      <c r="B730" s="39">
        <f t="shared" si="33"/>
        <v>0</v>
      </c>
      <c r="C730" s="39" t="s">
        <v>912</v>
      </c>
      <c r="D730" s="40">
        <v>3</v>
      </c>
      <c r="E730" s="40" t="s">
        <v>218</v>
      </c>
      <c r="F730" s="40" t="s">
        <v>738</v>
      </c>
      <c r="G730" s="698" t="s">
        <v>226</v>
      </c>
      <c r="H730" s="40" t="s">
        <v>228</v>
      </c>
      <c r="I730" s="629" t="s">
        <v>218</v>
      </c>
      <c r="J730" s="698" t="s">
        <v>677</v>
      </c>
      <c r="K730" s="303">
        <v>0</v>
      </c>
      <c r="L730" s="304">
        <v>0</v>
      </c>
      <c r="M730" s="305">
        <v>0</v>
      </c>
      <c r="N730" s="305">
        <v>0</v>
      </c>
      <c r="O730" s="303">
        <v>0</v>
      </c>
      <c r="P730" s="305">
        <v>0</v>
      </c>
      <c r="Q730" s="303">
        <v>0</v>
      </c>
      <c r="R730" s="16">
        <f>SUMIFS('Member Months'!$L:$L,'Member Months'!$A:$A,$A730,'Member Months'!$C:$C,$C730, 'Member Months'!$D:$D,$D730)</f>
        <v>0</v>
      </c>
      <c r="S730" s="237"/>
      <c r="U730" s="237"/>
      <c r="V730" s="237"/>
    </row>
    <row r="731" spans="1:22" s="302" customFormat="1">
      <c r="A731" s="38" t="s">
        <v>218</v>
      </c>
      <c r="B731" s="39">
        <f t="shared" si="33"/>
        <v>0</v>
      </c>
      <c r="C731" s="39" t="s">
        <v>912</v>
      </c>
      <c r="D731" s="40">
        <v>3</v>
      </c>
      <c r="E731" s="40" t="s">
        <v>218</v>
      </c>
      <c r="F731" s="40" t="s">
        <v>738</v>
      </c>
      <c r="G731" s="698" t="s">
        <v>226</v>
      </c>
      <c r="H731" s="40" t="s">
        <v>228</v>
      </c>
      <c r="I731" s="629" t="s">
        <v>219</v>
      </c>
      <c r="J731" s="698" t="s">
        <v>263</v>
      </c>
      <c r="K731" s="303">
        <v>0</v>
      </c>
      <c r="L731" s="304">
        <v>0</v>
      </c>
      <c r="M731" s="305">
        <v>0</v>
      </c>
      <c r="N731" s="305">
        <v>0</v>
      </c>
      <c r="O731" s="303">
        <v>0</v>
      </c>
      <c r="P731" s="305">
        <v>0</v>
      </c>
      <c r="Q731" s="303">
        <v>0</v>
      </c>
      <c r="R731" s="16">
        <f>SUMIFS('Member Months'!$L:$L,'Member Months'!$A:$A,$A731,'Member Months'!$C:$C,$C731, 'Member Months'!$D:$D,$D731)</f>
        <v>0</v>
      </c>
      <c r="S731" s="237"/>
      <c r="U731" s="237"/>
      <c r="V731" s="237"/>
    </row>
    <row r="732" spans="1:22" s="302" customFormat="1">
      <c r="A732" s="38" t="s">
        <v>218</v>
      </c>
      <c r="B732" s="39">
        <f t="shared" si="33"/>
        <v>0</v>
      </c>
      <c r="C732" s="39" t="s">
        <v>912</v>
      </c>
      <c r="D732" s="40">
        <v>3</v>
      </c>
      <c r="E732" s="40" t="s">
        <v>218</v>
      </c>
      <c r="F732" s="40" t="s">
        <v>738</v>
      </c>
      <c r="G732" s="698" t="s">
        <v>226</v>
      </c>
      <c r="H732" s="40" t="s">
        <v>228</v>
      </c>
      <c r="I732" s="629" t="s">
        <v>220</v>
      </c>
      <c r="J732" s="698" t="s">
        <v>675</v>
      </c>
      <c r="K732" s="303">
        <v>0</v>
      </c>
      <c r="L732" s="304">
        <v>0</v>
      </c>
      <c r="M732" s="305">
        <v>0</v>
      </c>
      <c r="N732" s="305">
        <v>0</v>
      </c>
      <c r="O732" s="303">
        <v>0</v>
      </c>
      <c r="P732" s="305">
        <v>0</v>
      </c>
      <c r="Q732" s="303">
        <v>0</v>
      </c>
      <c r="R732" s="16">
        <f>SUMIFS('Member Months'!$L:$L,'Member Months'!$A:$A,$A732,'Member Months'!$C:$C,$C732, 'Member Months'!$D:$D,$D732)</f>
        <v>0</v>
      </c>
      <c r="S732" s="237"/>
      <c r="U732" s="237"/>
      <c r="V732" s="237"/>
    </row>
    <row r="733" spans="1:22" s="302" customFormat="1">
      <c r="A733" s="38" t="s">
        <v>218</v>
      </c>
      <c r="B733" s="39">
        <f t="shared" si="33"/>
        <v>0</v>
      </c>
      <c r="C733" s="39" t="s">
        <v>912</v>
      </c>
      <c r="D733" s="40">
        <v>3</v>
      </c>
      <c r="E733" s="40" t="s">
        <v>218</v>
      </c>
      <c r="F733" s="40" t="s">
        <v>738</v>
      </c>
      <c r="G733" s="698" t="s">
        <v>226</v>
      </c>
      <c r="H733" s="40" t="s">
        <v>228</v>
      </c>
      <c r="I733" s="629" t="s">
        <v>221</v>
      </c>
      <c r="J733" s="698" t="s">
        <v>264</v>
      </c>
      <c r="K733" s="303">
        <v>0</v>
      </c>
      <c r="L733" s="304">
        <v>0</v>
      </c>
      <c r="M733" s="305">
        <v>0</v>
      </c>
      <c r="N733" s="305">
        <v>0</v>
      </c>
      <c r="O733" s="303">
        <v>0</v>
      </c>
      <c r="P733" s="305">
        <v>0</v>
      </c>
      <c r="Q733" s="303">
        <v>0</v>
      </c>
      <c r="R733" s="16">
        <f>SUMIFS('Member Months'!$L:$L,'Member Months'!$A:$A,$A733,'Member Months'!$C:$C,$C733, 'Member Months'!$D:$D,$D733)</f>
        <v>0</v>
      </c>
      <c r="S733" s="237"/>
      <c r="U733" s="237"/>
      <c r="V733" s="237"/>
    </row>
    <row r="734" spans="1:22" s="302" customFormat="1">
      <c r="A734" s="38" t="s">
        <v>218</v>
      </c>
      <c r="B734" s="39">
        <f t="shared" si="33"/>
        <v>0</v>
      </c>
      <c r="C734" s="39" t="s">
        <v>912</v>
      </c>
      <c r="D734" s="40">
        <v>3</v>
      </c>
      <c r="E734" s="40" t="s">
        <v>218</v>
      </c>
      <c r="F734" s="40" t="s">
        <v>738</v>
      </c>
      <c r="G734" s="698" t="s">
        <v>226</v>
      </c>
      <c r="H734" s="40" t="s">
        <v>228</v>
      </c>
      <c r="I734" s="630" t="s">
        <v>222</v>
      </c>
      <c r="J734" s="698" t="s">
        <v>206</v>
      </c>
      <c r="K734" s="303">
        <v>0</v>
      </c>
      <c r="L734" s="304">
        <v>0</v>
      </c>
      <c r="M734" s="305">
        <v>0</v>
      </c>
      <c r="N734" s="305">
        <v>0</v>
      </c>
      <c r="O734" s="303">
        <v>0</v>
      </c>
      <c r="P734" s="305">
        <v>0</v>
      </c>
      <c r="Q734" s="303">
        <v>0</v>
      </c>
      <c r="R734" s="16">
        <f>SUMIFS('Member Months'!$L:$L,'Member Months'!$A:$A,$A734,'Member Months'!$C:$C,$C734, 'Member Months'!$D:$D,$D734)</f>
        <v>0</v>
      </c>
      <c r="S734" s="237"/>
      <c r="U734" s="237"/>
      <c r="V734" s="237"/>
    </row>
    <row r="735" spans="1:22" s="302" customFormat="1">
      <c r="A735" s="38" t="s">
        <v>218</v>
      </c>
      <c r="B735" s="39">
        <f t="shared" si="33"/>
        <v>0</v>
      </c>
      <c r="C735" s="39" t="s">
        <v>912</v>
      </c>
      <c r="D735" s="40">
        <v>3</v>
      </c>
      <c r="E735" s="40" t="s">
        <v>218</v>
      </c>
      <c r="F735" s="40" t="s">
        <v>738</v>
      </c>
      <c r="G735" s="698" t="s">
        <v>226</v>
      </c>
      <c r="H735" s="40" t="s">
        <v>228</v>
      </c>
      <c r="I735" s="630" t="s">
        <v>223</v>
      </c>
      <c r="J735" s="698" t="s">
        <v>181</v>
      </c>
      <c r="K735" s="303">
        <v>0</v>
      </c>
      <c r="L735" s="304">
        <v>0</v>
      </c>
      <c r="M735" s="305">
        <v>0</v>
      </c>
      <c r="N735" s="305">
        <v>0</v>
      </c>
      <c r="O735" s="303">
        <v>0</v>
      </c>
      <c r="P735" s="305">
        <v>0</v>
      </c>
      <c r="Q735" s="303">
        <v>0</v>
      </c>
      <c r="R735" s="16">
        <f>SUMIFS('Member Months'!$L:$L,'Member Months'!$A:$A,$A735,'Member Months'!$C:$C,$C735, 'Member Months'!$D:$D,$D735)</f>
        <v>0</v>
      </c>
      <c r="S735" s="237"/>
      <c r="U735" s="237"/>
      <c r="V735" s="237"/>
    </row>
    <row r="736" spans="1:22" s="302" customFormat="1">
      <c r="A736" s="38" t="s">
        <v>218</v>
      </c>
      <c r="B736" s="39">
        <f t="shared" si="33"/>
        <v>0</v>
      </c>
      <c r="C736" s="39" t="s">
        <v>912</v>
      </c>
      <c r="D736" s="40">
        <v>3</v>
      </c>
      <c r="E736" s="40" t="s">
        <v>218</v>
      </c>
      <c r="F736" s="40" t="s">
        <v>738</v>
      </c>
      <c r="G736" s="698" t="s">
        <v>226</v>
      </c>
      <c r="H736" s="40" t="s">
        <v>228</v>
      </c>
      <c r="I736" s="630" t="s">
        <v>150</v>
      </c>
      <c r="J736" s="698" t="s">
        <v>204</v>
      </c>
      <c r="K736" s="303">
        <v>0</v>
      </c>
      <c r="L736" s="304">
        <v>0</v>
      </c>
      <c r="M736" s="305">
        <v>0</v>
      </c>
      <c r="N736" s="305">
        <v>0</v>
      </c>
      <c r="O736" s="303">
        <v>0</v>
      </c>
      <c r="P736" s="305">
        <v>0</v>
      </c>
      <c r="Q736" s="303">
        <v>0</v>
      </c>
      <c r="R736" s="16">
        <f>SUMIFS('Member Months'!$L:$L,'Member Months'!$A:$A,$A736,'Member Months'!$C:$C,$C736, 'Member Months'!$D:$D,$D736)</f>
        <v>0</v>
      </c>
      <c r="S736" s="237"/>
      <c r="U736" s="237"/>
      <c r="V736" s="237"/>
    </row>
    <row r="737" spans="1:22" s="302" customFormat="1">
      <c r="A737" s="38" t="s">
        <v>218</v>
      </c>
      <c r="B737" s="39">
        <f t="shared" si="33"/>
        <v>0</v>
      </c>
      <c r="C737" s="39" t="s">
        <v>912</v>
      </c>
      <c r="D737" s="40">
        <v>3</v>
      </c>
      <c r="E737" s="40" t="s">
        <v>218</v>
      </c>
      <c r="F737" s="40" t="s">
        <v>738</v>
      </c>
      <c r="G737" s="698" t="s">
        <v>226</v>
      </c>
      <c r="H737" s="40" t="s">
        <v>228</v>
      </c>
      <c r="I737" s="630" t="s">
        <v>151</v>
      </c>
      <c r="J737" s="698" t="s">
        <v>205</v>
      </c>
      <c r="K737" s="303">
        <v>0</v>
      </c>
      <c r="L737" s="304">
        <v>0</v>
      </c>
      <c r="M737" s="305">
        <v>0</v>
      </c>
      <c r="N737" s="305">
        <v>0</v>
      </c>
      <c r="O737" s="303">
        <v>0</v>
      </c>
      <c r="P737" s="305">
        <v>0</v>
      </c>
      <c r="Q737" s="303">
        <v>0</v>
      </c>
      <c r="R737" s="16">
        <f>SUMIFS('Member Months'!$L:$L,'Member Months'!$A:$A,$A737,'Member Months'!$C:$C,$C737, 'Member Months'!$D:$D,$D737)</f>
        <v>0</v>
      </c>
      <c r="S737" s="237"/>
      <c r="U737" s="237"/>
      <c r="V737" s="237"/>
    </row>
    <row r="738" spans="1:22" s="302" customFormat="1">
      <c r="A738" s="38" t="s">
        <v>218</v>
      </c>
      <c r="B738" s="39">
        <f t="shared" si="33"/>
        <v>0</v>
      </c>
      <c r="C738" s="39" t="s">
        <v>912</v>
      </c>
      <c r="D738" s="40">
        <v>3</v>
      </c>
      <c r="E738" s="40" t="s">
        <v>218</v>
      </c>
      <c r="F738" s="40" t="s">
        <v>738</v>
      </c>
      <c r="G738" s="698" t="s">
        <v>226</v>
      </c>
      <c r="H738" s="40" t="s">
        <v>228</v>
      </c>
      <c r="I738" s="630" t="s">
        <v>152</v>
      </c>
      <c r="J738" s="698" t="s">
        <v>182</v>
      </c>
      <c r="K738" s="303">
        <v>0</v>
      </c>
      <c r="L738" s="304">
        <v>0</v>
      </c>
      <c r="M738" s="305">
        <v>0</v>
      </c>
      <c r="N738" s="305">
        <v>0</v>
      </c>
      <c r="O738" s="303">
        <v>0</v>
      </c>
      <c r="P738" s="305">
        <v>0</v>
      </c>
      <c r="Q738" s="303">
        <v>0</v>
      </c>
      <c r="R738" s="16">
        <f>SUMIFS('Member Months'!$L:$L,'Member Months'!$A:$A,$A738,'Member Months'!$C:$C,$C738, 'Member Months'!$D:$D,$D738)</f>
        <v>0</v>
      </c>
      <c r="S738" s="237"/>
      <c r="U738" s="237"/>
      <c r="V738" s="237"/>
    </row>
    <row r="739" spans="1:22" s="302" customFormat="1">
      <c r="A739" s="38" t="s">
        <v>218</v>
      </c>
      <c r="B739" s="39">
        <f t="shared" si="33"/>
        <v>0</v>
      </c>
      <c r="C739" s="39" t="s">
        <v>912</v>
      </c>
      <c r="D739" s="40">
        <v>3</v>
      </c>
      <c r="E739" s="40" t="s">
        <v>218</v>
      </c>
      <c r="F739" s="40" t="s">
        <v>738</v>
      </c>
      <c r="G739" s="698" t="s">
        <v>226</v>
      </c>
      <c r="H739" s="40" t="s">
        <v>228</v>
      </c>
      <c r="I739" s="630" t="s">
        <v>70</v>
      </c>
      <c r="J739" s="698" t="s">
        <v>265</v>
      </c>
      <c r="K739" s="303">
        <v>0</v>
      </c>
      <c r="L739" s="304">
        <v>0</v>
      </c>
      <c r="M739" s="305">
        <v>0</v>
      </c>
      <c r="N739" s="305">
        <v>0</v>
      </c>
      <c r="O739" s="303">
        <v>0</v>
      </c>
      <c r="P739" s="305">
        <v>0</v>
      </c>
      <c r="Q739" s="303">
        <v>0</v>
      </c>
      <c r="R739" s="16">
        <f>SUMIFS('Member Months'!$L:$L,'Member Months'!$A:$A,$A739,'Member Months'!$C:$C,$C739, 'Member Months'!$D:$D,$D739)</f>
        <v>0</v>
      </c>
      <c r="S739" s="237"/>
      <c r="U739" s="237"/>
      <c r="V739" s="237"/>
    </row>
    <row r="740" spans="1:22" s="302" customFormat="1">
      <c r="A740" s="38" t="s">
        <v>218</v>
      </c>
      <c r="B740" s="39">
        <f t="shared" si="33"/>
        <v>0</v>
      </c>
      <c r="C740" s="39" t="s">
        <v>912</v>
      </c>
      <c r="D740" s="40">
        <v>3</v>
      </c>
      <c r="E740" s="40" t="s">
        <v>218</v>
      </c>
      <c r="F740" s="40" t="s">
        <v>738</v>
      </c>
      <c r="G740" s="698" t="s">
        <v>226</v>
      </c>
      <c r="H740" s="40" t="s">
        <v>228</v>
      </c>
      <c r="I740" s="630" t="s">
        <v>71</v>
      </c>
      <c r="J740" s="698" t="s">
        <v>266</v>
      </c>
      <c r="K740" s="303">
        <v>0</v>
      </c>
      <c r="L740" s="304">
        <v>0</v>
      </c>
      <c r="M740" s="305">
        <v>0</v>
      </c>
      <c r="N740" s="305">
        <v>0</v>
      </c>
      <c r="O740" s="303">
        <v>0</v>
      </c>
      <c r="P740" s="305">
        <v>0</v>
      </c>
      <c r="Q740" s="303">
        <v>0</v>
      </c>
      <c r="R740" s="16">
        <f>SUMIFS('Member Months'!$L:$L,'Member Months'!$A:$A,$A740,'Member Months'!$C:$C,$C740, 'Member Months'!$D:$D,$D740)</f>
        <v>0</v>
      </c>
      <c r="S740" s="237"/>
      <c r="U740" s="237"/>
      <c r="V740" s="237"/>
    </row>
    <row r="741" spans="1:22" s="302" customFormat="1">
      <c r="A741" s="38" t="s">
        <v>218</v>
      </c>
      <c r="B741" s="39">
        <f t="shared" si="33"/>
        <v>0</v>
      </c>
      <c r="C741" s="39" t="s">
        <v>912</v>
      </c>
      <c r="D741" s="40">
        <v>3</v>
      </c>
      <c r="E741" s="40" t="s">
        <v>218</v>
      </c>
      <c r="F741" s="40" t="s">
        <v>738</v>
      </c>
      <c r="G741" s="698" t="s">
        <v>226</v>
      </c>
      <c r="H741" s="40" t="s">
        <v>228</v>
      </c>
      <c r="I741" s="630" t="s">
        <v>72</v>
      </c>
      <c r="J741" s="698" t="s">
        <v>527</v>
      </c>
      <c r="K741" s="303">
        <v>0</v>
      </c>
      <c r="L741" s="304">
        <v>0</v>
      </c>
      <c r="M741" s="305">
        <v>0</v>
      </c>
      <c r="N741" s="305">
        <v>0</v>
      </c>
      <c r="O741" s="303">
        <v>0</v>
      </c>
      <c r="P741" s="305">
        <v>0</v>
      </c>
      <c r="Q741" s="303">
        <v>0</v>
      </c>
      <c r="R741" s="16">
        <f>SUMIFS('Member Months'!$L:$L,'Member Months'!$A:$A,$A741,'Member Months'!$C:$C,$C741, 'Member Months'!$D:$D,$D741)</f>
        <v>0</v>
      </c>
      <c r="S741" s="237"/>
      <c r="U741" s="237"/>
      <c r="V741" s="237"/>
    </row>
    <row r="742" spans="1:22" s="302" customFormat="1">
      <c r="A742" s="38" t="s">
        <v>218</v>
      </c>
      <c r="B742" s="39">
        <f t="shared" si="33"/>
        <v>0</v>
      </c>
      <c r="C742" s="39" t="s">
        <v>912</v>
      </c>
      <c r="D742" s="40">
        <v>3</v>
      </c>
      <c r="E742" s="40" t="s">
        <v>218</v>
      </c>
      <c r="F742" s="40" t="s">
        <v>738</v>
      </c>
      <c r="G742" s="698" t="s">
        <v>226</v>
      </c>
      <c r="H742" s="40" t="s">
        <v>228</v>
      </c>
      <c r="I742" s="630" t="s">
        <v>73</v>
      </c>
      <c r="J742" s="698" t="s">
        <v>528</v>
      </c>
      <c r="K742" s="303">
        <v>0</v>
      </c>
      <c r="L742" s="304">
        <v>0</v>
      </c>
      <c r="M742" s="305">
        <v>0</v>
      </c>
      <c r="N742" s="305">
        <v>0</v>
      </c>
      <c r="O742" s="303">
        <v>0</v>
      </c>
      <c r="P742" s="305">
        <v>0</v>
      </c>
      <c r="Q742" s="303">
        <v>0</v>
      </c>
      <c r="R742" s="16">
        <f>SUMIFS('Member Months'!$L:$L,'Member Months'!$A:$A,$A742,'Member Months'!$C:$C,$C742, 'Member Months'!$D:$D,$D742)</f>
        <v>0</v>
      </c>
      <c r="S742" s="237"/>
      <c r="U742" s="237"/>
      <c r="V742" s="237"/>
    </row>
    <row r="743" spans="1:22" s="302" customFormat="1">
      <c r="A743" s="38" t="s">
        <v>218</v>
      </c>
      <c r="B743" s="39">
        <f t="shared" si="33"/>
        <v>0</v>
      </c>
      <c r="C743" s="39" t="s">
        <v>912</v>
      </c>
      <c r="D743" s="40">
        <v>3</v>
      </c>
      <c r="E743" s="40" t="s">
        <v>218</v>
      </c>
      <c r="F743" s="40" t="s">
        <v>738</v>
      </c>
      <c r="G743" s="698" t="s">
        <v>226</v>
      </c>
      <c r="H743" s="40" t="s">
        <v>228</v>
      </c>
      <c r="I743" s="630" t="s">
        <v>409</v>
      </c>
      <c r="J743" s="698" t="s">
        <v>803</v>
      </c>
      <c r="K743" s="303">
        <v>0</v>
      </c>
      <c r="L743" s="304">
        <v>0</v>
      </c>
      <c r="M743" s="305">
        <v>0</v>
      </c>
      <c r="N743" s="305">
        <v>0</v>
      </c>
      <c r="O743" s="303">
        <v>0</v>
      </c>
      <c r="P743" s="305">
        <v>0</v>
      </c>
      <c r="Q743" s="303">
        <v>0</v>
      </c>
      <c r="R743" s="16">
        <f>SUMIFS('Member Months'!$L:$L,'Member Months'!$A:$A,$A743,'Member Months'!$C:$C,$C743, 'Member Months'!$D:$D,$D743)</f>
        <v>0</v>
      </c>
      <c r="S743" s="237"/>
      <c r="U743" s="237"/>
      <c r="V743" s="237"/>
    </row>
    <row r="744" spans="1:22" s="302" customFormat="1">
      <c r="A744" s="38" t="s">
        <v>219</v>
      </c>
      <c r="B744" s="39">
        <f t="shared" si="33"/>
        <v>0</v>
      </c>
      <c r="C744" s="39" t="s">
        <v>912</v>
      </c>
      <c r="D744" s="40">
        <v>3</v>
      </c>
      <c r="E744" s="40" t="s">
        <v>219</v>
      </c>
      <c r="F744" s="40" t="s">
        <v>738</v>
      </c>
      <c r="G744" s="698" t="s">
        <v>229</v>
      </c>
      <c r="H744" s="40" t="s">
        <v>227</v>
      </c>
      <c r="I744" s="629" t="s">
        <v>211</v>
      </c>
      <c r="J744" s="698" t="s">
        <v>261</v>
      </c>
      <c r="K744" s="303">
        <v>0</v>
      </c>
      <c r="L744" s="304">
        <v>0</v>
      </c>
      <c r="M744" s="305">
        <v>0</v>
      </c>
      <c r="N744" s="305">
        <v>0</v>
      </c>
      <c r="O744" s="303">
        <v>0</v>
      </c>
      <c r="P744" s="305">
        <v>0</v>
      </c>
      <c r="Q744" s="303">
        <v>0</v>
      </c>
      <c r="R744" s="16">
        <f>SUMIFS('Member Months'!$L:$L,'Member Months'!$A:$A,$A744,'Member Months'!$C:$C,$C744, 'Member Months'!$D:$D,$D744)</f>
        <v>0</v>
      </c>
      <c r="S744" s="237"/>
      <c r="U744" s="237"/>
      <c r="V744" s="237"/>
    </row>
    <row r="745" spans="1:22" s="302" customFormat="1">
      <c r="A745" s="38" t="s">
        <v>219</v>
      </c>
      <c r="B745" s="39">
        <f t="shared" si="33"/>
        <v>0</v>
      </c>
      <c r="C745" s="39" t="s">
        <v>912</v>
      </c>
      <c r="D745" s="40">
        <v>3</v>
      </c>
      <c r="E745" s="40" t="s">
        <v>219</v>
      </c>
      <c r="F745" s="40" t="s">
        <v>738</v>
      </c>
      <c r="G745" s="698" t="s">
        <v>229</v>
      </c>
      <c r="H745" s="40" t="s">
        <v>227</v>
      </c>
      <c r="I745" s="629" t="s">
        <v>214</v>
      </c>
      <c r="J745" s="698" t="s">
        <v>676</v>
      </c>
      <c r="K745" s="303">
        <v>0</v>
      </c>
      <c r="L745" s="304">
        <v>0</v>
      </c>
      <c r="M745" s="305">
        <v>0</v>
      </c>
      <c r="N745" s="305">
        <v>0</v>
      </c>
      <c r="O745" s="303">
        <v>0</v>
      </c>
      <c r="P745" s="305">
        <v>0</v>
      </c>
      <c r="Q745" s="303">
        <v>0</v>
      </c>
      <c r="R745" s="16">
        <f>SUMIFS('Member Months'!$L:$L,'Member Months'!$A:$A,$A745,'Member Months'!$C:$C,$C745, 'Member Months'!$D:$D,$D745)</f>
        <v>0</v>
      </c>
      <c r="S745" s="237"/>
      <c r="U745" s="237"/>
      <c r="V745" s="237"/>
    </row>
    <row r="746" spans="1:22" s="302" customFormat="1">
      <c r="A746" s="38" t="s">
        <v>219</v>
      </c>
      <c r="B746" s="39">
        <f t="shared" si="33"/>
        <v>0</v>
      </c>
      <c r="C746" s="39" t="s">
        <v>912</v>
      </c>
      <c r="D746" s="40">
        <v>3</v>
      </c>
      <c r="E746" s="40" t="s">
        <v>219</v>
      </c>
      <c r="F746" s="40" t="s">
        <v>738</v>
      </c>
      <c r="G746" s="698" t="s">
        <v>229</v>
      </c>
      <c r="H746" s="40" t="s">
        <v>227</v>
      </c>
      <c r="I746" s="629" t="s">
        <v>215</v>
      </c>
      <c r="J746" s="698" t="s">
        <v>216</v>
      </c>
      <c r="K746" s="303">
        <v>0</v>
      </c>
      <c r="L746" s="304">
        <v>0</v>
      </c>
      <c r="M746" s="305">
        <v>0</v>
      </c>
      <c r="N746" s="305">
        <v>0</v>
      </c>
      <c r="O746" s="303">
        <v>0</v>
      </c>
      <c r="P746" s="305">
        <v>0</v>
      </c>
      <c r="Q746" s="303">
        <v>0</v>
      </c>
      <c r="R746" s="16">
        <f>SUMIFS('Member Months'!$L:$L,'Member Months'!$A:$A,$A746,'Member Months'!$C:$C,$C746, 'Member Months'!$D:$D,$D746)</f>
        <v>0</v>
      </c>
      <c r="S746" s="237"/>
      <c r="U746" s="237"/>
      <c r="V746" s="237"/>
    </row>
    <row r="747" spans="1:22" s="302" customFormat="1">
      <c r="A747" s="38" t="s">
        <v>219</v>
      </c>
      <c r="B747" s="39">
        <f t="shared" si="33"/>
        <v>0</v>
      </c>
      <c r="C747" s="39" t="s">
        <v>912</v>
      </c>
      <c r="D747" s="40">
        <v>3</v>
      </c>
      <c r="E747" s="40" t="s">
        <v>219</v>
      </c>
      <c r="F747" s="40" t="s">
        <v>738</v>
      </c>
      <c r="G747" s="698" t="s">
        <v>229</v>
      </c>
      <c r="H747" s="40" t="s">
        <v>227</v>
      </c>
      <c r="I747" s="629" t="s">
        <v>217</v>
      </c>
      <c r="J747" s="698" t="s">
        <v>262</v>
      </c>
      <c r="K747" s="303">
        <v>0</v>
      </c>
      <c r="L747" s="304">
        <v>0</v>
      </c>
      <c r="M747" s="305">
        <v>0</v>
      </c>
      <c r="N747" s="305">
        <v>0</v>
      </c>
      <c r="O747" s="303">
        <v>0</v>
      </c>
      <c r="P747" s="305">
        <v>0</v>
      </c>
      <c r="Q747" s="303">
        <v>0</v>
      </c>
      <c r="R747" s="16">
        <f>SUMIFS('Member Months'!$L:$L,'Member Months'!$A:$A,$A747,'Member Months'!$C:$C,$C747, 'Member Months'!$D:$D,$D747)</f>
        <v>0</v>
      </c>
      <c r="S747" s="237"/>
      <c r="U747" s="237"/>
      <c r="V747" s="237"/>
    </row>
    <row r="748" spans="1:22" s="302" customFormat="1">
      <c r="A748" s="38" t="s">
        <v>219</v>
      </c>
      <c r="B748" s="39">
        <f t="shared" si="33"/>
        <v>0</v>
      </c>
      <c r="C748" s="39" t="s">
        <v>912</v>
      </c>
      <c r="D748" s="40">
        <v>3</v>
      </c>
      <c r="E748" s="40" t="s">
        <v>219</v>
      </c>
      <c r="F748" s="40" t="s">
        <v>738</v>
      </c>
      <c r="G748" s="698" t="s">
        <v>229</v>
      </c>
      <c r="H748" s="40" t="s">
        <v>227</v>
      </c>
      <c r="I748" s="629" t="s">
        <v>218</v>
      </c>
      <c r="J748" s="698" t="s">
        <v>677</v>
      </c>
      <c r="K748" s="303">
        <v>0</v>
      </c>
      <c r="L748" s="304">
        <v>0</v>
      </c>
      <c r="M748" s="305">
        <v>0</v>
      </c>
      <c r="N748" s="305">
        <v>0</v>
      </c>
      <c r="O748" s="303">
        <v>0</v>
      </c>
      <c r="P748" s="305">
        <v>0</v>
      </c>
      <c r="Q748" s="303">
        <v>0</v>
      </c>
      <c r="R748" s="16">
        <f>SUMIFS('Member Months'!$L:$L,'Member Months'!$A:$A,$A748,'Member Months'!$C:$C,$C748, 'Member Months'!$D:$D,$D748)</f>
        <v>0</v>
      </c>
      <c r="S748" s="237"/>
      <c r="U748" s="237"/>
      <c r="V748" s="237"/>
    </row>
    <row r="749" spans="1:22" s="302" customFormat="1">
      <c r="A749" s="38" t="s">
        <v>219</v>
      </c>
      <c r="B749" s="39">
        <f t="shared" si="33"/>
        <v>0</v>
      </c>
      <c r="C749" s="39" t="s">
        <v>912</v>
      </c>
      <c r="D749" s="40">
        <v>3</v>
      </c>
      <c r="E749" s="40" t="s">
        <v>219</v>
      </c>
      <c r="F749" s="40" t="s">
        <v>738</v>
      </c>
      <c r="G749" s="698" t="s">
        <v>229</v>
      </c>
      <c r="H749" s="40" t="s">
        <v>227</v>
      </c>
      <c r="I749" s="629" t="s">
        <v>219</v>
      </c>
      <c r="J749" s="698" t="s">
        <v>263</v>
      </c>
      <c r="K749" s="303">
        <v>0</v>
      </c>
      <c r="L749" s="304">
        <v>0</v>
      </c>
      <c r="M749" s="305">
        <v>0</v>
      </c>
      <c r="N749" s="305">
        <v>0</v>
      </c>
      <c r="O749" s="303">
        <v>0</v>
      </c>
      <c r="P749" s="305">
        <v>0</v>
      </c>
      <c r="Q749" s="303">
        <v>0</v>
      </c>
      <c r="R749" s="16">
        <f>SUMIFS('Member Months'!$L:$L,'Member Months'!$A:$A,$A749,'Member Months'!$C:$C,$C749, 'Member Months'!$D:$D,$D749)</f>
        <v>0</v>
      </c>
      <c r="S749" s="237"/>
      <c r="U749" s="237"/>
      <c r="V749" s="237"/>
    </row>
    <row r="750" spans="1:22" s="302" customFormat="1">
      <c r="A750" s="38" t="s">
        <v>219</v>
      </c>
      <c r="B750" s="39">
        <f t="shared" si="33"/>
        <v>0</v>
      </c>
      <c r="C750" s="39" t="s">
        <v>912</v>
      </c>
      <c r="D750" s="40">
        <v>3</v>
      </c>
      <c r="E750" s="40" t="s">
        <v>219</v>
      </c>
      <c r="F750" s="40" t="s">
        <v>738</v>
      </c>
      <c r="G750" s="698" t="s">
        <v>229</v>
      </c>
      <c r="H750" s="40" t="s">
        <v>227</v>
      </c>
      <c r="I750" s="629" t="s">
        <v>220</v>
      </c>
      <c r="J750" s="698" t="s">
        <v>675</v>
      </c>
      <c r="K750" s="303">
        <v>0</v>
      </c>
      <c r="L750" s="304">
        <v>0</v>
      </c>
      <c r="M750" s="305">
        <v>0</v>
      </c>
      <c r="N750" s="305">
        <v>0</v>
      </c>
      <c r="O750" s="303">
        <v>0</v>
      </c>
      <c r="P750" s="305">
        <v>0</v>
      </c>
      <c r="Q750" s="303">
        <v>0</v>
      </c>
      <c r="R750" s="16">
        <f>SUMIFS('Member Months'!$L:$L,'Member Months'!$A:$A,$A750,'Member Months'!$C:$C,$C750, 'Member Months'!$D:$D,$D750)</f>
        <v>0</v>
      </c>
      <c r="S750" s="237"/>
      <c r="U750" s="237"/>
      <c r="V750" s="237"/>
    </row>
    <row r="751" spans="1:22" s="302" customFormat="1">
      <c r="A751" s="38" t="s">
        <v>219</v>
      </c>
      <c r="B751" s="39">
        <f t="shared" si="33"/>
        <v>0</v>
      </c>
      <c r="C751" s="39" t="s">
        <v>912</v>
      </c>
      <c r="D751" s="40">
        <v>3</v>
      </c>
      <c r="E751" s="40" t="s">
        <v>219</v>
      </c>
      <c r="F751" s="40" t="s">
        <v>738</v>
      </c>
      <c r="G751" s="698" t="s">
        <v>229</v>
      </c>
      <c r="H751" s="40" t="s">
        <v>227</v>
      </c>
      <c r="I751" s="629" t="s">
        <v>221</v>
      </c>
      <c r="J751" s="698" t="s">
        <v>264</v>
      </c>
      <c r="K751" s="303">
        <v>0</v>
      </c>
      <c r="L751" s="304">
        <v>0</v>
      </c>
      <c r="M751" s="305">
        <v>0</v>
      </c>
      <c r="N751" s="305">
        <v>0</v>
      </c>
      <c r="O751" s="303">
        <v>0</v>
      </c>
      <c r="P751" s="305">
        <v>0</v>
      </c>
      <c r="Q751" s="303">
        <v>0</v>
      </c>
      <c r="R751" s="16">
        <f>SUMIFS('Member Months'!$L:$L,'Member Months'!$A:$A,$A751,'Member Months'!$C:$C,$C751, 'Member Months'!$D:$D,$D751)</f>
        <v>0</v>
      </c>
      <c r="S751" s="237"/>
      <c r="U751" s="237"/>
      <c r="V751" s="237"/>
    </row>
    <row r="752" spans="1:22" s="302" customFormat="1">
      <c r="A752" s="38" t="s">
        <v>219</v>
      </c>
      <c r="B752" s="39">
        <f t="shared" si="33"/>
        <v>0</v>
      </c>
      <c r="C752" s="39" t="s">
        <v>912</v>
      </c>
      <c r="D752" s="40">
        <v>3</v>
      </c>
      <c r="E752" s="40" t="s">
        <v>219</v>
      </c>
      <c r="F752" s="40" t="s">
        <v>738</v>
      </c>
      <c r="G752" s="698" t="s">
        <v>229</v>
      </c>
      <c r="H752" s="40" t="s">
        <v>227</v>
      </c>
      <c r="I752" s="630" t="s">
        <v>222</v>
      </c>
      <c r="J752" s="698" t="s">
        <v>206</v>
      </c>
      <c r="K752" s="303">
        <v>0</v>
      </c>
      <c r="L752" s="304">
        <v>0</v>
      </c>
      <c r="M752" s="305">
        <v>0</v>
      </c>
      <c r="N752" s="305">
        <v>0</v>
      </c>
      <c r="O752" s="303">
        <v>0</v>
      </c>
      <c r="P752" s="305">
        <v>0</v>
      </c>
      <c r="Q752" s="303">
        <v>0</v>
      </c>
      <c r="R752" s="16">
        <f>SUMIFS('Member Months'!$L:$L,'Member Months'!$A:$A,$A752,'Member Months'!$C:$C,$C752, 'Member Months'!$D:$D,$D752)</f>
        <v>0</v>
      </c>
      <c r="S752" s="237"/>
      <c r="U752" s="237"/>
      <c r="V752" s="237"/>
    </row>
    <row r="753" spans="1:22" s="302" customFormat="1">
      <c r="A753" s="38" t="s">
        <v>219</v>
      </c>
      <c r="B753" s="39">
        <f t="shared" si="33"/>
        <v>0</v>
      </c>
      <c r="C753" s="39" t="s">
        <v>912</v>
      </c>
      <c r="D753" s="40">
        <v>3</v>
      </c>
      <c r="E753" s="40" t="s">
        <v>219</v>
      </c>
      <c r="F753" s="40" t="s">
        <v>738</v>
      </c>
      <c r="G753" s="698" t="s">
        <v>229</v>
      </c>
      <c r="H753" s="40" t="s">
        <v>227</v>
      </c>
      <c r="I753" s="630" t="s">
        <v>223</v>
      </c>
      <c r="J753" s="698" t="s">
        <v>181</v>
      </c>
      <c r="K753" s="303">
        <v>0</v>
      </c>
      <c r="L753" s="304">
        <v>0</v>
      </c>
      <c r="M753" s="305">
        <v>0</v>
      </c>
      <c r="N753" s="305">
        <v>0</v>
      </c>
      <c r="O753" s="303">
        <v>0</v>
      </c>
      <c r="P753" s="305">
        <v>0</v>
      </c>
      <c r="Q753" s="303">
        <v>0</v>
      </c>
      <c r="R753" s="16">
        <f>SUMIFS('Member Months'!$L:$L,'Member Months'!$A:$A,$A753,'Member Months'!$C:$C,$C753, 'Member Months'!$D:$D,$D753)</f>
        <v>0</v>
      </c>
      <c r="S753" s="237"/>
      <c r="U753" s="237"/>
      <c r="V753" s="237"/>
    </row>
    <row r="754" spans="1:22" s="302" customFormat="1">
      <c r="A754" s="38" t="s">
        <v>219</v>
      </c>
      <c r="B754" s="39">
        <f t="shared" si="33"/>
        <v>0</v>
      </c>
      <c r="C754" s="39" t="s">
        <v>912</v>
      </c>
      <c r="D754" s="40">
        <v>3</v>
      </c>
      <c r="E754" s="40" t="s">
        <v>219</v>
      </c>
      <c r="F754" s="40" t="s">
        <v>738</v>
      </c>
      <c r="G754" s="698" t="s">
        <v>229</v>
      </c>
      <c r="H754" s="40" t="s">
        <v>227</v>
      </c>
      <c r="I754" s="630" t="s">
        <v>150</v>
      </c>
      <c r="J754" s="698" t="s">
        <v>204</v>
      </c>
      <c r="K754" s="303">
        <v>0</v>
      </c>
      <c r="L754" s="304">
        <v>0</v>
      </c>
      <c r="M754" s="305">
        <v>0</v>
      </c>
      <c r="N754" s="305">
        <v>0</v>
      </c>
      <c r="O754" s="303">
        <v>0</v>
      </c>
      <c r="P754" s="305">
        <v>0</v>
      </c>
      <c r="Q754" s="303">
        <v>0</v>
      </c>
      <c r="R754" s="16">
        <f>SUMIFS('Member Months'!$L:$L,'Member Months'!$A:$A,$A754,'Member Months'!$C:$C,$C754, 'Member Months'!$D:$D,$D754)</f>
        <v>0</v>
      </c>
      <c r="S754" s="237"/>
      <c r="U754" s="237"/>
      <c r="V754" s="237"/>
    </row>
    <row r="755" spans="1:22" s="302" customFormat="1">
      <c r="A755" s="38" t="s">
        <v>219</v>
      </c>
      <c r="B755" s="39">
        <f t="shared" si="33"/>
        <v>0</v>
      </c>
      <c r="C755" s="39" t="s">
        <v>912</v>
      </c>
      <c r="D755" s="40">
        <v>3</v>
      </c>
      <c r="E755" s="40" t="s">
        <v>219</v>
      </c>
      <c r="F755" s="40" t="s">
        <v>738</v>
      </c>
      <c r="G755" s="698" t="s">
        <v>229</v>
      </c>
      <c r="H755" s="40" t="s">
        <v>227</v>
      </c>
      <c r="I755" s="630" t="s">
        <v>151</v>
      </c>
      <c r="J755" s="698" t="s">
        <v>205</v>
      </c>
      <c r="K755" s="303">
        <v>0</v>
      </c>
      <c r="L755" s="304">
        <v>0</v>
      </c>
      <c r="M755" s="305">
        <v>0</v>
      </c>
      <c r="N755" s="305">
        <v>0</v>
      </c>
      <c r="O755" s="303">
        <v>0</v>
      </c>
      <c r="P755" s="305">
        <v>0</v>
      </c>
      <c r="Q755" s="303">
        <v>0</v>
      </c>
      <c r="R755" s="16">
        <f>SUMIFS('Member Months'!$L:$L,'Member Months'!$A:$A,$A755,'Member Months'!$C:$C,$C755, 'Member Months'!$D:$D,$D755)</f>
        <v>0</v>
      </c>
      <c r="S755" s="237"/>
      <c r="U755" s="237"/>
      <c r="V755" s="237"/>
    </row>
    <row r="756" spans="1:22" s="302" customFormat="1">
      <c r="A756" s="38" t="s">
        <v>219</v>
      </c>
      <c r="B756" s="39">
        <f t="shared" si="33"/>
        <v>0</v>
      </c>
      <c r="C756" s="39" t="s">
        <v>912</v>
      </c>
      <c r="D756" s="40">
        <v>3</v>
      </c>
      <c r="E756" s="40" t="s">
        <v>219</v>
      </c>
      <c r="F756" s="40" t="s">
        <v>738</v>
      </c>
      <c r="G756" s="698" t="s">
        <v>229</v>
      </c>
      <c r="H756" s="40" t="s">
        <v>227</v>
      </c>
      <c r="I756" s="630" t="s">
        <v>152</v>
      </c>
      <c r="J756" s="698" t="s">
        <v>182</v>
      </c>
      <c r="K756" s="303">
        <v>0</v>
      </c>
      <c r="L756" s="304">
        <v>0</v>
      </c>
      <c r="M756" s="305">
        <v>0</v>
      </c>
      <c r="N756" s="305">
        <v>0</v>
      </c>
      <c r="O756" s="303">
        <v>0</v>
      </c>
      <c r="P756" s="305">
        <v>0</v>
      </c>
      <c r="Q756" s="303">
        <v>0</v>
      </c>
      <c r="R756" s="16">
        <f>SUMIFS('Member Months'!$L:$L,'Member Months'!$A:$A,$A756,'Member Months'!$C:$C,$C756, 'Member Months'!$D:$D,$D756)</f>
        <v>0</v>
      </c>
      <c r="S756" s="237"/>
      <c r="U756" s="237"/>
      <c r="V756" s="237"/>
    </row>
    <row r="757" spans="1:22" s="302" customFormat="1">
      <c r="A757" s="38" t="s">
        <v>219</v>
      </c>
      <c r="B757" s="39">
        <f t="shared" si="33"/>
        <v>0</v>
      </c>
      <c r="C757" s="39" t="s">
        <v>912</v>
      </c>
      <c r="D757" s="40">
        <v>3</v>
      </c>
      <c r="E757" s="40" t="s">
        <v>219</v>
      </c>
      <c r="F757" s="40" t="s">
        <v>738</v>
      </c>
      <c r="G757" s="698" t="s">
        <v>229</v>
      </c>
      <c r="H757" s="40" t="s">
        <v>227</v>
      </c>
      <c r="I757" s="630" t="s">
        <v>70</v>
      </c>
      <c r="J757" s="698" t="s">
        <v>265</v>
      </c>
      <c r="K757" s="303">
        <v>0</v>
      </c>
      <c r="L757" s="304">
        <v>0</v>
      </c>
      <c r="M757" s="305">
        <v>0</v>
      </c>
      <c r="N757" s="305">
        <v>0</v>
      </c>
      <c r="O757" s="303">
        <v>0</v>
      </c>
      <c r="P757" s="305">
        <v>0</v>
      </c>
      <c r="Q757" s="303">
        <v>0</v>
      </c>
      <c r="R757" s="16">
        <f>SUMIFS('Member Months'!$L:$L,'Member Months'!$A:$A,$A757,'Member Months'!$C:$C,$C757, 'Member Months'!$D:$D,$D757)</f>
        <v>0</v>
      </c>
      <c r="S757" s="237"/>
      <c r="U757" s="237"/>
      <c r="V757" s="237"/>
    </row>
    <row r="758" spans="1:22" s="302" customFormat="1">
      <c r="A758" s="38" t="s">
        <v>219</v>
      </c>
      <c r="B758" s="39">
        <f t="shared" si="33"/>
        <v>0</v>
      </c>
      <c r="C758" s="39" t="s">
        <v>912</v>
      </c>
      <c r="D758" s="40">
        <v>3</v>
      </c>
      <c r="E758" s="40" t="s">
        <v>219</v>
      </c>
      <c r="F758" s="40" t="s">
        <v>738</v>
      </c>
      <c r="G758" s="698" t="s">
        <v>229</v>
      </c>
      <c r="H758" s="40" t="s">
        <v>227</v>
      </c>
      <c r="I758" s="630" t="s">
        <v>71</v>
      </c>
      <c r="J758" s="698" t="s">
        <v>266</v>
      </c>
      <c r="K758" s="303">
        <v>0</v>
      </c>
      <c r="L758" s="304">
        <v>0</v>
      </c>
      <c r="M758" s="305">
        <v>0</v>
      </c>
      <c r="N758" s="305">
        <v>0</v>
      </c>
      <c r="O758" s="303">
        <v>0</v>
      </c>
      <c r="P758" s="305">
        <v>0</v>
      </c>
      <c r="Q758" s="303">
        <v>0</v>
      </c>
      <c r="R758" s="16">
        <f>SUMIFS('Member Months'!$L:$L,'Member Months'!$A:$A,$A758,'Member Months'!$C:$C,$C758, 'Member Months'!$D:$D,$D758)</f>
        <v>0</v>
      </c>
      <c r="S758" s="237"/>
      <c r="U758" s="237"/>
      <c r="V758" s="237"/>
    </row>
    <row r="759" spans="1:22" s="302" customFormat="1">
      <c r="A759" s="38" t="s">
        <v>219</v>
      </c>
      <c r="B759" s="39">
        <f t="shared" si="33"/>
        <v>0</v>
      </c>
      <c r="C759" s="39" t="s">
        <v>912</v>
      </c>
      <c r="D759" s="40">
        <v>3</v>
      </c>
      <c r="E759" s="40" t="s">
        <v>219</v>
      </c>
      <c r="F759" s="40" t="s">
        <v>738</v>
      </c>
      <c r="G759" s="698" t="s">
        <v>229</v>
      </c>
      <c r="H759" s="40" t="s">
        <v>227</v>
      </c>
      <c r="I759" s="630" t="s">
        <v>72</v>
      </c>
      <c r="J759" s="698" t="s">
        <v>527</v>
      </c>
      <c r="K759" s="303">
        <v>0</v>
      </c>
      <c r="L759" s="304">
        <v>0</v>
      </c>
      <c r="M759" s="305">
        <v>0</v>
      </c>
      <c r="N759" s="305">
        <v>0</v>
      </c>
      <c r="O759" s="303">
        <v>0</v>
      </c>
      <c r="P759" s="305">
        <v>0</v>
      </c>
      <c r="Q759" s="303">
        <v>0</v>
      </c>
      <c r="R759" s="16">
        <f>SUMIFS('Member Months'!$L:$L,'Member Months'!$A:$A,$A759,'Member Months'!$C:$C,$C759, 'Member Months'!$D:$D,$D759)</f>
        <v>0</v>
      </c>
      <c r="S759" s="237"/>
      <c r="U759" s="237"/>
      <c r="V759" s="237"/>
    </row>
    <row r="760" spans="1:22" s="302" customFormat="1">
      <c r="A760" s="38" t="s">
        <v>219</v>
      </c>
      <c r="B760" s="39">
        <f t="shared" si="33"/>
        <v>0</v>
      </c>
      <c r="C760" s="39" t="s">
        <v>912</v>
      </c>
      <c r="D760" s="40">
        <v>3</v>
      </c>
      <c r="E760" s="40" t="s">
        <v>219</v>
      </c>
      <c r="F760" s="40" t="s">
        <v>738</v>
      </c>
      <c r="G760" s="698" t="s">
        <v>229</v>
      </c>
      <c r="H760" s="40" t="s">
        <v>227</v>
      </c>
      <c r="I760" s="630" t="s">
        <v>73</v>
      </c>
      <c r="J760" s="698" t="s">
        <v>528</v>
      </c>
      <c r="K760" s="303">
        <v>0</v>
      </c>
      <c r="L760" s="304">
        <v>0</v>
      </c>
      <c r="M760" s="305">
        <v>0</v>
      </c>
      <c r="N760" s="305">
        <v>0</v>
      </c>
      <c r="O760" s="303">
        <v>0</v>
      </c>
      <c r="P760" s="305">
        <v>0</v>
      </c>
      <c r="Q760" s="303">
        <v>0</v>
      </c>
      <c r="R760" s="16">
        <f>SUMIFS('Member Months'!$L:$L,'Member Months'!$A:$A,$A760,'Member Months'!$C:$C,$C760, 'Member Months'!$D:$D,$D760)</f>
        <v>0</v>
      </c>
      <c r="S760" s="237"/>
      <c r="U760" s="237"/>
      <c r="V760" s="237"/>
    </row>
    <row r="761" spans="1:22" s="302" customFormat="1">
      <c r="A761" s="38" t="s">
        <v>219</v>
      </c>
      <c r="B761" s="39">
        <f t="shared" si="33"/>
        <v>0</v>
      </c>
      <c r="C761" s="39" t="s">
        <v>912</v>
      </c>
      <c r="D761" s="40">
        <v>3</v>
      </c>
      <c r="E761" s="40" t="s">
        <v>219</v>
      </c>
      <c r="F761" s="40" t="s">
        <v>738</v>
      </c>
      <c r="G761" s="698" t="s">
        <v>229</v>
      </c>
      <c r="H761" s="40" t="s">
        <v>227</v>
      </c>
      <c r="I761" s="630" t="s">
        <v>409</v>
      </c>
      <c r="J761" s="698" t="s">
        <v>803</v>
      </c>
      <c r="K761" s="303">
        <v>0</v>
      </c>
      <c r="L761" s="304">
        <v>0</v>
      </c>
      <c r="M761" s="305">
        <v>0</v>
      </c>
      <c r="N761" s="305">
        <v>0</v>
      </c>
      <c r="O761" s="303">
        <v>0</v>
      </c>
      <c r="P761" s="305">
        <v>0</v>
      </c>
      <c r="Q761" s="303">
        <v>0</v>
      </c>
      <c r="R761" s="16">
        <f>SUMIFS('Member Months'!$L:$L,'Member Months'!$A:$A,$A761,'Member Months'!$C:$C,$C761, 'Member Months'!$D:$D,$D761)</f>
        <v>0</v>
      </c>
      <c r="S761" s="237"/>
      <c r="U761" s="237"/>
      <c r="V761" s="237"/>
    </row>
    <row r="762" spans="1:22" s="302" customFormat="1">
      <c r="A762" s="38" t="s">
        <v>220</v>
      </c>
      <c r="B762" s="39">
        <f t="shared" si="33"/>
        <v>0</v>
      </c>
      <c r="C762" s="39" t="s">
        <v>912</v>
      </c>
      <c r="D762" s="40">
        <v>3</v>
      </c>
      <c r="E762" s="40" t="s">
        <v>220</v>
      </c>
      <c r="F762" s="40" t="s">
        <v>738</v>
      </c>
      <c r="G762" s="698" t="s">
        <v>229</v>
      </c>
      <c r="H762" s="40" t="s">
        <v>228</v>
      </c>
      <c r="I762" s="629" t="s">
        <v>211</v>
      </c>
      <c r="J762" s="698" t="s">
        <v>261</v>
      </c>
      <c r="K762" s="303">
        <v>0</v>
      </c>
      <c r="L762" s="304">
        <v>0</v>
      </c>
      <c r="M762" s="305">
        <v>0</v>
      </c>
      <c r="N762" s="305">
        <v>0</v>
      </c>
      <c r="O762" s="303">
        <v>0</v>
      </c>
      <c r="P762" s="305">
        <v>0</v>
      </c>
      <c r="Q762" s="303">
        <v>0</v>
      </c>
      <c r="R762" s="16">
        <f>SUMIFS('Member Months'!$L:$L,'Member Months'!$A:$A,$A762,'Member Months'!$C:$C,$C762, 'Member Months'!$D:$D,$D762)</f>
        <v>0</v>
      </c>
      <c r="S762" s="237"/>
      <c r="U762" s="237"/>
      <c r="V762" s="237"/>
    </row>
    <row r="763" spans="1:22" s="302" customFormat="1">
      <c r="A763" s="38" t="s">
        <v>220</v>
      </c>
      <c r="B763" s="39">
        <f t="shared" si="33"/>
        <v>0</v>
      </c>
      <c r="C763" s="39" t="s">
        <v>912</v>
      </c>
      <c r="D763" s="40">
        <v>3</v>
      </c>
      <c r="E763" s="40" t="s">
        <v>220</v>
      </c>
      <c r="F763" s="40" t="s">
        <v>738</v>
      </c>
      <c r="G763" s="698" t="s">
        <v>229</v>
      </c>
      <c r="H763" s="40" t="s">
        <v>228</v>
      </c>
      <c r="I763" s="629" t="s">
        <v>214</v>
      </c>
      <c r="J763" s="698" t="s">
        <v>676</v>
      </c>
      <c r="K763" s="303">
        <v>0</v>
      </c>
      <c r="L763" s="304">
        <v>0</v>
      </c>
      <c r="M763" s="305">
        <v>0</v>
      </c>
      <c r="N763" s="305">
        <v>0</v>
      </c>
      <c r="O763" s="303">
        <v>0</v>
      </c>
      <c r="P763" s="305">
        <v>0</v>
      </c>
      <c r="Q763" s="303">
        <v>0</v>
      </c>
      <c r="R763" s="16">
        <f>SUMIFS('Member Months'!$L:$L,'Member Months'!$A:$A,$A763,'Member Months'!$C:$C,$C763, 'Member Months'!$D:$D,$D763)</f>
        <v>0</v>
      </c>
      <c r="S763" s="237"/>
      <c r="U763" s="237"/>
      <c r="V763" s="237"/>
    </row>
    <row r="764" spans="1:22" s="302" customFormat="1">
      <c r="A764" s="38" t="s">
        <v>220</v>
      </c>
      <c r="B764" s="39">
        <f t="shared" si="33"/>
        <v>0</v>
      </c>
      <c r="C764" s="39" t="s">
        <v>912</v>
      </c>
      <c r="D764" s="40">
        <v>3</v>
      </c>
      <c r="E764" s="40" t="s">
        <v>220</v>
      </c>
      <c r="F764" s="40" t="s">
        <v>738</v>
      </c>
      <c r="G764" s="698" t="s">
        <v>229</v>
      </c>
      <c r="H764" s="40" t="s">
        <v>228</v>
      </c>
      <c r="I764" s="629" t="s">
        <v>215</v>
      </c>
      <c r="J764" s="698" t="s">
        <v>216</v>
      </c>
      <c r="K764" s="303">
        <v>0</v>
      </c>
      <c r="L764" s="304">
        <v>0</v>
      </c>
      <c r="M764" s="305">
        <v>0</v>
      </c>
      <c r="N764" s="305">
        <v>0</v>
      </c>
      <c r="O764" s="303">
        <v>0</v>
      </c>
      <c r="P764" s="305">
        <v>0</v>
      </c>
      <c r="Q764" s="303">
        <v>0</v>
      </c>
      <c r="R764" s="16">
        <f>SUMIFS('Member Months'!$L:$L,'Member Months'!$A:$A,$A764,'Member Months'!$C:$C,$C764, 'Member Months'!$D:$D,$D764)</f>
        <v>0</v>
      </c>
      <c r="S764" s="237"/>
      <c r="U764" s="237"/>
      <c r="V764" s="237"/>
    </row>
    <row r="765" spans="1:22" s="302" customFormat="1">
      <c r="A765" s="38" t="s">
        <v>220</v>
      </c>
      <c r="B765" s="39">
        <f t="shared" si="33"/>
        <v>0</v>
      </c>
      <c r="C765" s="39" t="s">
        <v>912</v>
      </c>
      <c r="D765" s="40">
        <v>3</v>
      </c>
      <c r="E765" s="40" t="s">
        <v>220</v>
      </c>
      <c r="F765" s="40" t="s">
        <v>738</v>
      </c>
      <c r="G765" s="698" t="s">
        <v>229</v>
      </c>
      <c r="H765" s="40" t="s">
        <v>228</v>
      </c>
      <c r="I765" s="629" t="s">
        <v>217</v>
      </c>
      <c r="J765" s="698" t="s">
        <v>262</v>
      </c>
      <c r="K765" s="303">
        <v>0</v>
      </c>
      <c r="L765" s="304">
        <v>0</v>
      </c>
      <c r="M765" s="305">
        <v>0</v>
      </c>
      <c r="N765" s="305">
        <v>0</v>
      </c>
      <c r="O765" s="303">
        <v>0</v>
      </c>
      <c r="P765" s="305">
        <v>0</v>
      </c>
      <c r="Q765" s="303">
        <v>0</v>
      </c>
      <c r="R765" s="16">
        <f>SUMIFS('Member Months'!$L:$L,'Member Months'!$A:$A,$A765,'Member Months'!$C:$C,$C765, 'Member Months'!$D:$D,$D765)</f>
        <v>0</v>
      </c>
      <c r="S765" s="237"/>
      <c r="U765" s="237"/>
      <c r="V765" s="237"/>
    </row>
    <row r="766" spans="1:22" s="302" customFormat="1">
      <c r="A766" s="38" t="s">
        <v>220</v>
      </c>
      <c r="B766" s="39">
        <f t="shared" si="33"/>
        <v>0</v>
      </c>
      <c r="C766" s="39" t="s">
        <v>912</v>
      </c>
      <c r="D766" s="40">
        <v>3</v>
      </c>
      <c r="E766" s="40" t="s">
        <v>220</v>
      </c>
      <c r="F766" s="40" t="s">
        <v>738</v>
      </c>
      <c r="G766" s="698" t="s">
        <v>229</v>
      </c>
      <c r="H766" s="40" t="s">
        <v>228</v>
      </c>
      <c r="I766" s="629" t="s">
        <v>218</v>
      </c>
      <c r="J766" s="698" t="s">
        <v>677</v>
      </c>
      <c r="K766" s="303">
        <v>0</v>
      </c>
      <c r="L766" s="304">
        <v>0</v>
      </c>
      <c r="M766" s="305">
        <v>0</v>
      </c>
      <c r="N766" s="305">
        <v>0</v>
      </c>
      <c r="O766" s="303">
        <v>0</v>
      </c>
      <c r="P766" s="305">
        <v>0</v>
      </c>
      <c r="Q766" s="303">
        <v>0</v>
      </c>
      <c r="R766" s="16">
        <f>SUMIFS('Member Months'!$L:$L,'Member Months'!$A:$A,$A766,'Member Months'!$C:$C,$C766, 'Member Months'!$D:$D,$D766)</f>
        <v>0</v>
      </c>
      <c r="S766" s="237"/>
      <c r="U766" s="237"/>
      <c r="V766" s="237"/>
    </row>
    <row r="767" spans="1:22" s="302" customFormat="1">
      <c r="A767" s="38" t="s">
        <v>220</v>
      </c>
      <c r="B767" s="39">
        <f t="shared" si="33"/>
        <v>0</v>
      </c>
      <c r="C767" s="39" t="s">
        <v>912</v>
      </c>
      <c r="D767" s="40">
        <v>3</v>
      </c>
      <c r="E767" s="40" t="s">
        <v>220</v>
      </c>
      <c r="F767" s="40" t="s">
        <v>738</v>
      </c>
      <c r="G767" s="698" t="s">
        <v>229</v>
      </c>
      <c r="H767" s="40" t="s">
        <v>228</v>
      </c>
      <c r="I767" s="629" t="s">
        <v>219</v>
      </c>
      <c r="J767" s="698" t="s">
        <v>263</v>
      </c>
      <c r="K767" s="303">
        <v>0</v>
      </c>
      <c r="L767" s="304">
        <v>0</v>
      </c>
      <c r="M767" s="305">
        <v>0</v>
      </c>
      <c r="N767" s="305">
        <v>0</v>
      </c>
      <c r="O767" s="303">
        <v>0</v>
      </c>
      <c r="P767" s="305">
        <v>0</v>
      </c>
      <c r="Q767" s="303">
        <v>0</v>
      </c>
      <c r="R767" s="16">
        <f>SUMIFS('Member Months'!$L:$L,'Member Months'!$A:$A,$A767,'Member Months'!$C:$C,$C767, 'Member Months'!$D:$D,$D767)</f>
        <v>0</v>
      </c>
      <c r="S767" s="237"/>
      <c r="U767" s="237"/>
      <c r="V767" s="237"/>
    </row>
    <row r="768" spans="1:22" s="302" customFormat="1">
      <c r="A768" s="38" t="s">
        <v>220</v>
      </c>
      <c r="B768" s="39">
        <f t="shared" si="33"/>
        <v>0</v>
      </c>
      <c r="C768" s="39" t="s">
        <v>912</v>
      </c>
      <c r="D768" s="40">
        <v>3</v>
      </c>
      <c r="E768" s="40" t="s">
        <v>220</v>
      </c>
      <c r="F768" s="40" t="s">
        <v>738</v>
      </c>
      <c r="G768" s="698" t="s">
        <v>229</v>
      </c>
      <c r="H768" s="40" t="s">
        <v>228</v>
      </c>
      <c r="I768" s="629" t="s">
        <v>220</v>
      </c>
      <c r="J768" s="698" t="s">
        <v>675</v>
      </c>
      <c r="K768" s="303">
        <v>0</v>
      </c>
      <c r="L768" s="304">
        <v>0</v>
      </c>
      <c r="M768" s="305">
        <v>0</v>
      </c>
      <c r="N768" s="305">
        <v>0</v>
      </c>
      <c r="O768" s="303">
        <v>0</v>
      </c>
      <c r="P768" s="305">
        <v>0</v>
      </c>
      <c r="Q768" s="303">
        <v>0</v>
      </c>
      <c r="R768" s="16">
        <f>SUMIFS('Member Months'!$L:$L,'Member Months'!$A:$A,$A768,'Member Months'!$C:$C,$C768, 'Member Months'!$D:$D,$D768)</f>
        <v>0</v>
      </c>
      <c r="S768" s="237"/>
      <c r="U768" s="237"/>
      <c r="V768" s="237"/>
    </row>
    <row r="769" spans="1:22" s="302" customFormat="1">
      <c r="A769" s="38" t="s">
        <v>220</v>
      </c>
      <c r="B769" s="39">
        <f t="shared" si="33"/>
        <v>0</v>
      </c>
      <c r="C769" s="39" t="s">
        <v>912</v>
      </c>
      <c r="D769" s="40">
        <v>3</v>
      </c>
      <c r="E769" s="40" t="s">
        <v>220</v>
      </c>
      <c r="F769" s="40" t="s">
        <v>738</v>
      </c>
      <c r="G769" s="698" t="s">
        <v>229</v>
      </c>
      <c r="H769" s="40" t="s">
        <v>228</v>
      </c>
      <c r="I769" s="629" t="s">
        <v>221</v>
      </c>
      <c r="J769" s="698" t="s">
        <v>264</v>
      </c>
      <c r="K769" s="303">
        <v>0</v>
      </c>
      <c r="L769" s="304">
        <v>0</v>
      </c>
      <c r="M769" s="305">
        <v>0</v>
      </c>
      <c r="N769" s="305">
        <v>0</v>
      </c>
      <c r="O769" s="303">
        <v>0</v>
      </c>
      <c r="P769" s="305">
        <v>0</v>
      </c>
      <c r="Q769" s="303">
        <v>0</v>
      </c>
      <c r="R769" s="16">
        <f>SUMIFS('Member Months'!$L:$L,'Member Months'!$A:$A,$A769,'Member Months'!$C:$C,$C769, 'Member Months'!$D:$D,$D769)</f>
        <v>0</v>
      </c>
      <c r="S769" s="237"/>
      <c r="U769" s="237"/>
      <c r="V769" s="237"/>
    </row>
    <row r="770" spans="1:22" s="302" customFormat="1">
      <c r="A770" s="38" t="s">
        <v>220</v>
      </c>
      <c r="B770" s="39">
        <f t="shared" si="33"/>
        <v>0</v>
      </c>
      <c r="C770" s="39" t="s">
        <v>912</v>
      </c>
      <c r="D770" s="40">
        <v>3</v>
      </c>
      <c r="E770" s="40" t="s">
        <v>220</v>
      </c>
      <c r="F770" s="40" t="s">
        <v>738</v>
      </c>
      <c r="G770" s="698" t="s">
        <v>229</v>
      </c>
      <c r="H770" s="40" t="s">
        <v>228</v>
      </c>
      <c r="I770" s="630" t="s">
        <v>222</v>
      </c>
      <c r="J770" s="698" t="s">
        <v>206</v>
      </c>
      <c r="K770" s="303">
        <v>0</v>
      </c>
      <c r="L770" s="304">
        <v>0</v>
      </c>
      <c r="M770" s="305">
        <v>0</v>
      </c>
      <c r="N770" s="305">
        <v>0</v>
      </c>
      <c r="O770" s="303">
        <v>0</v>
      </c>
      <c r="P770" s="305">
        <v>0</v>
      </c>
      <c r="Q770" s="303">
        <v>0</v>
      </c>
      <c r="R770" s="16">
        <f>SUMIFS('Member Months'!$L:$L,'Member Months'!$A:$A,$A770,'Member Months'!$C:$C,$C770, 'Member Months'!$D:$D,$D770)</f>
        <v>0</v>
      </c>
      <c r="S770" s="237"/>
      <c r="U770" s="237"/>
      <c r="V770" s="237"/>
    </row>
    <row r="771" spans="1:22" s="302" customFormat="1">
      <c r="A771" s="38" t="s">
        <v>220</v>
      </c>
      <c r="B771" s="39">
        <f t="shared" si="33"/>
        <v>0</v>
      </c>
      <c r="C771" s="39" t="s">
        <v>912</v>
      </c>
      <c r="D771" s="40">
        <v>3</v>
      </c>
      <c r="E771" s="40" t="s">
        <v>220</v>
      </c>
      <c r="F771" s="40" t="s">
        <v>738</v>
      </c>
      <c r="G771" s="698" t="s">
        <v>229</v>
      </c>
      <c r="H771" s="40" t="s">
        <v>228</v>
      </c>
      <c r="I771" s="630" t="s">
        <v>223</v>
      </c>
      <c r="J771" s="698" t="s">
        <v>181</v>
      </c>
      <c r="K771" s="303">
        <v>0</v>
      </c>
      <c r="L771" s="304">
        <v>0</v>
      </c>
      <c r="M771" s="305">
        <v>0</v>
      </c>
      <c r="N771" s="305">
        <v>0</v>
      </c>
      <c r="O771" s="303">
        <v>0</v>
      </c>
      <c r="P771" s="305">
        <v>0</v>
      </c>
      <c r="Q771" s="303">
        <v>0</v>
      </c>
      <c r="R771" s="16">
        <f>SUMIFS('Member Months'!$L:$L,'Member Months'!$A:$A,$A771,'Member Months'!$C:$C,$C771, 'Member Months'!$D:$D,$D771)</f>
        <v>0</v>
      </c>
      <c r="S771" s="237"/>
      <c r="U771" s="237"/>
      <c r="V771" s="237"/>
    </row>
    <row r="772" spans="1:22" s="302" customFormat="1">
      <c r="A772" s="38" t="s">
        <v>220</v>
      </c>
      <c r="B772" s="39">
        <f t="shared" si="33"/>
        <v>0</v>
      </c>
      <c r="C772" s="39" t="s">
        <v>912</v>
      </c>
      <c r="D772" s="40">
        <v>3</v>
      </c>
      <c r="E772" s="40" t="s">
        <v>220</v>
      </c>
      <c r="F772" s="40" t="s">
        <v>738</v>
      </c>
      <c r="G772" s="698" t="s">
        <v>229</v>
      </c>
      <c r="H772" s="40" t="s">
        <v>228</v>
      </c>
      <c r="I772" s="630" t="s">
        <v>150</v>
      </c>
      <c r="J772" s="698" t="s">
        <v>204</v>
      </c>
      <c r="K772" s="303">
        <v>0</v>
      </c>
      <c r="L772" s="304">
        <v>0</v>
      </c>
      <c r="M772" s="305">
        <v>0</v>
      </c>
      <c r="N772" s="305">
        <v>0</v>
      </c>
      <c r="O772" s="303">
        <v>0</v>
      </c>
      <c r="P772" s="305">
        <v>0</v>
      </c>
      <c r="Q772" s="303">
        <v>0</v>
      </c>
      <c r="R772" s="16">
        <f>SUMIFS('Member Months'!$L:$L,'Member Months'!$A:$A,$A772,'Member Months'!$C:$C,$C772, 'Member Months'!$D:$D,$D772)</f>
        <v>0</v>
      </c>
      <c r="S772" s="237"/>
      <c r="U772" s="237"/>
      <c r="V772" s="237"/>
    </row>
    <row r="773" spans="1:22" s="302" customFormat="1">
      <c r="A773" s="38" t="s">
        <v>220</v>
      </c>
      <c r="B773" s="39">
        <f t="shared" si="33"/>
        <v>0</v>
      </c>
      <c r="C773" s="39" t="s">
        <v>912</v>
      </c>
      <c r="D773" s="40">
        <v>3</v>
      </c>
      <c r="E773" s="40" t="s">
        <v>220</v>
      </c>
      <c r="F773" s="40" t="s">
        <v>738</v>
      </c>
      <c r="G773" s="698" t="s">
        <v>229</v>
      </c>
      <c r="H773" s="40" t="s">
        <v>228</v>
      </c>
      <c r="I773" s="630" t="s">
        <v>151</v>
      </c>
      <c r="J773" s="698" t="s">
        <v>205</v>
      </c>
      <c r="K773" s="303">
        <v>0</v>
      </c>
      <c r="L773" s="304">
        <v>0</v>
      </c>
      <c r="M773" s="305">
        <v>0</v>
      </c>
      <c r="N773" s="305">
        <v>0</v>
      </c>
      <c r="O773" s="303">
        <v>0</v>
      </c>
      <c r="P773" s="305">
        <v>0</v>
      </c>
      <c r="Q773" s="303">
        <v>0</v>
      </c>
      <c r="R773" s="16">
        <f>SUMIFS('Member Months'!$L:$L,'Member Months'!$A:$A,$A773,'Member Months'!$C:$C,$C773, 'Member Months'!$D:$D,$D773)</f>
        <v>0</v>
      </c>
      <c r="S773" s="237"/>
      <c r="U773" s="237"/>
      <c r="V773" s="237"/>
    </row>
    <row r="774" spans="1:22" s="302" customFormat="1">
      <c r="A774" s="38" t="s">
        <v>220</v>
      </c>
      <c r="B774" s="39">
        <f t="shared" si="33"/>
        <v>0</v>
      </c>
      <c r="C774" s="39" t="s">
        <v>912</v>
      </c>
      <c r="D774" s="40">
        <v>3</v>
      </c>
      <c r="E774" s="40" t="s">
        <v>220</v>
      </c>
      <c r="F774" s="40" t="s">
        <v>738</v>
      </c>
      <c r="G774" s="698" t="s">
        <v>229</v>
      </c>
      <c r="H774" s="40" t="s">
        <v>228</v>
      </c>
      <c r="I774" s="630" t="s">
        <v>152</v>
      </c>
      <c r="J774" s="698" t="s">
        <v>182</v>
      </c>
      <c r="K774" s="303">
        <v>0</v>
      </c>
      <c r="L774" s="304">
        <v>0</v>
      </c>
      <c r="M774" s="305">
        <v>0</v>
      </c>
      <c r="N774" s="305">
        <v>0</v>
      </c>
      <c r="O774" s="303">
        <v>0</v>
      </c>
      <c r="P774" s="305">
        <v>0</v>
      </c>
      <c r="Q774" s="303">
        <v>0</v>
      </c>
      <c r="R774" s="16">
        <f>SUMIFS('Member Months'!$L:$L,'Member Months'!$A:$A,$A774,'Member Months'!$C:$C,$C774, 'Member Months'!$D:$D,$D774)</f>
        <v>0</v>
      </c>
      <c r="S774" s="237"/>
      <c r="U774" s="237"/>
      <c r="V774" s="237"/>
    </row>
    <row r="775" spans="1:22" s="302" customFormat="1">
      <c r="A775" s="38" t="s">
        <v>220</v>
      </c>
      <c r="B775" s="39">
        <f t="shared" si="33"/>
        <v>0</v>
      </c>
      <c r="C775" s="39" t="s">
        <v>912</v>
      </c>
      <c r="D775" s="40">
        <v>3</v>
      </c>
      <c r="E775" s="40" t="s">
        <v>220</v>
      </c>
      <c r="F775" s="40" t="s">
        <v>738</v>
      </c>
      <c r="G775" s="698" t="s">
        <v>229</v>
      </c>
      <c r="H775" s="40" t="s">
        <v>228</v>
      </c>
      <c r="I775" s="630" t="s">
        <v>70</v>
      </c>
      <c r="J775" s="698" t="s">
        <v>265</v>
      </c>
      <c r="K775" s="303">
        <v>0</v>
      </c>
      <c r="L775" s="304">
        <v>0</v>
      </c>
      <c r="M775" s="305">
        <v>0</v>
      </c>
      <c r="N775" s="305">
        <v>0</v>
      </c>
      <c r="O775" s="303">
        <v>0</v>
      </c>
      <c r="P775" s="305">
        <v>0</v>
      </c>
      <c r="Q775" s="303">
        <v>0</v>
      </c>
      <c r="R775" s="16">
        <f>SUMIFS('Member Months'!$L:$L,'Member Months'!$A:$A,$A775,'Member Months'!$C:$C,$C775, 'Member Months'!$D:$D,$D775)</f>
        <v>0</v>
      </c>
      <c r="S775" s="237"/>
      <c r="U775" s="237"/>
      <c r="V775" s="237"/>
    </row>
    <row r="776" spans="1:22" s="302" customFormat="1">
      <c r="A776" s="38" t="s">
        <v>220</v>
      </c>
      <c r="B776" s="39">
        <f t="shared" si="33"/>
        <v>0</v>
      </c>
      <c r="C776" s="39" t="s">
        <v>912</v>
      </c>
      <c r="D776" s="40">
        <v>3</v>
      </c>
      <c r="E776" s="40" t="s">
        <v>220</v>
      </c>
      <c r="F776" s="40" t="s">
        <v>738</v>
      </c>
      <c r="G776" s="698" t="s">
        <v>229</v>
      </c>
      <c r="H776" s="40" t="s">
        <v>228</v>
      </c>
      <c r="I776" s="630" t="s">
        <v>71</v>
      </c>
      <c r="J776" s="698" t="s">
        <v>266</v>
      </c>
      <c r="K776" s="303">
        <v>0</v>
      </c>
      <c r="L776" s="304">
        <v>0</v>
      </c>
      <c r="M776" s="305">
        <v>0</v>
      </c>
      <c r="N776" s="305">
        <v>0</v>
      </c>
      <c r="O776" s="303">
        <v>0</v>
      </c>
      <c r="P776" s="305">
        <v>0</v>
      </c>
      <c r="Q776" s="303">
        <v>0</v>
      </c>
      <c r="R776" s="16">
        <f>SUMIFS('Member Months'!$L:$L,'Member Months'!$A:$A,$A776,'Member Months'!$C:$C,$C776, 'Member Months'!$D:$D,$D776)</f>
        <v>0</v>
      </c>
      <c r="S776" s="237"/>
      <c r="U776" s="237"/>
      <c r="V776" s="237"/>
    </row>
    <row r="777" spans="1:22" s="302" customFormat="1">
      <c r="A777" s="38" t="s">
        <v>220</v>
      </c>
      <c r="B777" s="39">
        <f t="shared" si="33"/>
        <v>0</v>
      </c>
      <c r="C777" s="39" t="s">
        <v>912</v>
      </c>
      <c r="D777" s="40">
        <v>3</v>
      </c>
      <c r="E777" s="40" t="s">
        <v>220</v>
      </c>
      <c r="F777" s="40" t="s">
        <v>738</v>
      </c>
      <c r="G777" s="698" t="s">
        <v>229</v>
      </c>
      <c r="H777" s="40" t="s">
        <v>228</v>
      </c>
      <c r="I777" s="630" t="s">
        <v>72</v>
      </c>
      <c r="J777" s="698" t="s">
        <v>527</v>
      </c>
      <c r="K777" s="303">
        <v>0</v>
      </c>
      <c r="L777" s="304">
        <v>0</v>
      </c>
      <c r="M777" s="305">
        <v>0</v>
      </c>
      <c r="N777" s="305">
        <v>0</v>
      </c>
      <c r="O777" s="303">
        <v>0</v>
      </c>
      <c r="P777" s="305">
        <v>0</v>
      </c>
      <c r="Q777" s="303">
        <v>0</v>
      </c>
      <c r="R777" s="16">
        <f>SUMIFS('Member Months'!$L:$L,'Member Months'!$A:$A,$A777,'Member Months'!$C:$C,$C777, 'Member Months'!$D:$D,$D777)</f>
        <v>0</v>
      </c>
      <c r="S777" s="237"/>
      <c r="U777" s="237"/>
      <c r="V777" s="237"/>
    </row>
    <row r="778" spans="1:22" s="302" customFormat="1">
      <c r="A778" s="38" t="s">
        <v>220</v>
      </c>
      <c r="B778" s="39">
        <f t="shared" si="33"/>
        <v>0</v>
      </c>
      <c r="C778" s="39" t="s">
        <v>912</v>
      </c>
      <c r="D778" s="40">
        <v>3</v>
      </c>
      <c r="E778" s="40" t="s">
        <v>220</v>
      </c>
      <c r="F778" s="40" t="s">
        <v>738</v>
      </c>
      <c r="G778" s="698" t="s">
        <v>229</v>
      </c>
      <c r="H778" s="40" t="s">
        <v>228</v>
      </c>
      <c r="I778" s="630" t="s">
        <v>73</v>
      </c>
      <c r="J778" s="698" t="s">
        <v>528</v>
      </c>
      <c r="K778" s="303">
        <v>0</v>
      </c>
      <c r="L778" s="304">
        <v>0</v>
      </c>
      <c r="M778" s="305">
        <v>0</v>
      </c>
      <c r="N778" s="305">
        <v>0</v>
      </c>
      <c r="O778" s="303">
        <v>0</v>
      </c>
      <c r="P778" s="305">
        <v>0</v>
      </c>
      <c r="Q778" s="303">
        <v>0</v>
      </c>
      <c r="R778" s="16">
        <f>SUMIFS('Member Months'!$L:$L,'Member Months'!$A:$A,$A778,'Member Months'!$C:$C,$C778, 'Member Months'!$D:$D,$D778)</f>
        <v>0</v>
      </c>
      <c r="S778" s="237"/>
      <c r="U778" s="237"/>
      <c r="V778" s="237"/>
    </row>
    <row r="779" spans="1:22" s="302" customFormat="1">
      <c r="A779" s="38" t="s">
        <v>220</v>
      </c>
      <c r="B779" s="39">
        <f t="shared" si="33"/>
        <v>0</v>
      </c>
      <c r="C779" s="39" t="s">
        <v>912</v>
      </c>
      <c r="D779" s="40">
        <v>3</v>
      </c>
      <c r="E779" s="40" t="s">
        <v>220</v>
      </c>
      <c r="F779" s="40" t="s">
        <v>738</v>
      </c>
      <c r="G779" s="698" t="s">
        <v>229</v>
      </c>
      <c r="H779" s="40" t="s">
        <v>228</v>
      </c>
      <c r="I779" s="630" t="s">
        <v>409</v>
      </c>
      <c r="J779" s="698" t="s">
        <v>803</v>
      </c>
      <c r="K779" s="303">
        <v>0</v>
      </c>
      <c r="L779" s="304">
        <v>0</v>
      </c>
      <c r="M779" s="305">
        <v>0</v>
      </c>
      <c r="N779" s="305">
        <v>0</v>
      </c>
      <c r="O779" s="303">
        <v>0</v>
      </c>
      <c r="P779" s="305">
        <v>0</v>
      </c>
      <c r="Q779" s="303">
        <v>0</v>
      </c>
      <c r="R779" s="16">
        <f>SUMIFS('Member Months'!$L:$L,'Member Months'!$A:$A,$A779,'Member Months'!$C:$C,$C779, 'Member Months'!$D:$D,$D779)</f>
        <v>0</v>
      </c>
      <c r="S779" s="237"/>
      <c r="U779" s="237"/>
      <c r="V779" s="237"/>
    </row>
    <row r="780" spans="1:22" s="302" customFormat="1">
      <c r="A780" s="38" t="s">
        <v>221</v>
      </c>
      <c r="B780" s="39">
        <f t="shared" si="33"/>
        <v>0</v>
      </c>
      <c r="C780" s="39" t="s">
        <v>912</v>
      </c>
      <c r="D780" s="40">
        <v>3</v>
      </c>
      <c r="E780" s="40" t="s">
        <v>221</v>
      </c>
      <c r="F780" s="40" t="s">
        <v>738</v>
      </c>
      <c r="G780" s="698" t="s">
        <v>230</v>
      </c>
      <c r="H780" s="40" t="s">
        <v>213</v>
      </c>
      <c r="I780" s="629" t="s">
        <v>211</v>
      </c>
      <c r="J780" s="698" t="s">
        <v>261</v>
      </c>
      <c r="K780" s="303">
        <v>0</v>
      </c>
      <c r="L780" s="304">
        <v>0</v>
      </c>
      <c r="M780" s="305">
        <v>0</v>
      </c>
      <c r="N780" s="305">
        <v>0</v>
      </c>
      <c r="O780" s="303">
        <v>0</v>
      </c>
      <c r="P780" s="305">
        <v>0</v>
      </c>
      <c r="Q780" s="303">
        <v>0</v>
      </c>
      <c r="R780" s="16">
        <f>SUMIFS('Member Months'!$L:$L,'Member Months'!$A:$A,$A780,'Member Months'!$C:$C,$C780, 'Member Months'!$D:$D,$D780)</f>
        <v>0</v>
      </c>
      <c r="S780" s="237"/>
      <c r="U780" s="237"/>
      <c r="V780" s="237"/>
    </row>
    <row r="781" spans="1:22" s="302" customFormat="1">
      <c r="A781" s="38" t="s">
        <v>221</v>
      </c>
      <c r="B781" s="39">
        <f t="shared" si="33"/>
        <v>0</v>
      </c>
      <c r="C781" s="39" t="s">
        <v>912</v>
      </c>
      <c r="D781" s="40">
        <v>3</v>
      </c>
      <c r="E781" s="40" t="s">
        <v>221</v>
      </c>
      <c r="F781" s="40" t="s">
        <v>738</v>
      </c>
      <c r="G781" s="698" t="s">
        <v>230</v>
      </c>
      <c r="H781" s="40" t="s">
        <v>213</v>
      </c>
      <c r="I781" s="629" t="s">
        <v>214</v>
      </c>
      <c r="J781" s="698" t="s">
        <v>676</v>
      </c>
      <c r="K781" s="303">
        <v>0</v>
      </c>
      <c r="L781" s="304">
        <v>0</v>
      </c>
      <c r="M781" s="305">
        <v>0</v>
      </c>
      <c r="N781" s="305">
        <v>0</v>
      </c>
      <c r="O781" s="303">
        <v>0</v>
      </c>
      <c r="P781" s="305">
        <v>0</v>
      </c>
      <c r="Q781" s="303">
        <v>0</v>
      </c>
      <c r="R781" s="16">
        <f>SUMIFS('Member Months'!$L:$L,'Member Months'!$A:$A,$A781,'Member Months'!$C:$C,$C781, 'Member Months'!$D:$D,$D781)</f>
        <v>0</v>
      </c>
      <c r="S781" s="237"/>
      <c r="U781" s="237"/>
      <c r="V781" s="237"/>
    </row>
    <row r="782" spans="1:22" s="302" customFormat="1">
      <c r="A782" s="38" t="s">
        <v>221</v>
      </c>
      <c r="B782" s="39">
        <f t="shared" ref="B782:B821" si="34">$B$6</f>
        <v>0</v>
      </c>
      <c r="C782" s="39" t="s">
        <v>912</v>
      </c>
      <c r="D782" s="40">
        <v>3</v>
      </c>
      <c r="E782" s="40" t="s">
        <v>221</v>
      </c>
      <c r="F782" s="40" t="s">
        <v>738</v>
      </c>
      <c r="G782" s="698" t="s">
        <v>230</v>
      </c>
      <c r="H782" s="40" t="s">
        <v>213</v>
      </c>
      <c r="I782" s="629" t="s">
        <v>215</v>
      </c>
      <c r="J782" s="698" t="s">
        <v>216</v>
      </c>
      <c r="K782" s="303">
        <v>0</v>
      </c>
      <c r="L782" s="304">
        <v>0</v>
      </c>
      <c r="M782" s="305">
        <v>0</v>
      </c>
      <c r="N782" s="305">
        <v>0</v>
      </c>
      <c r="O782" s="303">
        <v>0</v>
      </c>
      <c r="P782" s="305">
        <v>0</v>
      </c>
      <c r="Q782" s="303">
        <v>0</v>
      </c>
      <c r="R782" s="16">
        <f>SUMIFS('Member Months'!$L:$L,'Member Months'!$A:$A,$A782,'Member Months'!$C:$C,$C782, 'Member Months'!$D:$D,$D782)</f>
        <v>0</v>
      </c>
      <c r="S782" s="237"/>
      <c r="U782" s="237"/>
      <c r="V782" s="237"/>
    </row>
    <row r="783" spans="1:22" s="302" customFormat="1">
      <c r="A783" s="38" t="s">
        <v>221</v>
      </c>
      <c r="B783" s="39">
        <f t="shared" si="34"/>
        <v>0</v>
      </c>
      <c r="C783" s="39" t="s">
        <v>912</v>
      </c>
      <c r="D783" s="40">
        <v>3</v>
      </c>
      <c r="E783" s="40" t="s">
        <v>221</v>
      </c>
      <c r="F783" s="40" t="s">
        <v>738</v>
      </c>
      <c r="G783" s="698" t="s">
        <v>230</v>
      </c>
      <c r="H783" s="40" t="s">
        <v>213</v>
      </c>
      <c r="I783" s="629" t="s">
        <v>217</v>
      </c>
      <c r="J783" s="698" t="s">
        <v>262</v>
      </c>
      <c r="K783" s="303">
        <v>0</v>
      </c>
      <c r="L783" s="304">
        <v>0</v>
      </c>
      <c r="M783" s="305">
        <v>0</v>
      </c>
      <c r="N783" s="305">
        <v>0</v>
      </c>
      <c r="O783" s="303">
        <v>0</v>
      </c>
      <c r="P783" s="305">
        <v>0</v>
      </c>
      <c r="Q783" s="303">
        <v>0</v>
      </c>
      <c r="R783" s="16">
        <f>SUMIFS('Member Months'!$L:$L,'Member Months'!$A:$A,$A783,'Member Months'!$C:$C,$C783, 'Member Months'!$D:$D,$D783)</f>
        <v>0</v>
      </c>
      <c r="S783" s="237"/>
      <c r="U783" s="237"/>
      <c r="V783" s="237"/>
    </row>
    <row r="784" spans="1:22" s="302" customFormat="1">
      <c r="A784" s="38" t="s">
        <v>221</v>
      </c>
      <c r="B784" s="39">
        <f t="shared" si="34"/>
        <v>0</v>
      </c>
      <c r="C784" s="39" t="s">
        <v>912</v>
      </c>
      <c r="D784" s="40">
        <v>3</v>
      </c>
      <c r="E784" s="40" t="s">
        <v>221</v>
      </c>
      <c r="F784" s="40" t="s">
        <v>738</v>
      </c>
      <c r="G784" s="698" t="s">
        <v>230</v>
      </c>
      <c r="H784" s="40" t="s">
        <v>213</v>
      </c>
      <c r="I784" s="629" t="s">
        <v>218</v>
      </c>
      <c r="J784" s="698" t="s">
        <v>677</v>
      </c>
      <c r="K784" s="303">
        <v>0</v>
      </c>
      <c r="L784" s="304">
        <v>0</v>
      </c>
      <c r="M784" s="305">
        <v>0</v>
      </c>
      <c r="N784" s="305">
        <v>0</v>
      </c>
      <c r="O784" s="303">
        <v>0</v>
      </c>
      <c r="P784" s="305">
        <v>0</v>
      </c>
      <c r="Q784" s="303">
        <v>0</v>
      </c>
      <c r="R784" s="16">
        <f>SUMIFS('Member Months'!$L:$L,'Member Months'!$A:$A,$A784,'Member Months'!$C:$C,$C784, 'Member Months'!$D:$D,$D784)</f>
        <v>0</v>
      </c>
      <c r="S784" s="237"/>
      <c r="U784" s="237"/>
      <c r="V784" s="237"/>
    </row>
    <row r="785" spans="1:22" s="302" customFormat="1">
      <c r="A785" s="38" t="s">
        <v>221</v>
      </c>
      <c r="B785" s="39">
        <f t="shared" si="34"/>
        <v>0</v>
      </c>
      <c r="C785" s="39" t="s">
        <v>912</v>
      </c>
      <c r="D785" s="40">
        <v>3</v>
      </c>
      <c r="E785" s="40" t="s">
        <v>221</v>
      </c>
      <c r="F785" s="40" t="s">
        <v>738</v>
      </c>
      <c r="G785" s="698" t="s">
        <v>230</v>
      </c>
      <c r="H785" s="40" t="s">
        <v>213</v>
      </c>
      <c r="I785" s="629" t="s">
        <v>219</v>
      </c>
      <c r="J785" s="698" t="s">
        <v>263</v>
      </c>
      <c r="K785" s="303">
        <v>0</v>
      </c>
      <c r="L785" s="304">
        <v>0</v>
      </c>
      <c r="M785" s="305">
        <v>0</v>
      </c>
      <c r="N785" s="305">
        <v>0</v>
      </c>
      <c r="O785" s="303">
        <v>0</v>
      </c>
      <c r="P785" s="305">
        <v>0</v>
      </c>
      <c r="Q785" s="303">
        <v>0</v>
      </c>
      <c r="R785" s="16">
        <f>SUMIFS('Member Months'!$L:$L,'Member Months'!$A:$A,$A785,'Member Months'!$C:$C,$C785, 'Member Months'!$D:$D,$D785)</f>
        <v>0</v>
      </c>
      <c r="S785" s="237"/>
      <c r="U785" s="237"/>
      <c r="V785" s="237"/>
    </row>
    <row r="786" spans="1:22" s="302" customFormat="1">
      <c r="A786" s="38" t="s">
        <v>221</v>
      </c>
      <c r="B786" s="39">
        <f t="shared" si="34"/>
        <v>0</v>
      </c>
      <c r="C786" s="39" t="s">
        <v>912</v>
      </c>
      <c r="D786" s="40">
        <v>3</v>
      </c>
      <c r="E786" s="40" t="s">
        <v>221</v>
      </c>
      <c r="F786" s="40" t="s">
        <v>738</v>
      </c>
      <c r="G786" s="698" t="s">
        <v>230</v>
      </c>
      <c r="H786" s="40" t="s">
        <v>213</v>
      </c>
      <c r="I786" s="629" t="s">
        <v>220</v>
      </c>
      <c r="J786" s="698" t="s">
        <v>675</v>
      </c>
      <c r="K786" s="303">
        <v>0</v>
      </c>
      <c r="L786" s="304">
        <v>0</v>
      </c>
      <c r="M786" s="305">
        <v>0</v>
      </c>
      <c r="N786" s="305">
        <v>0</v>
      </c>
      <c r="O786" s="303">
        <v>0</v>
      </c>
      <c r="P786" s="305">
        <v>0</v>
      </c>
      <c r="Q786" s="303">
        <v>0</v>
      </c>
      <c r="R786" s="16">
        <f>SUMIFS('Member Months'!$L:$L,'Member Months'!$A:$A,$A786,'Member Months'!$C:$C,$C786, 'Member Months'!$D:$D,$D786)</f>
        <v>0</v>
      </c>
      <c r="S786" s="237"/>
      <c r="U786" s="237"/>
      <c r="V786" s="237"/>
    </row>
    <row r="787" spans="1:22" s="302" customFormat="1">
      <c r="A787" s="38" t="s">
        <v>221</v>
      </c>
      <c r="B787" s="39">
        <f t="shared" si="34"/>
        <v>0</v>
      </c>
      <c r="C787" s="39" t="s">
        <v>912</v>
      </c>
      <c r="D787" s="40">
        <v>3</v>
      </c>
      <c r="E787" s="40" t="s">
        <v>221</v>
      </c>
      <c r="F787" s="40" t="s">
        <v>738</v>
      </c>
      <c r="G787" s="698" t="s">
        <v>230</v>
      </c>
      <c r="H787" s="40" t="s">
        <v>213</v>
      </c>
      <c r="I787" s="629" t="s">
        <v>221</v>
      </c>
      <c r="J787" s="698" t="s">
        <v>264</v>
      </c>
      <c r="K787" s="303">
        <v>0</v>
      </c>
      <c r="L787" s="304">
        <v>0</v>
      </c>
      <c r="M787" s="305">
        <v>0</v>
      </c>
      <c r="N787" s="305">
        <v>0</v>
      </c>
      <c r="O787" s="303">
        <v>0</v>
      </c>
      <c r="P787" s="305">
        <v>0</v>
      </c>
      <c r="Q787" s="303">
        <v>0</v>
      </c>
      <c r="R787" s="16">
        <f>SUMIFS('Member Months'!$L:$L,'Member Months'!$A:$A,$A787,'Member Months'!$C:$C,$C787, 'Member Months'!$D:$D,$D787)</f>
        <v>0</v>
      </c>
      <c r="S787" s="237"/>
      <c r="U787" s="237"/>
      <c r="V787" s="237"/>
    </row>
    <row r="788" spans="1:22" s="302" customFormat="1">
      <c r="A788" s="38" t="s">
        <v>221</v>
      </c>
      <c r="B788" s="39">
        <f t="shared" si="34"/>
        <v>0</v>
      </c>
      <c r="C788" s="39" t="s">
        <v>912</v>
      </c>
      <c r="D788" s="40">
        <v>3</v>
      </c>
      <c r="E788" s="40" t="s">
        <v>221</v>
      </c>
      <c r="F788" s="40" t="s">
        <v>738</v>
      </c>
      <c r="G788" s="698" t="s">
        <v>230</v>
      </c>
      <c r="H788" s="40" t="s">
        <v>213</v>
      </c>
      <c r="I788" s="630" t="s">
        <v>222</v>
      </c>
      <c r="J788" s="698" t="s">
        <v>206</v>
      </c>
      <c r="K788" s="303">
        <v>0</v>
      </c>
      <c r="L788" s="304">
        <v>0</v>
      </c>
      <c r="M788" s="305">
        <v>0</v>
      </c>
      <c r="N788" s="305">
        <v>0</v>
      </c>
      <c r="O788" s="303">
        <v>0</v>
      </c>
      <c r="P788" s="305">
        <v>0</v>
      </c>
      <c r="Q788" s="303">
        <v>0</v>
      </c>
      <c r="R788" s="16">
        <f>SUMIFS('Member Months'!$L:$L,'Member Months'!$A:$A,$A788,'Member Months'!$C:$C,$C788, 'Member Months'!$D:$D,$D788)</f>
        <v>0</v>
      </c>
      <c r="S788" s="237"/>
      <c r="U788" s="237"/>
      <c r="V788" s="237"/>
    </row>
    <row r="789" spans="1:22" s="302" customFormat="1">
      <c r="A789" s="38" t="s">
        <v>221</v>
      </c>
      <c r="B789" s="39">
        <f t="shared" si="34"/>
        <v>0</v>
      </c>
      <c r="C789" s="39" t="s">
        <v>912</v>
      </c>
      <c r="D789" s="40">
        <v>3</v>
      </c>
      <c r="E789" s="40" t="s">
        <v>221</v>
      </c>
      <c r="F789" s="40" t="s">
        <v>738</v>
      </c>
      <c r="G789" s="698" t="s">
        <v>230</v>
      </c>
      <c r="H789" s="40" t="s">
        <v>213</v>
      </c>
      <c r="I789" s="630" t="s">
        <v>223</v>
      </c>
      <c r="J789" s="698" t="s">
        <v>181</v>
      </c>
      <c r="K789" s="303">
        <v>0</v>
      </c>
      <c r="L789" s="304">
        <v>0</v>
      </c>
      <c r="M789" s="305">
        <v>0</v>
      </c>
      <c r="N789" s="305">
        <v>0</v>
      </c>
      <c r="O789" s="303">
        <v>0</v>
      </c>
      <c r="P789" s="305">
        <v>0</v>
      </c>
      <c r="Q789" s="303">
        <v>0</v>
      </c>
      <c r="R789" s="16">
        <f>SUMIFS('Member Months'!$L:$L,'Member Months'!$A:$A,$A789,'Member Months'!$C:$C,$C789, 'Member Months'!$D:$D,$D789)</f>
        <v>0</v>
      </c>
      <c r="S789" s="237"/>
      <c r="U789" s="237"/>
      <c r="V789" s="237"/>
    </row>
    <row r="790" spans="1:22" s="302" customFormat="1">
      <c r="A790" s="38" t="s">
        <v>221</v>
      </c>
      <c r="B790" s="39">
        <f t="shared" si="34"/>
        <v>0</v>
      </c>
      <c r="C790" s="39" t="s">
        <v>912</v>
      </c>
      <c r="D790" s="40">
        <v>3</v>
      </c>
      <c r="E790" s="40" t="s">
        <v>221</v>
      </c>
      <c r="F790" s="40" t="s">
        <v>738</v>
      </c>
      <c r="G790" s="698" t="s">
        <v>230</v>
      </c>
      <c r="H790" s="40" t="s">
        <v>213</v>
      </c>
      <c r="I790" s="630" t="s">
        <v>150</v>
      </c>
      <c r="J790" s="698" t="s">
        <v>204</v>
      </c>
      <c r="K790" s="303">
        <v>0</v>
      </c>
      <c r="L790" s="304">
        <v>0</v>
      </c>
      <c r="M790" s="305">
        <v>0</v>
      </c>
      <c r="N790" s="305">
        <v>0</v>
      </c>
      <c r="O790" s="303">
        <v>0</v>
      </c>
      <c r="P790" s="305">
        <v>0</v>
      </c>
      <c r="Q790" s="303">
        <v>0</v>
      </c>
      <c r="R790" s="16">
        <f>SUMIFS('Member Months'!$L:$L,'Member Months'!$A:$A,$A790,'Member Months'!$C:$C,$C790, 'Member Months'!$D:$D,$D790)</f>
        <v>0</v>
      </c>
      <c r="S790" s="237"/>
      <c r="U790" s="237"/>
      <c r="V790" s="237"/>
    </row>
    <row r="791" spans="1:22" s="302" customFormat="1">
      <c r="A791" s="38" t="s">
        <v>221</v>
      </c>
      <c r="B791" s="39">
        <f t="shared" si="34"/>
        <v>0</v>
      </c>
      <c r="C791" s="39" t="s">
        <v>912</v>
      </c>
      <c r="D791" s="40">
        <v>3</v>
      </c>
      <c r="E791" s="40" t="s">
        <v>221</v>
      </c>
      <c r="F791" s="40" t="s">
        <v>738</v>
      </c>
      <c r="G791" s="698" t="s">
        <v>230</v>
      </c>
      <c r="H791" s="40" t="s">
        <v>213</v>
      </c>
      <c r="I791" s="630" t="s">
        <v>151</v>
      </c>
      <c r="J791" s="698" t="s">
        <v>205</v>
      </c>
      <c r="K791" s="303">
        <v>0</v>
      </c>
      <c r="L791" s="304">
        <v>0</v>
      </c>
      <c r="M791" s="305">
        <v>0</v>
      </c>
      <c r="N791" s="305">
        <v>0</v>
      </c>
      <c r="O791" s="303">
        <v>0</v>
      </c>
      <c r="P791" s="305">
        <v>0</v>
      </c>
      <c r="Q791" s="303">
        <v>0</v>
      </c>
      <c r="R791" s="16">
        <f>SUMIFS('Member Months'!$L:$L,'Member Months'!$A:$A,$A791,'Member Months'!$C:$C,$C791, 'Member Months'!$D:$D,$D791)</f>
        <v>0</v>
      </c>
      <c r="S791" s="237"/>
      <c r="U791" s="237"/>
      <c r="V791" s="237"/>
    </row>
    <row r="792" spans="1:22" s="302" customFormat="1">
      <c r="A792" s="38" t="s">
        <v>221</v>
      </c>
      <c r="B792" s="39">
        <f t="shared" si="34"/>
        <v>0</v>
      </c>
      <c r="C792" s="39" t="s">
        <v>912</v>
      </c>
      <c r="D792" s="40">
        <v>3</v>
      </c>
      <c r="E792" s="40" t="s">
        <v>221</v>
      </c>
      <c r="F792" s="40" t="s">
        <v>738</v>
      </c>
      <c r="G792" s="698" t="s">
        <v>230</v>
      </c>
      <c r="H792" s="40" t="s">
        <v>213</v>
      </c>
      <c r="I792" s="630" t="s">
        <v>152</v>
      </c>
      <c r="J792" s="698" t="s">
        <v>182</v>
      </c>
      <c r="K792" s="303">
        <v>0</v>
      </c>
      <c r="L792" s="304">
        <v>0</v>
      </c>
      <c r="M792" s="305">
        <v>0</v>
      </c>
      <c r="N792" s="305">
        <v>0</v>
      </c>
      <c r="O792" s="303">
        <v>0</v>
      </c>
      <c r="P792" s="305">
        <v>0</v>
      </c>
      <c r="Q792" s="303">
        <v>0</v>
      </c>
      <c r="R792" s="16">
        <f>SUMIFS('Member Months'!$L:$L,'Member Months'!$A:$A,$A792,'Member Months'!$C:$C,$C792, 'Member Months'!$D:$D,$D792)</f>
        <v>0</v>
      </c>
      <c r="S792" s="237"/>
      <c r="U792" s="237"/>
      <c r="V792" s="237"/>
    </row>
    <row r="793" spans="1:22" s="302" customFormat="1">
      <c r="A793" s="38" t="s">
        <v>221</v>
      </c>
      <c r="B793" s="39">
        <f t="shared" si="34"/>
        <v>0</v>
      </c>
      <c r="C793" s="39" t="s">
        <v>912</v>
      </c>
      <c r="D793" s="40">
        <v>3</v>
      </c>
      <c r="E793" s="40" t="s">
        <v>221</v>
      </c>
      <c r="F793" s="40" t="s">
        <v>738</v>
      </c>
      <c r="G793" s="698" t="s">
        <v>230</v>
      </c>
      <c r="H793" s="40" t="s">
        <v>213</v>
      </c>
      <c r="I793" s="630" t="s">
        <v>70</v>
      </c>
      <c r="J793" s="698" t="s">
        <v>265</v>
      </c>
      <c r="K793" s="303">
        <v>0</v>
      </c>
      <c r="L793" s="304">
        <v>0</v>
      </c>
      <c r="M793" s="305">
        <v>0</v>
      </c>
      <c r="N793" s="305">
        <v>0</v>
      </c>
      <c r="O793" s="303">
        <v>0</v>
      </c>
      <c r="P793" s="305">
        <v>0</v>
      </c>
      <c r="Q793" s="303">
        <v>0</v>
      </c>
      <c r="R793" s="16">
        <f>SUMIFS('Member Months'!$L:$L,'Member Months'!$A:$A,$A793,'Member Months'!$C:$C,$C793, 'Member Months'!$D:$D,$D793)</f>
        <v>0</v>
      </c>
      <c r="S793" s="237"/>
      <c r="U793" s="237"/>
      <c r="V793" s="237"/>
    </row>
    <row r="794" spans="1:22" s="302" customFormat="1">
      <c r="A794" s="38" t="s">
        <v>221</v>
      </c>
      <c r="B794" s="39">
        <f t="shared" si="34"/>
        <v>0</v>
      </c>
      <c r="C794" s="39" t="s">
        <v>912</v>
      </c>
      <c r="D794" s="40">
        <v>3</v>
      </c>
      <c r="E794" s="40" t="s">
        <v>221</v>
      </c>
      <c r="F794" s="40" t="s">
        <v>738</v>
      </c>
      <c r="G794" s="698" t="s">
        <v>230</v>
      </c>
      <c r="H794" s="40" t="s">
        <v>213</v>
      </c>
      <c r="I794" s="630" t="s">
        <v>71</v>
      </c>
      <c r="J794" s="698" t="s">
        <v>266</v>
      </c>
      <c r="K794" s="303">
        <v>0</v>
      </c>
      <c r="L794" s="304">
        <v>0</v>
      </c>
      <c r="M794" s="305">
        <v>0</v>
      </c>
      <c r="N794" s="305">
        <v>0</v>
      </c>
      <c r="O794" s="303">
        <v>0</v>
      </c>
      <c r="P794" s="305">
        <v>0</v>
      </c>
      <c r="Q794" s="303">
        <v>0</v>
      </c>
      <c r="R794" s="16">
        <f>SUMIFS('Member Months'!$L:$L,'Member Months'!$A:$A,$A794,'Member Months'!$C:$C,$C794, 'Member Months'!$D:$D,$D794)</f>
        <v>0</v>
      </c>
      <c r="S794" s="237"/>
      <c r="U794" s="237"/>
      <c r="V794" s="237"/>
    </row>
    <row r="795" spans="1:22" s="302" customFormat="1">
      <c r="A795" s="38" t="s">
        <v>221</v>
      </c>
      <c r="B795" s="39">
        <f t="shared" si="34"/>
        <v>0</v>
      </c>
      <c r="C795" s="39" t="s">
        <v>912</v>
      </c>
      <c r="D795" s="40">
        <v>3</v>
      </c>
      <c r="E795" s="40" t="s">
        <v>221</v>
      </c>
      <c r="F795" s="40" t="s">
        <v>738</v>
      </c>
      <c r="G795" s="698" t="s">
        <v>230</v>
      </c>
      <c r="H795" s="40" t="s">
        <v>213</v>
      </c>
      <c r="I795" s="630" t="s">
        <v>72</v>
      </c>
      <c r="J795" s="698" t="s">
        <v>527</v>
      </c>
      <c r="K795" s="303">
        <v>0</v>
      </c>
      <c r="L795" s="304">
        <v>0</v>
      </c>
      <c r="M795" s="305">
        <v>0</v>
      </c>
      <c r="N795" s="305">
        <v>0</v>
      </c>
      <c r="O795" s="303">
        <v>0</v>
      </c>
      <c r="P795" s="305">
        <v>0</v>
      </c>
      <c r="Q795" s="303">
        <v>0</v>
      </c>
      <c r="R795" s="16">
        <f>SUMIFS('Member Months'!$L:$L,'Member Months'!$A:$A,$A795,'Member Months'!$C:$C,$C795, 'Member Months'!$D:$D,$D795)</f>
        <v>0</v>
      </c>
      <c r="S795" s="237"/>
      <c r="U795" s="237"/>
      <c r="V795" s="237"/>
    </row>
    <row r="796" spans="1:22" s="302" customFormat="1">
      <c r="A796" s="38" t="s">
        <v>221</v>
      </c>
      <c r="B796" s="39">
        <f t="shared" si="34"/>
        <v>0</v>
      </c>
      <c r="C796" s="39" t="s">
        <v>912</v>
      </c>
      <c r="D796" s="40">
        <v>3</v>
      </c>
      <c r="E796" s="40" t="s">
        <v>221</v>
      </c>
      <c r="F796" s="40" t="s">
        <v>738</v>
      </c>
      <c r="G796" s="698" t="s">
        <v>230</v>
      </c>
      <c r="H796" s="40" t="s">
        <v>213</v>
      </c>
      <c r="I796" s="630" t="s">
        <v>73</v>
      </c>
      <c r="J796" s="698" t="s">
        <v>528</v>
      </c>
      <c r="K796" s="303">
        <v>0</v>
      </c>
      <c r="L796" s="304">
        <v>0</v>
      </c>
      <c r="M796" s="305">
        <v>0</v>
      </c>
      <c r="N796" s="305">
        <v>0</v>
      </c>
      <c r="O796" s="303">
        <v>0</v>
      </c>
      <c r="P796" s="305">
        <v>0</v>
      </c>
      <c r="Q796" s="303">
        <v>0</v>
      </c>
      <c r="R796" s="16">
        <f>SUMIFS('Member Months'!$L:$L,'Member Months'!$A:$A,$A796,'Member Months'!$C:$C,$C796, 'Member Months'!$D:$D,$D796)</f>
        <v>0</v>
      </c>
      <c r="S796" s="237"/>
      <c r="U796" s="237"/>
      <c r="V796" s="237"/>
    </row>
    <row r="797" spans="1:22" s="302" customFormat="1">
      <c r="A797" s="38" t="s">
        <v>221</v>
      </c>
      <c r="B797" s="39">
        <f t="shared" si="34"/>
        <v>0</v>
      </c>
      <c r="C797" s="39" t="s">
        <v>912</v>
      </c>
      <c r="D797" s="40">
        <v>3</v>
      </c>
      <c r="E797" s="40" t="s">
        <v>221</v>
      </c>
      <c r="F797" s="40" t="s">
        <v>738</v>
      </c>
      <c r="G797" s="698" t="s">
        <v>230</v>
      </c>
      <c r="H797" s="40" t="s">
        <v>213</v>
      </c>
      <c r="I797" s="630" t="s">
        <v>409</v>
      </c>
      <c r="J797" s="698" t="s">
        <v>803</v>
      </c>
      <c r="K797" s="303">
        <v>0</v>
      </c>
      <c r="L797" s="304">
        <v>0</v>
      </c>
      <c r="M797" s="305">
        <v>0</v>
      </c>
      <c r="N797" s="305">
        <v>0</v>
      </c>
      <c r="O797" s="303">
        <v>0</v>
      </c>
      <c r="P797" s="305">
        <v>0</v>
      </c>
      <c r="Q797" s="303">
        <v>0</v>
      </c>
      <c r="R797" s="16">
        <f>SUMIFS('Member Months'!$L:$L,'Member Months'!$A:$A,$A797,'Member Months'!$C:$C,$C797, 'Member Months'!$D:$D,$D797)</f>
        <v>0</v>
      </c>
      <c r="S797" s="237"/>
      <c r="U797" s="237"/>
      <c r="V797" s="237"/>
    </row>
    <row r="798" spans="1:22" s="302" customFormat="1">
      <c r="A798" s="38" t="s">
        <v>150</v>
      </c>
      <c r="B798" s="39">
        <f t="shared" si="34"/>
        <v>0</v>
      </c>
      <c r="C798" s="39" t="s">
        <v>912</v>
      </c>
      <c r="D798" s="40">
        <v>3</v>
      </c>
      <c r="E798" s="662" t="s">
        <v>150</v>
      </c>
      <c r="F798" s="40" t="s">
        <v>739</v>
      </c>
      <c r="G798" s="698" t="s">
        <v>161</v>
      </c>
      <c r="H798" s="40" t="s">
        <v>213</v>
      </c>
      <c r="I798" s="629" t="s">
        <v>211</v>
      </c>
      <c r="J798" s="698" t="s">
        <v>261</v>
      </c>
      <c r="K798" s="303">
        <v>0</v>
      </c>
      <c r="L798" s="304">
        <v>0</v>
      </c>
      <c r="M798" s="305">
        <v>0</v>
      </c>
      <c r="N798" s="305">
        <v>0</v>
      </c>
      <c r="O798" s="303">
        <v>0</v>
      </c>
      <c r="P798" s="305">
        <v>0</v>
      </c>
      <c r="Q798" s="303">
        <v>0</v>
      </c>
      <c r="R798" s="16">
        <f>SUMIFS('Member Months'!$L:$L,'Member Months'!$A:$A,$A798,'Member Months'!$C:$C,$C798, 'Member Months'!$D:$D,$D798)</f>
        <v>0</v>
      </c>
      <c r="S798" s="237"/>
      <c r="U798" s="237"/>
      <c r="V798" s="237"/>
    </row>
    <row r="799" spans="1:22" s="302" customFormat="1">
      <c r="A799" s="38" t="s">
        <v>150</v>
      </c>
      <c r="B799" s="39">
        <f t="shared" si="34"/>
        <v>0</v>
      </c>
      <c r="C799" s="39" t="s">
        <v>912</v>
      </c>
      <c r="D799" s="40">
        <v>3</v>
      </c>
      <c r="E799" s="662" t="s">
        <v>150</v>
      </c>
      <c r="F799" s="40" t="s">
        <v>739</v>
      </c>
      <c r="G799" s="698" t="s">
        <v>161</v>
      </c>
      <c r="H799" s="40" t="s">
        <v>213</v>
      </c>
      <c r="I799" s="629" t="s">
        <v>214</v>
      </c>
      <c r="J799" s="698" t="s">
        <v>676</v>
      </c>
      <c r="K799" s="303">
        <v>0</v>
      </c>
      <c r="L799" s="304">
        <v>0</v>
      </c>
      <c r="M799" s="305">
        <v>0</v>
      </c>
      <c r="N799" s="305">
        <v>0</v>
      </c>
      <c r="O799" s="303">
        <v>0</v>
      </c>
      <c r="P799" s="305">
        <v>0</v>
      </c>
      <c r="Q799" s="303">
        <v>0</v>
      </c>
      <c r="R799" s="16">
        <f>SUMIFS('Member Months'!$L:$L,'Member Months'!$A:$A,$A799,'Member Months'!$C:$C,$C799, 'Member Months'!$D:$D,$D799)</f>
        <v>0</v>
      </c>
      <c r="S799" s="237"/>
      <c r="U799" s="237"/>
      <c r="V799" s="237"/>
    </row>
    <row r="800" spans="1:22" s="302" customFormat="1">
      <c r="A800" s="38" t="s">
        <v>150</v>
      </c>
      <c r="B800" s="39">
        <f t="shared" si="34"/>
        <v>0</v>
      </c>
      <c r="C800" s="39" t="s">
        <v>912</v>
      </c>
      <c r="D800" s="40">
        <v>3</v>
      </c>
      <c r="E800" s="662" t="s">
        <v>150</v>
      </c>
      <c r="F800" s="40" t="s">
        <v>739</v>
      </c>
      <c r="G800" s="698" t="s">
        <v>161</v>
      </c>
      <c r="H800" s="40" t="s">
        <v>213</v>
      </c>
      <c r="I800" s="629" t="s">
        <v>215</v>
      </c>
      <c r="J800" s="698" t="s">
        <v>216</v>
      </c>
      <c r="K800" s="303">
        <v>0</v>
      </c>
      <c r="L800" s="304">
        <v>0</v>
      </c>
      <c r="M800" s="305">
        <v>0</v>
      </c>
      <c r="N800" s="305">
        <v>0</v>
      </c>
      <c r="O800" s="303">
        <v>0</v>
      </c>
      <c r="P800" s="305">
        <v>0</v>
      </c>
      <c r="Q800" s="303">
        <v>0</v>
      </c>
      <c r="R800" s="16">
        <f>SUMIFS('Member Months'!$L:$L,'Member Months'!$A:$A,$A800,'Member Months'!$C:$C,$C800, 'Member Months'!$D:$D,$D800)</f>
        <v>0</v>
      </c>
      <c r="S800" s="237"/>
      <c r="U800" s="237"/>
      <c r="V800" s="237"/>
    </row>
    <row r="801" spans="1:22" s="302" customFormat="1">
      <c r="A801" s="38" t="s">
        <v>150</v>
      </c>
      <c r="B801" s="39">
        <f t="shared" si="34"/>
        <v>0</v>
      </c>
      <c r="C801" s="39" t="s">
        <v>912</v>
      </c>
      <c r="D801" s="40">
        <v>3</v>
      </c>
      <c r="E801" s="662" t="s">
        <v>150</v>
      </c>
      <c r="F801" s="40" t="s">
        <v>739</v>
      </c>
      <c r="G801" s="698" t="s">
        <v>161</v>
      </c>
      <c r="H801" s="40" t="s">
        <v>213</v>
      </c>
      <c r="I801" s="629" t="s">
        <v>217</v>
      </c>
      <c r="J801" s="698" t="s">
        <v>262</v>
      </c>
      <c r="K801" s="303">
        <v>0</v>
      </c>
      <c r="L801" s="304">
        <v>0</v>
      </c>
      <c r="M801" s="305">
        <v>0</v>
      </c>
      <c r="N801" s="305">
        <v>0</v>
      </c>
      <c r="O801" s="303">
        <v>0</v>
      </c>
      <c r="P801" s="305">
        <v>0</v>
      </c>
      <c r="Q801" s="303">
        <v>0</v>
      </c>
      <c r="R801" s="16">
        <f>SUMIFS('Member Months'!$L:$L,'Member Months'!$A:$A,$A801,'Member Months'!$C:$C,$C801, 'Member Months'!$D:$D,$D801)</f>
        <v>0</v>
      </c>
      <c r="S801" s="237"/>
      <c r="U801" s="237"/>
      <c r="V801" s="237"/>
    </row>
    <row r="802" spans="1:22" s="302" customFormat="1">
      <c r="A802" s="38" t="s">
        <v>150</v>
      </c>
      <c r="B802" s="39">
        <f t="shared" si="34"/>
        <v>0</v>
      </c>
      <c r="C802" s="39" t="s">
        <v>912</v>
      </c>
      <c r="D802" s="40">
        <v>3</v>
      </c>
      <c r="E802" s="662" t="s">
        <v>150</v>
      </c>
      <c r="F802" s="40" t="s">
        <v>739</v>
      </c>
      <c r="G802" s="698" t="s">
        <v>161</v>
      </c>
      <c r="H802" s="40" t="s">
        <v>213</v>
      </c>
      <c r="I802" s="629" t="s">
        <v>218</v>
      </c>
      <c r="J802" s="698" t="s">
        <v>677</v>
      </c>
      <c r="K802" s="303">
        <v>0</v>
      </c>
      <c r="L802" s="304">
        <v>0</v>
      </c>
      <c r="M802" s="305">
        <v>0</v>
      </c>
      <c r="N802" s="305">
        <v>0</v>
      </c>
      <c r="O802" s="303">
        <v>0</v>
      </c>
      <c r="P802" s="305">
        <v>0</v>
      </c>
      <c r="Q802" s="303">
        <v>0</v>
      </c>
      <c r="R802" s="16">
        <f>SUMIFS('Member Months'!$L:$L,'Member Months'!$A:$A,$A802,'Member Months'!$C:$C,$C802, 'Member Months'!$D:$D,$D802)</f>
        <v>0</v>
      </c>
      <c r="S802" s="237"/>
      <c r="U802" s="237"/>
      <c r="V802" s="237"/>
    </row>
    <row r="803" spans="1:22" s="302" customFormat="1">
      <c r="A803" s="38" t="s">
        <v>150</v>
      </c>
      <c r="B803" s="39">
        <f t="shared" si="34"/>
        <v>0</v>
      </c>
      <c r="C803" s="39" t="s">
        <v>912</v>
      </c>
      <c r="D803" s="40">
        <v>3</v>
      </c>
      <c r="E803" s="662" t="s">
        <v>150</v>
      </c>
      <c r="F803" s="40" t="s">
        <v>739</v>
      </c>
      <c r="G803" s="698" t="s">
        <v>161</v>
      </c>
      <c r="H803" s="40" t="s">
        <v>213</v>
      </c>
      <c r="I803" s="629" t="s">
        <v>219</v>
      </c>
      <c r="J803" s="698" t="s">
        <v>263</v>
      </c>
      <c r="K803" s="303">
        <v>0</v>
      </c>
      <c r="L803" s="304">
        <v>0</v>
      </c>
      <c r="M803" s="305">
        <v>0</v>
      </c>
      <c r="N803" s="305">
        <v>0</v>
      </c>
      <c r="O803" s="303">
        <v>0</v>
      </c>
      <c r="P803" s="305">
        <v>0</v>
      </c>
      <c r="Q803" s="303">
        <v>0</v>
      </c>
      <c r="R803" s="16">
        <f>SUMIFS('Member Months'!$L:$L,'Member Months'!$A:$A,$A803,'Member Months'!$C:$C,$C803, 'Member Months'!$D:$D,$D803)</f>
        <v>0</v>
      </c>
      <c r="S803" s="237"/>
      <c r="U803" s="237"/>
      <c r="V803" s="237"/>
    </row>
    <row r="804" spans="1:22" s="302" customFormat="1">
      <c r="A804" s="38" t="s">
        <v>150</v>
      </c>
      <c r="B804" s="39">
        <f t="shared" si="34"/>
        <v>0</v>
      </c>
      <c r="C804" s="39" t="s">
        <v>912</v>
      </c>
      <c r="D804" s="40">
        <v>3</v>
      </c>
      <c r="E804" s="662" t="s">
        <v>150</v>
      </c>
      <c r="F804" s="40" t="s">
        <v>739</v>
      </c>
      <c r="G804" s="698" t="s">
        <v>161</v>
      </c>
      <c r="H804" s="40" t="s">
        <v>213</v>
      </c>
      <c r="I804" s="629" t="s">
        <v>220</v>
      </c>
      <c r="J804" s="698" t="s">
        <v>675</v>
      </c>
      <c r="K804" s="303">
        <v>0</v>
      </c>
      <c r="L804" s="304">
        <v>0</v>
      </c>
      <c r="M804" s="305">
        <v>0</v>
      </c>
      <c r="N804" s="305">
        <v>0</v>
      </c>
      <c r="O804" s="303">
        <v>0</v>
      </c>
      <c r="P804" s="305">
        <v>0</v>
      </c>
      <c r="Q804" s="303">
        <v>0</v>
      </c>
      <c r="R804" s="16">
        <f>SUMIFS('Member Months'!$L:$L,'Member Months'!$A:$A,$A804,'Member Months'!$C:$C,$C804, 'Member Months'!$D:$D,$D804)</f>
        <v>0</v>
      </c>
      <c r="S804" s="237"/>
      <c r="U804" s="237"/>
      <c r="V804" s="237"/>
    </row>
    <row r="805" spans="1:22" s="302" customFormat="1">
      <c r="A805" s="38" t="s">
        <v>150</v>
      </c>
      <c r="B805" s="39">
        <f t="shared" si="34"/>
        <v>0</v>
      </c>
      <c r="C805" s="39" t="s">
        <v>912</v>
      </c>
      <c r="D805" s="40">
        <v>3</v>
      </c>
      <c r="E805" s="662" t="s">
        <v>150</v>
      </c>
      <c r="F805" s="40" t="s">
        <v>739</v>
      </c>
      <c r="G805" s="698" t="s">
        <v>161</v>
      </c>
      <c r="H805" s="40" t="s">
        <v>213</v>
      </c>
      <c r="I805" s="629" t="s">
        <v>221</v>
      </c>
      <c r="J805" s="698" t="s">
        <v>264</v>
      </c>
      <c r="K805" s="303">
        <v>0</v>
      </c>
      <c r="L805" s="304">
        <v>0</v>
      </c>
      <c r="M805" s="305">
        <v>0</v>
      </c>
      <c r="N805" s="305">
        <v>0</v>
      </c>
      <c r="O805" s="303">
        <v>0</v>
      </c>
      <c r="P805" s="305">
        <v>0</v>
      </c>
      <c r="Q805" s="303">
        <v>0</v>
      </c>
      <c r="R805" s="16">
        <f>SUMIFS('Member Months'!$L:$L,'Member Months'!$A:$A,$A805,'Member Months'!$C:$C,$C805, 'Member Months'!$D:$D,$D805)</f>
        <v>0</v>
      </c>
      <c r="S805" s="237"/>
      <c r="U805" s="237"/>
      <c r="V805" s="237"/>
    </row>
    <row r="806" spans="1:22" s="302" customFormat="1">
      <c r="A806" s="38" t="s">
        <v>150</v>
      </c>
      <c r="B806" s="39">
        <f t="shared" si="34"/>
        <v>0</v>
      </c>
      <c r="C806" s="39" t="s">
        <v>912</v>
      </c>
      <c r="D806" s="40">
        <v>3</v>
      </c>
      <c r="E806" s="662" t="s">
        <v>150</v>
      </c>
      <c r="F806" s="40" t="s">
        <v>739</v>
      </c>
      <c r="G806" s="698" t="s">
        <v>161</v>
      </c>
      <c r="H806" s="40" t="s">
        <v>213</v>
      </c>
      <c r="I806" s="630" t="s">
        <v>222</v>
      </c>
      <c r="J806" s="698" t="s">
        <v>206</v>
      </c>
      <c r="K806" s="303">
        <v>0</v>
      </c>
      <c r="L806" s="304">
        <v>0</v>
      </c>
      <c r="M806" s="305">
        <v>0</v>
      </c>
      <c r="N806" s="305">
        <v>0</v>
      </c>
      <c r="O806" s="303">
        <v>0</v>
      </c>
      <c r="P806" s="305">
        <v>0</v>
      </c>
      <c r="Q806" s="303">
        <v>0</v>
      </c>
      <c r="R806" s="16">
        <f>SUMIFS('Member Months'!$L:$L,'Member Months'!$A:$A,$A806,'Member Months'!$C:$C,$C806, 'Member Months'!$D:$D,$D806)</f>
        <v>0</v>
      </c>
      <c r="S806" s="237"/>
      <c r="U806" s="237"/>
      <c r="V806" s="237"/>
    </row>
    <row r="807" spans="1:22" s="302" customFormat="1">
      <c r="A807" s="38" t="s">
        <v>150</v>
      </c>
      <c r="B807" s="39">
        <f t="shared" si="34"/>
        <v>0</v>
      </c>
      <c r="C807" s="39" t="s">
        <v>912</v>
      </c>
      <c r="D807" s="40">
        <v>3</v>
      </c>
      <c r="E807" s="662" t="s">
        <v>150</v>
      </c>
      <c r="F807" s="40" t="s">
        <v>739</v>
      </c>
      <c r="G807" s="698" t="s">
        <v>161</v>
      </c>
      <c r="H807" s="40" t="s">
        <v>213</v>
      </c>
      <c r="I807" s="630" t="s">
        <v>223</v>
      </c>
      <c r="J807" s="698" t="s">
        <v>181</v>
      </c>
      <c r="K807" s="303">
        <v>0</v>
      </c>
      <c r="L807" s="304">
        <v>0</v>
      </c>
      <c r="M807" s="305">
        <v>0</v>
      </c>
      <c r="N807" s="305">
        <v>0</v>
      </c>
      <c r="O807" s="303">
        <v>0</v>
      </c>
      <c r="P807" s="305">
        <v>0</v>
      </c>
      <c r="Q807" s="303">
        <v>0</v>
      </c>
      <c r="R807" s="16">
        <f>SUMIFS('Member Months'!$L:$L,'Member Months'!$A:$A,$A807,'Member Months'!$C:$C,$C807, 'Member Months'!$D:$D,$D807)</f>
        <v>0</v>
      </c>
      <c r="S807" s="237"/>
      <c r="U807" s="237"/>
      <c r="V807" s="237"/>
    </row>
    <row r="808" spans="1:22" s="302" customFormat="1">
      <c r="A808" s="38" t="s">
        <v>150</v>
      </c>
      <c r="B808" s="39">
        <f t="shared" si="34"/>
        <v>0</v>
      </c>
      <c r="C808" s="39" t="s">
        <v>912</v>
      </c>
      <c r="D808" s="40">
        <v>3</v>
      </c>
      <c r="E808" s="662" t="s">
        <v>150</v>
      </c>
      <c r="F808" s="40" t="s">
        <v>739</v>
      </c>
      <c r="G808" s="698" t="s">
        <v>161</v>
      </c>
      <c r="H808" s="40" t="s">
        <v>213</v>
      </c>
      <c r="I808" s="630" t="s">
        <v>150</v>
      </c>
      <c r="J808" s="698" t="s">
        <v>204</v>
      </c>
      <c r="K808" s="303">
        <v>0</v>
      </c>
      <c r="L808" s="304">
        <v>0</v>
      </c>
      <c r="M808" s="305">
        <v>0</v>
      </c>
      <c r="N808" s="305">
        <v>0</v>
      </c>
      <c r="O808" s="303">
        <v>0</v>
      </c>
      <c r="P808" s="305">
        <v>0</v>
      </c>
      <c r="Q808" s="303">
        <v>0</v>
      </c>
      <c r="R808" s="16">
        <f>SUMIFS('Member Months'!$L:$L,'Member Months'!$A:$A,$A808,'Member Months'!$C:$C,$C808, 'Member Months'!$D:$D,$D808)</f>
        <v>0</v>
      </c>
      <c r="S808" s="237"/>
      <c r="U808" s="237"/>
      <c r="V808" s="237"/>
    </row>
    <row r="809" spans="1:22" s="302" customFormat="1">
      <c r="A809" s="38" t="s">
        <v>150</v>
      </c>
      <c r="B809" s="39">
        <f t="shared" si="34"/>
        <v>0</v>
      </c>
      <c r="C809" s="39" t="s">
        <v>912</v>
      </c>
      <c r="D809" s="40">
        <v>3</v>
      </c>
      <c r="E809" s="662" t="s">
        <v>150</v>
      </c>
      <c r="F809" s="40" t="s">
        <v>739</v>
      </c>
      <c r="G809" s="698" t="s">
        <v>161</v>
      </c>
      <c r="H809" s="40" t="s">
        <v>213</v>
      </c>
      <c r="I809" s="630" t="s">
        <v>151</v>
      </c>
      <c r="J809" s="698" t="s">
        <v>205</v>
      </c>
      <c r="K809" s="303">
        <v>0</v>
      </c>
      <c r="L809" s="304">
        <v>0</v>
      </c>
      <c r="M809" s="305">
        <v>0</v>
      </c>
      <c r="N809" s="305">
        <v>0</v>
      </c>
      <c r="O809" s="303">
        <v>0</v>
      </c>
      <c r="P809" s="305">
        <v>0</v>
      </c>
      <c r="Q809" s="303">
        <v>0</v>
      </c>
      <c r="R809" s="16">
        <f>SUMIFS('Member Months'!$L:$L,'Member Months'!$A:$A,$A809,'Member Months'!$C:$C,$C809, 'Member Months'!$D:$D,$D809)</f>
        <v>0</v>
      </c>
      <c r="S809" s="237"/>
      <c r="U809" s="237"/>
      <c r="V809" s="237"/>
    </row>
    <row r="810" spans="1:22" s="302" customFormat="1">
      <c r="A810" s="38" t="s">
        <v>150</v>
      </c>
      <c r="B810" s="39">
        <f t="shared" si="34"/>
        <v>0</v>
      </c>
      <c r="C810" s="39" t="s">
        <v>912</v>
      </c>
      <c r="D810" s="40">
        <v>3</v>
      </c>
      <c r="E810" s="662" t="s">
        <v>150</v>
      </c>
      <c r="F810" s="40" t="s">
        <v>739</v>
      </c>
      <c r="G810" s="698" t="s">
        <v>161</v>
      </c>
      <c r="H810" s="40" t="s">
        <v>213</v>
      </c>
      <c r="I810" s="630" t="s">
        <v>152</v>
      </c>
      <c r="J810" s="698" t="s">
        <v>182</v>
      </c>
      <c r="K810" s="303">
        <v>0</v>
      </c>
      <c r="L810" s="304">
        <v>0</v>
      </c>
      <c r="M810" s="305">
        <v>0</v>
      </c>
      <c r="N810" s="305">
        <v>0</v>
      </c>
      <c r="O810" s="303">
        <v>0</v>
      </c>
      <c r="P810" s="305">
        <v>0</v>
      </c>
      <c r="Q810" s="303">
        <v>0</v>
      </c>
      <c r="R810" s="16">
        <f>SUMIFS('Member Months'!$L:$L,'Member Months'!$A:$A,$A810,'Member Months'!$C:$C,$C810, 'Member Months'!$D:$D,$D810)</f>
        <v>0</v>
      </c>
      <c r="S810" s="237"/>
      <c r="U810" s="237"/>
      <c r="V810" s="237"/>
    </row>
    <row r="811" spans="1:22" s="302" customFormat="1">
      <c r="A811" s="38" t="s">
        <v>150</v>
      </c>
      <c r="B811" s="39">
        <f t="shared" si="34"/>
        <v>0</v>
      </c>
      <c r="C811" s="39" t="s">
        <v>912</v>
      </c>
      <c r="D811" s="40">
        <v>3</v>
      </c>
      <c r="E811" s="662" t="s">
        <v>150</v>
      </c>
      <c r="F811" s="40" t="s">
        <v>739</v>
      </c>
      <c r="G811" s="698" t="s">
        <v>161</v>
      </c>
      <c r="H811" s="40" t="s">
        <v>213</v>
      </c>
      <c r="I811" s="630" t="s">
        <v>70</v>
      </c>
      <c r="J811" s="698" t="s">
        <v>265</v>
      </c>
      <c r="K811" s="303">
        <v>0</v>
      </c>
      <c r="L811" s="304">
        <v>0</v>
      </c>
      <c r="M811" s="305">
        <v>0</v>
      </c>
      <c r="N811" s="305">
        <v>0</v>
      </c>
      <c r="O811" s="303">
        <v>0</v>
      </c>
      <c r="P811" s="305">
        <v>0</v>
      </c>
      <c r="Q811" s="303">
        <v>0</v>
      </c>
      <c r="R811" s="16">
        <f>SUMIFS('Member Months'!$L:$L,'Member Months'!$A:$A,$A811,'Member Months'!$C:$C,$C811, 'Member Months'!$D:$D,$D811)</f>
        <v>0</v>
      </c>
      <c r="S811" s="237"/>
      <c r="U811" s="237"/>
      <c r="V811" s="237"/>
    </row>
    <row r="812" spans="1:22" s="302" customFormat="1">
      <c r="A812" s="38" t="s">
        <v>150</v>
      </c>
      <c r="B812" s="39">
        <f t="shared" si="34"/>
        <v>0</v>
      </c>
      <c r="C812" s="39" t="s">
        <v>912</v>
      </c>
      <c r="D812" s="40">
        <v>3</v>
      </c>
      <c r="E812" s="662" t="s">
        <v>150</v>
      </c>
      <c r="F812" s="40" t="s">
        <v>739</v>
      </c>
      <c r="G812" s="698" t="s">
        <v>161</v>
      </c>
      <c r="H812" s="40" t="s">
        <v>213</v>
      </c>
      <c r="I812" s="630" t="s">
        <v>71</v>
      </c>
      <c r="J812" s="698" t="s">
        <v>266</v>
      </c>
      <c r="K812" s="303">
        <v>0</v>
      </c>
      <c r="L812" s="304">
        <v>0</v>
      </c>
      <c r="M812" s="305">
        <v>0</v>
      </c>
      <c r="N812" s="305">
        <v>0</v>
      </c>
      <c r="O812" s="303">
        <v>0</v>
      </c>
      <c r="P812" s="305">
        <v>0</v>
      </c>
      <c r="Q812" s="303">
        <v>0</v>
      </c>
      <c r="R812" s="16">
        <f>SUMIFS('Member Months'!$L:$L,'Member Months'!$A:$A,$A812,'Member Months'!$C:$C,$C812, 'Member Months'!$D:$D,$D812)</f>
        <v>0</v>
      </c>
      <c r="S812" s="237"/>
      <c r="U812" s="237"/>
      <c r="V812" s="237"/>
    </row>
    <row r="813" spans="1:22" s="302" customFormat="1">
      <c r="A813" s="38" t="s">
        <v>150</v>
      </c>
      <c r="B813" s="39">
        <f t="shared" si="34"/>
        <v>0</v>
      </c>
      <c r="C813" s="39" t="s">
        <v>912</v>
      </c>
      <c r="D813" s="40">
        <v>3</v>
      </c>
      <c r="E813" s="662" t="s">
        <v>150</v>
      </c>
      <c r="F813" s="40" t="s">
        <v>739</v>
      </c>
      <c r="G813" s="698" t="s">
        <v>161</v>
      </c>
      <c r="H813" s="40" t="s">
        <v>213</v>
      </c>
      <c r="I813" s="630" t="s">
        <v>72</v>
      </c>
      <c r="J813" s="698" t="s">
        <v>527</v>
      </c>
      <c r="K813" s="303">
        <v>0</v>
      </c>
      <c r="L813" s="304">
        <v>0</v>
      </c>
      <c r="M813" s="305">
        <v>0</v>
      </c>
      <c r="N813" s="305">
        <v>0</v>
      </c>
      <c r="O813" s="303">
        <v>0</v>
      </c>
      <c r="P813" s="305">
        <v>0</v>
      </c>
      <c r="Q813" s="303">
        <v>0</v>
      </c>
      <c r="R813" s="16">
        <f>SUMIFS('Member Months'!$L:$L,'Member Months'!$A:$A,$A813,'Member Months'!$C:$C,$C813, 'Member Months'!$D:$D,$D813)</f>
        <v>0</v>
      </c>
      <c r="S813" s="237"/>
      <c r="U813" s="237"/>
      <c r="V813" s="237"/>
    </row>
    <row r="814" spans="1:22" s="302" customFormat="1">
      <c r="A814" s="38" t="s">
        <v>150</v>
      </c>
      <c r="B814" s="39">
        <f t="shared" si="34"/>
        <v>0</v>
      </c>
      <c r="C814" s="39" t="s">
        <v>912</v>
      </c>
      <c r="D814" s="40">
        <v>3</v>
      </c>
      <c r="E814" s="662" t="s">
        <v>150</v>
      </c>
      <c r="F814" s="40" t="s">
        <v>739</v>
      </c>
      <c r="G814" s="698" t="s">
        <v>161</v>
      </c>
      <c r="H814" s="40" t="s">
        <v>213</v>
      </c>
      <c r="I814" s="630" t="s">
        <v>73</v>
      </c>
      <c r="J814" s="698" t="s">
        <v>528</v>
      </c>
      <c r="K814" s="303">
        <v>0</v>
      </c>
      <c r="L814" s="304">
        <v>0</v>
      </c>
      <c r="M814" s="305">
        <v>0</v>
      </c>
      <c r="N814" s="305">
        <v>0</v>
      </c>
      <c r="O814" s="303">
        <v>0</v>
      </c>
      <c r="P814" s="305">
        <v>0</v>
      </c>
      <c r="Q814" s="303">
        <v>0</v>
      </c>
      <c r="R814" s="16">
        <f>SUMIFS('Member Months'!$L:$L,'Member Months'!$A:$A,$A814,'Member Months'!$C:$C,$C814, 'Member Months'!$D:$D,$D814)</f>
        <v>0</v>
      </c>
      <c r="S814" s="237"/>
      <c r="U814" s="237"/>
      <c r="V814" s="237"/>
    </row>
    <row r="815" spans="1:22" s="302" customFormat="1">
      <c r="A815" s="38" t="s">
        <v>150</v>
      </c>
      <c r="B815" s="39">
        <f t="shared" si="34"/>
        <v>0</v>
      </c>
      <c r="C815" s="39" t="s">
        <v>912</v>
      </c>
      <c r="D815" s="40">
        <v>3</v>
      </c>
      <c r="E815" s="662" t="s">
        <v>150</v>
      </c>
      <c r="F815" s="40" t="s">
        <v>739</v>
      </c>
      <c r="G815" s="698" t="s">
        <v>161</v>
      </c>
      <c r="H815" s="40" t="s">
        <v>213</v>
      </c>
      <c r="I815" s="630" t="s">
        <v>409</v>
      </c>
      <c r="J815" s="698" t="s">
        <v>803</v>
      </c>
      <c r="K815" s="303">
        <v>0</v>
      </c>
      <c r="L815" s="304">
        <v>0</v>
      </c>
      <c r="M815" s="305">
        <v>0</v>
      </c>
      <c r="N815" s="305">
        <v>0</v>
      </c>
      <c r="O815" s="303">
        <v>0</v>
      </c>
      <c r="P815" s="305">
        <v>0</v>
      </c>
      <c r="Q815" s="303">
        <v>0</v>
      </c>
      <c r="R815" s="16">
        <f>SUMIFS('Member Months'!$L:$L,'Member Months'!$A:$A,$A815,'Member Months'!$C:$C,$C815, 'Member Months'!$D:$D,$D815)</f>
        <v>0</v>
      </c>
      <c r="S815" s="237"/>
      <c r="U815" s="237"/>
      <c r="V815" s="237"/>
    </row>
    <row r="816" spans="1:22" s="302" customFormat="1">
      <c r="A816" s="38" t="s">
        <v>151</v>
      </c>
      <c r="B816" s="39">
        <f t="shared" si="34"/>
        <v>0</v>
      </c>
      <c r="C816" s="39" t="s">
        <v>912</v>
      </c>
      <c r="D816" s="40">
        <v>3</v>
      </c>
      <c r="E816" s="662" t="s">
        <v>151</v>
      </c>
      <c r="F816" s="40" t="s">
        <v>739</v>
      </c>
      <c r="G816" s="698" t="s">
        <v>225</v>
      </c>
      <c r="H816" s="40" t="s">
        <v>213</v>
      </c>
      <c r="I816" s="629" t="s">
        <v>211</v>
      </c>
      <c r="J816" s="698" t="s">
        <v>261</v>
      </c>
      <c r="K816" s="303">
        <v>0</v>
      </c>
      <c r="L816" s="304">
        <v>0</v>
      </c>
      <c r="M816" s="305">
        <v>0</v>
      </c>
      <c r="N816" s="305">
        <v>0</v>
      </c>
      <c r="O816" s="303">
        <v>0</v>
      </c>
      <c r="P816" s="305">
        <v>0</v>
      </c>
      <c r="Q816" s="303">
        <v>0</v>
      </c>
      <c r="R816" s="16">
        <f>SUMIFS('Member Months'!$L:$L,'Member Months'!$A:$A,$A816,'Member Months'!$C:$C,$C816, 'Member Months'!$D:$D,$D816)</f>
        <v>0</v>
      </c>
      <c r="S816" s="237"/>
      <c r="U816" s="237"/>
      <c r="V816" s="237"/>
    </row>
    <row r="817" spans="1:22" s="302" customFormat="1">
      <c r="A817" s="38" t="s">
        <v>151</v>
      </c>
      <c r="B817" s="39">
        <f t="shared" si="34"/>
        <v>0</v>
      </c>
      <c r="C817" s="39" t="s">
        <v>912</v>
      </c>
      <c r="D817" s="40">
        <v>3</v>
      </c>
      <c r="E817" s="662" t="s">
        <v>151</v>
      </c>
      <c r="F817" s="40" t="s">
        <v>739</v>
      </c>
      <c r="G817" s="698" t="s">
        <v>225</v>
      </c>
      <c r="H817" s="40" t="s">
        <v>213</v>
      </c>
      <c r="I817" s="629" t="s">
        <v>214</v>
      </c>
      <c r="J817" s="698" t="s">
        <v>676</v>
      </c>
      <c r="K817" s="303">
        <v>0</v>
      </c>
      <c r="L817" s="304">
        <v>0</v>
      </c>
      <c r="M817" s="305">
        <v>0</v>
      </c>
      <c r="N817" s="305">
        <v>0</v>
      </c>
      <c r="O817" s="303">
        <v>0</v>
      </c>
      <c r="P817" s="305">
        <v>0</v>
      </c>
      <c r="Q817" s="303">
        <v>0</v>
      </c>
      <c r="R817" s="16">
        <f>SUMIFS('Member Months'!$L:$L,'Member Months'!$A:$A,$A817,'Member Months'!$C:$C,$C817, 'Member Months'!$D:$D,$D817)</f>
        <v>0</v>
      </c>
      <c r="S817" s="237"/>
      <c r="U817" s="237"/>
      <c r="V817" s="237"/>
    </row>
    <row r="818" spans="1:22" s="302" customFormat="1">
      <c r="A818" s="38" t="s">
        <v>151</v>
      </c>
      <c r="B818" s="39">
        <f t="shared" si="34"/>
        <v>0</v>
      </c>
      <c r="C818" s="39" t="s">
        <v>912</v>
      </c>
      <c r="D818" s="40">
        <v>3</v>
      </c>
      <c r="E818" s="662" t="s">
        <v>151</v>
      </c>
      <c r="F818" s="40" t="s">
        <v>739</v>
      </c>
      <c r="G818" s="698" t="s">
        <v>225</v>
      </c>
      <c r="H818" s="40" t="s">
        <v>213</v>
      </c>
      <c r="I818" s="629" t="s">
        <v>215</v>
      </c>
      <c r="J818" s="698" t="s">
        <v>216</v>
      </c>
      <c r="K818" s="303">
        <v>0</v>
      </c>
      <c r="L818" s="304">
        <v>0</v>
      </c>
      <c r="M818" s="305">
        <v>0</v>
      </c>
      <c r="N818" s="305">
        <v>0</v>
      </c>
      <c r="O818" s="303">
        <v>0</v>
      </c>
      <c r="P818" s="305">
        <v>0</v>
      </c>
      <c r="Q818" s="303">
        <v>0</v>
      </c>
      <c r="R818" s="16">
        <f>SUMIFS('Member Months'!$L:$L,'Member Months'!$A:$A,$A818,'Member Months'!$C:$C,$C818, 'Member Months'!$D:$D,$D818)</f>
        <v>0</v>
      </c>
      <c r="S818" s="237"/>
      <c r="U818" s="237"/>
      <c r="V818" s="237"/>
    </row>
    <row r="819" spans="1:22" s="302" customFormat="1">
      <c r="A819" s="38" t="s">
        <v>151</v>
      </c>
      <c r="B819" s="39">
        <f t="shared" si="34"/>
        <v>0</v>
      </c>
      <c r="C819" s="39" t="s">
        <v>912</v>
      </c>
      <c r="D819" s="40">
        <v>3</v>
      </c>
      <c r="E819" s="662" t="s">
        <v>151</v>
      </c>
      <c r="F819" s="40" t="s">
        <v>739</v>
      </c>
      <c r="G819" s="698" t="s">
        <v>225</v>
      </c>
      <c r="H819" s="40" t="s">
        <v>213</v>
      </c>
      <c r="I819" s="629" t="s">
        <v>217</v>
      </c>
      <c r="J819" s="698" t="s">
        <v>262</v>
      </c>
      <c r="K819" s="303">
        <v>0</v>
      </c>
      <c r="L819" s="304">
        <v>0</v>
      </c>
      <c r="M819" s="305">
        <v>0</v>
      </c>
      <c r="N819" s="305">
        <v>0</v>
      </c>
      <c r="O819" s="303">
        <v>0</v>
      </c>
      <c r="P819" s="305">
        <v>0</v>
      </c>
      <c r="Q819" s="303">
        <v>0</v>
      </c>
      <c r="R819" s="16">
        <f>SUMIFS('Member Months'!$L:$L,'Member Months'!$A:$A,$A819,'Member Months'!$C:$C,$C819, 'Member Months'!$D:$D,$D819)</f>
        <v>0</v>
      </c>
      <c r="S819" s="237"/>
      <c r="U819" s="237"/>
      <c r="V819" s="237"/>
    </row>
    <row r="820" spans="1:22" s="302" customFormat="1">
      <c r="A820" s="38" t="s">
        <v>151</v>
      </c>
      <c r="B820" s="39">
        <f t="shared" si="34"/>
        <v>0</v>
      </c>
      <c r="C820" s="39" t="s">
        <v>912</v>
      </c>
      <c r="D820" s="40">
        <v>3</v>
      </c>
      <c r="E820" s="662" t="s">
        <v>151</v>
      </c>
      <c r="F820" s="40" t="s">
        <v>739</v>
      </c>
      <c r="G820" s="698" t="s">
        <v>225</v>
      </c>
      <c r="H820" s="40" t="s">
        <v>213</v>
      </c>
      <c r="I820" s="629" t="s">
        <v>218</v>
      </c>
      <c r="J820" s="698" t="s">
        <v>677</v>
      </c>
      <c r="K820" s="303">
        <v>0</v>
      </c>
      <c r="L820" s="304">
        <v>0</v>
      </c>
      <c r="M820" s="305">
        <v>0</v>
      </c>
      <c r="N820" s="305">
        <v>0</v>
      </c>
      <c r="O820" s="303">
        <v>0</v>
      </c>
      <c r="P820" s="305">
        <v>0</v>
      </c>
      <c r="Q820" s="303">
        <v>0</v>
      </c>
      <c r="R820" s="16">
        <f>SUMIFS('Member Months'!$L:$L,'Member Months'!$A:$A,$A820,'Member Months'!$C:$C,$C820, 'Member Months'!$D:$D,$D820)</f>
        <v>0</v>
      </c>
      <c r="S820" s="237"/>
      <c r="U820" s="237"/>
      <c r="V820" s="237"/>
    </row>
    <row r="821" spans="1:22" s="302" customFormat="1">
      <c r="A821" s="38" t="s">
        <v>151</v>
      </c>
      <c r="B821" s="39">
        <f t="shared" si="34"/>
        <v>0</v>
      </c>
      <c r="C821" s="39" t="s">
        <v>912</v>
      </c>
      <c r="D821" s="40">
        <v>3</v>
      </c>
      <c r="E821" s="662" t="s">
        <v>151</v>
      </c>
      <c r="F821" s="40" t="s">
        <v>739</v>
      </c>
      <c r="G821" s="698" t="s">
        <v>225</v>
      </c>
      <c r="H821" s="40" t="s">
        <v>213</v>
      </c>
      <c r="I821" s="629" t="s">
        <v>219</v>
      </c>
      <c r="J821" s="698" t="s">
        <v>263</v>
      </c>
      <c r="K821" s="303">
        <v>0</v>
      </c>
      <c r="L821" s="304">
        <v>0</v>
      </c>
      <c r="M821" s="305">
        <v>0</v>
      </c>
      <c r="N821" s="305">
        <v>0</v>
      </c>
      <c r="O821" s="303">
        <v>0</v>
      </c>
      <c r="P821" s="305">
        <v>0</v>
      </c>
      <c r="Q821" s="303">
        <v>0</v>
      </c>
      <c r="R821" s="16">
        <f>SUMIFS('Member Months'!$L:$L,'Member Months'!$A:$A,$A821,'Member Months'!$C:$C,$C821, 'Member Months'!$D:$D,$D821)</f>
        <v>0</v>
      </c>
      <c r="S821" s="237"/>
      <c r="U821" s="237"/>
      <c r="V821" s="237"/>
    </row>
    <row r="822" spans="1:22" s="302" customFormat="1">
      <c r="A822" s="38" t="s">
        <v>151</v>
      </c>
      <c r="B822" s="39">
        <f t="shared" ref="B822:B977" si="35">$B$6</f>
        <v>0</v>
      </c>
      <c r="C822" s="39" t="s">
        <v>912</v>
      </c>
      <c r="D822" s="40">
        <v>3</v>
      </c>
      <c r="E822" s="662" t="s">
        <v>151</v>
      </c>
      <c r="F822" s="40" t="s">
        <v>739</v>
      </c>
      <c r="G822" s="698" t="s">
        <v>225</v>
      </c>
      <c r="H822" s="40" t="s">
        <v>213</v>
      </c>
      <c r="I822" s="629" t="s">
        <v>220</v>
      </c>
      <c r="J822" s="698" t="s">
        <v>675</v>
      </c>
      <c r="K822" s="303">
        <v>0</v>
      </c>
      <c r="L822" s="304">
        <v>0</v>
      </c>
      <c r="M822" s="305">
        <v>0</v>
      </c>
      <c r="N822" s="305">
        <v>0</v>
      </c>
      <c r="O822" s="303">
        <v>0</v>
      </c>
      <c r="P822" s="305">
        <v>0</v>
      </c>
      <c r="Q822" s="303">
        <v>0</v>
      </c>
      <c r="R822" s="16">
        <f>SUMIFS('Member Months'!$L:$L,'Member Months'!$A:$A,$A822,'Member Months'!$C:$C,$C822, 'Member Months'!$D:$D,$D822)</f>
        <v>0</v>
      </c>
      <c r="S822" s="237"/>
      <c r="U822" s="237"/>
      <c r="V822" s="237"/>
    </row>
    <row r="823" spans="1:22" s="302" customFormat="1">
      <c r="A823" s="38" t="s">
        <v>151</v>
      </c>
      <c r="B823" s="39">
        <f t="shared" si="35"/>
        <v>0</v>
      </c>
      <c r="C823" s="39" t="s">
        <v>912</v>
      </c>
      <c r="D823" s="40">
        <v>3</v>
      </c>
      <c r="E823" s="662" t="s">
        <v>151</v>
      </c>
      <c r="F823" s="40" t="s">
        <v>739</v>
      </c>
      <c r="G823" s="698" t="s">
        <v>225</v>
      </c>
      <c r="H823" s="40" t="s">
        <v>213</v>
      </c>
      <c r="I823" s="629" t="s">
        <v>221</v>
      </c>
      <c r="J823" s="698" t="s">
        <v>264</v>
      </c>
      <c r="K823" s="303">
        <v>0</v>
      </c>
      <c r="L823" s="304">
        <v>0</v>
      </c>
      <c r="M823" s="305">
        <v>0</v>
      </c>
      <c r="N823" s="305">
        <v>0</v>
      </c>
      <c r="O823" s="303">
        <v>0</v>
      </c>
      <c r="P823" s="305">
        <v>0</v>
      </c>
      <c r="Q823" s="303">
        <v>0</v>
      </c>
      <c r="R823" s="16">
        <f>SUMIFS('Member Months'!$L:$L,'Member Months'!$A:$A,$A823,'Member Months'!$C:$C,$C823, 'Member Months'!$D:$D,$D823)</f>
        <v>0</v>
      </c>
      <c r="S823" s="237"/>
      <c r="U823" s="237"/>
      <c r="V823" s="237"/>
    </row>
    <row r="824" spans="1:22" s="302" customFormat="1">
      <c r="A824" s="38" t="s">
        <v>151</v>
      </c>
      <c r="B824" s="39">
        <f t="shared" si="35"/>
        <v>0</v>
      </c>
      <c r="C824" s="39" t="s">
        <v>912</v>
      </c>
      <c r="D824" s="40">
        <v>3</v>
      </c>
      <c r="E824" s="662" t="s">
        <v>151</v>
      </c>
      <c r="F824" s="40" t="s">
        <v>739</v>
      </c>
      <c r="G824" s="698" t="s">
        <v>225</v>
      </c>
      <c r="H824" s="40" t="s">
        <v>213</v>
      </c>
      <c r="I824" s="630" t="s">
        <v>222</v>
      </c>
      <c r="J824" s="698" t="s">
        <v>206</v>
      </c>
      <c r="K824" s="303">
        <v>0</v>
      </c>
      <c r="L824" s="304">
        <v>0</v>
      </c>
      <c r="M824" s="305">
        <v>0</v>
      </c>
      <c r="N824" s="305">
        <v>0</v>
      </c>
      <c r="O824" s="303">
        <v>0</v>
      </c>
      <c r="P824" s="305">
        <v>0</v>
      </c>
      <c r="Q824" s="303">
        <v>0</v>
      </c>
      <c r="R824" s="16">
        <f>SUMIFS('Member Months'!$L:$L,'Member Months'!$A:$A,$A824,'Member Months'!$C:$C,$C824, 'Member Months'!$D:$D,$D824)</f>
        <v>0</v>
      </c>
      <c r="S824" s="237"/>
      <c r="U824" s="237"/>
      <c r="V824" s="237"/>
    </row>
    <row r="825" spans="1:22" s="302" customFormat="1">
      <c r="A825" s="38" t="s">
        <v>151</v>
      </c>
      <c r="B825" s="39">
        <f t="shared" si="35"/>
        <v>0</v>
      </c>
      <c r="C825" s="39" t="s">
        <v>912</v>
      </c>
      <c r="D825" s="40">
        <v>3</v>
      </c>
      <c r="E825" s="662" t="s">
        <v>151</v>
      </c>
      <c r="F825" s="40" t="s">
        <v>739</v>
      </c>
      <c r="G825" s="698" t="s">
        <v>225</v>
      </c>
      <c r="H825" s="40" t="s">
        <v>213</v>
      </c>
      <c r="I825" s="630" t="s">
        <v>223</v>
      </c>
      <c r="J825" s="698" t="s">
        <v>181</v>
      </c>
      <c r="K825" s="303">
        <v>0</v>
      </c>
      <c r="L825" s="304">
        <v>0</v>
      </c>
      <c r="M825" s="305">
        <v>0</v>
      </c>
      <c r="N825" s="305">
        <v>0</v>
      </c>
      <c r="O825" s="303">
        <v>0</v>
      </c>
      <c r="P825" s="305">
        <v>0</v>
      </c>
      <c r="Q825" s="303">
        <v>0</v>
      </c>
      <c r="R825" s="16">
        <f>SUMIFS('Member Months'!$L:$L,'Member Months'!$A:$A,$A825,'Member Months'!$C:$C,$C825, 'Member Months'!$D:$D,$D825)</f>
        <v>0</v>
      </c>
      <c r="S825" s="237"/>
      <c r="U825" s="237"/>
      <c r="V825" s="237"/>
    </row>
    <row r="826" spans="1:22" s="302" customFormat="1">
      <c r="A826" s="38" t="s">
        <v>151</v>
      </c>
      <c r="B826" s="39">
        <f t="shared" si="35"/>
        <v>0</v>
      </c>
      <c r="C826" s="39" t="s">
        <v>912</v>
      </c>
      <c r="D826" s="40">
        <v>3</v>
      </c>
      <c r="E826" s="662" t="s">
        <v>151</v>
      </c>
      <c r="F826" s="40" t="s">
        <v>739</v>
      </c>
      <c r="G826" s="698" t="s">
        <v>225</v>
      </c>
      <c r="H826" s="40" t="s">
        <v>213</v>
      </c>
      <c r="I826" s="630" t="s">
        <v>150</v>
      </c>
      <c r="J826" s="698" t="s">
        <v>204</v>
      </c>
      <c r="K826" s="303">
        <v>0</v>
      </c>
      <c r="L826" s="304">
        <v>0</v>
      </c>
      <c r="M826" s="305">
        <v>0</v>
      </c>
      <c r="N826" s="305">
        <v>0</v>
      </c>
      <c r="O826" s="303">
        <v>0</v>
      </c>
      <c r="P826" s="305">
        <v>0</v>
      </c>
      <c r="Q826" s="303">
        <v>0</v>
      </c>
      <c r="R826" s="16">
        <f>SUMIFS('Member Months'!$L:$L,'Member Months'!$A:$A,$A826,'Member Months'!$C:$C,$C826, 'Member Months'!$D:$D,$D826)</f>
        <v>0</v>
      </c>
      <c r="S826" s="237"/>
      <c r="U826" s="237"/>
      <c r="V826" s="237"/>
    </row>
    <row r="827" spans="1:22" s="302" customFormat="1">
      <c r="A827" s="38" t="s">
        <v>151</v>
      </c>
      <c r="B827" s="39">
        <f t="shared" si="35"/>
        <v>0</v>
      </c>
      <c r="C827" s="39" t="s">
        <v>912</v>
      </c>
      <c r="D827" s="40">
        <v>3</v>
      </c>
      <c r="E827" s="662" t="s">
        <v>151</v>
      </c>
      <c r="F827" s="40" t="s">
        <v>739</v>
      </c>
      <c r="G827" s="698" t="s">
        <v>225</v>
      </c>
      <c r="H827" s="40" t="s">
        <v>213</v>
      </c>
      <c r="I827" s="630" t="s">
        <v>151</v>
      </c>
      <c r="J827" s="698" t="s">
        <v>205</v>
      </c>
      <c r="K827" s="303">
        <v>0</v>
      </c>
      <c r="L827" s="304">
        <v>0</v>
      </c>
      <c r="M827" s="305">
        <v>0</v>
      </c>
      <c r="N827" s="305">
        <v>0</v>
      </c>
      <c r="O827" s="303">
        <v>0</v>
      </c>
      <c r="P827" s="305">
        <v>0</v>
      </c>
      <c r="Q827" s="303">
        <v>0</v>
      </c>
      <c r="R827" s="16">
        <f>SUMIFS('Member Months'!$L:$L,'Member Months'!$A:$A,$A827,'Member Months'!$C:$C,$C827, 'Member Months'!$D:$D,$D827)</f>
        <v>0</v>
      </c>
      <c r="S827" s="237"/>
      <c r="U827" s="237"/>
      <c r="V827" s="237"/>
    </row>
    <row r="828" spans="1:22" s="302" customFormat="1">
      <c r="A828" s="38" t="s">
        <v>151</v>
      </c>
      <c r="B828" s="39">
        <f t="shared" si="35"/>
        <v>0</v>
      </c>
      <c r="C828" s="39" t="s">
        <v>912</v>
      </c>
      <c r="D828" s="40">
        <v>3</v>
      </c>
      <c r="E828" s="662" t="s">
        <v>151</v>
      </c>
      <c r="F828" s="40" t="s">
        <v>739</v>
      </c>
      <c r="G828" s="698" t="s">
        <v>225</v>
      </c>
      <c r="H828" s="40" t="s">
        <v>213</v>
      </c>
      <c r="I828" s="630" t="s">
        <v>152</v>
      </c>
      <c r="J828" s="698" t="s">
        <v>182</v>
      </c>
      <c r="K828" s="303">
        <v>0</v>
      </c>
      <c r="L828" s="304">
        <v>0</v>
      </c>
      <c r="M828" s="305">
        <v>0</v>
      </c>
      <c r="N828" s="305">
        <v>0</v>
      </c>
      <c r="O828" s="303">
        <v>0</v>
      </c>
      <c r="P828" s="305">
        <v>0</v>
      </c>
      <c r="Q828" s="303">
        <v>0</v>
      </c>
      <c r="R828" s="16">
        <f>SUMIFS('Member Months'!$L:$L,'Member Months'!$A:$A,$A828,'Member Months'!$C:$C,$C828, 'Member Months'!$D:$D,$D828)</f>
        <v>0</v>
      </c>
      <c r="S828" s="237"/>
      <c r="U828" s="237"/>
      <c r="V828" s="237"/>
    </row>
    <row r="829" spans="1:22" s="302" customFormat="1">
      <c r="A829" s="38" t="s">
        <v>151</v>
      </c>
      <c r="B829" s="39">
        <f t="shared" si="35"/>
        <v>0</v>
      </c>
      <c r="C829" s="39" t="s">
        <v>912</v>
      </c>
      <c r="D829" s="40">
        <v>3</v>
      </c>
      <c r="E829" s="662" t="s">
        <v>151</v>
      </c>
      <c r="F829" s="40" t="s">
        <v>739</v>
      </c>
      <c r="G829" s="698" t="s">
        <v>225</v>
      </c>
      <c r="H829" s="40" t="s">
        <v>213</v>
      </c>
      <c r="I829" s="630" t="s">
        <v>70</v>
      </c>
      <c r="J829" s="698" t="s">
        <v>265</v>
      </c>
      <c r="K829" s="303">
        <v>0</v>
      </c>
      <c r="L829" s="304">
        <v>0</v>
      </c>
      <c r="M829" s="305">
        <v>0</v>
      </c>
      <c r="N829" s="305">
        <v>0</v>
      </c>
      <c r="O829" s="303">
        <v>0</v>
      </c>
      <c r="P829" s="305">
        <v>0</v>
      </c>
      <c r="Q829" s="303">
        <v>0</v>
      </c>
      <c r="R829" s="16">
        <f>SUMIFS('Member Months'!$L:$L,'Member Months'!$A:$A,$A829,'Member Months'!$C:$C,$C829, 'Member Months'!$D:$D,$D829)</f>
        <v>0</v>
      </c>
      <c r="S829" s="237"/>
      <c r="U829" s="237"/>
      <c r="V829" s="237"/>
    </row>
    <row r="830" spans="1:22" s="302" customFormat="1">
      <c r="A830" s="38" t="s">
        <v>151</v>
      </c>
      <c r="B830" s="39">
        <f t="shared" si="35"/>
        <v>0</v>
      </c>
      <c r="C830" s="39" t="s">
        <v>912</v>
      </c>
      <c r="D830" s="40">
        <v>3</v>
      </c>
      <c r="E830" s="662" t="s">
        <v>151</v>
      </c>
      <c r="F830" s="40" t="s">
        <v>739</v>
      </c>
      <c r="G830" s="698" t="s">
        <v>225</v>
      </c>
      <c r="H830" s="40" t="s">
        <v>213</v>
      </c>
      <c r="I830" s="630" t="s">
        <v>71</v>
      </c>
      <c r="J830" s="698" t="s">
        <v>266</v>
      </c>
      <c r="K830" s="303">
        <v>0</v>
      </c>
      <c r="L830" s="304">
        <v>0</v>
      </c>
      <c r="M830" s="305">
        <v>0</v>
      </c>
      <c r="N830" s="305">
        <v>0</v>
      </c>
      <c r="O830" s="303">
        <v>0</v>
      </c>
      <c r="P830" s="305">
        <v>0</v>
      </c>
      <c r="Q830" s="303">
        <v>0</v>
      </c>
      <c r="R830" s="16">
        <f>SUMIFS('Member Months'!$L:$L,'Member Months'!$A:$A,$A830,'Member Months'!$C:$C,$C830, 'Member Months'!$D:$D,$D830)</f>
        <v>0</v>
      </c>
      <c r="S830" s="237"/>
      <c r="U830" s="237"/>
      <c r="V830" s="237"/>
    </row>
    <row r="831" spans="1:22" s="302" customFormat="1">
      <c r="A831" s="38" t="s">
        <v>151</v>
      </c>
      <c r="B831" s="39">
        <f t="shared" si="35"/>
        <v>0</v>
      </c>
      <c r="C831" s="39" t="s">
        <v>912</v>
      </c>
      <c r="D831" s="40">
        <v>3</v>
      </c>
      <c r="E831" s="662" t="s">
        <v>151</v>
      </c>
      <c r="F831" s="40" t="s">
        <v>739</v>
      </c>
      <c r="G831" s="698" t="s">
        <v>225</v>
      </c>
      <c r="H831" s="40" t="s">
        <v>213</v>
      </c>
      <c r="I831" s="630" t="s">
        <v>72</v>
      </c>
      <c r="J831" s="698" t="s">
        <v>527</v>
      </c>
      <c r="K831" s="303">
        <v>0</v>
      </c>
      <c r="L831" s="304">
        <v>0</v>
      </c>
      <c r="M831" s="305">
        <v>0</v>
      </c>
      <c r="N831" s="305">
        <v>0</v>
      </c>
      <c r="O831" s="303">
        <v>0</v>
      </c>
      <c r="P831" s="305">
        <v>0</v>
      </c>
      <c r="Q831" s="303">
        <v>0</v>
      </c>
      <c r="R831" s="16">
        <f>SUMIFS('Member Months'!$L:$L,'Member Months'!$A:$A,$A831,'Member Months'!$C:$C,$C831, 'Member Months'!$D:$D,$D831)</f>
        <v>0</v>
      </c>
      <c r="S831" s="237"/>
      <c r="U831" s="237"/>
      <c r="V831" s="237"/>
    </row>
    <row r="832" spans="1:22" s="302" customFormat="1">
      <c r="A832" s="38" t="s">
        <v>151</v>
      </c>
      <c r="B832" s="39">
        <f t="shared" si="35"/>
        <v>0</v>
      </c>
      <c r="C832" s="39" t="s">
        <v>912</v>
      </c>
      <c r="D832" s="40">
        <v>3</v>
      </c>
      <c r="E832" s="662" t="s">
        <v>151</v>
      </c>
      <c r="F832" s="40" t="s">
        <v>739</v>
      </c>
      <c r="G832" s="698" t="s">
        <v>225</v>
      </c>
      <c r="H832" s="40" t="s">
        <v>213</v>
      </c>
      <c r="I832" s="630" t="s">
        <v>73</v>
      </c>
      <c r="J832" s="698" t="s">
        <v>528</v>
      </c>
      <c r="K832" s="303">
        <v>0</v>
      </c>
      <c r="L832" s="304">
        <v>0</v>
      </c>
      <c r="M832" s="305">
        <v>0</v>
      </c>
      <c r="N832" s="305">
        <v>0</v>
      </c>
      <c r="O832" s="303">
        <v>0</v>
      </c>
      <c r="P832" s="305">
        <v>0</v>
      </c>
      <c r="Q832" s="303">
        <v>0</v>
      </c>
      <c r="R832" s="16">
        <f>SUMIFS('Member Months'!$L:$L,'Member Months'!$A:$A,$A832,'Member Months'!$C:$C,$C832, 'Member Months'!$D:$D,$D832)</f>
        <v>0</v>
      </c>
      <c r="S832" s="237"/>
      <c r="U832" s="237"/>
      <c r="V832" s="237"/>
    </row>
    <row r="833" spans="1:22" s="302" customFormat="1">
      <c r="A833" s="38" t="s">
        <v>151</v>
      </c>
      <c r="B833" s="39">
        <f t="shared" si="35"/>
        <v>0</v>
      </c>
      <c r="C833" s="39" t="s">
        <v>912</v>
      </c>
      <c r="D833" s="40">
        <v>3</v>
      </c>
      <c r="E833" s="662" t="s">
        <v>151</v>
      </c>
      <c r="F833" s="40" t="s">
        <v>739</v>
      </c>
      <c r="G833" s="698" t="s">
        <v>225</v>
      </c>
      <c r="H833" s="40" t="s">
        <v>213</v>
      </c>
      <c r="I833" s="630" t="s">
        <v>409</v>
      </c>
      <c r="J833" s="698" t="s">
        <v>803</v>
      </c>
      <c r="K833" s="303">
        <v>0</v>
      </c>
      <c r="L833" s="304">
        <v>0</v>
      </c>
      <c r="M833" s="305">
        <v>0</v>
      </c>
      <c r="N833" s="305">
        <v>0</v>
      </c>
      <c r="O833" s="303">
        <v>0</v>
      </c>
      <c r="P833" s="305">
        <v>0</v>
      </c>
      <c r="Q833" s="303">
        <v>0</v>
      </c>
      <c r="R833" s="16">
        <f>SUMIFS('Member Months'!$L:$L,'Member Months'!$A:$A,$A833,'Member Months'!$C:$C,$C833, 'Member Months'!$D:$D,$D833)</f>
        <v>0</v>
      </c>
      <c r="S833" s="237"/>
      <c r="U833" s="237"/>
      <c r="V833" s="237"/>
    </row>
    <row r="834" spans="1:22" s="302" customFormat="1">
      <c r="A834" s="38" t="s">
        <v>152</v>
      </c>
      <c r="B834" s="39">
        <f t="shared" si="35"/>
        <v>0</v>
      </c>
      <c r="C834" s="39" t="s">
        <v>912</v>
      </c>
      <c r="D834" s="40">
        <v>3</v>
      </c>
      <c r="E834" s="662" t="s">
        <v>152</v>
      </c>
      <c r="F834" s="40" t="s">
        <v>739</v>
      </c>
      <c r="G834" s="698" t="s">
        <v>231</v>
      </c>
      <c r="H834" s="40" t="s">
        <v>213</v>
      </c>
      <c r="I834" s="629" t="s">
        <v>211</v>
      </c>
      <c r="J834" s="698" t="s">
        <v>261</v>
      </c>
      <c r="K834" s="303">
        <v>0</v>
      </c>
      <c r="L834" s="304">
        <v>0</v>
      </c>
      <c r="M834" s="305">
        <v>0</v>
      </c>
      <c r="N834" s="305">
        <v>0</v>
      </c>
      <c r="O834" s="303">
        <v>0</v>
      </c>
      <c r="P834" s="305">
        <v>0</v>
      </c>
      <c r="Q834" s="303">
        <v>0</v>
      </c>
      <c r="R834" s="16">
        <f>SUMIFS('Member Months'!$L:$L,'Member Months'!$A:$A,$A834,'Member Months'!$C:$C,$C834, 'Member Months'!$D:$D,$D834)</f>
        <v>0</v>
      </c>
      <c r="S834" s="237"/>
      <c r="U834" s="237"/>
      <c r="V834" s="237"/>
    </row>
    <row r="835" spans="1:22" s="302" customFormat="1">
      <c r="A835" s="38" t="s">
        <v>152</v>
      </c>
      <c r="B835" s="39">
        <f t="shared" si="35"/>
        <v>0</v>
      </c>
      <c r="C835" s="39" t="s">
        <v>912</v>
      </c>
      <c r="D835" s="40">
        <v>3</v>
      </c>
      <c r="E835" s="662" t="s">
        <v>152</v>
      </c>
      <c r="F835" s="40" t="s">
        <v>739</v>
      </c>
      <c r="G835" s="698" t="s">
        <v>231</v>
      </c>
      <c r="H835" s="40" t="s">
        <v>213</v>
      </c>
      <c r="I835" s="629" t="s">
        <v>214</v>
      </c>
      <c r="J835" s="698" t="s">
        <v>676</v>
      </c>
      <c r="K835" s="303">
        <v>0</v>
      </c>
      <c r="L835" s="304">
        <v>0</v>
      </c>
      <c r="M835" s="305">
        <v>0</v>
      </c>
      <c r="N835" s="305">
        <v>0</v>
      </c>
      <c r="O835" s="303">
        <v>0</v>
      </c>
      <c r="P835" s="305">
        <v>0</v>
      </c>
      <c r="Q835" s="303">
        <v>0</v>
      </c>
      <c r="R835" s="16">
        <f>SUMIFS('Member Months'!$L:$L,'Member Months'!$A:$A,$A835,'Member Months'!$C:$C,$C835, 'Member Months'!$D:$D,$D835)</f>
        <v>0</v>
      </c>
      <c r="S835" s="237"/>
      <c r="U835" s="237"/>
      <c r="V835" s="237"/>
    </row>
    <row r="836" spans="1:22" s="302" customFormat="1">
      <c r="A836" s="38" t="s">
        <v>152</v>
      </c>
      <c r="B836" s="39">
        <f t="shared" si="35"/>
        <v>0</v>
      </c>
      <c r="C836" s="39" t="s">
        <v>912</v>
      </c>
      <c r="D836" s="40">
        <v>3</v>
      </c>
      <c r="E836" s="662" t="s">
        <v>152</v>
      </c>
      <c r="F836" s="40" t="s">
        <v>739</v>
      </c>
      <c r="G836" s="698" t="s">
        <v>231</v>
      </c>
      <c r="H836" s="40" t="s">
        <v>213</v>
      </c>
      <c r="I836" s="629" t="s">
        <v>215</v>
      </c>
      <c r="J836" s="698" t="s">
        <v>216</v>
      </c>
      <c r="K836" s="303">
        <v>0</v>
      </c>
      <c r="L836" s="304">
        <v>0</v>
      </c>
      <c r="M836" s="305">
        <v>0</v>
      </c>
      <c r="N836" s="305">
        <v>0</v>
      </c>
      <c r="O836" s="303">
        <v>0</v>
      </c>
      <c r="P836" s="305">
        <v>0</v>
      </c>
      <c r="Q836" s="303">
        <v>0</v>
      </c>
      <c r="R836" s="16">
        <f>SUMIFS('Member Months'!$L:$L,'Member Months'!$A:$A,$A836,'Member Months'!$C:$C,$C836, 'Member Months'!$D:$D,$D836)</f>
        <v>0</v>
      </c>
      <c r="S836" s="237"/>
      <c r="U836" s="237"/>
      <c r="V836" s="237"/>
    </row>
    <row r="837" spans="1:22" s="302" customFormat="1">
      <c r="A837" s="38" t="s">
        <v>152</v>
      </c>
      <c r="B837" s="39">
        <f t="shared" si="35"/>
        <v>0</v>
      </c>
      <c r="C837" s="39" t="s">
        <v>912</v>
      </c>
      <c r="D837" s="40">
        <v>3</v>
      </c>
      <c r="E837" s="662" t="s">
        <v>152</v>
      </c>
      <c r="F837" s="40" t="s">
        <v>739</v>
      </c>
      <c r="G837" s="698" t="s">
        <v>231</v>
      </c>
      <c r="H837" s="40" t="s">
        <v>213</v>
      </c>
      <c r="I837" s="629" t="s">
        <v>217</v>
      </c>
      <c r="J837" s="698" t="s">
        <v>262</v>
      </c>
      <c r="K837" s="303">
        <v>0</v>
      </c>
      <c r="L837" s="304">
        <v>0</v>
      </c>
      <c r="M837" s="305">
        <v>0</v>
      </c>
      <c r="N837" s="305">
        <v>0</v>
      </c>
      <c r="O837" s="303">
        <v>0</v>
      </c>
      <c r="P837" s="305">
        <v>0</v>
      </c>
      <c r="Q837" s="303">
        <v>0</v>
      </c>
      <c r="R837" s="16">
        <f>SUMIFS('Member Months'!$L:$L,'Member Months'!$A:$A,$A837,'Member Months'!$C:$C,$C837, 'Member Months'!$D:$D,$D837)</f>
        <v>0</v>
      </c>
      <c r="S837" s="237"/>
      <c r="U837" s="237"/>
      <c r="V837" s="237"/>
    </row>
    <row r="838" spans="1:22" s="302" customFormat="1">
      <c r="A838" s="38" t="s">
        <v>152</v>
      </c>
      <c r="B838" s="39">
        <f t="shared" si="35"/>
        <v>0</v>
      </c>
      <c r="C838" s="39" t="s">
        <v>912</v>
      </c>
      <c r="D838" s="40">
        <v>3</v>
      </c>
      <c r="E838" s="662" t="s">
        <v>152</v>
      </c>
      <c r="F838" s="40" t="s">
        <v>739</v>
      </c>
      <c r="G838" s="698" t="s">
        <v>231</v>
      </c>
      <c r="H838" s="40" t="s">
        <v>213</v>
      </c>
      <c r="I838" s="629" t="s">
        <v>218</v>
      </c>
      <c r="J838" s="698" t="s">
        <v>677</v>
      </c>
      <c r="K838" s="303">
        <v>0</v>
      </c>
      <c r="L838" s="304">
        <v>0</v>
      </c>
      <c r="M838" s="305">
        <v>0</v>
      </c>
      <c r="N838" s="305">
        <v>0</v>
      </c>
      <c r="O838" s="303">
        <v>0</v>
      </c>
      <c r="P838" s="305">
        <v>0</v>
      </c>
      <c r="Q838" s="303">
        <v>0</v>
      </c>
      <c r="R838" s="16">
        <f>SUMIFS('Member Months'!$L:$L,'Member Months'!$A:$A,$A838,'Member Months'!$C:$C,$C838, 'Member Months'!$D:$D,$D838)</f>
        <v>0</v>
      </c>
      <c r="S838" s="237"/>
      <c r="U838" s="237"/>
      <c r="V838" s="237"/>
    </row>
    <row r="839" spans="1:22" s="302" customFormat="1">
      <c r="A839" s="38" t="s">
        <v>152</v>
      </c>
      <c r="B839" s="39">
        <f t="shared" si="35"/>
        <v>0</v>
      </c>
      <c r="C839" s="39" t="s">
        <v>912</v>
      </c>
      <c r="D839" s="40">
        <v>3</v>
      </c>
      <c r="E839" s="662" t="s">
        <v>152</v>
      </c>
      <c r="F839" s="40" t="s">
        <v>739</v>
      </c>
      <c r="G839" s="698" t="s">
        <v>231</v>
      </c>
      <c r="H839" s="40" t="s">
        <v>213</v>
      </c>
      <c r="I839" s="629" t="s">
        <v>219</v>
      </c>
      <c r="J839" s="698" t="s">
        <v>263</v>
      </c>
      <c r="K839" s="303">
        <v>0</v>
      </c>
      <c r="L839" s="304">
        <v>0</v>
      </c>
      <c r="M839" s="305">
        <v>0</v>
      </c>
      <c r="N839" s="305">
        <v>0</v>
      </c>
      <c r="O839" s="303">
        <v>0</v>
      </c>
      <c r="P839" s="305">
        <v>0</v>
      </c>
      <c r="Q839" s="303">
        <v>0</v>
      </c>
      <c r="R839" s="16">
        <f>SUMIFS('Member Months'!$L:$L,'Member Months'!$A:$A,$A839,'Member Months'!$C:$C,$C839, 'Member Months'!$D:$D,$D839)</f>
        <v>0</v>
      </c>
      <c r="S839" s="237"/>
      <c r="U839" s="237"/>
      <c r="V839" s="237"/>
    </row>
    <row r="840" spans="1:22" s="302" customFormat="1">
      <c r="A840" s="38" t="s">
        <v>152</v>
      </c>
      <c r="B840" s="39">
        <f t="shared" si="35"/>
        <v>0</v>
      </c>
      <c r="C840" s="39" t="s">
        <v>912</v>
      </c>
      <c r="D840" s="40">
        <v>3</v>
      </c>
      <c r="E840" s="662" t="s">
        <v>152</v>
      </c>
      <c r="F840" s="40" t="s">
        <v>739</v>
      </c>
      <c r="G840" s="698" t="s">
        <v>231</v>
      </c>
      <c r="H840" s="40" t="s">
        <v>213</v>
      </c>
      <c r="I840" s="629" t="s">
        <v>220</v>
      </c>
      <c r="J840" s="698" t="s">
        <v>675</v>
      </c>
      <c r="K840" s="303">
        <v>0</v>
      </c>
      <c r="L840" s="304">
        <v>0</v>
      </c>
      <c r="M840" s="305">
        <v>0</v>
      </c>
      <c r="N840" s="305">
        <v>0</v>
      </c>
      <c r="O840" s="303">
        <v>0</v>
      </c>
      <c r="P840" s="305">
        <v>0</v>
      </c>
      <c r="Q840" s="303">
        <v>0</v>
      </c>
      <c r="R840" s="16">
        <f>SUMIFS('Member Months'!$L:$L,'Member Months'!$A:$A,$A840,'Member Months'!$C:$C,$C840, 'Member Months'!$D:$D,$D840)</f>
        <v>0</v>
      </c>
      <c r="S840" s="237"/>
      <c r="U840" s="237"/>
      <c r="V840" s="237"/>
    </row>
    <row r="841" spans="1:22" s="302" customFormat="1">
      <c r="A841" s="38" t="s">
        <v>152</v>
      </c>
      <c r="B841" s="39">
        <f t="shared" si="35"/>
        <v>0</v>
      </c>
      <c r="C841" s="39" t="s">
        <v>912</v>
      </c>
      <c r="D841" s="40">
        <v>3</v>
      </c>
      <c r="E841" s="662" t="s">
        <v>152</v>
      </c>
      <c r="F841" s="40" t="s">
        <v>739</v>
      </c>
      <c r="G841" s="698" t="s">
        <v>231</v>
      </c>
      <c r="H841" s="40" t="s">
        <v>213</v>
      </c>
      <c r="I841" s="629" t="s">
        <v>221</v>
      </c>
      <c r="J841" s="698" t="s">
        <v>264</v>
      </c>
      <c r="K841" s="303">
        <v>0</v>
      </c>
      <c r="L841" s="304">
        <v>0</v>
      </c>
      <c r="M841" s="305">
        <v>0</v>
      </c>
      <c r="N841" s="305">
        <v>0</v>
      </c>
      <c r="O841" s="303">
        <v>0</v>
      </c>
      <c r="P841" s="305">
        <v>0</v>
      </c>
      <c r="Q841" s="303">
        <v>0</v>
      </c>
      <c r="R841" s="16">
        <f>SUMIFS('Member Months'!$L:$L,'Member Months'!$A:$A,$A841,'Member Months'!$C:$C,$C841, 'Member Months'!$D:$D,$D841)</f>
        <v>0</v>
      </c>
      <c r="S841" s="237"/>
      <c r="U841" s="237"/>
      <c r="V841" s="237"/>
    </row>
    <row r="842" spans="1:22" s="302" customFormat="1">
      <c r="A842" s="38" t="s">
        <v>152</v>
      </c>
      <c r="B842" s="39">
        <f t="shared" si="35"/>
        <v>0</v>
      </c>
      <c r="C842" s="39" t="s">
        <v>912</v>
      </c>
      <c r="D842" s="40">
        <v>3</v>
      </c>
      <c r="E842" s="662" t="s">
        <v>152</v>
      </c>
      <c r="F842" s="40" t="s">
        <v>739</v>
      </c>
      <c r="G842" s="698" t="s">
        <v>231</v>
      </c>
      <c r="H842" s="40" t="s">
        <v>213</v>
      </c>
      <c r="I842" s="630" t="s">
        <v>222</v>
      </c>
      <c r="J842" s="698" t="s">
        <v>206</v>
      </c>
      <c r="K842" s="303">
        <v>0</v>
      </c>
      <c r="L842" s="304">
        <v>0</v>
      </c>
      <c r="M842" s="305">
        <v>0</v>
      </c>
      <c r="N842" s="305">
        <v>0</v>
      </c>
      <c r="O842" s="303">
        <v>0</v>
      </c>
      <c r="P842" s="305">
        <v>0</v>
      </c>
      <c r="Q842" s="303">
        <v>0</v>
      </c>
      <c r="R842" s="16">
        <f>SUMIFS('Member Months'!$L:$L,'Member Months'!$A:$A,$A842,'Member Months'!$C:$C,$C842, 'Member Months'!$D:$D,$D842)</f>
        <v>0</v>
      </c>
      <c r="S842" s="237"/>
      <c r="U842" s="237"/>
      <c r="V842" s="237"/>
    </row>
    <row r="843" spans="1:22" s="302" customFormat="1">
      <c r="A843" s="38" t="s">
        <v>152</v>
      </c>
      <c r="B843" s="39">
        <f t="shared" si="35"/>
        <v>0</v>
      </c>
      <c r="C843" s="39" t="s">
        <v>912</v>
      </c>
      <c r="D843" s="40">
        <v>3</v>
      </c>
      <c r="E843" s="662" t="s">
        <v>152</v>
      </c>
      <c r="F843" s="40" t="s">
        <v>739</v>
      </c>
      <c r="G843" s="698" t="s">
        <v>231</v>
      </c>
      <c r="H843" s="40" t="s">
        <v>213</v>
      </c>
      <c r="I843" s="630" t="s">
        <v>223</v>
      </c>
      <c r="J843" s="698" t="s">
        <v>181</v>
      </c>
      <c r="K843" s="303">
        <v>0</v>
      </c>
      <c r="L843" s="304">
        <v>0</v>
      </c>
      <c r="M843" s="305">
        <v>0</v>
      </c>
      <c r="N843" s="305">
        <v>0</v>
      </c>
      <c r="O843" s="303">
        <v>0</v>
      </c>
      <c r="P843" s="305">
        <v>0</v>
      </c>
      <c r="Q843" s="303">
        <v>0</v>
      </c>
      <c r="R843" s="16">
        <f>SUMIFS('Member Months'!$L:$L,'Member Months'!$A:$A,$A843,'Member Months'!$C:$C,$C843, 'Member Months'!$D:$D,$D843)</f>
        <v>0</v>
      </c>
      <c r="S843" s="237"/>
      <c r="U843" s="237"/>
      <c r="V843" s="237"/>
    </row>
    <row r="844" spans="1:22" s="302" customFormat="1">
      <c r="A844" s="38" t="s">
        <v>152</v>
      </c>
      <c r="B844" s="39">
        <f t="shared" si="35"/>
        <v>0</v>
      </c>
      <c r="C844" s="39" t="s">
        <v>912</v>
      </c>
      <c r="D844" s="40">
        <v>3</v>
      </c>
      <c r="E844" s="662" t="s">
        <v>152</v>
      </c>
      <c r="F844" s="40" t="s">
        <v>739</v>
      </c>
      <c r="G844" s="698" t="s">
        <v>231</v>
      </c>
      <c r="H844" s="40" t="s">
        <v>213</v>
      </c>
      <c r="I844" s="630" t="s">
        <v>150</v>
      </c>
      <c r="J844" s="698" t="s">
        <v>204</v>
      </c>
      <c r="K844" s="303">
        <v>0</v>
      </c>
      <c r="L844" s="304">
        <v>0</v>
      </c>
      <c r="M844" s="305">
        <v>0</v>
      </c>
      <c r="N844" s="305">
        <v>0</v>
      </c>
      <c r="O844" s="303">
        <v>0</v>
      </c>
      <c r="P844" s="305">
        <v>0</v>
      </c>
      <c r="Q844" s="303">
        <v>0</v>
      </c>
      <c r="R844" s="16">
        <f>SUMIFS('Member Months'!$L:$L,'Member Months'!$A:$A,$A844,'Member Months'!$C:$C,$C844, 'Member Months'!$D:$D,$D844)</f>
        <v>0</v>
      </c>
      <c r="S844" s="237"/>
      <c r="U844" s="237"/>
      <c r="V844" s="237"/>
    </row>
    <row r="845" spans="1:22" s="302" customFormat="1">
      <c r="A845" s="38" t="s">
        <v>152</v>
      </c>
      <c r="B845" s="39">
        <f t="shared" si="35"/>
        <v>0</v>
      </c>
      <c r="C845" s="39" t="s">
        <v>912</v>
      </c>
      <c r="D845" s="40">
        <v>3</v>
      </c>
      <c r="E845" s="662" t="s">
        <v>152</v>
      </c>
      <c r="F845" s="40" t="s">
        <v>739</v>
      </c>
      <c r="G845" s="698" t="s">
        <v>231</v>
      </c>
      <c r="H845" s="40" t="s">
        <v>213</v>
      </c>
      <c r="I845" s="630" t="s">
        <v>151</v>
      </c>
      <c r="J845" s="698" t="s">
        <v>205</v>
      </c>
      <c r="K845" s="303">
        <v>0</v>
      </c>
      <c r="L845" s="304">
        <v>0</v>
      </c>
      <c r="M845" s="305">
        <v>0</v>
      </c>
      <c r="N845" s="305">
        <v>0</v>
      </c>
      <c r="O845" s="303">
        <v>0</v>
      </c>
      <c r="P845" s="305">
        <v>0</v>
      </c>
      <c r="Q845" s="303">
        <v>0</v>
      </c>
      <c r="R845" s="16">
        <f>SUMIFS('Member Months'!$L:$L,'Member Months'!$A:$A,$A845,'Member Months'!$C:$C,$C845, 'Member Months'!$D:$D,$D845)</f>
        <v>0</v>
      </c>
      <c r="S845" s="237"/>
      <c r="U845" s="237"/>
      <c r="V845" s="237"/>
    </row>
    <row r="846" spans="1:22" s="302" customFormat="1">
      <c r="A846" s="38" t="s">
        <v>152</v>
      </c>
      <c r="B846" s="39">
        <f t="shared" si="35"/>
        <v>0</v>
      </c>
      <c r="C846" s="39" t="s">
        <v>912</v>
      </c>
      <c r="D846" s="40">
        <v>3</v>
      </c>
      <c r="E846" s="662" t="s">
        <v>152</v>
      </c>
      <c r="F846" s="40" t="s">
        <v>739</v>
      </c>
      <c r="G846" s="698" t="s">
        <v>231</v>
      </c>
      <c r="H846" s="40" t="s">
        <v>213</v>
      </c>
      <c r="I846" s="630" t="s">
        <v>152</v>
      </c>
      <c r="J846" s="698" t="s">
        <v>182</v>
      </c>
      <c r="K846" s="303">
        <v>0</v>
      </c>
      <c r="L846" s="304">
        <v>0</v>
      </c>
      <c r="M846" s="305">
        <v>0</v>
      </c>
      <c r="N846" s="305">
        <v>0</v>
      </c>
      <c r="O846" s="303">
        <v>0</v>
      </c>
      <c r="P846" s="305">
        <v>0</v>
      </c>
      <c r="Q846" s="303">
        <v>0</v>
      </c>
      <c r="R846" s="16">
        <f>SUMIFS('Member Months'!$L:$L,'Member Months'!$A:$A,$A846,'Member Months'!$C:$C,$C846, 'Member Months'!$D:$D,$D846)</f>
        <v>0</v>
      </c>
      <c r="S846" s="237"/>
      <c r="U846" s="237"/>
      <c r="V846" s="237"/>
    </row>
    <row r="847" spans="1:22" s="302" customFormat="1">
      <c r="A847" s="38" t="s">
        <v>152</v>
      </c>
      <c r="B847" s="39">
        <f t="shared" si="35"/>
        <v>0</v>
      </c>
      <c r="C847" s="39" t="s">
        <v>912</v>
      </c>
      <c r="D847" s="40">
        <v>3</v>
      </c>
      <c r="E847" s="662" t="s">
        <v>152</v>
      </c>
      <c r="F847" s="40" t="s">
        <v>739</v>
      </c>
      <c r="G847" s="698" t="s">
        <v>231</v>
      </c>
      <c r="H847" s="40" t="s">
        <v>213</v>
      </c>
      <c r="I847" s="630" t="s">
        <v>70</v>
      </c>
      <c r="J847" s="698" t="s">
        <v>265</v>
      </c>
      <c r="K847" s="303">
        <v>0</v>
      </c>
      <c r="L847" s="304">
        <v>0</v>
      </c>
      <c r="M847" s="305">
        <v>0</v>
      </c>
      <c r="N847" s="305">
        <v>0</v>
      </c>
      <c r="O847" s="303">
        <v>0</v>
      </c>
      <c r="P847" s="305">
        <v>0</v>
      </c>
      <c r="Q847" s="303">
        <v>0</v>
      </c>
      <c r="R847" s="16">
        <f>SUMIFS('Member Months'!$L:$L,'Member Months'!$A:$A,$A847,'Member Months'!$C:$C,$C847, 'Member Months'!$D:$D,$D847)</f>
        <v>0</v>
      </c>
      <c r="S847" s="237"/>
      <c r="U847" s="237"/>
      <c r="V847" s="237"/>
    </row>
    <row r="848" spans="1:22" s="302" customFormat="1">
      <c r="A848" s="38" t="s">
        <v>152</v>
      </c>
      <c r="B848" s="39">
        <f t="shared" si="35"/>
        <v>0</v>
      </c>
      <c r="C848" s="39" t="s">
        <v>912</v>
      </c>
      <c r="D848" s="40">
        <v>3</v>
      </c>
      <c r="E848" s="662" t="s">
        <v>152</v>
      </c>
      <c r="F848" s="40" t="s">
        <v>739</v>
      </c>
      <c r="G848" s="698" t="s">
        <v>231</v>
      </c>
      <c r="H848" s="40" t="s">
        <v>213</v>
      </c>
      <c r="I848" s="630" t="s">
        <v>71</v>
      </c>
      <c r="J848" s="698" t="s">
        <v>266</v>
      </c>
      <c r="K848" s="303">
        <v>0</v>
      </c>
      <c r="L848" s="304">
        <v>0</v>
      </c>
      <c r="M848" s="305">
        <v>0</v>
      </c>
      <c r="N848" s="305">
        <v>0</v>
      </c>
      <c r="O848" s="303">
        <v>0</v>
      </c>
      <c r="P848" s="305">
        <v>0</v>
      </c>
      <c r="Q848" s="303">
        <v>0</v>
      </c>
      <c r="R848" s="16">
        <f>SUMIFS('Member Months'!$L:$L,'Member Months'!$A:$A,$A848,'Member Months'!$C:$C,$C848, 'Member Months'!$D:$D,$D848)</f>
        <v>0</v>
      </c>
      <c r="S848" s="237"/>
      <c r="U848" s="237"/>
      <c r="V848" s="237"/>
    </row>
    <row r="849" spans="1:22" s="302" customFormat="1">
      <c r="A849" s="38" t="s">
        <v>152</v>
      </c>
      <c r="B849" s="39">
        <f t="shared" si="35"/>
        <v>0</v>
      </c>
      <c r="C849" s="39" t="s">
        <v>912</v>
      </c>
      <c r="D849" s="40">
        <v>3</v>
      </c>
      <c r="E849" s="662" t="s">
        <v>152</v>
      </c>
      <c r="F849" s="40" t="s">
        <v>739</v>
      </c>
      <c r="G849" s="698" t="s">
        <v>231</v>
      </c>
      <c r="H849" s="40" t="s">
        <v>213</v>
      </c>
      <c r="I849" s="630" t="s">
        <v>72</v>
      </c>
      <c r="J849" s="698" t="s">
        <v>527</v>
      </c>
      <c r="K849" s="303">
        <v>0</v>
      </c>
      <c r="L849" s="304">
        <v>0</v>
      </c>
      <c r="M849" s="305">
        <v>0</v>
      </c>
      <c r="N849" s="305">
        <v>0</v>
      </c>
      <c r="O849" s="303">
        <v>0</v>
      </c>
      <c r="P849" s="305">
        <v>0</v>
      </c>
      <c r="Q849" s="303">
        <v>0</v>
      </c>
      <c r="R849" s="16">
        <f>SUMIFS('Member Months'!$L:$L,'Member Months'!$A:$A,$A849,'Member Months'!$C:$C,$C849, 'Member Months'!$D:$D,$D849)</f>
        <v>0</v>
      </c>
      <c r="S849" s="237"/>
      <c r="U849" s="237"/>
      <c r="V849" s="237"/>
    </row>
    <row r="850" spans="1:22" s="302" customFormat="1">
      <c r="A850" s="38" t="s">
        <v>152</v>
      </c>
      <c r="B850" s="39">
        <f t="shared" si="35"/>
        <v>0</v>
      </c>
      <c r="C850" s="39" t="s">
        <v>912</v>
      </c>
      <c r="D850" s="40">
        <v>3</v>
      </c>
      <c r="E850" s="662" t="s">
        <v>152</v>
      </c>
      <c r="F850" s="40" t="s">
        <v>739</v>
      </c>
      <c r="G850" s="698" t="s">
        <v>231</v>
      </c>
      <c r="H850" s="40" t="s">
        <v>213</v>
      </c>
      <c r="I850" s="630" t="s">
        <v>73</v>
      </c>
      <c r="J850" s="698" t="s">
        <v>528</v>
      </c>
      <c r="K850" s="303">
        <v>0</v>
      </c>
      <c r="L850" s="304">
        <v>0</v>
      </c>
      <c r="M850" s="305">
        <v>0</v>
      </c>
      <c r="N850" s="305">
        <v>0</v>
      </c>
      <c r="O850" s="303">
        <v>0</v>
      </c>
      <c r="P850" s="305">
        <v>0</v>
      </c>
      <c r="Q850" s="303">
        <v>0</v>
      </c>
      <c r="R850" s="16">
        <f>SUMIFS('Member Months'!$L:$L,'Member Months'!$A:$A,$A850,'Member Months'!$C:$C,$C850, 'Member Months'!$D:$D,$D850)</f>
        <v>0</v>
      </c>
      <c r="S850" s="237"/>
      <c r="U850" s="237"/>
      <c r="V850" s="237"/>
    </row>
    <row r="851" spans="1:22" s="302" customFormat="1">
      <c r="A851" s="38" t="s">
        <v>152</v>
      </c>
      <c r="B851" s="39">
        <f t="shared" si="35"/>
        <v>0</v>
      </c>
      <c r="C851" s="39" t="s">
        <v>912</v>
      </c>
      <c r="D851" s="40">
        <v>3</v>
      </c>
      <c r="E851" s="662" t="s">
        <v>152</v>
      </c>
      <c r="F851" s="40" t="s">
        <v>739</v>
      </c>
      <c r="G851" s="698" t="s">
        <v>231</v>
      </c>
      <c r="H851" s="40" t="s">
        <v>213</v>
      </c>
      <c r="I851" s="630" t="s">
        <v>409</v>
      </c>
      <c r="J851" s="698" t="s">
        <v>803</v>
      </c>
      <c r="K851" s="303">
        <v>0</v>
      </c>
      <c r="L851" s="304">
        <v>0</v>
      </c>
      <c r="M851" s="305">
        <v>0</v>
      </c>
      <c r="N851" s="305">
        <v>0</v>
      </c>
      <c r="O851" s="303">
        <v>0</v>
      </c>
      <c r="P851" s="305">
        <v>0</v>
      </c>
      <c r="Q851" s="303">
        <v>0</v>
      </c>
      <c r="R851" s="16">
        <f>SUMIFS('Member Months'!$L:$L,'Member Months'!$A:$A,$A851,'Member Months'!$C:$C,$C851, 'Member Months'!$D:$D,$D851)</f>
        <v>0</v>
      </c>
      <c r="S851" s="237"/>
      <c r="U851" s="237"/>
      <c r="V851" s="237"/>
    </row>
    <row r="852" spans="1:22" s="302" customFormat="1">
      <c r="A852" s="38">
        <v>14</v>
      </c>
      <c r="B852" s="39">
        <f t="shared" si="35"/>
        <v>0</v>
      </c>
      <c r="C852" s="39" t="s">
        <v>912</v>
      </c>
      <c r="D852" s="40">
        <v>3</v>
      </c>
      <c r="E852" s="662">
        <v>14</v>
      </c>
      <c r="F852" s="40" t="s">
        <v>740</v>
      </c>
      <c r="G852" s="698" t="s">
        <v>425</v>
      </c>
      <c r="H852" s="40" t="s">
        <v>227</v>
      </c>
      <c r="I852" s="629" t="s">
        <v>211</v>
      </c>
      <c r="J852" s="698" t="s">
        <v>261</v>
      </c>
      <c r="K852" s="303">
        <v>0</v>
      </c>
      <c r="L852" s="304">
        <v>0</v>
      </c>
      <c r="M852" s="305">
        <v>0</v>
      </c>
      <c r="N852" s="305">
        <v>0</v>
      </c>
      <c r="O852" s="303">
        <v>0</v>
      </c>
      <c r="P852" s="305">
        <v>0</v>
      </c>
      <c r="Q852" s="303">
        <v>0</v>
      </c>
      <c r="R852" s="16">
        <f>SUMIFS('Member Months'!$L:$L,'Member Months'!$A:$A,$A852,'Member Months'!$C:$C,$C852, 'Member Months'!$D:$D,$D852)</f>
        <v>0</v>
      </c>
      <c r="S852" s="237"/>
      <c r="U852" s="237"/>
      <c r="V852" s="237"/>
    </row>
    <row r="853" spans="1:22" s="302" customFormat="1">
      <c r="A853" s="38">
        <v>14</v>
      </c>
      <c r="B853" s="39">
        <f t="shared" si="35"/>
        <v>0</v>
      </c>
      <c r="C853" s="39" t="s">
        <v>912</v>
      </c>
      <c r="D853" s="40">
        <v>3</v>
      </c>
      <c r="E853" s="662">
        <v>14</v>
      </c>
      <c r="F853" s="40" t="s">
        <v>740</v>
      </c>
      <c r="G853" s="698" t="s">
        <v>425</v>
      </c>
      <c r="H853" s="40" t="s">
        <v>227</v>
      </c>
      <c r="I853" s="629" t="s">
        <v>214</v>
      </c>
      <c r="J853" s="698" t="s">
        <v>676</v>
      </c>
      <c r="K853" s="303">
        <v>0</v>
      </c>
      <c r="L853" s="304">
        <v>0</v>
      </c>
      <c r="M853" s="305">
        <v>0</v>
      </c>
      <c r="N853" s="305">
        <v>0</v>
      </c>
      <c r="O853" s="303">
        <v>0</v>
      </c>
      <c r="P853" s="305">
        <v>0</v>
      </c>
      <c r="Q853" s="303">
        <v>0</v>
      </c>
      <c r="R853" s="16">
        <f>SUMIFS('Member Months'!$L:$L,'Member Months'!$A:$A,$A853,'Member Months'!$C:$C,$C853, 'Member Months'!$D:$D,$D853)</f>
        <v>0</v>
      </c>
      <c r="S853" s="237"/>
      <c r="U853" s="237"/>
      <c r="V853" s="237"/>
    </row>
    <row r="854" spans="1:22" s="302" customFormat="1">
      <c r="A854" s="38">
        <v>14</v>
      </c>
      <c r="B854" s="39">
        <f t="shared" si="35"/>
        <v>0</v>
      </c>
      <c r="C854" s="39" t="s">
        <v>912</v>
      </c>
      <c r="D854" s="40">
        <v>3</v>
      </c>
      <c r="E854" s="662">
        <v>14</v>
      </c>
      <c r="F854" s="40" t="s">
        <v>740</v>
      </c>
      <c r="G854" s="698" t="s">
        <v>425</v>
      </c>
      <c r="H854" s="40" t="s">
        <v>227</v>
      </c>
      <c r="I854" s="629" t="s">
        <v>215</v>
      </c>
      <c r="J854" s="698" t="s">
        <v>216</v>
      </c>
      <c r="K854" s="303">
        <v>0</v>
      </c>
      <c r="L854" s="304">
        <v>0</v>
      </c>
      <c r="M854" s="305">
        <v>0</v>
      </c>
      <c r="N854" s="305">
        <v>0</v>
      </c>
      <c r="O854" s="303">
        <v>0</v>
      </c>
      <c r="P854" s="305">
        <v>0</v>
      </c>
      <c r="Q854" s="303">
        <v>0</v>
      </c>
      <c r="R854" s="16">
        <f>SUMIFS('Member Months'!$L:$L,'Member Months'!$A:$A,$A854,'Member Months'!$C:$C,$C854, 'Member Months'!$D:$D,$D854)</f>
        <v>0</v>
      </c>
      <c r="S854" s="237"/>
      <c r="U854" s="237"/>
      <c r="V854" s="237"/>
    </row>
    <row r="855" spans="1:22" s="302" customFormat="1">
      <c r="A855" s="38">
        <v>14</v>
      </c>
      <c r="B855" s="39">
        <f t="shared" si="35"/>
        <v>0</v>
      </c>
      <c r="C855" s="39" t="s">
        <v>912</v>
      </c>
      <c r="D855" s="40">
        <v>3</v>
      </c>
      <c r="E855" s="662">
        <v>14</v>
      </c>
      <c r="F855" s="40" t="s">
        <v>740</v>
      </c>
      <c r="G855" s="698" t="s">
        <v>425</v>
      </c>
      <c r="H855" s="40" t="s">
        <v>227</v>
      </c>
      <c r="I855" s="629" t="s">
        <v>217</v>
      </c>
      <c r="J855" s="698" t="s">
        <v>262</v>
      </c>
      <c r="K855" s="303">
        <v>0</v>
      </c>
      <c r="L855" s="304">
        <v>0</v>
      </c>
      <c r="M855" s="305">
        <v>0</v>
      </c>
      <c r="N855" s="305">
        <v>0</v>
      </c>
      <c r="O855" s="303">
        <v>0</v>
      </c>
      <c r="P855" s="305">
        <v>0</v>
      </c>
      <c r="Q855" s="303">
        <v>0</v>
      </c>
      <c r="R855" s="16">
        <f>SUMIFS('Member Months'!$L:$L,'Member Months'!$A:$A,$A855,'Member Months'!$C:$C,$C855, 'Member Months'!$D:$D,$D855)</f>
        <v>0</v>
      </c>
      <c r="S855" s="237"/>
      <c r="U855" s="237"/>
      <c r="V855" s="237"/>
    </row>
    <row r="856" spans="1:22" s="302" customFormat="1">
      <c r="A856" s="38">
        <v>14</v>
      </c>
      <c r="B856" s="39">
        <f t="shared" si="35"/>
        <v>0</v>
      </c>
      <c r="C856" s="39" t="s">
        <v>912</v>
      </c>
      <c r="D856" s="40">
        <v>3</v>
      </c>
      <c r="E856" s="662">
        <v>14</v>
      </c>
      <c r="F856" s="40" t="s">
        <v>740</v>
      </c>
      <c r="G856" s="698" t="s">
        <v>425</v>
      </c>
      <c r="H856" s="40" t="s">
        <v>227</v>
      </c>
      <c r="I856" s="629" t="s">
        <v>218</v>
      </c>
      <c r="J856" s="698" t="s">
        <v>677</v>
      </c>
      <c r="K856" s="303">
        <v>0</v>
      </c>
      <c r="L856" s="304">
        <v>0</v>
      </c>
      <c r="M856" s="305">
        <v>0</v>
      </c>
      <c r="N856" s="305">
        <v>0</v>
      </c>
      <c r="O856" s="303">
        <v>0</v>
      </c>
      <c r="P856" s="305">
        <v>0</v>
      </c>
      <c r="Q856" s="303">
        <v>0</v>
      </c>
      <c r="R856" s="16">
        <f>SUMIFS('Member Months'!$L:$L,'Member Months'!$A:$A,$A856,'Member Months'!$C:$C,$C856, 'Member Months'!$D:$D,$D856)</f>
        <v>0</v>
      </c>
      <c r="S856" s="237"/>
      <c r="U856" s="237"/>
      <c r="V856" s="237"/>
    </row>
    <row r="857" spans="1:22" s="302" customFormat="1">
      <c r="A857" s="38">
        <v>14</v>
      </c>
      <c r="B857" s="39">
        <f t="shared" si="35"/>
        <v>0</v>
      </c>
      <c r="C857" s="39" t="s">
        <v>912</v>
      </c>
      <c r="D857" s="40">
        <v>3</v>
      </c>
      <c r="E857" s="662">
        <v>14</v>
      </c>
      <c r="F857" s="40" t="s">
        <v>740</v>
      </c>
      <c r="G857" s="698" t="s">
        <v>425</v>
      </c>
      <c r="H857" s="40" t="s">
        <v>227</v>
      </c>
      <c r="I857" s="629" t="s">
        <v>219</v>
      </c>
      <c r="J857" s="698" t="s">
        <v>263</v>
      </c>
      <c r="K857" s="303">
        <v>0</v>
      </c>
      <c r="L857" s="304">
        <v>0</v>
      </c>
      <c r="M857" s="305">
        <v>0</v>
      </c>
      <c r="N857" s="305">
        <v>0</v>
      </c>
      <c r="O857" s="303">
        <v>0</v>
      </c>
      <c r="P857" s="305">
        <v>0</v>
      </c>
      <c r="Q857" s="303">
        <v>0</v>
      </c>
      <c r="R857" s="16">
        <f>SUMIFS('Member Months'!$L:$L,'Member Months'!$A:$A,$A857,'Member Months'!$C:$C,$C857, 'Member Months'!$D:$D,$D857)</f>
        <v>0</v>
      </c>
      <c r="S857" s="237"/>
      <c r="U857" s="237"/>
      <c r="V857" s="237"/>
    </row>
    <row r="858" spans="1:22" s="302" customFormat="1">
      <c r="A858" s="38">
        <v>14</v>
      </c>
      <c r="B858" s="39">
        <f t="shared" si="35"/>
        <v>0</v>
      </c>
      <c r="C858" s="39" t="s">
        <v>912</v>
      </c>
      <c r="D858" s="40">
        <v>3</v>
      </c>
      <c r="E858" s="662">
        <v>14</v>
      </c>
      <c r="F858" s="40" t="s">
        <v>740</v>
      </c>
      <c r="G858" s="698" t="s">
        <v>425</v>
      </c>
      <c r="H858" s="40" t="s">
        <v>227</v>
      </c>
      <c r="I858" s="629" t="s">
        <v>220</v>
      </c>
      <c r="J858" s="698" t="s">
        <v>675</v>
      </c>
      <c r="K858" s="303">
        <v>0</v>
      </c>
      <c r="L858" s="304">
        <v>0</v>
      </c>
      <c r="M858" s="305">
        <v>0</v>
      </c>
      <c r="N858" s="305">
        <v>0</v>
      </c>
      <c r="O858" s="303">
        <v>0</v>
      </c>
      <c r="P858" s="305">
        <v>0</v>
      </c>
      <c r="Q858" s="303">
        <v>0</v>
      </c>
      <c r="R858" s="16">
        <f>SUMIFS('Member Months'!$L:$L,'Member Months'!$A:$A,$A858,'Member Months'!$C:$C,$C858, 'Member Months'!$D:$D,$D858)</f>
        <v>0</v>
      </c>
      <c r="S858" s="237"/>
      <c r="U858" s="237"/>
      <c r="V858" s="237"/>
    </row>
    <row r="859" spans="1:22" s="302" customFormat="1">
      <c r="A859" s="38">
        <v>14</v>
      </c>
      <c r="B859" s="39">
        <f t="shared" si="35"/>
        <v>0</v>
      </c>
      <c r="C859" s="39" t="s">
        <v>912</v>
      </c>
      <c r="D859" s="40">
        <v>3</v>
      </c>
      <c r="E859" s="662">
        <v>14</v>
      </c>
      <c r="F859" s="40" t="s">
        <v>740</v>
      </c>
      <c r="G859" s="698" t="s">
        <v>425</v>
      </c>
      <c r="H859" s="40" t="s">
        <v>227</v>
      </c>
      <c r="I859" s="629" t="s">
        <v>221</v>
      </c>
      <c r="J859" s="698" t="s">
        <v>264</v>
      </c>
      <c r="K859" s="303">
        <v>0</v>
      </c>
      <c r="L859" s="304">
        <v>0</v>
      </c>
      <c r="M859" s="305">
        <v>0</v>
      </c>
      <c r="N859" s="305">
        <v>0</v>
      </c>
      <c r="O859" s="303">
        <v>0</v>
      </c>
      <c r="P859" s="305">
        <v>0</v>
      </c>
      <c r="Q859" s="303">
        <v>0</v>
      </c>
      <c r="R859" s="16">
        <f>SUMIFS('Member Months'!$L:$L,'Member Months'!$A:$A,$A859,'Member Months'!$C:$C,$C859, 'Member Months'!$D:$D,$D859)</f>
        <v>0</v>
      </c>
      <c r="S859" s="237"/>
      <c r="U859" s="237"/>
      <c r="V859" s="237"/>
    </row>
    <row r="860" spans="1:22" s="302" customFormat="1">
      <c r="A860" s="38">
        <v>14</v>
      </c>
      <c r="B860" s="39">
        <f t="shared" si="35"/>
        <v>0</v>
      </c>
      <c r="C860" s="39" t="s">
        <v>912</v>
      </c>
      <c r="D860" s="40">
        <v>3</v>
      </c>
      <c r="E860" s="662">
        <v>14</v>
      </c>
      <c r="F860" s="40" t="s">
        <v>740</v>
      </c>
      <c r="G860" s="698" t="s">
        <v>425</v>
      </c>
      <c r="H860" s="40" t="s">
        <v>227</v>
      </c>
      <c r="I860" s="630" t="s">
        <v>222</v>
      </c>
      <c r="J860" s="698" t="s">
        <v>206</v>
      </c>
      <c r="K860" s="303">
        <v>0</v>
      </c>
      <c r="L860" s="304">
        <v>0</v>
      </c>
      <c r="M860" s="305">
        <v>0</v>
      </c>
      <c r="N860" s="305">
        <v>0</v>
      </c>
      <c r="O860" s="303">
        <v>0</v>
      </c>
      <c r="P860" s="305">
        <v>0</v>
      </c>
      <c r="Q860" s="303">
        <v>0</v>
      </c>
      <c r="R860" s="16">
        <f>SUMIFS('Member Months'!$L:$L,'Member Months'!$A:$A,$A860,'Member Months'!$C:$C,$C860, 'Member Months'!$D:$D,$D860)</f>
        <v>0</v>
      </c>
      <c r="S860" s="237"/>
      <c r="U860" s="237"/>
      <c r="V860" s="237"/>
    </row>
    <row r="861" spans="1:22" s="302" customFormat="1">
      <c r="A861" s="38">
        <v>14</v>
      </c>
      <c r="B861" s="39">
        <f t="shared" si="35"/>
        <v>0</v>
      </c>
      <c r="C861" s="39" t="s">
        <v>912</v>
      </c>
      <c r="D861" s="40">
        <v>3</v>
      </c>
      <c r="E861" s="662">
        <v>14</v>
      </c>
      <c r="F861" s="40" t="s">
        <v>740</v>
      </c>
      <c r="G861" s="698" t="s">
        <v>425</v>
      </c>
      <c r="H861" s="40" t="s">
        <v>227</v>
      </c>
      <c r="I861" s="630" t="s">
        <v>223</v>
      </c>
      <c r="J861" s="698" t="s">
        <v>181</v>
      </c>
      <c r="K861" s="303">
        <v>0</v>
      </c>
      <c r="L861" s="304">
        <v>0</v>
      </c>
      <c r="M861" s="305">
        <v>0</v>
      </c>
      <c r="N861" s="305">
        <v>0</v>
      </c>
      <c r="O861" s="303">
        <v>0</v>
      </c>
      <c r="P861" s="305">
        <v>0</v>
      </c>
      <c r="Q861" s="303">
        <v>0</v>
      </c>
      <c r="R861" s="16">
        <f>SUMIFS('Member Months'!$L:$L,'Member Months'!$A:$A,$A861,'Member Months'!$C:$C,$C861, 'Member Months'!$D:$D,$D861)</f>
        <v>0</v>
      </c>
      <c r="S861" s="237"/>
      <c r="U861" s="237"/>
      <c r="V861" s="237"/>
    </row>
    <row r="862" spans="1:22" s="302" customFormat="1">
      <c r="A862" s="38">
        <v>14</v>
      </c>
      <c r="B862" s="39">
        <f t="shared" si="35"/>
        <v>0</v>
      </c>
      <c r="C862" s="39" t="s">
        <v>912</v>
      </c>
      <c r="D862" s="40">
        <v>3</v>
      </c>
      <c r="E862" s="662">
        <v>14</v>
      </c>
      <c r="F862" s="40" t="s">
        <v>740</v>
      </c>
      <c r="G862" s="698" t="s">
        <v>425</v>
      </c>
      <c r="H862" s="40" t="s">
        <v>227</v>
      </c>
      <c r="I862" s="630" t="s">
        <v>150</v>
      </c>
      <c r="J862" s="698" t="s">
        <v>204</v>
      </c>
      <c r="K862" s="303">
        <v>0</v>
      </c>
      <c r="L862" s="304">
        <v>0</v>
      </c>
      <c r="M862" s="305">
        <v>0</v>
      </c>
      <c r="N862" s="305">
        <v>0</v>
      </c>
      <c r="O862" s="303">
        <v>0</v>
      </c>
      <c r="P862" s="305">
        <v>0</v>
      </c>
      <c r="Q862" s="303">
        <v>0</v>
      </c>
      <c r="R862" s="16">
        <f>SUMIFS('Member Months'!$L:$L,'Member Months'!$A:$A,$A862,'Member Months'!$C:$C,$C862, 'Member Months'!$D:$D,$D862)</f>
        <v>0</v>
      </c>
      <c r="S862" s="237"/>
      <c r="U862" s="237"/>
      <c r="V862" s="237"/>
    </row>
    <row r="863" spans="1:22" s="302" customFormat="1">
      <c r="A863" s="38">
        <v>14</v>
      </c>
      <c r="B863" s="39">
        <f t="shared" si="35"/>
        <v>0</v>
      </c>
      <c r="C863" s="39" t="s">
        <v>912</v>
      </c>
      <c r="D863" s="40">
        <v>3</v>
      </c>
      <c r="E863" s="662">
        <v>14</v>
      </c>
      <c r="F863" s="40" t="s">
        <v>740</v>
      </c>
      <c r="G863" s="698" t="s">
        <v>425</v>
      </c>
      <c r="H863" s="40" t="s">
        <v>227</v>
      </c>
      <c r="I863" s="630" t="s">
        <v>151</v>
      </c>
      <c r="J863" s="698" t="s">
        <v>205</v>
      </c>
      <c r="K863" s="303">
        <v>0</v>
      </c>
      <c r="L863" s="304">
        <v>0</v>
      </c>
      <c r="M863" s="305">
        <v>0</v>
      </c>
      <c r="N863" s="305">
        <v>0</v>
      </c>
      <c r="O863" s="303">
        <v>0</v>
      </c>
      <c r="P863" s="305">
        <v>0</v>
      </c>
      <c r="Q863" s="303">
        <v>0</v>
      </c>
      <c r="R863" s="16">
        <f>SUMIFS('Member Months'!$L:$L,'Member Months'!$A:$A,$A863,'Member Months'!$C:$C,$C863, 'Member Months'!$D:$D,$D863)</f>
        <v>0</v>
      </c>
      <c r="S863" s="237"/>
      <c r="U863" s="237"/>
      <c r="V863" s="237"/>
    </row>
    <row r="864" spans="1:22" s="302" customFormat="1">
      <c r="A864" s="38">
        <v>14</v>
      </c>
      <c r="B864" s="39">
        <f t="shared" si="35"/>
        <v>0</v>
      </c>
      <c r="C864" s="39" t="s">
        <v>912</v>
      </c>
      <c r="D864" s="40">
        <v>3</v>
      </c>
      <c r="E864" s="662">
        <v>14</v>
      </c>
      <c r="F864" s="40" t="s">
        <v>740</v>
      </c>
      <c r="G864" s="698" t="s">
        <v>425</v>
      </c>
      <c r="H864" s="40" t="s">
        <v>227</v>
      </c>
      <c r="I864" s="630" t="s">
        <v>152</v>
      </c>
      <c r="J864" s="698" t="s">
        <v>182</v>
      </c>
      <c r="K864" s="303">
        <v>0</v>
      </c>
      <c r="L864" s="304">
        <v>0</v>
      </c>
      <c r="M864" s="305">
        <v>0</v>
      </c>
      <c r="N864" s="305">
        <v>0</v>
      </c>
      <c r="O864" s="303">
        <v>0</v>
      </c>
      <c r="P864" s="305">
        <v>0</v>
      </c>
      <c r="Q864" s="303">
        <v>0</v>
      </c>
      <c r="R864" s="16">
        <f>SUMIFS('Member Months'!$L:$L,'Member Months'!$A:$A,$A864,'Member Months'!$C:$C,$C864, 'Member Months'!$D:$D,$D864)</f>
        <v>0</v>
      </c>
      <c r="S864" s="237"/>
      <c r="U864" s="237"/>
      <c r="V864" s="237"/>
    </row>
    <row r="865" spans="1:22" s="302" customFormat="1">
      <c r="A865" s="38">
        <v>14</v>
      </c>
      <c r="B865" s="39">
        <f t="shared" si="35"/>
        <v>0</v>
      </c>
      <c r="C865" s="39" t="s">
        <v>912</v>
      </c>
      <c r="D865" s="40">
        <v>3</v>
      </c>
      <c r="E865" s="662">
        <v>14</v>
      </c>
      <c r="F865" s="40" t="s">
        <v>740</v>
      </c>
      <c r="G865" s="698" t="s">
        <v>425</v>
      </c>
      <c r="H865" s="40" t="s">
        <v>227</v>
      </c>
      <c r="I865" s="630" t="s">
        <v>70</v>
      </c>
      <c r="J865" s="698" t="s">
        <v>265</v>
      </c>
      <c r="K865" s="303">
        <v>0</v>
      </c>
      <c r="L865" s="304">
        <v>0</v>
      </c>
      <c r="M865" s="305">
        <v>0</v>
      </c>
      <c r="N865" s="305">
        <v>0</v>
      </c>
      <c r="O865" s="303">
        <v>0</v>
      </c>
      <c r="P865" s="305">
        <v>0</v>
      </c>
      <c r="Q865" s="303">
        <v>0</v>
      </c>
      <c r="R865" s="16">
        <f>SUMIFS('Member Months'!$L:$L,'Member Months'!$A:$A,$A865,'Member Months'!$C:$C,$C865, 'Member Months'!$D:$D,$D865)</f>
        <v>0</v>
      </c>
      <c r="S865" s="237"/>
      <c r="U865" s="237"/>
      <c r="V865" s="237"/>
    </row>
    <row r="866" spans="1:22" s="302" customFormat="1">
      <c r="A866" s="38">
        <v>14</v>
      </c>
      <c r="B866" s="39">
        <f t="shared" si="35"/>
        <v>0</v>
      </c>
      <c r="C866" s="39" t="s">
        <v>912</v>
      </c>
      <c r="D866" s="40">
        <v>3</v>
      </c>
      <c r="E866" s="662">
        <v>14</v>
      </c>
      <c r="F866" s="40" t="s">
        <v>740</v>
      </c>
      <c r="G866" s="698" t="s">
        <v>425</v>
      </c>
      <c r="H866" s="40" t="s">
        <v>227</v>
      </c>
      <c r="I866" s="630" t="s">
        <v>71</v>
      </c>
      <c r="J866" s="698" t="s">
        <v>266</v>
      </c>
      <c r="K866" s="303">
        <v>0</v>
      </c>
      <c r="L866" s="304">
        <v>0</v>
      </c>
      <c r="M866" s="305">
        <v>0</v>
      </c>
      <c r="N866" s="305">
        <v>0</v>
      </c>
      <c r="O866" s="303">
        <v>0</v>
      </c>
      <c r="P866" s="305">
        <v>0</v>
      </c>
      <c r="Q866" s="303">
        <v>0</v>
      </c>
      <c r="R866" s="16">
        <f>SUMIFS('Member Months'!$L:$L,'Member Months'!$A:$A,$A866,'Member Months'!$C:$C,$C866, 'Member Months'!$D:$D,$D866)</f>
        <v>0</v>
      </c>
      <c r="S866" s="237"/>
      <c r="U866" s="237"/>
      <c r="V866" s="237"/>
    </row>
    <row r="867" spans="1:22" s="302" customFormat="1">
      <c r="A867" s="38">
        <v>14</v>
      </c>
      <c r="B867" s="39">
        <f t="shared" si="35"/>
        <v>0</v>
      </c>
      <c r="C867" s="39" t="s">
        <v>912</v>
      </c>
      <c r="D867" s="40">
        <v>3</v>
      </c>
      <c r="E867" s="662">
        <v>14</v>
      </c>
      <c r="F867" s="40" t="s">
        <v>740</v>
      </c>
      <c r="G867" s="698" t="s">
        <v>425</v>
      </c>
      <c r="H867" s="40" t="s">
        <v>227</v>
      </c>
      <c r="I867" s="630" t="s">
        <v>72</v>
      </c>
      <c r="J867" s="698" t="s">
        <v>527</v>
      </c>
      <c r="K867" s="303">
        <v>0</v>
      </c>
      <c r="L867" s="304">
        <v>0</v>
      </c>
      <c r="M867" s="305">
        <v>0</v>
      </c>
      <c r="N867" s="305">
        <v>0</v>
      </c>
      <c r="O867" s="303">
        <v>0</v>
      </c>
      <c r="P867" s="305">
        <v>0</v>
      </c>
      <c r="Q867" s="303">
        <v>0</v>
      </c>
      <c r="R867" s="16">
        <f>SUMIFS('Member Months'!$L:$L,'Member Months'!$A:$A,$A867,'Member Months'!$C:$C,$C867, 'Member Months'!$D:$D,$D867)</f>
        <v>0</v>
      </c>
      <c r="S867" s="237"/>
      <c r="U867" s="237"/>
      <c r="V867" s="237"/>
    </row>
    <row r="868" spans="1:22" s="302" customFormat="1">
      <c r="A868" s="38">
        <v>14</v>
      </c>
      <c r="B868" s="39">
        <f t="shared" si="35"/>
        <v>0</v>
      </c>
      <c r="C868" s="39" t="s">
        <v>912</v>
      </c>
      <c r="D868" s="40">
        <v>3</v>
      </c>
      <c r="E868" s="662">
        <v>14</v>
      </c>
      <c r="F868" s="40" t="s">
        <v>740</v>
      </c>
      <c r="G868" s="698" t="s">
        <v>425</v>
      </c>
      <c r="H868" s="40" t="s">
        <v>227</v>
      </c>
      <c r="I868" s="630" t="s">
        <v>73</v>
      </c>
      <c r="J868" s="698" t="s">
        <v>528</v>
      </c>
      <c r="K868" s="303">
        <v>0</v>
      </c>
      <c r="L868" s="304">
        <v>0</v>
      </c>
      <c r="M868" s="305">
        <v>0</v>
      </c>
      <c r="N868" s="305">
        <v>0</v>
      </c>
      <c r="O868" s="303">
        <v>0</v>
      </c>
      <c r="P868" s="305">
        <v>0</v>
      </c>
      <c r="Q868" s="303">
        <v>0</v>
      </c>
      <c r="R868" s="16">
        <f>SUMIFS('Member Months'!$L:$L,'Member Months'!$A:$A,$A868,'Member Months'!$C:$C,$C868, 'Member Months'!$D:$D,$D868)</f>
        <v>0</v>
      </c>
      <c r="S868" s="237"/>
      <c r="U868" s="237"/>
      <c r="V868" s="237"/>
    </row>
    <row r="869" spans="1:22" s="302" customFormat="1">
      <c r="A869" s="38">
        <v>14</v>
      </c>
      <c r="B869" s="39">
        <f t="shared" si="35"/>
        <v>0</v>
      </c>
      <c r="C869" s="39" t="s">
        <v>912</v>
      </c>
      <c r="D869" s="40">
        <v>3</v>
      </c>
      <c r="E869" s="662">
        <v>14</v>
      </c>
      <c r="F869" s="40" t="s">
        <v>740</v>
      </c>
      <c r="G869" s="698" t="s">
        <v>425</v>
      </c>
      <c r="H869" s="40" t="s">
        <v>227</v>
      </c>
      <c r="I869" s="630" t="s">
        <v>409</v>
      </c>
      <c r="J869" s="698" t="s">
        <v>803</v>
      </c>
      <c r="K869" s="303">
        <v>0</v>
      </c>
      <c r="L869" s="304">
        <v>0</v>
      </c>
      <c r="M869" s="305">
        <v>0</v>
      </c>
      <c r="N869" s="305">
        <v>0</v>
      </c>
      <c r="O869" s="303">
        <v>0</v>
      </c>
      <c r="P869" s="305">
        <v>0</v>
      </c>
      <c r="Q869" s="303">
        <v>0</v>
      </c>
      <c r="R869" s="16">
        <f>SUMIFS('Member Months'!$L:$L,'Member Months'!$A:$A,$A869,'Member Months'!$C:$C,$C869, 'Member Months'!$D:$D,$D869)</f>
        <v>0</v>
      </c>
      <c r="S869" s="237"/>
      <c r="U869" s="237"/>
      <c r="V869" s="237"/>
    </row>
    <row r="870" spans="1:22" s="302" customFormat="1">
      <c r="A870" s="38">
        <v>22</v>
      </c>
      <c r="B870" s="39">
        <f t="shared" si="35"/>
        <v>0</v>
      </c>
      <c r="C870" s="39" t="s">
        <v>912</v>
      </c>
      <c r="D870" s="40">
        <v>3</v>
      </c>
      <c r="E870" s="662">
        <v>22</v>
      </c>
      <c r="F870" s="662">
        <v>6</v>
      </c>
      <c r="G870" s="991" t="s">
        <v>933</v>
      </c>
      <c r="H870" s="40" t="s">
        <v>227</v>
      </c>
      <c r="I870" s="629" t="s">
        <v>211</v>
      </c>
      <c r="J870" s="991" t="s">
        <v>261</v>
      </c>
      <c r="K870" s="303">
        <v>0</v>
      </c>
      <c r="L870" s="304">
        <v>0</v>
      </c>
      <c r="M870" s="305">
        <v>0</v>
      </c>
      <c r="N870" s="305">
        <v>0</v>
      </c>
      <c r="O870" s="303">
        <v>0</v>
      </c>
      <c r="P870" s="305">
        <v>0</v>
      </c>
      <c r="Q870" s="303">
        <v>0</v>
      </c>
      <c r="R870" s="16">
        <f>SUMIFS('Member Months'!$L:$L,'Member Months'!$A:$A,$A870,'Member Months'!$C:$C,$C870, 'Member Months'!$D:$D,$D870)</f>
        <v>0</v>
      </c>
      <c r="S870" s="237"/>
      <c r="U870" s="237"/>
      <c r="V870" s="237"/>
    </row>
    <row r="871" spans="1:22" s="302" customFormat="1">
      <c r="A871" s="38">
        <v>22</v>
      </c>
      <c r="B871" s="39">
        <f t="shared" si="35"/>
        <v>0</v>
      </c>
      <c r="C871" s="39" t="s">
        <v>912</v>
      </c>
      <c r="D871" s="40">
        <v>3</v>
      </c>
      <c r="E871" s="662">
        <v>22</v>
      </c>
      <c r="F871" s="662">
        <v>6</v>
      </c>
      <c r="G871" s="991" t="s">
        <v>933</v>
      </c>
      <c r="H871" s="40" t="s">
        <v>227</v>
      </c>
      <c r="I871" s="629" t="s">
        <v>214</v>
      </c>
      <c r="J871" s="991" t="s">
        <v>676</v>
      </c>
      <c r="K871" s="303">
        <v>0</v>
      </c>
      <c r="L871" s="304">
        <v>0</v>
      </c>
      <c r="M871" s="305">
        <v>0</v>
      </c>
      <c r="N871" s="305">
        <v>0</v>
      </c>
      <c r="O871" s="303">
        <v>0</v>
      </c>
      <c r="P871" s="305">
        <v>0</v>
      </c>
      <c r="Q871" s="303">
        <v>0</v>
      </c>
      <c r="R871" s="16">
        <f>SUMIFS('Member Months'!$L:$L,'Member Months'!$A:$A,$A871,'Member Months'!$C:$C,$C871, 'Member Months'!$D:$D,$D871)</f>
        <v>0</v>
      </c>
      <c r="S871" s="237"/>
      <c r="U871" s="237"/>
      <c r="V871" s="237"/>
    </row>
    <row r="872" spans="1:22" s="302" customFormat="1">
      <c r="A872" s="38">
        <v>22</v>
      </c>
      <c r="B872" s="39">
        <f t="shared" si="35"/>
        <v>0</v>
      </c>
      <c r="C872" s="39" t="s">
        <v>912</v>
      </c>
      <c r="D872" s="40">
        <v>3</v>
      </c>
      <c r="E872" s="662">
        <v>22</v>
      </c>
      <c r="F872" s="662">
        <v>6</v>
      </c>
      <c r="G872" s="991" t="s">
        <v>933</v>
      </c>
      <c r="H872" s="40" t="s">
        <v>227</v>
      </c>
      <c r="I872" s="629" t="s">
        <v>215</v>
      </c>
      <c r="J872" s="991" t="s">
        <v>216</v>
      </c>
      <c r="K872" s="303">
        <v>0</v>
      </c>
      <c r="L872" s="304">
        <v>0</v>
      </c>
      <c r="M872" s="305">
        <v>0</v>
      </c>
      <c r="N872" s="305">
        <v>0</v>
      </c>
      <c r="O872" s="303">
        <v>0</v>
      </c>
      <c r="P872" s="305">
        <v>0</v>
      </c>
      <c r="Q872" s="303">
        <v>0</v>
      </c>
      <c r="R872" s="16">
        <f>SUMIFS('Member Months'!$L:$L,'Member Months'!$A:$A,$A872,'Member Months'!$C:$C,$C872, 'Member Months'!$D:$D,$D872)</f>
        <v>0</v>
      </c>
      <c r="S872" s="237"/>
      <c r="U872" s="237"/>
      <c r="V872" s="237"/>
    </row>
    <row r="873" spans="1:22" s="302" customFormat="1">
      <c r="A873" s="38">
        <v>22</v>
      </c>
      <c r="B873" s="39">
        <f t="shared" si="35"/>
        <v>0</v>
      </c>
      <c r="C873" s="39" t="s">
        <v>912</v>
      </c>
      <c r="D873" s="40">
        <v>3</v>
      </c>
      <c r="E873" s="662">
        <v>22</v>
      </c>
      <c r="F873" s="662">
        <v>6</v>
      </c>
      <c r="G873" s="991" t="s">
        <v>933</v>
      </c>
      <c r="H873" s="40" t="s">
        <v>227</v>
      </c>
      <c r="I873" s="629" t="s">
        <v>217</v>
      </c>
      <c r="J873" s="991" t="s">
        <v>262</v>
      </c>
      <c r="K873" s="303">
        <v>0</v>
      </c>
      <c r="L873" s="304">
        <v>0</v>
      </c>
      <c r="M873" s="305">
        <v>0</v>
      </c>
      <c r="N873" s="305">
        <v>0</v>
      </c>
      <c r="O873" s="303">
        <v>0</v>
      </c>
      <c r="P873" s="305">
        <v>0</v>
      </c>
      <c r="Q873" s="303">
        <v>0</v>
      </c>
      <c r="R873" s="16">
        <f>SUMIFS('Member Months'!$L:$L,'Member Months'!$A:$A,$A873,'Member Months'!$C:$C,$C873, 'Member Months'!$D:$D,$D873)</f>
        <v>0</v>
      </c>
      <c r="S873" s="237"/>
      <c r="U873" s="237"/>
      <c r="V873" s="237"/>
    </row>
    <row r="874" spans="1:22" s="302" customFormat="1">
      <c r="A874" s="38">
        <v>22</v>
      </c>
      <c r="B874" s="39">
        <f t="shared" si="35"/>
        <v>0</v>
      </c>
      <c r="C874" s="39" t="s">
        <v>912</v>
      </c>
      <c r="D874" s="40">
        <v>3</v>
      </c>
      <c r="E874" s="662">
        <v>22</v>
      </c>
      <c r="F874" s="662">
        <v>6</v>
      </c>
      <c r="G874" s="991" t="s">
        <v>933</v>
      </c>
      <c r="H874" s="40" t="s">
        <v>227</v>
      </c>
      <c r="I874" s="629" t="s">
        <v>218</v>
      </c>
      <c r="J874" s="991" t="s">
        <v>677</v>
      </c>
      <c r="K874" s="303">
        <v>0</v>
      </c>
      <c r="L874" s="304">
        <v>0</v>
      </c>
      <c r="M874" s="305">
        <v>0</v>
      </c>
      <c r="N874" s="305">
        <v>0</v>
      </c>
      <c r="O874" s="303">
        <v>0</v>
      </c>
      <c r="P874" s="305">
        <v>0</v>
      </c>
      <c r="Q874" s="303">
        <v>0</v>
      </c>
      <c r="R874" s="16">
        <f>SUMIFS('Member Months'!$L:$L,'Member Months'!$A:$A,$A874,'Member Months'!$C:$C,$C874, 'Member Months'!$D:$D,$D874)</f>
        <v>0</v>
      </c>
      <c r="S874" s="237"/>
      <c r="U874" s="237"/>
      <c r="V874" s="237"/>
    </row>
    <row r="875" spans="1:22" s="302" customFormat="1">
      <c r="A875" s="38">
        <v>22</v>
      </c>
      <c r="B875" s="39">
        <f t="shared" si="35"/>
        <v>0</v>
      </c>
      <c r="C875" s="39" t="s">
        <v>912</v>
      </c>
      <c r="D875" s="40">
        <v>3</v>
      </c>
      <c r="E875" s="662">
        <v>22</v>
      </c>
      <c r="F875" s="662">
        <v>6</v>
      </c>
      <c r="G875" s="991" t="s">
        <v>933</v>
      </c>
      <c r="H875" s="40" t="s">
        <v>227</v>
      </c>
      <c r="I875" s="629" t="s">
        <v>219</v>
      </c>
      <c r="J875" s="991" t="s">
        <v>263</v>
      </c>
      <c r="K875" s="303">
        <v>0</v>
      </c>
      <c r="L875" s="304">
        <v>0</v>
      </c>
      <c r="M875" s="305">
        <v>0</v>
      </c>
      <c r="N875" s="305">
        <v>0</v>
      </c>
      <c r="O875" s="303">
        <v>0</v>
      </c>
      <c r="P875" s="305">
        <v>0</v>
      </c>
      <c r="Q875" s="303">
        <v>0</v>
      </c>
      <c r="R875" s="16">
        <f>SUMIFS('Member Months'!$L:$L,'Member Months'!$A:$A,$A875,'Member Months'!$C:$C,$C875, 'Member Months'!$D:$D,$D875)</f>
        <v>0</v>
      </c>
      <c r="S875" s="237"/>
      <c r="U875" s="237"/>
      <c r="V875" s="237"/>
    </row>
    <row r="876" spans="1:22" s="302" customFormat="1">
      <c r="A876" s="38">
        <v>22</v>
      </c>
      <c r="B876" s="39">
        <f t="shared" si="35"/>
        <v>0</v>
      </c>
      <c r="C876" s="39" t="s">
        <v>912</v>
      </c>
      <c r="D876" s="40">
        <v>3</v>
      </c>
      <c r="E876" s="662">
        <v>22</v>
      </c>
      <c r="F876" s="662">
        <v>6</v>
      </c>
      <c r="G876" s="991" t="s">
        <v>933</v>
      </c>
      <c r="H876" s="40" t="s">
        <v>227</v>
      </c>
      <c r="I876" s="629" t="s">
        <v>220</v>
      </c>
      <c r="J876" s="991" t="s">
        <v>675</v>
      </c>
      <c r="K876" s="303">
        <v>0</v>
      </c>
      <c r="L876" s="304">
        <v>0</v>
      </c>
      <c r="M876" s="305">
        <v>0</v>
      </c>
      <c r="N876" s="305">
        <v>0</v>
      </c>
      <c r="O876" s="303">
        <v>0</v>
      </c>
      <c r="P876" s="305">
        <v>0</v>
      </c>
      <c r="Q876" s="303">
        <v>0</v>
      </c>
      <c r="R876" s="16">
        <f>SUMIFS('Member Months'!$L:$L,'Member Months'!$A:$A,$A876,'Member Months'!$C:$C,$C876, 'Member Months'!$D:$D,$D876)</f>
        <v>0</v>
      </c>
      <c r="S876" s="237"/>
      <c r="U876" s="237"/>
      <c r="V876" s="237"/>
    </row>
    <row r="877" spans="1:22" s="302" customFormat="1">
      <c r="A877" s="38">
        <v>22</v>
      </c>
      <c r="B877" s="39">
        <f t="shared" si="35"/>
        <v>0</v>
      </c>
      <c r="C877" s="39" t="s">
        <v>912</v>
      </c>
      <c r="D877" s="40">
        <v>3</v>
      </c>
      <c r="E877" s="662">
        <v>22</v>
      </c>
      <c r="F877" s="662">
        <v>6</v>
      </c>
      <c r="G877" s="991" t="s">
        <v>933</v>
      </c>
      <c r="H877" s="40" t="s">
        <v>227</v>
      </c>
      <c r="I877" s="629" t="s">
        <v>221</v>
      </c>
      <c r="J877" s="991" t="s">
        <v>264</v>
      </c>
      <c r="K877" s="303">
        <v>0</v>
      </c>
      <c r="L877" s="304">
        <v>0</v>
      </c>
      <c r="M877" s="305">
        <v>0</v>
      </c>
      <c r="N877" s="305">
        <v>0</v>
      </c>
      <c r="O877" s="303">
        <v>0</v>
      </c>
      <c r="P877" s="305">
        <v>0</v>
      </c>
      <c r="Q877" s="303">
        <v>0</v>
      </c>
      <c r="R877" s="16">
        <f>SUMIFS('Member Months'!$L:$L,'Member Months'!$A:$A,$A877,'Member Months'!$C:$C,$C877, 'Member Months'!$D:$D,$D877)</f>
        <v>0</v>
      </c>
      <c r="S877" s="237"/>
      <c r="U877" s="237"/>
      <c r="V877" s="237"/>
    </row>
    <row r="878" spans="1:22" s="302" customFormat="1">
      <c r="A878" s="38">
        <v>22</v>
      </c>
      <c r="B878" s="39">
        <f t="shared" si="35"/>
        <v>0</v>
      </c>
      <c r="C878" s="39" t="s">
        <v>912</v>
      </c>
      <c r="D878" s="40">
        <v>3</v>
      </c>
      <c r="E878" s="662">
        <v>22</v>
      </c>
      <c r="F878" s="662">
        <v>6</v>
      </c>
      <c r="G878" s="991" t="s">
        <v>933</v>
      </c>
      <c r="H878" s="40" t="s">
        <v>227</v>
      </c>
      <c r="I878" s="630" t="s">
        <v>222</v>
      </c>
      <c r="J878" s="991" t="s">
        <v>206</v>
      </c>
      <c r="K878" s="303">
        <v>0</v>
      </c>
      <c r="L878" s="304">
        <v>0</v>
      </c>
      <c r="M878" s="305">
        <v>0</v>
      </c>
      <c r="N878" s="305">
        <v>0</v>
      </c>
      <c r="O878" s="303">
        <v>0</v>
      </c>
      <c r="P878" s="305">
        <v>0</v>
      </c>
      <c r="Q878" s="303">
        <v>0</v>
      </c>
      <c r="R878" s="16">
        <f>SUMIFS('Member Months'!$L:$L,'Member Months'!$A:$A,$A878,'Member Months'!$C:$C,$C878, 'Member Months'!$D:$D,$D878)</f>
        <v>0</v>
      </c>
      <c r="S878" s="237"/>
      <c r="U878" s="237"/>
      <c r="V878" s="237"/>
    </row>
    <row r="879" spans="1:22" s="302" customFormat="1">
      <c r="A879" s="38">
        <v>22</v>
      </c>
      <c r="B879" s="39">
        <f t="shared" si="35"/>
        <v>0</v>
      </c>
      <c r="C879" s="39" t="s">
        <v>912</v>
      </c>
      <c r="D879" s="40">
        <v>3</v>
      </c>
      <c r="E879" s="662">
        <v>22</v>
      </c>
      <c r="F879" s="662">
        <v>6</v>
      </c>
      <c r="G879" s="991" t="s">
        <v>933</v>
      </c>
      <c r="H879" s="40" t="s">
        <v>227</v>
      </c>
      <c r="I879" s="630" t="s">
        <v>223</v>
      </c>
      <c r="J879" s="991" t="s">
        <v>181</v>
      </c>
      <c r="K879" s="303">
        <v>0</v>
      </c>
      <c r="L879" s="304">
        <v>0</v>
      </c>
      <c r="M879" s="305">
        <v>0</v>
      </c>
      <c r="N879" s="305">
        <v>0</v>
      </c>
      <c r="O879" s="303">
        <v>0</v>
      </c>
      <c r="P879" s="305">
        <v>0</v>
      </c>
      <c r="Q879" s="303">
        <v>0</v>
      </c>
      <c r="R879" s="16">
        <f>SUMIFS('Member Months'!$L:$L,'Member Months'!$A:$A,$A879,'Member Months'!$C:$C,$C879, 'Member Months'!$D:$D,$D879)</f>
        <v>0</v>
      </c>
      <c r="S879" s="237"/>
      <c r="U879" s="237"/>
      <c r="V879" s="237"/>
    </row>
    <row r="880" spans="1:22" s="302" customFormat="1">
      <c r="A880" s="38">
        <v>22</v>
      </c>
      <c r="B880" s="39">
        <f t="shared" si="35"/>
        <v>0</v>
      </c>
      <c r="C880" s="39" t="s">
        <v>912</v>
      </c>
      <c r="D880" s="40">
        <v>3</v>
      </c>
      <c r="E880" s="662">
        <v>22</v>
      </c>
      <c r="F880" s="662">
        <v>6</v>
      </c>
      <c r="G880" s="991" t="s">
        <v>933</v>
      </c>
      <c r="H880" s="40" t="s">
        <v>227</v>
      </c>
      <c r="I880" s="630" t="s">
        <v>150</v>
      </c>
      <c r="J880" s="991" t="s">
        <v>204</v>
      </c>
      <c r="K880" s="303">
        <v>0</v>
      </c>
      <c r="L880" s="304">
        <v>0</v>
      </c>
      <c r="M880" s="305">
        <v>0</v>
      </c>
      <c r="N880" s="305">
        <v>0</v>
      </c>
      <c r="O880" s="303">
        <v>0</v>
      </c>
      <c r="P880" s="305">
        <v>0</v>
      </c>
      <c r="Q880" s="303">
        <v>0</v>
      </c>
      <c r="R880" s="16">
        <f>SUMIFS('Member Months'!$L:$L,'Member Months'!$A:$A,$A880,'Member Months'!$C:$C,$C880, 'Member Months'!$D:$D,$D880)</f>
        <v>0</v>
      </c>
      <c r="S880" s="237"/>
      <c r="U880" s="237"/>
      <c r="V880" s="237"/>
    </row>
    <row r="881" spans="1:22" s="302" customFormat="1">
      <c r="A881" s="38">
        <v>22</v>
      </c>
      <c r="B881" s="39">
        <f t="shared" si="35"/>
        <v>0</v>
      </c>
      <c r="C881" s="39" t="s">
        <v>912</v>
      </c>
      <c r="D881" s="40">
        <v>3</v>
      </c>
      <c r="E881" s="662">
        <v>22</v>
      </c>
      <c r="F881" s="662">
        <v>6</v>
      </c>
      <c r="G881" s="991" t="s">
        <v>933</v>
      </c>
      <c r="H881" s="40" t="s">
        <v>227</v>
      </c>
      <c r="I881" s="630" t="s">
        <v>151</v>
      </c>
      <c r="J881" s="991" t="s">
        <v>205</v>
      </c>
      <c r="K881" s="303">
        <v>0</v>
      </c>
      <c r="L881" s="304">
        <v>0</v>
      </c>
      <c r="M881" s="305">
        <v>0</v>
      </c>
      <c r="N881" s="305">
        <v>0</v>
      </c>
      <c r="O881" s="303">
        <v>0</v>
      </c>
      <c r="P881" s="305">
        <v>0</v>
      </c>
      <c r="Q881" s="303">
        <v>0</v>
      </c>
      <c r="R881" s="16">
        <f>SUMIFS('Member Months'!$L:$L,'Member Months'!$A:$A,$A881,'Member Months'!$C:$C,$C881, 'Member Months'!$D:$D,$D881)</f>
        <v>0</v>
      </c>
      <c r="S881" s="237"/>
      <c r="U881" s="237"/>
      <c r="V881" s="237"/>
    </row>
    <row r="882" spans="1:22" s="302" customFormat="1">
      <c r="A882" s="38">
        <v>22</v>
      </c>
      <c r="B882" s="39">
        <f t="shared" si="35"/>
        <v>0</v>
      </c>
      <c r="C882" s="39" t="s">
        <v>912</v>
      </c>
      <c r="D882" s="40">
        <v>3</v>
      </c>
      <c r="E882" s="662">
        <v>22</v>
      </c>
      <c r="F882" s="662">
        <v>6</v>
      </c>
      <c r="G882" s="991" t="s">
        <v>933</v>
      </c>
      <c r="H882" s="40" t="s">
        <v>227</v>
      </c>
      <c r="I882" s="630" t="s">
        <v>152</v>
      </c>
      <c r="J882" s="991" t="s">
        <v>182</v>
      </c>
      <c r="K882" s="303">
        <v>0</v>
      </c>
      <c r="L882" s="304">
        <v>0</v>
      </c>
      <c r="M882" s="305">
        <v>0</v>
      </c>
      <c r="N882" s="305">
        <v>0</v>
      </c>
      <c r="O882" s="303">
        <v>0</v>
      </c>
      <c r="P882" s="305">
        <v>0</v>
      </c>
      <c r="Q882" s="303">
        <v>0</v>
      </c>
      <c r="R882" s="16">
        <f>SUMIFS('Member Months'!$L:$L,'Member Months'!$A:$A,$A882,'Member Months'!$C:$C,$C882, 'Member Months'!$D:$D,$D882)</f>
        <v>0</v>
      </c>
      <c r="S882" s="237"/>
      <c r="U882" s="237"/>
      <c r="V882" s="237"/>
    </row>
    <row r="883" spans="1:22" s="302" customFormat="1">
      <c r="A883" s="38">
        <v>22</v>
      </c>
      <c r="B883" s="39">
        <f t="shared" si="35"/>
        <v>0</v>
      </c>
      <c r="C883" s="39" t="s">
        <v>912</v>
      </c>
      <c r="D883" s="40">
        <v>3</v>
      </c>
      <c r="E883" s="662">
        <v>22</v>
      </c>
      <c r="F883" s="662">
        <v>6</v>
      </c>
      <c r="G883" s="991" t="s">
        <v>933</v>
      </c>
      <c r="H883" s="40" t="s">
        <v>227</v>
      </c>
      <c r="I883" s="630" t="s">
        <v>70</v>
      </c>
      <c r="J883" s="991" t="s">
        <v>265</v>
      </c>
      <c r="K883" s="303">
        <v>0</v>
      </c>
      <c r="L883" s="304">
        <v>0</v>
      </c>
      <c r="M883" s="305">
        <v>0</v>
      </c>
      <c r="N883" s="305">
        <v>0</v>
      </c>
      <c r="O883" s="303">
        <v>0</v>
      </c>
      <c r="P883" s="305">
        <v>0</v>
      </c>
      <c r="Q883" s="303">
        <v>0</v>
      </c>
      <c r="R883" s="16">
        <f>SUMIFS('Member Months'!$L:$L,'Member Months'!$A:$A,$A883,'Member Months'!$C:$C,$C883, 'Member Months'!$D:$D,$D883)</f>
        <v>0</v>
      </c>
      <c r="S883" s="237"/>
      <c r="U883" s="237"/>
      <c r="V883" s="237"/>
    </row>
    <row r="884" spans="1:22" s="302" customFormat="1">
      <c r="A884" s="38">
        <v>22</v>
      </c>
      <c r="B884" s="39">
        <f t="shared" si="35"/>
        <v>0</v>
      </c>
      <c r="C884" s="39" t="s">
        <v>912</v>
      </c>
      <c r="D884" s="40">
        <v>3</v>
      </c>
      <c r="E884" s="662">
        <v>22</v>
      </c>
      <c r="F884" s="662">
        <v>6</v>
      </c>
      <c r="G884" s="991" t="s">
        <v>933</v>
      </c>
      <c r="H884" s="40" t="s">
        <v>227</v>
      </c>
      <c r="I884" s="630" t="s">
        <v>71</v>
      </c>
      <c r="J884" s="991" t="s">
        <v>266</v>
      </c>
      <c r="K884" s="303">
        <v>0</v>
      </c>
      <c r="L884" s="304">
        <v>0</v>
      </c>
      <c r="M884" s="305">
        <v>0</v>
      </c>
      <c r="N884" s="305">
        <v>0</v>
      </c>
      <c r="O884" s="303">
        <v>0</v>
      </c>
      <c r="P884" s="305">
        <v>0</v>
      </c>
      <c r="Q884" s="303">
        <v>0</v>
      </c>
      <c r="R884" s="16">
        <f>SUMIFS('Member Months'!$L:$L,'Member Months'!$A:$A,$A884,'Member Months'!$C:$C,$C884, 'Member Months'!$D:$D,$D884)</f>
        <v>0</v>
      </c>
      <c r="S884" s="237"/>
      <c r="U884" s="237"/>
      <c r="V884" s="237"/>
    </row>
    <row r="885" spans="1:22" s="302" customFormat="1">
      <c r="A885" s="38">
        <v>22</v>
      </c>
      <c r="B885" s="39">
        <f t="shared" si="35"/>
        <v>0</v>
      </c>
      <c r="C885" s="39" t="s">
        <v>912</v>
      </c>
      <c r="D885" s="40">
        <v>3</v>
      </c>
      <c r="E885" s="662">
        <v>22</v>
      </c>
      <c r="F885" s="662">
        <v>6</v>
      </c>
      <c r="G885" s="991" t="s">
        <v>933</v>
      </c>
      <c r="H885" s="40" t="s">
        <v>227</v>
      </c>
      <c r="I885" s="630" t="s">
        <v>72</v>
      </c>
      <c r="J885" s="991" t="s">
        <v>527</v>
      </c>
      <c r="K885" s="303">
        <v>0</v>
      </c>
      <c r="L885" s="304">
        <v>0</v>
      </c>
      <c r="M885" s="305">
        <v>0</v>
      </c>
      <c r="N885" s="305">
        <v>0</v>
      </c>
      <c r="O885" s="303">
        <v>0</v>
      </c>
      <c r="P885" s="305">
        <v>0</v>
      </c>
      <c r="Q885" s="303">
        <v>0</v>
      </c>
      <c r="R885" s="16">
        <f>SUMIFS('Member Months'!$L:$L,'Member Months'!$A:$A,$A885,'Member Months'!$C:$C,$C885, 'Member Months'!$D:$D,$D885)</f>
        <v>0</v>
      </c>
      <c r="S885" s="237"/>
      <c r="U885" s="237"/>
      <c r="V885" s="237"/>
    </row>
    <row r="886" spans="1:22" s="302" customFormat="1">
      <c r="A886" s="38">
        <v>22</v>
      </c>
      <c r="B886" s="39">
        <f t="shared" si="35"/>
        <v>0</v>
      </c>
      <c r="C886" s="39" t="s">
        <v>912</v>
      </c>
      <c r="D886" s="40">
        <v>3</v>
      </c>
      <c r="E886" s="662">
        <v>22</v>
      </c>
      <c r="F886" s="662">
        <v>6</v>
      </c>
      <c r="G886" s="991" t="s">
        <v>933</v>
      </c>
      <c r="H886" s="40" t="s">
        <v>227</v>
      </c>
      <c r="I886" s="630" t="s">
        <v>73</v>
      </c>
      <c r="J886" s="991" t="s">
        <v>528</v>
      </c>
      <c r="K886" s="303">
        <v>0</v>
      </c>
      <c r="L886" s="304">
        <v>0</v>
      </c>
      <c r="M886" s="305">
        <v>0</v>
      </c>
      <c r="N886" s="305">
        <v>0</v>
      </c>
      <c r="O886" s="303">
        <v>0</v>
      </c>
      <c r="P886" s="305">
        <v>0</v>
      </c>
      <c r="Q886" s="303">
        <v>0</v>
      </c>
      <c r="R886" s="16">
        <f>SUMIFS('Member Months'!$L:$L,'Member Months'!$A:$A,$A886,'Member Months'!$C:$C,$C886, 'Member Months'!$D:$D,$D886)</f>
        <v>0</v>
      </c>
      <c r="S886" s="237"/>
      <c r="U886" s="237"/>
      <c r="V886" s="237"/>
    </row>
    <row r="887" spans="1:22" s="302" customFormat="1">
      <c r="A887" s="38">
        <v>22</v>
      </c>
      <c r="B887" s="39">
        <f t="shared" si="35"/>
        <v>0</v>
      </c>
      <c r="C887" s="39" t="s">
        <v>912</v>
      </c>
      <c r="D887" s="40">
        <v>3</v>
      </c>
      <c r="E887" s="662">
        <v>22</v>
      </c>
      <c r="F887" s="662">
        <v>6</v>
      </c>
      <c r="G887" s="991" t="s">
        <v>933</v>
      </c>
      <c r="H887" s="40" t="s">
        <v>227</v>
      </c>
      <c r="I887" s="630" t="s">
        <v>409</v>
      </c>
      <c r="J887" s="991" t="s">
        <v>803</v>
      </c>
      <c r="K887" s="303">
        <v>0</v>
      </c>
      <c r="L887" s="304">
        <v>0</v>
      </c>
      <c r="M887" s="305">
        <v>0</v>
      </c>
      <c r="N887" s="305">
        <v>0</v>
      </c>
      <c r="O887" s="303">
        <v>0</v>
      </c>
      <c r="P887" s="305">
        <v>0</v>
      </c>
      <c r="Q887" s="303">
        <v>0</v>
      </c>
      <c r="R887" s="16">
        <f>SUMIFS('Member Months'!$L:$L,'Member Months'!$A:$A,$A887,'Member Months'!$C:$C,$C887, 'Member Months'!$D:$D,$D887)</f>
        <v>0</v>
      </c>
      <c r="S887" s="237"/>
      <c r="U887" s="237"/>
      <c r="V887" s="237"/>
    </row>
    <row r="888" spans="1:22" s="302" customFormat="1">
      <c r="A888" s="38">
        <v>23</v>
      </c>
      <c r="B888" s="39">
        <v>0</v>
      </c>
      <c r="C888" s="39" t="s">
        <v>912</v>
      </c>
      <c r="D888" s="40">
        <v>3</v>
      </c>
      <c r="E888" s="662">
        <v>23</v>
      </c>
      <c r="F888" s="662">
        <v>6</v>
      </c>
      <c r="G888" s="991" t="s">
        <v>933</v>
      </c>
      <c r="H888" s="40" t="s">
        <v>228</v>
      </c>
      <c r="I888" s="630" t="s">
        <v>211</v>
      </c>
      <c r="J888" s="991" t="s">
        <v>261</v>
      </c>
      <c r="K888" s="303">
        <v>0</v>
      </c>
      <c r="L888" s="304">
        <v>0</v>
      </c>
      <c r="M888" s="305">
        <v>0</v>
      </c>
      <c r="N888" s="305">
        <v>0</v>
      </c>
      <c r="O888" s="303">
        <v>0</v>
      </c>
      <c r="P888" s="305">
        <v>0</v>
      </c>
      <c r="Q888" s="303">
        <v>0</v>
      </c>
      <c r="R888" s="16">
        <v>0</v>
      </c>
      <c r="S888" s="237"/>
      <c r="U888" s="237"/>
      <c r="V888" s="237"/>
    </row>
    <row r="889" spans="1:22" s="302" customFormat="1">
      <c r="A889" s="38">
        <v>23</v>
      </c>
      <c r="B889" s="39">
        <v>0</v>
      </c>
      <c r="C889" s="39" t="s">
        <v>912</v>
      </c>
      <c r="D889" s="40">
        <v>3</v>
      </c>
      <c r="E889" s="662">
        <v>23</v>
      </c>
      <c r="F889" s="662">
        <v>6</v>
      </c>
      <c r="G889" s="991" t="s">
        <v>933</v>
      </c>
      <c r="H889" s="40" t="s">
        <v>228</v>
      </c>
      <c r="I889" s="630" t="s">
        <v>214</v>
      </c>
      <c r="J889" s="991" t="s">
        <v>676</v>
      </c>
      <c r="K889" s="303">
        <v>0</v>
      </c>
      <c r="L889" s="304">
        <v>0</v>
      </c>
      <c r="M889" s="305">
        <v>0</v>
      </c>
      <c r="N889" s="305">
        <v>0</v>
      </c>
      <c r="O889" s="303">
        <v>0</v>
      </c>
      <c r="P889" s="305">
        <v>0</v>
      </c>
      <c r="Q889" s="303">
        <v>0</v>
      </c>
      <c r="R889" s="16">
        <v>0</v>
      </c>
      <c r="S889" s="237"/>
      <c r="U889" s="237"/>
      <c r="V889" s="237"/>
    </row>
    <row r="890" spans="1:22" s="302" customFormat="1">
      <c r="A890" s="38">
        <v>23</v>
      </c>
      <c r="B890" s="39">
        <v>0</v>
      </c>
      <c r="C890" s="39" t="s">
        <v>912</v>
      </c>
      <c r="D890" s="40">
        <v>3</v>
      </c>
      <c r="E890" s="662">
        <v>23</v>
      </c>
      <c r="F890" s="662">
        <v>6</v>
      </c>
      <c r="G890" s="991" t="s">
        <v>933</v>
      </c>
      <c r="H890" s="40" t="s">
        <v>228</v>
      </c>
      <c r="I890" s="630" t="s">
        <v>215</v>
      </c>
      <c r="J890" s="991" t="s">
        <v>216</v>
      </c>
      <c r="K890" s="303">
        <v>0</v>
      </c>
      <c r="L890" s="304">
        <v>0</v>
      </c>
      <c r="M890" s="305">
        <v>0</v>
      </c>
      <c r="N890" s="305">
        <v>0</v>
      </c>
      <c r="O890" s="303">
        <v>0</v>
      </c>
      <c r="P890" s="305">
        <v>0</v>
      </c>
      <c r="Q890" s="303">
        <v>0</v>
      </c>
      <c r="R890" s="16">
        <v>0</v>
      </c>
      <c r="S890" s="237"/>
      <c r="U890" s="237"/>
      <c r="V890" s="237"/>
    </row>
    <row r="891" spans="1:22" s="302" customFormat="1">
      <c r="A891" s="38">
        <v>23</v>
      </c>
      <c r="B891" s="39">
        <v>0</v>
      </c>
      <c r="C891" s="39" t="s">
        <v>912</v>
      </c>
      <c r="D891" s="40">
        <v>3</v>
      </c>
      <c r="E891" s="662">
        <v>23</v>
      </c>
      <c r="F891" s="662">
        <v>6</v>
      </c>
      <c r="G891" s="991" t="s">
        <v>933</v>
      </c>
      <c r="H891" s="40" t="s">
        <v>228</v>
      </c>
      <c r="I891" s="630" t="s">
        <v>217</v>
      </c>
      <c r="J891" s="991" t="s">
        <v>262</v>
      </c>
      <c r="K891" s="303">
        <v>0</v>
      </c>
      <c r="L891" s="304">
        <v>0</v>
      </c>
      <c r="M891" s="305">
        <v>0</v>
      </c>
      <c r="N891" s="305">
        <v>0</v>
      </c>
      <c r="O891" s="303">
        <v>0</v>
      </c>
      <c r="P891" s="305">
        <v>0</v>
      </c>
      <c r="Q891" s="303">
        <v>0</v>
      </c>
      <c r="R891" s="16">
        <v>0</v>
      </c>
      <c r="S891" s="237"/>
      <c r="U891" s="237"/>
      <c r="V891" s="237"/>
    </row>
    <row r="892" spans="1:22" s="302" customFormat="1">
      <c r="A892" s="38">
        <v>23</v>
      </c>
      <c r="B892" s="39">
        <v>0</v>
      </c>
      <c r="C892" s="39" t="s">
        <v>912</v>
      </c>
      <c r="D892" s="40">
        <v>3</v>
      </c>
      <c r="E892" s="662">
        <v>23</v>
      </c>
      <c r="F892" s="662">
        <v>6</v>
      </c>
      <c r="G892" s="991" t="s">
        <v>933</v>
      </c>
      <c r="H892" s="40" t="s">
        <v>228</v>
      </c>
      <c r="I892" s="630" t="s">
        <v>218</v>
      </c>
      <c r="J892" s="991" t="s">
        <v>677</v>
      </c>
      <c r="K892" s="303">
        <v>0</v>
      </c>
      <c r="L892" s="304">
        <v>0</v>
      </c>
      <c r="M892" s="305">
        <v>0</v>
      </c>
      <c r="N892" s="305">
        <v>0</v>
      </c>
      <c r="O892" s="303">
        <v>0</v>
      </c>
      <c r="P892" s="305">
        <v>0</v>
      </c>
      <c r="Q892" s="303">
        <v>0</v>
      </c>
      <c r="R892" s="16">
        <v>0</v>
      </c>
      <c r="S892" s="237"/>
      <c r="U892" s="237"/>
      <c r="V892" s="237"/>
    </row>
    <row r="893" spans="1:22" s="302" customFormat="1">
      <c r="A893" s="38">
        <v>23</v>
      </c>
      <c r="B893" s="39">
        <v>0</v>
      </c>
      <c r="C893" s="39" t="s">
        <v>912</v>
      </c>
      <c r="D893" s="40">
        <v>3</v>
      </c>
      <c r="E893" s="662">
        <v>23</v>
      </c>
      <c r="F893" s="662">
        <v>6</v>
      </c>
      <c r="G893" s="991" t="s">
        <v>933</v>
      </c>
      <c r="H893" s="40" t="s">
        <v>228</v>
      </c>
      <c r="I893" s="630" t="s">
        <v>219</v>
      </c>
      <c r="J893" s="991" t="s">
        <v>263</v>
      </c>
      <c r="K893" s="303">
        <v>0</v>
      </c>
      <c r="L893" s="304">
        <v>0</v>
      </c>
      <c r="M893" s="305">
        <v>0</v>
      </c>
      <c r="N893" s="305">
        <v>0</v>
      </c>
      <c r="O893" s="303">
        <v>0</v>
      </c>
      <c r="P893" s="305">
        <v>0</v>
      </c>
      <c r="Q893" s="303">
        <v>0</v>
      </c>
      <c r="R893" s="16">
        <v>0</v>
      </c>
      <c r="S893" s="237"/>
      <c r="U893" s="237"/>
      <c r="V893" s="237"/>
    </row>
    <row r="894" spans="1:22" s="302" customFormat="1">
      <c r="A894" s="38">
        <v>23</v>
      </c>
      <c r="B894" s="39">
        <v>0</v>
      </c>
      <c r="C894" s="39" t="s">
        <v>912</v>
      </c>
      <c r="D894" s="40">
        <v>3</v>
      </c>
      <c r="E894" s="662">
        <v>23</v>
      </c>
      <c r="F894" s="662">
        <v>6</v>
      </c>
      <c r="G894" s="991" t="s">
        <v>933</v>
      </c>
      <c r="H894" s="40" t="s">
        <v>228</v>
      </c>
      <c r="I894" s="630" t="s">
        <v>220</v>
      </c>
      <c r="J894" s="991" t="s">
        <v>675</v>
      </c>
      <c r="K894" s="303">
        <v>0</v>
      </c>
      <c r="L894" s="304">
        <v>0</v>
      </c>
      <c r="M894" s="305">
        <v>0</v>
      </c>
      <c r="N894" s="305">
        <v>0</v>
      </c>
      <c r="O894" s="303">
        <v>0</v>
      </c>
      <c r="P894" s="305">
        <v>0</v>
      </c>
      <c r="Q894" s="303">
        <v>0</v>
      </c>
      <c r="R894" s="16">
        <v>0</v>
      </c>
      <c r="S894" s="237"/>
      <c r="U894" s="237"/>
      <c r="V894" s="237"/>
    </row>
    <row r="895" spans="1:22" s="302" customFormat="1">
      <c r="A895" s="38">
        <v>23</v>
      </c>
      <c r="B895" s="39">
        <v>0</v>
      </c>
      <c r="C895" s="39" t="s">
        <v>912</v>
      </c>
      <c r="D895" s="40">
        <v>3</v>
      </c>
      <c r="E895" s="662">
        <v>23</v>
      </c>
      <c r="F895" s="662">
        <v>6</v>
      </c>
      <c r="G895" s="991" t="s">
        <v>933</v>
      </c>
      <c r="H895" s="40" t="s">
        <v>228</v>
      </c>
      <c r="I895" s="630" t="s">
        <v>221</v>
      </c>
      <c r="J895" s="991" t="s">
        <v>264</v>
      </c>
      <c r="K895" s="303">
        <v>0</v>
      </c>
      <c r="L895" s="304">
        <v>0</v>
      </c>
      <c r="M895" s="305">
        <v>0</v>
      </c>
      <c r="N895" s="305">
        <v>0</v>
      </c>
      <c r="O895" s="303">
        <v>0</v>
      </c>
      <c r="P895" s="305">
        <v>0</v>
      </c>
      <c r="Q895" s="303">
        <v>0</v>
      </c>
      <c r="R895" s="16">
        <v>0</v>
      </c>
      <c r="S895" s="237"/>
      <c r="U895" s="237"/>
      <c r="V895" s="237"/>
    </row>
    <row r="896" spans="1:22" s="302" customFormat="1">
      <c r="A896" s="38">
        <v>23</v>
      </c>
      <c r="B896" s="39">
        <v>0</v>
      </c>
      <c r="C896" s="39" t="s">
        <v>912</v>
      </c>
      <c r="D896" s="40">
        <v>3</v>
      </c>
      <c r="E896" s="662">
        <v>23</v>
      </c>
      <c r="F896" s="662">
        <v>6</v>
      </c>
      <c r="G896" s="991" t="s">
        <v>933</v>
      </c>
      <c r="H896" s="40" t="s">
        <v>228</v>
      </c>
      <c r="I896" s="630" t="s">
        <v>222</v>
      </c>
      <c r="J896" s="991" t="s">
        <v>206</v>
      </c>
      <c r="K896" s="303">
        <v>0</v>
      </c>
      <c r="L896" s="304">
        <v>0</v>
      </c>
      <c r="M896" s="305">
        <v>0</v>
      </c>
      <c r="N896" s="305">
        <v>0</v>
      </c>
      <c r="O896" s="303">
        <v>0</v>
      </c>
      <c r="P896" s="305">
        <v>0</v>
      </c>
      <c r="Q896" s="303">
        <v>0</v>
      </c>
      <c r="R896" s="16">
        <v>0</v>
      </c>
      <c r="S896" s="237"/>
      <c r="U896" s="237"/>
      <c r="V896" s="237"/>
    </row>
    <row r="897" spans="1:22" s="302" customFormat="1">
      <c r="A897" s="38">
        <v>23</v>
      </c>
      <c r="B897" s="39">
        <v>0</v>
      </c>
      <c r="C897" s="39" t="s">
        <v>912</v>
      </c>
      <c r="D897" s="40">
        <v>3</v>
      </c>
      <c r="E897" s="662">
        <v>23</v>
      </c>
      <c r="F897" s="662">
        <v>6</v>
      </c>
      <c r="G897" s="991" t="s">
        <v>933</v>
      </c>
      <c r="H897" s="40" t="s">
        <v>228</v>
      </c>
      <c r="I897" s="630" t="s">
        <v>223</v>
      </c>
      <c r="J897" s="991" t="s">
        <v>181</v>
      </c>
      <c r="K897" s="303">
        <v>0</v>
      </c>
      <c r="L897" s="304">
        <v>0</v>
      </c>
      <c r="M897" s="305">
        <v>0</v>
      </c>
      <c r="N897" s="305">
        <v>0</v>
      </c>
      <c r="O897" s="303">
        <v>0</v>
      </c>
      <c r="P897" s="305">
        <v>0</v>
      </c>
      <c r="Q897" s="303">
        <v>0</v>
      </c>
      <c r="R897" s="16">
        <v>0</v>
      </c>
      <c r="S897" s="237"/>
      <c r="U897" s="237"/>
      <c r="V897" s="237"/>
    </row>
    <row r="898" spans="1:22" s="302" customFormat="1">
      <c r="A898" s="38">
        <v>23</v>
      </c>
      <c r="B898" s="39">
        <v>0</v>
      </c>
      <c r="C898" s="39" t="s">
        <v>912</v>
      </c>
      <c r="D898" s="40">
        <v>3</v>
      </c>
      <c r="E898" s="662">
        <v>23</v>
      </c>
      <c r="F898" s="662">
        <v>6</v>
      </c>
      <c r="G898" s="991" t="s">
        <v>933</v>
      </c>
      <c r="H898" s="40" t="s">
        <v>228</v>
      </c>
      <c r="I898" s="630" t="s">
        <v>150</v>
      </c>
      <c r="J898" s="991" t="s">
        <v>204</v>
      </c>
      <c r="K898" s="303">
        <v>0</v>
      </c>
      <c r="L898" s="304">
        <v>0</v>
      </c>
      <c r="M898" s="305">
        <v>0</v>
      </c>
      <c r="N898" s="305">
        <v>0</v>
      </c>
      <c r="O898" s="303">
        <v>0</v>
      </c>
      <c r="P898" s="305">
        <v>0</v>
      </c>
      <c r="Q898" s="303">
        <v>0</v>
      </c>
      <c r="R898" s="16">
        <v>0</v>
      </c>
      <c r="S898" s="237"/>
      <c r="U898" s="237"/>
      <c r="V898" s="237"/>
    </row>
    <row r="899" spans="1:22" s="302" customFormat="1">
      <c r="A899" s="38">
        <v>23</v>
      </c>
      <c r="B899" s="39">
        <v>0</v>
      </c>
      <c r="C899" s="39" t="s">
        <v>912</v>
      </c>
      <c r="D899" s="40">
        <v>3</v>
      </c>
      <c r="E899" s="662">
        <v>23</v>
      </c>
      <c r="F899" s="662">
        <v>6</v>
      </c>
      <c r="G899" s="991" t="s">
        <v>933</v>
      </c>
      <c r="H899" s="40" t="s">
        <v>228</v>
      </c>
      <c r="I899" s="630" t="s">
        <v>151</v>
      </c>
      <c r="J899" s="991" t="s">
        <v>205</v>
      </c>
      <c r="K899" s="303">
        <v>0</v>
      </c>
      <c r="L899" s="304">
        <v>0</v>
      </c>
      <c r="M899" s="305">
        <v>0</v>
      </c>
      <c r="N899" s="305">
        <v>0</v>
      </c>
      <c r="O899" s="303">
        <v>0</v>
      </c>
      <c r="P899" s="305">
        <v>0</v>
      </c>
      <c r="Q899" s="303">
        <v>0</v>
      </c>
      <c r="R899" s="16">
        <v>0</v>
      </c>
      <c r="S899" s="237"/>
      <c r="U899" s="237"/>
      <c r="V899" s="237"/>
    </row>
    <row r="900" spans="1:22" s="302" customFormat="1">
      <c r="A900" s="38">
        <v>23</v>
      </c>
      <c r="B900" s="39">
        <v>0</v>
      </c>
      <c r="C900" s="39" t="s">
        <v>912</v>
      </c>
      <c r="D900" s="40">
        <v>3</v>
      </c>
      <c r="E900" s="662">
        <v>23</v>
      </c>
      <c r="F900" s="662">
        <v>6</v>
      </c>
      <c r="G900" s="991" t="s">
        <v>933</v>
      </c>
      <c r="H900" s="40" t="s">
        <v>228</v>
      </c>
      <c r="I900" s="630" t="s">
        <v>152</v>
      </c>
      <c r="J900" s="991" t="s">
        <v>182</v>
      </c>
      <c r="K900" s="303">
        <v>0</v>
      </c>
      <c r="L900" s="304">
        <v>0</v>
      </c>
      <c r="M900" s="305">
        <v>0</v>
      </c>
      <c r="N900" s="305">
        <v>0</v>
      </c>
      <c r="O900" s="303">
        <v>0</v>
      </c>
      <c r="P900" s="305">
        <v>0</v>
      </c>
      <c r="Q900" s="303">
        <v>0</v>
      </c>
      <c r="R900" s="16">
        <v>0</v>
      </c>
      <c r="S900" s="237"/>
      <c r="U900" s="237"/>
      <c r="V900" s="237"/>
    </row>
    <row r="901" spans="1:22" s="302" customFormat="1">
      <c r="A901" s="38">
        <v>23</v>
      </c>
      <c r="B901" s="39">
        <v>0</v>
      </c>
      <c r="C901" s="39" t="s">
        <v>912</v>
      </c>
      <c r="D901" s="40">
        <v>3</v>
      </c>
      <c r="E901" s="662">
        <v>23</v>
      </c>
      <c r="F901" s="662">
        <v>6</v>
      </c>
      <c r="G901" s="991" t="s">
        <v>933</v>
      </c>
      <c r="H901" s="40" t="s">
        <v>228</v>
      </c>
      <c r="I901" s="630" t="s">
        <v>70</v>
      </c>
      <c r="J901" s="991" t="s">
        <v>265</v>
      </c>
      <c r="K901" s="303">
        <v>0</v>
      </c>
      <c r="L901" s="304">
        <v>0</v>
      </c>
      <c r="M901" s="305">
        <v>0</v>
      </c>
      <c r="N901" s="305">
        <v>0</v>
      </c>
      <c r="O901" s="303">
        <v>0</v>
      </c>
      <c r="P901" s="305">
        <v>0</v>
      </c>
      <c r="Q901" s="303">
        <v>0</v>
      </c>
      <c r="R901" s="16">
        <v>0</v>
      </c>
      <c r="S901" s="237"/>
      <c r="U901" s="237"/>
      <c r="V901" s="237"/>
    </row>
    <row r="902" spans="1:22" s="302" customFormat="1">
      <c r="A902" s="38">
        <v>23</v>
      </c>
      <c r="B902" s="39">
        <v>0</v>
      </c>
      <c r="C902" s="39" t="s">
        <v>912</v>
      </c>
      <c r="D902" s="40">
        <v>3</v>
      </c>
      <c r="E902" s="662">
        <v>23</v>
      </c>
      <c r="F902" s="662">
        <v>6</v>
      </c>
      <c r="G902" s="991" t="s">
        <v>933</v>
      </c>
      <c r="H902" s="40" t="s">
        <v>228</v>
      </c>
      <c r="I902" s="630" t="s">
        <v>71</v>
      </c>
      <c r="J902" s="991" t="s">
        <v>266</v>
      </c>
      <c r="K902" s="303">
        <v>0</v>
      </c>
      <c r="L902" s="304">
        <v>0</v>
      </c>
      <c r="M902" s="305">
        <v>0</v>
      </c>
      <c r="N902" s="305">
        <v>0</v>
      </c>
      <c r="O902" s="303">
        <v>0</v>
      </c>
      <c r="P902" s="305">
        <v>0</v>
      </c>
      <c r="Q902" s="303">
        <v>0</v>
      </c>
      <c r="R902" s="16">
        <v>0</v>
      </c>
      <c r="S902" s="237"/>
      <c r="U902" s="237"/>
      <c r="V902" s="237"/>
    </row>
    <row r="903" spans="1:22" s="302" customFormat="1">
      <c r="A903" s="38">
        <v>23</v>
      </c>
      <c r="B903" s="39">
        <v>0</v>
      </c>
      <c r="C903" s="39" t="s">
        <v>912</v>
      </c>
      <c r="D903" s="40">
        <v>3</v>
      </c>
      <c r="E903" s="662">
        <v>23</v>
      </c>
      <c r="F903" s="662">
        <v>6</v>
      </c>
      <c r="G903" s="991" t="s">
        <v>933</v>
      </c>
      <c r="H903" s="40" t="s">
        <v>228</v>
      </c>
      <c r="I903" s="630" t="s">
        <v>72</v>
      </c>
      <c r="J903" s="991" t="s">
        <v>527</v>
      </c>
      <c r="K903" s="303">
        <v>0</v>
      </c>
      <c r="L903" s="304">
        <v>0</v>
      </c>
      <c r="M903" s="305">
        <v>0</v>
      </c>
      <c r="N903" s="305">
        <v>0</v>
      </c>
      <c r="O903" s="303">
        <v>0</v>
      </c>
      <c r="P903" s="305">
        <v>0</v>
      </c>
      <c r="Q903" s="303">
        <v>0</v>
      </c>
      <c r="R903" s="16">
        <v>0</v>
      </c>
      <c r="S903" s="237"/>
      <c r="U903" s="237"/>
      <c r="V903" s="237"/>
    </row>
    <row r="904" spans="1:22" s="302" customFormat="1">
      <c r="A904" s="38">
        <v>23</v>
      </c>
      <c r="B904" s="39">
        <v>0</v>
      </c>
      <c r="C904" s="39" t="s">
        <v>912</v>
      </c>
      <c r="D904" s="40">
        <v>3</v>
      </c>
      <c r="E904" s="662">
        <v>23</v>
      </c>
      <c r="F904" s="662">
        <v>6</v>
      </c>
      <c r="G904" s="991" t="s">
        <v>933</v>
      </c>
      <c r="H904" s="40" t="s">
        <v>228</v>
      </c>
      <c r="I904" s="630" t="s">
        <v>73</v>
      </c>
      <c r="J904" s="991" t="s">
        <v>528</v>
      </c>
      <c r="K904" s="303">
        <v>0</v>
      </c>
      <c r="L904" s="304">
        <v>0</v>
      </c>
      <c r="M904" s="305">
        <v>0</v>
      </c>
      <c r="N904" s="305">
        <v>0</v>
      </c>
      <c r="O904" s="303">
        <v>0</v>
      </c>
      <c r="P904" s="305">
        <v>0</v>
      </c>
      <c r="Q904" s="303">
        <v>0</v>
      </c>
      <c r="R904" s="16">
        <v>0</v>
      </c>
      <c r="S904" s="237"/>
      <c r="U904" s="237"/>
      <c r="V904" s="237"/>
    </row>
    <row r="905" spans="1:22" s="302" customFormat="1">
      <c r="A905" s="38">
        <v>23</v>
      </c>
      <c r="B905" s="39">
        <v>0</v>
      </c>
      <c r="C905" s="39" t="s">
        <v>912</v>
      </c>
      <c r="D905" s="40">
        <v>3</v>
      </c>
      <c r="E905" s="662">
        <v>23</v>
      </c>
      <c r="F905" s="662">
        <v>6</v>
      </c>
      <c r="G905" s="991" t="s">
        <v>933</v>
      </c>
      <c r="H905" s="40" t="s">
        <v>228</v>
      </c>
      <c r="I905" s="630" t="s">
        <v>409</v>
      </c>
      <c r="J905" s="991" t="s">
        <v>803</v>
      </c>
      <c r="K905" s="303">
        <v>0</v>
      </c>
      <c r="L905" s="304">
        <v>0</v>
      </c>
      <c r="M905" s="305">
        <v>0</v>
      </c>
      <c r="N905" s="305">
        <v>0</v>
      </c>
      <c r="O905" s="303">
        <v>0</v>
      </c>
      <c r="P905" s="305">
        <v>0</v>
      </c>
      <c r="Q905" s="303">
        <v>0</v>
      </c>
      <c r="R905" s="16">
        <v>0</v>
      </c>
      <c r="S905" s="237"/>
      <c r="U905" s="237"/>
      <c r="V905" s="237"/>
    </row>
    <row r="906" spans="1:22" s="302" customFormat="1">
      <c r="A906" s="38">
        <v>24</v>
      </c>
      <c r="B906" s="39">
        <v>0</v>
      </c>
      <c r="C906" s="39" t="s">
        <v>912</v>
      </c>
      <c r="D906" s="40">
        <v>3</v>
      </c>
      <c r="E906" s="662">
        <v>24</v>
      </c>
      <c r="F906" s="662">
        <v>6</v>
      </c>
      <c r="G906" s="991" t="s">
        <v>229</v>
      </c>
      <c r="H906" s="40" t="s">
        <v>227</v>
      </c>
      <c r="I906" s="630" t="s">
        <v>211</v>
      </c>
      <c r="J906" s="991" t="s">
        <v>261</v>
      </c>
      <c r="K906" s="303">
        <v>0</v>
      </c>
      <c r="L906" s="304">
        <v>0</v>
      </c>
      <c r="M906" s="305">
        <v>0</v>
      </c>
      <c r="N906" s="305">
        <v>0</v>
      </c>
      <c r="O906" s="303">
        <v>0</v>
      </c>
      <c r="P906" s="305">
        <v>0</v>
      </c>
      <c r="Q906" s="303">
        <v>0</v>
      </c>
      <c r="R906" s="16">
        <v>0</v>
      </c>
      <c r="S906" s="237"/>
      <c r="U906" s="237"/>
      <c r="V906" s="237"/>
    </row>
    <row r="907" spans="1:22" s="302" customFormat="1">
      <c r="A907" s="38">
        <v>24</v>
      </c>
      <c r="B907" s="39">
        <v>0</v>
      </c>
      <c r="C907" s="39" t="s">
        <v>912</v>
      </c>
      <c r="D907" s="40">
        <v>3</v>
      </c>
      <c r="E907" s="662">
        <v>24</v>
      </c>
      <c r="F907" s="662">
        <v>6</v>
      </c>
      <c r="G907" s="991" t="s">
        <v>229</v>
      </c>
      <c r="H907" s="40" t="s">
        <v>227</v>
      </c>
      <c r="I907" s="630" t="s">
        <v>214</v>
      </c>
      <c r="J907" s="991" t="s">
        <v>676</v>
      </c>
      <c r="K907" s="303">
        <v>0</v>
      </c>
      <c r="L907" s="304">
        <v>0</v>
      </c>
      <c r="M907" s="305">
        <v>0</v>
      </c>
      <c r="N907" s="305">
        <v>0</v>
      </c>
      <c r="O907" s="303">
        <v>0</v>
      </c>
      <c r="P907" s="305">
        <v>0</v>
      </c>
      <c r="Q907" s="303">
        <v>0</v>
      </c>
      <c r="R907" s="16">
        <v>0</v>
      </c>
      <c r="S907" s="237"/>
      <c r="U907" s="237"/>
      <c r="V907" s="237"/>
    </row>
    <row r="908" spans="1:22" s="302" customFormat="1">
      <c r="A908" s="38">
        <v>24</v>
      </c>
      <c r="B908" s="39">
        <v>0</v>
      </c>
      <c r="C908" s="39" t="s">
        <v>912</v>
      </c>
      <c r="D908" s="40">
        <v>3</v>
      </c>
      <c r="E908" s="662">
        <v>24</v>
      </c>
      <c r="F908" s="662">
        <v>6</v>
      </c>
      <c r="G908" s="991" t="s">
        <v>229</v>
      </c>
      <c r="H908" s="40" t="s">
        <v>227</v>
      </c>
      <c r="I908" s="630" t="s">
        <v>215</v>
      </c>
      <c r="J908" s="991" t="s">
        <v>216</v>
      </c>
      <c r="K908" s="303">
        <v>0</v>
      </c>
      <c r="L908" s="304">
        <v>0</v>
      </c>
      <c r="M908" s="305">
        <v>0</v>
      </c>
      <c r="N908" s="305">
        <v>0</v>
      </c>
      <c r="O908" s="303">
        <v>0</v>
      </c>
      <c r="P908" s="305">
        <v>0</v>
      </c>
      <c r="Q908" s="303">
        <v>0</v>
      </c>
      <c r="R908" s="16">
        <v>0</v>
      </c>
      <c r="S908" s="237"/>
      <c r="U908" s="237"/>
      <c r="V908" s="237"/>
    </row>
    <row r="909" spans="1:22" s="302" customFormat="1">
      <c r="A909" s="38">
        <v>24</v>
      </c>
      <c r="B909" s="39">
        <v>0</v>
      </c>
      <c r="C909" s="39" t="s">
        <v>912</v>
      </c>
      <c r="D909" s="40">
        <v>3</v>
      </c>
      <c r="E909" s="662">
        <v>24</v>
      </c>
      <c r="F909" s="662">
        <v>6</v>
      </c>
      <c r="G909" s="991" t="s">
        <v>229</v>
      </c>
      <c r="H909" s="40" t="s">
        <v>227</v>
      </c>
      <c r="I909" s="630" t="s">
        <v>217</v>
      </c>
      <c r="J909" s="991" t="s">
        <v>262</v>
      </c>
      <c r="K909" s="303">
        <v>0</v>
      </c>
      <c r="L909" s="304">
        <v>0</v>
      </c>
      <c r="M909" s="305">
        <v>0</v>
      </c>
      <c r="N909" s="305">
        <v>0</v>
      </c>
      <c r="O909" s="303">
        <v>0</v>
      </c>
      <c r="P909" s="305">
        <v>0</v>
      </c>
      <c r="Q909" s="303">
        <v>0</v>
      </c>
      <c r="R909" s="16">
        <v>0</v>
      </c>
      <c r="S909" s="237"/>
      <c r="U909" s="237"/>
      <c r="V909" s="237"/>
    </row>
    <row r="910" spans="1:22" s="302" customFormat="1">
      <c r="A910" s="38">
        <v>24</v>
      </c>
      <c r="B910" s="39">
        <v>0</v>
      </c>
      <c r="C910" s="39" t="s">
        <v>912</v>
      </c>
      <c r="D910" s="40">
        <v>3</v>
      </c>
      <c r="E910" s="662">
        <v>24</v>
      </c>
      <c r="F910" s="662">
        <v>6</v>
      </c>
      <c r="G910" s="991" t="s">
        <v>229</v>
      </c>
      <c r="H910" s="40" t="s">
        <v>227</v>
      </c>
      <c r="I910" s="630" t="s">
        <v>218</v>
      </c>
      <c r="J910" s="991" t="s">
        <v>677</v>
      </c>
      <c r="K910" s="303">
        <v>0</v>
      </c>
      <c r="L910" s="304">
        <v>0</v>
      </c>
      <c r="M910" s="305">
        <v>0</v>
      </c>
      <c r="N910" s="305">
        <v>0</v>
      </c>
      <c r="O910" s="303">
        <v>0</v>
      </c>
      <c r="P910" s="305">
        <v>0</v>
      </c>
      <c r="Q910" s="303">
        <v>0</v>
      </c>
      <c r="R910" s="16">
        <v>0</v>
      </c>
      <c r="S910" s="237"/>
      <c r="U910" s="237"/>
      <c r="V910" s="237"/>
    </row>
    <row r="911" spans="1:22" s="302" customFormat="1">
      <c r="A911" s="38">
        <v>24</v>
      </c>
      <c r="B911" s="39">
        <v>0</v>
      </c>
      <c r="C911" s="39" t="s">
        <v>912</v>
      </c>
      <c r="D911" s="40">
        <v>3</v>
      </c>
      <c r="E911" s="662">
        <v>24</v>
      </c>
      <c r="F911" s="662">
        <v>6</v>
      </c>
      <c r="G911" s="991" t="s">
        <v>229</v>
      </c>
      <c r="H911" s="40" t="s">
        <v>227</v>
      </c>
      <c r="I911" s="630" t="s">
        <v>219</v>
      </c>
      <c r="J911" s="991" t="s">
        <v>263</v>
      </c>
      <c r="K911" s="303">
        <v>0</v>
      </c>
      <c r="L911" s="304">
        <v>0</v>
      </c>
      <c r="M911" s="305">
        <v>0</v>
      </c>
      <c r="N911" s="305">
        <v>0</v>
      </c>
      <c r="O911" s="303">
        <v>0</v>
      </c>
      <c r="P911" s="305">
        <v>0</v>
      </c>
      <c r="Q911" s="303">
        <v>0</v>
      </c>
      <c r="R911" s="16">
        <v>0</v>
      </c>
      <c r="S911" s="237"/>
      <c r="U911" s="237"/>
      <c r="V911" s="237"/>
    </row>
    <row r="912" spans="1:22" s="302" customFormat="1">
      <c r="A912" s="38">
        <v>24</v>
      </c>
      <c r="B912" s="39">
        <v>0</v>
      </c>
      <c r="C912" s="39" t="s">
        <v>912</v>
      </c>
      <c r="D912" s="40">
        <v>3</v>
      </c>
      <c r="E912" s="662">
        <v>24</v>
      </c>
      <c r="F912" s="662">
        <v>6</v>
      </c>
      <c r="G912" s="991" t="s">
        <v>229</v>
      </c>
      <c r="H912" s="40" t="s">
        <v>227</v>
      </c>
      <c r="I912" s="630" t="s">
        <v>220</v>
      </c>
      <c r="J912" s="991" t="s">
        <v>675</v>
      </c>
      <c r="K912" s="303">
        <v>0</v>
      </c>
      <c r="L912" s="304">
        <v>0</v>
      </c>
      <c r="M912" s="305">
        <v>0</v>
      </c>
      <c r="N912" s="305">
        <v>0</v>
      </c>
      <c r="O912" s="303">
        <v>0</v>
      </c>
      <c r="P912" s="305">
        <v>0</v>
      </c>
      <c r="Q912" s="303">
        <v>0</v>
      </c>
      <c r="R912" s="16">
        <v>0</v>
      </c>
      <c r="S912" s="237"/>
      <c r="U912" s="237"/>
      <c r="V912" s="237"/>
    </row>
    <row r="913" spans="1:22" s="302" customFormat="1">
      <c r="A913" s="38">
        <v>24</v>
      </c>
      <c r="B913" s="39">
        <v>0</v>
      </c>
      <c r="C913" s="39" t="s">
        <v>912</v>
      </c>
      <c r="D913" s="40">
        <v>3</v>
      </c>
      <c r="E913" s="662">
        <v>24</v>
      </c>
      <c r="F913" s="662">
        <v>6</v>
      </c>
      <c r="G913" s="991" t="s">
        <v>229</v>
      </c>
      <c r="H913" s="40" t="s">
        <v>227</v>
      </c>
      <c r="I913" s="630" t="s">
        <v>221</v>
      </c>
      <c r="J913" s="991" t="s">
        <v>264</v>
      </c>
      <c r="K913" s="303">
        <v>0</v>
      </c>
      <c r="L913" s="304">
        <v>0</v>
      </c>
      <c r="M913" s="305">
        <v>0</v>
      </c>
      <c r="N913" s="305">
        <v>0</v>
      </c>
      <c r="O913" s="303">
        <v>0</v>
      </c>
      <c r="P913" s="305">
        <v>0</v>
      </c>
      <c r="Q913" s="303">
        <v>0</v>
      </c>
      <c r="R913" s="16">
        <v>0</v>
      </c>
      <c r="S913" s="237"/>
      <c r="U913" s="237"/>
      <c r="V913" s="237"/>
    </row>
    <row r="914" spans="1:22" s="302" customFormat="1">
      <c r="A914" s="38">
        <v>24</v>
      </c>
      <c r="B914" s="39">
        <v>0</v>
      </c>
      <c r="C914" s="39" t="s">
        <v>912</v>
      </c>
      <c r="D914" s="40">
        <v>3</v>
      </c>
      <c r="E914" s="662">
        <v>24</v>
      </c>
      <c r="F914" s="662">
        <v>6</v>
      </c>
      <c r="G914" s="991" t="s">
        <v>229</v>
      </c>
      <c r="H914" s="40" t="s">
        <v>227</v>
      </c>
      <c r="I914" s="630" t="s">
        <v>222</v>
      </c>
      <c r="J914" s="991" t="s">
        <v>206</v>
      </c>
      <c r="K914" s="303">
        <v>0</v>
      </c>
      <c r="L914" s="304">
        <v>0</v>
      </c>
      <c r="M914" s="305">
        <v>0</v>
      </c>
      <c r="N914" s="305">
        <v>0</v>
      </c>
      <c r="O914" s="303">
        <v>0</v>
      </c>
      <c r="P914" s="305">
        <v>0</v>
      </c>
      <c r="Q914" s="303">
        <v>0</v>
      </c>
      <c r="R914" s="16">
        <v>0</v>
      </c>
      <c r="S914" s="237"/>
      <c r="U914" s="237"/>
      <c r="V914" s="237"/>
    </row>
    <row r="915" spans="1:22" s="302" customFormat="1">
      <c r="A915" s="38">
        <v>24</v>
      </c>
      <c r="B915" s="39">
        <v>0</v>
      </c>
      <c r="C915" s="39" t="s">
        <v>912</v>
      </c>
      <c r="D915" s="40">
        <v>3</v>
      </c>
      <c r="E915" s="662">
        <v>24</v>
      </c>
      <c r="F915" s="662">
        <v>6</v>
      </c>
      <c r="G915" s="991" t="s">
        <v>229</v>
      </c>
      <c r="H915" s="40" t="s">
        <v>227</v>
      </c>
      <c r="I915" s="630" t="s">
        <v>223</v>
      </c>
      <c r="J915" s="991" t="s">
        <v>181</v>
      </c>
      <c r="K915" s="303">
        <v>0</v>
      </c>
      <c r="L915" s="304">
        <v>0</v>
      </c>
      <c r="M915" s="305">
        <v>0</v>
      </c>
      <c r="N915" s="305">
        <v>0</v>
      </c>
      <c r="O915" s="303">
        <v>0</v>
      </c>
      <c r="P915" s="305">
        <v>0</v>
      </c>
      <c r="Q915" s="303">
        <v>0</v>
      </c>
      <c r="R915" s="16">
        <v>0</v>
      </c>
      <c r="S915" s="237"/>
      <c r="U915" s="237"/>
      <c r="V915" s="237"/>
    </row>
    <row r="916" spans="1:22" s="302" customFormat="1">
      <c r="A916" s="38">
        <v>24</v>
      </c>
      <c r="B916" s="39">
        <v>0</v>
      </c>
      <c r="C916" s="39" t="s">
        <v>912</v>
      </c>
      <c r="D916" s="40">
        <v>3</v>
      </c>
      <c r="E916" s="662">
        <v>24</v>
      </c>
      <c r="F916" s="662">
        <v>6</v>
      </c>
      <c r="G916" s="991" t="s">
        <v>229</v>
      </c>
      <c r="H916" s="40" t="s">
        <v>227</v>
      </c>
      <c r="I916" s="630" t="s">
        <v>150</v>
      </c>
      <c r="J916" s="991" t="s">
        <v>204</v>
      </c>
      <c r="K916" s="303">
        <v>0</v>
      </c>
      <c r="L916" s="304">
        <v>0</v>
      </c>
      <c r="M916" s="305">
        <v>0</v>
      </c>
      <c r="N916" s="305">
        <v>0</v>
      </c>
      <c r="O916" s="303">
        <v>0</v>
      </c>
      <c r="P916" s="305">
        <v>0</v>
      </c>
      <c r="Q916" s="303">
        <v>0</v>
      </c>
      <c r="R916" s="16">
        <v>0</v>
      </c>
      <c r="S916" s="237"/>
      <c r="U916" s="237"/>
      <c r="V916" s="237"/>
    </row>
    <row r="917" spans="1:22" s="302" customFormat="1">
      <c r="A917" s="38">
        <v>24</v>
      </c>
      <c r="B917" s="39">
        <v>0</v>
      </c>
      <c r="C917" s="39" t="s">
        <v>912</v>
      </c>
      <c r="D917" s="40">
        <v>3</v>
      </c>
      <c r="E917" s="662">
        <v>24</v>
      </c>
      <c r="F917" s="662">
        <v>6</v>
      </c>
      <c r="G917" s="991" t="s">
        <v>229</v>
      </c>
      <c r="H917" s="40" t="s">
        <v>227</v>
      </c>
      <c r="I917" s="630" t="s">
        <v>151</v>
      </c>
      <c r="J917" s="991" t="s">
        <v>205</v>
      </c>
      <c r="K917" s="303">
        <v>0</v>
      </c>
      <c r="L917" s="304">
        <v>0</v>
      </c>
      <c r="M917" s="305">
        <v>0</v>
      </c>
      <c r="N917" s="305">
        <v>0</v>
      </c>
      <c r="O917" s="303">
        <v>0</v>
      </c>
      <c r="P917" s="305">
        <v>0</v>
      </c>
      <c r="Q917" s="303">
        <v>0</v>
      </c>
      <c r="R917" s="16">
        <v>0</v>
      </c>
      <c r="S917" s="237"/>
      <c r="U917" s="237"/>
      <c r="V917" s="237"/>
    </row>
    <row r="918" spans="1:22" s="302" customFormat="1">
      <c r="A918" s="38">
        <v>24</v>
      </c>
      <c r="B918" s="39">
        <v>0</v>
      </c>
      <c r="C918" s="39" t="s">
        <v>912</v>
      </c>
      <c r="D918" s="40">
        <v>3</v>
      </c>
      <c r="E918" s="662">
        <v>24</v>
      </c>
      <c r="F918" s="662">
        <v>6</v>
      </c>
      <c r="G918" s="991" t="s">
        <v>229</v>
      </c>
      <c r="H918" s="40" t="s">
        <v>227</v>
      </c>
      <c r="I918" s="630" t="s">
        <v>152</v>
      </c>
      <c r="J918" s="991" t="s">
        <v>182</v>
      </c>
      <c r="K918" s="303">
        <v>0</v>
      </c>
      <c r="L918" s="304">
        <v>0</v>
      </c>
      <c r="M918" s="305">
        <v>0</v>
      </c>
      <c r="N918" s="305">
        <v>0</v>
      </c>
      <c r="O918" s="303">
        <v>0</v>
      </c>
      <c r="P918" s="305">
        <v>0</v>
      </c>
      <c r="Q918" s="303">
        <v>0</v>
      </c>
      <c r="R918" s="16">
        <v>0</v>
      </c>
      <c r="S918" s="237"/>
      <c r="U918" s="237"/>
      <c r="V918" s="237"/>
    </row>
    <row r="919" spans="1:22" s="302" customFormat="1">
      <c r="A919" s="38">
        <v>24</v>
      </c>
      <c r="B919" s="39">
        <v>0</v>
      </c>
      <c r="C919" s="39" t="s">
        <v>912</v>
      </c>
      <c r="D919" s="40">
        <v>3</v>
      </c>
      <c r="E919" s="662">
        <v>24</v>
      </c>
      <c r="F919" s="662">
        <v>6</v>
      </c>
      <c r="G919" s="991" t="s">
        <v>229</v>
      </c>
      <c r="H919" s="40" t="s">
        <v>227</v>
      </c>
      <c r="I919" s="630" t="s">
        <v>70</v>
      </c>
      <c r="J919" s="991" t="s">
        <v>265</v>
      </c>
      <c r="K919" s="303">
        <v>0</v>
      </c>
      <c r="L919" s="304">
        <v>0</v>
      </c>
      <c r="M919" s="305">
        <v>0</v>
      </c>
      <c r="N919" s="305">
        <v>0</v>
      </c>
      <c r="O919" s="303">
        <v>0</v>
      </c>
      <c r="P919" s="305">
        <v>0</v>
      </c>
      <c r="Q919" s="303">
        <v>0</v>
      </c>
      <c r="R919" s="16">
        <v>0</v>
      </c>
      <c r="S919" s="237"/>
      <c r="U919" s="237"/>
      <c r="V919" s="237"/>
    </row>
    <row r="920" spans="1:22" s="302" customFormat="1">
      <c r="A920" s="38">
        <v>24</v>
      </c>
      <c r="B920" s="39">
        <v>0</v>
      </c>
      <c r="C920" s="39" t="s">
        <v>912</v>
      </c>
      <c r="D920" s="40">
        <v>3</v>
      </c>
      <c r="E920" s="662">
        <v>24</v>
      </c>
      <c r="F920" s="662">
        <v>6</v>
      </c>
      <c r="G920" s="991" t="s">
        <v>229</v>
      </c>
      <c r="H920" s="40" t="s">
        <v>227</v>
      </c>
      <c r="I920" s="630" t="s">
        <v>71</v>
      </c>
      <c r="J920" s="991" t="s">
        <v>266</v>
      </c>
      <c r="K920" s="303">
        <v>0</v>
      </c>
      <c r="L920" s="304">
        <v>0</v>
      </c>
      <c r="M920" s="305">
        <v>0</v>
      </c>
      <c r="N920" s="305">
        <v>0</v>
      </c>
      <c r="O920" s="303">
        <v>0</v>
      </c>
      <c r="P920" s="305">
        <v>0</v>
      </c>
      <c r="Q920" s="303">
        <v>0</v>
      </c>
      <c r="R920" s="16">
        <v>0</v>
      </c>
      <c r="S920" s="237"/>
      <c r="U920" s="237"/>
      <c r="V920" s="237"/>
    </row>
    <row r="921" spans="1:22" s="302" customFormat="1">
      <c r="A921" s="38">
        <v>24</v>
      </c>
      <c r="B921" s="39">
        <v>0</v>
      </c>
      <c r="C921" s="39" t="s">
        <v>912</v>
      </c>
      <c r="D921" s="40">
        <v>3</v>
      </c>
      <c r="E921" s="662">
        <v>24</v>
      </c>
      <c r="F921" s="662">
        <v>6</v>
      </c>
      <c r="G921" s="991" t="s">
        <v>229</v>
      </c>
      <c r="H921" s="40" t="s">
        <v>227</v>
      </c>
      <c r="I921" s="630" t="s">
        <v>72</v>
      </c>
      <c r="J921" s="991" t="s">
        <v>527</v>
      </c>
      <c r="K921" s="303">
        <v>0</v>
      </c>
      <c r="L921" s="304">
        <v>0</v>
      </c>
      <c r="M921" s="305">
        <v>0</v>
      </c>
      <c r="N921" s="305">
        <v>0</v>
      </c>
      <c r="O921" s="303">
        <v>0</v>
      </c>
      <c r="P921" s="305">
        <v>0</v>
      </c>
      <c r="Q921" s="303">
        <v>0</v>
      </c>
      <c r="R921" s="16">
        <v>0</v>
      </c>
      <c r="S921" s="237"/>
      <c r="U921" s="237"/>
      <c r="V921" s="237"/>
    </row>
    <row r="922" spans="1:22" s="302" customFormat="1">
      <c r="A922" s="38">
        <v>24</v>
      </c>
      <c r="B922" s="39">
        <v>0</v>
      </c>
      <c r="C922" s="39" t="s">
        <v>912</v>
      </c>
      <c r="D922" s="40">
        <v>3</v>
      </c>
      <c r="E922" s="662">
        <v>24</v>
      </c>
      <c r="F922" s="662">
        <v>6</v>
      </c>
      <c r="G922" s="991" t="s">
        <v>229</v>
      </c>
      <c r="H922" s="40" t="s">
        <v>227</v>
      </c>
      <c r="I922" s="630" t="s">
        <v>73</v>
      </c>
      <c r="J922" s="991" t="s">
        <v>528</v>
      </c>
      <c r="K922" s="303">
        <v>0</v>
      </c>
      <c r="L922" s="304">
        <v>0</v>
      </c>
      <c r="M922" s="305">
        <v>0</v>
      </c>
      <c r="N922" s="305">
        <v>0</v>
      </c>
      <c r="O922" s="303">
        <v>0</v>
      </c>
      <c r="P922" s="305">
        <v>0</v>
      </c>
      <c r="Q922" s="303">
        <v>0</v>
      </c>
      <c r="R922" s="16">
        <v>0</v>
      </c>
      <c r="S922" s="237"/>
      <c r="U922" s="237"/>
      <c r="V922" s="237"/>
    </row>
    <row r="923" spans="1:22" s="302" customFormat="1">
      <c r="A923" s="38">
        <v>24</v>
      </c>
      <c r="B923" s="39">
        <v>0</v>
      </c>
      <c r="C923" s="39" t="s">
        <v>912</v>
      </c>
      <c r="D923" s="40">
        <v>3</v>
      </c>
      <c r="E923" s="662">
        <v>24</v>
      </c>
      <c r="F923" s="662">
        <v>6</v>
      </c>
      <c r="G923" s="991" t="s">
        <v>229</v>
      </c>
      <c r="H923" s="40" t="s">
        <v>227</v>
      </c>
      <c r="I923" s="630" t="s">
        <v>409</v>
      </c>
      <c r="J923" s="991" t="s">
        <v>803</v>
      </c>
      <c r="K923" s="303">
        <v>0</v>
      </c>
      <c r="L923" s="304">
        <v>0</v>
      </c>
      <c r="M923" s="305">
        <v>0</v>
      </c>
      <c r="N923" s="305">
        <v>0</v>
      </c>
      <c r="O923" s="303">
        <v>0</v>
      </c>
      <c r="P923" s="305">
        <v>0</v>
      </c>
      <c r="Q923" s="303">
        <v>0</v>
      </c>
      <c r="R923" s="16">
        <v>0</v>
      </c>
      <c r="S923" s="237"/>
      <c r="U923" s="237"/>
      <c r="V923" s="237"/>
    </row>
    <row r="924" spans="1:22" s="302" customFormat="1">
      <c r="A924" s="38">
        <v>25</v>
      </c>
      <c r="B924" s="39">
        <v>0</v>
      </c>
      <c r="C924" s="39" t="s">
        <v>912</v>
      </c>
      <c r="D924" s="40">
        <v>3</v>
      </c>
      <c r="E924" s="662">
        <v>25</v>
      </c>
      <c r="F924" s="662">
        <v>6</v>
      </c>
      <c r="G924" s="991" t="s">
        <v>229</v>
      </c>
      <c r="H924" s="40" t="s">
        <v>228</v>
      </c>
      <c r="I924" s="630" t="s">
        <v>211</v>
      </c>
      <c r="J924" s="991" t="s">
        <v>261</v>
      </c>
      <c r="K924" s="303">
        <v>0</v>
      </c>
      <c r="L924" s="304">
        <v>0</v>
      </c>
      <c r="M924" s="305">
        <v>0</v>
      </c>
      <c r="N924" s="305">
        <v>0</v>
      </c>
      <c r="O924" s="303">
        <v>0</v>
      </c>
      <c r="P924" s="305">
        <v>0</v>
      </c>
      <c r="Q924" s="303">
        <v>0</v>
      </c>
      <c r="R924" s="16">
        <v>0</v>
      </c>
      <c r="S924" s="237"/>
      <c r="U924" s="237"/>
      <c r="V924" s="237"/>
    </row>
    <row r="925" spans="1:22" s="302" customFormat="1">
      <c r="A925" s="38">
        <v>25</v>
      </c>
      <c r="B925" s="39">
        <v>0</v>
      </c>
      <c r="C925" s="39" t="s">
        <v>912</v>
      </c>
      <c r="D925" s="40">
        <v>3</v>
      </c>
      <c r="E925" s="662">
        <v>25</v>
      </c>
      <c r="F925" s="662">
        <v>6</v>
      </c>
      <c r="G925" s="991" t="s">
        <v>229</v>
      </c>
      <c r="H925" s="40" t="s">
        <v>228</v>
      </c>
      <c r="I925" s="630" t="s">
        <v>214</v>
      </c>
      <c r="J925" s="991" t="s">
        <v>676</v>
      </c>
      <c r="K925" s="303">
        <v>0</v>
      </c>
      <c r="L925" s="304">
        <v>0</v>
      </c>
      <c r="M925" s="305">
        <v>0</v>
      </c>
      <c r="N925" s="305">
        <v>0</v>
      </c>
      <c r="O925" s="303">
        <v>0</v>
      </c>
      <c r="P925" s="305">
        <v>0</v>
      </c>
      <c r="Q925" s="303">
        <v>0</v>
      </c>
      <c r="R925" s="16">
        <v>0</v>
      </c>
      <c r="S925" s="237"/>
      <c r="U925" s="237"/>
      <c r="V925" s="237"/>
    </row>
    <row r="926" spans="1:22" s="302" customFormat="1">
      <c r="A926" s="38">
        <v>25</v>
      </c>
      <c r="B926" s="39">
        <v>0</v>
      </c>
      <c r="C926" s="39" t="s">
        <v>912</v>
      </c>
      <c r="D926" s="40">
        <v>3</v>
      </c>
      <c r="E926" s="662">
        <v>25</v>
      </c>
      <c r="F926" s="662">
        <v>6</v>
      </c>
      <c r="G926" s="991" t="s">
        <v>229</v>
      </c>
      <c r="H926" s="40" t="s">
        <v>228</v>
      </c>
      <c r="I926" s="630" t="s">
        <v>215</v>
      </c>
      <c r="J926" s="991" t="s">
        <v>216</v>
      </c>
      <c r="K926" s="303">
        <v>0</v>
      </c>
      <c r="L926" s="304">
        <v>0</v>
      </c>
      <c r="M926" s="305">
        <v>0</v>
      </c>
      <c r="N926" s="305">
        <v>0</v>
      </c>
      <c r="O926" s="303">
        <v>0</v>
      </c>
      <c r="P926" s="305">
        <v>0</v>
      </c>
      <c r="Q926" s="303">
        <v>0</v>
      </c>
      <c r="R926" s="16">
        <v>0</v>
      </c>
      <c r="S926" s="237"/>
      <c r="U926" s="237"/>
      <c r="V926" s="237"/>
    </row>
    <row r="927" spans="1:22" s="302" customFormat="1">
      <c r="A927" s="38">
        <v>25</v>
      </c>
      <c r="B927" s="39">
        <v>0</v>
      </c>
      <c r="C927" s="39" t="s">
        <v>912</v>
      </c>
      <c r="D927" s="40">
        <v>3</v>
      </c>
      <c r="E927" s="662">
        <v>25</v>
      </c>
      <c r="F927" s="662">
        <v>6</v>
      </c>
      <c r="G927" s="991" t="s">
        <v>229</v>
      </c>
      <c r="H927" s="40" t="s">
        <v>228</v>
      </c>
      <c r="I927" s="630" t="s">
        <v>217</v>
      </c>
      <c r="J927" s="991" t="s">
        <v>262</v>
      </c>
      <c r="K927" s="303">
        <v>0</v>
      </c>
      <c r="L927" s="304">
        <v>0</v>
      </c>
      <c r="M927" s="305">
        <v>0</v>
      </c>
      <c r="N927" s="305">
        <v>0</v>
      </c>
      <c r="O927" s="303">
        <v>0</v>
      </c>
      <c r="P927" s="305">
        <v>0</v>
      </c>
      <c r="Q927" s="303">
        <v>0</v>
      </c>
      <c r="R927" s="16">
        <v>0</v>
      </c>
      <c r="S927" s="237"/>
      <c r="U927" s="237"/>
      <c r="V927" s="237"/>
    </row>
    <row r="928" spans="1:22" s="302" customFormat="1">
      <c r="A928" s="38">
        <v>25</v>
      </c>
      <c r="B928" s="39">
        <v>0</v>
      </c>
      <c r="C928" s="39" t="s">
        <v>912</v>
      </c>
      <c r="D928" s="40">
        <v>3</v>
      </c>
      <c r="E928" s="662">
        <v>25</v>
      </c>
      <c r="F928" s="662">
        <v>6</v>
      </c>
      <c r="G928" s="991" t="s">
        <v>229</v>
      </c>
      <c r="H928" s="40" t="s">
        <v>228</v>
      </c>
      <c r="I928" s="630" t="s">
        <v>218</v>
      </c>
      <c r="J928" s="991" t="s">
        <v>677</v>
      </c>
      <c r="K928" s="303">
        <v>0</v>
      </c>
      <c r="L928" s="304">
        <v>0</v>
      </c>
      <c r="M928" s="305">
        <v>0</v>
      </c>
      <c r="N928" s="305">
        <v>0</v>
      </c>
      <c r="O928" s="303">
        <v>0</v>
      </c>
      <c r="P928" s="305">
        <v>0</v>
      </c>
      <c r="Q928" s="303">
        <v>0</v>
      </c>
      <c r="R928" s="16">
        <v>0</v>
      </c>
      <c r="S928" s="237"/>
      <c r="U928" s="237"/>
      <c r="V928" s="237"/>
    </row>
    <row r="929" spans="1:22" s="302" customFormat="1">
      <c r="A929" s="38">
        <v>25</v>
      </c>
      <c r="B929" s="39">
        <v>0</v>
      </c>
      <c r="C929" s="39" t="s">
        <v>912</v>
      </c>
      <c r="D929" s="40">
        <v>3</v>
      </c>
      <c r="E929" s="662">
        <v>25</v>
      </c>
      <c r="F929" s="662">
        <v>6</v>
      </c>
      <c r="G929" s="991" t="s">
        <v>229</v>
      </c>
      <c r="H929" s="40" t="s">
        <v>228</v>
      </c>
      <c r="I929" s="630" t="s">
        <v>219</v>
      </c>
      <c r="J929" s="991" t="s">
        <v>263</v>
      </c>
      <c r="K929" s="303">
        <v>0</v>
      </c>
      <c r="L929" s="304">
        <v>0</v>
      </c>
      <c r="M929" s="305">
        <v>0</v>
      </c>
      <c r="N929" s="305">
        <v>0</v>
      </c>
      <c r="O929" s="303">
        <v>0</v>
      </c>
      <c r="P929" s="305">
        <v>0</v>
      </c>
      <c r="Q929" s="303">
        <v>0</v>
      </c>
      <c r="R929" s="16">
        <v>0</v>
      </c>
      <c r="S929" s="237"/>
      <c r="U929" s="237"/>
      <c r="V929" s="237"/>
    </row>
    <row r="930" spans="1:22" s="302" customFormat="1">
      <c r="A930" s="38">
        <v>25</v>
      </c>
      <c r="B930" s="39">
        <v>0</v>
      </c>
      <c r="C930" s="39" t="s">
        <v>912</v>
      </c>
      <c r="D930" s="40">
        <v>3</v>
      </c>
      <c r="E930" s="662">
        <v>25</v>
      </c>
      <c r="F930" s="662">
        <v>6</v>
      </c>
      <c r="G930" s="991" t="s">
        <v>229</v>
      </c>
      <c r="H930" s="40" t="s">
        <v>228</v>
      </c>
      <c r="I930" s="630" t="s">
        <v>220</v>
      </c>
      <c r="J930" s="991" t="s">
        <v>675</v>
      </c>
      <c r="K930" s="303">
        <v>0</v>
      </c>
      <c r="L930" s="304">
        <v>0</v>
      </c>
      <c r="M930" s="305">
        <v>0</v>
      </c>
      <c r="N930" s="305">
        <v>0</v>
      </c>
      <c r="O930" s="303">
        <v>0</v>
      </c>
      <c r="P930" s="305">
        <v>0</v>
      </c>
      <c r="Q930" s="303">
        <v>0</v>
      </c>
      <c r="R930" s="16">
        <v>0</v>
      </c>
      <c r="S930" s="237"/>
      <c r="U930" s="237"/>
      <c r="V930" s="237"/>
    </row>
    <row r="931" spans="1:22" s="302" customFormat="1">
      <c r="A931" s="38">
        <v>25</v>
      </c>
      <c r="B931" s="39">
        <v>0</v>
      </c>
      <c r="C931" s="39" t="s">
        <v>912</v>
      </c>
      <c r="D931" s="40">
        <v>3</v>
      </c>
      <c r="E931" s="662">
        <v>25</v>
      </c>
      <c r="F931" s="662">
        <v>6</v>
      </c>
      <c r="G931" s="991" t="s">
        <v>229</v>
      </c>
      <c r="H931" s="40" t="s">
        <v>228</v>
      </c>
      <c r="I931" s="630" t="s">
        <v>221</v>
      </c>
      <c r="J931" s="991" t="s">
        <v>264</v>
      </c>
      <c r="K931" s="303">
        <v>0</v>
      </c>
      <c r="L931" s="304">
        <v>0</v>
      </c>
      <c r="M931" s="305">
        <v>0</v>
      </c>
      <c r="N931" s="305">
        <v>0</v>
      </c>
      <c r="O931" s="303">
        <v>0</v>
      </c>
      <c r="P931" s="305">
        <v>0</v>
      </c>
      <c r="Q931" s="303">
        <v>0</v>
      </c>
      <c r="R931" s="16">
        <v>0</v>
      </c>
      <c r="S931" s="237"/>
      <c r="U931" s="237"/>
      <c r="V931" s="237"/>
    </row>
    <row r="932" spans="1:22" s="302" customFormat="1">
      <c r="A932" s="38">
        <v>25</v>
      </c>
      <c r="B932" s="39">
        <v>0</v>
      </c>
      <c r="C932" s="39" t="s">
        <v>912</v>
      </c>
      <c r="D932" s="40">
        <v>3</v>
      </c>
      <c r="E932" s="662">
        <v>25</v>
      </c>
      <c r="F932" s="662">
        <v>6</v>
      </c>
      <c r="G932" s="991" t="s">
        <v>229</v>
      </c>
      <c r="H932" s="40" t="s">
        <v>228</v>
      </c>
      <c r="I932" s="630" t="s">
        <v>222</v>
      </c>
      <c r="J932" s="991" t="s">
        <v>206</v>
      </c>
      <c r="K932" s="303">
        <v>0</v>
      </c>
      <c r="L932" s="304">
        <v>0</v>
      </c>
      <c r="M932" s="305">
        <v>0</v>
      </c>
      <c r="N932" s="305">
        <v>0</v>
      </c>
      <c r="O932" s="303">
        <v>0</v>
      </c>
      <c r="P932" s="305">
        <v>0</v>
      </c>
      <c r="Q932" s="303">
        <v>0</v>
      </c>
      <c r="R932" s="16">
        <v>0</v>
      </c>
      <c r="S932" s="237"/>
      <c r="U932" s="237"/>
      <c r="V932" s="237"/>
    </row>
    <row r="933" spans="1:22" s="302" customFormat="1">
      <c r="A933" s="38">
        <v>25</v>
      </c>
      <c r="B933" s="39">
        <v>0</v>
      </c>
      <c r="C933" s="39" t="s">
        <v>912</v>
      </c>
      <c r="D933" s="40">
        <v>3</v>
      </c>
      <c r="E933" s="662">
        <v>25</v>
      </c>
      <c r="F933" s="662">
        <v>6</v>
      </c>
      <c r="G933" s="991" t="s">
        <v>229</v>
      </c>
      <c r="H933" s="40" t="s">
        <v>228</v>
      </c>
      <c r="I933" s="630" t="s">
        <v>223</v>
      </c>
      <c r="J933" s="991" t="s">
        <v>181</v>
      </c>
      <c r="K933" s="303">
        <v>0</v>
      </c>
      <c r="L933" s="304">
        <v>0</v>
      </c>
      <c r="M933" s="305">
        <v>0</v>
      </c>
      <c r="N933" s="305">
        <v>0</v>
      </c>
      <c r="O933" s="303">
        <v>0</v>
      </c>
      <c r="P933" s="305">
        <v>0</v>
      </c>
      <c r="Q933" s="303">
        <v>0</v>
      </c>
      <c r="R933" s="16">
        <v>0</v>
      </c>
      <c r="S933" s="237"/>
      <c r="U933" s="237"/>
      <c r="V933" s="237"/>
    </row>
    <row r="934" spans="1:22" s="302" customFormat="1">
      <c r="A934" s="38">
        <v>25</v>
      </c>
      <c r="B934" s="39">
        <v>0</v>
      </c>
      <c r="C934" s="39" t="s">
        <v>912</v>
      </c>
      <c r="D934" s="40">
        <v>3</v>
      </c>
      <c r="E934" s="662">
        <v>25</v>
      </c>
      <c r="F934" s="662">
        <v>6</v>
      </c>
      <c r="G934" s="991" t="s">
        <v>229</v>
      </c>
      <c r="H934" s="40" t="s">
        <v>228</v>
      </c>
      <c r="I934" s="630" t="s">
        <v>150</v>
      </c>
      <c r="J934" s="991" t="s">
        <v>204</v>
      </c>
      <c r="K934" s="303">
        <v>0</v>
      </c>
      <c r="L934" s="304">
        <v>0</v>
      </c>
      <c r="M934" s="305">
        <v>0</v>
      </c>
      <c r="N934" s="305">
        <v>0</v>
      </c>
      <c r="O934" s="303">
        <v>0</v>
      </c>
      <c r="P934" s="305">
        <v>0</v>
      </c>
      <c r="Q934" s="303">
        <v>0</v>
      </c>
      <c r="R934" s="16">
        <v>0</v>
      </c>
      <c r="S934" s="237"/>
      <c r="U934" s="237"/>
      <c r="V934" s="237"/>
    </row>
    <row r="935" spans="1:22" s="302" customFormat="1">
      <c r="A935" s="38">
        <v>25</v>
      </c>
      <c r="B935" s="39">
        <v>0</v>
      </c>
      <c r="C935" s="39" t="s">
        <v>912</v>
      </c>
      <c r="D935" s="40">
        <v>3</v>
      </c>
      <c r="E935" s="662">
        <v>25</v>
      </c>
      <c r="F935" s="662">
        <v>6</v>
      </c>
      <c r="G935" s="991" t="s">
        <v>229</v>
      </c>
      <c r="H935" s="40" t="s">
        <v>228</v>
      </c>
      <c r="I935" s="630" t="s">
        <v>151</v>
      </c>
      <c r="J935" s="991" t="s">
        <v>205</v>
      </c>
      <c r="K935" s="303">
        <v>0</v>
      </c>
      <c r="L935" s="304">
        <v>0</v>
      </c>
      <c r="M935" s="305">
        <v>0</v>
      </c>
      <c r="N935" s="305">
        <v>0</v>
      </c>
      <c r="O935" s="303">
        <v>0</v>
      </c>
      <c r="P935" s="305">
        <v>0</v>
      </c>
      <c r="Q935" s="303">
        <v>0</v>
      </c>
      <c r="R935" s="16">
        <v>0</v>
      </c>
      <c r="S935" s="237"/>
      <c r="U935" s="237"/>
      <c r="V935" s="237"/>
    </row>
    <row r="936" spans="1:22" s="302" customFormat="1">
      <c r="A936" s="38">
        <v>25</v>
      </c>
      <c r="B936" s="39">
        <v>0</v>
      </c>
      <c r="C936" s="39" t="s">
        <v>912</v>
      </c>
      <c r="D936" s="40">
        <v>3</v>
      </c>
      <c r="E936" s="662">
        <v>25</v>
      </c>
      <c r="F936" s="662">
        <v>6</v>
      </c>
      <c r="G936" s="991" t="s">
        <v>229</v>
      </c>
      <c r="H936" s="40" t="s">
        <v>228</v>
      </c>
      <c r="I936" s="630" t="s">
        <v>152</v>
      </c>
      <c r="J936" s="991" t="s">
        <v>182</v>
      </c>
      <c r="K936" s="303">
        <v>0</v>
      </c>
      <c r="L936" s="304">
        <v>0</v>
      </c>
      <c r="M936" s="305">
        <v>0</v>
      </c>
      <c r="N936" s="305">
        <v>0</v>
      </c>
      <c r="O936" s="303">
        <v>0</v>
      </c>
      <c r="P936" s="305">
        <v>0</v>
      </c>
      <c r="Q936" s="303">
        <v>0</v>
      </c>
      <c r="R936" s="16">
        <v>0</v>
      </c>
      <c r="S936" s="237"/>
      <c r="U936" s="237"/>
      <c r="V936" s="237"/>
    </row>
    <row r="937" spans="1:22" s="302" customFormat="1">
      <c r="A937" s="38">
        <v>25</v>
      </c>
      <c r="B937" s="39">
        <v>0</v>
      </c>
      <c r="C937" s="39" t="s">
        <v>912</v>
      </c>
      <c r="D937" s="40">
        <v>3</v>
      </c>
      <c r="E937" s="662">
        <v>25</v>
      </c>
      <c r="F937" s="662">
        <v>6</v>
      </c>
      <c r="G937" s="991" t="s">
        <v>229</v>
      </c>
      <c r="H937" s="40" t="s">
        <v>228</v>
      </c>
      <c r="I937" s="630" t="s">
        <v>70</v>
      </c>
      <c r="J937" s="991" t="s">
        <v>265</v>
      </c>
      <c r="K937" s="303">
        <v>0</v>
      </c>
      <c r="L937" s="304">
        <v>0</v>
      </c>
      <c r="M937" s="305">
        <v>0</v>
      </c>
      <c r="N937" s="305">
        <v>0</v>
      </c>
      <c r="O937" s="303">
        <v>0</v>
      </c>
      <c r="P937" s="305">
        <v>0</v>
      </c>
      <c r="Q937" s="303">
        <v>0</v>
      </c>
      <c r="R937" s="16">
        <v>0</v>
      </c>
      <c r="S937" s="237"/>
      <c r="U937" s="237"/>
      <c r="V937" s="237"/>
    </row>
    <row r="938" spans="1:22" s="302" customFormat="1">
      <c r="A938" s="38">
        <v>25</v>
      </c>
      <c r="B938" s="39">
        <v>0</v>
      </c>
      <c r="C938" s="39" t="s">
        <v>912</v>
      </c>
      <c r="D938" s="40">
        <v>3</v>
      </c>
      <c r="E938" s="662">
        <v>25</v>
      </c>
      <c r="F938" s="662">
        <v>6</v>
      </c>
      <c r="G938" s="991" t="s">
        <v>229</v>
      </c>
      <c r="H938" s="40" t="s">
        <v>228</v>
      </c>
      <c r="I938" s="630" t="s">
        <v>71</v>
      </c>
      <c r="J938" s="991" t="s">
        <v>266</v>
      </c>
      <c r="K938" s="303">
        <v>0</v>
      </c>
      <c r="L938" s="304">
        <v>0</v>
      </c>
      <c r="M938" s="305">
        <v>0</v>
      </c>
      <c r="N938" s="305">
        <v>0</v>
      </c>
      <c r="O938" s="303">
        <v>0</v>
      </c>
      <c r="P938" s="305">
        <v>0</v>
      </c>
      <c r="Q938" s="303">
        <v>0</v>
      </c>
      <c r="R938" s="16">
        <v>0</v>
      </c>
      <c r="S938" s="237"/>
      <c r="U938" s="237"/>
      <c r="V938" s="237"/>
    </row>
    <row r="939" spans="1:22" s="302" customFormat="1">
      <c r="A939" s="38">
        <v>25</v>
      </c>
      <c r="B939" s="39">
        <v>0</v>
      </c>
      <c r="C939" s="39" t="s">
        <v>912</v>
      </c>
      <c r="D939" s="40">
        <v>3</v>
      </c>
      <c r="E939" s="662">
        <v>25</v>
      </c>
      <c r="F939" s="662">
        <v>6</v>
      </c>
      <c r="G939" s="991" t="s">
        <v>229</v>
      </c>
      <c r="H939" s="40" t="s">
        <v>228</v>
      </c>
      <c r="I939" s="630" t="s">
        <v>72</v>
      </c>
      <c r="J939" s="991" t="s">
        <v>527</v>
      </c>
      <c r="K939" s="303">
        <v>0</v>
      </c>
      <c r="L939" s="304">
        <v>0</v>
      </c>
      <c r="M939" s="305">
        <v>0</v>
      </c>
      <c r="N939" s="305">
        <v>0</v>
      </c>
      <c r="O939" s="303">
        <v>0</v>
      </c>
      <c r="P939" s="305">
        <v>0</v>
      </c>
      <c r="Q939" s="303">
        <v>0</v>
      </c>
      <c r="R939" s="16">
        <v>0</v>
      </c>
      <c r="S939" s="237"/>
      <c r="U939" s="237"/>
      <c r="V939" s="237"/>
    </row>
    <row r="940" spans="1:22" s="302" customFormat="1">
      <c r="A940" s="38">
        <v>25</v>
      </c>
      <c r="B940" s="39">
        <v>0</v>
      </c>
      <c r="C940" s="39" t="s">
        <v>912</v>
      </c>
      <c r="D940" s="40">
        <v>3</v>
      </c>
      <c r="E940" s="662">
        <v>25</v>
      </c>
      <c r="F940" s="662">
        <v>6</v>
      </c>
      <c r="G940" s="991" t="s">
        <v>229</v>
      </c>
      <c r="H940" s="40" t="s">
        <v>228</v>
      </c>
      <c r="I940" s="630" t="s">
        <v>73</v>
      </c>
      <c r="J940" s="991" t="s">
        <v>528</v>
      </c>
      <c r="K940" s="303">
        <v>0</v>
      </c>
      <c r="L940" s="304">
        <v>0</v>
      </c>
      <c r="M940" s="305">
        <v>0</v>
      </c>
      <c r="N940" s="305">
        <v>0</v>
      </c>
      <c r="O940" s="303">
        <v>0</v>
      </c>
      <c r="P940" s="305">
        <v>0</v>
      </c>
      <c r="Q940" s="303">
        <v>0</v>
      </c>
      <c r="R940" s="16">
        <v>0</v>
      </c>
      <c r="S940" s="237"/>
      <c r="U940" s="237"/>
      <c r="V940" s="237"/>
    </row>
    <row r="941" spans="1:22" s="302" customFormat="1">
      <c r="A941" s="38">
        <v>25</v>
      </c>
      <c r="B941" s="39">
        <v>0</v>
      </c>
      <c r="C941" s="39" t="s">
        <v>912</v>
      </c>
      <c r="D941" s="40">
        <v>3</v>
      </c>
      <c r="E941" s="662">
        <v>25</v>
      </c>
      <c r="F941" s="662">
        <v>6</v>
      </c>
      <c r="G941" s="991" t="s">
        <v>229</v>
      </c>
      <c r="H941" s="40" t="s">
        <v>228</v>
      </c>
      <c r="I941" s="630" t="s">
        <v>409</v>
      </c>
      <c r="J941" s="991" t="s">
        <v>803</v>
      </c>
      <c r="K941" s="303">
        <v>0</v>
      </c>
      <c r="L941" s="304">
        <v>0</v>
      </c>
      <c r="M941" s="305">
        <v>0</v>
      </c>
      <c r="N941" s="305">
        <v>0</v>
      </c>
      <c r="O941" s="303">
        <v>0</v>
      </c>
      <c r="P941" s="305">
        <v>0</v>
      </c>
      <c r="Q941" s="303">
        <v>0</v>
      </c>
      <c r="R941" s="16">
        <v>0</v>
      </c>
      <c r="S941" s="237"/>
      <c r="U941" s="237"/>
      <c r="V941" s="237"/>
    </row>
    <row r="942" spans="1:22" s="302" customFormat="1">
      <c r="A942" s="38">
        <v>26</v>
      </c>
      <c r="B942" s="39">
        <v>0</v>
      </c>
      <c r="C942" s="39" t="s">
        <v>912</v>
      </c>
      <c r="D942" s="40">
        <v>3</v>
      </c>
      <c r="E942" s="662">
        <v>26</v>
      </c>
      <c r="F942" s="662">
        <v>6</v>
      </c>
      <c r="G942" s="991" t="s">
        <v>230</v>
      </c>
      <c r="H942" s="40" t="s">
        <v>213</v>
      </c>
      <c r="I942" s="630" t="s">
        <v>211</v>
      </c>
      <c r="J942" s="991" t="s">
        <v>261</v>
      </c>
      <c r="K942" s="303">
        <v>0</v>
      </c>
      <c r="L942" s="304">
        <v>0</v>
      </c>
      <c r="M942" s="305">
        <v>0</v>
      </c>
      <c r="N942" s="305">
        <v>0</v>
      </c>
      <c r="O942" s="303">
        <v>0</v>
      </c>
      <c r="P942" s="305">
        <v>0</v>
      </c>
      <c r="Q942" s="303">
        <v>0</v>
      </c>
      <c r="R942" s="16">
        <v>0</v>
      </c>
      <c r="S942" s="237"/>
      <c r="U942" s="237"/>
      <c r="V942" s="237"/>
    </row>
    <row r="943" spans="1:22" s="302" customFormat="1">
      <c r="A943" s="38">
        <v>26</v>
      </c>
      <c r="B943" s="39">
        <v>0</v>
      </c>
      <c r="C943" s="39" t="s">
        <v>912</v>
      </c>
      <c r="D943" s="40">
        <v>3</v>
      </c>
      <c r="E943" s="662">
        <v>26</v>
      </c>
      <c r="F943" s="662">
        <v>6</v>
      </c>
      <c r="G943" s="991" t="s">
        <v>230</v>
      </c>
      <c r="H943" s="40" t="s">
        <v>213</v>
      </c>
      <c r="I943" s="630" t="s">
        <v>214</v>
      </c>
      <c r="J943" s="991" t="s">
        <v>676</v>
      </c>
      <c r="K943" s="303">
        <v>0</v>
      </c>
      <c r="L943" s="304">
        <v>0</v>
      </c>
      <c r="M943" s="305">
        <v>0</v>
      </c>
      <c r="N943" s="305">
        <v>0</v>
      </c>
      <c r="O943" s="303">
        <v>0</v>
      </c>
      <c r="P943" s="305">
        <v>0</v>
      </c>
      <c r="Q943" s="303">
        <v>0</v>
      </c>
      <c r="R943" s="16">
        <v>0</v>
      </c>
      <c r="S943" s="237"/>
      <c r="U943" s="237"/>
      <c r="V943" s="237"/>
    </row>
    <row r="944" spans="1:22" s="302" customFormat="1">
      <c r="A944" s="38">
        <v>26</v>
      </c>
      <c r="B944" s="39">
        <v>0</v>
      </c>
      <c r="C944" s="39" t="s">
        <v>912</v>
      </c>
      <c r="D944" s="40">
        <v>3</v>
      </c>
      <c r="E944" s="662">
        <v>26</v>
      </c>
      <c r="F944" s="662">
        <v>6</v>
      </c>
      <c r="G944" s="991" t="s">
        <v>230</v>
      </c>
      <c r="H944" s="40" t="s">
        <v>213</v>
      </c>
      <c r="I944" s="630" t="s">
        <v>215</v>
      </c>
      <c r="J944" s="991" t="s">
        <v>216</v>
      </c>
      <c r="K944" s="303">
        <v>0</v>
      </c>
      <c r="L944" s="304">
        <v>0</v>
      </c>
      <c r="M944" s="305">
        <v>0</v>
      </c>
      <c r="N944" s="305">
        <v>0</v>
      </c>
      <c r="O944" s="303">
        <v>0</v>
      </c>
      <c r="P944" s="305">
        <v>0</v>
      </c>
      <c r="Q944" s="303">
        <v>0</v>
      </c>
      <c r="R944" s="16">
        <v>0</v>
      </c>
      <c r="S944" s="237"/>
      <c r="U944" s="237"/>
      <c r="V944" s="237"/>
    </row>
    <row r="945" spans="1:22" s="302" customFormat="1">
      <c r="A945" s="38">
        <v>26</v>
      </c>
      <c r="B945" s="39">
        <v>0</v>
      </c>
      <c r="C945" s="39" t="s">
        <v>912</v>
      </c>
      <c r="D945" s="40">
        <v>3</v>
      </c>
      <c r="E945" s="662">
        <v>26</v>
      </c>
      <c r="F945" s="662">
        <v>6</v>
      </c>
      <c r="G945" s="991" t="s">
        <v>230</v>
      </c>
      <c r="H945" s="40" t="s">
        <v>213</v>
      </c>
      <c r="I945" s="630" t="s">
        <v>217</v>
      </c>
      <c r="J945" s="991" t="s">
        <v>262</v>
      </c>
      <c r="K945" s="303">
        <v>0</v>
      </c>
      <c r="L945" s="304">
        <v>0</v>
      </c>
      <c r="M945" s="305">
        <v>0</v>
      </c>
      <c r="N945" s="305">
        <v>0</v>
      </c>
      <c r="O945" s="303">
        <v>0</v>
      </c>
      <c r="P945" s="305">
        <v>0</v>
      </c>
      <c r="Q945" s="303">
        <v>0</v>
      </c>
      <c r="R945" s="16">
        <v>0</v>
      </c>
      <c r="S945" s="237"/>
      <c r="U945" s="237"/>
      <c r="V945" s="237"/>
    </row>
    <row r="946" spans="1:22" s="302" customFormat="1">
      <c r="A946" s="38">
        <v>26</v>
      </c>
      <c r="B946" s="39">
        <v>0</v>
      </c>
      <c r="C946" s="39" t="s">
        <v>912</v>
      </c>
      <c r="D946" s="40">
        <v>3</v>
      </c>
      <c r="E946" s="662">
        <v>26</v>
      </c>
      <c r="F946" s="662">
        <v>6</v>
      </c>
      <c r="G946" s="991" t="s">
        <v>230</v>
      </c>
      <c r="H946" s="40" t="s">
        <v>213</v>
      </c>
      <c r="I946" s="630" t="s">
        <v>218</v>
      </c>
      <c r="J946" s="991" t="s">
        <v>677</v>
      </c>
      <c r="K946" s="303">
        <v>0</v>
      </c>
      <c r="L946" s="304">
        <v>0</v>
      </c>
      <c r="M946" s="305">
        <v>0</v>
      </c>
      <c r="N946" s="305">
        <v>0</v>
      </c>
      <c r="O946" s="303">
        <v>0</v>
      </c>
      <c r="P946" s="305">
        <v>0</v>
      </c>
      <c r="Q946" s="303">
        <v>0</v>
      </c>
      <c r="R946" s="16">
        <v>0</v>
      </c>
      <c r="S946" s="237"/>
      <c r="U946" s="237"/>
      <c r="V946" s="237"/>
    </row>
    <row r="947" spans="1:22" s="302" customFormat="1">
      <c r="A947" s="38">
        <v>26</v>
      </c>
      <c r="B947" s="39">
        <v>0</v>
      </c>
      <c r="C947" s="39" t="s">
        <v>912</v>
      </c>
      <c r="D947" s="40">
        <v>3</v>
      </c>
      <c r="E947" s="662">
        <v>26</v>
      </c>
      <c r="F947" s="662">
        <v>6</v>
      </c>
      <c r="G947" s="991" t="s">
        <v>230</v>
      </c>
      <c r="H947" s="40" t="s">
        <v>213</v>
      </c>
      <c r="I947" s="630" t="s">
        <v>219</v>
      </c>
      <c r="J947" s="991" t="s">
        <v>263</v>
      </c>
      <c r="K947" s="303">
        <v>0</v>
      </c>
      <c r="L947" s="304">
        <v>0</v>
      </c>
      <c r="M947" s="305">
        <v>0</v>
      </c>
      <c r="N947" s="305">
        <v>0</v>
      </c>
      <c r="O947" s="303">
        <v>0</v>
      </c>
      <c r="P947" s="305">
        <v>0</v>
      </c>
      <c r="Q947" s="303">
        <v>0</v>
      </c>
      <c r="R947" s="16">
        <v>0</v>
      </c>
      <c r="S947" s="237"/>
      <c r="U947" s="237"/>
      <c r="V947" s="237"/>
    </row>
    <row r="948" spans="1:22" s="302" customFormat="1">
      <c r="A948" s="38">
        <v>26</v>
      </c>
      <c r="B948" s="39">
        <v>0</v>
      </c>
      <c r="C948" s="39" t="s">
        <v>912</v>
      </c>
      <c r="D948" s="40">
        <v>3</v>
      </c>
      <c r="E948" s="662">
        <v>26</v>
      </c>
      <c r="F948" s="662">
        <v>6</v>
      </c>
      <c r="G948" s="991" t="s">
        <v>230</v>
      </c>
      <c r="H948" s="40" t="s">
        <v>213</v>
      </c>
      <c r="I948" s="630" t="s">
        <v>220</v>
      </c>
      <c r="J948" s="991" t="s">
        <v>675</v>
      </c>
      <c r="K948" s="303">
        <v>0</v>
      </c>
      <c r="L948" s="304">
        <v>0</v>
      </c>
      <c r="M948" s="305">
        <v>0</v>
      </c>
      <c r="N948" s="305">
        <v>0</v>
      </c>
      <c r="O948" s="303">
        <v>0</v>
      </c>
      <c r="P948" s="305">
        <v>0</v>
      </c>
      <c r="Q948" s="303">
        <v>0</v>
      </c>
      <c r="R948" s="16">
        <v>0</v>
      </c>
      <c r="S948" s="237"/>
      <c r="U948" s="237"/>
      <c r="V948" s="237"/>
    </row>
    <row r="949" spans="1:22" s="302" customFormat="1">
      <c r="A949" s="38">
        <v>26</v>
      </c>
      <c r="B949" s="39">
        <v>0</v>
      </c>
      <c r="C949" s="39" t="s">
        <v>912</v>
      </c>
      <c r="D949" s="40">
        <v>3</v>
      </c>
      <c r="E949" s="662">
        <v>26</v>
      </c>
      <c r="F949" s="662">
        <v>6</v>
      </c>
      <c r="G949" s="991" t="s">
        <v>230</v>
      </c>
      <c r="H949" s="40" t="s">
        <v>213</v>
      </c>
      <c r="I949" s="630" t="s">
        <v>221</v>
      </c>
      <c r="J949" s="991" t="s">
        <v>264</v>
      </c>
      <c r="K949" s="303">
        <v>0</v>
      </c>
      <c r="L949" s="304">
        <v>0</v>
      </c>
      <c r="M949" s="305">
        <v>0</v>
      </c>
      <c r="N949" s="305">
        <v>0</v>
      </c>
      <c r="O949" s="303">
        <v>0</v>
      </c>
      <c r="P949" s="305">
        <v>0</v>
      </c>
      <c r="Q949" s="303">
        <v>0</v>
      </c>
      <c r="R949" s="16">
        <v>0</v>
      </c>
      <c r="S949" s="237"/>
      <c r="U949" s="237"/>
      <c r="V949" s="237"/>
    </row>
    <row r="950" spans="1:22" s="302" customFormat="1">
      <c r="A950" s="38">
        <v>26</v>
      </c>
      <c r="B950" s="39">
        <v>0</v>
      </c>
      <c r="C950" s="39" t="s">
        <v>912</v>
      </c>
      <c r="D950" s="40">
        <v>3</v>
      </c>
      <c r="E950" s="662">
        <v>26</v>
      </c>
      <c r="F950" s="662">
        <v>6</v>
      </c>
      <c r="G950" s="991" t="s">
        <v>230</v>
      </c>
      <c r="H950" s="40" t="s">
        <v>213</v>
      </c>
      <c r="I950" s="630" t="s">
        <v>222</v>
      </c>
      <c r="J950" s="991" t="s">
        <v>206</v>
      </c>
      <c r="K950" s="303">
        <v>0</v>
      </c>
      <c r="L950" s="304">
        <v>0</v>
      </c>
      <c r="M950" s="305">
        <v>0</v>
      </c>
      <c r="N950" s="305">
        <v>0</v>
      </c>
      <c r="O950" s="303">
        <v>0</v>
      </c>
      <c r="P950" s="305">
        <v>0</v>
      </c>
      <c r="Q950" s="303">
        <v>0</v>
      </c>
      <c r="R950" s="16">
        <v>0</v>
      </c>
      <c r="S950" s="237"/>
      <c r="U950" s="237"/>
      <c r="V950" s="237"/>
    </row>
    <row r="951" spans="1:22" s="302" customFormat="1">
      <c r="A951" s="38">
        <v>26</v>
      </c>
      <c r="B951" s="39">
        <v>0</v>
      </c>
      <c r="C951" s="39" t="s">
        <v>912</v>
      </c>
      <c r="D951" s="40">
        <v>3</v>
      </c>
      <c r="E951" s="662">
        <v>26</v>
      </c>
      <c r="F951" s="662">
        <v>6</v>
      </c>
      <c r="G951" s="991" t="s">
        <v>230</v>
      </c>
      <c r="H951" s="40" t="s">
        <v>213</v>
      </c>
      <c r="I951" s="630" t="s">
        <v>223</v>
      </c>
      <c r="J951" s="991" t="s">
        <v>181</v>
      </c>
      <c r="K951" s="303">
        <v>0</v>
      </c>
      <c r="L951" s="304">
        <v>0</v>
      </c>
      <c r="M951" s="305">
        <v>0</v>
      </c>
      <c r="N951" s="305">
        <v>0</v>
      </c>
      <c r="O951" s="303">
        <v>0</v>
      </c>
      <c r="P951" s="305">
        <v>0</v>
      </c>
      <c r="Q951" s="303">
        <v>0</v>
      </c>
      <c r="R951" s="16">
        <v>0</v>
      </c>
      <c r="S951" s="237"/>
      <c r="U951" s="237"/>
      <c r="V951" s="237"/>
    </row>
    <row r="952" spans="1:22" s="302" customFormat="1">
      <c r="A952" s="38">
        <v>26</v>
      </c>
      <c r="B952" s="39">
        <v>0</v>
      </c>
      <c r="C952" s="39" t="s">
        <v>912</v>
      </c>
      <c r="D952" s="40">
        <v>3</v>
      </c>
      <c r="E952" s="662">
        <v>26</v>
      </c>
      <c r="F952" s="662">
        <v>6</v>
      </c>
      <c r="G952" s="991" t="s">
        <v>230</v>
      </c>
      <c r="H952" s="40" t="s">
        <v>213</v>
      </c>
      <c r="I952" s="630" t="s">
        <v>150</v>
      </c>
      <c r="J952" s="991" t="s">
        <v>204</v>
      </c>
      <c r="K952" s="303">
        <v>0</v>
      </c>
      <c r="L952" s="304">
        <v>0</v>
      </c>
      <c r="M952" s="305">
        <v>0</v>
      </c>
      <c r="N952" s="305">
        <v>0</v>
      </c>
      <c r="O952" s="303">
        <v>0</v>
      </c>
      <c r="P952" s="305">
        <v>0</v>
      </c>
      <c r="Q952" s="303">
        <v>0</v>
      </c>
      <c r="R952" s="16">
        <v>0</v>
      </c>
      <c r="S952" s="237"/>
      <c r="U952" s="237"/>
      <c r="V952" s="237"/>
    </row>
    <row r="953" spans="1:22" s="302" customFormat="1">
      <c r="A953" s="38">
        <v>26</v>
      </c>
      <c r="B953" s="39">
        <v>0</v>
      </c>
      <c r="C953" s="39" t="s">
        <v>912</v>
      </c>
      <c r="D953" s="40">
        <v>3</v>
      </c>
      <c r="E953" s="662">
        <v>26</v>
      </c>
      <c r="F953" s="662">
        <v>6</v>
      </c>
      <c r="G953" s="991" t="s">
        <v>230</v>
      </c>
      <c r="H953" s="40" t="s">
        <v>213</v>
      </c>
      <c r="I953" s="630" t="s">
        <v>151</v>
      </c>
      <c r="J953" s="991" t="s">
        <v>205</v>
      </c>
      <c r="K953" s="303">
        <v>0</v>
      </c>
      <c r="L953" s="304">
        <v>0</v>
      </c>
      <c r="M953" s="305">
        <v>0</v>
      </c>
      <c r="N953" s="305">
        <v>0</v>
      </c>
      <c r="O953" s="303">
        <v>0</v>
      </c>
      <c r="P953" s="305">
        <v>0</v>
      </c>
      <c r="Q953" s="303">
        <v>0</v>
      </c>
      <c r="R953" s="16">
        <v>0</v>
      </c>
      <c r="S953" s="237"/>
      <c r="U953" s="237"/>
      <c r="V953" s="237"/>
    </row>
    <row r="954" spans="1:22" s="302" customFormat="1">
      <c r="A954" s="38">
        <v>26</v>
      </c>
      <c r="B954" s="39">
        <v>0</v>
      </c>
      <c r="C954" s="39" t="s">
        <v>912</v>
      </c>
      <c r="D954" s="40">
        <v>3</v>
      </c>
      <c r="E954" s="662">
        <v>26</v>
      </c>
      <c r="F954" s="662">
        <v>6</v>
      </c>
      <c r="G954" s="991" t="s">
        <v>230</v>
      </c>
      <c r="H954" s="40" t="s">
        <v>213</v>
      </c>
      <c r="I954" s="630" t="s">
        <v>152</v>
      </c>
      <c r="J954" s="991" t="s">
        <v>182</v>
      </c>
      <c r="K954" s="303">
        <v>0</v>
      </c>
      <c r="L954" s="304">
        <v>0</v>
      </c>
      <c r="M954" s="305">
        <v>0</v>
      </c>
      <c r="N954" s="305">
        <v>0</v>
      </c>
      <c r="O954" s="303">
        <v>0</v>
      </c>
      <c r="P954" s="305">
        <v>0</v>
      </c>
      <c r="Q954" s="303">
        <v>0</v>
      </c>
      <c r="R954" s="16">
        <v>0</v>
      </c>
      <c r="S954" s="237"/>
      <c r="U954" s="237"/>
      <c r="V954" s="237"/>
    </row>
    <row r="955" spans="1:22" s="302" customFormat="1">
      <c r="A955" s="38">
        <v>26</v>
      </c>
      <c r="B955" s="39">
        <v>0</v>
      </c>
      <c r="C955" s="39" t="s">
        <v>912</v>
      </c>
      <c r="D955" s="40">
        <v>3</v>
      </c>
      <c r="E955" s="662">
        <v>26</v>
      </c>
      <c r="F955" s="662">
        <v>6</v>
      </c>
      <c r="G955" s="991" t="s">
        <v>230</v>
      </c>
      <c r="H955" s="40" t="s">
        <v>213</v>
      </c>
      <c r="I955" s="630" t="s">
        <v>70</v>
      </c>
      <c r="J955" s="991" t="s">
        <v>265</v>
      </c>
      <c r="K955" s="303">
        <v>0</v>
      </c>
      <c r="L955" s="304">
        <v>0</v>
      </c>
      <c r="M955" s="305">
        <v>0</v>
      </c>
      <c r="N955" s="305">
        <v>0</v>
      </c>
      <c r="O955" s="303">
        <v>0</v>
      </c>
      <c r="P955" s="305">
        <v>0</v>
      </c>
      <c r="Q955" s="303">
        <v>0</v>
      </c>
      <c r="R955" s="16">
        <v>0</v>
      </c>
      <c r="S955" s="237"/>
      <c r="U955" s="237"/>
      <c r="V955" s="237"/>
    </row>
    <row r="956" spans="1:22" s="302" customFormat="1">
      <c r="A956" s="38">
        <v>26</v>
      </c>
      <c r="B956" s="39">
        <v>0</v>
      </c>
      <c r="C956" s="39" t="s">
        <v>912</v>
      </c>
      <c r="D956" s="40">
        <v>3</v>
      </c>
      <c r="E956" s="662">
        <v>26</v>
      </c>
      <c r="F956" s="662">
        <v>6</v>
      </c>
      <c r="G956" s="991" t="s">
        <v>230</v>
      </c>
      <c r="H956" s="40" t="s">
        <v>213</v>
      </c>
      <c r="I956" s="630" t="s">
        <v>71</v>
      </c>
      <c r="J956" s="991" t="s">
        <v>266</v>
      </c>
      <c r="K956" s="303">
        <v>0</v>
      </c>
      <c r="L956" s="304">
        <v>0</v>
      </c>
      <c r="M956" s="305">
        <v>0</v>
      </c>
      <c r="N956" s="305">
        <v>0</v>
      </c>
      <c r="O956" s="303">
        <v>0</v>
      </c>
      <c r="P956" s="305">
        <v>0</v>
      </c>
      <c r="Q956" s="303">
        <v>0</v>
      </c>
      <c r="R956" s="16">
        <v>0</v>
      </c>
      <c r="S956" s="237"/>
      <c r="U956" s="237"/>
      <c r="V956" s="237"/>
    </row>
    <row r="957" spans="1:22" s="302" customFormat="1">
      <c r="A957" s="38">
        <v>26</v>
      </c>
      <c r="B957" s="39">
        <v>0</v>
      </c>
      <c r="C957" s="39" t="s">
        <v>912</v>
      </c>
      <c r="D957" s="40">
        <v>3</v>
      </c>
      <c r="E957" s="662">
        <v>26</v>
      </c>
      <c r="F957" s="662">
        <v>6</v>
      </c>
      <c r="G957" s="991" t="s">
        <v>230</v>
      </c>
      <c r="H957" s="40" t="s">
        <v>213</v>
      </c>
      <c r="I957" s="630" t="s">
        <v>72</v>
      </c>
      <c r="J957" s="991" t="s">
        <v>527</v>
      </c>
      <c r="K957" s="303">
        <v>0</v>
      </c>
      <c r="L957" s="304">
        <v>0</v>
      </c>
      <c r="M957" s="305">
        <v>0</v>
      </c>
      <c r="N957" s="305">
        <v>0</v>
      </c>
      <c r="O957" s="303">
        <v>0</v>
      </c>
      <c r="P957" s="305">
        <v>0</v>
      </c>
      <c r="Q957" s="303">
        <v>0</v>
      </c>
      <c r="R957" s="16">
        <v>0</v>
      </c>
      <c r="S957" s="237"/>
      <c r="U957" s="237"/>
      <c r="V957" s="237"/>
    </row>
    <row r="958" spans="1:22" s="302" customFormat="1">
      <c r="A958" s="38">
        <v>26</v>
      </c>
      <c r="B958" s="39">
        <v>0</v>
      </c>
      <c r="C958" s="39" t="s">
        <v>912</v>
      </c>
      <c r="D958" s="40">
        <v>3</v>
      </c>
      <c r="E958" s="662">
        <v>26</v>
      </c>
      <c r="F958" s="662">
        <v>6</v>
      </c>
      <c r="G958" s="991" t="s">
        <v>230</v>
      </c>
      <c r="H958" s="40" t="s">
        <v>213</v>
      </c>
      <c r="I958" s="630" t="s">
        <v>73</v>
      </c>
      <c r="J958" s="991" t="s">
        <v>528</v>
      </c>
      <c r="K958" s="303">
        <v>0</v>
      </c>
      <c r="L958" s="304">
        <v>0</v>
      </c>
      <c r="M958" s="305">
        <v>0</v>
      </c>
      <c r="N958" s="305">
        <v>0</v>
      </c>
      <c r="O958" s="303">
        <v>0</v>
      </c>
      <c r="P958" s="305">
        <v>0</v>
      </c>
      <c r="Q958" s="303">
        <v>0</v>
      </c>
      <c r="R958" s="16">
        <v>0</v>
      </c>
      <c r="S958" s="237"/>
      <c r="U958" s="237"/>
      <c r="V958" s="237"/>
    </row>
    <row r="959" spans="1:22" s="302" customFormat="1">
      <c r="A959" s="38">
        <v>26</v>
      </c>
      <c r="B959" s="39">
        <v>0</v>
      </c>
      <c r="C959" s="39" t="s">
        <v>912</v>
      </c>
      <c r="D959" s="40">
        <v>3</v>
      </c>
      <c r="E959" s="662">
        <v>26</v>
      </c>
      <c r="F959" s="662">
        <v>6</v>
      </c>
      <c r="G959" s="991" t="s">
        <v>230</v>
      </c>
      <c r="H959" s="40" t="s">
        <v>213</v>
      </c>
      <c r="I959" s="630" t="s">
        <v>409</v>
      </c>
      <c r="J959" s="991" t="s">
        <v>803</v>
      </c>
      <c r="K959" s="303">
        <v>0</v>
      </c>
      <c r="L959" s="304">
        <v>0</v>
      </c>
      <c r="M959" s="305">
        <v>0</v>
      </c>
      <c r="N959" s="305">
        <v>0</v>
      </c>
      <c r="O959" s="303">
        <v>0</v>
      </c>
      <c r="P959" s="305">
        <v>0</v>
      </c>
      <c r="Q959" s="303">
        <v>0</v>
      </c>
      <c r="R959" s="16">
        <v>0</v>
      </c>
      <c r="S959" s="237"/>
      <c r="U959" s="237"/>
      <c r="V959" s="237"/>
    </row>
    <row r="960" spans="1:22" s="302" customFormat="1">
      <c r="A960" s="38">
        <v>15</v>
      </c>
      <c r="B960" s="39">
        <f t="shared" si="35"/>
        <v>0</v>
      </c>
      <c r="C960" s="39" t="s">
        <v>912</v>
      </c>
      <c r="D960" s="40">
        <v>3</v>
      </c>
      <c r="E960" s="662">
        <v>15</v>
      </c>
      <c r="F960" s="40" t="s">
        <v>424</v>
      </c>
      <c r="G960" s="698" t="s">
        <v>212</v>
      </c>
      <c r="H960" s="40" t="s">
        <v>213</v>
      </c>
      <c r="I960" s="629" t="s">
        <v>211</v>
      </c>
      <c r="J960" s="698" t="s">
        <v>261</v>
      </c>
      <c r="K960" s="303">
        <v>0</v>
      </c>
      <c r="L960" s="304">
        <v>0</v>
      </c>
      <c r="M960" s="305">
        <v>0</v>
      </c>
      <c r="N960" s="305">
        <v>0</v>
      </c>
      <c r="O960" s="303">
        <v>0</v>
      </c>
      <c r="P960" s="305">
        <v>0</v>
      </c>
      <c r="Q960" s="303">
        <v>0</v>
      </c>
      <c r="R960" s="16">
        <f>SUMIFS('Member Months'!$L:$L,'Member Months'!$A:$A,$A960,'Member Months'!$C:$C,$C960, 'Member Months'!$D:$D,$D960)</f>
        <v>0</v>
      </c>
      <c r="S960" s="237"/>
      <c r="U960" s="237"/>
      <c r="V960" s="237"/>
    </row>
    <row r="961" spans="1:22" s="302" customFormat="1">
      <c r="A961" s="38">
        <v>15</v>
      </c>
      <c r="B961" s="39">
        <f t="shared" si="35"/>
        <v>0</v>
      </c>
      <c r="C961" s="39" t="s">
        <v>912</v>
      </c>
      <c r="D961" s="40">
        <v>3</v>
      </c>
      <c r="E961" s="662">
        <v>15</v>
      </c>
      <c r="F961" s="40" t="s">
        <v>424</v>
      </c>
      <c r="G961" s="698" t="s">
        <v>212</v>
      </c>
      <c r="H961" s="40" t="s">
        <v>213</v>
      </c>
      <c r="I961" s="629" t="s">
        <v>214</v>
      </c>
      <c r="J961" s="698" t="s">
        <v>676</v>
      </c>
      <c r="K961" s="303">
        <v>0</v>
      </c>
      <c r="L961" s="304">
        <v>0</v>
      </c>
      <c r="M961" s="305">
        <v>0</v>
      </c>
      <c r="N961" s="305">
        <v>0</v>
      </c>
      <c r="O961" s="303">
        <v>0</v>
      </c>
      <c r="P961" s="305">
        <v>0</v>
      </c>
      <c r="Q961" s="303">
        <v>0</v>
      </c>
      <c r="R961" s="16">
        <f>SUMIFS('Member Months'!$L:$L,'Member Months'!$A:$A,$A961,'Member Months'!$C:$C,$C961, 'Member Months'!$D:$D,$D961)</f>
        <v>0</v>
      </c>
      <c r="S961" s="237"/>
      <c r="U961" s="237"/>
      <c r="V961" s="237"/>
    </row>
    <row r="962" spans="1:22" s="302" customFormat="1">
      <c r="A962" s="38">
        <v>15</v>
      </c>
      <c r="B962" s="39">
        <f t="shared" si="35"/>
        <v>0</v>
      </c>
      <c r="C962" s="39" t="s">
        <v>912</v>
      </c>
      <c r="D962" s="40">
        <v>3</v>
      </c>
      <c r="E962" s="662">
        <v>15</v>
      </c>
      <c r="F962" s="40" t="s">
        <v>424</v>
      </c>
      <c r="G962" s="698" t="s">
        <v>212</v>
      </c>
      <c r="H962" s="40" t="s">
        <v>213</v>
      </c>
      <c r="I962" s="629" t="s">
        <v>215</v>
      </c>
      <c r="J962" s="698" t="s">
        <v>216</v>
      </c>
      <c r="K962" s="303">
        <v>0</v>
      </c>
      <c r="L962" s="304">
        <v>0</v>
      </c>
      <c r="M962" s="305">
        <v>0</v>
      </c>
      <c r="N962" s="305">
        <v>0</v>
      </c>
      <c r="O962" s="303">
        <v>0</v>
      </c>
      <c r="P962" s="305">
        <v>0</v>
      </c>
      <c r="Q962" s="303">
        <v>0</v>
      </c>
      <c r="R962" s="16">
        <f>SUMIFS('Member Months'!$L:$L,'Member Months'!$A:$A,$A962,'Member Months'!$C:$C,$C962, 'Member Months'!$D:$D,$D962)</f>
        <v>0</v>
      </c>
      <c r="S962" s="237"/>
      <c r="U962" s="237"/>
      <c r="V962" s="237"/>
    </row>
    <row r="963" spans="1:22" s="302" customFormat="1">
      <c r="A963" s="38">
        <v>15</v>
      </c>
      <c r="B963" s="39">
        <f t="shared" si="35"/>
        <v>0</v>
      </c>
      <c r="C963" s="39" t="s">
        <v>912</v>
      </c>
      <c r="D963" s="40">
        <v>3</v>
      </c>
      <c r="E963" s="662">
        <v>15</v>
      </c>
      <c r="F963" s="40" t="s">
        <v>424</v>
      </c>
      <c r="G963" s="698" t="s">
        <v>212</v>
      </c>
      <c r="H963" s="40" t="s">
        <v>213</v>
      </c>
      <c r="I963" s="629" t="s">
        <v>217</v>
      </c>
      <c r="J963" s="698" t="s">
        <v>262</v>
      </c>
      <c r="K963" s="303">
        <v>0</v>
      </c>
      <c r="L963" s="304">
        <v>0</v>
      </c>
      <c r="M963" s="305">
        <v>0</v>
      </c>
      <c r="N963" s="305">
        <v>0</v>
      </c>
      <c r="O963" s="303">
        <v>0</v>
      </c>
      <c r="P963" s="305">
        <v>0</v>
      </c>
      <c r="Q963" s="303">
        <v>0</v>
      </c>
      <c r="R963" s="16">
        <f>SUMIFS('Member Months'!$L:$L,'Member Months'!$A:$A,$A963,'Member Months'!$C:$C,$C963, 'Member Months'!$D:$D,$D963)</f>
        <v>0</v>
      </c>
      <c r="S963" s="237"/>
      <c r="U963" s="237"/>
      <c r="V963" s="237"/>
    </row>
    <row r="964" spans="1:22" s="302" customFormat="1">
      <c r="A964" s="38">
        <v>15</v>
      </c>
      <c r="B964" s="39">
        <f t="shared" si="35"/>
        <v>0</v>
      </c>
      <c r="C964" s="39" t="s">
        <v>912</v>
      </c>
      <c r="D964" s="40">
        <v>3</v>
      </c>
      <c r="E964" s="662">
        <v>15</v>
      </c>
      <c r="F964" s="40" t="s">
        <v>424</v>
      </c>
      <c r="G964" s="698" t="s">
        <v>212</v>
      </c>
      <c r="H964" s="40" t="s">
        <v>213</v>
      </c>
      <c r="I964" s="629" t="s">
        <v>218</v>
      </c>
      <c r="J964" s="698" t="s">
        <v>677</v>
      </c>
      <c r="K964" s="303">
        <v>0</v>
      </c>
      <c r="L964" s="304">
        <v>0</v>
      </c>
      <c r="M964" s="305">
        <v>0</v>
      </c>
      <c r="N964" s="305">
        <v>0</v>
      </c>
      <c r="O964" s="303">
        <v>0</v>
      </c>
      <c r="P964" s="305">
        <v>0</v>
      </c>
      <c r="Q964" s="303">
        <v>0</v>
      </c>
      <c r="R964" s="16">
        <f>SUMIFS('Member Months'!$L:$L,'Member Months'!$A:$A,$A964,'Member Months'!$C:$C,$C964, 'Member Months'!$D:$D,$D964)</f>
        <v>0</v>
      </c>
      <c r="S964" s="237"/>
      <c r="U964" s="237"/>
      <c r="V964" s="237"/>
    </row>
    <row r="965" spans="1:22" s="302" customFormat="1">
      <c r="A965" s="38">
        <v>15</v>
      </c>
      <c r="B965" s="39">
        <f t="shared" si="35"/>
        <v>0</v>
      </c>
      <c r="C965" s="39" t="s">
        <v>912</v>
      </c>
      <c r="D965" s="40">
        <v>3</v>
      </c>
      <c r="E965" s="662">
        <v>15</v>
      </c>
      <c r="F965" s="40" t="s">
        <v>424</v>
      </c>
      <c r="G965" s="698" t="s">
        <v>212</v>
      </c>
      <c r="H965" s="40" t="s">
        <v>213</v>
      </c>
      <c r="I965" s="629" t="s">
        <v>219</v>
      </c>
      <c r="J965" s="698" t="s">
        <v>263</v>
      </c>
      <c r="K965" s="303">
        <v>0</v>
      </c>
      <c r="L965" s="304">
        <v>0</v>
      </c>
      <c r="M965" s="305">
        <v>0</v>
      </c>
      <c r="N965" s="305">
        <v>0</v>
      </c>
      <c r="O965" s="303">
        <v>0</v>
      </c>
      <c r="P965" s="305">
        <v>0</v>
      </c>
      <c r="Q965" s="303">
        <v>0</v>
      </c>
      <c r="R965" s="16">
        <f>SUMIFS('Member Months'!$L:$L,'Member Months'!$A:$A,$A965,'Member Months'!$C:$C,$C965, 'Member Months'!$D:$D,$D965)</f>
        <v>0</v>
      </c>
      <c r="S965" s="237"/>
      <c r="U965" s="237"/>
      <c r="V965" s="237"/>
    </row>
    <row r="966" spans="1:22" s="302" customFormat="1">
      <c r="A966" s="38">
        <v>15</v>
      </c>
      <c r="B966" s="39">
        <f t="shared" si="35"/>
        <v>0</v>
      </c>
      <c r="C966" s="39" t="s">
        <v>912</v>
      </c>
      <c r="D966" s="40">
        <v>3</v>
      </c>
      <c r="E966" s="662">
        <v>15</v>
      </c>
      <c r="F966" s="40" t="s">
        <v>424</v>
      </c>
      <c r="G966" s="698" t="s">
        <v>212</v>
      </c>
      <c r="H966" s="40" t="s">
        <v>213</v>
      </c>
      <c r="I966" s="629" t="s">
        <v>220</v>
      </c>
      <c r="J966" s="698" t="s">
        <v>675</v>
      </c>
      <c r="K966" s="303">
        <v>0</v>
      </c>
      <c r="L966" s="304">
        <v>0</v>
      </c>
      <c r="M966" s="305">
        <v>0</v>
      </c>
      <c r="N966" s="305">
        <v>0</v>
      </c>
      <c r="O966" s="303">
        <v>0</v>
      </c>
      <c r="P966" s="305">
        <v>0</v>
      </c>
      <c r="Q966" s="303">
        <v>0</v>
      </c>
      <c r="R966" s="16">
        <f>SUMIFS('Member Months'!$L:$L,'Member Months'!$A:$A,$A966,'Member Months'!$C:$C,$C966, 'Member Months'!$D:$D,$D966)</f>
        <v>0</v>
      </c>
      <c r="S966" s="237"/>
      <c r="U966" s="237"/>
      <c r="V966" s="237"/>
    </row>
    <row r="967" spans="1:22" s="302" customFormat="1">
      <c r="A967" s="38">
        <v>15</v>
      </c>
      <c r="B967" s="39">
        <f t="shared" si="35"/>
        <v>0</v>
      </c>
      <c r="C967" s="39" t="s">
        <v>912</v>
      </c>
      <c r="D967" s="40">
        <v>3</v>
      </c>
      <c r="E967" s="662">
        <v>15</v>
      </c>
      <c r="F967" s="40" t="s">
        <v>424</v>
      </c>
      <c r="G967" s="698" t="s">
        <v>212</v>
      </c>
      <c r="H967" s="40" t="s">
        <v>213</v>
      </c>
      <c r="I967" s="629" t="s">
        <v>221</v>
      </c>
      <c r="J967" s="698" t="s">
        <v>264</v>
      </c>
      <c r="K967" s="303">
        <v>0</v>
      </c>
      <c r="L967" s="304">
        <v>0</v>
      </c>
      <c r="M967" s="305">
        <v>0</v>
      </c>
      <c r="N967" s="305">
        <v>0</v>
      </c>
      <c r="O967" s="303">
        <v>0</v>
      </c>
      <c r="P967" s="305">
        <v>0</v>
      </c>
      <c r="Q967" s="303">
        <v>0</v>
      </c>
      <c r="R967" s="16">
        <f>SUMIFS('Member Months'!$L:$L,'Member Months'!$A:$A,$A967,'Member Months'!$C:$C,$C967, 'Member Months'!$D:$D,$D967)</f>
        <v>0</v>
      </c>
      <c r="S967" s="237"/>
      <c r="U967" s="237"/>
      <c r="V967" s="237"/>
    </row>
    <row r="968" spans="1:22" s="302" customFormat="1">
      <c r="A968" s="38">
        <v>15</v>
      </c>
      <c r="B968" s="39">
        <f t="shared" si="35"/>
        <v>0</v>
      </c>
      <c r="C968" s="39" t="s">
        <v>912</v>
      </c>
      <c r="D968" s="40">
        <v>3</v>
      </c>
      <c r="E968" s="662">
        <v>15</v>
      </c>
      <c r="F968" s="40" t="s">
        <v>424</v>
      </c>
      <c r="G968" s="698" t="s">
        <v>212</v>
      </c>
      <c r="H968" s="40" t="s">
        <v>213</v>
      </c>
      <c r="I968" s="630" t="s">
        <v>222</v>
      </c>
      <c r="J968" s="698" t="s">
        <v>206</v>
      </c>
      <c r="K968" s="303">
        <v>0</v>
      </c>
      <c r="L968" s="304">
        <v>0</v>
      </c>
      <c r="M968" s="305">
        <v>0</v>
      </c>
      <c r="N968" s="305">
        <v>0</v>
      </c>
      <c r="O968" s="303">
        <v>0</v>
      </c>
      <c r="P968" s="305">
        <v>0</v>
      </c>
      <c r="Q968" s="303">
        <v>0</v>
      </c>
      <c r="R968" s="16">
        <f>SUMIFS('Member Months'!$L:$L,'Member Months'!$A:$A,$A968,'Member Months'!$C:$C,$C968, 'Member Months'!$D:$D,$D968)</f>
        <v>0</v>
      </c>
      <c r="S968" s="237"/>
      <c r="U968" s="237"/>
      <c r="V968" s="237"/>
    </row>
    <row r="969" spans="1:22" s="302" customFormat="1">
      <c r="A969" s="38">
        <v>15</v>
      </c>
      <c r="B969" s="39">
        <f t="shared" si="35"/>
        <v>0</v>
      </c>
      <c r="C969" s="39" t="s">
        <v>912</v>
      </c>
      <c r="D969" s="40">
        <v>3</v>
      </c>
      <c r="E969" s="662">
        <v>15</v>
      </c>
      <c r="F969" s="40" t="s">
        <v>424</v>
      </c>
      <c r="G969" s="698" t="s">
        <v>212</v>
      </c>
      <c r="H969" s="40" t="s">
        <v>213</v>
      </c>
      <c r="I969" s="630" t="s">
        <v>223</v>
      </c>
      <c r="J969" s="698" t="s">
        <v>181</v>
      </c>
      <c r="K969" s="303">
        <v>0</v>
      </c>
      <c r="L969" s="304">
        <v>0</v>
      </c>
      <c r="M969" s="305">
        <v>0</v>
      </c>
      <c r="N969" s="305">
        <v>0</v>
      </c>
      <c r="O969" s="303">
        <v>0</v>
      </c>
      <c r="P969" s="305">
        <v>0</v>
      </c>
      <c r="Q969" s="303">
        <v>0</v>
      </c>
      <c r="R969" s="16">
        <f>SUMIFS('Member Months'!$L:$L,'Member Months'!$A:$A,$A969,'Member Months'!$C:$C,$C969, 'Member Months'!$D:$D,$D969)</f>
        <v>0</v>
      </c>
      <c r="S969" s="237"/>
      <c r="U969" s="237"/>
      <c r="V969" s="237"/>
    </row>
    <row r="970" spans="1:22" s="302" customFormat="1">
      <c r="A970" s="38">
        <v>15</v>
      </c>
      <c r="B970" s="39">
        <f t="shared" si="35"/>
        <v>0</v>
      </c>
      <c r="C970" s="39" t="s">
        <v>912</v>
      </c>
      <c r="D970" s="40">
        <v>3</v>
      </c>
      <c r="E970" s="662">
        <v>15</v>
      </c>
      <c r="F970" s="40" t="s">
        <v>424</v>
      </c>
      <c r="G970" s="698" t="s">
        <v>212</v>
      </c>
      <c r="H970" s="40" t="s">
        <v>213</v>
      </c>
      <c r="I970" s="630" t="s">
        <v>150</v>
      </c>
      <c r="J970" s="698" t="s">
        <v>204</v>
      </c>
      <c r="K970" s="303">
        <v>0</v>
      </c>
      <c r="L970" s="304">
        <v>0</v>
      </c>
      <c r="M970" s="305">
        <v>0</v>
      </c>
      <c r="N970" s="305">
        <v>0</v>
      </c>
      <c r="O970" s="303">
        <v>0</v>
      </c>
      <c r="P970" s="305">
        <v>0</v>
      </c>
      <c r="Q970" s="303">
        <v>0</v>
      </c>
      <c r="R970" s="16">
        <f>SUMIFS('Member Months'!$L:$L,'Member Months'!$A:$A,$A970,'Member Months'!$C:$C,$C970, 'Member Months'!$D:$D,$D970)</f>
        <v>0</v>
      </c>
      <c r="S970" s="237"/>
      <c r="U970" s="237"/>
      <c r="V970" s="237"/>
    </row>
    <row r="971" spans="1:22" s="302" customFormat="1">
      <c r="A971" s="38">
        <v>15</v>
      </c>
      <c r="B971" s="39">
        <f t="shared" si="35"/>
        <v>0</v>
      </c>
      <c r="C971" s="39" t="s">
        <v>912</v>
      </c>
      <c r="D971" s="40">
        <v>3</v>
      </c>
      <c r="E971" s="662">
        <v>15</v>
      </c>
      <c r="F971" s="40" t="s">
        <v>424</v>
      </c>
      <c r="G971" s="698" t="s">
        <v>212</v>
      </c>
      <c r="H971" s="40" t="s">
        <v>213</v>
      </c>
      <c r="I971" s="630" t="s">
        <v>151</v>
      </c>
      <c r="J971" s="698" t="s">
        <v>205</v>
      </c>
      <c r="K971" s="303">
        <v>0</v>
      </c>
      <c r="L971" s="304">
        <v>0</v>
      </c>
      <c r="M971" s="305">
        <v>0</v>
      </c>
      <c r="N971" s="305">
        <v>0</v>
      </c>
      <c r="O971" s="303">
        <v>0</v>
      </c>
      <c r="P971" s="305">
        <v>0</v>
      </c>
      <c r="Q971" s="303">
        <v>0</v>
      </c>
      <c r="R971" s="16">
        <f>SUMIFS('Member Months'!$L:$L,'Member Months'!$A:$A,$A971,'Member Months'!$C:$C,$C971, 'Member Months'!$D:$D,$D971)</f>
        <v>0</v>
      </c>
      <c r="S971" s="237"/>
      <c r="U971" s="237"/>
      <c r="V971" s="237"/>
    </row>
    <row r="972" spans="1:22" s="302" customFormat="1">
      <c r="A972" s="38">
        <v>15</v>
      </c>
      <c r="B972" s="39">
        <f t="shared" si="35"/>
        <v>0</v>
      </c>
      <c r="C972" s="39" t="s">
        <v>912</v>
      </c>
      <c r="D972" s="40">
        <v>3</v>
      </c>
      <c r="E972" s="662">
        <v>15</v>
      </c>
      <c r="F972" s="40" t="s">
        <v>424</v>
      </c>
      <c r="G972" s="698" t="s">
        <v>212</v>
      </c>
      <c r="H972" s="40" t="s">
        <v>213</v>
      </c>
      <c r="I972" s="630" t="s">
        <v>152</v>
      </c>
      <c r="J972" s="698" t="s">
        <v>182</v>
      </c>
      <c r="K972" s="303">
        <v>0</v>
      </c>
      <c r="L972" s="304">
        <v>0</v>
      </c>
      <c r="M972" s="305">
        <v>0</v>
      </c>
      <c r="N972" s="305">
        <v>0</v>
      </c>
      <c r="O972" s="303">
        <v>0</v>
      </c>
      <c r="P972" s="305">
        <v>0</v>
      </c>
      <c r="Q972" s="303">
        <v>0</v>
      </c>
      <c r="R972" s="16">
        <f>SUMIFS('Member Months'!$L:$L,'Member Months'!$A:$A,$A972,'Member Months'!$C:$C,$C972, 'Member Months'!$D:$D,$D972)</f>
        <v>0</v>
      </c>
      <c r="S972" s="237"/>
      <c r="U972" s="237"/>
      <c r="V972" s="237"/>
    </row>
    <row r="973" spans="1:22" s="302" customFormat="1">
      <c r="A973" s="38">
        <v>15</v>
      </c>
      <c r="B973" s="39">
        <f t="shared" si="35"/>
        <v>0</v>
      </c>
      <c r="C973" s="39" t="s">
        <v>912</v>
      </c>
      <c r="D973" s="40">
        <v>3</v>
      </c>
      <c r="E973" s="662">
        <v>15</v>
      </c>
      <c r="F973" s="40" t="s">
        <v>424</v>
      </c>
      <c r="G973" s="698" t="s">
        <v>212</v>
      </c>
      <c r="H973" s="40" t="s">
        <v>213</v>
      </c>
      <c r="I973" s="630" t="s">
        <v>70</v>
      </c>
      <c r="J973" s="698" t="s">
        <v>265</v>
      </c>
      <c r="K973" s="303">
        <v>0</v>
      </c>
      <c r="L973" s="304">
        <v>0</v>
      </c>
      <c r="M973" s="305">
        <v>0</v>
      </c>
      <c r="N973" s="305">
        <v>0</v>
      </c>
      <c r="O973" s="303">
        <v>0</v>
      </c>
      <c r="P973" s="305">
        <v>0</v>
      </c>
      <c r="Q973" s="303">
        <v>0</v>
      </c>
      <c r="R973" s="16">
        <f>SUMIFS('Member Months'!$L:$L,'Member Months'!$A:$A,$A973,'Member Months'!$C:$C,$C973, 'Member Months'!$D:$D,$D973)</f>
        <v>0</v>
      </c>
      <c r="S973" s="237"/>
      <c r="U973" s="237"/>
      <c r="V973" s="237"/>
    </row>
    <row r="974" spans="1:22" s="302" customFormat="1">
      <c r="A974" s="38">
        <v>15</v>
      </c>
      <c r="B974" s="39">
        <f t="shared" si="35"/>
        <v>0</v>
      </c>
      <c r="C974" s="39" t="s">
        <v>912</v>
      </c>
      <c r="D974" s="40">
        <v>3</v>
      </c>
      <c r="E974" s="662">
        <v>15</v>
      </c>
      <c r="F974" s="40" t="s">
        <v>424</v>
      </c>
      <c r="G974" s="698" t="s">
        <v>212</v>
      </c>
      <c r="H974" s="40" t="s">
        <v>213</v>
      </c>
      <c r="I974" s="630" t="s">
        <v>71</v>
      </c>
      <c r="J974" s="698" t="s">
        <v>266</v>
      </c>
      <c r="K974" s="303">
        <v>0</v>
      </c>
      <c r="L974" s="304">
        <v>0</v>
      </c>
      <c r="M974" s="305">
        <v>0</v>
      </c>
      <c r="N974" s="305">
        <v>0</v>
      </c>
      <c r="O974" s="303">
        <v>0</v>
      </c>
      <c r="P974" s="305">
        <v>0</v>
      </c>
      <c r="Q974" s="303">
        <v>0</v>
      </c>
      <c r="R974" s="16">
        <f>SUMIFS('Member Months'!$L:$L,'Member Months'!$A:$A,$A974,'Member Months'!$C:$C,$C974, 'Member Months'!$D:$D,$D974)</f>
        <v>0</v>
      </c>
      <c r="S974" s="237"/>
      <c r="U974" s="237"/>
      <c r="V974" s="237"/>
    </row>
    <row r="975" spans="1:22" s="302" customFormat="1">
      <c r="A975" s="38">
        <v>15</v>
      </c>
      <c r="B975" s="39">
        <f t="shared" si="35"/>
        <v>0</v>
      </c>
      <c r="C975" s="39" t="s">
        <v>912</v>
      </c>
      <c r="D975" s="40">
        <v>3</v>
      </c>
      <c r="E975" s="662">
        <v>15</v>
      </c>
      <c r="F975" s="40" t="s">
        <v>424</v>
      </c>
      <c r="G975" s="698" t="s">
        <v>212</v>
      </c>
      <c r="H975" s="40" t="s">
        <v>213</v>
      </c>
      <c r="I975" s="630" t="s">
        <v>72</v>
      </c>
      <c r="J975" s="698" t="s">
        <v>527</v>
      </c>
      <c r="K975" s="303">
        <v>0</v>
      </c>
      <c r="L975" s="304">
        <v>0</v>
      </c>
      <c r="M975" s="305">
        <v>0</v>
      </c>
      <c r="N975" s="305">
        <v>0</v>
      </c>
      <c r="O975" s="303">
        <v>0</v>
      </c>
      <c r="P975" s="305">
        <v>0</v>
      </c>
      <c r="Q975" s="303">
        <v>0</v>
      </c>
      <c r="R975" s="16">
        <f>SUMIFS('Member Months'!$L:$L,'Member Months'!$A:$A,$A975,'Member Months'!$C:$C,$C975, 'Member Months'!$D:$D,$D975)</f>
        <v>0</v>
      </c>
      <c r="S975" s="237"/>
      <c r="U975" s="237"/>
      <c r="V975" s="237"/>
    </row>
    <row r="976" spans="1:22" s="302" customFormat="1">
      <c r="A976" s="38">
        <v>15</v>
      </c>
      <c r="B976" s="39">
        <f t="shared" si="35"/>
        <v>0</v>
      </c>
      <c r="C976" s="39" t="s">
        <v>912</v>
      </c>
      <c r="D976" s="40">
        <v>3</v>
      </c>
      <c r="E976" s="662">
        <v>15</v>
      </c>
      <c r="F976" s="40" t="s">
        <v>424</v>
      </c>
      <c r="G976" s="698" t="s">
        <v>212</v>
      </c>
      <c r="H976" s="40" t="s">
        <v>213</v>
      </c>
      <c r="I976" s="630" t="s">
        <v>73</v>
      </c>
      <c r="J976" s="698" t="s">
        <v>528</v>
      </c>
      <c r="K976" s="303">
        <v>0</v>
      </c>
      <c r="L976" s="304">
        <v>0</v>
      </c>
      <c r="M976" s="305">
        <v>0</v>
      </c>
      <c r="N976" s="305">
        <v>0</v>
      </c>
      <c r="O976" s="303">
        <v>0</v>
      </c>
      <c r="P976" s="305">
        <v>0</v>
      </c>
      <c r="Q976" s="303">
        <v>0</v>
      </c>
      <c r="R976" s="16">
        <f>SUMIFS('Member Months'!$L:$L,'Member Months'!$A:$A,$A976,'Member Months'!$C:$C,$C976, 'Member Months'!$D:$D,$D976)</f>
        <v>0</v>
      </c>
      <c r="S976" s="237"/>
      <c r="U976" s="237"/>
      <c r="V976" s="237"/>
    </row>
    <row r="977" spans="1:22" s="302" customFormat="1">
      <c r="A977" s="775">
        <v>15</v>
      </c>
      <c r="B977" s="776">
        <f t="shared" si="35"/>
        <v>0</v>
      </c>
      <c r="C977" s="776" t="s">
        <v>912</v>
      </c>
      <c r="D977" s="777">
        <v>3</v>
      </c>
      <c r="E977" s="778">
        <v>15</v>
      </c>
      <c r="F977" s="777" t="s">
        <v>424</v>
      </c>
      <c r="G977" s="779" t="s">
        <v>212</v>
      </c>
      <c r="H977" s="777" t="s">
        <v>213</v>
      </c>
      <c r="I977" s="780" t="s">
        <v>409</v>
      </c>
      <c r="J977" s="779" t="s">
        <v>803</v>
      </c>
      <c r="K977" s="781">
        <v>0</v>
      </c>
      <c r="L977" s="782">
        <v>0</v>
      </c>
      <c r="M977" s="783">
        <v>0</v>
      </c>
      <c r="N977" s="783">
        <v>0</v>
      </c>
      <c r="O977" s="781">
        <v>0</v>
      </c>
      <c r="P977" s="783">
        <v>0</v>
      </c>
      <c r="Q977" s="781">
        <v>0</v>
      </c>
      <c r="R977" s="785">
        <f>SUMIFS('Member Months'!$L:$L,'Member Months'!$A:$A,$A977,'Member Months'!$C:$C,$C977, 'Member Months'!$D:$D,$D977)</f>
        <v>0</v>
      </c>
      <c r="S977" s="237"/>
      <c r="U977" s="237"/>
      <c r="V977" s="237"/>
    </row>
    <row r="978" spans="1:22" s="302" customFormat="1">
      <c r="A978" s="38" t="s">
        <v>211</v>
      </c>
      <c r="B978" s="39">
        <f t="shared" ref="B978:B1055" si="36">$B$6</f>
        <v>0</v>
      </c>
      <c r="C978" s="39" t="s">
        <v>912</v>
      </c>
      <c r="D978" s="40">
        <v>4</v>
      </c>
      <c r="E978" s="40" t="s">
        <v>211</v>
      </c>
      <c r="F978" s="40" t="s">
        <v>738</v>
      </c>
      <c r="G978" s="698" t="s">
        <v>212</v>
      </c>
      <c r="H978" s="40" t="s">
        <v>213</v>
      </c>
      <c r="I978" s="629" t="s">
        <v>211</v>
      </c>
      <c r="J978" s="698" t="s">
        <v>261</v>
      </c>
      <c r="K978" s="303">
        <v>0</v>
      </c>
      <c r="L978" s="304">
        <v>0</v>
      </c>
      <c r="M978" s="305">
        <v>0</v>
      </c>
      <c r="N978" s="305">
        <v>0</v>
      </c>
      <c r="O978" s="303">
        <v>0</v>
      </c>
      <c r="P978" s="305">
        <v>0</v>
      </c>
      <c r="Q978" s="303">
        <v>0</v>
      </c>
      <c r="R978" s="16">
        <f>SUMIFS('Member Months'!$L:$L,'Member Months'!$A:$A,$A978,'Member Months'!$C:$C,$C978, 'Member Months'!$D:$D,$D978)</f>
        <v>0</v>
      </c>
      <c r="S978" s="237"/>
      <c r="U978" s="237"/>
      <c r="V978" s="237"/>
    </row>
    <row r="979" spans="1:22" s="302" customFormat="1">
      <c r="A979" s="38" t="s">
        <v>211</v>
      </c>
      <c r="B979" s="39">
        <f>$B$6</f>
        <v>0</v>
      </c>
      <c r="C979" s="39" t="s">
        <v>912</v>
      </c>
      <c r="D979" s="40">
        <v>4</v>
      </c>
      <c r="E979" s="40" t="s">
        <v>211</v>
      </c>
      <c r="F979" s="40" t="s">
        <v>738</v>
      </c>
      <c r="G979" s="698" t="s">
        <v>212</v>
      </c>
      <c r="H979" s="40" t="s">
        <v>213</v>
      </c>
      <c r="I979" s="629" t="s">
        <v>214</v>
      </c>
      <c r="J979" s="698" t="s">
        <v>676</v>
      </c>
      <c r="K979" s="303">
        <v>0</v>
      </c>
      <c r="L979" s="304">
        <v>0</v>
      </c>
      <c r="M979" s="305">
        <v>0</v>
      </c>
      <c r="N979" s="305">
        <v>0</v>
      </c>
      <c r="O979" s="303">
        <v>0</v>
      </c>
      <c r="P979" s="305">
        <v>0</v>
      </c>
      <c r="Q979" s="303">
        <v>0</v>
      </c>
      <c r="R979" s="16">
        <f>SUMIFS('Member Months'!$L:$L,'Member Months'!$A:$A,$A979,'Member Months'!$C:$C,$C979, 'Member Months'!$D:$D,$D979)</f>
        <v>0</v>
      </c>
      <c r="S979" s="237"/>
      <c r="U979" s="237"/>
      <c r="V979" s="237"/>
    </row>
    <row r="980" spans="1:22" s="302" customFormat="1">
      <c r="A980" s="38" t="s">
        <v>211</v>
      </c>
      <c r="B980" s="39">
        <f t="shared" si="36"/>
        <v>0</v>
      </c>
      <c r="C980" s="39" t="s">
        <v>912</v>
      </c>
      <c r="D980" s="40">
        <v>4</v>
      </c>
      <c r="E980" s="40" t="s">
        <v>211</v>
      </c>
      <c r="F980" s="40" t="s">
        <v>738</v>
      </c>
      <c r="G980" s="698" t="s">
        <v>212</v>
      </c>
      <c r="H980" s="40" t="s">
        <v>213</v>
      </c>
      <c r="I980" s="629" t="s">
        <v>215</v>
      </c>
      <c r="J980" s="698" t="s">
        <v>216</v>
      </c>
      <c r="K980" s="303">
        <v>0</v>
      </c>
      <c r="L980" s="304">
        <v>0</v>
      </c>
      <c r="M980" s="305">
        <v>0</v>
      </c>
      <c r="N980" s="305">
        <v>0</v>
      </c>
      <c r="O980" s="303">
        <v>0</v>
      </c>
      <c r="P980" s="305">
        <v>0</v>
      </c>
      <c r="Q980" s="303">
        <v>0</v>
      </c>
      <c r="R980" s="16">
        <f>SUMIFS('Member Months'!$L:$L,'Member Months'!$A:$A,$A980,'Member Months'!$C:$C,$C980, 'Member Months'!$D:$D,$D980)</f>
        <v>0</v>
      </c>
      <c r="S980" s="237"/>
      <c r="U980" s="237"/>
      <c r="V980" s="237"/>
    </row>
    <row r="981" spans="1:22" s="302" customFormat="1">
      <c r="A981" s="38" t="s">
        <v>211</v>
      </c>
      <c r="B981" s="39">
        <f t="shared" si="36"/>
        <v>0</v>
      </c>
      <c r="C981" s="39" t="s">
        <v>912</v>
      </c>
      <c r="D981" s="40">
        <v>4</v>
      </c>
      <c r="E981" s="40" t="s">
        <v>211</v>
      </c>
      <c r="F981" s="40" t="s">
        <v>738</v>
      </c>
      <c r="G981" s="698" t="s">
        <v>212</v>
      </c>
      <c r="H981" s="40" t="s">
        <v>213</v>
      </c>
      <c r="I981" s="629" t="s">
        <v>217</v>
      </c>
      <c r="J981" s="698" t="s">
        <v>262</v>
      </c>
      <c r="K981" s="303">
        <v>0</v>
      </c>
      <c r="L981" s="304">
        <v>0</v>
      </c>
      <c r="M981" s="305">
        <v>0</v>
      </c>
      <c r="N981" s="305">
        <v>0</v>
      </c>
      <c r="O981" s="303">
        <v>0</v>
      </c>
      <c r="P981" s="305">
        <v>0</v>
      </c>
      <c r="Q981" s="303">
        <v>0</v>
      </c>
      <c r="R981" s="16">
        <f>SUMIFS('Member Months'!$L:$L,'Member Months'!$A:$A,$A981,'Member Months'!$C:$C,$C981, 'Member Months'!$D:$D,$D981)</f>
        <v>0</v>
      </c>
      <c r="S981" s="237"/>
      <c r="U981" s="237"/>
      <c r="V981" s="237"/>
    </row>
    <row r="982" spans="1:22" s="302" customFormat="1">
      <c r="A982" s="38" t="s">
        <v>211</v>
      </c>
      <c r="B982" s="39">
        <f t="shared" si="36"/>
        <v>0</v>
      </c>
      <c r="C982" s="39" t="s">
        <v>912</v>
      </c>
      <c r="D982" s="40">
        <v>4</v>
      </c>
      <c r="E982" s="40" t="s">
        <v>211</v>
      </c>
      <c r="F982" s="40" t="s">
        <v>738</v>
      </c>
      <c r="G982" s="698" t="s">
        <v>212</v>
      </c>
      <c r="H982" s="40" t="s">
        <v>213</v>
      </c>
      <c r="I982" s="629" t="s">
        <v>218</v>
      </c>
      <c r="J982" s="698" t="s">
        <v>677</v>
      </c>
      <c r="K982" s="303">
        <v>0</v>
      </c>
      <c r="L982" s="304">
        <v>0</v>
      </c>
      <c r="M982" s="305">
        <v>0</v>
      </c>
      <c r="N982" s="305">
        <v>0</v>
      </c>
      <c r="O982" s="303">
        <v>0</v>
      </c>
      <c r="P982" s="305">
        <v>0</v>
      </c>
      <c r="Q982" s="303">
        <v>0</v>
      </c>
      <c r="R982" s="16">
        <f>SUMIFS('Member Months'!$L:$L,'Member Months'!$A:$A,$A982,'Member Months'!$C:$C,$C982, 'Member Months'!$D:$D,$D982)</f>
        <v>0</v>
      </c>
      <c r="S982" s="237"/>
      <c r="U982" s="237"/>
      <c r="V982" s="237"/>
    </row>
    <row r="983" spans="1:22" s="302" customFormat="1">
      <c r="A983" s="38" t="s">
        <v>211</v>
      </c>
      <c r="B983" s="39">
        <f t="shared" si="36"/>
        <v>0</v>
      </c>
      <c r="C983" s="39" t="s">
        <v>912</v>
      </c>
      <c r="D983" s="40">
        <v>4</v>
      </c>
      <c r="E983" s="40" t="s">
        <v>211</v>
      </c>
      <c r="F983" s="40" t="s">
        <v>738</v>
      </c>
      <c r="G983" s="698" t="s">
        <v>212</v>
      </c>
      <c r="H983" s="40" t="s">
        <v>213</v>
      </c>
      <c r="I983" s="629" t="s">
        <v>219</v>
      </c>
      <c r="J983" s="698" t="s">
        <v>263</v>
      </c>
      <c r="K983" s="303">
        <v>0</v>
      </c>
      <c r="L983" s="304">
        <v>0</v>
      </c>
      <c r="M983" s="305">
        <v>0</v>
      </c>
      <c r="N983" s="305">
        <v>0</v>
      </c>
      <c r="O983" s="303">
        <v>0</v>
      </c>
      <c r="P983" s="305">
        <v>0</v>
      </c>
      <c r="Q983" s="303">
        <v>0</v>
      </c>
      <c r="R983" s="16">
        <f>SUMIFS('Member Months'!$L:$L,'Member Months'!$A:$A,$A983,'Member Months'!$C:$C,$C983, 'Member Months'!$D:$D,$D983)</f>
        <v>0</v>
      </c>
      <c r="S983" s="237"/>
      <c r="U983" s="237"/>
      <c r="V983" s="237"/>
    </row>
    <row r="984" spans="1:22" s="302" customFormat="1">
      <c r="A984" s="38" t="s">
        <v>211</v>
      </c>
      <c r="B984" s="39">
        <f t="shared" si="36"/>
        <v>0</v>
      </c>
      <c r="C984" s="39" t="s">
        <v>912</v>
      </c>
      <c r="D984" s="40">
        <v>4</v>
      </c>
      <c r="E984" s="40" t="s">
        <v>211</v>
      </c>
      <c r="F984" s="40" t="s">
        <v>738</v>
      </c>
      <c r="G984" s="698" t="s">
        <v>212</v>
      </c>
      <c r="H984" s="40" t="s">
        <v>213</v>
      </c>
      <c r="I984" s="629" t="s">
        <v>220</v>
      </c>
      <c r="J984" s="698" t="s">
        <v>675</v>
      </c>
      <c r="K984" s="303">
        <v>0</v>
      </c>
      <c r="L984" s="304">
        <v>0</v>
      </c>
      <c r="M984" s="305">
        <v>0</v>
      </c>
      <c r="N984" s="305">
        <v>0</v>
      </c>
      <c r="O984" s="303">
        <v>0</v>
      </c>
      <c r="P984" s="305">
        <v>0</v>
      </c>
      <c r="Q984" s="303">
        <v>0</v>
      </c>
      <c r="R984" s="16">
        <f>SUMIFS('Member Months'!$L:$L,'Member Months'!$A:$A,$A984,'Member Months'!$C:$C,$C984, 'Member Months'!$D:$D,$D984)</f>
        <v>0</v>
      </c>
      <c r="S984" s="237"/>
      <c r="U984" s="237"/>
      <c r="V984" s="237"/>
    </row>
    <row r="985" spans="1:22" s="302" customFormat="1">
      <c r="A985" s="38" t="s">
        <v>211</v>
      </c>
      <c r="B985" s="39">
        <f t="shared" si="36"/>
        <v>0</v>
      </c>
      <c r="C985" s="39" t="s">
        <v>912</v>
      </c>
      <c r="D985" s="40">
        <v>4</v>
      </c>
      <c r="E985" s="40" t="s">
        <v>211</v>
      </c>
      <c r="F985" s="40" t="s">
        <v>738</v>
      </c>
      <c r="G985" s="698" t="s">
        <v>212</v>
      </c>
      <c r="H985" s="40" t="s">
        <v>213</v>
      </c>
      <c r="I985" s="629" t="s">
        <v>221</v>
      </c>
      <c r="J985" s="698" t="s">
        <v>264</v>
      </c>
      <c r="K985" s="303">
        <v>0</v>
      </c>
      <c r="L985" s="304">
        <v>0</v>
      </c>
      <c r="M985" s="305">
        <v>0</v>
      </c>
      <c r="N985" s="305">
        <v>0</v>
      </c>
      <c r="O985" s="303">
        <v>0</v>
      </c>
      <c r="P985" s="305">
        <v>0</v>
      </c>
      <c r="Q985" s="303">
        <v>0</v>
      </c>
      <c r="R985" s="16">
        <f>SUMIFS('Member Months'!$L:$L,'Member Months'!$A:$A,$A985,'Member Months'!$C:$C,$C985, 'Member Months'!$D:$D,$D985)</f>
        <v>0</v>
      </c>
      <c r="S985" s="237"/>
      <c r="U985" s="237"/>
      <c r="V985" s="237"/>
    </row>
    <row r="986" spans="1:22" s="302" customFormat="1">
      <c r="A986" s="38" t="s">
        <v>211</v>
      </c>
      <c r="B986" s="39">
        <f t="shared" si="36"/>
        <v>0</v>
      </c>
      <c r="C986" s="39" t="s">
        <v>912</v>
      </c>
      <c r="D986" s="40">
        <v>4</v>
      </c>
      <c r="E986" s="40" t="s">
        <v>211</v>
      </c>
      <c r="F986" s="40" t="s">
        <v>738</v>
      </c>
      <c r="G986" s="698" t="s">
        <v>212</v>
      </c>
      <c r="H986" s="40" t="s">
        <v>213</v>
      </c>
      <c r="I986" s="630" t="s">
        <v>222</v>
      </c>
      <c r="J986" s="698" t="s">
        <v>206</v>
      </c>
      <c r="K986" s="303">
        <v>0</v>
      </c>
      <c r="L986" s="304">
        <v>0</v>
      </c>
      <c r="M986" s="305">
        <v>0</v>
      </c>
      <c r="N986" s="305">
        <v>0</v>
      </c>
      <c r="O986" s="303">
        <v>0</v>
      </c>
      <c r="P986" s="305">
        <v>0</v>
      </c>
      <c r="Q986" s="303">
        <v>0</v>
      </c>
      <c r="R986" s="16">
        <f>SUMIFS('Member Months'!$L:$L,'Member Months'!$A:$A,$A986,'Member Months'!$C:$C,$C986, 'Member Months'!$D:$D,$D986)</f>
        <v>0</v>
      </c>
      <c r="S986" s="237"/>
      <c r="U986" s="237"/>
      <c r="V986" s="237"/>
    </row>
    <row r="987" spans="1:22" s="302" customFormat="1">
      <c r="A987" s="38" t="s">
        <v>211</v>
      </c>
      <c r="B987" s="39">
        <f t="shared" si="36"/>
        <v>0</v>
      </c>
      <c r="C987" s="39" t="s">
        <v>912</v>
      </c>
      <c r="D987" s="40">
        <v>4</v>
      </c>
      <c r="E987" s="40" t="s">
        <v>211</v>
      </c>
      <c r="F987" s="40" t="s">
        <v>738</v>
      </c>
      <c r="G987" s="698" t="s">
        <v>212</v>
      </c>
      <c r="H987" s="40" t="s">
        <v>213</v>
      </c>
      <c r="I987" s="630" t="s">
        <v>223</v>
      </c>
      <c r="J987" s="698" t="s">
        <v>181</v>
      </c>
      <c r="K987" s="303">
        <v>0</v>
      </c>
      <c r="L987" s="304">
        <v>0</v>
      </c>
      <c r="M987" s="305">
        <v>0</v>
      </c>
      <c r="N987" s="305">
        <v>0</v>
      </c>
      <c r="O987" s="303">
        <v>0</v>
      </c>
      <c r="P987" s="305">
        <v>0</v>
      </c>
      <c r="Q987" s="303">
        <v>0</v>
      </c>
      <c r="R987" s="16">
        <f>SUMIFS('Member Months'!$L:$L,'Member Months'!$A:$A,$A987,'Member Months'!$C:$C,$C987, 'Member Months'!$D:$D,$D987)</f>
        <v>0</v>
      </c>
      <c r="S987" s="237"/>
      <c r="U987" s="237"/>
      <c r="V987" s="237"/>
    </row>
    <row r="988" spans="1:22" s="302" customFormat="1">
      <c r="A988" s="38" t="s">
        <v>211</v>
      </c>
      <c r="B988" s="39">
        <f t="shared" si="36"/>
        <v>0</v>
      </c>
      <c r="C988" s="39" t="s">
        <v>912</v>
      </c>
      <c r="D988" s="40">
        <v>4</v>
      </c>
      <c r="E988" s="40" t="s">
        <v>211</v>
      </c>
      <c r="F988" s="40" t="s">
        <v>738</v>
      </c>
      <c r="G988" s="698" t="s">
        <v>212</v>
      </c>
      <c r="H988" s="40" t="s">
        <v>213</v>
      </c>
      <c r="I988" s="630" t="s">
        <v>150</v>
      </c>
      <c r="J988" s="698" t="s">
        <v>204</v>
      </c>
      <c r="K988" s="303">
        <v>0</v>
      </c>
      <c r="L988" s="304">
        <v>0</v>
      </c>
      <c r="M988" s="305">
        <v>0</v>
      </c>
      <c r="N988" s="305">
        <v>0</v>
      </c>
      <c r="O988" s="303">
        <v>0</v>
      </c>
      <c r="P988" s="305">
        <v>0</v>
      </c>
      <c r="Q988" s="303">
        <v>0</v>
      </c>
      <c r="R988" s="16">
        <f>SUMIFS('Member Months'!$L:$L,'Member Months'!$A:$A,$A988,'Member Months'!$C:$C,$C988, 'Member Months'!$D:$D,$D988)</f>
        <v>0</v>
      </c>
      <c r="S988" s="237"/>
      <c r="U988" s="237"/>
      <c r="V988" s="237"/>
    </row>
    <row r="989" spans="1:22" s="302" customFormat="1">
      <c r="A989" s="38" t="s">
        <v>211</v>
      </c>
      <c r="B989" s="39">
        <f t="shared" si="36"/>
        <v>0</v>
      </c>
      <c r="C989" s="39" t="s">
        <v>912</v>
      </c>
      <c r="D989" s="40">
        <v>4</v>
      </c>
      <c r="E989" s="40" t="s">
        <v>211</v>
      </c>
      <c r="F989" s="40" t="s">
        <v>738</v>
      </c>
      <c r="G989" s="698" t="s">
        <v>212</v>
      </c>
      <c r="H989" s="40" t="s">
        <v>213</v>
      </c>
      <c r="I989" s="630" t="s">
        <v>151</v>
      </c>
      <c r="J989" s="698" t="s">
        <v>205</v>
      </c>
      <c r="K989" s="303">
        <v>0</v>
      </c>
      <c r="L989" s="304">
        <v>0</v>
      </c>
      <c r="M989" s="305">
        <v>0</v>
      </c>
      <c r="N989" s="305">
        <v>0</v>
      </c>
      <c r="O989" s="303">
        <v>0</v>
      </c>
      <c r="P989" s="305">
        <v>0</v>
      </c>
      <c r="Q989" s="303">
        <v>0</v>
      </c>
      <c r="R989" s="16">
        <f>SUMIFS('Member Months'!$L:$L,'Member Months'!$A:$A,$A989,'Member Months'!$C:$C,$C989, 'Member Months'!$D:$D,$D989)</f>
        <v>0</v>
      </c>
      <c r="S989" s="237"/>
      <c r="U989" s="237"/>
      <c r="V989" s="237"/>
    </row>
    <row r="990" spans="1:22" s="302" customFormat="1">
      <c r="A990" s="38" t="s">
        <v>211</v>
      </c>
      <c r="B990" s="39">
        <f t="shared" si="36"/>
        <v>0</v>
      </c>
      <c r="C990" s="39" t="s">
        <v>912</v>
      </c>
      <c r="D990" s="40">
        <v>4</v>
      </c>
      <c r="E990" s="40" t="s">
        <v>211</v>
      </c>
      <c r="F990" s="40" t="s">
        <v>738</v>
      </c>
      <c r="G990" s="698" t="s">
        <v>212</v>
      </c>
      <c r="H990" s="40" t="s">
        <v>213</v>
      </c>
      <c r="I990" s="630" t="s">
        <v>152</v>
      </c>
      <c r="J990" s="698" t="s">
        <v>182</v>
      </c>
      <c r="K990" s="303">
        <v>0</v>
      </c>
      <c r="L990" s="304">
        <v>0</v>
      </c>
      <c r="M990" s="305">
        <v>0</v>
      </c>
      <c r="N990" s="305">
        <v>0</v>
      </c>
      <c r="O990" s="303">
        <v>0</v>
      </c>
      <c r="P990" s="305">
        <v>0</v>
      </c>
      <c r="Q990" s="303">
        <v>0</v>
      </c>
      <c r="R990" s="16">
        <f>SUMIFS('Member Months'!$L:$L,'Member Months'!$A:$A,$A990,'Member Months'!$C:$C,$C990, 'Member Months'!$D:$D,$D990)</f>
        <v>0</v>
      </c>
      <c r="S990" s="237"/>
      <c r="U990" s="237"/>
      <c r="V990" s="237"/>
    </row>
    <row r="991" spans="1:22" s="302" customFormat="1">
      <c r="A991" s="38" t="s">
        <v>211</v>
      </c>
      <c r="B991" s="39">
        <f t="shared" si="36"/>
        <v>0</v>
      </c>
      <c r="C991" s="39" t="s">
        <v>912</v>
      </c>
      <c r="D991" s="40">
        <v>4</v>
      </c>
      <c r="E991" s="40" t="s">
        <v>211</v>
      </c>
      <c r="F991" s="40" t="s">
        <v>738</v>
      </c>
      <c r="G991" s="698" t="s">
        <v>212</v>
      </c>
      <c r="H991" s="40" t="s">
        <v>213</v>
      </c>
      <c r="I991" s="630" t="s">
        <v>70</v>
      </c>
      <c r="J991" s="698" t="s">
        <v>265</v>
      </c>
      <c r="K991" s="303">
        <v>0</v>
      </c>
      <c r="L991" s="304">
        <v>0</v>
      </c>
      <c r="M991" s="305">
        <v>0</v>
      </c>
      <c r="N991" s="305">
        <v>0</v>
      </c>
      <c r="O991" s="303">
        <v>0</v>
      </c>
      <c r="P991" s="305">
        <v>0</v>
      </c>
      <c r="Q991" s="303">
        <v>0</v>
      </c>
      <c r="R991" s="16">
        <f>SUMIFS('Member Months'!$L:$L,'Member Months'!$A:$A,$A991,'Member Months'!$C:$C,$C991, 'Member Months'!$D:$D,$D991)</f>
        <v>0</v>
      </c>
      <c r="S991" s="237"/>
      <c r="U991" s="237"/>
      <c r="V991" s="237"/>
    </row>
    <row r="992" spans="1:22" s="302" customFormat="1">
      <c r="A992" s="38" t="s">
        <v>211</v>
      </c>
      <c r="B992" s="39">
        <f t="shared" si="36"/>
        <v>0</v>
      </c>
      <c r="C992" s="39" t="s">
        <v>912</v>
      </c>
      <c r="D992" s="40">
        <v>4</v>
      </c>
      <c r="E992" s="40" t="s">
        <v>211</v>
      </c>
      <c r="F992" s="40" t="s">
        <v>738</v>
      </c>
      <c r="G992" s="698" t="s">
        <v>212</v>
      </c>
      <c r="H992" s="40" t="s">
        <v>213</v>
      </c>
      <c r="I992" s="630" t="s">
        <v>71</v>
      </c>
      <c r="J992" s="698" t="s">
        <v>266</v>
      </c>
      <c r="K992" s="303">
        <v>0</v>
      </c>
      <c r="L992" s="304">
        <v>0</v>
      </c>
      <c r="M992" s="305">
        <v>0</v>
      </c>
      <c r="N992" s="305">
        <v>0</v>
      </c>
      <c r="O992" s="303">
        <v>0</v>
      </c>
      <c r="P992" s="305">
        <v>0</v>
      </c>
      <c r="Q992" s="303">
        <v>0</v>
      </c>
      <c r="R992" s="16">
        <f>SUMIFS('Member Months'!$L:$L,'Member Months'!$A:$A,$A992,'Member Months'!$C:$C,$C992, 'Member Months'!$D:$D,$D992)</f>
        <v>0</v>
      </c>
      <c r="S992" s="237"/>
      <c r="U992" s="237"/>
      <c r="V992" s="237"/>
    </row>
    <row r="993" spans="1:22" s="302" customFormat="1">
      <c r="A993" s="38" t="s">
        <v>211</v>
      </c>
      <c r="B993" s="39">
        <f t="shared" si="36"/>
        <v>0</v>
      </c>
      <c r="C993" s="39" t="s">
        <v>912</v>
      </c>
      <c r="D993" s="40">
        <v>4</v>
      </c>
      <c r="E993" s="40" t="s">
        <v>211</v>
      </c>
      <c r="F993" s="40" t="s">
        <v>738</v>
      </c>
      <c r="G993" s="698" t="s">
        <v>212</v>
      </c>
      <c r="H993" s="40" t="s">
        <v>213</v>
      </c>
      <c r="I993" s="630" t="s">
        <v>72</v>
      </c>
      <c r="J993" s="698" t="s">
        <v>527</v>
      </c>
      <c r="K993" s="303">
        <v>0</v>
      </c>
      <c r="L993" s="304">
        <v>0</v>
      </c>
      <c r="M993" s="305">
        <v>0</v>
      </c>
      <c r="N993" s="305">
        <v>0</v>
      </c>
      <c r="O993" s="303">
        <v>0</v>
      </c>
      <c r="P993" s="305">
        <v>0</v>
      </c>
      <c r="Q993" s="303">
        <v>0</v>
      </c>
      <c r="R993" s="16">
        <f>SUMIFS('Member Months'!$L:$L,'Member Months'!$A:$A,$A993,'Member Months'!$C:$C,$C993, 'Member Months'!$D:$D,$D993)</f>
        <v>0</v>
      </c>
      <c r="S993" s="237"/>
      <c r="U993" s="237"/>
      <c r="V993" s="237"/>
    </row>
    <row r="994" spans="1:22" s="302" customFormat="1">
      <c r="A994" s="38" t="s">
        <v>211</v>
      </c>
      <c r="B994" s="39">
        <f t="shared" si="36"/>
        <v>0</v>
      </c>
      <c r="C994" s="39" t="s">
        <v>912</v>
      </c>
      <c r="D994" s="40">
        <v>4</v>
      </c>
      <c r="E994" s="40" t="s">
        <v>211</v>
      </c>
      <c r="F994" s="40" t="s">
        <v>738</v>
      </c>
      <c r="G994" s="698" t="s">
        <v>212</v>
      </c>
      <c r="H994" s="40" t="s">
        <v>213</v>
      </c>
      <c r="I994" s="630" t="s">
        <v>73</v>
      </c>
      <c r="J994" s="698" t="s">
        <v>528</v>
      </c>
      <c r="K994" s="303">
        <v>0</v>
      </c>
      <c r="L994" s="304">
        <v>0</v>
      </c>
      <c r="M994" s="305">
        <v>0</v>
      </c>
      <c r="N994" s="305">
        <v>0</v>
      </c>
      <c r="O994" s="303">
        <v>0</v>
      </c>
      <c r="P994" s="305">
        <v>0</v>
      </c>
      <c r="Q994" s="303">
        <v>0</v>
      </c>
      <c r="R994" s="16">
        <f>SUMIFS('Member Months'!$L:$L,'Member Months'!$A:$A,$A994,'Member Months'!$C:$C,$C994, 'Member Months'!$D:$D,$D994)</f>
        <v>0</v>
      </c>
      <c r="S994" s="237"/>
      <c r="U994" s="237"/>
      <c r="V994" s="237"/>
    </row>
    <row r="995" spans="1:22" s="302" customFormat="1">
      <c r="A995" s="38" t="s">
        <v>211</v>
      </c>
      <c r="B995" s="39">
        <f t="shared" si="36"/>
        <v>0</v>
      </c>
      <c r="C995" s="39" t="s">
        <v>912</v>
      </c>
      <c r="D995" s="40">
        <v>4</v>
      </c>
      <c r="E995" s="40" t="s">
        <v>211</v>
      </c>
      <c r="F995" s="40" t="s">
        <v>738</v>
      </c>
      <c r="G995" s="698" t="s">
        <v>212</v>
      </c>
      <c r="H995" s="40" t="s">
        <v>213</v>
      </c>
      <c r="I995" s="630" t="s">
        <v>409</v>
      </c>
      <c r="J995" s="698" t="s">
        <v>803</v>
      </c>
      <c r="K995" s="303">
        <v>0</v>
      </c>
      <c r="L995" s="304">
        <v>0</v>
      </c>
      <c r="M995" s="305">
        <v>0</v>
      </c>
      <c r="N995" s="305">
        <v>0</v>
      </c>
      <c r="O995" s="303">
        <v>0</v>
      </c>
      <c r="P995" s="305">
        <v>0</v>
      </c>
      <c r="Q995" s="303">
        <v>0</v>
      </c>
      <c r="R995" s="16">
        <f>SUMIFS('Member Months'!$L:$L,'Member Months'!$A:$A,$A995,'Member Months'!$C:$C,$C995, 'Member Months'!$D:$D,$D995)</f>
        <v>0</v>
      </c>
      <c r="S995" s="237"/>
      <c r="U995" s="237"/>
      <c r="V995" s="237"/>
    </row>
    <row r="996" spans="1:22" s="302" customFormat="1">
      <c r="A996" s="38" t="s">
        <v>214</v>
      </c>
      <c r="B996" s="39">
        <f t="shared" si="36"/>
        <v>0</v>
      </c>
      <c r="C996" s="39" t="s">
        <v>912</v>
      </c>
      <c r="D996" s="40">
        <v>4</v>
      </c>
      <c r="E996" s="40" t="s">
        <v>214</v>
      </c>
      <c r="F996" s="40" t="s">
        <v>738</v>
      </c>
      <c r="G996" s="698" t="s">
        <v>224</v>
      </c>
      <c r="H996" s="40" t="s">
        <v>213</v>
      </c>
      <c r="I996" s="629" t="s">
        <v>211</v>
      </c>
      <c r="J996" s="698" t="s">
        <v>261</v>
      </c>
      <c r="K996" s="303">
        <v>0</v>
      </c>
      <c r="L996" s="304">
        <v>0</v>
      </c>
      <c r="M996" s="305">
        <v>0</v>
      </c>
      <c r="N996" s="305">
        <v>0</v>
      </c>
      <c r="O996" s="303">
        <v>0</v>
      </c>
      <c r="P996" s="305">
        <v>0</v>
      </c>
      <c r="Q996" s="303">
        <v>0</v>
      </c>
      <c r="R996" s="16">
        <f>SUMIFS('Member Months'!$L:$L,'Member Months'!$A:$A,$A996,'Member Months'!$C:$C,$C996, 'Member Months'!$D:$D,$D996)</f>
        <v>0</v>
      </c>
      <c r="S996" s="237"/>
      <c r="U996" s="237"/>
      <c r="V996" s="237"/>
    </row>
    <row r="997" spans="1:22" s="302" customFormat="1">
      <c r="A997" s="38" t="s">
        <v>214</v>
      </c>
      <c r="B997" s="39">
        <f t="shared" si="36"/>
        <v>0</v>
      </c>
      <c r="C997" s="39" t="s">
        <v>912</v>
      </c>
      <c r="D997" s="40">
        <v>4</v>
      </c>
      <c r="E997" s="40" t="s">
        <v>214</v>
      </c>
      <c r="F997" s="40" t="s">
        <v>738</v>
      </c>
      <c r="G997" s="698" t="s">
        <v>224</v>
      </c>
      <c r="H997" s="40" t="s">
        <v>213</v>
      </c>
      <c r="I997" s="629" t="s">
        <v>214</v>
      </c>
      <c r="J997" s="698" t="s">
        <v>676</v>
      </c>
      <c r="K997" s="303">
        <v>0</v>
      </c>
      <c r="L997" s="304">
        <v>0</v>
      </c>
      <c r="M997" s="305">
        <v>0</v>
      </c>
      <c r="N997" s="305">
        <v>0</v>
      </c>
      <c r="O997" s="303">
        <v>0</v>
      </c>
      <c r="P997" s="305">
        <v>0</v>
      </c>
      <c r="Q997" s="303">
        <v>0</v>
      </c>
      <c r="R997" s="16">
        <f>SUMIFS('Member Months'!$L:$L,'Member Months'!$A:$A,$A997,'Member Months'!$C:$C,$C997, 'Member Months'!$D:$D,$D997)</f>
        <v>0</v>
      </c>
      <c r="S997" s="237"/>
      <c r="U997" s="237"/>
      <c r="V997" s="237"/>
    </row>
    <row r="998" spans="1:22" s="302" customFormat="1">
      <c r="A998" s="38" t="s">
        <v>214</v>
      </c>
      <c r="B998" s="39">
        <f t="shared" si="36"/>
        <v>0</v>
      </c>
      <c r="C998" s="39" t="s">
        <v>912</v>
      </c>
      <c r="D998" s="40">
        <v>4</v>
      </c>
      <c r="E998" s="40" t="s">
        <v>214</v>
      </c>
      <c r="F998" s="40" t="s">
        <v>738</v>
      </c>
      <c r="G998" s="698" t="s">
        <v>224</v>
      </c>
      <c r="H998" s="40" t="s">
        <v>213</v>
      </c>
      <c r="I998" s="629" t="s">
        <v>215</v>
      </c>
      <c r="J998" s="698" t="s">
        <v>216</v>
      </c>
      <c r="K998" s="303">
        <v>0</v>
      </c>
      <c r="L998" s="304">
        <v>0</v>
      </c>
      <c r="M998" s="305">
        <v>0</v>
      </c>
      <c r="N998" s="305">
        <v>0</v>
      </c>
      <c r="O998" s="303">
        <v>0</v>
      </c>
      <c r="P998" s="305">
        <v>0</v>
      </c>
      <c r="Q998" s="303">
        <v>0</v>
      </c>
      <c r="R998" s="16">
        <f>SUMIFS('Member Months'!$L:$L,'Member Months'!$A:$A,$A998,'Member Months'!$C:$C,$C998, 'Member Months'!$D:$D,$D998)</f>
        <v>0</v>
      </c>
      <c r="S998" s="237"/>
      <c r="U998" s="237"/>
      <c r="V998" s="237"/>
    </row>
    <row r="999" spans="1:22" s="302" customFormat="1">
      <c r="A999" s="38" t="s">
        <v>214</v>
      </c>
      <c r="B999" s="39">
        <f t="shared" si="36"/>
        <v>0</v>
      </c>
      <c r="C999" s="39" t="s">
        <v>912</v>
      </c>
      <c r="D999" s="40">
        <v>4</v>
      </c>
      <c r="E999" s="40" t="s">
        <v>214</v>
      </c>
      <c r="F999" s="40" t="s">
        <v>738</v>
      </c>
      <c r="G999" s="698" t="s">
        <v>224</v>
      </c>
      <c r="H999" s="40" t="s">
        <v>213</v>
      </c>
      <c r="I999" s="629" t="s">
        <v>217</v>
      </c>
      <c r="J999" s="698" t="s">
        <v>262</v>
      </c>
      <c r="K999" s="303">
        <v>0</v>
      </c>
      <c r="L999" s="304">
        <v>0</v>
      </c>
      <c r="M999" s="305">
        <v>0</v>
      </c>
      <c r="N999" s="305">
        <v>0</v>
      </c>
      <c r="O999" s="303">
        <v>0</v>
      </c>
      <c r="P999" s="305">
        <v>0</v>
      </c>
      <c r="Q999" s="303">
        <v>0</v>
      </c>
      <c r="R999" s="16">
        <f>SUMIFS('Member Months'!$L:$L,'Member Months'!$A:$A,$A999,'Member Months'!$C:$C,$C999, 'Member Months'!$D:$D,$D999)</f>
        <v>0</v>
      </c>
      <c r="S999" s="237"/>
      <c r="U999" s="237"/>
      <c r="V999" s="237"/>
    </row>
    <row r="1000" spans="1:22" s="302" customFormat="1">
      <c r="A1000" s="38" t="s">
        <v>214</v>
      </c>
      <c r="B1000" s="39">
        <f t="shared" si="36"/>
        <v>0</v>
      </c>
      <c r="C1000" s="39" t="s">
        <v>912</v>
      </c>
      <c r="D1000" s="40">
        <v>4</v>
      </c>
      <c r="E1000" s="40" t="s">
        <v>214</v>
      </c>
      <c r="F1000" s="40" t="s">
        <v>738</v>
      </c>
      <c r="G1000" s="698" t="s">
        <v>224</v>
      </c>
      <c r="H1000" s="40" t="s">
        <v>213</v>
      </c>
      <c r="I1000" s="629" t="s">
        <v>218</v>
      </c>
      <c r="J1000" s="698" t="s">
        <v>677</v>
      </c>
      <c r="K1000" s="303">
        <v>0</v>
      </c>
      <c r="L1000" s="304">
        <v>0</v>
      </c>
      <c r="M1000" s="305">
        <v>0</v>
      </c>
      <c r="N1000" s="305">
        <v>0</v>
      </c>
      <c r="O1000" s="303">
        <v>0</v>
      </c>
      <c r="P1000" s="305">
        <v>0</v>
      </c>
      <c r="Q1000" s="303">
        <v>0</v>
      </c>
      <c r="R1000" s="16">
        <f>SUMIFS('Member Months'!$L:$L,'Member Months'!$A:$A,$A1000,'Member Months'!$C:$C,$C1000, 'Member Months'!$D:$D,$D1000)</f>
        <v>0</v>
      </c>
      <c r="S1000" s="237"/>
      <c r="U1000" s="237"/>
      <c r="V1000" s="237"/>
    </row>
    <row r="1001" spans="1:22" s="302" customFormat="1">
      <c r="A1001" s="38" t="s">
        <v>214</v>
      </c>
      <c r="B1001" s="39">
        <f t="shared" si="36"/>
        <v>0</v>
      </c>
      <c r="C1001" s="39" t="s">
        <v>912</v>
      </c>
      <c r="D1001" s="40">
        <v>4</v>
      </c>
      <c r="E1001" s="40" t="s">
        <v>214</v>
      </c>
      <c r="F1001" s="40" t="s">
        <v>738</v>
      </c>
      <c r="G1001" s="698" t="s">
        <v>224</v>
      </c>
      <c r="H1001" s="40" t="s">
        <v>213</v>
      </c>
      <c r="I1001" s="629" t="s">
        <v>219</v>
      </c>
      <c r="J1001" s="698" t="s">
        <v>263</v>
      </c>
      <c r="K1001" s="303">
        <v>0</v>
      </c>
      <c r="L1001" s="304">
        <v>0</v>
      </c>
      <c r="M1001" s="305">
        <v>0</v>
      </c>
      <c r="N1001" s="305">
        <v>0</v>
      </c>
      <c r="O1001" s="303">
        <v>0</v>
      </c>
      <c r="P1001" s="305">
        <v>0</v>
      </c>
      <c r="Q1001" s="303">
        <v>0</v>
      </c>
      <c r="R1001" s="16">
        <f>SUMIFS('Member Months'!$L:$L,'Member Months'!$A:$A,$A1001,'Member Months'!$C:$C,$C1001, 'Member Months'!$D:$D,$D1001)</f>
        <v>0</v>
      </c>
      <c r="S1001" s="237"/>
      <c r="U1001" s="237"/>
      <c r="V1001" s="237"/>
    </row>
    <row r="1002" spans="1:22" s="302" customFormat="1">
      <c r="A1002" s="38" t="s">
        <v>214</v>
      </c>
      <c r="B1002" s="39">
        <f t="shared" si="36"/>
        <v>0</v>
      </c>
      <c r="C1002" s="39" t="s">
        <v>912</v>
      </c>
      <c r="D1002" s="40">
        <v>4</v>
      </c>
      <c r="E1002" s="40" t="s">
        <v>214</v>
      </c>
      <c r="F1002" s="40" t="s">
        <v>738</v>
      </c>
      <c r="G1002" s="698" t="s">
        <v>224</v>
      </c>
      <c r="H1002" s="40" t="s">
        <v>213</v>
      </c>
      <c r="I1002" s="629" t="s">
        <v>220</v>
      </c>
      <c r="J1002" s="698" t="s">
        <v>675</v>
      </c>
      <c r="K1002" s="303">
        <v>0</v>
      </c>
      <c r="L1002" s="304">
        <v>0</v>
      </c>
      <c r="M1002" s="305">
        <v>0</v>
      </c>
      <c r="N1002" s="305">
        <v>0</v>
      </c>
      <c r="O1002" s="303">
        <v>0</v>
      </c>
      <c r="P1002" s="305">
        <v>0</v>
      </c>
      <c r="Q1002" s="303">
        <v>0</v>
      </c>
      <c r="R1002" s="16">
        <f>SUMIFS('Member Months'!$L:$L,'Member Months'!$A:$A,$A1002,'Member Months'!$C:$C,$C1002, 'Member Months'!$D:$D,$D1002)</f>
        <v>0</v>
      </c>
      <c r="S1002" s="237"/>
      <c r="U1002" s="237"/>
      <c r="V1002" s="237"/>
    </row>
    <row r="1003" spans="1:22" s="302" customFormat="1">
      <c r="A1003" s="38" t="s">
        <v>214</v>
      </c>
      <c r="B1003" s="39">
        <f t="shared" si="36"/>
        <v>0</v>
      </c>
      <c r="C1003" s="39" t="s">
        <v>912</v>
      </c>
      <c r="D1003" s="40">
        <v>4</v>
      </c>
      <c r="E1003" s="40" t="s">
        <v>214</v>
      </c>
      <c r="F1003" s="40" t="s">
        <v>738</v>
      </c>
      <c r="G1003" s="698" t="s">
        <v>224</v>
      </c>
      <c r="H1003" s="40" t="s">
        <v>213</v>
      </c>
      <c r="I1003" s="629" t="s">
        <v>221</v>
      </c>
      <c r="J1003" s="698" t="s">
        <v>264</v>
      </c>
      <c r="K1003" s="303">
        <v>0</v>
      </c>
      <c r="L1003" s="304">
        <v>0</v>
      </c>
      <c r="M1003" s="305">
        <v>0</v>
      </c>
      <c r="N1003" s="305">
        <v>0</v>
      </c>
      <c r="O1003" s="303">
        <v>0</v>
      </c>
      <c r="P1003" s="305">
        <v>0</v>
      </c>
      <c r="Q1003" s="303">
        <v>0</v>
      </c>
      <c r="R1003" s="16">
        <f>SUMIFS('Member Months'!$L:$L,'Member Months'!$A:$A,$A1003,'Member Months'!$C:$C,$C1003, 'Member Months'!$D:$D,$D1003)</f>
        <v>0</v>
      </c>
      <c r="S1003" s="237"/>
      <c r="U1003" s="237"/>
      <c r="V1003" s="237"/>
    </row>
    <row r="1004" spans="1:22" s="302" customFormat="1">
      <c r="A1004" s="38" t="s">
        <v>214</v>
      </c>
      <c r="B1004" s="39">
        <f t="shared" si="36"/>
        <v>0</v>
      </c>
      <c r="C1004" s="39" t="s">
        <v>912</v>
      </c>
      <c r="D1004" s="40">
        <v>4</v>
      </c>
      <c r="E1004" s="40" t="s">
        <v>214</v>
      </c>
      <c r="F1004" s="40" t="s">
        <v>738</v>
      </c>
      <c r="G1004" s="698" t="s">
        <v>224</v>
      </c>
      <c r="H1004" s="40" t="s">
        <v>213</v>
      </c>
      <c r="I1004" s="630" t="s">
        <v>222</v>
      </c>
      <c r="J1004" s="698" t="s">
        <v>206</v>
      </c>
      <c r="K1004" s="303">
        <v>0</v>
      </c>
      <c r="L1004" s="304">
        <v>0</v>
      </c>
      <c r="M1004" s="305">
        <v>0</v>
      </c>
      <c r="N1004" s="305">
        <v>0</v>
      </c>
      <c r="O1004" s="303">
        <v>0</v>
      </c>
      <c r="P1004" s="305">
        <v>0</v>
      </c>
      <c r="Q1004" s="303">
        <v>0</v>
      </c>
      <c r="R1004" s="16">
        <f>SUMIFS('Member Months'!$L:$L,'Member Months'!$A:$A,$A1004,'Member Months'!$C:$C,$C1004, 'Member Months'!$D:$D,$D1004)</f>
        <v>0</v>
      </c>
      <c r="S1004" s="237"/>
      <c r="U1004" s="237"/>
      <c r="V1004" s="237"/>
    </row>
    <row r="1005" spans="1:22" s="302" customFormat="1">
      <c r="A1005" s="38" t="s">
        <v>214</v>
      </c>
      <c r="B1005" s="39">
        <f t="shared" si="36"/>
        <v>0</v>
      </c>
      <c r="C1005" s="39" t="s">
        <v>912</v>
      </c>
      <c r="D1005" s="40">
        <v>4</v>
      </c>
      <c r="E1005" s="40" t="s">
        <v>214</v>
      </c>
      <c r="F1005" s="40" t="s">
        <v>738</v>
      </c>
      <c r="G1005" s="698" t="s">
        <v>224</v>
      </c>
      <c r="H1005" s="40" t="s">
        <v>213</v>
      </c>
      <c r="I1005" s="630" t="s">
        <v>223</v>
      </c>
      <c r="J1005" s="698" t="s">
        <v>181</v>
      </c>
      <c r="K1005" s="303">
        <v>0</v>
      </c>
      <c r="L1005" s="304">
        <v>0</v>
      </c>
      <c r="M1005" s="305">
        <v>0</v>
      </c>
      <c r="N1005" s="305">
        <v>0</v>
      </c>
      <c r="O1005" s="303">
        <v>0</v>
      </c>
      <c r="P1005" s="305">
        <v>0</v>
      </c>
      <c r="Q1005" s="303">
        <v>0</v>
      </c>
      <c r="R1005" s="16">
        <f>SUMIFS('Member Months'!$L:$L,'Member Months'!$A:$A,$A1005,'Member Months'!$C:$C,$C1005, 'Member Months'!$D:$D,$D1005)</f>
        <v>0</v>
      </c>
      <c r="S1005" s="237"/>
      <c r="U1005" s="237"/>
      <c r="V1005" s="237"/>
    </row>
    <row r="1006" spans="1:22" s="302" customFormat="1">
      <c r="A1006" s="38" t="s">
        <v>214</v>
      </c>
      <c r="B1006" s="39">
        <f t="shared" si="36"/>
        <v>0</v>
      </c>
      <c r="C1006" s="39" t="s">
        <v>912</v>
      </c>
      <c r="D1006" s="40">
        <v>4</v>
      </c>
      <c r="E1006" s="40" t="s">
        <v>214</v>
      </c>
      <c r="F1006" s="40" t="s">
        <v>738</v>
      </c>
      <c r="G1006" s="698" t="s">
        <v>224</v>
      </c>
      <c r="H1006" s="40" t="s">
        <v>213</v>
      </c>
      <c r="I1006" s="630" t="s">
        <v>150</v>
      </c>
      <c r="J1006" s="698" t="s">
        <v>204</v>
      </c>
      <c r="K1006" s="303">
        <v>0</v>
      </c>
      <c r="L1006" s="304">
        <v>0</v>
      </c>
      <c r="M1006" s="305">
        <v>0</v>
      </c>
      <c r="N1006" s="305">
        <v>0</v>
      </c>
      <c r="O1006" s="303">
        <v>0</v>
      </c>
      <c r="P1006" s="305">
        <v>0</v>
      </c>
      <c r="Q1006" s="303">
        <v>0</v>
      </c>
      <c r="R1006" s="16">
        <f>SUMIFS('Member Months'!$L:$L,'Member Months'!$A:$A,$A1006,'Member Months'!$C:$C,$C1006, 'Member Months'!$D:$D,$D1006)</f>
        <v>0</v>
      </c>
      <c r="S1006" s="237"/>
      <c r="U1006" s="237"/>
      <c r="V1006" s="237"/>
    </row>
    <row r="1007" spans="1:22" s="302" customFormat="1">
      <c r="A1007" s="38" t="s">
        <v>214</v>
      </c>
      <c r="B1007" s="39">
        <f t="shared" si="36"/>
        <v>0</v>
      </c>
      <c r="C1007" s="39" t="s">
        <v>912</v>
      </c>
      <c r="D1007" s="40">
        <v>4</v>
      </c>
      <c r="E1007" s="40" t="s">
        <v>214</v>
      </c>
      <c r="F1007" s="40" t="s">
        <v>738</v>
      </c>
      <c r="G1007" s="698" t="s">
        <v>224</v>
      </c>
      <c r="H1007" s="40" t="s">
        <v>213</v>
      </c>
      <c r="I1007" s="630" t="s">
        <v>151</v>
      </c>
      <c r="J1007" s="698" t="s">
        <v>205</v>
      </c>
      <c r="K1007" s="303">
        <v>0</v>
      </c>
      <c r="L1007" s="304">
        <v>0</v>
      </c>
      <c r="M1007" s="305">
        <v>0</v>
      </c>
      <c r="N1007" s="305">
        <v>0</v>
      </c>
      <c r="O1007" s="303">
        <v>0</v>
      </c>
      <c r="P1007" s="305">
        <v>0</v>
      </c>
      <c r="Q1007" s="303">
        <v>0</v>
      </c>
      <c r="R1007" s="16">
        <f>SUMIFS('Member Months'!$L:$L,'Member Months'!$A:$A,$A1007,'Member Months'!$C:$C,$C1007, 'Member Months'!$D:$D,$D1007)</f>
        <v>0</v>
      </c>
      <c r="S1007" s="237"/>
      <c r="U1007" s="237"/>
      <c r="V1007" s="237"/>
    </row>
    <row r="1008" spans="1:22" s="302" customFormat="1">
      <c r="A1008" s="38" t="s">
        <v>214</v>
      </c>
      <c r="B1008" s="39">
        <f t="shared" si="36"/>
        <v>0</v>
      </c>
      <c r="C1008" s="39" t="s">
        <v>912</v>
      </c>
      <c r="D1008" s="40">
        <v>4</v>
      </c>
      <c r="E1008" s="40" t="s">
        <v>214</v>
      </c>
      <c r="F1008" s="40" t="s">
        <v>738</v>
      </c>
      <c r="G1008" s="698" t="s">
        <v>224</v>
      </c>
      <c r="H1008" s="40" t="s">
        <v>213</v>
      </c>
      <c r="I1008" s="630" t="s">
        <v>152</v>
      </c>
      <c r="J1008" s="698" t="s">
        <v>182</v>
      </c>
      <c r="K1008" s="303">
        <v>0</v>
      </c>
      <c r="L1008" s="304">
        <v>0</v>
      </c>
      <c r="M1008" s="305">
        <v>0</v>
      </c>
      <c r="N1008" s="305">
        <v>0</v>
      </c>
      <c r="O1008" s="303">
        <v>0</v>
      </c>
      <c r="P1008" s="305">
        <v>0</v>
      </c>
      <c r="Q1008" s="303">
        <v>0</v>
      </c>
      <c r="R1008" s="16">
        <f>SUMIFS('Member Months'!$L:$L,'Member Months'!$A:$A,$A1008,'Member Months'!$C:$C,$C1008, 'Member Months'!$D:$D,$D1008)</f>
        <v>0</v>
      </c>
      <c r="S1008" s="237"/>
      <c r="U1008" s="237"/>
      <c r="V1008" s="237"/>
    </row>
    <row r="1009" spans="1:22" s="302" customFormat="1">
      <c r="A1009" s="38" t="s">
        <v>214</v>
      </c>
      <c r="B1009" s="39">
        <f t="shared" si="36"/>
        <v>0</v>
      </c>
      <c r="C1009" s="39" t="s">
        <v>912</v>
      </c>
      <c r="D1009" s="40">
        <v>4</v>
      </c>
      <c r="E1009" s="40" t="s">
        <v>214</v>
      </c>
      <c r="F1009" s="40" t="s">
        <v>738</v>
      </c>
      <c r="G1009" s="698" t="s">
        <v>224</v>
      </c>
      <c r="H1009" s="40" t="s">
        <v>213</v>
      </c>
      <c r="I1009" s="630" t="s">
        <v>70</v>
      </c>
      <c r="J1009" s="698" t="s">
        <v>265</v>
      </c>
      <c r="K1009" s="303">
        <v>0</v>
      </c>
      <c r="L1009" s="304">
        <v>0</v>
      </c>
      <c r="M1009" s="305">
        <v>0</v>
      </c>
      <c r="N1009" s="305">
        <v>0</v>
      </c>
      <c r="O1009" s="303">
        <v>0</v>
      </c>
      <c r="P1009" s="305">
        <v>0</v>
      </c>
      <c r="Q1009" s="303">
        <v>0</v>
      </c>
      <c r="R1009" s="16">
        <f>SUMIFS('Member Months'!$L:$L,'Member Months'!$A:$A,$A1009,'Member Months'!$C:$C,$C1009, 'Member Months'!$D:$D,$D1009)</f>
        <v>0</v>
      </c>
      <c r="S1009" s="237"/>
      <c r="U1009" s="237"/>
      <c r="V1009" s="237"/>
    </row>
    <row r="1010" spans="1:22" s="302" customFormat="1">
      <c r="A1010" s="38" t="s">
        <v>214</v>
      </c>
      <c r="B1010" s="39">
        <f t="shared" si="36"/>
        <v>0</v>
      </c>
      <c r="C1010" s="39" t="s">
        <v>912</v>
      </c>
      <c r="D1010" s="40">
        <v>4</v>
      </c>
      <c r="E1010" s="40" t="s">
        <v>214</v>
      </c>
      <c r="F1010" s="40" t="s">
        <v>738</v>
      </c>
      <c r="G1010" s="698" t="s">
        <v>224</v>
      </c>
      <c r="H1010" s="40" t="s">
        <v>213</v>
      </c>
      <c r="I1010" s="630" t="s">
        <v>71</v>
      </c>
      <c r="J1010" s="698" t="s">
        <v>266</v>
      </c>
      <c r="K1010" s="303">
        <v>0</v>
      </c>
      <c r="L1010" s="304">
        <v>0</v>
      </c>
      <c r="M1010" s="305">
        <v>0</v>
      </c>
      <c r="N1010" s="305">
        <v>0</v>
      </c>
      <c r="O1010" s="303">
        <v>0</v>
      </c>
      <c r="P1010" s="305">
        <v>0</v>
      </c>
      <c r="Q1010" s="303">
        <v>0</v>
      </c>
      <c r="R1010" s="16">
        <f>SUMIFS('Member Months'!$L:$L,'Member Months'!$A:$A,$A1010,'Member Months'!$C:$C,$C1010, 'Member Months'!$D:$D,$D1010)</f>
        <v>0</v>
      </c>
      <c r="S1010" s="237"/>
      <c r="U1010" s="237"/>
      <c r="V1010" s="237"/>
    </row>
    <row r="1011" spans="1:22" s="302" customFormat="1">
      <c r="A1011" s="38" t="s">
        <v>214</v>
      </c>
      <c r="B1011" s="39">
        <f t="shared" si="36"/>
        <v>0</v>
      </c>
      <c r="C1011" s="39" t="s">
        <v>912</v>
      </c>
      <c r="D1011" s="40">
        <v>4</v>
      </c>
      <c r="E1011" s="40" t="s">
        <v>214</v>
      </c>
      <c r="F1011" s="40" t="s">
        <v>738</v>
      </c>
      <c r="G1011" s="698" t="s">
        <v>224</v>
      </c>
      <c r="H1011" s="40" t="s">
        <v>213</v>
      </c>
      <c r="I1011" s="630" t="s">
        <v>72</v>
      </c>
      <c r="J1011" s="698" t="s">
        <v>527</v>
      </c>
      <c r="K1011" s="303">
        <v>0</v>
      </c>
      <c r="L1011" s="304">
        <v>0</v>
      </c>
      <c r="M1011" s="305">
        <v>0</v>
      </c>
      <c r="N1011" s="305">
        <v>0</v>
      </c>
      <c r="O1011" s="303">
        <v>0</v>
      </c>
      <c r="P1011" s="305">
        <v>0</v>
      </c>
      <c r="Q1011" s="303">
        <v>0</v>
      </c>
      <c r="R1011" s="16">
        <f>SUMIFS('Member Months'!$L:$L,'Member Months'!$A:$A,$A1011,'Member Months'!$C:$C,$C1011, 'Member Months'!$D:$D,$D1011)</f>
        <v>0</v>
      </c>
      <c r="S1011" s="237"/>
      <c r="U1011" s="237"/>
      <c r="V1011" s="237"/>
    </row>
    <row r="1012" spans="1:22" s="302" customFormat="1">
      <c r="A1012" s="38" t="s">
        <v>214</v>
      </c>
      <c r="B1012" s="39">
        <f t="shared" si="36"/>
        <v>0</v>
      </c>
      <c r="C1012" s="39" t="s">
        <v>912</v>
      </c>
      <c r="D1012" s="40">
        <v>4</v>
      </c>
      <c r="E1012" s="40" t="s">
        <v>214</v>
      </c>
      <c r="F1012" s="40" t="s">
        <v>738</v>
      </c>
      <c r="G1012" s="698" t="s">
        <v>224</v>
      </c>
      <c r="H1012" s="40" t="s">
        <v>213</v>
      </c>
      <c r="I1012" s="630" t="s">
        <v>73</v>
      </c>
      <c r="J1012" s="698" t="s">
        <v>528</v>
      </c>
      <c r="K1012" s="303">
        <v>0</v>
      </c>
      <c r="L1012" s="304">
        <v>0</v>
      </c>
      <c r="M1012" s="305">
        <v>0</v>
      </c>
      <c r="N1012" s="305">
        <v>0</v>
      </c>
      <c r="O1012" s="303">
        <v>0</v>
      </c>
      <c r="P1012" s="305">
        <v>0</v>
      </c>
      <c r="Q1012" s="303">
        <v>0</v>
      </c>
      <c r="R1012" s="16">
        <f>SUMIFS('Member Months'!$L:$L,'Member Months'!$A:$A,$A1012,'Member Months'!$C:$C,$C1012, 'Member Months'!$D:$D,$D1012)</f>
        <v>0</v>
      </c>
      <c r="S1012" s="237"/>
      <c r="U1012" s="237"/>
      <c r="V1012" s="237"/>
    </row>
    <row r="1013" spans="1:22" s="302" customFormat="1">
      <c r="A1013" s="38" t="s">
        <v>214</v>
      </c>
      <c r="B1013" s="39">
        <f t="shared" si="36"/>
        <v>0</v>
      </c>
      <c r="C1013" s="39" t="s">
        <v>912</v>
      </c>
      <c r="D1013" s="40">
        <v>4</v>
      </c>
      <c r="E1013" s="40" t="s">
        <v>214</v>
      </c>
      <c r="F1013" s="40" t="s">
        <v>738</v>
      </c>
      <c r="G1013" s="698" t="s">
        <v>224</v>
      </c>
      <c r="H1013" s="40" t="s">
        <v>213</v>
      </c>
      <c r="I1013" s="630" t="s">
        <v>409</v>
      </c>
      <c r="J1013" s="698" t="s">
        <v>803</v>
      </c>
      <c r="K1013" s="303">
        <v>0</v>
      </c>
      <c r="L1013" s="304">
        <v>0</v>
      </c>
      <c r="M1013" s="305">
        <v>0</v>
      </c>
      <c r="N1013" s="305">
        <v>0</v>
      </c>
      <c r="O1013" s="303">
        <v>0</v>
      </c>
      <c r="P1013" s="305">
        <v>0</v>
      </c>
      <c r="Q1013" s="303">
        <v>0</v>
      </c>
      <c r="R1013" s="16">
        <f>SUMIFS('Member Months'!$L:$L,'Member Months'!$A:$A,$A1013,'Member Months'!$C:$C,$C1013, 'Member Months'!$D:$D,$D1013)</f>
        <v>0</v>
      </c>
      <c r="S1013" s="237"/>
      <c r="U1013" s="237"/>
      <c r="V1013" s="237"/>
    </row>
    <row r="1014" spans="1:22" s="302" customFormat="1">
      <c r="A1014" s="38" t="s">
        <v>215</v>
      </c>
      <c r="B1014" s="39">
        <f t="shared" si="36"/>
        <v>0</v>
      </c>
      <c r="C1014" s="39" t="s">
        <v>912</v>
      </c>
      <c r="D1014" s="40">
        <v>4</v>
      </c>
      <c r="E1014" s="40" t="s">
        <v>215</v>
      </c>
      <c r="F1014" s="40" t="s">
        <v>738</v>
      </c>
      <c r="G1014" s="698" t="s">
        <v>225</v>
      </c>
      <c r="H1014" s="40" t="s">
        <v>213</v>
      </c>
      <c r="I1014" s="629" t="s">
        <v>211</v>
      </c>
      <c r="J1014" s="698" t="s">
        <v>261</v>
      </c>
      <c r="K1014" s="303">
        <v>0</v>
      </c>
      <c r="L1014" s="304">
        <v>0</v>
      </c>
      <c r="M1014" s="305">
        <v>0</v>
      </c>
      <c r="N1014" s="305">
        <v>0</v>
      </c>
      <c r="O1014" s="303">
        <v>0</v>
      </c>
      <c r="P1014" s="305">
        <v>0</v>
      </c>
      <c r="Q1014" s="303">
        <v>0</v>
      </c>
      <c r="R1014" s="16">
        <f>SUMIFS('Member Months'!$L:$L,'Member Months'!$A:$A,$A1014,'Member Months'!$C:$C,$C1014, 'Member Months'!$D:$D,$D1014)</f>
        <v>0</v>
      </c>
      <c r="S1014" s="237"/>
      <c r="U1014" s="237"/>
      <c r="V1014" s="237"/>
    </row>
    <row r="1015" spans="1:22" s="302" customFormat="1">
      <c r="A1015" s="38" t="s">
        <v>215</v>
      </c>
      <c r="B1015" s="39">
        <f t="shared" si="36"/>
        <v>0</v>
      </c>
      <c r="C1015" s="39" t="s">
        <v>912</v>
      </c>
      <c r="D1015" s="40">
        <v>4</v>
      </c>
      <c r="E1015" s="40" t="s">
        <v>215</v>
      </c>
      <c r="F1015" s="40" t="s">
        <v>738</v>
      </c>
      <c r="G1015" s="698" t="s">
        <v>225</v>
      </c>
      <c r="H1015" s="40" t="s">
        <v>213</v>
      </c>
      <c r="I1015" s="629" t="s">
        <v>214</v>
      </c>
      <c r="J1015" s="698" t="s">
        <v>676</v>
      </c>
      <c r="K1015" s="303">
        <v>0</v>
      </c>
      <c r="L1015" s="304">
        <v>0</v>
      </c>
      <c r="M1015" s="305">
        <v>0</v>
      </c>
      <c r="N1015" s="305">
        <v>0</v>
      </c>
      <c r="O1015" s="303">
        <v>0</v>
      </c>
      <c r="P1015" s="305">
        <v>0</v>
      </c>
      <c r="Q1015" s="303">
        <v>0</v>
      </c>
      <c r="R1015" s="16">
        <f>SUMIFS('Member Months'!$L:$L,'Member Months'!$A:$A,$A1015,'Member Months'!$C:$C,$C1015, 'Member Months'!$D:$D,$D1015)</f>
        <v>0</v>
      </c>
      <c r="S1015" s="237"/>
      <c r="U1015" s="237"/>
      <c r="V1015" s="237"/>
    </row>
    <row r="1016" spans="1:22" s="302" customFormat="1">
      <c r="A1016" s="38" t="s">
        <v>215</v>
      </c>
      <c r="B1016" s="39">
        <f t="shared" si="36"/>
        <v>0</v>
      </c>
      <c r="C1016" s="39" t="s">
        <v>912</v>
      </c>
      <c r="D1016" s="40">
        <v>4</v>
      </c>
      <c r="E1016" s="40" t="s">
        <v>215</v>
      </c>
      <c r="F1016" s="40" t="s">
        <v>738</v>
      </c>
      <c r="G1016" s="698" t="s">
        <v>225</v>
      </c>
      <c r="H1016" s="40" t="s">
        <v>213</v>
      </c>
      <c r="I1016" s="629" t="s">
        <v>215</v>
      </c>
      <c r="J1016" s="698" t="s">
        <v>216</v>
      </c>
      <c r="K1016" s="303">
        <v>0</v>
      </c>
      <c r="L1016" s="304">
        <v>0</v>
      </c>
      <c r="M1016" s="305">
        <v>0</v>
      </c>
      <c r="N1016" s="305">
        <v>0</v>
      </c>
      <c r="O1016" s="303">
        <v>0</v>
      </c>
      <c r="P1016" s="305">
        <v>0</v>
      </c>
      <c r="Q1016" s="303">
        <v>0</v>
      </c>
      <c r="R1016" s="16">
        <f>SUMIFS('Member Months'!$L:$L,'Member Months'!$A:$A,$A1016,'Member Months'!$C:$C,$C1016, 'Member Months'!$D:$D,$D1016)</f>
        <v>0</v>
      </c>
      <c r="S1016" s="237"/>
      <c r="U1016" s="237"/>
      <c r="V1016" s="237"/>
    </row>
    <row r="1017" spans="1:22" s="302" customFormat="1">
      <c r="A1017" s="38" t="s">
        <v>215</v>
      </c>
      <c r="B1017" s="39">
        <f t="shared" si="36"/>
        <v>0</v>
      </c>
      <c r="C1017" s="39" t="s">
        <v>912</v>
      </c>
      <c r="D1017" s="40">
        <v>4</v>
      </c>
      <c r="E1017" s="40" t="s">
        <v>215</v>
      </c>
      <c r="F1017" s="40" t="s">
        <v>738</v>
      </c>
      <c r="G1017" s="698" t="s">
        <v>225</v>
      </c>
      <c r="H1017" s="40" t="s">
        <v>213</v>
      </c>
      <c r="I1017" s="629" t="s">
        <v>217</v>
      </c>
      <c r="J1017" s="698" t="s">
        <v>262</v>
      </c>
      <c r="K1017" s="303">
        <v>0</v>
      </c>
      <c r="L1017" s="304">
        <v>0</v>
      </c>
      <c r="M1017" s="305">
        <v>0</v>
      </c>
      <c r="N1017" s="305">
        <v>0</v>
      </c>
      <c r="O1017" s="303">
        <v>0</v>
      </c>
      <c r="P1017" s="305">
        <v>0</v>
      </c>
      <c r="Q1017" s="303">
        <v>0</v>
      </c>
      <c r="R1017" s="16">
        <f>SUMIFS('Member Months'!$L:$L,'Member Months'!$A:$A,$A1017,'Member Months'!$C:$C,$C1017, 'Member Months'!$D:$D,$D1017)</f>
        <v>0</v>
      </c>
      <c r="S1017" s="237"/>
      <c r="U1017" s="237"/>
      <c r="V1017" s="237"/>
    </row>
    <row r="1018" spans="1:22" s="302" customFormat="1">
      <c r="A1018" s="38" t="s">
        <v>215</v>
      </c>
      <c r="B1018" s="39">
        <f t="shared" si="36"/>
        <v>0</v>
      </c>
      <c r="C1018" s="39" t="s">
        <v>912</v>
      </c>
      <c r="D1018" s="40">
        <v>4</v>
      </c>
      <c r="E1018" s="40" t="s">
        <v>215</v>
      </c>
      <c r="F1018" s="40" t="s">
        <v>738</v>
      </c>
      <c r="G1018" s="698" t="s">
        <v>225</v>
      </c>
      <c r="H1018" s="40" t="s">
        <v>213</v>
      </c>
      <c r="I1018" s="629" t="s">
        <v>218</v>
      </c>
      <c r="J1018" s="698" t="s">
        <v>677</v>
      </c>
      <c r="K1018" s="303">
        <v>0</v>
      </c>
      <c r="L1018" s="304">
        <v>0</v>
      </c>
      <c r="M1018" s="305">
        <v>0</v>
      </c>
      <c r="N1018" s="305">
        <v>0</v>
      </c>
      <c r="O1018" s="303">
        <v>0</v>
      </c>
      <c r="P1018" s="305">
        <v>0</v>
      </c>
      <c r="Q1018" s="303">
        <v>0</v>
      </c>
      <c r="R1018" s="16">
        <f>SUMIFS('Member Months'!$L:$L,'Member Months'!$A:$A,$A1018,'Member Months'!$C:$C,$C1018, 'Member Months'!$D:$D,$D1018)</f>
        <v>0</v>
      </c>
      <c r="S1018" s="237"/>
      <c r="U1018" s="237"/>
      <c r="V1018" s="237"/>
    </row>
    <row r="1019" spans="1:22" s="302" customFormat="1">
      <c r="A1019" s="38" t="s">
        <v>215</v>
      </c>
      <c r="B1019" s="39">
        <f t="shared" si="36"/>
        <v>0</v>
      </c>
      <c r="C1019" s="39" t="s">
        <v>912</v>
      </c>
      <c r="D1019" s="40">
        <v>4</v>
      </c>
      <c r="E1019" s="40" t="s">
        <v>215</v>
      </c>
      <c r="F1019" s="40" t="s">
        <v>738</v>
      </c>
      <c r="G1019" s="698" t="s">
        <v>225</v>
      </c>
      <c r="H1019" s="40" t="s">
        <v>213</v>
      </c>
      <c r="I1019" s="629" t="s">
        <v>219</v>
      </c>
      <c r="J1019" s="698" t="s">
        <v>263</v>
      </c>
      <c r="K1019" s="303">
        <v>0</v>
      </c>
      <c r="L1019" s="304">
        <v>0</v>
      </c>
      <c r="M1019" s="305">
        <v>0</v>
      </c>
      <c r="N1019" s="305">
        <v>0</v>
      </c>
      <c r="O1019" s="303">
        <v>0</v>
      </c>
      <c r="P1019" s="305">
        <v>0</v>
      </c>
      <c r="Q1019" s="303">
        <v>0</v>
      </c>
      <c r="R1019" s="16">
        <f>SUMIFS('Member Months'!$L:$L,'Member Months'!$A:$A,$A1019,'Member Months'!$C:$C,$C1019, 'Member Months'!$D:$D,$D1019)</f>
        <v>0</v>
      </c>
      <c r="S1019" s="237"/>
      <c r="U1019" s="237"/>
      <c r="V1019" s="237"/>
    </row>
    <row r="1020" spans="1:22" s="302" customFormat="1">
      <c r="A1020" s="38" t="s">
        <v>215</v>
      </c>
      <c r="B1020" s="39">
        <f t="shared" si="36"/>
        <v>0</v>
      </c>
      <c r="C1020" s="39" t="s">
        <v>912</v>
      </c>
      <c r="D1020" s="40">
        <v>4</v>
      </c>
      <c r="E1020" s="40" t="s">
        <v>215</v>
      </c>
      <c r="F1020" s="40" t="s">
        <v>738</v>
      </c>
      <c r="G1020" s="698" t="s">
        <v>225</v>
      </c>
      <c r="H1020" s="40" t="s">
        <v>213</v>
      </c>
      <c r="I1020" s="629" t="s">
        <v>220</v>
      </c>
      <c r="J1020" s="698" t="s">
        <v>675</v>
      </c>
      <c r="K1020" s="303">
        <v>0</v>
      </c>
      <c r="L1020" s="304">
        <v>0</v>
      </c>
      <c r="M1020" s="305">
        <v>0</v>
      </c>
      <c r="N1020" s="305">
        <v>0</v>
      </c>
      <c r="O1020" s="303">
        <v>0</v>
      </c>
      <c r="P1020" s="305">
        <v>0</v>
      </c>
      <c r="Q1020" s="303">
        <v>0</v>
      </c>
      <c r="R1020" s="16">
        <f>SUMIFS('Member Months'!$L:$L,'Member Months'!$A:$A,$A1020,'Member Months'!$C:$C,$C1020, 'Member Months'!$D:$D,$D1020)</f>
        <v>0</v>
      </c>
      <c r="S1020" s="237"/>
      <c r="U1020" s="237"/>
      <c r="V1020" s="237"/>
    </row>
    <row r="1021" spans="1:22" s="302" customFormat="1">
      <c r="A1021" s="38" t="s">
        <v>215</v>
      </c>
      <c r="B1021" s="39">
        <f t="shared" si="36"/>
        <v>0</v>
      </c>
      <c r="C1021" s="39" t="s">
        <v>912</v>
      </c>
      <c r="D1021" s="40">
        <v>4</v>
      </c>
      <c r="E1021" s="40" t="s">
        <v>215</v>
      </c>
      <c r="F1021" s="40" t="s">
        <v>738</v>
      </c>
      <c r="G1021" s="698" t="s">
        <v>225</v>
      </c>
      <c r="H1021" s="40" t="s">
        <v>213</v>
      </c>
      <c r="I1021" s="629" t="s">
        <v>221</v>
      </c>
      <c r="J1021" s="698" t="s">
        <v>264</v>
      </c>
      <c r="K1021" s="303">
        <v>0</v>
      </c>
      <c r="L1021" s="304">
        <v>0</v>
      </c>
      <c r="M1021" s="305">
        <v>0</v>
      </c>
      <c r="N1021" s="305">
        <v>0</v>
      </c>
      <c r="O1021" s="303">
        <v>0</v>
      </c>
      <c r="P1021" s="305">
        <v>0</v>
      </c>
      <c r="Q1021" s="303">
        <v>0</v>
      </c>
      <c r="R1021" s="16">
        <f>SUMIFS('Member Months'!$L:$L,'Member Months'!$A:$A,$A1021,'Member Months'!$C:$C,$C1021, 'Member Months'!$D:$D,$D1021)</f>
        <v>0</v>
      </c>
      <c r="S1021" s="237"/>
      <c r="U1021" s="237"/>
      <c r="V1021" s="237"/>
    </row>
    <row r="1022" spans="1:22" s="302" customFormat="1">
      <c r="A1022" s="38" t="s">
        <v>215</v>
      </c>
      <c r="B1022" s="39">
        <f t="shared" si="36"/>
        <v>0</v>
      </c>
      <c r="C1022" s="39" t="s">
        <v>912</v>
      </c>
      <c r="D1022" s="40">
        <v>4</v>
      </c>
      <c r="E1022" s="40" t="s">
        <v>215</v>
      </c>
      <c r="F1022" s="40" t="s">
        <v>738</v>
      </c>
      <c r="G1022" s="698" t="s">
        <v>225</v>
      </c>
      <c r="H1022" s="40" t="s">
        <v>213</v>
      </c>
      <c r="I1022" s="630" t="s">
        <v>222</v>
      </c>
      <c r="J1022" s="698" t="s">
        <v>206</v>
      </c>
      <c r="K1022" s="303">
        <v>0</v>
      </c>
      <c r="L1022" s="304">
        <v>0</v>
      </c>
      <c r="M1022" s="305">
        <v>0</v>
      </c>
      <c r="N1022" s="305">
        <v>0</v>
      </c>
      <c r="O1022" s="303">
        <v>0</v>
      </c>
      <c r="P1022" s="305">
        <v>0</v>
      </c>
      <c r="Q1022" s="303">
        <v>0</v>
      </c>
      <c r="R1022" s="16">
        <f>SUMIFS('Member Months'!$L:$L,'Member Months'!$A:$A,$A1022,'Member Months'!$C:$C,$C1022, 'Member Months'!$D:$D,$D1022)</f>
        <v>0</v>
      </c>
      <c r="S1022" s="237"/>
      <c r="U1022" s="237"/>
      <c r="V1022" s="237"/>
    </row>
    <row r="1023" spans="1:22" s="302" customFormat="1">
      <c r="A1023" s="38" t="s">
        <v>215</v>
      </c>
      <c r="B1023" s="39">
        <f t="shared" si="36"/>
        <v>0</v>
      </c>
      <c r="C1023" s="39" t="s">
        <v>912</v>
      </c>
      <c r="D1023" s="40">
        <v>4</v>
      </c>
      <c r="E1023" s="40" t="s">
        <v>215</v>
      </c>
      <c r="F1023" s="40" t="s">
        <v>738</v>
      </c>
      <c r="G1023" s="698" t="s">
        <v>225</v>
      </c>
      <c r="H1023" s="40" t="s">
        <v>213</v>
      </c>
      <c r="I1023" s="630" t="s">
        <v>223</v>
      </c>
      <c r="J1023" s="698" t="s">
        <v>181</v>
      </c>
      <c r="K1023" s="303">
        <v>0</v>
      </c>
      <c r="L1023" s="304">
        <v>0</v>
      </c>
      <c r="M1023" s="305">
        <v>0</v>
      </c>
      <c r="N1023" s="305">
        <v>0</v>
      </c>
      <c r="O1023" s="303">
        <v>0</v>
      </c>
      <c r="P1023" s="305">
        <v>0</v>
      </c>
      <c r="Q1023" s="303">
        <v>0</v>
      </c>
      <c r="R1023" s="16">
        <f>SUMIFS('Member Months'!$L:$L,'Member Months'!$A:$A,$A1023,'Member Months'!$C:$C,$C1023, 'Member Months'!$D:$D,$D1023)</f>
        <v>0</v>
      </c>
      <c r="S1023" s="237"/>
      <c r="U1023" s="237"/>
      <c r="V1023" s="237"/>
    </row>
    <row r="1024" spans="1:22" s="302" customFormat="1">
      <c r="A1024" s="38" t="s">
        <v>215</v>
      </c>
      <c r="B1024" s="39">
        <f t="shared" si="36"/>
        <v>0</v>
      </c>
      <c r="C1024" s="39" t="s">
        <v>912</v>
      </c>
      <c r="D1024" s="40">
        <v>4</v>
      </c>
      <c r="E1024" s="40" t="s">
        <v>215</v>
      </c>
      <c r="F1024" s="40" t="s">
        <v>738</v>
      </c>
      <c r="G1024" s="698" t="s">
        <v>225</v>
      </c>
      <c r="H1024" s="40" t="s">
        <v>213</v>
      </c>
      <c r="I1024" s="630" t="s">
        <v>150</v>
      </c>
      <c r="J1024" s="698" t="s">
        <v>204</v>
      </c>
      <c r="K1024" s="303">
        <v>0</v>
      </c>
      <c r="L1024" s="304">
        <v>0</v>
      </c>
      <c r="M1024" s="305">
        <v>0</v>
      </c>
      <c r="N1024" s="305">
        <v>0</v>
      </c>
      <c r="O1024" s="303">
        <v>0</v>
      </c>
      <c r="P1024" s="305">
        <v>0</v>
      </c>
      <c r="Q1024" s="303">
        <v>0</v>
      </c>
      <c r="R1024" s="16">
        <f>SUMIFS('Member Months'!$L:$L,'Member Months'!$A:$A,$A1024,'Member Months'!$C:$C,$C1024, 'Member Months'!$D:$D,$D1024)</f>
        <v>0</v>
      </c>
      <c r="S1024" s="237"/>
      <c r="U1024" s="237"/>
      <c r="V1024" s="237"/>
    </row>
    <row r="1025" spans="1:22" s="302" customFormat="1">
      <c r="A1025" s="38" t="s">
        <v>215</v>
      </c>
      <c r="B1025" s="39">
        <f t="shared" si="36"/>
        <v>0</v>
      </c>
      <c r="C1025" s="39" t="s">
        <v>912</v>
      </c>
      <c r="D1025" s="40">
        <v>4</v>
      </c>
      <c r="E1025" s="40" t="s">
        <v>215</v>
      </c>
      <c r="F1025" s="40" t="s">
        <v>738</v>
      </c>
      <c r="G1025" s="698" t="s">
        <v>225</v>
      </c>
      <c r="H1025" s="40" t="s">
        <v>213</v>
      </c>
      <c r="I1025" s="630" t="s">
        <v>151</v>
      </c>
      <c r="J1025" s="698" t="s">
        <v>205</v>
      </c>
      <c r="K1025" s="303">
        <v>0</v>
      </c>
      <c r="L1025" s="304">
        <v>0</v>
      </c>
      <c r="M1025" s="305">
        <v>0</v>
      </c>
      <c r="N1025" s="305">
        <v>0</v>
      </c>
      <c r="O1025" s="303">
        <v>0</v>
      </c>
      <c r="P1025" s="305">
        <v>0</v>
      </c>
      <c r="Q1025" s="303">
        <v>0</v>
      </c>
      <c r="R1025" s="16">
        <f>SUMIFS('Member Months'!$L:$L,'Member Months'!$A:$A,$A1025,'Member Months'!$C:$C,$C1025, 'Member Months'!$D:$D,$D1025)</f>
        <v>0</v>
      </c>
      <c r="S1025" s="237"/>
      <c r="U1025" s="237"/>
      <c r="V1025" s="237"/>
    </row>
    <row r="1026" spans="1:22" s="302" customFormat="1">
      <c r="A1026" s="38" t="s">
        <v>215</v>
      </c>
      <c r="B1026" s="39">
        <f t="shared" si="36"/>
        <v>0</v>
      </c>
      <c r="C1026" s="39" t="s">
        <v>912</v>
      </c>
      <c r="D1026" s="40">
        <v>4</v>
      </c>
      <c r="E1026" s="40" t="s">
        <v>215</v>
      </c>
      <c r="F1026" s="40" t="s">
        <v>738</v>
      </c>
      <c r="G1026" s="698" t="s">
        <v>225</v>
      </c>
      <c r="H1026" s="40" t="s">
        <v>213</v>
      </c>
      <c r="I1026" s="630" t="s">
        <v>152</v>
      </c>
      <c r="J1026" s="698" t="s">
        <v>182</v>
      </c>
      <c r="K1026" s="303">
        <v>0</v>
      </c>
      <c r="L1026" s="304">
        <v>0</v>
      </c>
      <c r="M1026" s="305">
        <v>0</v>
      </c>
      <c r="N1026" s="305">
        <v>0</v>
      </c>
      <c r="O1026" s="303">
        <v>0</v>
      </c>
      <c r="P1026" s="305">
        <v>0</v>
      </c>
      <c r="Q1026" s="303">
        <v>0</v>
      </c>
      <c r="R1026" s="16">
        <f>SUMIFS('Member Months'!$L:$L,'Member Months'!$A:$A,$A1026,'Member Months'!$C:$C,$C1026, 'Member Months'!$D:$D,$D1026)</f>
        <v>0</v>
      </c>
      <c r="S1026" s="237"/>
      <c r="U1026" s="237"/>
      <c r="V1026" s="237"/>
    </row>
    <row r="1027" spans="1:22" s="302" customFormat="1">
      <c r="A1027" s="38" t="s">
        <v>215</v>
      </c>
      <c r="B1027" s="39">
        <f t="shared" si="36"/>
        <v>0</v>
      </c>
      <c r="C1027" s="39" t="s">
        <v>912</v>
      </c>
      <c r="D1027" s="40">
        <v>4</v>
      </c>
      <c r="E1027" s="40" t="s">
        <v>215</v>
      </c>
      <c r="F1027" s="40" t="s">
        <v>738</v>
      </c>
      <c r="G1027" s="698" t="s">
        <v>225</v>
      </c>
      <c r="H1027" s="40" t="s">
        <v>213</v>
      </c>
      <c r="I1027" s="630" t="s">
        <v>70</v>
      </c>
      <c r="J1027" s="698" t="s">
        <v>265</v>
      </c>
      <c r="K1027" s="303">
        <v>0</v>
      </c>
      <c r="L1027" s="304">
        <v>0</v>
      </c>
      <c r="M1027" s="305">
        <v>0</v>
      </c>
      <c r="N1027" s="305">
        <v>0</v>
      </c>
      <c r="O1027" s="303">
        <v>0</v>
      </c>
      <c r="P1027" s="305">
        <v>0</v>
      </c>
      <c r="Q1027" s="303">
        <v>0</v>
      </c>
      <c r="R1027" s="16">
        <f>SUMIFS('Member Months'!$L:$L,'Member Months'!$A:$A,$A1027,'Member Months'!$C:$C,$C1027, 'Member Months'!$D:$D,$D1027)</f>
        <v>0</v>
      </c>
      <c r="S1027" s="237"/>
      <c r="U1027" s="237"/>
      <c r="V1027" s="237"/>
    </row>
    <row r="1028" spans="1:22" s="302" customFormat="1">
      <c r="A1028" s="38" t="s">
        <v>215</v>
      </c>
      <c r="B1028" s="39">
        <f t="shared" si="36"/>
        <v>0</v>
      </c>
      <c r="C1028" s="39" t="s">
        <v>912</v>
      </c>
      <c r="D1028" s="40">
        <v>4</v>
      </c>
      <c r="E1028" s="40" t="s">
        <v>215</v>
      </c>
      <c r="F1028" s="40" t="s">
        <v>738</v>
      </c>
      <c r="G1028" s="698" t="s">
        <v>225</v>
      </c>
      <c r="H1028" s="40" t="s">
        <v>213</v>
      </c>
      <c r="I1028" s="630" t="s">
        <v>71</v>
      </c>
      <c r="J1028" s="698" t="s">
        <v>266</v>
      </c>
      <c r="K1028" s="303">
        <v>0</v>
      </c>
      <c r="L1028" s="304">
        <v>0</v>
      </c>
      <c r="M1028" s="305">
        <v>0</v>
      </c>
      <c r="N1028" s="305">
        <v>0</v>
      </c>
      <c r="O1028" s="303">
        <v>0</v>
      </c>
      <c r="P1028" s="305">
        <v>0</v>
      </c>
      <c r="Q1028" s="303">
        <v>0</v>
      </c>
      <c r="R1028" s="16">
        <f>SUMIFS('Member Months'!$L:$L,'Member Months'!$A:$A,$A1028,'Member Months'!$C:$C,$C1028, 'Member Months'!$D:$D,$D1028)</f>
        <v>0</v>
      </c>
      <c r="S1028" s="237"/>
      <c r="U1028" s="237"/>
      <c r="V1028" s="237"/>
    </row>
    <row r="1029" spans="1:22" s="302" customFormat="1">
      <c r="A1029" s="38" t="s">
        <v>215</v>
      </c>
      <c r="B1029" s="39">
        <f t="shared" si="36"/>
        <v>0</v>
      </c>
      <c r="C1029" s="39" t="s">
        <v>912</v>
      </c>
      <c r="D1029" s="40">
        <v>4</v>
      </c>
      <c r="E1029" s="40" t="s">
        <v>215</v>
      </c>
      <c r="F1029" s="40" t="s">
        <v>738</v>
      </c>
      <c r="G1029" s="698" t="s">
        <v>225</v>
      </c>
      <c r="H1029" s="40" t="s">
        <v>213</v>
      </c>
      <c r="I1029" s="630" t="s">
        <v>72</v>
      </c>
      <c r="J1029" s="698" t="s">
        <v>527</v>
      </c>
      <c r="K1029" s="303">
        <v>0</v>
      </c>
      <c r="L1029" s="304">
        <v>0</v>
      </c>
      <c r="M1029" s="305">
        <v>0</v>
      </c>
      <c r="N1029" s="305">
        <v>0</v>
      </c>
      <c r="O1029" s="303">
        <v>0</v>
      </c>
      <c r="P1029" s="305">
        <v>0</v>
      </c>
      <c r="Q1029" s="303">
        <v>0</v>
      </c>
      <c r="R1029" s="16">
        <f>SUMIFS('Member Months'!$L:$L,'Member Months'!$A:$A,$A1029,'Member Months'!$C:$C,$C1029, 'Member Months'!$D:$D,$D1029)</f>
        <v>0</v>
      </c>
      <c r="S1029" s="237"/>
      <c r="U1029" s="237"/>
      <c r="V1029" s="237"/>
    </row>
    <row r="1030" spans="1:22" s="302" customFormat="1">
      <c r="A1030" s="38" t="s">
        <v>215</v>
      </c>
      <c r="B1030" s="39">
        <f t="shared" si="36"/>
        <v>0</v>
      </c>
      <c r="C1030" s="39" t="s">
        <v>912</v>
      </c>
      <c r="D1030" s="40">
        <v>4</v>
      </c>
      <c r="E1030" s="40" t="s">
        <v>215</v>
      </c>
      <c r="F1030" s="40" t="s">
        <v>738</v>
      </c>
      <c r="G1030" s="698" t="s">
        <v>225</v>
      </c>
      <c r="H1030" s="40" t="s">
        <v>213</v>
      </c>
      <c r="I1030" s="630" t="s">
        <v>73</v>
      </c>
      <c r="J1030" s="698" t="s">
        <v>528</v>
      </c>
      <c r="K1030" s="303">
        <v>0</v>
      </c>
      <c r="L1030" s="304">
        <v>0</v>
      </c>
      <c r="M1030" s="305">
        <v>0</v>
      </c>
      <c r="N1030" s="305">
        <v>0</v>
      </c>
      <c r="O1030" s="303">
        <v>0</v>
      </c>
      <c r="P1030" s="305">
        <v>0</v>
      </c>
      <c r="Q1030" s="303">
        <v>0</v>
      </c>
      <c r="R1030" s="16">
        <f>SUMIFS('Member Months'!$L:$L,'Member Months'!$A:$A,$A1030,'Member Months'!$C:$C,$C1030, 'Member Months'!$D:$D,$D1030)</f>
        <v>0</v>
      </c>
      <c r="S1030" s="237"/>
      <c r="U1030" s="237"/>
      <c r="V1030" s="237"/>
    </row>
    <row r="1031" spans="1:22" s="302" customFormat="1">
      <c r="A1031" s="38" t="s">
        <v>215</v>
      </c>
      <c r="B1031" s="39">
        <f t="shared" si="36"/>
        <v>0</v>
      </c>
      <c r="C1031" s="39" t="s">
        <v>912</v>
      </c>
      <c r="D1031" s="40">
        <v>4</v>
      </c>
      <c r="E1031" s="40" t="s">
        <v>215</v>
      </c>
      <c r="F1031" s="40" t="s">
        <v>738</v>
      </c>
      <c r="G1031" s="698" t="s">
        <v>225</v>
      </c>
      <c r="H1031" s="40" t="s">
        <v>213</v>
      </c>
      <c r="I1031" s="630" t="s">
        <v>409</v>
      </c>
      <c r="J1031" s="698" t="s">
        <v>803</v>
      </c>
      <c r="K1031" s="303">
        <v>0</v>
      </c>
      <c r="L1031" s="304">
        <v>0</v>
      </c>
      <c r="M1031" s="305">
        <v>0</v>
      </c>
      <c r="N1031" s="305">
        <v>0</v>
      </c>
      <c r="O1031" s="303">
        <v>0</v>
      </c>
      <c r="P1031" s="305">
        <v>0</v>
      </c>
      <c r="Q1031" s="303">
        <v>0</v>
      </c>
      <c r="R1031" s="16">
        <f>SUMIFS('Member Months'!$L:$L,'Member Months'!$A:$A,$A1031,'Member Months'!$C:$C,$C1031, 'Member Months'!$D:$D,$D1031)</f>
        <v>0</v>
      </c>
      <c r="S1031" s="237"/>
      <c r="U1031" s="237"/>
      <c r="V1031" s="237"/>
    </row>
    <row r="1032" spans="1:22" s="302" customFormat="1">
      <c r="A1032" s="38" t="s">
        <v>217</v>
      </c>
      <c r="B1032" s="39">
        <f t="shared" si="36"/>
        <v>0</v>
      </c>
      <c r="C1032" s="39" t="s">
        <v>912</v>
      </c>
      <c r="D1032" s="40">
        <v>4</v>
      </c>
      <c r="E1032" s="40" t="s">
        <v>217</v>
      </c>
      <c r="F1032" s="40" t="s">
        <v>738</v>
      </c>
      <c r="G1032" s="698" t="s">
        <v>226</v>
      </c>
      <c r="H1032" s="40" t="s">
        <v>227</v>
      </c>
      <c r="I1032" s="629" t="s">
        <v>211</v>
      </c>
      <c r="J1032" s="698" t="s">
        <v>261</v>
      </c>
      <c r="K1032" s="303">
        <v>0</v>
      </c>
      <c r="L1032" s="304">
        <v>0</v>
      </c>
      <c r="M1032" s="305">
        <v>0</v>
      </c>
      <c r="N1032" s="305">
        <v>0</v>
      </c>
      <c r="O1032" s="303">
        <v>0</v>
      </c>
      <c r="P1032" s="305">
        <v>0</v>
      </c>
      <c r="Q1032" s="303">
        <v>0</v>
      </c>
      <c r="R1032" s="16">
        <f>SUMIFS('Member Months'!$L:$L,'Member Months'!$A:$A,$A1032,'Member Months'!$C:$C,$C1032, 'Member Months'!$D:$D,$D1032)</f>
        <v>0</v>
      </c>
      <c r="S1032" s="237"/>
      <c r="U1032" s="237"/>
      <c r="V1032" s="237"/>
    </row>
    <row r="1033" spans="1:22" s="302" customFormat="1">
      <c r="A1033" s="38" t="s">
        <v>217</v>
      </c>
      <c r="B1033" s="39">
        <f t="shared" si="36"/>
        <v>0</v>
      </c>
      <c r="C1033" s="39" t="s">
        <v>912</v>
      </c>
      <c r="D1033" s="40">
        <v>4</v>
      </c>
      <c r="E1033" s="40" t="s">
        <v>217</v>
      </c>
      <c r="F1033" s="40" t="s">
        <v>738</v>
      </c>
      <c r="G1033" s="698" t="s">
        <v>226</v>
      </c>
      <c r="H1033" s="40" t="s">
        <v>227</v>
      </c>
      <c r="I1033" s="629" t="s">
        <v>214</v>
      </c>
      <c r="J1033" s="698" t="s">
        <v>676</v>
      </c>
      <c r="K1033" s="303">
        <v>0</v>
      </c>
      <c r="L1033" s="304">
        <v>0</v>
      </c>
      <c r="M1033" s="305">
        <v>0</v>
      </c>
      <c r="N1033" s="305">
        <v>0</v>
      </c>
      <c r="O1033" s="303">
        <v>0</v>
      </c>
      <c r="P1033" s="305">
        <v>0</v>
      </c>
      <c r="Q1033" s="303">
        <v>0</v>
      </c>
      <c r="R1033" s="16">
        <f>SUMIFS('Member Months'!$L:$L,'Member Months'!$A:$A,$A1033,'Member Months'!$C:$C,$C1033, 'Member Months'!$D:$D,$D1033)</f>
        <v>0</v>
      </c>
      <c r="S1033" s="237"/>
      <c r="U1033" s="237"/>
      <c r="V1033" s="237"/>
    </row>
    <row r="1034" spans="1:22" s="302" customFormat="1">
      <c r="A1034" s="38" t="s">
        <v>217</v>
      </c>
      <c r="B1034" s="39">
        <f t="shared" si="36"/>
        <v>0</v>
      </c>
      <c r="C1034" s="39" t="s">
        <v>912</v>
      </c>
      <c r="D1034" s="40">
        <v>4</v>
      </c>
      <c r="E1034" s="40" t="s">
        <v>217</v>
      </c>
      <c r="F1034" s="40" t="s">
        <v>738</v>
      </c>
      <c r="G1034" s="698" t="s">
        <v>226</v>
      </c>
      <c r="H1034" s="40" t="s">
        <v>227</v>
      </c>
      <c r="I1034" s="629" t="s">
        <v>215</v>
      </c>
      <c r="J1034" s="698" t="s">
        <v>216</v>
      </c>
      <c r="K1034" s="303">
        <v>0</v>
      </c>
      <c r="L1034" s="304">
        <v>0</v>
      </c>
      <c r="M1034" s="305">
        <v>0</v>
      </c>
      <c r="N1034" s="305">
        <v>0</v>
      </c>
      <c r="O1034" s="303">
        <v>0</v>
      </c>
      <c r="P1034" s="305">
        <v>0</v>
      </c>
      <c r="Q1034" s="303">
        <v>0</v>
      </c>
      <c r="R1034" s="16">
        <f>SUMIFS('Member Months'!$L:$L,'Member Months'!$A:$A,$A1034,'Member Months'!$C:$C,$C1034, 'Member Months'!$D:$D,$D1034)</f>
        <v>0</v>
      </c>
      <c r="S1034" s="237"/>
      <c r="U1034" s="237"/>
      <c r="V1034" s="237"/>
    </row>
    <row r="1035" spans="1:22" s="302" customFormat="1">
      <c r="A1035" s="38" t="s">
        <v>217</v>
      </c>
      <c r="B1035" s="39">
        <f t="shared" si="36"/>
        <v>0</v>
      </c>
      <c r="C1035" s="39" t="s">
        <v>912</v>
      </c>
      <c r="D1035" s="40">
        <v>4</v>
      </c>
      <c r="E1035" s="40" t="s">
        <v>217</v>
      </c>
      <c r="F1035" s="40" t="s">
        <v>738</v>
      </c>
      <c r="G1035" s="698" t="s">
        <v>226</v>
      </c>
      <c r="H1035" s="40" t="s">
        <v>227</v>
      </c>
      <c r="I1035" s="629" t="s">
        <v>217</v>
      </c>
      <c r="J1035" s="698" t="s">
        <v>262</v>
      </c>
      <c r="K1035" s="303">
        <v>0</v>
      </c>
      <c r="L1035" s="304">
        <v>0</v>
      </c>
      <c r="M1035" s="305">
        <v>0</v>
      </c>
      <c r="N1035" s="305">
        <v>0</v>
      </c>
      <c r="O1035" s="303">
        <v>0</v>
      </c>
      <c r="P1035" s="305">
        <v>0</v>
      </c>
      <c r="Q1035" s="303">
        <v>0</v>
      </c>
      <c r="R1035" s="16">
        <f>SUMIFS('Member Months'!$L:$L,'Member Months'!$A:$A,$A1035,'Member Months'!$C:$C,$C1035, 'Member Months'!$D:$D,$D1035)</f>
        <v>0</v>
      </c>
      <c r="S1035" s="237"/>
      <c r="U1035" s="237"/>
      <c r="V1035" s="237"/>
    </row>
    <row r="1036" spans="1:22" s="302" customFormat="1">
      <c r="A1036" s="38" t="s">
        <v>217</v>
      </c>
      <c r="B1036" s="39">
        <f t="shared" si="36"/>
        <v>0</v>
      </c>
      <c r="C1036" s="39" t="s">
        <v>912</v>
      </c>
      <c r="D1036" s="40">
        <v>4</v>
      </c>
      <c r="E1036" s="40" t="s">
        <v>217</v>
      </c>
      <c r="F1036" s="40" t="s">
        <v>738</v>
      </c>
      <c r="G1036" s="698" t="s">
        <v>226</v>
      </c>
      <c r="H1036" s="40" t="s">
        <v>227</v>
      </c>
      <c r="I1036" s="629" t="s">
        <v>218</v>
      </c>
      <c r="J1036" s="698" t="s">
        <v>677</v>
      </c>
      <c r="K1036" s="303">
        <v>0</v>
      </c>
      <c r="L1036" s="304">
        <v>0</v>
      </c>
      <c r="M1036" s="305">
        <v>0</v>
      </c>
      <c r="N1036" s="305">
        <v>0</v>
      </c>
      <c r="O1036" s="303">
        <v>0</v>
      </c>
      <c r="P1036" s="305">
        <v>0</v>
      </c>
      <c r="Q1036" s="303">
        <v>0</v>
      </c>
      <c r="R1036" s="16">
        <f>SUMIFS('Member Months'!$L:$L,'Member Months'!$A:$A,$A1036,'Member Months'!$C:$C,$C1036, 'Member Months'!$D:$D,$D1036)</f>
        <v>0</v>
      </c>
      <c r="S1036" s="237"/>
      <c r="U1036" s="237"/>
      <c r="V1036" s="237"/>
    </row>
    <row r="1037" spans="1:22" s="302" customFormat="1">
      <c r="A1037" s="38" t="s">
        <v>217</v>
      </c>
      <c r="B1037" s="39">
        <f t="shared" si="36"/>
        <v>0</v>
      </c>
      <c r="C1037" s="39" t="s">
        <v>912</v>
      </c>
      <c r="D1037" s="40">
        <v>4</v>
      </c>
      <c r="E1037" s="40" t="s">
        <v>217</v>
      </c>
      <c r="F1037" s="40" t="s">
        <v>738</v>
      </c>
      <c r="G1037" s="698" t="s">
        <v>226</v>
      </c>
      <c r="H1037" s="40" t="s">
        <v>227</v>
      </c>
      <c r="I1037" s="629" t="s">
        <v>219</v>
      </c>
      <c r="J1037" s="698" t="s">
        <v>263</v>
      </c>
      <c r="K1037" s="303">
        <v>0</v>
      </c>
      <c r="L1037" s="304">
        <v>0</v>
      </c>
      <c r="M1037" s="305">
        <v>0</v>
      </c>
      <c r="N1037" s="305">
        <v>0</v>
      </c>
      <c r="O1037" s="303">
        <v>0</v>
      </c>
      <c r="P1037" s="305">
        <v>0</v>
      </c>
      <c r="Q1037" s="303">
        <v>0</v>
      </c>
      <c r="R1037" s="16">
        <f>SUMIFS('Member Months'!$L:$L,'Member Months'!$A:$A,$A1037,'Member Months'!$C:$C,$C1037, 'Member Months'!$D:$D,$D1037)</f>
        <v>0</v>
      </c>
      <c r="S1037" s="237"/>
      <c r="U1037" s="237"/>
      <c r="V1037" s="237"/>
    </row>
    <row r="1038" spans="1:22" s="302" customFormat="1">
      <c r="A1038" s="38" t="s">
        <v>217</v>
      </c>
      <c r="B1038" s="39">
        <f t="shared" si="36"/>
        <v>0</v>
      </c>
      <c r="C1038" s="39" t="s">
        <v>912</v>
      </c>
      <c r="D1038" s="40">
        <v>4</v>
      </c>
      <c r="E1038" s="40" t="s">
        <v>217</v>
      </c>
      <c r="F1038" s="40" t="s">
        <v>738</v>
      </c>
      <c r="G1038" s="698" t="s">
        <v>226</v>
      </c>
      <c r="H1038" s="40" t="s">
        <v>227</v>
      </c>
      <c r="I1038" s="629" t="s">
        <v>220</v>
      </c>
      <c r="J1038" s="698" t="s">
        <v>675</v>
      </c>
      <c r="K1038" s="303">
        <v>0</v>
      </c>
      <c r="L1038" s="304">
        <v>0</v>
      </c>
      <c r="M1038" s="305">
        <v>0</v>
      </c>
      <c r="N1038" s="305">
        <v>0</v>
      </c>
      <c r="O1038" s="303">
        <v>0</v>
      </c>
      <c r="P1038" s="305">
        <v>0</v>
      </c>
      <c r="Q1038" s="303">
        <v>0</v>
      </c>
      <c r="R1038" s="16">
        <f>SUMIFS('Member Months'!$L:$L,'Member Months'!$A:$A,$A1038,'Member Months'!$C:$C,$C1038, 'Member Months'!$D:$D,$D1038)</f>
        <v>0</v>
      </c>
      <c r="S1038" s="237"/>
      <c r="U1038" s="237"/>
      <c r="V1038" s="237"/>
    </row>
    <row r="1039" spans="1:22" s="302" customFormat="1">
      <c r="A1039" s="38" t="s">
        <v>217</v>
      </c>
      <c r="B1039" s="39">
        <f t="shared" si="36"/>
        <v>0</v>
      </c>
      <c r="C1039" s="39" t="s">
        <v>912</v>
      </c>
      <c r="D1039" s="40">
        <v>4</v>
      </c>
      <c r="E1039" s="40" t="s">
        <v>217</v>
      </c>
      <c r="F1039" s="40" t="s">
        <v>738</v>
      </c>
      <c r="G1039" s="698" t="s">
        <v>226</v>
      </c>
      <c r="H1039" s="40" t="s">
        <v>227</v>
      </c>
      <c r="I1039" s="629" t="s">
        <v>221</v>
      </c>
      <c r="J1039" s="698" t="s">
        <v>264</v>
      </c>
      <c r="K1039" s="303">
        <v>0</v>
      </c>
      <c r="L1039" s="304">
        <v>0</v>
      </c>
      <c r="M1039" s="305">
        <v>0</v>
      </c>
      <c r="N1039" s="305">
        <v>0</v>
      </c>
      <c r="O1039" s="303">
        <v>0</v>
      </c>
      <c r="P1039" s="305">
        <v>0</v>
      </c>
      <c r="Q1039" s="303">
        <v>0</v>
      </c>
      <c r="R1039" s="16">
        <f>SUMIFS('Member Months'!$L:$L,'Member Months'!$A:$A,$A1039,'Member Months'!$C:$C,$C1039, 'Member Months'!$D:$D,$D1039)</f>
        <v>0</v>
      </c>
      <c r="S1039" s="237"/>
      <c r="U1039" s="237"/>
      <c r="V1039" s="237"/>
    </row>
    <row r="1040" spans="1:22" s="302" customFormat="1">
      <c r="A1040" s="38" t="s">
        <v>217</v>
      </c>
      <c r="B1040" s="39">
        <f t="shared" si="36"/>
        <v>0</v>
      </c>
      <c r="C1040" s="39" t="s">
        <v>912</v>
      </c>
      <c r="D1040" s="40">
        <v>4</v>
      </c>
      <c r="E1040" s="40" t="s">
        <v>217</v>
      </c>
      <c r="F1040" s="40" t="s">
        <v>738</v>
      </c>
      <c r="G1040" s="698" t="s">
        <v>226</v>
      </c>
      <c r="H1040" s="40" t="s">
        <v>227</v>
      </c>
      <c r="I1040" s="630" t="s">
        <v>222</v>
      </c>
      <c r="J1040" s="698" t="s">
        <v>206</v>
      </c>
      <c r="K1040" s="303">
        <v>0</v>
      </c>
      <c r="L1040" s="304">
        <v>0</v>
      </c>
      <c r="M1040" s="305">
        <v>0</v>
      </c>
      <c r="N1040" s="305">
        <v>0</v>
      </c>
      <c r="O1040" s="303">
        <v>0</v>
      </c>
      <c r="P1040" s="305">
        <v>0</v>
      </c>
      <c r="Q1040" s="303">
        <v>0</v>
      </c>
      <c r="R1040" s="16">
        <f>SUMIFS('Member Months'!$L:$L,'Member Months'!$A:$A,$A1040,'Member Months'!$C:$C,$C1040, 'Member Months'!$D:$D,$D1040)</f>
        <v>0</v>
      </c>
      <c r="S1040" s="237"/>
      <c r="U1040" s="237"/>
      <c r="V1040" s="237"/>
    </row>
    <row r="1041" spans="1:22" s="302" customFormat="1">
      <c r="A1041" s="38" t="s">
        <v>217</v>
      </c>
      <c r="B1041" s="39">
        <f t="shared" si="36"/>
        <v>0</v>
      </c>
      <c r="C1041" s="39" t="s">
        <v>912</v>
      </c>
      <c r="D1041" s="40">
        <v>4</v>
      </c>
      <c r="E1041" s="40" t="s">
        <v>217</v>
      </c>
      <c r="F1041" s="40" t="s">
        <v>738</v>
      </c>
      <c r="G1041" s="698" t="s">
        <v>226</v>
      </c>
      <c r="H1041" s="40" t="s">
        <v>227</v>
      </c>
      <c r="I1041" s="630" t="s">
        <v>223</v>
      </c>
      <c r="J1041" s="698" t="s">
        <v>181</v>
      </c>
      <c r="K1041" s="303">
        <v>0</v>
      </c>
      <c r="L1041" s="304">
        <v>0</v>
      </c>
      <c r="M1041" s="305">
        <v>0</v>
      </c>
      <c r="N1041" s="305">
        <v>0</v>
      </c>
      <c r="O1041" s="303">
        <v>0</v>
      </c>
      <c r="P1041" s="305">
        <v>0</v>
      </c>
      <c r="Q1041" s="303">
        <v>0</v>
      </c>
      <c r="R1041" s="16">
        <f>SUMIFS('Member Months'!$L:$L,'Member Months'!$A:$A,$A1041,'Member Months'!$C:$C,$C1041, 'Member Months'!$D:$D,$D1041)</f>
        <v>0</v>
      </c>
      <c r="S1041" s="237"/>
      <c r="U1041" s="237"/>
      <c r="V1041" s="237"/>
    </row>
    <row r="1042" spans="1:22" s="302" customFormat="1">
      <c r="A1042" s="38" t="s">
        <v>217</v>
      </c>
      <c r="B1042" s="39">
        <f t="shared" si="36"/>
        <v>0</v>
      </c>
      <c r="C1042" s="39" t="s">
        <v>912</v>
      </c>
      <c r="D1042" s="40">
        <v>4</v>
      </c>
      <c r="E1042" s="40" t="s">
        <v>217</v>
      </c>
      <c r="F1042" s="40" t="s">
        <v>738</v>
      </c>
      <c r="G1042" s="698" t="s">
        <v>226</v>
      </c>
      <c r="H1042" s="40" t="s">
        <v>227</v>
      </c>
      <c r="I1042" s="630" t="s">
        <v>150</v>
      </c>
      <c r="J1042" s="698" t="s">
        <v>204</v>
      </c>
      <c r="K1042" s="303">
        <v>0</v>
      </c>
      <c r="L1042" s="304">
        <v>0</v>
      </c>
      <c r="M1042" s="305">
        <v>0</v>
      </c>
      <c r="N1042" s="305">
        <v>0</v>
      </c>
      <c r="O1042" s="303">
        <v>0</v>
      </c>
      <c r="P1042" s="305">
        <v>0</v>
      </c>
      <c r="Q1042" s="303">
        <v>0</v>
      </c>
      <c r="R1042" s="16">
        <f>SUMIFS('Member Months'!$L:$L,'Member Months'!$A:$A,$A1042,'Member Months'!$C:$C,$C1042, 'Member Months'!$D:$D,$D1042)</f>
        <v>0</v>
      </c>
      <c r="S1042" s="237"/>
      <c r="U1042" s="237"/>
      <c r="V1042" s="237"/>
    </row>
    <row r="1043" spans="1:22" s="302" customFormat="1">
      <c r="A1043" s="38" t="s">
        <v>217</v>
      </c>
      <c r="B1043" s="39">
        <f t="shared" si="36"/>
        <v>0</v>
      </c>
      <c r="C1043" s="39" t="s">
        <v>912</v>
      </c>
      <c r="D1043" s="40">
        <v>4</v>
      </c>
      <c r="E1043" s="40" t="s">
        <v>217</v>
      </c>
      <c r="F1043" s="40" t="s">
        <v>738</v>
      </c>
      <c r="G1043" s="698" t="s">
        <v>226</v>
      </c>
      <c r="H1043" s="40" t="s">
        <v>227</v>
      </c>
      <c r="I1043" s="630" t="s">
        <v>151</v>
      </c>
      <c r="J1043" s="698" t="s">
        <v>205</v>
      </c>
      <c r="K1043" s="303">
        <v>0</v>
      </c>
      <c r="L1043" s="304">
        <v>0</v>
      </c>
      <c r="M1043" s="305">
        <v>0</v>
      </c>
      <c r="N1043" s="305">
        <v>0</v>
      </c>
      <c r="O1043" s="303">
        <v>0</v>
      </c>
      <c r="P1043" s="305">
        <v>0</v>
      </c>
      <c r="Q1043" s="303">
        <v>0</v>
      </c>
      <c r="R1043" s="16">
        <f>SUMIFS('Member Months'!$L:$L,'Member Months'!$A:$A,$A1043,'Member Months'!$C:$C,$C1043, 'Member Months'!$D:$D,$D1043)</f>
        <v>0</v>
      </c>
      <c r="S1043" s="237"/>
      <c r="U1043" s="237"/>
      <c r="V1043" s="237"/>
    </row>
    <row r="1044" spans="1:22" s="302" customFormat="1">
      <c r="A1044" s="38" t="s">
        <v>217</v>
      </c>
      <c r="B1044" s="39">
        <f t="shared" si="36"/>
        <v>0</v>
      </c>
      <c r="C1044" s="39" t="s">
        <v>912</v>
      </c>
      <c r="D1044" s="40">
        <v>4</v>
      </c>
      <c r="E1044" s="40" t="s">
        <v>217</v>
      </c>
      <c r="F1044" s="40" t="s">
        <v>738</v>
      </c>
      <c r="G1044" s="698" t="s">
        <v>226</v>
      </c>
      <c r="H1044" s="40" t="s">
        <v>227</v>
      </c>
      <c r="I1044" s="630" t="s">
        <v>152</v>
      </c>
      <c r="J1044" s="698" t="s">
        <v>182</v>
      </c>
      <c r="K1044" s="303">
        <v>0</v>
      </c>
      <c r="L1044" s="304">
        <v>0</v>
      </c>
      <c r="M1044" s="305">
        <v>0</v>
      </c>
      <c r="N1044" s="305">
        <v>0</v>
      </c>
      <c r="O1044" s="303">
        <v>0</v>
      </c>
      <c r="P1044" s="305">
        <v>0</v>
      </c>
      <c r="Q1044" s="303">
        <v>0</v>
      </c>
      <c r="R1044" s="16">
        <f>SUMIFS('Member Months'!$L:$L,'Member Months'!$A:$A,$A1044,'Member Months'!$C:$C,$C1044, 'Member Months'!$D:$D,$D1044)</f>
        <v>0</v>
      </c>
      <c r="S1044" s="237"/>
      <c r="U1044" s="237"/>
      <c r="V1044" s="237"/>
    </row>
    <row r="1045" spans="1:22" s="302" customFormat="1">
      <c r="A1045" s="38" t="s">
        <v>217</v>
      </c>
      <c r="B1045" s="39">
        <f t="shared" si="36"/>
        <v>0</v>
      </c>
      <c r="C1045" s="39" t="s">
        <v>912</v>
      </c>
      <c r="D1045" s="40">
        <v>4</v>
      </c>
      <c r="E1045" s="40" t="s">
        <v>217</v>
      </c>
      <c r="F1045" s="40" t="s">
        <v>738</v>
      </c>
      <c r="G1045" s="698" t="s">
        <v>226</v>
      </c>
      <c r="H1045" s="40" t="s">
        <v>227</v>
      </c>
      <c r="I1045" s="630" t="s">
        <v>70</v>
      </c>
      <c r="J1045" s="698" t="s">
        <v>265</v>
      </c>
      <c r="K1045" s="303">
        <v>0</v>
      </c>
      <c r="L1045" s="304">
        <v>0</v>
      </c>
      <c r="M1045" s="305">
        <v>0</v>
      </c>
      <c r="N1045" s="305">
        <v>0</v>
      </c>
      <c r="O1045" s="303">
        <v>0</v>
      </c>
      <c r="P1045" s="305">
        <v>0</v>
      </c>
      <c r="Q1045" s="303">
        <v>0</v>
      </c>
      <c r="R1045" s="16">
        <f>SUMIFS('Member Months'!$L:$L,'Member Months'!$A:$A,$A1045,'Member Months'!$C:$C,$C1045, 'Member Months'!$D:$D,$D1045)</f>
        <v>0</v>
      </c>
      <c r="S1045" s="237"/>
      <c r="U1045" s="237"/>
      <c r="V1045" s="237"/>
    </row>
    <row r="1046" spans="1:22" s="302" customFormat="1">
      <c r="A1046" s="38" t="s">
        <v>217</v>
      </c>
      <c r="B1046" s="39">
        <f t="shared" si="36"/>
        <v>0</v>
      </c>
      <c r="C1046" s="39" t="s">
        <v>912</v>
      </c>
      <c r="D1046" s="40">
        <v>4</v>
      </c>
      <c r="E1046" s="40" t="s">
        <v>217</v>
      </c>
      <c r="F1046" s="40" t="s">
        <v>738</v>
      </c>
      <c r="G1046" s="698" t="s">
        <v>226</v>
      </c>
      <c r="H1046" s="40" t="s">
        <v>227</v>
      </c>
      <c r="I1046" s="630" t="s">
        <v>71</v>
      </c>
      <c r="J1046" s="698" t="s">
        <v>266</v>
      </c>
      <c r="K1046" s="303">
        <v>0</v>
      </c>
      <c r="L1046" s="304">
        <v>0</v>
      </c>
      <c r="M1046" s="305">
        <v>0</v>
      </c>
      <c r="N1046" s="305">
        <v>0</v>
      </c>
      <c r="O1046" s="303">
        <v>0</v>
      </c>
      <c r="P1046" s="305">
        <v>0</v>
      </c>
      <c r="Q1046" s="303">
        <v>0</v>
      </c>
      <c r="R1046" s="16">
        <f>SUMIFS('Member Months'!$L:$L,'Member Months'!$A:$A,$A1046,'Member Months'!$C:$C,$C1046, 'Member Months'!$D:$D,$D1046)</f>
        <v>0</v>
      </c>
      <c r="S1046" s="237"/>
      <c r="U1046" s="237"/>
      <c r="V1046" s="237"/>
    </row>
    <row r="1047" spans="1:22" s="302" customFormat="1">
      <c r="A1047" s="38" t="s">
        <v>217</v>
      </c>
      <c r="B1047" s="39">
        <f t="shared" si="36"/>
        <v>0</v>
      </c>
      <c r="C1047" s="39" t="s">
        <v>912</v>
      </c>
      <c r="D1047" s="40">
        <v>4</v>
      </c>
      <c r="E1047" s="40" t="s">
        <v>217</v>
      </c>
      <c r="F1047" s="40" t="s">
        <v>738</v>
      </c>
      <c r="G1047" s="698" t="s">
        <v>226</v>
      </c>
      <c r="H1047" s="40" t="s">
        <v>227</v>
      </c>
      <c r="I1047" s="630" t="s">
        <v>72</v>
      </c>
      <c r="J1047" s="698" t="s">
        <v>527</v>
      </c>
      <c r="K1047" s="303">
        <v>0</v>
      </c>
      <c r="L1047" s="304">
        <v>0</v>
      </c>
      <c r="M1047" s="305">
        <v>0</v>
      </c>
      <c r="N1047" s="305">
        <v>0</v>
      </c>
      <c r="O1047" s="303">
        <v>0</v>
      </c>
      <c r="P1047" s="305">
        <v>0</v>
      </c>
      <c r="Q1047" s="303">
        <v>0</v>
      </c>
      <c r="R1047" s="16">
        <f>SUMIFS('Member Months'!$L:$L,'Member Months'!$A:$A,$A1047,'Member Months'!$C:$C,$C1047, 'Member Months'!$D:$D,$D1047)</f>
        <v>0</v>
      </c>
      <c r="S1047" s="237"/>
      <c r="U1047" s="237"/>
      <c r="V1047" s="237"/>
    </row>
    <row r="1048" spans="1:22" s="302" customFormat="1">
      <c r="A1048" s="38" t="s">
        <v>217</v>
      </c>
      <c r="B1048" s="39">
        <f t="shared" si="36"/>
        <v>0</v>
      </c>
      <c r="C1048" s="39" t="s">
        <v>912</v>
      </c>
      <c r="D1048" s="40">
        <v>4</v>
      </c>
      <c r="E1048" s="40" t="s">
        <v>217</v>
      </c>
      <c r="F1048" s="40" t="s">
        <v>738</v>
      </c>
      <c r="G1048" s="698" t="s">
        <v>226</v>
      </c>
      <c r="H1048" s="40" t="s">
        <v>227</v>
      </c>
      <c r="I1048" s="630" t="s">
        <v>73</v>
      </c>
      <c r="J1048" s="698" t="s">
        <v>528</v>
      </c>
      <c r="K1048" s="303">
        <v>0</v>
      </c>
      <c r="L1048" s="304">
        <v>0</v>
      </c>
      <c r="M1048" s="305">
        <v>0</v>
      </c>
      <c r="N1048" s="305">
        <v>0</v>
      </c>
      <c r="O1048" s="303">
        <v>0</v>
      </c>
      <c r="P1048" s="305">
        <v>0</v>
      </c>
      <c r="Q1048" s="303">
        <v>0</v>
      </c>
      <c r="R1048" s="16">
        <f>SUMIFS('Member Months'!$L:$L,'Member Months'!$A:$A,$A1048,'Member Months'!$C:$C,$C1048, 'Member Months'!$D:$D,$D1048)</f>
        <v>0</v>
      </c>
      <c r="S1048" s="237"/>
      <c r="U1048" s="237"/>
      <c r="V1048" s="237"/>
    </row>
    <row r="1049" spans="1:22" s="302" customFormat="1">
      <c r="A1049" s="38" t="s">
        <v>217</v>
      </c>
      <c r="B1049" s="39">
        <f t="shared" si="36"/>
        <v>0</v>
      </c>
      <c r="C1049" s="39" t="s">
        <v>912</v>
      </c>
      <c r="D1049" s="40">
        <v>4</v>
      </c>
      <c r="E1049" s="40" t="s">
        <v>217</v>
      </c>
      <c r="F1049" s="40" t="s">
        <v>738</v>
      </c>
      <c r="G1049" s="698" t="s">
        <v>226</v>
      </c>
      <c r="H1049" s="40" t="s">
        <v>227</v>
      </c>
      <c r="I1049" s="630" t="s">
        <v>409</v>
      </c>
      <c r="J1049" s="698" t="s">
        <v>803</v>
      </c>
      <c r="K1049" s="303">
        <v>0</v>
      </c>
      <c r="L1049" s="304">
        <v>0</v>
      </c>
      <c r="M1049" s="305">
        <v>0</v>
      </c>
      <c r="N1049" s="305">
        <v>0</v>
      </c>
      <c r="O1049" s="303">
        <v>0</v>
      </c>
      <c r="P1049" s="305">
        <v>0</v>
      </c>
      <c r="Q1049" s="303">
        <v>0</v>
      </c>
      <c r="R1049" s="16">
        <f>SUMIFS('Member Months'!$L:$L,'Member Months'!$A:$A,$A1049,'Member Months'!$C:$C,$C1049, 'Member Months'!$D:$D,$D1049)</f>
        <v>0</v>
      </c>
      <c r="S1049" s="237"/>
      <c r="U1049" s="237"/>
      <c r="V1049" s="237"/>
    </row>
    <row r="1050" spans="1:22" s="302" customFormat="1">
      <c r="A1050" s="38" t="s">
        <v>218</v>
      </c>
      <c r="B1050" s="39">
        <f t="shared" si="36"/>
        <v>0</v>
      </c>
      <c r="C1050" s="39" t="s">
        <v>912</v>
      </c>
      <c r="D1050" s="40">
        <v>4</v>
      </c>
      <c r="E1050" s="40" t="s">
        <v>218</v>
      </c>
      <c r="F1050" s="40" t="s">
        <v>738</v>
      </c>
      <c r="G1050" s="698" t="s">
        <v>226</v>
      </c>
      <c r="H1050" s="40" t="s">
        <v>228</v>
      </c>
      <c r="I1050" s="629" t="s">
        <v>211</v>
      </c>
      <c r="J1050" s="698" t="s">
        <v>261</v>
      </c>
      <c r="K1050" s="303">
        <v>0</v>
      </c>
      <c r="L1050" s="304">
        <v>0</v>
      </c>
      <c r="M1050" s="305">
        <v>0</v>
      </c>
      <c r="N1050" s="305">
        <v>0</v>
      </c>
      <c r="O1050" s="303">
        <v>0</v>
      </c>
      <c r="P1050" s="305">
        <v>0</v>
      </c>
      <c r="Q1050" s="303">
        <v>0</v>
      </c>
      <c r="R1050" s="16">
        <f>SUMIFS('Member Months'!$L:$L,'Member Months'!$A:$A,$A1050,'Member Months'!$C:$C,$C1050, 'Member Months'!$D:$D,$D1050)</f>
        <v>0</v>
      </c>
      <c r="S1050" s="237"/>
      <c r="U1050" s="237"/>
      <c r="V1050" s="237"/>
    </row>
    <row r="1051" spans="1:22" s="302" customFormat="1">
      <c r="A1051" s="38" t="s">
        <v>218</v>
      </c>
      <c r="B1051" s="39">
        <f t="shared" si="36"/>
        <v>0</v>
      </c>
      <c r="C1051" s="39" t="s">
        <v>912</v>
      </c>
      <c r="D1051" s="40">
        <v>4</v>
      </c>
      <c r="E1051" s="40" t="s">
        <v>218</v>
      </c>
      <c r="F1051" s="40" t="s">
        <v>738</v>
      </c>
      <c r="G1051" s="698" t="s">
        <v>226</v>
      </c>
      <c r="H1051" s="40" t="s">
        <v>228</v>
      </c>
      <c r="I1051" s="629" t="s">
        <v>214</v>
      </c>
      <c r="J1051" s="698" t="s">
        <v>676</v>
      </c>
      <c r="K1051" s="303">
        <v>0</v>
      </c>
      <c r="L1051" s="304">
        <v>0</v>
      </c>
      <c r="M1051" s="305">
        <v>0</v>
      </c>
      <c r="N1051" s="305">
        <v>0</v>
      </c>
      <c r="O1051" s="303">
        <v>0</v>
      </c>
      <c r="P1051" s="305">
        <v>0</v>
      </c>
      <c r="Q1051" s="303">
        <v>0</v>
      </c>
      <c r="R1051" s="16">
        <f>SUMIFS('Member Months'!$L:$L,'Member Months'!$A:$A,$A1051,'Member Months'!$C:$C,$C1051, 'Member Months'!$D:$D,$D1051)</f>
        <v>0</v>
      </c>
      <c r="S1051" s="237"/>
      <c r="U1051" s="237"/>
      <c r="V1051" s="237"/>
    </row>
    <row r="1052" spans="1:22" s="302" customFormat="1">
      <c r="A1052" s="38" t="s">
        <v>218</v>
      </c>
      <c r="B1052" s="39">
        <f t="shared" si="36"/>
        <v>0</v>
      </c>
      <c r="C1052" s="39" t="s">
        <v>912</v>
      </c>
      <c r="D1052" s="40">
        <v>4</v>
      </c>
      <c r="E1052" s="40" t="s">
        <v>218</v>
      </c>
      <c r="F1052" s="40" t="s">
        <v>738</v>
      </c>
      <c r="G1052" s="698" t="s">
        <v>226</v>
      </c>
      <c r="H1052" s="40" t="s">
        <v>228</v>
      </c>
      <c r="I1052" s="629" t="s">
        <v>215</v>
      </c>
      <c r="J1052" s="698" t="s">
        <v>216</v>
      </c>
      <c r="K1052" s="303">
        <v>0</v>
      </c>
      <c r="L1052" s="304">
        <v>0</v>
      </c>
      <c r="M1052" s="305">
        <v>0</v>
      </c>
      <c r="N1052" s="305">
        <v>0</v>
      </c>
      <c r="O1052" s="303">
        <v>0</v>
      </c>
      <c r="P1052" s="305">
        <v>0</v>
      </c>
      <c r="Q1052" s="303">
        <v>0</v>
      </c>
      <c r="R1052" s="16">
        <f>SUMIFS('Member Months'!$L:$L,'Member Months'!$A:$A,$A1052,'Member Months'!$C:$C,$C1052, 'Member Months'!$D:$D,$D1052)</f>
        <v>0</v>
      </c>
      <c r="S1052" s="237"/>
      <c r="U1052" s="237"/>
      <c r="V1052" s="237"/>
    </row>
    <row r="1053" spans="1:22" s="302" customFormat="1">
      <c r="A1053" s="38" t="s">
        <v>218</v>
      </c>
      <c r="B1053" s="39">
        <f t="shared" si="36"/>
        <v>0</v>
      </c>
      <c r="C1053" s="39" t="s">
        <v>912</v>
      </c>
      <c r="D1053" s="40">
        <v>4</v>
      </c>
      <c r="E1053" s="40" t="s">
        <v>218</v>
      </c>
      <c r="F1053" s="40" t="s">
        <v>738</v>
      </c>
      <c r="G1053" s="698" t="s">
        <v>226</v>
      </c>
      <c r="H1053" s="40" t="s">
        <v>228</v>
      </c>
      <c r="I1053" s="629" t="s">
        <v>217</v>
      </c>
      <c r="J1053" s="698" t="s">
        <v>262</v>
      </c>
      <c r="K1053" s="303">
        <v>0</v>
      </c>
      <c r="L1053" s="304">
        <v>0</v>
      </c>
      <c r="M1053" s="305">
        <v>0</v>
      </c>
      <c r="N1053" s="305">
        <v>0</v>
      </c>
      <c r="O1053" s="303">
        <v>0</v>
      </c>
      <c r="P1053" s="305">
        <v>0</v>
      </c>
      <c r="Q1053" s="303">
        <v>0</v>
      </c>
      <c r="R1053" s="16">
        <f>SUMIFS('Member Months'!$L:$L,'Member Months'!$A:$A,$A1053,'Member Months'!$C:$C,$C1053, 'Member Months'!$D:$D,$D1053)</f>
        <v>0</v>
      </c>
      <c r="S1053" s="237"/>
      <c r="U1053" s="237"/>
      <c r="V1053" s="237"/>
    </row>
    <row r="1054" spans="1:22" s="302" customFormat="1">
      <c r="A1054" s="38" t="s">
        <v>218</v>
      </c>
      <c r="B1054" s="39">
        <f t="shared" si="36"/>
        <v>0</v>
      </c>
      <c r="C1054" s="39" t="s">
        <v>912</v>
      </c>
      <c r="D1054" s="40">
        <v>4</v>
      </c>
      <c r="E1054" s="40" t="s">
        <v>218</v>
      </c>
      <c r="F1054" s="40" t="s">
        <v>738</v>
      </c>
      <c r="G1054" s="698" t="s">
        <v>226</v>
      </c>
      <c r="H1054" s="40" t="s">
        <v>228</v>
      </c>
      <c r="I1054" s="629" t="s">
        <v>218</v>
      </c>
      <c r="J1054" s="698" t="s">
        <v>677</v>
      </c>
      <c r="K1054" s="303">
        <v>0</v>
      </c>
      <c r="L1054" s="304">
        <v>0</v>
      </c>
      <c r="M1054" s="305">
        <v>0</v>
      </c>
      <c r="N1054" s="305">
        <v>0</v>
      </c>
      <c r="O1054" s="303">
        <v>0</v>
      </c>
      <c r="P1054" s="305">
        <v>0</v>
      </c>
      <c r="Q1054" s="303">
        <v>0</v>
      </c>
      <c r="R1054" s="16">
        <f>SUMIFS('Member Months'!$L:$L,'Member Months'!$A:$A,$A1054,'Member Months'!$C:$C,$C1054, 'Member Months'!$D:$D,$D1054)</f>
        <v>0</v>
      </c>
      <c r="S1054" s="237"/>
      <c r="U1054" s="237"/>
      <c r="V1054" s="237"/>
    </row>
    <row r="1055" spans="1:22" s="302" customFormat="1">
      <c r="A1055" s="38" t="s">
        <v>218</v>
      </c>
      <c r="B1055" s="39">
        <f t="shared" si="36"/>
        <v>0</v>
      </c>
      <c r="C1055" s="39" t="s">
        <v>912</v>
      </c>
      <c r="D1055" s="40">
        <v>4</v>
      </c>
      <c r="E1055" s="40" t="s">
        <v>218</v>
      </c>
      <c r="F1055" s="40" t="s">
        <v>738</v>
      </c>
      <c r="G1055" s="698" t="s">
        <v>226</v>
      </c>
      <c r="H1055" s="40" t="s">
        <v>228</v>
      </c>
      <c r="I1055" s="629" t="s">
        <v>219</v>
      </c>
      <c r="J1055" s="698" t="s">
        <v>263</v>
      </c>
      <c r="K1055" s="303">
        <v>0</v>
      </c>
      <c r="L1055" s="304">
        <v>0</v>
      </c>
      <c r="M1055" s="305">
        <v>0</v>
      </c>
      <c r="N1055" s="305">
        <v>0</v>
      </c>
      <c r="O1055" s="303">
        <v>0</v>
      </c>
      <c r="P1055" s="305">
        <v>0</v>
      </c>
      <c r="Q1055" s="303">
        <v>0</v>
      </c>
      <c r="R1055" s="16">
        <f>SUMIFS('Member Months'!$L:$L,'Member Months'!$A:$A,$A1055,'Member Months'!$C:$C,$C1055, 'Member Months'!$D:$D,$D1055)</f>
        <v>0</v>
      </c>
      <c r="S1055" s="237"/>
      <c r="U1055" s="237"/>
      <c r="V1055" s="237"/>
    </row>
    <row r="1056" spans="1:22" s="302" customFormat="1">
      <c r="A1056" s="38" t="s">
        <v>218</v>
      </c>
      <c r="B1056" s="39">
        <f t="shared" ref="B1056:B1121" si="37">$B$6</f>
        <v>0</v>
      </c>
      <c r="C1056" s="39" t="s">
        <v>912</v>
      </c>
      <c r="D1056" s="40">
        <v>4</v>
      </c>
      <c r="E1056" s="40" t="s">
        <v>218</v>
      </c>
      <c r="F1056" s="40" t="s">
        <v>738</v>
      </c>
      <c r="G1056" s="698" t="s">
        <v>226</v>
      </c>
      <c r="H1056" s="40" t="s">
        <v>228</v>
      </c>
      <c r="I1056" s="629" t="s">
        <v>220</v>
      </c>
      <c r="J1056" s="698" t="s">
        <v>675</v>
      </c>
      <c r="K1056" s="303">
        <v>0</v>
      </c>
      <c r="L1056" s="304">
        <v>0</v>
      </c>
      <c r="M1056" s="305">
        <v>0</v>
      </c>
      <c r="N1056" s="305">
        <v>0</v>
      </c>
      <c r="O1056" s="303">
        <v>0</v>
      </c>
      <c r="P1056" s="305">
        <v>0</v>
      </c>
      <c r="Q1056" s="303">
        <v>0</v>
      </c>
      <c r="R1056" s="16">
        <f>SUMIFS('Member Months'!$L:$L,'Member Months'!$A:$A,$A1056,'Member Months'!$C:$C,$C1056, 'Member Months'!$D:$D,$D1056)</f>
        <v>0</v>
      </c>
      <c r="S1056" s="237"/>
      <c r="U1056" s="237"/>
      <c r="V1056" s="237"/>
    </row>
    <row r="1057" spans="1:22" s="302" customFormat="1">
      <c r="A1057" s="38" t="s">
        <v>218</v>
      </c>
      <c r="B1057" s="39">
        <f t="shared" si="37"/>
        <v>0</v>
      </c>
      <c r="C1057" s="39" t="s">
        <v>912</v>
      </c>
      <c r="D1057" s="40">
        <v>4</v>
      </c>
      <c r="E1057" s="40" t="s">
        <v>218</v>
      </c>
      <c r="F1057" s="40" t="s">
        <v>738</v>
      </c>
      <c r="G1057" s="698" t="s">
        <v>226</v>
      </c>
      <c r="H1057" s="40" t="s">
        <v>228</v>
      </c>
      <c r="I1057" s="629" t="s">
        <v>221</v>
      </c>
      <c r="J1057" s="698" t="s">
        <v>264</v>
      </c>
      <c r="K1057" s="303">
        <v>0</v>
      </c>
      <c r="L1057" s="304">
        <v>0</v>
      </c>
      <c r="M1057" s="305">
        <v>0</v>
      </c>
      <c r="N1057" s="305">
        <v>0</v>
      </c>
      <c r="O1057" s="303">
        <v>0</v>
      </c>
      <c r="P1057" s="305">
        <v>0</v>
      </c>
      <c r="Q1057" s="303">
        <v>0</v>
      </c>
      <c r="R1057" s="16">
        <f>SUMIFS('Member Months'!$L:$L,'Member Months'!$A:$A,$A1057,'Member Months'!$C:$C,$C1057, 'Member Months'!$D:$D,$D1057)</f>
        <v>0</v>
      </c>
      <c r="S1057" s="237"/>
      <c r="U1057" s="237"/>
      <c r="V1057" s="237"/>
    </row>
    <row r="1058" spans="1:22" s="302" customFormat="1">
      <c r="A1058" s="38" t="s">
        <v>218</v>
      </c>
      <c r="B1058" s="39">
        <f t="shared" si="37"/>
        <v>0</v>
      </c>
      <c r="C1058" s="39" t="s">
        <v>912</v>
      </c>
      <c r="D1058" s="40">
        <v>4</v>
      </c>
      <c r="E1058" s="40" t="s">
        <v>218</v>
      </c>
      <c r="F1058" s="40" t="s">
        <v>738</v>
      </c>
      <c r="G1058" s="698" t="s">
        <v>226</v>
      </c>
      <c r="H1058" s="40" t="s">
        <v>228</v>
      </c>
      <c r="I1058" s="630" t="s">
        <v>222</v>
      </c>
      <c r="J1058" s="698" t="s">
        <v>206</v>
      </c>
      <c r="K1058" s="303">
        <v>0</v>
      </c>
      <c r="L1058" s="304">
        <v>0</v>
      </c>
      <c r="M1058" s="305">
        <v>0</v>
      </c>
      <c r="N1058" s="305">
        <v>0</v>
      </c>
      <c r="O1058" s="303">
        <v>0</v>
      </c>
      <c r="P1058" s="305">
        <v>0</v>
      </c>
      <c r="Q1058" s="303">
        <v>0</v>
      </c>
      <c r="R1058" s="16">
        <f>SUMIFS('Member Months'!$L:$L,'Member Months'!$A:$A,$A1058,'Member Months'!$C:$C,$C1058, 'Member Months'!$D:$D,$D1058)</f>
        <v>0</v>
      </c>
      <c r="S1058" s="237"/>
      <c r="U1058" s="237"/>
      <c r="V1058" s="237"/>
    </row>
    <row r="1059" spans="1:22" s="302" customFormat="1">
      <c r="A1059" s="38" t="s">
        <v>218</v>
      </c>
      <c r="B1059" s="39">
        <f t="shared" si="37"/>
        <v>0</v>
      </c>
      <c r="C1059" s="39" t="s">
        <v>912</v>
      </c>
      <c r="D1059" s="40">
        <v>4</v>
      </c>
      <c r="E1059" s="40" t="s">
        <v>218</v>
      </c>
      <c r="F1059" s="40" t="s">
        <v>738</v>
      </c>
      <c r="G1059" s="698" t="s">
        <v>226</v>
      </c>
      <c r="H1059" s="40" t="s">
        <v>228</v>
      </c>
      <c r="I1059" s="630" t="s">
        <v>223</v>
      </c>
      <c r="J1059" s="698" t="s">
        <v>181</v>
      </c>
      <c r="K1059" s="303">
        <v>0</v>
      </c>
      <c r="L1059" s="304">
        <v>0</v>
      </c>
      <c r="M1059" s="305">
        <v>0</v>
      </c>
      <c r="N1059" s="305">
        <v>0</v>
      </c>
      <c r="O1059" s="303">
        <v>0</v>
      </c>
      <c r="P1059" s="305">
        <v>0</v>
      </c>
      <c r="Q1059" s="303">
        <v>0</v>
      </c>
      <c r="R1059" s="16">
        <f>SUMIFS('Member Months'!$L:$L,'Member Months'!$A:$A,$A1059,'Member Months'!$C:$C,$C1059, 'Member Months'!$D:$D,$D1059)</f>
        <v>0</v>
      </c>
      <c r="S1059" s="237"/>
      <c r="U1059" s="237"/>
      <c r="V1059" s="237"/>
    </row>
    <row r="1060" spans="1:22" s="302" customFormat="1">
      <c r="A1060" s="38" t="s">
        <v>218</v>
      </c>
      <c r="B1060" s="39">
        <f t="shared" si="37"/>
        <v>0</v>
      </c>
      <c r="C1060" s="39" t="s">
        <v>912</v>
      </c>
      <c r="D1060" s="40">
        <v>4</v>
      </c>
      <c r="E1060" s="40" t="s">
        <v>218</v>
      </c>
      <c r="F1060" s="40" t="s">
        <v>738</v>
      </c>
      <c r="G1060" s="698" t="s">
        <v>226</v>
      </c>
      <c r="H1060" s="40" t="s">
        <v>228</v>
      </c>
      <c r="I1060" s="630" t="s">
        <v>150</v>
      </c>
      <c r="J1060" s="698" t="s">
        <v>204</v>
      </c>
      <c r="K1060" s="303">
        <v>0</v>
      </c>
      <c r="L1060" s="304">
        <v>0</v>
      </c>
      <c r="M1060" s="305">
        <v>0</v>
      </c>
      <c r="N1060" s="305">
        <v>0</v>
      </c>
      <c r="O1060" s="303">
        <v>0</v>
      </c>
      <c r="P1060" s="305">
        <v>0</v>
      </c>
      <c r="Q1060" s="303">
        <v>0</v>
      </c>
      <c r="R1060" s="16">
        <f>SUMIFS('Member Months'!$L:$L,'Member Months'!$A:$A,$A1060,'Member Months'!$C:$C,$C1060, 'Member Months'!$D:$D,$D1060)</f>
        <v>0</v>
      </c>
      <c r="S1060" s="237"/>
      <c r="U1060" s="237"/>
      <c r="V1060" s="237"/>
    </row>
    <row r="1061" spans="1:22" s="302" customFormat="1">
      <c r="A1061" s="38" t="s">
        <v>218</v>
      </c>
      <c r="B1061" s="39">
        <f t="shared" si="37"/>
        <v>0</v>
      </c>
      <c r="C1061" s="39" t="s">
        <v>912</v>
      </c>
      <c r="D1061" s="40">
        <v>4</v>
      </c>
      <c r="E1061" s="40" t="s">
        <v>218</v>
      </c>
      <c r="F1061" s="40" t="s">
        <v>738</v>
      </c>
      <c r="G1061" s="698" t="s">
        <v>226</v>
      </c>
      <c r="H1061" s="40" t="s">
        <v>228</v>
      </c>
      <c r="I1061" s="630" t="s">
        <v>151</v>
      </c>
      <c r="J1061" s="698" t="s">
        <v>205</v>
      </c>
      <c r="K1061" s="303">
        <v>0</v>
      </c>
      <c r="L1061" s="304">
        <v>0</v>
      </c>
      <c r="M1061" s="305">
        <v>0</v>
      </c>
      <c r="N1061" s="305">
        <v>0</v>
      </c>
      <c r="O1061" s="303">
        <v>0</v>
      </c>
      <c r="P1061" s="305">
        <v>0</v>
      </c>
      <c r="Q1061" s="303">
        <v>0</v>
      </c>
      <c r="R1061" s="16">
        <f>SUMIFS('Member Months'!$L:$L,'Member Months'!$A:$A,$A1061,'Member Months'!$C:$C,$C1061, 'Member Months'!$D:$D,$D1061)</f>
        <v>0</v>
      </c>
      <c r="S1061" s="237"/>
      <c r="U1061" s="237"/>
      <c r="V1061" s="237"/>
    </row>
    <row r="1062" spans="1:22" s="302" customFormat="1">
      <c r="A1062" s="38" t="s">
        <v>218</v>
      </c>
      <c r="B1062" s="39">
        <f t="shared" si="37"/>
        <v>0</v>
      </c>
      <c r="C1062" s="39" t="s">
        <v>912</v>
      </c>
      <c r="D1062" s="40">
        <v>4</v>
      </c>
      <c r="E1062" s="40" t="s">
        <v>218</v>
      </c>
      <c r="F1062" s="40" t="s">
        <v>738</v>
      </c>
      <c r="G1062" s="698" t="s">
        <v>226</v>
      </c>
      <c r="H1062" s="40" t="s">
        <v>228</v>
      </c>
      <c r="I1062" s="630" t="s">
        <v>152</v>
      </c>
      <c r="J1062" s="698" t="s">
        <v>182</v>
      </c>
      <c r="K1062" s="303">
        <v>0</v>
      </c>
      <c r="L1062" s="304">
        <v>0</v>
      </c>
      <c r="M1062" s="305">
        <v>0</v>
      </c>
      <c r="N1062" s="305">
        <v>0</v>
      </c>
      <c r="O1062" s="303">
        <v>0</v>
      </c>
      <c r="P1062" s="305">
        <v>0</v>
      </c>
      <c r="Q1062" s="303">
        <v>0</v>
      </c>
      <c r="R1062" s="16">
        <f>SUMIFS('Member Months'!$L:$L,'Member Months'!$A:$A,$A1062,'Member Months'!$C:$C,$C1062, 'Member Months'!$D:$D,$D1062)</f>
        <v>0</v>
      </c>
      <c r="S1062" s="237"/>
      <c r="U1062" s="237"/>
      <c r="V1062" s="237"/>
    </row>
    <row r="1063" spans="1:22" s="302" customFormat="1">
      <c r="A1063" s="38" t="s">
        <v>218</v>
      </c>
      <c r="B1063" s="39">
        <f t="shared" si="37"/>
        <v>0</v>
      </c>
      <c r="C1063" s="39" t="s">
        <v>912</v>
      </c>
      <c r="D1063" s="40">
        <v>4</v>
      </c>
      <c r="E1063" s="40" t="s">
        <v>218</v>
      </c>
      <c r="F1063" s="40" t="s">
        <v>738</v>
      </c>
      <c r="G1063" s="698" t="s">
        <v>226</v>
      </c>
      <c r="H1063" s="40" t="s">
        <v>228</v>
      </c>
      <c r="I1063" s="630" t="s">
        <v>70</v>
      </c>
      <c r="J1063" s="698" t="s">
        <v>265</v>
      </c>
      <c r="K1063" s="303">
        <v>0</v>
      </c>
      <c r="L1063" s="304">
        <v>0</v>
      </c>
      <c r="M1063" s="305">
        <v>0</v>
      </c>
      <c r="N1063" s="305">
        <v>0</v>
      </c>
      <c r="O1063" s="303">
        <v>0</v>
      </c>
      <c r="P1063" s="305">
        <v>0</v>
      </c>
      <c r="Q1063" s="303">
        <v>0</v>
      </c>
      <c r="R1063" s="16">
        <f>SUMIFS('Member Months'!$L:$L,'Member Months'!$A:$A,$A1063,'Member Months'!$C:$C,$C1063, 'Member Months'!$D:$D,$D1063)</f>
        <v>0</v>
      </c>
      <c r="S1063" s="237"/>
      <c r="U1063" s="237"/>
      <c r="V1063" s="237"/>
    </row>
    <row r="1064" spans="1:22" s="302" customFormat="1">
      <c r="A1064" s="38" t="s">
        <v>218</v>
      </c>
      <c r="B1064" s="39">
        <f t="shared" si="37"/>
        <v>0</v>
      </c>
      <c r="C1064" s="39" t="s">
        <v>912</v>
      </c>
      <c r="D1064" s="40">
        <v>4</v>
      </c>
      <c r="E1064" s="40" t="s">
        <v>218</v>
      </c>
      <c r="F1064" s="40" t="s">
        <v>738</v>
      </c>
      <c r="G1064" s="698" t="s">
        <v>226</v>
      </c>
      <c r="H1064" s="40" t="s">
        <v>228</v>
      </c>
      <c r="I1064" s="630" t="s">
        <v>71</v>
      </c>
      <c r="J1064" s="698" t="s">
        <v>266</v>
      </c>
      <c r="K1064" s="303">
        <v>0</v>
      </c>
      <c r="L1064" s="304">
        <v>0</v>
      </c>
      <c r="M1064" s="305">
        <v>0</v>
      </c>
      <c r="N1064" s="305">
        <v>0</v>
      </c>
      <c r="O1064" s="303">
        <v>0</v>
      </c>
      <c r="P1064" s="305">
        <v>0</v>
      </c>
      <c r="Q1064" s="303">
        <v>0</v>
      </c>
      <c r="R1064" s="16">
        <f>SUMIFS('Member Months'!$L:$L,'Member Months'!$A:$A,$A1064,'Member Months'!$C:$C,$C1064, 'Member Months'!$D:$D,$D1064)</f>
        <v>0</v>
      </c>
      <c r="S1064" s="237"/>
      <c r="U1064" s="237"/>
      <c r="V1064" s="237"/>
    </row>
    <row r="1065" spans="1:22" s="302" customFormat="1">
      <c r="A1065" s="38" t="s">
        <v>218</v>
      </c>
      <c r="B1065" s="39">
        <f t="shared" si="37"/>
        <v>0</v>
      </c>
      <c r="C1065" s="39" t="s">
        <v>912</v>
      </c>
      <c r="D1065" s="40">
        <v>4</v>
      </c>
      <c r="E1065" s="40" t="s">
        <v>218</v>
      </c>
      <c r="F1065" s="40" t="s">
        <v>738</v>
      </c>
      <c r="G1065" s="698" t="s">
        <v>226</v>
      </c>
      <c r="H1065" s="40" t="s">
        <v>228</v>
      </c>
      <c r="I1065" s="630" t="s">
        <v>72</v>
      </c>
      <c r="J1065" s="698" t="s">
        <v>527</v>
      </c>
      <c r="K1065" s="303">
        <v>0</v>
      </c>
      <c r="L1065" s="304">
        <v>0</v>
      </c>
      <c r="M1065" s="305">
        <v>0</v>
      </c>
      <c r="N1065" s="305">
        <v>0</v>
      </c>
      <c r="O1065" s="303">
        <v>0</v>
      </c>
      <c r="P1065" s="305">
        <v>0</v>
      </c>
      <c r="Q1065" s="303">
        <v>0</v>
      </c>
      <c r="R1065" s="16">
        <f>SUMIFS('Member Months'!$L:$L,'Member Months'!$A:$A,$A1065,'Member Months'!$C:$C,$C1065, 'Member Months'!$D:$D,$D1065)</f>
        <v>0</v>
      </c>
      <c r="S1065" s="237"/>
      <c r="U1065" s="237"/>
      <c r="V1065" s="237"/>
    </row>
    <row r="1066" spans="1:22" s="302" customFormat="1">
      <c r="A1066" s="38" t="s">
        <v>218</v>
      </c>
      <c r="B1066" s="39">
        <f t="shared" si="37"/>
        <v>0</v>
      </c>
      <c r="C1066" s="39" t="s">
        <v>912</v>
      </c>
      <c r="D1066" s="40">
        <v>4</v>
      </c>
      <c r="E1066" s="40" t="s">
        <v>218</v>
      </c>
      <c r="F1066" s="40" t="s">
        <v>738</v>
      </c>
      <c r="G1066" s="698" t="s">
        <v>226</v>
      </c>
      <c r="H1066" s="40" t="s">
        <v>228</v>
      </c>
      <c r="I1066" s="630" t="s">
        <v>73</v>
      </c>
      <c r="J1066" s="698" t="s">
        <v>528</v>
      </c>
      <c r="K1066" s="303">
        <v>0</v>
      </c>
      <c r="L1066" s="304">
        <v>0</v>
      </c>
      <c r="M1066" s="305">
        <v>0</v>
      </c>
      <c r="N1066" s="305">
        <v>0</v>
      </c>
      <c r="O1066" s="303">
        <v>0</v>
      </c>
      <c r="P1066" s="305">
        <v>0</v>
      </c>
      <c r="Q1066" s="303">
        <v>0</v>
      </c>
      <c r="R1066" s="16">
        <f>SUMIFS('Member Months'!$L:$L,'Member Months'!$A:$A,$A1066,'Member Months'!$C:$C,$C1066, 'Member Months'!$D:$D,$D1066)</f>
        <v>0</v>
      </c>
      <c r="S1066" s="237"/>
      <c r="U1066" s="237"/>
      <c r="V1066" s="237"/>
    </row>
    <row r="1067" spans="1:22" s="302" customFormat="1">
      <c r="A1067" s="38" t="s">
        <v>218</v>
      </c>
      <c r="B1067" s="39">
        <f t="shared" si="37"/>
        <v>0</v>
      </c>
      <c r="C1067" s="39" t="s">
        <v>912</v>
      </c>
      <c r="D1067" s="40">
        <v>4</v>
      </c>
      <c r="E1067" s="40" t="s">
        <v>218</v>
      </c>
      <c r="F1067" s="40" t="s">
        <v>738</v>
      </c>
      <c r="G1067" s="698" t="s">
        <v>226</v>
      </c>
      <c r="H1067" s="40" t="s">
        <v>228</v>
      </c>
      <c r="I1067" s="630" t="s">
        <v>409</v>
      </c>
      <c r="J1067" s="698" t="s">
        <v>803</v>
      </c>
      <c r="K1067" s="303">
        <v>0</v>
      </c>
      <c r="L1067" s="304">
        <v>0</v>
      </c>
      <c r="M1067" s="305">
        <v>0</v>
      </c>
      <c r="N1067" s="305">
        <v>0</v>
      </c>
      <c r="O1067" s="303">
        <v>0</v>
      </c>
      <c r="P1067" s="305">
        <v>0</v>
      </c>
      <c r="Q1067" s="303">
        <v>0</v>
      </c>
      <c r="R1067" s="16">
        <f>SUMIFS('Member Months'!$L:$L,'Member Months'!$A:$A,$A1067,'Member Months'!$C:$C,$C1067, 'Member Months'!$D:$D,$D1067)</f>
        <v>0</v>
      </c>
      <c r="S1067" s="237"/>
      <c r="U1067" s="237"/>
      <c r="V1067" s="237"/>
    </row>
    <row r="1068" spans="1:22" s="302" customFormat="1">
      <c r="A1068" s="38" t="s">
        <v>219</v>
      </c>
      <c r="B1068" s="39">
        <f t="shared" si="37"/>
        <v>0</v>
      </c>
      <c r="C1068" s="39" t="s">
        <v>912</v>
      </c>
      <c r="D1068" s="40">
        <v>4</v>
      </c>
      <c r="E1068" s="40" t="s">
        <v>219</v>
      </c>
      <c r="F1068" s="40" t="s">
        <v>738</v>
      </c>
      <c r="G1068" s="698" t="s">
        <v>229</v>
      </c>
      <c r="H1068" s="40" t="s">
        <v>227</v>
      </c>
      <c r="I1068" s="629" t="s">
        <v>211</v>
      </c>
      <c r="J1068" s="698" t="s">
        <v>261</v>
      </c>
      <c r="K1068" s="303">
        <v>0</v>
      </c>
      <c r="L1068" s="304">
        <v>0</v>
      </c>
      <c r="M1068" s="305">
        <v>0</v>
      </c>
      <c r="N1068" s="305">
        <v>0</v>
      </c>
      <c r="O1068" s="303">
        <v>0</v>
      </c>
      <c r="P1068" s="305">
        <v>0</v>
      </c>
      <c r="Q1068" s="303">
        <v>0</v>
      </c>
      <c r="R1068" s="16">
        <f>SUMIFS('Member Months'!$L:$L,'Member Months'!$A:$A,$A1068,'Member Months'!$C:$C,$C1068, 'Member Months'!$D:$D,$D1068)</f>
        <v>0</v>
      </c>
      <c r="S1068" s="237"/>
      <c r="U1068" s="237"/>
      <c r="V1068" s="237"/>
    </row>
    <row r="1069" spans="1:22" s="302" customFormat="1">
      <c r="A1069" s="38" t="s">
        <v>219</v>
      </c>
      <c r="B1069" s="39">
        <f t="shared" si="37"/>
        <v>0</v>
      </c>
      <c r="C1069" s="39" t="s">
        <v>912</v>
      </c>
      <c r="D1069" s="40">
        <v>4</v>
      </c>
      <c r="E1069" s="40" t="s">
        <v>219</v>
      </c>
      <c r="F1069" s="40" t="s">
        <v>738</v>
      </c>
      <c r="G1069" s="698" t="s">
        <v>229</v>
      </c>
      <c r="H1069" s="40" t="s">
        <v>227</v>
      </c>
      <c r="I1069" s="629" t="s">
        <v>214</v>
      </c>
      <c r="J1069" s="698" t="s">
        <v>676</v>
      </c>
      <c r="K1069" s="303">
        <v>0</v>
      </c>
      <c r="L1069" s="304">
        <v>0</v>
      </c>
      <c r="M1069" s="305">
        <v>0</v>
      </c>
      <c r="N1069" s="305">
        <v>0</v>
      </c>
      <c r="O1069" s="303">
        <v>0</v>
      </c>
      <c r="P1069" s="305">
        <v>0</v>
      </c>
      <c r="Q1069" s="303">
        <v>0</v>
      </c>
      <c r="R1069" s="16">
        <f>SUMIFS('Member Months'!$L:$L,'Member Months'!$A:$A,$A1069,'Member Months'!$C:$C,$C1069, 'Member Months'!$D:$D,$D1069)</f>
        <v>0</v>
      </c>
      <c r="S1069" s="237"/>
      <c r="U1069" s="237"/>
      <c r="V1069" s="237"/>
    </row>
    <row r="1070" spans="1:22" s="302" customFormat="1">
      <c r="A1070" s="38" t="s">
        <v>219</v>
      </c>
      <c r="B1070" s="39">
        <f t="shared" si="37"/>
        <v>0</v>
      </c>
      <c r="C1070" s="39" t="s">
        <v>912</v>
      </c>
      <c r="D1070" s="40">
        <v>4</v>
      </c>
      <c r="E1070" s="40" t="s">
        <v>219</v>
      </c>
      <c r="F1070" s="40" t="s">
        <v>738</v>
      </c>
      <c r="G1070" s="698" t="s">
        <v>229</v>
      </c>
      <c r="H1070" s="40" t="s">
        <v>227</v>
      </c>
      <c r="I1070" s="629" t="s">
        <v>215</v>
      </c>
      <c r="J1070" s="698" t="s">
        <v>216</v>
      </c>
      <c r="K1070" s="303">
        <v>0</v>
      </c>
      <c r="L1070" s="304">
        <v>0</v>
      </c>
      <c r="M1070" s="305">
        <v>0</v>
      </c>
      <c r="N1070" s="305">
        <v>0</v>
      </c>
      <c r="O1070" s="303">
        <v>0</v>
      </c>
      <c r="P1070" s="305">
        <v>0</v>
      </c>
      <c r="Q1070" s="303">
        <v>0</v>
      </c>
      <c r="R1070" s="16">
        <f>SUMIFS('Member Months'!$L:$L,'Member Months'!$A:$A,$A1070,'Member Months'!$C:$C,$C1070, 'Member Months'!$D:$D,$D1070)</f>
        <v>0</v>
      </c>
      <c r="S1070" s="237"/>
      <c r="U1070" s="237"/>
      <c r="V1070" s="237"/>
    </row>
    <row r="1071" spans="1:22" s="302" customFormat="1">
      <c r="A1071" s="38" t="s">
        <v>219</v>
      </c>
      <c r="B1071" s="39">
        <f t="shared" si="37"/>
        <v>0</v>
      </c>
      <c r="C1071" s="39" t="s">
        <v>912</v>
      </c>
      <c r="D1071" s="40">
        <v>4</v>
      </c>
      <c r="E1071" s="40" t="s">
        <v>219</v>
      </c>
      <c r="F1071" s="40" t="s">
        <v>738</v>
      </c>
      <c r="G1071" s="698" t="s">
        <v>229</v>
      </c>
      <c r="H1071" s="40" t="s">
        <v>227</v>
      </c>
      <c r="I1071" s="629" t="s">
        <v>217</v>
      </c>
      <c r="J1071" s="698" t="s">
        <v>262</v>
      </c>
      <c r="K1071" s="303">
        <v>0</v>
      </c>
      <c r="L1071" s="304">
        <v>0</v>
      </c>
      <c r="M1071" s="305">
        <v>0</v>
      </c>
      <c r="N1071" s="305">
        <v>0</v>
      </c>
      <c r="O1071" s="303">
        <v>0</v>
      </c>
      <c r="P1071" s="305">
        <v>0</v>
      </c>
      <c r="Q1071" s="303">
        <v>0</v>
      </c>
      <c r="R1071" s="16">
        <f>SUMIFS('Member Months'!$L:$L,'Member Months'!$A:$A,$A1071,'Member Months'!$C:$C,$C1071, 'Member Months'!$D:$D,$D1071)</f>
        <v>0</v>
      </c>
      <c r="S1071" s="237"/>
      <c r="U1071" s="237"/>
      <c r="V1071" s="237"/>
    </row>
    <row r="1072" spans="1:22" s="302" customFormat="1">
      <c r="A1072" s="38" t="s">
        <v>219</v>
      </c>
      <c r="B1072" s="39">
        <f t="shared" si="37"/>
        <v>0</v>
      </c>
      <c r="C1072" s="39" t="s">
        <v>912</v>
      </c>
      <c r="D1072" s="40">
        <v>4</v>
      </c>
      <c r="E1072" s="40" t="s">
        <v>219</v>
      </c>
      <c r="F1072" s="40" t="s">
        <v>738</v>
      </c>
      <c r="G1072" s="698" t="s">
        <v>229</v>
      </c>
      <c r="H1072" s="40" t="s">
        <v>227</v>
      </c>
      <c r="I1072" s="629" t="s">
        <v>218</v>
      </c>
      <c r="J1072" s="698" t="s">
        <v>677</v>
      </c>
      <c r="K1072" s="303">
        <v>0</v>
      </c>
      <c r="L1072" s="304">
        <v>0</v>
      </c>
      <c r="M1072" s="305">
        <v>0</v>
      </c>
      <c r="N1072" s="305">
        <v>0</v>
      </c>
      <c r="O1072" s="303">
        <v>0</v>
      </c>
      <c r="P1072" s="305">
        <v>0</v>
      </c>
      <c r="Q1072" s="303">
        <v>0</v>
      </c>
      <c r="R1072" s="16">
        <f>SUMIFS('Member Months'!$L:$L,'Member Months'!$A:$A,$A1072,'Member Months'!$C:$C,$C1072, 'Member Months'!$D:$D,$D1072)</f>
        <v>0</v>
      </c>
      <c r="S1072" s="237"/>
      <c r="U1072" s="237"/>
      <c r="V1072" s="237"/>
    </row>
    <row r="1073" spans="1:22" s="302" customFormat="1">
      <c r="A1073" s="38" t="s">
        <v>219</v>
      </c>
      <c r="B1073" s="39">
        <f t="shared" si="37"/>
        <v>0</v>
      </c>
      <c r="C1073" s="39" t="s">
        <v>912</v>
      </c>
      <c r="D1073" s="40">
        <v>4</v>
      </c>
      <c r="E1073" s="40" t="s">
        <v>219</v>
      </c>
      <c r="F1073" s="40" t="s">
        <v>738</v>
      </c>
      <c r="G1073" s="698" t="s">
        <v>229</v>
      </c>
      <c r="H1073" s="40" t="s">
        <v>227</v>
      </c>
      <c r="I1073" s="629" t="s">
        <v>219</v>
      </c>
      <c r="J1073" s="698" t="s">
        <v>263</v>
      </c>
      <c r="K1073" s="303">
        <v>0</v>
      </c>
      <c r="L1073" s="304">
        <v>0</v>
      </c>
      <c r="M1073" s="305">
        <v>0</v>
      </c>
      <c r="N1073" s="305">
        <v>0</v>
      </c>
      <c r="O1073" s="303">
        <v>0</v>
      </c>
      <c r="P1073" s="305">
        <v>0</v>
      </c>
      <c r="Q1073" s="303">
        <v>0</v>
      </c>
      <c r="R1073" s="16">
        <f>SUMIFS('Member Months'!$L:$L,'Member Months'!$A:$A,$A1073,'Member Months'!$C:$C,$C1073, 'Member Months'!$D:$D,$D1073)</f>
        <v>0</v>
      </c>
      <c r="S1073" s="237"/>
      <c r="U1073" s="237"/>
      <c r="V1073" s="237"/>
    </row>
    <row r="1074" spans="1:22" s="302" customFormat="1">
      <c r="A1074" s="38" t="s">
        <v>219</v>
      </c>
      <c r="B1074" s="39">
        <f t="shared" si="37"/>
        <v>0</v>
      </c>
      <c r="C1074" s="39" t="s">
        <v>912</v>
      </c>
      <c r="D1074" s="40">
        <v>4</v>
      </c>
      <c r="E1074" s="40" t="s">
        <v>219</v>
      </c>
      <c r="F1074" s="40" t="s">
        <v>738</v>
      </c>
      <c r="G1074" s="698" t="s">
        <v>229</v>
      </c>
      <c r="H1074" s="40" t="s">
        <v>227</v>
      </c>
      <c r="I1074" s="629" t="s">
        <v>220</v>
      </c>
      <c r="J1074" s="698" t="s">
        <v>675</v>
      </c>
      <c r="K1074" s="303">
        <v>0</v>
      </c>
      <c r="L1074" s="304">
        <v>0</v>
      </c>
      <c r="M1074" s="305">
        <v>0</v>
      </c>
      <c r="N1074" s="305">
        <v>0</v>
      </c>
      <c r="O1074" s="303">
        <v>0</v>
      </c>
      <c r="P1074" s="305">
        <v>0</v>
      </c>
      <c r="Q1074" s="303">
        <v>0</v>
      </c>
      <c r="R1074" s="16">
        <f>SUMIFS('Member Months'!$L:$L,'Member Months'!$A:$A,$A1074,'Member Months'!$C:$C,$C1074, 'Member Months'!$D:$D,$D1074)</f>
        <v>0</v>
      </c>
      <c r="S1074" s="237"/>
      <c r="U1074" s="237"/>
      <c r="V1074" s="237"/>
    </row>
    <row r="1075" spans="1:22" s="302" customFormat="1">
      <c r="A1075" s="38" t="s">
        <v>219</v>
      </c>
      <c r="B1075" s="39">
        <f t="shared" si="37"/>
        <v>0</v>
      </c>
      <c r="C1075" s="39" t="s">
        <v>912</v>
      </c>
      <c r="D1075" s="40">
        <v>4</v>
      </c>
      <c r="E1075" s="40" t="s">
        <v>219</v>
      </c>
      <c r="F1075" s="40" t="s">
        <v>738</v>
      </c>
      <c r="G1075" s="698" t="s">
        <v>229</v>
      </c>
      <c r="H1075" s="40" t="s">
        <v>227</v>
      </c>
      <c r="I1075" s="629" t="s">
        <v>221</v>
      </c>
      <c r="J1075" s="698" t="s">
        <v>264</v>
      </c>
      <c r="K1075" s="303">
        <v>0</v>
      </c>
      <c r="L1075" s="304">
        <v>0</v>
      </c>
      <c r="M1075" s="305">
        <v>0</v>
      </c>
      <c r="N1075" s="305">
        <v>0</v>
      </c>
      <c r="O1075" s="303">
        <v>0</v>
      </c>
      <c r="P1075" s="305">
        <v>0</v>
      </c>
      <c r="Q1075" s="303">
        <v>0</v>
      </c>
      <c r="R1075" s="16">
        <f>SUMIFS('Member Months'!$L:$L,'Member Months'!$A:$A,$A1075,'Member Months'!$C:$C,$C1075, 'Member Months'!$D:$D,$D1075)</f>
        <v>0</v>
      </c>
      <c r="S1075" s="237"/>
      <c r="U1075" s="237"/>
      <c r="V1075" s="237"/>
    </row>
    <row r="1076" spans="1:22" s="302" customFormat="1">
      <c r="A1076" s="38" t="s">
        <v>219</v>
      </c>
      <c r="B1076" s="39">
        <f t="shared" si="37"/>
        <v>0</v>
      </c>
      <c r="C1076" s="39" t="s">
        <v>912</v>
      </c>
      <c r="D1076" s="40">
        <v>4</v>
      </c>
      <c r="E1076" s="40" t="s">
        <v>219</v>
      </c>
      <c r="F1076" s="40" t="s">
        <v>738</v>
      </c>
      <c r="G1076" s="698" t="s">
        <v>229</v>
      </c>
      <c r="H1076" s="40" t="s">
        <v>227</v>
      </c>
      <c r="I1076" s="630" t="s">
        <v>222</v>
      </c>
      <c r="J1076" s="698" t="s">
        <v>206</v>
      </c>
      <c r="K1076" s="303">
        <v>0</v>
      </c>
      <c r="L1076" s="304">
        <v>0</v>
      </c>
      <c r="M1076" s="305">
        <v>0</v>
      </c>
      <c r="N1076" s="305">
        <v>0</v>
      </c>
      <c r="O1076" s="303">
        <v>0</v>
      </c>
      <c r="P1076" s="305">
        <v>0</v>
      </c>
      <c r="Q1076" s="303">
        <v>0</v>
      </c>
      <c r="R1076" s="16">
        <f>SUMIFS('Member Months'!$L:$L,'Member Months'!$A:$A,$A1076,'Member Months'!$C:$C,$C1076, 'Member Months'!$D:$D,$D1076)</f>
        <v>0</v>
      </c>
      <c r="S1076" s="237"/>
      <c r="U1076" s="237"/>
      <c r="V1076" s="237"/>
    </row>
    <row r="1077" spans="1:22" s="302" customFormat="1">
      <c r="A1077" s="38" t="s">
        <v>219</v>
      </c>
      <c r="B1077" s="39">
        <f t="shared" si="37"/>
        <v>0</v>
      </c>
      <c r="C1077" s="39" t="s">
        <v>912</v>
      </c>
      <c r="D1077" s="40">
        <v>4</v>
      </c>
      <c r="E1077" s="40" t="s">
        <v>219</v>
      </c>
      <c r="F1077" s="40" t="s">
        <v>738</v>
      </c>
      <c r="G1077" s="698" t="s">
        <v>229</v>
      </c>
      <c r="H1077" s="40" t="s">
        <v>227</v>
      </c>
      <c r="I1077" s="630" t="s">
        <v>223</v>
      </c>
      <c r="J1077" s="698" t="s">
        <v>181</v>
      </c>
      <c r="K1077" s="303">
        <v>0</v>
      </c>
      <c r="L1077" s="304">
        <v>0</v>
      </c>
      <c r="M1077" s="305">
        <v>0</v>
      </c>
      <c r="N1077" s="305">
        <v>0</v>
      </c>
      <c r="O1077" s="303">
        <v>0</v>
      </c>
      <c r="P1077" s="305">
        <v>0</v>
      </c>
      <c r="Q1077" s="303">
        <v>0</v>
      </c>
      <c r="R1077" s="16">
        <f>SUMIFS('Member Months'!$L:$L,'Member Months'!$A:$A,$A1077,'Member Months'!$C:$C,$C1077, 'Member Months'!$D:$D,$D1077)</f>
        <v>0</v>
      </c>
      <c r="S1077" s="237"/>
      <c r="U1077" s="237"/>
      <c r="V1077" s="237"/>
    </row>
    <row r="1078" spans="1:22" s="302" customFormat="1">
      <c r="A1078" s="38" t="s">
        <v>219</v>
      </c>
      <c r="B1078" s="39">
        <f t="shared" si="37"/>
        <v>0</v>
      </c>
      <c r="C1078" s="39" t="s">
        <v>912</v>
      </c>
      <c r="D1078" s="40">
        <v>4</v>
      </c>
      <c r="E1078" s="40" t="s">
        <v>219</v>
      </c>
      <c r="F1078" s="40" t="s">
        <v>738</v>
      </c>
      <c r="G1078" s="698" t="s">
        <v>229</v>
      </c>
      <c r="H1078" s="40" t="s">
        <v>227</v>
      </c>
      <c r="I1078" s="630" t="s">
        <v>150</v>
      </c>
      <c r="J1078" s="698" t="s">
        <v>204</v>
      </c>
      <c r="K1078" s="303">
        <v>0</v>
      </c>
      <c r="L1078" s="304">
        <v>0</v>
      </c>
      <c r="M1078" s="305">
        <v>0</v>
      </c>
      <c r="N1078" s="305">
        <v>0</v>
      </c>
      <c r="O1078" s="303">
        <v>0</v>
      </c>
      <c r="P1078" s="305">
        <v>0</v>
      </c>
      <c r="Q1078" s="303">
        <v>0</v>
      </c>
      <c r="R1078" s="16">
        <f>SUMIFS('Member Months'!$L:$L,'Member Months'!$A:$A,$A1078,'Member Months'!$C:$C,$C1078, 'Member Months'!$D:$D,$D1078)</f>
        <v>0</v>
      </c>
      <c r="S1078" s="237"/>
      <c r="U1078" s="237"/>
      <c r="V1078" s="237"/>
    </row>
    <row r="1079" spans="1:22" s="302" customFormat="1">
      <c r="A1079" s="38" t="s">
        <v>219</v>
      </c>
      <c r="B1079" s="39">
        <f t="shared" si="37"/>
        <v>0</v>
      </c>
      <c r="C1079" s="39" t="s">
        <v>912</v>
      </c>
      <c r="D1079" s="40">
        <v>4</v>
      </c>
      <c r="E1079" s="40" t="s">
        <v>219</v>
      </c>
      <c r="F1079" s="40" t="s">
        <v>738</v>
      </c>
      <c r="G1079" s="698" t="s">
        <v>229</v>
      </c>
      <c r="H1079" s="40" t="s">
        <v>227</v>
      </c>
      <c r="I1079" s="630" t="s">
        <v>151</v>
      </c>
      <c r="J1079" s="698" t="s">
        <v>205</v>
      </c>
      <c r="K1079" s="303">
        <v>0</v>
      </c>
      <c r="L1079" s="304">
        <v>0</v>
      </c>
      <c r="M1079" s="305">
        <v>0</v>
      </c>
      <c r="N1079" s="305">
        <v>0</v>
      </c>
      <c r="O1079" s="303">
        <v>0</v>
      </c>
      <c r="P1079" s="305">
        <v>0</v>
      </c>
      <c r="Q1079" s="303">
        <v>0</v>
      </c>
      <c r="R1079" s="16">
        <f>SUMIFS('Member Months'!$L:$L,'Member Months'!$A:$A,$A1079,'Member Months'!$C:$C,$C1079, 'Member Months'!$D:$D,$D1079)</f>
        <v>0</v>
      </c>
      <c r="S1079" s="237"/>
      <c r="U1079" s="237"/>
      <c r="V1079" s="237"/>
    </row>
    <row r="1080" spans="1:22" s="302" customFormat="1">
      <c r="A1080" s="38" t="s">
        <v>219</v>
      </c>
      <c r="B1080" s="39">
        <f t="shared" si="37"/>
        <v>0</v>
      </c>
      <c r="C1080" s="39" t="s">
        <v>912</v>
      </c>
      <c r="D1080" s="40">
        <v>4</v>
      </c>
      <c r="E1080" s="40" t="s">
        <v>219</v>
      </c>
      <c r="F1080" s="40" t="s">
        <v>738</v>
      </c>
      <c r="G1080" s="698" t="s">
        <v>229</v>
      </c>
      <c r="H1080" s="40" t="s">
        <v>227</v>
      </c>
      <c r="I1080" s="630" t="s">
        <v>152</v>
      </c>
      <c r="J1080" s="698" t="s">
        <v>182</v>
      </c>
      <c r="K1080" s="303">
        <v>0</v>
      </c>
      <c r="L1080" s="304">
        <v>0</v>
      </c>
      <c r="M1080" s="305">
        <v>0</v>
      </c>
      <c r="N1080" s="305">
        <v>0</v>
      </c>
      <c r="O1080" s="303">
        <v>0</v>
      </c>
      <c r="P1080" s="305">
        <v>0</v>
      </c>
      <c r="Q1080" s="303">
        <v>0</v>
      </c>
      <c r="R1080" s="16">
        <f>SUMIFS('Member Months'!$L:$L,'Member Months'!$A:$A,$A1080,'Member Months'!$C:$C,$C1080, 'Member Months'!$D:$D,$D1080)</f>
        <v>0</v>
      </c>
      <c r="S1080" s="237"/>
      <c r="U1080" s="237"/>
      <c r="V1080" s="237"/>
    </row>
    <row r="1081" spans="1:22" s="302" customFormat="1">
      <c r="A1081" s="38" t="s">
        <v>219</v>
      </c>
      <c r="B1081" s="39">
        <f t="shared" si="37"/>
        <v>0</v>
      </c>
      <c r="C1081" s="39" t="s">
        <v>912</v>
      </c>
      <c r="D1081" s="40">
        <v>4</v>
      </c>
      <c r="E1081" s="40" t="s">
        <v>219</v>
      </c>
      <c r="F1081" s="40" t="s">
        <v>738</v>
      </c>
      <c r="G1081" s="698" t="s">
        <v>229</v>
      </c>
      <c r="H1081" s="40" t="s">
        <v>227</v>
      </c>
      <c r="I1081" s="630" t="s">
        <v>70</v>
      </c>
      <c r="J1081" s="698" t="s">
        <v>265</v>
      </c>
      <c r="K1081" s="303">
        <v>0</v>
      </c>
      <c r="L1081" s="304">
        <v>0</v>
      </c>
      <c r="M1081" s="305">
        <v>0</v>
      </c>
      <c r="N1081" s="305">
        <v>0</v>
      </c>
      <c r="O1081" s="303">
        <v>0</v>
      </c>
      <c r="P1081" s="305">
        <v>0</v>
      </c>
      <c r="Q1081" s="303">
        <v>0</v>
      </c>
      <c r="R1081" s="16">
        <f>SUMIFS('Member Months'!$L:$L,'Member Months'!$A:$A,$A1081,'Member Months'!$C:$C,$C1081, 'Member Months'!$D:$D,$D1081)</f>
        <v>0</v>
      </c>
      <c r="S1081" s="237"/>
      <c r="U1081" s="237"/>
      <c r="V1081" s="237"/>
    </row>
    <row r="1082" spans="1:22" s="302" customFormat="1">
      <c r="A1082" s="38" t="s">
        <v>219</v>
      </c>
      <c r="B1082" s="39">
        <f t="shared" si="37"/>
        <v>0</v>
      </c>
      <c r="C1082" s="39" t="s">
        <v>912</v>
      </c>
      <c r="D1082" s="40">
        <v>4</v>
      </c>
      <c r="E1082" s="40" t="s">
        <v>219</v>
      </c>
      <c r="F1082" s="40" t="s">
        <v>738</v>
      </c>
      <c r="G1082" s="698" t="s">
        <v>229</v>
      </c>
      <c r="H1082" s="40" t="s">
        <v>227</v>
      </c>
      <c r="I1082" s="630" t="s">
        <v>71</v>
      </c>
      <c r="J1082" s="698" t="s">
        <v>266</v>
      </c>
      <c r="K1082" s="303">
        <v>0</v>
      </c>
      <c r="L1082" s="304">
        <v>0</v>
      </c>
      <c r="M1082" s="305">
        <v>0</v>
      </c>
      <c r="N1082" s="305">
        <v>0</v>
      </c>
      <c r="O1082" s="303">
        <v>0</v>
      </c>
      <c r="P1082" s="305">
        <v>0</v>
      </c>
      <c r="Q1082" s="303">
        <v>0</v>
      </c>
      <c r="R1082" s="16">
        <f>SUMIFS('Member Months'!$L:$L,'Member Months'!$A:$A,$A1082,'Member Months'!$C:$C,$C1082, 'Member Months'!$D:$D,$D1082)</f>
        <v>0</v>
      </c>
      <c r="S1082" s="237"/>
      <c r="U1082" s="237"/>
      <c r="V1082" s="237"/>
    </row>
    <row r="1083" spans="1:22" s="302" customFormat="1">
      <c r="A1083" s="38" t="s">
        <v>219</v>
      </c>
      <c r="B1083" s="39">
        <f t="shared" si="37"/>
        <v>0</v>
      </c>
      <c r="C1083" s="39" t="s">
        <v>912</v>
      </c>
      <c r="D1083" s="40">
        <v>4</v>
      </c>
      <c r="E1083" s="40" t="s">
        <v>219</v>
      </c>
      <c r="F1083" s="40" t="s">
        <v>738</v>
      </c>
      <c r="G1083" s="698" t="s">
        <v>229</v>
      </c>
      <c r="H1083" s="40" t="s">
        <v>227</v>
      </c>
      <c r="I1083" s="630" t="s">
        <v>72</v>
      </c>
      <c r="J1083" s="698" t="s">
        <v>527</v>
      </c>
      <c r="K1083" s="303">
        <v>0</v>
      </c>
      <c r="L1083" s="304">
        <v>0</v>
      </c>
      <c r="M1083" s="305">
        <v>0</v>
      </c>
      <c r="N1083" s="305">
        <v>0</v>
      </c>
      <c r="O1083" s="303">
        <v>0</v>
      </c>
      <c r="P1083" s="305">
        <v>0</v>
      </c>
      <c r="Q1083" s="303">
        <v>0</v>
      </c>
      <c r="R1083" s="16">
        <f>SUMIFS('Member Months'!$L:$L,'Member Months'!$A:$A,$A1083,'Member Months'!$C:$C,$C1083, 'Member Months'!$D:$D,$D1083)</f>
        <v>0</v>
      </c>
      <c r="S1083" s="237"/>
      <c r="U1083" s="237"/>
      <c r="V1083" s="237"/>
    </row>
    <row r="1084" spans="1:22" s="302" customFormat="1">
      <c r="A1084" s="38" t="s">
        <v>219</v>
      </c>
      <c r="B1084" s="39">
        <f t="shared" si="37"/>
        <v>0</v>
      </c>
      <c r="C1084" s="39" t="s">
        <v>912</v>
      </c>
      <c r="D1084" s="40">
        <v>4</v>
      </c>
      <c r="E1084" s="40" t="s">
        <v>219</v>
      </c>
      <c r="F1084" s="40" t="s">
        <v>738</v>
      </c>
      <c r="G1084" s="698" t="s">
        <v>229</v>
      </c>
      <c r="H1084" s="40" t="s">
        <v>227</v>
      </c>
      <c r="I1084" s="630" t="s">
        <v>73</v>
      </c>
      <c r="J1084" s="698" t="s">
        <v>528</v>
      </c>
      <c r="K1084" s="303">
        <v>0</v>
      </c>
      <c r="L1084" s="304">
        <v>0</v>
      </c>
      <c r="M1084" s="305">
        <v>0</v>
      </c>
      <c r="N1084" s="305">
        <v>0</v>
      </c>
      <c r="O1084" s="303">
        <v>0</v>
      </c>
      <c r="P1084" s="305">
        <v>0</v>
      </c>
      <c r="Q1084" s="303">
        <v>0</v>
      </c>
      <c r="R1084" s="16">
        <f>SUMIFS('Member Months'!$L:$L,'Member Months'!$A:$A,$A1084,'Member Months'!$C:$C,$C1084, 'Member Months'!$D:$D,$D1084)</f>
        <v>0</v>
      </c>
      <c r="S1084" s="237"/>
      <c r="U1084" s="237"/>
      <c r="V1084" s="237"/>
    </row>
    <row r="1085" spans="1:22" s="302" customFormat="1">
      <c r="A1085" s="38" t="s">
        <v>219</v>
      </c>
      <c r="B1085" s="39">
        <f t="shared" si="37"/>
        <v>0</v>
      </c>
      <c r="C1085" s="39" t="s">
        <v>912</v>
      </c>
      <c r="D1085" s="40">
        <v>4</v>
      </c>
      <c r="E1085" s="40" t="s">
        <v>219</v>
      </c>
      <c r="F1085" s="40" t="s">
        <v>738</v>
      </c>
      <c r="G1085" s="698" t="s">
        <v>229</v>
      </c>
      <c r="H1085" s="40" t="s">
        <v>227</v>
      </c>
      <c r="I1085" s="630" t="s">
        <v>409</v>
      </c>
      <c r="J1085" s="698" t="s">
        <v>803</v>
      </c>
      <c r="K1085" s="303">
        <v>0</v>
      </c>
      <c r="L1085" s="304">
        <v>0</v>
      </c>
      <c r="M1085" s="305">
        <v>0</v>
      </c>
      <c r="N1085" s="305">
        <v>0</v>
      </c>
      <c r="O1085" s="303">
        <v>0</v>
      </c>
      <c r="P1085" s="305">
        <v>0</v>
      </c>
      <c r="Q1085" s="303">
        <v>0</v>
      </c>
      <c r="R1085" s="16">
        <f>SUMIFS('Member Months'!$L:$L,'Member Months'!$A:$A,$A1085,'Member Months'!$C:$C,$C1085, 'Member Months'!$D:$D,$D1085)</f>
        <v>0</v>
      </c>
      <c r="S1085" s="237"/>
      <c r="U1085" s="237"/>
      <c r="V1085" s="237"/>
    </row>
    <row r="1086" spans="1:22" s="302" customFormat="1">
      <c r="A1086" s="38" t="s">
        <v>220</v>
      </c>
      <c r="B1086" s="39">
        <f t="shared" si="37"/>
        <v>0</v>
      </c>
      <c r="C1086" s="39" t="s">
        <v>912</v>
      </c>
      <c r="D1086" s="40">
        <v>4</v>
      </c>
      <c r="E1086" s="40" t="s">
        <v>220</v>
      </c>
      <c r="F1086" s="40" t="s">
        <v>738</v>
      </c>
      <c r="G1086" s="698" t="s">
        <v>229</v>
      </c>
      <c r="H1086" s="40" t="s">
        <v>228</v>
      </c>
      <c r="I1086" s="629" t="s">
        <v>211</v>
      </c>
      <c r="J1086" s="698" t="s">
        <v>261</v>
      </c>
      <c r="K1086" s="303">
        <v>0</v>
      </c>
      <c r="L1086" s="304">
        <v>0</v>
      </c>
      <c r="M1086" s="305">
        <v>0</v>
      </c>
      <c r="N1086" s="305">
        <v>0</v>
      </c>
      <c r="O1086" s="303">
        <v>0</v>
      </c>
      <c r="P1086" s="305">
        <v>0</v>
      </c>
      <c r="Q1086" s="303">
        <v>0</v>
      </c>
      <c r="R1086" s="16">
        <f>SUMIFS('Member Months'!$L:$L,'Member Months'!$A:$A,$A1086,'Member Months'!$C:$C,$C1086, 'Member Months'!$D:$D,$D1086)</f>
        <v>0</v>
      </c>
      <c r="S1086" s="237"/>
      <c r="U1086" s="237"/>
      <c r="V1086" s="237"/>
    </row>
    <row r="1087" spans="1:22" s="302" customFormat="1">
      <c r="A1087" s="38" t="s">
        <v>220</v>
      </c>
      <c r="B1087" s="39">
        <f t="shared" si="37"/>
        <v>0</v>
      </c>
      <c r="C1087" s="39" t="s">
        <v>912</v>
      </c>
      <c r="D1087" s="40">
        <v>4</v>
      </c>
      <c r="E1087" s="40" t="s">
        <v>220</v>
      </c>
      <c r="F1087" s="40" t="s">
        <v>738</v>
      </c>
      <c r="G1087" s="698" t="s">
        <v>229</v>
      </c>
      <c r="H1087" s="40" t="s">
        <v>228</v>
      </c>
      <c r="I1087" s="629" t="s">
        <v>214</v>
      </c>
      <c r="J1087" s="698" t="s">
        <v>676</v>
      </c>
      <c r="K1087" s="303">
        <v>0</v>
      </c>
      <c r="L1087" s="304">
        <v>0</v>
      </c>
      <c r="M1087" s="305">
        <v>0</v>
      </c>
      <c r="N1087" s="305">
        <v>0</v>
      </c>
      <c r="O1087" s="303">
        <v>0</v>
      </c>
      <c r="P1087" s="305">
        <v>0</v>
      </c>
      <c r="Q1087" s="303">
        <v>0</v>
      </c>
      <c r="R1087" s="16">
        <f>SUMIFS('Member Months'!$L:$L,'Member Months'!$A:$A,$A1087,'Member Months'!$C:$C,$C1087, 'Member Months'!$D:$D,$D1087)</f>
        <v>0</v>
      </c>
      <c r="S1087" s="237"/>
      <c r="U1087" s="237"/>
      <c r="V1087" s="237"/>
    </row>
    <row r="1088" spans="1:22" s="302" customFormat="1">
      <c r="A1088" s="38" t="s">
        <v>220</v>
      </c>
      <c r="B1088" s="39">
        <f t="shared" si="37"/>
        <v>0</v>
      </c>
      <c r="C1088" s="39" t="s">
        <v>912</v>
      </c>
      <c r="D1088" s="40">
        <v>4</v>
      </c>
      <c r="E1088" s="40" t="s">
        <v>220</v>
      </c>
      <c r="F1088" s="40" t="s">
        <v>738</v>
      </c>
      <c r="G1088" s="698" t="s">
        <v>229</v>
      </c>
      <c r="H1088" s="40" t="s">
        <v>228</v>
      </c>
      <c r="I1088" s="629" t="s">
        <v>215</v>
      </c>
      <c r="J1088" s="698" t="s">
        <v>216</v>
      </c>
      <c r="K1088" s="303">
        <v>0</v>
      </c>
      <c r="L1088" s="304">
        <v>0</v>
      </c>
      <c r="M1088" s="305">
        <v>0</v>
      </c>
      <c r="N1088" s="305">
        <v>0</v>
      </c>
      <c r="O1088" s="303">
        <v>0</v>
      </c>
      <c r="P1088" s="305">
        <v>0</v>
      </c>
      <c r="Q1088" s="303">
        <v>0</v>
      </c>
      <c r="R1088" s="16">
        <f>SUMIFS('Member Months'!$L:$L,'Member Months'!$A:$A,$A1088,'Member Months'!$C:$C,$C1088, 'Member Months'!$D:$D,$D1088)</f>
        <v>0</v>
      </c>
      <c r="S1088" s="237"/>
      <c r="U1088" s="237"/>
      <c r="V1088" s="237"/>
    </row>
    <row r="1089" spans="1:22" s="302" customFormat="1">
      <c r="A1089" s="38" t="s">
        <v>220</v>
      </c>
      <c r="B1089" s="39">
        <f t="shared" si="37"/>
        <v>0</v>
      </c>
      <c r="C1089" s="39" t="s">
        <v>912</v>
      </c>
      <c r="D1089" s="40">
        <v>4</v>
      </c>
      <c r="E1089" s="40" t="s">
        <v>220</v>
      </c>
      <c r="F1089" s="40" t="s">
        <v>738</v>
      </c>
      <c r="G1089" s="698" t="s">
        <v>229</v>
      </c>
      <c r="H1089" s="40" t="s">
        <v>228</v>
      </c>
      <c r="I1089" s="629" t="s">
        <v>217</v>
      </c>
      <c r="J1089" s="698" t="s">
        <v>262</v>
      </c>
      <c r="K1089" s="303">
        <v>0</v>
      </c>
      <c r="L1089" s="304">
        <v>0</v>
      </c>
      <c r="M1089" s="305">
        <v>0</v>
      </c>
      <c r="N1089" s="305">
        <v>0</v>
      </c>
      <c r="O1089" s="303">
        <v>0</v>
      </c>
      <c r="P1089" s="305">
        <v>0</v>
      </c>
      <c r="Q1089" s="303">
        <v>0</v>
      </c>
      <c r="R1089" s="16">
        <f>SUMIFS('Member Months'!$L:$L,'Member Months'!$A:$A,$A1089,'Member Months'!$C:$C,$C1089, 'Member Months'!$D:$D,$D1089)</f>
        <v>0</v>
      </c>
      <c r="S1089" s="237"/>
      <c r="U1089" s="237"/>
      <c r="V1089" s="237"/>
    </row>
    <row r="1090" spans="1:22" s="302" customFormat="1">
      <c r="A1090" s="38" t="s">
        <v>220</v>
      </c>
      <c r="B1090" s="39">
        <f t="shared" si="37"/>
        <v>0</v>
      </c>
      <c r="C1090" s="39" t="s">
        <v>912</v>
      </c>
      <c r="D1090" s="40">
        <v>4</v>
      </c>
      <c r="E1090" s="40" t="s">
        <v>220</v>
      </c>
      <c r="F1090" s="40" t="s">
        <v>738</v>
      </c>
      <c r="G1090" s="698" t="s">
        <v>229</v>
      </c>
      <c r="H1090" s="40" t="s">
        <v>228</v>
      </c>
      <c r="I1090" s="629" t="s">
        <v>218</v>
      </c>
      <c r="J1090" s="698" t="s">
        <v>677</v>
      </c>
      <c r="K1090" s="303">
        <v>0</v>
      </c>
      <c r="L1090" s="304">
        <v>0</v>
      </c>
      <c r="M1090" s="305">
        <v>0</v>
      </c>
      <c r="N1090" s="305">
        <v>0</v>
      </c>
      <c r="O1090" s="303">
        <v>0</v>
      </c>
      <c r="P1090" s="305">
        <v>0</v>
      </c>
      <c r="Q1090" s="303">
        <v>0</v>
      </c>
      <c r="R1090" s="16">
        <f>SUMIFS('Member Months'!$L:$L,'Member Months'!$A:$A,$A1090,'Member Months'!$C:$C,$C1090, 'Member Months'!$D:$D,$D1090)</f>
        <v>0</v>
      </c>
      <c r="S1090" s="237"/>
      <c r="U1090" s="237"/>
      <c r="V1090" s="237"/>
    </row>
    <row r="1091" spans="1:22" s="302" customFormat="1">
      <c r="A1091" s="38" t="s">
        <v>220</v>
      </c>
      <c r="B1091" s="39">
        <f t="shared" si="37"/>
        <v>0</v>
      </c>
      <c r="C1091" s="39" t="s">
        <v>912</v>
      </c>
      <c r="D1091" s="40">
        <v>4</v>
      </c>
      <c r="E1091" s="40" t="s">
        <v>220</v>
      </c>
      <c r="F1091" s="40" t="s">
        <v>738</v>
      </c>
      <c r="G1091" s="698" t="s">
        <v>229</v>
      </c>
      <c r="H1091" s="40" t="s">
        <v>228</v>
      </c>
      <c r="I1091" s="629" t="s">
        <v>219</v>
      </c>
      <c r="J1091" s="698" t="s">
        <v>263</v>
      </c>
      <c r="K1091" s="303">
        <v>0</v>
      </c>
      <c r="L1091" s="304">
        <v>0</v>
      </c>
      <c r="M1091" s="305">
        <v>0</v>
      </c>
      <c r="N1091" s="305">
        <v>0</v>
      </c>
      <c r="O1091" s="303">
        <v>0</v>
      </c>
      <c r="P1091" s="305">
        <v>0</v>
      </c>
      <c r="Q1091" s="303">
        <v>0</v>
      </c>
      <c r="R1091" s="16">
        <f>SUMIFS('Member Months'!$L:$L,'Member Months'!$A:$A,$A1091,'Member Months'!$C:$C,$C1091, 'Member Months'!$D:$D,$D1091)</f>
        <v>0</v>
      </c>
      <c r="S1091" s="237"/>
      <c r="U1091" s="237"/>
      <c r="V1091" s="237"/>
    </row>
    <row r="1092" spans="1:22" s="302" customFormat="1">
      <c r="A1092" s="38" t="s">
        <v>220</v>
      </c>
      <c r="B1092" s="39">
        <f t="shared" si="37"/>
        <v>0</v>
      </c>
      <c r="C1092" s="39" t="s">
        <v>912</v>
      </c>
      <c r="D1092" s="40">
        <v>4</v>
      </c>
      <c r="E1092" s="40" t="s">
        <v>220</v>
      </c>
      <c r="F1092" s="40" t="s">
        <v>738</v>
      </c>
      <c r="G1092" s="698" t="s">
        <v>229</v>
      </c>
      <c r="H1092" s="40" t="s">
        <v>228</v>
      </c>
      <c r="I1092" s="629" t="s">
        <v>220</v>
      </c>
      <c r="J1092" s="698" t="s">
        <v>675</v>
      </c>
      <c r="K1092" s="303">
        <v>0</v>
      </c>
      <c r="L1092" s="304">
        <v>0</v>
      </c>
      <c r="M1092" s="305">
        <v>0</v>
      </c>
      <c r="N1092" s="305">
        <v>0</v>
      </c>
      <c r="O1092" s="303">
        <v>0</v>
      </c>
      <c r="P1092" s="305">
        <v>0</v>
      </c>
      <c r="Q1092" s="303">
        <v>0</v>
      </c>
      <c r="R1092" s="16">
        <f>SUMIFS('Member Months'!$L:$L,'Member Months'!$A:$A,$A1092,'Member Months'!$C:$C,$C1092, 'Member Months'!$D:$D,$D1092)</f>
        <v>0</v>
      </c>
      <c r="S1092" s="237"/>
      <c r="U1092" s="237"/>
      <c r="V1092" s="237"/>
    </row>
    <row r="1093" spans="1:22" s="302" customFormat="1">
      <c r="A1093" s="38" t="s">
        <v>220</v>
      </c>
      <c r="B1093" s="39">
        <f t="shared" si="37"/>
        <v>0</v>
      </c>
      <c r="C1093" s="39" t="s">
        <v>912</v>
      </c>
      <c r="D1093" s="40">
        <v>4</v>
      </c>
      <c r="E1093" s="40" t="s">
        <v>220</v>
      </c>
      <c r="F1093" s="40" t="s">
        <v>738</v>
      </c>
      <c r="G1093" s="698" t="s">
        <v>229</v>
      </c>
      <c r="H1093" s="40" t="s">
        <v>228</v>
      </c>
      <c r="I1093" s="629" t="s">
        <v>221</v>
      </c>
      <c r="J1093" s="698" t="s">
        <v>264</v>
      </c>
      <c r="K1093" s="303">
        <v>0</v>
      </c>
      <c r="L1093" s="304">
        <v>0</v>
      </c>
      <c r="M1093" s="305">
        <v>0</v>
      </c>
      <c r="N1093" s="305">
        <v>0</v>
      </c>
      <c r="O1093" s="303">
        <v>0</v>
      </c>
      <c r="P1093" s="305">
        <v>0</v>
      </c>
      <c r="Q1093" s="303">
        <v>0</v>
      </c>
      <c r="R1093" s="16">
        <f>SUMIFS('Member Months'!$L:$L,'Member Months'!$A:$A,$A1093,'Member Months'!$C:$C,$C1093, 'Member Months'!$D:$D,$D1093)</f>
        <v>0</v>
      </c>
      <c r="S1093" s="237"/>
      <c r="U1093" s="237"/>
      <c r="V1093" s="237"/>
    </row>
    <row r="1094" spans="1:22" s="302" customFormat="1">
      <c r="A1094" s="38" t="s">
        <v>220</v>
      </c>
      <c r="B1094" s="39">
        <f t="shared" si="37"/>
        <v>0</v>
      </c>
      <c r="C1094" s="39" t="s">
        <v>912</v>
      </c>
      <c r="D1094" s="40">
        <v>4</v>
      </c>
      <c r="E1094" s="40" t="s">
        <v>220</v>
      </c>
      <c r="F1094" s="40" t="s">
        <v>738</v>
      </c>
      <c r="G1094" s="698" t="s">
        <v>229</v>
      </c>
      <c r="H1094" s="40" t="s">
        <v>228</v>
      </c>
      <c r="I1094" s="630" t="s">
        <v>222</v>
      </c>
      <c r="J1094" s="698" t="s">
        <v>206</v>
      </c>
      <c r="K1094" s="303">
        <v>0</v>
      </c>
      <c r="L1094" s="304">
        <v>0</v>
      </c>
      <c r="M1094" s="305">
        <v>0</v>
      </c>
      <c r="N1094" s="305">
        <v>0</v>
      </c>
      <c r="O1094" s="303">
        <v>0</v>
      </c>
      <c r="P1094" s="305">
        <v>0</v>
      </c>
      <c r="Q1094" s="303">
        <v>0</v>
      </c>
      <c r="R1094" s="16">
        <f>SUMIFS('Member Months'!$L:$L,'Member Months'!$A:$A,$A1094,'Member Months'!$C:$C,$C1094, 'Member Months'!$D:$D,$D1094)</f>
        <v>0</v>
      </c>
      <c r="S1094" s="237"/>
      <c r="U1094" s="237"/>
      <c r="V1094" s="237"/>
    </row>
    <row r="1095" spans="1:22" s="302" customFormat="1">
      <c r="A1095" s="38" t="s">
        <v>220</v>
      </c>
      <c r="B1095" s="39">
        <f t="shared" si="37"/>
        <v>0</v>
      </c>
      <c r="C1095" s="39" t="s">
        <v>912</v>
      </c>
      <c r="D1095" s="40">
        <v>4</v>
      </c>
      <c r="E1095" s="40" t="s">
        <v>220</v>
      </c>
      <c r="F1095" s="40" t="s">
        <v>738</v>
      </c>
      <c r="G1095" s="698" t="s">
        <v>229</v>
      </c>
      <c r="H1095" s="40" t="s">
        <v>228</v>
      </c>
      <c r="I1095" s="630" t="s">
        <v>223</v>
      </c>
      <c r="J1095" s="698" t="s">
        <v>181</v>
      </c>
      <c r="K1095" s="303">
        <v>0</v>
      </c>
      <c r="L1095" s="304">
        <v>0</v>
      </c>
      <c r="M1095" s="305">
        <v>0</v>
      </c>
      <c r="N1095" s="305">
        <v>0</v>
      </c>
      <c r="O1095" s="303">
        <v>0</v>
      </c>
      <c r="P1095" s="305">
        <v>0</v>
      </c>
      <c r="Q1095" s="303">
        <v>0</v>
      </c>
      <c r="R1095" s="16">
        <f>SUMIFS('Member Months'!$L:$L,'Member Months'!$A:$A,$A1095,'Member Months'!$C:$C,$C1095, 'Member Months'!$D:$D,$D1095)</f>
        <v>0</v>
      </c>
      <c r="S1095" s="237"/>
      <c r="U1095" s="237"/>
      <c r="V1095" s="237"/>
    </row>
    <row r="1096" spans="1:22" s="302" customFormat="1">
      <c r="A1096" s="38" t="s">
        <v>220</v>
      </c>
      <c r="B1096" s="39">
        <f t="shared" si="37"/>
        <v>0</v>
      </c>
      <c r="C1096" s="39" t="s">
        <v>912</v>
      </c>
      <c r="D1096" s="40">
        <v>4</v>
      </c>
      <c r="E1096" s="40" t="s">
        <v>220</v>
      </c>
      <c r="F1096" s="40" t="s">
        <v>738</v>
      </c>
      <c r="G1096" s="698" t="s">
        <v>229</v>
      </c>
      <c r="H1096" s="40" t="s">
        <v>228</v>
      </c>
      <c r="I1096" s="630" t="s">
        <v>150</v>
      </c>
      <c r="J1096" s="698" t="s">
        <v>204</v>
      </c>
      <c r="K1096" s="303">
        <v>0</v>
      </c>
      <c r="L1096" s="304">
        <v>0</v>
      </c>
      <c r="M1096" s="305">
        <v>0</v>
      </c>
      <c r="N1096" s="305">
        <v>0</v>
      </c>
      <c r="O1096" s="303">
        <v>0</v>
      </c>
      <c r="P1096" s="305">
        <v>0</v>
      </c>
      <c r="Q1096" s="303">
        <v>0</v>
      </c>
      <c r="R1096" s="16">
        <f>SUMIFS('Member Months'!$L:$L,'Member Months'!$A:$A,$A1096,'Member Months'!$C:$C,$C1096, 'Member Months'!$D:$D,$D1096)</f>
        <v>0</v>
      </c>
      <c r="S1096" s="237"/>
      <c r="U1096" s="237"/>
      <c r="V1096" s="237"/>
    </row>
    <row r="1097" spans="1:22" s="302" customFormat="1">
      <c r="A1097" s="38" t="s">
        <v>220</v>
      </c>
      <c r="B1097" s="39">
        <f t="shared" si="37"/>
        <v>0</v>
      </c>
      <c r="C1097" s="39" t="s">
        <v>912</v>
      </c>
      <c r="D1097" s="40">
        <v>4</v>
      </c>
      <c r="E1097" s="40" t="s">
        <v>220</v>
      </c>
      <c r="F1097" s="40" t="s">
        <v>738</v>
      </c>
      <c r="G1097" s="698" t="s">
        <v>229</v>
      </c>
      <c r="H1097" s="40" t="s">
        <v>228</v>
      </c>
      <c r="I1097" s="630" t="s">
        <v>151</v>
      </c>
      <c r="J1097" s="698" t="s">
        <v>205</v>
      </c>
      <c r="K1097" s="303">
        <v>0</v>
      </c>
      <c r="L1097" s="304">
        <v>0</v>
      </c>
      <c r="M1097" s="305">
        <v>0</v>
      </c>
      <c r="N1097" s="305">
        <v>0</v>
      </c>
      <c r="O1097" s="303">
        <v>0</v>
      </c>
      <c r="P1097" s="305">
        <v>0</v>
      </c>
      <c r="Q1097" s="303">
        <v>0</v>
      </c>
      <c r="R1097" s="16">
        <f>SUMIFS('Member Months'!$L:$L,'Member Months'!$A:$A,$A1097,'Member Months'!$C:$C,$C1097, 'Member Months'!$D:$D,$D1097)</f>
        <v>0</v>
      </c>
      <c r="S1097" s="237"/>
      <c r="U1097" s="237"/>
      <c r="V1097" s="237"/>
    </row>
    <row r="1098" spans="1:22" s="302" customFormat="1">
      <c r="A1098" s="38" t="s">
        <v>220</v>
      </c>
      <c r="B1098" s="39">
        <f t="shared" si="37"/>
        <v>0</v>
      </c>
      <c r="C1098" s="39" t="s">
        <v>912</v>
      </c>
      <c r="D1098" s="40">
        <v>4</v>
      </c>
      <c r="E1098" s="40" t="s">
        <v>220</v>
      </c>
      <c r="F1098" s="40" t="s">
        <v>738</v>
      </c>
      <c r="G1098" s="698" t="s">
        <v>229</v>
      </c>
      <c r="H1098" s="40" t="s">
        <v>228</v>
      </c>
      <c r="I1098" s="630" t="s">
        <v>152</v>
      </c>
      <c r="J1098" s="698" t="s">
        <v>182</v>
      </c>
      <c r="K1098" s="303">
        <v>0</v>
      </c>
      <c r="L1098" s="304">
        <v>0</v>
      </c>
      <c r="M1098" s="305">
        <v>0</v>
      </c>
      <c r="N1098" s="305">
        <v>0</v>
      </c>
      <c r="O1098" s="303">
        <v>0</v>
      </c>
      <c r="P1098" s="305">
        <v>0</v>
      </c>
      <c r="Q1098" s="303">
        <v>0</v>
      </c>
      <c r="R1098" s="16">
        <f>SUMIFS('Member Months'!$L:$L,'Member Months'!$A:$A,$A1098,'Member Months'!$C:$C,$C1098, 'Member Months'!$D:$D,$D1098)</f>
        <v>0</v>
      </c>
      <c r="S1098" s="237"/>
      <c r="U1098" s="237"/>
      <c r="V1098" s="237"/>
    </row>
    <row r="1099" spans="1:22" s="302" customFormat="1">
      <c r="A1099" s="38" t="s">
        <v>220</v>
      </c>
      <c r="B1099" s="39">
        <f t="shared" si="37"/>
        <v>0</v>
      </c>
      <c r="C1099" s="39" t="s">
        <v>912</v>
      </c>
      <c r="D1099" s="40">
        <v>4</v>
      </c>
      <c r="E1099" s="40" t="s">
        <v>220</v>
      </c>
      <c r="F1099" s="40" t="s">
        <v>738</v>
      </c>
      <c r="G1099" s="698" t="s">
        <v>229</v>
      </c>
      <c r="H1099" s="40" t="s">
        <v>228</v>
      </c>
      <c r="I1099" s="630" t="s">
        <v>70</v>
      </c>
      <c r="J1099" s="698" t="s">
        <v>265</v>
      </c>
      <c r="K1099" s="303">
        <v>0</v>
      </c>
      <c r="L1099" s="304">
        <v>0</v>
      </c>
      <c r="M1099" s="305">
        <v>0</v>
      </c>
      <c r="N1099" s="305">
        <v>0</v>
      </c>
      <c r="O1099" s="303">
        <v>0</v>
      </c>
      <c r="P1099" s="305">
        <v>0</v>
      </c>
      <c r="Q1099" s="303">
        <v>0</v>
      </c>
      <c r="R1099" s="16">
        <f>SUMIFS('Member Months'!$L:$L,'Member Months'!$A:$A,$A1099,'Member Months'!$C:$C,$C1099, 'Member Months'!$D:$D,$D1099)</f>
        <v>0</v>
      </c>
      <c r="S1099" s="237"/>
      <c r="U1099" s="237"/>
      <c r="V1099" s="237"/>
    </row>
    <row r="1100" spans="1:22" s="302" customFormat="1">
      <c r="A1100" s="38" t="s">
        <v>220</v>
      </c>
      <c r="B1100" s="39">
        <f t="shared" si="37"/>
        <v>0</v>
      </c>
      <c r="C1100" s="39" t="s">
        <v>912</v>
      </c>
      <c r="D1100" s="40">
        <v>4</v>
      </c>
      <c r="E1100" s="40" t="s">
        <v>220</v>
      </c>
      <c r="F1100" s="40" t="s">
        <v>738</v>
      </c>
      <c r="G1100" s="698" t="s">
        <v>229</v>
      </c>
      <c r="H1100" s="40" t="s">
        <v>228</v>
      </c>
      <c r="I1100" s="630" t="s">
        <v>71</v>
      </c>
      <c r="J1100" s="698" t="s">
        <v>266</v>
      </c>
      <c r="K1100" s="303">
        <v>0</v>
      </c>
      <c r="L1100" s="304">
        <v>0</v>
      </c>
      <c r="M1100" s="305">
        <v>0</v>
      </c>
      <c r="N1100" s="305">
        <v>0</v>
      </c>
      <c r="O1100" s="303">
        <v>0</v>
      </c>
      <c r="P1100" s="305">
        <v>0</v>
      </c>
      <c r="Q1100" s="303">
        <v>0</v>
      </c>
      <c r="R1100" s="16">
        <f>SUMIFS('Member Months'!$L:$L,'Member Months'!$A:$A,$A1100,'Member Months'!$C:$C,$C1100, 'Member Months'!$D:$D,$D1100)</f>
        <v>0</v>
      </c>
      <c r="S1100" s="237"/>
      <c r="U1100" s="237"/>
      <c r="V1100" s="237"/>
    </row>
    <row r="1101" spans="1:22" s="302" customFormat="1">
      <c r="A1101" s="38" t="s">
        <v>220</v>
      </c>
      <c r="B1101" s="39">
        <f t="shared" si="37"/>
        <v>0</v>
      </c>
      <c r="C1101" s="39" t="s">
        <v>912</v>
      </c>
      <c r="D1101" s="40">
        <v>4</v>
      </c>
      <c r="E1101" s="40" t="s">
        <v>220</v>
      </c>
      <c r="F1101" s="40" t="s">
        <v>738</v>
      </c>
      <c r="G1101" s="698" t="s">
        <v>229</v>
      </c>
      <c r="H1101" s="40" t="s">
        <v>228</v>
      </c>
      <c r="I1101" s="630" t="s">
        <v>72</v>
      </c>
      <c r="J1101" s="698" t="s">
        <v>527</v>
      </c>
      <c r="K1101" s="303">
        <v>0</v>
      </c>
      <c r="L1101" s="304">
        <v>0</v>
      </c>
      <c r="M1101" s="305">
        <v>0</v>
      </c>
      <c r="N1101" s="305">
        <v>0</v>
      </c>
      <c r="O1101" s="303">
        <v>0</v>
      </c>
      <c r="P1101" s="305">
        <v>0</v>
      </c>
      <c r="Q1101" s="303">
        <v>0</v>
      </c>
      <c r="R1101" s="16">
        <f>SUMIFS('Member Months'!$L:$L,'Member Months'!$A:$A,$A1101,'Member Months'!$C:$C,$C1101, 'Member Months'!$D:$D,$D1101)</f>
        <v>0</v>
      </c>
      <c r="S1101" s="237"/>
      <c r="U1101" s="237"/>
      <c r="V1101" s="237"/>
    </row>
    <row r="1102" spans="1:22" s="302" customFormat="1">
      <c r="A1102" s="38" t="s">
        <v>220</v>
      </c>
      <c r="B1102" s="39">
        <f t="shared" si="37"/>
        <v>0</v>
      </c>
      <c r="C1102" s="39" t="s">
        <v>912</v>
      </c>
      <c r="D1102" s="40">
        <v>4</v>
      </c>
      <c r="E1102" s="40" t="s">
        <v>220</v>
      </c>
      <c r="F1102" s="40" t="s">
        <v>738</v>
      </c>
      <c r="G1102" s="698" t="s">
        <v>229</v>
      </c>
      <c r="H1102" s="40" t="s">
        <v>228</v>
      </c>
      <c r="I1102" s="630" t="s">
        <v>73</v>
      </c>
      <c r="J1102" s="698" t="s">
        <v>528</v>
      </c>
      <c r="K1102" s="303">
        <v>0</v>
      </c>
      <c r="L1102" s="304">
        <v>0</v>
      </c>
      <c r="M1102" s="305">
        <v>0</v>
      </c>
      <c r="N1102" s="305">
        <v>0</v>
      </c>
      <c r="O1102" s="303">
        <v>0</v>
      </c>
      <c r="P1102" s="305">
        <v>0</v>
      </c>
      <c r="Q1102" s="303">
        <v>0</v>
      </c>
      <c r="R1102" s="16">
        <f>SUMIFS('Member Months'!$L:$L,'Member Months'!$A:$A,$A1102,'Member Months'!$C:$C,$C1102, 'Member Months'!$D:$D,$D1102)</f>
        <v>0</v>
      </c>
      <c r="S1102" s="237"/>
      <c r="U1102" s="237"/>
      <c r="V1102" s="237"/>
    </row>
    <row r="1103" spans="1:22" s="302" customFormat="1">
      <c r="A1103" s="38" t="s">
        <v>220</v>
      </c>
      <c r="B1103" s="39">
        <f t="shared" si="37"/>
        <v>0</v>
      </c>
      <c r="C1103" s="39" t="s">
        <v>912</v>
      </c>
      <c r="D1103" s="40">
        <v>4</v>
      </c>
      <c r="E1103" s="40" t="s">
        <v>220</v>
      </c>
      <c r="F1103" s="40" t="s">
        <v>738</v>
      </c>
      <c r="G1103" s="698" t="s">
        <v>229</v>
      </c>
      <c r="H1103" s="40" t="s">
        <v>228</v>
      </c>
      <c r="I1103" s="630" t="s">
        <v>409</v>
      </c>
      <c r="J1103" s="698" t="s">
        <v>803</v>
      </c>
      <c r="K1103" s="303">
        <v>0</v>
      </c>
      <c r="L1103" s="304">
        <v>0</v>
      </c>
      <c r="M1103" s="305">
        <v>0</v>
      </c>
      <c r="N1103" s="305">
        <v>0</v>
      </c>
      <c r="O1103" s="303">
        <v>0</v>
      </c>
      <c r="P1103" s="305">
        <v>0</v>
      </c>
      <c r="Q1103" s="303">
        <v>0</v>
      </c>
      <c r="R1103" s="16">
        <f>SUMIFS('Member Months'!$L:$L,'Member Months'!$A:$A,$A1103,'Member Months'!$C:$C,$C1103, 'Member Months'!$D:$D,$D1103)</f>
        <v>0</v>
      </c>
      <c r="S1103" s="237"/>
      <c r="U1103" s="237"/>
      <c r="V1103" s="237"/>
    </row>
    <row r="1104" spans="1:22" s="302" customFormat="1">
      <c r="A1104" s="38" t="s">
        <v>221</v>
      </c>
      <c r="B1104" s="39">
        <f t="shared" si="37"/>
        <v>0</v>
      </c>
      <c r="C1104" s="39" t="s">
        <v>912</v>
      </c>
      <c r="D1104" s="40">
        <v>4</v>
      </c>
      <c r="E1104" s="40" t="s">
        <v>221</v>
      </c>
      <c r="F1104" s="40" t="s">
        <v>738</v>
      </c>
      <c r="G1104" s="698" t="s">
        <v>230</v>
      </c>
      <c r="H1104" s="40" t="s">
        <v>213</v>
      </c>
      <c r="I1104" s="629" t="s">
        <v>211</v>
      </c>
      <c r="J1104" s="698" t="s">
        <v>261</v>
      </c>
      <c r="K1104" s="303">
        <v>0</v>
      </c>
      <c r="L1104" s="304">
        <v>0</v>
      </c>
      <c r="M1104" s="305">
        <v>0</v>
      </c>
      <c r="N1104" s="305">
        <v>0</v>
      </c>
      <c r="O1104" s="303">
        <v>0</v>
      </c>
      <c r="P1104" s="305">
        <v>0</v>
      </c>
      <c r="Q1104" s="303">
        <v>0</v>
      </c>
      <c r="R1104" s="16">
        <f>SUMIFS('Member Months'!$L:$L,'Member Months'!$A:$A,$A1104,'Member Months'!$C:$C,$C1104, 'Member Months'!$D:$D,$D1104)</f>
        <v>0</v>
      </c>
      <c r="S1104" s="237"/>
      <c r="U1104" s="237"/>
      <c r="V1104" s="237"/>
    </row>
    <row r="1105" spans="1:22" s="302" customFormat="1">
      <c r="A1105" s="38" t="s">
        <v>221</v>
      </c>
      <c r="B1105" s="39">
        <f t="shared" si="37"/>
        <v>0</v>
      </c>
      <c r="C1105" s="39" t="s">
        <v>912</v>
      </c>
      <c r="D1105" s="40">
        <v>4</v>
      </c>
      <c r="E1105" s="40" t="s">
        <v>221</v>
      </c>
      <c r="F1105" s="40" t="s">
        <v>738</v>
      </c>
      <c r="G1105" s="698" t="s">
        <v>230</v>
      </c>
      <c r="H1105" s="40" t="s">
        <v>213</v>
      </c>
      <c r="I1105" s="629" t="s">
        <v>214</v>
      </c>
      <c r="J1105" s="698" t="s">
        <v>676</v>
      </c>
      <c r="K1105" s="303">
        <v>0</v>
      </c>
      <c r="L1105" s="304">
        <v>0</v>
      </c>
      <c r="M1105" s="305">
        <v>0</v>
      </c>
      <c r="N1105" s="305">
        <v>0</v>
      </c>
      <c r="O1105" s="303">
        <v>0</v>
      </c>
      <c r="P1105" s="305">
        <v>0</v>
      </c>
      <c r="Q1105" s="303">
        <v>0</v>
      </c>
      <c r="R1105" s="16">
        <f>SUMIFS('Member Months'!$L:$L,'Member Months'!$A:$A,$A1105,'Member Months'!$C:$C,$C1105, 'Member Months'!$D:$D,$D1105)</f>
        <v>0</v>
      </c>
      <c r="S1105" s="237"/>
      <c r="U1105" s="237"/>
      <c r="V1105" s="237"/>
    </row>
    <row r="1106" spans="1:22" s="302" customFormat="1">
      <c r="A1106" s="38" t="s">
        <v>221</v>
      </c>
      <c r="B1106" s="39">
        <f t="shared" si="37"/>
        <v>0</v>
      </c>
      <c r="C1106" s="39" t="s">
        <v>912</v>
      </c>
      <c r="D1106" s="40">
        <v>4</v>
      </c>
      <c r="E1106" s="40" t="s">
        <v>221</v>
      </c>
      <c r="F1106" s="40" t="s">
        <v>738</v>
      </c>
      <c r="G1106" s="698" t="s">
        <v>230</v>
      </c>
      <c r="H1106" s="40" t="s">
        <v>213</v>
      </c>
      <c r="I1106" s="629" t="s">
        <v>215</v>
      </c>
      <c r="J1106" s="698" t="s">
        <v>216</v>
      </c>
      <c r="K1106" s="303">
        <v>0</v>
      </c>
      <c r="L1106" s="304">
        <v>0</v>
      </c>
      <c r="M1106" s="305">
        <v>0</v>
      </c>
      <c r="N1106" s="305">
        <v>0</v>
      </c>
      <c r="O1106" s="303">
        <v>0</v>
      </c>
      <c r="P1106" s="305">
        <v>0</v>
      </c>
      <c r="Q1106" s="303">
        <v>0</v>
      </c>
      <c r="R1106" s="16">
        <f>SUMIFS('Member Months'!$L:$L,'Member Months'!$A:$A,$A1106,'Member Months'!$C:$C,$C1106, 'Member Months'!$D:$D,$D1106)</f>
        <v>0</v>
      </c>
      <c r="S1106" s="237"/>
      <c r="U1106" s="237"/>
      <c r="V1106" s="237"/>
    </row>
    <row r="1107" spans="1:22" s="302" customFormat="1">
      <c r="A1107" s="38" t="s">
        <v>221</v>
      </c>
      <c r="B1107" s="39">
        <f t="shared" si="37"/>
        <v>0</v>
      </c>
      <c r="C1107" s="39" t="s">
        <v>912</v>
      </c>
      <c r="D1107" s="40">
        <v>4</v>
      </c>
      <c r="E1107" s="40" t="s">
        <v>221</v>
      </c>
      <c r="F1107" s="40" t="s">
        <v>738</v>
      </c>
      <c r="G1107" s="698" t="s">
        <v>230</v>
      </c>
      <c r="H1107" s="40" t="s">
        <v>213</v>
      </c>
      <c r="I1107" s="629" t="s">
        <v>217</v>
      </c>
      <c r="J1107" s="698" t="s">
        <v>262</v>
      </c>
      <c r="K1107" s="303">
        <v>0</v>
      </c>
      <c r="L1107" s="304">
        <v>0</v>
      </c>
      <c r="M1107" s="305">
        <v>0</v>
      </c>
      <c r="N1107" s="305">
        <v>0</v>
      </c>
      <c r="O1107" s="303">
        <v>0</v>
      </c>
      <c r="P1107" s="305">
        <v>0</v>
      </c>
      <c r="Q1107" s="303">
        <v>0</v>
      </c>
      <c r="R1107" s="16">
        <f>SUMIFS('Member Months'!$L:$L,'Member Months'!$A:$A,$A1107,'Member Months'!$C:$C,$C1107, 'Member Months'!$D:$D,$D1107)</f>
        <v>0</v>
      </c>
      <c r="S1107" s="237"/>
      <c r="U1107" s="237"/>
      <c r="V1107" s="237"/>
    </row>
    <row r="1108" spans="1:22" s="302" customFormat="1">
      <c r="A1108" s="38" t="s">
        <v>221</v>
      </c>
      <c r="B1108" s="39">
        <f t="shared" si="37"/>
        <v>0</v>
      </c>
      <c r="C1108" s="39" t="s">
        <v>912</v>
      </c>
      <c r="D1108" s="40">
        <v>4</v>
      </c>
      <c r="E1108" s="40" t="s">
        <v>221</v>
      </c>
      <c r="F1108" s="40" t="s">
        <v>738</v>
      </c>
      <c r="G1108" s="698" t="s">
        <v>230</v>
      </c>
      <c r="H1108" s="40" t="s">
        <v>213</v>
      </c>
      <c r="I1108" s="629" t="s">
        <v>218</v>
      </c>
      <c r="J1108" s="698" t="s">
        <v>677</v>
      </c>
      <c r="K1108" s="303">
        <v>0</v>
      </c>
      <c r="L1108" s="304">
        <v>0</v>
      </c>
      <c r="M1108" s="305">
        <v>0</v>
      </c>
      <c r="N1108" s="305">
        <v>0</v>
      </c>
      <c r="O1108" s="303">
        <v>0</v>
      </c>
      <c r="P1108" s="305">
        <v>0</v>
      </c>
      <c r="Q1108" s="303">
        <v>0</v>
      </c>
      <c r="R1108" s="16">
        <f>SUMIFS('Member Months'!$L:$L,'Member Months'!$A:$A,$A1108,'Member Months'!$C:$C,$C1108, 'Member Months'!$D:$D,$D1108)</f>
        <v>0</v>
      </c>
      <c r="S1108" s="237"/>
      <c r="U1108" s="237"/>
      <c r="V1108" s="237"/>
    </row>
    <row r="1109" spans="1:22" s="302" customFormat="1">
      <c r="A1109" s="38" t="s">
        <v>221</v>
      </c>
      <c r="B1109" s="39">
        <f t="shared" si="37"/>
        <v>0</v>
      </c>
      <c r="C1109" s="39" t="s">
        <v>912</v>
      </c>
      <c r="D1109" s="40">
        <v>4</v>
      </c>
      <c r="E1109" s="40" t="s">
        <v>221</v>
      </c>
      <c r="F1109" s="40" t="s">
        <v>738</v>
      </c>
      <c r="G1109" s="698" t="s">
        <v>230</v>
      </c>
      <c r="H1109" s="40" t="s">
        <v>213</v>
      </c>
      <c r="I1109" s="629" t="s">
        <v>219</v>
      </c>
      <c r="J1109" s="698" t="s">
        <v>263</v>
      </c>
      <c r="K1109" s="303">
        <v>0</v>
      </c>
      <c r="L1109" s="304">
        <v>0</v>
      </c>
      <c r="M1109" s="305">
        <v>0</v>
      </c>
      <c r="N1109" s="305">
        <v>0</v>
      </c>
      <c r="O1109" s="303">
        <v>0</v>
      </c>
      <c r="P1109" s="305">
        <v>0</v>
      </c>
      <c r="Q1109" s="303">
        <v>0</v>
      </c>
      <c r="R1109" s="16">
        <f>SUMIFS('Member Months'!$L:$L,'Member Months'!$A:$A,$A1109,'Member Months'!$C:$C,$C1109, 'Member Months'!$D:$D,$D1109)</f>
        <v>0</v>
      </c>
      <c r="S1109" s="237"/>
      <c r="U1109" s="237"/>
      <c r="V1109" s="237"/>
    </row>
    <row r="1110" spans="1:22" s="302" customFormat="1">
      <c r="A1110" s="38" t="s">
        <v>221</v>
      </c>
      <c r="B1110" s="39">
        <f t="shared" si="37"/>
        <v>0</v>
      </c>
      <c r="C1110" s="39" t="s">
        <v>912</v>
      </c>
      <c r="D1110" s="40">
        <v>4</v>
      </c>
      <c r="E1110" s="40" t="s">
        <v>221</v>
      </c>
      <c r="F1110" s="40" t="s">
        <v>738</v>
      </c>
      <c r="G1110" s="698" t="s">
        <v>230</v>
      </c>
      <c r="H1110" s="40" t="s">
        <v>213</v>
      </c>
      <c r="I1110" s="629" t="s">
        <v>220</v>
      </c>
      <c r="J1110" s="698" t="s">
        <v>675</v>
      </c>
      <c r="K1110" s="303">
        <v>0</v>
      </c>
      <c r="L1110" s="304">
        <v>0</v>
      </c>
      <c r="M1110" s="305">
        <v>0</v>
      </c>
      <c r="N1110" s="305">
        <v>0</v>
      </c>
      <c r="O1110" s="303">
        <v>0</v>
      </c>
      <c r="P1110" s="305">
        <v>0</v>
      </c>
      <c r="Q1110" s="303">
        <v>0</v>
      </c>
      <c r="R1110" s="16">
        <f>SUMIFS('Member Months'!$L:$L,'Member Months'!$A:$A,$A1110,'Member Months'!$C:$C,$C1110, 'Member Months'!$D:$D,$D1110)</f>
        <v>0</v>
      </c>
      <c r="S1110" s="237"/>
      <c r="U1110" s="237"/>
      <c r="V1110" s="237"/>
    </row>
    <row r="1111" spans="1:22" s="302" customFormat="1">
      <c r="A1111" s="38" t="s">
        <v>221</v>
      </c>
      <c r="B1111" s="39">
        <f t="shared" si="37"/>
        <v>0</v>
      </c>
      <c r="C1111" s="39" t="s">
        <v>912</v>
      </c>
      <c r="D1111" s="40">
        <v>4</v>
      </c>
      <c r="E1111" s="40" t="s">
        <v>221</v>
      </c>
      <c r="F1111" s="40" t="s">
        <v>738</v>
      </c>
      <c r="G1111" s="698" t="s">
        <v>230</v>
      </c>
      <c r="H1111" s="40" t="s">
        <v>213</v>
      </c>
      <c r="I1111" s="629" t="s">
        <v>221</v>
      </c>
      <c r="J1111" s="698" t="s">
        <v>264</v>
      </c>
      <c r="K1111" s="303">
        <v>0</v>
      </c>
      <c r="L1111" s="304">
        <v>0</v>
      </c>
      <c r="M1111" s="305">
        <v>0</v>
      </c>
      <c r="N1111" s="305">
        <v>0</v>
      </c>
      <c r="O1111" s="303">
        <v>0</v>
      </c>
      <c r="P1111" s="305">
        <v>0</v>
      </c>
      <c r="Q1111" s="303">
        <v>0</v>
      </c>
      <c r="R1111" s="16">
        <f>SUMIFS('Member Months'!$L:$L,'Member Months'!$A:$A,$A1111,'Member Months'!$C:$C,$C1111, 'Member Months'!$D:$D,$D1111)</f>
        <v>0</v>
      </c>
      <c r="S1111" s="237"/>
      <c r="U1111" s="237"/>
      <c r="V1111" s="237"/>
    </row>
    <row r="1112" spans="1:22" s="302" customFormat="1">
      <c r="A1112" s="38" t="s">
        <v>221</v>
      </c>
      <c r="B1112" s="39">
        <f t="shared" si="37"/>
        <v>0</v>
      </c>
      <c r="C1112" s="39" t="s">
        <v>912</v>
      </c>
      <c r="D1112" s="40">
        <v>4</v>
      </c>
      <c r="E1112" s="40" t="s">
        <v>221</v>
      </c>
      <c r="F1112" s="40" t="s">
        <v>738</v>
      </c>
      <c r="G1112" s="698" t="s">
        <v>230</v>
      </c>
      <c r="H1112" s="40" t="s">
        <v>213</v>
      </c>
      <c r="I1112" s="630" t="s">
        <v>222</v>
      </c>
      <c r="J1112" s="698" t="s">
        <v>206</v>
      </c>
      <c r="K1112" s="303">
        <v>0</v>
      </c>
      <c r="L1112" s="304">
        <v>0</v>
      </c>
      <c r="M1112" s="305">
        <v>0</v>
      </c>
      <c r="N1112" s="305">
        <v>0</v>
      </c>
      <c r="O1112" s="303">
        <v>0</v>
      </c>
      <c r="P1112" s="305">
        <v>0</v>
      </c>
      <c r="Q1112" s="303">
        <v>0</v>
      </c>
      <c r="R1112" s="16">
        <f>SUMIFS('Member Months'!$L:$L,'Member Months'!$A:$A,$A1112,'Member Months'!$C:$C,$C1112, 'Member Months'!$D:$D,$D1112)</f>
        <v>0</v>
      </c>
      <c r="S1112" s="237"/>
      <c r="U1112" s="237"/>
      <c r="V1112" s="237"/>
    </row>
    <row r="1113" spans="1:22" s="302" customFormat="1">
      <c r="A1113" s="38" t="s">
        <v>221</v>
      </c>
      <c r="B1113" s="39">
        <f t="shared" si="37"/>
        <v>0</v>
      </c>
      <c r="C1113" s="39" t="s">
        <v>912</v>
      </c>
      <c r="D1113" s="40">
        <v>4</v>
      </c>
      <c r="E1113" s="40" t="s">
        <v>221</v>
      </c>
      <c r="F1113" s="40" t="s">
        <v>738</v>
      </c>
      <c r="G1113" s="698" t="s">
        <v>230</v>
      </c>
      <c r="H1113" s="40" t="s">
        <v>213</v>
      </c>
      <c r="I1113" s="630" t="s">
        <v>223</v>
      </c>
      <c r="J1113" s="698" t="s">
        <v>181</v>
      </c>
      <c r="K1113" s="303">
        <v>0</v>
      </c>
      <c r="L1113" s="304">
        <v>0</v>
      </c>
      <c r="M1113" s="305">
        <v>0</v>
      </c>
      <c r="N1113" s="305">
        <v>0</v>
      </c>
      <c r="O1113" s="303">
        <v>0</v>
      </c>
      <c r="P1113" s="305">
        <v>0</v>
      </c>
      <c r="Q1113" s="303">
        <v>0</v>
      </c>
      <c r="R1113" s="16">
        <f>SUMIFS('Member Months'!$L:$L,'Member Months'!$A:$A,$A1113,'Member Months'!$C:$C,$C1113, 'Member Months'!$D:$D,$D1113)</f>
        <v>0</v>
      </c>
      <c r="S1113" s="237"/>
      <c r="U1113" s="237"/>
      <c r="V1113" s="237"/>
    </row>
    <row r="1114" spans="1:22" s="302" customFormat="1">
      <c r="A1114" s="38" t="s">
        <v>221</v>
      </c>
      <c r="B1114" s="39">
        <f t="shared" si="37"/>
        <v>0</v>
      </c>
      <c r="C1114" s="39" t="s">
        <v>912</v>
      </c>
      <c r="D1114" s="40">
        <v>4</v>
      </c>
      <c r="E1114" s="40" t="s">
        <v>221</v>
      </c>
      <c r="F1114" s="40" t="s">
        <v>738</v>
      </c>
      <c r="G1114" s="698" t="s">
        <v>230</v>
      </c>
      <c r="H1114" s="40" t="s">
        <v>213</v>
      </c>
      <c r="I1114" s="630" t="s">
        <v>150</v>
      </c>
      <c r="J1114" s="698" t="s">
        <v>204</v>
      </c>
      <c r="K1114" s="303">
        <v>0</v>
      </c>
      <c r="L1114" s="304">
        <v>0</v>
      </c>
      <c r="M1114" s="305">
        <v>0</v>
      </c>
      <c r="N1114" s="305">
        <v>0</v>
      </c>
      <c r="O1114" s="303">
        <v>0</v>
      </c>
      <c r="P1114" s="305">
        <v>0</v>
      </c>
      <c r="Q1114" s="303">
        <v>0</v>
      </c>
      <c r="R1114" s="16">
        <f>SUMIFS('Member Months'!$L:$L,'Member Months'!$A:$A,$A1114,'Member Months'!$C:$C,$C1114, 'Member Months'!$D:$D,$D1114)</f>
        <v>0</v>
      </c>
      <c r="S1114" s="237"/>
      <c r="U1114" s="237"/>
      <c r="V1114" s="237"/>
    </row>
    <row r="1115" spans="1:22" s="302" customFormat="1">
      <c r="A1115" s="38" t="s">
        <v>221</v>
      </c>
      <c r="B1115" s="39">
        <f t="shared" si="37"/>
        <v>0</v>
      </c>
      <c r="C1115" s="39" t="s">
        <v>912</v>
      </c>
      <c r="D1115" s="40">
        <v>4</v>
      </c>
      <c r="E1115" s="40" t="s">
        <v>221</v>
      </c>
      <c r="F1115" s="40" t="s">
        <v>738</v>
      </c>
      <c r="G1115" s="698" t="s">
        <v>230</v>
      </c>
      <c r="H1115" s="40" t="s">
        <v>213</v>
      </c>
      <c r="I1115" s="630" t="s">
        <v>151</v>
      </c>
      <c r="J1115" s="698" t="s">
        <v>205</v>
      </c>
      <c r="K1115" s="303">
        <v>0</v>
      </c>
      <c r="L1115" s="304">
        <v>0</v>
      </c>
      <c r="M1115" s="305">
        <v>0</v>
      </c>
      <c r="N1115" s="305">
        <v>0</v>
      </c>
      <c r="O1115" s="303">
        <v>0</v>
      </c>
      <c r="P1115" s="305">
        <v>0</v>
      </c>
      <c r="Q1115" s="303">
        <v>0</v>
      </c>
      <c r="R1115" s="16">
        <f>SUMIFS('Member Months'!$L:$L,'Member Months'!$A:$A,$A1115,'Member Months'!$C:$C,$C1115, 'Member Months'!$D:$D,$D1115)</f>
        <v>0</v>
      </c>
      <c r="S1115" s="237"/>
      <c r="U1115" s="237"/>
      <c r="V1115" s="237"/>
    </row>
    <row r="1116" spans="1:22" s="302" customFormat="1">
      <c r="A1116" s="38" t="s">
        <v>221</v>
      </c>
      <c r="B1116" s="39">
        <f t="shared" si="37"/>
        <v>0</v>
      </c>
      <c r="C1116" s="39" t="s">
        <v>912</v>
      </c>
      <c r="D1116" s="40">
        <v>4</v>
      </c>
      <c r="E1116" s="40" t="s">
        <v>221</v>
      </c>
      <c r="F1116" s="40" t="s">
        <v>738</v>
      </c>
      <c r="G1116" s="698" t="s">
        <v>230</v>
      </c>
      <c r="H1116" s="40" t="s">
        <v>213</v>
      </c>
      <c r="I1116" s="630" t="s">
        <v>152</v>
      </c>
      <c r="J1116" s="698" t="s">
        <v>182</v>
      </c>
      <c r="K1116" s="303">
        <v>0</v>
      </c>
      <c r="L1116" s="304">
        <v>0</v>
      </c>
      <c r="M1116" s="305">
        <v>0</v>
      </c>
      <c r="N1116" s="305">
        <v>0</v>
      </c>
      <c r="O1116" s="303">
        <v>0</v>
      </c>
      <c r="P1116" s="305">
        <v>0</v>
      </c>
      <c r="Q1116" s="303">
        <v>0</v>
      </c>
      <c r="R1116" s="16">
        <f>SUMIFS('Member Months'!$L:$L,'Member Months'!$A:$A,$A1116,'Member Months'!$C:$C,$C1116, 'Member Months'!$D:$D,$D1116)</f>
        <v>0</v>
      </c>
      <c r="S1116" s="237"/>
      <c r="U1116" s="237"/>
      <c r="V1116" s="237"/>
    </row>
    <row r="1117" spans="1:22" s="302" customFormat="1">
      <c r="A1117" s="38" t="s">
        <v>221</v>
      </c>
      <c r="B1117" s="39">
        <f t="shared" si="37"/>
        <v>0</v>
      </c>
      <c r="C1117" s="39" t="s">
        <v>912</v>
      </c>
      <c r="D1117" s="40">
        <v>4</v>
      </c>
      <c r="E1117" s="40" t="s">
        <v>221</v>
      </c>
      <c r="F1117" s="40" t="s">
        <v>738</v>
      </c>
      <c r="G1117" s="698" t="s">
        <v>230</v>
      </c>
      <c r="H1117" s="40" t="s">
        <v>213</v>
      </c>
      <c r="I1117" s="630" t="s">
        <v>70</v>
      </c>
      <c r="J1117" s="698" t="s">
        <v>265</v>
      </c>
      <c r="K1117" s="303">
        <v>0</v>
      </c>
      <c r="L1117" s="304">
        <v>0</v>
      </c>
      <c r="M1117" s="305">
        <v>0</v>
      </c>
      <c r="N1117" s="305">
        <v>0</v>
      </c>
      <c r="O1117" s="303">
        <v>0</v>
      </c>
      <c r="P1117" s="305">
        <v>0</v>
      </c>
      <c r="Q1117" s="303">
        <v>0</v>
      </c>
      <c r="R1117" s="16">
        <f>SUMIFS('Member Months'!$L:$L,'Member Months'!$A:$A,$A1117,'Member Months'!$C:$C,$C1117, 'Member Months'!$D:$D,$D1117)</f>
        <v>0</v>
      </c>
      <c r="S1117" s="237"/>
      <c r="U1117" s="237"/>
      <c r="V1117" s="237"/>
    </row>
    <row r="1118" spans="1:22" s="302" customFormat="1">
      <c r="A1118" s="38" t="s">
        <v>221</v>
      </c>
      <c r="B1118" s="39">
        <f t="shared" si="37"/>
        <v>0</v>
      </c>
      <c r="C1118" s="39" t="s">
        <v>912</v>
      </c>
      <c r="D1118" s="40">
        <v>4</v>
      </c>
      <c r="E1118" s="40" t="s">
        <v>221</v>
      </c>
      <c r="F1118" s="40" t="s">
        <v>738</v>
      </c>
      <c r="G1118" s="698" t="s">
        <v>230</v>
      </c>
      <c r="H1118" s="40" t="s">
        <v>213</v>
      </c>
      <c r="I1118" s="630" t="s">
        <v>71</v>
      </c>
      <c r="J1118" s="698" t="s">
        <v>266</v>
      </c>
      <c r="K1118" s="303">
        <v>0</v>
      </c>
      <c r="L1118" s="304">
        <v>0</v>
      </c>
      <c r="M1118" s="305">
        <v>0</v>
      </c>
      <c r="N1118" s="305">
        <v>0</v>
      </c>
      <c r="O1118" s="303">
        <v>0</v>
      </c>
      <c r="P1118" s="305">
        <v>0</v>
      </c>
      <c r="Q1118" s="303">
        <v>0</v>
      </c>
      <c r="R1118" s="16">
        <f>SUMIFS('Member Months'!$L:$L,'Member Months'!$A:$A,$A1118,'Member Months'!$C:$C,$C1118, 'Member Months'!$D:$D,$D1118)</f>
        <v>0</v>
      </c>
      <c r="S1118" s="237"/>
      <c r="U1118" s="237"/>
      <c r="V1118" s="237"/>
    </row>
    <row r="1119" spans="1:22" s="302" customFormat="1">
      <c r="A1119" s="38" t="s">
        <v>221</v>
      </c>
      <c r="B1119" s="39">
        <f t="shared" si="37"/>
        <v>0</v>
      </c>
      <c r="C1119" s="39" t="s">
        <v>912</v>
      </c>
      <c r="D1119" s="40">
        <v>4</v>
      </c>
      <c r="E1119" s="40" t="s">
        <v>221</v>
      </c>
      <c r="F1119" s="40" t="s">
        <v>738</v>
      </c>
      <c r="G1119" s="698" t="s">
        <v>230</v>
      </c>
      <c r="H1119" s="40" t="s">
        <v>213</v>
      </c>
      <c r="I1119" s="630" t="s">
        <v>72</v>
      </c>
      <c r="J1119" s="698" t="s">
        <v>527</v>
      </c>
      <c r="K1119" s="303">
        <v>0</v>
      </c>
      <c r="L1119" s="304">
        <v>0</v>
      </c>
      <c r="M1119" s="305">
        <v>0</v>
      </c>
      <c r="N1119" s="305">
        <v>0</v>
      </c>
      <c r="O1119" s="303">
        <v>0</v>
      </c>
      <c r="P1119" s="305">
        <v>0</v>
      </c>
      <c r="Q1119" s="303">
        <v>0</v>
      </c>
      <c r="R1119" s="16">
        <f>SUMIFS('Member Months'!$L:$L,'Member Months'!$A:$A,$A1119,'Member Months'!$C:$C,$C1119, 'Member Months'!$D:$D,$D1119)</f>
        <v>0</v>
      </c>
      <c r="S1119" s="237"/>
      <c r="U1119" s="237"/>
      <c r="V1119" s="237"/>
    </row>
    <row r="1120" spans="1:22" s="302" customFormat="1">
      <c r="A1120" s="38" t="s">
        <v>221</v>
      </c>
      <c r="B1120" s="39">
        <f t="shared" si="37"/>
        <v>0</v>
      </c>
      <c r="C1120" s="39" t="s">
        <v>912</v>
      </c>
      <c r="D1120" s="40">
        <v>4</v>
      </c>
      <c r="E1120" s="40" t="s">
        <v>221</v>
      </c>
      <c r="F1120" s="40" t="s">
        <v>738</v>
      </c>
      <c r="G1120" s="698" t="s">
        <v>230</v>
      </c>
      <c r="H1120" s="40" t="s">
        <v>213</v>
      </c>
      <c r="I1120" s="630" t="s">
        <v>73</v>
      </c>
      <c r="J1120" s="698" t="s">
        <v>528</v>
      </c>
      <c r="K1120" s="303">
        <v>0</v>
      </c>
      <c r="L1120" s="304">
        <v>0</v>
      </c>
      <c r="M1120" s="305">
        <v>0</v>
      </c>
      <c r="N1120" s="305">
        <v>0</v>
      </c>
      <c r="O1120" s="303">
        <v>0</v>
      </c>
      <c r="P1120" s="305">
        <v>0</v>
      </c>
      <c r="Q1120" s="303">
        <v>0</v>
      </c>
      <c r="R1120" s="16">
        <f>SUMIFS('Member Months'!$L:$L,'Member Months'!$A:$A,$A1120,'Member Months'!$C:$C,$C1120, 'Member Months'!$D:$D,$D1120)</f>
        <v>0</v>
      </c>
      <c r="S1120" s="237"/>
      <c r="U1120" s="237"/>
      <c r="V1120" s="237"/>
    </row>
    <row r="1121" spans="1:22" s="302" customFormat="1">
      <c r="A1121" s="38" t="s">
        <v>221</v>
      </c>
      <c r="B1121" s="39">
        <f t="shared" si="37"/>
        <v>0</v>
      </c>
      <c r="C1121" s="39" t="s">
        <v>912</v>
      </c>
      <c r="D1121" s="40">
        <v>4</v>
      </c>
      <c r="E1121" s="40" t="s">
        <v>221</v>
      </c>
      <c r="F1121" s="40" t="s">
        <v>738</v>
      </c>
      <c r="G1121" s="698" t="s">
        <v>230</v>
      </c>
      <c r="H1121" s="40" t="s">
        <v>213</v>
      </c>
      <c r="I1121" s="630" t="s">
        <v>409</v>
      </c>
      <c r="J1121" s="698" t="s">
        <v>803</v>
      </c>
      <c r="K1121" s="303">
        <v>0</v>
      </c>
      <c r="L1121" s="304">
        <v>0</v>
      </c>
      <c r="M1121" s="305">
        <v>0</v>
      </c>
      <c r="N1121" s="305">
        <v>0</v>
      </c>
      <c r="O1121" s="303">
        <v>0</v>
      </c>
      <c r="P1121" s="305">
        <v>0</v>
      </c>
      <c r="Q1121" s="303">
        <v>0</v>
      </c>
      <c r="R1121" s="16">
        <f>SUMIFS('Member Months'!$L:$L,'Member Months'!$A:$A,$A1121,'Member Months'!$C:$C,$C1121, 'Member Months'!$D:$D,$D1121)</f>
        <v>0</v>
      </c>
      <c r="S1121" s="237"/>
      <c r="U1121" s="237"/>
      <c r="V1121" s="237"/>
    </row>
    <row r="1122" spans="1:22" s="302" customFormat="1">
      <c r="A1122" s="38" t="s">
        <v>150</v>
      </c>
      <c r="B1122" s="39">
        <f t="shared" ref="B1122:B1173" si="38">$B$6</f>
        <v>0</v>
      </c>
      <c r="C1122" s="39" t="s">
        <v>912</v>
      </c>
      <c r="D1122" s="40">
        <v>4</v>
      </c>
      <c r="E1122" s="662" t="s">
        <v>150</v>
      </c>
      <c r="F1122" s="40" t="s">
        <v>739</v>
      </c>
      <c r="G1122" s="698" t="s">
        <v>161</v>
      </c>
      <c r="H1122" s="40" t="s">
        <v>213</v>
      </c>
      <c r="I1122" s="629" t="s">
        <v>211</v>
      </c>
      <c r="J1122" s="698" t="s">
        <v>261</v>
      </c>
      <c r="K1122" s="303">
        <v>0</v>
      </c>
      <c r="L1122" s="304">
        <v>0</v>
      </c>
      <c r="M1122" s="305">
        <v>0</v>
      </c>
      <c r="N1122" s="305">
        <v>0</v>
      </c>
      <c r="O1122" s="303">
        <v>0</v>
      </c>
      <c r="P1122" s="305">
        <v>0</v>
      </c>
      <c r="Q1122" s="303">
        <v>0</v>
      </c>
      <c r="R1122" s="16">
        <f>SUMIFS('Member Months'!$L:$L,'Member Months'!$A:$A,$A1122,'Member Months'!$C:$C,$C1122, 'Member Months'!$D:$D,$D1122)</f>
        <v>0</v>
      </c>
      <c r="S1122" s="237"/>
      <c r="U1122" s="237"/>
      <c r="V1122" s="237"/>
    </row>
    <row r="1123" spans="1:22" s="302" customFormat="1">
      <c r="A1123" s="38" t="s">
        <v>150</v>
      </c>
      <c r="B1123" s="39">
        <f t="shared" si="38"/>
        <v>0</v>
      </c>
      <c r="C1123" s="39" t="s">
        <v>912</v>
      </c>
      <c r="D1123" s="40">
        <v>4</v>
      </c>
      <c r="E1123" s="662" t="s">
        <v>150</v>
      </c>
      <c r="F1123" s="40" t="s">
        <v>739</v>
      </c>
      <c r="G1123" s="698" t="s">
        <v>161</v>
      </c>
      <c r="H1123" s="40" t="s">
        <v>213</v>
      </c>
      <c r="I1123" s="629" t="s">
        <v>214</v>
      </c>
      <c r="J1123" s="698" t="s">
        <v>676</v>
      </c>
      <c r="K1123" s="303">
        <v>0</v>
      </c>
      <c r="L1123" s="304">
        <v>0</v>
      </c>
      <c r="M1123" s="305">
        <v>0</v>
      </c>
      <c r="N1123" s="305">
        <v>0</v>
      </c>
      <c r="O1123" s="303">
        <v>0</v>
      </c>
      <c r="P1123" s="305">
        <v>0</v>
      </c>
      <c r="Q1123" s="303">
        <v>0</v>
      </c>
      <c r="R1123" s="16">
        <f>SUMIFS('Member Months'!$L:$L,'Member Months'!$A:$A,$A1123,'Member Months'!$C:$C,$C1123, 'Member Months'!$D:$D,$D1123)</f>
        <v>0</v>
      </c>
      <c r="S1123" s="237"/>
      <c r="U1123" s="237"/>
      <c r="V1123" s="237"/>
    </row>
    <row r="1124" spans="1:22" s="302" customFormat="1">
      <c r="A1124" s="38" t="s">
        <v>150</v>
      </c>
      <c r="B1124" s="39">
        <f t="shared" si="38"/>
        <v>0</v>
      </c>
      <c r="C1124" s="39" t="s">
        <v>912</v>
      </c>
      <c r="D1124" s="40">
        <v>4</v>
      </c>
      <c r="E1124" s="662" t="s">
        <v>150</v>
      </c>
      <c r="F1124" s="40" t="s">
        <v>739</v>
      </c>
      <c r="G1124" s="698" t="s">
        <v>161</v>
      </c>
      <c r="H1124" s="40" t="s">
        <v>213</v>
      </c>
      <c r="I1124" s="629" t="s">
        <v>215</v>
      </c>
      <c r="J1124" s="698" t="s">
        <v>216</v>
      </c>
      <c r="K1124" s="303">
        <v>0</v>
      </c>
      <c r="L1124" s="304">
        <v>0</v>
      </c>
      <c r="M1124" s="305">
        <v>0</v>
      </c>
      <c r="N1124" s="305">
        <v>0</v>
      </c>
      <c r="O1124" s="303">
        <v>0</v>
      </c>
      <c r="P1124" s="305">
        <v>0</v>
      </c>
      <c r="Q1124" s="303">
        <v>0</v>
      </c>
      <c r="R1124" s="16">
        <f>SUMIFS('Member Months'!$L:$L,'Member Months'!$A:$A,$A1124,'Member Months'!$C:$C,$C1124, 'Member Months'!$D:$D,$D1124)</f>
        <v>0</v>
      </c>
      <c r="S1124" s="237"/>
      <c r="U1124" s="237"/>
      <c r="V1124" s="237"/>
    </row>
    <row r="1125" spans="1:22" s="302" customFormat="1">
      <c r="A1125" s="38" t="s">
        <v>150</v>
      </c>
      <c r="B1125" s="39">
        <f t="shared" si="38"/>
        <v>0</v>
      </c>
      <c r="C1125" s="39" t="s">
        <v>912</v>
      </c>
      <c r="D1125" s="40">
        <v>4</v>
      </c>
      <c r="E1125" s="662" t="s">
        <v>150</v>
      </c>
      <c r="F1125" s="40" t="s">
        <v>739</v>
      </c>
      <c r="G1125" s="698" t="s">
        <v>161</v>
      </c>
      <c r="H1125" s="40" t="s">
        <v>213</v>
      </c>
      <c r="I1125" s="629" t="s">
        <v>217</v>
      </c>
      <c r="J1125" s="698" t="s">
        <v>262</v>
      </c>
      <c r="K1125" s="303">
        <v>0</v>
      </c>
      <c r="L1125" s="304">
        <v>0</v>
      </c>
      <c r="M1125" s="305">
        <v>0</v>
      </c>
      <c r="N1125" s="305">
        <v>0</v>
      </c>
      <c r="O1125" s="303">
        <v>0</v>
      </c>
      <c r="P1125" s="305">
        <v>0</v>
      </c>
      <c r="Q1125" s="303">
        <v>0</v>
      </c>
      <c r="R1125" s="16">
        <f>SUMIFS('Member Months'!$L:$L,'Member Months'!$A:$A,$A1125,'Member Months'!$C:$C,$C1125, 'Member Months'!$D:$D,$D1125)</f>
        <v>0</v>
      </c>
      <c r="S1125" s="237"/>
      <c r="U1125" s="237"/>
      <c r="V1125" s="237"/>
    </row>
    <row r="1126" spans="1:22" s="302" customFormat="1">
      <c r="A1126" s="38" t="s">
        <v>150</v>
      </c>
      <c r="B1126" s="39">
        <f t="shared" si="38"/>
        <v>0</v>
      </c>
      <c r="C1126" s="39" t="s">
        <v>912</v>
      </c>
      <c r="D1126" s="40">
        <v>4</v>
      </c>
      <c r="E1126" s="662" t="s">
        <v>150</v>
      </c>
      <c r="F1126" s="40" t="s">
        <v>739</v>
      </c>
      <c r="G1126" s="698" t="s">
        <v>161</v>
      </c>
      <c r="H1126" s="40" t="s">
        <v>213</v>
      </c>
      <c r="I1126" s="629" t="s">
        <v>218</v>
      </c>
      <c r="J1126" s="698" t="s">
        <v>677</v>
      </c>
      <c r="K1126" s="303">
        <v>0</v>
      </c>
      <c r="L1126" s="304">
        <v>0</v>
      </c>
      <c r="M1126" s="305">
        <v>0</v>
      </c>
      <c r="N1126" s="305">
        <v>0</v>
      </c>
      <c r="O1126" s="303">
        <v>0</v>
      </c>
      <c r="P1126" s="305">
        <v>0</v>
      </c>
      <c r="Q1126" s="303">
        <v>0</v>
      </c>
      <c r="R1126" s="16">
        <f>SUMIFS('Member Months'!$L:$L,'Member Months'!$A:$A,$A1126,'Member Months'!$C:$C,$C1126, 'Member Months'!$D:$D,$D1126)</f>
        <v>0</v>
      </c>
      <c r="S1126" s="237"/>
      <c r="U1126" s="237"/>
      <c r="V1126" s="237"/>
    </row>
    <row r="1127" spans="1:22" s="302" customFormat="1">
      <c r="A1127" s="38" t="s">
        <v>150</v>
      </c>
      <c r="B1127" s="39">
        <f t="shared" si="38"/>
        <v>0</v>
      </c>
      <c r="C1127" s="39" t="s">
        <v>912</v>
      </c>
      <c r="D1127" s="40">
        <v>4</v>
      </c>
      <c r="E1127" s="662" t="s">
        <v>150</v>
      </c>
      <c r="F1127" s="40" t="s">
        <v>739</v>
      </c>
      <c r="G1127" s="698" t="s">
        <v>161</v>
      </c>
      <c r="H1127" s="40" t="s">
        <v>213</v>
      </c>
      <c r="I1127" s="629" t="s">
        <v>219</v>
      </c>
      <c r="J1127" s="698" t="s">
        <v>263</v>
      </c>
      <c r="K1127" s="303">
        <v>0</v>
      </c>
      <c r="L1127" s="304">
        <v>0</v>
      </c>
      <c r="M1127" s="305">
        <v>0</v>
      </c>
      <c r="N1127" s="305">
        <v>0</v>
      </c>
      <c r="O1127" s="303">
        <v>0</v>
      </c>
      <c r="P1127" s="305">
        <v>0</v>
      </c>
      <c r="Q1127" s="303">
        <v>0</v>
      </c>
      <c r="R1127" s="16">
        <f>SUMIFS('Member Months'!$L:$L,'Member Months'!$A:$A,$A1127,'Member Months'!$C:$C,$C1127, 'Member Months'!$D:$D,$D1127)</f>
        <v>0</v>
      </c>
      <c r="S1127" s="237"/>
      <c r="U1127" s="237"/>
      <c r="V1127" s="237"/>
    </row>
    <row r="1128" spans="1:22" s="302" customFormat="1">
      <c r="A1128" s="38" t="s">
        <v>150</v>
      </c>
      <c r="B1128" s="39">
        <f t="shared" si="38"/>
        <v>0</v>
      </c>
      <c r="C1128" s="39" t="s">
        <v>912</v>
      </c>
      <c r="D1128" s="40">
        <v>4</v>
      </c>
      <c r="E1128" s="662" t="s">
        <v>150</v>
      </c>
      <c r="F1128" s="40" t="s">
        <v>739</v>
      </c>
      <c r="G1128" s="698" t="s">
        <v>161</v>
      </c>
      <c r="H1128" s="40" t="s">
        <v>213</v>
      </c>
      <c r="I1128" s="629" t="s">
        <v>220</v>
      </c>
      <c r="J1128" s="698" t="s">
        <v>675</v>
      </c>
      <c r="K1128" s="303">
        <v>0</v>
      </c>
      <c r="L1128" s="304">
        <v>0</v>
      </c>
      <c r="M1128" s="305">
        <v>0</v>
      </c>
      <c r="N1128" s="305">
        <v>0</v>
      </c>
      <c r="O1128" s="303">
        <v>0</v>
      </c>
      <c r="P1128" s="305">
        <v>0</v>
      </c>
      <c r="Q1128" s="303">
        <v>0</v>
      </c>
      <c r="R1128" s="16">
        <f>SUMIFS('Member Months'!$L:$L,'Member Months'!$A:$A,$A1128,'Member Months'!$C:$C,$C1128, 'Member Months'!$D:$D,$D1128)</f>
        <v>0</v>
      </c>
      <c r="S1128" s="237"/>
      <c r="U1128" s="237"/>
      <c r="V1128" s="237"/>
    </row>
    <row r="1129" spans="1:22" s="302" customFormat="1">
      <c r="A1129" s="38" t="s">
        <v>150</v>
      </c>
      <c r="B1129" s="39">
        <f t="shared" si="38"/>
        <v>0</v>
      </c>
      <c r="C1129" s="39" t="s">
        <v>912</v>
      </c>
      <c r="D1129" s="40">
        <v>4</v>
      </c>
      <c r="E1129" s="662" t="s">
        <v>150</v>
      </c>
      <c r="F1129" s="40" t="s">
        <v>739</v>
      </c>
      <c r="G1129" s="698" t="s">
        <v>161</v>
      </c>
      <c r="H1129" s="40" t="s">
        <v>213</v>
      </c>
      <c r="I1129" s="629" t="s">
        <v>221</v>
      </c>
      <c r="J1129" s="698" t="s">
        <v>264</v>
      </c>
      <c r="K1129" s="303">
        <v>0</v>
      </c>
      <c r="L1129" s="304">
        <v>0</v>
      </c>
      <c r="M1129" s="305">
        <v>0</v>
      </c>
      <c r="N1129" s="305">
        <v>0</v>
      </c>
      <c r="O1129" s="303">
        <v>0</v>
      </c>
      <c r="P1129" s="305">
        <v>0</v>
      </c>
      <c r="Q1129" s="303">
        <v>0</v>
      </c>
      <c r="R1129" s="16">
        <f>SUMIFS('Member Months'!$L:$L,'Member Months'!$A:$A,$A1129,'Member Months'!$C:$C,$C1129, 'Member Months'!$D:$D,$D1129)</f>
        <v>0</v>
      </c>
      <c r="S1129" s="237"/>
      <c r="U1129" s="237"/>
      <c r="V1129" s="237"/>
    </row>
    <row r="1130" spans="1:22" s="302" customFormat="1">
      <c r="A1130" s="38" t="s">
        <v>150</v>
      </c>
      <c r="B1130" s="39">
        <f t="shared" si="38"/>
        <v>0</v>
      </c>
      <c r="C1130" s="39" t="s">
        <v>912</v>
      </c>
      <c r="D1130" s="40">
        <v>4</v>
      </c>
      <c r="E1130" s="662" t="s">
        <v>150</v>
      </c>
      <c r="F1130" s="40" t="s">
        <v>739</v>
      </c>
      <c r="G1130" s="698" t="s">
        <v>161</v>
      </c>
      <c r="H1130" s="40" t="s">
        <v>213</v>
      </c>
      <c r="I1130" s="630" t="s">
        <v>222</v>
      </c>
      <c r="J1130" s="698" t="s">
        <v>206</v>
      </c>
      <c r="K1130" s="303">
        <v>0</v>
      </c>
      <c r="L1130" s="304">
        <v>0</v>
      </c>
      <c r="M1130" s="305">
        <v>0</v>
      </c>
      <c r="N1130" s="305">
        <v>0</v>
      </c>
      <c r="O1130" s="303">
        <v>0</v>
      </c>
      <c r="P1130" s="305">
        <v>0</v>
      </c>
      <c r="Q1130" s="303">
        <v>0</v>
      </c>
      <c r="R1130" s="16">
        <f>SUMIFS('Member Months'!$L:$L,'Member Months'!$A:$A,$A1130,'Member Months'!$C:$C,$C1130, 'Member Months'!$D:$D,$D1130)</f>
        <v>0</v>
      </c>
      <c r="S1130" s="237"/>
      <c r="U1130" s="237"/>
      <c r="V1130" s="237"/>
    </row>
    <row r="1131" spans="1:22" s="302" customFormat="1">
      <c r="A1131" s="38" t="s">
        <v>150</v>
      </c>
      <c r="B1131" s="39">
        <f t="shared" si="38"/>
        <v>0</v>
      </c>
      <c r="C1131" s="39" t="s">
        <v>912</v>
      </c>
      <c r="D1131" s="40">
        <v>4</v>
      </c>
      <c r="E1131" s="662" t="s">
        <v>150</v>
      </c>
      <c r="F1131" s="40" t="s">
        <v>739</v>
      </c>
      <c r="G1131" s="698" t="s">
        <v>161</v>
      </c>
      <c r="H1131" s="40" t="s">
        <v>213</v>
      </c>
      <c r="I1131" s="630" t="s">
        <v>223</v>
      </c>
      <c r="J1131" s="698" t="s">
        <v>181</v>
      </c>
      <c r="K1131" s="303">
        <v>0</v>
      </c>
      <c r="L1131" s="304">
        <v>0</v>
      </c>
      <c r="M1131" s="305">
        <v>0</v>
      </c>
      <c r="N1131" s="305">
        <v>0</v>
      </c>
      <c r="O1131" s="303">
        <v>0</v>
      </c>
      <c r="P1131" s="305">
        <v>0</v>
      </c>
      <c r="Q1131" s="303">
        <v>0</v>
      </c>
      <c r="R1131" s="16">
        <f>SUMIFS('Member Months'!$L:$L,'Member Months'!$A:$A,$A1131,'Member Months'!$C:$C,$C1131, 'Member Months'!$D:$D,$D1131)</f>
        <v>0</v>
      </c>
      <c r="S1131" s="237"/>
      <c r="U1131" s="237"/>
      <c r="V1131" s="237"/>
    </row>
    <row r="1132" spans="1:22" s="302" customFormat="1">
      <c r="A1132" s="38" t="s">
        <v>150</v>
      </c>
      <c r="B1132" s="39">
        <f t="shared" si="38"/>
        <v>0</v>
      </c>
      <c r="C1132" s="39" t="s">
        <v>912</v>
      </c>
      <c r="D1132" s="40">
        <v>4</v>
      </c>
      <c r="E1132" s="662" t="s">
        <v>150</v>
      </c>
      <c r="F1132" s="40" t="s">
        <v>739</v>
      </c>
      <c r="G1132" s="698" t="s">
        <v>161</v>
      </c>
      <c r="H1132" s="40" t="s">
        <v>213</v>
      </c>
      <c r="I1132" s="630" t="s">
        <v>150</v>
      </c>
      <c r="J1132" s="698" t="s">
        <v>204</v>
      </c>
      <c r="K1132" s="303">
        <v>0</v>
      </c>
      <c r="L1132" s="304">
        <v>0</v>
      </c>
      <c r="M1132" s="305">
        <v>0</v>
      </c>
      <c r="N1132" s="305">
        <v>0</v>
      </c>
      <c r="O1132" s="303">
        <v>0</v>
      </c>
      <c r="P1132" s="305">
        <v>0</v>
      </c>
      <c r="Q1132" s="303">
        <v>0</v>
      </c>
      <c r="R1132" s="16">
        <f>SUMIFS('Member Months'!$L:$L,'Member Months'!$A:$A,$A1132,'Member Months'!$C:$C,$C1132, 'Member Months'!$D:$D,$D1132)</f>
        <v>0</v>
      </c>
      <c r="S1132" s="237"/>
      <c r="U1132" s="237"/>
      <c r="V1132" s="237"/>
    </row>
    <row r="1133" spans="1:22" s="302" customFormat="1">
      <c r="A1133" s="38" t="s">
        <v>150</v>
      </c>
      <c r="B1133" s="39">
        <f t="shared" si="38"/>
        <v>0</v>
      </c>
      <c r="C1133" s="39" t="s">
        <v>912</v>
      </c>
      <c r="D1133" s="40">
        <v>4</v>
      </c>
      <c r="E1133" s="662" t="s">
        <v>150</v>
      </c>
      <c r="F1133" s="40" t="s">
        <v>739</v>
      </c>
      <c r="G1133" s="698" t="s">
        <v>161</v>
      </c>
      <c r="H1133" s="40" t="s">
        <v>213</v>
      </c>
      <c r="I1133" s="630" t="s">
        <v>151</v>
      </c>
      <c r="J1133" s="698" t="s">
        <v>205</v>
      </c>
      <c r="K1133" s="303">
        <v>0</v>
      </c>
      <c r="L1133" s="304">
        <v>0</v>
      </c>
      <c r="M1133" s="305">
        <v>0</v>
      </c>
      <c r="N1133" s="305">
        <v>0</v>
      </c>
      <c r="O1133" s="303">
        <v>0</v>
      </c>
      <c r="P1133" s="305">
        <v>0</v>
      </c>
      <c r="Q1133" s="303">
        <v>0</v>
      </c>
      <c r="R1133" s="16">
        <f>SUMIFS('Member Months'!$L:$L,'Member Months'!$A:$A,$A1133,'Member Months'!$C:$C,$C1133, 'Member Months'!$D:$D,$D1133)</f>
        <v>0</v>
      </c>
      <c r="S1133" s="237"/>
      <c r="U1133" s="237"/>
      <c r="V1133" s="237"/>
    </row>
    <row r="1134" spans="1:22" s="302" customFormat="1">
      <c r="A1134" s="38" t="s">
        <v>150</v>
      </c>
      <c r="B1134" s="39">
        <f t="shared" si="38"/>
        <v>0</v>
      </c>
      <c r="C1134" s="39" t="s">
        <v>912</v>
      </c>
      <c r="D1134" s="40">
        <v>4</v>
      </c>
      <c r="E1134" s="662" t="s">
        <v>150</v>
      </c>
      <c r="F1134" s="40" t="s">
        <v>739</v>
      </c>
      <c r="G1134" s="698" t="s">
        <v>161</v>
      </c>
      <c r="H1134" s="40" t="s">
        <v>213</v>
      </c>
      <c r="I1134" s="630" t="s">
        <v>152</v>
      </c>
      <c r="J1134" s="698" t="s">
        <v>182</v>
      </c>
      <c r="K1134" s="303">
        <v>0</v>
      </c>
      <c r="L1134" s="304">
        <v>0</v>
      </c>
      <c r="M1134" s="305">
        <v>0</v>
      </c>
      <c r="N1134" s="305">
        <v>0</v>
      </c>
      <c r="O1134" s="303">
        <v>0</v>
      </c>
      <c r="P1134" s="305">
        <v>0</v>
      </c>
      <c r="Q1134" s="303">
        <v>0</v>
      </c>
      <c r="R1134" s="16">
        <f>SUMIFS('Member Months'!$L:$L,'Member Months'!$A:$A,$A1134,'Member Months'!$C:$C,$C1134, 'Member Months'!$D:$D,$D1134)</f>
        <v>0</v>
      </c>
      <c r="S1134" s="237"/>
      <c r="U1134" s="237"/>
      <c r="V1134" s="237"/>
    </row>
    <row r="1135" spans="1:22" s="302" customFormat="1">
      <c r="A1135" s="38" t="s">
        <v>150</v>
      </c>
      <c r="B1135" s="39">
        <f t="shared" si="38"/>
        <v>0</v>
      </c>
      <c r="C1135" s="39" t="s">
        <v>912</v>
      </c>
      <c r="D1135" s="40">
        <v>4</v>
      </c>
      <c r="E1135" s="662" t="s">
        <v>150</v>
      </c>
      <c r="F1135" s="40" t="s">
        <v>739</v>
      </c>
      <c r="G1135" s="698" t="s">
        <v>161</v>
      </c>
      <c r="H1135" s="40" t="s">
        <v>213</v>
      </c>
      <c r="I1135" s="630" t="s">
        <v>70</v>
      </c>
      <c r="J1135" s="698" t="s">
        <v>265</v>
      </c>
      <c r="K1135" s="303">
        <v>0</v>
      </c>
      <c r="L1135" s="304">
        <v>0</v>
      </c>
      <c r="M1135" s="305">
        <v>0</v>
      </c>
      <c r="N1135" s="305">
        <v>0</v>
      </c>
      <c r="O1135" s="303">
        <v>0</v>
      </c>
      <c r="P1135" s="305">
        <v>0</v>
      </c>
      <c r="Q1135" s="303">
        <v>0</v>
      </c>
      <c r="R1135" s="16">
        <f>SUMIFS('Member Months'!$L:$L,'Member Months'!$A:$A,$A1135,'Member Months'!$C:$C,$C1135, 'Member Months'!$D:$D,$D1135)</f>
        <v>0</v>
      </c>
      <c r="S1135" s="237"/>
      <c r="U1135" s="237"/>
      <c r="V1135" s="237"/>
    </row>
    <row r="1136" spans="1:22" s="302" customFormat="1">
      <c r="A1136" s="38" t="s">
        <v>150</v>
      </c>
      <c r="B1136" s="39">
        <f t="shared" si="38"/>
        <v>0</v>
      </c>
      <c r="C1136" s="39" t="s">
        <v>912</v>
      </c>
      <c r="D1136" s="40">
        <v>4</v>
      </c>
      <c r="E1136" s="662" t="s">
        <v>150</v>
      </c>
      <c r="F1136" s="40" t="s">
        <v>739</v>
      </c>
      <c r="G1136" s="698" t="s">
        <v>161</v>
      </c>
      <c r="H1136" s="40" t="s">
        <v>213</v>
      </c>
      <c r="I1136" s="630" t="s">
        <v>71</v>
      </c>
      <c r="J1136" s="698" t="s">
        <v>266</v>
      </c>
      <c r="K1136" s="303">
        <v>0</v>
      </c>
      <c r="L1136" s="304">
        <v>0</v>
      </c>
      <c r="M1136" s="305">
        <v>0</v>
      </c>
      <c r="N1136" s="305">
        <v>0</v>
      </c>
      <c r="O1136" s="303">
        <v>0</v>
      </c>
      <c r="P1136" s="305">
        <v>0</v>
      </c>
      <c r="Q1136" s="303">
        <v>0</v>
      </c>
      <c r="R1136" s="16">
        <f>SUMIFS('Member Months'!$L:$L,'Member Months'!$A:$A,$A1136,'Member Months'!$C:$C,$C1136, 'Member Months'!$D:$D,$D1136)</f>
        <v>0</v>
      </c>
      <c r="S1136" s="237"/>
      <c r="U1136" s="237"/>
      <c r="V1136" s="237"/>
    </row>
    <row r="1137" spans="1:22" s="302" customFormat="1">
      <c r="A1137" s="38" t="s">
        <v>150</v>
      </c>
      <c r="B1137" s="39">
        <f t="shared" si="38"/>
        <v>0</v>
      </c>
      <c r="C1137" s="39" t="s">
        <v>912</v>
      </c>
      <c r="D1137" s="40">
        <v>4</v>
      </c>
      <c r="E1137" s="662" t="s">
        <v>150</v>
      </c>
      <c r="F1137" s="40" t="s">
        <v>739</v>
      </c>
      <c r="G1137" s="698" t="s">
        <v>161</v>
      </c>
      <c r="H1137" s="40" t="s">
        <v>213</v>
      </c>
      <c r="I1137" s="630" t="s">
        <v>72</v>
      </c>
      <c r="J1137" s="698" t="s">
        <v>527</v>
      </c>
      <c r="K1137" s="303">
        <v>0</v>
      </c>
      <c r="L1137" s="304">
        <v>0</v>
      </c>
      <c r="M1137" s="305">
        <v>0</v>
      </c>
      <c r="N1137" s="305">
        <v>0</v>
      </c>
      <c r="O1137" s="303">
        <v>0</v>
      </c>
      <c r="P1137" s="305">
        <v>0</v>
      </c>
      <c r="Q1137" s="303">
        <v>0</v>
      </c>
      <c r="R1137" s="16">
        <f>SUMIFS('Member Months'!$L:$L,'Member Months'!$A:$A,$A1137,'Member Months'!$C:$C,$C1137, 'Member Months'!$D:$D,$D1137)</f>
        <v>0</v>
      </c>
      <c r="S1137" s="237"/>
      <c r="U1137" s="237"/>
      <c r="V1137" s="237"/>
    </row>
    <row r="1138" spans="1:22" s="302" customFormat="1">
      <c r="A1138" s="38" t="s">
        <v>150</v>
      </c>
      <c r="B1138" s="39">
        <f t="shared" si="38"/>
        <v>0</v>
      </c>
      <c r="C1138" s="39" t="s">
        <v>912</v>
      </c>
      <c r="D1138" s="40">
        <v>4</v>
      </c>
      <c r="E1138" s="662" t="s">
        <v>150</v>
      </c>
      <c r="F1138" s="40" t="s">
        <v>739</v>
      </c>
      <c r="G1138" s="698" t="s">
        <v>161</v>
      </c>
      <c r="H1138" s="40" t="s">
        <v>213</v>
      </c>
      <c r="I1138" s="630" t="s">
        <v>73</v>
      </c>
      <c r="J1138" s="698" t="s">
        <v>528</v>
      </c>
      <c r="K1138" s="303">
        <v>0</v>
      </c>
      <c r="L1138" s="304">
        <v>0</v>
      </c>
      <c r="M1138" s="305">
        <v>0</v>
      </c>
      <c r="N1138" s="305">
        <v>0</v>
      </c>
      <c r="O1138" s="303">
        <v>0</v>
      </c>
      <c r="P1138" s="305">
        <v>0</v>
      </c>
      <c r="Q1138" s="303">
        <v>0</v>
      </c>
      <c r="R1138" s="16">
        <f>SUMIFS('Member Months'!$L:$L,'Member Months'!$A:$A,$A1138,'Member Months'!$C:$C,$C1138, 'Member Months'!$D:$D,$D1138)</f>
        <v>0</v>
      </c>
      <c r="S1138" s="237"/>
      <c r="U1138" s="237"/>
      <c r="V1138" s="237"/>
    </row>
    <row r="1139" spans="1:22" s="302" customFormat="1">
      <c r="A1139" s="38" t="s">
        <v>150</v>
      </c>
      <c r="B1139" s="39">
        <f t="shared" si="38"/>
        <v>0</v>
      </c>
      <c r="C1139" s="39" t="s">
        <v>912</v>
      </c>
      <c r="D1139" s="40">
        <v>4</v>
      </c>
      <c r="E1139" s="662" t="s">
        <v>150</v>
      </c>
      <c r="F1139" s="40" t="s">
        <v>739</v>
      </c>
      <c r="G1139" s="698" t="s">
        <v>161</v>
      </c>
      <c r="H1139" s="40" t="s">
        <v>213</v>
      </c>
      <c r="I1139" s="630" t="s">
        <v>409</v>
      </c>
      <c r="J1139" s="698" t="s">
        <v>803</v>
      </c>
      <c r="K1139" s="303">
        <v>0</v>
      </c>
      <c r="L1139" s="304">
        <v>0</v>
      </c>
      <c r="M1139" s="305">
        <v>0</v>
      </c>
      <c r="N1139" s="305">
        <v>0</v>
      </c>
      <c r="O1139" s="303">
        <v>0</v>
      </c>
      <c r="P1139" s="305">
        <v>0</v>
      </c>
      <c r="Q1139" s="303">
        <v>0</v>
      </c>
      <c r="R1139" s="16">
        <f>SUMIFS('Member Months'!$L:$L,'Member Months'!$A:$A,$A1139,'Member Months'!$C:$C,$C1139, 'Member Months'!$D:$D,$D1139)</f>
        <v>0</v>
      </c>
      <c r="S1139" s="237"/>
      <c r="U1139" s="237"/>
      <c r="V1139" s="237"/>
    </row>
    <row r="1140" spans="1:22" s="302" customFormat="1">
      <c r="A1140" s="38" t="s">
        <v>151</v>
      </c>
      <c r="B1140" s="39">
        <f t="shared" si="38"/>
        <v>0</v>
      </c>
      <c r="C1140" s="39" t="s">
        <v>912</v>
      </c>
      <c r="D1140" s="40">
        <v>4</v>
      </c>
      <c r="E1140" s="662" t="s">
        <v>151</v>
      </c>
      <c r="F1140" s="40" t="s">
        <v>739</v>
      </c>
      <c r="G1140" s="698" t="s">
        <v>225</v>
      </c>
      <c r="H1140" s="40" t="s">
        <v>213</v>
      </c>
      <c r="I1140" s="629" t="s">
        <v>211</v>
      </c>
      <c r="J1140" s="698" t="s">
        <v>261</v>
      </c>
      <c r="K1140" s="303">
        <v>0</v>
      </c>
      <c r="L1140" s="304">
        <v>0</v>
      </c>
      <c r="M1140" s="305">
        <v>0</v>
      </c>
      <c r="N1140" s="305">
        <v>0</v>
      </c>
      <c r="O1140" s="303">
        <v>0</v>
      </c>
      <c r="P1140" s="305">
        <v>0</v>
      </c>
      <c r="Q1140" s="303">
        <v>0</v>
      </c>
      <c r="R1140" s="16">
        <f>SUMIFS('Member Months'!$L:$L,'Member Months'!$A:$A,$A1140,'Member Months'!$C:$C,$C1140, 'Member Months'!$D:$D,$D1140)</f>
        <v>0</v>
      </c>
      <c r="S1140" s="237"/>
      <c r="U1140" s="237"/>
      <c r="V1140" s="237"/>
    </row>
    <row r="1141" spans="1:22" s="302" customFormat="1">
      <c r="A1141" s="38" t="s">
        <v>151</v>
      </c>
      <c r="B1141" s="39">
        <f t="shared" si="38"/>
        <v>0</v>
      </c>
      <c r="C1141" s="39" t="s">
        <v>912</v>
      </c>
      <c r="D1141" s="40">
        <v>4</v>
      </c>
      <c r="E1141" s="662" t="s">
        <v>151</v>
      </c>
      <c r="F1141" s="40" t="s">
        <v>739</v>
      </c>
      <c r="G1141" s="698" t="s">
        <v>225</v>
      </c>
      <c r="H1141" s="40" t="s">
        <v>213</v>
      </c>
      <c r="I1141" s="629" t="s">
        <v>214</v>
      </c>
      <c r="J1141" s="698" t="s">
        <v>676</v>
      </c>
      <c r="K1141" s="303">
        <v>0</v>
      </c>
      <c r="L1141" s="304">
        <v>0</v>
      </c>
      <c r="M1141" s="305">
        <v>0</v>
      </c>
      <c r="N1141" s="305">
        <v>0</v>
      </c>
      <c r="O1141" s="303">
        <v>0</v>
      </c>
      <c r="P1141" s="305">
        <v>0</v>
      </c>
      <c r="Q1141" s="303">
        <v>0</v>
      </c>
      <c r="R1141" s="16">
        <f>SUMIFS('Member Months'!$L:$L,'Member Months'!$A:$A,$A1141,'Member Months'!$C:$C,$C1141, 'Member Months'!$D:$D,$D1141)</f>
        <v>0</v>
      </c>
      <c r="S1141" s="237"/>
      <c r="U1141" s="237"/>
      <c r="V1141" s="237"/>
    </row>
    <row r="1142" spans="1:22" s="302" customFormat="1">
      <c r="A1142" s="38" t="s">
        <v>151</v>
      </c>
      <c r="B1142" s="39">
        <f t="shared" si="38"/>
        <v>0</v>
      </c>
      <c r="C1142" s="39" t="s">
        <v>912</v>
      </c>
      <c r="D1142" s="40">
        <v>4</v>
      </c>
      <c r="E1142" s="662" t="s">
        <v>151</v>
      </c>
      <c r="F1142" s="40" t="s">
        <v>739</v>
      </c>
      <c r="G1142" s="698" t="s">
        <v>225</v>
      </c>
      <c r="H1142" s="40" t="s">
        <v>213</v>
      </c>
      <c r="I1142" s="629" t="s">
        <v>215</v>
      </c>
      <c r="J1142" s="698" t="s">
        <v>216</v>
      </c>
      <c r="K1142" s="303">
        <v>0</v>
      </c>
      <c r="L1142" s="304">
        <v>0</v>
      </c>
      <c r="M1142" s="305">
        <v>0</v>
      </c>
      <c r="N1142" s="305">
        <v>0</v>
      </c>
      <c r="O1142" s="303">
        <v>0</v>
      </c>
      <c r="P1142" s="305">
        <v>0</v>
      </c>
      <c r="Q1142" s="303">
        <v>0</v>
      </c>
      <c r="R1142" s="16">
        <f>SUMIFS('Member Months'!$L:$L,'Member Months'!$A:$A,$A1142,'Member Months'!$C:$C,$C1142, 'Member Months'!$D:$D,$D1142)</f>
        <v>0</v>
      </c>
      <c r="S1142" s="237"/>
      <c r="U1142" s="237"/>
      <c r="V1142" s="237"/>
    </row>
    <row r="1143" spans="1:22" s="302" customFormat="1">
      <c r="A1143" s="38" t="s">
        <v>151</v>
      </c>
      <c r="B1143" s="39">
        <f t="shared" si="38"/>
        <v>0</v>
      </c>
      <c r="C1143" s="39" t="s">
        <v>912</v>
      </c>
      <c r="D1143" s="40">
        <v>4</v>
      </c>
      <c r="E1143" s="662" t="s">
        <v>151</v>
      </c>
      <c r="F1143" s="40" t="s">
        <v>739</v>
      </c>
      <c r="G1143" s="698" t="s">
        <v>225</v>
      </c>
      <c r="H1143" s="40" t="s">
        <v>213</v>
      </c>
      <c r="I1143" s="629" t="s">
        <v>217</v>
      </c>
      <c r="J1143" s="698" t="s">
        <v>262</v>
      </c>
      <c r="K1143" s="303">
        <v>0</v>
      </c>
      <c r="L1143" s="304">
        <v>0</v>
      </c>
      <c r="M1143" s="305">
        <v>0</v>
      </c>
      <c r="N1143" s="305">
        <v>0</v>
      </c>
      <c r="O1143" s="303">
        <v>0</v>
      </c>
      <c r="P1143" s="305">
        <v>0</v>
      </c>
      <c r="Q1143" s="303">
        <v>0</v>
      </c>
      <c r="R1143" s="16">
        <f>SUMIFS('Member Months'!$L:$L,'Member Months'!$A:$A,$A1143,'Member Months'!$C:$C,$C1143, 'Member Months'!$D:$D,$D1143)</f>
        <v>0</v>
      </c>
      <c r="S1143" s="237"/>
      <c r="U1143" s="237"/>
      <c r="V1143" s="237"/>
    </row>
    <row r="1144" spans="1:22" s="302" customFormat="1">
      <c r="A1144" s="38" t="s">
        <v>151</v>
      </c>
      <c r="B1144" s="39">
        <f t="shared" si="38"/>
        <v>0</v>
      </c>
      <c r="C1144" s="39" t="s">
        <v>912</v>
      </c>
      <c r="D1144" s="40">
        <v>4</v>
      </c>
      <c r="E1144" s="662" t="s">
        <v>151</v>
      </c>
      <c r="F1144" s="40" t="s">
        <v>739</v>
      </c>
      <c r="G1144" s="698" t="s">
        <v>225</v>
      </c>
      <c r="H1144" s="40" t="s">
        <v>213</v>
      </c>
      <c r="I1144" s="629" t="s">
        <v>218</v>
      </c>
      <c r="J1144" s="698" t="s">
        <v>677</v>
      </c>
      <c r="K1144" s="303">
        <v>0</v>
      </c>
      <c r="L1144" s="304">
        <v>0</v>
      </c>
      <c r="M1144" s="305">
        <v>0</v>
      </c>
      <c r="N1144" s="305">
        <v>0</v>
      </c>
      <c r="O1144" s="303">
        <v>0</v>
      </c>
      <c r="P1144" s="305">
        <v>0</v>
      </c>
      <c r="Q1144" s="303">
        <v>0</v>
      </c>
      <c r="R1144" s="16">
        <f>SUMIFS('Member Months'!$L:$L,'Member Months'!$A:$A,$A1144,'Member Months'!$C:$C,$C1144, 'Member Months'!$D:$D,$D1144)</f>
        <v>0</v>
      </c>
      <c r="S1144" s="237"/>
      <c r="U1144" s="237"/>
      <c r="V1144" s="237"/>
    </row>
    <row r="1145" spans="1:22" s="302" customFormat="1">
      <c r="A1145" s="38" t="s">
        <v>151</v>
      </c>
      <c r="B1145" s="39">
        <f t="shared" si="38"/>
        <v>0</v>
      </c>
      <c r="C1145" s="39" t="s">
        <v>912</v>
      </c>
      <c r="D1145" s="40">
        <v>4</v>
      </c>
      <c r="E1145" s="662" t="s">
        <v>151</v>
      </c>
      <c r="F1145" s="40" t="s">
        <v>739</v>
      </c>
      <c r="G1145" s="698" t="s">
        <v>225</v>
      </c>
      <c r="H1145" s="40" t="s">
        <v>213</v>
      </c>
      <c r="I1145" s="629" t="s">
        <v>219</v>
      </c>
      <c r="J1145" s="698" t="s">
        <v>263</v>
      </c>
      <c r="K1145" s="303">
        <v>0</v>
      </c>
      <c r="L1145" s="304">
        <v>0</v>
      </c>
      <c r="M1145" s="305">
        <v>0</v>
      </c>
      <c r="N1145" s="305">
        <v>0</v>
      </c>
      <c r="O1145" s="303">
        <v>0</v>
      </c>
      <c r="P1145" s="305">
        <v>0</v>
      </c>
      <c r="Q1145" s="303">
        <v>0</v>
      </c>
      <c r="R1145" s="16">
        <f>SUMIFS('Member Months'!$L:$L,'Member Months'!$A:$A,$A1145,'Member Months'!$C:$C,$C1145, 'Member Months'!$D:$D,$D1145)</f>
        <v>0</v>
      </c>
      <c r="S1145" s="237"/>
      <c r="U1145" s="237"/>
      <c r="V1145" s="237"/>
    </row>
    <row r="1146" spans="1:22" s="302" customFormat="1">
      <c r="A1146" s="38" t="s">
        <v>151</v>
      </c>
      <c r="B1146" s="39">
        <f t="shared" si="38"/>
        <v>0</v>
      </c>
      <c r="C1146" s="39" t="s">
        <v>912</v>
      </c>
      <c r="D1146" s="40">
        <v>4</v>
      </c>
      <c r="E1146" s="662" t="s">
        <v>151</v>
      </c>
      <c r="F1146" s="40" t="s">
        <v>739</v>
      </c>
      <c r="G1146" s="698" t="s">
        <v>225</v>
      </c>
      <c r="H1146" s="40" t="s">
        <v>213</v>
      </c>
      <c r="I1146" s="629" t="s">
        <v>220</v>
      </c>
      <c r="J1146" s="698" t="s">
        <v>675</v>
      </c>
      <c r="K1146" s="303">
        <v>0</v>
      </c>
      <c r="L1146" s="304">
        <v>0</v>
      </c>
      <c r="M1146" s="305">
        <v>0</v>
      </c>
      <c r="N1146" s="305">
        <v>0</v>
      </c>
      <c r="O1146" s="303">
        <v>0</v>
      </c>
      <c r="P1146" s="305">
        <v>0</v>
      </c>
      <c r="Q1146" s="303">
        <v>0</v>
      </c>
      <c r="R1146" s="16">
        <f>SUMIFS('Member Months'!$L:$L,'Member Months'!$A:$A,$A1146,'Member Months'!$C:$C,$C1146, 'Member Months'!$D:$D,$D1146)</f>
        <v>0</v>
      </c>
      <c r="S1146" s="237"/>
      <c r="U1146" s="237"/>
      <c r="V1146" s="237"/>
    </row>
    <row r="1147" spans="1:22" s="302" customFormat="1">
      <c r="A1147" s="38" t="s">
        <v>151</v>
      </c>
      <c r="B1147" s="39">
        <f t="shared" si="38"/>
        <v>0</v>
      </c>
      <c r="C1147" s="39" t="s">
        <v>912</v>
      </c>
      <c r="D1147" s="40">
        <v>4</v>
      </c>
      <c r="E1147" s="662" t="s">
        <v>151</v>
      </c>
      <c r="F1147" s="40" t="s">
        <v>739</v>
      </c>
      <c r="G1147" s="698" t="s">
        <v>225</v>
      </c>
      <c r="H1147" s="40" t="s">
        <v>213</v>
      </c>
      <c r="I1147" s="629" t="s">
        <v>221</v>
      </c>
      <c r="J1147" s="698" t="s">
        <v>264</v>
      </c>
      <c r="K1147" s="303">
        <v>0</v>
      </c>
      <c r="L1147" s="304">
        <v>0</v>
      </c>
      <c r="M1147" s="305">
        <v>0</v>
      </c>
      <c r="N1147" s="305">
        <v>0</v>
      </c>
      <c r="O1147" s="303">
        <v>0</v>
      </c>
      <c r="P1147" s="305">
        <v>0</v>
      </c>
      <c r="Q1147" s="303">
        <v>0</v>
      </c>
      <c r="R1147" s="16">
        <f>SUMIFS('Member Months'!$L:$L,'Member Months'!$A:$A,$A1147,'Member Months'!$C:$C,$C1147, 'Member Months'!$D:$D,$D1147)</f>
        <v>0</v>
      </c>
      <c r="S1147" s="237"/>
      <c r="U1147" s="237"/>
      <c r="V1147" s="237"/>
    </row>
    <row r="1148" spans="1:22" s="302" customFormat="1">
      <c r="A1148" s="38" t="s">
        <v>151</v>
      </c>
      <c r="B1148" s="39">
        <f t="shared" si="38"/>
        <v>0</v>
      </c>
      <c r="C1148" s="39" t="s">
        <v>912</v>
      </c>
      <c r="D1148" s="40">
        <v>4</v>
      </c>
      <c r="E1148" s="662" t="s">
        <v>151</v>
      </c>
      <c r="F1148" s="40" t="s">
        <v>739</v>
      </c>
      <c r="G1148" s="698" t="s">
        <v>225</v>
      </c>
      <c r="H1148" s="40" t="s">
        <v>213</v>
      </c>
      <c r="I1148" s="630" t="s">
        <v>222</v>
      </c>
      <c r="J1148" s="698" t="s">
        <v>206</v>
      </c>
      <c r="K1148" s="303">
        <v>0</v>
      </c>
      <c r="L1148" s="304">
        <v>0</v>
      </c>
      <c r="M1148" s="305">
        <v>0</v>
      </c>
      <c r="N1148" s="305">
        <v>0</v>
      </c>
      <c r="O1148" s="303">
        <v>0</v>
      </c>
      <c r="P1148" s="305">
        <v>0</v>
      </c>
      <c r="Q1148" s="303">
        <v>0</v>
      </c>
      <c r="R1148" s="16">
        <f>SUMIFS('Member Months'!$L:$L,'Member Months'!$A:$A,$A1148,'Member Months'!$C:$C,$C1148, 'Member Months'!$D:$D,$D1148)</f>
        <v>0</v>
      </c>
      <c r="S1148" s="237"/>
      <c r="U1148" s="237"/>
      <c r="V1148" s="237"/>
    </row>
    <row r="1149" spans="1:22" s="302" customFormat="1">
      <c r="A1149" s="38" t="s">
        <v>151</v>
      </c>
      <c r="B1149" s="39">
        <f t="shared" si="38"/>
        <v>0</v>
      </c>
      <c r="C1149" s="39" t="s">
        <v>912</v>
      </c>
      <c r="D1149" s="40">
        <v>4</v>
      </c>
      <c r="E1149" s="662" t="s">
        <v>151</v>
      </c>
      <c r="F1149" s="40" t="s">
        <v>739</v>
      </c>
      <c r="G1149" s="698" t="s">
        <v>225</v>
      </c>
      <c r="H1149" s="40" t="s">
        <v>213</v>
      </c>
      <c r="I1149" s="630" t="s">
        <v>223</v>
      </c>
      <c r="J1149" s="698" t="s">
        <v>181</v>
      </c>
      <c r="K1149" s="303">
        <v>0</v>
      </c>
      <c r="L1149" s="304">
        <v>0</v>
      </c>
      <c r="M1149" s="305">
        <v>0</v>
      </c>
      <c r="N1149" s="305">
        <v>0</v>
      </c>
      <c r="O1149" s="303">
        <v>0</v>
      </c>
      <c r="P1149" s="305">
        <v>0</v>
      </c>
      <c r="Q1149" s="303">
        <v>0</v>
      </c>
      <c r="R1149" s="16">
        <f>SUMIFS('Member Months'!$L:$L,'Member Months'!$A:$A,$A1149,'Member Months'!$C:$C,$C1149, 'Member Months'!$D:$D,$D1149)</f>
        <v>0</v>
      </c>
      <c r="S1149" s="237"/>
      <c r="U1149" s="237"/>
      <c r="V1149" s="237"/>
    </row>
    <row r="1150" spans="1:22" s="302" customFormat="1">
      <c r="A1150" s="38" t="s">
        <v>151</v>
      </c>
      <c r="B1150" s="39">
        <f t="shared" si="38"/>
        <v>0</v>
      </c>
      <c r="C1150" s="39" t="s">
        <v>912</v>
      </c>
      <c r="D1150" s="40">
        <v>4</v>
      </c>
      <c r="E1150" s="662" t="s">
        <v>151</v>
      </c>
      <c r="F1150" s="40" t="s">
        <v>739</v>
      </c>
      <c r="G1150" s="698" t="s">
        <v>225</v>
      </c>
      <c r="H1150" s="40" t="s">
        <v>213</v>
      </c>
      <c r="I1150" s="630" t="s">
        <v>150</v>
      </c>
      <c r="J1150" s="698" t="s">
        <v>204</v>
      </c>
      <c r="K1150" s="303">
        <v>0</v>
      </c>
      <c r="L1150" s="304">
        <v>0</v>
      </c>
      <c r="M1150" s="305">
        <v>0</v>
      </c>
      <c r="N1150" s="305">
        <v>0</v>
      </c>
      <c r="O1150" s="303">
        <v>0</v>
      </c>
      <c r="P1150" s="305">
        <v>0</v>
      </c>
      <c r="Q1150" s="303">
        <v>0</v>
      </c>
      <c r="R1150" s="16">
        <f>SUMIFS('Member Months'!$L:$L,'Member Months'!$A:$A,$A1150,'Member Months'!$C:$C,$C1150, 'Member Months'!$D:$D,$D1150)</f>
        <v>0</v>
      </c>
      <c r="S1150" s="237"/>
      <c r="U1150" s="237"/>
      <c r="V1150" s="237"/>
    </row>
    <row r="1151" spans="1:22" s="302" customFormat="1">
      <c r="A1151" s="38" t="s">
        <v>151</v>
      </c>
      <c r="B1151" s="39">
        <f t="shared" si="38"/>
        <v>0</v>
      </c>
      <c r="C1151" s="39" t="s">
        <v>912</v>
      </c>
      <c r="D1151" s="40">
        <v>4</v>
      </c>
      <c r="E1151" s="662" t="s">
        <v>151</v>
      </c>
      <c r="F1151" s="40" t="s">
        <v>739</v>
      </c>
      <c r="G1151" s="698" t="s">
        <v>225</v>
      </c>
      <c r="H1151" s="40" t="s">
        <v>213</v>
      </c>
      <c r="I1151" s="630" t="s">
        <v>151</v>
      </c>
      <c r="J1151" s="698" t="s">
        <v>205</v>
      </c>
      <c r="K1151" s="303">
        <v>0</v>
      </c>
      <c r="L1151" s="304">
        <v>0</v>
      </c>
      <c r="M1151" s="305">
        <v>0</v>
      </c>
      <c r="N1151" s="305">
        <v>0</v>
      </c>
      <c r="O1151" s="303">
        <v>0</v>
      </c>
      <c r="P1151" s="305">
        <v>0</v>
      </c>
      <c r="Q1151" s="303">
        <v>0</v>
      </c>
      <c r="R1151" s="16">
        <f>SUMIFS('Member Months'!$L:$L,'Member Months'!$A:$A,$A1151,'Member Months'!$C:$C,$C1151, 'Member Months'!$D:$D,$D1151)</f>
        <v>0</v>
      </c>
      <c r="S1151" s="237"/>
      <c r="U1151" s="237"/>
      <c r="V1151" s="237"/>
    </row>
    <row r="1152" spans="1:22" s="302" customFormat="1">
      <c r="A1152" s="38" t="s">
        <v>151</v>
      </c>
      <c r="B1152" s="39">
        <f t="shared" si="38"/>
        <v>0</v>
      </c>
      <c r="C1152" s="39" t="s">
        <v>912</v>
      </c>
      <c r="D1152" s="40">
        <v>4</v>
      </c>
      <c r="E1152" s="662" t="s">
        <v>151</v>
      </c>
      <c r="F1152" s="40" t="s">
        <v>739</v>
      </c>
      <c r="G1152" s="698" t="s">
        <v>225</v>
      </c>
      <c r="H1152" s="40" t="s">
        <v>213</v>
      </c>
      <c r="I1152" s="630" t="s">
        <v>152</v>
      </c>
      <c r="J1152" s="698" t="s">
        <v>182</v>
      </c>
      <c r="K1152" s="303">
        <v>0</v>
      </c>
      <c r="L1152" s="304">
        <v>0</v>
      </c>
      <c r="M1152" s="305">
        <v>0</v>
      </c>
      <c r="N1152" s="305">
        <v>0</v>
      </c>
      <c r="O1152" s="303">
        <v>0</v>
      </c>
      <c r="P1152" s="305">
        <v>0</v>
      </c>
      <c r="Q1152" s="303">
        <v>0</v>
      </c>
      <c r="R1152" s="16">
        <f>SUMIFS('Member Months'!$L:$L,'Member Months'!$A:$A,$A1152,'Member Months'!$C:$C,$C1152, 'Member Months'!$D:$D,$D1152)</f>
        <v>0</v>
      </c>
      <c r="S1152" s="237"/>
      <c r="U1152" s="237"/>
      <c r="V1152" s="237"/>
    </row>
    <row r="1153" spans="1:22" s="302" customFormat="1">
      <c r="A1153" s="38" t="s">
        <v>151</v>
      </c>
      <c r="B1153" s="39">
        <f t="shared" si="38"/>
        <v>0</v>
      </c>
      <c r="C1153" s="39" t="s">
        <v>912</v>
      </c>
      <c r="D1153" s="40">
        <v>4</v>
      </c>
      <c r="E1153" s="662" t="s">
        <v>151</v>
      </c>
      <c r="F1153" s="40" t="s">
        <v>739</v>
      </c>
      <c r="G1153" s="698" t="s">
        <v>225</v>
      </c>
      <c r="H1153" s="40" t="s">
        <v>213</v>
      </c>
      <c r="I1153" s="630" t="s">
        <v>70</v>
      </c>
      <c r="J1153" s="698" t="s">
        <v>265</v>
      </c>
      <c r="K1153" s="303">
        <v>0</v>
      </c>
      <c r="L1153" s="304">
        <v>0</v>
      </c>
      <c r="M1153" s="305">
        <v>0</v>
      </c>
      <c r="N1153" s="305">
        <v>0</v>
      </c>
      <c r="O1153" s="303">
        <v>0</v>
      </c>
      <c r="P1153" s="305">
        <v>0</v>
      </c>
      <c r="Q1153" s="303">
        <v>0</v>
      </c>
      <c r="R1153" s="16">
        <f>SUMIFS('Member Months'!$L:$L,'Member Months'!$A:$A,$A1153,'Member Months'!$C:$C,$C1153, 'Member Months'!$D:$D,$D1153)</f>
        <v>0</v>
      </c>
      <c r="S1153" s="237"/>
      <c r="U1153" s="237"/>
      <c r="V1153" s="237"/>
    </row>
    <row r="1154" spans="1:22" s="302" customFormat="1">
      <c r="A1154" s="38" t="s">
        <v>151</v>
      </c>
      <c r="B1154" s="39">
        <f t="shared" si="38"/>
        <v>0</v>
      </c>
      <c r="C1154" s="39" t="s">
        <v>912</v>
      </c>
      <c r="D1154" s="40">
        <v>4</v>
      </c>
      <c r="E1154" s="662" t="s">
        <v>151</v>
      </c>
      <c r="F1154" s="40" t="s">
        <v>739</v>
      </c>
      <c r="G1154" s="698" t="s">
        <v>225</v>
      </c>
      <c r="H1154" s="40" t="s">
        <v>213</v>
      </c>
      <c r="I1154" s="630" t="s">
        <v>71</v>
      </c>
      <c r="J1154" s="698" t="s">
        <v>266</v>
      </c>
      <c r="K1154" s="303">
        <v>0</v>
      </c>
      <c r="L1154" s="304">
        <v>0</v>
      </c>
      <c r="M1154" s="305">
        <v>0</v>
      </c>
      <c r="N1154" s="305">
        <v>0</v>
      </c>
      <c r="O1154" s="303">
        <v>0</v>
      </c>
      <c r="P1154" s="305">
        <v>0</v>
      </c>
      <c r="Q1154" s="303">
        <v>0</v>
      </c>
      <c r="R1154" s="16">
        <f>SUMIFS('Member Months'!$L:$L,'Member Months'!$A:$A,$A1154,'Member Months'!$C:$C,$C1154, 'Member Months'!$D:$D,$D1154)</f>
        <v>0</v>
      </c>
      <c r="S1154" s="237"/>
      <c r="U1154" s="237"/>
      <c r="V1154" s="237"/>
    </row>
    <row r="1155" spans="1:22" s="302" customFormat="1">
      <c r="A1155" s="38" t="s">
        <v>151</v>
      </c>
      <c r="B1155" s="39">
        <f t="shared" si="38"/>
        <v>0</v>
      </c>
      <c r="C1155" s="39" t="s">
        <v>912</v>
      </c>
      <c r="D1155" s="40">
        <v>4</v>
      </c>
      <c r="E1155" s="662" t="s">
        <v>151</v>
      </c>
      <c r="F1155" s="40" t="s">
        <v>739</v>
      </c>
      <c r="G1155" s="698" t="s">
        <v>225</v>
      </c>
      <c r="H1155" s="40" t="s">
        <v>213</v>
      </c>
      <c r="I1155" s="630" t="s">
        <v>72</v>
      </c>
      <c r="J1155" s="698" t="s">
        <v>527</v>
      </c>
      <c r="K1155" s="303">
        <v>0</v>
      </c>
      <c r="L1155" s="304">
        <v>0</v>
      </c>
      <c r="M1155" s="305">
        <v>0</v>
      </c>
      <c r="N1155" s="305">
        <v>0</v>
      </c>
      <c r="O1155" s="303">
        <v>0</v>
      </c>
      <c r="P1155" s="305">
        <v>0</v>
      </c>
      <c r="Q1155" s="303">
        <v>0</v>
      </c>
      <c r="R1155" s="16">
        <f>SUMIFS('Member Months'!$L:$L,'Member Months'!$A:$A,$A1155,'Member Months'!$C:$C,$C1155, 'Member Months'!$D:$D,$D1155)</f>
        <v>0</v>
      </c>
      <c r="S1155" s="237"/>
      <c r="U1155" s="237"/>
      <c r="V1155" s="237"/>
    </row>
    <row r="1156" spans="1:22" s="302" customFormat="1">
      <c r="A1156" s="38" t="s">
        <v>151</v>
      </c>
      <c r="B1156" s="39">
        <f t="shared" si="38"/>
        <v>0</v>
      </c>
      <c r="C1156" s="39" t="s">
        <v>912</v>
      </c>
      <c r="D1156" s="40">
        <v>4</v>
      </c>
      <c r="E1156" s="662" t="s">
        <v>151</v>
      </c>
      <c r="F1156" s="40" t="s">
        <v>739</v>
      </c>
      <c r="G1156" s="698" t="s">
        <v>225</v>
      </c>
      <c r="H1156" s="40" t="s">
        <v>213</v>
      </c>
      <c r="I1156" s="630" t="s">
        <v>73</v>
      </c>
      <c r="J1156" s="698" t="s">
        <v>528</v>
      </c>
      <c r="K1156" s="303">
        <v>0</v>
      </c>
      <c r="L1156" s="304">
        <v>0</v>
      </c>
      <c r="M1156" s="305">
        <v>0</v>
      </c>
      <c r="N1156" s="305">
        <v>0</v>
      </c>
      <c r="O1156" s="303">
        <v>0</v>
      </c>
      <c r="P1156" s="305">
        <v>0</v>
      </c>
      <c r="Q1156" s="303">
        <v>0</v>
      </c>
      <c r="R1156" s="16">
        <f>SUMIFS('Member Months'!$L:$L,'Member Months'!$A:$A,$A1156,'Member Months'!$C:$C,$C1156, 'Member Months'!$D:$D,$D1156)</f>
        <v>0</v>
      </c>
      <c r="S1156" s="237"/>
      <c r="U1156" s="237"/>
      <c r="V1156" s="237"/>
    </row>
    <row r="1157" spans="1:22" s="302" customFormat="1">
      <c r="A1157" s="38" t="s">
        <v>151</v>
      </c>
      <c r="B1157" s="39">
        <f t="shared" si="38"/>
        <v>0</v>
      </c>
      <c r="C1157" s="39" t="s">
        <v>912</v>
      </c>
      <c r="D1157" s="40">
        <v>4</v>
      </c>
      <c r="E1157" s="662" t="s">
        <v>151</v>
      </c>
      <c r="F1157" s="40" t="s">
        <v>739</v>
      </c>
      <c r="G1157" s="698" t="s">
        <v>225</v>
      </c>
      <c r="H1157" s="40" t="s">
        <v>213</v>
      </c>
      <c r="I1157" s="630" t="s">
        <v>409</v>
      </c>
      <c r="J1157" s="698" t="s">
        <v>803</v>
      </c>
      <c r="K1157" s="303">
        <v>0</v>
      </c>
      <c r="L1157" s="304">
        <v>0</v>
      </c>
      <c r="M1157" s="305">
        <v>0</v>
      </c>
      <c r="N1157" s="305">
        <v>0</v>
      </c>
      <c r="O1157" s="303">
        <v>0</v>
      </c>
      <c r="P1157" s="305">
        <v>0</v>
      </c>
      <c r="Q1157" s="303">
        <v>0</v>
      </c>
      <c r="R1157" s="16">
        <f>SUMIFS('Member Months'!$L:$L,'Member Months'!$A:$A,$A1157,'Member Months'!$C:$C,$C1157, 'Member Months'!$D:$D,$D1157)</f>
        <v>0</v>
      </c>
      <c r="S1157" s="237"/>
      <c r="U1157" s="237"/>
      <c r="V1157" s="237"/>
    </row>
    <row r="1158" spans="1:22" s="302" customFormat="1">
      <c r="A1158" s="38" t="s">
        <v>152</v>
      </c>
      <c r="B1158" s="39">
        <f t="shared" si="38"/>
        <v>0</v>
      </c>
      <c r="C1158" s="39" t="s">
        <v>912</v>
      </c>
      <c r="D1158" s="40">
        <v>4</v>
      </c>
      <c r="E1158" s="662" t="s">
        <v>152</v>
      </c>
      <c r="F1158" s="40" t="s">
        <v>739</v>
      </c>
      <c r="G1158" s="698" t="s">
        <v>231</v>
      </c>
      <c r="H1158" s="40" t="s">
        <v>213</v>
      </c>
      <c r="I1158" s="629" t="s">
        <v>211</v>
      </c>
      <c r="J1158" s="698" t="s">
        <v>261</v>
      </c>
      <c r="K1158" s="303">
        <v>0</v>
      </c>
      <c r="L1158" s="304">
        <v>0</v>
      </c>
      <c r="M1158" s="305">
        <v>0</v>
      </c>
      <c r="N1158" s="305">
        <v>0</v>
      </c>
      <c r="O1158" s="303">
        <v>0</v>
      </c>
      <c r="P1158" s="305">
        <v>0</v>
      </c>
      <c r="Q1158" s="303">
        <v>0</v>
      </c>
      <c r="R1158" s="16">
        <f>SUMIFS('Member Months'!$L:$L,'Member Months'!$A:$A,$A1158,'Member Months'!$C:$C,$C1158, 'Member Months'!$D:$D,$D1158)</f>
        <v>0</v>
      </c>
      <c r="S1158" s="237"/>
      <c r="U1158" s="237"/>
      <c r="V1158" s="237"/>
    </row>
    <row r="1159" spans="1:22" s="302" customFormat="1">
      <c r="A1159" s="38" t="s">
        <v>152</v>
      </c>
      <c r="B1159" s="39">
        <f t="shared" si="38"/>
        <v>0</v>
      </c>
      <c r="C1159" s="39" t="s">
        <v>912</v>
      </c>
      <c r="D1159" s="40">
        <v>4</v>
      </c>
      <c r="E1159" s="662" t="s">
        <v>152</v>
      </c>
      <c r="F1159" s="40" t="s">
        <v>739</v>
      </c>
      <c r="G1159" s="698" t="s">
        <v>231</v>
      </c>
      <c r="H1159" s="40" t="s">
        <v>213</v>
      </c>
      <c r="I1159" s="629" t="s">
        <v>214</v>
      </c>
      <c r="J1159" s="698" t="s">
        <v>676</v>
      </c>
      <c r="K1159" s="303">
        <v>0</v>
      </c>
      <c r="L1159" s="304">
        <v>0</v>
      </c>
      <c r="M1159" s="305">
        <v>0</v>
      </c>
      <c r="N1159" s="305">
        <v>0</v>
      </c>
      <c r="O1159" s="303">
        <v>0</v>
      </c>
      <c r="P1159" s="305">
        <v>0</v>
      </c>
      <c r="Q1159" s="303">
        <v>0</v>
      </c>
      <c r="R1159" s="16">
        <f>SUMIFS('Member Months'!$L:$L,'Member Months'!$A:$A,$A1159,'Member Months'!$C:$C,$C1159, 'Member Months'!$D:$D,$D1159)</f>
        <v>0</v>
      </c>
      <c r="S1159" s="237"/>
      <c r="U1159" s="237"/>
      <c r="V1159" s="237"/>
    </row>
    <row r="1160" spans="1:22" s="302" customFormat="1">
      <c r="A1160" s="38" t="s">
        <v>152</v>
      </c>
      <c r="B1160" s="39">
        <f t="shared" si="38"/>
        <v>0</v>
      </c>
      <c r="C1160" s="39" t="s">
        <v>912</v>
      </c>
      <c r="D1160" s="40">
        <v>4</v>
      </c>
      <c r="E1160" s="662" t="s">
        <v>152</v>
      </c>
      <c r="F1160" s="40" t="s">
        <v>739</v>
      </c>
      <c r="G1160" s="698" t="s">
        <v>231</v>
      </c>
      <c r="H1160" s="40" t="s">
        <v>213</v>
      </c>
      <c r="I1160" s="629" t="s">
        <v>215</v>
      </c>
      <c r="J1160" s="698" t="s">
        <v>216</v>
      </c>
      <c r="K1160" s="303">
        <v>0</v>
      </c>
      <c r="L1160" s="304">
        <v>0</v>
      </c>
      <c r="M1160" s="305">
        <v>0</v>
      </c>
      <c r="N1160" s="305">
        <v>0</v>
      </c>
      <c r="O1160" s="303">
        <v>0</v>
      </c>
      <c r="P1160" s="305">
        <v>0</v>
      </c>
      <c r="Q1160" s="303">
        <v>0</v>
      </c>
      <c r="R1160" s="16">
        <f>SUMIFS('Member Months'!$L:$L,'Member Months'!$A:$A,$A1160,'Member Months'!$C:$C,$C1160, 'Member Months'!$D:$D,$D1160)</f>
        <v>0</v>
      </c>
      <c r="S1160" s="237"/>
      <c r="U1160" s="237"/>
      <c r="V1160" s="237"/>
    </row>
    <row r="1161" spans="1:22" s="302" customFormat="1">
      <c r="A1161" s="38" t="s">
        <v>152</v>
      </c>
      <c r="B1161" s="39">
        <f t="shared" si="38"/>
        <v>0</v>
      </c>
      <c r="C1161" s="39" t="s">
        <v>912</v>
      </c>
      <c r="D1161" s="40">
        <v>4</v>
      </c>
      <c r="E1161" s="662" t="s">
        <v>152</v>
      </c>
      <c r="F1161" s="40" t="s">
        <v>739</v>
      </c>
      <c r="G1161" s="698" t="s">
        <v>231</v>
      </c>
      <c r="H1161" s="40" t="s">
        <v>213</v>
      </c>
      <c r="I1161" s="629" t="s">
        <v>217</v>
      </c>
      <c r="J1161" s="698" t="s">
        <v>262</v>
      </c>
      <c r="K1161" s="303">
        <v>0</v>
      </c>
      <c r="L1161" s="304">
        <v>0</v>
      </c>
      <c r="M1161" s="305">
        <v>0</v>
      </c>
      <c r="N1161" s="305">
        <v>0</v>
      </c>
      <c r="O1161" s="303">
        <v>0</v>
      </c>
      <c r="P1161" s="305">
        <v>0</v>
      </c>
      <c r="Q1161" s="303">
        <v>0</v>
      </c>
      <c r="R1161" s="16">
        <f>SUMIFS('Member Months'!$L:$L,'Member Months'!$A:$A,$A1161,'Member Months'!$C:$C,$C1161, 'Member Months'!$D:$D,$D1161)</f>
        <v>0</v>
      </c>
      <c r="S1161" s="237"/>
      <c r="U1161" s="237"/>
      <c r="V1161" s="237"/>
    </row>
    <row r="1162" spans="1:22" s="302" customFormat="1">
      <c r="A1162" s="38" t="s">
        <v>152</v>
      </c>
      <c r="B1162" s="39">
        <f t="shared" si="38"/>
        <v>0</v>
      </c>
      <c r="C1162" s="39" t="s">
        <v>912</v>
      </c>
      <c r="D1162" s="40">
        <v>4</v>
      </c>
      <c r="E1162" s="662" t="s">
        <v>152</v>
      </c>
      <c r="F1162" s="40" t="s">
        <v>739</v>
      </c>
      <c r="G1162" s="698" t="s">
        <v>231</v>
      </c>
      <c r="H1162" s="40" t="s">
        <v>213</v>
      </c>
      <c r="I1162" s="629" t="s">
        <v>218</v>
      </c>
      <c r="J1162" s="698" t="s">
        <v>677</v>
      </c>
      <c r="K1162" s="303">
        <v>0</v>
      </c>
      <c r="L1162" s="304">
        <v>0</v>
      </c>
      <c r="M1162" s="305">
        <v>0</v>
      </c>
      <c r="N1162" s="305">
        <v>0</v>
      </c>
      <c r="O1162" s="303">
        <v>0</v>
      </c>
      <c r="P1162" s="305">
        <v>0</v>
      </c>
      <c r="Q1162" s="303">
        <v>0</v>
      </c>
      <c r="R1162" s="16">
        <f>SUMIFS('Member Months'!$L:$L,'Member Months'!$A:$A,$A1162,'Member Months'!$C:$C,$C1162, 'Member Months'!$D:$D,$D1162)</f>
        <v>0</v>
      </c>
      <c r="S1162" s="237"/>
      <c r="U1162" s="237"/>
      <c r="V1162" s="237"/>
    </row>
    <row r="1163" spans="1:22" s="302" customFormat="1">
      <c r="A1163" s="38" t="s">
        <v>152</v>
      </c>
      <c r="B1163" s="39">
        <f t="shared" si="38"/>
        <v>0</v>
      </c>
      <c r="C1163" s="39" t="s">
        <v>912</v>
      </c>
      <c r="D1163" s="40">
        <v>4</v>
      </c>
      <c r="E1163" s="662" t="s">
        <v>152</v>
      </c>
      <c r="F1163" s="40" t="s">
        <v>739</v>
      </c>
      <c r="G1163" s="698" t="s">
        <v>231</v>
      </c>
      <c r="H1163" s="40" t="s">
        <v>213</v>
      </c>
      <c r="I1163" s="629" t="s">
        <v>219</v>
      </c>
      <c r="J1163" s="698" t="s">
        <v>263</v>
      </c>
      <c r="K1163" s="303">
        <v>0</v>
      </c>
      <c r="L1163" s="304">
        <v>0</v>
      </c>
      <c r="M1163" s="305">
        <v>0</v>
      </c>
      <c r="N1163" s="305">
        <v>0</v>
      </c>
      <c r="O1163" s="303">
        <v>0</v>
      </c>
      <c r="P1163" s="305">
        <v>0</v>
      </c>
      <c r="Q1163" s="303">
        <v>0</v>
      </c>
      <c r="R1163" s="16">
        <f>SUMIFS('Member Months'!$L:$L,'Member Months'!$A:$A,$A1163,'Member Months'!$C:$C,$C1163, 'Member Months'!$D:$D,$D1163)</f>
        <v>0</v>
      </c>
      <c r="S1163" s="237"/>
      <c r="U1163" s="237"/>
      <c r="V1163" s="237"/>
    </row>
    <row r="1164" spans="1:22" s="302" customFormat="1">
      <c r="A1164" s="38" t="s">
        <v>152</v>
      </c>
      <c r="B1164" s="39">
        <f t="shared" si="38"/>
        <v>0</v>
      </c>
      <c r="C1164" s="39" t="s">
        <v>912</v>
      </c>
      <c r="D1164" s="40">
        <v>4</v>
      </c>
      <c r="E1164" s="662" t="s">
        <v>152</v>
      </c>
      <c r="F1164" s="40" t="s">
        <v>739</v>
      </c>
      <c r="G1164" s="698" t="s">
        <v>231</v>
      </c>
      <c r="H1164" s="40" t="s">
        <v>213</v>
      </c>
      <c r="I1164" s="629" t="s">
        <v>220</v>
      </c>
      <c r="J1164" s="698" t="s">
        <v>675</v>
      </c>
      <c r="K1164" s="303">
        <v>0</v>
      </c>
      <c r="L1164" s="304">
        <v>0</v>
      </c>
      <c r="M1164" s="305">
        <v>0</v>
      </c>
      <c r="N1164" s="305">
        <v>0</v>
      </c>
      <c r="O1164" s="303">
        <v>0</v>
      </c>
      <c r="P1164" s="305">
        <v>0</v>
      </c>
      <c r="Q1164" s="303">
        <v>0</v>
      </c>
      <c r="R1164" s="16">
        <f>SUMIFS('Member Months'!$L:$L,'Member Months'!$A:$A,$A1164,'Member Months'!$C:$C,$C1164, 'Member Months'!$D:$D,$D1164)</f>
        <v>0</v>
      </c>
      <c r="S1164" s="237"/>
      <c r="U1164" s="237"/>
      <c r="V1164" s="237"/>
    </row>
    <row r="1165" spans="1:22" s="302" customFormat="1">
      <c r="A1165" s="38" t="s">
        <v>152</v>
      </c>
      <c r="B1165" s="39">
        <f t="shared" si="38"/>
        <v>0</v>
      </c>
      <c r="C1165" s="39" t="s">
        <v>912</v>
      </c>
      <c r="D1165" s="40">
        <v>4</v>
      </c>
      <c r="E1165" s="662" t="s">
        <v>152</v>
      </c>
      <c r="F1165" s="40" t="s">
        <v>739</v>
      </c>
      <c r="G1165" s="698" t="s">
        <v>231</v>
      </c>
      <c r="H1165" s="40" t="s">
        <v>213</v>
      </c>
      <c r="I1165" s="629" t="s">
        <v>221</v>
      </c>
      <c r="J1165" s="698" t="s">
        <v>264</v>
      </c>
      <c r="K1165" s="303">
        <v>0</v>
      </c>
      <c r="L1165" s="304">
        <v>0</v>
      </c>
      <c r="M1165" s="305">
        <v>0</v>
      </c>
      <c r="N1165" s="305">
        <v>0</v>
      </c>
      <c r="O1165" s="303">
        <v>0</v>
      </c>
      <c r="P1165" s="305">
        <v>0</v>
      </c>
      <c r="Q1165" s="303">
        <v>0</v>
      </c>
      <c r="R1165" s="16">
        <f>SUMIFS('Member Months'!$L:$L,'Member Months'!$A:$A,$A1165,'Member Months'!$C:$C,$C1165, 'Member Months'!$D:$D,$D1165)</f>
        <v>0</v>
      </c>
      <c r="S1165" s="237"/>
      <c r="U1165" s="237"/>
      <c r="V1165" s="237"/>
    </row>
    <row r="1166" spans="1:22" s="302" customFormat="1">
      <c r="A1166" s="38" t="s">
        <v>152</v>
      </c>
      <c r="B1166" s="39">
        <f t="shared" si="38"/>
        <v>0</v>
      </c>
      <c r="C1166" s="39" t="s">
        <v>912</v>
      </c>
      <c r="D1166" s="40">
        <v>4</v>
      </c>
      <c r="E1166" s="662" t="s">
        <v>152</v>
      </c>
      <c r="F1166" s="40" t="s">
        <v>739</v>
      </c>
      <c r="G1166" s="698" t="s">
        <v>231</v>
      </c>
      <c r="H1166" s="40" t="s">
        <v>213</v>
      </c>
      <c r="I1166" s="630" t="s">
        <v>222</v>
      </c>
      <c r="J1166" s="698" t="s">
        <v>206</v>
      </c>
      <c r="K1166" s="303">
        <v>0</v>
      </c>
      <c r="L1166" s="304">
        <v>0</v>
      </c>
      <c r="M1166" s="305">
        <v>0</v>
      </c>
      <c r="N1166" s="305">
        <v>0</v>
      </c>
      <c r="O1166" s="303">
        <v>0</v>
      </c>
      <c r="P1166" s="305">
        <v>0</v>
      </c>
      <c r="Q1166" s="303">
        <v>0</v>
      </c>
      <c r="R1166" s="16">
        <f>SUMIFS('Member Months'!$L:$L,'Member Months'!$A:$A,$A1166,'Member Months'!$C:$C,$C1166, 'Member Months'!$D:$D,$D1166)</f>
        <v>0</v>
      </c>
      <c r="S1166" s="237"/>
      <c r="U1166" s="237"/>
      <c r="V1166" s="237"/>
    </row>
    <row r="1167" spans="1:22" s="302" customFormat="1">
      <c r="A1167" s="38" t="s">
        <v>152</v>
      </c>
      <c r="B1167" s="39">
        <f t="shared" si="38"/>
        <v>0</v>
      </c>
      <c r="C1167" s="39" t="s">
        <v>912</v>
      </c>
      <c r="D1167" s="40">
        <v>4</v>
      </c>
      <c r="E1167" s="662" t="s">
        <v>152</v>
      </c>
      <c r="F1167" s="40" t="s">
        <v>739</v>
      </c>
      <c r="G1167" s="698" t="s">
        <v>231</v>
      </c>
      <c r="H1167" s="40" t="s">
        <v>213</v>
      </c>
      <c r="I1167" s="630" t="s">
        <v>223</v>
      </c>
      <c r="J1167" s="698" t="s">
        <v>181</v>
      </c>
      <c r="K1167" s="303">
        <v>0</v>
      </c>
      <c r="L1167" s="304">
        <v>0</v>
      </c>
      <c r="M1167" s="305">
        <v>0</v>
      </c>
      <c r="N1167" s="305">
        <v>0</v>
      </c>
      <c r="O1167" s="303">
        <v>0</v>
      </c>
      <c r="P1167" s="305">
        <v>0</v>
      </c>
      <c r="Q1167" s="303">
        <v>0</v>
      </c>
      <c r="R1167" s="16">
        <f>SUMIFS('Member Months'!$L:$L,'Member Months'!$A:$A,$A1167,'Member Months'!$C:$C,$C1167, 'Member Months'!$D:$D,$D1167)</f>
        <v>0</v>
      </c>
      <c r="S1167" s="237"/>
      <c r="U1167" s="237"/>
      <c r="V1167" s="237"/>
    </row>
    <row r="1168" spans="1:22" s="302" customFormat="1">
      <c r="A1168" s="38" t="s">
        <v>152</v>
      </c>
      <c r="B1168" s="39">
        <f t="shared" si="38"/>
        <v>0</v>
      </c>
      <c r="C1168" s="39" t="s">
        <v>912</v>
      </c>
      <c r="D1168" s="40">
        <v>4</v>
      </c>
      <c r="E1168" s="662" t="s">
        <v>152</v>
      </c>
      <c r="F1168" s="40" t="s">
        <v>739</v>
      </c>
      <c r="G1168" s="698" t="s">
        <v>231</v>
      </c>
      <c r="H1168" s="40" t="s">
        <v>213</v>
      </c>
      <c r="I1168" s="630" t="s">
        <v>150</v>
      </c>
      <c r="J1168" s="698" t="s">
        <v>204</v>
      </c>
      <c r="K1168" s="303">
        <v>0</v>
      </c>
      <c r="L1168" s="304">
        <v>0</v>
      </c>
      <c r="M1168" s="305">
        <v>0</v>
      </c>
      <c r="N1168" s="305">
        <v>0</v>
      </c>
      <c r="O1168" s="303">
        <v>0</v>
      </c>
      <c r="P1168" s="305">
        <v>0</v>
      </c>
      <c r="Q1168" s="303">
        <v>0</v>
      </c>
      <c r="R1168" s="16">
        <f>SUMIFS('Member Months'!$L:$L,'Member Months'!$A:$A,$A1168,'Member Months'!$C:$C,$C1168, 'Member Months'!$D:$D,$D1168)</f>
        <v>0</v>
      </c>
      <c r="S1168" s="237"/>
      <c r="U1168" s="237"/>
      <c r="V1168" s="237"/>
    </row>
    <row r="1169" spans="1:22" s="302" customFormat="1">
      <c r="A1169" s="38" t="s">
        <v>152</v>
      </c>
      <c r="B1169" s="39">
        <f t="shared" si="38"/>
        <v>0</v>
      </c>
      <c r="C1169" s="39" t="s">
        <v>912</v>
      </c>
      <c r="D1169" s="40">
        <v>4</v>
      </c>
      <c r="E1169" s="662" t="s">
        <v>152</v>
      </c>
      <c r="F1169" s="40" t="s">
        <v>739</v>
      </c>
      <c r="G1169" s="698" t="s">
        <v>231</v>
      </c>
      <c r="H1169" s="40" t="s">
        <v>213</v>
      </c>
      <c r="I1169" s="630" t="s">
        <v>151</v>
      </c>
      <c r="J1169" s="698" t="s">
        <v>205</v>
      </c>
      <c r="K1169" s="303">
        <v>0</v>
      </c>
      <c r="L1169" s="304">
        <v>0</v>
      </c>
      <c r="M1169" s="305">
        <v>0</v>
      </c>
      <c r="N1169" s="305">
        <v>0</v>
      </c>
      <c r="O1169" s="303">
        <v>0</v>
      </c>
      <c r="P1169" s="305">
        <v>0</v>
      </c>
      <c r="Q1169" s="303">
        <v>0</v>
      </c>
      <c r="R1169" s="16">
        <f>SUMIFS('Member Months'!$L:$L,'Member Months'!$A:$A,$A1169,'Member Months'!$C:$C,$C1169, 'Member Months'!$D:$D,$D1169)</f>
        <v>0</v>
      </c>
      <c r="S1169" s="237"/>
      <c r="U1169" s="237"/>
      <c r="V1169" s="237"/>
    </row>
    <row r="1170" spans="1:22" s="302" customFormat="1">
      <c r="A1170" s="38" t="s">
        <v>152</v>
      </c>
      <c r="B1170" s="39">
        <f t="shared" si="38"/>
        <v>0</v>
      </c>
      <c r="C1170" s="39" t="s">
        <v>912</v>
      </c>
      <c r="D1170" s="40">
        <v>4</v>
      </c>
      <c r="E1170" s="662" t="s">
        <v>152</v>
      </c>
      <c r="F1170" s="40" t="s">
        <v>739</v>
      </c>
      <c r="G1170" s="698" t="s">
        <v>231</v>
      </c>
      <c r="H1170" s="40" t="s">
        <v>213</v>
      </c>
      <c r="I1170" s="630" t="s">
        <v>152</v>
      </c>
      <c r="J1170" s="698" t="s">
        <v>182</v>
      </c>
      <c r="K1170" s="303">
        <v>0</v>
      </c>
      <c r="L1170" s="304">
        <v>0</v>
      </c>
      <c r="M1170" s="305">
        <v>0</v>
      </c>
      <c r="N1170" s="305">
        <v>0</v>
      </c>
      <c r="O1170" s="303">
        <v>0</v>
      </c>
      <c r="P1170" s="305">
        <v>0</v>
      </c>
      <c r="Q1170" s="303">
        <v>0</v>
      </c>
      <c r="R1170" s="16">
        <f>SUMIFS('Member Months'!$L:$L,'Member Months'!$A:$A,$A1170,'Member Months'!$C:$C,$C1170, 'Member Months'!$D:$D,$D1170)</f>
        <v>0</v>
      </c>
      <c r="S1170" s="237"/>
      <c r="U1170" s="237"/>
      <c r="V1170" s="237"/>
    </row>
    <row r="1171" spans="1:22" s="302" customFormat="1">
      <c r="A1171" s="38" t="s">
        <v>152</v>
      </c>
      <c r="B1171" s="39">
        <f t="shared" si="38"/>
        <v>0</v>
      </c>
      <c r="C1171" s="39" t="s">
        <v>912</v>
      </c>
      <c r="D1171" s="40">
        <v>4</v>
      </c>
      <c r="E1171" s="662" t="s">
        <v>152</v>
      </c>
      <c r="F1171" s="40" t="s">
        <v>739</v>
      </c>
      <c r="G1171" s="698" t="s">
        <v>231</v>
      </c>
      <c r="H1171" s="40" t="s">
        <v>213</v>
      </c>
      <c r="I1171" s="630" t="s">
        <v>70</v>
      </c>
      <c r="J1171" s="698" t="s">
        <v>265</v>
      </c>
      <c r="K1171" s="303">
        <v>0</v>
      </c>
      <c r="L1171" s="304">
        <v>0</v>
      </c>
      <c r="M1171" s="305">
        <v>0</v>
      </c>
      <c r="N1171" s="305">
        <v>0</v>
      </c>
      <c r="O1171" s="303">
        <v>0</v>
      </c>
      <c r="P1171" s="305">
        <v>0</v>
      </c>
      <c r="Q1171" s="303">
        <v>0</v>
      </c>
      <c r="R1171" s="16">
        <f>SUMIFS('Member Months'!$L:$L,'Member Months'!$A:$A,$A1171,'Member Months'!$C:$C,$C1171, 'Member Months'!$D:$D,$D1171)</f>
        <v>0</v>
      </c>
      <c r="S1171" s="237"/>
      <c r="U1171" s="237"/>
      <c r="V1171" s="237"/>
    </row>
    <row r="1172" spans="1:22" s="302" customFormat="1">
      <c r="A1172" s="38" t="s">
        <v>152</v>
      </c>
      <c r="B1172" s="39">
        <f t="shared" ref="B1172:B1301" si="39">$B$6</f>
        <v>0</v>
      </c>
      <c r="C1172" s="39" t="s">
        <v>912</v>
      </c>
      <c r="D1172" s="40">
        <v>4</v>
      </c>
      <c r="E1172" s="662" t="s">
        <v>152</v>
      </c>
      <c r="F1172" s="40" t="s">
        <v>739</v>
      </c>
      <c r="G1172" s="698" t="s">
        <v>231</v>
      </c>
      <c r="H1172" s="40" t="s">
        <v>213</v>
      </c>
      <c r="I1172" s="630" t="s">
        <v>71</v>
      </c>
      <c r="J1172" s="698" t="s">
        <v>266</v>
      </c>
      <c r="K1172" s="303">
        <v>0</v>
      </c>
      <c r="L1172" s="304">
        <v>0</v>
      </c>
      <c r="M1172" s="305">
        <v>0</v>
      </c>
      <c r="N1172" s="305">
        <v>0</v>
      </c>
      <c r="O1172" s="303">
        <v>0</v>
      </c>
      <c r="P1172" s="305">
        <v>0</v>
      </c>
      <c r="Q1172" s="303">
        <v>0</v>
      </c>
      <c r="R1172" s="16">
        <f>SUMIFS('Member Months'!$L:$L,'Member Months'!$A:$A,$A1172,'Member Months'!$C:$C,$C1172, 'Member Months'!$D:$D,$D1172)</f>
        <v>0</v>
      </c>
      <c r="S1172" s="237"/>
      <c r="U1172" s="237"/>
      <c r="V1172" s="237"/>
    </row>
    <row r="1173" spans="1:22" s="302" customFormat="1">
      <c r="A1173" s="38" t="s">
        <v>152</v>
      </c>
      <c r="B1173" s="39">
        <f t="shared" si="38"/>
        <v>0</v>
      </c>
      <c r="C1173" s="39" t="s">
        <v>912</v>
      </c>
      <c r="D1173" s="40">
        <v>4</v>
      </c>
      <c r="E1173" s="662" t="s">
        <v>152</v>
      </c>
      <c r="F1173" s="40" t="s">
        <v>739</v>
      </c>
      <c r="G1173" s="698" t="s">
        <v>231</v>
      </c>
      <c r="H1173" s="40" t="s">
        <v>213</v>
      </c>
      <c r="I1173" s="630" t="s">
        <v>72</v>
      </c>
      <c r="J1173" s="698" t="s">
        <v>527</v>
      </c>
      <c r="K1173" s="303">
        <v>0</v>
      </c>
      <c r="L1173" s="304">
        <v>0</v>
      </c>
      <c r="M1173" s="305">
        <v>0</v>
      </c>
      <c r="N1173" s="305">
        <v>0</v>
      </c>
      <c r="O1173" s="303">
        <v>0</v>
      </c>
      <c r="P1173" s="305">
        <v>0</v>
      </c>
      <c r="Q1173" s="303">
        <v>0</v>
      </c>
      <c r="R1173" s="16">
        <f>SUMIFS('Member Months'!$L:$L,'Member Months'!$A:$A,$A1173,'Member Months'!$C:$C,$C1173, 'Member Months'!$D:$D,$D1173)</f>
        <v>0</v>
      </c>
      <c r="S1173" s="237"/>
      <c r="U1173" s="237"/>
      <c r="V1173" s="237"/>
    </row>
    <row r="1174" spans="1:22" s="302" customFormat="1">
      <c r="A1174" s="38" t="s">
        <v>152</v>
      </c>
      <c r="B1174" s="39">
        <f t="shared" si="39"/>
        <v>0</v>
      </c>
      <c r="C1174" s="39" t="s">
        <v>912</v>
      </c>
      <c r="D1174" s="40">
        <v>4</v>
      </c>
      <c r="E1174" s="662" t="s">
        <v>152</v>
      </c>
      <c r="F1174" s="40" t="s">
        <v>739</v>
      </c>
      <c r="G1174" s="698" t="s">
        <v>231</v>
      </c>
      <c r="H1174" s="40" t="s">
        <v>213</v>
      </c>
      <c r="I1174" s="630" t="s">
        <v>73</v>
      </c>
      <c r="J1174" s="698" t="s">
        <v>528</v>
      </c>
      <c r="K1174" s="303">
        <v>0</v>
      </c>
      <c r="L1174" s="304">
        <v>0</v>
      </c>
      <c r="M1174" s="305">
        <v>0</v>
      </c>
      <c r="N1174" s="305">
        <v>0</v>
      </c>
      <c r="O1174" s="303">
        <v>0</v>
      </c>
      <c r="P1174" s="305">
        <v>0</v>
      </c>
      <c r="Q1174" s="303">
        <v>0</v>
      </c>
      <c r="R1174" s="16">
        <f>SUMIFS('Member Months'!$L:$L,'Member Months'!$A:$A,$A1174,'Member Months'!$C:$C,$C1174, 'Member Months'!$D:$D,$D1174)</f>
        <v>0</v>
      </c>
      <c r="S1174" s="237"/>
      <c r="U1174" s="237"/>
      <c r="V1174" s="237"/>
    </row>
    <row r="1175" spans="1:22" s="302" customFormat="1">
      <c r="A1175" s="38" t="s">
        <v>152</v>
      </c>
      <c r="B1175" s="39">
        <f t="shared" si="39"/>
        <v>0</v>
      </c>
      <c r="C1175" s="39" t="s">
        <v>912</v>
      </c>
      <c r="D1175" s="40">
        <v>4</v>
      </c>
      <c r="E1175" s="662" t="s">
        <v>152</v>
      </c>
      <c r="F1175" s="40" t="s">
        <v>739</v>
      </c>
      <c r="G1175" s="698" t="s">
        <v>231</v>
      </c>
      <c r="H1175" s="40" t="s">
        <v>213</v>
      </c>
      <c r="I1175" s="630" t="s">
        <v>409</v>
      </c>
      <c r="J1175" s="698" t="s">
        <v>803</v>
      </c>
      <c r="K1175" s="303">
        <v>0</v>
      </c>
      <c r="L1175" s="304">
        <v>0</v>
      </c>
      <c r="M1175" s="305">
        <v>0</v>
      </c>
      <c r="N1175" s="305">
        <v>0</v>
      </c>
      <c r="O1175" s="303">
        <v>0</v>
      </c>
      <c r="P1175" s="305">
        <v>0</v>
      </c>
      <c r="Q1175" s="303">
        <v>0</v>
      </c>
      <c r="R1175" s="16">
        <f>SUMIFS('Member Months'!$L:$L,'Member Months'!$A:$A,$A1175,'Member Months'!$C:$C,$C1175, 'Member Months'!$D:$D,$D1175)</f>
        <v>0</v>
      </c>
      <c r="S1175" s="237"/>
      <c r="U1175" s="237"/>
      <c r="V1175" s="237"/>
    </row>
    <row r="1176" spans="1:22" s="302" customFormat="1">
      <c r="A1176" s="38">
        <v>14</v>
      </c>
      <c r="B1176" s="39">
        <f t="shared" si="39"/>
        <v>0</v>
      </c>
      <c r="C1176" s="39" t="s">
        <v>912</v>
      </c>
      <c r="D1176" s="40">
        <v>4</v>
      </c>
      <c r="E1176" s="662">
        <v>14</v>
      </c>
      <c r="F1176" s="40" t="s">
        <v>740</v>
      </c>
      <c r="G1176" s="698" t="s">
        <v>425</v>
      </c>
      <c r="H1176" s="40" t="s">
        <v>227</v>
      </c>
      <c r="I1176" s="629" t="s">
        <v>211</v>
      </c>
      <c r="J1176" s="698" t="s">
        <v>261</v>
      </c>
      <c r="K1176" s="303">
        <v>0</v>
      </c>
      <c r="L1176" s="304">
        <v>0</v>
      </c>
      <c r="M1176" s="305">
        <v>0</v>
      </c>
      <c r="N1176" s="305">
        <v>0</v>
      </c>
      <c r="O1176" s="303">
        <v>0</v>
      </c>
      <c r="P1176" s="305">
        <v>0</v>
      </c>
      <c r="Q1176" s="303">
        <v>0</v>
      </c>
      <c r="R1176" s="16">
        <f>SUMIFS('Member Months'!$L:$L,'Member Months'!$A:$A,$A1176,'Member Months'!$C:$C,$C1176, 'Member Months'!$D:$D,$D1176)</f>
        <v>0</v>
      </c>
      <c r="S1176" s="237"/>
      <c r="U1176" s="237"/>
      <c r="V1176" s="237"/>
    </row>
    <row r="1177" spans="1:22" s="302" customFormat="1">
      <c r="A1177" s="38">
        <v>14</v>
      </c>
      <c r="B1177" s="39">
        <f t="shared" si="39"/>
        <v>0</v>
      </c>
      <c r="C1177" s="39" t="s">
        <v>912</v>
      </c>
      <c r="D1177" s="40">
        <v>4</v>
      </c>
      <c r="E1177" s="662">
        <v>14</v>
      </c>
      <c r="F1177" s="40" t="s">
        <v>740</v>
      </c>
      <c r="G1177" s="698" t="s">
        <v>425</v>
      </c>
      <c r="H1177" s="40" t="s">
        <v>227</v>
      </c>
      <c r="I1177" s="629" t="s">
        <v>214</v>
      </c>
      <c r="J1177" s="698" t="s">
        <v>676</v>
      </c>
      <c r="K1177" s="303">
        <v>0</v>
      </c>
      <c r="L1177" s="304">
        <v>0</v>
      </c>
      <c r="M1177" s="305">
        <v>0</v>
      </c>
      <c r="N1177" s="305">
        <v>0</v>
      </c>
      <c r="O1177" s="303">
        <v>0</v>
      </c>
      <c r="P1177" s="305">
        <v>0</v>
      </c>
      <c r="Q1177" s="303">
        <v>0</v>
      </c>
      <c r="R1177" s="16">
        <f>SUMIFS('Member Months'!$L:$L,'Member Months'!$A:$A,$A1177,'Member Months'!$C:$C,$C1177, 'Member Months'!$D:$D,$D1177)</f>
        <v>0</v>
      </c>
      <c r="S1177" s="237"/>
      <c r="U1177" s="237"/>
      <c r="V1177" s="237"/>
    </row>
    <row r="1178" spans="1:22" s="302" customFormat="1">
      <c r="A1178" s="38">
        <v>14</v>
      </c>
      <c r="B1178" s="39">
        <f t="shared" si="39"/>
        <v>0</v>
      </c>
      <c r="C1178" s="39" t="s">
        <v>912</v>
      </c>
      <c r="D1178" s="40">
        <v>4</v>
      </c>
      <c r="E1178" s="662">
        <v>14</v>
      </c>
      <c r="F1178" s="40" t="s">
        <v>740</v>
      </c>
      <c r="G1178" s="698" t="s">
        <v>425</v>
      </c>
      <c r="H1178" s="40" t="s">
        <v>227</v>
      </c>
      <c r="I1178" s="629" t="s">
        <v>215</v>
      </c>
      <c r="J1178" s="698" t="s">
        <v>216</v>
      </c>
      <c r="K1178" s="303">
        <v>0</v>
      </c>
      <c r="L1178" s="304">
        <v>0</v>
      </c>
      <c r="M1178" s="305">
        <v>0</v>
      </c>
      <c r="N1178" s="305">
        <v>0</v>
      </c>
      <c r="O1178" s="303">
        <v>0</v>
      </c>
      <c r="P1178" s="305">
        <v>0</v>
      </c>
      <c r="Q1178" s="303">
        <v>0</v>
      </c>
      <c r="R1178" s="16">
        <f>SUMIFS('Member Months'!$L:$L,'Member Months'!$A:$A,$A1178,'Member Months'!$C:$C,$C1178, 'Member Months'!$D:$D,$D1178)</f>
        <v>0</v>
      </c>
      <c r="S1178" s="237"/>
      <c r="U1178" s="237"/>
      <c r="V1178" s="237"/>
    </row>
    <row r="1179" spans="1:22" s="302" customFormat="1">
      <c r="A1179" s="38">
        <v>14</v>
      </c>
      <c r="B1179" s="39">
        <f t="shared" si="39"/>
        <v>0</v>
      </c>
      <c r="C1179" s="39" t="s">
        <v>912</v>
      </c>
      <c r="D1179" s="40">
        <v>4</v>
      </c>
      <c r="E1179" s="662">
        <v>14</v>
      </c>
      <c r="F1179" s="40" t="s">
        <v>740</v>
      </c>
      <c r="G1179" s="698" t="s">
        <v>425</v>
      </c>
      <c r="H1179" s="40" t="s">
        <v>227</v>
      </c>
      <c r="I1179" s="629" t="s">
        <v>217</v>
      </c>
      <c r="J1179" s="698" t="s">
        <v>262</v>
      </c>
      <c r="K1179" s="303">
        <v>0</v>
      </c>
      <c r="L1179" s="304">
        <v>0</v>
      </c>
      <c r="M1179" s="305">
        <v>0</v>
      </c>
      <c r="N1179" s="305">
        <v>0</v>
      </c>
      <c r="O1179" s="303">
        <v>0</v>
      </c>
      <c r="P1179" s="305">
        <v>0</v>
      </c>
      <c r="Q1179" s="303">
        <v>0</v>
      </c>
      <c r="R1179" s="16">
        <f>SUMIFS('Member Months'!$L:$L,'Member Months'!$A:$A,$A1179,'Member Months'!$C:$C,$C1179, 'Member Months'!$D:$D,$D1179)</f>
        <v>0</v>
      </c>
      <c r="S1179" s="237"/>
      <c r="U1179" s="237"/>
      <c r="V1179" s="237"/>
    </row>
    <row r="1180" spans="1:22" s="302" customFormat="1">
      <c r="A1180" s="38">
        <v>14</v>
      </c>
      <c r="B1180" s="39">
        <f t="shared" si="39"/>
        <v>0</v>
      </c>
      <c r="C1180" s="39" t="s">
        <v>912</v>
      </c>
      <c r="D1180" s="40">
        <v>4</v>
      </c>
      <c r="E1180" s="662">
        <v>14</v>
      </c>
      <c r="F1180" s="40" t="s">
        <v>740</v>
      </c>
      <c r="G1180" s="698" t="s">
        <v>425</v>
      </c>
      <c r="H1180" s="40" t="s">
        <v>227</v>
      </c>
      <c r="I1180" s="629" t="s">
        <v>218</v>
      </c>
      <c r="J1180" s="698" t="s">
        <v>677</v>
      </c>
      <c r="K1180" s="303">
        <v>0</v>
      </c>
      <c r="L1180" s="304">
        <v>0</v>
      </c>
      <c r="M1180" s="305">
        <v>0</v>
      </c>
      <c r="N1180" s="305">
        <v>0</v>
      </c>
      <c r="O1180" s="303">
        <v>0</v>
      </c>
      <c r="P1180" s="305">
        <v>0</v>
      </c>
      <c r="Q1180" s="303">
        <v>0</v>
      </c>
      <c r="R1180" s="16">
        <f>SUMIFS('Member Months'!$L:$L,'Member Months'!$A:$A,$A1180,'Member Months'!$C:$C,$C1180, 'Member Months'!$D:$D,$D1180)</f>
        <v>0</v>
      </c>
      <c r="S1180" s="237"/>
      <c r="U1180" s="237"/>
      <c r="V1180" s="237"/>
    </row>
    <row r="1181" spans="1:22" s="302" customFormat="1">
      <c r="A1181" s="38">
        <v>14</v>
      </c>
      <c r="B1181" s="39">
        <f t="shared" si="39"/>
        <v>0</v>
      </c>
      <c r="C1181" s="39" t="s">
        <v>912</v>
      </c>
      <c r="D1181" s="40">
        <v>4</v>
      </c>
      <c r="E1181" s="662">
        <v>14</v>
      </c>
      <c r="F1181" s="40" t="s">
        <v>740</v>
      </c>
      <c r="G1181" s="698" t="s">
        <v>425</v>
      </c>
      <c r="H1181" s="40" t="s">
        <v>227</v>
      </c>
      <c r="I1181" s="629" t="s">
        <v>219</v>
      </c>
      <c r="J1181" s="698" t="s">
        <v>263</v>
      </c>
      <c r="K1181" s="303">
        <v>0</v>
      </c>
      <c r="L1181" s="304">
        <v>0</v>
      </c>
      <c r="M1181" s="305">
        <v>0</v>
      </c>
      <c r="N1181" s="305">
        <v>0</v>
      </c>
      <c r="O1181" s="303">
        <v>0</v>
      </c>
      <c r="P1181" s="305">
        <v>0</v>
      </c>
      <c r="Q1181" s="303">
        <v>0</v>
      </c>
      <c r="R1181" s="16">
        <f>SUMIFS('Member Months'!$L:$L,'Member Months'!$A:$A,$A1181,'Member Months'!$C:$C,$C1181, 'Member Months'!$D:$D,$D1181)</f>
        <v>0</v>
      </c>
      <c r="S1181" s="237"/>
      <c r="U1181" s="237"/>
      <c r="V1181" s="237"/>
    </row>
    <row r="1182" spans="1:22" s="302" customFormat="1">
      <c r="A1182" s="38">
        <v>14</v>
      </c>
      <c r="B1182" s="39">
        <f t="shared" si="39"/>
        <v>0</v>
      </c>
      <c r="C1182" s="39" t="s">
        <v>912</v>
      </c>
      <c r="D1182" s="40">
        <v>4</v>
      </c>
      <c r="E1182" s="662">
        <v>14</v>
      </c>
      <c r="F1182" s="40" t="s">
        <v>740</v>
      </c>
      <c r="G1182" s="698" t="s">
        <v>425</v>
      </c>
      <c r="H1182" s="40" t="s">
        <v>227</v>
      </c>
      <c r="I1182" s="629" t="s">
        <v>220</v>
      </c>
      <c r="J1182" s="698" t="s">
        <v>675</v>
      </c>
      <c r="K1182" s="303">
        <v>0</v>
      </c>
      <c r="L1182" s="304">
        <v>0</v>
      </c>
      <c r="M1182" s="305">
        <v>0</v>
      </c>
      <c r="N1182" s="305">
        <v>0</v>
      </c>
      <c r="O1182" s="303">
        <v>0</v>
      </c>
      <c r="P1182" s="305">
        <v>0</v>
      </c>
      <c r="Q1182" s="303">
        <v>0</v>
      </c>
      <c r="R1182" s="16">
        <f>SUMIFS('Member Months'!$L:$L,'Member Months'!$A:$A,$A1182,'Member Months'!$C:$C,$C1182, 'Member Months'!$D:$D,$D1182)</f>
        <v>0</v>
      </c>
      <c r="S1182" s="237"/>
      <c r="U1182" s="237"/>
      <c r="V1182" s="237"/>
    </row>
    <row r="1183" spans="1:22" s="302" customFormat="1">
      <c r="A1183" s="38">
        <v>14</v>
      </c>
      <c r="B1183" s="39">
        <f t="shared" si="39"/>
        <v>0</v>
      </c>
      <c r="C1183" s="39" t="s">
        <v>912</v>
      </c>
      <c r="D1183" s="40">
        <v>4</v>
      </c>
      <c r="E1183" s="662">
        <v>14</v>
      </c>
      <c r="F1183" s="40" t="s">
        <v>740</v>
      </c>
      <c r="G1183" s="698" t="s">
        <v>425</v>
      </c>
      <c r="H1183" s="40" t="s">
        <v>227</v>
      </c>
      <c r="I1183" s="629" t="s">
        <v>221</v>
      </c>
      <c r="J1183" s="698" t="s">
        <v>264</v>
      </c>
      <c r="K1183" s="303">
        <v>0</v>
      </c>
      <c r="L1183" s="304">
        <v>0</v>
      </c>
      <c r="M1183" s="305">
        <v>0</v>
      </c>
      <c r="N1183" s="305">
        <v>0</v>
      </c>
      <c r="O1183" s="303">
        <v>0</v>
      </c>
      <c r="P1183" s="305">
        <v>0</v>
      </c>
      <c r="Q1183" s="303">
        <v>0</v>
      </c>
      <c r="R1183" s="16">
        <f>SUMIFS('Member Months'!$L:$L,'Member Months'!$A:$A,$A1183,'Member Months'!$C:$C,$C1183, 'Member Months'!$D:$D,$D1183)</f>
        <v>0</v>
      </c>
      <c r="S1183" s="237"/>
      <c r="U1183" s="237"/>
      <c r="V1183" s="237"/>
    </row>
    <row r="1184" spans="1:22" s="302" customFormat="1">
      <c r="A1184" s="38">
        <v>14</v>
      </c>
      <c r="B1184" s="39">
        <f t="shared" si="39"/>
        <v>0</v>
      </c>
      <c r="C1184" s="39" t="s">
        <v>912</v>
      </c>
      <c r="D1184" s="40">
        <v>4</v>
      </c>
      <c r="E1184" s="662">
        <v>14</v>
      </c>
      <c r="F1184" s="40" t="s">
        <v>740</v>
      </c>
      <c r="G1184" s="698" t="s">
        <v>425</v>
      </c>
      <c r="H1184" s="40" t="s">
        <v>227</v>
      </c>
      <c r="I1184" s="630" t="s">
        <v>222</v>
      </c>
      <c r="J1184" s="698" t="s">
        <v>206</v>
      </c>
      <c r="K1184" s="303">
        <v>0</v>
      </c>
      <c r="L1184" s="304">
        <v>0</v>
      </c>
      <c r="M1184" s="305">
        <v>0</v>
      </c>
      <c r="N1184" s="305">
        <v>0</v>
      </c>
      <c r="O1184" s="303">
        <v>0</v>
      </c>
      <c r="P1184" s="305">
        <v>0</v>
      </c>
      <c r="Q1184" s="303">
        <v>0</v>
      </c>
      <c r="R1184" s="16">
        <f>SUMIFS('Member Months'!$L:$L,'Member Months'!$A:$A,$A1184,'Member Months'!$C:$C,$C1184, 'Member Months'!$D:$D,$D1184)</f>
        <v>0</v>
      </c>
      <c r="S1184" s="237"/>
      <c r="U1184" s="237"/>
      <c r="V1184" s="237"/>
    </row>
    <row r="1185" spans="1:22" s="302" customFormat="1">
      <c r="A1185" s="38">
        <v>14</v>
      </c>
      <c r="B1185" s="39">
        <f t="shared" si="39"/>
        <v>0</v>
      </c>
      <c r="C1185" s="39" t="s">
        <v>912</v>
      </c>
      <c r="D1185" s="40">
        <v>4</v>
      </c>
      <c r="E1185" s="662">
        <v>14</v>
      </c>
      <c r="F1185" s="40" t="s">
        <v>740</v>
      </c>
      <c r="G1185" s="698" t="s">
        <v>425</v>
      </c>
      <c r="H1185" s="40" t="s">
        <v>227</v>
      </c>
      <c r="I1185" s="630" t="s">
        <v>223</v>
      </c>
      <c r="J1185" s="698" t="s">
        <v>181</v>
      </c>
      <c r="K1185" s="303">
        <v>0</v>
      </c>
      <c r="L1185" s="304">
        <v>0</v>
      </c>
      <c r="M1185" s="305">
        <v>0</v>
      </c>
      <c r="N1185" s="305">
        <v>0</v>
      </c>
      <c r="O1185" s="303">
        <v>0</v>
      </c>
      <c r="P1185" s="305">
        <v>0</v>
      </c>
      <c r="Q1185" s="303">
        <v>0</v>
      </c>
      <c r="R1185" s="16">
        <f>SUMIFS('Member Months'!$L:$L,'Member Months'!$A:$A,$A1185,'Member Months'!$C:$C,$C1185, 'Member Months'!$D:$D,$D1185)</f>
        <v>0</v>
      </c>
      <c r="S1185" s="237"/>
      <c r="U1185" s="237"/>
      <c r="V1185" s="237"/>
    </row>
    <row r="1186" spans="1:22" s="302" customFormat="1">
      <c r="A1186" s="38">
        <v>14</v>
      </c>
      <c r="B1186" s="39">
        <f t="shared" si="39"/>
        <v>0</v>
      </c>
      <c r="C1186" s="39" t="s">
        <v>912</v>
      </c>
      <c r="D1186" s="40">
        <v>4</v>
      </c>
      <c r="E1186" s="662">
        <v>14</v>
      </c>
      <c r="F1186" s="40" t="s">
        <v>740</v>
      </c>
      <c r="G1186" s="698" t="s">
        <v>425</v>
      </c>
      <c r="H1186" s="40" t="s">
        <v>227</v>
      </c>
      <c r="I1186" s="630" t="s">
        <v>150</v>
      </c>
      <c r="J1186" s="698" t="s">
        <v>204</v>
      </c>
      <c r="K1186" s="303">
        <v>0</v>
      </c>
      <c r="L1186" s="304">
        <v>0</v>
      </c>
      <c r="M1186" s="305">
        <v>0</v>
      </c>
      <c r="N1186" s="305">
        <v>0</v>
      </c>
      <c r="O1186" s="303">
        <v>0</v>
      </c>
      <c r="P1186" s="305">
        <v>0</v>
      </c>
      <c r="Q1186" s="303">
        <v>0</v>
      </c>
      <c r="R1186" s="16">
        <f>SUMIFS('Member Months'!$L:$L,'Member Months'!$A:$A,$A1186,'Member Months'!$C:$C,$C1186, 'Member Months'!$D:$D,$D1186)</f>
        <v>0</v>
      </c>
      <c r="S1186" s="237"/>
      <c r="U1186" s="237"/>
      <c r="V1186" s="237"/>
    </row>
    <row r="1187" spans="1:22" s="302" customFormat="1">
      <c r="A1187" s="38">
        <v>14</v>
      </c>
      <c r="B1187" s="39">
        <f t="shared" si="39"/>
        <v>0</v>
      </c>
      <c r="C1187" s="39" t="s">
        <v>912</v>
      </c>
      <c r="D1187" s="40">
        <v>4</v>
      </c>
      <c r="E1187" s="662">
        <v>14</v>
      </c>
      <c r="F1187" s="40" t="s">
        <v>740</v>
      </c>
      <c r="G1187" s="698" t="s">
        <v>425</v>
      </c>
      <c r="H1187" s="40" t="s">
        <v>227</v>
      </c>
      <c r="I1187" s="630" t="s">
        <v>151</v>
      </c>
      <c r="J1187" s="698" t="s">
        <v>205</v>
      </c>
      <c r="K1187" s="303">
        <v>0</v>
      </c>
      <c r="L1187" s="304">
        <v>0</v>
      </c>
      <c r="M1187" s="305">
        <v>0</v>
      </c>
      <c r="N1187" s="305">
        <v>0</v>
      </c>
      <c r="O1187" s="303">
        <v>0</v>
      </c>
      <c r="P1187" s="305">
        <v>0</v>
      </c>
      <c r="Q1187" s="303">
        <v>0</v>
      </c>
      <c r="R1187" s="16">
        <f>SUMIFS('Member Months'!$L:$L,'Member Months'!$A:$A,$A1187,'Member Months'!$C:$C,$C1187, 'Member Months'!$D:$D,$D1187)</f>
        <v>0</v>
      </c>
      <c r="S1187" s="237"/>
      <c r="U1187" s="237"/>
      <c r="V1187" s="237"/>
    </row>
    <row r="1188" spans="1:22" s="302" customFormat="1">
      <c r="A1188" s="38">
        <v>14</v>
      </c>
      <c r="B1188" s="39">
        <f t="shared" si="39"/>
        <v>0</v>
      </c>
      <c r="C1188" s="39" t="s">
        <v>912</v>
      </c>
      <c r="D1188" s="40">
        <v>4</v>
      </c>
      <c r="E1188" s="662">
        <v>14</v>
      </c>
      <c r="F1188" s="40" t="s">
        <v>740</v>
      </c>
      <c r="G1188" s="698" t="s">
        <v>425</v>
      </c>
      <c r="H1188" s="40" t="s">
        <v>227</v>
      </c>
      <c r="I1188" s="630" t="s">
        <v>152</v>
      </c>
      <c r="J1188" s="698" t="s">
        <v>182</v>
      </c>
      <c r="K1188" s="303">
        <v>0</v>
      </c>
      <c r="L1188" s="304">
        <v>0</v>
      </c>
      <c r="M1188" s="305">
        <v>0</v>
      </c>
      <c r="N1188" s="305">
        <v>0</v>
      </c>
      <c r="O1188" s="303">
        <v>0</v>
      </c>
      <c r="P1188" s="305">
        <v>0</v>
      </c>
      <c r="Q1188" s="303">
        <v>0</v>
      </c>
      <c r="R1188" s="16">
        <f>SUMIFS('Member Months'!$L:$L,'Member Months'!$A:$A,$A1188,'Member Months'!$C:$C,$C1188, 'Member Months'!$D:$D,$D1188)</f>
        <v>0</v>
      </c>
      <c r="S1188" s="237"/>
      <c r="U1188" s="237"/>
      <c r="V1188" s="237"/>
    </row>
    <row r="1189" spans="1:22" s="302" customFormat="1">
      <c r="A1189" s="38">
        <v>14</v>
      </c>
      <c r="B1189" s="39">
        <f t="shared" si="39"/>
        <v>0</v>
      </c>
      <c r="C1189" s="39" t="s">
        <v>912</v>
      </c>
      <c r="D1189" s="40">
        <v>4</v>
      </c>
      <c r="E1189" s="662">
        <v>14</v>
      </c>
      <c r="F1189" s="40" t="s">
        <v>740</v>
      </c>
      <c r="G1189" s="698" t="s">
        <v>425</v>
      </c>
      <c r="H1189" s="40" t="s">
        <v>227</v>
      </c>
      <c r="I1189" s="630" t="s">
        <v>70</v>
      </c>
      <c r="J1189" s="698" t="s">
        <v>265</v>
      </c>
      <c r="K1189" s="303">
        <v>0</v>
      </c>
      <c r="L1189" s="304">
        <v>0</v>
      </c>
      <c r="M1189" s="305">
        <v>0</v>
      </c>
      <c r="N1189" s="305">
        <v>0</v>
      </c>
      <c r="O1189" s="303">
        <v>0</v>
      </c>
      <c r="P1189" s="305">
        <v>0</v>
      </c>
      <c r="Q1189" s="303">
        <v>0</v>
      </c>
      <c r="R1189" s="16">
        <f>SUMIFS('Member Months'!$L:$L,'Member Months'!$A:$A,$A1189,'Member Months'!$C:$C,$C1189, 'Member Months'!$D:$D,$D1189)</f>
        <v>0</v>
      </c>
      <c r="S1189" s="237"/>
      <c r="U1189" s="237"/>
      <c r="V1189" s="237"/>
    </row>
    <row r="1190" spans="1:22" s="302" customFormat="1">
      <c r="A1190" s="38">
        <v>14</v>
      </c>
      <c r="B1190" s="39">
        <f t="shared" si="39"/>
        <v>0</v>
      </c>
      <c r="C1190" s="39" t="s">
        <v>912</v>
      </c>
      <c r="D1190" s="40">
        <v>4</v>
      </c>
      <c r="E1190" s="662">
        <v>14</v>
      </c>
      <c r="F1190" s="40" t="s">
        <v>740</v>
      </c>
      <c r="G1190" s="698" t="s">
        <v>425</v>
      </c>
      <c r="H1190" s="40" t="s">
        <v>227</v>
      </c>
      <c r="I1190" s="630" t="s">
        <v>71</v>
      </c>
      <c r="J1190" s="698" t="s">
        <v>266</v>
      </c>
      <c r="K1190" s="303">
        <v>0</v>
      </c>
      <c r="L1190" s="304">
        <v>0</v>
      </c>
      <c r="M1190" s="305">
        <v>0</v>
      </c>
      <c r="N1190" s="305">
        <v>0</v>
      </c>
      <c r="O1190" s="303">
        <v>0</v>
      </c>
      <c r="P1190" s="305">
        <v>0</v>
      </c>
      <c r="Q1190" s="303">
        <v>0</v>
      </c>
      <c r="R1190" s="16">
        <f>SUMIFS('Member Months'!$L:$L,'Member Months'!$A:$A,$A1190,'Member Months'!$C:$C,$C1190, 'Member Months'!$D:$D,$D1190)</f>
        <v>0</v>
      </c>
      <c r="S1190" s="237"/>
      <c r="U1190" s="237"/>
      <c r="V1190" s="237"/>
    </row>
    <row r="1191" spans="1:22" s="302" customFormat="1">
      <c r="A1191" s="38">
        <v>14</v>
      </c>
      <c r="B1191" s="39">
        <f t="shared" si="39"/>
        <v>0</v>
      </c>
      <c r="C1191" s="39" t="s">
        <v>912</v>
      </c>
      <c r="D1191" s="40">
        <v>4</v>
      </c>
      <c r="E1191" s="662">
        <v>14</v>
      </c>
      <c r="F1191" s="40" t="s">
        <v>740</v>
      </c>
      <c r="G1191" s="698" t="s">
        <v>425</v>
      </c>
      <c r="H1191" s="40" t="s">
        <v>227</v>
      </c>
      <c r="I1191" s="630" t="s">
        <v>72</v>
      </c>
      <c r="J1191" s="698" t="s">
        <v>527</v>
      </c>
      <c r="K1191" s="303">
        <v>0</v>
      </c>
      <c r="L1191" s="304">
        <v>0</v>
      </c>
      <c r="M1191" s="305">
        <v>0</v>
      </c>
      <c r="N1191" s="305">
        <v>0</v>
      </c>
      <c r="O1191" s="303">
        <v>0</v>
      </c>
      <c r="P1191" s="305">
        <v>0</v>
      </c>
      <c r="Q1191" s="303">
        <v>0</v>
      </c>
      <c r="R1191" s="16">
        <f>SUMIFS('Member Months'!$L:$L,'Member Months'!$A:$A,$A1191,'Member Months'!$C:$C,$C1191, 'Member Months'!$D:$D,$D1191)</f>
        <v>0</v>
      </c>
      <c r="S1191" s="237"/>
      <c r="U1191" s="237"/>
      <c r="V1191" s="237"/>
    </row>
    <row r="1192" spans="1:22" s="302" customFormat="1">
      <c r="A1192" s="38">
        <v>14</v>
      </c>
      <c r="B1192" s="39">
        <f t="shared" si="39"/>
        <v>0</v>
      </c>
      <c r="C1192" s="39" t="s">
        <v>912</v>
      </c>
      <c r="D1192" s="40">
        <v>4</v>
      </c>
      <c r="E1192" s="662">
        <v>14</v>
      </c>
      <c r="F1192" s="40" t="s">
        <v>740</v>
      </c>
      <c r="G1192" s="698" t="s">
        <v>425</v>
      </c>
      <c r="H1192" s="40" t="s">
        <v>227</v>
      </c>
      <c r="I1192" s="630" t="s">
        <v>73</v>
      </c>
      <c r="J1192" s="698" t="s">
        <v>528</v>
      </c>
      <c r="K1192" s="303">
        <v>0</v>
      </c>
      <c r="L1192" s="304">
        <v>0</v>
      </c>
      <c r="M1192" s="305">
        <v>0</v>
      </c>
      <c r="N1192" s="305">
        <v>0</v>
      </c>
      <c r="O1192" s="303">
        <v>0</v>
      </c>
      <c r="P1192" s="305">
        <v>0</v>
      </c>
      <c r="Q1192" s="303">
        <v>0</v>
      </c>
      <c r="R1192" s="16">
        <f>SUMIFS('Member Months'!$L:$L,'Member Months'!$A:$A,$A1192,'Member Months'!$C:$C,$C1192, 'Member Months'!$D:$D,$D1192)</f>
        <v>0</v>
      </c>
      <c r="S1192" s="237"/>
      <c r="U1192" s="237"/>
      <c r="V1192" s="237"/>
    </row>
    <row r="1193" spans="1:22" s="302" customFormat="1">
      <c r="A1193" s="38">
        <v>14</v>
      </c>
      <c r="B1193" s="39">
        <f t="shared" si="39"/>
        <v>0</v>
      </c>
      <c r="C1193" s="39" t="s">
        <v>912</v>
      </c>
      <c r="D1193" s="40">
        <v>4</v>
      </c>
      <c r="E1193" s="662">
        <v>14</v>
      </c>
      <c r="F1193" s="40" t="s">
        <v>740</v>
      </c>
      <c r="G1193" s="698" t="s">
        <v>425</v>
      </c>
      <c r="H1193" s="40" t="s">
        <v>227</v>
      </c>
      <c r="I1193" s="630" t="s">
        <v>409</v>
      </c>
      <c r="J1193" s="698" t="s">
        <v>803</v>
      </c>
      <c r="K1193" s="303">
        <v>0</v>
      </c>
      <c r="L1193" s="304">
        <v>0</v>
      </c>
      <c r="M1193" s="305">
        <v>0</v>
      </c>
      <c r="N1193" s="305">
        <v>0</v>
      </c>
      <c r="O1193" s="303">
        <v>0</v>
      </c>
      <c r="P1193" s="305">
        <v>0</v>
      </c>
      <c r="Q1193" s="303">
        <v>0</v>
      </c>
      <c r="R1193" s="16">
        <f>SUMIFS('Member Months'!$L:$L,'Member Months'!$A:$A,$A1193,'Member Months'!$C:$C,$C1193, 'Member Months'!$D:$D,$D1193)</f>
        <v>0</v>
      </c>
      <c r="S1193" s="237"/>
      <c r="U1193" s="237"/>
      <c r="V1193" s="237"/>
    </row>
    <row r="1194" spans="1:22" s="302" customFormat="1">
      <c r="A1194" s="38">
        <v>22</v>
      </c>
      <c r="B1194" s="39">
        <f t="shared" si="39"/>
        <v>0</v>
      </c>
      <c r="C1194" s="39" t="s">
        <v>912</v>
      </c>
      <c r="D1194" s="40">
        <v>4</v>
      </c>
      <c r="E1194" s="662">
        <v>22</v>
      </c>
      <c r="F1194" s="662">
        <v>6</v>
      </c>
      <c r="G1194" s="991" t="s">
        <v>933</v>
      </c>
      <c r="H1194" s="40" t="s">
        <v>227</v>
      </c>
      <c r="I1194" s="629" t="s">
        <v>211</v>
      </c>
      <c r="J1194" s="991" t="s">
        <v>261</v>
      </c>
      <c r="K1194" s="303">
        <v>0</v>
      </c>
      <c r="L1194" s="304">
        <v>0</v>
      </c>
      <c r="M1194" s="305">
        <v>0</v>
      </c>
      <c r="N1194" s="305">
        <v>0</v>
      </c>
      <c r="O1194" s="303">
        <v>0</v>
      </c>
      <c r="P1194" s="305">
        <v>0</v>
      </c>
      <c r="Q1194" s="303">
        <v>0</v>
      </c>
      <c r="R1194" s="16">
        <f>SUMIFS('Member Months'!$L:$L,'Member Months'!$A:$A,$A1194,'Member Months'!$C:$C,$C1194, 'Member Months'!$D:$D,$D1194)</f>
        <v>0</v>
      </c>
      <c r="S1194" s="237"/>
      <c r="U1194" s="237"/>
      <c r="V1194" s="237"/>
    </row>
    <row r="1195" spans="1:22" s="302" customFormat="1">
      <c r="A1195" s="38">
        <v>22</v>
      </c>
      <c r="B1195" s="39">
        <f t="shared" si="39"/>
        <v>0</v>
      </c>
      <c r="C1195" s="39" t="s">
        <v>912</v>
      </c>
      <c r="D1195" s="40">
        <v>4</v>
      </c>
      <c r="E1195" s="662">
        <v>22</v>
      </c>
      <c r="F1195" s="662">
        <v>6</v>
      </c>
      <c r="G1195" s="991" t="s">
        <v>933</v>
      </c>
      <c r="H1195" s="40" t="s">
        <v>227</v>
      </c>
      <c r="I1195" s="629" t="s">
        <v>214</v>
      </c>
      <c r="J1195" s="991" t="s">
        <v>676</v>
      </c>
      <c r="K1195" s="303">
        <v>0</v>
      </c>
      <c r="L1195" s="304">
        <v>0</v>
      </c>
      <c r="M1195" s="305">
        <v>0</v>
      </c>
      <c r="N1195" s="305">
        <v>0</v>
      </c>
      <c r="O1195" s="303">
        <v>0</v>
      </c>
      <c r="P1195" s="305">
        <v>0</v>
      </c>
      <c r="Q1195" s="303">
        <v>0</v>
      </c>
      <c r="R1195" s="16">
        <f>SUMIFS('Member Months'!$L:$L,'Member Months'!$A:$A,$A1195,'Member Months'!$C:$C,$C1195, 'Member Months'!$D:$D,$D1195)</f>
        <v>0</v>
      </c>
      <c r="S1195" s="237"/>
      <c r="U1195" s="237"/>
      <c r="V1195" s="237"/>
    </row>
    <row r="1196" spans="1:22" s="302" customFormat="1">
      <c r="A1196" s="38">
        <v>22</v>
      </c>
      <c r="B1196" s="39">
        <f t="shared" si="39"/>
        <v>0</v>
      </c>
      <c r="C1196" s="39" t="s">
        <v>912</v>
      </c>
      <c r="D1196" s="40">
        <v>4</v>
      </c>
      <c r="E1196" s="662">
        <v>22</v>
      </c>
      <c r="F1196" s="662">
        <v>6</v>
      </c>
      <c r="G1196" s="991" t="s">
        <v>933</v>
      </c>
      <c r="H1196" s="40" t="s">
        <v>227</v>
      </c>
      <c r="I1196" s="629" t="s">
        <v>215</v>
      </c>
      <c r="J1196" s="991" t="s">
        <v>216</v>
      </c>
      <c r="K1196" s="303">
        <v>0</v>
      </c>
      <c r="L1196" s="304">
        <v>0</v>
      </c>
      <c r="M1196" s="305">
        <v>0</v>
      </c>
      <c r="N1196" s="305">
        <v>0</v>
      </c>
      <c r="O1196" s="303">
        <v>0</v>
      </c>
      <c r="P1196" s="305">
        <v>0</v>
      </c>
      <c r="Q1196" s="303">
        <v>0</v>
      </c>
      <c r="R1196" s="16">
        <f>SUMIFS('Member Months'!$L:$L,'Member Months'!$A:$A,$A1196,'Member Months'!$C:$C,$C1196, 'Member Months'!$D:$D,$D1196)</f>
        <v>0</v>
      </c>
      <c r="S1196" s="237"/>
      <c r="U1196" s="237"/>
      <c r="V1196" s="237"/>
    </row>
    <row r="1197" spans="1:22" s="302" customFormat="1">
      <c r="A1197" s="38">
        <v>22</v>
      </c>
      <c r="B1197" s="39">
        <f t="shared" si="39"/>
        <v>0</v>
      </c>
      <c r="C1197" s="39" t="s">
        <v>912</v>
      </c>
      <c r="D1197" s="40">
        <v>4</v>
      </c>
      <c r="E1197" s="662">
        <v>22</v>
      </c>
      <c r="F1197" s="662">
        <v>6</v>
      </c>
      <c r="G1197" s="991" t="s">
        <v>933</v>
      </c>
      <c r="H1197" s="40" t="s">
        <v>227</v>
      </c>
      <c r="I1197" s="629" t="s">
        <v>217</v>
      </c>
      <c r="J1197" s="991" t="s">
        <v>262</v>
      </c>
      <c r="K1197" s="303">
        <v>0</v>
      </c>
      <c r="L1197" s="304">
        <v>0</v>
      </c>
      <c r="M1197" s="305">
        <v>0</v>
      </c>
      <c r="N1197" s="305">
        <v>0</v>
      </c>
      <c r="O1197" s="303">
        <v>0</v>
      </c>
      <c r="P1197" s="305">
        <v>0</v>
      </c>
      <c r="Q1197" s="303">
        <v>0</v>
      </c>
      <c r="R1197" s="16">
        <f>SUMIFS('Member Months'!$L:$L,'Member Months'!$A:$A,$A1197,'Member Months'!$C:$C,$C1197, 'Member Months'!$D:$D,$D1197)</f>
        <v>0</v>
      </c>
      <c r="S1197" s="237"/>
      <c r="U1197" s="237"/>
      <c r="V1197" s="237"/>
    </row>
    <row r="1198" spans="1:22" s="302" customFormat="1">
      <c r="A1198" s="38">
        <v>22</v>
      </c>
      <c r="B1198" s="39">
        <f t="shared" si="39"/>
        <v>0</v>
      </c>
      <c r="C1198" s="39" t="s">
        <v>912</v>
      </c>
      <c r="D1198" s="40">
        <v>4</v>
      </c>
      <c r="E1198" s="662">
        <v>22</v>
      </c>
      <c r="F1198" s="662">
        <v>6</v>
      </c>
      <c r="G1198" s="991" t="s">
        <v>933</v>
      </c>
      <c r="H1198" s="40" t="s">
        <v>227</v>
      </c>
      <c r="I1198" s="629" t="s">
        <v>218</v>
      </c>
      <c r="J1198" s="991" t="s">
        <v>677</v>
      </c>
      <c r="K1198" s="303">
        <v>0</v>
      </c>
      <c r="L1198" s="304">
        <v>0</v>
      </c>
      <c r="M1198" s="305">
        <v>0</v>
      </c>
      <c r="N1198" s="305">
        <v>0</v>
      </c>
      <c r="O1198" s="303">
        <v>0</v>
      </c>
      <c r="P1198" s="305">
        <v>0</v>
      </c>
      <c r="Q1198" s="303">
        <v>0</v>
      </c>
      <c r="R1198" s="16">
        <f>SUMIFS('Member Months'!$L:$L,'Member Months'!$A:$A,$A1198,'Member Months'!$C:$C,$C1198, 'Member Months'!$D:$D,$D1198)</f>
        <v>0</v>
      </c>
      <c r="S1198" s="237"/>
      <c r="U1198" s="237"/>
      <c r="V1198" s="237"/>
    </row>
    <row r="1199" spans="1:22" s="302" customFormat="1">
      <c r="A1199" s="38">
        <v>22</v>
      </c>
      <c r="B1199" s="39">
        <f t="shared" si="39"/>
        <v>0</v>
      </c>
      <c r="C1199" s="39" t="s">
        <v>912</v>
      </c>
      <c r="D1199" s="40">
        <v>4</v>
      </c>
      <c r="E1199" s="662">
        <v>22</v>
      </c>
      <c r="F1199" s="662">
        <v>6</v>
      </c>
      <c r="G1199" s="991" t="s">
        <v>933</v>
      </c>
      <c r="H1199" s="40" t="s">
        <v>227</v>
      </c>
      <c r="I1199" s="629" t="s">
        <v>219</v>
      </c>
      <c r="J1199" s="991" t="s">
        <v>263</v>
      </c>
      <c r="K1199" s="303">
        <v>0</v>
      </c>
      <c r="L1199" s="304">
        <v>0</v>
      </c>
      <c r="M1199" s="305">
        <v>0</v>
      </c>
      <c r="N1199" s="305">
        <v>0</v>
      </c>
      <c r="O1199" s="303">
        <v>0</v>
      </c>
      <c r="P1199" s="305">
        <v>0</v>
      </c>
      <c r="Q1199" s="303">
        <v>0</v>
      </c>
      <c r="R1199" s="16">
        <f>SUMIFS('Member Months'!$L:$L,'Member Months'!$A:$A,$A1199,'Member Months'!$C:$C,$C1199, 'Member Months'!$D:$D,$D1199)</f>
        <v>0</v>
      </c>
      <c r="S1199" s="237"/>
      <c r="U1199" s="237"/>
      <c r="V1199" s="237"/>
    </row>
    <row r="1200" spans="1:22" s="302" customFormat="1">
      <c r="A1200" s="38">
        <v>22</v>
      </c>
      <c r="B1200" s="39">
        <f t="shared" si="39"/>
        <v>0</v>
      </c>
      <c r="C1200" s="39" t="s">
        <v>912</v>
      </c>
      <c r="D1200" s="40">
        <v>4</v>
      </c>
      <c r="E1200" s="662">
        <v>22</v>
      </c>
      <c r="F1200" s="662">
        <v>6</v>
      </c>
      <c r="G1200" s="991" t="s">
        <v>933</v>
      </c>
      <c r="H1200" s="40" t="s">
        <v>227</v>
      </c>
      <c r="I1200" s="629" t="s">
        <v>220</v>
      </c>
      <c r="J1200" s="991" t="s">
        <v>675</v>
      </c>
      <c r="K1200" s="303">
        <v>0</v>
      </c>
      <c r="L1200" s="304">
        <v>0</v>
      </c>
      <c r="M1200" s="305">
        <v>0</v>
      </c>
      <c r="N1200" s="305">
        <v>0</v>
      </c>
      <c r="O1200" s="303">
        <v>0</v>
      </c>
      <c r="P1200" s="305">
        <v>0</v>
      </c>
      <c r="Q1200" s="303">
        <v>0</v>
      </c>
      <c r="R1200" s="16">
        <f>SUMIFS('Member Months'!$L:$L,'Member Months'!$A:$A,$A1200,'Member Months'!$C:$C,$C1200, 'Member Months'!$D:$D,$D1200)</f>
        <v>0</v>
      </c>
      <c r="S1200" s="237"/>
      <c r="U1200" s="237"/>
      <c r="V1200" s="237"/>
    </row>
    <row r="1201" spans="1:22" s="302" customFormat="1">
      <c r="A1201" s="38">
        <v>22</v>
      </c>
      <c r="B1201" s="39">
        <f t="shared" si="39"/>
        <v>0</v>
      </c>
      <c r="C1201" s="39" t="s">
        <v>912</v>
      </c>
      <c r="D1201" s="40">
        <v>4</v>
      </c>
      <c r="E1201" s="662">
        <v>22</v>
      </c>
      <c r="F1201" s="662">
        <v>6</v>
      </c>
      <c r="G1201" s="991" t="s">
        <v>933</v>
      </c>
      <c r="H1201" s="40" t="s">
        <v>227</v>
      </c>
      <c r="I1201" s="629" t="s">
        <v>221</v>
      </c>
      <c r="J1201" s="991" t="s">
        <v>264</v>
      </c>
      <c r="K1201" s="303">
        <v>0</v>
      </c>
      <c r="L1201" s="304">
        <v>0</v>
      </c>
      <c r="M1201" s="305">
        <v>0</v>
      </c>
      <c r="N1201" s="305">
        <v>0</v>
      </c>
      <c r="O1201" s="303">
        <v>0</v>
      </c>
      <c r="P1201" s="305">
        <v>0</v>
      </c>
      <c r="Q1201" s="303">
        <v>0</v>
      </c>
      <c r="R1201" s="16">
        <f>SUMIFS('Member Months'!$L:$L,'Member Months'!$A:$A,$A1201,'Member Months'!$C:$C,$C1201, 'Member Months'!$D:$D,$D1201)</f>
        <v>0</v>
      </c>
      <c r="S1201" s="237"/>
      <c r="U1201" s="237"/>
      <c r="V1201" s="237"/>
    </row>
    <row r="1202" spans="1:22" s="302" customFormat="1">
      <c r="A1202" s="38">
        <v>22</v>
      </c>
      <c r="B1202" s="39">
        <f t="shared" si="39"/>
        <v>0</v>
      </c>
      <c r="C1202" s="39" t="s">
        <v>912</v>
      </c>
      <c r="D1202" s="40">
        <v>4</v>
      </c>
      <c r="E1202" s="662">
        <v>22</v>
      </c>
      <c r="F1202" s="662">
        <v>6</v>
      </c>
      <c r="G1202" s="991" t="s">
        <v>933</v>
      </c>
      <c r="H1202" s="40" t="s">
        <v>227</v>
      </c>
      <c r="I1202" s="630" t="s">
        <v>222</v>
      </c>
      <c r="J1202" s="991" t="s">
        <v>206</v>
      </c>
      <c r="K1202" s="303">
        <v>0</v>
      </c>
      <c r="L1202" s="304">
        <v>0</v>
      </c>
      <c r="M1202" s="305">
        <v>0</v>
      </c>
      <c r="N1202" s="305">
        <v>0</v>
      </c>
      <c r="O1202" s="303">
        <v>0</v>
      </c>
      <c r="P1202" s="305">
        <v>0</v>
      </c>
      <c r="Q1202" s="303">
        <v>0</v>
      </c>
      <c r="R1202" s="16">
        <f>SUMIFS('Member Months'!$L:$L,'Member Months'!$A:$A,$A1202,'Member Months'!$C:$C,$C1202, 'Member Months'!$D:$D,$D1202)</f>
        <v>0</v>
      </c>
      <c r="S1202" s="237"/>
      <c r="U1202" s="237"/>
      <c r="V1202" s="237"/>
    </row>
    <row r="1203" spans="1:22" s="302" customFormat="1">
      <c r="A1203" s="38">
        <v>22</v>
      </c>
      <c r="B1203" s="39">
        <f t="shared" si="39"/>
        <v>0</v>
      </c>
      <c r="C1203" s="39" t="s">
        <v>912</v>
      </c>
      <c r="D1203" s="40">
        <v>4</v>
      </c>
      <c r="E1203" s="662">
        <v>22</v>
      </c>
      <c r="F1203" s="662">
        <v>6</v>
      </c>
      <c r="G1203" s="991" t="s">
        <v>933</v>
      </c>
      <c r="H1203" s="40" t="s">
        <v>227</v>
      </c>
      <c r="I1203" s="630" t="s">
        <v>223</v>
      </c>
      <c r="J1203" s="991" t="s">
        <v>181</v>
      </c>
      <c r="K1203" s="303">
        <v>0</v>
      </c>
      <c r="L1203" s="304">
        <v>0</v>
      </c>
      <c r="M1203" s="305">
        <v>0</v>
      </c>
      <c r="N1203" s="305">
        <v>0</v>
      </c>
      <c r="O1203" s="303">
        <v>0</v>
      </c>
      <c r="P1203" s="305">
        <v>0</v>
      </c>
      <c r="Q1203" s="303">
        <v>0</v>
      </c>
      <c r="R1203" s="16">
        <f>SUMIFS('Member Months'!$L:$L,'Member Months'!$A:$A,$A1203,'Member Months'!$C:$C,$C1203, 'Member Months'!$D:$D,$D1203)</f>
        <v>0</v>
      </c>
      <c r="S1203" s="237"/>
      <c r="U1203" s="237"/>
      <c r="V1203" s="237"/>
    </row>
    <row r="1204" spans="1:22" s="302" customFormat="1">
      <c r="A1204" s="38">
        <v>22</v>
      </c>
      <c r="B1204" s="39">
        <f t="shared" si="39"/>
        <v>0</v>
      </c>
      <c r="C1204" s="39" t="s">
        <v>912</v>
      </c>
      <c r="D1204" s="40">
        <v>4</v>
      </c>
      <c r="E1204" s="662">
        <v>22</v>
      </c>
      <c r="F1204" s="662">
        <v>6</v>
      </c>
      <c r="G1204" s="991" t="s">
        <v>933</v>
      </c>
      <c r="H1204" s="40" t="s">
        <v>227</v>
      </c>
      <c r="I1204" s="630" t="s">
        <v>150</v>
      </c>
      <c r="J1204" s="991" t="s">
        <v>204</v>
      </c>
      <c r="K1204" s="303">
        <v>0</v>
      </c>
      <c r="L1204" s="304">
        <v>0</v>
      </c>
      <c r="M1204" s="305">
        <v>0</v>
      </c>
      <c r="N1204" s="305">
        <v>0</v>
      </c>
      <c r="O1204" s="303">
        <v>0</v>
      </c>
      <c r="P1204" s="305">
        <v>0</v>
      </c>
      <c r="Q1204" s="303">
        <v>0</v>
      </c>
      <c r="R1204" s="16">
        <f>SUMIFS('Member Months'!$L:$L,'Member Months'!$A:$A,$A1204,'Member Months'!$C:$C,$C1204, 'Member Months'!$D:$D,$D1204)</f>
        <v>0</v>
      </c>
      <c r="S1204" s="237"/>
      <c r="U1204" s="237"/>
      <c r="V1204" s="237"/>
    </row>
    <row r="1205" spans="1:22" s="302" customFormat="1">
      <c r="A1205" s="38">
        <v>22</v>
      </c>
      <c r="B1205" s="39">
        <f t="shared" si="39"/>
        <v>0</v>
      </c>
      <c r="C1205" s="39" t="s">
        <v>912</v>
      </c>
      <c r="D1205" s="40">
        <v>4</v>
      </c>
      <c r="E1205" s="662">
        <v>22</v>
      </c>
      <c r="F1205" s="662">
        <v>6</v>
      </c>
      <c r="G1205" s="991" t="s">
        <v>933</v>
      </c>
      <c r="H1205" s="40" t="s">
        <v>227</v>
      </c>
      <c r="I1205" s="630" t="s">
        <v>151</v>
      </c>
      <c r="J1205" s="991" t="s">
        <v>205</v>
      </c>
      <c r="K1205" s="303">
        <v>0</v>
      </c>
      <c r="L1205" s="304">
        <v>0</v>
      </c>
      <c r="M1205" s="305">
        <v>0</v>
      </c>
      <c r="N1205" s="305">
        <v>0</v>
      </c>
      <c r="O1205" s="303">
        <v>0</v>
      </c>
      <c r="P1205" s="305">
        <v>0</v>
      </c>
      <c r="Q1205" s="303">
        <v>0</v>
      </c>
      <c r="R1205" s="16">
        <f>SUMIFS('Member Months'!$L:$L,'Member Months'!$A:$A,$A1205,'Member Months'!$C:$C,$C1205, 'Member Months'!$D:$D,$D1205)</f>
        <v>0</v>
      </c>
      <c r="S1205" s="237"/>
      <c r="U1205" s="237"/>
      <c r="V1205" s="237"/>
    </row>
    <row r="1206" spans="1:22" s="302" customFormat="1">
      <c r="A1206" s="38">
        <v>22</v>
      </c>
      <c r="B1206" s="39">
        <f t="shared" si="39"/>
        <v>0</v>
      </c>
      <c r="C1206" s="39" t="s">
        <v>912</v>
      </c>
      <c r="D1206" s="40">
        <v>4</v>
      </c>
      <c r="E1206" s="662">
        <v>22</v>
      </c>
      <c r="F1206" s="662">
        <v>6</v>
      </c>
      <c r="G1206" s="991" t="s">
        <v>933</v>
      </c>
      <c r="H1206" s="40" t="s">
        <v>227</v>
      </c>
      <c r="I1206" s="630" t="s">
        <v>152</v>
      </c>
      <c r="J1206" s="991" t="s">
        <v>182</v>
      </c>
      <c r="K1206" s="303">
        <v>0</v>
      </c>
      <c r="L1206" s="304">
        <v>0</v>
      </c>
      <c r="M1206" s="305">
        <v>0</v>
      </c>
      <c r="N1206" s="305">
        <v>0</v>
      </c>
      <c r="O1206" s="303">
        <v>0</v>
      </c>
      <c r="P1206" s="305">
        <v>0</v>
      </c>
      <c r="Q1206" s="303">
        <v>0</v>
      </c>
      <c r="R1206" s="16">
        <f>SUMIFS('Member Months'!$L:$L,'Member Months'!$A:$A,$A1206,'Member Months'!$C:$C,$C1206, 'Member Months'!$D:$D,$D1206)</f>
        <v>0</v>
      </c>
      <c r="S1206" s="237"/>
      <c r="U1206" s="237"/>
      <c r="V1206" s="237"/>
    </row>
    <row r="1207" spans="1:22" s="302" customFormat="1">
      <c r="A1207" s="38">
        <v>22</v>
      </c>
      <c r="B1207" s="39">
        <f t="shared" si="39"/>
        <v>0</v>
      </c>
      <c r="C1207" s="39" t="s">
        <v>912</v>
      </c>
      <c r="D1207" s="40">
        <v>4</v>
      </c>
      <c r="E1207" s="662">
        <v>22</v>
      </c>
      <c r="F1207" s="662">
        <v>6</v>
      </c>
      <c r="G1207" s="991" t="s">
        <v>933</v>
      </c>
      <c r="H1207" s="40" t="s">
        <v>227</v>
      </c>
      <c r="I1207" s="630" t="s">
        <v>70</v>
      </c>
      <c r="J1207" s="991" t="s">
        <v>265</v>
      </c>
      <c r="K1207" s="303">
        <v>0</v>
      </c>
      <c r="L1207" s="304">
        <v>0</v>
      </c>
      <c r="M1207" s="305">
        <v>0</v>
      </c>
      <c r="N1207" s="305">
        <v>0</v>
      </c>
      <c r="O1207" s="303">
        <v>0</v>
      </c>
      <c r="P1207" s="305">
        <v>0</v>
      </c>
      <c r="Q1207" s="303">
        <v>0</v>
      </c>
      <c r="R1207" s="16">
        <f>SUMIFS('Member Months'!$L:$L,'Member Months'!$A:$A,$A1207,'Member Months'!$C:$C,$C1207, 'Member Months'!$D:$D,$D1207)</f>
        <v>0</v>
      </c>
      <c r="S1207" s="237"/>
      <c r="U1207" s="237"/>
      <c r="V1207" s="237"/>
    </row>
    <row r="1208" spans="1:22" s="302" customFormat="1">
      <c r="A1208" s="38">
        <v>22</v>
      </c>
      <c r="B1208" s="39">
        <f t="shared" si="39"/>
        <v>0</v>
      </c>
      <c r="C1208" s="39" t="s">
        <v>912</v>
      </c>
      <c r="D1208" s="40">
        <v>4</v>
      </c>
      <c r="E1208" s="662">
        <v>22</v>
      </c>
      <c r="F1208" s="662">
        <v>6</v>
      </c>
      <c r="G1208" s="991" t="s">
        <v>933</v>
      </c>
      <c r="H1208" s="40" t="s">
        <v>227</v>
      </c>
      <c r="I1208" s="630" t="s">
        <v>71</v>
      </c>
      <c r="J1208" s="991" t="s">
        <v>266</v>
      </c>
      <c r="K1208" s="303">
        <v>0</v>
      </c>
      <c r="L1208" s="304">
        <v>0</v>
      </c>
      <c r="M1208" s="305">
        <v>0</v>
      </c>
      <c r="N1208" s="305">
        <v>0</v>
      </c>
      <c r="O1208" s="303">
        <v>0</v>
      </c>
      <c r="P1208" s="305">
        <v>0</v>
      </c>
      <c r="Q1208" s="303">
        <v>0</v>
      </c>
      <c r="R1208" s="16">
        <f>SUMIFS('Member Months'!$L:$L,'Member Months'!$A:$A,$A1208,'Member Months'!$C:$C,$C1208, 'Member Months'!$D:$D,$D1208)</f>
        <v>0</v>
      </c>
      <c r="S1208" s="237"/>
      <c r="U1208" s="237"/>
      <c r="V1208" s="237"/>
    </row>
    <row r="1209" spans="1:22" s="302" customFormat="1">
      <c r="A1209" s="38">
        <v>22</v>
      </c>
      <c r="B1209" s="39">
        <f t="shared" si="39"/>
        <v>0</v>
      </c>
      <c r="C1209" s="39" t="s">
        <v>912</v>
      </c>
      <c r="D1209" s="40">
        <v>4</v>
      </c>
      <c r="E1209" s="662">
        <v>22</v>
      </c>
      <c r="F1209" s="662">
        <v>6</v>
      </c>
      <c r="G1209" s="991" t="s">
        <v>933</v>
      </c>
      <c r="H1209" s="40" t="s">
        <v>227</v>
      </c>
      <c r="I1209" s="630" t="s">
        <v>72</v>
      </c>
      <c r="J1209" s="991" t="s">
        <v>527</v>
      </c>
      <c r="K1209" s="303">
        <v>0</v>
      </c>
      <c r="L1209" s="304">
        <v>0</v>
      </c>
      <c r="M1209" s="305">
        <v>0</v>
      </c>
      <c r="N1209" s="305">
        <v>0</v>
      </c>
      <c r="O1209" s="303">
        <v>0</v>
      </c>
      <c r="P1209" s="305">
        <v>0</v>
      </c>
      <c r="Q1209" s="303">
        <v>0</v>
      </c>
      <c r="R1209" s="16">
        <f>SUMIFS('Member Months'!$L:$L,'Member Months'!$A:$A,$A1209,'Member Months'!$C:$C,$C1209, 'Member Months'!$D:$D,$D1209)</f>
        <v>0</v>
      </c>
      <c r="S1209" s="237"/>
      <c r="U1209" s="237"/>
      <c r="V1209" s="237"/>
    </row>
    <row r="1210" spans="1:22" s="302" customFormat="1">
      <c r="A1210" s="38">
        <v>22</v>
      </c>
      <c r="B1210" s="39">
        <f t="shared" si="39"/>
        <v>0</v>
      </c>
      <c r="C1210" s="39" t="s">
        <v>912</v>
      </c>
      <c r="D1210" s="40">
        <v>4</v>
      </c>
      <c r="E1210" s="662">
        <v>22</v>
      </c>
      <c r="F1210" s="662">
        <v>6</v>
      </c>
      <c r="G1210" s="991" t="s">
        <v>933</v>
      </c>
      <c r="H1210" s="40" t="s">
        <v>227</v>
      </c>
      <c r="I1210" s="630" t="s">
        <v>73</v>
      </c>
      <c r="J1210" s="991" t="s">
        <v>528</v>
      </c>
      <c r="K1210" s="303">
        <v>0</v>
      </c>
      <c r="L1210" s="304">
        <v>0</v>
      </c>
      <c r="M1210" s="305">
        <v>0</v>
      </c>
      <c r="N1210" s="305">
        <v>0</v>
      </c>
      <c r="O1210" s="303">
        <v>0</v>
      </c>
      <c r="P1210" s="305">
        <v>0</v>
      </c>
      <c r="Q1210" s="303">
        <v>0</v>
      </c>
      <c r="R1210" s="16">
        <f>SUMIFS('Member Months'!$L:$L,'Member Months'!$A:$A,$A1210,'Member Months'!$C:$C,$C1210, 'Member Months'!$D:$D,$D1210)</f>
        <v>0</v>
      </c>
      <c r="S1210" s="237"/>
      <c r="U1210" s="237"/>
      <c r="V1210" s="237"/>
    </row>
    <row r="1211" spans="1:22" s="302" customFormat="1">
      <c r="A1211" s="38">
        <v>22</v>
      </c>
      <c r="B1211" s="39">
        <f t="shared" si="39"/>
        <v>0</v>
      </c>
      <c r="C1211" s="39" t="s">
        <v>912</v>
      </c>
      <c r="D1211" s="40">
        <v>4</v>
      </c>
      <c r="E1211" s="662">
        <v>22</v>
      </c>
      <c r="F1211" s="662">
        <v>6</v>
      </c>
      <c r="G1211" s="991" t="s">
        <v>933</v>
      </c>
      <c r="H1211" s="40" t="s">
        <v>227</v>
      </c>
      <c r="I1211" s="630" t="s">
        <v>409</v>
      </c>
      <c r="J1211" s="991" t="s">
        <v>803</v>
      </c>
      <c r="K1211" s="303">
        <v>0</v>
      </c>
      <c r="L1211" s="304">
        <v>0</v>
      </c>
      <c r="M1211" s="305">
        <v>0</v>
      </c>
      <c r="N1211" s="305">
        <v>0</v>
      </c>
      <c r="O1211" s="303">
        <v>0</v>
      </c>
      <c r="P1211" s="305">
        <v>0</v>
      </c>
      <c r="Q1211" s="303">
        <v>0</v>
      </c>
      <c r="R1211" s="16">
        <f>SUMIFS('Member Months'!$L:$L,'Member Months'!$A:$A,$A1211,'Member Months'!$C:$C,$C1211, 'Member Months'!$D:$D,$D1211)</f>
        <v>0</v>
      </c>
      <c r="S1211" s="237"/>
      <c r="U1211" s="237"/>
      <c r="V1211" s="237"/>
    </row>
    <row r="1212" spans="1:22" s="302" customFormat="1">
      <c r="A1212" s="38">
        <v>23</v>
      </c>
      <c r="B1212" s="39">
        <v>0</v>
      </c>
      <c r="C1212" s="39" t="s">
        <v>912</v>
      </c>
      <c r="D1212" s="40">
        <v>4</v>
      </c>
      <c r="E1212" s="662">
        <v>23</v>
      </c>
      <c r="F1212" s="662">
        <v>6</v>
      </c>
      <c r="G1212" s="991" t="s">
        <v>933</v>
      </c>
      <c r="H1212" s="40" t="s">
        <v>228</v>
      </c>
      <c r="I1212" s="630" t="s">
        <v>211</v>
      </c>
      <c r="J1212" s="991" t="s">
        <v>261</v>
      </c>
      <c r="K1212" s="303">
        <v>0</v>
      </c>
      <c r="L1212" s="304">
        <v>0</v>
      </c>
      <c r="M1212" s="305">
        <v>0</v>
      </c>
      <c r="N1212" s="305">
        <v>0</v>
      </c>
      <c r="O1212" s="303">
        <v>0</v>
      </c>
      <c r="P1212" s="305">
        <v>0</v>
      </c>
      <c r="Q1212" s="303">
        <v>0</v>
      </c>
      <c r="R1212" s="16">
        <v>0</v>
      </c>
      <c r="S1212" s="237"/>
      <c r="U1212" s="237"/>
      <c r="V1212" s="237"/>
    </row>
    <row r="1213" spans="1:22" s="302" customFormat="1">
      <c r="A1213" s="38">
        <v>23</v>
      </c>
      <c r="B1213" s="39">
        <v>0</v>
      </c>
      <c r="C1213" s="39" t="s">
        <v>912</v>
      </c>
      <c r="D1213" s="40">
        <v>4</v>
      </c>
      <c r="E1213" s="662">
        <v>23</v>
      </c>
      <c r="F1213" s="662">
        <v>6</v>
      </c>
      <c r="G1213" s="991" t="s">
        <v>933</v>
      </c>
      <c r="H1213" s="40" t="s">
        <v>228</v>
      </c>
      <c r="I1213" s="630" t="s">
        <v>214</v>
      </c>
      <c r="J1213" s="991" t="s">
        <v>676</v>
      </c>
      <c r="K1213" s="303">
        <v>0</v>
      </c>
      <c r="L1213" s="304">
        <v>0</v>
      </c>
      <c r="M1213" s="305">
        <v>0</v>
      </c>
      <c r="N1213" s="305">
        <v>0</v>
      </c>
      <c r="O1213" s="303">
        <v>0</v>
      </c>
      <c r="P1213" s="305">
        <v>0</v>
      </c>
      <c r="Q1213" s="303">
        <v>0</v>
      </c>
      <c r="R1213" s="16">
        <v>0</v>
      </c>
      <c r="S1213" s="237"/>
      <c r="U1213" s="237"/>
      <c r="V1213" s="237"/>
    </row>
    <row r="1214" spans="1:22" s="302" customFormat="1">
      <c r="A1214" s="38">
        <v>23</v>
      </c>
      <c r="B1214" s="39">
        <v>0</v>
      </c>
      <c r="C1214" s="39" t="s">
        <v>912</v>
      </c>
      <c r="D1214" s="40">
        <v>4</v>
      </c>
      <c r="E1214" s="662">
        <v>23</v>
      </c>
      <c r="F1214" s="662">
        <v>6</v>
      </c>
      <c r="G1214" s="991" t="s">
        <v>933</v>
      </c>
      <c r="H1214" s="40" t="s">
        <v>228</v>
      </c>
      <c r="I1214" s="630" t="s">
        <v>215</v>
      </c>
      <c r="J1214" s="991" t="s">
        <v>216</v>
      </c>
      <c r="K1214" s="303">
        <v>0</v>
      </c>
      <c r="L1214" s="304">
        <v>0</v>
      </c>
      <c r="M1214" s="305">
        <v>0</v>
      </c>
      <c r="N1214" s="305">
        <v>0</v>
      </c>
      <c r="O1214" s="303">
        <v>0</v>
      </c>
      <c r="P1214" s="305">
        <v>0</v>
      </c>
      <c r="Q1214" s="303">
        <v>0</v>
      </c>
      <c r="R1214" s="16">
        <v>0</v>
      </c>
      <c r="S1214" s="237"/>
      <c r="U1214" s="237"/>
      <c r="V1214" s="237"/>
    </row>
    <row r="1215" spans="1:22" s="302" customFormat="1">
      <c r="A1215" s="38">
        <v>23</v>
      </c>
      <c r="B1215" s="39">
        <v>0</v>
      </c>
      <c r="C1215" s="39" t="s">
        <v>912</v>
      </c>
      <c r="D1215" s="40">
        <v>4</v>
      </c>
      <c r="E1215" s="662">
        <v>23</v>
      </c>
      <c r="F1215" s="662">
        <v>6</v>
      </c>
      <c r="G1215" s="991" t="s">
        <v>933</v>
      </c>
      <c r="H1215" s="40" t="s">
        <v>228</v>
      </c>
      <c r="I1215" s="630" t="s">
        <v>217</v>
      </c>
      <c r="J1215" s="991" t="s">
        <v>262</v>
      </c>
      <c r="K1215" s="303">
        <v>0</v>
      </c>
      <c r="L1215" s="304">
        <v>0</v>
      </c>
      <c r="M1215" s="305">
        <v>0</v>
      </c>
      <c r="N1215" s="305">
        <v>0</v>
      </c>
      <c r="O1215" s="303">
        <v>0</v>
      </c>
      <c r="P1215" s="305">
        <v>0</v>
      </c>
      <c r="Q1215" s="303">
        <v>0</v>
      </c>
      <c r="R1215" s="16">
        <v>0</v>
      </c>
      <c r="S1215" s="237"/>
      <c r="U1215" s="237"/>
      <c r="V1215" s="237"/>
    </row>
    <row r="1216" spans="1:22" s="302" customFormat="1">
      <c r="A1216" s="38">
        <v>23</v>
      </c>
      <c r="B1216" s="39">
        <v>0</v>
      </c>
      <c r="C1216" s="39" t="s">
        <v>912</v>
      </c>
      <c r="D1216" s="40">
        <v>4</v>
      </c>
      <c r="E1216" s="662">
        <v>23</v>
      </c>
      <c r="F1216" s="662">
        <v>6</v>
      </c>
      <c r="G1216" s="991" t="s">
        <v>933</v>
      </c>
      <c r="H1216" s="40" t="s">
        <v>228</v>
      </c>
      <c r="I1216" s="630" t="s">
        <v>218</v>
      </c>
      <c r="J1216" s="991" t="s">
        <v>677</v>
      </c>
      <c r="K1216" s="303">
        <v>0</v>
      </c>
      <c r="L1216" s="304">
        <v>0</v>
      </c>
      <c r="M1216" s="305">
        <v>0</v>
      </c>
      <c r="N1216" s="305">
        <v>0</v>
      </c>
      <c r="O1216" s="303">
        <v>0</v>
      </c>
      <c r="P1216" s="305">
        <v>0</v>
      </c>
      <c r="Q1216" s="303">
        <v>0</v>
      </c>
      <c r="R1216" s="16">
        <v>0</v>
      </c>
      <c r="S1216" s="237"/>
      <c r="U1216" s="237"/>
      <c r="V1216" s="237"/>
    </row>
    <row r="1217" spans="1:22" s="302" customFormat="1">
      <c r="A1217" s="38">
        <v>23</v>
      </c>
      <c r="B1217" s="39">
        <v>0</v>
      </c>
      <c r="C1217" s="39" t="s">
        <v>912</v>
      </c>
      <c r="D1217" s="40">
        <v>4</v>
      </c>
      <c r="E1217" s="662">
        <v>23</v>
      </c>
      <c r="F1217" s="662">
        <v>6</v>
      </c>
      <c r="G1217" s="991" t="s">
        <v>933</v>
      </c>
      <c r="H1217" s="40" t="s">
        <v>228</v>
      </c>
      <c r="I1217" s="630" t="s">
        <v>219</v>
      </c>
      <c r="J1217" s="991" t="s">
        <v>263</v>
      </c>
      <c r="K1217" s="303">
        <v>0</v>
      </c>
      <c r="L1217" s="304">
        <v>0</v>
      </c>
      <c r="M1217" s="305">
        <v>0</v>
      </c>
      <c r="N1217" s="305">
        <v>0</v>
      </c>
      <c r="O1217" s="303">
        <v>0</v>
      </c>
      <c r="P1217" s="305">
        <v>0</v>
      </c>
      <c r="Q1217" s="303">
        <v>0</v>
      </c>
      <c r="R1217" s="16">
        <v>0</v>
      </c>
      <c r="S1217" s="237"/>
      <c r="U1217" s="237"/>
      <c r="V1217" s="237"/>
    </row>
    <row r="1218" spans="1:22" s="302" customFormat="1">
      <c r="A1218" s="38">
        <v>23</v>
      </c>
      <c r="B1218" s="39">
        <v>0</v>
      </c>
      <c r="C1218" s="39" t="s">
        <v>912</v>
      </c>
      <c r="D1218" s="40">
        <v>4</v>
      </c>
      <c r="E1218" s="662">
        <v>23</v>
      </c>
      <c r="F1218" s="662">
        <v>6</v>
      </c>
      <c r="G1218" s="991" t="s">
        <v>933</v>
      </c>
      <c r="H1218" s="40" t="s">
        <v>228</v>
      </c>
      <c r="I1218" s="630" t="s">
        <v>220</v>
      </c>
      <c r="J1218" s="991" t="s">
        <v>675</v>
      </c>
      <c r="K1218" s="303">
        <v>0</v>
      </c>
      <c r="L1218" s="304">
        <v>0</v>
      </c>
      <c r="M1218" s="305">
        <v>0</v>
      </c>
      <c r="N1218" s="305">
        <v>0</v>
      </c>
      <c r="O1218" s="303">
        <v>0</v>
      </c>
      <c r="P1218" s="305">
        <v>0</v>
      </c>
      <c r="Q1218" s="303">
        <v>0</v>
      </c>
      <c r="R1218" s="16">
        <v>0</v>
      </c>
      <c r="S1218" s="237"/>
      <c r="U1218" s="237"/>
      <c r="V1218" s="237"/>
    </row>
    <row r="1219" spans="1:22" s="302" customFormat="1">
      <c r="A1219" s="38">
        <v>23</v>
      </c>
      <c r="B1219" s="39">
        <v>0</v>
      </c>
      <c r="C1219" s="39" t="s">
        <v>912</v>
      </c>
      <c r="D1219" s="40">
        <v>4</v>
      </c>
      <c r="E1219" s="662">
        <v>23</v>
      </c>
      <c r="F1219" s="662">
        <v>6</v>
      </c>
      <c r="G1219" s="991" t="s">
        <v>933</v>
      </c>
      <c r="H1219" s="40" t="s">
        <v>228</v>
      </c>
      <c r="I1219" s="630" t="s">
        <v>221</v>
      </c>
      <c r="J1219" s="991" t="s">
        <v>264</v>
      </c>
      <c r="K1219" s="303">
        <v>0</v>
      </c>
      <c r="L1219" s="304">
        <v>0</v>
      </c>
      <c r="M1219" s="305">
        <v>0</v>
      </c>
      <c r="N1219" s="305">
        <v>0</v>
      </c>
      <c r="O1219" s="303">
        <v>0</v>
      </c>
      <c r="P1219" s="305">
        <v>0</v>
      </c>
      <c r="Q1219" s="303">
        <v>0</v>
      </c>
      <c r="R1219" s="16">
        <v>0</v>
      </c>
      <c r="S1219" s="237"/>
      <c r="U1219" s="237"/>
      <c r="V1219" s="237"/>
    </row>
    <row r="1220" spans="1:22" s="302" customFormat="1">
      <c r="A1220" s="38">
        <v>23</v>
      </c>
      <c r="B1220" s="39">
        <v>0</v>
      </c>
      <c r="C1220" s="39" t="s">
        <v>912</v>
      </c>
      <c r="D1220" s="40">
        <v>4</v>
      </c>
      <c r="E1220" s="662">
        <v>23</v>
      </c>
      <c r="F1220" s="662">
        <v>6</v>
      </c>
      <c r="G1220" s="991" t="s">
        <v>933</v>
      </c>
      <c r="H1220" s="40" t="s">
        <v>228</v>
      </c>
      <c r="I1220" s="630" t="s">
        <v>222</v>
      </c>
      <c r="J1220" s="991" t="s">
        <v>206</v>
      </c>
      <c r="K1220" s="303">
        <v>0</v>
      </c>
      <c r="L1220" s="304">
        <v>0</v>
      </c>
      <c r="M1220" s="305">
        <v>0</v>
      </c>
      <c r="N1220" s="305">
        <v>0</v>
      </c>
      <c r="O1220" s="303">
        <v>0</v>
      </c>
      <c r="P1220" s="305">
        <v>0</v>
      </c>
      <c r="Q1220" s="303">
        <v>0</v>
      </c>
      <c r="R1220" s="16">
        <v>0</v>
      </c>
      <c r="S1220" s="237"/>
      <c r="U1220" s="237"/>
      <c r="V1220" s="237"/>
    </row>
    <row r="1221" spans="1:22" s="302" customFormat="1">
      <c r="A1221" s="38">
        <v>23</v>
      </c>
      <c r="B1221" s="39">
        <v>0</v>
      </c>
      <c r="C1221" s="39" t="s">
        <v>912</v>
      </c>
      <c r="D1221" s="40">
        <v>4</v>
      </c>
      <c r="E1221" s="662">
        <v>23</v>
      </c>
      <c r="F1221" s="662">
        <v>6</v>
      </c>
      <c r="G1221" s="991" t="s">
        <v>933</v>
      </c>
      <c r="H1221" s="40" t="s">
        <v>228</v>
      </c>
      <c r="I1221" s="630" t="s">
        <v>223</v>
      </c>
      <c r="J1221" s="991" t="s">
        <v>181</v>
      </c>
      <c r="K1221" s="303">
        <v>0</v>
      </c>
      <c r="L1221" s="304">
        <v>0</v>
      </c>
      <c r="M1221" s="305">
        <v>0</v>
      </c>
      <c r="N1221" s="305">
        <v>0</v>
      </c>
      <c r="O1221" s="303">
        <v>0</v>
      </c>
      <c r="P1221" s="305">
        <v>0</v>
      </c>
      <c r="Q1221" s="303">
        <v>0</v>
      </c>
      <c r="R1221" s="16">
        <v>0</v>
      </c>
      <c r="S1221" s="237"/>
      <c r="U1221" s="237"/>
      <c r="V1221" s="237"/>
    </row>
    <row r="1222" spans="1:22" s="302" customFormat="1">
      <c r="A1222" s="38">
        <v>23</v>
      </c>
      <c r="B1222" s="39">
        <v>0</v>
      </c>
      <c r="C1222" s="39" t="s">
        <v>912</v>
      </c>
      <c r="D1222" s="40">
        <v>4</v>
      </c>
      <c r="E1222" s="662">
        <v>23</v>
      </c>
      <c r="F1222" s="662">
        <v>6</v>
      </c>
      <c r="G1222" s="991" t="s">
        <v>933</v>
      </c>
      <c r="H1222" s="40" t="s">
        <v>228</v>
      </c>
      <c r="I1222" s="630" t="s">
        <v>150</v>
      </c>
      <c r="J1222" s="991" t="s">
        <v>204</v>
      </c>
      <c r="K1222" s="303">
        <v>0</v>
      </c>
      <c r="L1222" s="304">
        <v>0</v>
      </c>
      <c r="M1222" s="305">
        <v>0</v>
      </c>
      <c r="N1222" s="305">
        <v>0</v>
      </c>
      <c r="O1222" s="303">
        <v>0</v>
      </c>
      <c r="P1222" s="305">
        <v>0</v>
      </c>
      <c r="Q1222" s="303">
        <v>0</v>
      </c>
      <c r="R1222" s="16">
        <v>0</v>
      </c>
      <c r="S1222" s="237"/>
      <c r="U1222" s="237"/>
      <c r="V1222" s="237"/>
    </row>
    <row r="1223" spans="1:22" s="302" customFormat="1">
      <c r="A1223" s="38">
        <v>23</v>
      </c>
      <c r="B1223" s="39">
        <v>0</v>
      </c>
      <c r="C1223" s="39" t="s">
        <v>912</v>
      </c>
      <c r="D1223" s="40">
        <v>4</v>
      </c>
      <c r="E1223" s="662">
        <v>23</v>
      </c>
      <c r="F1223" s="662">
        <v>6</v>
      </c>
      <c r="G1223" s="991" t="s">
        <v>933</v>
      </c>
      <c r="H1223" s="40" t="s">
        <v>228</v>
      </c>
      <c r="I1223" s="630" t="s">
        <v>151</v>
      </c>
      <c r="J1223" s="991" t="s">
        <v>205</v>
      </c>
      <c r="K1223" s="303">
        <v>0</v>
      </c>
      <c r="L1223" s="304">
        <v>0</v>
      </c>
      <c r="M1223" s="305">
        <v>0</v>
      </c>
      <c r="N1223" s="305">
        <v>0</v>
      </c>
      <c r="O1223" s="303">
        <v>0</v>
      </c>
      <c r="P1223" s="305">
        <v>0</v>
      </c>
      <c r="Q1223" s="303">
        <v>0</v>
      </c>
      <c r="R1223" s="16">
        <v>0</v>
      </c>
      <c r="S1223" s="237"/>
      <c r="U1223" s="237"/>
      <c r="V1223" s="237"/>
    </row>
    <row r="1224" spans="1:22" s="302" customFormat="1">
      <c r="A1224" s="38">
        <v>23</v>
      </c>
      <c r="B1224" s="39">
        <v>0</v>
      </c>
      <c r="C1224" s="39" t="s">
        <v>912</v>
      </c>
      <c r="D1224" s="40">
        <v>4</v>
      </c>
      <c r="E1224" s="662">
        <v>23</v>
      </c>
      <c r="F1224" s="662">
        <v>6</v>
      </c>
      <c r="G1224" s="991" t="s">
        <v>933</v>
      </c>
      <c r="H1224" s="40" t="s">
        <v>228</v>
      </c>
      <c r="I1224" s="630" t="s">
        <v>152</v>
      </c>
      <c r="J1224" s="991" t="s">
        <v>182</v>
      </c>
      <c r="K1224" s="303">
        <v>0</v>
      </c>
      <c r="L1224" s="304">
        <v>0</v>
      </c>
      <c r="M1224" s="305">
        <v>0</v>
      </c>
      <c r="N1224" s="305">
        <v>0</v>
      </c>
      <c r="O1224" s="303">
        <v>0</v>
      </c>
      <c r="P1224" s="305">
        <v>0</v>
      </c>
      <c r="Q1224" s="303">
        <v>0</v>
      </c>
      <c r="R1224" s="16">
        <v>0</v>
      </c>
      <c r="S1224" s="237"/>
      <c r="U1224" s="237"/>
      <c r="V1224" s="237"/>
    </row>
    <row r="1225" spans="1:22" s="302" customFormat="1">
      <c r="A1225" s="38">
        <v>23</v>
      </c>
      <c r="B1225" s="39">
        <v>0</v>
      </c>
      <c r="C1225" s="39" t="s">
        <v>912</v>
      </c>
      <c r="D1225" s="40">
        <v>4</v>
      </c>
      <c r="E1225" s="662">
        <v>23</v>
      </c>
      <c r="F1225" s="662">
        <v>6</v>
      </c>
      <c r="G1225" s="991" t="s">
        <v>933</v>
      </c>
      <c r="H1225" s="40" t="s">
        <v>228</v>
      </c>
      <c r="I1225" s="630" t="s">
        <v>70</v>
      </c>
      <c r="J1225" s="991" t="s">
        <v>265</v>
      </c>
      <c r="K1225" s="303">
        <v>0</v>
      </c>
      <c r="L1225" s="304">
        <v>0</v>
      </c>
      <c r="M1225" s="305">
        <v>0</v>
      </c>
      <c r="N1225" s="305">
        <v>0</v>
      </c>
      <c r="O1225" s="303">
        <v>0</v>
      </c>
      <c r="P1225" s="305">
        <v>0</v>
      </c>
      <c r="Q1225" s="303">
        <v>0</v>
      </c>
      <c r="R1225" s="16">
        <v>0</v>
      </c>
      <c r="S1225" s="237"/>
      <c r="U1225" s="237"/>
      <c r="V1225" s="237"/>
    </row>
    <row r="1226" spans="1:22" s="302" customFormat="1">
      <c r="A1226" s="38">
        <v>23</v>
      </c>
      <c r="B1226" s="39">
        <v>0</v>
      </c>
      <c r="C1226" s="39" t="s">
        <v>912</v>
      </c>
      <c r="D1226" s="40">
        <v>4</v>
      </c>
      <c r="E1226" s="662">
        <v>23</v>
      </c>
      <c r="F1226" s="662">
        <v>6</v>
      </c>
      <c r="G1226" s="991" t="s">
        <v>933</v>
      </c>
      <c r="H1226" s="40" t="s">
        <v>228</v>
      </c>
      <c r="I1226" s="630" t="s">
        <v>71</v>
      </c>
      <c r="J1226" s="991" t="s">
        <v>266</v>
      </c>
      <c r="K1226" s="303">
        <v>0</v>
      </c>
      <c r="L1226" s="304">
        <v>0</v>
      </c>
      <c r="M1226" s="305">
        <v>0</v>
      </c>
      <c r="N1226" s="305">
        <v>0</v>
      </c>
      <c r="O1226" s="303">
        <v>0</v>
      </c>
      <c r="P1226" s="305">
        <v>0</v>
      </c>
      <c r="Q1226" s="303">
        <v>0</v>
      </c>
      <c r="R1226" s="16">
        <v>0</v>
      </c>
      <c r="S1226" s="237"/>
      <c r="U1226" s="237"/>
      <c r="V1226" s="237"/>
    </row>
    <row r="1227" spans="1:22" s="302" customFormat="1">
      <c r="A1227" s="38">
        <v>23</v>
      </c>
      <c r="B1227" s="39">
        <v>0</v>
      </c>
      <c r="C1227" s="39" t="s">
        <v>912</v>
      </c>
      <c r="D1227" s="40">
        <v>4</v>
      </c>
      <c r="E1227" s="662">
        <v>23</v>
      </c>
      <c r="F1227" s="662">
        <v>6</v>
      </c>
      <c r="G1227" s="991" t="s">
        <v>933</v>
      </c>
      <c r="H1227" s="40" t="s">
        <v>228</v>
      </c>
      <c r="I1227" s="630" t="s">
        <v>72</v>
      </c>
      <c r="J1227" s="991" t="s">
        <v>527</v>
      </c>
      <c r="K1227" s="303">
        <v>0</v>
      </c>
      <c r="L1227" s="304">
        <v>0</v>
      </c>
      <c r="M1227" s="305">
        <v>0</v>
      </c>
      <c r="N1227" s="305">
        <v>0</v>
      </c>
      <c r="O1227" s="303">
        <v>0</v>
      </c>
      <c r="P1227" s="305">
        <v>0</v>
      </c>
      <c r="Q1227" s="303">
        <v>0</v>
      </c>
      <c r="R1227" s="16">
        <v>0</v>
      </c>
      <c r="S1227" s="237"/>
      <c r="U1227" s="237"/>
      <c r="V1227" s="237"/>
    </row>
    <row r="1228" spans="1:22" s="302" customFormat="1">
      <c r="A1228" s="38">
        <v>23</v>
      </c>
      <c r="B1228" s="39">
        <v>0</v>
      </c>
      <c r="C1228" s="39" t="s">
        <v>912</v>
      </c>
      <c r="D1228" s="40">
        <v>4</v>
      </c>
      <c r="E1228" s="662">
        <v>23</v>
      </c>
      <c r="F1228" s="662">
        <v>6</v>
      </c>
      <c r="G1228" s="991" t="s">
        <v>933</v>
      </c>
      <c r="H1228" s="40" t="s">
        <v>228</v>
      </c>
      <c r="I1228" s="630" t="s">
        <v>73</v>
      </c>
      <c r="J1228" s="991" t="s">
        <v>528</v>
      </c>
      <c r="K1228" s="303">
        <v>0</v>
      </c>
      <c r="L1228" s="304">
        <v>0</v>
      </c>
      <c r="M1228" s="305">
        <v>0</v>
      </c>
      <c r="N1228" s="305">
        <v>0</v>
      </c>
      <c r="O1228" s="303">
        <v>0</v>
      </c>
      <c r="P1228" s="305">
        <v>0</v>
      </c>
      <c r="Q1228" s="303">
        <v>0</v>
      </c>
      <c r="R1228" s="16">
        <v>0</v>
      </c>
      <c r="S1228" s="237"/>
      <c r="U1228" s="237"/>
      <c r="V1228" s="237"/>
    </row>
    <row r="1229" spans="1:22" s="302" customFormat="1">
      <c r="A1229" s="38">
        <v>23</v>
      </c>
      <c r="B1229" s="39">
        <v>0</v>
      </c>
      <c r="C1229" s="39" t="s">
        <v>912</v>
      </c>
      <c r="D1229" s="40">
        <v>4</v>
      </c>
      <c r="E1229" s="662">
        <v>23</v>
      </c>
      <c r="F1229" s="662">
        <v>6</v>
      </c>
      <c r="G1229" s="991" t="s">
        <v>933</v>
      </c>
      <c r="H1229" s="40" t="s">
        <v>228</v>
      </c>
      <c r="I1229" s="630" t="s">
        <v>409</v>
      </c>
      <c r="J1229" s="991" t="s">
        <v>803</v>
      </c>
      <c r="K1229" s="303">
        <v>0</v>
      </c>
      <c r="L1229" s="304">
        <v>0</v>
      </c>
      <c r="M1229" s="305">
        <v>0</v>
      </c>
      <c r="N1229" s="305">
        <v>0</v>
      </c>
      <c r="O1229" s="303">
        <v>0</v>
      </c>
      <c r="P1229" s="305">
        <v>0</v>
      </c>
      <c r="Q1229" s="303">
        <v>0</v>
      </c>
      <c r="R1229" s="16">
        <v>0</v>
      </c>
      <c r="S1229" s="237"/>
      <c r="U1229" s="237"/>
      <c r="V1229" s="237"/>
    </row>
    <row r="1230" spans="1:22" s="302" customFormat="1">
      <c r="A1230" s="38">
        <v>24</v>
      </c>
      <c r="B1230" s="39">
        <v>0</v>
      </c>
      <c r="C1230" s="39" t="s">
        <v>912</v>
      </c>
      <c r="D1230" s="40">
        <v>4</v>
      </c>
      <c r="E1230" s="662">
        <v>24</v>
      </c>
      <c r="F1230" s="662">
        <v>6</v>
      </c>
      <c r="G1230" s="991" t="s">
        <v>229</v>
      </c>
      <c r="H1230" s="40" t="s">
        <v>227</v>
      </c>
      <c r="I1230" s="630" t="s">
        <v>211</v>
      </c>
      <c r="J1230" s="991" t="s">
        <v>261</v>
      </c>
      <c r="K1230" s="303">
        <v>0</v>
      </c>
      <c r="L1230" s="304">
        <v>0</v>
      </c>
      <c r="M1230" s="305">
        <v>0</v>
      </c>
      <c r="N1230" s="305">
        <v>0</v>
      </c>
      <c r="O1230" s="303">
        <v>0</v>
      </c>
      <c r="P1230" s="305">
        <v>0</v>
      </c>
      <c r="Q1230" s="303">
        <v>0</v>
      </c>
      <c r="R1230" s="16">
        <v>0</v>
      </c>
      <c r="S1230" s="237"/>
      <c r="U1230" s="237"/>
      <c r="V1230" s="237"/>
    </row>
    <row r="1231" spans="1:22" s="302" customFormat="1">
      <c r="A1231" s="38">
        <v>24</v>
      </c>
      <c r="B1231" s="39">
        <v>0</v>
      </c>
      <c r="C1231" s="39" t="s">
        <v>912</v>
      </c>
      <c r="D1231" s="40">
        <v>4</v>
      </c>
      <c r="E1231" s="662">
        <v>24</v>
      </c>
      <c r="F1231" s="662">
        <v>6</v>
      </c>
      <c r="G1231" s="991" t="s">
        <v>229</v>
      </c>
      <c r="H1231" s="40" t="s">
        <v>227</v>
      </c>
      <c r="I1231" s="630" t="s">
        <v>214</v>
      </c>
      <c r="J1231" s="991" t="s">
        <v>676</v>
      </c>
      <c r="K1231" s="303">
        <v>0</v>
      </c>
      <c r="L1231" s="304">
        <v>0</v>
      </c>
      <c r="M1231" s="305">
        <v>0</v>
      </c>
      <c r="N1231" s="305">
        <v>0</v>
      </c>
      <c r="O1231" s="303">
        <v>0</v>
      </c>
      <c r="P1231" s="305">
        <v>0</v>
      </c>
      <c r="Q1231" s="303">
        <v>0</v>
      </c>
      <c r="R1231" s="16">
        <v>0</v>
      </c>
      <c r="S1231" s="237"/>
      <c r="U1231" s="237"/>
      <c r="V1231" s="237"/>
    </row>
    <row r="1232" spans="1:22" s="302" customFormat="1">
      <c r="A1232" s="38">
        <v>24</v>
      </c>
      <c r="B1232" s="39">
        <v>0</v>
      </c>
      <c r="C1232" s="39" t="s">
        <v>912</v>
      </c>
      <c r="D1232" s="40">
        <v>4</v>
      </c>
      <c r="E1232" s="662">
        <v>24</v>
      </c>
      <c r="F1232" s="662">
        <v>6</v>
      </c>
      <c r="G1232" s="991" t="s">
        <v>229</v>
      </c>
      <c r="H1232" s="40" t="s">
        <v>227</v>
      </c>
      <c r="I1232" s="630" t="s">
        <v>215</v>
      </c>
      <c r="J1232" s="991" t="s">
        <v>216</v>
      </c>
      <c r="K1232" s="303">
        <v>0</v>
      </c>
      <c r="L1232" s="304">
        <v>0</v>
      </c>
      <c r="M1232" s="305">
        <v>0</v>
      </c>
      <c r="N1232" s="305">
        <v>0</v>
      </c>
      <c r="O1232" s="303">
        <v>0</v>
      </c>
      <c r="P1232" s="305">
        <v>0</v>
      </c>
      <c r="Q1232" s="303">
        <v>0</v>
      </c>
      <c r="R1232" s="16">
        <v>0</v>
      </c>
      <c r="S1232" s="237"/>
      <c r="U1232" s="237"/>
      <c r="V1232" s="237"/>
    </row>
    <row r="1233" spans="1:22" s="302" customFormat="1">
      <c r="A1233" s="38">
        <v>24</v>
      </c>
      <c r="B1233" s="39">
        <v>0</v>
      </c>
      <c r="C1233" s="39" t="s">
        <v>912</v>
      </c>
      <c r="D1233" s="40">
        <v>4</v>
      </c>
      <c r="E1233" s="662">
        <v>24</v>
      </c>
      <c r="F1233" s="662">
        <v>6</v>
      </c>
      <c r="G1233" s="991" t="s">
        <v>229</v>
      </c>
      <c r="H1233" s="40" t="s">
        <v>227</v>
      </c>
      <c r="I1233" s="630" t="s">
        <v>217</v>
      </c>
      <c r="J1233" s="991" t="s">
        <v>262</v>
      </c>
      <c r="K1233" s="303">
        <v>0</v>
      </c>
      <c r="L1233" s="304">
        <v>0</v>
      </c>
      <c r="M1233" s="305">
        <v>0</v>
      </c>
      <c r="N1233" s="305">
        <v>0</v>
      </c>
      <c r="O1233" s="303">
        <v>0</v>
      </c>
      <c r="P1233" s="305">
        <v>0</v>
      </c>
      <c r="Q1233" s="303">
        <v>0</v>
      </c>
      <c r="R1233" s="16">
        <v>0</v>
      </c>
      <c r="S1233" s="237"/>
      <c r="U1233" s="237"/>
      <c r="V1233" s="237"/>
    </row>
    <row r="1234" spans="1:22" s="302" customFormat="1">
      <c r="A1234" s="38">
        <v>24</v>
      </c>
      <c r="B1234" s="39">
        <v>0</v>
      </c>
      <c r="C1234" s="39" t="s">
        <v>912</v>
      </c>
      <c r="D1234" s="40">
        <v>4</v>
      </c>
      <c r="E1234" s="662">
        <v>24</v>
      </c>
      <c r="F1234" s="662">
        <v>6</v>
      </c>
      <c r="G1234" s="991" t="s">
        <v>229</v>
      </c>
      <c r="H1234" s="40" t="s">
        <v>227</v>
      </c>
      <c r="I1234" s="630" t="s">
        <v>218</v>
      </c>
      <c r="J1234" s="991" t="s">
        <v>677</v>
      </c>
      <c r="K1234" s="303">
        <v>0</v>
      </c>
      <c r="L1234" s="304">
        <v>0</v>
      </c>
      <c r="M1234" s="305">
        <v>0</v>
      </c>
      <c r="N1234" s="305">
        <v>0</v>
      </c>
      <c r="O1234" s="303">
        <v>0</v>
      </c>
      <c r="P1234" s="305">
        <v>0</v>
      </c>
      <c r="Q1234" s="303">
        <v>0</v>
      </c>
      <c r="R1234" s="16">
        <v>0</v>
      </c>
      <c r="S1234" s="237"/>
      <c r="U1234" s="237"/>
      <c r="V1234" s="237"/>
    </row>
    <row r="1235" spans="1:22" s="302" customFormat="1">
      <c r="A1235" s="38">
        <v>24</v>
      </c>
      <c r="B1235" s="39">
        <v>0</v>
      </c>
      <c r="C1235" s="39" t="s">
        <v>912</v>
      </c>
      <c r="D1235" s="40">
        <v>4</v>
      </c>
      <c r="E1235" s="662">
        <v>24</v>
      </c>
      <c r="F1235" s="662">
        <v>6</v>
      </c>
      <c r="G1235" s="991" t="s">
        <v>229</v>
      </c>
      <c r="H1235" s="40" t="s">
        <v>227</v>
      </c>
      <c r="I1235" s="630" t="s">
        <v>219</v>
      </c>
      <c r="J1235" s="991" t="s">
        <v>263</v>
      </c>
      <c r="K1235" s="303">
        <v>0</v>
      </c>
      <c r="L1235" s="304">
        <v>0</v>
      </c>
      <c r="M1235" s="305">
        <v>0</v>
      </c>
      <c r="N1235" s="305">
        <v>0</v>
      </c>
      <c r="O1235" s="303">
        <v>0</v>
      </c>
      <c r="P1235" s="305">
        <v>0</v>
      </c>
      <c r="Q1235" s="303">
        <v>0</v>
      </c>
      <c r="R1235" s="16">
        <v>0</v>
      </c>
      <c r="S1235" s="237"/>
      <c r="U1235" s="237"/>
      <c r="V1235" s="237"/>
    </row>
    <row r="1236" spans="1:22" s="302" customFormat="1">
      <c r="A1236" s="38">
        <v>24</v>
      </c>
      <c r="B1236" s="39">
        <v>0</v>
      </c>
      <c r="C1236" s="39" t="s">
        <v>912</v>
      </c>
      <c r="D1236" s="40">
        <v>4</v>
      </c>
      <c r="E1236" s="662">
        <v>24</v>
      </c>
      <c r="F1236" s="662">
        <v>6</v>
      </c>
      <c r="G1236" s="991" t="s">
        <v>229</v>
      </c>
      <c r="H1236" s="40" t="s">
        <v>227</v>
      </c>
      <c r="I1236" s="630" t="s">
        <v>220</v>
      </c>
      <c r="J1236" s="991" t="s">
        <v>675</v>
      </c>
      <c r="K1236" s="303">
        <v>0</v>
      </c>
      <c r="L1236" s="304">
        <v>0</v>
      </c>
      <c r="M1236" s="305">
        <v>0</v>
      </c>
      <c r="N1236" s="305">
        <v>0</v>
      </c>
      <c r="O1236" s="303">
        <v>0</v>
      </c>
      <c r="P1236" s="305">
        <v>0</v>
      </c>
      <c r="Q1236" s="303">
        <v>0</v>
      </c>
      <c r="R1236" s="16">
        <v>0</v>
      </c>
      <c r="S1236" s="237"/>
      <c r="U1236" s="237"/>
      <c r="V1236" s="237"/>
    </row>
    <row r="1237" spans="1:22" s="302" customFormat="1">
      <c r="A1237" s="38">
        <v>24</v>
      </c>
      <c r="B1237" s="39">
        <v>0</v>
      </c>
      <c r="C1237" s="39" t="s">
        <v>912</v>
      </c>
      <c r="D1237" s="40">
        <v>4</v>
      </c>
      <c r="E1237" s="662">
        <v>24</v>
      </c>
      <c r="F1237" s="662">
        <v>6</v>
      </c>
      <c r="G1237" s="991" t="s">
        <v>229</v>
      </c>
      <c r="H1237" s="40" t="s">
        <v>227</v>
      </c>
      <c r="I1237" s="630" t="s">
        <v>221</v>
      </c>
      <c r="J1237" s="991" t="s">
        <v>264</v>
      </c>
      <c r="K1237" s="303">
        <v>0</v>
      </c>
      <c r="L1237" s="304">
        <v>0</v>
      </c>
      <c r="M1237" s="305">
        <v>0</v>
      </c>
      <c r="N1237" s="305">
        <v>0</v>
      </c>
      <c r="O1237" s="303">
        <v>0</v>
      </c>
      <c r="P1237" s="305">
        <v>0</v>
      </c>
      <c r="Q1237" s="303">
        <v>0</v>
      </c>
      <c r="R1237" s="16">
        <v>0</v>
      </c>
      <c r="S1237" s="237"/>
      <c r="U1237" s="237"/>
      <c r="V1237" s="237"/>
    </row>
    <row r="1238" spans="1:22" s="302" customFormat="1">
      <c r="A1238" s="38">
        <v>24</v>
      </c>
      <c r="B1238" s="39">
        <v>0</v>
      </c>
      <c r="C1238" s="39" t="s">
        <v>912</v>
      </c>
      <c r="D1238" s="40">
        <v>4</v>
      </c>
      <c r="E1238" s="662">
        <v>24</v>
      </c>
      <c r="F1238" s="662">
        <v>6</v>
      </c>
      <c r="G1238" s="991" t="s">
        <v>229</v>
      </c>
      <c r="H1238" s="40" t="s">
        <v>227</v>
      </c>
      <c r="I1238" s="630" t="s">
        <v>222</v>
      </c>
      <c r="J1238" s="991" t="s">
        <v>206</v>
      </c>
      <c r="K1238" s="303">
        <v>0</v>
      </c>
      <c r="L1238" s="304">
        <v>0</v>
      </c>
      <c r="M1238" s="305">
        <v>0</v>
      </c>
      <c r="N1238" s="305">
        <v>0</v>
      </c>
      <c r="O1238" s="303">
        <v>0</v>
      </c>
      <c r="P1238" s="305">
        <v>0</v>
      </c>
      <c r="Q1238" s="303">
        <v>0</v>
      </c>
      <c r="R1238" s="16">
        <v>0</v>
      </c>
      <c r="S1238" s="237"/>
      <c r="U1238" s="237"/>
      <c r="V1238" s="237"/>
    </row>
    <row r="1239" spans="1:22" s="302" customFormat="1">
      <c r="A1239" s="38">
        <v>24</v>
      </c>
      <c r="B1239" s="39">
        <v>0</v>
      </c>
      <c r="C1239" s="39" t="s">
        <v>912</v>
      </c>
      <c r="D1239" s="40">
        <v>4</v>
      </c>
      <c r="E1239" s="662">
        <v>24</v>
      </c>
      <c r="F1239" s="662">
        <v>6</v>
      </c>
      <c r="G1239" s="991" t="s">
        <v>229</v>
      </c>
      <c r="H1239" s="40" t="s">
        <v>227</v>
      </c>
      <c r="I1239" s="630" t="s">
        <v>223</v>
      </c>
      <c r="J1239" s="991" t="s">
        <v>181</v>
      </c>
      <c r="K1239" s="303">
        <v>0</v>
      </c>
      <c r="L1239" s="304">
        <v>0</v>
      </c>
      <c r="M1239" s="305">
        <v>0</v>
      </c>
      <c r="N1239" s="305">
        <v>0</v>
      </c>
      <c r="O1239" s="303">
        <v>0</v>
      </c>
      <c r="P1239" s="305">
        <v>0</v>
      </c>
      <c r="Q1239" s="303">
        <v>0</v>
      </c>
      <c r="R1239" s="16">
        <v>0</v>
      </c>
      <c r="S1239" s="237"/>
      <c r="U1239" s="237"/>
      <c r="V1239" s="237"/>
    </row>
    <row r="1240" spans="1:22" s="302" customFormat="1">
      <c r="A1240" s="38">
        <v>24</v>
      </c>
      <c r="B1240" s="39">
        <v>0</v>
      </c>
      <c r="C1240" s="39" t="s">
        <v>912</v>
      </c>
      <c r="D1240" s="40">
        <v>4</v>
      </c>
      <c r="E1240" s="662">
        <v>24</v>
      </c>
      <c r="F1240" s="662">
        <v>6</v>
      </c>
      <c r="G1240" s="991" t="s">
        <v>229</v>
      </c>
      <c r="H1240" s="40" t="s">
        <v>227</v>
      </c>
      <c r="I1240" s="630" t="s">
        <v>150</v>
      </c>
      <c r="J1240" s="991" t="s">
        <v>204</v>
      </c>
      <c r="K1240" s="303">
        <v>0</v>
      </c>
      <c r="L1240" s="304">
        <v>0</v>
      </c>
      <c r="M1240" s="305">
        <v>0</v>
      </c>
      <c r="N1240" s="305">
        <v>0</v>
      </c>
      <c r="O1240" s="303">
        <v>0</v>
      </c>
      <c r="P1240" s="305">
        <v>0</v>
      </c>
      <c r="Q1240" s="303">
        <v>0</v>
      </c>
      <c r="R1240" s="16">
        <v>0</v>
      </c>
      <c r="S1240" s="237"/>
      <c r="U1240" s="237"/>
      <c r="V1240" s="237"/>
    </row>
    <row r="1241" spans="1:22" s="302" customFormat="1">
      <c r="A1241" s="38">
        <v>24</v>
      </c>
      <c r="B1241" s="39">
        <v>0</v>
      </c>
      <c r="C1241" s="39" t="s">
        <v>912</v>
      </c>
      <c r="D1241" s="40">
        <v>4</v>
      </c>
      <c r="E1241" s="662">
        <v>24</v>
      </c>
      <c r="F1241" s="662">
        <v>6</v>
      </c>
      <c r="G1241" s="991" t="s">
        <v>229</v>
      </c>
      <c r="H1241" s="40" t="s">
        <v>227</v>
      </c>
      <c r="I1241" s="630" t="s">
        <v>151</v>
      </c>
      <c r="J1241" s="991" t="s">
        <v>205</v>
      </c>
      <c r="K1241" s="303">
        <v>0</v>
      </c>
      <c r="L1241" s="304">
        <v>0</v>
      </c>
      <c r="M1241" s="305">
        <v>0</v>
      </c>
      <c r="N1241" s="305">
        <v>0</v>
      </c>
      <c r="O1241" s="303">
        <v>0</v>
      </c>
      <c r="P1241" s="305">
        <v>0</v>
      </c>
      <c r="Q1241" s="303">
        <v>0</v>
      </c>
      <c r="R1241" s="16">
        <v>0</v>
      </c>
      <c r="S1241" s="237"/>
      <c r="U1241" s="237"/>
      <c r="V1241" s="237"/>
    </row>
    <row r="1242" spans="1:22" s="302" customFormat="1">
      <c r="A1242" s="38">
        <v>24</v>
      </c>
      <c r="B1242" s="39">
        <v>0</v>
      </c>
      <c r="C1242" s="39" t="s">
        <v>912</v>
      </c>
      <c r="D1242" s="40">
        <v>4</v>
      </c>
      <c r="E1242" s="662">
        <v>24</v>
      </c>
      <c r="F1242" s="662">
        <v>6</v>
      </c>
      <c r="G1242" s="991" t="s">
        <v>229</v>
      </c>
      <c r="H1242" s="40" t="s">
        <v>227</v>
      </c>
      <c r="I1242" s="630" t="s">
        <v>152</v>
      </c>
      <c r="J1242" s="991" t="s">
        <v>182</v>
      </c>
      <c r="K1242" s="303">
        <v>0</v>
      </c>
      <c r="L1242" s="304">
        <v>0</v>
      </c>
      <c r="M1242" s="305">
        <v>0</v>
      </c>
      <c r="N1242" s="305">
        <v>0</v>
      </c>
      <c r="O1242" s="303">
        <v>0</v>
      </c>
      <c r="P1242" s="305">
        <v>0</v>
      </c>
      <c r="Q1242" s="303">
        <v>0</v>
      </c>
      <c r="R1242" s="16">
        <v>0</v>
      </c>
      <c r="S1242" s="237"/>
      <c r="U1242" s="237"/>
      <c r="V1242" s="237"/>
    </row>
    <row r="1243" spans="1:22" s="302" customFormat="1">
      <c r="A1243" s="38">
        <v>24</v>
      </c>
      <c r="B1243" s="39">
        <v>0</v>
      </c>
      <c r="C1243" s="39" t="s">
        <v>912</v>
      </c>
      <c r="D1243" s="40">
        <v>4</v>
      </c>
      <c r="E1243" s="662">
        <v>24</v>
      </c>
      <c r="F1243" s="662">
        <v>6</v>
      </c>
      <c r="G1243" s="991" t="s">
        <v>229</v>
      </c>
      <c r="H1243" s="40" t="s">
        <v>227</v>
      </c>
      <c r="I1243" s="630" t="s">
        <v>70</v>
      </c>
      <c r="J1243" s="991" t="s">
        <v>265</v>
      </c>
      <c r="K1243" s="303">
        <v>0</v>
      </c>
      <c r="L1243" s="304">
        <v>0</v>
      </c>
      <c r="M1243" s="305">
        <v>0</v>
      </c>
      <c r="N1243" s="305">
        <v>0</v>
      </c>
      <c r="O1243" s="303">
        <v>0</v>
      </c>
      <c r="P1243" s="305">
        <v>0</v>
      </c>
      <c r="Q1243" s="303">
        <v>0</v>
      </c>
      <c r="R1243" s="16">
        <v>0</v>
      </c>
      <c r="S1243" s="237"/>
      <c r="U1243" s="237"/>
      <c r="V1243" s="237"/>
    </row>
    <row r="1244" spans="1:22" s="302" customFormat="1">
      <c r="A1244" s="38">
        <v>24</v>
      </c>
      <c r="B1244" s="39">
        <v>0</v>
      </c>
      <c r="C1244" s="39" t="s">
        <v>912</v>
      </c>
      <c r="D1244" s="40">
        <v>4</v>
      </c>
      <c r="E1244" s="662">
        <v>24</v>
      </c>
      <c r="F1244" s="662">
        <v>6</v>
      </c>
      <c r="G1244" s="991" t="s">
        <v>229</v>
      </c>
      <c r="H1244" s="40" t="s">
        <v>227</v>
      </c>
      <c r="I1244" s="630" t="s">
        <v>71</v>
      </c>
      <c r="J1244" s="991" t="s">
        <v>266</v>
      </c>
      <c r="K1244" s="303">
        <v>0</v>
      </c>
      <c r="L1244" s="304">
        <v>0</v>
      </c>
      <c r="M1244" s="305">
        <v>0</v>
      </c>
      <c r="N1244" s="305">
        <v>0</v>
      </c>
      <c r="O1244" s="303">
        <v>0</v>
      </c>
      <c r="P1244" s="305">
        <v>0</v>
      </c>
      <c r="Q1244" s="303">
        <v>0</v>
      </c>
      <c r="R1244" s="16">
        <v>0</v>
      </c>
      <c r="S1244" s="237"/>
      <c r="U1244" s="237"/>
      <c r="V1244" s="237"/>
    </row>
    <row r="1245" spans="1:22" s="302" customFormat="1">
      <c r="A1245" s="38">
        <v>24</v>
      </c>
      <c r="B1245" s="39">
        <v>0</v>
      </c>
      <c r="C1245" s="39" t="s">
        <v>912</v>
      </c>
      <c r="D1245" s="40">
        <v>4</v>
      </c>
      <c r="E1245" s="662">
        <v>24</v>
      </c>
      <c r="F1245" s="662">
        <v>6</v>
      </c>
      <c r="G1245" s="991" t="s">
        <v>229</v>
      </c>
      <c r="H1245" s="40" t="s">
        <v>227</v>
      </c>
      <c r="I1245" s="630" t="s">
        <v>72</v>
      </c>
      <c r="J1245" s="991" t="s">
        <v>527</v>
      </c>
      <c r="K1245" s="303">
        <v>0</v>
      </c>
      <c r="L1245" s="304">
        <v>0</v>
      </c>
      <c r="M1245" s="305">
        <v>0</v>
      </c>
      <c r="N1245" s="305">
        <v>0</v>
      </c>
      <c r="O1245" s="303">
        <v>0</v>
      </c>
      <c r="P1245" s="305">
        <v>0</v>
      </c>
      <c r="Q1245" s="303">
        <v>0</v>
      </c>
      <c r="R1245" s="16">
        <v>0</v>
      </c>
      <c r="S1245" s="237"/>
      <c r="U1245" s="237"/>
      <c r="V1245" s="237"/>
    </row>
    <row r="1246" spans="1:22" s="302" customFormat="1">
      <c r="A1246" s="38">
        <v>24</v>
      </c>
      <c r="B1246" s="39">
        <v>0</v>
      </c>
      <c r="C1246" s="39" t="s">
        <v>912</v>
      </c>
      <c r="D1246" s="40">
        <v>4</v>
      </c>
      <c r="E1246" s="662">
        <v>24</v>
      </c>
      <c r="F1246" s="662">
        <v>6</v>
      </c>
      <c r="G1246" s="991" t="s">
        <v>229</v>
      </c>
      <c r="H1246" s="40" t="s">
        <v>227</v>
      </c>
      <c r="I1246" s="630" t="s">
        <v>73</v>
      </c>
      <c r="J1246" s="991" t="s">
        <v>528</v>
      </c>
      <c r="K1246" s="303">
        <v>0</v>
      </c>
      <c r="L1246" s="304">
        <v>0</v>
      </c>
      <c r="M1246" s="305">
        <v>0</v>
      </c>
      <c r="N1246" s="305">
        <v>0</v>
      </c>
      <c r="O1246" s="303">
        <v>0</v>
      </c>
      <c r="P1246" s="305">
        <v>0</v>
      </c>
      <c r="Q1246" s="303">
        <v>0</v>
      </c>
      <c r="R1246" s="16">
        <v>0</v>
      </c>
      <c r="S1246" s="237"/>
      <c r="U1246" s="237"/>
      <c r="V1246" s="237"/>
    </row>
    <row r="1247" spans="1:22" s="302" customFormat="1">
      <c r="A1247" s="38">
        <v>24</v>
      </c>
      <c r="B1247" s="39">
        <v>0</v>
      </c>
      <c r="C1247" s="39" t="s">
        <v>912</v>
      </c>
      <c r="D1247" s="40">
        <v>4</v>
      </c>
      <c r="E1247" s="662">
        <v>24</v>
      </c>
      <c r="F1247" s="662">
        <v>6</v>
      </c>
      <c r="G1247" s="991" t="s">
        <v>229</v>
      </c>
      <c r="H1247" s="40" t="s">
        <v>227</v>
      </c>
      <c r="I1247" s="630" t="s">
        <v>409</v>
      </c>
      <c r="J1247" s="991" t="s">
        <v>803</v>
      </c>
      <c r="K1247" s="303">
        <v>0</v>
      </c>
      <c r="L1247" s="304">
        <v>0</v>
      </c>
      <c r="M1247" s="305">
        <v>0</v>
      </c>
      <c r="N1247" s="305">
        <v>0</v>
      </c>
      <c r="O1247" s="303">
        <v>0</v>
      </c>
      <c r="P1247" s="305">
        <v>0</v>
      </c>
      <c r="Q1247" s="303">
        <v>0</v>
      </c>
      <c r="R1247" s="16">
        <v>0</v>
      </c>
      <c r="S1247" s="237"/>
      <c r="U1247" s="237"/>
      <c r="V1247" s="237"/>
    </row>
    <row r="1248" spans="1:22" s="302" customFormat="1">
      <c r="A1248" s="38">
        <v>25</v>
      </c>
      <c r="B1248" s="39">
        <v>0</v>
      </c>
      <c r="C1248" s="39" t="s">
        <v>912</v>
      </c>
      <c r="D1248" s="40">
        <v>4</v>
      </c>
      <c r="E1248" s="662">
        <v>25</v>
      </c>
      <c r="F1248" s="662">
        <v>6</v>
      </c>
      <c r="G1248" s="991" t="s">
        <v>229</v>
      </c>
      <c r="H1248" s="40" t="s">
        <v>228</v>
      </c>
      <c r="I1248" s="630" t="s">
        <v>211</v>
      </c>
      <c r="J1248" s="991" t="s">
        <v>261</v>
      </c>
      <c r="K1248" s="303">
        <v>0</v>
      </c>
      <c r="L1248" s="304">
        <v>0</v>
      </c>
      <c r="M1248" s="305">
        <v>0</v>
      </c>
      <c r="N1248" s="305">
        <v>0</v>
      </c>
      <c r="O1248" s="303">
        <v>0</v>
      </c>
      <c r="P1248" s="305">
        <v>0</v>
      </c>
      <c r="Q1248" s="303">
        <v>0</v>
      </c>
      <c r="R1248" s="16">
        <v>0</v>
      </c>
      <c r="S1248" s="237"/>
      <c r="U1248" s="237"/>
      <c r="V1248" s="237"/>
    </row>
    <row r="1249" spans="1:22" s="302" customFormat="1">
      <c r="A1249" s="38">
        <v>25</v>
      </c>
      <c r="B1249" s="39">
        <v>0</v>
      </c>
      <c r="C1249" s="39" t="s">
        <v>912</v>
      </c>
      <c r="D1249" s="40">
        <v>4</v>
      </c>
      <c r="E1249" s="662">
        <v>25</v>
      </c>
      <c r="F1249" s="662">
        <v>6</v>
      </c>
      <c r="G1249" s="991" t="s">
        <v>229</v>
      </c>
      <c r="H1249" s="40" t="s">
        <v>228</v>
      </c>
      <c r="I1249" s="630" t="s">
        <v>214</v>
      </c>
      <c r="J1249" s="991" t="s">
        <v>676</v>
      </c>
      <c r="K1249" s="303">
        <v>0</v>
      </c>
      <c r="L1249" s="304">
        <v>0</v>
      </c>
      <c r="M1249" s="305">
        <v>0</v>
      </c>
      <c r="N1249" s="305">
        <v>0</v>
      </c>
      <c r="O1249" s="303">
        <v>0</v>
      </c>
      <c r="P1249" s="305">
        <v>0</v>
      </c>
      <c r="Q1249" s="303">
        <v>0</v>
      </c>
      <c r="R1249" s="16">
        <v>0</v>
      </c>
      <c r="S1249" s="237"/>
      <c r="U1249" s="237"/>
      <c r="V1249" s="237"/>
    </row>
    <row r="1250" spans="1:22" s="302" customFormat="1">
      <c r="A1250" s="38">
        <v>25</v>
      </c>
      <c r="B1250" s="39">
        <v>0</v>
      </c>
      <c r="C1250" s="39" t="s">
        <v>912</v>
      </c>
      <c r="D1250" s="40">
        <v>4</v>
      </c>
      <c r="E1250" s="662">
        <v>25</v>
      </c>
      <c r="F1250" s="662">
        <v>6</v>
      </c>
      <c r="G1250" s="991" t="s">
        <v>229</v>
      </c>
      <c r="H1250" s="40" t="s">
        <v>228</v>
      </c>
      <c r="I1250" s="630" t="s">
        <v>215</v>
      </c>
      <c r="J1250" s="991" t="s">
        <v>216</v>
      </c>
      <c r="K1250" s="303">
        <v>0</v>
      </c>
      <c r="L1250" s="304">
        <v>0</v>
      </c>
      <c r="M1250" s="305">
        <v>0</v>
      </c>
      <c r="N1250" s="305">
        <v>0</v>
      </c>
      <c r="O1250" s="303">
        <v>0</v>
      </c>
      <c r="P1250" s="305">
        <v>0</v>
      </c>
      <c r="Q1250" s="303">
        <v>0</v>
      </c>
      <c r="R1250" s="16">
        <v>0</v>
      </c>
      <c r="S1250" s="237"/>
      <c r="U1250" s="237"/>
      <c r="V1250" s="237"/>
    </row>
    <row r="1251" spans="1:22" s="302" customFormat="1">
      <c r="A1251" s="38">
        <v>25</v>
      </c>
      <c r="B1251" s="39">
        <v>0</v>
      </c>
      <c r="C1251" s="39" t="s">
        <v>912</v>
      </c>
      <c r="D1251" s="40">
        <v>4</v>
      </c>
      <c r="E1251" s="662">
        <v>25</v>
      </c>
      <c r="F1251" s="662">
        <v>6</v>
      </c>
      <c r="G1251" s="991" t="s">
        <v>229</v>
      </c>
      <c r="H1251" s="40" t="s">
        <v>228</v>
      </c>
      <c r="I1251" s="630" t="s">
        <v>217</v>
      </c>
      <c r="J1251" s="991" t="s">
        <v>262</v>
      </c>
      <c r="K1251" s="303">
        <v>0</v>
      </c>
      <c r="L1251" s="304">
        <v>0</v>
      </c>
      <c r="M1251" s="305">
        <v>0</v>
      </c>
      <c r="N1251" s="305">
        <v>0</v>
      </c>
      <c r="O1251" s="303">
        <v>0</v>
      </c>
      <c r="P1251" s="305">
        <v>0</v>
      </c>
      <c r="Q1251" s="303">
        <v>0</v>
      </c>
      <c r="R1251" s="16">
        <v>0</v>
      </c>
      <c r="S1251" s="237"/>
      <c r="U1251" s="237"/>
      <c r="V1251" s="237"/>
    </row>
    <row r="1252" spans="1:22" s="302" customFormat="1">
      <c r="A1252" s="38">
        <v>25</v>
      </c>
      <c r="B1252" s="39">
        <v>0</v>
      </c>
      <c r="C1252" s="39" t="s">
        <v>912</v>
      </c>
      <c r="D1252" s="40">
        <v>4</v>
      </c>
      <c r="E1252" s="662">
        <v>25</v>
      </c>
      <c r="F1252" s="662">
        <v>6</v>
      </c>
      <c r="G1252" s="991" t="s">
        <v>229</v>
      </c>
      <c r="H1252" s="40" t="s">
        <v>228</v>
      </c>
      <c r="I1252" s="630" t="s">
        <v>218</v>
      </c>
      <c r="J1252" s="991" t="s">
        <v>677</v>
      </c>
      <c r="K1252" s="303">
        <v>0</v>
      </c>
      <c r="L1252" s="304">
        <v>0</v>
      </c>
      <c r="M1252" s="305">
        <v>0</v>
      </c>
      <c r="N1252" s="305">
        <v>0</v>
      </c>
      <c r="O1252" s="303">
        <v>0</v>
      </c>
      <c r="P1252" s="305">
        <v>0</v>
      </c>
      <c r="Q1252" s="303">
        <v>0</v>
      </c>
      <c r="R1252" s="16">
        <v>0</v>
      </c>
      <c r="S1252" s="237"/>
      <c r="U1252" s="237"/>
      <c r="V1252" s="237"/>
    </row>
    <row r="1253" spans="1:22" s="302" customFormat="1">
      <c r="A1253" s="38">
        <v>25</v>
      </c>
      <c r="B1253" s="39">
        <v>0</v>
      </c>
      <c r="C1253" s="39" t="s">
        <v>912</v>
      </c>
      <c r="D1253" s="40">
        <v>4</v>
      </c>
      <c r="E1253" s="662">
        <v>25</v>
      </c>
      <c r="F1253" s="662">
        <v>6</v>
      </c>
      <c r="G1253" s="991" t="s">
        <v>229</v>
      </c>
      <c r="H1253" s="40" t="s">
        <v>228</v>
      </c>
      <c r="I1253" s="630" t="s">
        <v>219</v>
      </c>
      <c r="J1253" s="991" t="s">
        <v>263</v>
      </c>
      <c r="K1253" s="303">
        <v>0</v>
      </c>
      <c r="L1253" s="304">
        <v>0</v>
      </c>
      <c r="M1253" s="305">
        <v>0</v>
      </c>
      <c r="N1253" s="305">
        <v>0</v>
      </c>
      <c r="O1253" s="303">
        <v>0</v>
      </c>
      <c r="P1253" s="305">
        <v>0</v>
      </c>
      <c r="Q1253" s="303">
        <v>0</v>
      </c>
      <c r="R1253" s="16">
        <v>0</v>
      </c>
      <c r="S1253" s="237"/>
      <c r="U1253" s="237"/>
      <c r="V1253" s="237"/>
    </row>
    <row r="1254" spans="1:22" s="302" customFormat="1">
      <c r="A1254" s="38">
        <v>25</v>
      </c>
      <c r="B1254" s="39">
        <v>0</v>
      </c>
      <c r="C1254" s="39" t="s">
        <v>912</v>
      </c>
      <c r="D1254" s="40">
        <v>4</v>
      </c>
      <c r="E1254" s="662">
        <v>25</v>
      </c>
      <c r="F1254" s="662">
        <v>6</v>
      </c>
      <c r="G1254" s="991" t="s">
        <v>229</v>
      </c>
      <c r="H1254" s="40" t="s">
        <v>228</v>
      </c>
      <c r="I1254" s="630" t="s">
        <v>220</v>
      </c>
      <c r="J1254" s="991" t="s">
        <v>675</v>
      </c>
      <c r="K1254" s="303">
        <v>0</v>
      </c>
      <c r="L1254" s="304">
        <v>0</v>
      </c>
      <c r="M1254" s="305">
        <v>0</v>
      </c>
      <c r="N1254" s="305">
        <v>0</v>
      </c>
      <c r="O1254" s="303">
        <v>0</v>
      </c>
      <c r="P1254" s="305">
        <v>0</v>
      </c>
      <c r="Q1254" s="303">
        <v>0</v>
      </c>
      <c r="R1254" s="16">
        <v>0</v>
      </c>
      <c r="S1254" s="237"/>
      <c r="U1254" s="237"/>
      <c r="V1254" s="237"/>
    </row>
    <row r="1255" spans="1:22" s="302" customFormat="1">
      <c r="A1255" s="38">
        <v>25</v>
      </c>
      <c r="B1255" s="39">
        <v>0</v>
      </c>
      <c r="C1255" s="39" t="s">
        <v>912</v>
      </c>
      <c r="D1255" s="40">
        <v>4</v>
      </c>
      <c r="E1255" s="662">
        <v>25</v>
      </c>
      <c r="F1255" s="662">
        <v>6</v>
      </c>
      <c r="G1255" s="991" t="s">
        <v>229</v>
      </c>
      <c r="H1255" s="40" t="s">
        <v>228</v>
      </c>
      <c r="I1255" s="630" t="s">
        <v>221</v>
      </c>
      <c r="J1255" s="991" t="s">
        <v>264</v>
      </c>
      <c r="K1255" s="303">
        <v>0</v>
      </c>
      <c r="L1255" s="304">
        <v>0</v>
      </c>
      <c r="M1255" s="305">
        <v>0</v>
      </c>
      <c r="N1255" s="305">
        <v>0</v>
      </c>
      <c r="O1255" s="303">
        <v>0</v>
      </c>
      <c r="P1255" s="305">
        <v>0</v>
      </c>
      <c r="Q1255" s="303">
        <v>0</v>
      </c>
      <c r="R1255" s="16">
        <v>0</v>
      </c>
      <c r="S1255" s="237"/>
      <c r="U1255" s="237"/>
      <c r="V1255" s="237"/>
    </row>
    <row r="1256" spans="1:22" s="302" customFormat="1">
      <c r="A1256" s="38">
        <v>25</v>
      </c>
      <c r="B1256" s="39">
        <v>0</v>
      </c>
      <c r="C1256" s="39" t="s">
        <v>912</v>
      </c>
      <c r="D1256" s="40">
        <v>4</v>
      </c>
      <c r="E1256" s="662">
        <v>25</v>
      </c>
      <c r="F1256" s="662">
        <v>6</v>
      </c>
      <c r="G1256" s="991" t="s">
        <v>229</v>
      </c>
      <c r="H1256" s="40" t="s">
        <v>228</v>
      </c>
      <c r="I1256" s="630" t="s">
        <v>222</v>
      </c>
      <c r="J1256" s="991" t="s">
        <v>206</v>
      </c>
      <c r="K1256" s="303">
        <v>0</v>
      </c>
      <c r="L1256" s="304">
        <v>0</v>
      </c>
      <c r="M1256" s="305">
        <v>0</v>
      </c>
      <c r="N1256" s="305">
        <v>0</v>
      </c>
      <c r="O1256" s="303">
        <v>0</v>
      </c>
      <c r="P1256" s="305">
        <v>0</v>
      </c>
      <c r="Q1256" s="303">
        <v>0</v>
      </c>
      <c r="R1256" s="16">
        <v>0</v>
      </c>
      <c r="S1256" s="237"/>
      <c r="U1256" s="237"/>
      <c r="V1256" s="237"/>
    </row>
    <row r="1257" spans="1:22" s="302" customFormat="1">
      <c r="A1257" s="38">
        <v>25</v>
      </c>
      <c r="B1257" s="39">
        <v>0</v>
      </c>
      <c r="C1257" s="39" t="s">
        <v>912</v>
      </c>
      <c r="D1257" s="40">
        <v>4</v>
      </c>
      <c r="E1257" s="662">
        <v>25</v>
      </c>
      <c r="F1257" s="662">
        <v>6</v>
      </c>
      <c r="G1257" s="991" t="s">
        <v>229</v>
      </c>
      <c r="H1257" s="40" t="s">
        <v>228</v>
      </c>
      <c r="I1257" s="630" t="s">
        <v>223</v>
      </c>
      <c r="J1257" s="991" t="s">
        <v>181</v>
      </c>
      <c r="K1257" s="303">
        <v>0</v>
      </c>
      <c r="L1257" s="304">
        <v>0</v>
      </c>
      <c r="M1257" s="305">
        <v>0</v>
      </c>
      <c r="N1257" s="305">
        <v>0</v>
      </c>
      <c r="O1257" s="303">
        <v>0</v>
      </c>
      <c r="P1257" s="305">
        <v>0</v>
      </c>
      <c r="Q1257" s="303">
        <v>0</v>
      </c>
      <c r="R1257" s="16">
        <v>0</v>
      </c>
      <c r="S1257" s="237"/>
      <c r="U1257" s="237"/>
      <c r="V1257" s="237"/>
    </row>
    <row r="1258" spans="1:22" s="302" customFormat="1">
      <c r="A1258" s="38">
        <v>25</v>
      </c>
      <c r="B1258" s="39">
        <v>0</v>
      </c>
      <c r="C1258" s="39" t="s">
        <v>912</v>
      </c>
      <c r="D1258" s="40">
        <v>4</v>
      </c>
      <c r="E1258" s="662">
        <v>25</v>
      </c>
      <c r="F1258" s="662">
        <v>6</v>
      </c>
      <c r="G1258" s="991" t="s">
        <v>229</v>
      </c>
      <c r="H1258" s="40" t="s">
        <v>228</v>
      </c>
      <c r="I1258" s="630" t="s">
        <v>150</v>
      </c>
      <c r="J1258" s="991" t="s">
        <v>204</v>
      </c>
      <c r="K1258" s="303">
        <v>0</v>
      </c>
      <c r="L1258" s="304">
        <v>0</v>
      </c>
      <c r="M1258" s="305">
        <v>0</v>
      </c>
      <c r="N1258" s="305">
        <v>0</v>
      </c>
      <c r="O1258" s="303">
        <v>0</v>
      </c>
      <c r="P1258" s="305">
        <v>0</v>
      </c>
      <c r="Q1258" s="303">
        <v>0</v>
      </c>
      <c r="R1258" s="16">
        <v>0</v>
      </c>
      <c r="S1258" s="237"/>
      <c r="U1258" s="237"/>
      <c r="V1258" s="237"/>
    </row>
    <row r="1259" spans="1:22" s="302" customFormat="1">
      <c r="A1259" s="38">
        <v>25</v>
      </c>
      <c r="B1259" s="39">
        <v>0</v>
      </c>
      <c r="C1259" s="39" t="s">
        <v>912</v>
      </c>
      <c r="D1259" s="40">
        <v>4</v>
      </c>
      <c r="E1259" s="662">
        <v>25</v>
      </c>
      <c r="F1259" s="662">
        <v>6</v>
      </c>
      <c r="G1259" s="991" t="s">
        <v>229</v>
      </c>
      <c r="H1259" s="40" t="s">
        <v>228</v>
      </c>
      <c r="I1259" s="630" t="s">
        <v>151</v>
      </c>
      <c r="J1259" s="991" t="s">
        <v>205</v>
      </c>
      <c r="K1259" s="303">
        <v>0</v>
      </c>
      <c r="L1259" s="304">
        <v>0</v>
      </c>
      <c r="M1259" s="305">
        <v>0</v>
      </c>
      <c r="N1259" s="305">
        <v>0</v>
      </c>
      <c r="O1259" s="303">
        <v>0</v>
      </c>
      <c r="P1259" s="305">
        <v>0</v>
      </c>
      <c r="Q1259" s="303">
        <v>0</v>
      </c>
      <c r="R1259" s="16">
        <v>0</v>
      </c>
      <c r="S1259" s="237"/>
      <c r="U1259" s="237"/>
      <c r="V1259" s="237"/>
    </row>
    <row r="1260" spans="1:22" s="302" customFormat="1">
      <c r="A1260" s="38">
        <v>25</v>
      </c>
      <c r="B1260" s="39">
        <v>0</v>
      </c>
      <c r="C1260" s="39" t="s">
        <v>912</v>
      </c>
      <c r="D1260" s="40">
        <v>4</v>
      </c>
      <c r="E1260" s="662">
        <v>25</v>
      </c>
      <c r="F1260" s="662">
        <v>6</v>
      </c>
      <c r="G1260" s="991" t="s">
        <v>229</v>
      </c>
      <c r="H1260" s="40" t="s">
        <v>228</v>
      </c>
      <c r="I1260" s="630" t="s">
        <v>152</v>
      </c>
      <c r="J1260" s="991" t="s">
        <v>182</v>
      </c>
      <c r="K1260" s="303">
        <v>0</v>
      </c>
      <c r="L1260" s="304">
        <v>0</v>
      </c>
      <c r="M1260" s="305">
        <v>0</v>
      </c>
      <c r="N1260" s="305">
        <v>0</v>
      </c>
      <c r="O1260" s="303">
        <v>0</v>
      </c>
      <c r="P1260" s="305">
        <v>0</v>
      </c>
      <c r="Q1260" s="303">
        <v>0</v>
      </c>
      <c r="R1260" s="16">
        <v>0</v>
      </c>
      <c r="S1260" s="237"/>
      <c r="U1260" s="237"/>
      <c r="V1260" s="237"/>
    </row>
    <row r="1261" spans="1:22" s="302" customFormat="1">
      <c r="A1261" s="38">
        <v>25</v>
      </c>
      <c r="B1261" s="39">
        <v>0</v>
      </c>
      <c r="C1261" s="39" t="s">
        <v>912</v>
      </c>
      <c r="D1261" s="40">
        <v>4</v>
      </c>
      <c r="E1261" s="662">
        <v>25</v>
      </c>
      <c r="F1261" s="662">
        <v>6</v>
      </c>
      <c r="G1261" s="991" t="s">
        <v>229</v>
      </c>
      <c r="H1261" s="40" t="s">
        <v>228</v>
      </c>
      <c r="I1261" s="630" t="s">
        <v>70</v>
      </c>
      <c r="J1261" s="991" t="s">
        <v>265</v>
      </c>
      <c r="K1261" s="303">
        <v>0</v>
      </c>
      <c r="L1261" s="304">
        <v>0</v>
      </c>
      <c r="M1261" s="305">
        <v>0</v>
      </c>
      <c r="N1261" s="305">
        <v>0</v>
      </c>
      <c r="O1261" s="303">
        <v>0</v>
      </c>
      <c r="P1261" s="305">
        <v>0</v>
      </c>
      <c r="Q1261" s="303">
        <v>0</v>
      </c>
      <c r="R1261" s="16">
        <v>0</v>
      </c>
      <c r="S1261" s="237"/>
      <c r="U1261" s="237"/>
      <c r="V1261" s="237"/>
    </row>
    <row r="1262" spans="1:22" s="302" customFormat="1">
      <c r="A1262" s="38">
        <v>25</v>
      </c>
      <c r="B1262" s="39">
        <v>0</v>
      </c>
      <c r="C1262" s="39" t="s">
        <v>912</v>
      </c>
      <c r="D1262" s="40">
        <v>4</v>
      </c>
      <c r="E1262" s="662">
        <v>25</v>
      </c>
      <c r="F1262" s="662">
        <v>6</v>
      </c>
      <c r="G1262" s="991" t="s">
        <v>229</v>
      </c>
      <c r="H1262" s="40" t="s">
        <v>228</v>
      </c>
      <c r="I1262" s="630" t="s">
        <v>71</v>
      </c>
      <c r="J1262" s="991" t="s">
        <v>266</v>
      </c>
      <c r="K1262" s="303">
        <v>0</v>
      </c>
      <c r="L1262" s="304">
        <v>0</v>
      </c>
      <c r="M1262" s="305">
        <v>0</v>
      </c>
      <c r="N1262" s="305">
        <v>0</v>
      </c>
      <c r="O1262" s="303">
        <v>0</v>
      </c>
      <c r="P1262" s="305">
        <v>0</v>
      </c>
      <c r="Q1262" s="303">
        <v>0</v>
      </c>
      <c r="R1262" s="16">
        <v>0</v>
      </c>
      <c r="S1262" s="237"/>
      <c r="U1262" s="237"/>
      <c r="V1262" s="237"/>
    </row>
    <row r="1263" spans="1:22" s="302" customFormat="1">
      <c r="A1263" s="38">
        <v>25</v>
      </c>
      <c r="B1263" s="39">
        <v>0</v>
      </c>
      <c r="C1263" s="39" t="s">
        <v>912</v>
      </c>
      <c r="D1263" s="40">
        <v>4</v>
      </c>
      <c r="E1263" s="662">
        <v>25</v>
      </c>
      <c r="F1263" s="662">
        <v>6</v>
      </c>
      <c r="G1263" s="991" t="s">
        <v>229</v>
      </c>
      <c r="H1263" s="40" t="s">
        <v>228</v>
      </c>
      <c r="I1263" s="630" t="s">
        <v>72</v>
      </c>
      <c r="J1263" s="991" t="s">
        <v>527</v>
      </c>
      <c r="K1263" s="303">
        <v>0</v>
      </c>
      <c r="L1263" s="304">
        <v>0</v>
      </c>
      <c r="M1263" s="305">
        <v>0</v>
      </c>
      <c r="N1263" s="305">
        <v>0</v>
      </c>
      <c r="O1263" s="303">
        <v>0</v>
      </c>
      <c r="P1263" s="305">
        <v>0</v>
      </c>
      <c r="Q1263" s="303">
        <v>0</v>
      </c>
      <c r="R1263" s="16">
        <v>0</v>
      </c>
      <c r="S1263" s="237"/>
      <c r="U1263" s="237"/>
      <c r="V1263" s="237"/>
    </row>
    <row r="1264" spans="1:22" s="302" customFormat="1">
      <c r="A1264" s="38">
        <v>25</v>
      </c>
      <c r="B1264" s="39">
        <v>0</v>
      </c>
      <c r="C1264" s="39" t="s">
        <v>912</v>
      </c>
      <c r="D1264" s="40">
        <v>4</v>
      </c>
      <c r="E1264" s="662">
        <v>25</v>
      </c>
      <c r="F1264" s="662">
        <v>6</v>
      </c>
      <c r="G1264" s="991" t="s">
        <v>229</v>
      </c>
      <c r="H1264" s="40" t="s">
        <v>228</v>
      </c>
      <c r="I1264" s="630" t="s">
        <v>73</v>
      </c>
      <c r="J1264" s="991" t="s">
        <v>528</v>
      </c>
      <c r="K1264" s="303">
        <v>0</v>
      </c>
      <c r="L1264" s="304">
        <v>0</v>
      </c>
      <c r="M1264" s="305">
        <v>0</v>
      </c>
      <c r="N1264" s="305">
        <v>0</v>
      </c>
      <c r="O1264" s="303">
        <v>0</v>
      </c>
      <c r="P1264" s="305">
        <v>0</v>
      </c>
      <c r="Q1264" s="303">
        <v>0</v>
      </c>
      <c r="R1264" s="16">
        <v>0</v>
      </c>
      <c r="S1264" s="237"/>
      <c r="U1264" s="237"/>
      <c r="V1264" s="237"/>
    </row>
    <row r="1265" spans="1:22" s="302" customFormat="1">
      <c r="A1265" s="38">
        <v>25</v>
      </c>
      <c r="B1265" s="39">
        <v>0</v>
      </c>
      <c r="C1265" s="39" t="s">
        <v>912</v>
      </c>
      <c r="D1265" s="40">
        <v>4</v>
      </c>
      <c r="E1265" s="662">
        <v>25</v>
      </c>
      <c r="F1265" s="662">
        <v>6</v>
      </c>
      <c r="G1265" s="991" t="s">
        <v>229</v>
      </c>
      <c r="H1265" s="40" t="s">
        <v>228</v>
      </c>
      <c r="I1265" s="630" t="s">
        <v>409</v>
      </c>
      <c r="J1265" s="991" t="s">
        <v>803</v>
      </c>
      <c r="K1265" s="303">
        <v>0</v>
      </c>
      <c r="L1265" s="304">
        <v>0</v>
      </c>
      <c r="M1265" s="305">
        <v>0</v>
      </c>
      <c r="N1265" s="305">
        <v>0</v>
      </c>
      <c r="O1265" s="303">
        <v>0</v>
      </c>
      <c r="P1265" s="305">
        <v>0</v>
      </c>
      <c r="Q1265" s="303">
        <v>0</v>
      </c>
      <c r="R1265" s="16">
        <v>0</v>
      </c>
      <c r="S1265" s="237"/>
      <c r="U1265" s="237"/>
      <c r="V1265" s="237"/>
    </row>
    <row r="1266" spans="1:22" s="302" customFormat="1">
      <c r="A1266" s="38">
        <v>26</v>
      </c>
      <c r="B1266" s="39">
        <v>0</v>
      </c>
      <c r="C1266" s="39" t="s">
        <v>912</v>
      </c>
      <c r="D1266" s="40">
        <v>4</v>
      </c>
      <c r="E1266" s="662">
        <v>26</v>
      </c>
      <c r="F1266" s="662">
        <v>6</v>
      </c>
      <c r="G1266" s="991" t="s">
        <v>230</v>
      </c>
      <c r="H1266" s="40" t="s">
        <v>213</v>
      </c>
      <c r="I1266" s="630" t="s">
        <v>211</v>
      </c>
      <c r="J1266" s="991" t="s">
        <v>261</v>
      </c>
      <c r="K1266" s="303">
        <v>0</v>
      </c>
      <c r="L1266" s="304">
        <v>0</v>
      </c>
      <c r="M1266" s="305">
        <v>0</v>
      </c>
      <c r="N1266" s="305">
        <v>0</v>
      </c>
      <c r="O1266" s="303">
        <v>0</v>
      </c>
      <c r="P1266" s="305">
        <v>0</v>
      </c>
      <c r="Q1266" s="303">
        <v>0</v>
      </c>
      <c r="R1266" s="16">
        <v>0</v>
      </c>
      <c r="S1266" s="237"/>
      <c r="U1266" s="237"/>
      <c r="V1266" s="237"/>
    </row>
    <row r="1267" spans="1:22" s="302" customFormat="1">
      <c r="A1267" s="38">
        <v>26</v>
      </c>
      <c r="B1267" s="39">
        <v>0</v>
      </c>
      <c r="C1267" s="39" t="s">
        <v>912</v>
      </c>
      <c r="D1267" s="40">
        <v>4</v>
      </c>
      <c r="E1267" s="662">
        <v>26</v>
      </c>
      <c r="F1267" s="662">
        <v>6</v>
      </c>
      <c r="G1267" s="991" t="s">
        <v>230</v>
      </c>
      <c r="H1267" s="40" t="s">
        <v>213</v>
      </c>
      <c r="I1267" s="630" t="s">
        <v>214</v>
      </c>
      <c r="J1267" s="991" t="s">
        <v>676</v>
      </c>
      <c r="K1267" s="303">
        <v>0</v>
      </c>
      <c r="L1267" s="304">
        <v>0</v>
      </c>
      <c r="M1267" s="305">
        <v>0</v>
      </c>
      <c r="N1267" s="305">
        <v>0</v>
      </c>
      <c r="O1267" s="303">
        <v>0</v>
      </c>
      <c r="P1267" s="305">
        <v>0</v>
      </c>
      <c r="Q1267" s="303">
        <v>0</v>
      </c>
      <c r="R1267" s="16">
        <v>0</v>
      </c>
      <c r="S1267" s="237"/>
      <c r="U1267" s="237"/>
      <c r="V1267" s="237"/>
    </row>
    <row r="1268" spans="1:22" s="302" customFormat="1">
      <c r="A1268" s="38">
        <v>26</v>
      </c>
      <c r="B1268" s="39">
        <v>0</v>
      </c>
      <c r="C1268" s="39" t="s">
        <v>912</v>
      </c>
      <c r="D1268" s="40">
        <v>4</v>
      </c>
      <c r="E1268" s="662">
        <v>26</v>
      </c>
      <c r="F1268" s="662">
        <v>6</v>
      </c>
      <c r="G1268" s="991" t="s">
        <v>230</v>
      </c>
      <c r="H1268" s="40" t="s">
        <v>213</v>
      </c>
      <c r="I1268" s="630" t="s">
        <v>215</v>
      </c>
      <c r="J1268" s="991" t="s">
        <v>216</v>
      </c>
      <c r="K1268" s="303">
        <v>0</v>
      </c>
      <c r="L1268" s="304">
        <v>0</v>
      </c>
      <c r="M1268" s="305">
        <v>0</v>
      </c>
      <c r="N1268" s="305">
        <v>0</v>
      </c>
      <c r="O1268" s="303">
        <v>0</v>
      </c>
      <c r="P1268" s="305">
        <v>0</v>
      </c>
      <c r="Q1268" s="303">
        <v>0</v>
      </c>
      <c r="R1268" s="16">
        <v>0</v>
      </c>
      <c r="S1268" s="237"/>
      <c r="U1268" s="237"/>
      <c r="V1268" s="237"/>
    </row>
    <row r="1269" spans="1:22" s="302" customFormat="1">
      <c r="A1269" s="38">
        <v>26</v>
      </c>
      <c r="B1269" s="39">
        <v>0</v>
      </c>
      <c r="C1269" s="39" t="s">
        <v>912</v>
      </c>
      <c r="D1269" s="40">
        <v>4</v>
      </c>
      <c r="E1269" s="662">
        <v>26</v>
      </c>
      <c r="F1269" s="662">
        <v>6</v>
      </c>
      <c r="G1269" s="991" t="s">
        <v>230</v>
      </c>
      <c r="H1269" s="40" t="s">
        <v>213</v>
      </c>
      <c r="I1269" s="630" t="s">
        <v>217</v>
      </c>
      <c r="J1269" s="991" t="s">
        <v>262</v>
      </c>
      <c r="K1269" s="303">
        <v>0</v>
      </c>
      <c r="L1269" s="304">
        <v>0</v>
      </c>
      <c r="M1269" s="305">
        <v>0</v>
      </c>
      <c r="N1269" s="305">
        <v>0</v>
      </c>
      <c r="O1269" s="303">
        <v>0</v>
      </c>
      <c r="P1269" s="305">
        <v>0</v>
      </c>
      <c r="Q1269" s="303">
        <v>0</v>
      </c>
      <c r="R1269" s="16">
        <v>0</v>
      </c>
      <c r="S1269" s="237"/>
      <c r="U1269" s="237"/>
      <c r="V1269" s="237"/>
    </row>
    <row r="1270" spans="1:22" s="302" customFormat="1">
      <c r="A1270" s="38">
        <v>26</v>
      </c>
      <c r="B1270" s="39">
        <v>0</v>
      </c>
      <c r="C1270" s="39" t="s">
        <v>912</v>
      </c>
      <c r="D1270" s="40">
        <v>4</v>
      </c>
      <c r="E1270" s="662">
        <v>26</v>
      </c>
      <c r="F1270" s="662">
        <v>6</v>
      </c>
      <c r="G1270" s="991" t="s">
        <v>230</v>
      </c>
      <c r="H1270" s="40" t="s">
        <v>213</v>
      </c>
      <c r="I1270" s="630" t="s">
        <v>218</v>
      </c>
      <c r="J1270" s="991" t="s">
        <v>677</v>
      </c>
      <c r="K1270" s="303">
        <v>0</v>
      </c>
      <c r="L1270" s="304">
        <v>0</v>
      </c>
      <c r="M1270" s="305">
        <v>0</v>
      </c>
      <c r="N1270" s="305">
        <v>0</v>
      </c>
      <c r="O1270" s="303">
        <v>0</v>
      </c>
      <c r="P1270" s="305">
        <v>0</v>
      </c>
      <c r="Q1270" s="303">
        <v>0</v>
      </c>
      <c r="R1270" s="16">
        <v>0</v>
      </c>
      <c r="S1270" s="237"/>
      <c r="U1270" s="237"/>
      <c r="V1270" s="237"/>
    </row>
    <row r="1271" spans="1:22" s="302" customFormat="1">
      <c r="A1271" s="38">
        <v>26</v>
      </c>
      <c r="B1271" s="39">
        <v>0</v>
      </c>
      <c r="C1271" s="39" t="s">
        <v>912</v>
      </c>
      <c r="D1271" s="40">
        <v>4</v>
      </c>
      <c r="E1271" s="662">
        <v>26</v>
      </c>
      <c r="F1271" s="662">
        <v>6</v>
      </c>
      <c r="G1271" s="991" t="s">
        <v>230</v>
      </c>
      <c r="H1271" s="40" t="s">
        <v>213</v>
      </c>
      <c r="I1271" s="630" t="s">
        <v>219</v>
      </c>
      <c r="J1271" s="991" t="s">
        <v>263</v>
      </c>
      <c r="K1271" s="303">
        <v>0</v>
      </c>
      <c r="L1271" s="304">
        <v>0</v>
      </c>
      <c r="M1271" s="305">
        <v>0</v>
      </c>
      <c r="N1271" s="305">
        <v>0</v>
      </c>
      <c r="O1271" s="303">
        <v>0</v>
      </c>
      <c r="P1271" s="305">
        <v>0</v>
      </c>
      <c r="Q1271" s="303">
        <v>0</v>
      </c>
      <c r="R1271" s="16">
        <v>0</v>
      </c>
      <c r="S1271" s="237"/>
      <c r="U1271" s="237"/>
      <c r="V1271" s="237"/>
    </row>
    <row r="1272" spans="1:22" s="302" customFormat="1">
      <c r="A1272" s="38">
        <v>26</v>
      </c>
      <c r="B1272" s="39">
        <v>0</v>
      </c>
      <c r="C1272" s="39" t="s">
        <v>912</v>
      </c>
      <c r="D1272" s="40">
        <v>4</v>
      </c>
      <c r="E1272" s="662">
        <v>26</v>
      </c>
      <c r="F1272" s="662">
        <v>6</v>
      </c>
      <c r="G1272" s="991" t="s">
        <v>230</v>
      </c>
      <c r="H1272" s="40" t="s">
        <v>213</v>
      </c>
      <c r="I1272" s="630" t="s">
        <v>220</v>
      </c>
      <c r="J1272" s="991" t="s">
        <v>675</v>
      </c>
      <c r="K1272" s="303">
        <v>0</v>
      </c>
      <c r="L1272" s="304">
        <v>0</v>
      </c>
      <c r="M1272" s="305">
        <v>0</v>
      </c>
      <c r="N1272" s="305">
        <v>0</v>
      </c>
      <c r="O1272" s="303">
        <v>0</v>
      </c>
      <c r="P1272" s="305">
        <v>0</v>
      </c>
      <c r="Q1272" s="303">
        <v>0</v>
      </c>
      <c r="R1272" s="16">
        <v>0</v>
      </c>
      <c r="S1272" s="237"/>
      <c r="U1272" s="237"/>
      <c r="V1272" s="237"/>
    </row>
    <row r="1273" spans="1:22" s="302" customFormat="1">
      <c r="A1273" s="38">
        <v>26</v>
      </c>
      <c r="B1273" s="39">
        <v>0</v>
      </c>
      <c r="C1273" s="39" t="s">
        <v>912</v>
      </c>
      <c r="D1273" s="40">
        <v>4</v>
      </c>
      <c r="E1273" s="662">
        <v>26</v>
      </c>
      <c r="F1273" s="662">
        <v>6</v>
      </c>
      <c r="G1273" s="991" t="s">
        <v>230</v>
      </c>
      <c r="H1273" s="40" t="s">
        <v>213</v>
      </c>
      <c r="I1273" s="630" t="s">
        <v>221</v>
      </c>
      <c r="J1273" s="991" t="s">
        <v>264</v>
      </c>
      <c r="K1273" s="303">
        <v>0</v>
      </c>
      <c r="L1273" s="304">
        <v>0</v>
      </c>
      <c r="M1273" s="305">
        <v>0</v>
      </c>
      <c r="N1273" s="305">
        <v>0</v>
      </c>
      <c r="O1273" s="303">
        <v>0</v>
      </c>
      <c r="P1273" s="305">
        <v>0</v>
      </c>
      <c r="Q1273" s="303">
        <v>0</v>
      </c>
      <c r="R1273" s="16">
        <v>0</v>
      </c>
      <c r="S1273" s="237"/>
      <c r="U1273" s="237"/>
      <c r="V1273" s="237"/>
    </row>
    <row r="1274" spans="1:22" s="302" customFormat="1">
      <c r="A1274" s="38">
        <v>26</v>
      </c>
      <c r="B1274" s="39">
        <v>0</v>
      </c>
      <c r="C1274" s="39" t="s">
        <v>912</v>
      </c>
      <c r="D1274" s="40">
        <v>4</v>
      </c>
      <c r="E1274" s="662">
        <v>26</v>
      </c>
      <c r="F1274" s="662">
        <v>6</v>
      </c>
      <c r="G1274" s="991" t="s">
        <v>230</v>
      </c>
      <c r="H1274" s="40" t="s">
        <v>213</v>
      </c>
      <c r="I1274" s="630" t="s">
        <v>222</v>
      </c>
      <c r="J1274" s="991" t="s">
        <v>206</v>
      </c>
      <c r="K1274" s="303">
        <v>0</v>
      </c>
      <c r="L1274" s="304">
        <v>0</v>
      </c>
      <c r="M1274" s="305">
        <v>0</v>
      </c>
      <c r="N1274" s="305">
        <v>0</v>
      </c>
      <c r="O1274" s="303">
        <v>0</v>
      </c>
      <c r="P1274" s="305">
        <v>0</v>
      </c>
      <c r="Q1274" s="303">
        <v>0</v>
      </c>
      <c r="R1274" s="16">
        <v>0</v>
      </c>
      <c r="S1274" s="237"/>
      <c r="U1274" s="237"/>
      <c r="V1274" s="237"/>
    </row>
    <row r="1275" spans="1:22" s="302" customFormat="1">
      <c r="A1275" s="38">
        <v>26</v>
      </c>
      <c r="B1275" s="39">
        <v>0</v>
      </c>
      <c r="C1275" s="39" t="s">
        <v>912</v>
      </c>
      <c r="D1275" s="40">
        <v>4</v>
      </c>
      <c r="E1275" s="662">
        <v>26</v>
      </c>
      <c r="F1275" s="662">
        <v>6</v>
      </c>
      <c r="G1275" s="991" t="s">
        <v>230</v>
      </c>
      <c r="H1275" s="40" t="s">
        <v>213</v>
      </c>
      <c r="I1275" s="630" t="s">
        <v>223</v>
      </c>
      <c r="J1275" s="991" t="s">
        <v>181</v>
      </c>
      <c r="K1275" s="303">
        <v>0</v>
      </c>
      <c r="L1275" s="304">
        <v>0</v>
      </c>
      <c r="M1275" s="305">
        <v>0</v>
      </c>
      <c r="N1275" s="305">
        <v>0</v>
      </c>
      <c r="O1275" s="303">
        <v>0</v>
      </c>
      <c r="P1275" s="305">
        <v>0</v>
      </c>
      <c r="Q1275" s="303">
        <v>0</v>
      </c>
      <c r="R1275" s="16">
        <v>0</v>
      </c>
      <c r="S1275" s="237"/>
      <c r="U1275" s="237"/>
      <c r="V1275" s="237"/>
    </row>
    <row r="1276" spans="1:22" s="302" customFormat="1">
      <c r="A1276" s="38">
        <v>26</v>
      </c>
      <c r="B1276" s="39">
        <v>0</v>
      </c>
      <c r="C1276" s="39" t="s">
        <v>912</v>
      </c>
      <c r="D1276" s="40">
        <v>4</v>
      </c>
      <c r="E1276" s="662">
        <v>26</v>
      </c>
      <c r="F1276" s="662">
        <v>6</v>
      </c>
      <c r="G1276" s="991" t="s">
        <v>230</v>
      </c>
      <c r="H1276" s="40" t="s">
        <v>213</v>
      </c>
      <c r="I1276" s="630" t="s">
        <v>150</v>
      </c>
      <c r="J1276" s="991" t="s">
        <v>204</v>
      </c>
      <c r="K1276" s="303">
        <v>0</v>
      </c>
      <c r="L1276" s="304">
        <v>0</v>
      </c>
      <c r="M1276" s="305">
        <v>0</v>
      </c>
      <c r="N1276" s="305">
        <v>0</v>
      </c>
      <c r="O1276" s="303">
        <v>0</v>
      </c>
      <c r="P1276" s="305">
        <v>0</v>
      </c>
      <c r="Q1276" s="303">
        <v>0</v>
      </c>
      <c r="R1276" s="16">
        <v>0</v>
      </c>
      <c r="S1276" s="237"/>
      <c r="U1276" s="237"/>
      <c r="V1276" s="237"/>
    </row>
    <row r="1277" spans="1:22" s="302" customFormat="1">
      <c r="A1277" s="38">
        <v>26</v>
      </c>
      <c r="B1277" s="39">
        <v>0</v>
      </c>
      <c r="C1277" s="39" t="s">
        <v>912</v>
      </c>
      <c r="D1277" s="40">
        <v>4</v>
      </c>
      <c r="E1277" s="662">
        <v>26</v>
      </c>
      <c r="F1277" s="662">
        <v>6</v>
      </c>
      <c r="G1277" s="991" t="s">
        <v>230</v>
      </c>
      <c r="H1277" s="40" t="s">
        <v>213</v>
      </c>
      <c r="I1277" s="630" t="s">
        <v>151</v>
      </c>
      <c r="J1277" s="991" t="s">
        <v>205</v>
      </c>
      <c r="K1277" s="303">
        <v>0</v>
      </c>
      <c r="L1277" s="304">
        <v>0</v>
      </c>
      <c r="M1277" s="305">
        <v>0</v>
      </c>
      <c r="N1277" s="305">
        <v>0</v>
      </c>
      <c r="O1277" s="303">
        <v>0</v>
      </c>
      <c r="P1277" s="305">
        <v>0</v>
      </c>
      <c r="Q1277" s="303">
        <v>0</v>
      </c>
      <c r="R1277" s="16">
        <v>0</v>
      </c>
      <c r="S1277" s="237"/>
      <c r="U1277" s="237"/>
      <c r="V1277" s="237"/>
    </row>
    <row r="1278" spans="1:22" s="302" customFormat="1">
      <c r="A1278" s="38">
        <v>26</v>
      </c>
      <c r="B1278" s="39">
        <v>0</v>
      </c>
      <c r="C1278" s="39" t="s">
        <v>912</v>
      </c>
      <c r="D1278" s="40">
        <v>4</v>
      </c>
      <c r="E1278" s="662">
        <v>26</v>
      </c>
      <c r="F1278" s="662">
        <v>6</v>
      </c>
      <c r="G1278" s="991" t="s">
        <v>230</v>
      </c>
      <c r="H1278" s="40" t="s">
        <v>213</v>
      </c>
      <c r="I1278" s="630" t="s">
        <v>152</v>
      </c>
      <c r="J1278" s="991" t="s">
        <v>182</v>
      </c>
      <c r="K1278" s="303">
        <v>0</v>
      </c>
      <c r="L1278" s="304">
        <v>0</v>
      </c>
      <c r="M1278" s="305">
        <v>0</v>
      </c>
      <c r="N1278" s="305">
        <v>0</v>
      </c>
      <c r="O1278" s="303">
        <v>0</v>
      </c>
      <c r="P1278" s="305">
        <v>0</v>
      </c>
      <c r="Q1278" s="303">
        <v>0</v>
      </c>
      <c r="R1278" s="16">
        <v>0</v>
      </c>
      <c r="S1278" s="237"/>
      <c r="U1278" s="237"/>
      <c r="V1278" s="237"/>
    </row>
    <row r="1279" spans="1:22" s="302" customFormat="1">
      <c r="A1279" s="38">
        <v>26</v>
      </c>
      <c r="B1279" s="39">
        <v>0</v>
      </c>
      <c r="C1279" s="39" t="s">
        <v>912</v>
      </c>
      <c r="D1279" s="40">
        <v>4</v>
      </c>
      <c r="E1279" s="662">
        <v>26</v>
      </c>
      <c r="F1279" s="662">
        <v>6</v>
      </c>
      <c r="G1279" s="991" t="s">
        <v>230</v>
      </c>
      <c r="H1279" s="40" t="s">
        <v>213</v>
      </c>
      <c r="I1279" s="630" t="s">
        <v>70</v>
      </c>
      <c r="J1279" s="991" t="s">
        <v>265</v>
      </c>
      <c r="K1279" s="303">
        <v>0</v>
      </c>
      <c r="L1279" s="304">
        <v>0</v>
      </c>
      <c r="M1279" s="305">
        <v>0</v>
      </c>
      <c r="N1279" s="305">
        <v>0</v>
      </c>
      <c r="O1279" s="303">
        <v>0</v>
      </c>
      <c r="P1279" s="305">
        <v>0</v>
      </c>
      <c r="Q1279" s="303">
        <v>0</v>
      </c>
      <c r="R1279" s="16">
        <v>0</v>
      </c>
      <c r="S1279" s="237"/>
      <c r="U1279" s="237"/>
      <c r="V1279" s="237"/>
    </row>
    <row r="1280" spans="1:22" s="302" customFormat="1">
      <c r="A1280" s="38">
        <v>26</v>
      </c>
      <c r="B1280" s="39">
        <v>0</v>
      </c>
      <c r="C1280" s="39" t="s">
        <v>912</v>
      </c>
      <c r="D1280" s="40">
        <v>4</v>
      </c>
      <c r="E1280" s="662">
        <v>26</v>
      </c>
      <c r="F1280" s="662">
        <v>6</v>
      </c>
      <c r="G1280" s="991" t="s">
        <v>230</v>
      </c>
      <c r="H1280" s="40" t="s">
        <v>213</v>
      </c>
      <c r="I1280" s="630" t="s">
        <v>71</v>
      </c>
      <c r="J1280" s="991" t="s">
        <v>266</v>
      </c>
      <c r="K1280" s="303">
        <v>0</v>
      </c>
      <c r="L1280" s="304">
        <v>0</v>
      </c>
      <c r="M1280" s="305">
        <v>0</v>
      </c>
      <c r="N1280" s="305">
        <v>0</v>
      </c>
      <c r="O1280" s="303">
        <v>0</v>
      </c>
      <c r="P1280" s="305">
        <v>0</v>
      </c>
      <c r="Q1280" s="303">
        <v>0</v>
      </c>
      <c r="R1280" s="16">
        <v>0</v>
      </c>
      <c r="S1280" s="237"/>
      <c r="U1280" s="237"/>
      <c r="V1280" s="237"/>
    </row>
    <row r="1281" spans="1:22" s="302" customFormat="1">
      <c r="A1281" s="38">
        <v>26</v>
      </c>
      <c r="B1281" s="39">
        <v>0</v>
      </c>
      <c r="C1281" s="39" t="s">
        <v>912</v>
      </c>
      <c r="D1281" s="40">
        <v>4</v>
      </c>
      <c r="E1281" s="662">
        <v>26</v>
      </c>
      <c r="F1281" s="662">
        <v>6</v>
      </c>
      <c r="G1281" s="991" t="s">
        <v>230</v>
      </c>
      <c r="H1281" s="40" t="s">
        <v>213</v>
      </c>
      <c r="I1281" s="630" t="s">
        <v>72</v>
      </c>
      <c r="J1281" s="991" t="s">
        <v>527</v>
      </c>
      <c r="K1281" s="303">
        <v>0</v>
      </c>
      <c r="L1281" s="304">
        <v>0</v>
      </c>
      <c r="M1281" s="305">
        <v>0</v>
      </c>
      <c r="N1281" s="305">
        <v>0</v>
      </c>
      <c r="O1281" s="303">
        <v>0</v>
      </c>
      <c r="P1281" s="305">
        <v>0</v>
      </c>
      <c r="Q1281" s="303">
        <v>0</v>
      </c>
      <c r="R1281" s="16">
        <v>0</v>
      </c>
      <c r="S1281" s="237"/>
      <c r="U1281" s="237"/>
      <c r="V1281" s="237"/>
    </row>
    <row r="1282" spans="1:22" s="302" customFormat="1">
      <c r="A1282" s="38">
        <v>26</v>
      </c>
      <c r="B1282" s="39">
        <v>0</v>
      </c>
      <c r="C1282" s="39" t="s">
        <v>912</v>
      </c>
      <c r="D1282" s="40">
        <v>4</v>
      </c>
      <c r="E1282" s="662">
        <v>26</v>
      </c>
      <c r="F1282" s="662">
        <v>6</v>
      </c>
      <c r="G1282" s="991" t="s">
        <v>230</v>
      </c>
      <c r="H1282" s="40" t="s">
        <v>213</v>
      </c>
      <c r="I1282" s="630" t="s">
        <v>73</v>
      </c>
      <c r="J1282" s="991" t="s">
        <v>528</v>
      </c>
      <c r="K1282" s="303">
        <v>0</v>
      </c>
      <c r="L1282" s="304">
        <v>0</v>
      </c>
      <c r="M1282" s="305">
        <v>0</v>
      </c>
      <c r="N1282" s="305">
        <v>0</v>
      </c>
      <c r="O1282" s="303">
        <v>0</v>
      </c>
      <c r="P1282" s="305">
        <v>0</v>
      </c>
      <c r="Q1282" s="303">
        <v>0</v>
      </c>
      <c r="R1282" s="16">
        <v>0</v>
      </c>
      <c r="S1282" s="237"/>
      <c r="U1282" s="237"/>
      <c r="V1282" s="237"/>
    </row>
    <row r="1283" spans="1:22" s="302" customFormat="1">
      <c r="A1283" s="38">
        <v>26</v>
      </c>
      <c r="B1283" s="39">
        <v>0</v>
      </c>
      <c r="C1283" s="39" t="s">
        <v>912</v>
      </c>
      <c r="D1283" s="40">
        <v>4</v>
      </c>
      <c r="E1283" s="662">
        <v>26</v>
      </c>
      <c r="F1283" s="662">
        <v>6</v>
      </c>
      <c r="G1283" s="991" t="s">
        <v>230</v>
      </c>
      <c r="H1283" s="40" t="s">
        <v>213</v>
      </c>
      <c r="I1283" s="630" t="s">
        <v>409</v>
      </c>
      <c r="J1283" s="991" t="s">
        <v>803</v>
      </c>
      <c r="K1283" s="303">
        <v>0</v>
      </c>
      <c r="L1283" s="304">
        <v>0</v>
      </c>
      <c r="M1283" s="305">
        <v>0</v>
      </c>
      <c r="N1283" s="305">
        <v>0</v>
      </c>
      <c r="O1283" s="303">
        <v>0</v>
      </c>
      <c r="P1283" s="305">
        <v>0</v>
      </c>
      <c r="Q1283" s="303">
        <v>0</v>
      </c>
      <c r="R1283" s="16">
        <v>0</v>
      </c>
      <c r="S1283" s="237"/>
      <c r="U1283" s="237"/>
      <c r="V1283" s="237"/>
    </row>
    <row r="1284" spans="1:22" s="302" customFormat="1">
      <c r="A1284" s="38">
        <v>15</v>
      </c>
      <c r="B1284" s="39">
        <f t="shared" si="39"/>
        <v>0</v>
      </c>
      <c r="C1284" s="39" t="s">
        <v>912</v>
      </c>
      <c r="D1284" s="40">
        <v>4</v>
      </c>
      <c r="E1284" s="662">
        <v>15</v>
      </c>
      <c r="F1284" s="40" t="s">
        <v>424</v>
      </c>
      <c r="G1284" s="698" t="s">
        <v>212</v>
      </c>
      <c r="H1284" s="40" t="s">
        <v>213</v>
      </c>
      <c r="I1284" s="629" t="s">
        <v>211</v>
      </c>
      <c r="J1284" s="698" t="s">
        <v>261</v>
      </c>
      <c r="K1284" s="303">
        <v>0</v>
      </c>
      <c r="L1284" s="304">
        <v>0</v>
      </c>
      <c r="M1284" s="305">
        <v>0</v>
      </c>
      <c r="N1284" s="305">
        <v>0</v>
      </c>
      <c r="O1284" s="303">
        <v>0</v>
      </c>
      <c r="P1284" s="305">
        <v>0</v>
      </c>
      <c r="Q1284" s="303">
        <v>0</v>
      </c>
      <c r="R1284" s="16">
        <f>SUMIFS('Member Months'!$L:$L,'Member Months'!$A:$A,$A1284,'Member Months'!$C:$C,$C1284, 'Member Months'!$D:$D,$D1284)</f>
        <v>0</v>
      </c>
      <c r="S1284" s="237"/>
      <c r="U1284" s="237"/>
      <c r="V1284" s="237"/>
    </row>
    <row r="1285" spans="1:22" s="302" customFormat="1">
      <c r="A1285" s="38">
        <v>15</v>
      </c>
      <c r="B1285" s="39">
        <f t="shared" si="39"/>
        <v>0</v>
      </c>
      <c r="C1285" s="39" t="s">
        <v>912</v>
      </c>
      <c r="D1285" s="40">
        <v>4</v>
      </c>
      <c r="E1285" s="662">
        <v>15</v>
      </c>
      <c r="F1285" s="40" t="s">
        <v>424</v>
      </c>
      <c r="G1285" s="698" t="s">
        <v>212</v>
      </c>
      <c r="H1285" s="40" t="s">
        <v>213</v>
      </c>
      <c r="I1285" s="629" t="s">
        <v>214</v>
      </c>
      <c r="J1285" s="698" t="s">
        <v>676</v>
      </c>
      <c r="K1285" s="303">
        <v>0</v>
      </c>
      <c r="L1285" s="304">
        <v>0</v>
      </c>
      <c r="M1285" s="305">
        <v>0</v>
      </c>
      <c r="N1285" s="305">
        <v>0</v>
      </c>
      <c r="O1285" s="303">
        <v>0</v>
      </c>
      <c r="P1285" s="305">
        <v>0</v>
      </c>
      <c r="Q1285" s="303">
        <v>0</v>
      </c>
      <c r="R1285" s="16">
        <f>SUMIFS('Member Months'!$L:$L,'Member Months'!$A:$A,$A1285,'Member Months'!$C:$C,$C1285, 'Member Months'!$D:$D,$D1285)</f>
        <v>0</v>
      </c>
      <c r="S1285" s="237"/>
      <c r="U1285" s="237"/>
      <c r="V1285" s="237"/>
    </row>
    <row r="1286" spans="1:22" s="302" customFormat="1">
      <c r="A1286" s="38">
        <v>15</v>
      </c>
      <c r="B1286" s="39">
        <f t="shared" si="39"/>
        <v>0</v>
      </c>
      <c r="C1286" s="39" t="s">
        <v>912</v>
      </c>
      <c r="D1286" s="40">
        <v>4</v>
      </c>
      <c r="E1286" s="662">
        <v>15</v>
      </c>
      <c r="F1286" s="40" t="s">
        <v>424</v>
      </c>
      <c r="G1286" s="698" t="s">
        <v>212</v>
      </c>
      <c r="H1286" s="40" t="s">
        <v>213</v>
      </c>
      <c r="I1286" s="629" t="s">
        <v>215</v>
      </c>
      <c r="J1286" s="698" t="s">
        <v>216</v>
      </c>
      <c r="K1286" s="303">
        <v>0</v>
      </c>
      <c r="L1286" s="304">
        <v>0</v>
      </c>
      <c r="M1286" s="305">
        <v>0</v>
      </c>
      <c r="N1286" s="305">
        <v>0</v>
      </c>
      <c r="O1286" s="303">
        <v>0</v>
      </c>
      <c r="P1286" s="305">
        <v>0</v>
      </c>
      <c r="Q1286" s="303">
        <v>0</v>
      </c>
      <c r="R1286" s="16">
        <f>SUMIFS('Member Months'!$L:$L,'Member Months'!$A:$A,$A1286,'Member Months'!$C:$C,$C1286, 'Member Months'!$D:$D,$D1286)</f>
        <v>0</v>
      </c>
      <c r="S1286" s="237"/>
      <c r="U1286" s="237"/>
      <c r="V1286" s="237"/>
    </row>
    <row r="1287" spans="1:22" s="302" customFormat="1">
      <c r="A1287" s="38">
        <v>15</v>
      </c>
      <c r="B1287" s="39">
        <f t="shared" si="39"/>
        <v>0</v>
      </c>
      <c r="C1287" s="39" t="s">
        <v>912</v>
      </c>
      <c r="D1287" s="40">
        <v>4</v>
      </c>
      <c r="E1287" s="662">
        <v>15</v>
      </c>
      <c r="F1287" s="40" t="s">
        <v>424</v>
      </c>
      <c r="G1287" s="698" t="s">
        <v>212</v>
      </c>
      <c r="H1287" s="40" t="s">
        <v>213</v>
      </c>
      <c r="I1287" s="629" t="s">
        <v>217</v>
      </c>
      <c r="J1287" s="698" t="s">
        <v>262</v>
      </c>
      <c r="K1287" s="303">
        <v>0</v>
      </c>
      <c r="L1287" s="304">
        <v>0</v>
      </c>
      <c r="M1287" s="305">
        <v>0</v>
      </c>
      <c r="N1287" s="305">
        <v>0</v>
      </c>
      <c r="O1287" s="303">
        <v>0</v>
      </c>
      <c r="P1287" s="305">
        <v>0</v>
      </c>
      <c r="Q1287" s="303">
        <v>0</v>
      </c>
      <c r="R1287" s="16">
        <f>SUMIFS('Member Months'!$L:$L,'Member Months'!$A:$A,$A1287,'Member Months'!$C:$C,$C1287, 'Member Months'!$D:$D,$D1287)</f>
        <v>0</v>
      </c>
      <c r="S1287" s="237"/>
      <c r="U1287" s="237"/>
      <c r="V1287" s="237"/>
    </row>
    <row r="1288" spans="1:22" s="302" customFormat="1">
      <c r="A1288" s="38">
        <v>15</v>
      </c>
      <c r="B1288" s="39">
        <f t="shared" si="39"/>
        <v>0</v>
      </c>
      <c r="C1288" s="39" t="s">
        <v>912</v>
      </c>
      <c r="D1288" s="40">
        <v>4</v>
      </c>
      <c r="E1288" s="662">
        <v>15</v>
      </c>
      <c r="F1288" s="40" t="s">
        <v>424</v>
      </c>
      <c r="G1288" s="698" t="s">
        <v>212</v>
      </c>
      <c r="H1288" s="40" t="s">
        <v>213</v>
      </c>
      <c r="I1288" s="629" t="s">
        <v>218</v>
      </c>
      <c r="J1288" s="698" t="s">
        <v>677</v>
      </c>
      <c r="K1288" s="303">
        <v>0</v>
      </c>
      <c r="L1288" s="304">
        <v>0</v>
      </c>
      <c r="M1288" s="305">
        <v>0</v>
      </c>
      <c r="N1288" s="305">
        <v>0</v>
      </c>
      <c r="O1288" s="303">
        <v>0</v>
      </c>
      <c r="P1288" s="305">
        <v>0</v>
      </c>
      <c r="Q1288" s="303">
        <v>0</v>
      </c>
      <c r="R1288" s="16">
        <f>SUMIFS('Member Months'!$L:$L,'Member Months'!$A:$A,$A1288,'Member Months'!$C:$C,$C1288, 'Member Months'!$D:$D,$D1288)</f>
        <v>0</v>
      </c>
      <c r="S1288" s="237"/>
      <c r="U1288" s="237"/>
      <c r="V1288" s="237"/>
    </row>
    <row r="1289" spans="1:22" s="302" customFormat="1">
      <c r="A1289" s="38">
        <v>15</v>
      </c>
      <c r="B1289" s="39">
        <f t="shared" si="39"/>
        <v>0</v>
      </c>
      <c r="C1289" s="39" t="s">
        <v>912</v>
      </c>
      <c r="D1289" s="40">
        <v>4</v>
      </c>
      <c r="E1289" s="662">
        <v>15</v>
      </c>
      <c r="F1289" s="40" t="s">
        <v>424</v>
      </c>
      <c r="G1289" s="698" t="s">
        <v>212</v>
      </c>
      <c r="H1289" s="40" t="s">
        <v>213</v>
      </c>
      <c r="I1289" s="629" t="s">
        <v>219</v>
      </c>
      <c r="J1289" s="698" t="s">
        <v>263</v>
      </c>
      <c r="K1289" s="303">
        <v>0</v>
      </c>
      <c r="L1289" s="304">
        <v>0</v>
      </c>
      <c r="M1289" s="305">
        <v>0</v>
      </c>
      <c r="N1289" s="305">
        <v>0</v>
      </c>
      <c r="O1289" s="303">
        <v>0</v>
      </c>
      <c r="P1289" s="305">
        <v>0</v>
      </c>
      <c r="Q1289" s="303">
        <v>0</v>
      </c>
      <c r="R1289" s="16">
        <f>SUMIFS('Member Months'!$L:$L,'Member Months'!$A:$A,$A1289,'Member Months'!$C:$C,$C1289, 'Member Months'!$D:$D,$D1289)</f>
        <v>0</v>
      </c>
      <c r="S1289" s="237"/>
      <c r="U1289" s="237"/>
      <c r="V1289" s="237"/>
    </row>
    <row r="1290" spans="1:22" s="302" customFormat="1">
      <c r="A1290" s="38">
        <v>15</v>
      </c>
      <c r="B1290" s="39">
        <f t="shared" si="39"/>
        <v>0</v>
      </c>
      <c r="C1290" s="39" t="s">
        <v>912</v>
      </c>
      <c r="D1290" s="40">
        <v>4</v>
      </c>
      <c r="E1290" s="662">
        <v>15</v>
      </c>
      <c r="F1290" s="40" t="s">
        <v>424</v>
      </c>
      <c r="G1290" s="698" t="s">
        <v>212</v>
      </c>
      <c r="H1290" s="40" t="s">
        <v>213</v>
      </c>
      <c r="I1290" s="629" t="s">
        <v>220</v>
      </c>
      <c r="J1290" s="698" t="s">
        <v>675</v>
      </c>
      <c r="K1290" s="303">
        <v>0</v>
      </c>
      <c r="L1290" s="304">
        <v>0</v>
      </c>
      <c r="M1290" s="305">
        <v>0</v>
      </c>
      <c r="N1290" s="305">
        <v>0</v>
      </c>
      <c r="O1290" s="303">
        <v>0</v>
      </c>
      <c r="P1290" s="305">
        <v>0</v>
      </c>
      <c r="Q1290" s="303">
        <v>0</v>
      </c>
      <c r="R1290" s="16">
        <f>SUMIFS('Member Months'!$L:$L,'Member Months'!$A:$A,$A1290,'Member Months'!$C:$C,$C1290, 'Member Months'!$D:$D,$D1290)</f>
        <v>0</v>
      </c>
      <c r="S1290" s="237"/>
      <c r="U1290" s="237"/>
      <c r="V1290" s="237"/>
    </row>
    <row r="1291" spans="1:22" s="302" customFormat="1">
      <c r="A1291" s="38">
        <v>15</v>
      </c>
      <c r="B1291" s="39">
        <f t="shared" si="39"/>
        <v>0</v>
      </c>
      <c r="C1291" s="39" t="s">
        <v>912</v>
      </c>
      <c r="D1291" s="40">
        <v>4</v>
      </c>
      <c r="E1291" s="662">
        <v>15</v>
      </c>
      <c r="F1291" s="40" t="s">
        <v>424</v>
      </c>
      <c r="G1291" s="698" t="s">
        <v>212</v>
      </c>
      <c r="H1291" s="40" t="s">
        <v>213</v>
      </c>
      <c r="I1291" s="629" t="s">
        <v>221</v>
      </c>
      <c r="J1291" s="698" t="s">
        <v>264</v>
      </c>
      <c r="K1291" s="303">
        <v>0</v>
      </c>
      <c r="L1291" s="304">
        <v>0</v>
      </c>
      <c r="M1291" s="305">
        <v>0</v>
      </c>
      <c r="N1291" s="305">
        <v>0</v>
      </c>
      <c r="O1291" s="303">
        <v>0</v>
      </c>
      <c r="P1291" s="305">
        <v>0</v>
      </c>
      <c r="Q1291" s="303">
        <v>0</v>
      </c>
      <c r="R1291" s="16">
        <f>SUMIFS('Member Months'!$L:$L,'Member Months'!$A:$A,$A1291,'Member Months'!$C:$C,$C1291, 'Member Months'!$D:$D,$D1291)</f>
        <v>0</v>
      </c>
      <c r="S1291" s="237"/>
      <c r="U1291" s="237"/>
      <c r="V1291" s="237"/>
    </row>
    <row r="1292" spans="1:22" s="302" customFormat="1">
      <c r="A1292" s="38">
        <v>15</v>
      </c>
      <c r="B1292" s="39">
        <f t="shared" si="39"/>
        <v>0</v>
      </c>
      <c r="C1292" s="39" t="s">
        <v>912</v>
      </c>
      <c r="D1292" s="40">
        <v>4</v>
      </c>
      <c r="E1292" s="662">
        <v>15</v>
      </c>
      <c r="F1292" s="40" t="s">
        <v>424</v>
      </c>
      <c r="G1292" s="698" t="s">
        <v>212</v>
      </c>
      <c r="H1292" s="40" t="s">
        <v>213</v>
      </c>
      <c r="I1292" s="630" t="s">
        <v>222</v>
      </c>
      <c r="J1292" s="698" t="s">
        <v>206</v>
      </c>
      <c r="K1292" s="303">
        <v>0</v>
      </c>
      <c r="L1292" s="304">
        <v>0</v>
      </c>
      <c r="M1292" s="305">
        <v>0</v>
      </c>
      <c r="N1292" s="305">
        <v>0</v>
      </c>
      <c r="O1292" s="303">
        <v>0</v>
      </c>
      <c r="P1292" s="305">
        <v>0</v>
      </c>
      <c r="Q1292" s="303">
        <v>0</v>
      </c>
      <c r="R1292" s="16">
        <f>SUMIFS('Member Months'!$L:$L,'Member Months'!$A:$A,$A1292,'Member Months'!$C:$C,$C1292, 'Member Months'!$D:$D,$D1292)</f>
        <v>0</v>
      </c>
      <c r="S1292" s="237"/>
      <c r="U1292" s="237"/>
      <c r="V1292" s="237"/>
    </row>
    <row r="1293" spans="1:22" s="302" customFormat="1">
      <c r="A1293" s="38">
        <v>15</v>
      </c>
      <c r="B1293" s="39">
        <f t="shared" si="39"/>
        <v>0</v>
      </c>
      <c r="C1293" s="39" t="s">
        <v>912</v>
      </c>
      <c r="D1293" s="40">
        <v>4</v>
      </c>
      <c r="E1293" s="662">
        <v>15</v>
      </c>
      <c r="F1293" s="40" t="s">
        <v>424</v>
      </c>
      <c r="G1293" s="698" t="s">
        <v>212</v>
      </c>
      <c r="H1293" s="40" t="s">
        <v>213</v>
      </c>
      <c r="I1293" s="630" t="s">
        <v>223</v>
      </c>
      <c r="J1293" s="698" t="s">
        <v>181</v>
      </c>
      <c r="K1293" s="303">
        <v>0</v>
      </c>
      <c r="L1293" s="304">
        <v>0</v>
      </c>
      <c r="M1293" s="305">
        <v>0</v>
      </c>
      <c r="N1293" s="305">
        <v>0</v>
      </c>
      <c r="O1293" s="303">
        <v>0</v>
      </c>
      <c r="P1293" s="305">
        <v>0</v>
      </c>
      <c r="Q1293" s="303">
        <v>0</v>
      </c>
      <c r="R1293" s="16">
        <f>SUMIFS('Member Months'!$L:$L,'Member Months'!$A:$A,$A1293,'Member Months'!$C:$C,$C1293, 'Member Months'!$D:$D,$D1293)</f>
        <v>0</v>
      </c>
      <c r="S1293" s="237"/>
      <c r="U1293" s="237"/>
      <c r="V1293" s="237"/>
    </row>
    <row r="1294" spans="1:22" s="302" customFormat="1">
      <c r="A1294" s="38">
        <v>15</v>
      </c>
      <c r="B1294" s="39">
        <f t="shared" si="39"/>
        <v>0</v>
      </c>
      <c r="C1294" s="39" t="s">
        <v>912</v>
      </c>
      <c r="D1294" s="40">
        <v>4</v>
      </c>
      <c r="E1294" s="662">
        <v>15</v>
      </c>
      <c r="F1294" s="40" t="s">
        <v>424</v>
      </c>
      <c r="G1294" s="698" t="s">
        <v>212</v>
      </c>
      <c r="H1294" s="40" t="s">
        <v>213</v>
      </c>
      <c r="I1294" s="630" t="s">
        <v>150</v>
      </c>
      <c r="J1294" s="698" t="s">
        <v>204</v>
      </c>
      <c r="K1294" s="303">
        <v>0</v>
      </c>
      <c r="L1294" s="304">
        <v>0</v>
      </c>
      <c r="M1294" s="305">
        <v>0</v>
      </c>
      <c r="N1294" s="305">
        <v>0</v>
      </c>
      <c r="O1294" s="303">
        <v>0</v>
      </c>
      <c r="P1294" s="305">
        <v>0</v>
      </c>
      <c r="Q1294" s="303">
        <v>0</v>
      </c>
      <c r="R1294" s="16">
        <f>SUMIFS('Member Months'!$L:$L,'Member Months'!$A:$A,$A1294,'Member Months'!$C:$C,$C1294, 'Member Months'!$D:$D,$D1294)</f>
        <v>0</v>
      </c>
      <c r="S1294" s="237"/>
      <c r="U1294" s="237"/>
      <c r="V1294" s="237"/>
    </row>
    <row r="1295" spans="1:22" s="302" customFormat="1">
      <c r="A1295" s="38">
        <v>15</v>
      </c>
      <c r="B1295" s="39">
        <f t="shared" si="39"/>
        <v>0</v>
      </c>
      <c r="C1295" s="39" t="s">
        <v>912</v>
      </c>
      <c r="D1295" s="40">
        <v>4</v>
      </c>
      <c r="E1295" s="662">
        <v>15</v>
      </c>
      <c r="F1295" s="40" t="s">
        <v>424</v>
      </c>
      <c r="G1295" s="698" t="s">
        <v>212</v>
      </c>
      <c r="H1295" s="40" t="s">
        <v>213</v>
      </c>
      <c r="I1295" s="630" t="s">
        <v>151</v>
      </c>
      <c r="J1295" s="698" t="s">
        <v>205</v>
      </c>
      <c r="K1295" s="303">
        <v>0</v>
      </c>
      <c r="L1295" s="304">
        <v>0</v>
      </c>
      <c r="M1295" s="305">
        <v>0</v>
      </c>
      <c r="N1295" s="305">
        <v>0</v>
      </c>
      <c r="O1295" s="303">
        <v>0</v>
      </c>
      <c r="P1295" s="305">
        <v>0</v>
      </c>
      <c r="Q1295" s="303">
        <v>0</v>
      </c>
      <c r="R1295" s="16">
        <f>SUMIFS('Member Months'!$L:$L,'Member Months'!$A:$A,$A1295,'Member Months'!$C:$C,$C1295, 'Member Months'!$D:$D,$D1295)</f>
        <v>0</v>
      </c>
      <c r="S1295" s="237"/>
      <c r="U1295" s="237"/>
      <c r="V1295" s="237"/>
    </row>
    <row r="1296" spans="1:22" s="302" customFormat="1">
      <c r="A1296" s="38">
        <v>15</v>
      </c>
      <c r="B1296" s="39">
        <f t="shared" si="39"/>
        <v>0</v>
      </c>
      <c r="C1296" s="39" t="s">
        <v>912</v>
      </c>
      <c r="D1296" s="40">
        <v>4</v>
      </c>
      <c r="E1296" s="662">
        <v>15</v>
      </c>
      <c r="F1296" s="40" t="s">
        <v>424</v>
      </c>
      <c r="G1296" s="698" t="s">
        <v>212</v>
      </c>
      <c r="H1296" s="40" t="s">
        <v>213</v>
      </c>
      <c r="I1296" s="630" t="s">
        <v>152</v>
      </c>
      <c r="J1296" s="698" t="s">
        <v>182</v>
      </c>
      <c r="K1296" s="303">
        <v>0</v>
      </c>
      <c r="L1296" s="304">
        <v>0</v>
      </c>
      <c r="M1296" s="305">
        <v>0</v>
      </c>
      <c r="N1296" s="305">
        <v>0</v>
      </c>
      <c r="O1296" s="303">
        <v>0</v>
      </c>
      <c r="P1296" s="305">
        <v>0</v>
      </c>
      <c r="Q1296" s="303">
        <v>0</v>
      </c>
      <c r="R1296" s="16">
        <f>SUMIFS('Member Months'!$L:$L,'Member Months'!$A:$A,$A1296,'Member Months'!$C:$C,$C1296, 'Member Months'!$D:$D,$D1296)</f>
        <v>0</v>
      </c>
      <c r="S1296" s="237"/>
      <c r="U1296" s="237"/>
      <c r="V1296" s="237"/>
    </row>
    <row r="1297" spans="1:22" s="302" customFormat="1">
      <c r="A1297" s="38">
        <v>15</v>
      </c>
      <c r="B1297" s="39">
        <f t="shared" si="39"/>
        <v>0</v>
      </c>
      <c r="C1297" s="39" t="s">
        <v>912</v>
      </c>
      <c r="D1297" s="40">
        <v>4</v>
      </c>
      <c r="E1297" s="662">
        <v>15</v>
      </c>
      <c r="F1297" s="40" t="s">
        <v>424</v>
      </c>
      <c r="G1297" s="698" t="s">
        <v>212</v>
      </c>
      <c r="H1297" s="40" t="s">
        <v>213</v>
      </c>
      <c r="I1297" s="630" t="s">
        <v>70</v>
      </c>
      <c r="J1297" s="698" t="s">
        <v>265</v>
      </c>
      <c r="K1297" s="303">
        <v>0</v>
      </c>
      <c r="L1297" s="304">
        <v>0</v>
      </c>
      <c r="M1297" s="305">
        <v>0</v>
      </c>
      <c r="N1297" s="305">
        <v>0</v>
      </c>
      <c r="O1297" s="303">
        <v>0</v>
      </c>
      <c r="P1297" s="305">
        <v>0</v>
      </c>
      <c r="Q1297" s="303">
        <v>0</v>
      </c>
      <c r="R1297" s="16">
        <f>SUMIFS('Member Months'!$L:$L,'Member Months'!$A:$A,$A1297,'Member Months'!$C:$C,$C1297, 'Member Months'!$D:$D,$D1297)</f>
        <v>0</v>
      </c>
      <c r="S1297" s="237"/>
      <c r="U1297" s="237"/>
      <c r="V1297" s="237"/>
    </row>
    <row r="1298" spans="1:22" s="302" customFormat="1">
      <c r="A1298" s="38">
        <v>15</v>
      </c>
      <c r="B1298" s="39">
        <f t="shared" si="39"/>
        <v>0</v>
      </c>
      <c r="C1298" s="39" t="s">
        <v>912</v>
      </c>
      <c r="D1298" s="40">
        <v>4</v>
      </c>
      <c r="E1298" s="662">
        <v>15</v>
      </c>
      <c r="F1298" s="40" t="s">
        <v>424</v>
      </c>
      <c r="G1298" s="698" t="s">
        <v>212</v>
      </c>
      <c r="H1298" s="40" t="s">
        <v>213</v>
      </c>
      <c r="I1298" s="630" t="s">
        <v>71</v>
      </c>
      <c r="J1298" s="698" t="s">
        <v>266</v>
      </c>
      <c r="K1298" s="303">
        <v>0</v>
      </c>
      <c r="L1298" s="304">
        <v>0</v>
      </c>
      <c r="M1298" s="305">
        <v>0</v>
      </c>
      <c r="N1298" s="305">
        <v>0</v>
      </c>
      <c r="O1298" s="303">
        <v>0</v>
      </c>
      <c r="P1298" s="305">
        <v>0</v>
      </c>
      <c r="Q1298" s="303">
        <v>0</v>
      </c>
      <c r="R1298" s="16">
        <f>SUMIFS('Member Months'!$L:$L,'Member Months'!$A:$A,$A1298,'Member Months'!$C:$C,$C1298, 'Member Months'!$D:$D,$D1298)</f>
        <v>0</v>
      </c>
      <c r="S1298" s="237"/>
      <c r="U1298" s="237"/>
      <c r="V1298" s="237"/>
    </row>
    <row r="1299" spans="1:22" s="302" customFormat="1">
      <c r="A1299" s="38">
        <v>15</v>
      </c>
      <c r="B1299" s="39">
        <f t="shared" si="39"/>
        <v>0</v>
      </c>
      <c r="C1299" s="39" t="s">
        <v>912</v>
      </c>
      <c r="D1299" s="40">
        <v>4</v>
      </c>
      <c r="E1299" s="662">
        <v>15</v>
      </c>
      <c r="F1299" s="40" t="s">
        <v>424</v>
      </c>
      <c r="G1299" s="698" t="s">
        <v>212</v>
      </c>
      <c r="H1299" s="40" t="s">
        <v>213</v>
      </c>
      <c r="I1299" s="630" t="s">
        <v>72</v>
      </c>
      <c r="J1299" s="698" t="s">
        <v>527</v>
      </c>
      <c r="K1299" s="303">
        <v>0</v>
      </c>
      <c r="L1299" s="304">
        <v>0</v>
      </c>
      <c r="M1299" s="305">
        <v>0</v>
      </c>
      <c r="N1299" s="305">
        <v>0</v>
      </c>
      <c r="O1299" s="303">
        <v>0</v>
      </c>
      <c r="P1299" s="305">
        <v>0</v>
      </c>
      <c r="Q1299" s="303">
        <v>0</v>
      </c>
      <c r="R1299" s="16">
        <f>SUMIFS('Member Months'!$L:$L,'Member Months'!$A:$A,$A1299,'Member Months'!$C:$C,$C1299, 'Member Months'!$D:$D,$D1299)</f>
        <v>0</v>
      </c>
      <c r="S1299" s="237"/>
      <c r="U1299" s="237"/>
      <c r="V1299" s="237"/>
    </row>
    <row r="1300" spans="1:22" s="302" customFormat="1">
      <c r="A1300" s="38">
        <v>15</v>
      </c>
      <c r="B1300" s="39">
        <f t="shared" si="39"/>
        <v>0</v>
      </c>
      <c r="C1300" s="39" t="s">
        <v>912</v>
      </c>
      <c r="D1300" s="40">
        <v>4</v>
      </c>
      <c r="E1300" s="662">
        <v>15</v>
      </c>
      <c r="F1300" s="40" t="s">
        <v>424</v>
      </c>
      <c r="G1300" s="698" t="s">
        <v>212</v>
      </c>
      <c r="H1300" s="40" t="s">
        <v>213</v>
      </c>
      <c r="I1300" s="630" t="s">
        <v>73</v>
      </c>
      <c r="J1300" s="698" t="s">
        <v>528</v>
      </c>
      <c r="K1300" s="303">
        <v>0</v>
      </c>
      <c r="L1300" s="304">
        <v>0</v>
      </c>
      <c r="M1300" s="305">
        <v>0</v>
      </c>
      <c r="N1300" s="305">
        <v>0</v>
      </c>
      <c r="O1300" s="303">
        <v>0</v>
      </c>
      <c r="P1300" s="305">
        <v>0</v>
      </c>
      <c r="Q1300" s="303">
        <v>0</v>
      </c>
      <c r="R1300" s="16">
        <f>SUMIFS('Member Months'!$L:$L,'Member Months'!$A:$A,$A1300,'Member Months'!$C:$C,$C1300, 'Member Months'!$D:$D,$D1300)</f>
        <v>0</v>
      </c>
      <c r="S1300" s="237"/>
      <c r="U1300" s="237"/>
      <c r="V1300" s="237"/>
    </row>
    <row r="1301" spans="1:22" s="302" customFormat="1">
      <c r="A1301" s="775">
        <v>15</v>
      </c>
      <c r="B1301" s="776">
        <f t="shared" si="39"/>
        <v>0</v>
      </c>
      <c r="C1301" s="776" t="s">
        <v>912</v>
      </c>
      <c r="D1301" s="777">
        <v>4</v>
      </c>
      <c r="E1301" s="778">
        <v>15</v>
      </c>
      <c r="F1301" s="777" t="s">
        <v>424</v>
      </c>
      <c r="G1301" s="779" t="s">
        <v>212</v>
      </c>
      <c r="H1301" s="777" t="s">
        <v>213</v>
      </c>
      <c r="I1301" s="780" t="s">
        <v>409</v>
      </c>
      <c r="J1301" s="779" t="s">
        <v>803</v>
      </c>
      <c r="K1301" s="781">
        <v>0</v>
      </c>
      <c r="L1301" s="782">
        <v>0</v>
      </c>
      <c r="M1301" s="783">
        <v>0</v>
      </c>
      <c r="N1301" s="783">
        <v>0</v>
      </c>
      <c r="O1301" s="781">
        <v>0</v>
      </c>
      <c r="P1301" s="783">
        <v>0</v>
      </c>
      <c r="Q1301" s="781">
        <v>0</v>
      </c>
      <c r="R1301" s="785">
        <f>SUMIFS('Member Months'!$L:$L,'Member Months'!$A:$A,$A1301,'Member Months'!$C:$C,$C1301, 'Member Months'!$D:$D,$D1301)</f>
        <v>0</v>
      </c>
      <c r="S1301" s="237"/>
      <c r="U1301" s="237"/>
      <c r="V1301" s="237"/>
    </row>
    <row r="1302" spans="1:22">
      <c r="A1302" s="38" t="s">
        <v>211</v>
      </c>
      <c r="B1302" s="39">
        <f>$J$2</f>
        <v>0</v>
      </c>
      <c r="C1302" s="39" t="str">
        <f>'Member Months'!C90</f>
        <v>2021 Prior Year</v>
      </c>
      <c r="D1302" s="40">
        <v>1</v>
      </c>
      <c r="E1302" s="40" t="s">
        <v>211</v>
      </c>
      <c r="F1302" s="40" t="s">
        <v>738</v>
      </c>
      <c r="G1302" s="698" t="s">
        <v>212</v>
      </c>
      <c r="H1302" s="40" t="s">
        <v>213</v>
      </c>
      <c r="I1302" s="629" t="s">
        <v>211</v>
      </c>
      <c r="J1302" s="698" t="s">
        <v>261</v>
      </c>
      <c r="K1302" s="109">
        <v>0</v>
      </c>
      <c r="L1302" s="110">
        <v>0</v>
      </c>
      <c r="M1302" s="111">
        <v>0</v>
      </c>
      <c r="N1302" s="111">
        <v>0</v>
      </c>
      <c r="O1302" s="109">
        <v>0</v>
      </c>
      <c r="P1302" s="111">
        <v>0</v>
      </c>
      <c r="Q1302" s="109">
        <v>0</v>
      </c>
      <c r="R1302" s="16">
        <f>SUMIFS('Member Months'!$L:$L,'Member Months'!$A:$A,$A1302,'Member Months'!$C:$C,$C1302, 'Member Months'!$D:$D,$D1302)</f>
        <v>0</v>
      </c>
      <c r="T1302" s="172"/>
    </row>
    <row r="1303" spans="1:22">
      <c r="A1303" s="38" t="s">
        <v>211</v>
      </c>
      <c r="B1303" s="39">
        <f t="shared" ref="B1303:B1366" si="40">$B$1302</f>
        <v>0</v>
      </c>
      <c r="C1303" s="39" t="str">
        <f t="shared" ref="C1303:C1366" si="41">$C$1302</f>
        <v>2021 Prior Year</v>
      </c>
      <c r="D1303" s="40">
        <v>1</v>
      </c>
      <c r="E1303" s="40" t="s">
        <v>211</v>
      </c>
      <c r="F1303" s="40" t="s">
        <v>738</v>
      </c>
      <c r="G1303" s="698" t="s">
        <v>212</v>
      </c>
      <c r="H1303" s="40" t="s">
        <v>213</v>
      </c>
      <c r="I1303" s="629" t="s">
        <v>214</v>
      </c>
      <c r="J1303" s="698" t="s">
        <v>676</v>
      </c>
      <c r="K1303" s="109">
        <v>0</v>
      </c>
      <c r="L1303" s="110">
        <v>0</v>
      </c>
      <c r="M1303" s="111">
        <v>0</v>
      </c>
      <c r="N1303" s="111">
        <v>0</v>
      </c>
      <c r="O1303" s="109">
        <v>0</v>
      </c>
      <c r="P1303" s="111">
        <v>0</v>
      </c>
      <c r="Q1303" s="109">
        <v>0</v>
      </c>
      <c r="R1303" s="16">
        <f>SUMIFS('Member Months'!$L:$L,'Member Months'!$A:$A,$A1303,'Member Months'!$C:$C,$C1303, 'Member Months'!$D:$D,$D1303)</f>
        <v>0</v>
      </c>
      <c r="T1303" s="172"/>
    </row>
    <row r="1304" spans="1:22">
      <c r="A1304" s="38" t="s">
        <v>211</v>
      </c>
      <c r="B1304" s="39">
        <f t="shared" si="40"/>
        <v>0</v>
      </c>
      <c r="C1304" s="39" t="str">
        <f t="shared" si="41"/>
        <v>2021 Prior Year</v>
      </c>
      <c r="D1304" s="40">
        <v>1</v>
      </c>
      <c r="E1304" s="40" t="s">
        <v>211</v>
      </c>
      <c r="F1304" s="40" t="s">
        <v>738</v>
      </c>
      <c r="G1304" s="698" t="s">
        <v>212</v>
      </c>
      <c r="H1304" s="40" t="s">
        <v>213</v>
      </c>
      <c r="I1304" s="629" t="s">
        <v>215</v>
      </c>
      <c r="J1304" s="698" t="s">
        <v>216</v>
      </c>
      <c r="K1304" s="109">
        <v>0</v>
      </c>
      <c r="L1304" s="110">
        <v>0</v>
      </c>
      <c r="M1304" s="111">
        <v>0</v>
      </c>
      <c r="N1304" s="111">
        <v>0</v>
      </c>
      <c r="O1304" s="109">
        <v>0</v>
      </c>
      <c r="P1304" s="111">
        <v>0</v>
      </c>
      <c r="Q1304" s="109">
        <v>0</v>
      </c>
      <c r="R1304" s="16">
        <f>SUMIFS('Member Months'!$L:$L,'Member Months'!$A:$A,$A1304,'Member Months'!$C:$C,$C1304, 'Member Months'!$D:$D,$D1304)</f>
        <v>0</v>
      </c>
      <c r="S1304" s="172"/>
    </row>
    <row r="1305" spans="1:22">
      <c r="A1305" s="38" t="s">
        <v>211</v>
      </c>
      <c r="B1305" s="39">
        <f t="shared" si="40"/>
        <v>0</v>
      </c>
      <c r="C1305" s="39" t="str">
        <f t="shared" si="41"/>
        <v>2021 Prior Year</v>
      </c>
      <c r="D1305" s="40">
        <v>1</v>
      </c>
      <c r="E1305" s="40" t="s">
        <v>211</v>
      </c>
      <c r="F1305" s="40" t="s">
        <v>738</v>
      </c>
      <c r="G1305" s="698" t="s">
        <v>212</v>
      </c>
      <c r="H1305" s="40" t="s">
        <v>213</v>
      </c>
      <c r="I1305" s="629" t="s">
        <v>217</v>
      </c>
      <c r="J1305" s="698" t="s">
        <v>262</v>
      </c>
      <c r="K1305" s="109">
        <v>0</v>
      </c>
      <c r="L1305" s="110">
        <v>0</v>
      </c>
      <c r="M1305" s="111">
        <v>0</v>
      </c>
      <c r="N1305" s="111">
        <v>0</v>
      </c>
      <c r="O1305" s="109">
        <v>0</v>
      </c>
      <c r="P1305" s="111">
        <v>0</v>
      </c>
      <c r="Q1305" s="109">
        <v>0</v>
      </c>
      <c r="R1305" s="16">
        <f>SUMIFS('Member Months'!$L:$L,'Member Months'!$A:$A,$A1305,'Member Months'!$C:$C,$C1305, 'Member Months'!$D:$D,$D1305)</f>
        <v>0</v>
      </c>
      <c r="S1305" s="172"/>
    </row>
    <row r="1306" spans="1:22">
      <c r="A1306" s="38" t="s">
        <v>211</v>
      </c>
      <c r="B1306" s="39">
        <f t="shared" si="40"/>
        <v>0</v>
      </c>
      <c r="C1306" s="39" t="str">
        <f t="shared" si="41"/>
        <v>2021 Prior Year</v>
      </c>
      <c r="D1306" s="40">
        <v>1</v>
      </c>
      <c r="E1306" s="40" t="s">
        <v>211</v>
      </c>
      <c r="F1306" s="40" t="s">
        <v>738</v>
      </c>
      <c r="G1306" s="698" t="s">
        <v>212</v>
      </c>
      <c r="H1306" s="40" t="s">
        <v>213</v>
      </c>
      <c r="I1306" s="629" t="s">
        <v>218</v>
      </c>
      <c r="J1306" s="698" t="s">
        <v>677</v>
      </c>
      <c r="K1306" s="109">
        <v>0</v>
      </c>
      <c r="L1306" s="110">
        <v>0</v>
      </c>
      <c r="M1306" s="111">
        <v>0</v>
      </c>
      <c r="N1306" s="111">
        <v>0</v>
      </c>
      <c r="O1306" s="109">
        <v>0</v>
      </c>
      <c r="P1306" s="111">
        <v>0</v>
      </c>
      <c r="Q1306" s="109">
        <v>0</v>
      </c>
      <c r="R1306" s="16">
        <f>SUMIFS('Member Months'!$L:$L,'Member Months'!$A:$A,$A1306,'Member Months'!$C:$C,$C1306, 'Member Months'!$D:$D,$D1306)</f>
        <v>0</v>
      </c>
      <c r="S1306" s="172"/>
    </row>
    <row r="1307" spans="1:22">
      <c r="A1307" s="38" t="s">
        <v>211</v>
      </c>
      <c r="B1307" s="39">
        <f t="shared" si="40"/>
        <v>0</v>
      </c>
      <c r="C1307" s="39" t="str">
        <f t="shared" si="41"/>
        <v>2021 Prior Year</v>
      </c>
      <c r="D1307" s="40">
        <v>1</v>
      </c>
      <c r="E1307" s="40" t="s">
        <v>211</v>
      </c>
      <c r="F1307" s="40" t="s">
        <v>738</v>
      </c>
      <c r="G1307" s="698" t="s">
        <v>212</v>
      </c>
      <c r="H1307" s="40" t="s">
        <v>213</v>
      </c>
      <c r="I1307" s="629" t="s">
        <v>219</v>
      </c>
      <c r="J1307" s="698" t="s">
        <v>263</v>
      </c>
      <c r="K1307" s="109">
        <v>0</v>
      </c>
      <c r="L1307" s="110">
        <v>0</v>
      </c>
      <c r="M1307" s="111">
        <v>0</v>
      </c>
      <c r="N1307" s="111">
        <v>0</v>
      </c>
      <c r="O1307" s="109">
        <v>0</v>
      </c>
      <c r="P1307" s="111">
        <v>0</v>
      </c>
      <c r="Q1307" s="109">
        <v>0</v>
      </c>
      <c r="R1307" s="16">
        <f>SUMIFS('Member Months'!$L:$L,'Member Months'!$A:$A,$A1307,'Member Months'!$C:$C,$C1307, 'Member Months'!$D:$D,$D1307)</f>
        <v>0</v>
      </c>
      <c r="S1307" s="172"/>
    </row>
    <row r="1308" spans="1:22">
      <c r="A1308" s="38" t="s">
        <v>211</v>
      </c>
      <c r="B1308" s="39">
        <f t="shared" si="40"/>
        <v>0</v>
      </c>
      <c r="C1308" s="39" t="str">
        <f t="shared" si="41"/>
        <v>2021 Prior Year</v>
      </c>
      <c r="D1308" s="40">
        <v>1</v>
      </c>
      <c r="E1308" s="40" t="s">
        <v>211</v>
      </c>
      <c r="F1308" s="40" t="s">
        <v>738</v>
      </c>
      <c r="G1308" s="698" t="s">
        <v>212</v>
      </c>
      <c r="H1308" s="40" t="s">
        <v>213</v>
      </c>
      <c r="I1308" s="629" t="s">
        <v>220</v>
      </c>
      <c r="J1308" s="698" t="s">
        <v>675</v>
      </c>
      <c r="K1308" s="109">
        <v>0</v>
      </c>
      <c r="L1308" s="110">
        <v>0</v>
      </c>
      <c r="M1308" s="111">
        <v>0</v>
      </c>
      <c r="N1308" s="111">
        <v>0</v>
      </c>
      <c r="O1308" s="109">
        <v>0</v>
      </c>
      <c r="P1308" s="111">
        <v>0</v>
      </c>
      <c r="Q1308" s="109">
        <v>0</v>
      </c>
      <c r="R1308" s="16">
        <f>SUMIFS('Member Months'!$L:$L,'Member Months'!$A:$A,$A1308,'Member Months'!$C:$C,$C1308, 'Member Months'!$D:$D,$D1308)</f>
        <v>0</v>
      </c>
      <c r="T1308" s="172"/>
    </row>
    <row r="1309" spans="1:22" ht="9.75" customHeight="1">
      <c r="A1309" s="38" t="s">
        <v>211</v>
      </c>
      <c r="B1309" s="39">
        <f t="shared" si="40"/>
        <v>0</v>
      </c>
      <c r="C1309" s="39" t="str">
        <f t="shared" si="41"/>
        <v>2021 Prior Year</v>
      </c>
      <c r="D1309" s="40">
        <v>1</v>
      </c>
      <c r="E1309" s="40" t="s">
        <v>211</v>
      </c>
      <c r="F1309" s="40" t="s">
        <v>738</v>
      </c>
      <c r="G1309" s="698" t="s">
        <v>212</v>
      </c>
      <c r="H1309" s="40" t="s">
        <v>213</v>
      </c>
      <c r="I1309" s="629" t="s">
        <v>221</v>
      </c>
      <c r="J1309" s="698" t="s">
        <v>264</v>
      </c>
      <c r="K1309" s="109">
        <v>0</v>
      </c>
      <c r="L1309" s="110">
        <v>0</v>
      </c>
      <c r="M1309" s="111">
        <v>0</v>
      </c>
      <c r="N1309" s="111">
        <v>0</v>
      </c>
      <c r="O1309" s="109">
        <v>0</v>
      </c>
      <c r="P1309" s="111">
        <v>0</v>
      </c>
      <c r="Q1309" s="109">
        <v>0</v>
      </c>
      <c r="R1309" s="16">
        <f>SUMIFS('Member Months'!$L:$L,'Member Months'!$A:$A,$A1309,'Member Months'!$C:$C,$C1309, 'Member Months'!$D:$D,$D1309)</f>
        <v>0</v>
      </c>
      <c r="T1309" s="172"/>
    </row>
    <row r="1310" spans="1:22">
      <c r="A1310" s="38" t="s">
        <v>211</v>
      </c>
      <c r="B1310" s="39">
        <f t="shared" si="40"/>
        <v>0</v>
      </c>
      <c r="C1310" s="39" t="str">
        <f t="shared" si="41"/>
        <v>2021 Prior Year</v>
      </c>
      <c r="D1310" s="40">
        <v>1</v>
      </c>
      <c r="E1310" s="40" t="s">
        <v>211</v>
      </c>
      <c r="F1310" s="40" t="s">
        <v>738</v>
      </c>
      <c r="G1310" s="698" t="s">
        <v>212</v>
      </c>
      <c r="H1310" s="40" t="s">
        <v>213</v>
      </c>
      <c r="I1310" s="630" t="s">
        <v>222</v>
      </c>
      <c r="J1310" s="698" t="s">
        <v>206</v>
      </c>
      <c r="K1310" s="109">
        <v>0</v>
      </c>
      <c r="L1310" s="110">
        <v>0</v>
      </c>
      <c r="M1310" s="111">
        <v>0</v>
      </c>
      <c r="N1310" s="111">
        <v>0</v>
      </c>
      <c r="O1310" s="109">
        <v>0</v>
      </c>
      <c r="P1310" s="111">
        <v>0</v>
      </c>
      <c r="Q1310" s="109">
        <v>0</v>
      </c>
      <c r="R1310" s="16">
        <f>SUMIFS('Member Months'!$L:$L,'Member Months'!$A:$A,$A1310,'Member Months'!$C:$C,$C1310, 'Member Months'!$D:$D,$D1310)</f>
        <v>0</v>
      </c>
      <c r="T1310" s="172"/>
    </row>
    <row r="1311" spans="1:22" s="238" customFormat="1">
      <c r="A1311" s="38" t="s">
        <v>211</v>
      </c>
      <c r="B1311" s="39">
        <f t="shared" si="40"/>
        <v>0</v>
      </c>
      <c r="C1311" s="39" t="str">
        <f t="shared" si="41"/>
        <v>2021 Prior Year</v>
      </c>
      <c r="D1311" s="40">
        <v>1</v>
      </c>
      <c r="E1311" s="40" t="s">
        <v>211</v>
      </c>
      <c r="F1311" s="40" t="s">
        <v>738</v>
      </c>
      <c r="G1311" s="698" t="s">
        <v>212</v>
      </c>
      <c r="H1311" s="40" t="s">
        <v>213</v>
      </c>
      <c r="I1311" s="630" t="s">
        <v>223</v>
      </c>
      <c r="J1311" s="698" t="s">
        <v>181</v>
      </c>
      <c r="K1311" s="109">
        <v>0</v>
      </c>
      <c r="L1311" s="110">
        <v>0</v>
      </c>
      <c r="M1311" s="111">
        <v>0</v>
      </c>
      <c r="N1311" s="111">
        <v>0</v>
      </c>
      <c r="O1311" s="109">
        <v>0</v>
      </c>
      <c r="P1311" s="111">
        <v>0</v>
      </c>
      <c r="Q1311" s="109">
        <v>0</v>
      </c>
      <c r="R1311" s="16">
        <f>SUMIFS('Member Months'!$L:$L,'Member Months'!$A:$A,$A1311,'Member Months'!$C:$C,$C1311, 'Member Months'!$D:$D,$D1311)</f>
        <v>0</v>
      </c>
      <c r="T1311" s="172"/>
    </row>
    <row r="1312" spans="1:22">
      <c r="A1312" s="38" t="s">
        <v>211</v>
      </c>
      <c r="B1312" s="39">
        <f t="shared" si="40"/>
        <v>0</v>
      </c>
      <c r="C1312" s="39" t="str">
        <f t="shared" si="41"/>
        <v>2021 Prior Year</v>
      </c>
      <c r="D1312" s="40">
        <v>1</v>
      </c>
      <c r="E1312" s="40" t="s">
        <v>211</v>
      </c>
      <c r="F1312" s="40" t="s">
        <v>738</v>
      </c>
      <c r="G1312" s="698" t="s">
        <v>212</v>
      </c>
      <c r="H1312" s="40" t="s">
        <v>213</v>
      </c>
      <c r="I1312" s="630" t="s">
        <v>150</v>
      </c>
      <c r="J1312" s="698" t="s">
        <v>204</v>
      </c>
      <c r="K1312" s="109">
        <v>0</v>
      </c>
      <c r="L1312" s="110">
        <v>0</v>
      </c>
      <c r="M1312" s="111">
        <v>0</v>
      </c>
      <c r="N1312" s="111">
        <v>0</v>
      </c>
      <c r="O1312" s="109">
        <v>0</v>
      </c>
      <c r="P1312" s="111">
        <v>0</v>
      </c>
      <c r="Q1312" s="109">
        <v>0</v>
      </c>
      <c r="R1312" s="16">
        <f>SUMIFS('Member Months'!$L:$L,'Member Months'!$A:$A,$A1312,'Member Months'!$C:$C,$C1312, 'Member Months'!$D:$D,$D1312)</f>
        <v>0</v>
      </c>
      <c r="T1312" s="172"/>
    </row>
    <row r="1313" spans="1:20">
      <c r="A1313" s="38" t="s">
        <v>211</v>
      </c>
      <c r="B1313" s="39">
        <f t="shared" si="40"/>
        <v>0</v>
      </c>
      <c r="C1313" s="39" t="str">
        <f t="shared" si="41"/>
        <v>2021 Prior Year</v>
      </c>
      <c r="D1313" s="40">
        <v>1</v>
      </c>
      <c r="E1313" s="40" t="s">
        <v>211</v>
      </c>
      <c r="F1313" s="40" t="s">
        <v>738</v>
      </c>
      <c r="G1313" s="698" t="s">
        <v>212</v>
      </c>
      <c r="H1313" s="40" t="s">
        <v>213</v>
      </c>
      <c r="I1313" s="630" t="s">
        <v>151</v>
      </c>
      <c r="J1313" s="698" t="s">
        <v>205</v>
      </c>
      <c r="K1313" s="109">
        <v>0</v>
      </c>
      <c r="L1313" s="110">
        <v>0</v>
      </c>
      <c r="M1313" s="111">
        <v>0</v>
      </c>
      <c r="N1313" s="111">
        <v>0</v>
      </c>
      <c r="O1313" s="109">
        <v>0</v>
      </c>
      <c r="P1313" s="111">
        <v>0</v>
      </c>
      <c r="Q1313" s="109">
        <v>0</v>
      </c>
      <c r="R1313" s="16">
        <f>SUMIFS('Member Months'!$L:$L,'Member Months'!$A:$A,$A1313,'Member Months'!$C:$C,$C1313, 'Member Months'!$D:$D,$D1313)</f>
        <v>0</v>
      </c>
      <c r="T1313" s="172"/>
    </row>
    <row r="1314" spans="1:20">
      <c r="A1314" s="38" t="s">
        <v>211</v>
      </c>
      <c r="B1314" s="39">
        <f t="shared" si="40"/>
        <v>0</v>
      </c>
      <c r="C1314" s="39" t="str">
        <f t="shared" si="41"/>
        <v>2021 Prior Year</v>
      </c>
      <c r="D1314" s="40">
        <v>1</v>
      </c>
      <c r="E1314" s="40" t="s">
        <v>211</v>
      </c>
      <c r="F1314" s="40" t="s">
        <v>738</v>
      </c>
      <c r="G1314" s="698" t="s">
        <v>212</v>
      </c>
      <c r="H1314" s="40" t="s">
        <v>213</v>
      </c>
      <c r="I1314" s="630" t="s">
        <v>152</v>
      </c>
      <c r="J1314" s="698" t="s">
        <v>182</v>
      </c>
      <c r="K1314" s="109">
        <v>0</v>
      </c>
      <c r="L1314" s="110">
        <v>0</v>
      </c>
      <c r="M1314" s="111">
        <v>0</v>
      </c>
      <c r="N1314" s="111">
        <v>0</v>
      </c>
      <c r="O1314" s="109">
        <v>0</v>
      </c>
      <c r="P1314" s="111">
        <v>0</v>
      </c>
      <c r="Q1314" s="109">
        <v>0</v>
      </c>
      <c r="R1314" s="16">
        <f>SUMIFS('Member Months'!$L:$L,'Member Months'!$A:$A,$A1314,'Member Months'!$C:$C,$C1314, 'Member Months'!$D:$D,$D1314)</f>
        <v>0</v>
      </c>
      <c r="T1314" s="172"/>
    </row>
    <row r="1315" spans="1:20">
      <c r="A1315" s="38" t="s">
        <v>211</v>
      </c>
      <c r="B1315" s="39">
        <f t="shared" si="40"/>
        <v>0</v>
      </c>
      <c r="C1315" s="39" t="str">
        <f t="shared" si="41"/>
        <v>2021 Prior Year</v>
      </c>
      <c r="D1315" s="40">
        <v>1</v>
      </c>
      <c r="E1315" s="40" t="s">
        <v>211</v>
      </c>
      <c r="F1315" s="40" t="s">
        <v>738</v>
      </c>
      <c r="G1315" s="698" t="s">
        <v>212</v>
      </c>
      <c r="H1315" s="40" t="s">
        <v>213</v>
      </c>
      <c r="I1315" s="630" t="s">
        <v>70</v>
      </c>
      <c r="J1315" s="698" t="s">
        <v>265</v>
      </c>
      <c r="K1315" s="109">
        <v>0</v>
      </c>
      <c r="L1315" s="110">
        <v>0</v>
      </c>
      <c r="M1315" s="111">
        <v>0</v>
      </c>
      <c r="N1315" s="111">
        <v>0</v>
      </c>
      <c r="O1315" s="109">
        <v>0</v>
      </c>
      <c r="P1315" s="111">
        <v>0</v>
      </c>
      <c r="Q1315" s="109">
        <v>0</v>
      </c>
      <c r="R1315" s="16">
        <f>SUMIFS('Member Months'!$L:$L,'Member Months'!$A:$A,$A1315,'Member Months'!$C:$C,$C1315, 'Member Months'!$D:$D,$D1315)</f>
        <v>0</v>
      </c>
      <c r="T1315" s="172"/>
    </row>
    <row r="1316" spans="1:20">
      <c r="A1316" s="38" t="s">
        <v>211</v>
      </c>
      <c r="B1316" s="39">
        <f t="shared" si="40"/>
        <v>0</v>
      </c>
      <c r="C1316" s="39" t="str">
        <f t="shared" si="41"/>
        <v>2021 Prior Year</v>
      </c>
      <c r="D1316" s="40">
        <v>1</v>
      </c>
      <c r="E1316" s="40" t="s">
        <v>211</v>
      </c>
      <c r="F1316" s="40" t="s">
        <v>738</v>
      </c>
      <c r="G1316" s="698" t="s">
        <v>212</v>
      </c>
      <c r="H1316" s="40" t="s">
        <v>213</v>
      </c>
      <c r="I1316" s="630" t="s">
        <v>71</v>
      </c>
      <c r="J1316" s="698" t="s">
        <v>266</v>
      </c>
      <c r="K1316" s="109">
        <v>0</v>
      </c>
      <c r="L1316" s="110">
        <v>0</v>
      </c>
      <c r="M1316" s="111">
        <v>0</v>
      </c>
      <c r="N1316" s="111">
        <v>0</v>
      </c>
      <c r="O1316" s="109">
        <v>0</v>
      </c>
      <c r="P1316" s="111">
        <v>0</v>
      </c>
      <c r="Q1316" s="109">
        <v>0</v>
      </c>
      <c r="R1316" s="16">
        <f>SUMIFS('Member Months'!$L:$L,'Member Months'!$A:$A,$A1316,'Member Months'!$C:$C,$C1316, 'Member Months'!$D:$D,$D1316)</f>
        <v>0</v>
      </c>
      <c r="T1316" s="172"/>
    </row>
    <row r="1317" spans="1:20">
      <c r="A1317" s="38" t="s">
        <v>211</v>
      </c>
      <c r="B1317" s="39">
        <f t="shared" si="40"/>
        <v>0</v>
      </c>
      <c r="C1317" s="39" t="str">
        <f t="shared" si="41"/>
        <v>2021 Prior Year</v>
      </c>
      <c r="D1317" s="40">
        <v>1</v>
      </c>
      <c r="E1317" s="40" t="s">
        <v>211</v>
      </c>
      <c r="F1317" s="40" t="s">
        <v>738</v>
      </c>
      <c r="G1317" s="698" t="s">
        <v>212</v>
      </c>
      <c r="H1317" s="40" t="s">
        <v>213</v>
      </c>
      <c r="I1317" s="630" t="s">
        <v>72</v>
      </c>
      <c r="J1317" s="698" t="s">
        <v>527</v>
      </c>
      <c r="K1317" s="109">
        <v>0</v>
      </c>
      <c r="L1317" s="110">
        <v>0</v>
      </c>
      <c r="M1317" s="111">
        <v>0</v>
      </c>
      <c r="N1317" s="111">
        <v>0</v>
      </c>
      <c r="O1317" s="109">
        <v>0</v>
      </c>
      <c r="P1317" s="111">
        <v>0</v>
      </c>
      <c r="Q1317" s="109">
        <v>0</v>
      </c>
      <c r="R1317" s="16">
        <f>SUMIFS('Member Months'!$L:$L,'Member Months'!$A:$A,$A1317,'Member Months'!$C:$C,$C1317, 'Member Months'!$D:$D,$D1317)</f>
        <v>0</v>
      </c>
      <c r="T1317" s="172"/>
    </row>
    <row r="1318" spans="1:20">
      <c r="A1318" s="38" t="s">
        <v>211</v>
      </c>
      <c r="B1318" s="39">
        <f t="shared" si="40"/>
        <v>0</v>
      </c>
      <c r="C1318" s="39" t="str">
        <f t="shared" si="41"/>
        <v>2021 Prior Year</v>
      </c>
      <c r="D1318" s="40">
        <v>1</v>
      </c>
      <c r="E1318" s="40" t="s">
        <v>211</v>
      </c>
      <c r="F1318" s="40" t="s">
        <v>738</v>
      </c>
      <c r="G1318" s="698" t="s">
        <v>212</v>
      </c>
      <c r="H1318" s="40" t="s">
        <v>213</v>
      </c>
      <c r="I1318" s="630" t="s">
        <v>73</v>
      </c>
      <c r="J1318" s="698" t="s">
        <v>528</v>
      </c>
      <c r="K1318" s="109">
        <v>0</v>
      </c>
      <c r="L1318" s="110">
        <v>0</v>
      </c>
      <c r="M1318" s="111">
        <v>0</v>
      </c>
      <c r="N1318" s="111">
        <v>0</v>
      </c>
      <c r="O1318" s="109">
        <v>0</v>
      </c>
      <c r="P1318" s="111">
        <v>0</v>
      </c>
      <c r="Q1318" s="109">
        <v>0</v>
      </c>
      <c r="R1318" s="16">
        <f>SUMIFS('Member Months'!$L:$L,'Member Months'!$A:$A,$A1318,'Member Months'!$C:$C,$C1318, 'Member Months'!$D:$D,$D1318)</f>
        <v>0</v>
      </c>
      <c r="T1318" s="172"/>
    </row>
    <row r="1319" spans="1:20">
      <c r="A1319" s="38" t="s">
        <v>211</v>
      </c>
      <c r="B1319" s="39">
        <f t="shared" si="40"/>
        <v>0</v>
      </c>
      <c r="C1319" s="39" t="str">
        <f t="shared" si="41"/>
        <v>2021 Prior Year</v>
      </c>
      <c r="D1319" s="40">
        <v>1</v>
      </c>
      <c r="E1319" s="40" t="s">
        <v>211</v>
      </c>
      <c r="F1319" s="40" t="s">
        <v>738</v>
      </c>
      <c r="G1319" s="698" t="s">
        <v>212</v>
      </c>
      <c r="H1319" s="40" t="s">
        <v>213</v>
      </c>
      <c r="I1319" s="630" t="s">
        <v>409</v>
      </c>
      <c r="J1319" s="698" t="s">
        <v>803</v>
      </c>
      <c r="K1319" s="109">
        <v>0</v>
      </c>
      <c r="L1319" s="110">
        <v>0</v>
      </c>
      <c r="M1319" s="111">
        <v>0</v>
      </c>
      <c r="N1319" s="111">
        <v>0</v>
      </c>
      <c r="O1319" s="109">
        <v>0</v>
      </c>
      <c r="P1319" s="111">
        <v>0</v>
      </c>
      <c r="Q1319" s="109">
        <v>0</v>
      </c>
      <c r="R1319" s="16">
        <f>SUMIFS('Member Months'!$L:$L,'Member Months'!$A:$A,$A1319,'Member Months'!$C:$C,$C1319, 'Member Months'!$D:$D,$D1319)</f>
        <v>0</v>
      </c>
      <c r="T1319" s="172"/>
    </row>
    <row r="1320" spans="1:20">
      <c r="A1320" s="38" t="s">
        <v>214</v>
      </c>
      <c r="B1320" s="39">
        <f t="shared" si="40"/>
        <v>0</v>
      </c>
      <c r="C1320" s="39" t="str">
        <f t="shared" si="41"/>
        <v>2021 Prior Year</v>
      </c>
      <c r="D1320" s="40">
        <v>1</v>
      </c>
      <c r="E1320" s="40" t="s">
        <v>214</v>
      </c>
      <c r="F1320" s="40" t="s">
        <v>738</v>
      </c>
      <c r="G1320" s="698" t="s">
        <v>224</v>
      </c>
      <c r="H1320" s="40" t="s">
        <v>213</v>
      </c>
      <c r="I1320" s="629" t="s">
        <v>211</v>
      </c>
      <c r="J1320" s="698" t="s">
        <v>261</v>
      </c>
      <c r="K1320" s="109">
        <v>0</v>
      </c>
      <c r="L1320" s="110">
        <v>0</v>
      </c>
      <c r="M1320" s="111">
        <v>0</v>
      </c>
      <c r="N1320" s="111">
        <v>0</v>
      </c>
      <c r="O1320" s="109">
        <v>0</v>
      </c>
      <c r="P1320" s="111">
        <v>0</v>
      </c>
      <c r="Q1320" s="109">
        <v>0</v>
      </c>
      <c r="R1320" s="16">
        <f>SUMIFS('Member Months'!$L:$L,'Member Months'!$A:$A,$A1320,'Member Months'!$C:$C,$C1320, 'Member Months'!$D:$D,$D1320)</f>
        <v>0</v>
      </c>
      <c r="T1320" s="172"/>
    </row>
    <row r="1321" spans="1:20">
      <c r="A1321" s="38" t="s">
        <v>214</v>
      </c>
      <c r="B1321" s="39">
        <f t="shared" si="40"/>
        <v>0</v>
      </c>
      <c r="C1321" s="39" t="str">
        <f t="shared" si="41"/>
        <v>2021 Prior Year</v>
      </c>
      <c r="D1321" s="40">
        <v>1</v>
      </c>
      <c r="E1321" s="40" t="s">
        <v>214</v>
      </c>
      <c r="F1321" s="40" t="s">
        <v>738</v>
      </c>
      <c r="G1321" s="698" t="s">
        <v>224</v>
      </c>
      <c r="H1321" s="40" t="s">
        <v>213</v>
      </c>
      <c r="I1321" s="629" t="s">
        <v>214</v>
      </c>
      <c r="J1321" s="698" t="s">
        <v>676</v>
      </c>
      <c r="K1321" s="109">
        <v>0</v>
      </c>
      <c r="L1321" s="110">
        <v>0</v>
      </c>
      <c r="M1321" s="111">
        <v>0</v>
      </c>
      <c r="N1321" s="111">
        <v>0</v>
      </c>
      <c r="O1321" s="109">
        <v>0</v>
      </c>
      <c r="P1321" s="111">
        <v>0</v>
      </c>
      <c r="Q1321" s="109">
        <v>0</v>
      </c>
      <c r="R1321" s="16">
        <f>SUMIFS('Member Months'!$L:$L,'Member Months'!$A:$A,$A1321,'Member Months'!$C:$C,$C1321, 'Member Months'!$D:$D,$D1321)</f>
        <v>0</v>
      </c>
      <c r="T1321" s="172"/>
    </row>
    <row r="1322" spans="1:20">
      <c r="A1322" s="38" t="s">
        <v>214</v>
      </c>
      <c r="B1322" s="39">
        <f t="shared" si="40"/>
        <v>0</v>
      </c>
      <c r="C1322" s="39" t="str">
        <f t="shared" si="41"/>
        <v>2021 Prior Year</v>
      </c>
      <c r="D1322" s="40">
        <v>1</v>
      </c>
      <c r="E1322" s="40" t="s">
        <v>214</v>
      </c>
      <c r="F1322" s="40" t="s">
        <v>738</v>
      </c>
      <c r="G1322" s="698" t="s">
        <v>224</v>
      </c>
      <c r="H1322" s="40" t="s">
        <v>213</v>
      </c>
      <c r="I1322" s="629" t="s">
        <v>215</v>
      </c>
      <c r="J1322" s="698" t="s">
        <v>216</v>
      </c>
      <c r="K1322" s="109">
        <v>0</v>
      </c>
      <c r="L1322" s="110">
        <v>0</v>
      </c>
      <c r="M1322" s="111">
        <v>0</v>
      </c>
      <c r="N1322" s="111">
        <v>0</v>
      </c>
      <c r="O1322" s="109">
        <v>0</v>
      </c>
      <c r="P1322" s="111">
        <v>0</v>
      </c>
      <c r="Q1322" s="109">
        <v>0</v>
      </c>
      <c r="R1322" s="16">
        <f>SUMIFS('Member Months'!$L:$L,'Member Months'!$A:$A,$A1322,'Member Months'!$C:$C,$C1322, 'Member Months'!$D:$D,$D1322)</f>
        <v>0</v>
      </c>
      <c r="T1322" s="172"/>
    </row>
    <row r="1323" spans="1:20">
      <c r="A1323" s="38" t="s">
        <v>214</v>
      </c>
      <c r="B1323" s="39">
        <f t="shared" si="40"/>
        <v>0</v>
      </c>
      <c r="C1323" s="39" t="str">
        <f t="shared" si="41"/>
        <v>2021 Prior Year</v>
      </c>
      <c r="D1323" s="40">
        <v>1</v>
      </c>
      <c r="E1323" s="40" t="s">
        <v>214</v>
      </c>
      <c r="F1323" s="40" t="s">
        <v>738</v>
      </c>
      <c r="G1323" s="698" t="s">
        <v>224</v>
      </c>
      <c r="H1323" s="40" t="s">
        <v>213</v>
      </c>
      <c r="I1323" s="629" t="s">
        <v>217</v>
      </c>
      <c r="J1323" s="698" t="s">
        <v>262</v>
      </c>
      <c r="K1323" s="109">
        <v>0</v>
      </c>
      <c r="L1323" s="110">
        <v>0</v>
      </c>
      <c r="M1323" s="111">
        <v>0</v>
      </c>
      <c r="N1323" s="111">
        <v>0</v>
      </c>
      <c r="O1323" s="109">
        <v>0</v>
      </c>
      <c r="P1323" s="111">
        <v>0</v>
      </c>
      <c r="Q1323" s="109">
        <v>0</v>
      </c>
      <c r="R1323" s="16">
        <f>SUMIFS('Member Months'!$L:$L,'Member Months'!$A:$A,$A1323,'Member Months'!$C:$C,$C1323, 'Member Months'!$D:$D,$D1323)</f>
        <v>0</v>
      </c>
      <c r="T1323" s="172"/>
    </row>
    <row r="1324" spans="1:20">
      <c r="A1324" s="38" t="s">
        <v>214</v>
      </c>
      <c r="B1324" s="39">
        <f t="shared" si="40"/>
        <v>0</v>
      </c>
      <c r="C1324" s="39" t="str">
        <f t="shared" si="41"/>
        <v>2021 Prior Year</v>
      </c>
      <c r="D1324" s="40">
        <v>1</v>
      </c>
      <c r="E1324" s="40" t="s">
        <v>214</v>
      </c>
      <c r="F1324" s="40" t="s">
        <v>738</v>
      </c>
      <c r="G1324" s="698" t="s">
        <v>224</v>
      </c>
      <c r="H1324" s="40" t="s">
        <v>213</v>
      </c>
      <c r="I1324" s="629" t="s">
        <v>218</v>
      </c>
      <c r="J1324" s="698" t="s">
        <v>677</v>
      </c>
      <c r="K1324" s="109">
        <v>0</v>
      </c>
      <c r="L1324" s="110">
        <v>0</v>
      </c>
      <c r="M1324" s="111">
        <v>0</v>
      </c>
      <c r="N1324" s="111">
        <v>0</v>
      </c>
      <c r="O1324" s="109">
        <v>0</v>
      </c>
      <c r="P1324" s="111">
        <v>0</v>
      </c>
      <c r="Q1324" s="109">
        <v>0</v>
      </c>
      <c r="R1324" s="16">
        <f>SUMIFS('Member Months'!$L:$L,'Member Months'!$A:$A,$A1324,'Member Months'!$C:$C,$C1324, 'Member Months'!$D:$D,$D1324)</f>
        <v>0</v>
      </c>
      <c r="T1324" s="172"/>
    </row>
    <row r="1325" spans="1:20">
      <c r="A1325" s="38" t="s">
        <v>214</v>
      </c>
      <c r="B1325" s="39">
        <f t="shared" si="40"/>
        <v>0</v>
      </c>
      <c r="C1325" s="39" t="str">
        <f t="shared" si="41"/>
        <v>2021 Prior Year</v>
      </c>
      <c r="D1325" s="40">
        <v>1</v>
      </c>
      <c r="E1325" s="40" t="s">
        <v>214</v>
      </c>
      <c r="F1325" s="40" t="s">
        <v>738</v>
      </c>
      <c r="G1325" s="698" t="s">
        <v>224</v>
      </c>
      <c r="H1325" s="40" t="s">
        <v>213</v>
      </c>
      <c r="I1325" s="629" t="s">
        <v>219</v>
      </c>
      <c r="J1325" s="698" t="s">
        <v>263</v>
      </c>
      <c r="K1325" s="109">
        <v>0</v>
      </c>
      <c r="L1325" s="110">
        <v>0</v>
      </c>
      <c r="M1325" s="111">
        <v>0</v>
      </c>
      <c r="N1325" s="111">
        <v>0</v>
      </c>
      <c r="O1325" s="109">
        <v>0</v>
      </c>
      <c r="P1325" s="111">
        <v>0</v>
      </c>
      <c r="Q1325" s="109">
        <v>0</v>
      </c>
      <c r="R1325" s="16">
        <f>SUMIFS('Member Months'!$L:$L,'Member Months'!$A:$A,$A1325,'Member Months'!$C:$C,$C1325, 'Member Months'!$D:$D,$D1325)</f>
        <v>0</v>
      </c>
      <c r="T1325" s="172"/>
    </row>
    <row r="1326" spans="1:20">
      <c r="A1326" s="38" t="s">
        <v>214</v>
      </c>
      <c r="B1326" s="39">
        <f t="shared" si="40"/>
        <v>0</v>
      </c>
      <c r="C1326" s="39" t="str">
        <f t="shared" si="41"/>
        <v>2021 Prior Year</v>
      </c>
      <c r="D1326" s="40">
        <v>1</v>
      </c>
      <c r="E1326" s="40" t="s">
        <v>214</v>
      </c>
      <c r="F1326" s="40" t="s">
        <v>738</v>
      </c>
      <c r="G1326" s="698" t="s">
        <v>224</v>
      </c>
      <c r="H1326" s="40" t="s">
        <v>213</v>
      </c>
      <c r="I1326" s="629" t="s">
        <v>220</v>
      </c>
      <c r="J1326" s="698" t="s">
        <v>675</v>
      </c>
      <c r="K1326" s="109">
        <v>0</v>
      </c>
      <c r="L1326" s="110">
        <v>0</v>
      </c>
      <c r="M1326" s="111">
        <v>0</v>
      </c>
      <c r="N1326" s="111">
        <v>0</v>
      </c>
      <c r="O1326" s="109">
        <v>0</v>
      </c>
      <c r="P1326" s="111">
        <v>0</v>
      </c>
      <c r="Q1326" s="109">
        <v>0</v>
      </c>
      <c r="R1326" s="16">
        <f>SUMIFS('Member Months'!$L:$L,'Member Months'!$A:$A,$A1326,'Member Months'!$C:$C,$C1326, 'Member Months'!$D:$D,$D1326)</f>
        <v>0</v>
      </c>
      <c r="T1326" s="172"/>
    </row>
    <row r="1327" spans="1:20">
      <c r="A1327" s="38" t="s">
        <v>214</v>
      </c>
      <c r="B1327" s="39">
        <f t="shared" si="40"/>
        <v>0</v>
      </c>
      <c r="C1327" s="39" t="str">
        <f t="shared" si="41"/>
        <v>2021 Prior Year</v>
      </c>
      <c r="D1327" s="40">
        <v>1</v>
      </c>
      <c r="E1327" s="40" t="s">
        <v>214</v>
      </c>
      <c r="F1327" s="40" t="s">
        <v>738</v>
      </c>
      <c r="G1327" s="698" t="s">
        <v>224</v>
      </c>
      <c r="H1327" s="40" t="s">
        <v>213</v>
      </c>
      <c r="I1327" s="629" t="s">
        <v>221</v>
      </c>
      <c r="J1327" s="698" t="s">
        <v>264</v>
      </c>
      <c r="K1327" s="109">
        <v>0</v>
      </c>
      <c r="L1327" s="110">
        <v>0</v>
      </c>
      <c r="M1327" s="111">
        <v>0</v>
      </c>
      <c r="N1327" s="111">
        <v>0</v>
      </c>
      <c r="O1327" s="109">
        <v>0</v>
      </c>
      <c r="P1327" s="111">
        <v>0</v>
      </c>
      <c r="Q1327" s="109">
        <v>0</v>
      </c>
      <c r="R1327" s="16">
        <f>SUMIFS('Member Months'!$L:$L,'Member Months'!$A:$A,$A1327,'Member Months'!$C:$C,$C1327, 'Member Months'!$D:$D,$D1327)</f>
        <v>0</v>
      </c>
      <c r="T1327" s="172"/>
    </row>
    <row r="1328" spans="1:20">
      <c r="A1328" s="38" t="s">
        <v>214</v>
      </c>
      <c r="B1328" s="39">
        <f t="shared" si="40"/>
        <v>0</v>
      </c>
      <c r="C1328" s="39" t="str">
        <f t="shared" si="41"/>
        <v>2021 Prior Year</v>
      </c>
      <c r="D1328" s="40">
        <v>1</v>
      </c>
      <c r="E1328" s="40" t="s">
        <v>214</v>
      </c>
      <c r="F1328" s="40" t="s">
        <v>738</v>
      </c>
      <c r="G1328" s="698" t="s">
        <v>224</v>
      </c>
      <c r="H1328" s="40" t="s">
        <v>213</v>
      </c>
      <c r="I1328" s="630" t="s">
        <v>222</v>
      </c>
      <c r="J1328" s="698" t="s">
        <v>206</v>
      </c>
      <c r="K1328" s="109">
        <v>0</v>
      </c>
      <c r="L1328" s="110">
        <v>0</v>
      </c>
      <c r="M1328" s="111">
        <v>0</v>
      </c>
      <c r="N1328" s="111">
        <v>0</v>
      </c>
      <c r="O1328" s="109">
        <v>0</v>
      </c>
      <c r="P1328" s="111">
        <v>0</v>
      </c>
      <c r="Q1328" s="109">
        <v>0</v>
      </c>
      <c r="R1328" s="16">
        <f>SUMIFS('Member Months'!$L:$L,'Member Months'!$A:$A,$A1328,'Member Months'!$C:$C,$C1328, 'Member Months'!$D:$D,$D1328)</f>
        <v>0</v>
      </c>
      <c r="T1328" s="172"/>
    </row>
    <row r="1329" spans="1:20">
      <c r="A1329" s="38" t="s">
        <v>214</v>
      </c>
      <c r="B1329" s="39">
        <f t="shared" si="40"/>
        <v>0</v>
      </c>
      <c r="C1329" s="39" t="str">
        <f t="shared" si="41"/>
        <v>2021 Prior Year</v>
      </c>
      <c r="D1329" s="40">
        <v>1</v>
      </c>
      <c r="E1329" s="40" t="s">
        <v>214</v>
      </c>
      <c r="F1329" s="40" t="s">
        <v>738</v>
      </c>
      <c r="G1329" s="698" t="s">
        <v>224</v>
      </c>
      <c r="H1329" s="40" t="s">
        <v>213</v>
      </c>
      <c r="I1329" s="630" t="s">
        <v>223</v>
      </c>
      <c r="J1329" s="698" t="s">
        <v>181</v>
      </c>
      <c r="K1329" s="109">
        <v>0</v>
      </c>
      <c r="L1329" s="110">
        <v>0</v>
      </c>
      <c r="M1329" s="111">
        <v>0</v>
      </c>
      <c r="N1329" s="111">
        <v>0</v>
      </c>
      <c r="O1329" s="109">
        <v>0</v>
      </c>
      <c r="P1329" s="111">
        <v>0</v>
      </c>
      <c r="Q1329" s="109">
        <v>0</v>
      </c>
      <c r="R1329" s="16">
        <f>SUMIFS('Member Months'!$L:$L,'Member Months'!$A:$A,$A1329,'Member Months'!$C:$C,$C1329, 'Member Months'!$D:$D,$D1329)</f>
        <v>0</v>
      </c>
      <c r="T1329" s="172"/>
    </row>
    <row r="1330" spans="1:20">
      <c r="A1330" s="38" t="s">
        <v>214</v>
      </c>
      <c r="B1330" s="39">
        <f t="shared" si="40"/>
        <v>0</v>
      </c>
      <c r="C1330" s="39" t="str">
        <f t="shared" si="41"/>
        <v>2021 Prior Year</v>
      </c>
      <c r="D1330" s="40">
        <v>1</v>
      </c>
      <c r="E1330" s="40" t="s">
        <v>214</v>
      </c>
      <c r="F1330" s="40" t="s">
        <v>738</v>
      </c>
      <c r="G1330" s="698" t="s">
        <v>224</v>
      </c>
      <c r="H1330" s="40" t="s">
        <v>213</v>
      </c>
      <c r="I1330" s="630" t="s">
        <v>150</v>
      </c>
      <c r="J1330" s="698" t="s">
        <v>204</v>
      </c>
      <c r="K1330" s="303">
        <v>0</v>
      </c>
      <c r="L1330" s="304">
        <v>0</v>
      </c>
      <c r="M1330" s="305">
        <v>0</v>
      </c>
      <c r="N1330" s="305">
        <v>0</v>
      </c>
      <c r="O1330" s="303">
        <v>0</v>
      </c>
      <c r="P1330" s="305">
        <v>0</v>
      </c>
      <c r="Q1330" s="303">
        <v>0</v>
      </c>
      <c r="R1330" s="16">
        <f>SUMIFS('Member Months'!$L:$L,'Member Months'!$A:$A,$A1330,'Member Months'!$C:$C,$C1330, 'Member Months'!$D:$D,$D1330)</f>
        <v>0</v>
      </c>
      <c r="T1330" s="172"/>
    </row>
    <row r="1331" spans="1:20">
      <c r="A1331" s="38" t="s">
        <v>214</v>
      </c>
      <c r="B1331" s="39">
        <f t="shared" si="40"/>
        <v>0</v>
      </c>
      <c r="C1331" s="39" t="str">
        <f t="shared" si="41"/>
        <v>2021 Prior Year</v>
      </c>
      <c r="D1331" s="40">
        <v>1</v>
      </c>
      <c r="E1331" s="40" t="s">
        <v>214</v>
      </c>
      <c r="F1331" s="40" t="s">
        <v>738</v>
      </c>
      <c r="G1331" s="698" t="s">
        <v>224</v>
      </c>
      <c r="H1331" s="40" t="s">
        <v>213</v>
      </c>
      <c r="I1331" s="630" t="s">
        <v>151</v>
      </c>
      <c r="J1331" s="698" t="s">
        <v>205</v>
      </c>
      <c r="K1331" s="303">
        <v>0</v>
      </c>
      <c r="L1331" s="304">
        <v>0</v>
      </c>
      <c r="M1331" s="305">
        <v>0</v>
      </c>
      <c r="N1331" s="305">
        <v>0</v>
      </c>
      <c r="O1331" s="303">
        <v>0</v>
      </c>
      <c r="P1331" s="305">
        <v>0</v>
      </c>
      <c r="Q1331" s="303">
        <v>0</v>
      </c>
      <c r="R1331" s="16">
        <f>SUMIFS('Member Months'!$L:$L,'Member Months'!$A:$A,$A1331,'Member Months'!$C:$C,$C1331, 'Member Months'!$D:$D,$D1331)</f>
        <v>0</v>
      </c>
      <c r="T1331" s="172"/>
    </row>
    <row r="1332" spans="1:20">
      <c r="A1332" s="38" t="s">
        <v>214</v>
      </c>
      <c r="B1332" s="39">
        <f t="shared" si="40"/>
        <v>0</v>
      </c>
      <c r="C1332" s="39" t="str">
        <f t="shared" si="41"/>
        <v>2021 Prior Year</v>
      </c>
      <c r="D1332" s="40">
        <v>1</v>
      </c>
      <c r="E1332" s="40" t="s">
        <v>214</v>
      </c>
      <c r="F1332" s="40" t="s">
        <v>738</v>
      </c>
      <c r="G1332" s="698" t="s">
        <v>224</v>
      </c>
      <c r="H1332" s="40" t="s">
        <v>213</v>
      </c>
      <c r="I1332" s="630" t="s">
        <v>152</v>
      </c>
      <c r="J1332" s="698" t="s">
        <v>182</v>
      </c>
      <c r="K1332" s="303">
        <v>0</v>
      </c>
      <c r="L1332" s="304">
        <v>0</v>
      </c>
      <c r="M1332" s="305">
        <v>0</v>
      </c>
      <c r="N1332" s="305">
        <v>0</v>
      </c>
      <c r="O1332" s="303">
        <v>0</v>
      </c>
      <c r="P1332" s="305">
        <v>0</v>
      </c>
      <c r="Q1332" s="303">
        <v>0</v>
      </c>
      <c r="R1332" s="16">
        <f>SUMIFS('Member Months'!$L:$L,'Member Months'!$A:$A,$A1332,'Member Months'!$C:$C,$C1332, 'Member Months'!$D:$D,$D1332)</f>
        <v>0</v>
      </c>
      <c r="T1332" s="172"/>
    </row>
    <row r="1333" spans="1:20">
      <c r="A1333" s="38" t="s">
        <v>214</v>
      </c>
      <c r="B1333" s="39">
        <f t="shared" si="40"/>
        <v>0</v>
      </c>
      <c r="C1333" s="39" t="str">
        <f t="shared" si="41"/>
        <v>2021 Prior Year</v>
      </c>
      <c r="D1333" s="40">
        <v>1</v>
      </c>
      <c r="E1333" s="40" t="s">
        <v>214</v>
      </c>
      <c r="F1333" s="40" t="s">
        <v>738</v>
      </c>
      <c r="G1333" s="698" t="s">
        <v>224</v>
      </c>
      <c r="H1333" s="40" t="s">
        <v>213</v>
      </c>
      <c r="I1333" s="630" t="s">
        <v>70</v>
      </c>
      <c r="J1333" s="698" t="s">
        <v>265</v>
      </c>
      <c r="K1333" s="303">
        <v>0</v>
      </c>
      <c r="L1333" s="304">
        <v>0</v>
      </c>
      <c r="M1333" s="305">
        <v>0</v>
      </c>
      <c r="N1333" s="305">
        <v>0</v>
      </c>
      <c r="O1333" s="303">
        <v>0</v>
      </c>
      <c r="P1333" s="305">
        <v>0</v>
      </c>
      <c r="Q1333" s="303">
        <v>0</v>
      </c>
      <c r="R1333" s="16">
        <f>SUMIFS('Member Months'!$L:$L,'Member Months'!$A:$A,$A1333,'Member Months'!$C:$C,$C1333, 'Member Months'!$D:$D,$D1333)</f>
        <v>0</v>
      </c>
      <c r="T1333" s="172"/>
    </row>
    <row r="1334" spans="1:20">
      <c r="A1334" s="38" t="s">
        <v>214</v>
      </c>
      <c r="B1334" s="39">
        <f t="shared" si="40"/>
        <v>0</v>
      </c>
      <c r="C1334" s="39" t="str">
        <f t="shared" si="41"/>
        <v>2021 Prior Year</v>
      </c>
      <c r="D1334" s="40">
        <v>1</v>
      </c>
      <c r="E1334" s="40" t="s">
        <v>214</v>
      </c>
      <c r="F1334" s="40" t="s">
        <v>738</v>
      </c>
      <c r="G1334" s="698" t="s">
        <v>224</v>
      </c>
      <c r="H1334" s="40" t="s">
        <v>213</v>
      </c>
      <c r="I1334" s="630" t="s">
        <v>71</v>
      </c>
      <c r="J1334" s="698" t="s">
        <v>266</v>
      </c>
      <c r="K1334" s="303">
        <v>0</v>
      </c>
      <c r="L1334" s="304">
        <v>0</v>
      </c>
      <c r="M1334" s="305">
        <v>0</v>
      </c>
      <c r="N1334" s="305">
        <v>0</v>
      </c>
      <c r="O1334" s="303">
        <v>0</v>
      </c>
      <c r="P1334" s="305">
        <v>0</v>
      </c>
      <c r="Q1334" s="303">
        <v>0</v>
      </c>
      <c r="R1334" s="16">
        <f>SUMIFS('Member Months'!$L:$L,'Member Months'!$A:$A,$A1334,'Member Months'!$C:$C,$C1334, 'Member Months'!$D:$D,$D1334)</f>
        <v>0</v>
      </c>
      <c r="T1334" s="172"/>
    </row>
    <row r="1335" spans="1:20">
      <c r="A1335" s="38" t="s">
        <v>214</v>
      </c>
      <c r="B1335" s="39">
        <f t="shared" si="40"/>
        <v>0</v>
      </c>
      <c r="C1335" s="39" t="str">
        <f t="shared" si="41"/>
        <v>2021 Prior Year</v>
      </c>
      <c r="D1335" s="40">
        <v>1</v>
      </c>
      <c r="E1335" s="40" t="s">
        <v>214</v>
      </c>
      <c r="F1335" s="40" t="s">
        <v>738</v>
      </c>
      <c r="G1335" s="698" t="s">
        <v>224</v>
      </c>
      <c r="H1335" s="40" t="s">
        <v>213</v>
      </c>
      <c r="I1335" s="630" t="s">
        <v>72</v>
      </c>
      <c r="J1335" s="698" t="s">
        <v>527</v>
      </c>
      <c r="K1335" s="303">
        <v>0</v>
      </c>
      <c r="L1335" s="304">
        <v>0</v>
      </c>
      <c r="M1335" s="305">
        <v>0</v>
      </c>
      <c r="N1335" s="305">
        <v>0</v>
      </c>
      <c r="O1335" s="303">
        <v>0</v>
      </c>
      <c r="P1335" s="305">
        <v>0</v>
      </c>
      <c r="Q1335" s="303">
        <v>0</v>
      </c>
      <c r="R1335" s="16">
        <f>SUMIFS('Member Months'!$L:$L,'Member Months'!$A:$A,$A1335,'Member Months'!$C:$C,$C1335, 'Member Months'!$D:$D,$D1335)</f>
        <v>0</v>
      </c>
      <c r="T1335" s="172"/>
    </row>
    <row r="1336" spans="1:20">
      <c r="A1336" s="38" t="s">
        <v>214</v>
      </c>
      <c r="B1336" s="39">
        <f t="shared" si="40"/>
        <v>0</v>
      </c>
      <c r="C1336" s="39" t="str">
        <f t="shared" si="41"/>
        <v>2021 Prior Year</v>
      </c>
      <c r="D1336" s="40">
        <v>1</v>
      </c>
      <c r="E1336" s="40" t="s">
        <v>214</v>
      </c>
      <c r="F1336" s="40" t="s">
        <v>738</v>
      </c>
      <c r="G1336" s="698" t="s">
        <v>224</v>
      </c>
      <c r="H1336" s="40" t="s">
        <v>213</v>
      </c>
      <c r="I1336" s="630" t="s">
        <v>73</v>
      </c>
      <c r="J1336" s="698" t="s">
        <v>528</v>
      </c>
      <c r="K1336" s="303">
        <v>0</v>
      </c>
      <c r="L1336" s="304">
        <v>0</v>
      </c>
      <c r="M1336" s="305">
        <v>0</v>
      </c>
      <c r="N1336" s="305">
        <v>0</v>
      </c>
      <c r="O1336" s="303">
        <v>0</v>
      </c>
      <c r="P1336" s="305">
        <v>0</v>
      </c>
      <c r="Q1336" s="303">
        <v>0</v>
      </c>
      <c r="R1336" s="16">
        <f>SUMIFS('Member Months'!$L:$L,'Member Months'!$A:$A,$A1336,'Member Months'!$C:$C,$C1336, 'Member Months'!$D:$D,$D1336)</f>
        <v>0</v>
      </c>
      <c r="T1336" s="172"/>
    </row>
    <row r="1337" spans="1:20">
      <c r="A1337" s="38" t="s">
        <v>214</v>
      </c>
      <c r="B1337" s="39">
        <f t="shared" si="40"/>
        <v>0</v>
      </c>
      <c r="C1337" s="39" t="str">
        <f t="shared" si="41"/>
        <v>2021 Prior Year</v>
      </c>
      <c r="D1337" s="40">
        <v>1</v>
      </c>
      <c r="E1337" s="40" t="s">
        <v>214</v>
      </c>
      <c r="F1337" s="40" t="s">
        <v>738</v>
      </c>
      <c r="G1337" s="698" t="s">
        <v>224</v>
      </c>
      <c r="H1337" s="40" t="s">
        <v>213</v>
      </c>
      <c r="I1337" s="630" t="s">
        <v>409</v>
      </c>
      <c r="J1337" s="698" t="s">
        <v>803</v>
      </c>
      <c r="K1337" s="303">
        <v>0</v>
      </c>
      <c r="L1337" s="304">
        <v>0</v>
      </c>
      <c r="M1337" s="305">
        <v>0</v>
      </c>
      <c r="N1337" s="305">
        <v>0</v>
      </c>
      <c r="O1337" s="303">
        <v>0</v>
      </c>
      <c r="P1337" s="305">
        <v>0</v>
      </c>
      <c r="Q1337" s="303">
        <v>0</v>
      </c>
      <c r="R1337" s="16">
        <f>SUMIFS('Member Months'!$L:$L,'Member Months'!$A:$A,$A1337,'Member Months'!$C:$C,$C1337, 'Member Months'!$D:$D,$D1337)</f>
        <v>0</v>
      </c>
      <c r="T1337" s="172"/>
    </row>
    <row r="1338" spans="1:20">
      <c r="A1338" s="38" t="s">
        <v>215</v>
      </c>
      <c r="B1338" s="39">
        <f t="shared" si="40"/>
        <v>0</v>
      </c>
      <c r="C1338" s="39" t="str">
        <f t="shared" si="41"/>
        <v>2021 Prior Year</v>
      </c>
      <c r="D1338" s="40">
        <v>1</v>
      </c>
      <c r="E1338" s="40" t="s">
        <v>215</v>
      </c>
      <c r="F1338" s="40" t="s">
        <v>738</v>
      </c>
      <c r="G1338" s="698" t="s">
        <v>225</v>
      </c>
      <c r="H1338" s="40" t="s">
        <v>213</v>
      </c>
      <c r="I1338" s="629" t="s">
        <v>211</v>
      </c>
      <c r="J1338" s="698" t="s">
        <v>261</v>
      </c>
      <c r="K1338" s="303">
        <v>0</v>
      </c>
      <c r="L1338" s="304">
        <v>0</v>
      </c>
      <c r="M1338" s="305">
        <v>0</v>
      </c>
      <c r="N1338" s="305">
        <v>0</v>
      </c>
      <c r="O1338" s="303">
        <v>0</v>
      </c>
      <c r="P1338" s="305">
        <v>0</v>
      </c>
      <c r="Q1338" s="303">
        <v>0</v>
      </c>
      <c r="R1338" s="16">
        <f>SUMIFS('Member Months'!$L:$L,'Member Months'!$A:$A,$A1338,'Member Months'!$C:$C,$C1338, 'Member Months'!$D:$D,$D1338)</f>
        <v>0</v>
      </c>
      <c r="T1338" s="172"/>
    </row>
    <row r="1339" spans="1:20">
      <c r="A1339" s="38" t="s">
        <v>215</v>
      </c>
      <c r="B1339" s="39">
        <f t="shared" si="40"/>
        <v>0</v>
      </c>
      <c r="C1339" s="39" t="str">
        <f t="shared" si="41"/>
        <v>2021 Prior Year</v>
      </c>
      <c r="D1339" s="40">
        <v>1</v>
      </c>
      <c r="E1339" s="40" t="s">
        <v>215</v>
      </c>
      <c r="F1339" s="40" t="s">
        <v>738</v>
      </c>
      <c r="G1339" s="698" t="s">
        <v>225</v>
      </c>
      <c r="H1339" s="40" t="s">
        <v>213</v>
      </c>
      <c r="I1339" s="629" t="s">
        <v>214</v>
      </c>
      <c r="J1339" s="698" t="s">
        <v>676</v>
      </c>
      <c r="K1339" s="303">
        <v>0</v>
      </c>
      <c r="L1339" s="304">
        <v>0</v>
      </c>
      <c r="M1339" s="305">
        <v>0</v>
      </c>
      <c r="N1339" s="305">
        <v>0</v>
      </c>
      <c r="O1339" s="303">
        <v>0</v>
      </c>
      <c r="P1339" s="305">
        <v>0</v>
      </c>
      <c r="Q1339" s="303">
        <v>0</v>
      </c>
      <c r="R1339" s="16">
        <f>SUMIFS('Member Months'!$L:$L,'Member Months'!$A:$A,$A1339,'Member Months'!$C:$C,$C1339, 'Member Months'!$D:$D,$D1339)</f>
        <v>0</v>
      </c>
      <c r="T1339" s="172"/>
    </row>
    <row r="1340" spans="1:20">
      <c r="A1340" s="38" t="s">
        <v>215</v>
      </c>
      <c r="B1340" s="39">
        <f t="shared" si="40"/>
        <v>0</v>
      </c>
      <c r="C1340" s="39" t="str">
        <f t="shared" si="41"/>
        <v>2021 Prior Year</v>
      </c>
      <c r="D1340" s="40">
        <v>1</v>
      </c>
      <c r="E1340" s="40" t="s">
        <v>215</v>
      </c>
      <c r="F1340" s="40" t="s">
        <v>738</v>
      </c>
      <c r="G1340" s="698" t="s">
        <v>225</v>
      </c>
      <c r="H1340" s="40" t="s">
        <v>213</v>
      </c>
      <c r="I1340" s="629" t="s">
        <v>215</v>
      </c>
      <c r="J1340" s="698" t="s">
        <v>216</v>
      </c>
      <c r="K1340" s="303">
        <v>0</v>
      </c>
      <c r="L1340" s="304">
        <v>0</v>
      </c>
      <c r="M1340" s="305">
        <v>0</v>
      </c>
      <c r="N1340" s="305">
        <v>0</v>
      </c>
      <c r="O1340" s="303">
        <v>0</v>
      </c>
      <c r="P1340" s="305">
        <v>0</v>
      </c>
      <c r="Q1340" s="303">
        <v>0</v>
      </c>
      <c r="R1340" s="16">
        <f>SUMIFS('Member Months'!$L:$L,'Member Months'!$A:$A,$A1340,'Member Months'!$C:$C,$C1340, 'Member Months'!$D:$D,$D1340)</f>
        <v>0</v>
      </c>
      <c r="T1340" s="172"/>
    </row>
    <row r="1341" spans="1:20">
      <c r="A1341" s="38" t="s">
        <v>215</v>
      </c>
      <c r="B1341" s="39">
        <f t="shared" si="40"/>
        <v>0</v>
      </c>
      <c r="C1341" s="39" t="str">
        <f t="shared" si="41"/>
        <v>2021 Prior Year</v>
      </c>
      <c r="D1341" s="40">
        <v>1</v>
      </c>
      <c r="E1341" s="40" t="s">
        <v>215</v>
      </c>
      <c r="F1341" s="40" t="s">
        <v>738</v>
      </c>
      <c r="G1341" s="698" t="s">
        <v>225</v>
      </c>
      <c r="H1341" s="40" t="s">
        <v>213</v>
      </c>
      <c r="I1341" s="629" t="s">
        <v>217</v>
      </c>
      <c r="J1341" s="698" t="s">
        <v>262</v>
      </c>
      <c r="K1341" s="303">
        <v>0</v>
      </c>
      <c r="L1341" s="304">
        <v>0</v>
      </c>
      <c r="M1341" s="305">
        <v>0</v>
      </c>
      <c r="N1341" s="305">
        <v>0</v>
      </c>
      <c r="O1341" s="303">
        <v>0</v>
      </c>
      <c r="P1341" s="305">
        <v>0</v>
      </c>
      <c r="Q1341" s="303">
        <v>0</v>
      </c>
      <c r="R1341" s="16">
        <f>SUMIFS('Member Months'!$L:$L,'Member Months'!$A:$A,$A1341,'Member Months'!$C:$C,$C1341, 'Member Months'!$D:$D,$D1341)</f>
        <v>0</v>
      </c>
      <c r="T1341" s="172"/>
    </row>
    <row r="1342" spans="1:20">
      <c r="A1342" s="38" t="s">
        <v>215</v>
      </c>
      <c r="B1342" s="39">
        <f t="shared" si="40"/>
        <v>0</v>
      </c>
      <c r="C1342" s="39" t="str">
        <f t="shared" si="41"/>
        <v>2021 Prior Year</v>
      </c>
      <c r="D1342" s="40">
        <v>1</v>
      </c>
      <c r="E1342" s="40" t="s">
        <v>215</v>
      </c>
      <c r="F1342" s="40" t="s">
        <v>738</v>
      </c>
      <c r="G1342" s="698" t="s">
        <v>225</v>
      </c>
      <c r="H1342" s="40" t="s">
        <v>213</v>
      </c>
      <c r="I1342" s="629" t="s">
        <v>218</v>
      </c>
      <c r="J1342" s="698" t="s">
        <v>677</v>
      </c>
      <c r="K1342" s="303">
        <v>0</v>
      </c>
      <c r="L1342" s="304">
        <v>0</v>
      </c>
      <c r="M1342" s="305">
        <v>0</v>
      </c>
      <c r="N1342" s="305">
        <v>0</v>
      </c>
      <c r="O1342" s="303">
        <v>0</v>
      </c>
      <c r="P1342" s="305">
        <v>0</v>
      </c>
      <c r="Q1342" s="303">
        <v>0</v>
      </c>
      <c r="R1342" s="16">
        <f>SUMIFS('Member Months'!$L:$L,'Member Months'!$A:$A,$A1342,'Member Months'!$C:$C,$C1342, 'Member Months'!$D:$D,$D1342)</f>
        <v>0</v>
      </c>
      <c r="T1342" s="172"/>
    </row>
    <row r="1343" spans="1:20">
      <c r="A1343" s="38" t="s">
        <v>215</v>
      </c>
      <c r="B1343" s="39">
        <f t="shared" si="40"/>
        <v>0</v>
      </c>
      <c r="C1343" s="39" t="str">
        <f t="shared" si="41"/>
        <v>2021 Prior Year</v>
      </c>
      <c r="D1343" s="40">
        <v>1</v>
      </c>
      <c r="E1343" s="40" t="s">
        <v>215</v>
      </c>
      <c r="F1343" s="40" t="s">
        <v>738</v>
      </c>
      <c r="G1343" s="698" t="s">
        <v>225</v>
      </c>
      <c r="H1343" s="40" t="s">
        <v>213</v>
      </c>
      <c r="I1343" s="629" t="s">
        <v>219</v>
      </c>
      <c r="J1343" s="698" t="s">
        <v>263</v>
      </c>
      <c r="K1343" s="303">
        <v>0</v>
      </c>
      <c r="L1343" s="304">
        <v>0</v>
      </c>
      <c r="M1343" s="305">
        <v>0</v>
      </c>
      <c r="N1343" s="305">
        <v>0</v>
      </c>
      <c r="O1343" s="303">
        <v>0</v>
      </c>
      <c r="P1343" s="305">
        <v>0</v>
      </c>
      <c r="Q1343" s="303">
        <v>0</v>
      </c>
      <c r="R1343" s="16">
        <f>SUMIFS('Member Months'!$L:$L,'Member Months'!$A:$A,$A1343,'Member Months'!$C:$C,$C1343, 'Member Months'!$D:$D,$D1343)</f>
        <v>0</v>
      </c>
      <c r="T1343" s="172"/>
    </row>
    <row r="1344" spans="1:20">
      <c r="A1344" s="38" t="s">
        <v>215</v>
      </c>
      <c r="B1344" s="39">
        <f t="shared" si="40"/>
        <v>0</v>
      </c>
      <c r="C1344" s="39" t="str">
        <f t="shared" si="41"/>
        <v>2021 Prior Year</v>
      </c>
      <c r="D1344" s="40">
        <v>1</v>
      </c>
      <c r="E1344" s="40" t="s">
        <v>215</v>
      </c>
      <c r="F1344" s="40" t="s">
        <v>738</v>
      </c>
      <c r="G1344" s="698" t="s">
        <v>225</v>
      </c>
      <c r="H1344" s="40" t="s">
        <v>213</v>
      </c>
      <c r="I1344" s="629" t="s">
        <v>220</v>
      </c>
      <c r="J1344" s="698" t="s">
        <v>675</v>
      </c>
      <c r="K1344" s="303">
        <v>0</v>
      </c>
      <c r="L1344" s="304">
        <v>0</v>
      </c>
      <c r="M1344" s="305">
        <v>0</v>
      </c>
      <c r="N1344" s="305">
        <v>0</v>
      </c>
      <c r="O1344" s="303">
        <v>0</v>
      </c>
      <c r="P1344" s="305">
        <v>0</v>
      </c>
      <c r="Q1344" s="303">
        <v>0</v>
      </c>
      <c r="R1344" s="16">
        <f>SUMIFS('Member Months'!$L:$L,'Member Months'!$A:$A,$A1344,'Member Months'!$C:$C,$C1344, 'Member Months'!$D:$D,$D1344)</f>
        <v>0</v>
      </c>
      <c r="T1344" s="172"/>
    </row>
    <row r="1345" spans="1:20">
      <c r="A1345" s="38" t="s">
        <v>215</v>
      </c>
      <c r="B1345" s="39">
        <f t="shared" si="40"/>
        <v>0</v>
      </c>
      <c r="C1345" s="39" t="str">
        <f t="shared" si="41"/>
        <v>2021 Prior Year</v>
      </c>
      <c r="D1345" s="40">
        <v>1</v>
      </c>
      <c r="E1345" s="40" t="s">
        <v>215</v>
      </c>
      <c r="F1345" s="40" t="s">
        <v>738</v>
      </c>
      <c r="G1345" s="698" t="s">
        <v>225</v>
      </c>
      <c r="H1345" s="40" t="s">
        <v>213</v>
      </c>
      <c r="I1345" s="629" t="s">
        <v>221</v>
      </c>
      <c r="J1345" s="698" t="s">
        <v>264</v>
      </c>
      <c r="K1345" s="303">
        <v>0</v>
      </c>
      <c r="L1345" s="304">
        <v>0</v>
      </c>
      <c r="M1345" s="305">
        <v>0</v>
      </c>
      <c r="N1345" s="305">
        <v>0</v>
      </c>
      <c r="O1345" s="303">
        <v>0</v>
      </c>
      <c r="P1345" s="305">
        <v>0</v>
      </c>
      <c r="Q1345" s="303">
        <v>0</v>
      </c>
      <c r="R1345" s="16">
        <f>SUMIFS('Member Months'!$L:$L,'Member Months'!$A:$A,$A1345,'Member Months'!$C:$C,$C1345, 'Member Months'!$D:$D,$D1345)</f>
        <v>0</v>
      </c>
      <c r="T1345" s="172"/>
    </row>
    <row r="1346" spans="1:20">
      <c r="A1346" s="38" t="s">
        <v>215</v>
      </c>
      <c r="B1346" s="39">
        <f t="shared" si="40"/>
        <v>0</v>
      </c>
      <c r="C1346" s="39" t="str">
        <f t="shared" si="41"/>
        <v>2021 Prior Year</v>
      </c>
      <c r="D1346" s="40">
        <v>1</v>
      </c>
      <c r="E1346" s="40" t="s">
        <v>215</v>
      </c>
      <c r="F1346" s="40" t="s">
        <v>738</v>
      </c>
      <c r="G1346" s="698" t="s">
        <v>225</v>
      </c>
      <c r="H1346" s="40" t="s">
        <v>213</v>
      </c>
      <c r="I1346" s="630" t="s">
        <v>222</v>
      </c>
      <c r="J1346" s="698" t="s">
        <v>206</v>
      </c>
      <c r="K1346" s="303">
        <v>0</v>
      </c>
      <c r="L1346" s="304">
        <v>0</v>
      </c>
      <c r="M1346" s="305">
        <v>0</v>
      </c>
      <c r="N1346" s="305">
        <v>0</v>
      </c>
      <c r="O1346" s="303">
        <v>0</v>
      </c>
      <c r="P1346" s="305">
        <v>0</v>
      </c>
      <c r="Q1346" s="303">
        <v>0</v>
      </c>
      <c r="R1346" s="16">
        <f>SUMIFS('Member Months'!$L:$L,'Member Months'!$A:$A,$A1346,'Member Months'!$C:$C,$C1346, 'Member Months'!$D:$D,$D1346)</f>
        <v>0</v>
      </c>
      <c r="T1346" s="172"/>
    </row>
    <row r="1347" spans="1:20">
      <c r="A1347" s="38" t="s">
        <v>215</v>
      </c>
      <c r="B1347" s="39">
        <f t="shared" si="40"/>
        <v>0</v>
      </c>
      <c r="C1347" s="39" t="str">
        <f t="shared" si="41"/>
        <v>2021 Prior Year</v>
      </c>
      <c r="D1347" s="40">
        <v>1</v>
      </c>
      <c r="E1347" s="40" t="s">
        <v>215</v>
      </c>
      <c r="F1347" s="40" t="s">
        <v>738</v>
      </c>
      <c r="G1347" s="698" t="s">
        <v>225</v>
      </c>
      <c r="H1347" s="40" t="s">
        <v>213</v>
      </c>
      <c r="I1347" s="630" t="s">
        <v>223</v>
      </c>
      <c r="J1347" s="698" t="s">
        <v>181</v>
      </c>
      <c r="K1347" s="303">
        <v>0</v>
      </c>
      <c r="L1347" s="304">
        <v>0</v>
      </c>
      <c r="M1347" s="305">
        <v>0</v>
      </c>
      <c r="N1347" s="305">
        <v>0</v>
      </c>
      <c r="O1347" s="303">
        <v>0</v>
      </c>
      <c r="P1347" s="305">
        <v>0</v>
      </c>
      <c r="Q1347" s="303">
        <v>0</v>
      </c>
      <c r="R1347" s="16">
        <f>SUMIFS('Member Months'!$L:$L,'Member Months'!$A:$A,$A1347,'Member Months'!$C:$C,$C1347, 'Member Months'!$D:$D,$D1347)</f>
        <v>0</v>
      </c>
      <c r="T1347" s="172"/>
    </row>
    <row r="1348" spans="1:20">
      <c r="A1348" s="38" t="s">
        <v>215</v>
      </c>
      <c r="B1348" s="39">
        <f t="shared" si="40"/>
        <v>0</v>
      </c>
      <c r="C1348" s="39" t="str">
        <f t="shared" si="41"/>
        <v>2021 Prior Year</v>
      </c>
      <c r="D1348" s="40">
        <v>1</v>
      </c>
      <c r="E1348" s="40" t="s">
        <v>215</v>
      </c>
      <c r="F1348" s="40" t="s">
        <v>738</v>
      </c>
      <c r="G1348" s="698" t="s">
        <v>225</v>
      </c>
      <c r="H1348" s="40" t="s">
        <v>213</v>
      </c>
      <c r="I1348" s="630" t="s">
        <v>150</v>
      </c>
      <c r="J1348" s="698" t="s">
        <v>204</v>
      </c>
      <c r="K1348" s="303">
        <v>0</v>
      </c>
      <c r="L1348" s="304">
        <v>0</v>
      </c>
      <c r="M1348" s="305">
        <v>0</v>
      </c>
      <c r="N1348" s="305">
        <v>0</v>
      </c>
      <c r="O1348" s="303">
        <v>0</v>
      </c>
      <c r="P1348" s="305">
        <v>0</v>
      </c>
      <c r="Q1348" s="303">
        <v>0</v>
      </c>
      <c r="R1348" s="16">
        <f>SUMIFS('Member Months'!$L:$L,'Member Months'!$A:$A,$A1348,'Member Months'!$C:$C,$C1348, 'Member Months'!$D:$D,$D1348)</f>
        <v>0</v>
      </c>
      <c r="T1348" s="172"/>
    </row>
    <row r="1349" spans="1:20">
      <c r="A1349" s="38" t="s">
        <v>215</v>
      </c>
      <c r="B1349" s="39">
        <f t="shared" si="40"/>
        <v>0</v>
      </c>
      <c r="C1349" s="39" t="str">
        <f t="shared" si="41"/>
        <v>2021 Prior Year</v>
      </c>
      <c r="D1349" s="40">
        <v>1</v>
      </c>
      <c r="E1349" s="40" t="s">
        <v>215</v>
      </c>
      <c r="F1349" s="40" t="s">
        <v>738</v>
      </c>
      <c r="G1349" s="698" t="s">
        <v>225</v>
      </c>
      <c r="H1349" s="40" t="s">
        <v>213</v>
      </c>
      <c r="I1349" s="630" t="s">
        <v>151</v>
      </c>
      <c r="J1349" s="698" t="s">
        <v>205</v>
      </c>
      <c r="K1349" s="303">
        <v>0</v>
      </c>
      <c r="L1349" s="304">
        <v>0</v>
      </c>
      <c r="M1349" s="305">
        <v>0</v>
      </c>
      <c r="N1349" s="305">
        <v>0</v>
      </c>
      <c r="O1349" s="303">
        <v>0</v>
      </c>
      <c r="P1349" s="305">
        <v>0</v>
      </c>
      <c r="Q1349" s="303">
        <v>0</v>
      </c>
      <c r="R1349" s="16">
        <f>SUMIFS('Member Months'!$L:$L,'Member Months'!$A:$A,$A1349,'Member Months'!$C:$C,$C1349, 'Member Months'!$D:$D,$D1349)</f>
        <v>0</v>
      </c>
      <c r="T1349" s="172"/>
    </row>
    <row r="1350" spans="1:20">
      <c r="A1350" s="38" t="s">
        <v>215</v>
      </c>
      <c r="B1350" s="39">
        <f t="shared" si="40"/>
        <v>0</v>
      </c>
      <c r="C1350" s="39" t="str">
        <f t="shared" si="41"/>
        <v>2021 Prior Year</v>
      </c>
      <c r="D1350" s="40">
        <v>1</v>
      </c>
      <c r="E1350" s="40" t="s">
        <v>215</v>
      </c>
      <c r="F1350" s="40" t="s">
        <v>738</v>
      </c>
      <c r="G1350" s="698" t="s">
        <v>225</v>
      </c>
      <c r="H1350" s="40" t="s">
        <v>213</v>
      </c>
      <c r="I1350" s="630" t="s">
        <v>152</v>
      </c>
      <c r="J1350" s="698" t="s">
        <v>182</v>
      </c>
      <c r="K1350" s="303">
        <v>0</v>
      </c>
      <c r="L1350" s="304">
        <v>0</v>
      </c>
      <c r="M1350" s="305">
        <v>0</v>
      </c>
      <c r="N1350" s="305">
        <v>0</v>
      </c>
      <c r="O1350" s="303">
        <v>0</v>
      </c>
      <c r="P1350" s="305">
        <v>0</v>
      </c>
      <c r="Q1350" s="303">
        <v>0</v>
      </c>
      <c r="R1350" s="16">
        <f>SUMIFS('Member Months'!$L:$L,'Member Months'!$A:$A,$A1350,'Member Months'!$C:$C,$C1350, 'Member Months'!$D:$D,$D1350)</f>
        <v>0</v>
      </c>
      <c r="T1350" s="172"/>
    </row>
    <row r="1351" spans="1:20">
      <c r="A1351" s="38" t="s">
        <v>215</v>
      </c>
      <c r="B1351" s="39">
        <f t="shared" si="40"/>
        <v>0</v>
      </c>
      <c r="C1351" s="39" t="str">
        <f t="shared" si="41"/>
        <v>2021 Prior Year</v>
      </c>
      <c r="D1351" s="40">
        <v>1</v>
      </c>
      <c r="E1351" s="40" t="s">
        <v>215</v>
      </c>
      <c r="F1351" s="40" t="s">
        <v>738</v>
      </c>
      <c r="G1351" s="698" t="s">
        <v>225</v>
      </c>
      <c r="H1351" s="40" t="s">
        <v>213</v>
      </c>
      <c r="I1351" s="630" t="s">
        <v>70</v>
      </c>
      <c r="J1351" s="698" t="s">
        <v>265</v>
      </c>
      <c r="K1351" s="303">
        <v>0</v>
      </c>
      <c r="L1351" s="304">
        <v>0</v>
      </c>
      <c r="M1351" s="305">
        <v>0</v>
      </c>
      <c r="N1351" s="305">
        <v>0</v>
      </c>
      <c r="O1351" s="303">
        <v>0</v>
      </c>
      <c r="P1351" s="305">
        <v>0</v>
      </c>
      <c r="Q1351" s="303">
        <v>0</v>
      </c>
      <c r="R1351" s="16">
        <f>SUMIFS('Member Months'!$L:$L,'Member Months'!$A:$A,$A1351,'Member Months'!$C:$C,$C1351, 'Member Months'!$D:$D,$D1351)</f>
        <v>0</v>
      </c>
      <c r="T1351" s="172"/>
    </row>
    <row r="1352" spans="1:20">
      <c r="A1352" s="38" t="s">
        <v>215</v>
      </c>
      <c r="B1352" s="39">
        <f t="shared" si="40"/>
        <v>0</v>
      </c>
      <c r="C1352" s="39" t="str">
        <f t="shared" si="41"/>
        <v>2021 Prior Year</v>
      </c>
      <c r="D1352" s="40">
        <v>1</v>
      </c>
      <c r="E1352" s="40" t="s">
        <v>215</v>
      </c>
      <c r="F1352" s="40" t="s">
        <v>738</v>
      </c>
      <c r="G1352" s="698" t="s">
        <v>225</v>
      </c>
      <c r="H1352" s="40" t="s">
        <v>213</v>
      </c>
      <c r="I1352" s="630" t="s">
        <v>71</v>
      </c>
      <c r="J1352" s="698" t="s">
        <v>266</v>
      </c>
      <c r="K1352" s="303">
        <v>0</v>
      </c>
      <c r="L1352" s="304">
        <v>0</v>
      </c>
      <c r="M1352" s="305">
        <v>0</v>
      </c>
      <c r="N1352" s="305">
        <v>0</v>
      </c>
      <c r="O1352" s="303">
        <v>0</v>
      </c>
      <c r="P1352" s="305">
        <v>0</v>
      </c>
      <c r="Q1352" s="303">
        <v>0</v>
      </c>
      <c r="R1352" s="16">
        <f>SUMIFS('Member Months'!$L:$L,'Member Months'!$A:$A,$A1352,'Member Months'!$C:$C,$C1352, 'Member Months'!$D:$D,$D1352)</f>
        <v>0</v>
      </c>
      <c r="T1352" s="172"/>
    </row>
    <row r="1353" spans="1:20">
      <c r="A1353" s="38" t="s">
        <v>215</v>
      </c>
      <c r="B1353" s="39">
        <f t="shared" si="40"/>
        <v>0</v>
      </c>
      <c r="C1353" s="39" t="str">
        <f t="shared" si="41"/>
        <v>2021 Prior Year</v>
      </c>
      <c r="D1353" s="40">
        <v>1</v>
      </c>
      <c r="E1353" s="40" t="s">
        <v>215</v>
      </c>
      <c r="F1353" s="40" t="s">
        <v>738</v>
      </c>
      <c r="G1353" s="698" t="s">
        <v>225</v>
      </c>
      <c r="H1353" s="40" t="s">
        <v>213</v>
      </c>
      <c r="I1353" s="630" t="s">
        <v>72</v>
      </c>
      <c r="J1353" s="698" t="s">
        <v>527</v>
      </c>
      <c r="K1353" s="303">
        <v>0</v>
      </c>
      <c r="L1353" s="304">
        <v>0</v>
      </c>
      <c r="M1353" s="305">
        <v>0</v>
      </c>
      <c r="N1353" s="305">
        <v>0</v>
      </c>
      <c r="O1353" s="303">
        <v>0</v>
      </c>
      <c r="P1353" s="305">
        <v>0</v>
      </c>
      <c r="Q1353" s="303">
        <v>0</v>
      </c>
      <c r="R1353" s="16">
        <f>SUMIFS('Member Months'!$L:$L,'Member Months'!$A:$A,$A1353,'Member Months'!$C:$C,$C1353, 'Member Months'!$D:$D,$D1353)</f>
        <v>0</v>
      </c>
      <c r="T1353" s="172"/>
    </row>
    <row r="1354" spans="1:20">
      <c r="A1354" s="38" t="s">
        <v>215</v>
      </c>
      <c r="B1354" s="39">
        <f t="shared" si="40"/>
        <v>0</v>
      </c>
      <c r="C1354" s="39" t="str">
        <f t="shared" si="41"/>
        <v>2021 Prior Year</v>
      </c>
      <c r="D1354" s="40">
        <v>1</v>
      </c>
      <c r="E1354" s="40" t="s">
        <v>215</v>
      </c>
      <c r="F1354" s="40" t="s">
        <v>738</v>
      </c>
      <c r="G1354" s="698" t="s">
        <v>225</v>
      </c>
      <c r="H1354" s="40" t="s">
        <v>213</v>
      </c>
      <c r="I1354" s="630" t="s">
        <v>73</v>
      </c>
      <c r="J1354" s="698" t="s">
        <v>528</v>
      </c>
      <c r="K1354" s="303">
        <v>0</v>
      </c>
      <c r="L1354" s="304">
        <v>0</v>
      </c>
      <c r="M1354" s="305">
        <v>0</v>
      </c>
      <c r="N1354" s="305">
        <v>0</v>
      </c>
      <c r="O1354" s="303">
        <v>0</v>
      </c>
      <c r="P1354" s="305">
        <v>0</v>
      </c>
      <c r="Q1354" s="303">
        <v>0</v>
      </c>
      <c r="R1354" s="16">
        <f>SUMIFS('Member Months'!$L:$L,'Member Months'!$A:$A,$A1354,'Member Months'!$C:$C,$C1354, 'Member Months'!$D:$D,$D1354)</f>
        <v>0</v>
      </c>
      <c r="T1354" s="172"/>
    </row>
    <row r="1355" spans="1:20">
      <c r="A1355" s="38" t="s">
        <v>215</v>
      </c>
      <c r="B1355" s="39">
        <f t="shared" si="40"/>
        <v>0</v>
      </c>
      <c r="C1355" s="39" t="str">
        <f t="shared" si="41"/>
        <v>2021 Prior Year</v>
      </c>
      <c r="D1355" s="40">
        <v>1</v>
      </c>
      <c r="E1355" s="40" t="s">
        <v>215</v>
      </c>
      <c r="F1355" s="40" t="s">
        <v>738</v>
      </c>
      <c r="G1355" s="698" t="s">
        <v>225</v>
      </c>
      <c r="H1355" s="40" t="s">
        <v>213</v>
      </c>
      <c r="I1355" s="630" t="s">
        <v>409</v>
      </c>
      <c r="J1355" s="698" t="s">
        <v>803</v>
      </c>
      <c r="K1355" s="303">
        <v>0</v>
      </c>
      <c r="L1355" s="304">
        <v>0</v>
      </c>
      <c r="M1355" s="305">
        <v>0</v>
      </c>
      <c r="N1355" s="305">
        <v>0</v>
      </c>
      <c r="O1355" s="303">
        <v>0</v>
      </c>
      <c r="P1355" s="305">
        <v>0</v>
      </c>
      <c r="Q1355" s="303">
        <v>0</v>
      </c>
      <c r="R1355" s="16">
        <f>SUMIFS('Member Months'!$L:$L,'Member Months'!$A:$A,$A1355,'Member Months'!$C:$C,$C1355, 'Member Months'!$D:$D,$D1355)</f>
        <v>0</v>
      </c>
      <c r="T1355" s="172"/>
    </row>
    <row r="1356" spans="1:20">
      <c r="A1356" s="38" t="s">
        <v>217</v>
      </c>
      <c r="B1356" s="39">
        <f t="shared" si="40"/>
        <v>0</v>
      </c>
      <c r="C1356" s="39" t="str">
        <f t="shared" si="41"/>
        <v>2021 Prior Year</v>
      </c>
      <c r="D1356" s="40">
        <v>1</v>
      </c>
      <c r="E1356" s="40" t="s">
        <v>217</v>
      </c>
      <c r="F1356" s="40" t="s">
        <v>738</v>
      </c>
      <c r="G1356" s="698" t="s">
        <v>226</v>
      </c>
      <c r="H1356" s="40" t="s">
        <v>227</v>
      </c>
      <c r="I1356" s="629" t="s">
        <v>211</v>
      </c>
      <c r="J1356" s="698" t="s">
        <v>261</v>
      </c>
      <c r="K1356" s="303">
        <v>0</v>
      </c>
      <c r="L1356" s="304">
        <v>0</v>
      </c>
      <c r="M1356" s="305">
        <v>0</v>
      </c>
      <c r="N1356" s="305">
        <v>0</v>
      </c>
      <c r="O1356" s="303">
        <v>0</v>
      </c>
      <c r="P1356" s="305">
        <v>0</v>
      </c>
      <c r="Q1356" s="303">
        <v>0</v>
      </c>
      <c r="R1356" s="16">
        <f>SUMIFS('Member Months'!$L:$L,'Member Months'!$A:$A,$A1356,'Member Months'!$C:$C,$C1356, 'Member Months'!$D:$D,$D1356)</f>
        <v>0</v>
      </c>
      <c r="T1356" s="172"/>
    </row>
    <row r="1357" spans="1:20">
      <c r="A1357" s="38" t="s">
        <v>217</v>
      </c>
      <c r="B1357" s="39">
        <f t="shared" si="40"/>
        <v>0</v>
      </c>
      <c r="C1357" s="39" t="str">
        <f t="shared" si="41"/>
        <v>2021 Prior Year</v>
      </c>
      <c r="D1357" s="40">
        <v>1</v>
      </c>
      <c r="E1357" s="40" t="s">
        <v>217</v>
      </c>
      <c r="F1357" s="40" t="s">
        <v>738</v>
      </c>
      <c r="G1357" s="698" t="s">
        <v>226</v>
      </c>
      <c r="H1357" s="40" t="s">
        <v>227</v>
      </c>
      <c r="I1357" s="629" t="s">
        <v>214</v>
      </c>
      <c r="J1357" s="698" t="s">
        <v>676</v>
      </c>
      <c r="K1357" s="303">
        <v>0</v>
      </c>
      <c r="L1357" s="304">
        <v>0</v>
      </c>
      <c r="M1357" s="305">
        <v>0</v>
      </c>
      <c r="N1357" s="305">
        <v>0</v>
      </c>
      <c r="O1357" s="303">
        <v>0</v>
      </c>
      <c r="P1357" s="305">
        <v>0</v>
      </c>
      <c r="Q1357" s="303">
        <v>0</v>
      </c>
      <c r="R1357" s="16">
        <f>SUMIFS('Member Months'!$L:$L,'Member Months'!$A:$A,$A1357,'Member Months'!$C:$C,$C1357, 'Member Months'!$D:$D,$D1357)</f>
        <v>0</v>
      </c>
      <c r="T1357" s="172"/>
    </row>
    <row r="1358" spans="1:20">
      <c r="A1358" s="38" t="s">
        <v>217</v>
      </c>
      <c r="B1358" s="39">
        <f t="shared" si="40"/>
        <v>0</v>
      </c>
      <c r="C1358" s="39" t="str">
        <f t="shared" si="41"/>
        <v>2021 Prior Year</v>
      </c>
      <c r="D1358" s="40">
        <v>1</v>
      </c>
      <c r="E1358" s="40" t="s">
        <v>217</v>
      </c>
      <c r="F1358" s="40" t="s">
        <v>738</v>
      </c>
      <c r="G1358" s="698" t="s">
        <v>226</v>
      </c>
      <c r="H1358" s="40" t="s">
        <v>227</v>
      </c>
      <c r="I1358" s="629" t="s">
        <v>215</v>
      </c>
      <c r="J1358" s="698" t="s">
        <v>216</v>
      </c>
      <c r="K1358" s="303">
        <v>0</v>
      </c>
      <c r="L1358" s="304">
        <v>0</v>
      </c>
      <c r="M1358" s="305">
        <v>0</v>
      </c>
      <c r="N1358" s="305">
        <v>0</v>
      </c>
      <c r="O1358" s="303">
        <v>0</v>
      </c>
      <c r="P1358" s="305">
        <v>0</v>
      </c>
      <c r="Q1358" s="303">
        <v>0</v>
      </c>
      <c r="R1358" s="16">
        <f>SUMIFS('Member Months'!$L:$L,'Member Months'!$A:$A,$A1358,'Member Months'!$C:$C,$C1358, 'Member Months'!$D:$D,$D1358)</f>
        <v>0</v>
      </c>
      <c r="T1358" s="172"/>
    </row>
    <row r="1359" spans="1:20">
      <c r="A1359" s="38" t="s">
        <v>217</v>
      </c>
      <c r="B1359" s="39">
        <f t="shared" si="40"/>
        <v>0</v>
      </c>
      <c r="C1359" s="39" t="str">
        <f t="shared" si="41"/>
        <v>2021 Prior Year</v>
      </c>
      <c r="D1359" s="40">
        <v>1</v>
      </c>
      <c r="E1359" s="40" t="s">
        <v>217</v>
      </c>
      <c r="F1359" s="40" t="s">
        <v>738</v>
      </c>
      <c r="G1359" s="698" t="s">
        <v>226</v>
      </c>
      <c r="H1359" s="40" t="s">
        <v>227</v>
      </c>
      <c r="I1359" s="629" t="s">
        <v>217</v>
      </c>
      <c r="J1359" s="698" t="s">
        <v>262</v>
      </c>
      <c r="K1359" s="303">
        <v>0</v>
      </c>
      <c r="L1359" s="304">
        <v>0</v>
      </c>
      <c r="M1359" s="305">
        <v>0</v>
      </c>
      <c r="N1359" s="305">
        <v>0</v>
      </c>
      <c r="O1359" s="303">
        <v>0</v>
      </c>
      <c r="P1359" s="305">
        <v>0</v>
      </c>
      <c r="Q1359" s="303">
        <v>0</v>
      </c>
      <c r="R1359" s="16">
        <f>SUMIFS('Member Months'!$L:$L,'Member Months'!$A:$A,$A1359,'Member Months'!$C:$C,$C1359, 'Member Months'!$D:$D,$D1359)</f>
        <v>0</v>
      </c>
      <c r="T1359" s="172"/>
    </row>
    <row r="1360" spans="1:20">
      <c r="A1360" s="38" t="s">
        <v>217</v>
      </c>
      <c r="B1360" s="39">
        <f t="shared" si="40"/>
        <v>0</v>
      </c>
      <c r="C1360" s="39" t="str">
        <f t="shared" si="41"/>
        <v>2021 Prior Year</v>
      </c>
      <c r="D1360" s="40">
        <v>1</v>
      </c>
      <c r="E1360" s="40" t="s">
        <v>217</v>
      </c>
      <c r="F1360" s="40" t="s">
        <v>738</v>
      </c>
      <c r="G1360" s="698" t="s">
        <v>226</v>
      </c>
      <c r="H1360" s="40" t="s">
        <v>227</v>
      </c>
      <c r="I1360" s="629" t="s">
        <v>218</v>
      </c>
      <c r="J1360" s="698" t="s">
        <v>677</v>
      </c>
      <c r="K1360" s="303">
        <v>0</v>
      </c>
      <c r="L1360" s="304">
        <v>0</v>
      </c>
      <c r="M1360" s="305">
        <v>0</v>
      </c>
      <c r="N1360" s="305">
        <v>0</v>
      </c>
      <c r="O1360" s="303">
        <v>0</v>
      </c>
      <c r="P1360" s="305">
        <v>0</v>
      </c>
      <c r="Q1360" s="303">
        <v>0</v>
      </c>
      <c r="R1360" s="16">
        <f>SUMIFS('Member Months'!$L:$L,'Member Months'!$A:$A,$A1360,'Member Months'!$C:$C,$C1360, 'Member Months'!$D:$D,$D1360)</f>
        <v>0</v>
      </c>
      <c r="T1360" s="172"/>
    </row>
    <row r="1361" spans="1:20">
      <c r="A1361" s="38" t="s">
        <v>217</v>
      </c>
      <c r="B1361" s="39">
        <f t="shared" si="40"/>
        <v>0</v>
      </c>
      <c r="C1361" s="39" t="str">
        <f t="shared" si="41"/>
        <v>2021 Prior Year</v>
      </c>
      <c r="D1361" s="40">
        <v>1</v>
      </c>
      <c r="E1361" s="40" t="s">
        <v>217</v>
      </c>
      <c r="F1361" s="40" t="s">
        <v>738</v>
      </c>
      <c r="G1361" s="698" t="s">
        <v>226</v>
      </c>
      <c r="H1361" s="40" t="s">
        <v>227</v>
      </c>
      <c r="I1361" s="629" t="s">
        <v>219</v>
      </c>
      <c r="J1361" s="698" t="s">
        <v>263</v>
      </c>
      <c r="K1361" s="303">
        <v>0</v>
      </c>
      <c r="L1361" s="304">
        <v>0</v>
      </c>
      <c r="M1361" s="305">
        <v>0</v>
      </c>
      <c r="N1361" s="305">
        <v>0</v>
      </c>
      <c r="O1361" s="303">
        <v>0</v>
      </c>
      <c r="P1361" s="305">
        <v>0</v>
      </c>
      <c r="Q1361" s="303">
        <v>0</v>
      </c>
      <c r="R1361" s="16">
        <f>SUMIFS('Member Months'!$L:$L,'Member Months'!$A:$A,$A1361,'Member Months'!$C:$C,$C1361, 'Member Months'!$D:$D,$D1361)</f>
        <v>0</v>
      </c>
      <c r="T1361" s="172"/>
    </row>
    <row r="1362" spans="1:20">
      <c r="A1362" s="38" t="s">
        <v>217</v>
      </c>
      <c r="B1362" s="39">
        <f t="shared" si="40"/>
        <v>0</v>
      </c>
      <c r="C1362" s="39" t="str">
        <f t="shared" si="41"/>
        <v>2021 Prior Year</v>
      </c>
      <c r="D1362" s="40">
        <v>1</v>
      </c>
      <c r="E1362" s="40" t="s">
        <v>217</v>
      </c>
      <c r="F1362" s="40" t="s">
        <v>738</v>
      </c>
      <c r="G1362" s="698" t="s">
        <v>226</v>
      </c>
      <c r="H1362" s="40" t="s">
        <v>227</v>
      </c>
      <c r="I1362" s="629" t="s">
        <v>220</v>
      </c>
      <c r="J1362" s="698" t="s">
        <v>675</v>
      </c>
      <c r="K1362" s="303">
        <v>0</v>
      </c>
      <c r="L1362" s="304">
        <v>0</v>
      </c>
      <c r="M1362" s="305">
        <v>0</v>
      </c>
      <c r="N1362" s="305">
        <v>0</v>
      </c>
      <c r="O1362" s="303">
        <v>0</v>
      </c>
      <c r="P1362" s="305">
        <v>0</v>
      </c>
      <c r="Q1362" s="303">
        <v>0</v>
      </c>
      <c r="R1362" s="16">
        <f>SUMIFS('Member Months'!$L:$L,'Member Months'!$A:$A,$A1362,'Member Months'!$C:$C,$C1362, 'Member Months'!$D:$D,$D1362)</f>
        <v>0</v>
      </c>
      <c r="T1362" s="172"/>
    </row>
    <row r="1363" spans="1:20">
      <c r="A1363" s="38" t="s">
        <v>217</v>
      </c>
      <c r="B1363" s="39">
        <f t="shared" si="40"/>
        <v>0</v>
      </c>
      <c r="C1363" s="39" t="str">
        <f t="shared" si="41"/>
        <v>2021 Prior Year</v>
      </c>
      <c r="D1363" s="40">
        <v>1</v>
      </c>
      <c r="E1363" s="40" t="s">
        <v>217</v>
      </c>
      <c r="F1363" s="40" t="s">
        <v>738</v>
      </c>
      <c r="G1363" s="698" t="s">
        <v>226</v>
      </c>
      <c r="H1363" s="40" t="s">
        <v>227</v>
      </c>
      <c r="I1363" s="629" t="s">
        <v>221</v>
      </c>
      <c r="J1363" s="698" t="s">
        <v>264</v>
      </c>
      <c r="K1363" s="303">
        <v>0</v>
      </c>
      <c r="L1363" s="304">
        <v>0</v>
      </c>
      <c r="M1363" s="305">
        <v>0</v>
      </c>
      <c r="N1363" s="305">
        <v>0</v>
      </c>
      <c r="O1363" s="303">
        <v>0</v>
      </c>
      <c r="P1363" s="305">
        <v>0</v>
      </c>
      <c r="Q1363" s="303">
        <v>0</v>
      </c>
      <c r="R1363" s="16">
        <f>SUMIFS('Member Months'!$L:$L,'Member Months'!$A:$A,$A1363,'Member Months'!$C:$C,$C1363, 'Member Months'!$D:$D,$D1363)</f>
        <v>0</v>
      </c>
      <c r="T1363" s="172"/>
    </row>
    <row r="1364" spans="1:20">
      <c r="A1364" s="38" t="s">
        <v>217</v>
      </c>
      <c r="B1364" s="39">
        <f t="shared" si="40"/>
        <v>0</v>
      </c>
      <c r="C1364" s="39" t="str">
        <f t="shared" si="41"/>
        <v>2021 Prior Year</v>
      </c>
      <c r="D1364" s="40">
        <v>1</v>
      </c>
      <c r="E1364" s="40" t="s">
        <v>217</v>
      </c>
      <c r="F1364" s="40" t="s">
        <v>738</v>
      </c>
      <c r="G1364" s="698" t="s">
        <v>226</v>
      </c>
      <c r="H1364" s="40" t="s">
        <v>227</v>
      </c>
      <c r="I1364" s="630" t="s">
        <v>222</v>
      </c>
      <c r="J1364" s="698" t="s">
        <v>206</v>
      </c>
      <c r="K1364" s="303">
        <v>0</v>
      </c>
      <c r="L1364" s="304">
        <v>0</v>
      </c>
      <c r="M1364" s="305">
        <v>0</v>
      </c>
      <c r="N1364" s="305">
        <v>0</v>
      </c>
      <c r="O1364" s="303">
        <v>0</v>
      </c>
      <c r="P1364" s="305">
        <v>0</v>
      </c>
      <c r="Q1364" s="303">
        <v>0</v>
      </c>
      <c r="R1364" s="16">
        <f>SUMIFS('Member Months'!$L:$L,'Member Months'!$A:$A,$A1364,'Member Months'!$C:$C,$C1364, 'Member Months'!$D:$D,$D1364)</f>
        <v>0</v>
      </c>
      <c r="T1364" s="172"/>
    </row>
    <row r="1365" spans="1:20">
      <c r="A1365" s="38" t="s">
        <v>217</v>
      </c>
      <c r="B1365" s="39">
        <f t="shared" si="40"/>
        <v>0</v>
      </c>
      <c r="C1365" s="39" t="str">
        <f t="shared" si="41"/>
        <v>2021 Prior Year</v>
      </c>
      <c r="D1365" s="40">
        <v>1</v>
      </c>
      <c r="E1365" s="40" t="s">
        <v>217</v>
      </c>
      <c r="F1365" s="40" t="s">
        <v>738</v>
      </c>
      <c r="G1365" s="698" t="s">
        <v>226</v>
      </c>
      <c r="H1365" s="40" t="s">
        <v>227</v>
      </c>
      <c r="I1365" s="630" t="s">
        <v>223</v>
      </c>
      <c r="J1365" s="698" t="s">
        <v>181</v>
      </c>
      <c r="K1365" s="303">
        <v>0</v>
      </c>
      <c r="L1365" s="304">
        <v>0</v>
      </c>
      <c r="M1365" s="305">
        <v>0</v>
      </c>
      <c r="N1365" s="305">
        <v>0</v>
      </c>
      <c r="O1365" s="303">
        <v>0</v>
      </c>
      <c r="P1365" s="305">
        <v>0</v>
      </c>
      <c r="Q1365" s="303">
        <v>0</v>
      </c>
      <c r="R1365" s="16">
        <f>SUMIFS('Member Months'!$L:$L,'Member Months'!$A:$A,$A1365,'Member Months'!$C:$C,$C1365, 'Member Months'!$D:$D,$D1365)</f>
        <v>0</v>
      </c>
      <c r="T1365" s="172"/>
    </row>
    <row r="1366" spans="1:20">
      <c r="A1366" s="38" t="s">
        <v>217</v>
      </c>
      <c r="B1366" s="39">
        <f t="shared" si="40"/>
        <v>0</v>
      </c>
      <c r="C1366" s="39" t="str">
        <f t="shared" si="41"/>
        <v>2021 Prior Year</v>
      </c>
      <c r="D1366" s="40">
        <v>1</v>
      </c>
      <c r="E1366" s="40" t="s">
        <v>217</v>
      </c>
      <c r="F1366" s="40" t="s">
        <v>738</v>
      </c>
      <c r="G1366" s="698" t="s">
        <v>226</v>
      </c>
      <c r="H1366" s="40" t="s">
        <v>227</v>
      </c>
      <c r="I1366" s="630" t="s">
        <v>150</v>
      </c>
      <c r="J1366" s="698" t="s">
        <v>204</v>
      </c>
      <c r="K1366" s="303">
        <v>0</v>
      </c>
      <c r="L1366" s="304">
        <v>0</v>
      </c>
      <c r="M1366" s="305">
        <v>0</v>
      </c>
      <c r="N1366" s="305">
        <v>0</v>
      </c>
      <c r="O1366" s="303">
        <v>0</v>
      </c>
      <c r="P1366" s="305">
        <v>0</v>
      </c>
      <c r="Q1366" s="303">
        <v>0</v>
      </c>
      <c r="R1366" s="16">
        <f>SUMIFS('Member Months'!$L:$L,'Member Months'!$A:$A,$A1366,'Member Months'!$C:$C,$C1366, 'Member Months'!$D:$D,$D1366)</f>
        <v>0</v>
      </c>
      <c r="T1366" s="172"/>
    </row>
    <row r="1367" spans="1:20">
      <c r="A1367" s="38" t="s">
        <v>217</v>
      </c>
      <c r="B1367" s="39">
        <f t="shared" ref="B1367:B1430" si="42">$B$1302</f>
        <v>0</v>
      </c>
      <c r="C1367" s="39" t="str">
        <f t="shared" ref="C1367:C1430" si="43">$C$1302</f>
        <v>2021 Prior Year</v>
      </c>
      <c r="D1367" s="40">
        <v>1</v>
      </c>
      <c r="E1367" s="40" t="s">
        <v>217</v>
      </c>
      <c r="F1367" s="40" t="s">
        <v>738</v>
      </c>
      <c r="G1367" s="698" t="s">
        <v>226</v>
      </c>
      <c r="H1367" s="40" t="s">
        <v>227</v>
      </c>
      <c r="I1367" s="630" t="s">
        <v>151</v>
      </c>
      <c r="J1367" s="698" t="s">
        <v>205</v>
      </c>
      <c r="K1367" s="303">
        <v>0</v>
      </c>
      <c r="L1367" s="304">
        <v>0</v>
      </c>
      <c r="M1367" s="305">
        <v>0</v>
      </c>
      <c r="N1367" s="305">
        <v>0</v>
      </c>
      <c r="O1367" s="303">
        <v>0</v>
      </c>
      <c r="P1367" s="305">
        <v>0</v>
      </c>
      <c r="Q1367" s="303">
        <v>0</v>
      </c>
      <c r="R1367" s="16">
        <f>SUMIFS('Member Months'!$L:$L,'Member Months'!$A:$A,$A1367,'Member Months'!$C:$C,$C1367, 'Member Months'!$D:$D,$D1367)</f>
        <v>0</v>
      </c>
      <c r="T1367" s="172"/>
    </row>
    <row r="1368" spans="1:20">
      <c r="A1368" s="38" t="s">
        <v>217</v>
      </c>
      <c r="B1368" s="39">
        <f t="shared" si="42"/>
        <v>0</v>
      </c>
      <c r="C1368" s="39" t="str">
        <f t="shared" si="43"/>
        <v>2021 Prior Year</v>
      </c>
      <c r="D1368" s="40">
        <v>1</v>
      </c>
      <c r="E1368" s="40" t="s">
        <v>217</v>
      </c>
      <c r="F1368" s="40" t="s">
        <v>738</v>
      </c>
      <c r="G1368" s="698" t="s">
        <v>226</v>
      </c>
      <c r="H1368" s="40" t="s">
        <v>227</v>
      </c>
      <c r="I1368" s="630" t="s">
        <v>152</v>
      </c>
      <c r="J1368" s="698" t="s">
        <v>182</v>
      </c>
      <c r="K1368" s="303">
        <v>0</v>
      </c>
      <c r="L1368" s="304">
        <v>0</v>
      </c>
      <c r="M1368" s="305">
        <v>0</v>
      </c>
      <c r="N1368" s="305">
        <v>0</v>
      </c>
      <c r="O1368" s="303">
        <v>0</v>
      </c>
      <c r="P1368" s="305">
        <v>0</v>
      </c>
      <c r="Q1368" s="303">
        <v>0</v>
      </c>
      <c r="R1368" s="16">
        <f>SUMIFS('Member Months'!$L:$L,'Member Months'!$A:$A,$A1368,'Member Months'!$C:$C,$C1368, 'Member Months'!$D:$D,$D1368)</f>
        <v>0</v>
      </c>
      <c r="T1368" s="172"/>
    </row>
    <row r="1369" spans="1:20">
      <c r="A1369" s="38" t="s">
        <v>217</v>
      </c>
      <c r="B1369" s="39">
        <f t="shared" si="42"/>
        <v>0</v>
      </c>
      <c r="C1369" s="39" t="str">
        <f t="shared" si="43"/>
        <v>2021 Prior Year</v>
      </c>
      <c r="D1369" s="40">
        <v>1</v>
      </c>
      <c r="E1369" s="40" t="s">
        <v>217</v>
      </c>
      <c r="F1369" s="40" t="s">
        <v>738</v>
      </c>
      <c r="G1369" s="698" t="s">
        <v>226</v>
      </c>
      <c r="H1369" s="40" t="s">
        <v>227</v>
      </c>
      <c r="I1369" s="630" t="s">
        <v>70</v>
      </c>
      <c r="J1369" s="698" t="s">
        <v>265</v>
      </c>
      <c r="K1369" s="303">
        <v>0</v>
      </c>
      <c r="L1369" s="304">
        <v>0</v>
      </c>
      <c r="M1369" s="305">
        <v>0</v>
      </c>
      <c r="N1369" s="305">
        <v>0</v>
      </c>
      <c r="O1369" s="303">
        <v>0</v>
      </c>
      <c r="P1369" s="305">
        <v>0</v>
      </c>
      <c r="Q1369" s="303">
        <v>0</v>
      </c>
      <c r="R1369" s="16">
        <f>SUMIFS('Member Months'!$L:$L,'Member Months'!$A:$A,$A1369,'Member Months'!$C:$C,$C1369, 'Member Months'!$D:$D,$D1369)</f>
        <v>0</v>
      </c>
      <c r="T1369" s="172"/>
    </row>
    <row r="1370" spans="1:20">
      <c r="A1370" s="38" t="s">
        <v>217</v>
      </c>
      <c r="B1370" s="39">
        <f t="shared" si="42"/>
        <v>0</v>
      </c>
      <c r="C1370" s="39" t="str">
        <f t="shared" si="43"/>
        <v>2021 Prior Year</v>
      </c>
      <c r="D1370" s="40">
        <v>1</v>
      </c>
      <c r="E1370" s="40" t="s">
        <v>217</v>
      </c>
      <c r="F1370" s="40" t="s">
        <v>738</v>
      </c>
      <c r="G1370" s="698" t="s">
        <v>226</v>
      </c>
      <c r="H1370" s="40" t="s">
        <v>227</v>
      </c>
      <c r="I1370" s="630" t="s">
        <v>71</v>
      </c>
      <c r="J1370" s="698" t="s">
        <v>266</v>
      </c>
      <c r="K1370" s="303">
        <v>0</v>
      </c>
      <c r="L1370" s="304">
        <v>0</v>
      </c>
      <c r="M1370" s="305">
        <v>0</v>
      </c>
      <c r="N1370" s="305">
        <v>0</v>
      </c>
      <c r="O1370" s="303">
        <v>0</v>
      </c>
      <c r="P1370" s="305">
        <v>0</v>
      </c>
      <c r="Q1370" s="303">
        <v>0</v>
      </c>
      <c r="R1370" s="16">
        <f>SUMIFS('Member Months'!$L:$L,'Member Months'!$A:$A,$A1370,'Member Months'!$C:$C,$C1370, 'Member Months'!$D:$D,$D1370)</f>
        <v>0</v>
      </c>
      <c r="T1370" s="172"/>
    </row>
    <row r="1371" spans="1:20">
      <c r="A1371" s="38" t="s">
        <v>217</v>
      </c>
      <c r="B1371" s="39">
        <f t="shared" si="42"/>
        <v>0</v>
      </c>
      <c r="C1371" s="39" t="str">
        <f t="shared" si="43"/>
        <v>2021 Prior Year</v>
      </c>
      <c r="D1371" s="40">
        <v>1</v>
      </c>
      <c r="E1371" s="40" t="s">
        <v>217</v>
      </c>
      <c r="F1371" s="40" t="s">
        <v>738</v>
      </c>
      <c r="G1371" s="698" t="s">
        <v>226</v>
      </c>
      <c r="H1371" s="40" t="s">
        <v>227</v>
      </c>
      <c r="I1371" s="630" t="s">
        <v>72</v>
      </c>
      <c r="J1371" s="698" t="s">
        <v>527</v>
      </c>
      <c r="K1371" s="303">
        <v>0</v>
      </c>
      <c r="L1371" s="304">
        <v>0</v>
      </c>
      <c r="M1371" s="305">
        <v>0</v>
      </c>
      <c r="N1371" s="305">
        <v>0</v>
      </c>
      <c r="O1371" s="303">
        <v>0</v>
      </c>
      <c r="P1371" s="305">
        <v>0</v>
      </c>
      <c r="Q1371" s="303">
        <v>0</v>
      </c>
      <c r="R1371" s="16">
        <f>SUMIFS('Member Months'!$L:$L,'Member Months'!$A:$A,$A1371,'Member Months'!$C:$C,$C1371, 'Member Months'!$D:$D,$D1371)</f>
        <v>0</v>
      </c>
      <c r="T1371" s="172"/>
    </row>
    <row r="1372" spans="1:20">
      <c r="A1372" s="38" t="s">
        <v>217</v>
      </c>
      <c r="B1372" s="39">
        <f t="shared" si="42"/>
        <v>0</v>
      </c>
      <c r="C1372" s="39" t="str">
        <f t="shared" si="43"/>
        <v>2021 Prior Year</v>
      </c>
      <c r="D1372" s="40">
        <v>1</v>
      </c>
      <c r="E1372" s="40" t="s">
        <v>217</v>
      </c>
      <c r="F1372" s="40" t="s">
        <v>738</v>
      </c>
      <c r="G1372" s="698" t="s">
        <v>226</v>
      </c>
      <c r="H1372" s="40" t="s">
        <v>227</v>
      </c>
      <c r="I1372" s="630" t="s">
        <v>73</v>
      </c>
      <c r="J1372" s="698" t="s">
        <v>528</v>
      </c>
      <c r="K1372" s="303">
        <v>0</v>
      </c>
      <c r="L1372" s="304">
        <v>0</v>
      </c>
      <c r="M1372" s="305">
        <v>0</v>
      </c>
      <c r="N1372" s="305">
        <v>0</v>
      </c>
      <c r="O1372" s="303">
        <v>0</v>
      </c>
      <c r="P1372" s="305">
        <v>0</v>
      </c>
      <c r="Q1372" s="303">
        <v>0</v>
      </c>
      <c r="R1372" s="16">
        <f>SUMIFS('Member Months'!$L:$L,'Member Months'!$A:$A,$A1372,'Member Months'!$C:$C,$C1372, 'Member Months'!$D:$D,$D1372)</f>
        <v>0</v>
      </c>
      <c r="T1372" s="172"/>
    </row>
    <row r="1373" spans="1:20">
      <c r="A1373" s="38" t="s">
        <v>217</v>
      </c>
      <c r="B1373" s="39">
        <f t="shared" si="42"/>
        <v>0</v>
      </c>
      <c r="C1373" s="39" t="str">
        <f t="shared" si="43"/>
        <v>2021 Prior Year</v>
      </c>
      <c r="D1373" s="40">
        <v>1</v>
      </c>
      <c r="E1373" s="40" t="s">
        <v>217</v>
      </c>
      <c r="F1373" s="40" t="s">
        <v>738</v>
      </c>
      <c r="G1373" s="698" t="s">
        <v>226</v>
      </c>
      <c r="H1373" s="40" t="s">
        <v>227</v>
      </c>
      <c r="I1373" s="630" t="s">
        <v>409</v>
      </c>
      <c r="J1373" s="698" t="s">
        <v>803</v>
      </c>
      <c r="K1373" s="303">
        <v>0</v>
      </c>
      <c r="L1373" s="304">
        <v>0</v>
      </c>
      <c r="M1373" s="305">
        <v>0</v>
      </c>
      <c r="N1373" s="305">
        <v>0</v>
      </c>
      <c r="O1373" s="303">
        <v>0</v>
      </c>
      <c r="P1373" s="305">
        <v>0</v>
      </c>
      <c r="Q1373" s="303">
        <v>0</v>
      </c>
      <c r="R1373" s="16">
        <f>SUMIFS('Member Months'!$L:$L,'Member Months'!$A:$A,$A1373,'Member Months'!$C:$C,$C1373, 'Member Months'!$D:$D,$D1373)</f>
        <v>0</v>
      </c>
      <c r="T1373" s="172"/>
    </row>
    <row r="1374" spans="1:20">
      <c r="A1374" s="38" t="s">
        <v>218</v>
      </c>
      <c r="B1374" s="39">
        <f t="shared" si="42"/>
        <v>0</v>
      </c>
      <c r="C1374" s="39" t="str">
        <f t="shared" si="43"/>
        <v>2021 Prior Year</v>
      </c>
      <c r="D1374" s="40">
        <v>1</v>
      </c>
      <c r="E1374" s="40" t="s">
        <v>218</v>
      </c>
      <c r="F1374" s="40" t="s">
        <v>738</v>
      </c>
      <c r="G1374" s="698" t="s">
        <v>226</v>
      </c>
      <c r="H1374" s="40" t="s">
        <v>228</v>
      </c>
      <c r="I1374" s="629" t="s">
        <v>211</v>
      </c>
      <c r="J1374" s="698" t="s">
        <v>261</v>
      </c>
      <c r="K1374" s="303">
        <v>0</v>
      </c>
      <c r="L1374" s="304">
        <v>0</v>
      </c>
      <c r="M1374" s="305">
        <v>0</v>
      </c>
      <c r="N1374" s="305">
        <v>0</v>
      </c>
      <c r="O1374" s="303">
        <v>0</v>
      </c>
      <c r="P1374" s="305">
        <v>0</v>
      </c>
      <c r="Q1374" s="303">
        <v>0</v>
      </c>
      <c r="R1374" s="16">
        <f>SUMIFS('Member Months'!$L:$L,'Member Months'!$A:$A,$A1374,'Member Months'!$C:$C,$C1374, 'Member Months'!$D:$D,$D1374)</f>
        <v>0</v>
      </c>
      <c r="T1374" s="172"/>
    </row>
    <row r="1375" spans="1:20">
      <c r="A1375" s="38" t="s">
        <v>218</v>
      </c>
      <c r="B1375" s="39">
        <f t="shared" si="42"/>
        <v>0</v>
      </c>
      <c r="C1375" s="39" t="str">
        <f t="shared" si="43"/>
        <v>2021 Prior Year</v>
      </c>
      <c r="D1375" s="40">
        <v>1</v>
      </c>
      <c r="E1375" s="40" t="s">
        <v>218</v>
      </c>
      <c r="F1375" s="40" t="s">
        <v>738</v>
      </c>
      <c r="G1375" s="698" t="s">
        <v>226</v>
      </c>
      <c r="H1375" s="40" t="s">
        <v>228</v>
      </c>
      <c r="I1375" s="629" t="s">
        <v>214</v>
      </c>
      <c r="J1375" s="698" t="s">
        <v>676</v>
      </c>
      <c r="K1375" s="303">
        <v>0</v>
      </c>
      <c r="L1375" s="304">
        <v>0</v>
      </c>
      <c r="M1375" s="305">
        <v>0</v>
      </c>
      <c r="N1375" s="305">
        <v>0</v>
      </c>
      <c r="O1375" s="303">
        <v>0</v>
      </c>
      <c r="P1375" s="305">
        <v>0</v>
      </c>
      <c r="Q1375" s="303">
        <v>0</v>
      </c>
      <c r="R1375" s="16">
        <f>SUMIFS('Member Months'!$L:$L,'Member Months'!$A:$A,$A1375,'Member Months'!$C:$C,$C1375, 'Member Months'!$D:$D,$D1375)</f>
        <v>0</v>
      </c>
      <c r="T1375" s="172"/>
    </row>
    <row r="1376" spans="1:20">
      <c r="A1376" s="38" t="s">
        <v>218</v>
      </c>
      <c r="B1376" s="39">
        <f t="shared" si="42"/>
        <v>0</v>
      </c>
      <c r="C1376" s="39" t="str">
        <f t="shared" si="43"/>
        <v>2021 Prior Year</v>
      </c>
      <c r="D1376" s="40">
        <v>1</v>
      </c>
      <c r="E1376" s="40" t="s">
        <v>218</v>
      </c>
      <c r="F1376" s="40" t="s">
        <v>738</v>
      </c>
      <c r="G1376" s="698" t="s">
        <v>226</v>
      </c>
      <c r="H1376" s="40" t="s">
        <v>228</v>
      </c>
      <c r="I1376" s="629" t="s">
        <v>215</v>
      </c>
      <c r="J1376" s="698" t="s">
        <v>216</v>
      </c>
      <c r="K1376" s="303">
        <v>0</v>
      </c>
      <c r="L1376" s="304">
        <v>0</v>
      </c>
      <c r="M1376" s="305">
        <v>0</v>
      </c>
      <c r="N1376" s="305">
        <v>0</v>
      </c>
      <c r="O1376" s="303">
        <v>0</v>
      </c>
      <c r="P1376" s="305">
        <v>0</v>
      </c>
      <c r="Q1376" s="303">
        <v>0</v>
      </c>
      <c r="R1376" s="16">
        <f>SUMIFS('Member Months'!$L:$L,'Member Months'!$A:$A,$A1376,'Member Months'!$C:$C,$C1376, 'Member Months'!$D:$D,$D1376)</f>
        <v>0</v>
      </c>
      <c r="T1376" s="172"/>
    </row>
    <row r="1377" spans="1:20">
      <c r="A1377" s="38" t="s">
        <v>218</v>
      </c>
      <c r="B1377" s="39">
        <f t="shared" si="42"/>
        <v>0</v>
      </c>
      <c r="C1377" s="39" t="str">
        <f t="shared" si="43"/>
        <v>2021 Prior Year</v>
      </c>
      <c r="D1377" s="40">
        <v>1</v>
      </c>
      <c r="E1377" s="40" t="s">
        <v>218</v>
      </c>
      <c r="F1377" s="40" t="s">
        <v>738</v>
      </c>
      <c r="G1377" s="698" t="s">
        <v>226</v>
      </c>
      <c r="H1377" s="40" t="s">
        <v>228</v>
      </c>
      <c r="I1377" s="629" t="s">
        <v>217</v>
      </c>
      <c r="J1377" s="698" t="s">
        <v>262</v>
      </c>
      <c r="K1377" s="303">
        <v>0</v>
      </c>
      <c r="L1377" s="304">
        <v>0</v>
      </c>
      <c r="M1377" s="305">
        <v>0</v>
      </c>
      <c r="N1377" s="305">
        <v>0</v>
      </c>
      <c r="O1377" s="303">
        <v>0</v>
      </c>
      <c r="P1377" s="305">
        <v>0</v>
      </c>
      <c r="Q1377" s="303">
        <v>0</v>
      </c>
      <c r="R1377" s="16">
        <f>SUMIFS('Member Months'!$L:$L,'Member Months'!$A:$A,$A1377,'Member Months'!$C:$C,$C1377, 'Member Months'!$D:$D,$D1377)</f>
        <v>0</v>
      </c>
      <c r="T1377" s="172"/>
    </row>
    <row r="1378" spans="1:20">
      <c r="A1378" s="38" t="s">
        <v>218</v>
      </c>
      <c r="B1378" s="39">
        <f t="shared" si="42"/>
        <v>0</v>
      </c>
      <c r="C1378" s="39" t="str">
        <f t="shared" si="43"/>
        <v>2021 Prior Year</v>
      </c>
      <c r="D1378" s="40">
        <v>1</v>
      </c>
      <c r="E1378" s="40" t="s">
        <v>218</v>
      </c>
      <c r="F1378" s="40" t="s">
        <v>738</v>
      </c>
      <c r="G1378" s="698" t="s">
        <v>226</v>
      </c>
      <c r="H1378" s="40" t="s">
        <v>228</v>
      </c>
      <c r="I1378" s="629" t="s">
        <v>218</v>
      </c>
      <c r="J1378" s="698" t="s">
        <v>677</v>
      </c>
      <c r="K1378" s="303">
        <v>0</v>
      </c>
      <c r="L1378" s="304">
        <v>0</v>
      </c>
      <c r="M1378" s="305">
        <v>0</v>
      </c>
      <c r="N1378" s="305">
        <v>0</v>
      </c>
      <c r="O1378" s="303">
        <v>0</v>
      </c>
      <c r="P1378" s="305">
        <v>0</v>
      </c>
      <c r="Q1378" s="303">
        <v>0</v>
      </c>
      <c r="R1378" s="16">
        <f>SUMIFS('Member Months'!$L:$L,'Member Months'!$A:$A,$A1378,'Member Months'!$C:$C,$C1378, 'Member Months'!$D:$D,$D1378)</f>
        <v>0</v>
      </c>
      <c r="T1378" s="172"/>
    </row>
    <row r="1379" spans="1:20">
      <c r="A1379" s="38" t="s">
        <v>218</v>
      </c>
      <c r="B1379" s="39">
        <f t="shared" si="42"/>
        <v>0</v>
      </c>
      <c r="C1379" s="39" t="str">
        <f t="shared" si="43"/>
        <v>2021 Prior Year</v>
      </c>
      <c r="D1379" s="40">
        <v>1</v>
      </c>
      <c r="E1379" s="40" t="s">
        <v>218</v>
      </c>
      <c r="F1379" s="40" t="s">
        <v>738</v>
      </c>
      <c r="G1379" s="698" t="s">
        <v>226</v>
      </c>
      <c r="H1379" s="40" t="s">
        <v>228</v>
      </c>
      <c r="I1379" s="629" t="s">
        <v>219</v>
      </c>
      <c r="J1379" s="698" t="s">
        <v>263</v>
      </c>
      <c r="K1379" s="303">
        <v>0</v>
      </c>
      <c r="L1379" s="304">
        <v>0</v>
      </c>
      <c r="M1379" s="305">
        <v>0</v>
      </c>
      <c r="N1379" s="305">
        <v>0</v>
      </c>
      <c r="O1379" s="303">
        <v>0</v>
      </c>
      <c r="P1379" s="305">
        <v>0</v>
      </c>
      <c r="Q1379" s="303">
        <v>0</v>
      </c>
      <c r="R1379" s="16">
        <f>SUMIFS('Member Months'!$L:$L,'Member Months'!$A:$A,$A1379,'Member Months'!$C:$C,$C1379, 'Member Months'!$D:$D,$D1379)</f>
        <v>0</v>
      </c>
      <c r="T1379" s="172"/>
    </row>
    <row r="1380" spans="1:20">
      <c r="A1380" s="38" t="s">
        <v>218</v>
      </c>
      <c r="B1380" s="39">
        <f t="shared" si="42"/>
        <v>0</v>
      </c>
      <c r="C1380" s="39" t="str">
        <f t="shared" si="43"/>
        <v>2021 Prior Year</v>
      </c>
      <c r="D1380" s="40">
        <v>1</v>
      </c>
      <c r="E1380" s="40" t="s">
        <v>218</v>
      </c>
      <c r="F1380" s="40" t="s">
        <v>738</v>
      </c>
      <c r="G1380" s="698" t="s">
        <v>226</v>
      </c>
      <c r="H1380" s="40" t="s">
        <v>228</v>
      </c>
      <c r="I1380" s="629" t="s">
        <v>220</v>
      </c>
      <c r="J1380" s="698" t="s">
        <v>675</v>
      </c>
      <c r="K1380" s="303">
        <v>0</v>
      </c>
      <c r="L1380" s="304">
        <v>0</v>
      </c>
      <c r="M1380" s="305">
        <v>0</v>
      </c>
      <c r="N1380" s="305">
        <v>0</v>
      </c>
      <c r="O1380" s="303">
        <v>0</v>
      </c>
      <c r="P1380" s="305">
        <v>0</v>
      </c>
      <c r="Q1380" s="303">
        <v>0</v>
      </c>
      <c r="R1380" s="16">
        <f>SUMIFS('Member Months'!$L:$L,'Member Months'!$A:$A,$A1380,'Member Months'!$C:$C,$C1380, 'Member Months'!$D:$D,$D1380)</f>
        <v>0</v>
      </c>
      <c r="T1380" s="172"/>
    </row>
    <row r="1381" spans="1:20">
      <c r="A1381" s="38" t="s">
        <v>218</v>
      </c>
      <c r="B1381" s="39">
        <f t="shared" si="42"/>
        <v>0</v>
      </c>
      <c r="C1381" s="39" t="str">
        <f t="shared" si="43"/>
        <v>2021 Prior Year</v>
      </c>
      <c r="D1381" s="40">
        <v>1</v>
      </c>
      <c r="E1381" s="40" t="s">
        <v>218</v>
      </c>
      <c r="F1381" s="40" t="s">
        <v>738</v>
      </c>
      <c r="G1381" s="698" t="s">
        <v>226</v>
      </c>
      <c r="H1381" s="40" t="s">
        <v>228</v>
      </c>
      <c r="I1381" s="629" t="s">
        <v>221</v>
      </c>
      <c r="J1381" s="698" t="s">
        <v>264</v>
      </c>
      <c r="K1381" s="303">
        <v>0</v>
      </c>
      <c r="L1381" s="304">
        <v>0</v>
      </c>
      <c r="M1381" s="305">
        <v>0</v>
      </c>
      <c r="N1381" s="305">
        <v>0</v>
      </c>
      <c r="O1381" s="303">
        <v>0</v>
      </c>
      <c r="P1381" s="305">
        <v>0</v>
      </c>
      <c r="Q1381" s="303">
        <v>0</v>
      </c>
      <c r="R1381" s="16">
        <f>SUMIFS('Member Months'!$L:$L,'Member Months'!$A:$A,$A1381,'Member Months'!$C:$C,$C1381, 'Member Months'!$D:$D,$D1381)</f>
        <v>0</v>
      </c>
      <c r="T1381" s="172"/>
    </row>
    <row r="1382" spans="1:20">
      <c r="A1382" s="38" t="s">
        <v>218</v>
      </c>
      <c r="B1382" s="39">
        <f t="shared" si="42"/>
        <v>0</v>
      </c>
      <c r="C1382" s="39" t="str">
        <f t="shared" si="43"/>
        <v>2021 Prior Year</v>
      </c>
      <c r="D1382" s="40">
        <v>1</v>
      </c>
      <c r="E1382" s="40" t="s">
        <v>218</v>
      </c>
      <c r="F1382" s="40" t="s">
        <v>738</v>
      </c>
      <c r="G1382" s="698" t="s">
        <v>226</v>
      </c>
      <c r="H1382" s="40" t="s">
        <v>228</v>
      </c>
      <c r="I1382" s="630" t="s">
        <v>222</v>
      </c>
      <c r="J1382" s="698" t="s">
        <v>206</v>
      </c>
      <c r="K1382" s="303">
        <v>0</v>
      </c>
      <c r="L1382" s="304">
        <v>0</v>
      </c>
      <c r="M1382" s="305">
        <v>0</v>
      </c>
      <c r="N1382" s="305">
        <v>0</v>
      </c>
      <c r="O1382" s="303">
        <v>0</v>
      </c>
      <c r="P1382" s="305">
        <v>0</v>
      </c>
      <c r="Q1382" s="303">
        <v>0</v>
      </c>
      <c r="R1382" s="16">
        <f>SUMIFS('Member Months'!$L:$L,'Member Months'!$A:$A,$A1382,'Member Months'!$C:$C,$C1382, 'Member Months'!$D:$D,$D1382)</f>
        <v>0</v>
      </c>
      <c r="T1382" s="172"/>
    </row>
    <row r="1383" spans="1:20">
      <c r="A1383" s="38" t="s">
        <v>218</v>
      </c>
      <c r="B1383" s="39">
        <f t="shared" si="42"/>
        <v>0</v>
      </c>
      <c r="C1383" s="39" t="str">
        <f t="shared" si="43"/>
        <v>2021 Prior Year</v>
      </c>
      <c r="D1383" s="40">
        <v>1</v>
      </c>
      <c r="E1383" s="40" t="s">
        <v>218</v>
      </c>
      <c r="F1383" s="40" t="s">
        <v>738</v>
      </c>
      <c r="G1383" s="698" t="s">
        <v>226</v>
      </c>
      <c r="H1383" s="40" t="s">
        <v>228</v>
      </c>
      <c r="I1383" s="630" t="s">
        <v>223</v>
      </c>
      <c r="J1383" s="698" t="s">
        <v>181</v>
      </c>
      <c r="K1383" s="303">
        <v>0</v>
      </c>
      <c r="L1383" s="304">
        <v>0</v>
      </c>
      <c r="M1383" s="305">
        <v>0</v>
      </c>
      <c r="N1383" s="305">
        <v>0</v>
      </c>
      <c r="O1383" s="303">
        <v>0</v>
      </c>
      <c r="P1383" s="305">
        <v>0</v>
      </c>
      <c r="Q1383" s="303">
        <v>0</v>
      </c>
      <c r="R1383" s="16">
        <f>SUMIFS('Member Months'!$L:$L,'Member Months'!$A:$A,$A1383,'Member Months'!$C:$C,$C1383, 'Member Months'!$D:$D,$D1383)</f>
        <v>0</v>
      </c>
      <c r="T1383" s="172"/>
    </row>
    <row r="1384" spans="1:20">
      <c r="A1384" s="38" t="s">
        <v>218</v>
      </c>
      <c r="B1384" s="39">
        <f t="shared" si="42"/>
        <v>0</v>
      </c>
      <c r="C1384" s="39" t="str">
        <f t="shared" si="43"/>
        <v>2021 Prior Year</v>
      </c>
      <c r="D1384" s="40">
        <v>1</v>
      </c>
      <c r="E1384" s="40" t="s">
        <v>218</v>
      </c>
      <c r="F1384" s="40" t="s">
        <v>738</v>
      </c>
      <c r="G1384" s="698" t="s">
        <v>226</v>
      </c>
      <c r="H1384" s="40" t="s">
        <v>228</v>
      </c>
      <c r="I1384" s="630" t="s">
        <v>150</v>
      </c>
      <c r="J1384" s="698" t="s">
        <v>204</v>
      </c>
      <c r="K1384" s="303">
        <v>0</v>
      </c>
      <c r="L1384" s="304">
        <v>0</v>
      </c>
      <c r="M1384" s="305">
        <v>0</v>
      </c>
      <c r="N1384" s="305">
        <v>0</v>
      </c>
      <c r="O1384" s="303">
        <v>0</v>
      </c>
      <c r="P1384" s="305">
        <v>0</v>
      </c>
      <c r="Q1384" s="303">
        <v>0</v>
      </c>
      <c r="R1384" s="16">
        <f>SUMIFS('Member Months'!$L:$L,'Member Months'!$A:$A,$A1384,'Member Months'!$C:$C,$C1384, 'Member Months'!$D:$D,$D1384)</f>
        <v>0</v>
      </c>
      <c r="T1384" s="172"/>
    </row>
    <row r="1385" spans="1:20">
      <c r="A1385" s="38" t="s">
        <v>218</v>
      </c>
      <c r="B1385" s="39">
        <f t="shared" si="42"/>
        <v>0</v>
      </c>
      <c r="C1385" s="39" t="str">
        <f t="shared" si="43"/>
        <v>2021 Prior Year</v>
      </c>
      <c r="D1385" s="40">
        <v>1</v>
      </c>
      <c r="E1385" s="40" t="s">
        <v>218</v>
      </c>
      <c r="F1385" s="40" t="s">
        <v>738</v>
      </c>
      <c r="G1385" s="698" t="s">
        <v>226</v>
      </c>
      <c r="H1385" s="40" t="s">
        <v>228</v>
      </c>
      <c r="I1385" s="630" t="s">
        <v>151</v>
      </c>
      <c r="J1385" s="698" t="s">
        <v>205</v>
      </c>
      <c r="K1385" s="303">
        <v>0</v>
      </c>
      <c r="L1385" s="304">
        <v>0</v>
      </c>
      <c r="M1385" s="305">
        <v>0</v>
      </c>
      <c r="N1385" s="305">
        <v>0</v>
      </c>
      <c r="O1385" s="303">
        <v>0</v>
      </c>
      <c r="P1385" s="305">
        <v>0</v>
      </c>
      <c r="Q1385" s="303">
        <v>0</v>
      </c>
      <c r="R1385" s="16">
        <f>SUMIFS('Member Months'!$L:$L,'Member Months'!$A:$A,$A1385,'Member Months'!$C:$C,$C1385, 'Member Months'!$D:$D,$D1385)</f>
        <v>0</v>
      </c>
      <c r="T1385" s="172"/>
    </row>
    <row r="1386" spans="1:20">
      <c r="A1386" s="38" t="s">
        <v>218</v>
      </c>
      <c r="B1386" s="39">
        <f t="shared" si="42"/>
        <v>0</v>
      </c>
      <c r="C1386" s="39" t="str">
        <f t="shared" si="43"/>
        <v>2021 Prior Year</v>
      </c>
      <c r="D1386" s="40">
        <v>1</v>
      </c>
      <c r="E1386" s="40" t="s">
        <v>218</v>
      </c>
      <c r="F1386" s="40" t="s">
        <v>738</v>
      </c>
      <c r="G1386" s="698" t="s">
        <v>226</v>
      </c>
      <c r="H1386" s="40" t="s">
        <v>228</v>
      </c>
      <c r="I1386" s="630" t="s">
        <v>152</v>
      </c>
      <c r="J1386" s="698" t="s">
        <v>182</v>
      </c>
      <c r="K1386" s="303">
        <v>0</v>
      </c>
      <c r="L1386" s="304">
        <v>0</v>
      </c>
      <c r="M1386" s="305">
        <v>0</v>
      </c>
      <c r="N1386" s="305">
        <v>0</v>
      </c>
      <c r="O1386" s="303">
        <v>0</v>
      </c>
      <c r="P1386" s="305">
        <v>0</v>
      </c>
      <c r="Q1386" s="303">
        <v>0</v>
      </c>
      <c r="R1386" s="16">
        <f>SUMIFS('Member Months'!$L:$L,'Member Months'!$A:$A,$A1386,'Member Months'!$C:$C,$C1386, 'Member Months'!$D:$D,$D1386)</f>
        <v>0</v>
      </c>
      <c r="T1386" s="172"/>
    </row>
    <row r="1387" spans="1:20">
      <c r="A1387" s="38" t="s">
        <v>218</v>
      </c>
      <c r="B1387" s="39">
        <f t="shared" si="42"/>
        <v>0</v>
      </c>
      <c r="C1387" s="39" t="str">
        <f t="shared" si="43"/>
        <v>2021 Prior Year</v>
      </c>
      <c r="D1387" s="40">
        <v>1</v>
      </c>
      <c r="E1387" s="40" t="s">
        <v>218</v>
      </c>
      <c r="F1387" s="40" t="s">
        <v>738</v>
      </c>
      <c r="G1387" s="698" t="s">
        <v>226</v>
      </c>
      <c r="H1387" s="40" t="s">
        <v>228</v>
      </c>
      <c r="I1387" s="630" t="s">
        <v>70</v>
      </c>
      <c r="J1387" s="698" t="s">
        <v>265</v>
      </c>
      <c r="K1387" s="303">
        <v>0</v>
      </c>
      <c r="L1387" s="304">
        <v>0</v>
      </c>
      <c r="M1387" s="305">
        <v>0</v>
      </c>
      <c r="N1387" s="305">
        <v>0</v>
      </c>
      <c r="O1387" s="303">
        <v>0</v>
      </c>
      <c r="P1387" s="305">
        <v>0</v>
      </c>
      <c r="Q1387" s="303">
        <v>0</v>
      </c>
      <c r="R1387" s="16">
        <f>SUMIFS('Member Months'!$L:$L,'Member Months'!$A:$A,$A1387,'Member Months'!$C:$C,$C1387, 'Member Months'!$D:$D,$D1387)</f>
        <v>0</v>
      </c>
      <c r="T1387" s="172"/>
    </row>
    <row r="1388" spans="1:20">
      <c r="A1388" s="38" t="s">
        <v>218</v>
      </c>
      <c r="B1388" s="39">
        <f t="shared" si="42"/>
        <v>0</v>
      </c>
      <c r="C1388" s="39" t="str">
        <f t="shared" si="43"/>
        <v>2021 Prior Year</v>
      </c>
      <c r="D1388" s="40">
        <v>1</v>
      </c>
      <c r="E1388" s="40" t="s">
        <v>218</v>
      </c>
      <c r="F1388" s="40" t="s">
        <v>738</v>
      </c>
      <c r="G1388" s="698" t="s">
        <v>226</v>
      </c>
      <c r="H1388" s="40" t="s">
        <v>228</v>
      </c>
      <c r="I1388" s="630" t="s">
        <v>71</v>
      </c>
      <c r="J1388" s="698" t="s">
        <v>266</v>
      </c>
      <c r="K1388" s="303">
        <v>0</v>
      </c>
      <c r="L1388" s="304">
        <v>0</v>
      </c>
      <c r="M1388" s="305">
        <v>0</v>
      </c>
      <c r="N1388" s="305">
        <v>0</v>
      </c>
      <c r="O1388" s="303">
        <v>0</v>
      </c>
      <c r="P1388" s="305">
        <v>0</v>
      </c>
      <c r="Q1388" s="303">
        <v>0</v>
      </c>
      <c r="R1388" s="16">
        <f>SUMIFS('Member Months'!$L:$L,'Member Months'!$A:$A,$A1388,'Member Months'!$C:$C,$C1388, 'Member Months'!$D:$D,$D1388)</f>
        <v>0</v>
      </c>
      <c r="T1388" s="172"/>
    </row>
    <row r="1389" spans="1:20">
      <c r="A1389" s="38" t="s">
        <v>218</v>
      </c>
      <c r="B1389" s="39">
        <f t="shared" si="42"/>
        <v>0</v>
      </c>
      <c r="C1389" s="39" t="str">
        <f t="shared" si="43"/>
        <v>2021 Prior Year</v>
      </c>
      <c r="D1389" s="40">
        <v>1</v>
      </c>
      <c r="E1389" s="40" t="s">
        <v>218</v>
      </c>
      <c r="F1389" s="40" t="s">
        <v>738</v>
      </c>
      <c r="G1389" s="698" t="s">
        <v>226</v>
      </c>
      <c r="H1389" s="40" t="s">
        <v>228</v>
      </c>
      <c r="I1389" s="630" t="s">
        <v>72</v>
      </c>
      <c r="J1389" s="698" t="s">
        <v>527</v>
      </c>
      <c r="K1389" s="303">
        <v>0</v>
      </c>
      <c r="L1389" s="304">
        <v>0</v>
      </c>
      <c r="M1389" s="305">
        <v>0</v>
      </c>
      <c r="N1389" s="305">
        <v>0</v>
      </c>
      <c r="O1389" s="303">
        <v>0</v>
      </c>
      <c r="P1389" s="305">
        <v>0</v>
      </c>
      <c r="Q1389" s="303">
        <v>0</v>
      </c>
      <c r="R1389" s="16">
        <f>SUMIFS('Member Months'!$L:$L,'Member Months'!$A:$A,$A1389,'Member Months'!$C:$C,$C1389, 'Member Months'!$D:$D,$D1389)</f>
        <v>0</v>
      </c>
      <c r="T1389" s="172"/>
    </row>
    <row r="1390" spans="1:20">
      <c r="A1390" s="38" t="s">
        <v>218</v>
      </c>
      <c r="B1390" s="39">
        <f t="shared" si="42"/>
        <v>0</v>
      </c>
      <c r="C1390" s="39" t="str">
        <f t="shared" si="43"/>
        <v>2021 Prior Year</v>
      </c>
      <c r="D1390" s="40">
        <v>1</v>
      </c>
      <c r="E1390" s="40" t="s">
        <v>218</v>
      </c>
      <c r="F1390" s="40" t="s">
        <v>738</v>
      </c>
      <c r="G1390" s="698" t="s">
        <v>226</v>
      </c>
      <c r="H1390" s="40" t="s">
        <v>228</v>
      </c>
      <c r="I1390" s="630" t="s">
        <v>73</v>
      </c>
      <c r="J1390" s="698" t="s">
        <v>528</v>
      </c>
      <c r="K1390" s="303">
        <v>0</v>
      </c>
      <c r="L1390" s="304">
        <v>0</v>
      </c>
      <c r="M1390" s="305">
        <v>0</v>
      </c>
      <c r="N1390" s="305">
        <v>0</v>
      </c>
      <c r="O1390" s="303">
        <v>0</v>
      </c>
      <c r="P1390" s="305">
        <v>0</v>
      </c>
      <c r="Q1390" s="303">
        <v>0</v>
      </c>
      <c r="R1390" s="16">
        <f>SUMIFS('Member Months'!$L:$L,'Member Months'!$A:$A,$A1390,'Member Months'!$C:$C,$C1390, 'Member Months'!$D:$D,$D1390)</f>
        <v>0</v>
      </c>
      <c r="T1390" s="172"/>
    </row>
    <row r="1391" spans="1:20">
      <c r="A1391" s="38" t="s">
        <v>218</v>
      </c>
      <c r="B1391" s="39">
        <f t="shared" si="42"/>
        <v>0</v>
      </c>
      <c r="C1391" s="39" t="str">
        <f t="shared" si="43"/>
        <v>2021 Prior Year</v>
      </c>
      <c r="D1391" s="40">
        <v>1</v>
      </c>
      <c r="E1391" s="40" t="s">
        <v>218</v>
      </c>
      <c r="F1391" s="40" t="s">
        <v>738</v>
      </c>
      <c r="G1391" s="698" t="s">
        <v>226</v>
      </c>
      <c r="H1391" s="40" t="s">
        <v>228</v>
      </c>
      <c r="I1391" s="630" t="s">
        <v>409</v>
      </c>
      <c r="J1391" s="698" t="s">
        <v>803</v>
      </c>
      <c r="K1391" s="303">
        <v>0</v>
      </c>
      <c r="L1391" s="304">
        <v>0</v>
      </c>
      <c r="M1391" s="305">
        <v>0</v>
      </c>
      <c r="N1391" s="305">
        <v>0</v>
      </c>
      <c r="O1391" s="303">
        <v>0</v>
      </c>
      <c r="P1391" s="305">
        <v>0</v>
      </c>
      <c r="Q1391" s="303">
        <v>0</v>
      </c>
      <c r="R1391" s="16">
        <f>SUMIFS('Member Months'!$L:$L,'Member Months'!$A:$A,$A1391,'Member Months'!$C:$C,$C1391, 'Member Months'!$D:$D,$D1391)</f>
        <v>0</v>
      </c>
      <c r="T1391" s="172"/>
    </row>
    <row r="1392" spans="1:20">
      <c r="A1392" s="38" t="s">
        <v>219</v>
      </c>
      <c r="B1392" s="39">
        <f t="shared" si="42"/>
        <v>0</v>
      </c>
      <c r="C1392" s="39" t="str">
        <f t="shared" si="43"/>
        <v>2021 Prior Year</v>
      </c>
      <c r="D1392" s="40">
        <v>1</v>
      </c>
      <c r="E1392" s="40" t="s">
        <v>219</v>
      </c>
      <c r="F1392" s="40" t="s">
        <v>738</v>
      </c>
      <c r="G1392" s="698" t="s">
        <v>229</v>
      </c>
      <c r="H1392" s="40" t="s">
        <v>227</v>
      </c>
      <c r="I1392" s="629" t="s">
        <v>211</v>
      </c>
      <c r="J1392" s="698" t="s">
        <v>261</v>
      </c>
      <c r="K1392" s="303">
        <v>0</v>
      </c>
      <c r="L1392" s="304">
        <v>0</v>
      </c>
      <c r="M1392" s="305">
        <v>0</v>
      </c>
      <c r="N1392" s="305">
        <v>0</v>
      </c>
      <c r="O1392" s="303">
        <v>0</v>
      </c>
      <c r="P1392" s="305">
        <v>0</v>
      </c>
      <c r="Q1392" s="303">
        <v>0</v>
      </c>
      <c r="R1392" s="16">
        <f>SUMIFS('Member Months'!$L:$L,'Member Months'!$A:$A,$A1392,'Member Months'!$C:$C,$C1392, 'Member Months'!$D:$D,$D1392)</f>
        <v>0</v>
      </c>
      <c r="T1392" s="172"/>
    </row>
    <row r="1393" spans="1:20">
      <c r="A1393" s="38" t="s">
        <v>219</v>
      </c>
      <c r="B1393" s="39">
        <f t="shared" si="42"/>
        <v>0</v>
      </c>
      <c r="C1393" s="39" t="str">
        <f t="shared" si="43"/>
        <v>2021 Prior Year</v>
      </c>
      <c r="D1393" s="40">
        <v>1</v>
      </c>
      <c r="E1393" s="40" t="s">
        <v>219</v>
      </c>
      <c r="F1393" s="40" t="s">
        <v>738</v>
      </c>
      <c r="G1393" s="698" t="s">
        <v>229</v>
      </c>
      <c r="H1393" s="40" t="s">
        <v>227</v>
      </c>
      <c r="I1393" s="629" t="s">
        <v>214</v>
      </c>
      <c r="J1393" s="698" t="s">
        <v>676</v>
      </c>
      <c r="K1393" s="303">
        <v>0</v>
      </c>
      <c r="L1393" s="304">
        <v>0</v>
      </c>
      <c r="M1393" s="305">
        <v>0</v>
      </c>
      <c r="N1393" s="305">
        <v>0</v>
      </c>
      <c r="O1393" s="303">
        <v>0</v>
      </c>
      <c r="P1393" s="305">
        <v>0</v>
      </c>
      <c r="Q1393" s="303">
        <v>0</v>
      </c>
      <c r="R1393" s="16">
        <f>SUMIFS('Member Months'!$L:$L,'Member Months'!$A:$A,$A1393,'Member Months'!$C:$C,$C1393, 'Member Months'!$D:$D,$D1393)</f>
        <v>0</v>
      </c>
      <c r="T1393" s="172"/>
    </row>
    <row r="1394" spans="1:20">
      <c r="A1394" s="38" t="s">
        <v>219</v>
      </c>
      <c r="B1394" s="39">
        <f t="shared" si="42"/>
        <v>0</v>
      </c>
      <c r="C1394" s="39" t="str">
        <f t="shared" si="43"/>
        <v>2021 Prior Year</v>
      </c>
      <c r="D1394" s="40">
        <v>1</v>
      </c>
      <c r="E1394" s="40" t="s">
        <v>219</v>
      </c>
      <c r="F1394" s="40" t="s">
        <v>738</v>
      </c>
      <c r="G1394" s="698" t="s">
        <v>229</v>
      </c>
      <c r="H1394" s="40" t="s">
        <v>227</v>
      </c>
      <c r="I1394" s="629" t="s">
        <v>215</v>
      </c>
      <c r="J1394" s="698" t="s">
        <v>216</v>
      </c>
      <c r="K1394" s="303">
        <v>0</v>
      </c>
      <c r="L1394" s="304">
        <v>0</v>
      </c>
      <c r="M1394" s="305">
        <v>0</v>
      </c>
      <c r="N1394" s="305">
        <v>0</v>
      </c>
      <c r="O1394" s="303">
        <v>0</v>
      </c>
      <c r="P1394" s="305">
        <v>0</v>
      </c>
      <c r="Q1394" s="303">
        <v>0</v>
      </c>
      <c r="R1394" s="16">
        <f>SUMIFS('Member Months'!$L:$L,'Member Months'!$A:$A,$A1394,'Member Months'!$C:$C,$C1394, 'Member Months'!$D:$D,$D1394)</f>
        <v>0</v>
      </c>
      <c r="T1394" s="172"/>
    </row>
    <row r="1395" spans="1:20">
      <c r="A1395" s="38" t="s">
        <v>219</v>
      </c>
      <c r="B1395" s="39">
        <f t="shared" si="42"/>
        <v>0</v>
      </c>
      <c r="C1395" s="39" t="str">
        <f t="shared" si="43"/>
        <v>2021 Prior Year</v>
      </c>
      <c r="D1395" s="40">
        <v>1</v>
      </c>
      <c r="E1395" s="40" t="s">
        <v>219</v>
      </c>
      <c r="F1395" s="40" t="s">
        <v>738</v>
      </c>
      <c r="G1395" s="698" t="s">
        <v>229</v>
      </c>
      <c r="H1395" s="40" t="s">
        <v>227</v>
      </c>
      <c r="I1395" s="629" t="s">
        <v>217</v>
      </c>
      <c r="J1395" s="698" t="s">
        <v>262</v>
      </c>
      <c r="K1395" s="303">
        <v>0</v>
      </c>
      <c r="L1395" s="304">
        <v>0</v>
      </c>
      <c r="M1395" s="305">
        <v>0</v>
      </c>
      <c r="N1395" s="305">
        <v>0</v>
      </c>
      <c r="O1395" s="303">
        <v>0</v>
      </c>
      <c r="P1395" s="305">
        <v>0</v>
      </c>
      <c r="Q1395" s="303">
        <v>0</v>
      </c>
      <c r="R1395" s="16">
        <f>SUMIFS('Member Months'!$L:$L,'Member Months'!$A:$A,$A1395,'Member Months'!$C:$C,$C1395, 'Member Months'!$D:$D,$D1395)</f>
        <v>0</v>
      </c>
      <c r="T1395" s="172"/>
    </row>
    <row r="1396" spans="1:20">
      <c r="A1396" s="38" t="s">
        <v>219</v>
      </c>
      <c r="B1396" s="39">
        <f t="shared" si="42"/>
        <v>0</v>
      </c>
      <c r="C1396" s="39" t="str">
        <f t="shared" si="43"/>
        <v>2021 Prior Year</v>
      </c>
      <c r="D1396" s="40">
        <v>1</v>
      </c>
      <c r="E1396" s="40" t="s">
        <v>219</v>
      </c>
      <c r="F1396" s="40" t="s">
        <v>738</v>
      </c>
      <c r="G1396" s="698" t="s">
        <v>229</v>
      </c>
      <c r="H1396" s="40" t="s">
        <v>227</v>
      </c>
      <c r="I1396" s="629" t="s">
        <v>218</v>
      </c>
      <c r="J1396" s="698" t="s">
        <v>677</v>
      </c>
      <c r="K1396" s="303">
        <v>0</v>
      </c>
      <c r="L1396" s="304">
        <v>0</v>
      </c>
      <c r="M1396" s="305">
        <v>0</v>
      </c>
      <c r="N1396" s="305">
        <v>0</v>
      </c>
      <c r="O1396" s="303">
        <v>0</v>
      </c>
      <c r="P1396" s="305">
        <v>0</v>
      </c>
      <c r="Q1396" s="303">
        <v>0</v>
      </c>
      <c r="R1396" s="16">
        <f>SUMIFS('Member Months'!$L:$L,'Member Months'!$A:$A,$A1396,'Member Months'!$C:$C,$C1396, 'Member Months'!$D:$D,$D1396)</f>
        <v>0</v>
      </c>
      <c r="T1396" s="172"/>
    </row>
    <row r="1397" spans="1:20">
      <c r="A1397" s="38" t="s">
        <v>219</v>
      </c>
      <c r="B1397" s="39">
        <f t="shared" si="42"/>
        <v>0</v>
      </c>
      <c r="C1397" s="39" t="str">
        <f t="shared" si="43"/>
        <v>2021 Prior Year</v>
      </c>
      <c r="D1397" s="40">
        <v>1</v>
      </c>
      <c r="E1397" s="40" t="s">
        <v>219</v>
      </c>
      <c r="F1397" s="40" t="s">
        <v>738</v>
      </c>
      <c r="G1397" s="698" t="s">
        <v>229</v>
      </c>
      <c r="H1397" s="40" t="s">
        <v>227</v>
      </c>
      <c r="I1397" s="629" t="s">
        <v>219</v>
      </c>
      <c r="J1397" s="698" t="s">
        <v>263</v>
      </c>
      <c r="K1397" s="303">
        <v>0</v>
      </c>
      <c r="L1397" s="304">
        <v>0</v>
      </c>
      <c r="M1397" s="305">
        <v>0</v>
      </c>
      <c r="N1397" s="305">
        <v>0</v>
      </c>
      <c r="O1397" s="303">
        <v>0</v>
      </c>
      <c r="P1397" s="305">
        <v>0</v>
      </c>
      <c r="Q1397" s="303">
        <v>0</v>
      </c>
      <c r="R1397" s="16">
        <f>SUMIFS('Member Months'!$L:$L,'Member Months'!$A:$A,$A1397,'Member Months'!$C:$C,$C1397, 'Member Months'!$D:$D,$D1397)</f>
        <v>0</v>
      </c>
      <c r="T1397" s="172"/>
    </row>
    <row r="1398" spans="1:20">
      <c r="A1398" s="38" t="s">
        <v>219</v>
      </c>
      <c r="B1398" s="39">
        <f t="shared" si="42"/>
        <v>0</v>
      </c>
      <c r="C1398" s="39" t="str">
        <f t="shared" si="43"/>
        <v>2021 Prior Year</v>
      </c>
      <c r="D1398" s="40">
        <v>1</v>
      </c>
      <c r="E1398" s="40" t="s">
        <v>219</v>
      </c>
      <c r="F1398" s="40" t="s">
        <v>738</v>
      </c>
      <c r="G1398" s="698" t="s">
        <v>229</v>
      </c>
      <c r="H1398" s="40" t="s">
        <v>227</v>
      </c>
      <c r="I1398" s="629" t="s">
        <v>220</v>
      </c>
      <c r="J1398" s="698" t="s">
        <v>675</v>
      </c>
      <c r="K1398" s="303">
        <v>0</v>
      </c>
      <c r="L1398" s="304">
        <v>0</v>
      </c>
      <c r="M1398" s="305">
        <v>0</v>
      </c>
      <c r="N1398" s="305">
        <v>0</v>
      </c>
      <c r="O1398" s="303">
        <v>0</v>
      </c>
      <c r="P1398" s="305">
        <v>0</v>
      </c>
      <c r="Q1398" s="303">
        <v>0</v>
      </c>
      <c r="R1398" s="16">
        <f>SUMIFS('Member Months'!$L:$L,'Member Months'!$A:$A,$A1398,'Member Months'!$C:$C,$C1398, 'Member Months'!$D:$D,$D1398)</f>
        <v>0</v>
      </c>
      <c r="T1398" s="172"/>
    </row>
    <row r="1399" spans="1:20">
      <c r="A1399" s="38" t="s">
        <v>219</v>
      </c>
      <c r="B1399" s="39">
        <f t="shared" si="42"/>
        <v>0</v>
      </c>
      <c r="C1399" s="39" t="str">
        <f t="shared" si="43"/>
        <v>2021 Prior Year</v>
      </c>
      <c r="D1399" s="40">
        <v>1</v>
      </c>
      <c r="E1399" s="40" t="s">
        <v>219</v>
      </c>
      <c r="F1399" s="40" t="s">
        <v>738</v>
      </c>
      <c r="G1399" s="698" t="s">
        <v>229</v>
      </c>
      <c r="H1399" s="40" t="s">
        <v>227</v>
      </c>
      <c r="I1399" s="629" t="s">
        <v>221</v>
      </c>
      <c r="J1399" s="698" t="s">
        <v>264</v>
      </c>
      <c r="K1399" s="303">
        <v>0</v>
      </c>
      <c r="L1399" s="304">
        <v>0</v>
      </c>
      <c r="M1399" s="305">
        <v>0</v>
      </c>
      <c r="N1399" s="305">
        <v>0</v>
      </c>
      <c r="O1399" s="303">
        <v>0</v>
      </c>
      <c r="P1399" s="305">
        <v>0</v>
      </c>
      <c r="Q1399" s="303">
        <v>0</v>
      </c>
      <c r="R1399" s="16">
        <f>SUMIFS('Member Months'!$L:$L,'Member Months'!$A:$A,$A1399,'Member Months'!$C:$C,$C1399, 'Member Months'!$D:$D,$D1399)</f>
        <v>0</v>
      </c>
      <c r="T1399" s="172"/>
    </row>
    <row r="1400" spans="1:20">
      <c r="A1400" s="38" t="s">
        <v>219</v>
      </c>
      <c r="B1400" s="39">
        <f t="shared" si="42"/>
        <v>0</v>
      </c>
      <c r="C1400" s="39" t="str">
        <f t="shared" si="43"/>
        <v>2021 Prior Year</v>
      </c>
      <c r="D1400" s="40">
        <v>1</v>
      </c>
      <c r="E1400" s="40" t="s">
        <v>219</v>
      </c>
      <c r="F1400" s="40" t="s">
        <v>738</v>
      </c>
      <c r="G1400" s="698" t="s">
        <v>229</v>
      </c>
      <c r="H1400" s="40" t="s">
        <v>227</v>
      </c>
      <c r="I1400" s="630" t="s">
        <v>222</v>
      </c>
      <c r="J1400" s="698" t="s">
        <v>206</v>
      </c>
      <c r="K1400" s="303">
        <v>0</v>
      </c>
      <c r="L1400" s="304">
        <v>0</v>
      </c>
      <c r="M1400" s="305">
        <v>0</v>
      </c>
      <c r="N1400" s="305">
        <v>0</v>
      </c>
      <c r="O1400" s="303">
        <v>0</v>
      </c>
      <c r="P1400" s="305">
        <v>0</v>
      </c>
      <c r="Q1400" s="303">
        <v>0</v>
      </c>
      <c r="R1400" s="16">
        <f>SUMIFS('Member Months'!$L:$L,'Member Months'!$A:$A,$A1400,'Member Months'!$C:$C,$C1400, 'Member Months'!$D:$D,$D1400)</f>
        <v>0</v>
      </c>
      <c r="T1400" s="172"/>
    </row>
    <row r="1401" spans="1:20">
      <c r="A1401" s="38" t="s">
        <v>219</v>
      </c>
      <c r="B1401" s="39">
        <f t="shared" si="42"/>
        <v>0</v>
      </c>
      <c r="C1401" s="39" t="str">
        <f t="shared" si="43"/>
        <v>2021 Prior Year</v>
      </c>
      <c r="D1401" s="40">
        <v>1</v>
      </c>
      <c r="E1401" s="40" t="s">
        <v>219</v>
      </c>
      <c r="F1401" s="40" t="s">
        <v>738</v>
      </c>
      <c r="G1401" s="698" t="s">
        <v>229</v>
      </c>
      <c r="H1401" s="40" t="s">
        <v>227</v>
      </c>
      <c r="I1401" s="630" t="s">
        <v>223</v>
      </c>
      <c r="J1401" s="698" t="s">
        <v>181</v>
      </c>
      <c r="K1401" s="303">
        <v>0</v>
      </c>
      <c r="L1401" s="304">
        <v>0</v>
      </c>
      <c r="M1401" s="305">
        <v>0</v>
      </c>
      <c r="N1401" s="305">
        <v>0</v>
      </c>
      <c r="O1401" s="303">
        <v>0</v>
      </c>
      <c r="P1401" s="305">
        <v>0</v>
      </c>
      <c r="Q1401" s="303">
        <v>0</v>
      </c>
      <c r="R1401" s="16">
        <f>SUMIFS('Member Months'!$L:$L,'Member Months'!$A:$A,$A1401,'Member Months'!$C:$C,$C1401, 'Member Months'!$D:$D,$D1401)</f>
        <v>0</v>
      </c>
      <c r="T1401" s="172"/>
    </row>
    <row r="1402" spans="1:20">
      <c r="A1402" s="38" t="s">
        <v>219</v>
      </c>
      <c r="B1402" s="39">
        <f t="shared" si="42"/>
        <v>0</v>
      </c>
      <c r="C1402" s="39" t="str">
        <f t="shared" si="43"/>
        <v>2021 Prior Year</v>
      </c>
      <c r="D1402" s="40">
        <v>1</v>
      </c>
      <c r="E1402" s="40" t="s">
        <v>219</v>
      </c>
      <c r="F1402" s="40" t="s">
        <v>738</v>
      </c>
      <c r="G1402" s="698" t="s">
        <v>229</v>
      </c>
      <c r="H1402" s="40" t="s">
        <v>227</v>
      </c>
      <c r="I1402" s="630" t="s">
        <v>150</v>
      </c>
      <c r="J1402" s="698" t="s">
        <v>204</v>
      </c>
      <c r="K1402" s="303">
        <v>0</v>
      </c>
      <c r="L1402" s="304">
        <v>0</v>
      </c>
      <c r="M1402" s="305">
        <v>0</v>
      </c>
      <c r="N1402" s="305">
        <v>0</v>
      </c>
      <c r="O1402" s="303">
        <v>0</v>
      </c>
      <c r="P1402" s="305">
        <v>0</v>
      </c>
      <c r="Q1402" s="303">
        <v>0</v>
      </c>
      <c r="R1402" s="16">
        <f>SUMIFS('Member Months'!$L:$L,'Member Months'!$A:$A,$A1402,'Member Months'!$C:$C,$C1402, 'Member Months'!$D:$D,$D1402)</f>
        <v>0</v>
      </c>
      <c r="T1402" s="172"/>
    </row>
    <row r="1403" spans="1:20">
      <c r="A1403" s="38" t="s">
        <v>219</v>
      </c>
      <c r="B1403" s="39">
        <f t="shared" si="42"/>
        <v>0</v>
      </c>
      <c r="C1403" s="39" t="str">
        <f t="shared" si="43"/>
        <v>2021 Prior Year</v>
      </c>
      <c r="D1403" s="40">
        <v>1</v>
      </c>
      <c r="E1403" s="40" t="s">
        <v>219</v>
      </c>
      <c r="F1403" s="40" t="s">
        <v>738</v>
      </c>
      <c r="G1403" s="698" t="s">
        <v>229</v>
      </c>
      <c r="H1403" s="40" t="s">
        <v>227</v>
      </c>
      <c r="I1403" s="630" t="s">
        <v>151</v>
      </c>
      <c r="J1403" s="698" t="s">
        <v>205</v>
      </c>
      <c r="K1403" s="303">
        <v>0</v>
      </c>
      <c r="L1403" s="304">
        <v>0</v>
      </c>
      <c r="M1403" s="305">
        <v>0</v>
      </c>
      <c r="N1403" s="305">
        <v>0</v>
      </c>
      <c r="O1403" s="303">
        <v>0</v>
      </c>
      <c r="P1403" s="305">
        <v>0</v>
      </c>
      <c r="Q1403" s="303">
        <v>0</v>
      </c>
      <c r="R1403" s="16">
        <f>SUMIFS('Member Months'!$L:$L,'Member Months'!$A:$A,$A1403,'Member Months'!$C:$C,$C1403, 'Member Months'!$D:$D,$D1403)</f>
        <v>0</v>
      </c>
      <c r="T1403" s="172"/>
    </row>
    <row r="1404" spans="1:20">
      <c r="A1404" s="38" t="s">
        <v>219</v>
      </c>
      <c r="B1404" s="39">
        <f t="shared" si="42"/>
        <v>0</v>
      </c>
      <c r="C1404" s="39" t="str">
        <f t="shared" si="43"/>
        <v>2021 Prior Year</v>
      </c>
      <c r="D1404" s="40">
        <v>1</v>
      </c>
      <c r="E1404" s="40" t="s">
        <v>219</v>
      </c>
      <c r="F1404" s="40" t="s">
        <v>738</v>
      </c>
      <c r="G1404" s="698" t="s">
        <v>229</v>
      </c>
      <c r="H1404" s="40" t="s">
        <v>227</v>
      </c>
      <c r="I1404" s="630" t="s">
        <v>152</v>
      </c>
      <c r="J1404" s="698" t="s">
        <v>182</v>
      </c>
      <c r="K1404" s="303">
        <v>0</v>
      </c>
      <c r="L1404" s="304">
        <v>0</v>
      </c>
      <c r="M1404" s="305">
        <v>0</v>
      </c>
      <c r="N1404" s="305">
        <v>0</v>
      </c>
      <c r="O1404" s="303">
        <v>0</v>
      </c>
      <c r="P1404" s="305">
        <v>0</v>
      </c>
      <c r="Q1404" s="303">
        <v>0</v>
      </c>
      <c r="R1404" s="16">
        <f>SUMIFS('Member Months'!$L:$L,'Member Months'!$A:$A,$A1404,'Member Months'!$C:$C,$C1404, 'Member Months'!$D:$D,$D1404)</f>
        <v>0</v>
      </c>
      <c r="T1404" s="172"/>
    </row>
    <row r="1405" spans="1:20">
      <c r="A1405" s="38" t="s">
        <v>219</v>
      </c>
      <c r="B1405" s="39">
        <f t="shared" si="42"/>
        <v>0</v>
      </c>
      <c r="C1405" s="39" t="str">
        <f t="shared" si="43"/>
        <v>2021 Prior Year</v>
      </c>
      <c r="D1405" s="40">
        <v>1</v>
      </c>
      <c r="E1405" s="40" t="s">
        <v>219</v>
      </c>
      <c r="F1405" s="40" t="s">
        <v>738</v>
      </c>
      <c r="G1405" s="698" t="s">
        <v>229</v>
      </c>
      <c r="H1405" s="40" t="s">
        <v>227</v>
      </c>
      <c r="I1405" s="630" t="s">
        <v>70</v>
      </c>
      <c r="J1405" s="698" t="s">
        <v>265</v>
      </c>
      <c r="K1405" s="303">
        <v>0</v>
      </c>
      <c r="L1405" s="304">
        <v>0</v>
      </c>
      <c r="M1405" s="305">
        <v>0</v>
      </c>
      <c r="N1405" s="305">
        <v>0</v>
      </c>
      <c r="O1405" s="303">
        <v>0</v>
      </c>
      <c r="P1405" s="305">
        <v>0</v>
      </c>
      <c r="Q1405" s="303">
        <v>0</v>
      </c>
      <c r="R1405" s="16">
        <f>SUMIFS('Member Months'!$L:$L,'Member Months'!$A:$A,$A1405,'Member Months'!$C:$C,$C1405, 'Member Months'!$D:$D,$D1405)</f>
        <v>0</v>
      </c>
      <c r="T1405" s="172"/>
    </row>
    <row r="1406" spans="1:20">
      <c r="A1406" s="38" t="s">
        <v>219</v>
      </c>
      <c r="B1406" s="39">
        <f t="shared" si="42"/>
        <v>0</v>
      </c>
      <c r="C1406" s="39" t="str">
        <f t="shared" si="43"/>
        <v>2021 Prior Year</v>
      </c>
      <c r="D1406" s="40">
        <v>1</v>
      </c>
      <c r="E1406" s="40" t="s">
        <v>219</v>
      </c>
      <c r="F1406" s="40" t="s">
        <v>738</v>
      </c>
      <c r="G1406" s="698" t="s">
        <v>229</v>
      </c>
      <c r="H1406" s="40" t="s">
        <v>227</v>
      </c>
      <c r="I1406" s="630" t="s">
        <v>71</v>
      </c>
      <c r="J1406" s="698" t="s">
        <v>266</v>
      </c>
      <c r="K1406" s="303">
        <v>0</v>
      </c>
      <c r="L1406" s="304">
        <v>0</v>
      </c>
      <c r="M1406" s="305">
        <v>0</v>
      </c>
      <c r="N1406" s="305">
        <v>0</v>
      </c>
      <c r="O1406" s="303">
        <v>0</v>
      </c>
      <c r="P1406" s="305">
        <v>0</v>
      </c>
      <c r="Q1406" s="303">
        <v>0</v>
      </c>
      <c r="R1406" s="16">
        <f>SUMIFS('Member Months'!$L:$L,'Member Months'!$A:$A,$A1406,'Member Months'!$C:$C,$C1406, 'Member Months'!$D:$D,$D1406)</f>
        <v>0</v>
      </c>
      <c r="T1406" s="172"/>
    </row>
    <row r="1407" spans="1:20">
      <c r="A1407" s="38" t="s">
        <v>219</v>
      </c>
      <c r="B1407" s="39">
        <f t="shared" si="42"/>
        <v>0</v>
      </c>
      <c r="C1407" s="39" t="str">
        <f t="shared" si="43"/>
        <v>2021 Prior Year</v>
      </c>
      <c r="D1407" s="40">
        <v>1</v>
      </c>
      <c r="E1407" s="40" t="s">
        <v>219</v>
      </c>
      <c r="F1407" s="40" t="s">
        <v>738</v>
      </c>
      <c r="G1407" s="698" t="s">
        <v>229</v>
      </c>
      <c r="H1407" s="40" t="s">
        <v>227</v>
      </c>
      <c r="I1407" s="630" t="s">
        <v>72</v>
      </c>
      <c r="J1407" s="698" t="s">
        <v>527</v>
      </c>
      <c r="K1407" s="303">
        <v>0</v>
      </c>
      <c r="L1407" s="304">
        <v>0</v>
      </c>
      <c r="M1407" s="305">
        <v>0</v>
      </c>
      <c r="N1407" s="305">
        <v>0</v>
      </c>
      <c r="O1407" s="303">
        <v>0</v>
      </c>
      <c r="P1407" s="305">
        <v>0</v>
      </c>
      <c r="Q1407" s="303">
        <v>0</v>
      </c>
      <c r="R1407" s="16">
        <f>SUMIFS('Member Months'!$L:$L,'Member Months'!$A:$A,$A1407,'Member Months'!$C:$C,$C1407, 'Member Months'!$D:$D,$D1407)</f>
        <v>0</v>
      </c>
      <c r="T1407" s="172"/>
    </row>
    <row r="1408" spans="1:20">
      <c r="A1408" s="38" t="s">
        <v>219</v>
      </c>
      <c r="B1408" s="39">
        <f t="shared" si="42"/>
        <v>0</v>
      </c>
      <c r="C1408" s="39" t="str">
        <f t="shared" si="43"/>
        <v>2021 Prior Year</v>
      </c>
      <c r="D1408" s="40">
        <v>1</v>
      </c>
      <c r="E1408" s="40" t="s">
        <v>219</v>
      </c>
      <c r="F1408" s="40" t="s">
        <v>738</v>
      </c>
      <c r="G1408" s="698" t="s">
        <v>229</v>
      </c>
      <c r="H1408" s="40" t="s">
        <v>227</v>
      </c>
      <c r="I1408" s="630" t="s">
        <v>73</v>
      </c>
      <c r="J1408" s="698" t="s">
        <v>528</v>
      </c>
      <c r="K1408" s="303">
        <v>0</v>
      </c>
      <c r="L1408" s="304">
        <v>0</v>
      </c>
      <c r="M1408" s="305">
        <v>0</v>
      </c>
      <c r="N1408" s="305">
        <v>0</v>
      </c>
      <c r="O1408" s="303">
        <v>0</v>
      </c>
      <c r="P1408" s="305">
        <v>0</v>
      </c>
      <c r="Q1408" s="303">
        <v>0</v>
      </c>
      <c r="R1408" s="16">
        <f>SUMIFS('Member Months'!$L:$L,'Member Months'!$A:$A,$A1408,'Member Months'!$C:$C,$C1408, 'Member Months'!$D:$D,$D1408)</f>
        <v>0</v>
      </c>
      <c r="T1408" s="172"/>
    </row>
    <row r="1409" spans="1:20">
      <c r="A1409" s="38" t="s">
        <v>219</v>
      </c>
      <c r="B1409" s="39">
        <f t="shared" si="42"/>
        <v>0</v>
      </c>
      <c r="C1409" s="39" t="str">
        <f t="shared" si="43"/>
        <v>2021 Prior Year</v>
      </c>
      <c r="D1409" s="40">
        <v>1</v>
      </c>
      <c r="E1409" s="40" t="s">
        <v>219</v>
      </c>
      <c r="F1409" s="40" t="s">
        <v>738</v>
      </c>
      <c r="G1409" s="698" t="s">
        <v>229</v>
      </c>
      <c r="H1409" s="40" t="s">
        <v>227</v>
      </c>
      <c r="I1409" s="630" t="s">
        <v>409</v>
      </c>
      <c r="J1409" s="698" t="s">
        <v>803</v>
      </c>
      <c r="K1409" s="303">
        <v>0</v>
      </c>
      <c r="L1409" s="304">
        <v>0</v>
      </c>
      <c r="M1409" s="305">
        <v>0</v>
      </c>
      <c r="N1409" s="305">
        <v>0</v>
      </c>
      <c r="O1409" s="303">
        <v>0</v>
      </c>
      <c r="P1409" s="305">
        <v>0</v>
      </c>
      <c r="Q1409" s="303">
        <v>0</v>
      </c>
      <c r="R1409" s="16">
        <f>SUMIFS('Member Months'!$L:$L,'Member Months'!$A:$A,$A1409,'Member Months'!$C:$C,$C1409, 'Member Months'!$D:$D,$D1409)</f>
        <v>0</v>
      </c>
      <c r="T1409" s="172"/>
    </row>
    <row r="1410" spans="1:20">
      <c r="A1410" s="38" t="s">
        <v>220</v>
      </c>
      <c r="B1410" s="39">
        <f t="shared" si="42"/>
        <v>0</v>
      </c>
      <c r="C1410" s="39" t="str">
        <f t="shared" si="43"/>
        <v>2021 Prior Year</v>
      </c>
      <c r="D1410" s="40">
        <v>1</v>
      </c>
      <c r="E1410" s="40" t="s">
        <v>220</v>
      </c>
      <c r="F1410" s="40" t="s">
        <v>738</v>
      </c>
      <c r="G1410" s="698" t="s">
        <v>229</v>
      </c>
      <c r="H1410" s="40" t="s">
        <v>228</v>
      </c>
      <c r="I1410" s="629" t="s">
        <v>211</v>
      </c>
      <c r="J1410" s="698" t="s">
        <v>261</v>
      </c>
      <c r="K1410" s="303">
        <v>0</v>
      </c>
      <c r="L1410" s="304">
        <v>0</v>
      </c>
      <c r="M1410" s="305">
        <v>0</v>
      </c>
      <c r="N1410" s="305">
        <v>0</v>
      </c>
      <c r="O1410" s="303">
        <v>0</v>
      </c>
      <c r="P1410" s="305">
        <v>0</v>
      </c>
      <c r="Q1410" s="303">
        <v>0</v>
      </c>
      <c r="R1410" s="16">
        <f>SUMIFS('Member Months'!$L:$L,'Member Months'!$A:$A,$A1410,'Member Months'!$C:$C,$C1410, 'Member Months'!$D:$D,$D1410)</f>
        <v>0</v>
      </c>
      <c r="T1410" s="172"/>
    </row>
    <row r="1411" spans="1:20">
      <c r="A1411" s="38" t="s">
        <v>220</v>
      </c>
      <c r="B1411" s="39">
        <f t="shared" si="42"/>
        <v>0</v>
      </c>
      <c r="C1411" s="39" t="str">
        <f t="shared" si="43"/>
        <v>2021 Prior Year</v>
      </c>
      <c r="D1411" s="40">
        <v>1</v>
      </c>
      <c r="E1411" s="40" t="s">
        <v>220</v>
      </c>
      <c r="F1411" s="40" t="s">
        <v>738</v>
      </c>
      <c r="G1411" s="698" t="s">
        <v>229</v>
      </c>
      <c r="H1411" s="40" t="s">
        <v>228</v>
      </c>
      <c r="I1411" s="629" t="s">
        <v>214</v>
      </c>
      <c r="J1411" s="698" t="s">
        <v>676</v>
      </c>
      <c r="K1411" s="303">
        <v>0</v>
      </c>
      <c r="L1411" s="304">
        <v>0</v>
      </c>
      <c r="M1411" s="305">
        <v>0</v>
      </c>
      <c r="N1411" s="305">
        <v>0</v>
      </c>
      <c r="O1411" s="303">
        <v>0</v>
      </c>
      <c r="P1411" s="305">
        <v>0</v>
      </c>
      <c r="Q1411" s="303">
        <v>0</v>
      </c>
      <c r="R1411" s="16">
        <f>SUMIFS('Member Months'!$L:$L,'Member Months'!$A:$A,$A1411,'Member Months'!$C:$C,$C1411, 'Member Months'!$D:$D,$D1411)</f>
        <v>0</v>
      </c>
      <c r="T1411" s="172"/>
    </row>
    <row r="1412" spans="1:20">
      <c r="A1412" s="38" t="s">
        <v>220</v>
      </c>
      <c r="B1412" s="39">
        <f t="shared" si="42"/>
        <v>0</v>
      </c>
      <c r="C1412" s="39" t="str">
        <f t="shared" si="43"/>
        <v>2021 Prior Year</v>
      </c>
      <c r="D1412" s="40">
        <v>1</v>
      </c>
      <c r="E1412" s="40" t="s">
        <v>220</v>
      </c>
      <c r="F1412" s="40" t="s">
        <v>738</v>
      </c>
      <c r="G1412" s="698" t="s">
        <v>229</v>
      </c>
      <c r="H1412" s="40" t="s">
        <v>228</v>
      </c>
      <c r="I1412" s="629" t="s">
        <v>215</v>
      </c>
      <c r="J1412" s="698" t="s">
        <v>216</v>
      </c>
      <c r="K1412" s="303">
        <v>0</v>
      </c>
      <c r="L1412" s="304">
        <v>0</v>
      </c>
      <c r="M1412" s="305">
        <v>0</v>
      </c>
      <c r="N1412" s="305">
        <v>0</v>
      </c>
      <c r="O1412" s="303">
        <v>0</v>
      </c>
      <c r="P1412" s="305">
        <v>0</v>
      </c>
      <c r="Q1412" s="303">
        <v>0</v>
      </c>
      <c r="R1412" s="16">
        <f>SUMIFS('Member Months'!$L:$L,'Member Months'!$A:$A,$A1412,'Member Months'!$C:$C,$C1412, 'Member Months'!$D:$D,$D1412)</f>
        <v>0</v>
      </c>
      <c r="T1412" s="172"/>
    </row>
    <row r="1413" spans="1:20">
      <c r="A1413" s="38" t="s">
        <v>220</v>
      </c>
      <c r="B1413" s="39">
        <f t="shared" si="42"/>
        <v>0</v>
      </c>
      <c r="C1413" s="39" t="str">
        <f t="shared" si="43"/>
        <v>2021 Prior Year</v>
      </c>
      <c r="D1413" s="40">
        <v>1</v>
      </c>
      <c r="E1413" s="40" t="s">
        <v>220</v>
      </c>
      <c r="F1413" s="40" t="s">
        <v>738</v>
      </c>
      <c r="G1413" s="698" t="s">
        <v>229</v>
      </c>
      <c r="H1413" s="40" t="s">
        <v>228</v>
      </c>
      <c r="I1413" s="629" t="s">
        <v>217</v>
      </c>
      <c r="J1413" s="698" t="s">
        <v>262</v>
      </c>
      <c r="K1413" s="303">
        <v>0</v>
      </c>
      <c r="L1413" s="304">
        <v>0</v>
      </c>
      <c r="M1413" s="305">
        <v>0</v>
      </c>
      <c r="N1413" s="305">
        <v>0</v>
      </c>
      <c r="O1413" s="303">
        <v>0</v>
      </c>
      <c r="P1413" s="305">
        <v>0</v>
      </c>
      <c r="Q1413" s="303">
        <v>0</v>
      </c>
      <c r="R1413" s="16">
        <f>SUMIFS('Member Months'!$L:$L,'Member Months'!$A:$A,$A1413,'Member Months'!$C:$C,$C1413, 'Member Months'!$D:$D,$D1413)</f>
        <v>0</v>
      </c>
      <c r="T1413" s="172"/>
    </row>
    <row r="1414" spans="1:20">
      <c r="A1414" s="38" t="s">
        <v>220</v>
      </c>
      <c r="B1414" s="39">
        <f t="shared" si="42"/>
        <v>0</v>
      </c>
      <c r="C1414" s="39" t="str">
        <f t="shared" si="43"/>
        <v>2021 Prior Year</v>
      </c>
      <c r="D1414" s="40">
        <v>1</v>
      </c>
      <c r="E1414" s="40" t="s">
        <v>220</v>
      </c>
      <c r="F1414" s="40" t="s">
        <v>738</v>
      </c>
      <c r="G1414" s="698" t="s">
        <v>229</v>
      </c>
      <c r="H1414" s="40" t="s">
        <v>228</v>
      </c>
      <c r="I1414" s="629" t="s">
        <v>218</v>
      </c>
      <c r="J1414" s="698" t="s">
        <v>677</v>
      </c>
      <c r="K1414" s="303">
        <v>0</v>
      </c>
      <c r="L1414" s="304">
        <v>0</v>
      </c>
      <c r="M1414" s="305">
        <v>0</v>
      </c>
      <c r="N1414" s="305">
        <v>0</v>
      </c>
      <c r="O1414" s="303">
        <v>0</v>
      </c>
      <c r="P1414" s="305">
        <v>0</v>
      </c>
      <c r="Q1414" s="303">
        <v>0</v>
      </c>
      <c r="R1414" s="16">
        <f>SUMIFS('Member Months'!$L:$L,'Member Months'!$A:$A,$A1414,'Member Months'!$C:$C,$C1414, 'Member Months'!$D:$D,$D1414)</f>
        <v>0</v>
      </c>
      <c r="T1414" s="172"/>
    </row>
    <row r="1415" spans="1:20">
      <c r="A1415" s="38" t="s">
        <v>220</v>
      </c>
      <c r="B1415" s="39">
        <f t="shared" si="42"/>
        <v>0</v>
      </c>
      <c r="C1415" s="39" t="str">
        <f t="shared" si="43"/>
        <v>2021 Prior Year</v>
      </c>
      <c r="D1415" s="40">
        <v>1</v>
      </c>
      <c r="E1415" s="40" t="s">
        <v>220</v>
      </c>
      <c r="F1415" s="40" t="s">
        <v>738</v>
      </c>
      <c r="G1415" s="698" t="s">
        <v>229</v>
      </c>
      <c r="H1415" s="40" t="s">
        <v>228</v>
      </c>
      <c r="I1415" s="629" t="s">
        <v>219</v>
      </c>
      <c r="J1415" s="698" t="s">
        <v>263</v>
      </c>
      <c r="K1415" s="303">
        <v>0</v>
      </c>
      <c r="L1415" s="304">
        <v>0</v>
      </c>
      <c r="M1415" s="305">
        <v>0</v>
      </c>
      <c r="N1415" s="305">
        <v>0</v>
      </c>
      <c r="O1415" s="303">
        <v>0</v>
      </c>
      <c r="P1415" s="305">
        <v>0</v>
      </c>
      <c r="Q1415" s="303">
        <v>0</v>
      </c>
      <c r="R1415" s="16">
        <f>SUMIFS('Member Months'!$L:$L,'Member Months'!$A:$A,$A1415,'Member Months'!$C:$C,$C1415, 'Member Months'!$D:$D,$D1415)</f>
        <v>0</v>
      </c>
      <c r="T1415" s="172"/>
    </row>
    <row r="1416" spans="1:20">
      <c r="A1416" s="38" t="s">
        <v>220</v>
      </c>
      <c r="B1416" s="39">
        <f t="shared" si="42"/>
        <v>0</v>
      </c>
      <c r="C1416" s="39" t="str">
        <f t="shared" si="43"/>
        <v>2021 Prior Year</v>
      </c>
      <c r="D1416" s="40">
        <v>1</v>
      </c>
      <c r="E1416" s="40" t="s">
        <v>220</v>
      </c>
      <c r="F1416" s="40" t="s">
        <v>738</v>
      </c>
      <c r="G1416" s="698" t="s">
        <v>229</v>
      </c>
      <c r="H1416" s="40" t="s">
        <v>228</v>
      </c>
      <c r="I1416" s="629" t="s">
        <v>220</v>
      </c>
      <c r="J1416" s="698" t="s">
        <v>675</v>
      </c>
      <c r="K1416" s="303">
        <v>0</v>
      </c>
      <c r="L1416" s="304">
        <v>0</v>
      </c>
      <c r="M1416" s="305">
        <v>0</v>
      </c>
      <c r="N1416" s="305">
        <v>0</v>
      </c>
      <c r="O1416" s="303">
        <v>0</v>
      </c>
      <c r="P1416" s="305">
        <v>0</v>
      </c>
      <c r="Q1416" s="303">
        <v>0</v>
      </c>
      <c r="R1416" s="16">
        <f>SUMIFS('Member Months'!$L:$L,'Member Months'!$A:$A,$A1416,'Member Months'!$C:$C,$C1416, 'Member Months'!$D:$D,$D1416)</f>
        <v>0</v>
      </c>
      <c r="T1416" s="172"/>
    </row>
    <row r="1417" spans="1:20">
      <c r="A1417" s="38" t="s">
        <v>220</v>
      </c>
      <c r="B1417" s="39">
        <f t="shared" si="42"/>
        <v>0</v>
      </c>
      <c r="C1417" s="39" t="str">
        <f t="shared" si="43"/>
        <v>2021 Prior Year</v>
      </c>
      <c r="D1417" s="40">
        <v>1</v>
      </c>
      <c r="E1417" s="40" t="s">
        <v>220</v>
      </c>
      <c r="F1417" s="40" t="s">
        <v>738</v>
      </c>
      <c r="G1417" s="698" t="s">
        <v>229</v>
      </c>
      <c r="H1417" s="40" t="s">
        <v>228</v>
      </c>
      <c r="I1417" s="629" t="s">
        <v>221</v>
      </c>
      <c r="J1417" s="698" t="s">
        <v>264</v>
      </c>
      <c r="K1417" s="303">
        <v>0</v>
      </c>
      <c r="L1417" s="304">
        <v>0</v>
      </c>
      <c r="M1417" s="305">
        <v>0</v>
      </c>
      <c r="N1417" s="305">
        <v>0</v>
      </c>
      <c r="O1417" s="303">
        <v>0</v>
      </c>
      <c r="P1417" s="305">
        <v>0</v>
      </c>
      <c r="Q1417" s="303">
        <v>0</v>
      </c>
      <c r="R1417" s="16">
        <f>SUMIFS('Member Months'!$L:$L,'Member Months'!$A:$A,$A1417,'Member Months'!$C:$C,$C1417, 'Member Months'!$D:$D,$D1417)</f>
        <v>0</v>
      </c>
      <c r="T1417" s="172"/>
    </row>
    <row r="1418" spans="1:20">
      <c r="A1418" s="38" t="s">
        <v>220</v>
      </c>
      <c r="B1418" s="39">
        <f t="shared" si="42"/>
        <v>0</v>
      </c>
      <c r="C1418" s="39" t="str">
        <f t="shared" si="43"/>
        <v>2021 Prior Year</v>
      </c>
      <c r="D1418" s="40">
        <v>1</v>
      </c>
      <c r="E1418" s="40" t="s">
        <v>220</v>
      </c>
      <c r="F1418" s="40" t="s">
        <v>738</v>
      </c>
      <c r="G1418" s="698" t="s">
        <v>229</v>
      </c>
      <c r="H1418" s="40" t="s">
        <v>228</v>
      </c>
      <c r="I1418" s="630" t="s">
        <v>222</v>
      </c>
      <c r="J1418" s="698" t="s">
        <v>206</v>
      </c>
      <c r="K1418" s="303">
        <v>0</v>
      </c>
      <c r="L1418" s="304">
        <v>0</v>
      </c>
      <c r="M1418" s="305">
        <v>0</v>
      </c>
      <c r="N1418" s="305">
        <v>0</v>
      </c>
      <c r="O1418" s="303">
        <v>0</v>
      </c>
      <c r="P1418" s="305">
        <v>0</v>
      </c>
      <c r="Q1418" s="303">
        <v>0</v>
      </c>
      <c r="R1418" s="16">
        <f>SUMIFS('Member Months'!$L:$L,'Member Months'!$A:$A,$A1418,'Member Months'!$C:$C,$C1418, 'Member Months'!$D:$D,$D1418)</f>
        <v>0</v>
      </c>
      <c r="T1418" s="172"/>
    </row>
    <row r="1419" spans="1:20">
      <c r="A1419" s="38" t="s">
        <v>220</v>
      </c>
      <c r="B1419" s="39">
        <f t="shared" si="42"/>
        <v>0</v>
      </c>
      <c r="C1419" s="39" t="str">
        <f t="shared" si="43"/>
        <v>2021 Prior Year</v>
      </c>
      <c r="D1419" s="40">
        <v>1</v>
      </c>
      <c r="E1419" s="40" t="s">
        <v>220</v>
      </c>
      <c r="F1419" s="40" t="s">
        <v>738</v>
      </c>
      <c r="G1419" s="698" t="s">
        <v>229</v>
      </c>
      <c r="H1419" s="40" t="s">
        <v>228</v>
      </c>
      <c r="I1419" s="630" t="s">
        <v>223</v>
      </c>
      <c r="J1419" s="698" t="s">
        <v>181</v>
      </c>
      <c r="K1419" s="303">
        <v>0</v>
      </c>
      <c r="L1419" s="304">
        <v>0</v>
      </c>
      <c r="M1419" s="305">
        <v>0</v>
      </c>
      <c r="N1419" s="305">
        <v>0</v>
      </c>
      <c r="O1419" s="303">
        <v>0</v>
      </c>
      <c r="P1419" s="305">
        <v>0</v>
      </c>
      <c r="Q1419" s="303">
        <v>0</v>
      </c>
      <c r="R1419" s="16">
        <f>SUMIFS('Member Months'!$L:$L,'Member Months'!$A:$A,$A1419,'Member Months'!$C:$C,$C1419, 'Member Months'!$D:$D,$D1419)</f>
        <v>0</v>
      </c>
      <c r="T1419" s="172"/>
    </row>
    <row r="1420" spans="1:20">
      <c r="A1420" s="38" t="s">
        <v>220</v>
      </c>
      <c r="B1420" s="39">
        <f t="shared" si="42"/>
        <v>0</v>
      </c>
      <c r="C1420" s="39" t="str">
        <f t="shared" si="43"/>
        <v>2021 Prior Year</v>
      </c>
      <c r="D1420" s="40">
        <v>1</v>
      </c>
      <c r="E1420" s="40" t="s">
        <v>220</v>
      </c>
      <c r="F1420" s="40" t="s">
        <v>738</v>
      </c>
      <c r="G1420" s="698" t="s">
        <v>229</v>
      </c>
      <c r="H1420" s="40" t="s">
        <v>228</v>
      </c>
      <c r="I1420" s="630" t="s">
        <v>150</v>
      </c>
      <c r="J1420" s="698" t="s">
        <v>204</v>
      </c>
      <c r="K1420" s="303">
        <v>0</v>
      </c>
      <c r="L1420" s="304">
        <v>0</v>
      </c>
      <c r="M1420" s="305">
        <v>0</v>
      </c>
      <c r="N1420" s="305">
        <v>0</v>
      </c>
      <c r="O1420" s="303">
        <v>0</v>
      </c>
      <c r="P1420" s="305">
        <v>0</v>
      </c>
      <c r="Q1420" s="303">
        <v>0</v>
      </c>
      <c r="R1420" s="16">
        <f>SUMIFS('Member Months'!$L:$L,'Member Months'!$A:$A,$A1420,'Member Months'!$C:$C,$C1420, 'Member Months'!$D:$D,$D1420)</f>
        <v>0</v>
      </c>
      <c r="T1420" s="172"/>
    </row>
    <row r="1421" spans="1:20">
      <c r="A1421" s="38" t="s">
        <v>220</v>
      </c>
      <c r="B1421" s="39">
        <f t="shared" si="42"/>
        <v>0</v>
      </c>
      <c r="C1421" s="39" t="str">
        <f t="shared" si="43"/>
        <v>2021 Prior Year</v>
      </c>
      <c r="D1421" s="40">
        <v>1</v>
      </c>
      <c r="E1421" s="40" t="s">
        <v>220</v>
      </c>
      <c r="F1421" s="40" t="s">
        <v>738</v>
      </c>
      <c r="G1421" s="698" t="s">
        <v>229</v>
      </c>
      <c r="H1421" s="40" t="s">
        <v>228</v>
      </c>
      <c r="I1421" s="630" t="s">
        <v>151</v>
      </c>
      <c r="J1421" s="698" t="s">
        <v>205</v>
      </c>
      <c r="K1421" s="303">
        <v>0</v>
      </c>
      <c r="L1421" s="304">
        <v>0</v>
      </c>
      <c r="M1421" s="305">
        <v>0</v>
      </c>
      <c r="N1421" s="305">
        <v>0</v>
      </c>
      <c r="O1421" s="303">
        <v>0</v>
      </c>
      <c r="P1421" s="305">
        <v>0</v>
      </c>
      <c r="Q1421" s="303">
        <v>0</v>
      </c>
      <c r="R1421" s="16">
        <f>SUMIFS('Member Months'!$L:$L,'Member Months'!$A:$A,$A1421,'Member Months'!$C:$C,$C1421, 'Member Months'!$D:$D,$D1421)</f>
        <v>0</v>
      </c>
      <c r="T1421" s="172"/>
    </row>
    <row r="1422" spans="1:20">
      <c r="A1422" s="38" t="s">
        <v>220</v>
      </c>
      <c r="B1422" s="39">
        <f t="shared" si="42"/>
        <v>0</v>
      </c>
      <c r="C1422" s="39" t="str">
        <f t="shared" si="43"/>
        <v>2021 Prior Year</v>
      </c>
      <c r="D1422" s="40">
        <v>1</v>
      </c>
      <c r="E1422" s="40" t="s">
        <v>220</v>
      </c>
      <c r="F1422" s="40" t="s">
        <v>738</v>
      </c>
      <c r="G1422" s="698" t="s">
        <v>229</v>
      </c>
      <c r="H1422" s="40" t="s">
        <v>228</v>
      </c>
      <c r="I1422" s="630" t="s">
        <v>152</v>
      </c>
      <c r="J1422" s="698" t="s">
        <v>182</v>
      </c>
      <c r="K1422" s="303">
        <v>0</v>
      </c>
      <c r="L1422" s="304">
        <v>0</v>
      </c>
      <c r="M1422" s="305">
        <v>0</v>
      </c>
      <c r="N1422" s="305">
        <v>0</v>
      </c>
      <c r="O1422" s="303">
        <v>0</v>
      </c>
      <c r="P1422" s="305">
        <v>0</v>
      </c>
      <c r="Q1422" s="303">
        <v>0</v>
      </c>
      <c r="R1422" s="16">
        <f>SUMIFS('Member Months'!$L:$L,'Member Months'!$A:$A,$A1422,'Member Months'!$C:$C,$C1422, 'Member Months'!$D:$D,$D1422)</f>
        <v>0</v>
      </c>
      <c r="T1422" s="172"/>
    </row>
    <row r="1423" spans="1:20">
      <c r="A1423" s="38" t="s">
        <v>220</v>
      </c>
      <c r="B1423" s="39">
        <f t="shared" si="42"/>
        <v>0</v>
      </c>
      <c r="C1423" s="39" t="str">
        <f t="shared" si="43"/>
        <v>2021 Prior Year</v>
      </c>
      <c r="D1423" s="40">
        <v>1</v>
      </c>
      <c r="E1423" s="40" t="s">
        <v>220</v>
      </c>
      <c r="F1423" s="40" t="s">
        <v>738</v>
      </c>
      <c r="G1423" s="698" t="s">
        <v>229</v>
      </c>
      <c r="H1423" s="40" t="s">
        <v>228</v>
      </c>
      <c r="I1423" s="630" t="s">
        <v>70</v>
      </c>
      <c r="J1423" s="698" t="s">
        <v>265</v>
      </c>
      <c r="K1423" s="303">
        <v>0</v>
      </c>
      <c r="L1423" s="304">
        <v>0</v>
      </c>
      <c r="M1423" s="305">
        <v>0</v>
      </c>
      <c r="N1423" s="305">
        <v>0</v>
      </c>
      <c r="O1423" s="303">
        <v>0</v>
      </c>
      <c r="P1423" s="305">
        <v>0</v>
      </c>
      <c r="Q1423" s="303">
        <v>0</v>
      </c>
      <c r="R1423" s="16">
        <f>SUMIFS('Member Months'!$L:$L,'Member Months'!$A:$A,$A1423,'Member Months'!$C:$C,$C1423, 'Member Months'!$D:$D,$D1423)</f>
        <v>0</v>
      </c>
      <c r="T1423" s="172"/>
    </row>
    <row r="1424" spans="1:20">
      <c r="A1424" s="38" t="s">
        <v>220</v>
      </c>
      <c r="B1424" s="39">
        <f t="shared" si="42"/>
        <v>0</v>
      </c>
      <c r="C1424" s="39" t="str">
        <f t="shared" si="43"/>
        <v>2021 Prior Year</v>
      </c>
      <c r="D1424" s="40">
        <v>1</v>
      </c>
      <c r="E1424" s="40" t="s">
        <v>220</v>
      </c>
      <c r="F1424" s="40" t="s">
        <v>738</v>
      </c>
      <c r="G1424" s="698" t="s">
        <v>229</v>
      </c>
      <c r="H1424" s="40" t="s">
        <v>228</v>
      </c>
      <c r="I1424" s="630" t="s">
        <v>71</v>
      </c>
      <c r="J1424" s="698" t="s">
        <v>266</v>
      </c>
      <c r="K1424" s="303">
        <v>0</v>
      </c>
      <c r="L1424" s="304">
        <v>0</v>
      </c>
      <c r="M1424" s="305">
        <v>0</v>
      </c>
      <c r="N1424" s="305">
        <v>0</v>
      </c>
      <c r="O1424" s="303">
        <v>0</v>
      </c>
      <c r="P1424" s="305">
        <v>0</v>
      </c>
      <c r="Q1424" s="303">
        <v>0</v>
      </c>
      <c r="R1424" s="16">
        <f>SUMIFS('Member Months'!$L:$L,'Member Months'!$A:$A,$A1424,'Member Months'!$C:$C,$C1424, 'Member Months'!$D:$D,$D1424)</f>
        <v>0</v>
      </c>
      <c r="T1424" s="172"/>
    </row>
    <row r="1425" spans="1:20">
      <c r="A1425" s="38" t="s">
        <v>220</v>
      </c>
      <c r="B1425" s="39">
        <f t="shared" si="42"/>
        <v>0</v>
      </c>
      <c r="C1425" s="39" t="str">
        <f t="shared" si="43"/>
        <v>2021 Prior Year</v>
      </c>
      <c r="D1425" s="40">
        <v>1</v>
      </c>
      <c r="E1425" s="40" t="s">
        <v>220</v>
      </c>
      <c r="F1425" s="40" t="s">
        <v>738</v>
      </c>
      <c r="G1425" s="698" t="s">
        <v>229</v>
      </c>
      <c r="H1425" s="40" t="s">
        <v>228</v>
      </c>
      <c r="I1425" s="630" t="s">
        <v>72</v>
      </c>
      <c r="J1425" s="698" t="s">
        <v>527</v>
      </c>
      <c r="K1425" s="303">
        <v>0</v>
      </c>
      <c r="L1425" s="304">
        <v>0</v>
      </c>
      <c r="M1425" s="305">
        <v>0</v>
      </c>
      <c r="N1425" s="305">
        <v>0</v>
      </c>
      <c r="O1425" s="303">
        <v>0</v>
      </c>
      <c r="P1425" s="305">
        <v>0</v>
      </c>
      <c r="Q1425" s="303">
        <v>0</v>
      </c>
      <c r="R1425" s="16">
        <f>SUMIFS('Member Months'!$L:$L,'Member Months'!$A:$A,$A1425,'Member Months'!$C:$C,$C1425, 'Member Months'!$D:$D,$D1425)</f>
        <v>0</v>
      </c>
      <c r="T1425" s="172"/>
    </row>
    <row r="1426" spans="1:20">
      <c r="A1426" s="38" t="s">
        <v>220</v>
      </c>
      <c r="B1426" s="39">
        <f t="shared" si="42"/>
        <v>0</v>
      </c>
      <c r="C1426" s="39" t="str">
        <f t="shared" si="43"/>
        <v>2021 Prior Year</v>
      </c>
      <c r="D1426" s="40">
        <v>1</v>
      </c>
      <c r="E1426" s="40" t="s">
        <v>220</v>
      </c>
      <c r="F1426" s="40" t="s">
        <v>738</v>
      </c>
      <c r="G1426" s="698" t="s">
        <v>229</v>
      </c>
      <c r="H1426" s="40" t="s">
        <v>228</v>
      </c>
      <c r="I1426" s="630" t="s">
        <v>73</v>
      </c>
      <c r="J1426" s="698" t="s">
        <v>528</v>
      </c>
      <c r="K1426" s="303">
        <v>0</v>
      </c>
      <c r="L1426" s="304">
        <v>0</v>
      </c>
      <c r="M1426" s="305">
        <v>0</v>
      </c>
      <c r="N1426" s="305">
        <v>0</v>
      </c>
      <c r="O1426" s="303">
        <v>0</v>
      </c>
      <c r="P1426" s="305">
        <v>0</v>
      </c>
      <c r="Q1426" s="303">
        <v>0</v>
      </c>
      <c r="R1426" s="16">
        <f>SUMIFS('Member Months'!$L:$L,'Member Months'!$A:$A,$A1426,'Member Months'!$C:$C,$C1426, 'Member Months'!$D:$D,$D1426)</f>
        <v>0</v>
      </c>
      <c r="T1426" s="172"/>
    </row>
    <row r="1427" spans="1:20">
      <c r="A1427" s="38" t="s">
        <v>220</v>
      </c>
      <c r="B1427" s="39">
        <f t="shared" si="42"/>
        <v>0</v>
      </c>
      <c r="C1427" s="39" t="str">
        <f t="shared" si="43"/>
        <v>2021 Prior Year</v>
      </c>
      <c r="D1427" s="40">
        <v>1</v>
      </c>
      <c r="E1427" s="40" t="s">
        <v>220</v>
      </c>
      <c r="F1427" s="40" t="s">
        <v>738</v>
      </c>
      <c r="G1427" s="698" t="s">
        <v>229</v>
      </c>
      <c r="H1427" s="40" t="s">
        <v>228</v>
      </c>
      <c r="I1427" s="630" t="s">
        <v>409</v>
      </c>
      <c r="J1427" s="698" t="s">
        <v>803</v>
      </c>
      <c r="K1427" s="303">
        <v>0</v>
      </c>
      <c r="L1427" s="304">
        <v>0</v>
      </c>
      <c r="M1427" s="305">
        <v>0</v>
      </c>
      <c r="N1427" s="305">
        <v>0</v>
      </c>
      <c r="O1427" s="303">
        <v>0</v>
      </c>
      <c r="P1427" s="305">
        <v>0</v>
      </c>
      <c r="Q1427" s="303">
        <v>0</v>
      </c>
      <c r="R1427" s="16">
        <f>SUMIFS('Member Months'!$L:$L,'Member Months'!$A:$A,$A1427,'Member Months'!$C:$C,$C1427, 'Member Months'!$D:$D,$D1427)</f>
        <v>0</v>
      </c>
      <c r="T1427" s="172"/>
    </row>
    <row r="1428" spans="1:20">
      <c r="A1428" s="38" t="s">
        <v>221</v>
      </c>
      <c r="B1428" s="39">
        <f t="shared" si="42"/>
        <v>0</v>
      </c>
      <c r="C1428" s="39" t="str">
        <f t="shared" si="43"/>
        <v>2021 Prior Year</v>
      </c>
      <c r="D1428" s="40">
        <v>1</v>
      </c>
      <c r="E1428" s="40" t="s">
        <v>221</v>
      </c>
      <c r="F1428" s="40" t="s">
        <v>738</v>
      </c>
      <c r="G1428" s="698" t="s">
        <v>230</v>
      </c>
      <c r="H1428" s="40" t="s">
        <v>213</v>
      </c>
      <c r="I1428" s="629" t="s">
        <v>211</v>
      </c>
      <c r="J1428" s="698" t="s">
        <v>261</v>
      </c>
      <c r="K1428" s="303">
        <v>0</v>
      </c>
      <c r="L1428" s="304">
        <v>0</v>
      </c>
      <c r="M1428" s="305">
        <v>0</v>
      </c>
      <c r="N1428" s="305">
        <v>0</v>
      </c>
      <c r="O1428" s="303">
        <v>0</v>
      </c>
      <c r="P1428" s="305">
        <v>0</v>
      </c>
      <c r="Q1428" s="303">
        <v>0</v>
      </c>
      <c r="R1428" s="16">
        <f>SUMIFS('Member Months'!$L:$L,'Member Months'!$A:$A,$A1428,'Member Months'!$C:$C,$C1428, 'Member Months'!$D:$D,$D1428)</f>
        <v>0</v>
      </c>
      <c r="T1428" s="172"/>
    </row>
    <row r="1429" spans="1:20">
      <c r="A1429" s="38" t="s">
        <v>221</v>
      </c>
      <c r="B1429" s="39">
        <f t="shared" si="42"/>
        <v>0</v>
      </c>
      <c r="C1429" s="39" t="str">
        <f t="shared" si="43"/>
        <v>2021 Prior Year</v>
      </c>
      <c r="D1429" s="40">
        <v>1</v>
      </c>
      <c r="E1429" s="40" t="s">
        <v>221</v>
      </c>
      <c r="F1429" s="40" t="s">
        <v>738</v>
      </c>
      <c r="G1429" s="698" t="s">
        <v>230</v>
      </c>
      <c r="H1429" s="40" t="s">
        <v>213</v>
      </c>
      <c r="I1429" s="629" t="s">
        <v>214</v>
      </c>
      <c r="J1429" s="698" t="s">
        <v>676</v>
      </c>
      <c r="K1429" s="303">
        <v>0</v>
      </c>
      <c r="L1429" s="304">
        <v>0</v>
      </c>
      <c r="M1429" s="305">
        <v>0</v>
      </c>
      <c r="N1429" s="305">
        <v>0</v>
      </c>
      <c r="O1429" s="303">
        <v>0</v>
      </c>
      <c r="P1429" s="305">
        <v>0</v>
      </c>
      <c r="Q1429" s="303">
        <v>0</v>
      </c>
      <c r="R1429" s="16">
        <f>SUMIFS('Member Months'!$L:$L,'Member Months'!$A:$A,$A1429,'Member Months'!$C:$C,$C1429, 'Member Months'!$D:$D,$D1429)</f>
        <v>0</v>
      </c>
      <c r="T1429" s="172"/>
    </row>
    <row r="1430" spans="1:20">
      <c r="A1430" s="38" t="s">
        <v>221</v>
      </c>
      <c r="B1430" s="39">
        <f t="shared" si="42"/>
        <v>0</v>
      </c>
      <c r="C1430" s="39" t="str">
        <f t="shared" si="43"/>
        <v>2021 Prior Year</v>
      </c>
      <c r="D1430" s="40">
        <v>1</v>
      </c>
      <c r="E1430" s="40" t="s">
        <v>221</v>
      </c>
      <c r="F1430" s="40" t="s">
        <v>738</v>
      </c>
      <c r="G1430" s="698" t="s">
        <v>230</v>
      </c>
      <c r="H1430" s="40" t="s">
        <v>213</v>
      </c>
      <c r="I1430" s="629" t="s">
        <v>215</v>
      </c>
      <c r="J1430" s="698" t="s">
        <v>216</v>
      </c>
      <c r="K1430" s="303">
        <v>0</v>
      </c>
      <c r="L1430" s="304">
        <v>0</v>
      </c>
      <c r="M1430" s="305">
        <v>0</v>
      </c>
      <c r="N1430" s="305">
        <v>0</v>
      </c>
      <c r="O1430" s="303">
        <v>0</v>
      </c>
      <c r="P1430" s="305">
        <v>0</v>
      </c>
      <c r="Q1430" s="303">
        <v>0</v>
      </c>
      <c r="R1430" s="16">
        <f>SUMIFS('Member Months'!$L:$L,'Member Months'!$A:$A,$A1430,'Member Months'!$C:$C,$C1430, 'Member Months'!$D:$D,$D1430)</f>
        <v>0</v>
      </c>
      <c r="T1430" s="172"/>
    </row>
    <row r="1431" spans="1:20">
      <c r="A1431" s="38" t="s">
        <v>221</v>
      </c>
      <c r="B1431" s="39">
        <f t="shared" ref="B1431:B1458" si="44">$B$1302</f>
        <v>0</v>
      </c>
      <c r="C1431" s="39" t="str">
        <f t="shared" ref="C1431:C1458" si="45">$C$1302</f>
        <v>2021 Prior Year</v>
      </c>
      <c r="D1431" s="40">
        <v>1</v>
      </c>
      <c r="E1431" s="40" t="s">
        <v>221</v>
      </c>
      <c r="F1431" s="40" t="s">
        <v>738</v>
      </c>
      <c r="G1431" s="698" t="s">
        <v>230</v>
      </c>
      <c r="H1431" s="40" t="s">
        <v>213</v>
      </c>
      <c r="I1431" s="629" t="s">
        <v>217</v>
      </c>
      <c r="J1431" s="698" t="s">
        <v>262</v>
      </c>
      <c r="K1431" s="303">
        <v>0</v>
      </c>
      <c r="L1431" s="304">
        <v>0</v>
      </c>
      <c r="M1431" s="305">
        <v>0</v>
      </c>
      <c r="N1431" s="305">
        <v>0</v>
      </c>
      <c r="O1431" s="303">
        <v>0</v>
      </c>
      <c r="P1431" s="305">
        <v>0</v>
      </c>
      <c r="Q1431" s="303">
        <v>0</v>
      </c>
      <c r="R1431" s="16">
        <f>SUMIFS('Member Months'!$L:$L,'Member Months'!$A:$A,$A1431,'Member Months'!$C:$C,$C1431, 'Member Months'!$D:$D,$D1431)</f>
        <v>0</v>
      </c>
      <c r="T1431" s="172"/>
    </row>
    <row r="1432" spans="1:20">
      <c r="A1432" s="38" t="s">
        <v>221</v>
      </c>
      <c r="B1432" s="39">
        <f t="shared" si="44"/>
        <v>0</v>
      </c>
      <c r="C1432" s="39" t="str">
        <f t="shared" si="45"/>
        <v>2021 Prior Year</v>
      </c>
      <c r="D1432" s="40">
        <v>1</v>
      </c>
      <c r="E1432" s="40" t="s">
        <v>221</v>
      </c>
      <c r="F1432" s="40" t="s">
        <v>738</v>
      </c>
      <c r="G1432" s="698" t="s">
        <v>230</v>
      </c>
      <c r="H1432" s="40" t="s">
        <v>213</v>
      </c>
      <c r="I1432" s="629" t="s">
        <v>218</v>
      </c>
      <c r="J1432" s="698" t="s">
        <v>677</v>
      </c>
      <c r="K1432" s="303">
        <v>0</v>
      </c>
      <c r="L1432" s="304">
        <v>0</v>
      </c>
      <c r="M1432" s="305">
        <v>0</v>
      </c>
      <c r="N1432" s="305">
        <v>0</v>
      </c>
      <c r="O1432" s="303">
        <v>0</v>
      </c>
      <c r="P1432" s="305">
        <v>0</v>
      </c>
      <c r="Q1432" s="303">
        <v>0</v>
      </c>
      <c r="R1432" s="16">
        <f>SUMIFS('Member Months'!$L:$L,'Member Months'!$A:$A,$A1432,'Member Months'!$C:$C,$C1432, 'Member Months'!$D:$D,$D1432)</f>
        <v>0</v>
      </c>
      <c r="T1432" s="172"/>
    </row>
    <row r="1433" spans="1:20">
      <c r="A1433" s="38" t="s">
        <v>221</v>
      </c>
      <c r="B1433" s="39">
        <f t="shared" si="44"/>
        <v>0</v>
      </c>
      <c r="C1433" s="39" t="str">
        <f t="shared" si="45"/>
        <v>2021 Prior Year</v>
      </c>
      <c r="D1433" s="40">
        <v>1</v>
      </c>
      <c r="E1433" s="40" t="s">
        <v>221</v>
      </c>
      <c r="F1433" s="40" t="s">
        <v>738</v>
      </c>
      <c r="G1433" s="698" t="s">
        <v>230</v>
      </c>
      <c r="H1433" s="40" t="s">
        <v>213</v>
      </c>
      <c r="I1433" s="629" t="s">
        <v>219</v>
      </c>
      <c r="J1433" s="698" t="s">
        <v>263</v>
      </c>
      <c r="K1433" s="303">
        <v>0</v>
      </c>
      <c r="L1433" s="304">
        <v>0</v>
      </c>
      <c r="M1433" s="305">
        <v>0</v>
      </c>
      <c r="N1433" s="305">
        <v>0</v>
      </c>
      <c r="O1433" s="303">
        <v>0</v>
      </c>
      <c r="P1433" s="305">
        <v>0</v>
      </c>
      <c r="Q1433" s="303">
        <v>0</v>
      </c>
      <c r="R1433" s="16">
        <f>SUMIFS('Member Months'!$L:$L,'Member Months'!$A:$A,$A1433,'Member Months'!$C:$C,$C1433, 'Member Months'!$D:$D,$D1433)</f>
        <v>0</v>
      </c>
      <c r="T1433" s="172"/>
    </row>
    <row r="1434" spans="1:20">
      <c r="A1434" s="38" t="s">
        <v>221</v>
      </c>
      <c r="B1434" s="39">
        <f t="shared" si="44"/>
        <v>0</v>
      </c>
      <c r="C1434" s="39" t="str">
        <f t="shared" si="45"/>
        <v>2021 Prior Year</v>
      </c>
      <c r="D1434" s="40">
        <v>1</v>
      </c>
      <c r="E1434" s="40" t="s">
        <v>221</v>
      </c>
      <c r="F1434" s="40" t="s">
        <v>738</v>
      </c>
      <c r="G1434" s="698" t="s">
        <v>230</v>
      </c>
      <c r="H1434" s="40" t="s">
        <v>213</v>
      </c>
      <c r="I1434" s="629" t="s">
        <v>220</v>
      </c>
      <c r="J1434" s="698" t="s">
        <v>675</v>
      </c>
      <c r="K1434" s="303">
        <v>0</v>
      </c>
      <c r="L1434" s="304">
        <v>0</v>
      </c>
      <c r="M1434" s="305">
        <v>0</v>
      </c>
      <c r="N1434" s="305">
        <v>0</v>
      </c>
      <c r="O1434" s="303">
        <v>0</v>
      </c>
      <c r="P1434" s="305">
        <v>0</v>
      </c>
      <c r="Q1434" s="303">
        <v>0</v>
      </c>
      <c r="R1434" s="16">
        <f>SUMIFS('Member Months'!$L:$L,'Member Months'!$A:$A,$A1434,'Member Months'!$C:$C,$C1434, 'Member Months'!$D:$D,$D1434)</f>
        <v>0</v>
      </c>
      <c r="T1434" s="172"/>
    </row>
    <row r="1435" spans="1:20">
      <c r="A1435" s="38" t="s">
        <v>221</v>
      </c>
      <c r="B1435" s="39">
        <f t="shared" si="44"/>
        <v>0</v>
      </c>
      <c r="C1435" s="39" t="str">
        <f t="shared" si="45"/>
        <v>2021 Prior Year</v>
      </c>
      <c r="D1435" s="40">
        <v>1</v>
      </c>
      <c r="E1435" s="40" t="s">
        <v>221</v>
      </c>
      <c r="F1435" s="40" t="s">
        <v>738</v>
      </c>
      <c r="G1435" s="698" t="s">
        <v>230</v>
      </c>
      <c r="H1435" s="40" t="s">
        <v>213</v>
      </c>
      <c r="I1435" s="629" t="s">
        <v>221</v>
      </c>
      <c r="J1435" s="698" t="s">
        <v>264</v>
      </c>
      <c r="K1435" s="303">
        <v>0</v>
      </c>
      <c r="L1435" s="304">
        <v>0</v>
      </c>
      <c r="M1435" s="305">
        <v>0</v>
      </c>
      <c r="N1435" s="305">
        <v>0</v>
      </c>
      <c r="O1435" s="303">
        <v>0</v>
      </c>
      <c r="P1435" s="305">
        <v>0</v>
      </c>
      <c r="Q1435" s="303">
        <v>0</v>
      </c>
      <c r="R1435" s="16">
        <f>SUMIFS('Member Months'!$L:$L,'Member Months'!$A:$A,$A1435,'Member Months'!$C:$C,$C1435, 'Member Months'!$D:$D,$D1435)</f>
        <v>0</v>
      </c>
      <c r="T1435" s="172"/>
    </row>
    <row r="1436" spans="1:20">
      <c r="A1436" s="38" t="s">
        <v>221</v>
      </c>
      <c r="B1436" s="39">
        <f t="shared" si="44"/>
        <v>0</v>
      </c>
      <c r="C1436" s="39" t="str">
        <f t="shared" si="45"/>
        <v>2021 Prior Year</v>
      </c>
      <c r="D1436" s="40">
        <v>1</v>
      </c>
      <c r="E1436" s="40" t="s">
        <v>221</v>
      </c>
      <c r="F1436" s="40" t="s">
        <v>738</v>
      </c>
      <c r="G1436" s="698" t="s">
        <v>230</v>
      </c>
      <c r="H1436" s="40" t="s">
        <v>213</v>
      </c>
      <c r="I1436" s="630" t="s">
        <v>222</v>
      </c>
      <c r="J1436" s="698" t="s">
        <v>206</v>
      </c>
      <c r="K1436" s="303">
        <v>0</v>
      </c>
      <c r="L1436" s="304">
        <v>0</v>
      </c>
      <c r="M1436" s="305">
        <v>0</v>
      </c>
      <c r="N1436" s="305">
        <v>0</v>
      </c>
      <c r="O1436" s="303">
        <v>0</v>
      </c>
      <c r="P1436" s="305">
        <v>0</v>
      </c>
      <c r="Q1436" s="303">
        <v>0</v>
      </c>
      <c r="R1436" s="16">
        <f>SUMIFS('Member Months'!$L:$L,'Member Months'!$A:$A,$A1436,'Member Months'!$C:$C,$C1436, 'Member Months'!$D:$D,$D1436)</f>
        <v>0</v>
      </c>
      <c r="T1436" s="172"/>
    </row>
    <row r="1437" spans="1:20">
      <c r="A1437" s="38" t="s">
        <v>221</v>
      </c>
      <c r="B1437" s="39">
        <f t="shared" si="44"/>
        <v>0</v>
      </c>
      <c r="C1437" s="39" t="str">
        <f t="shared" si="45"/>
        <v>2021 Prior Year</v>
      </c>
      <c r="D1437" s="40">
        <v>1</v>
      </c>
      <c r="E1437" s="40" t="s">
        <v>221</v>
      </c>
      <c r="F1437" s="40" t="s">
        <v>738</v>
      </c>
      <c r="G1437" s="698" t="s">
        <v>230</v>
      </c>
      <c r="H1437" s="40" t="s">
        <v>213</v>
      </c>
      <c r="I1437" s="630" t="s">
        <v>223</v>
      </c>
      <c r="J1437" s="698" t="s">
        <v>181</v>
      </c>
      <c r="K1437" s="303">
        <v>0</v>
      </c>
      <c r="L1437" s="304">
        <v>0</v>
      </c>
      <c r="M1437" s="305">
        <v>0</v>
      </c>
      <c r="N1437" s="305">
        <v>0</v>
      </c>
      <c r="O1437" s="303">
        <v>0</v>
      </c>
      <c r="P1437" s="305">
        <v>0</v>
      </c>
      <c r="Q1437" s="303">
        <v>0</v>
      </c>
      <c r="R1437" s="16">
        <f>SUMIFS('Member Months'!$L:$L,'Member Months'!$A:$A,$A1437,'Member Months'!$C:$C,$C1437, 'Member Months'!$D:$D,$D1437)</f>
        <v>0</v>
      </c>
      <c r="T1437" s="172"/>
    </row>
    <row r="1438" spans="1:20">
      <c r="A1438" s="38" t="s">
        <v>221</v>
      </c>
      <c r="B1438" s="39">
        <f t="shared" si="44"/>
        <v>0</v>
      </c>
      <c r="C1438" s="39" t="str">
        <f t="shared" si="45"/>
        <v>2021 Prior Year</v>
      </c>
      <c r="D1438" s="40">
        <v>1</v>
      </c>
      <c r="E1438" s="40" t="s">
        <v>221</v>
      </c>
      <c r="F1438" s="40" t="s">
        <v>738</v>
      </c>
      <c r="G1438" s="698" t="s">
        <v>230</v>
      </c>
      <c r="H1438" s="40" t="s">
        <v>213</v>
      </c>
      <c r="I1438" s="630" t="s">
        <v>150</v>
      </c>
      <c r="J1438" s="698" t="s">
        <v>204</v>
      </c>
      <c r="K1438" s="303">
        <v>0</v>
      </c>
      <c r="L1438" s="304">
        <v>0</v>
      </c>
      <c r="M1438" s="305">
        <v>0</v>
      </c>
      <c r="N1438" s="305">
        <v>0</v>
      </c>
      <c r="O1438" s="303">
        <v>0</v>
      </c>
      <c r="P1438" s="305">
        <v>0</v>
      </c>
      <c r="Q1438" s="303">
        <v>0</v>
      </c>
      <c r="R1438" s="16">
        <f>SUMIFS('Member Months'!$L:$L,'Member Months'!$A:$A,$A1438,'Member Months'!$C:$C,$C1438, 'Member Months'!$D:$D,$D1438)</f>
        <v>0</v>
      </c>
      <c r="T1438" s="172"/>
    </row>
    <row r="1439" spans="1:20">
      <c r="A1439" s="38" t="s">
        <v>221</v>
      </c>
      <c r="B1439" s="39">
        <f t="shared" si="44"/>
        <v>0</v>
      </c>
      <c r="C1439" s="39" t="str">
        <f t="shared" si="45"/>
        <v>2021 Prior Year</v>
      </c>
      <c r="D1439" s="40">
        <v>1</v>
      </c>
      <c r="E1439" s="40" t="s">
        <v>221</v>
      </c>
      <c r="F1439" s="40" t="s">
        <v>738</v>
      </c>
      <c r="G1439" s="698" t="s">
        <v>230</v>
      </c>
      <c r="H1439" s="40" t="s">
        <v>213</v>
      </c>
      <c r="I1439" s="630" t="s">
        <v>151</v>
      </c>
      <c r="J1439" s="698" t="s">
        <v>205</v>
      </c>
      <c r="K1439" s="303">
        <v>0</v>
      </c>
      <c r="L1439" s="304">
        <v>0</v>
      </c>
      <c r="M1439" s="305">
        <v>0</v>
      </c>
      <c r="N1439" s="305">
        <v>0</v>
      </c>
      <c r="O1439" s="303">
        <v>0</v>
      </c>
      <c r="P1439" s="305">
        <v>0</v>
      </c>
      <c r="Q1439" s="303">
        <v>0</v>
      </c>
      <c r="R1439" s="16">
        <f>SUMIFS('Member Months'!$L:$L,'Member Months'!$A:$A,$A1439,'Member Months'!$C:$C,$C1439, 'Member Months'!$D:$D,$D1439)</f>
        <v>0</v>
      </c>
      <c r="T1439" s="172"/>
    </row>
    <row r="1440" spans="1:20">
      <c r="A1440" s="38" t="s">
        <v>221</v>
      </c>
      <c r="B1440" s="39">
        <f t="shared" si="44"/>
        <v>0</v>
      </c>
      <c r="C1440" s="39" t="str">
        <f t="shared" si="45"/>
        <v>2021 Prior Year</v>
      </c>
      <c r="D1440" s="40">
        <v>1</v>
      </c>
      <c r="E1440" s="40" t="s">
        <v>221</v>
      </c>
      <c r="F1440" s="40" t="s">
        <v>738</v>
      </c>
      <c r="G1440" s="698" t="s">
        <v>230</v>
      </c>
      <c r="H1440" s="40" t="s">
        <v>213</v>
      </c>
      <c r="I1440" s="630" t="s">
        <v>152</v>
      </c>
      <c r="J1440" s="698" t="s">
        <v>182</v>
      </c>
      <c r="K1440" s="303">
        <v>0</v>
      </c>
      <c r="L1440" s="304">
        <v>0</v>
      </c>
      <c r="M1440" s="305">
        <v>0</v>
      </c>
      <c r="N1440" s="305">
        <v>0</v>
      </c>
      <c r="O1440" s="303">
        <v>0</v>
      </c>
      <c r="P1440" s="305">
        <v>0</v>
      </c>
      <c r="Q1440" s="303">
        <v>0</v>
      </c>
      <c r="R1440" s="16">
        <f>SUMIFS('Member Months'!$L:$L,'Member Months'!$A:$A,$A1440,'Member Months'!$C:$C,$C1440, 'Member Months'!$D:$D,$D1440)</f>
        <v>0</v>
      </c>
      <c r="T1440" s="172"/>
    </row>
    <row r="1441" spans="1:20">
      <c r="A1441" s="38" t="s">
        <v>221</v>
      </c>
      <c r="B1441" s="39">
        <f t="shared" si="44"/>
        <v>0</v>
      </c>
      <c r="C1441" s="39" t="str">
        <f t="shared" si="45"/>
        <v>2021 Prior Year</v>
      </c>
      <c r="D1441" s="40">
        <v>1</v>
      </c>
      <c r="E1441" s="40" t="s">
        <v>221</v>
      </c>
      <c r="F1441" s="40" t="s">
        <v>738</v>
      </c>
      <c r="G1441" s="698" t="s">
        <v>230</v>
      </c>
      <c r="H1441" s="40" t="s">
        <v>213</v>
      </c>
      <c r="I1441" s="630" t="s">
        <v>70</v>
      </c>
      <c r="J1441" s="698" t="s">
        <v>265</v>
      </c>
      <c r="K1441" s="303">
        <v>0</v>
      </c>
      <c r="L1441" s="304">
        <v>0</v>
      </c>
      <c r="M1441" s="305">
        <v>0</v>
      </c>
      <c r="N1441" s="305">
        <v>0</v>
      </c>
      <c r="O1441" s="303">
        <v>0</v>
      </c>
      <c r="P1441" s="305">
        <v>0</v>
      </c>
      <c r="Q1441" s="303">
        <v>0</v>
      </c>
      <c r="R1441" s="16">
        <f>SUMIFS('Member Months'!$L:$L,'Member Months'!$A:$A,$A1441,'Member Months'!$C:$C,$C1441, 'Member Months'!$D:$D,$D1441)</f>
        <v>0</v>
      </c>
      <c r="T1441" s="172"/>
    </row>
    <row r="1442" spans="1:20">
      <c r="A1442" s="38" t="s">
        <v>221</v>
      </c>
      <c r="B1442" s="39">
        <f t="shared" si="44"/>
        <v>0</v>
      </c>
      <c r="C1442" s="39" t="str">
        <f t="shared" si="45"/>
        <v>2021 Prior Year</v>
      </c>
      <c r="D1442" s="40">
        <v>1</v>
      </c>
      <c r="E1442" s="40" t="s">
        <v>221</v>
      </c>
      <c r="F1442" s="40" t="s">
        <v>738</v>
      </c>
      <c r="G1442" s="698" t="s">
        <v>230</v>
      </c>
      <c r="H1442" s="40" t="s">
        <v>213</v>
      </c>
      <c r="I1442" s="630" t="s">
        <v>71</v>
      </c>
      <c r="J1442" s="698" t="s">
        <v>266</v>
      </c>
      <c r="K1442" s="303">
        <v>0</v>
      </c>
      <c r="L1442" s="304">
        <v>0</v>
      </c>
      <c r="M1442" s="305">
        <v>0</v>
      </c>
      <c r="N1442" s="305">
        <v>0</v>
      </c>
      <c r="O1442" s="303">
        <v>0</v>
      </c>
      <c r="P1442" s="305">
        <v>0</v>
      </c>
      <c r="Q1442" s="303">
        <v>0</v>
      </c>
      <c r="R1442" s="16">
        <f>SUMIFS('Member Months'!$L:$L,'Member Months'!$A:$A,$A1442,'Member Months'!$C:$C,$C1442, 'Member Months'!$D:$D,$D1442)</f>
        <v>0</v>
      </c>
      <c r="T1442" s="172"/>
    </row>
    <row r="1443" spans="1:20">
      <c r="A1443" s="38" t="s">
        <v>221</v>
      </c>
      <c r="B1443" s="39">
        <f t="shared" si="44"/>
        <v>0</v>
      </c>
      <c r="C1443" s="39" t="str">
        <f t="shared" si="45"/>
        <v>2021 Prior Year</v>
      </c>
      <c r="D1443" s="40">
        <v>1</v>
      </c>
      <c r="E1443" s="40" t="s">
        <v>221</v>
      </c>
      <c r="F1443" s="40" t="s">
        <v>738</v>
      </c>
      <c r="G1443" s="698" t="s">
        <v>230</v>
      </c>
      <c r="H1443" s="40" t="s">
        <v>213</v>
      </c>
      <c r="I1443" s="630" t="s">
        <v>72</v>
      </c>
      <c r="J1443" s="698" t="s">
        <v>527</v>
      </c>
      <c r="K1443" s="303">
        <v>0</v>
      </c>
      <c r="L1443" s="304">
        <v>0</v>
      </c>
      <c r="M1443" s="305">
        <v>0</v>
      </c>
      <c r="N1443" s="305">
        <v>0</v>
      </c>
      <c r="O1443" s="303">
        <v>0</v>
      </c>
      <c r="P1443" s="305">
        <v>0</v>
      </c>
      <c r="Q1443" s="303">
        <v>0</v>
      </c>
      <c r="R1443" s="16">
        <f>SUMIFS('Member Months'!$L:$L,'Member Months'!$A:$A,$A1443,'Member Months'!$C:$C,$C1443, 'Member Months'!$D:$D,$D1443)</f>
        <v>0</v>
      </c>
      <c r="T1443" s="172"/>
    </row>
    <row r="1444" spans="1:20">
      <c r="A1444" s="38" t="s">
        <v>221</v>
      </c>
      <c r="B1444" s="39">
        <f t="shared" si="44"/>
        <v>0</v>
      </c>
      <c r="C1444" s="39" t="str">
        <f t="shared" si="45"/>
        <v>2021 Prior Year</v>
      </c>
      <c r="D1444" s="40">
        <v>1</v>
      </c>
      <c r="E1444" s="40" t="s">
        <v>221</v>
      </c>
      <c r="F1444" s="40" t="s">
        <v>738</v>
      </c>
      <c r="G1444" s="698" t="s">
        <v>230</v>
      </c>
      <c r="H1444" s="40" t="s">
        <v>213</v>
      </c>
      <c r="I1444" s="630" t="s">
        <v>73</v>
      </c>
      <c r="J1444" s="698" t="s">
        <v>528</v>
      </c>
      <c r="K1444" s="303">
        <v>0</v>
      </c>
      <c r="L1444" s="304">
        <v>0</v>
      </c>
      <c r="M1444" s="305">
        <v>0</v>
      </c>
      <c r="N1444" s="305">
        <v>0</v>
      </c>
      <c r="O1444" s="303">
        <v>0</v>
      </c>
      <c r="P1444" s="305">
        <v>0</v>
      </c>
      <c r="Q1444" s="303">
        <v>0</v>
      </c>
      <c r="R1444" s="16">
        <f>SUMIFS('Member Months'!$L:$L,'Member Months'!$A:$A,$A1444,'Member Months'!$C:$C,$C1444, 'Member Months'!$D:$D,$D1444)</f>
        <v>0</v>
      </c>
      <c r="T1444" s="172"/>
    </row>
    <row r="1445" spans="1:20">
      <c r="A1445" s="38" t="s">
        <v>221</v>
      </c>
      <c r="B1445" s="39">
        <f t="shared" si="44"/>
        <v>0</v>
      </c>
      <c r="C1445" s="39" t="str">
        <f t="shared" si="45"/>
        <v>2021 Prior Year</v>
      </c>
      <c r="D1445" s="40">
        <v>1</v>
      </c>
      <c r="E1445" s="40" t="s">
        <v>221</v>
      </c>
      <c r="F1445" s="40" t="s">
        <v>738</v>
      </c>
      <c r="G1445" s="698" t="s">
        <v>230</v>
      </c>
      <c r="H1445" s="40" t="s">
        <v>213</v>
      </c>
      <c r="I1445" s="630" t="s">
        <v>409</v>
      </c>
      <c r="J1445" s="698" t="s">
        <v>803</v>
      </c>
      <c r="K1445" s="303">
        <v>0</v>
      </c>
      <c r="L1445" s="304">
        <v>0</v>
      </c>
      <c r="M1445" s="305">
        <v>0</v>
      </c>
      <c r="N1445" s="305">
        <v>0</v>
      </c>
      <c r="O1445" s="303">
        <v>0</v>
      </c>
      <c r="P1445" s="305">
        <v>0</v>
      </c>
      <c r="Q1445" s="303">
        <v>0</v>
      </c>
      <c r="R1445" s="16">
        <f>SUMIFS('Member Months'!$L:$L,'Member Months'!$A:$A,$A1445,'Member Months'!$C:$C,$C1445, 'Member Months'!$D:$D,$D1445)</f>
        <v>0</v>
      </c>
      <c r="T1445" s="172"/>
    </row>
    <row r="1446" spans="1:20">
      <c r="A1446" s="38" t="s">
        <v>150</v>
      </c>
      <c r="B1446" s="39">
        <f t="shared" si="44"/>
        <v>0</v>
      </c>
      <c r="C1446" s="39" t="str">
        <f t="shared" si="45"/>
        <v>2021 Prior Year</v>
      </c>
      <c r="D1446" s="40">
        <v>1</v>
      </c>
      <c r="E1446" s="662" t="s">
        <v>150</v>
      </c>
      <c r="F1446" s="40" t="s">
        <v>739</v>
      </c>
      <c r="G1446" s="698" t="s">
        <v>161</v>
      </c>
      <c r="H1446" s="40" t="s">
        <v>213</v>
      </c>
      <c r="I1446" s="629" t="s">
        <v>211</v>
      </c>
      <c r="J1446" s="698" t="s">
        <v>261</v>
      </c>
      <c r="K1446" s="303">
        <v>0</v>
      </c>
      <c r="L1446" s="304">
        <v>0</v>
      </c>
      <c r="M1446" s="305">
        <v>0</v>
      </c>
      <c r="N1446" s="305">
        <v>0</v>
      </c>
      <c r="O1446" s="303">
        <v>0</v>
      </c>
      <c r="P1446" s="305">
        <v>0</v>
      </c>
      <c r="Q1446" s="303">
        <v>0</v>
      </c>
      <c r="R1446" s="16">
        <f>SUMIFS('Member Months'!$L:$L,'Member Months'!$A:$A,$A1446,'Member Months'!$C:$C,$C1446, 'Member Months'!$D:$D,$D1446)</f>
        <v>0</v>
      </c>
      <c r="T1446" s="172"/>
    </row>
    <row r="1447" spans="1:20">
      <c r="A1447" s="38" t="s">
        <v>150</v>
      </c>
      <c r="B1447" s="39">
        <f t="shared" si="44"/>
        <v>0</v>
      </c>
      <c r="C1447" s="39" t="str">
        <f t="shared" si="45"/>
        <v>2021 Prior Year</v>
      </c>
      <c r="D1447" s="40">
        <v>1</v>
      </c>
      <c r="E1447" s="662" t="s">
        <v>150</v>
      </c>
      <c r="F1447" s="40" t="s">
        <v>739</v>
      </c>
      <c r="G1447" s="698" t="s">
        <v>161</v>
      </c>
      <c r="H1447" s="40" t="s">
        <v>213</v>
      </c>
      <c r="I1447" s="629" t="s">
        <v>214</v>
      </c>
      <c r="J1447" s="698" t="s">
        <v>676</v>
      </c>
      <c r="K1447" s="303">
        <v>0</v>
      </c>
      <c r="L1447" s="304">
        <v>0</v>
      </c>
      <c r="M1447" s="305">
        <v>0</v>
      </c>
      <c r="N1447" s="305">
        <v>0</v>
      </c>
      <c r="O1447" s="303">
        <v>0</v>
      </c>
      <c r="P1447" s="305">
        <v>0</v>
      </c>
      <c r="Q1447" s="303">
        <v>0</v>
      </c>
      <c r="R1447" s="16">
        <f>SUMIFS('Member Months'!$L:$L,'Member Months'!$A:$A,$A1447,'Member Months'!$C:$C,$C1447, 'Member Months'!$D:$D,$D1447)</f>
        <v>0</v>
      </c>
      <c r="T1447" s="172"/>
    </row>
    <row r="1448" spans="1:20">
      <c r="A1448" s="38" t="s">
        <v>150</v>
      </c>
      <c r="B1448" s="39">
        <f t="shared" si="44"/>
        <v>0</v>
      </c>
      <c r="C1448" s="39" t="str">
        <f t="shared" si="45"/>
        <v>2021 Prior Year</v>
      </c>
      <c r="D1448" s="40">
        <v>1</v>
      </c>
      <c r="E1448" s="662" t="s">
        <v>150</v>
      </c>
      <c r="F1448" s="40" t="s">
        <v>739</v>
      </c>
      <c r="G1448" s="698" t="s">
        <v>161</v>
      </c>
      <c r="H1448" s="40" t="s">
        <v>213</v>
      </c>
      <c r="I1448" s="629" t="s">
        <v>215</v>
      </c>
      <c r="J1448" s="698" t="s">
        <v>216</v>
      </c>
      <c r="K1448" s="303">
        <v>0</v>
      </c>
      <c r="L1448" s="304">
        <v>0</v>
      </c>
      <c r="M1448" s="305">
        <v>0</v>
      </c>
      <c r="N1448" s="305">
        <v>0</v>
      </c>
      <c r="O1448" s="303">
        <v>0</v>
      </c>
      <c r="P1448" s="305">
        <v>0</v>
      </c>
      <c r="Q1448" s="303">
        <v>0</v>
      </c>
      <c r="R1448" s="16">
        <f>SUMIFS('Member Months'!$L:$L,'Member Months'!$A:$A,$A1448,'Member Months'!$C:$C,$C1448, 'Member Months'!$D:$D,$D1448)</f>
        <v>0</v>
      </c>
      <c r="T1448" s="172"/>
    </row>
    <row r="1449" spans="1:20">
      <c r="A1449" s="38" t="s">
        <v>150</v>
      </c>
      <c r="B1449" s="39">
        <f t="shared" si="44"/>
        <v>0</v>
      </c>
      <c r="C1449" s="39" t="str">
        <f t="shared" si="45"/>
        <v>2021 Prior Year</v>
      </c>
      <c r="D1449" s="40">
        <v>1</v>
      </c>
      <c r="E1449" s="662" t="s">
        <v>150</v>
      </c>
      <c r="F1449" s="40" t="s">
        <v>739</v>
      </c>
      <c r="G1449" s="698" t="s">
        <v>161</v>
      </c>
      <c r="H1449" s="40" t="s">
        <v>213</v>
      </c>
      <c r="I1449" s="629" t="s">
        <v>217</v>
      </c>
      <c r="J1449" s="698" t="s">
        <v>262</v>
      </c>
      <c r="K1449" s="303">
        <v>0</v>
      </c>
      <c r="L1449" s="304">
        <v>0</v>
      </c>
      <c r="M1449" s="305">
        <v>0</v>
      </c>
      <c r="N1449" s="305">
        <v>0</v>
      </c>
      <c r="O1449" s="303">
        <v>0</v>
      </c>
      <c r="P1449" s="305">
        <v>0</v>
      </c>
      <c r="Q1449" s="303">
        <v>0</v>
      </c>
      <c r="R1449" s="16">
        <f>SUMIFS('Member Months'!$L:$L,'Member Months'!$A:$A,$A1449,'Member Months'!$C:$C,$C1449, 'Member Months'!$D:$D,$D1449)</f>
        <v>0</v>
      </c>
      <c r="T1449" s="172"/>
    </row>
    <row r="1450" spans="1:20">
      <c r="A1450" s="38" t="s">
        <v>150</v>
      </c>
      <c r="B1450" s="39">
        <f t="shared" si="44"/>
        <v>0</v>
      </c>
      <c r="C1450" s="39" t="str">
        <f t="shared" si="45"/>
        <v>2021 Prior Year</v>
      </c>
      <c r="D1450" s="40">
        <v>1</v>
      </c>
      <c r="E1450" s="662" t="s">
        <v>150</v>
      </c>
      <c r="F1450" s="40" t="s">
        <v>739</v>
      </c>
      <c r="G1450" s="698" t="s">
        <v>161</v>
      </c>
      <c r="H1450" s="40" t="s">
        <v>213</v>
      </c>
      <c r="I1450" s="629" t="s">
        <v>218</v>
      </c>
      <c r="J1450" s="698" t="s">
        <v>677</v>
      </c>
      <c r="K1450" s="303">
        <v>0</v>
      </c>
      <c r="L1450" s="304">
        <v>0</v>
      </c>
      <c r="M1450" s="305">
        <v>0</v>
      </c>
      <c r="N1450" s="305">
        <v>0</v>
      </c>
      <c r="O1450" s="303">
        <v>0</v>
      </c>
      <c r="P1450" s="305">
        <v>0</v>
      </c>
      <c r="Q1450" s="303">
        <v>0</v>
      </c>
      <c r="R1450" s="16">
        <f>SUMIFS('Member Months'!$L:$L,'Member Months'!$A:$A,$A1450,'Member Months'!$C:$C,$C1450, 'Member Months'!$D:$D,$D1450)</f>
        <v>0</v>
      </c>
      <c r="T1450" s="172"/>
    </row>
    <row r="1451" spans="1:20">
      <c r="A1451" s="38" t="s">
        <v>150</v>
      </c>
      <c r="B1451" s="39">
        <f t="shared" si="44"/>
        <v>0</v>
      </c>
      <c r="C1451" s="39" t="str">
        <f t="shared" si="45"/>
        <v>2021 Prior Year</v>
      </c>
      <c r="D1451" s="40">
        <v>1</v>
      </c>
      <c r="E1451" s="662" t="s">
        <v>150</v>
      </c>
      <c r="F1451" s="40" t="s">
        <v>739</v>
      </c>
      <c r="G1451" s="698" t="s">
        <v>161</v>
      </c>
      <c r="H1451" s="40" t="s">
        <v>213</v>
      </c>
      <c r="I1451" s="629" t="s">
        <v>219</v>
      </c>
      <c r="J1451" s="698" t="s">
        <v>263</v>
      </c>
      <c r="K1451" s="303">
        <v>0</v>
      </c>
      <c r="L1451" s="304">
        <v>0</v>
      </c>
      <c r="M1451" s="305">
        <v>0</v>
      </c>
      <c r="N1451" s="305">
        <v>0</v>
      </c>
      <c r="O1451" s="303">
        <v>0</v>
      </c>
      <c r="P1451" s="305">
        <v>0</v>
      </c>
      <c r="Q1451" s="303">
        <v>0</v>
      </c>
      <c r="R1451" s="16">
        <f>SUMIFS('Member Months'!$L:$L,'Member Months'!$A:$A,$A1451,'Member Months'!$C:$C,$C1451, 'Member Months'!$D:$D,$D1451)</f>
        <v>0</v>
      </c>
      <c r="T1451" s="172"/>
    </row>
    <row r="1452" spans="1:20">
      <c r="A1452" s="38" t="s">
        <v>150</v>
      </c>
      <c r="B1452" s="39">
        <f t="shared" si="44"/>
        <v>0</v>
      </c>
      <c r="C1452" s="39" t="str">
        <f t="shared" si="45"/>
        <v>2021 Prior Year</v>
      </c>
      <c r="D1452" s="40">
        <v>1</v>
      </c>
      <c r="E1452" s="662" t="s">
        <v>150</v>
      </c>
      <c r="F1452" s="40" t="s">
        <v>739</v>
      </c>
      <c r="G1452" s="698" t="s">
        <v>161</v>
      </c>
      <c r="H1452" s="40" t="s">
        <v>213</v>
      </c>
      <c r="I1452" s="629" t="s">
        <v>220</v>
      </c>
      <c r="J1452" s="698" t="s">
        <v>675</v>
      </c>
      <c r="K1452" s="303">
        <v>0</v>
      </c>
      <c r="L1452" s="304">
        <v>0</v>
      </c>
      <c r="M1452" s="305">
        <v>0</v>
      </c>
      <c r="N1452" s="305">
        <v>0</v>
      </c>
      <c r="O1452" s="303">
        <v>0</v>
      </c>
      <c r="P1452" s="305">
        <v>0</v>
      </c>
      <c r="Q1452" s="303">
        <v>0</v>
      </c>
      <c r="R1452" s="16">
        <f>SUMIFS('Member Months'!$L:$L,'Member Months'!$A:$A,$A1452,'Member Months'!$C:$C,$C1452, 'Member Months'!$D:$D,$D1452)</f>
        <v>0</v>
      </c>
      <c r="T1452" s="172"/>
    </row>
    <row r="1453" spans="1:20">
      <c r="A1453" s="38" t="s">
        <v>150</v>
      </c>
      <c r="B1453" s="39">
        <f t="shared" si="44"/>
        <v>0</v>
      </c>
      <c r="C1453" s="39" t="str">
        <f t="shared" si="45"/>
        <v>2021 Prior Year</v>
      </c>
      <c r="D1453" s="40">
        <v>1</v>
      </c>
      <c r="E1453" s="662" t="s">
        <v>150</v>
      </c>
      <c r="F1453" s="40" t="s">
        <v>739</v>
      </c>
      <c r="G1453" s="698" t="s">
        <v>161</v>
      </c>
      <c r="H1453" s="40" t="s">
        <v>213</v>
      </c>
      <c r="I1453" s="629" t="s">
        <v>221</v>
      </c>
      <c r="J1453" s="698" t="s">
        <v>264</v>
      </c>
      <c r="K1453" s="303">
        <v>0</v>
      </c>
      <c r="L1453" s="304">
        <v>0</v>
      </c>
      <c r="M1453" s="305">
        <v>0</v>
      </c>
      <c r="N1453" s="305">
        <v>0</v>
      </c>
      <c r="O1453" s="303">
        <v>0</v>
      </c>
      <c r="P1453" s="305">
        <v>0</v>
      </c>
      <c r="Q1453" s="303">
        <v>0</v>
      </c>
      <c r="R1453" s="16">
        <f>SUMIFS('Member Months'!$L:$L,'Member Months'!$A:$A,$A1453,'Member Months'!$C:$C,$C1453, 'Member Months'!$D:$D,$D1453)</f>
        <v>0</v>
      </c>
      <c r="T1453" s="172"/>
    </row>
    <row r="1454" spans="1:20">
      <c r="A1454" s="38" t="s">
        <v>150</v>
      </c>
      <c r="B1454" s="39">
        <f t="shared" si="44"/>
        <v>0</v>
      </c>
      <c r="C1454" s="39" t="str">
        <f t="shared" si="45"/>
        <v>2021 Prior Year</v>
      </c>
      <c r="D1454" s="40">
        <v>1</v>
      </c>
      <c r="E1454" s="662" t="s">
        <v>150</v>
      </c>
      <c r="F1454" s="40" t="s">
        <v>739</v>
      </c>
      <c r="G1454" s="698" t="s">
        <v>161</v>
      </c>
      <c r="H1454" s="40" t="s">
        <v>213</v>
      </c>
      <c r="I1454" s="630" t="s">
        <v>222</v>
      </c>
      <c r="J1454" s="698" t="s">
        <v>206</v>
      </c>
      <c r="K1454" s="303">
        <v>0</v>
      </c>
      <c r="L1454" s="304">
        <v>0</v>
      </c>
      <c r="M1454" s="305">
        <v>0</v>
      </c>
      <c r="N1454" s="305">
        <v>0</v>
      </c>
      <c r="O1454" s="303">
        <v>0</v>
      </c>
      <c r="P1454" s="305">
        <v>0</v>
      </c>
      <c r="Q1454" s="303">
        <v>0</v>
      </c>
      <c r="R1454" s="16">
        <f>SUMIFS('Member Months'!$L:$L,'Member Months'!$A:$A,$A1454,'Member Months'!$C:$C,$C1454, 'Member Months'!$D:$D,$D1454)</f>
        <v>0</v>
      </c>
      <c r="T1454" s="172"/>
    </row>
    <row r="1455" spans="1:20">
      <c r="A1455" s="38" t="s">
        <v>150</v>
      </c>
      <c r="B1455" s="39">
        <f t="shared" si="44"/>
        <v>0</v>
      </c>
      <c r="C1455" s="39" t="str">
        <f t="shared" si="45"/>
        <v>2021 Prior Year</v>
      </c>
      <c r="D1455" s="40">
        <v>1</v>
      </c>
      <c r="E1455" s="662" t="s">
        <v>150</v>
      </c>
      <c r="F1455" s="40" t="s">
        <v>739</v>
      </c>
      <c r="G1455" s="698" t="s">
        <v>161</v>
      </c>
      <c r="H1455" s="40" t="s">
        <v>213</v>
      </c>
      <c r="I1455" s="630" t="s">
        <v>223</v>
      </c>
      <c r="J1455" s="698" t="s">
        <v>181</v>
      </c>
      <c r="K1455" s="303">
        <v>0</v>
      </c>
      <c r="L1455" s="304">
        <v>0</v>
      </c>
      <c r="M1455" s="305">
        <v>0</v>
      </c>
      <c r="N1455" s="305">
        <v>0</v>
      </c>
      <c r="O1455" s="303">
        <v>0</v>
      </c>
      <c r="P1455" s="305">
        <v>0</v>
      </c>
      <c r="Q1455" s="303">
        <v>0</v>
      </c>
      <c r="R1455" s="16">
        <f>SUMIFS('Member Months'!$L:$L,'Member Months'!$A:$A,$A1455,'Member Months'!$C:$C,$C1455, 'Member Months'!$D:$D,$D1455)</f>
        <v>0</v>
      </c>
      <c r="T1455" s="172"/>
    </row>
    <row r="1456" spans="1:20">
      <c r="A1456" s="38" t="s">
        <v>150</v>
      </c>
      <c r="B1456" s="39">
        <f t="shared" si="44"/>
        <v>0</v>
      </c>
      <c r="C1456" s="39" t="str">
        <f t="shared" si="45"/>
        <v>2021 Prior Year</v>
      </c>
      <c r="D1456" s="40">
        <v>1</v>
      </c>
      <c r="E1456" s="662" t="s">
        <v>150</v>
      </c>
      <c r="F1456" s="40" t="s">
        <v>739</v>
      </c>
      <c r="G1456" s="698" t="s">
        <v>161</v>
      </c>
      <c r="H1456" s="40" t="s">
        <v>213</v>
      </c>
      <c r="I1456" s="630" t="s">
        <v>150</v>
      </c>
      <c r="J1456" s="698" t="s">
        <v>204</v>
      </c>
      <c r="K1456" s="303">
        <v>0</v>
      </c>
      <c r="L1456" s="304">
        <v>0</v>
      </c>
      <c r="M1456" s="305">
        <v>0</v>
      </c>
      <c r="N1456" s="305">
        <v>0</v>
      </c>
      <c r="O1456" s="303">
        <v>0</v>
      </c>
      <c r="P1456" s="305">
        <v>0</v>
      </c>
      <c r="Q1456" s="303">
        <v>0</v>
      </c>
      <c r="R1456" s="16">
        <f>SUMIFS('Member Months'!$L:$L,'Member Months'!$A:$A,$A1456,'Member Months'!$C:$C,$C1456, 'Member Months'!$D:$D,$D1456)</f>
        <v>0</v>
      </c>
      <c r="T1456" s="172"/>
    </row>
    <row r="1457" spans="1:20">
      <c r="A1457" s="38" t="s">
        <v>150</v>
      </c>
      <c r="B1457" s="39">
        <f t="shared" si="44"/>
        <v>0</v>
      </c>
      <c r="C1457" s="39" t="str">
        <f t="shared" si="45"/>
        <v>2021 Prior Year</v>
      </c>
      <c r="D1457" s="40">
        <v>1</v>
      </c>
      <c r="E1457" s="662" t="s">
        <v>150</v>
      </c>
      <c r="F1457" s="40" t="s">
        <v>739</v>
      </c>
      <c r="G1457" s="698" t="s">
        <v>161</v>
      </c>
      <c r="H1457" s="40" t="s">
        <v>213</v>
      </c>
      <c r="I1457" s="630" t="s">
        <v>151</v>
      </c>
      <c r="J1457" s="698" t="s">
        <v>205</v>
      </c>
      <c r="K1457" s="303">
        <v>0</v>
      </c>
      <c r="L1457" s="304">
        <v>0</v>
      </c>
      <c r="M1457" s="305">
        <v>0</v>
      </c>
      <c r="N1457" s="305">
        <v>0</v>
      </c>
      <c r="O1457" s="303">
        <v>0</v>
      </c>
      <c r="P1457" s="305">
        <v>0</v>
      </c>
      <c r="Q1457" s="303">
        <v>0</v>
      </c>
      <c r="R1457" s="16">
        <f>SUMIFS('Member Months'!$L:$L,'Member Months'!$A:$A,$A1457,'Member Months'!$C:$C,$C1457, 'Member Months'!$D:$D,$D1457)</f>
        <v>0</v>
      </c>
      <c r="T1457" s="172"/>
    </row>
    <row r="1458" spans="1:20">
      <c r="A1458" s="38" t="s">
        <v>150</v>
      </c>
      <c r="B1458" s="39">
        <f t="shared" si="44"/>
        <v>0</v>
      </c>
      <c r="C1458" s="39" t="str">
        <f t="shared" si="45"/>
        <v>2021 Prior Year</v>
      </c>
      <c r="D1458" s="40">
        <v>1</v>
      </c>
      <c r="E1458" s="662" t="s">
        <v>150</v>
      </c>
      <c r="F1458" s="40" t="s">
        <v>739</v>
      </c>
      <c r="G1458" s="698" t="s">
        <v>161</v>
      </c>
      <c r="H1458" s="40" t="s">
        <v>213</v>
      </c>
      <c r="I1458" s="630" t="s">
        <v>152</v>
      </c>
      <c r="J1458" s="698" t="s">
        <v>182</v>
      </c>
      <c r="K1458" s="303">
        <v>0</v>
      </c>
      <c r="L1458" s="304">
        <v>0</v>
      </c>
      <c r="M1458" s="305">
        <v>0</v>
      </c>
      <c r="N1458" s="305">
        <v>0</v>
      </c>
      <c r="O1458" s="303">
        <v>0</v>
      </c>
      <c r="P1458" s="305">
        <v>0</v>
      </c>
      <c r="Q1458" s="303">
        <v>0</v>
      </c>
      <c r="R1458" s="16">
        <f>SUMIFS('Member Months'!$L:$L,'Member Months'!$A:$A,$A1458,'Member Months'!$C:$C,$C1458, 'Member Months'!$D:$D,$D1458)</f>
        <v>0</v>
      </c>
      <c r="T1458" s="172"/>
    </row>
    <row r="1459" spans="1:20">
      <c r="A1459" s="38" t="s">
        <v>150</v>
      </c>
      <c r="B1459" s="39">
        <f t="shared" ref="B1459:B1612" si="46">$B$1302</f>
        <v>0</v>
      </c>
      <c r="C1459" s="39" t="str">
        <f t="shared" ref="C1459:C1522" si="47">$C$1302</f>
        <v>2021 Prior Year</v>
      </c>
      <c r="D1459" s="40">
        <v>1</v>
      </c>
      <c r="E1459" s="662" t="s">
        <v>150</v>
      </c>
      <c r="F1459" s="40" t="s">
        <v>739</v>
      </c>
      <c r="G1459" s="698" t="s">
        <v>161</v>
      </c>
      <c r="H1459" s="40" t="s">
        <v>213</v>
      </c>
      <c r="I1459" s="630" t="s">
        <v>70</v>
      </c>
      <c r="J1459" s="698" t="s">
        <v>265</v>
      </c>
      <c r="K1459" s="303">
        <v>0</v>
      </c>
      <c r="L1459" s="304">
        <v>0</v>
      </c>
      <c r="M1459" s="305">
        <v>0</v>
      </c>
      <c r="N1459" s="305">
        <v>0</v>
      </c>
      <c r="O1459" s="303">
        <v>0</v>
      </c>
      <c r="P1459" s="305">
        <v>0</v>
      </c>
      <c r="Q1459" s="303">
        <v>0</v>
      </c>
      <c r="R1459" s="16">
        <f>SUMIFS('Member Months'!$L:$L,'Member Months'!$A:$A,$A1459,'Member Months'!$C:$C,$C1459, 'Member Months'!$D:$D,$D1459)</f>
        <v>0</v>
      </c>
      <c r="T1459" s="172"/>
    </row>
    <row r="1460" spans="1:20">
      <c r="A1460" s="38" t="s">
        <v>150</v>
      </c>
      <c r="B1460" s="39">
        <f t="shared" si="46"/>
        <v>0</v>
      </c>
      <c r="C1460" s="39" t="str">
        <f t="shared" si="47"/>
        <v>2021 Prior Year</v>
      </c>
      <c r="D1460" s="40">
        <v>1</v>
      </c>
      <c r="E1460" s="662" t="s">
        <v>150</v>
      </c>
      <c r="F1460" s="40" t="s">
        <v>739</v>
      </c>
      <c r="G1460" s="698" t="s">
        <v>161</v>
      </c>
      <c r="H1460" s="40" t="s">
        <v>213</v>
      </c>
      <c r="I1460" s="630" t="s">
        <v>71</v>
      </c>
      <c r="J1460" s="698" t="s">
        <v>266</v>
      </c>
      <c r="K1460" s="303">
        <v>0</v>
      </c>
      <c r="L1460" s="304">
        <v>0</v>
      </c>
      <c r="M1460" s="305">
        <v>0</v>
      </c>
      <c r="N1460" s="305">
        <v>0</v>
      </c>
      <c r="O1460" s="303">
        <v>0</v>
      </c>
      <c r="P1460" s="305">
        <v>0</v>
      </c>
      <c r="Q1460" s="303">
        <v>0</v>
      </c>
      <c r="R1460" s="16">
        <f>SUMIFS('Member Months'!$L:$L,'Member Months'!$A:$A,$A1460,'Member Months'!$C:$C,$C1460, 'Member Months'!$D:$D,$D1460)</f>
        <v>0</v>
      </c>
      <c r="T1460" s="172"/>
    </row>
    <row r="1461" spans="1:20">
      <c r="A1461" s="38" t="s">
        <v>150</v>
      </c>
      <c r="B1461" s="39">
        <f t="shared" si="46"/>
        <v>0</v>
      </c>
      <c r="C1461" s="39" t="str">
        <f t="shared" si="47"/>
        <v>2021 Prior Year</v>
      </c>
      <c r="D1461" s="40">
        <v>1</v>
      </c>
      <c r="E1461" s="662" t="s">
        <v>150</v>
      </c>
      <c r="F1461" s="40" t="s">
        <v>739</v>
      </c>
      <c r="G1461" s="698" t="s">
        <v>161</v>
      </c>
      <c r="H1461" s="40" t="s">
        <v>213</v>
      </c>
      <c r="I1461" s="630" t="s">
        <v>72</v>
      </c>
      <c r="J1461" s="698" t="s">
        <v>527</v>
      </c>
      <c r="K1461" s="303">
        <v>0</v>
      </c>
      <c r="L1461" s="304">
        <v>0</v>
      </c>
      <c r="M1461" s="305">
        <v>0</v>
      </c>
      <c r="N1461" s="305">
        <v>0</v>
      </c>
      <c r="O1461" s="303">
        <v>0</v>
      </c>
      <c r="P1461" s="305">
        <v>0</v>
      </c>
      <c r="Q1461" s="303">
        <v>0</v>
      </c>
      <c r="R1461" s="16">
        <f>SUMIFS('Member Months'!$L:$L,'Member Months'!$A:$A,$A1461,'Member Months'!$C:$C,$C1461, 'Member Months'!$D:$D,$D1461)</f>
        <v>0</v>
      </c>
      <c r="T1461" s="172"/>
    </row>
    <row r="1462" spans="1:20">
      <c r="A1462" s="38" t="s">
        <v>150</v>
      </c>
      <c r="B1462" s="39">
        <f t="shared" si="46"/>
        <v>0</v>
      </c>
      <c r="C1462" s="39" t="str">
        <f t="shared" si="47"/>
        <v>2021 Prior Year</v>
      </c>
      <c r="D1462" s="40">
        <v>1</v>
      </c>
      <c r="E1462" s="662" t="s">
        <v>150</v>
      </c>
      <c r="F1462" s="40" t="s">
        <v>739</v>
      </c>
      <c r="G1462" s="698" t="s">
        <v>161</v>
      </c>
      <c r="H1462" s="40" t="s">
        <v>213</v>
      </c>
      <c r="I1462" s="630" t="s">
        <v>73</v>
      </c>
      <c r="J1462" s="698" t="s">
        <v>528</v>
      </c>
      <c r="K1462" s="303">
        <v>0</v>
      </c>
      <c r="L1462" s="304">
        <v>0</v>
      </c>
      <c r="M1462" s="305">
        <v>0</v>
      </c>
      <c r="N1462" s="305">
        <v>0</v>
      </c>
      <c r="O1462" s="303">
        <v>0</v>
      </c>
      <c r="P1462" s="305">
        <v>0</v>
      </c>
      <c r="Q1462" s="303">
        <v>0</v>
      </c>
      <c r="R1462" s="16">
        <f>SUMIFS('Member Months'!$L:$L,'Member Months'!$A:$A,$A1462,'Member Months'!$C:$C,$C1462, 'Member Months'!$D:$D,$D1462)</f>
        <v>0</v>
      </c>
      <c r="T1462" s="172"/>
    </row>
    <row r="1463" spans="1:20">
      <c r="A1463" s="38" t="s">
        <v>150</v>
      </c>
      <c r="B1463" s="39">
        <f t="shared" si="46"/>
        <v>0</v>
      </c>
      <c r="C1463" s="39" t="str">
        <f t="shared" si="47"/>
        <v>2021 Prior Year</v>
      </c>
      <c r="D1463" s="40">
        <v>1</v>
      </c>
      <c r="E1463" s="662" t="s">
        <v>150</v>
      </c>
      <c r="F1463" s="40" t="s">
        <v>739</v>
      </c>
      <c r="G1463" s="698" t="s">
        <v>161</v>
      </c>
      <c r="H1463" s="40" t="s">
        <v>213</v>
      </c>
      <c r="I1463" s="630" t="s">
        <v>409</v>
      </c>
      <c r="J1463" s="698" t="s">
        <v>803</v>
      </c>
      <c r="K1463" s="303">
        <v>0</v>
      </c>
      <c r="L1463" s="304">
        <v>0</v>
      </c>
      <c r="M1463" s="305">
        <v>0</v>
      </c>
      <c r="N1463" s="305">
        <v>0</v>
      </c>
      <c r="O1463" s="303">
        <v>0</v>
      </c>
      <c r="P1463" s="305">
        <v>0</v>
      </c>
      <c r="Q1463" s="303">
        <v>0</v>
      </c>
      <c r="R1463" s="16">
        <f>SUMIFS('Member Months'!$L:$L,'Member Months'!$A:$A,$A1463,'Member Months'!$C:$C,$C1463, 'Member Months'!$D:$D,$D1463)</f>
        <v>0</v>
      </c>
      <c r="T1463" s="172"/>
    </row>
    <row r="1464" spans="1:20">
      <c r="A1464" s="38" t="s">
        <v>151</v>
      </c>
      <c r="B1464" s="39">
        <f t="shared" si="46"/>
        <v>0</v>
      </c>
      <c r="C1464" s="39" t="str">
        <f t="shared" si="47"/>
        <v>2021 Prior Year</v>
      </c>
      <c r="D1464" s="40">
        <v>1</v>
      </c>
      <c r="E1464" s="662" t="s">
        <v>151</v>
      </c>
      <c r="F1464" s="40" t="s">
        <v>739</v>
      </c>
      <c r="G1464" s="698" t="s">
        <v>225</v>
      </c>
      <c r="H1464" s="40" t="s">
        <v>213</v>
      </c>
      <c r="I1464" s="629" t="s">
        <v>211</v>
      </c>
      <c r="J1464" s="698" t="s">
        <v>261</v>
      </c>
      <c r="K1464" s="303">
        <v>0</v>
      </c>
      <c r="L1464" s="304">
        <v>0</v>
      </c>
      <c r="M1464" s="305">
        <v>0</v>
      </c>
      <c r="N1464" s="305">
        <v>0</v>
      </c>
      <c r="O1464" s="303">
        <v>0</v>
      </c>
      <c r="P1464" s="305">
        <v>0</v>
      </c>
      <c r="Q1464" s="303">
        <v>0</v>
      </c>
      <c r="R1464" s="16">
        <f>SUMIFS('Member Months'!$L:$L,'Member Months'!$A:$A,$A1464,'Member Months'!$C:$C,$C1464, 'Member Months'!$D:$D,$D1464)</f>
        <v>0</v>
      </c>
      <c r="T1464" s="172"/>
    </row>
    <row r="1465" spans="1:20">
      <c r="A1465" s="38" t="s">
        <v>151</v>
      </c>
      <c r="B1465" s="39">
        <f t="shared" si="46"/>
        <v>0</v>
      </c>
      <c r="C1465" s="39" t="str">
        <f t="shared" si="47"/>
        <v>2021 Prior Year</v>
      </c>
      <c r="D1465" s="40">
        <v>1</v>
      </c>
      <c r="E1465" s="662" t="s">
        <v>151</v>
      </c>
      <c r="F1465" s="40" t="s">
        <v>739</v>
      </c>
      <c r="G1465" s="698" t="s">
        <v>225</v>
      </c>
      <c r="H1465" s="40" t="s">
        <v>213</v>
      </c>
      <c r="I1465" s="629" t="s">
        <v>214</v>
      </c>
      <c r="J1465" s="698" t="s">
        <v>676</v>
      </c>
      <c r="K1465" s="303">
        <v>0</v>
      </c>
      <c r="L1465" s="304">
        <v>0</v>
      </c>
      <c r="M1465" s="305">
        <v>0</v>
      </c>
      <c r="N1465" s="305">
        <v>0</v>
      </c>
      <c r="O1465" s="303">
        <v>0</v>
      </c>
      <c r="P1465" s="305">
        <v>0</v>
      </c>
      <c r="Q1465" s="303">
        <v>0</v>
      </c>
      <c r="R1465" s="16">
        <f>SUMIFS('Member Months'!$L:$L,'Member Months'!$A:$A,$A1465,'Member Months'!$C:$C,$C1465, 'Member Months'!$D:$D,$D1465)</f>
        <v>0</v>
      </c>
      <c r="T1465" s="172"/>
    </row>
    <row r="1466" spans="1:20">
      <c r="A1466" s="38" t="s">
        <v>151</v>
      </c>
      <c r="B1466" s="39">
        <f t="shared" si="46"/>
        <v>0</v>
      </c>
      <c r="C1466" s="39" t="str">
        <f t="shared" si="47"/>
        <v>2021 Prior Year</v>
      </c>
      <c r="D1466" s="40">
        <v>1</v>
      </c>
      <c r="E1466" s="662" t="s">
        <v>151</v>
      </c>
      <c r="F1466" s="40" t="s">
        <v>739</v>
      </c>
      <c r="G1466" s="698" t="s">
        <v>225</v>
      </c>
      <c r="H1466" s="40" t="s">
        <v>213</v>
      </c>
      <c r="I1466" s="629" t="s">
        <v>215</v>
      </c>
      <c r="J1466" s="698" t="s">
        <v>216</v>
      </c>
      <c r="K1466" s="303">
        <v>0</v>
      </c>
      <c r="L1466" s="304">
        <v>0</v>
      </c>
      <c r="M1466" s="305">
        <v>0</v>
      </c>
      <c r="N1466" s="305">
        <v>0</v>
      </c>
      <c r="O1466" s="303">
        <v>0</v>
      </c>
      <c r="P1466" s="305">
        <v>0</v>
      </c>
      <c r="Q1466" s="303">
        <v>0</v>
      </c>
      <c r="R1466" s="16">
        <f>SUMIFS('Member Months'!$L:$L,'Member Months'!$A:$A,$A1466,'Member Months'!$C:$C,$C1466, 'Member Months'!$D:$D,$D1466)</f>
        <v>0</v>
      </c>
      <c r="T1466" s="172"/>
    </row>
    <row r="1467" spans="1:20">
      <c r="A1467" s="38" t="s">
        <v>151</v>
      </c>
      <c r="B1467" s="39">
        <f t="shared" si="46"/>
        <v>0</v>
      </c>
      <c r="C1467" s="39" t="str">
        <f t="shared" si="47"/>
        <v>2021 Prior Year</v>
      </c>
      <c r="D1467" s="40">
        <v>1</v>
      </c>
      <c r="E1467" s="662" t="s">
        <v>151</v>
      </c>
      <c r="F1467" s="40" t="s">
        <v>739</v>
      </c>
      <c r="G1467" s="698" t="s">
        <v>225</v>
      </c>
      <c r="H1467" s="40" t="s">
        <v>213</v>
      </c>
      <c r="I1467" s="629" t="s">
        <v>217</v>
      </c>
      <c r="J1467" s="698" t="s">
        <v>262</v>
      </c>
      <c r="K1467" s="303">
        <v>0</v>
      </c>
      <c r="L1467" s="304">
        <v>0</v>
      </c>
      <c r="M1467" s="305">
        <v>0</v>
      </c>
      <c r="N1467" s="305">
        <v>0</v>
      </c>
      <c r="O1467" s="303">
        <v>0</v>
      </c>
      <c r="P1467" s="305">
        <v>0</v>
      </c>
      <c r="Q1467" s="303">
        <v>0</v>
      </c>
      <c r="R1467" s="16">
        <f>SUMIFS('Member Months'!$L:$L,'Member Months'!$A:$A,$A1467,'Member Months'!$C:$C,$C1467, 'Member Months'!$D:$D,$D1467)</f>
        <v>0</v>
      </c>
      <c r="T1467" s="172"/>
    </row>
    <row r="1468" spans="1:20">
      <c r="A1468" s="38" t="s">
        <v>151</v>
      </c>
      <c r="B1468" s="39">
        <f t="shared" si="46"/>
        <v>0</v>
      </c>
      <c r="C1468" s="39" t="str">
        <f t="shared" si="47"/>
        <v>2021 Prior Year</v>
      </c>
      <c r="D1468" s="40">
        <v>1</v>
      </c>
      <c r="E1468" s="662" t="s">
        <v>151</v>
      </c>
      <c r="F1468" s="40" t="s">
        <v>739</v>
      </c>
      <c r="G1468" s="698" t="s">
        <v>225</v>
      </c>
      <c r="H1468" s="40" t="s">
        <v>213</v>
      </c>
      <c r="I1468" s="629" t="s">
        <v>218</v>
      </c>
      <c r="J1468" s="698" t="s">
        <v>677</v>
      </c>
      <c r="K1468" s="303">
        <v>0</v>
      </c>
      <c r="L1468" s="304">
        <v>0</v>
      </c>
      <c r="M1468" s="305">
        <v>0</v>
      </c>
      <c r="N1468" s="305">
        <v>0</v>
      </c>
      <c r="O1468" s="303">
        <v>0</v>
      </c>
      <c r="P1468" s="305">
        <v>0</v>
      </c>
      <c r="Q1468" s="303">
        <v>0</v>
      </c>
      <c r="R1468" s="16">
        <f>SUMIFS('Member Months'!$L:$L,'Member Months'!$A:$A,$A1468,'Member Months'!$C:$C,$C1468, 'Member Months'!$D:$D,$D1468)</f>
        <v>0</v>
      </c>
      <c r="T1468" s="172"/>
    </row>
    <row r="1469" spans="1:20">
      <c r="A1469" s="38" t="s">
        <v>151</v>
      </c>
      <c r="B1469" s="39">
        <f t="shared" si="46"/>
        <v>0</v>
      </c>
      <c r="C1469" s="39" t="str">
        <f t="shared" si="47"/>
        <v>2021 Prior Year</v>
      </c>
      <c r="D1469" s="40">
        <v>1</v>
      </c>
      <c r="E1469" s="662" t="s">
        <v>151</v>
      </c>
      <c r="F1469" s="40" t="s">
        <v>739</v>
      </c>
      <c r="G1469" s="698" t="s">
        <v>225</v>
      </c>
      <c r="H1469" s="40" t="s">
        <v>213</v>
      </c>
      <c r="I1469" s="629" t="s">
        <v>219</v>
      </c>
      <c r="J1469" s="698" t="s">
        <v>263</v>
      </c>
      <c r="K1469" s="303">
        <v>0</v>
      </c>
      <c r="L1469" s="304">
        <v>0</v>
      </c>
      <c r="M1469" s="305">
        <v>0</v>
      </c>
      <c r="N1469" s="305">
        <v>0</v>
      </c>
      <c r="O1469" s="303">
        <v>0</v>
      </c>
      <c r="P1469" s="305">
        <v>0</v>
      </c>
      <c r="Q1469" s="303">
        <v>0</v>
      </c>
      <c r="R1469" s="16">
        <f>SUMIFS('Member Months'!$L:$L,'Member Months'!$A:$A,$A1469,'Member Months'!$C:$C,$C1469, 'Member Months'!$D:$D,$D1469)</f>
        <v>0</v>
      </c>
      <c r="T1469" s="172"/>
    </row>
    <row r="1470" spans="1:20">
      <c r="A1470" s="38" t="s">
        <v>151</v>
      </c>
      <c r="B1470" s="39">
        <f t="shared" si="46"/>
        <v>0</v>
      </c>
      <c r="C1470" s="39" t="str">
        <f t="shared" si="47"/>
        <v>2021 Prior Year</v>
      </c>
      <c r="D1470" s="40">
        <v>1</v>
      </c>
      <c r="E1470" s="662" t="s">
        <v>151</v>
      </c>
      <c r="F1470" s="40" t="s">
        <v>739</v>
      </c>
      <c r="G1470" s="698" t="s">
        <v>225</v>
      </c>
      <c r="H1470" s="40" t="s">
        <v>213</v>
      </c>
      <c r="I1470" s="629" t="s">
        <v>220</v>
      </c>
      <c r="J1470" s="698" t="s">
        <v>675</v>
      </c>
      <c r="K1470" s="303">
        <v>0</v>
      </c>
      <c r="L1470" s="304">
        <v>0</v>
      </c>
      <c r="M1470" s="305">
        <v>0</v>
      </c>
      <c r="N1470" s="305">
        <v>0</v>
      </c>
      <c r="O1470" s="303">
        <v>0</v>
      </c>
      <c r="P1470" s="305">
        <v>0</v>
      </c>
      <c r="Q1470" s="303">
        <v>0</v>
      </c>
      <c r="R1470" s="16">
        <f>SUMIFS('Member Months'!$L:$L,'Member Months'!$A:$A,$A1470,'Member Months'!$C:$C,$C1470, 'Member Months'!$D:$D,$D1470)</f>
        <v>0</v>
      </c>
      <c r="T1470" s="172"/>
    </row>
    <row r="1471" spans="1:20">
      <c r="A1471" s="38" t="s">
        <v>151</v>
      </c>
      <c r="B1471" s="39">
        <f t="shared" si="46"/>
        <v>0</v>
      </c>
      <c r="C1471" s="39" t="str">
        <f t="shared" si="47"/>
        <v>2021 Prior Year</v>
      </c>
      <c r="D1471" s="40">
        <v>1</v>
      </c>
      <c r="E1471" s="662" t="s">
        <v>151</v>
      </c>
      <c r="F1471" s="40" t="s">
        <v>739</v>
      </c>
      <c r="G1471" s="698" t="s">
        <v>225</v>
      </c>
      <c r="H1471" s="40" t="s">
        <v>213</v>
      </c>
      <c r="I1471" s="629" t="s">
        <v>221</v>
      </c>
      <c r="J1471" s="698" t="s">
        <v>264</v>
      </c>
      <c r="K1471" s="303">
        <v>0</v>
      </c>
      <c r="L1471" s="304">
        <v>0</v>
      </c>
      <c r="M1471" s="305">
        <v>0</v>
      </c>
      <c r="N1471" s="305">
        <v>0</v>
      </c>
      <c r="O1471" s="303">
        <v>0</v>
      </c>
      <c r="P1471" s="305">
        <v>0</v>
      </c>
      <c r="Q1471" s="303">
        <v>0</v>
      </c>
      <c r="R1471" s="16">
        <f>SUMIFS('Member Months'!$L:$L,'Member Months'!$A:$A,$A1471,'Member Months'!$C:$C,$C1471, 'Member Months'!$D:$D,$D1471)</f>
        <v>0</v>
      </c>
      <c r="T1471" s="172"/>
    </row>
    <row r="1472" spans="1:20">
      <c r="A1472" s="38" t="s">
        <v>151</v>
      </c>
      <c r="B1472" s="39">
        <f t="shared" si="46"/>
        <v>0</v>
      </c>
      <c r="C1472" s="39" t="str">
        <f t="shared" si="47"/>
        <v>2021 Prior Year</v>
      </c>
      <c r="D1472" s="40">
        <v>1</v>
      </c>
      <c r="E1472" s="662" t="s">
        <v>151</v>
      </c>
      <c r="F1472" s="40" t="s">
        <v>739</v>
      </c>
      <c r="G1472" s="698" t="s">
        <v>225</v>
      </c>
      <c r="H1472" s="40" t="s">
        <v>213</v>
      </c>
      <c r="I1472" s="630" t="s">
        <v>222</v>
      </c>
      <c r="J1472" s="698" t="s">
        <v>206</v>
      </c>
      <c r="K1472" s="303">
        <v>0</v>
      </c>
      <c r="L1472" s="304">
        <v>0</v>
      </c>
      <c r="M1472" s="305">
        <v>0</v>
      </c>
      <c r="N1472" s="305">
        <v>0</v>
      </c>
      <c r="O1472" s="303">
        <v>0</v>
      </c>
      <c r="P1472" s="305">
        <v>0</v>
      </c>
      <c r="Q1472" s="303">
        <v>0</v>
      </c>
      <c r="R1472" s="16">
        <f>SUMIFS('Member Months'!$L:$L,'Member Months'!$A:$A,$A1472,'Member Months'!$C:$C,$C1472, 'Member Months'!$D:$D,$D1472)</f>
        <v>0</v>
      </c>
      <c r="T1472" s="172"/>
    </row>
    <row r="1473" spans="1:20">
      <c r="A1473" s="38" t="s">
        <v>151</v>
      </c>
      <c r="B1473" s="39">
        <f t="shared" si="46"/>
        <v>0</v>
      </c>
      <c r="C1473" s="39" t="str">
        <f t="shared" si="47"/>
        <v>2021 Prior Year</v>
      </c>
      <c r="D1473" s="40">
        <v>1</v>
      </c>
      <c r="E1473" s="662" t="s">
        <v>151</v>
      </c>
      <c r="F1473" s="40" t="s">
        <v>739</v>
      </c>
      <c r="G1473" s="698" t="s">
        <v>225</v>
      </c>
      <c r="H1473" s="40" t="s">
        <v>213</v>
      </c>
      <c r="I1473" s="630" t="s">
        <v>223</v>
      </c>
      <c r="J1473" s="698" t="s">
        <v>181</v>
      </c>
      <c r="K1473" s="303">
        <v>0</v>
      </c>
      <c r="L1473" s="304">
        <v>0</v>
      </c>
      <c r="M1473" s="305">
        <v>0</v>
      </c>
      <c r="N1473" s="305">
        <v>0</v>
      </c>
      <c r="O1473" s="303">
        <v>0</v>
      </c>
      <c r="P1473" s="305">
        <v>0</v>
      </c>
      <c r="Q1473" s="303">
        <v>0</v>
      </c>
      <c r="R1473" s="16">
        <f>SUMIFS('Member Months'!$L:$L,'Member Months'!$A:$A,$A1473,'Member Months'!$C:$C,$C1473, 'Member Months'!$D:$D,$D1473)</f>
        <v>0</v>
      </c>
      <c r="T1473" s="172"/>
    </row>
    <row r="1474" spans="1:20">
      <c r="A1474" s="38" t="s">
        <v>151</v>
      </c>
      <c r="B1474" s="39">
        <f t="shared" si="46"/>
        <v>0</v>
      </c>
      <c r="C1474" s="39" t="str">
        <f t="shared" si="47"/>
        <v>2021 Prior Year</v>
      </c>
      <c r="D1474" s="40">
        <v>1</v>
      </c>
      <c r="E1474" s="662" t="s">
        <v>151</v>
      </c>
      <c r="F1474" s="40" t="s">
        <v>739</v>
      </c>
      <c r="G1474" s="698" t="s">
        <v>225</v>
      </c>
      <c r="H1474" s="40" t="s">
        <v>213</v>
      </c>
      <c r="I1474" s="630" t="s">
        <v>150</v>
      </c>
      <c r="J1474" s="698" t="s">
        <v>204</v>
      </c>
      <c r="K1474" s="303">
        <v>0</v>
      </c>
      <c r="L1474" s="304">
        <v>0</v>
      </c>
      <c r="M1474" s="305">
        <v>0</v>
      </c>
      <c r="N1474" s="305">
        <v>0</v>
      </c>
      <c r="O1474" s="303">
        <v>0</v>
      </c>
      <c r="P1474" s="305">
        <v>0</v>
      </c>
      <c r="Q1474" s="303">
        <v>0</v>
      </c>
      <c r="R1474" s="16">
        <f>SUMIFS('Member Months'!$L:$L,'Member Months'!$A:$A,$A1474,'Member Months'!$C:$C,$C1474, 'Member Months'!$D:$D,$D1474)</f>
        <v>0</v>
      </c>
      <c r="T1474" s="172"/>
    </row>
    <row r="1475" spans="1:20">
      <c r="A1475" s="38" t="s">
        <v>151</v>
      </c>
      <c r="B1475" s="39">
        <f t="shared" si="46"/>
        <v>0</v>
      </c>
      <c r="C1475" s="39" t="str">
        <f t="shared" si="47"/>
        <v>2021 Prior Year</v>
      </c>
      <c r="D1475" s="40">
        <v>1</v>
      </c>
      <c r="E1475" s="662" t="s">
        <v>151</v>
      </c>
      <c r="F1475" s="40" t="s">
        <v>739</v>
      </c>
      <c r="G1475" s="698" t="s">
        <v>225</v>
      </c>
      <c r="H1475" s="40" t="s">
        <v>213</v>
      </c>
      <c r="I1475" s="630" t="s">
        <v>151</v>
      </c>
      <c r="J1475" s="698" t="s">
        <v>205</v>
      </c>
      <c r="K1475" s="303">
        <v>0</v>
      </c>
      <c r="L1475" s="304">
        <v>0</v>
      </c>
      <c r="M1475" s="305">
        <v>0</v>
      </c>
      <c r="N1475" s="305">
        <v>0</v>
      </c>
      <c r="O1475" s="303">
        <v>0</v>
      </c>
      <c r="P1475" s="305">
        <v>0</v>
      </c>
      <c r="Q1475" s="303">
        <v>0</v>
      </c>
      <c r="R1475" s="16">
        <f>SUMIFS('Member Months'!$L:$L,'Member Months'!$A:$A,$A1475,'Member Months'!$C:$C,$C1475, 'Member Months'!$D:$D,$D1475)</f>
        <v>0</v>
      </c>
      <c r="T1475" s="172"/>
    </row>
    <row r="1476" spans="1:20">
      <c r="A1476" s="38" t="s">
        <v>151</v>
      </c>
      <c r="B1476" s="39">
        <f t="shared" si="46"/>
        <v>0</v>
      </c>
      <c r="C1476" s="39" t="str">
        <f t="shared" si="47"/>
        <v>2021 Prior Year</v>
      </c>
      <c r="D1476" s="40">
        <v>1</v>
      </c>
      <c r="E1476" s="662" t="s">
        <v>151</v>
      </c>
      <c r="F1476" s="40" t="s">
        <v>739</v>
      </c>
      <c r="G1476" s="698" t="s">
        <v>225</v>
      </c>
      <c r="H1476" s="40" t="s">
        <v>213</v>
      </c>
      <c r="I1476" s="630" t="s">
        <v>152</v>
      </c>
      <c r="J1476" s="698" t="s">
        <v>182</v>
      </c>
      <c r="K1476" s="303">
        <v>0</v>
      </c>
      <c r="L1476" s="304">
        <v>0</v>
      </c>
      <c r="M1476" s="305">
        <v>0</v>
      </c>
      <c r="N1476" s="305">
        <v>0</v>
      </c>
      <c r="O1476" s="303">
        <v>0</v>
      </c>
      <c r="P1476" s="305">
        <v>0</v>
      </c>
      <c r="Q1476" s="303">
        <v>0</v>
      </c>
      <c r="R1476" s="16">
        <f>SUMIFS('Member Months'!$L:$L,'Member Months'!$A:$A,$A1476,'Member Months'!$C:$C,$C1476, 'Member Months'!$D:$D,$D1476)</f>
        <v>0</v>
      </c>
      <c r="T1476" s="172"/>
    </row>
    <row r="1477" spans="1:20">
      <c r="A1477" s="38" t="s">
        <v>151</v>
      </c>
      <c r="B1477" s="39">
        <f t="shared" si="46"/>
        <v>0</v>
      </c>
      <c r="C1477" s="39" t="str">
        <f t="shared" si="47"/>
        <v>2021 Prior Year</v>
      </c>
      <c r="D1477" s="40">
        <v>1</v>
      </c>
      <c r="E1477" s="662" t="s">
        <v>151</v>
      </c>
      <c r="F1477" s="40" t="s">
        <v>739</v>
      </c>
      <c r="G1477" s="698" t="s">
        <v>225</v>
      </c>
      <c r="H1477" s="40" t="s">
        <v>213</v>
      </c>
      <c r="I1477" s="630" t="s">
        <v>70</v>
      </c>
      <c r="J1477" s="698" t="s">
        <v>265</v>
      </c>
      <c r="K1477" s="303">
        <v>0</v>
      </c>
      <c r="L1477" s="304">
        <v>0</v>
      </c>
      <c r="M1477" s="305">
        <v>0</v>
      </c>
      <c r="N1477" s="305">
        <v>0</v>
      </c>
      <c r="O1477" s="303">
        <v>0</v>
      </c>
      <c r="P1477" s="305">
        <v>0</v>
      </c>
      <c r="Q1477" s="303">
        <v>0</v>
      </c>
      <c r="R1477" s="16">
        <f>SUMIFS('Member Months'!$L:$L,'Member Months'!$A:$A,$A1477,'Member Months'!$C:$C,$C1477, 'Member Months'!$D:$D,$D1477)</f>
        <v>0</v>
      </c>
      <c r="T1477" s="172"/>
    </row>
    <row r="1478" spans="1:20">
      <c r="A1478" s="38" t="s">
        <v>151</v>
      </c>
      <c r="B1478" s="39">
        <f t="shared" si="46"/>
        <v>0</v>
      </c>
      <c r="C1478" s="39" t="str">
        <f t="shared" si="47"/>
        <v>2021 Prior Year</v>
      </c>
      <c r="D1478" s="40">
        <v>1</v>
      </c>
      <c r="E1478" s="662" t="s">
        <v>151</v>
      </c>
      <c r="F1478" s="40" t="s">
        <v>739</v>
      </c>
      <c r="G1478" s="698" t="s">
        <v>225</v>
      </c>
      <c r="H1478" s="40" t="s">
        <v>213</v>
      </c>
      <c r="I1478" s="630" t="s">
        <v>71</v>
      </c>
      <c r="J1478" s="698" t="s">
        <v>266</v>
      </c>
      <c r="K1478" s="303">
        <v>0</v>
      </c>
      <c r="L1478" s="304">
        <v>0</v>
      </c>
      <c r="M1478" s="305">
        <v>0</v>
      </c>
      <c r="N1478" s="305">
        <v>0</v>
      </c>
      <c r="O1478" s="303">
        <v>0</v>
      </c>
      <c r="P1478" s="305">
        <v>0</v>
      </c>
      <c r="Q1478" s="303">
        <v>0</v>
      </c>
      <c r="R1478" s="16">
        <f>SUMIFS('Member Months'!$L:$L,'Member Months'!$A:$A,$A1478,'Member Months'!$C:$C,$C1478, 'Member Months'!$D:$D,$D1478)</f>
        <v>0</v>
      </c>
      <c r="T1478" s="172"/>
    </row>
    <row r="1479" spans="1:20">
      <c r="A1479" s="38" t="s">
        <v>151</v>
      </c>
      <c r="B1479" s="39">
        <f t="shared" si="46"/>
        <v>0</v>
      </c>
      <c r="C1479" s="39" t="str">
        <f t="shared" si="47"/>
        <v>2021 Prior Year</v>
      </c>
      <c r="D1479" s="40">
        <v>1</v>
      </c>
      <c r="E1479" s="662" t="s">
        <v>151</v>
      </c>
      <c r="F1479" s="40" t="s">
        <v>739</v>
      </c>
      <c r="G1479" s="698" t="s">
        <v>225</v>
      </c>
      <c r="H1479" s="40" t="s">
        <v>213</v>
      </c>
      <c r="I1479" s="630" t="s">
        <v>72</v>
      </c>
      <c r="J1479" s="698" t="s">
        <v>527</v>
      </c>
      <c r="K1479" s="303">
        <v>0</v>
      </c>
      <c r="L1479" s="304">
        <v>0</v>
      </c>
      <c r="M1479" s="305">
        <v>0</v>
      </c>
      <c r="N1479" s="305">
        <v>0</v>
      </c>
      <c r="O1479" s="303">
        <v>0</v>
      </c>
      <c r="P1479" s="305">
        <v>0</v>
      </c>
      <c r="Q1479" s="303">
        <v>0</v>
      </c>
      <c r="R1479" s="16">
        <f>SUMIFS('Member Months'!$L:$L,'Member Months'!$A:$A,$A1479,'Member Months'!$C:$C,$C1479, 'Member Months'!$D:$D,$D1479)</f>
        <v>0</v>
      </c>
      <c r="T1479" s="172"/>
    </row>
    <row r="1480" spans="1:20">
      <c r="A1480" s="38" t="s">
        <v>151</v>
      </c>
      <c r="B1480" s="39">
        <f t="shared" si="46"/>
        <v>0</v>
      </c>
      <c r="C1480" s="39" t="str">
        <f t="shared" si="47"/>
        <v>2021 Prior Year</v>
      </c>
      <c r="D1480" s="40">
        <v>1</v>
      </c>
      <c r="E1480" s="662" t="s">
        <v>151</v>
      </c>
      <c r="F1480" s="40" t="s">
        <v>739</v>
      </c>
      <c r="G1480" s="698" t="s">
        <v>225</v>
      </c>
      <c r="H1480" s="40" t="s">
        <v>213</v>
      </c>
      <c r="I1480" s="630" t="s">
        <v>73</v>
      </c>
      <c r="J1480" s="698" t="s">
        <v>528</v>
      </c>
      <c r="K1480" s="303">
        <v>0</v>
      </c>
      <c r="L1480" s="304">
        <v>0</v>
      </c>
      <c r="M1480" s="305">
        <v>0</v>
      </c>
      <c r="N1480" s="305">
        <v>0</v>
      </c>
      <c r="O1480" s="303">
        <v>0</v>
      </c>
      <c r="P1480" s="305">
        <v>0</v>
      </c>
      <c r="Q1480" s="303">
        <v>0</v>
      </c>
      <c r="R1480" s="16">
        <f>SUMIFS('Member Months'!$L:$L,'Member Months'!$A:$A,$A1480,'Member Months'!$C:$C,$C1480, 'Member Months'!$D:$D,$D1480)</f>
        <v>0</v>
      </c>
      <c r="T1480" s="172"/>
    </row>
    <row r="1481" spans="1:20">
      <c r="A1481" s="38" t="s">
        <v>151</v>
      </c>
      <c r="B1481" s="39">
        <f t="shared" si="46"/>
        <v>0</v>
      </c>
      <c r="C1481" s="39" t="str">
        <f t="shared" si="47"/>
        <v>2021 Prior Year</v>
      </c>
      <c r="D1481" s="40">
        <v>1</v>
      </c>
      <c r="E1481" s="662" t="s">
        <v>151</v>
      </c>
      <c r="F1481" s="40" t="s">
        <v>739</v>
      </c>
      <c r="G1481" s="698" t="s">
        <v>225</v>
      </c>
      <c r="H1481" s="40" t="s">
        <v>213</v>
      </c>
      <c r="I1481" s="630" t="s">
        <v>409</v>
      </c>
      <c r="J1481" s="698" t="s">
        <v>803</v>
      </c>
      <c r="K1481" s="303">
        <v>0</v>
      </c>
      <c r="L1481" s="304">
        <v>0</v>
      </c>
      <c r="M1481" s="305">
        <v>0</v>
      </c>
      <c r="N1481" s="305">
        <v>0</v>
      </c>
      <c r="O1481" s="303">
        <v>0</v>
      </c>
      <c r="P1481" s="305">
        <v>0</v>
      </c>
      <c r="Q1481" s="303">
        <v>0</v>
      </c>
      <c r="R1481" s="16">
        <f>SUMIFS('Member Months'!$L:$L,'Member Months'!$A:$A,$A1481,'Member Months'!$C:$C,$C1481, 'Member Months'!$D:$D,$D1481)</f>
        <v>0</v>
      </c>
      <c r="T1481" s="172"/>
    </row>
    <row r="1482" spans="1:20">
      <c r="A1482" s="38" t="s">
        <v>152</v>
      </c>
      <c r="B1482" s="39">
        <f t="shared" si="46"/>
        <v>0</v>
      </c>
      <c r="C1482" s="39" t="str">
        <f t="shared" si="47"/>
        <v>2021 Prior Year</v>
      </c>
      <c r="D1482" s="40">
        <v>1</v>
      </c>
      <c r="E1482" s="662" t="s">
        <v>152</v>
      </c>
      <c r="F1482" s="40" t="s">
        <v>739</v>
      </c>
      <c r="G1482" s="698" t="s">
        <v>231</v>
      </c>
      <c r="H1482" s="40" t="s">
        <v>213</v>
      </c>
      <c r="I1482" s="629" t="s">
        <v>211</v>
      </c>
      <c r="J1482" s="698" t="s">
        <v>261</v>
      </c>
      <c r="K1482" s="303">
        <v>0</v>
      </c>
      <c r="L1482" s="304">
        <v>0</v>
      </c>
      <c r="M1482" s="305">
        <v>0</v>
      </c>
      <c r="N1482" s="305">
        <v>0</v>
      </c>
      <c r="O1482" s="303">
        <v>0</v>
      </c>
      <c r="P1482" s="305">
        <v>0</v>
      </c>
      <c r="Q1482" s="303">
        <v>0</v>
      </c>
      <c r="R1482" s="16">
        <f>SUMIFS('Member Months'!$L:$L,'Member Months'!$A:$A,$A1482,'Member Months'!$C:$C,$C1482, 'Member Months'!$D:$D,$D1482)</f>
        <v>0</v>
      </c>
      <c r="T1482" s="172"/>
    </row>
    <row r="1483" spans="1:20">
      <c r="A1483" s="38" t="s">
        <v>152</v>
      </c>
      <c r="B1483" s="39">
        <f t="shared" si="46"/>
        <v>0</v>
      </c>
      <c r="C1483" s="39" t="str">
        <f t="shared" si="47"/>
        <v>2021 Prior Year</v>
      </c>
      <c r="D1483" s="40">
        <v>1</v>
      </c>
      <c r="E1483" s="662" t="s">
        <v>152</v>
      </c>
      <c r="F1483" s="40" t="s">
        <v>739</v>
      </c>
      <c r="G1483" s="698" t="s">
        <v>231</v>
      </c>
      <c r="H1483" s="40" t="s">
        <v>213</v>
      </c>
      <c r="I1483" s="629" t="s">
        <v>214</v>
      </c>
      <c r="J1483" s="698" t="s">
        <v>676</v>
      </c>
      <c r="K1483" s="303">
        <v>0</v>
      </c>
      <c r="L1483" s="304">
        <v>0</v>
      </c>
      <c r="M1483" s="305">
        <v>0</v>
      </c>
      <c r="N1483" s="305">
        <v>0</v>
      </c>
      <c r="O1483" s="303">
        <v>0</v>
      </c>
      <c r="P1483" s="305">
        <v>0</v>
      </c>
      <c r="Q1483" s="303">
        <v>0</v>
      </c>
      <c r="R1483" s="16">
        <f>SUMIFS('Member Months'!$L:$L,'Member Months'!$A:$A,$A1483,'Member Months'!$C:$C,$C1483, 'Member Months'!$D:$D,$D1483)</f>
        <v>0</v>
      </c>
      <c r="T1483" s="172"/>
    </row>
    <row r="1484" spans="1:20">
      <c r="A1484" s="38" t="s">
        <v>152</v>
      </c>
      <c r="B1484" s="39">
        <f t="shared" si="46"/>
        <v>0</v>
      </c>
      <c r="C1484" s="39" t="str">
        <f t="shared" si="47"/>
        <v>2021 Prior Year</v>
      </c>
      <c r="D1484" s="40">
        <v>1</v>
      </c>
      <c r="E1484" s="662" t="s">
        <v>152</v>
      </c>
      <c r="F1484" s="40" t="s">
        <v>739</v>
      </c>
      <c r="G1484" s="698" t="s">
        <v>231</v>
      </c>
      <c r="H1484" s="40" t="s">
        <v>213</v>
      </c>
      <c r="I1484" s="629" t="s">
        <v>215</v>
      </c>
      <c r="J1484" s="698" t="s">
        <v>216</v>
      </c>
      <c r="K1484" s="303">
        <v>0</v>
      </c>
      <c r="L1484" s="304">
        <v>0</v>
      </c>
      <c r="M1484" s="305">
        <v>0</v>
      </c>
      <c r="N1484" s="305">
        <v>0</v>
      </c>
      <c r="O1484" s="303">
        <v>0</v>
      </c>
      <c r="P1484" s="305">
        <v>0</v>
      </c>
      <c r="Q1484" s="303">
        <v>0</v>
      </c>
      <c r="R1484" s="16">
        <f>SUMIFS('Member Months'!$L:$L,'Member Months'!$A:$A,$A1484,'Member Months'!$C:$C,$C1484, 'Member Months'!$D:$D,$D1484)</f>
        <v>0</v>
      </c>
      <c r="T1484" s="172"/>
    </row>
    <row r="1485" spans="1:20">
      <c r="A1485" s="38" t="s">
        <v>152</v>
      </c>
      <c r="B1485" s="39">
        <f t="shared" si="46"/>
        <v>0</v>
      </c>
      <c r="C1485" s="39" t="str">
        <f t="shared" si="47"/>
        <v>2021 Prior Year</v>
      </c>
      <c r="D1485" s="40">
        <v>1</v>
      </c>
      <c r="E1485" s="662" t="s">
        <v>152</v>
      </c>
      <c r="F1485" s="40" t="s">
        <v>739</v>
      </c>
      <c r="G1485" s="698" t="s">
        <v>231</v>
      </c>
      <c r="H1485" s="40" t="s">
        <v>213</v>
      </c>
      <c r="I1485" s="629" t="s">
        <v>217</v>
      </c>
      <c r="J1485" s="698" t="s">
        <v>262</v>
      </c>
      <c r="K1485" s="303">
        <v>0</v>
      </c>
      <c r="L1485" s="304">
        <v>0</v>
      </c>
      <c r="M1485" s="305">
        <v>0</v>
      </c>
      <c r="N1485" s="305">
        <v>0</v>
      </c>
      <c r="O1485" s="303">
        <v>0</v>
      </c>
      <c r="P1485" s="305">
        <v>0</v>
      </c>
      <c r="Q1485" s="303">
        <v>0</v>
      </c>
      <c r="R1485" s="16">
        <f>SUMIFS('Member Months'!$L:$L,'Member Months'!$A:$A,$A1485,'Member Months'!$C:$C,$C1485, 'Member Months'!$D:$D,$D1485)</f>
        <v>0</v>
      </c>
      <c r="T1485" s="172"/>
    </row>
    <row r="1486" spans="1:20">
      <c r="A1486" s="38" t="s">
        <v>152</v>
      </c>
      <c r="B1486" s="39">
        <f t="shared" si="46"/>
        <v>0</v>
      </c>
      <c r="C1486" s="39" t="str">
        <f t="shared" si="47"/>
        <v>2021 Prior Year</v>
      </c>
      <c r="D1486" s="40">
        <v>1</v>
      </c>
      <c r="E1486" s="662" t="s">
        <v>152</v>
      </c>
      <c r="F1486" s="40" t="s">
        <v>739</v>
      </c>
      <c r="G1486" s="698" t="s">
        <v>231</v>
      </c>
      <c r="H1486" s="40" t="s">
        <v>213</v>
      </c>
      <c r="I1486" s="629" t="s">
        <v>218</v>
      </c>
      <c r="J1486" s="698" t="s">
        <v>677</v>
      </c>
      <c r="K1486" s="303">
        <v>0</v>
      </c>
      <c r="L1486" s="304">
        <v>0</v>
      </c>
      <c r="M1486" s="305">
        <v>0</v>
      </c>
      <c r="N1486" s="305">
        <v>0</v>
      </c>
      <c r="O1486" s="303">
        <v>0</v>
      </c>
      <c r="P1486" s="305">
        <v>0</v>
      </c>
      <c r="Q1486" s="303">
        <v>0</v>
      </c>
      <c r="R1486" s="16">
        <f>SUMIFS('Member Months'!$L:$L,'Member Months'!$A:$A,$A1486,'Member Months'!$C:$C,$C1486, 'Member Months'!$D:$D,$D1486)</f>
        <v>0</v>
      </c>
      <c r="T1486" s="172"/>
    </row>
    <row r="1487" spans="1:20">
      <c r="A1487" s="38" t="s">
        <v>152</v>
      </c>
      <c r="B1487" s="39">
        <f t="shared" si="46"/>
        <v>0</v>
      </c>
      <c r="C1487" s="39" t="str">
        <f t="shared" si="47"/>
        <v>2021 Prior Year</v>
      </c>
      <c r="D1487" s="40">
        <v>1</v>
      </c>
      <c r="E1487" s="662" t="s">
        <v>152</v>
      </c>
      <c r="F1487" s="40" t="s">
        <v>739</v>
      </c>
      <c r="G1487" s="698" t="s">
        <v>231</v>
      </c>
      <c r="H1487" s="40" t="s">
        <v>213</v>
      </c>
      <c r="I1487" s="629" t="s">
        <v>219</v>
      </c>
      <c r="J1487" s="698" t="s">
        <v>263</v>
      </c>
      <c r="K1487" s="303">
        <v>0</v>
      </c>
      <c r="L1487" s="304">
        <v>0</v>
      </c>
      <c r="M1487" s="305">
        <v>0</v>
      </c>
      <c r="N1487" s="305">
        <v>0</v>
      </c>
      <c r="O1487" s="303">
        <v>0</v>
      </c>
      <c r="P1487" s="305">
        <v>0</v>
      </c>
      <c r="Q1487" s="303">
        <v>0</v>
      </c>
      <c r="R1487" s="16">
        <f>SUMIFS('Member Months'!$L:$L,'Member Months'!$A:$A,$A1487,'Member Months'!$C:$C,$C1487, 'Member Months'!$D:$D,$D1487)</f>
        <v>0</v>
      </c>
      <c r="T1487" s="172"/>
    </row>
    <row r="1488" spans="1:20">
      <c r="A1488" s="38" t="s">
        <v>152</v>
      </c>
      <c r="B1488" s="39">
        <f t="shared" si="46"/>
        <v>0</v>
      </c>
      <c r="C1488" s="39" t="str">
        <f t="shared" si="47"/>
        <v>2021 Prior Year</v>
      </c>
      <c r="D1488" s="40">
        <v>1</v>
      </c>
      <c r="E1488" s="662" t="s">
        <v>152</v>
      </c>
      <c r="F1488" s="40" t="s">
        <v>739</v>
      </c>
      <c r="G1488" s="698" t="s">
        <v>231</v>
      </c>
      <c r="H1488" s="40" t="s">
        <v>213</v>
      </c>
      <c r="I1488" s="629" t="s">
        <v>220</v>
      </c>
      <c r="J1488" s="698" t="s">
        <v>675</v>
      </c>
      <c r="K1488" s="303">
        <v>0</v>
      </c>
      <c r="L1488" s="304">
        <v>0</v>
      </c>
      <c r="M1488" s="305">
        <v>0</v>
      </c>
      <c r="N1488" s="305">
        <v>0</v>
      </c>
      <c r="O1488" s="303">
        <v>0</v>
      </c>
      <c r="P1488" s="305">
        <v>0</v>
      </c>
      <c r="Q1488" s="303">
        <v>0</v>
      </c>
      <c r="R1488" s="16">
        <f>SUMIFS('Member Months'!$L:$L,'Member Months'!$A:$A,$A1488,'Member Months'!$C:$C,$C1488, 'Member Months'!$D:$D,$D1488)</f>
        <v>0</v>
      </c>
      <c r="T1488" s="172"/>
    </row>
    <row r="1489" spans="1:20">
      <c r="A1489" s="38" t="s">
        <v>152</v>
      </c>
      <c r="B1489" s="39">
        <f t="shared" si="46"/>
        <v>0</v>
      </c>
      <c r="C1489" s="39" t="str">
        <f t="shared" si="47"/>
        <v>2021 Prior Year</v>
      </c>
      <c r="D1489" s="40">
        <v>1</v>
      </c>
      <c r="E1489" s="662" t="s">
        <v>152</v>
      </c>
      <c r="F1489" s="40" t="s">
        <v>739</v>
      </c>
      <c r="G1489" s="698" t="s">
        <v>231</v>
      </c>
      <c r="H1489" s="40" t="s">
        <v>213</v>
      </c>
      <c r="I1489" s="629" t="s">
        <v>221</v>
      </c>
      <c r="J1489" s="698" t="s">
        <v>264</v>
      </c>
      <c r="K1489" s="303">
        <v>0</v>
      </c>
      <c r="L1489" s="304">
        <v>0</v>
      </c>
      <c r="M1489" s="305">
        <v>0</v>
      </c>
      <c r="N1489" s="305">
        <v>0</v>
      </c>
      <c r="O1489" s="303">
        <v>0</v>
      </c>
      <c r="P1489" s="305">
        <v>0</v>
      </c>
      <c r="Q1489" s="303">
        <v>0</v>
      </c>
      <c r="R1489" s="16">
        <f>SUMIFS('Member Months'!$L:$L,'Member Months'!$A:$A,$A1489,'Member Months'!$C:$C,$C1489, 'Member Months'!$D:$D,$D1489)</f>
        <v>0</v>
      </c>
      <c r="T1489" s="172"/>
    </row>
    <row r="1490" spans="1:20">
      <c r="A1490" s="38" t="s">
        <v>152</v>
      </c>
      <c r="B1490" s="39">
        <f t="shared" si="46"/>
        <v>0</v>
      </c>
      <c r="C1490" s="39" t="str">
        <f t="shared" si="47"/>
        <v>2021 Prior Year</v>
      </c>
      <c r="D1490" s="40">
        <v>1</v>
      </c>
      <c r="E1490" s="662" t="s">
        <v>152</v>
      </c>
      <c r="F1490" s="40" t="s">
        <v>739</v>
      </c>
      <c r="G1490" s="698" t="s">
        <v>231</v>
      </c>
      <c r="H1490" s="40" t="s">
        <v>213</v>
      </c>
      <c r="I1490" s="630" t="s">
        <v>222</v>
      </c>
      <c r="J1490" s="698" t="s">
        <v>206</v>
      </c>
      <c r="K1490" s="303">
        <v>0</v>
      </c>
      <c r="L1490" s="304">
        <v>0</v>
      </c>
      <c r="M1490" s="305">
        <v>0</v>
      </c>
      <c r="N1490" s="305">
        <v>0</v>
      </c>
      <c r="O1490" s="303">
        <v>0</v>
      </c>
      <c r="P1490" s="305">
        <v>0</v>
      </c>
      <c r="Q1490" s="303">
        <v>0</v>
      </c>
      <c r="R1490" s="16">
        <f>SUMIFS('Member Months'!$L:$L,'Member Months'!$A:$A,$A1490,'Member Months'!$C:$C,$C1490, 'Member Months'!$D:$D,$D1490)</f>
        <v>0</v>
      </c>
      <c r="T1490" s="172"/>
    </row>
    <row r="1491" spans="1:20">
      <c r="A1491" s="38" t="s">
        <v>152</v>
      </c>
      <c r="B1491" s="39">
        <f t="shared" si="46"/>
        <v>0</v>
      </c>
      <c r="C1491" s="39" t="str">
        <f t="shared" si="47"/>
        <v>2021 Prior Year</v>
      </c>
      <c r="D1491" s="40">
        <v>1</v>
      </c>
      <c r="E1491" s="662" t="s">
        <v>152</v>
      </c>
      <c r="F1491" s="40" t="s">
        <v>739</v>
      </c>
      <c r="G1491" s="698" t="s">
        <v>231</v>
      </c>
      <c r="H1491" s="40" t="s">
        <v>213</v>
      </c>
      <c r="I1491" s="630" t="s">
        <v>223</v>
      </c>
      <c r="J1491" s="698" t="s">
        <v>181</v>
      </c>
      <c r="K1491" s="303">
        <v>0</v>
      </c>
      <c r="L1491" s="304">
        <v>0</v>
      </c>
      <c r="M1491" s="305">
        <v>0</v>
      </c>
      <c r="N1491" s="305">
        <v>0</v>
      </c>
      <c r="O1491" s="303">
        <v>0</v>
      </c>
      <c r="P1491" s="305">
        <v>0</v>
      </c>
      <c r="Q1491" s="303">
        <v>0</v>
      </c>
      <c r="R1491" s="16">
        <f>SUMIFS('Member Months'!$L:$L,'Member Months'!$A:$A,$A1491,'Member Months'!$C:$C,$C1491, 'Member Months'!$D:$D,$D1491)</f>
        <v>0</v>
      </c>
      <c r="T1491" s="172"/>
    </row>
    <row r="1492" spans="1:20">
      <c r="A1492" s="38" t="s">
        <v>152</v>
      </c>
      <c r="B1492" s="39">
        <f t="shared" si="46"/>
        <v>0</v>
      </c>
      <c r="C1492" s="39" t="str">
        <f t="shared" si="47"/>
        <v>2021 Prior Year</v>
      </c>
      <c r="D1492" s="40">
        <v>1</v>
      </c>
      <c r="E1492" s="662" t="s">
        <v>152</v>
      </c>
      <c r="F1492" s="40" t="s">
        <v>739</v>
      </c>
      <c r="G1492" s="698" t="s">
        <v>231</v>
      </c>
      <c r="H1492" s="40" t="s">
        <v>213</v>
      </c>
      <c r="I1492" s="630" t="s">
        <v>150</v>
      </c>
      <c r="J1492" s="698" t="s">
        <v>204</v>
      </c>
      <c r="K1492" s="303">
        <v>0</v>
      </c>
      <c r="L1492" s="304">
        <v>0</v>
      </c>
      <c r="M1492" s="305">
        <v>0</v>
      </c>
      <c r="N1492" s="305">
        <v>0</v>
      </c>
      <c r="O1492" s="303">
        <v>0</v>
      </c>
      <c r="P1492" s="305">
        <v>0</v>
      </c>
      <c r="Q1492" s="303">
        <v>0</v>
      </c>
      <c r="R1492" s="16">
        <f>SUMIFS('Member Months'!$L:$L,'Member Months'!$A:$A,$A1492,'Member Months'!$C:$C,$C1492, 'Member Months'!$D:$D,$D1492)</f>
        <v>0</v>
      </c>
      <c r="T1492" s="172"/>
    </row>
    <row r="1493" spans="1:20">
      <c r="A1493" s="38" t="s">
        <v>152</v>
      </c>
      <c r="B1493" s="39">
        <f t="shared" si="46"/>
        <v>0</v>
      </c>
      <c r="C1493" s="39" t="str">
        <f t="shared" si="47"/>
        <v>2021 Prior Year</v>
      </c>
      <c r="D1493" s="40">
        <v>1</v>
      </c>
      <c r="E1493" s="662" t="s">
        <v>152</v>
      </c>
      <c r="F1493" s="40" t="s">
        <v>739</v>
      </c>
      <c r="G1493" s="698" t="s">
        <v>231</v>
      </c>
      <c r="H1493" s="40" t="s">
        <v>213</v>
      </c>
      <c r="I1493" s="630" t="s">
        <v>151</v>
      </c>
      <c r="J1493" s="698" t="s">
        <v>205</v>
      </c>
      <c r="K1493" s="303">
        <v>0</v>
      </c>
      <c r="L1493" s="304">
        <v>0</v>
      </c>
      <c r="M1493" s="305">
        <v>0</v>
      </c>
      <c r="N1493" s="305">
        <v>0</v>
      </c>
      <c r="O1493" s="303">
        <v>0</v>
      </c>
      <c r="P1493" s="305">
        <v>0</v>
      </c>
      <c r="Q1493" s="303">
        <v>0</v>
      </c>
      <c r="R1493" s="16">
        <f>SUMIFS('Member Months'!$L:$L,'Member Months'!$A:$A,$A1493,'Member Months'!$C:$C,$C1493, 'Member Months'!$D:$D,$D1493)</f>
        <v>0</v>
      </c>
      <c r="T1493" s="172"/>
    </row>
    <row r="1494" spans="1:20">
      <c r="A1494" s="38" t="s">
        <v>152</v>
      </c>
      <c r="B1494" s="39">
        <f t="shared" si="46"/>
        <v>0</v>
      </c>
      <c r="C1494" s="39" t="str">
        <f t="shared" si="47"/>
        <v>2021 Prior Year</v>
      </c>
      <c r="D1494" s="40">
        <v>1</v>
      </c>
      <c r="E1494" s="662" t="s">
        <v>152</v>
      </c>
      <c r="F1494" s="40" t="s">
        <v>739</v>
      </c>
      <c r="G1494" s="698" t="s">
        <v>231</v>
      </c>
      <c r="H1494" s="40" t="s">
        <v>213</v>
      </c>
      <c r="I1494" s="630" t="s">
        <v>152</v>
      </c>
      <c r="J1494" s="698" t="s">
        <v>182</v>
      </c>
      <c r="K1494" s="303">
        <v>0</v>
      </c>
      <c r="L1494" s="304">
        <v>0</v>
      </c>
      <c r="M1494" s="305">
        <v>0</v>
      </c>
      <c r="N1494" s="305">
        <v>0</v>
      </c>
      <c r="O1494" s="303">
        <v>0</v>
      </c>
      <c r="P1494" s="305">
        <v>0</v>
      </c>
      <c r="Q1494" s="303">
        <v>0</v>
      </c>
      <c r="R1494" s="16">
        <f>SUMIFS('Member Months'!$L:$L,'Member Months'!$A:$A,$A1494,'Member Months'!$C:$C,$C1494, 'Member Months'!$D:$D,$D1494)</f>
        <v>0</v>
      </c>
      <c r="T1494" s="172"/>
    </row>
    <row r="1495" spans="1:20">
      <c r="A1495" s="38" t="s">
        <v>152</v>
      </c>
      <c r="B1495" s="39">
        <f t="shared" si="46"/>
        <v>0</v>
      </c>
      <c r="C1495" s="39" t="str">
        <f t="shared" si="47"/>
        <v>2021 Prior Year</v>
      </c>
      <c r="D1495" s="40">
        <v>1</v>
      </c>
      <c r="E1495" s="662" t="s">
        <v>152</v>
      </c>
      <c r="F1495" s="40" t="s">
        <v>739</v>
      </c>
      <c r="G1495" s="698" t="s">
        <v>231</v>
      </c>
      <c r="H1495" s="40" t="s">
        <v>213</v>
      </c>
      <c r="I1495" s="630" t="s">
        <v>70</v>
      </c>
      <c r="J1495" s="698" t="s">
        <v>265</v>
      </c>
      <c r="K1495" s="303">
        <v>0</v>
      </c>
      <c r="L1495" s="304">
        <v>0</v>
      </c>
      <c r="M1495" s="305">
        <v>0</v>
      </c>
      <c r="N1495" s="305">
        <v>0</v>
      </c>
      <c r="O1495" s="303">
        <v>0</v>
      </c>
      <c r="P1495" s="305">
        <v>0</v>
      </c>
      <c r="Q1495" s="303">
        <v>0</v>
      </c>
      <c r="R1495" s="16">
        <f>SUMIFS('Member Months'!$L:$L,'Member Months'!$A:$A,$A1495,'Member Months'!$C:$C,$C1495, 'Member Months'!$D:$D,$D1495)</f>
        <v>0</v>
      </c>
      <c r="T1495" s="172"/>
    </row>
    <row r="1496" spans="1:20">
      <c r="A1496" s="38" t="s">
        <v>152</v>
      </c>
      <c r="B1496" s="39">
        <f t="shared" si="46"/>
        <v>0</v>
      </c>
      <c r="C1496" s="39" t="str">
        <f t="shared" si="47"/>
        <v>2021 Prior Year</v>
      </c>
      <c r="D1496" s="40">
        <v>1</v>
      </c>
      <c r="E1496" s="662" t="s">
        <v>152</v>
      </c>
      <c r="F1496" s="40" t="s">
        <v>739</v>
      </c>
      <c r="G1496" s="698" t="s">
        <v>231</v>
      </c>
      <c r="H1496" s="40" t="s">
        <v>213</v>
      </c>
      <c r="I1496" s="630" t="s">
        <v>71</v>
      </c>
      <c r="J1496" s="698" t="s">
        <v>266</v>
      </c>
      <c r="K1496" s="303">
        <v>0</v>
      </c>
      <c r="L1496" s="304">
        <v>0</v>
      </c>
      <c r="M1496" s="305">
        <v>0</v>
      </c>
      <c r="N1496" s="305">
        <v>0</v>
      </c>
      <c r="O1496" s="303">
        <v>0</v>
      </c>
      <c r="P1496" s="305">
        <v>0</v>
      </c>
      <c r="Q1496" s="303">
        <v>0</v>
      </c>
      <c r="R1496" s="16">
        <f>SUMIFS('Member Months'!$L:$L,'Member Months'!$A:$A,$A1496,'Member Months'!$C:$C,$C1496, 'Member Months'!$D:$D,$D1496)</f>
        <v>0</v>
      </c>
      <c r="T1496" s="172"/>
    </row>
    <row r="1497" spans="1:20">
      <c r="A1497" s="38" t="s">
        <v>152</v>
      </c>
      <c r="B1497" s="39">
        <f t="shared" si="46"/>
        <v>0</v>
      </c>
      <c r="C1497" s="39" t="str">
        <f t="shared" si="47"/>
        <v>2021 Prior Year</v>
      </c>
      <c r="D1497" s="40">
        <v>1</v>
      </c>
      <c r="E1497" s="662" t="s">
        <v>152</v>
      </c>
      <c r="F1497" s="40" t="s">
        <v>739</v>
      </c>
      <c r="G1497" s="698" t="s">
        <v>231</v>
      </c>
      <c r="H1497" s="40" t="s">
        <v>213</v>
      </c>
      <c r="I1497" s="630" t="s">
        <v>72</v>
      </c>
      <c r="J1497" s="698" t="s">
        <v>527</v>
      </c>
      <c r="K1497" s="303">
        <v>0</v>
      </c>
      <c r="L1497" s="304">
        <v>0</v>
      </c>
      <c r="M1497" s="305">
        <v>0</v>
      </c>
      <c r="N1497" s="305">
        <v>0</v>
      </c>
      <c r="O1497" s="303">
        <v>0</v>
      </c>
      <c r="P1497" s="305">
        <v>0</v>
      </c>
      <c r="Q1497" s="303">
        <v>0</v>
      </c>
      <c r="R1497" s="16">
        <f>SUMIFS('Member Months'!$L:$L,'Member Months'!$A:$A,$A1497,'Member Months'!$C:$C,$C1497, 'Member Months'!$D:$D,$D1497)</f>
        <v>0</v>
      </c>
      <c r="T1497" s="172"/>
    </row>
    <row r="1498" spans="1:20">
      <c r="A1498" s="38" t="s">
        <v>152</v>
      </c>
      <c r="B1498" s="39">
        <f t="shared" si="46"/>
        <v>0</v>
      </c>
      <c r="C1498" s="39" t="str">
        <f t="shared" si="47"/>
        <v>2021 Prior Year</v>
      </c>
      <c r="D1498" s="40">
        <v>1</v>
      </c>
      <c r="E1498" s="662" t="s">
        <v>152</v>
      </c>
      <c r="F1498" s="40" t="s">
        <v>739</v>
      </c>
      <c r="G1498" s="698" t="s">
        <v>231</v>
      </c>
      <c r="H1498" s="40" t="s">
        <v>213</v>
      </c>
      <c r="I1498" s="630" t="s">
        <v>73</v>
      </c>
      <c r="J1498" s="698" t="s">
        <v>528</v>
      </c>
      <c r="K1498" s="303">
        <v>0</v>
      </c>
      <c r="L1498" s="304">
        <v>0</v>
      </c>
      <c r="M1498" s="305">
        <v>0</v>
      </c>
      <c r="N1498" s="305">
        <v>0</v>
      </c>
      <c r="O1498" s="303">
        <v>0</v>
      </c>
      <c r="P1498" s="305">
        <v>0</v>
      </c>
      <c r="Q1498" s="303">
        <v>0</v>
      </c>
      <c r="R1498" s="16">
        <f>SUMIFS('Member Months'!$L:$L,'Member Months'!$A:$A,$A1498,'Member Months'!$C:$C,$C1498, 'Member Months'!$D:$D,$D1498)</f>
        <v>0</v>
      </c>
      <c r="T1498" s="172"/>
    </row>
    <row r="1499" spans="1:20">
      <c r="A1499" s="38" t="s">
        <v>152</v>
      </c>
      <c r="B1499" s="39">
        <f t="shared" si="46"/>
        <v>0</v>
      </c>
      <c r="C1499" s="39" t="str">
        <f t="shared" si="47"/>
        <v>2021 Prior Year</v>
      </c>
      <c r="D1499" s="40">
        <v>1</v>
      </c>
      <c r="E1499" s="662" t="s">
        <v>152</v>
      </c>
      <c r="F1499" s="40" t="s">
        <v>739</v>
      </c>
      <c r="G1499" s="698" t="s">
        <v>231</v>
      </c>
      <c r="H1499" s="40" t="s">
        <v>213</v>
      </c>
      <c r="I1499" s="630" t="s">
        <v>409</v>
      </c>
      <c r="J1499" s="698" t="s">
        <v>803</v>
      </c>
      <c r="K1499" s="303">
        <v>0</v>
      </c>
      <c r="L1499" s="304">
        <v>0</v>
      </c>
      <c r="M1499" s="305">
        <v>0</v>
      </c>
      <c r="N1499" s="305">
        <v>0</v>
      </c>
      <c r="O1499" s="303">
        <v>0</v>
      </c>
      <c r="P1499" s="305">
        <v>0</v>
      </c>
      <c r="Q1499" s="303">
        <v>0</v>
      </c>
      <c r="R1499" s="16">
        <f>SUMIFS('Member Months'!$L:$L,'Member Months'!$A:$A,$A1499,'Member Months'!$C:$C,$C1499, 'Member Months'!$D:$D,$D1499)</f>
        <v>0</v>
      </c>
      <c r="T1499" s="172"/>
    </row>
    <row r="1500" spans="1:20">
      <c r="A1500" s="38">
        <v>14</v>
      </c>
      <c r="B1500" s="39">
        <f t="shared" si="46"/>
        <v>0</v>
      </c>
      <c r="C1500" s="39" t="str">
        <f t="shared" si="47"/>
        <v>2021 Prior Year</v>
      </c>
      <c r="D1500" s="40">
        <v>1</v>
      </c>
      <c r="E1500" s="662">
        <v>14</v>
      </c>
      <c r="F1500" s="40" t="s">
        <v>740</v>
      </c>
      <c r="G1500" s="698" t="s">
        <v>425</v>
      </c>
      <c r="H1500" s="40" t="s">
        <v>227</v>
      </c>
      <c r="I1500" s="629" t="s">
        <v>211</v>
      </c>
      <c r="J1500" s="698" t="s">
        <v>261</v>
      </c>
      <c r="K1500" s="303">
        <v>0</v>
      </c>
      <c r="L1500" s="304">
        <v>0</v>
      </c>
      <c r="M1500" s="305">
        <v>0</v>
      </c>
      <c r="N1500" s="305">
        <v>0</v>
      </c>
      <c r="O1500" s="303">
        <v>0</v>
      </c>
      <c r="P1500" s="305">
        <v>0</v>
      </c>
      <c r="Q1500" s="303">
        <v>0</v>
      </c>
      <c r="R1500" s="16">
        <f>SUMIFS('Member Months'!$L:$L,'Member Months'!$A:$A,$A1500,'Member Months'!$C:$C,$C1500, 'Member Months'!$D:$D,$D1500)</f>
        <v>0</v>
      </c>
      <c r="T1500" s="172"/>
    </row>
    <row r="1501" spans="1:20">
      <c r="A1501" s="38">
        <v>14</v>
      </c>
      <c r="B1501" s="39">
        <f t="shared" si="46"/>
        <v>0</v>
      </c>
      <c r="C1501" s="39" t="str">
        <f t="shared" si="47"/>
        <v>2021 Prior Year</v>
      </c>
      <c r="D1501" s="40">
        <v>1</v>
      </c>
      <c r="E1501" s="662">
        <v>14</v>
      </c>
      <c r="F1501" s="40" t="s">
        <v>740</v>
      </c>
      <c r="G1501" s="698" t="s">
        <v>425</v>
      </c>
      <c r="H1501" s="40" t="s">
        <v>227</v>
      </c>
      <c r="I1501" s="629" t="s">
        <v>214</v>
      </c>
      <c r="J1501" s="698" t="s">
        <v>676</v>
      </c>
      <c r="K1501" s="303">
        <v>0</v>
      </c>
      <c r="L1501" s="304">
        <v>0</v>
      </c>
      <c r="M1501" s="305">
        <v>0</v>
      </c>
      <c r="N1501" s="305">
        <v>0</v>
      </c>
      <c r="O1501" s="303">
        <v>0</v>
      </c>
      <c r="P1501" s="305">
        <v>0</v>
      </c>
      <c r="Q1501" s="303">
        <v>0</v>
      </c>
      <c r="R1501" s="16">
        <f>SUMIFS('Member Months'!$L:$L,'Member Months'!$A:$A,$A1501,'Member Months'!$C:$C,$C1501, 'Member Months'!$D:$D,$D1501)</f>
        <v>0</v>
      </c>
      <c r="T1501" s="172"/>
    </row>
    <row r="1502" spans="1:20">
      <c r="A1502" s="38">
        <v>14</v>
      </c>
      <c r="B1502" s="39">
        <f t="shared" si="46"/>
        <v>0</v>
      </c>
      <c r="C1502" s="39" t="str">
        <f t="shared" si="47"/>
        <v>2021 Prior Year</v>
      </c>
      <c r="D1502" s="40">
        <v>1</v>
      </c>
      <c r="E1502" s="662">
        <v>14</v>
      </c>
      <c r="F1502" s="40" t="s">
        <v>740</v>
      </c>
      <c r="G1502" s="698" t="s">
        <v>425</v>
      </c>
      <c r="H1502" s="40" t="s">
        <v>227</v>
      </c>
      <c r="I1502" s="629" t="s">
        <v>215</v>
      </c>
      <c r="J1502" s="698" t="s">
        <v>216</v>
      </c>
      <c r="K1502" s="303">
        <v>0</v>
      </c>
      <c r="L1502" s="304">
        <v>0</v>
      </c>
      <c r="M1502" s="305">
        <v>0</v>
      </c>
      <c r="N1502" s="305">
        <v>0</v>
      </c>
      <c r="O1502" s="303">
        <v>0</v>
      </c>
      <c r="P1502" s="305">
        <v>0</v>
      </c>
      <c r="Q1502" s="303">
        <v>0</v>
      </c>
      <c r="R1502" s="16">
        <f>SUMIFS('Member Months'!$L:$L,'Member Months'!$A:$A,$A1502,'Member Months'!$C:$C,$C1502, 'Member Months'!$D:$D,$D1502)</f>
        <v>0</v>
      </c>
      <c r="T1502" s="172"/>
    </row>
    <row r="1503" spans="1:20">
      <c r="A1503" s="38">
        <v>14</v>
      </c>
      <c r="B1503" s="39">
        <f t="shared" si="46"/>
        <v>0</v>
      </c>
      <c r="C1503" s="39" t="str">
        <f t="shared" si="47"/>
        <v>2021 Prior Year</v>
      </c>
      <c r="D1503" s="40">
        <v>1</v>
      </c>
      <c r="E1503" s="662">
        <v>14</v>
      </c>
      <c r="F1503" s="40" t="s">
        <v>740</v>
      </c>
      <c r="G1503" s="698" t="s">
        <v>425</v>
      </c>
      <c r="H1503" s="40" t="s">
        <v>227</v>
      </c>
      <c r="I1503" s="629" t="s">
        <v>217</v>
      </c>
      <c r="J1503" s="698" t="s">
        <v>262</v>
      </c>
      <c r="K1503" s="303">
        <v>0</v>
      </c>
      <c r="L1503" s="304">
        <v>0</v>
      </c>
      <c r="M1503" s="305">
        <v>0</v>
      </c>
      <c r="N1503" s="305">
        <v>0</v>
      </c>
      <c r="O1503" s="303">
        <v>0</v>
      </c>
      <c r="P1503" s="305">
        <v>0</v>
      </c>
      <c r="Q1503" s="303">
        <v>0</v>
      </c>
      <c r="R1503" s="16">
        <f>SUMIFS('Member Months'!$L:$L,'Member Months'!$A:$A,$A1503,'Member Months'!$C:$C,$C1503, 'Member Months'!$D:$D,$D1503)</f>
        <v>0</v>
      </c>
      <c r="T1503" s="172"/>
    </row>
    <row r="1504" spans="1:20">
      <c r="A1504" s="38">
        <v>14</v>
      </c>
      <c r="B1504" s="39">
        <f t="shared" si="46"/>
        <v>0</v>
      </c>
      <c r="C1504" s="39" t="str">
        <f t="shared" si="47"/>
        <v>2021 Prior Year</v>
      </c>
      <c r="D1504" s="40">
        <v>1</v>
      </c>
      <c r="E1504" s="662">
        <v>14</v>
      </c>
      <c r="F1504" s="40" t="s">
        <v>740</v>
      </c>
      <c r="G1504" s="698" t="s">
        <v>425</v>
      </c>
      <c r="H1504" s="40" t="s">
        <v>227</v>
      </c>
      <c r="I1504" s="629" t="s">
        <v>218</v>
      </c>
      <c r="J1504" s="698" t="s">
        <v>677</v>
      </c>
      <c r="K1504" s="303">
        <v>0</v>
      </c>
      <c r="L1504" s="304">
        <v>0</v>
      </c>
      <c r="M1504" s="305">
        <v>0</v>
      </c>
      <c r="N1504" s="305">
        <v>0</v>
      </c>
      <c r="O1504" s="303">
        <v>0</v>
      </c>
      <c r="P1504" s="305">
        <v>0</v>
      </c>
      <c r="Q1504" s="303">
        <v>0</v>
      </c>
      <c r="R1504" s="16">
        <f>SUMIFS('Member Months'!$L:$L,'Member Months'!$A:$A,$A1504,'Member Months'!$C:$C,$C1504, 'Member Months'!$D:$D,$D1504)</f>
        <v>0</v>
      </c>
      <c r="T1504" s="172"/>
    </row>
    <row r="1505" spans="1:20">
      <c r="A1505" s="38">
        <v>14</v>
      </c>
      <c r="B1505" s="39">
        <f t="shared" si="46"/>
        <v>0</v>
      </c>
      <c r="C1505" s="39" t="str">
        <f t="shared" si="47"/>
        <v>2021 Prior Year</v>
      </c>
      <c r="D1505" s="40">
        <v>1</v>
      </c>
      <c r="E1505" s="662">
        <v>14</v>
      </c>
      <c r="F1505" s="40" t="s">
        <v>740</v>
      </c>
      <c r="G1505" s="698" t="s">
        <v>425</v>
      </c>
      <c r="H1505" s="40" t="s">
        <v>227</v>
      </c>
      <c r="I1505" s="629" t="s">
        <v>219</v>
      </c>
      <c r="J1505" s="698" t="s">
        <v>263</v>
      </c>
      <c r="K1505" s="303">
        <v>0</v>
      </c>
      <c r="L1505" s="304">
        <v>0</v>
      </c>
      <c r="M1505" s="305">
        <v>0</v>
      </c>
      <c r="N1505" s="305">
        <v>0</v>
      </c>
      <c r="O1505" s="303">
        <v>0</v>
      </c>
      <c r="P1505" s="305">
        <v>0</v>
      </c>
      <c r="Q1505" s="303">
        <v>0</v>
      </c>
      <c r="R1505" s="16">
        <f>SUMIFS('Member Months'!$L:$L,'Member Months'!$A:$A,$A1505,'Member Months'!$C:$C,$C1505, 'Member Months'!$D:$D,$D1505)</f>
        <v>0</v>
      </c>
      <c r="T1505" s="172"/>
    </row>
    <row r="1506" spans="1:20">
      <c r="A1506" s="38">
        <v>14</v>
      </c>
      <c r="B1506" s="39">
        <f t="shared" si="46"/>
        <v>0</v>
      </c>
      <c r="C1506" s="39" t="str">
        <f t="shared" si="47"/>
        <v>2021 Prior Year</v>
      </c>
      <c r="D1506" s="40">
        <v>1</v>
      </c>
      <c r="E1506" s="662">
        <v>14</v>
      </c>
      <c r="F1506" s="40" t="s">
        <v>740</v>
      </c>
      <c r="G1506" s="698" t="s">
        <v>425</v>
      </c>
      <c r="H1506" s="40" t="s">
        <v>227</v>
      </c>
      <c r="I1506" s="629" t="s">
        <v>220</v>
      </c>
      <c r="J1506" s="698" t="s">
        <v>675</v>
      </c>
      <c r="K1506" s="303">
        <v>0</v>
      </c>
      <c r="L1506" s="304">
        <v>0</v>
      </c>
      <c r="M1506" s="305">
        <v>0</v>
      </c>
      <c r="N1506" s="305">
        <v>0</v>
      </c>
      <c r="O1506" s="303">
        <v>0</v>
      </c>
      <c r="P1506" s="305">
        <v>0</v>
      </c>
      <c r="Q1506" s="303">
        <v>0</v>
      </c>
      <c r="R1506" s="16">
        <f>SUMIFS('Member Months'!$L:$L,'Member Months'!$A:$A,$A1506,'Member Months'!$C:$C,$C1506, 'Member Months'!$D:$D,$D1506)</f>
        <v>0</v>
      </c>
      <c r="T1506" s="172"/>
    </row>
    <row r="1507" spans="1:20">
      <c r="A1507" s="38">
        <v>14</v>
      </c>
      <c r="B1507" s="39">
        <f t="shared" si="46"/>
        <v>0</v>
      </c>
      <c r="C1507" s="39" t="str">
        <f t="shared" si="47"/>
        <v>2021 Prior Year</v>
      </c>
      <c r="D1507" s="40">
        <v>1</v>
      </c>
      <c r="E1507" s="662">
        <v>14</v>
      </c>
      <c r="F1507" s="40" t="s">
        <v>740</v>
      </c>
      <c r="G1507" s="698" t="s">
        <v>425</v>
      </c>
      <c r="H1507" s="40" t="s">
        <v>227</v>
      </c>
      <c r="I1507" s="629" t="s">
        <v>221</v>
      </c>
      <c r="J1507" s="698" t="s">
        <v>264</v>
      </c>
      <c r="K1507" s="303">
        <v>0</v>
      </c>
      <c r="L1507" s="304">
        <v>0</v>
      </c>
      <c r="M1507" s="305">
        <v>0</v>
      </c>
      <c r="N1507" s="305">
        <v>0</v>
      </c>
      <c r="O1507" s="303">
        <v>0</v>
      </c>
      <c r="P1507" s="305">
        <v>0</v>
      </c>
      <c r="Q1507" s="303">
        <v>0</v>
      </c>
      <c r="R1507" s="16">
        <f>SUMIFS('Member Months'!$L:$L,'Member Months'!$A:$A,$A1507,'Member Months'!$C:$C,$C1507, 'Member Months'!$D:$D,$D1507)</f>
        <v>0</v>
      </c>
      <c r="T1507" s="172"/>
    </row>
    <row r="1508" spans="1:20">
      <c r="A1508" s="38">
        <v>14</v>
      </c>
      <c r="B1508" s="39">
        <f t="shared" si="46"/>
        <v>0</v>
      </c>
      <c r="C1508" s="39" t="str">
        <f t="shared" si="47"/>
        <v>2021 Prior Year</v>
      </c>
      <c r="D1508" s="40">
        <v>1</v>
      </c>
      <c r="E1508" s="662">
        <v>14</v>
      </c>
      <c r="F1508" s="40" t="s">
        <v>740</v>
      </c>
      <c r="G1508" s="698" t="s">
        <v>425</v>
      </c>
      <c r="H1508" s="40" t="s">
        <v>227</v>
      </c>
      <c r="I1508" s="629" t="s">
        <v>222</v>
      </c>
      <c r="J1508" s="698" t="s">
        <v>206</v>
      </c>
      <c r="K1508" s="303">
        <v>0</v>
      </c>
      <c r="L1508" s="304">
        <v>0</v>
      </c>
      <c r="M1508" s="305">
        <v>0</v>
      </c>
      <c r="N1508" s="305">
        <v>0</v>
      </c>
      <c r="O1508" s="303">
        <v>0</v>
      </c>
      <c r="P1508" s="305">
        <v>0</v>
      </c>
      <c r="Q1508" s="303">
        <v>0</v>
      </c>
      <c r="R1508" s="16">
        <f>SUMIFS('Member Months'!$L:$L,'Member Months'!$A:$A,$A1508,'Member Months'!$C:$C,$C1508, 'Member Months'!$D:$D,$D1508)</f>
        <v>0</v>
      </c>
      <c r="T1508" s="172"/>
    </row>
    <row r="1509" spans="1:20">
      <c r="A1509" s="38">
        <v>14</v>
      </c>
      <c r="B1509" s="39">
        <f t="shared" si="46"/>
        <v>0</v>
      </c>
      <c r="C1509" s="39" t="str">
        <f t="shared" si="47"/>
        <v>2021 Prior Year</v>
      </c>
      <c r="D1509" s="40">
        <v>1</v>
      </c>
      <c r="E1509" s="662">
        <v>14</v>
      </c>
      <c r="F1509" s="40" t="s">
        <v>740</v>
      </c>
      <c r="G1509" s="698" t="s">
        <v>425</v>
      </c>
      <c r="H1509" s="40" t="s">
        <v>227</v>
      </c>
      <c r="I1509" s="629" t="s">
        <v>223</v>
      </c>
      <c r="J1509" s="698" t="s">
        <v>181</v>
      </c>
      <c r="K1509" s="303">
        <v>0</v>
      </c>
      <c r="L1509" s="304">
        <v>0</v>
      </c>
      <c r="M1509" s="305">
        <v>0</v>
      </c>
      <c r="N1509" s="305">
        <v>0</v>
      </c>
      <c r="O1509" s="303">
        <v>0</v>
      </c>
      <c r="P1509" s="305">
        <v>0</v>
      </c>
      <c r="Q1509" s="303">
        <v>0</v>
      </c>
      <c r="R1509" s="16">
        <f>SUMIFS('Member Months'!$L:$L,'Member Months'!$A:$A,$A1509,'Member Months'!$C:$C,$C1509, 'Member Months'!$D:$D,$D1509)</f>
        <v>0</v>
      </c>
      <c r="T1509" s="172"/>
    </row>
    <row r="1510" spans="1:20">
      <c r="A1510" s="38">
        <v>14</v>
      </c>
      <c r="B1510" s="39">
        <f t="shared" si="46"/>
        <v>0</v>
      </c>
      <c r="C1510" s="39" t="str">
        <f t="shared" si="47"/>
        <v>2021 Prior Year</v>
      </c>
      <c r="D1510" s="40">
        <v>1</v>
      </c>
      <c r="E1510" s="662">
        <v>14</v>
      </c>
      <c r="F1510" s="40" t="s">
        <v>740</v>
      </c>
      <c r="G1510" s="698" t="s">
        <v>425</v>
      </c>
      <c r="H1510" s="40" t="s">
        <v>227</v>
      </c>
      <c r="I1510" s="629" t="s">
        <v>150</v>
      </c>
      <c r="J1510" s="698" t="s">
        <v>204</v>
      </c>
      <c r="K1510" s="303">
        <v>0</v>
      </c>
      <c r="L1510" s="304">
        <v>0</v>
      </c>
      <c r="M1510" s="305">
        <v>0</v>
      </c>
      <c r="N1510" s="305">
        <v>0</v>
      </c>
      <c r="O1510" s="303">
        <v>0</v>
      </c>
      <c r="P1510" s="305">
        <v>0</v>
      </c>
      <c r="Q1510" s="303">
        <v>0</v>
      </c>
      <c r="R1510" s="16">
        <f>SUMIFS('Member Months'!$L:$L,'Member Months'!$A:$A,$A1510,'Member Months'!$C:$C,$C1510, 'Member Months'!$D:$D,$D1510)</f>
        <v>0</v>
      </c>
      <c r="T1510" s="172"/>
    </row>
    <row r="1511" spans="1:20">
      <c r="A1511" s="38">
        <v>14</v>
      </c>
      <c r="B1511" s="39">
        <f t="shared" si="46"/>
        <v>0</v>
      </c>
      <c r="C1511" s="39" t="str">
        <f t="shared" si="47"/>
        <v>2021 Prior Year</v>
      </c>
      <c r="D1511" s="40">
        <v>1</v>
      </c>
      <c r="E1511" s="662">
        <v>14</v>
      </c>
      <c r="F1511" s="40" t="s">
        <v>740</v>
      </c>
      <c r="G1511" s="698" t="s">
        <v>425</v>
      </c>
      <c r="H1511" s="40" t="s">
        <v>227</v>
      </c>
      <c r="I1511" s="629" t="s">
        <v>151</v>
      </c>
      <c r="J1511" s="698" t="s">
        <v>205</v>
      </c>
      <c r="K1511" s="303">
        <v>0</v>
      </c>
      <c r="L1511" s="304">
        <v>0</v>
      </c>
      <c r="M1511" s="305">
        <v>0</v>
      </c>
      <c r="N1511" s="305">
        <v>0</v>
      </c>
      <c r="O1511" s="303">
        <v>0</v>
      </c>
      <c r="P1511" s="305">
        <v>0</v>
      </c>
      <c r="Q1511" s="303">
        <v>0</v>
      </c>
      <c r="R1511" s="16">
        <f>SUMIFS('Member Months'!$L:$L,'Member Months'!$A:$A,$A1511,'Member Months'!$C:$C,$C1511, 'Member Months'!$D:$D,$D1511)</f>
        <v>0</v>
      </c>
      <c r="T1511" s="172"/>
    </row>
    <row r="1512" spans="1:20">
      <c r="A1512" s="38">
        <v>14</v>
      </c>
      <c r="B1512" s="39">
        <f t="shared" si="46"/>
        <v>0</v>
      </c>
      <c r="C1512" s="39" t="str">
        <f t="shared" si="47"/>
        <v>2021 Prior Year</v>
      </c>
      <c r="D1512" s="40">
        <v>1</v>
      </c>
      <c r="E1512" s="662">
        <v>14</v>
      </c>
      <c r="F1512" s="40" t="s">
        <v>740</v>
      </c>
      <c r="G1512" s="698" t="s">
        <v>425</v>
      </c>
      <c r="H1512" s="40" t="s">
        <v>227</v>
      </c>
      <c r="I1512" s="629" t="s">
        <v>152</v>
      </c>
      <c r="J1512" s="698" t="s">
        <v>182</v>
      </c>
      <c r="K1512" s="303">
        <v>0</v>
      </c>
      <c r="L1512" s="304">
        <v>0</v>
      </c>
      <c r="M1512" s="305">
        <v>0</v>
      </c>
      <c r="N1512" s="305">
        <v>0</v>
      </c>
      <c r="O1512" s="303">
        <v>0</v>
      </c>
      <c r="P1512" s="305">
        <v>0</v>
      </c>
      <c r="Q1512" s="303">
        <v>0</v>
      </c>
      <c r="R1512" s="16">
        <f>SUMIFS('Member Months'!$L:$L,'Member Months'!$A:$A,$A1512,'Member Months'!$C:$C,$C1512, 'Member Months'!$D:$D,$D1512)</f>
        <v>0</v>
      </c>
      <c r="T1512" s="172"/>
    </row>
    <row r="1513" spans="1:20">
      <c r="A1513" s="38">
        <v>14</v>
      </c>
      <c r="B1513" s="39">
        <f t="shared" si="46"/>
        <v>0</v>
      </c>
      <c r="C1513" s="39" t="str">
        <f t="shared" si="47"/>
        <v>2021 Prior Year</v>
      </c>
      <c r="D1513" s="40">
        <v>1</v>
      </c>
      <c r="E1513" s="662">
        <v>14</v>
      </c>
      <c r="F1513" s="40" t="s">
        <v>740</v>
      </c>
      <c r="G1513" s="698" t="s">
        <v>425</v>
      </c>
      <c r="H1513" s="40" t="s">
        <v>227</v>
      </c>
      <c r="I1513" s="629" t="s">
        <v>70</v>
      </c>
      <c r="J1513" s="698" t="s">
        <v>265</v>
      </c>
      <c r="K1513" s="303">
        <v>0</v>
      </c>
      <c r="L1513" s="304">
        <v>0</v>
      </c>
      <c r="M1513" s="305">
        <v>0</v>
      </c>
      <c r="N1513" s="305">
        <v>0</v>
      </c>
      <c r="O1513" s="303">
        <v>0</v>
      </c>
      <c r="P1513" s="305">
        <v>0</v>
      </c>
      <c r="Q1513" s="303">
        <v>0</v>
      </c>
      <c r="R1513" s="16">
        <f>SUMIFS('Member Months'!$L:$L,'Member Months'!$A:$A,$A1513,'Member Months'!$C:$C,$C1513, 'Member Months'!$D:$D,$D1513)</f>
        <v>0</v>
      </c>
      <c r="T1513" s="172"/>
    </row>
    <row r="1514" spans="1:20">
      <c r="A1514" s="38">
        <v>14</v>
      </c>
      <c r="B1514" s="39">
        <f t="shared" si="46"/>
        <v>0</v>
      </c>
      <c r="C1514" s="39" t="str">
        <f t="shared" si="47"/>
        <v>2021 Prior Year</v>
      </c>
      <c r="D1514" s="40">
        <v>1</v>
      </c>
      <c r="E1514" s="662">
        <v>14</v>
      </c>
      <c r="F1514" s="40" t="s">
        <v>740</v>
      </c>
      <c r="G1514" s="698" t="s">
        <v>425</v>
      </c>
      <c r="H1514" s="40" t="s">
        <v>227</v>
      </c>
      <c r="I1514" s="629" t="s">
        <v>71</v>
      </c>
      <c r="J1514" s="698" t="s">
        <v>266</v>
      </c>
      <c r="K1514" s="303">
        <v>0</v>
      </c>
      <c r="L1514" s="304">
        <v>0</v>
      </c>
      <c r="M1514" s="305">
        <v>0</v>
      </c>
      <c r="N1514" s="305">
        <v>0</v>
      </c>
      <c r="O1514" s="303">
        <v>0</v>
      </c>
      <c r="P1514" s="305">
        <v>0</v>
      </c>
      <c r="Q1514" s="303">
        <v>0</v>
      </c>
      <c r="R1514" s="16">
        <f>SUMIFS('Member Months'!$L:$L,'Member Months'!$A:$A,$A1514,'Member Months'!$C:$C,$C1514, 'Member Months'!$D:$D,$D1514)</f>
        <v>0</v>
      </c>
      <c r="T1514" s="172"/>
    </row>
    <row r="1515" spans="1:20">
      <c r="A1515" s="38">
        <v>14</v>
      </c>
      <c r="B1515" s="39">
        <f t="shared" si="46"/>
        <v>0</v>
      </c>
      <c r="C1515" s="39" t="str">
        <f t="shared" si="47"/>
        <v>2021 Prior Year</v>
      </c>
      <c r="D1515" s="40">
        <v>1</v>
      </c>
      <c r="E1515" s="662">
        <v>14</v>
      </c>
      <c r="F1515" s="40" t="s">
        <v>740</v>
      </c>
      <c r="G1515" s="698" t="s">
        <v>425</v>
      </c>
      <c r="H1515" s="40" t="s">
        <v>227</v>
      </c>
      <c r="I1515" s="629" t="s">
        <v>72</v>
      </c>
      <c r="J1515" s="698" t="s">
        <v>527</v>
      </c>
      <c r="K1515" s="303">
        <v>0</v>
      </c>
      <c r="L1515" s="304">
        <v>0</v>
      </c>
      <c r="M1515" s="305">
        <v>0</v>
      </c>
      <c r="N1515" s="305">
        <v>0</v>
      </c>
      <c r="O1515" s="303">
        <v>0</v>
      </c>
      <c r="P1515" s="305">
        <v>0</v>
      </c>
      <c r="Q1515" s="303">
        <v>0</v>
      </c>
      <c r="R1515" s="16">
        <f>SUMIFS('Member Months'!$L:$L,'Member Months'!$A:$A,$A1515,'Member Months'!$C:$C,$C1515, 'Member Months'!$D:$D,$D1515)</f>
        <v>0</v>
      </c>
      <c r="T1515" s="172"/>
    </row>
    <row r="1516" spans="1:20">
      <c r="A1516" s="38">
        <v>14</v>
      </c>
      <c r="B1516" s="39">
        <f t="shared" si="46"/>
        <v>0</v>
      </c>
      <c r="C1516" s="39" t="str">
        <f t="shared" si="47"/>
        <v>2021 Prior Year</v>
      </c>
      <c r="D1516" s="40">
        <v>1</v>
      </c>
      <c r="E1516" s="662">
        <v>14</v>
      </c>
      <c r="F1516" s="40" t="s">
        <v>740</v>
      </c>
      <c r="G1516" s="698" t="s">
        <v>425</v>
      </c>
      <c r="H1516" s="40" t="s">
        <v>227</v>
      </c>
      <c r="I1516" s="629" t="s">
        <v>73</v>
      </c>
      <c r="J1516" s="698" t="s">
        <v>528</v>
      </c>
      <c r="K1516" s="303">
        <v>0</v>
      </c>
      <c r="L1516" s="304">
        <v>0</v>
      </c>
      <c r="M1516" s="305">
        <v>0</v>
      </c>
      <c r="N1516" s="305">
        <v>0</v>
      </c>
      <c r="O1516" s="303">
        <v>0</v>
      </c>
      <c r="P1516" s="305">
        <v>0</v>
      </c>
      <c r="Q1516" s="303">
        <v>0</v>
      </c>
      <c r="R1516" s="16">
        <f>SUMIFS('Member Months'!$L:$L,'Member Months'!$A:$A,$A1516,'Member Months'!$C:$C,$C1516, 'Member Months'!$D:$D,$D1516)</f>
        <v>0</v>
      </c>
      <c r="T1516" s="172"/>
    </row>
    <row r="1517" spans="1:20">
      <c r="A1517" s="38">
        <v>14</v>
      </c>
      <c r="B1517" s="39">
        <f t="shared" si="46"/>
        <v>0</v>
      </c>
      <c r="C1517" s="39" t="str">
        <f t="shared" si="47"/>
        <v>2021 Prior Year</v>
      </c>
      <c r="D1517" s="40">
        <v>1</v>
      </c>
      <c r="E1517" s="662">
        <v>14</v>
      </c>
      <c r="F1517" s="40" t="s">
        <v>740</v>
      </c>
      <c r="G1517" s="698" t="s">
        <v>425</v>
      </c>
      <c r="H1517" s="40" t="s">
        <v>227</v>
      </c>
      <c r="I1517" s="629" t="s">
        <v>409</v>
      </c>
      <c r="J1517" s="698" t="s">
        <v>803</v>
      </c>
      <c r="K1517" s="303">
        <v>0</v>
      </c>
      <c r="L1517" s="304">
        <v>0</v>
      </c>
      <c r="M1517" s="305">
        <v>0</v>
      </c>
      <c r="N1517" s="305">
        <v>0</v>
      </c>
      <c r="O1517" s="303">
        <v>0</v>
      </c>
      <c r="P1517" s="305">
        <v>0</v>
      </c>
      <c r="Q1517" s="303">
        <v>0</v>
      </c>
      <c r="R1517" s="16">
        <f>SUMIFS('Member Months'!$L:$L,'Member Months'!$A:$A,$A1517,'Member Months'!$C:$C,$C1517, 'Member Months'!$D:$D,$D1517)</f>
        <v>0</v>
      </c>
      <c r="T1517" s="172"/>
    </row>
    <row r="1518" spans="1:20">
      <c r="A1518" s="38">
        <v>22</v>
      </c>
      <c r="B1518" s="39">
        <f t="shared" ref="B1518:B1535" si="48">$B$6</f>
        <v>0</v>
      </c>
      <c r="C1518" s="39" t="str">
        <f t="shared" si="47"/>
        <v>2021 Prior Year</v>
      </c>
      <c r="D1518" s="40">
        <v>1</v>
      </c>
      <c r="E1518" s="662">
        <v>22</v>
      </c>
      <c r="F1518" s="662">
        <v>6</v>
      </c>
      <c r="G1518" s="991" t="s">
        <v>933</v>
      </c>
      <c r="H1518" s="40" t="s">
        <v>227</v>
      </c>
      <c r="I1518" s="629" t="s">
        <v>211</v>
      </c>
      <c r="J1518" s="991" t="s">
        <v>261</v>
      </c>
      <c r="K1518" s="303">
        <v>0</v>
      </c>
      <c r="L1518" s="304">
        <v>0</v>
      </c>
      <c r="M1518" s="305">
        <v>0</v>
      </c>
      <c r="N1518" s="305">
        <v>0</v>
      </c>
      <c r="O1518" s="303">
        <v>0</v>
      </c>
      <c r="P1518" s="305">
        <v>0</v>
      </c>
      <c r="Q1518" s="303">
        <v>0</v>
      </c>
      <c r="R1518" s="16">
        <f>SUMIFS('Member Months'!$L:$L,'Member Months'!$A:$A,$A1518,'Member Months'!$C:$C,$C1518, 'Member Months'!$D:$D,$D1518)</f>
        <v>0</v>
      </c>
      <c r="T1518" s="172"/>
    </row>
    <row r="1519" spans="1:20">
      <c r="A1519" s="38">
        <v>22</v>
      </c>
      <c r="B1519" s="39">
        <f t="shared" si="48"/>
        <v>0</v>
      </c>
      <c r="C1519" s="39" t="str">
        <f t="shared" si="47"/>
        <v>2021 Prior Year</v>
      </c>
      <c r="D1519" s="40">
        <v>1</v>
      </c>
      <c r="E1519" s="662">
        <v>22</v>
      </c>
      <c r="F1519" s="662">
        <v>6</v>
      </c>
      <c r="G1519" s="991" t="s">
        <v>933</v>
      </c>
      <c r="H1519" s="40" t="s">
        <v>227</v>
      </c>
      <c r="I1519" s="629" t="s">
        <v>214</v>
      </c>
      <c r="J1519" s="991" t="s">
        <v>676</v>
      </c>
      <c r="K1519" s="303">
        <v>0</v>
      </c>
      <c r="L1519" s="304">
        <v>0</v>
      </c>
      <c r="M1519" s="305">
        <v>0</v>
      </c>
      <c r="N1519" s="305">
        <v>0</v>
      </c>
      <c r="O1519" s="303">
        <v>0</v>
      </c>
      <c r="P1519" s="305">
        <v>0</v>
      </c>
      <c r="Q1519" s="303">
        <v>0</v>
      </c>
      <c r="R1519" s="16">
        <f>SUMIFS('Member Months'!$L:$L,'Member Months'!$A:$A,$A1519,'Member Months'!$C:$C,$C1519, 'Member Months'!$D:$D,$D1519)</f>
        <v>0</v>
      </c>
      <c r="T1519" s="172"/>
    </row>
    <row r="1520" spans="1:20">
      <c r="A1520" s="38">
        <v>22</v>
      </c>
      <c r="B1520" s="39">
        <f t="shared" si="48"/>
        <v>0</v>
      </c>
      <c r="C1520" s="39" t="str">
        <f t="shared" si="47"/>
        <v>2021 Prior Year</v>
      </c>
      <c r="D1520" s="40">
        <v>1</v>
      </c>
      <c r="E1520" s="662">
        <v>22</v>
      </c>
      <c r="F1520" s="662">
        <v>6</v>
      </c>
      <c r="G1520" s="991" t="s">
        <v>933</v>
      </c>
      <c r="H1520" s="40" t="s">
        <v>227</v>
      </c>
      <c r="I1520" s="629" t="s">
        <v>215</v>
      </c>
      <c r="J1520" s="991" t="s">
        <v>216</v>
      </c>
      <c r="K1520" s="303">
        <v>0</v>
      </c>
      <c r="L1520" s="304">
        <v>0</v>
      </c>
      <c r="M1520" s="305">
        <v>0</v>
      </c>
      <c r="N1520" s="305">
        <v>0</v>
      </c>
      <c r="O1520" s="303">
        <v>0</v>
      </c>
      <c r="P1520" s="305">
        <v>0</v>
      </c>
      <c r="Q1520" s="303">
        <v>0</v>
      </c>
      <c r="R1520" s="16">
        <f>SUMIFS('Member Months'!$L:$L,'Member Months'!$A:$A,$A1520,'Member Months'!$C:$C,$C1520, 'Member Months'!$D:$D,$D1520)</f>
        <v>0</v>
      </c>
      <c r="T1520" s="172"/>
    </row>
    <row r="1521" spans="1:20">
      <c r="A1521" s="38">
        <v>22</v>
      </c>
      <c r="B1521" s="39">
        <f t="shared" si="48"/>
        <v>0</v>
      </c>
      <c r="C1521" s="39" t="str">
        <f t="shared" si="47"/>
        <v>2021 Prior Year</v>
      </c>
      <c r="D1521" s="40">
        <v>1</v>
      </c>
      <c r="E1521" s="662">
        <v>22</v>
      </c>
      <c r="F1521" s="662">
        <v>6</v>
      </c>
      <c r="G1521" s="991" t="s">
        <v>933</v>
      </c>
      <c r="H1521" s="40" t="s">
        <v>227</v>
      </c>
      <c r="I1521" s="629" t="s">
        <v>217</v>
      </c>
      <c r="J1521" s="991" t="s">
        <v>262</v>
      </c>
      <c r="K1521" s="303">
        <v>0</v>
      </c>
      <c r="L1521" s="304">
        <v>0</v>
      </c>
      <c r="M1521" s="305">
        <v>0</v>
      </c>
      <c r="N1521" s="305">
        <v>0</v>
      </c>
      <c r="O1521" s="303">
        <v>0</v>
      </c>
      <c r="P1521" s="305">
        <v>0</v>
      </c>
      <c r="Q1521" s="303">
        <v>0</v>
      </c>
      <c r="R1521" s="16">
        <f>SUMIFS('Member Months'!$L:$L,'Member Months'!$A:$A,$A1521,'Member Months'!$C:$C,$C1521, 'Member Months'!$D:$D,$D1521)</f>
        <v>0</v>
      </c>
      <c r="T1521" s="172"/>
    </row>
    <row r="1522" spans="1:20">
      <c r="A1522" s="38">
        <v>22</v>
      </c>
      <c r="B1522" s="39">
        <f t="shared" si="48"/>
        <v>0</v>
      </c>
      <c r="C1522" s="39" t="str">
        <f t="shared" si="47"/>
        <v>2021 Prior Year</v>
      </c>
      <c r="D1522" s="40">
        <v>1</v>
      </c>
      <c r="E1522" s="662">
        <v>22</v>
      </c>
      <c r="F1522" s="662">
        <v>6</v>
      </c>
      <c r="G1522" s="991" t="s">
        <v>933</v>
      </c>
      <c r="H1522" s="40" t="s">
        <v>227</v>
      </c>
      <c r="I1522" s="629" t="s">
        <v>218</v>
      </c>
      <c r="J1522" s="991" t="s">
        <v>677</v>
      </c>
      <c r="K1522" s="303">
        <v>0</v>
      </c>
      <c r="L1522" s="304">
        <v>0</v>
      </c>
      <c r="M1522" s="305">
        <v>0</v>
      </c>
      <c r="N1522" s="305">
        <v>0</v>
      </c>
      <c r="O1522" s="303">
        <v>0</v>
      </c>
      <c r="P1522" s="305">
        <v>0</v>
      </c>
      <c r="Q1522" s="303">
        <v>0</v>
      </c>
      <c r="R1522" s="16">
        <f>SUMIFS('Member Months'!$L:$L,'Member Months'!$A:$A,$A1522,'Member Months'!$C:$C,$C1522, 'Member Months'!$D:$D,$D1522)</f>
        <v>0</v>
      </c>
      <c r="T1522" s="172"/>
    </row>
    <row r="1523" spans="1:20">
      <c r="A1523" s="38">
        <v>22</v>
      </c>
      <c r="B1523" s="39">
        <f t="shared" si="48"/>
        <v>0</v>
      </c>
      <c r="C1523" s="39" t="str">
        <f t="shared" ref="C1523:C1586" si="49">$C$1302</f>
        <v>2021 Prior Year</v>
      </c>
      <c r="D1523" s="40">
        <v>1</v>
      </c>
      <c r="E1523" s="662">
        <v>22</v>
      </c>
      <c r="F1523" s="662">
        <v>6</v>
      </c>
      <c r="G1523" s="991" t="s">
        <v>933</v>
      </c>
      <c r="H1523" s="40" t="s">
        <v>227</v>
      </c>
      <c r="I1523" s="629" t="s">
        <v>219</v>
      </c>
      <c r="J1523" s="991" t="s">
        <v>263</v>
      </c>
      <c r="K1523" s="303">
        <v>0</v>
      </c>
      <c r="L1523" s="304">
        <v>0</v>
      </c>
      <c r="M1523" s="305">
        <v>0</v>
      </c>
      <c r="N1523" s="305">
        <v>0</v>
      </c>
      <c r="O1523" s="303">
        <v>0</v>
      </c>
      <c r="P1523" s="305">
        <v>0</v>
      </c>
      <c r="Q1523" s="303">
        <v>0</v>
      </c>
      <c r="R1523" s="16">
        <f>SUMIFS('Member Months'!$L:$L,'Member Months'!$A:$A,$A1523,'Member Months'!$C:$C,$C1523, 'Member Months'!$D:$D,$D1523)</f>
        <v>0</v>
      </c>
      <c r="T1523" s="172"/>
    </row>
    <row r="1524" spans="1:20">
      <c r="A1524" s="38">
        <v>22</v>
      </c>
      <c r="B1524" s="39">
        <f t="shared" si="48"/>
        <v>0</v>
      </c>
      <c r="C1524" s="39" t="str">
        <f t="shared" si="49"/>
        <v>2021 Prior Year</v>
      </c>
      <c r="D1524" s="40">
        <v>1</v>
      </c>
      <c r="E1524" s="662">
        <v>22</v>
      </c>
      <c r="F1524" s="662">
        <v>6</v>
      </c>
      <c r="G1524" s="991" t="s">
        <v>933</v>
      </c>
      <c r="H1524" s="40" t="s">
        <v>227</v>
      </c>
      <c r="I1524" s="629" t="s">
        <v>220</v>
      </c>
      <c r="J1524" s="991" t="s">
        <v>675</v>
      </c>
      <c r="K1524" s="303">
        <v>0</v>
      </c>
      <c r="L1524" s="304">
        <v>0</v>
      </c>
      <c r="M1524" s="305">
        <v>0</v>
      </c>
      <c r="N1524" s="305">
        <v>0</v>
      </c>
      <c r="O1524" s="303">
        <v>0</v>
      </c>
      <c r="P1524" s="305">
        <v>0</v>
      </c>
      <c r="Q1524" s="303">
        <v>0</v>
      </c>
      <c r="R1524" s="16">
        <f>SUMIFS('Member Months'!$L:$L,'Member Months'!$A:$A,$A1524,'Member Months'!$C:$C,$C1524, 'Member Months'!$D:$D,$D1524)</f>
        <v>0</v>
      </c>
      <c r="T1524" s="172"/>
    </row>
    <row r="1525" spans="1:20">
      <c r="A1525" s="38">
        <v>22</v>
      </c>
      <c r="B1525" s="39">
        <f t="shared" si="48"/>
        <v>0</v>
      </c>
      <c r="C1525" s="39" t="str">
        <f t="shared" si="49"/>
        <v>2021 Prior Year</v>
      </c>
      <c r="D1525" s="40">
        <v>1</v>
      </c>
      <c r="E1525" s="662">
        <v>22</v>
      </c>
      <c r="F1525" s="662">
        <v>6</v>
      </c>
      <c r="G1525" s="991" t="s">
        <v>933</v>
      </c>
      <c r="H1525" s="40" t="s">
        <v>227</v>
      </c>
      <c r="I1525" s="629" t="s">
        <v>221</v>
      </c>
      <c r="J1525" s="991" t="s">
        <v>264</v>
      </c>
      <c r="K1525" s="303">
        <v>0</v>
      </c>
      <c r="L1525" s="304">
        <v>0</v>
      </c>
      <c r="M1525" s="305">
        <v>0</v>
      </c>
      <c r="N1525" s="305">
        <v>0</v>
      </c>
      <c r="O1525" s="303">
        <v>0</v>
      </c>
      <c r="P1525" s="305">
        <v>0</v>
      </c>
      <c r="Q1525" s="303">
        <v>0</v>
      </c>
      <c r="R1525" s="16">
        <f>SUMIFS('Member Months'!$L:$L,'Member Months'!$A:$A,$A1525,'Member Months'!$C:$C,$C1525, 'Member Months'!$D:$D,$D1525)</f>
        <v>0</v>
      </c>
      <c r="T1525" s="172"/>
    </row>
    <row r="1526" spans="1:20">
      <c r="A1526" s="38">
        <v>22</v>
      </c>
      <c r="B1526" s="39">
        <f t="shared" si="48"/>
        <v>0</v>
      </c>
      <c r="C1526" s="39" t="str">
        <f t="shared" si="49"/>
        <v>2021 Prior Year</v>
      </c>
      <c r="D1526" s="40">
        <v>1</v>
      </c>
      <c r="E1526" s="662">
        <v>22</v>
      </c>
      <c r="F1526" s="662">
        <v>6</v>
      </c>
      <c r="G1526" s="991" t="s">
        <v>933</v>
      </c>
      <c r="H1526" s="40" t="s">
        <v>227</v>
      </c>
      <c r="I1526" s="630" t="s">
        <v>222</v>
      </c>
      <c r="J1526" s="991" t="s">
        <v>206</v>
      </c>
      <c r="K1526" s="303">
        <v>0</v>
      </c>
      <c r="L1526" s="304">
        <v>0</v>
      </c>
      <c r="M1526" s="305">
        <v>0</v>
      </c>
      <c r="N1526" s="305">
        <v>0</v>
      </c>
      <c r="O1526" s="303">
        <v>0</v>
      </c>
      <c r="P1526" s="305">
        <v>0</v>
      </c>
      <c r="Q1526" s="303">
        <v>0</v>
      </c>
      <c r="R1526" s="16">
        <f>SUMIFS('Member Months'!$L:$L,'Member Months'!$A:$A,$A1526,'Member Months'!$C:$C,$C1526, 'Member Months'!$D:$D,$D1526)</f>
        <v>0</v>
      </c>
      <c r="T1526" s="172"/>
    </row>
    <row r="1527" spans="1:20">
      <c r="A1527" s="38">
        <v>22</v>
      </c>
      <c r="B1527" s="39">
        <f t="shared" si="48"/>
        <v>0</v>
      </c>
      <c r="C1527" s="39" t="str">
        <f t="shared" si="49"/>
        <v>2021 Prior Year</v>
      </c>
      <c r="D1527" s="40">
        <v>1</v>
      </c>
      <c r="E1527" s="662">
        <v>22</v>
      </c>
      <c r="F1527" s="662">
        <v>6</v>
      </c>
      <c r="G1527" s="991" t="s">
        <v>933</v>
      </c>
      <c r="H1527" s="40" t="s">
        <v>227</v>
      </c>
      <c r="I1527" s="630" t="s">
        <v>223</v>
      </c>
      <c r="J1527" s="991" t="s">
        <v>181</v>
      </c>
      <c r="K1527" s="303">
        <v>0</v>
      </c>
      <c r="L1527" s="304">
        <v>0</v>
      </c>
      <c r="M1527" s="305">
        <v>0</v>
      </c>
      <c r="N1527" s="305">
        <v>0</v>
      </c>
      <c r="O1527" s="303">
        <v>0</v>
      </c>
      <c r="P1527" s="305">
        <v>0</v>
      </c>
      <c r="Q1527" s="303">
        <v>0</v>
      </c>
      <c r="R1527" s="16">
        <f>SUMIFS('Member Months'!$L:$L,'Member Months'!$A:$A,$A1527,'Member Months'!$C:$C,$C1527, 'Member Months'!$D:$D,$D1527)</f>
        <v>0</v>
      </c>
      <c r="T1527" s="172"/>
    </row>
    <row r="1528" spans="1:20">
      <c r="A1528" s="38">
        <v>22</v>
      </c>
      <c r="B1528" s="39">
        <f t="shared" si="48"/>
        <v>0</v>
      </c>
      <c r="C1528" s="39" t="str">
        <f t="shared" si="49"/>
        <v>2021 Prior Year</v>
      </c>
      <c r="D1528" s="40">
        <v>1</v>
      </c>
      <c r="E1528" s="662">
        <v>22</v>
      </c>
      <c r="F1528" s="662">
        <v>6</v>
      </c>
      <c r="G1528" s="991" t="s">
        <v>933</v>
      </c>
      <c r="H1528" s="40" t="s">
        <v>227</v>
      </c>
      <c r="I1528" s="630" t="s">
        <v>150</v>
      </c>
      <c r="J1528" s="991" t="s">
        <v>204</v>
      </c>
      <c r="K1528" s="303">
        <v>0</v>
      </c>
      <c r="L1528" s="304">
        <v>0</v>
      </c>
      <c r="M1528" s="305">
        <v>0</v>
      </c>
      <c r="N1528" s="305">
        <v>0</v>
      </c>
      <c r="O1528" s="303">
        <v>0</v>
      </c>
      <c r="P1528" s="305">
        <v>0</v>
      </c>
      <c r="Q1528" s="303">
        <v>0</v>
      </c>
      <c r="R1528" s="16">
        <f>SUMIFS('Member Months'!$L:$L,'Member Months'!$A:$A,$A1528,'Member Months'!$C:$C,$C1528, 'Member Months'!$D:$D,$D1528)</f>
        <v>0</v>
      </c>
      <c r="T1528" s="172"/>
    </row>
    <row r="1529" spans="1:20">
      <c r="A1529" s="38">
        <v>22</v>
      </c>
      <c r="B1529" s="39">
        <f t="shared" si="48"/>
        <v>0</v>
      </c>
      <c r="C1529" s="39" t="str">
        <f t="shared" si="49"/>
        <v>2021 Prior Year</v>
      </c>
      <c r="D1529" s="40">
        <v>1</v>
      </c>
      <c r="E1529" s="662">
        <v>22</v>
      </c>
      <c r="F1529" s="662">
        <v>6</v>
      </c>
      <c r="G1529" s="991" t="s">
        <v>933</v>
      </c>
      <c r="H1529" s="40" t="s">
        <v>227</v>
      </c>
      <c r="I1529" s="630" t="s">
        <v>151</v>
      </c>
      <c r="J1529" s="991" t="s">
        <v>205</v>
      </c>
      <c r="K1529" s="303">
        <v>0</v>
      </c>
      <c r="L1529" s="304">
        <v>0</v>
      </c>
      <c r="M1529" s="305">
        <v>0</v>
      </c>
      <c r="N1529" s="305">
        <v>0</v>
      </c>
      <c r="O1529" s="303">
        <v>0</v>
      </c>
      <c r="P1529" s="305">
        <v>0</v>
      </c>
      <c r="Q1529" s="303">
        <v>0</v>
      </c>
      <c r="R1529" s="16">
        <f>SUMIFS('Member Months'!$L:$L,'Member Months'!$A:$A,$A1529,'Member Months'!$C:$C,$C1529, 'Member Months'!$D:$D,$D1529)</f>
        <v>0</v>
      </c>
      <c r="T1529" s="172"/>
    </row>
    <row r="1530" spans="1:20">
      <c r="A1530" s="38">
        <v>22</v>
      </c>
      <c r="B1530" s="39">
        <f t="shared" si="48"/>
        <v>0</v>
      </c>
      <c r="C1530" s="39" t="str">
        <f t="shared" si="49"/>
        <v>2021 Prior Year</v>
      </c>
      <c r="D1530" s="40">
        <v>1</v>
      </c>
      <c r="E1530" s="662">
        <v>22</v>
      </c>
      <c r="F1530" s="662">
        <v>6</v>
      </c>
      <c r="G1530" s="991" t="s">
        <v>933</v>
      </c>
      <c r="H1530" s="40" t="s">
        <v>227</v>
      </c>
      <c r="I1530" s="630" t="s">
        <v>152</v>
      </c>
      <c r="J1530" s="991" t="s">
        <v>182</v>
      </c>
      <c r="K1530" s="303">
        <v>0</v>
      </c>
      <c r="L1530" s="304">
        <v>0</v>
      </c>
      <c r="M1530" s="305">
        <v>0</v>
      </c>
      <c r="N1530" s="305">
        <v>0</v>
      </c>
      <c r="O1530" s="303">
        <v>0</v>
      </c>
      <c r="P1530" s="305">
        <v>0</v>
      </c>
      <c r="Q1530" s="303">
        <v>0</v>
      </c>
      <c r="R1530" s="16">
        <f>SUMIFS('Member Months'!$L:$L,'Member Months'!$A:$A,$A1530,'Member Months'!$C:$C,$C1530, 'Member Months'!$D:$D,$D1530)</f>
        <v>0</v>
      </c>
      <c r="T1530" s="172"/>
    </row>
    <row r="1531" spans="1:20">
      <c r="A1531" s="38">
        <v>22</v>
      </c>
      <c r="B1531" s="39">
        <f t="shared" si="48"/>
        <v>0</v>
      </c>
      <c r="C1531" s="39" t="str">
        <f t="shared" si="49"/>
        <v>2021 Prior Year</v>
      </c>
      <c r="D1531" s="40">
        <v>1</v>
      </c>
      <c r="E1531" s="662">
        <v>22</v>
      </c>
      <c r="F1531" s="662">
        <v>6</v>
      </c>
      <c r="G1531" s="991" t="s">
        <v>933</v>
      </c>
      <c r="H1531" s="40" t="s">
        <v>227</v>
      </c>
      <c r="I1531" s="630" t="s">
        <v>70</v>
      </c>
      <c r="J1531" s="991" t="s">
        <v>265</v>
      </c>
      <c r="K1531" s="303">
        <v>0</v>
      </c>
      <c r="L1531" s="304">
        <v>0</v>
      </c>
      <c r="M1531" s="305">
        <v>0</v>
      </c>
      <c r="N1531" s="305">
        <v>0</v>
      </c>
      <c r="O1531" s="303">
        <v>0</v>
      </c>
      <c r="P1531" s="305">
        <v>0</v>
      </c>
      <c r="Q1531" s="303">
        <v>0</v>
      </c>
      <c r="R1531" s="16">
        <f>SUMIFS('Member Months'!$L:$L,'Member Months'!$A:$A,$A1531,'Member Months'!$C:$C,$C1531, 'Member Months'!$D:$D,$D1531)</f>
        <v>0</v>
      </c>
      <c r="T1531" s="172"/>
    </row>
    <row r="1532" spans="1:20">
      <c r="A1532" s="38">
        <v>22</v>
      </c>
      <c r="B1532" s="39">
        <f t="shared" si="48"/>
        <v>0</v>
      </c>
      <c r="C1532" s="39" t="str">
        <f t="shared" si="49"/>
        <v>2021 Prior Year</v>
      </c>
      <c r="D1532" s="40">
        <v>1</v>
      </c>
      <c r="E1532" s="662">
        <v>22</v>
      </c>
      <c r="F1532" s="662">
        <v>6</v>
      </c>
      <c r="G1532" s="991" t="s">
        <v>933</v>
      </c>
      <c r="H1532" s="40" t="s">
        <v>227</v>
      </c>
      <c r="I1532" s="630" t="s">
        <v>71</v>
      </c>
      <c r="J1532" s="991" t="s">
        <v>266</v>
      </c>
      <c r="K1532" s="303">
        <v>0</v>
      </c>
      <c r="L1532" s="304">
        <v>0</v>
      </c>
      <c r="M1532" s="305">
        <v>0</v>
      </c>
      <c r="N1532" s="305">
        <v>0</v>
      </c>
      <c r="O1532" s="303">
        <v>0</v>
      </c>
      <c r="P1532" s="305">
        <v>0</v>
      </c>
      <c r="Q1532" s="303">
        <v>0</v>
      </c>
      <c r="R1532" s="16">
        <f>SUMIFS('Member Months'!$L:$L,'Member Months'!$A:$A,$A1532,'Member Months'!$C:$C,$C1532, 'Member Months'!$D:$D,$D1532)</f>
        <v>0</v>
      </c>
      <c r="T1532" s="172"/>
    </row>
    <row r="1533" spans="1:20">
      <c r="A1533" s="38">
        <v>22</v>
      </c>
      <c r="B1533" s="39">
        <f t="shared" si="48"/>
        <v>0</v>
      </c>
      <c r="C1533" s="39" t="str">
        <f t="shared" si="49"/>
        <v>2021 Prior Year</v>
      </c>
      <c r="D1533" s="40">
        <v>1</v>
      </c>
      <c r="E1533" s="662">
        <v>22</v>
      </c>
      <c r="F1533" s="662">
        <v>6</v>
      </c>
      <c r="G1533" s="991" t="s">
        <v>933</v>
      </c>
      <c r="H1533" s="40" t="s">
        <v>227</v>
      </c>
      <c r="I1533" s="630" t="s">
        <v>72</v>
      </c>
      <c r="J1533" s="991" t="s">
        <v>527</v>
      </c>
      <c r="K1533" s="303">
        <v>0</v>
      </c>
      <c r="L1533" s="304">
        <v>0</v>
      </c>
      <c r="M1533" s="305">
        <v>0</v>
      </c>
      <c r="N1533" s="305">
        <v>0</v>
      </c>
      <c r="O1533" s="303">
        <v>0</v>
      </c>
      <c r="P1533" s="305">
        <v>0</v>
      </c>
      <c r="Q1533" s="303">
        <v>0</v>
      </c>
      <c r="R1533" s="16">
        <f>SUMIFS('Member Months'!$L:$L,'Member Months'!$A:$A,$A1533,'Member Months'!$C:$C,$C1533, 'Member Months'!$D:$D,$D1533)</f>
        <v>0</v>
      </c>
      <c r="T1533" s="172"/>
    </row>
    <row r="1534" spans="1:20">
      <c r="A1534" s="38">
        <v>22</v>
      </c>
      <c r="B1534" s="39">
        <f t="shared" si="48"/>
        <v>0</v>
      </c>
      <c r="C1534" s="39" t="str">
        <f t="shared" si="49"/>
        <v>2021 Prior Year</v>
      </c>
      <c r="D1534" s="40">
        <v>1</v>
      </c>
      <c r="E1534" s="662">
        <v>22</v>
      </c>
      <c r="F1534" s="662">
        <v>6</v>
      </c>
      <c r="G1534" s="991" t="s">
        <v>933</v>
      </c>
      <c r="H1534" s="40" t="s">
        <v>227</v>
      </c>
      <c r="I1534" s="630" t="s">
        <v>73</v>
      </c>
      <c r="J1534" s="991" t="s">
        <v>528</v>
      </c>
      <c r="K1534" s="303">
        <v>0</v>
      </c>
      <c r="L1534" s="304">
        <v>0</v>
      </c>
      <c r="M1534" s="305">
        <v>0</v>
      </c>
      <c r="N1534" s="305">
        <v>0</v>
      </c>
      <c r="O1534" s="303">
        <v>0</v>
      </c>
      <c r="P1534" s="305">
        <v>0</v>
      </c>
      <c r="Q1534" s="303">
        <v>0</v>
      </c>
      <c r="R1534" s="16">
        <f>SUMIFS('Member Months'!$L:$L,'Member Months'!$A:$A,$A1534,'Member Months'!$C:$C,$C1534, 'Member Months'!$D:$D,$D1534)</f>
        <v>0</v>
      </c>
      <c r="T1534" s="172"/>
    </row>
    <row r="1535" spans="1:20">
      <c r="A1535" s="38">
        <v>22</v>
      </c>
      <c r="B1535" s="39">
        <f t="shared" si="48"/>
        <v>0</v>
      </c>
      <c r="C1535" s="39" t="str">
        <f t="shared" si="49"/>
        <v>2021 Prior Year</v>
      </c>
      <c r="D1535" s="40">
        <v>1</v>
      </c>
      <c r="E1535" s="662">
        <v>22</v>
      </c>
      <c r="F1535" s="662">
        <v>6</v>
      </c>
      <c r="G1535" s="991" t="s">
        <v>933</v>
      </c>
      <c r="H1535" s="40" t="s">
        <v>227</v>
      </c>
      <c r="I1535" s="630" t="s">
        <v>409</v>
      </c>
      <c r="J1535" s="991" t="s">
        <v>803</v>
      </c>
      <c r="K1535" s="303">
        <v>0</v>
      </c>
      <c r="L1535" s="304">
        <v>0</v>
      </c>
      <c r="M1535" s="305">
        <v>0</v>
      </c>
      <c r="N1535" s="305">
        <v>0</v>
      </c>
      <c r="O1535" s="303">
        <v>0</v>
      </c>
      <c r="P1535" s="305">
        <v>0</v>
      </c>
      <c r="Q1535" s="303">
        <v>0</v>
      </c>
      <c r="R1535" s="16">
        <f>SUMIFS('Member Months'!$L:$L,'Member Months'!$A:$A,$A1535,'Member Months'!$C:$C,$C1535, 'Member Months'!$D:$D,$D1535)</f>
        <v>0</v>
      </c>
      <c r="T1535" s="172"/>
    </row>
    <row r="1536" spans="1:20">
      <c r="A1536" s="38">
        <v>23</v>
      </c>
      <c r="B1536" s="39">
        <v>0</v>
      </c>
      <c r="C1536" s="39" t="str">
        <f t="shared" si="49"/>
        <v>2021 Prior Year</v>
      </c>
      <c r="D1536" s="40">
        <v>1</v>
      </c>
      <c r="E1536" s="662">
        <v>23</v>
      </c>
      <c r="F1536" s="662">
        <v>6</v>
      </c>
      <c r="G1536" s="991" t="s">
        <v>933</v>
      </c>
      <c r="H1536" s="40" t="s">
        <v>228</v>
      </c>
      <c r="I1536" s="630" t="s">
        <v>211</v>
      </c>
      <c r="J1536" s="991" t="s">
        <v>261</v>
      </c>
      <c r="K1536" s="303">
        <v>0</v>
      </c>
      <c r="L1536" s="304">
        <v>0</v>
      </c>
      <c r="M1536" s="305">
        <v>0</v>
      </c>
      <c r="N1536" s="305">
        <v>0</v>
      </c>
      <c r="O1536" s="303">
        <v>0</v>
      </c>
      <c r="P1536" s="305">
        <v>0</v>
      </c>
      <c r="Q1536" s="303">
        <v>0</v>
      </c>
      <c r="R1536" s="16">
        <v>0</v>
      </c>
      <c r="T1536" s="172"/>
    </row>
    <row r="1537" spans="1:20">
      <c r="A1537" s="38">
        <v>23</v>
      </c>
      <c r="B1537" s="39">
        <v>0</v>
      </c>
      <c r="C1537" s="39" t="str">
        <f t="shared" si="49"/>
        <v>2021 Prior Year</v>
      </c>
      <c r="D1537" s="40">
        <v>1</v>
      </c>
      <c r="E1537" s="662">
        <v>23</v>
      </c>
      <c r="F1537" s="662">
        <v>6</v>
      </c>
      <c r="G1537" s="991" t="s">
        <v>933</v>
      </c>
      <c r="H1537" s="40" t="s">
        <v>228</v>
      </c>
      <c r="I1537" s="630" t="s">
        <v>214</v>
      </c>
      <c r="J1537" s="991" t="s">
        <v>676</v>
      </c>
      <c r="K1537" s="303">
        <v>0</v>
      </c>
      <c r="L1537" s="304">
        <v>0</v>
      </c>
      <c r="M1537" s="305">
        <v>0</v>
      </c>
      <c r="N1537" s="305">
        <v>0</v>
      </c>
      <c r="O1537" s="303">
        <v>0</v>
      </c>
      <c r="P1537" s="305">
        <v>0</v>
      </c>
      <c r="Q1537" s="303">
        <v>0</v>
      </c>
      <c r="R1537" s="16">
        <v>0</v>
      </c>
      <c r="T1537" s="172"/>
    </row>
    <row r="1538" spans="1:20">
      <c r="A1538" s="38">
        <v>23</v>
      </c>
      <c r="B1538" s="39">
        <v>0</v>
      </c>
      <c r="C1538" s="39" t="str">
        <f t="shared" si="49"/>
        <v>2021 Prior Year</v>
      </c>
      <c r="D1538" s="40">
        <v>1</v>
      </c>
      <c r="E1538" s="662">
        <v>23</v>
      </c>
      <c r="F1538" s="662">
        <v>6</v>
      </c>
      <c r="G1538" s="991" t="s">
        <v>933</v>
      </c>
      <c r="H1538" s="40" t="s">
        <v>228</v>
      </c>
      <c r="I1538" s="630" t="s">
        <v>215</v>
      </c>
      <c r="J1538" s="991" t="s">
        <v>216</v>
      </c>
      <c r="K1538" s="303">
        <v>0</v>
      </c>
      <c r="L1538" s="304">
        <v>0</v>
      </c>
      <c r="M1538" s="305">
        <v>0</v>
      </c>
      <c r="N1538" s="305">
        <v>0</v>
      </c>
      <c r="O1538" s="303">
        <v>0</v>
      </c>
      <c r="P1538" s="305">
        <v>0</v>
      </c>
      <c r="Q1538" s="303">
        <v>0</v>
      </c>
      <c r="R1538" s="16">
        <v>0</v>
      </c>
      <c r="T1538" s="172"/>
    </row>
    <row r="1539" spans="1:20">
      <c r="A1539" s="38">
        <v>23</v>
      </c>
      <c r="B1539" s="39">
        <v>0</v>
      </c>
      <c r="C1539" s="39" t="str">
        <f t="shared" si="49"/>
        <v>2021 Prior Year</v>
      </c>
      <c r="D1539" s="40">
        <v>1</v>
      </c>
      <c r="E1539" s="662">
        <v>23</v>
      </c>
      <c r="F1539" s="662">
        <v>6</v>
      </c>
      <c r="G1539" s="991" t="s">
        <v>933</v>
      </c>
      <c r="H1539" s="40" t="s">
        <v>228</v>
      </c>
      <c r="I1539" s="630" t="s">
        <v>217</v>
      </c>
      <c r="J1539" s="991" t="s">
        <v>262</v>
      </c>
      <c r="K1539" s="303">
        <v>0</v>
      </c>
      <c r="L1539" s="304">
        <v>0</v>
      </c>
      <c r="M1539" s="305">
        <v>0</v>
      </c>
      <c r="N1539" s="305">
        <v>0</v>
      </c>
      <c r="O1539" s="303">
        <v>0</v>
      </c>
      <c r="P1539" s="305">
        <v>0</v>
      </c>
      <c r="Q1539" s="303">
        <v>0</v>
      </c>
      <c r="R1539" s="16">
        <v>0</v>
      </c>
      <c r="T1539" s="172"/>
    </row>
    <row r="1540" spans="1:20">
      <c r="A1540" s="38">
        <v>23</v>
      </c>
      <c r="B1540" s="39">
        <v>0</v>
      </c>
      <c r="C1540" s="39" t="str">
        <f t="shared" si="49"/>
        <v>2021 Prior Year</v>
      </c>
      <c r="D1540" s="40">
        <v>1</v>
      </c>
      <c r="E1540" s="662">
        <v>23</v>
      </c>
      <c r="F1540" s="662">
        <v>6</v>
      </c>
      <c r="G1540" s="991" t="s">
        <v>933</v>
      </c>
      <c r="H1540" s="40" t="s">
        <v>228</v>
      </c>
      <c r="I1540" s="630" t="s">
        <v>218</v>
      </c>
      <c r="J1540" s="991" t="s">
        <v>677</v>
      </c>
      <c r="K1540" s="303">
        <v>0</v>
      </c>
      <c r="L1540" s="304">
        <v>0</v>
      </c>
      <c r="M1540" s="305">
        <v>0</v>
      </c>
      <c r="N1540" s="305">
        <v>0</v>
      </c>
      <c r="O1540" s="303">
        <v>0</v>
      </c>
      <c r="P1540" s="305">
        <v>0</v>
      </c>
      <c r="Q1540" s="303">
        <v>0</v>
      </c>
      <c r="R1540" s="16">
        <v>0</v>
      </c>
      <c r="T1540" s="172"/>
    </row>
    <row r="1541" spans="1:20">
      <c r="A1541" s="38">
        <v>23</v>
      </c>
      <c r="B1541" s="39">
        <v>0</v>
      </c>
      <c r="C1541" s="39" t="str">
        <f t="shared" si="49"/>
        <v>2021 Prior Year</v>
      </c>
      <c r="D1541" s="40">
        <v>1</v>
      </c>
      <c r="E1541" s="662">
        <v>23</v>
      </c>
      <c r="F1541" s="662">
        <v>6</v>
      </c>
      <c r="G1541" s="991" t="s">
        <v>933</v>
      </c>
      <c r="H1541" s="40" t="s">
        <v>228</v>
      </c>
      <c r="I1541" s="630" t="s">
        <v>219</v>
      </c>
      <c r="J1541" s="991" t="s">
        <v>263</v>
      </c>
      <c r="K1541" s="303">
        <v>0</v>
      </c>
      <c r="L1541" s="304">
        <v>0</v>
      </c>
      <c r="M1541" s="305">
        <v>0</v>
      </c>
      <c r="N1541" s="305">
        <v>0</v>
      </c>
      <c r="O1541" s="303">
        <v>0</v>
      </c>
      <c r="P1541" s="305">
        <v>0</v>
      </c>
      <c r="Q1541" s="303">
        <v>0</v>
      </c>
      <c r="R1541" s="16">
        <v>0</v>
      </c>
      <c r="T1541" s="172"/>
    </row>
    <row r="1542" spans="1:20">
      <c r="A1542" s="38">
        <v>23</v>
      </c>
      <c r="B1542" s="39">
        <v>0</v>
      </c>
      <c r="C1542" s="39" t="str">
        <f t="shared" si="49"/>
        <v>2021 Prior Year</v>
      </c>
      <c r="D1542" s="40">
        <v>1</v>
      </c>
      <c r="E1542" s="662">
        <v>23</v>
      </c>
      <c r="F1542" s="662">
        <v>6</v>
      </c>
      <c r="G1542" s="991" t="s">
        <v>933</v>
      </c>
      <c r="H1542" s="40" t="s">
        <v>228</v>
      </c>
      <c r="I1542" s="630" t="s">
        <v>220</v>
      </c>
      <c r="J1542" s="991" t="s">
        <v>675</v>
      </c>
      <c r="K1542" s="303">
        <v>0</v>
      </c>
      <c r="L1542" s="304">
        <v>0</v>
      </c>
      <c r="M1542" s="305">
        <v>0</v>
      </c>
      <c r="N1542" s="305">
        <v>0</v>
      </c>
      <c r="O1542" s="303">
        <v>0</v>
      </c>
      <c r="P1542" s="305">
        <v>0</v>
      </c>
      <c r="Q1542" s="303">
        <v>0</v>
      </c>
      <c r="R1542" s="16">
        <v>0</v>
      </c>
      <c r="T1542" s="172"/>
    </row>
    <row r="1543" spans="1:20">
      <c r="A1543" s="38">
        <v>23</v>
      </c>
      <c r="B1543" s="39">
        <v>0</v>
      </c>
      <c r="C1543" s="39" t="str">
        <f t="shared" si="49"/>
        <v>2021 Prior Year</v>
      </c>
      <c r="D1543" s="40">
        <v>1</v>
      </c>
      <c r="E1543" s="662">
        <v>23</v>
      </c>
      <c r="F1543" s="662">
        <v>6</v>
      </c>
      <c r="G1543" s="991" t="s">
        <v>933</v>
      </c>
      <c r="H1543" s="40" t="s">
        <v>228</v>
      </c>
      <c r="I1543" s="630" t="s">
        <v>221</v>
      </c>
      <c r="J1543" s="991" t="s">
        <v>264</v>
      </c>
      <c r="K1543" s="303">
        <v>0</v>
      </c>
      <c r="L1543" s="304">
        <v>0</v>
      </c>
      <c r="M1543" s="305">
        <v>0</v>
      </c>
      <c r="N1543" s="305">
        <v>0</v>
      </c>
      <c r="O1543" s="303">
        <v>0</v>
      </c>
      <c r="P1543" s="305">
        <v>0</v>
      </c>
      <c r="Q1543" s="303">
        <v>0</v>
      </c>
      <c r="R1543" s="16">
        <v>0</v>
      </c>
      <c r="T1543" s="172"/>
    </row>
    <row r="1544" spans="1:20">
      <c r="A1544" s="38">
        <v>23</v>
      </c>
      <c r="B1544" s="39">
        <v>0</v>
      </c>
      <c r="C1544" s="39" t="str">
        <f t="shared" si="49"/>
        <v>2021 Prior Year</v>
      </c>
      <c r="D1544" s="40">
        <v>1</v>
      </c>
      <c r="E1544" s="662">
        <v>23</v>
      </c>
      <c r="F1544" s="662">
        <v>6</v>
      </c>
      <c r="G1544" s="991" t="s">
        <v>933</v>
      </c>
      <c r="H1544" s="40" t="s">
        <v>228</v>
      </c>
      <c r="I1544" s="630" t="s">
        <v>222</v>
      </c>
      <c r="J1544" s="991" t="s">
        <v>206</v>
      </c>
      <c r="K1544" s="303">
        <v>0</v>
      </c>
      <c r="L1544" s="304">
        <v>0</v>
      </c>
      <c r="M1544" s="305">
        <v>0</v>
      </c>
      <c r="N1544" s="305">
        <v>0</v>
      </c>
      <c r="O1544" s="303">
        <v>0</v>
      </c>
      <c r="P1544" s="305">
        <v>0</v>
      </c>
      <c r="Q1544" s="303">
        <v>0</v>
      </c>
      <c r="R1544" s="16">
        <v>0</v>
      </c>
      <c r="T1544" s="172"/>
    </row>
    <row r="1545" spans="1:20">
      <c r="A1545" s="38">
        <v>23</v>
      </c>
      <c r="B1545" s="39">
        <v>0</v>
      </c>
      <c r="C1545" s="39" t="str">
        <f t="shared" si="49"/>
        <v>2021 Prior Year</v>
      </c>
      <c r="D1545" s="40">
        <v>1</v>
      </c>
      <c r="E1545" s="662">
        <v>23</v>
      </c>
      <c r="F1545" s="662">
        <v>6</v>
      </c>
      <c r="G1545" s="991" t="s">
        <v>933</v>
      </c>
      <c r="H1545" s="40" t="s">
        <v>228</v>
      </c>
      <c r="I1545" s="630" t="s">
        <v>223</v>
      </c>
      <c r="J1545" s="991" t="s">
        <v>181</v>
      </c>
      <c r="K1545" s="303">
        <v>0</v>
      </c>
      <c r="L1545" s="304">
        <v>0</v>
      </c>
      <c r="M1545" s="305">
        <v>0</v>
      </c>
      <c r="N1545" s="305">
        <v>0</v>
      </c>
      <c r="O1545" s="303">
        <v>0</v>
      </c>
      <c r="P1545" s="305">
        <v>0</v>
      </c>
      <c r="Q1545" s="303">
        <v>0</v>
      </c>
      <c r="R1545" s="16">
        <v>0</v>
      </c>
      <c r="T1545" s="172"/>
    </row>
    <row r="1546" spans="1:20">
      <c r="A1546" s="38">
        <v>23</v>
      </c>
      <c r="B1546" s="39">
        <v>0</v>
      </c>
      <c r="C1546" s="39" t="str">
        <f t="shared" si="49"/>
        <v>2021 Prior Year</v>
      </c>
      <c r="D1546" s="40">
        <v>1</v>
      </c>
      <c r="E1546" s="662">
        <v>23</v>
      </c>
      <c r="F1546" s="662">
        <v>6</v>
      </c>
      <c r="G1546" s="991" t="s">
        <v>933</v>
      </c>
      <c r="H1546" s="40" t="s">
        <v>228</v>
      </c>
      <c r="I1546" s="630" t="s">
        <v>150</v>
      </c>
      <c r="J1546" s="991" t="s">
        <v>204</v>
      </c>
      <c r="K1546" s="303">
        <v>0</v>
      </c>
      <c r="L1546" s="304">
        <v>0</v>
      </c>
      <c r="M1546" s="305">
        <v>0</v>
      </c>
      <c r="N1546" s="305">
        <v>0</v>
      </c>
      <c r="O1546" s="303">
        <v>0</v>
      </c>
      <c r="P1546" s="305">
        <v>0</v>
      </c>
      <c r="Q1546" s="303">
        <v>0</v>
      </c>
      <c r="R1546" s="16">
        <v>0</v>
      </c>
      <c r="T1546" s="172"/>
    </row>
    <row r="1547" spans="1:20">
      <c r="A1547" s="38">
        <v>23</v>
      </c>
      <c r="B1547" s="39">
        <v>0</v>
      </c>
      <c r="C1547" s="39" t="str">
        <f t="shared" si="49"/>
        <v>2021 Prior Year</v>
      </c>
      <c r="D1547" s="40">
        <v>1</v>
      </c>
      <c r="E1547" s="662">
        <v>23</v>
      </c>
      <c r="F1547" s="662">
        <v>6</v>
      </c>
      <c r="G1547" s="991" t="s">
        <v>933</v>
      </c>
      <c r="H1547" s="40" t="s">
        <v>228</v>
      </c>
      <c r="I1547" s="630" t="s">
        <v>151</v>
      </c>
      <c r="J1547" s="991" t="s">
        <v>205</v>
      </c>
      <c r="K1547" s="303">
        <v>0</v>
      </c>
      <c r="L1547" s="304">
        <v>0</v>
      </c>
      <c r="M1547" s="305">
        <v>0</v>
      </c>
      <c r="N1547" s="305">
        <v>0</v>
      </c>
      <c r="O1547" s="303">
        <v>0</v>
      </c>
      <c r="P1547" s="305">
        <v>0</v>
      </c>
      <c r="Q1547" s="303">
        <v>0</v>
      </c>
      <c r="R1547" s="16">
        <v>0</v>
      </c>
      <c r="T1547" s="172"/>
    </row>
    <row r="1548" spans="1:20">
      <c r="A1548" s="38">
        <v>23</v>
      </c>
      <c r="B1548" s="39">
        <v>0</v>
      </c>
      <c r="C1548" s="39" t="str">
        <f t="shared" si="49"/>
        <v>2021 Prior Year</v>
      </c>
      <c r="D1548" s="40">
        <v>1</v>
      </c>
      <c r="E1548" s="662">
        <v>23</v>
      </c>
      <c r="F1548" s="662">
        <v>6</v>
      </c>
      <c r="G1548" s="991" t="s">
        <v>933</v>
      </c>
      <c r="H1548" s="40" t="s">
        <v>228</v>
      </c>
      <c r="I1548" s="630" t="s">
        <v>152</v>
      </c>
      <c r="J1548" s="991" t="s">
        <v>182</v>
      </c>
      <c r="K1548" s="303">
        <v>0</v>
      </c>
      <c r="L1548" s="304">
        <v>0</v>
      </c>
      <c r="M1548" s="305">
        <v>0</v>
      </c>
      <c r="N1548" s="305">
        <v>0</v>
      </c>
      <c r="O1548" s="303">
        <v>0</v>
      </c>
      <c r="P1548" s="305">
        <v>0</v>
      </c>
      <c r="Q1548" s="303">
        <v>0</v>
      </c>
      <c r="R1548" s="16">
        <v>0</v>
      </c>
      <c r="T1548" s="172"/>
    </row>
    <row r="1549" spans="1:20">
      <c r="A1549" s="38">
        <v>23</v>
      </c>
      <c r="B1549" s="39">
        <v>0</v>
      </c>
      <c r="C1549" s="39" t="str">
        <f t="shared" si="49"/>
        <v>2021 Prior Year</v>
      </c>
      <c r="D1549" s="40">
        <v>1</v>
      </c>
      <c r="E1549" s="662">
        <v>23</v>
      </c>
      <c r="F1549" s="662">
        <v>6</v>
      </c>
      <c r="G1549" s="991" t="s">
        <v>933</v>
      </c>
      <c r="H1549" s="40" t="s">
        <v>228</v>
      </c>
      <c r="I1549" s="630" t="s">
        <v>70</v>
      </c>
      <c r="J1549" s="991" t="s">
        <v>265</v>
      </c>
      <c r="K1549" s="303">
        <v>0</v>
      </c>
      <c r="L1549" s="304">
        <v>0</v>
      </c>
      <c r="M1549" s="305">
        <v>0</v>
      </c>
      <c r="N1549" s="305">
        <v>0</v>
      </c>
      <c r="O1549" s="303">
        <v>0</v>
      </c>
      <c r="P1549" s="305">
        <v>0</v>
      </c>
      <c r="Q1549" s="303">
        <v>0</v>
      </c>
      <c r="R1549" s="16">
        <v>0</v>
      </c>
      <c r="T1549" s="172"/>
    </row>
    <row r="1550" spans="1:20">
      <c r="A1550" s="38">
        <v>23</v>
      </c>
      <c r="B1550" s="39">
        <v>0</v>
      </c>
      <c r="C1550" s="39" t="str">
        <f t="shared" si="49"/>
        <v>2021 Prior Year</v>
      </c>
      <c r="D1550" s="40">
        <v>1</v>
      </c>
      <c r="E1550" s="662">
        <v>23</v>
      </c>
      <c r="F1550" s="662">
        <v>6</v>
      </c>
      <c r="G1550" s="991" t="s">
        <v>933</v>
      </c>
      <c r="H1550" s="40" t="s">
        <v>228</v>
      </c>
      <c r="I1550" s="630" t="s">
        <v>71</v>
      </c>
      <c r="J1550" s="991" t="s">
        <v>266</v>
      </c>
      <c r="K1550" s="303">
        <v>0</v>
      </c>
      <c r="L1550" s="304">
        <v>0</v>
      </c>
      <c r="M1550" s="305">
        <v>0</v>
      </c>
      <c r="N1550" s="305">
        <v>0</v>
      </c>
      <c r="O1550" s="303">
        <v>0</v>
      </c>
      <c r="P1550" s="305">
        <v>0</v>
      </c>
      <c r="Q1550" s="303">
        <v>0</v>
      </c>
      <c r="R1550" s="16">
        <v>0</v>
      </c>
      <c r="T1550" s="172"/>
    </row>
    <row r="1551" spans="1:20">
      <c r="A1551" s="38">
        <v>23</v>
      </c>
      <c r="B1551" s="39">
        <v>0</v>
      </c>
      <c r="C1551" s="39" t="str">
        <f t="shared" si="49"/>
        <v>2021 Prior Year</v>
      </c>
      <c r="D1551" s="40">
        <v>1</v>
      </c>
      <c r="E1551" s="662">
        <v>23</v>
      </c>
      <c r="F1551" s="662">
        <v>6</v>
      </c>
      <c r="G1551" s="991" t="s">
        <v>933</v>
      </c>
      <c r="H1551" s="40" t="s">
        <v>228</v>
      </c>
      <c r="I1551" s="630" t="s">
        <v>72</v>
      </c>
      <c r="J1551" s="991" t="s">
        <v>527</v>
      </c>
      <c r="K1551" s="303">
        <v>0</v>
      </c>
      <c r="L1551" s="304">
        <v>0</v>
      </c>
      <c r="M1551" s="305">
        <v>0</v>
      </c>
      <c r="N1551" s="305">
        <v>0</v>
      </c>
      <c r="O1551" s="303">
        <v>0</v>
      </c>
      <c r="P1551" s="305">
        <v>0</v>
      </c>
      <c r="Q1551" s="303">
        <v>0</v>
      </c>
      <c r="R1551" s="16">
        <v>0</v>
      </c>
      <c r="T1551" s="172"/>
    </row>
    <row r="1552" spans="1:20">
      <c r="A1552" s="38">
        <v>23</v>
      </c>
      <c r="B1552" s="39">
        <v>0</v>
      </c>
      <c r="C1552" s="39" t="str">
        <f t="shared" si="49"/>
        <v>2021 Prior Year</v>
      </c>
      <c r="D1552" s="40">
        <v>1</v>
      </c>
      <c r="E1552" s="662">
        <v>23</v>
      </c>
      <c r="F1552" s="662">
        <v>6</v>
      </c>
      <c r="G1552" s="991" t="s">
        <v>933</v>
      </c>
      <c r="H1552" s="40" t="s">
        <v>228</v>
      </c>
      <c r="I1552" s="630" t="s">
        <v>73</v>
      </c>
      <c r="J1552" s="991" t="s">
        <v>528</v>
      </c>
      <c r="K1552" s="303">
        <v>0</v>
      </c>
      <c r="L1552" s="304">
        <v>0</v>
      </c>
      <c r="M1552" s="305">
        <v>0</v>
      </c>
      <c r="N1552" s="305">
        <v>0</v>
      </c>
      <c r="O1552" s="303">
        <v>0</v>
      </c>
      <c r="P1552" s="305">
        <v>0</v>
      </c>
      <c r="Q1552" s="303">
        <v>0</v>
      </c>
      <c r="R1552" s="16">
        <v>0</v>
      </c>
      <c r="T1552" s="172"/>
    </row>
    <row r="1553" spans="1:20">
      <c r="A1553" s="38">
        <v>23</v>
      </c>
      <c r="B1553" s="39">
        <v>0</v>
      </c>
      <c r="C1553" s="39" t="str">
        <f t="shared" si="49"/>
        <v>2021 Prior Year</v>
      </c>
      <c r="D1553" s="40">
        <v>1</v>
      </c>
      <c r="E1553" s="662">
        <v>23</v>
      </c>
      <c r="F1553" s="662">
        <v>6</v>
      </c>
      <c r="G1553" s="991" t="s">
        <v>933</v>
      </c>
      <c r="H1553" s="40" t="s">
        <v>228</v>
      </c>
      <c r="I1553" s="630" t="s">
        <v>409</v>
      </c>
      <c r="J1553" s="991" t="s">
        <v>803</v>
      </c>
      <c r="K1553" s="303">
        <v>0</v>
      </c>
      <c r="L1553" s="304">
        <v>0</v>
      </c>
      <c r="M1553" s="305">
        <v>0</v>
      </c>
      <c r="N1553" s="305">
        <v>0</v>
      </c>
      <c r="O1553" s="303">
        <v>0</v>
      </c>
      <c r="P1553" s="305">
        <v>0</v>
      </c>
      <c r="Q1553" s="303">
        <v>0</v>
      </c>
      <c r="R1553" s="16">
        <v>0</v>
      </c>
      <c r="T1553" s="172"/>
    </row>
    <row r="1554" spans="1:20">
      <c r="A1554" s="38">
        <v>24</v>
      </c>
      <c r="B1554" s="39">
        <v>0</v>
      </c>
      <c r="C1554" s="39" t="str">
        <f t="shared" si="49"/>
        <v>2021 Prior Year</v>
      </c>
      <c r="D1554" s="40">
        <v>1</v>
      </c>
      <c r="E1554" s="662">
        <v>24</v>
      </c>
      <c r="F1554" s="662">
        <v>6</v>
      </c>
      <c r="G1554" s="991" t="s">
        <v>229</v>
      </c>
      <c r="H1554" s="40" t="s">
        <v>227</v>
      </c>
      <c r="I1554" s="630" t="s">
        <v>211</v>
      </c>
      <c r="J1554" s="991" t="s">
        <v>261</v>
      </c>
      <c r="K1554" s="303">
        <v>0</v>
      </c>
      <c r="L1554" s="304">
        <v>0</v>
      </c>
      <c r="M1554" s="305">
        <v>0</v>
      </c>
      <c r="N1554" s="305">
        <v>0</v>
      </c>
      <c r="O1554" s="303">
        <v>0</v>
      </c>
      <c r="P1554" s="305">
        <v>0</v>
      </c>
      <c r="Q1554" s="303">
        <v>0</v>
      </c>
      <c r="R1554" s="16">
        <v>0</v>
      </c>
      <c r="T1554" s="172"/>
    </row>
    <row r="1555" spans="1:20">
      <c r="A1555" s="38">
        <v>24</v>
      </c>
      <c r="B1555" s="39">
        <v>0</v>
      </c>
      <c r="C1555" s="39" t="str">
        <f t="shared" si="49"/>
        <v>2021 Prior Year</v>
      </c>
      <c r="D1555" s="40">
        <v>1</v>
      </c>
      <c r="E1555" s="662">
        <v>24</v>
      </c>
      <c r="F1555" s="662">
        <v>6</v>
      </c>
      <c r="G1555" s="991" t="s">
        <v>229</v>
      </c>
      <c r="H1555" s="40" t="s">
        <v>227</v>
      </c>
      <c r="I1555" s="630" t="s">
        <v>214</v>
      </c>
      <c r="J1555" s="991" t="s">
        <v>676</v>
      </c>
      <c r="K1555" s="303">
        <v>0</v>
      </c>
      <c r="L1555" s="304">
        <v>0</v>
      </c>
      <c r="M1555" s="305">
        <v>0</v>
      </c>
      <c r="N1555" s="305">
        <v>0</v>
      </c>
      <c r="O1555" s="303">
        <v>0</v>
      </c>
      <c r="P1555" s="305">
        <v>0</v>
      </c>
      <c r="Q1555" s="303">
        <v>0</v>
      </c>
      <c r="R1555" s="16">
        <v>0</v>
      </c>
      <c r="T1555" s="172"/>
    </row>
    <row r="1556" spans="1:20">
      <c r="A1556" s="38">
        <v>24</v>
      </c>
      <c r="B1556" s="39">
        <v>0</v>
      </c>
      <c r="C1556" s="39" t="str">
        <f t="shared" si="49"/>
        <v>2021 Prior Year</v>
      </c>
      <c r="D1556" s="40">
        <v>1</v>
      </c>
      <c r="E1556" s="662">
        <v>24</v>
      </c>
      <c r="F1556" s="662">
        <v>6</v>
      </c>
      <c r="G1556" s="991" t="s">
        <v>229</v>
      </c>
      <c r="H1556" s="40" t="s">
        <v>227</v>
      </c>
      <c r="I1556" s="630" t="s">
        <v>215</v>
      </c>
      <c r="J1556" s="991" t="s">
        <v>216</v>
      </c>
      <c r="K1556" s="303">
        <v>0</v>
      </c>
      <c r="L1556" s="304">
        <v>0</v>
      </c>
      <c r="M1556" s="305">
        <v>0</v>
      </c>
      <c r="N1556" s="305">
        <v>0</v>
      </c>
      <c r="O1556" s="303">
        <v>0</v>
      </c>
      <c r="P1556" s="305">
        <v>0</v>
      </c>
      <c r="Q1556" s="303">
        <v>0</v>
      </c>
      <c r="R1556" s="16">
        <v>0</v>
      </c>
      <c r="T1556" s="172"/>
    </row>
    <row r="1557" spans="1:20">
      <c r="A1557" s="38">
        <v>24</v>
      </c>
      <c r="B1557" s="39">
        <v>0</v>
      </c>
      <c r="C1557" s="39" t="str">
        <f t="shared" si="49"/>
        <v>2021 Prior Year</v>
      </c>
      <c r="D1557" s="40">
        <v>1</v>
      </c>
      <c r="E1557" s="662">
        <v>24</v>
      </c>
      <c r="F1557" s="662">
        <v>6</v>
      </c>
      <c r="G1557" s="991" t="s">
        <v>229</v>
      </c>
      <c r="H1557" s="40" t="s">
        <v>227</v>
      </c>
      <c r="I1557" s="630" t="s">
        <v>217</v>
      </c>
      <c r="J1557" s="991" t="s">
        <v>262</v>
      </c>
      <c r="K1557" s="303">
        <v>0</v>
      </c>
      <c r="L1557" s="304">
        <v>0</v>
      </c>
      <c r="M1557" s="305">
        <v>0</v>
      </c>
      <c r="N1557" s="305">
        <v>0</v>
      </c>
      <c r="O1557" s="303">
        <v>0</v>
      </c>
      <c r="P1557" s="305">
        <v>0</v>
      </c>
      <c r="Q1557" s="303">
        <v>0</v>
      </c>
      <c r="R1557" s="16">
        <v>0</v>
      </c>
      <c r="T1557" s="172"/>
    </row>
    <row r="1558" spans="1:20">
      <c r="A1558" s="38">
        <v>24</v>
      </c>
      <c r="B1558" s="39">
        <v>0</v>
      </c>
      <c r="C1558" s="39" t="str">
        <f t="shared" si="49"/>
        <v>2021 Prior Year</v>
      </c>
      <c r="D1558" s="40">
        <v>1</v>
      </c>
      <c r="E1558" s="662">
        <v>24</v>
      </c>
      <c r="F1558" s="662">
        <v>6</v>
      </c>
      <c r="G1558" s="991" t="s">
        <v>229</v>
      </c>
      <c r="H1558" s="40" t="s">
        <v>227</v>
      </c>
      <c r="I1558" s="630" t="s">
        <v>218</v>
      </c>
      <c r="J1558" s="991" t="s">
        <v>677</v>
      </c>
      <c r="K1558" s="303">
        <v>0</v>
      </c>
      <c r="L1558" s="304">
        <v>0</v>
      </c>
      <c r="M1558" s="305">
        <v>0</v>
      </c>
      <c r="N1558" s="305">
        <v>0</v>
      </c>
      <c r="O1558" s="303">
        <v>0</v>
      </c>
      <c r="P1558" s="305">
        <v>0</v>
      </c>
      <c r="Q1558" s="303">
        <v>0</v>
      </c>
      <c r="R1558" s="16">
        <v>0</v>
      </c>
      <c r="T1558" s="172"/>
    </row>
    <row r="1559" spans="1:20">
      <c r="A1559" s="38">
        <v>24</v>
      </c>
      <c r="B1559" s="39">
        <v>0</v>
      </c>
      <c r="C1559" s="39" t="str">
        <f t="shared" si="49"/>
        <v>2021 Prior Year</v>
      </c>
      <c r="D1559" s="40">
        <v>1</v>
      </c>
      <c r="E1559" s="662">
        <v>24</v>
      </c>
      <c r="F1559" s="662">
        <v>6</v>
      </c>
      <c r="G1559" s="991" t="s">
        <v>229</v>
      </c>
      <c r="H1559" s="40" t="s">
        <v>227</v>
      </c>
      <c r="I1559" s="630" t="s">
        <v>219</v>
      </c>
      <c r="J1559" s="991" t="s">
        <v>263</v>
      </c>
      <c r="K1559" s="303">
        <v>0</v>
      </c>
      <c r="L1559" s="304">
        <v>0</v>
      </c>
      <c r="M1559" s="305">
        <v>0</v>
      </c>
      <c r="N1559" s="305">
        <v>0</v>
      </c>
      <c r="O1559" s="303">
        <v>0</v>
      </c>
      <c r="P1559" s="305">
        <v>0</v>
      </c>
      <c r="Q1559" s="303">
        <v>0</v>
      </c>
      <c r="R1559" s="16">
        <v>0</v>
      </c>
      <c r="T1559" s="172"/>
    </row>
    <row r="1560" spans="1:20">
      <c r="A1560" s="38">
        <v>24</v>
      </c>
      <c r="B1560" s="39">
        <v>0</v>
      </c>
      <c r="C1560" s="39" t="str">
        <f t="shared" si="49"/>
        <v>2021 Prior Year</v>
      </c>
      <c r="D1560" s="40">
        <v>1</v>
      </c>
      <c r="E1560" s="662">
        <v>24</v>
      </c>
      <c r="F1560" s="662">
        <v>6</v>
      </c>
      <c r="G1560" s="991" t="s">
        <v>229</v>
      </c>
      <c r="H1560" s="40" t="s">
        <v>227</v>
      </c>
      <c r="I1560" s="630" t="s">
        <v>220</v>
      </c>
      <c r="J1560" s="991" t="s">
        <v>675</v>
      </c>
      <c r="K1560" s="303">
        <v>0</v>
      </c>
      <c r="L1560" s="304">
        <v>0</v>
      </c>
      <c r="M1560" s="305">
        <v>0</v>
      </c>
      <c r="N1560" s="305">
        <v>0</v>
      </c>
      <c r="O1560" s="303">
        <v>0</v>
      </c>
      <c r="P1560" s="305">
        <v>0</v>
      </c>
      <c r="Q1560" s="303">
        <v>0</v>
      </c>
      <c r="R1560" s="16">
        <v>0</v>
      </c>
      <c r="T1560" s="172"/>
    </row>
    <row r="1561" spans="1:20">
      <c r="A1561" s="38">
        <v>24</v>
      </c>
      <c r="B1561" s="39">
        <v>0</v>
      </c>
      <c r="C1561" s="39" t="str">
        <f t="shared" si="49"/>
        <v>2021 Prior Year</v>
      </c>
      <c r="D1561" s="40">
        <v>1</v>
      </c>
      <c r="E1561" s="662">
        <v>24</v>
      </c>
      <c r="F1561" s="662">
        <v>6</v>
      </c>
      <c r="G1561" s="991" t="s">
        <v>229</v>
      </c>
      <c r="H1561" s="40" t="s">
        <v>227</v>
      </c>
      <c r="I1561" s="630" t="s">
        <v>221</v>
      </c>
      <c r="J1561" s="991" t="s">
        <v>264</v>
      </c>
      <c r="K1561" s="303">
        <v>0</v>
      </c>
      <c r="L1561" s="304">
        <v>0</v>
      </c>
      <c r="M1561" s="305">
        <v>0</v>
      </c>
      <c r="N1561" s="305">
        <v>0</v>
      </c>
      <c r="O1561" s="303">
        <v>0</v>
      </c>
      <c r="P1561" s="305">
        <v>0</v>
      </c>
      <c r="Q1561" s="303">
        <v>0</v>
      </c>
      <c r="R1561" s="16">
        <v>0</v>
      </c>
      <c r="T1561" s="172"/>
    </row>
    <row r="1562" spans="1:20">
      <c r="A1562" s="38">
        <v>24</v>
      </c>
      <c r="B1562" s="39">
        <v>0</v>
      </c>
      <c r="C1562" s="39" t="str">
        <f t="shared" si="49"/>
        <v>2021 Prior Year</v>
      </c>
      <c r="D1562" s="40">
        <v>1</v>
      </c>
      <c r="E1562" s="662">
        <v>24</v>
      </c>
      <c r="F1562" s="662">
        <v>6</v>
      </c>
      <c r="G1562" s="991" t="s">
        <v>229</v>
      </c>
      <c r="H1562" s="40" t="s">
        <v>227</v>
      </c>
      <c r="I1562" s="630" t="s">
        <v>222</v>
      </c>
      <c r="J1562" s="991" t="s">
        <v>206</v>
      </c>
      <c r="K1562" s="303">
        <v>0</v>
      </c>
      <c r="L1562" s="304">
        <v>0</v>
      </c>
      <c r="M1562" s="305">
        <v>0</v>
      </c>
      <c r="N1562" s="305">
        <v>0</v>
      </c>
      <c r="O1562" s="303">
        <v>0</v>
      </c>
      <c r="P1562" s="305">
        <v>0</v>
      </c>
      <c r="Q1562" s="303">
        <v>0</v>
      </c>
      <c r="R1562" s="16">
        <v>0</v>
      </c>
      <c r="T1562" s="172"/>
    </row>
    <row r="1563" spans="1:20">
      <c r="A1563" s="38">
        <v>24</v>
      </c>
      <c r="B1563" s="39">
        <v>0</v>
      </c>
      <c r="C1563" s="39" t="str">
        <f t="shared" si="49"/>
        <v>2021 Prior Year</v>
      </c>
      <c r="D1563" s="40">
        <v>1</v>
      </c>
      <c r="E1563" s="662">
        <v>24</v>
      </c>
      <c r="F1563" s="662">
        <v>6</v>
      </c>
      <c r="G1563" s="991" t="s">
        <v>229</v>
      </c>
      <c r="H1563" s="40" t="s">
        <v>227</v>
      </c>
      <c r="I1563" s="630" t="s">
        <v>223</v>
      </c>
      <c r="J1563" s="991" t="s">
        <v>181</v>
      </c>
      <c r="K1563" s="303">
        <v>0</v>
      </c>
      <c r="L1563" s="304">
        <v>0</v>
      </c>
      <c r="M1563" s="305">
        <v>0</v>
      </c>
      <c r="N1563" s="305">
        <v>0</v>
      </c>
      <c r="O1563" s="303">
        <v>0</v>
      </c>
      <c r="P1563" s="305">
        <v>0</v>
      </c>
      <c r="Q1563" s="303">
        <v>0</v>
      </c>
      <c r="R1563" s="16">
        <v>0</v>
      </c>
      <c r="T1563" s="172"/>
    </row>
    <row r="1564" spans="1:20">
      <c r="A1564" s="38">
        <v>24</v>
      </c>
      <c r="B1564" s="39">
        <v>0</v>
      </c>
      <c r="C1564" s="39" t="str">
        <f t="shared" si="49"/>
        <v>2021 Prior Year</v>
      </c>
      <c r="D1564" s="40">
        <v>1</v>
      </c>
      <c r="E1564" s="662">
        <v>24</v>
      </c>
      <c r="F1564" s="662">
        <v>6</v>
      </c>
      <c r="G1564" s="991" t="s">
        <v>229</v>
      </c>
      <c r="H1564" s="40" t="s">
        <v>227</v>
      </c>
      <c r="I1564" s="630" t="s">
        <v>150</v>
      </c>
      <c r="J1564" s="991" t="s">
        <v>204</v>
      </c>
      <c r="K1564" s="303">
        <v>0</v>
      </c>
      <c r="L1564" s="304">
        <v>0</v>
      </c>
      <c r="M1564" s="305">
        <v>0</v>
      </c>
      <c r="N1564" s="305">
        <v>0</v>
      </c>
      <c r="O1564" s="303">
        <v>0</v>
      </c>
      <c r="P1564" s="305">
        <v>0</v>
      </c>
      <c r="Q1564" s="303">
        <v>0</v>
      </c>
      <c r="R1564" s="16">
        <v>0</v>
      </c>
      <c r="T1564" s="172"/>
    </row>
    <row r="1565" spans="1:20">
      <c r="A1565" s="38">
        <v>24</v>
      </c>
      <c r="B1565" s="39">
        <v>0</v>
      </c>
      <c r="C1565" s="39" t="str">
        <f t="shared" si="49"/>
        <v>2021 Prior Year</v>
      </c>
      <c r="D1565" s="40">
        <v>1</v>
      </c>
      <c r="E1565" s="662">
        <v>24</v>
      </c>
      <c r="F1565" s="662">
        <v>6</v>
      </c>
      <c r="G1565" s="991" t="s">
        <v>229</v>
      </c>
      <c r="H1565" s="40" t="s">
        <v>227</v>
      </c>
      <c r="I1565" s="630" t="s">
        <v>151</v>
      </c>
      <c r="J1565" s="991" t="s">
        <v>205</v>
      </c>
      <c r="K1565" s="303">
        <v>0</v>
      </c>
      <c r="L1565" s="304">
        <v>0</v>
      </c>
      <c r="M1565" s="305">
        <v>0</v>
      </c>
      <c r="N1565" s="305">
        <v>0</v>
      </c>
      <c r="O1565" s="303">
        <v>0</v>
      </c>
      <c r="P1565" s="305">
        <v>0</v>
      </c>
      <c r="Q1565" s="303">
        <v>0</v>
      </c>
      <c r="R1565" s="16">
        <v>0</v>
      </c>
      <c r="T1565" s="172"/>
    </row>
    <row r="1566" spans="1:20">
      <c r="A1566" s="38">
        <v>24</v>
      </c>
      <c r="B1566" s="39">
        <v>0</v>
      </c>
      <c r="C1566" s="39" t="str">
        <f t="shared" si="49"/>
        <v>2021 Prior Year</v>
      </c>
      <c r="D1566" s="40">
        <v>1</v>
      </c>
      <c r="E1566" s="662">
        <v>24</v>
      </c>
      <c r="F1566" s="662">
        <v>6</v>
      </c>
      <c r="G1566" s="991" t="s">
        <v>229</v>
      </c>
      <c r="H1566" s="40" t="s">
        <v>227</v>
      </c>
      <c r="I1566" s="630" t="s">
        <v>152</v>
      </c>
      <c r="J1566" s="991" t="s">
        <v>182</v>
      </c>
      <c r="K1566" s="303">
        <v>0</v>
      </c>
      <c r="L1566" s="304">
        <v>0</v>
      </c>
      <c r="M1566" s="305">
        <v>0</v>
      </c>
      <c r="N1566" s="305">
        <v>0</v>
      </c>
      <c r="O1566" s="303">
        <v>0</v>
      </c>
      <c r="P1566" s="305">
        <v>0</v>
      </c>
      <c r="Q1566" s="303">
        <v>0</v>
      </c>
      <c r="R1566" s="16">
        <v>0</v>
      </c>
      <c r="T1566" s="172"/>
    </row>
    <row r="1567" spans="1:20">
      <c r="A1567" s="38">
        <v>24</v>
      </c>
      <c r="B1567" s="39">
        <v>0</v>
      </c>
      <c r="C1567" s="39" t="str">
        <f t="shared" si="49"/>
        <v>2021 Prior Year</v>
      </c>
      <c r="D1567" s="40">
        <v>1</v>
      </c>
      <c r="E1567" s="662">
        <v>24</v>
      </c>
      <c r="F1567" s="662">
        <v>6</v>
      </c>
      <c r="G1567" s="991" t="s">
        <v>229</v>
      </c>
      <c r="H1567" s="40" t="s">
        <v>227</v>
      </c>
      <c r="I1567" s="630" t="s">
        <v>70</v>
      </c>
      <c r="J1567" s="991" t="s">
        <v>265</v>
      </c>
      <c r="K1567" s="303">
        <v>0</v>
      </c>
      <c r="L1567" s="304">
        <v>0</v>
      </c>
      <c r="M1567" s="305">
        <v>0</v>
      </c>
      <c r="N1567" s="305">
        <v>0</v>
      </c>
      <c r="O1567" s="303">
        <v>0</v>
      </c>
      <c r="P1567" s="305">
        <v>0</v>
      </c>
      <c r="Q1567" s="303">
        <v>0</v>
      </c>
      <c r="R1567" s="16">
        <v>0</v>
      </c>
      <c r="T1567" s="172"/>
    </row>
    <row r="1568" spans="1:20">
      <c r="A1568" s="38">
        <v>24</v>
      </c>
      <c r="B1568" s="39">
        <v>0</v>
      </c>
      <c r="C1568" s="39" t="str">
        <f t="shared" si="49"/>
        <v>2021 Prior Year</v>
      </c>
      <c r="D1568" s="40">
        <v>1</v>
      </c>
      <c r="E1568" s="662">
        <v>24</v>
      </c>
      <c r="F1568" s="662">
        <v>6</v>
      </c>
      <c r="G1568" s="991" t="s">
        <v>229</v>
      </c>
      <c r="H1568" s="40" t="s">
        <v>227</v>
      </c>
      <c r="I1568" s="630" t="s">
        <v>71</v>
      </c>
      <c r="J1568" s="991" t="s">
        <v>266</v>
      </c>
      <c r="K1568" s="303">
        <v>0</v>
      </c>
      <c r="L1568" s="304">
        <v>0</v>
      </c>
      <c r="M1568" s="305">
        <v>0</v>
      </c>
      <c r="N1568" s="305">
        <v>0</v>
      </c>
      <c r="O1568" s="303">
        <v>0</v>
      </c>
      <c r="P1568" s="305">
        <v>0</v>
      </c>
      <c r="Q1568" s="303">
        <v>0</v>
      </c>
      <c r="R1568" s="16">
        <v>0</v>
      </c>
      <c r="T1568" s="172"/>
    </row>
    <row r="1569" spans="1:20">
      <c r="A1569" s="38">
        <v>24</v>
      </c>
      <c r="B1569" s="39">
        <v>0</v>
      </c>
      <c r="C1569" s="39" t="str">
        <f t="shared" si="49"/>
        <v>2021 Prior Year</v>
      </c>
      <c r="D1569" s="40">
        <v>1</v>
      </c>
      <c r="E1569" s="662">
        <v>24</v>
      </c>
      <c r="F1569" s="662">
        <v>6</v>
      </c>
      <c r="G1569" s="991" t="s">
        <v>229</v>
      </c>
      <c r="H1569" s="40" t="s">
        <v>227</v>
      </c>
      <c r="I1569" s="630" t="s">
        <v>72</v>
      </c>
      <c r="J1569" s="991" t="s">
        <v>527</v>
      </c>
      <c r="K1569" s="303">
        <v>0</v>
      </c>
      <c r="L1569" s="304">
        <v>0</v>
      </c>
      <c r="M1569" s="305">
        <v>0</v>
      </c>
      <c r="N1569" s="305">
        <v>0</v>
      </c>
      <c r="O1569" s="303">
        <v>0</v>
      </c>
      <c r="P1569" s="305">
        <v>0</v>
      </c>
      <c r="Q1569" s="303">
        <v>0</v>
      </c>
      <c r="R1569" s="16">
        <v>0</v>
      </c>
      <c r="T1569" s="172"/>
    </row>
    <row r="1570" spans="1:20">
      <c r="A1570" s="38">
        <v>24</v>
      </c>
      <c r="B1570" s="39">
        <v>0</v>
      </c>
      <c r="C1570" s="39" t="str">
        <f t="shared" si="49"/>
        <v>2021 Prior Year</v>
      </c>
      <c r="D1570" s="40">
        <v>1</v>
      </c>
      <c r="E1570" s="662">
        <v>24</v>
      </c>
      <c r="F1570" s="662">
        <v>6</v>
      </c>
      <c r="G1570" s="991" t="s">
        <v>229</v>
      </c>
      <c r="H1570" s="40" t="s">
        <v>227</v>
      </c>
      <c r="I1570" s="630" t="s">
        <v>73</v>
      </c>
      <c r="J1570" s="991" t="s">
        <v>528</v>
      </c>
      <c r="K1570" s="303">
        <v>0</v>
      </c>
      <c r="L1570" s="304">
        <v>0</v>
      </c>
      <c r="M1570" s="305">
        <v>0</v>
      </c>
      <c r="N1570" s="305">
        <v>0</v>
      </c>
      <c r="O1570" s="303">
        <v>0</v>
      </c>
      <c r="P1570" s="305">
        <v>0</v>
      </c>
      <c r="Q1570" s="303">
        <v>0</v>
      </c>
      <c r="R1570" s="16">
        <v>0</v>
      </c>
      <c r="T1570" s="172"/>
    </row>
    <row r="1571" spans="1:20">
      <c r="A1571" s="38">
        <v>24</v>
      </c>
      <c r="B1571" s="39">
        <v>0</v>
      </c>
      <c r="C1571" s="39" t="str">
        <f t="shared" si="49"/>
        <v>2021 Prior Year</v>
      </c>
      <c r="D1571" s="40">
        <v>1</v>
      </c>
      <c r="E1571" s="662">
        <v>24</v>
      </c>
      <c r="F1571" s="662">
        <v>6</v>
      </c>
      <c r="G1571" s="991" t="s">
        <v>229</v>
      </c>
      <c r="H1571" s="40" t="s">
        <v>227</v>
      </c>
      <c r="I1571" s="630" t="s">
        <v>409</v>
      </c>
      <c r="J1571" s="991" t="s">
        <v>803</v>
      </c>
      <c r="K1571" s="303">
        <v>0</v>
      </c>
      <c r="L1571" s="304">
        <v>0</v>
      </c>
      <c r="M1571" s="305">
        <v>0</v>
      </c>
      <c r="N1571" s="305">
        <v>0</v>
      </c>
      <c r="O1571" s="303">
        <v>0</v>
      </c>
      <c r="P1571" s="305">
        <v>0</v>
      </c>
      <c r="Q1571" s="303">
        <v>0</v>
      </c>
      <c r="R1571" s="16">
        <v>0</v>
      </c>
      <c r="T1571" s="172"/>
    </row>
    <row r="1572" spans="1:20">
      <c r="A1572" s="38">
        <v>25</v>
      </c>
      <c r="B1572" s="39">
        <v>0</v>
      </c>
      <c r="C1572" s="39" t="str">
        <f t="shared" si="49"/>
        <v>2021 Prior Year</v>
      </c>
      <c r="D1572" s="40">
        <v>1</v>
      </c>
      <c r="E1572" s="662">
        <v>25</v>
      </c>
      <c r="F1572" s="662">
        <v>6</v>
      </c>
      <c r="G1572" s="991" t="s">
        <v>229</v>
      </c>
      <c r="H1572" s="40" t="s">
        <v>228</v>
      </c>
      <c r="I1572" s="630" t="s">
        <v>211</v>
      </c>
      <c r="J1572" s="991" t="s">
        <v>261</v>
      </c>
      <c r="K1572" s="303">
        <v>0</v>
      </c>
      <c r="L1572" s="304">
        <v>0</v>
      </c>
      <c r="M1572" s="305">
        <v>0</v>
      </c>
      <c r="N1572" s="305">
        <v>0</v>
      </c>
      <c r="O1572" s="303">
        <v>0</v>
      </c>
      <c r="P1572" s="305">
        <v>0</v>
      </c>
      <c r="Q1572" s="303">
        <v>0</v>
      </c>
      <c r="R1572" s="16">
        <v>0</v>
      </c>
      <c r="T1572" s="172"/>
    </row>
    <row r="1573" spans="1:20">
      <c r="A1573" s="38">
        <v>25</v>
      </c>
      <c r="B1573" s="39">
        <v>0</v>
      </c>
      <c r="C1573" s="39" t="str">
        <f t="shared" si="49"/>
        <v>2021 Prior Year</v>
      </c>
      <c r="D1573" s="40">
        <v>1</v>
      </c>
      <c r="E1573" s="662">
        <v>25</v>
      </c>
      <c r="F1573" s="662">
        <v>6</v>
      </c>
      <c r="G1573" s="991" t="s">
        <v>229</v>
      </c>
      <c r="H1573" s="40" t="s">
        <v>228</v>
      </c>
      <c r="I1573" s="630" t="s">
        <v>214</v>
      </c>
      <c r="J1573" s="991" t="s">
        <v>676</v>
      </c>
      <c r="K1573" s="303">
        <v>0</v>
      </c>
      <c r="L1573" s="304">
        <v>0</v>
      </c>
      <c r="M1573" s="305">
        <v>0</v>
      </c>
      <c r="N1573" s="305">
        <v>0</v>
      </c>
      <c r="O1573" s="303">
        <v>0</v>
      </c>
      <c r="P1573" s="305">
        <v>0</v>
      </c>
      <c r="Q1573" s="303">
        <v>0</v>
      </c>
      <c r="R1573" s="16">
        <v>0</v>
      </c>
      <c r="T1573" s="172"/>
    </row>
    <row r="1574" spans="1:20">
      <c r="A1574" s="38">
        <v>25</v>
      </c>
      <c r="B1574" s="39">
        <v>0</v>
      </c>
      <c r="C1574" s="39" t="str">
        <f t="shared" si="49"/>
        <v>2021 Prior Year</v>
      </c>
      <c r="D1574" s="40">
        <v>1</v>
      </c>
      <c r="E1574" s="662">
        <v>25</v>
      </c>
      <c r="F1574" s="662">
        <v>6</v>
      </c>
      <c r="G1574" s="991" t="s">
        <v>229</v>
      </c>
      <c r="H1574" s="40" t="s">
        <v>228</v>
      </c>
      <c r="I1574" s="630" t="s">
        <v>215</v>
      </c>
      <c r="J1574" s="991" t="s">
        <v>216</v>
      </c>
      <c r="K1574" s="303">
        <v>0</v>
      </c>
      <c r="L1574" s="304">
        <v>0</v>
      </c>
      <c r="M1574" s="305">
        <v>0</v>
      </c>
      <c r="N1574" s="305">
        <v>0</v>
      </c>
      <c r="O1574" s="303">
        <v>0</v>
      </c>
      <c r="P1574" s="305">
        <v>0</v>
      </c>
      <c r="Q1574" s="303">
        <v>0</v>
      </c>
      <c r="R1574" s="16">
        <v>0</v>
      </c>
      <c r="T1574" s="172"/>
    </row>
    <row r="1575" spans="1:20">
      <c r="A1575" s="38">
        <v>25</v>
      </c>
      <c r="B1575" s="39">
        <v>0</v>
      </c>
      <c r="C1575" s="39" t="str">
        <f t="shared" si="49"/>
        <v>2021 Prior Year</v>
      </c>
      <c r="D1575" s="40">
        <v>1</v>
      </c>
      <c r="E1575" s="662">
        <v>25</v>
      </c>
      <c r="F1575" s="662">
        <v>6</v>
      </c>
      <c r="G1575" s="991" t="s">
        <v>229</v>
      </c>
      <c r="H1575" s="40" t="s">
        <v>228</v>
      </c>
      <c r="I1575" s="630" t="s">
        <v>217</v>
      </c>
      <c r="J1575" s="991" t="s">
        <v>262</v>
      </c>
      <c r="K1575" s="303">
        <v>0</v>
      </c>
      <c r="L1575" s="304">
        <v>0</v>
      </c>
      <c r="M1575" s="305">
        <v>0</v>
      </c>
      <c r="N1575" s="305">
        <v>0</v>
      </c>
      <c r="O1575" s="303">
        <v>0</v>
      </c>
      <c r="P1575" s="305">
        <v>0</v>
      </c>
      <c r="Q1575" s="303">
        <v>0</v>
      </c>
      <c r="R1575" s="16">
        <v>0</v>
      </c>
      <c r="T1575" s="172"/>
    </row>
    <row r="1576" spans="1:20">
      <c r="A1576" s="38">
        <v>25</v>
      </c>
      <c r="B1576" s="39">
        <v>0</v>
      </c>
      <c r="C1576" s="39" t="str">
        <f t="shared" si="49"/>
        <v>2021 Prior Year</v>
      </c>
      <c r="D1576" s="40">
        <v>1</v>
      </c>
      <c r="E1576" s="662">
        <v>25</v>
      </c>
      <c r="F1576" s="662">
        <v>6</v>
      </c>
      <c r="G1576" s="991" t="s">
        <v>229</v>
      </c>
      <c r="H1576" s="40" t="s">
        <v>228</v>
      </c>
      <c r="I1576" s="630" t="s">
        <v>218</v>
      </c>
      <c r="J1576" s="991" t="s">
        <v>677</v>
      </c>
      <c r="K1576" s="303">
        <v>0</v>
      </c>
      <c r="L1576" s="304">
        <v>0</v>
      </c>
      <c r="M1576" s="305">
        <v>0</v>
      </c>
      <c r="N1576" s="305">
        <v>0</v>
      </c>
      <c r="O1576" s="303">
        <v>0</v>
      </c>
      <c r="P1576" s="305">
        <v>0</v>
      </c>
      <c r="Q1576" s="303">
        <v>0</v>
      </c>
      <c r="R1576" s="16">
        <v>0</v>
      </c>
      <c r="T1576" s="172"/>
    </row>
    <row r="1577" spans="1:20">
      <c r="A1577" s="38">
        <v>25</v>
      </c>
      <c r="B1577" s="39">
        <v>0</v>
      </c>
      <c r="C1577" s="39" t="str">
        <f t="shared" si="49"/>
        <v>2021 Prior Year</v>
      </c>
      <c r="D1577" s="40">
        <v>1</v>
      </c>
      <c r="E1577" s="662">
        <v>25</v>
      </c>
      <c r="F1577" s="662">
        <v>6</v>
      </c>
      <c r="G1577" s="991" t="s">
        <v>229</v>
      </c>
      <c r="H1577" s="40" t="s">
        <v>228</v>
      </c>
      <c r="I1577" s="630" t="s">
        <v>219</v>
      </c>
      <c r="J1577" s="991" t="s">
        <v>263</v>
      </c>
      <c r="K1577" s="303">
        <v>0</v>
      </c>
      <c r="L1577" s="304">
        <v>0</v>
      </c>
      <c r="M1577" s="305">
        <v>0</v>
      </c>
      <c r="N1577" s="305">
        <v>0</v>
      </c>
      <c r="O1577" s="303">
        <v>0</v>
      </c>
      <c r="P1577" s="305">
        <v>0</v>
      </c>
      <c r="Q1577" s="303">
        <v>0</v>
      </c>
      <c r="R1577" s="16">
        <v>0</v>
      </c>
      <c r="T1577" s="172"/>
    </row>
    <row r="1578" spans="1:20">
      <c r="A1578" s="38">
        <v>25</v>
      </c>
      <c r="B1578" s="39">
        <v>0</v>
      </c>
      <c r="C1578" s="39" t="str">
        <f t="shared" si="49"/>
        <v>2021 Prior Year</v>
      </c>
      <c r="D1578" s="40">
        <v>1</v>
      </c>
      <c r="E1578" s="662">
        <v>25</v>
      </c>
      <c r="F1578" s="662">
        <v>6</v>
      </c>
      <c r="G1578" s="991" t="s">
        <v>229</v>
      </c>
      <c r="H1578" s="40" t="s">
        <v>228</v>
      </c>
      <c r="I1578" s="630" t="s">
        <v>220</v>
      </c>
      <c r="J1578" s="991" t="s">
        <v>675</v>
      </c>
      <c r="K1578" s="303">
        <v>0</v>
      </c>
      <c r="L1578" s="304">
        <v>0</v>
      </c>
      <c r="M1578" s="305">
        <v>0</v>
      </c>
      <c r="N1578" s="305">
        <v>0</v>
      </c>
      <c r="O1578" s="303">
        <v>0</v>
      </c>
      <c r="P1578" s="305">
        <v>0</v>
      </c>
      <c r="Q1578" s="303">
        <v>0</v>
      </c>
      <c r="R1578" s="16">
        <v>0</v>
      </c>
      <c r="T1578" s="172"/>
    </row>
    <row r="1579" spans="1:20">
      <c r="A1579" s="38">
        <v>25</v>
      </c>
      <c r="B1579" s="39">
        <v>0</v>
      </c>
      <c r="C1579" s="39" t="str">
        <f t="shared" si="49"/>
        <v>2021 Prior Year</v>
      </c>
      <c r="D1579" s="40">
        <v>1</v>
      </c>
      <c r="E1579" s="662">
        <v>25</v>
      </c>
      <c r="F1579" s="662">
        <v>6</v>
      </c>
      <c r="G1579" s="991" t="s">
        <v>229</v>
      </c>
      <c r="H1579" s="40" t="s">
        <v>228</v>
      </c>
      <c r="I1579" s="630" t="s">
        <v>221</v>
      </c>
      <c r="J1579" s="991" t="s">
        <v>264</v>
      </c>
      <c r="K1579" s="303">
        <v>0</v>
      </c>
      <c r="L1579" s="304">
        <v>0</v>
      </c>
      <c r="M1579" s="305">
        <v>0</v>
      </c>
      <c r="N1579" s="305">
        <v>0</v>
      </c>
      <c r="O1579" s="303">
        <v>0</v>
      </c>
      <c r="P1579" s="305">
        <v>0</v>
      </c>
      <c r="Q1579" s="303">
        <v>0</v>
      </c>
      <c r="R1579" s="16">
        <v>0</v>
      </c>
      <c r="T1579" s="172"/>
    </row>
    <row r="1580" spans="1:20">
      <c r="A1580" s="38">
        <v>25</v>
      </c>
      <c r="B1580" s="39">
        <v>0</v>
      </c>
      <c r="C1580" s="39" t="str">
        <f t="shared" si="49"/>
        <v>2021 Prior Year</v>
      </c>
      <c r="D1580" s="40">
        <v>1</v>
      </c>
      <c r="E1580" s="662">
        <v>25</v>
      </c>
      <c r="F1580" s="662">
        <v>6</v>
      </c>
      <c r="G1580" s="991" t="s">
        <v>229</v>
      </c>
      <c r="H1580" s="40" t="s">
        <v>228</v>
      </c>
      <c r="I1580" s="630" t="s">
        <v>222</v>
      </c>
      <c r="J1580" s="991" t="s">
        <v>206</v>
      </c>
      <c r="K1580" s="303">
        <v>0</v>
      </c>
      <c r="L1580" s="304">
        <v>0</v>
      </c>
      <c r="M1580" s="305">
        <v>0</v>
      </c>
      <c r="N1580" s="305">
        <v>0</v>
      </c>
      <c r="O1580" s="303">
        <v>0</v>
      </c>
      <c r="P1580" s="305">
        <v>0</v>
      </c>
      <c r="Q1580" s="303">
        <v>0</v>
      </c>
      <c r="R1580" s="16">
        <v>0</v>
      </c>
      <c r="T1580" s="172"/>
    </row>
    <row r="1581" spans="1:20">
      <c r="A1581" s="38">
        <v>25</v>
      </c>
      <c r="B1581" s="39">
        <v>0</v>
      </c>
      <c r="C1581" s="39" t="str">
        <f t="shared" si="49"/>
        <v>2021 Prior Year</v>
      </c>
      <c r="D1581" s="40">
        <v>1</v>
      </c>
      <c r="E1581" s="662">
        <v>25</v>
      </c>
      <c r="F1581" s="662">
        <v>6</v>
      </c>
      <c r="G1581" s="991" t="s">
        <v>229</v>
      </c>
      <c r="H1581" s="40" t="s">
        <v>228</v>
      </c>
      <c r="I1581" s="630" t="s">
        <v>223</v>
      </c>
      <c r="J1581" s="991" t="s">
        <v>181</v>
      </c>
      <c r="K1581" s="303">
        <v>0</v>
      </c>
      <c r="L1581" s="304">
        <v>0</v>
      </c>
      <c r="M1581" s="305">
        <v>0</v>
      </c>
      <c r="N1581" s="305">
        <v>0</v>
      </c>
      <c r="O1581" s="303">
        <v>0</v>
      </c>
      <c r="P1581" s="305">
        <v>0</v>
      </c>
      <c r="Q1581" s="303">
        <v>0</v>
      </c>
      <c r="R1581" s="16">
        <v>0</v>
      </c>
      <c r="T1581" s="172"/>
    </row>
    <row r="1582" spans="1:20">
      <c r="A1582" s="38">
        <v>25</v>
      </c>
      <c r="B1582" s="39">
        <v>0</v>
      </c>
      <c r="C1582" s="39" t="str">
        <f t="shared" si="49"/>
        <v>2021 Prior Year</v>
      </c>
      <c r="D1582" s="40">
        <v>1</v>
      </c>
      <c r="E1582" s="662">
        <v>25</v>
      </c>
      <c r="F1582" s="662">
        <v>6</v>
      </c>
      <c r="G1582" s="991" t="s">
        <v>229</v>
      </c>
      <c r="H1582" s="40" t="s">
        <v>228</v>
      </c>
      <c r="I1582" s="630" t="s">
        <v>150</v>
      </c>
      <c r="J1582" s="991" t="s">
        <v>204</v>
      </c>
      <c r="K1582" s="303">
        <v>0</v>
      </c>
      <c r="L1582" s="304">
        <v>0</v>
      </c>
      <c r="M1582" s="305">
        <v>0</v>
      </c>
      <c r="N1582" s="305">
        <v>0</v>
      </c>
      <c r="O1582" s="303">
        <v>0</v>
      </c>
      <c r="P1582" s="305">
        <v>0</v>
      </c>
      <c r="Q1582" s="303">
        <v>0</v>
      </c>
      <c r="R1582" s="16">
        <v>0</v>
      </c>
      <c r="T1582" s="172"/>
    </row>
    <row r="1583" spans="1:20">
      <c r="A1583" s="38">
        <v>25</v>
      </c>
      <c r="B1583" s="39">
        <v>0</v>
      </c>
      <c r="C1583" s="39" t="str">
        <f t="shared" si="49"/>
        <v>2021 Prior Year</v>
      </c>
      <c r="D1583" s="40">
        <v>1</v>
      </c>
      <c r="E1583" s="662">
        <v>25</v>
      </c>
      <c r="F1583" s="662">
        <v>6</v>
      </c>
      <c r="G1583" s="991" t="s">
        <v>229</v>
      </c>
      <c r="H1583" s="40" t="s">
        <v>228</v>
      </c>
      <c r="I1583" s="630" t="s">
        <v>151</v>
      </c>
      <c r="J1583" s="991" t="s">
        <v>205</v>
      </c>
      <c r="K1583" s="303">
        <v>0</v>
      </c>
      <c r="L1583" s="304">
        <v>0</v>
      </c>
      <c r="M1583" s="305">
        <v>0</v>
      </c>
      <c r="N1583" s="305">
        <v>0</v>
      </c>
      <c r="O1583" s="303">
        <v>0</v>
      </c>
      <c r="P1583" s="305">
        <v>0</v>
      </c>
      <c r="Q1583" s="303">
        <v>0</v>
      </c>
      <c r="R1583" s="16">
        <v>0</v>
      </c>
      <c r="T1583" s="172"/>
    </row>
    <row r="1584" spans="1:20">
      <c r="A1584" s="38">
        <v>25</v>
      </c>
      <c r="B1584" s="39">
        <v>0</v>
      </c>
      <c r="C1584" s="39" t="str">
        <f t="shared" si="49"/>
        <v>2021 Prior Year</v>
      </c>
      <c r="D1584" s="40">
        <v>1</v>
      </c>
      <c r="E1584" s="662">
        <v>25</v>
      </c>
      <c r="F1584" s="662">
        <v>6</v>
      </c>
      <c r="G1584" s="991" t="s">
        <v>229</v>
      </c>
      <c r="H1584" s="40" t="s">
        <v>228</v>
      </c>
      <c r="I1584" s="630" t="s">
        <v>152</v>
      </c>
      <c r="J1584" s="991" t="s">
        <v>182</v>
      </c>
      <c r="K1584" s="303">
        <v>0</v>
      </c>
      <c r="L1584" s="304">
        <v>0</v>
      </c>
      <c r="M1584" s="305">
        <v>0</v>
      </c>
      <c r="N1584" s="305">
        <v>0</v>
      </c>
      <c r="O1584" s="303">
        <v>0</v>
      </c>
      <c r="P1584" s="305">
        <v>0</v>
      </c>
      <c r="Q1584" s="303">
        <v>0</v>
      </c>
      <c r="R1584" s="16">
        <v>0</v>
      </c>
      <c r="T1584" s="172"/>
    </row>
    <row r="1585" spans="1:20">
      <c r="A1585" s="38">
        <v>25</v>
      </c>
      <c r="B1585" s="39">
        <v>0</v>
      </c>
      <c r="C1585" s="39" t="str">
        <f t="shared" si="49"/>
        <v>2021 Prior Year</v>
      </c>
      <c r="D1585" s="40">
        <v>1</v>
      </c>
      <c r="E1585" s="662">
        <v>25</v>
      </c>
      <c r="F1585" s="662">
        <v>6</v>
      </c>
      <c r="G1585" s="991" t="s">
        <v>229</v>
      </c>
      <c r="H1585" s="40" t="s">
        <v>228</v>
      </c>
      <c r="I1585" s="630" t="s">
        <v>70</v>
      </c>
      <c r="J1585" s="991" t="s">
        <v>265</v>
      </c>
      <c r="K1585" s="303">
        <v>0</v>
      </c>
      <c r="L1585" s="304">
        <v>0</v>
      </c>
      <c r="M1585" s="305">
        <v>0</v>
      </c>
      <c r="N1585" s="305">
        <v>0</v>
      </c>
      <c r="O1585" s="303">
        <v>0</v>
      </c>
      <c r="P1585" s="305">
        <v>0</v>
      </c>
      <c r="Q1585" s="303">
        <v>0</v>
      </c>
      <c r="R1585" s="16">
        <v>0</v>
      </c>
      <c r="T1585" s="172"/>
    </row>
    <row r="1586" spans="1:20">
      <c r="A1586" s="38">
        <v>25</v>
      </c>
      <c r="B1586" s="39">
        <v>0</v>
      </c>
      <c r="C1586" s="39" t="str">
        <f t="shared" si="49"/>
        <v>2021 Prior Year</v>
      </c>
      <c r="D1586" s="40">
        <v>1</v>
      </c>
      <c r="E1586" s="662">
        <v>25</v>
      </c>
      <c r="F1586" s="662">
        <v>6</v>
      </c>
      <c r="G1586" s="991" t="s">
        <v>229</v>
      </c>
      <c r="H1586" s="40" t="s">
        <v>228</v>
      </c>
      <c r="I1586" s="630" t="s">
        <v>71</v>
      </c>
      <c r="J1586" s="991" t="s">
        <v>266</v>
      </c>
      <c r="K1586" s="303">
        <v>0</v>
      </c>
      <c r="L1586" s="304">
        <v>0</v>
      </c>
      <c r="M1586" s="305">
        <v>0</v>
      </c>
      <c r="N1586" s="305">
        <v>0</v>
      </c>
      <c r="O1586" s="303">
        <v>0</v>
      </c>
      <c r="P1586" s="305">
        <v>0</v>
      </c>
      <c r="Q1586" s="303">
        <v>0</v>
      </c>
      <c r="R1586" s="16">
        <v>0</v>
      </c>
      <c r="T1586" s="172"/>
    </row>
    <row r="1587" spans="1:20">
      <c r="A1587" s="38">
        <v>25</v>
      </c>
      <c r="B1587" s="39">
        <v>0</v>
      </c>
      <c r="C1587" s="39" t="str">
        <f t="shared" ref="C1587:C1650" si="50">$C$1302</f>
        <v>2021 Prior Year</v>
      </c>
      <c r="D1587" s="40">
        <v>1</v>
      </c>
      <c r="E1587" s="662">
        <v>25</v>
      </c>
      <c r="F1587" s="662">
        <v>6</v>
      </c>
      <c r="G1587" s="991" t="s">
        <v>229</v>
      </c>
      <c r="H1587" s="40" t="s">
        <v>228</v>
      </c>
      <c r="I1587" s="630" t="s">
        <v>72</v>
      </c>
      <c r="J1587" s="991" t="s">
        <v>527</v>
      </c>
      <c r="K1587" s="303">
        <v>0</v>
      </c>
      <c r="L1587" s="304">
        <v>0</v>
      </c>
      <c r="M1587" s="305">
        <v>0</v>
      </c>
      <c r="N1587" s="305">
        <v>0</v>
      </c>
      <c r="O1587" s="303">
        <v>0</v>
      </c>
      <c r="P1587" s="305">
        <v>0</v>
      </c>
      <c r="Q1587" s="303">
        <v>0</v>
      </c>
      <c r="R1587" s="16">
        <v>0</v>
      </c>
      <c r="T1587" s="172"/>
    </row>
    <row r="1588" spans="1:20">
      <c r="A1588" s="38">
        <v>25</v>
      </c>
      <c r="B1588" s="39">
        <v>0</v>
      </c>
      <c r="C1588" s="39" t="str">
        <f t="shared" si="50"/>
        <v>2021 Prior Year</v>
      </c>
      <c r="D1588" s="40">
        <v>1</v>
      </c>
      <c r="E1588" s="662">
        <v>25</v>
      </c>
      <c r="F1588" s="662">
        <v>6</v>
      </c>
      <c r="G1588" s="991" t="s">
        <v>229</v>
      </c>
      <c r="H1588" s="40" t="s">
        <v>228</v>
      </c>
      <c r="I1588" s="630" t="s">
        <v>73</v>
      </c>
      <c r="J1588" s="991" t="s">
        <v>528</v>
      </c>
      <c r="K1588" s="303">
        <v>0</v>
      </c>
      <c r="L1588" s="304">
        <v>0</v>
      </c>
      <c r="M1588" s="305">
        <v>0</v>
      </c>
      <c r="N1588" s="305">
        <v>0</v>
      </c>
      <c r="O1588" s="303">
        <v>0</v>
      </c>
      <c r="P1588" s="305">
        <v>0</v>
      </c>
      <c r="Q1588" s="303">
        <v>0</v>
      </c>
      <c r="R1588" s="16">
        <v>0</v>
      </c>
      <c r="T1588" s="172"/>
    </row>
    <row r="1589" spans="1:20">
      <c r="A1589" s="38">
        <v>25</v>
      </c>
      <c r="B1589" s="39">
        <v>0</v>
      </c>
      <c r="C1589" s="39" t="str">
        <f t="shared" si="50"/>
        <v>2021 Prior Year</v>
      </c>
      <c r="D1589" s="40">
        <v>1</v>
      </c>
      <c r="E1589" s="662">
        <v>25</v>
      </c>
      <c r="F1589" s="662">
        <v>6</v>
      </c>
      <c r="G1589" s="991" t="s">
        <v>229</v>
      </c>
      <c r="H1589" s="40" t="s">
        <v>228</v>
      </c>
      <c r="I1589" s="630" t="s">
        <v>409</v>
      </c>
      <c r="J1589" s="991" t="s">
        <v>803</v>
      </c>
      <c r="K1589" s="303">
        <v>0</v>
      </c>
      <c r="L1589" s="304">
        <v>0</v>
      </c>
      <c r="M1589" s="305">
        <v>0</v>
      </c>
      <c r="N1589" s="305">
        <v>0</v>
      </c>
      <c r="O1589" s="303">
        <v>0</v>
      </c>
      <c r="P1589" s="305">
        <v>0</v>
      </c>
      <c r="Q1589" s="303">
        <v>0</v>
      </c>
      <c r="R1589" s="16">
        <v>0</v>
      </c>
      <c r="T1589" s="172"/>
    </row>
    <row r="1590" spans="1:20">
      <c r="A1590" s="38">
        <v>26</v>
      </c>
      <c r="B1590" s="39">
        <v>0</v>
      </c>
      <c r="C1590" s="39" t="str">
        <f t="shared" si="50"/>
        <v>2021 Prior Year</v>
      </c>
      <c r="D1590" s="40">
        <v>1</v>
      </c>
      <c r="E1590" s="662">
        <v>26</v>
      </c>
      <c r="F1590" s="662">
        <v>6</v>
      </c>
      <c r="G1590" s="991" t="s">
        <v>230</v>
      </c>
      <c r="H1590" s="40" t="s">
        <v>213</v>
      </c>
      <c r="I1590" s="630" t="s">
        <v>211</v>
      </c>
      <c r="J1590" s="991" t="s">
        <v>261</v>
      </c>
      <c r="K1590" s="303">
        <v>0</v>
      </c>
      <c r="L1590" s="304">
        <v>0</v>
      </c>
      <c r="M1590" s="305">
        <v>0</v>
      </c>
      <c r="N1590" s="305">
        <v>0</v>
      </c>
      <c r="O1590" s="303">
        <v>0</v>
      </c>
      <c r="P1590" s="305">
        <v>0</v>
      </c>
      <c r="Q1590" s="303">
        <v>0</v>
      </c>
      <c r="R1590" s="16">
        <v>0</v>
      </c>
      <c r="T1590" s="172"/>
    </row>
    <row r="1591" spans="1:20">
      <c r="A1591" s="38">
        <v>26</v>
      </c>
      <c r="B1591" s="39">
        <v>0</v>
      </c>
      <c r="C1591" s="39" t="str">
        <f t="shared" si="50"/>
        <v>2021 Prior Year</v>
      </c>
      <c r="D1591" s="40">
        <v>1</v>
      </c>
      <c r="E1591" s="662">
        <v>26</v>
      </c>
      <c r="F1591" s="662">
        <v>6</v>
      </c>
      <c r="G1591" s="991" t="s">
        <v>230</v>
      </c>
      <c r="H1591" s="40" t="s">
        <v>213</v>
      </c>
      <c r="I1591" s="630" t="s">
        <v>214</v>
      </c>
      <c r="J1591" s="991" t="s">
        <v>676</v>
      </c>
      <c r="K1591" s="303">
        <v>0</v>
      </c>
      <c r="L1591" s="304">
        <v>0</v>
      </c>
      <c r="M1591" s="305">
        <v>0</v>
      </c>
      <c r="N1591" s="305">
        <v>0</v>
      </c>
      <c r="O1591" s="303">
        <v>0</v>
      </c>
      <c r="P1591" s="305">
        <v>0</v>
      </c>
      <c r="Q1591" s="303">
        <v>0</v>
      </c>
      <c r="R1591" s="16">
        <v>0</v>
      </c>
      <c r="T1591" s="172"/>
    </row>
    <row r="1592" spans="1:20">
      <c r="A1592" s="38">
        <v>26</v>
      </c>
      <c r="B1592" s="39">
        <v>0</v>
      </c>
      <c r="C1592" s="39" t="str">
        <f t="shared" si="50"/>
        <v>2021 Prior Year</v>
      </c>
      <c r="D1592" s="40">
        <v>1</v>
      </c>
      <c r="E1592" s="662">
        <v>26</v>
      </c>
      <c r="F1592" s="662">
        <v>6</v>
      </c>
      <c r="G1592" s="991" t="s">
        <v>230</v>
      </c>
      <c r="H1592" s="40" t="s">
        <v>213</v>
      </c>
      <c r="I1592" s="630" t="s">
        <v>215</v>
      </c>
      <c r="J1592" s="991" t="s">
        <v>216</v>
      </c>
      <c r="K1592" s="303">
        <v>0</v>
      </c>
      <c r="L1592" s="304">
        <v>0</v>
      </c>
      <c r="M1592" s="305">
        <v>0</v>
      </c>
      <c r="N1592" s="305">
        <v>0</v>
      </c>
      <c r="O1592" s="303">
        <v>0</v>
      </c>
      <c r="P1592" s="305">
        <v>0</v>
      </c>
      <c r="Q1592" s="303">
        <v>0</v>
      </c>
      <c r="R1592" s="16">
        <v>0</v>
      </c>
      <c r="T1592" s="172"/>
    </row>
    <row r="1593" spans="1:20">
      <c r="A1593" s="38">
        <v>26</v>
      </c>
      <c r="B1593" s="39">
        <v>0</v>
      </c>
      <c r="C1593" s="39" t="str">
        <f t="shared" si="50"/>
        <v>2021 Prior Year</v>
      </c>
      <c r="D1593" s="40">
        <v>1</v>
      </c>
      <c r="E1593" s="662">
        <v>26</v>
      </c>
      <c r="F1593" s="662">
        <v>6</v>
      </c>
      <c r="G1593" s="991" t="s">
        <v>230</v>
      </c>
      <c r="H1593" s="40" t="s">
        <v>213</v>
      </c>
      <c r="I1593" s="630" t="s">
        <v>217</v>
      </c>
      <c r="J1593" s="991" t="s">
        <v>262</v>
      </c>
      <c r="K1593" s="303">
        <v>0</v>
      </c>
      <c r="L1593" s="304">
        <v>0</v>
      </c>
      <c r="M1593" s="305">
        <v>0</v>
      </c>
      <c r="N1593" s="305">
        <v>0</v>
      </c>
      <c r="O1593" s="303">
        <v>0</v>
      </c>
      <c r="P1593" s="305">
        <v>0</v>
      </c>
      <c r="Q1593" s="303">
        <v>0</v>
      </c>
      <c r="R1593" s="16">
        <v>0</v>
      </c>
      <c r="T1593" s="172"/>
    </row>
    <row r="1594" spans="1:20">
      <c r="A1594" s="38">
        <v>26</v>
      </c>
      <c r="B1594" s="39">
        <v>0</v>
      </c>
      <c r="C1594" s="39" t="str">
        <f t="shared" si="50"/>
        <v>2021 Prior Year</v>
      </c>
      <c r="D1594" s="40">
        <v>1</v>
      </c>
      <c r="E1594" s="662">
        <v>26</v>
      </c>
      <c r="F1594" s="662">
        <v>6</v>
      </c>
      <c r="G1594" s="991" t="s">
        <v>230</v>
      </c>
      <c r="H1594" s="40" t="s">
        <v>213</v>
      </c>
      <c r="I1594" s="630" t="s">
        <v>218</v>
      </c>
      <c r="J1594" s="991" t="s">
        <v>677</v>
      </c>
      <c r="K1594" s="303">
        <v>0</v>
      </c>
      <c r="L1594" s="304">
        <v>0</v>
      </c>
      <c r="M1594" s="305">
        <v>0</v>
      </c>
      <c r="N1594" s="305">
        <v>0</v>
      </c>
      <c r="O1594" s="303">
        <v>0</v>
      </c>
      <c r="P1594" s="305">
        <v>0</v>
      </c>
      <c r="Q1594" s="303">
        <v>0</v>
      </c>
      <c r="R1594" s="16">
        <v>0</v>
      </c>
      <c r="T1594" s="172"/>
    </row>
    <row r="1595" spans="1:20">
      <c r="A1595" s="38">
        <v>26</v>
      </c>
      <c r="B1595" s="39">
        <v>0</v>
      </c>
      <c r="C1595" s="39" t="str">
        <f t="shared" si="50"/>
        <v>2021 Prior Year</v>
      </c>
      <c r="D1595" s="40">
        <v>1</v>
      </c>
      <c r="E1595" s="662">
        <v>26</v>
      </c>
      <c r="F1595" s="662">
        <v>6</v>
      </c>
      <c r="G1595" s="991" t="s">
        <v>230</v>
      </c>
      <c r="H1595" s="40" t="s">
        <v>213</v>
      </c>
      <c r="I1595" s="630" t="s">
        <v>219</v>
      </c>
      <c r="J1595" s="991" t="s">
        <v>263</v>
      </c>
      <c r="K1595" s="303">
        <v>0</v>
      </c>
      <c r="L1595" s="304">
        <v>0</v>
      </c>
      <c r="M1595" s="305">
        <v>0</v>
      </c>
      <c r="N1595" s="305">
        <v>0</v>
      </c>
      <c r="O1595" s="303">
        <v>0</v>
      </c>
      <c r="P1595" s="305">
        <v>0</v>
      </c>
      <c r="Q1595" s="303">
        <v>0</v>
      </c>
      <c r="R1595" s="16">
        <v>0</v>
      </c>
      <c r="T1595" s="172"/>
    </row>
    <row r="1596" spans="1:20">
      <c r="A1596" s="38">
        <v>26</v>
      </c>
      <c r="B1596" s="39">
        <v>0</v>
      </c>
      <c r="C1596" s="39" t="str">
        <f t="shared" si="50"/>
        <v>2021 Prior Year</v>
      </c>
      <c r="D1596" s="40">
        <v>1</v>
      </c>
      <c r="E1596" s="662">
        <v>26</v>
      </c>
      <c r="F1596" s="662">
        <v>6</v>
      </c>
      <c r="G1596" s="991" t="s">
        <v>230</v>
      </c>
      <c r="H1596" s="40" t="s">
        <v>213</v>
      </c>
      <c r="I1596" s="630" t="s">
        <v>220</v>
      </c>
      <c r="J1596" s="991" t="s">
        <v>675</v>
      </c>
      <c r="K1596" s="303">
        <v>0</v>
      </c>
      <c r="L1596" s="304">
        <v>0</v>
      </c>
      <c r="M1596" s="305">
        <v>0</v>
      </c>
      <c r="N1596" s="305">
        <v>0</v>
      </c>
      <c r="O1596" s="303">
        <v>0</v>
      </c>
      <c r="P1596" s="305">
        <v>0</v>
      </c>
      <c r="Q1596" s="303">
        <v>0</v>
      </c>
      <c r="R1596" s="16">
        <v>0</v>
      </c>
      <c r="T1596" s="172"/>
    </row>
    <row r="1597" spans="1:20">
      <c r="A1597" s="38">
        <v>26</v>
      </c>
      <c r="B1597" s="39">
        <v>0</v>
      </c>
      <c r="C1597" s="39" t="str">
        <f t="shared" si="50"/>
        <v>2021 Prior Year</v>
      </c>
      <c r="D1597" s="40">
        <v>1</v>
      </c>
      <c r="E1597" s="662">
        <v>26</v>
      </c>
      <c r="F1597" s="662">
        <v>6</v>
      </c>
      <c r="G1597" s="991" t="s">
        <v>230</v>
      </c>
      <c r="H1597" s="40" t="s">
        <v>213</v>
      </c>
      <c r="I1597" s="630" t="s">
        <v>221</v>
      </c>
      <c r="J1597" s="991" t="s">
        <v>264</v>
      </c>
      <c r="K1597" s="303">
        <v>0</v>
      </c>
      <c r="L1597" s="304">
        <v>0</v>
      </c>
      <c r="M1597" s="305">
        <v>0</v>
      </c>
      <c r="N1597" s="305">
        <v>0</v>
      </c>
      <c r="O1597" s="303">
        <v>0</v>
      </c>
      <c r="P1597" s="305">
        <v>0</v>
      </c>
      <c r="Q1597" s="303">
        <v>0</v>
      </c>
      <c r="R1597" s="16">
        <v>0</v>
      </c>
      <c r="T1597" s="172"/>
    </row>
    <row r="1598" spans="1:20">
      <c r="A1598" s="38">
        <v>26</v>
      </c>
      <c r="B1598" s="39">
        <v>0</v>
      </c>
      <c r="C1598" s="39" t="str">
        <f t="shared" si="50"/>
        <v>2021 Prior Year</v>
      </c>
      <c r="D1598" s="40">
        <v>1</v>
      </c>
      <c r="E1598" s="662">
        <v>26</v>
      </c>
      <c r="F1598" s="662">
        <v>6</v>
      </c>
      <c r="G1598" s="991" t="s">
        <v>230</v>
      </c>
      <c r="H1598" s="40" t="s">
        <v>213</v>
      </c>
      <c r="I1598" s="630" t="s">
        <v>222</v>
      </c>
      <c r="J1598" s="991" t="s">
        <v>206</v>
      </c>
      <c r="K1598" s="303">
        <v>0</v>
      </c>
      <c r="L1598" s="304">
        <v>0</v>
      </c>
      <c r="M1598" s="305">
        <v>0</v>
      </c>
      <c r="N1598" s="305">
        <v>0</v>
      </c>
      <c r="O1598" s="303">
        <v>0</v>
      </c>
      <c r="P1598" s="305">
        <v>0</v>
      </c>
      <c r="Q1598" s="303">
        <v>0</v>
      </c>
      <c r="R1598" s="16">
        <v>0</v>
      </c>
      <c r="T1598" s="172"/>
    </row>
    <row r="1599" spans="1:20">
      <c r="A1599" s="38">
        <v>26</v>
      </c>
      <c r="B1599" s="39">
        <v>0</v>
      </c>
      <c r="C1599" s="39" t="str">
        <f t="shared" si="50"/>
        <v>2021 Prior Year</v>
      </c>
      <c r="D1599" s="40">
        <v>1</v>
      </c>
      <c r="E1599" s="662">
        <v>26</v>
      </c>
      <c r="F1599" s="662">
        <v>6</v>
      </c>
      <c r="G1599" s="991" t="s">
        <v>230</v>
      </c>
      <c r="H1599" s="40" t="s">
        <v>213</v>
      </c>
      <c r="I1599" s="630" t="s">
        <v>223</v>
      </c>
      <c r="J1599" s="991" t="s">
        <v>181</v>
      </c>
      <c r="K1599" s="303">
        <v>0</v>
      </c>
      <c r="L1599" s="304">
        <v>0</v>
      </c>
      <c r="M1599" s="305">
        <v>0</v>
      </c>
      <c r="N1599" s="305">
        <v>0</v>
      </c>
      <c r="O1599" s="303">
        <v>0</v>
      </c>
      <c r="P1599" s="305">
        <v>0</v>
      </c>
      <c r="Q1599" s="303">
        <v>0</v>
      </c>
      <c r="R1599" s="16">
        <v>0</v>
      </c>
      <c r="T1599" s="172"/>
    </row>
    <row r="1600" spans="1:20">
      <c r="A1600" s="38">
        <v>26</v>
      </c>
      <c r="B1600" s="39">
        <v>0</v>
      </c>
      <c r="C1600" s="39" t="str">
        <f t="shared" si="50"/>
        <v>2021 Prior Year</v>
      </c>
      <c r="D1600" s="40">
        <v>1</v>
      </c>
      <c r="E1600" s="662">
        <v>26</v>
      </c>
      <c r="F1600" s="662">
        <v>6</v>
      </c>
      <c r="G1600" s="991" t="s">
        <v>230</v>
      </c>
      <c r="H1600" s="40" t="s">
        <v>213</v>
      </c>
      <c r="I1600" s="630" t="s">
        <v>150</v>
      </c>
      <c r="J1600" s="991" t="s">
        <v>204</v>
      </c>
      <c r="K1600" s="303">
        <v>0</v>
      </c>
      <c r="L1600" s="304">
        <v>0</v>
      </c>
      <c r="M1600" s="305">
        <v>0</v>
      </c>
      <c r="N1600" s="305">
        <v>0</v>
      </c>
      <c r="O1600" s="303">
        <v>0</v>
      </c>
      <c r="P1600" s="305">
        <v>0</v>
      </c>
      <c r="Q1600" s="303">
        <v>0</v>
      </c>
      <c r="R1600" s="16">
        <v>0</v>
      </c>
      <c r="T1600" s="172"/>
    </row>
    <row r="1601" spans="1:20">
      <c r="A1601" s="38">
        <v>26</v>
      </c>
      <c r="B1601" s="39">
        <v>0</v>
      </c>
      <c r="C1601" s="39" t="str">
        <f t="shared" si="50"/>
        <v>2021 Prior Year</v>
      </c>
      <c r="D1601" s="40">
        <v>1</v>
      </c>
      <c r="E1601" s="662">
        <v>26</v>
      </c>
      <c r="F1601" s="662">
        <v>6</v>
      </c>
      <c r="G1601" s="991" t="s">
        <v>230</v>
      </c>
      <c r="H1601" s="40" t="s">
        <v>213</v>
      </c>
      <c r="I1601" s="630" t="s">
        <v>151</v>
      </c>
      <c r="J1601" s="991" t="s">
        <v>205</v>
      </c>
      <c r="K1601" s="303">
        <v>0</v>
      </c>
      <c r="L1601" s="304">
        <v>0</v>
      </c>
      <c r="M1601" s="305">
        <v>0</v>
      </c>
      <c r="N1601" s="305">
        <v>0</v>
      </c>
      <c r="O1601" s="303">
        <v>0</v>
      </c>
      <c r="P1601" s="305">
        <v>0</v>
      </c>
      <c r="Q1601" s="303">
        <v>0</v>
      </c>
      <c r="R1601" s="16">
        <v>0</v>
      </c>
      <c r="T1601" s="172"/>
    </row>
    <row r="1602" spans="1:20">
      <c r="A1602" s="38">
        <v>26</v>
      </c>
      <c r="B1602" s="39">
        <v>0</v>
      </c>
      <c r="C1602" s="39" t="str">
        <f t="shared" si="50"/>
        <v>2021 Prior Year</v>
      </c>
      <c r="D1602" s="40">
        <v>1</v>
      </c>
      <c r="E1602" s="662">
        <v>26</v>
      </c>
      <c r="F1602" s="662">
        <v>6</v>
      </c>
      <c r="G1602" s="991" t="s">
        <v>230</v>
      </c>
      <c r="H1602" s="40" t="s">
        <v>213</v>
      </c>
      <c r="I1602" s="630" t="s">
        <v>152</v>
      </c>
      <c r="J1602" s="991" t="s">
        <v>182</v>
      </c>
      <c r="K1602" s="303">
        <v>0</v>
      </c>
      <c r="L1602" s="304">
        <v>0</v>
      </c>
      <c r="M1602" s="305">
        <v>0</v>
      </c>
      <c r="N1602" s="305">
        <v>0</v>
      </c>
      <c r="O1602" s="303">
        <v>0</v>
      </c>
      <c r="P1602" s="305">
        <v>0</v>
      </c>
      <c r="Q1602" s="303">
        <v>0</v>
      </c>
      <c r="R1602" s="16">
        <v>0</v>
      </c>
      <c r="T1602" s="172"/>
    </row>
    <row r="1603" spans="1:20">
      <c r="A1603" s="38">
        <v>26</v>
      </c>
      <c r="B1603" s="39">
        <v>0</v>
      </c>
      <c r="C1603" s="39" t="str">
        <f t="shared" si="50"/>
        <v>2021 Prior Year</v>
      </c>
      <c r="D1603" s="40">
        <v>1</v>
      </c>
      <c r="E1603" s="662">
        <v>26</v>
      </c>
      <c r="F1603" s="662">
        <v>6</v>
      </c>
      <c r="G1603" s="991" t="s">
        <v>230</v>
      </c>
      <c r="H1603" s="40" t="s">
        <v>213</v>
      </c>
      <c r="I1603" s="630" t="s">
        <v>70</v>
      </c>
      <c r="J1603" s="991" t="s">
        <v>265</v>
      </c>
      <c r="K1603" s="303">
        <v>0</v>
      </c>
      <c r="L1603" s="304">
        <v>0</v>
      </c>
      <c r="M1603" s="305">
        <v>0</v>
      </c>
      <c r="N1603" s="305">
        <v>0</v>
      </c>
      <c r="O1603" s="303">
        <v>0</v>
      </c>
      <c r="P1603" s="305">
        <v>0</v>
      </c>
      <c r="Q1603" s="303">
        <v>0</v>
      </c>
      <c r="R1603" s="16">
        <v>0</v>
      </c>
      <c r="T1603" s="172"/>
    </row>
    <row r="1604" spans="1:20">
      <c r="A1604" s="38">
        <v>26</v>
      </c>
      <c r="B1604" s="39">
        <v>0</v>
      </c>
      <c r="C1604" s="39" t="str">
        <f t="shared" si="50"/>
        <v>2021 Prior Year</v>
      </c>
      <c r="D1604" s="40">
        <v>1</v>
      </c>
      <c r="E1604" s="662">
        <v>26</v>
      </c>
      <c r="F1604" s="662">
        <v>6</v>
      </c>
      <c r="G1604" s="991" t="s">
        <v>230</v>
      </c>
      <c r="H1604" s="40" t="s">
        <v>213</v>
      </c>
      <c r="I1604" s="630" t="s">
        <v>71</v>
      </c>
      <c r="J1604" s="991" t="s">
        <v>266</v>
      </c>
      <c r="K1604" s="303">
        <v>0</v>
      </c>
      <c r="L1604" s="304">
        <v>0</v>
      </c>
      <c r="M1604" s="305">
        <v>0</v>
      </c>
      <c r="N1604" s="305">
        <v>0</v>
      </c>
      <c r="O1604" s="303">
        <v>0</v>
      </c>
      <c r="P1604" s="305">
        <v>0</v>
      </c>
      <c r="Q1604" s="303">
        <v>0</v>
      </c>
      <c r="R1604" s="16">
        <v>0</v>
      </c>
      <c r="T1604" s="172"/>
    </row>
    <row r="1605" spans="1:20">
      <c r="A1605" s="38">
        <v>26</v>
      </c>
      <c r="B1605" s="39">
        <v>0</v>
      </c>
      <c r="C1605" s="39" t="str">
        <f t="shared" si="50"/>
        <v>2021 Prior Year</v>
      </c>
      <c r="D1605" s="40">
        <v>1</v>
      </c>
      <c r="E1605" s="662">
        <v>26</v>
      </c>
      <c r="F1605" s="662">
        <v>6</v>
      </c>
      <c r="G1605" s="991" t="s">
        <v>230</v>
      </c>
      <c r="H1605" s="40" t="s">
        <v>213</v>
      </c>
      <c r="I1605" s="630" t="s">
        <v>72</v>
      </c>
      <c r="J1605" s="991" t="s">
        <v>527</v>
      </c>
      <c r="K1605" s="303">
        <v>0</v>
      </c>
      <c r="L1605" s="304">
        <v>0</v>
      </c>
      <c r="M1605" s="305">
        <v>0</v>
      </c>
      <c r="N1605" s="305">
        <v>0</v>
      </c>
      <c r="O1605" s="303">
        <v>0</v>
      </c>
      <c r="P1605" s="305">
        <v>0</v>
      </c>
      <c r="Q1605" s="303">
        <v>0</v>
      </c>
      <c r="R1605" s="16">
        <v>0</v>
      </c>
      <c r="T1605" s="172"/>
    </row>
    <row r="1606" spans="1:20">
      <c r="A1606" s="38">
        <v>26</v>
      </c>
      <c r="B1606" s="39">
        <v>0</v>
      </c>
      <c r="C1606" s="39" t="str">
        <f t="shared" si="50"/>
        <v>2021 Prior Year</v>
      </c>
      <c r="D1606" s="40">
        <v>1</v>
      </c>
      <c r="E1606" s="662">
        <v>26</v>
      </c>
      <c r="F1606" s="662">
        <v>6</v>
      </c>
      <c r="G1606" s="991" t="s">
        <v>230</v>
      </c>
      <c r="H1606" s="40" t="s">
        <v>213</v>
      </c>
      <c r="I1606" s="630" t="s">
        <v>73</v>
      </c>
      <c r="J1606" s="991" t="s">
        <v>528</v>
      </c>
      <c r="K1606" s="303">
        <v>0</v>
      </c>
      <c r="L1606" s="304">
        <v>0</v>
      </c>
      <c r="M1606" s="305">
        <v>0</v>
      </c>
      <c r="N1606" s="305">
        <v>0</v>
      </c>
      <c r="O1606" s="303">
        <v>0</v>
      </c>
      <c r="P1606" s="305">
        <v>0</v>
      </c>
      <c r="Q1606" s="303">
        <v>0</v>
      </c>
      <c r="R1606" s="16">
        <v>0</v>
      </c>
      <c r="T1606" s="172"/>
    </row>
    <row r="1607" spans="1:20">
      <c r="A1607" s="38">
        <v>26</v>
      </c>
      <c r="B1607" s="39">
        <v>0</v>
      </c>
      <c r="C1607" s="39" t="str">
        <f t="shared" si="50"/>
        <v>2021 Prior Year</v>
      </c>
      <c r="D1607" s="40">
        <v>1</v>
      </c>
      <c r="E1607" s="662">
        <v>26</v>
      </c>
      <c r="F1607" s="662">
        <v>6</v>
      </c>
      <c r="G1607" s="991" t="s">
        <v>230</v>
      </c>
      <c r="H1607" s="40" t="s">
        <v>213</v>
      </c>
      <c r="I1607" s="630" t="s">
        <v>409</v>
      </c>
      <c r="J1607" s="991" t="s">
        <v>803</v>
      </c>
      <c r="K1607" s="303">
        <v>0</v>
      </c>
      <c r="L1607" s="304">
        <v>0</v>
      </c>
      <c r="M1607" s="305">
        <v>0</v>
      </c>
      <c r="N1607" s="305">
        <v>0</v>
      </c>
      <c r="O1607" s="303">
        <v>0</v>
      </c>
      <c r="P1607" s="305">
        <v>0</v>
      </c>
      <c r="Q1607" s="303">
        <v>0</v>
      </c>
      <c r="R1607" s="16">
        <v>0</v>
      </c>
      <c r="T1607" s="172"/>
    </row>
    <row r="1608" spans="1:20">
      <c r="A1608" s="38">
        <v>15</v>
      </c>
      <c r="B1608" s="39">
        <f t="shared" si="46"/>
        <v>0</v>
      </c>
      <c r="C1608" s="39" t="str">
        <f t="shared" si="50"/>
        <v>2021 Prior Year</v>
      </c>
      <c r="D1608" s="40">
        <v>1</v>
      </c>
      <c r="E1608" s="662">
        <v>15</v>
      </c>
      <c r="F1608" s="40" t="s">
        <v>424</v>
      </c>
      <c r="G1608" s="698" t="s">
        <v>212</v>
      </c>
      <c r="H1608" s="40" t="s">
        <v>213</v>
      </c>
      <c r="I1608" s="629" t="s">
        <v>211</v>
      </c>
      <c r="J1608" s="698" t="s">
        <v>261</v>
      </c>
      <c r="K1608" s="303">
        <v>0</v>
      </c>
      <c r="L1608" s="304">
        <v>0</v>
      </c>
      <c r="M1608" s="305">
        <v>0</v>
      </c>
      <c r="N1608" s="305">
        <v>0</v>
      </c>
      <c r="O1608" s="303">
        <v>0</v>
      </c>
      <c r="P1608" s="305">
        <v>0</v>
      </c>
      <c r="Q1608" s="303">
        <v>0</v>
      </c>
      <c r="R1608" s="16">
        <f>SUMIFS('Member Months'!$L:$L,'Member Months'!$A:$A,$A1608,'Member Months'!$C:$C,$C1608, 'Member Months'!$D:$D,$D1608)</f>
        <v>0</v>
      </c>
      <c r="T1608" s="172"/>
    </row>
    <row r="1609" spans="1:20">
      <c r="A1609" s="38">
        <v>15</v>
      </c>
      <c r="B1609" s="39">
        <f t="shared" si="46"/>
        <v>0</v>
      </c>
      <c r="C1609" s="39" t="str">
        <f t="shared" si="50"/>
        <v>2021 Prior Year</v>
      </c>
      <c r="D1609" s="40">
        <v>1</v>
      </c>
      <c r="E1609" s="662">
        <v>15</v>
      </c>
      <c r="F1609" s="40" t="s">
        <v>424</v>
      </c>
      <c r="G1609" s="698" t="s">
        <v>212</v>
      </c>
      <c r="H1609" s="40" t="s">
        <v>213</v>
      </c>
      <c r="I1609" s="629" t="s">
        <v>214</v>
      </c>
      <c r="J1609" s="698" t="s">
        <v>676</v>
      </c>
      <c r="K1609" s="303">
        <v>0</v>
      </c>
      <c r="L1609" s="304">
        <v>0</v>
      </c>
      <c r="M1609" s="305">
        <v>0</v>
      </c>
      <c r="N1609" s="305">
        <v>0</v>
      </c>
      <c r="O1609" s="303">
        <v>0</v>
      </c>
      <c r="P1609" s="305">
        <v>0</v>
      </c>
      <c r="Q1609" s="303">
        <v>0</v>
      </c>
      <c r="R1609" s="16">
        <f>SUMIFS('Member Months'!$L:$L,'Member Months'!$A:$A,$A1609,'Member Months'!$C:$C,$C1609, 'Member Months'!$D:$D,$D1609)</f>
        <v>0</v>
      </c>
      <c r="T1609" s="172"/>
    </row>
    <row r="1610" spans="1:20">
      <c r="A1610" s="38">
        <v>15</v>
      </c>
      <c r="B1610" s="39">
        <f t="shared" si="46"/>
        <v>0</v>
      </c>
      <c r="C1610" s="39" t="str">
        <f t="shared" si="50"/>
        <v>2021 Prior Year</v>
      </c>
      <c r="D1610" s="40">
        <v>1</v>
      </c>
      <c r="E1610" s="662">
        <v>15</v>
      </c>
      <c r="F1610" s="40" t="s">
        <v>424</v>
      </c>
      <c r="G1610" s="698" t="s">
        <v>212</v>
      </c>
      <c r="H1610" s="40" t="s">
        <v>213</v>
      </c>
      <c r="I1610" s="629" t="s">
        <v>215</v>
      </c>
      <c r="J1610" s="698" t="s">
        <v>216</v>
      </c>
      <c r="K1610" s="303">
        <v>0</v>
      </c>
      <c r="L1610" s="304">
        <v>0</v>
      </c>
      <c r="M1610" s="305">
        <v>0</v>
      </c>
      <c r="N1610" s="305">
        <v>0</v>
      </c>
      <c r="O1610" s="303">
        <v>0</v>
      </c>
      <c r="P1610" s="305">
        <v>0</v>
      </c>
      <c r="Q1610" s="303">
        <v>0</v>
      </c>
      <c r="R1610" s="16">
        <f>SUMIFS('Member Months'!$L:$L,'Member Months'!$A:$A,$A1610,'Member Months'!$C:$C,$C1610, 'Member Months'!$D:$D,$D1610)</f>
        <v>0</v>
      </c>
      <c r="T1610" s="172"/>
    </row>
    <row r="1611" spans="1:20">
      <c r="A1611" s="38">
        <v>15</v>
      </c>
      <c r="B1611" s="39">
        <f t="shared" si="46"/>
        <v>0</v>
      </c>
      <c r="C1611" s="39" t="str">
        <f t="shared" si="50"/>
        <v>2021 Prior Year</v>
      </c>
      <c r="D1611" s="40">
        <v>1</v>
      </c>
      <c r="E1611" s="662">
        <v>15</v>
      </c>
      <c r="F1611" s="40" t="s">
        <v>424</v>
      </c>
      <c r="G1611" s="698" t="s">
        <v>212</v>
      </c>
      <c r="H1611" s="40" t="s">
        <v>213</v>
      </c>
      <c r="I1611" s="629" t="s">
        <v>217</v>
      </c>
      <c r="J1611" s="698" t="s">
        <v>262</v>
      </c>
      <c r="K1611" s="303">
        <v>0</v>
      </c>
      <c r="L1611" s="304">
        <v>0</v>
      </c>
      <c r="M1611" s="305">
        <v>0</v>
      </c>
      <c r="N1611" s="305">
        <v>0</v>
      </c>
      <c r="O1611" s="303">
        <v>0</v>
      </c>
      <c r="P1611" s="305">
        <v>0</v>
      </c>
      <c r="Q1611" s="303">
        <v>0</v>
      </c>
      <c r="R1611" s="16">
        <f>SUMIFS('Member Months'!$L:$L,'Member Months'!$A:$A,$A1611,'Member Months'!$C:$C,$C1611, 'Member Months'!$D:$D,$D1611)</f>
        <v>0</v>
      </c>
      <c r="T1611" s="172"/>
    </row>
    <row r="1612" spans="1:20">
      <c r="A1612" s="38">
        <v>15</v>
      </c>
      <c r="B1612" s="39">
        <f t="shared" si="46"/>
        <v>0</v>
      </c>
      <c r="C1612" s="39" t="str">
        <f t="shared" si="50"/>
        <v>2021 Prior Year</v>
      </c>
      <c r="D1612" s="40">
        <v>1</v>
      </c>
      <c r="E1612" s="662">
        <v>15</v>
      </c>
      <c r="F1612" s="40" t="s">
        <v>424</v>
      </c>
      <c r="G1612" s="698" t="s">
        <v>212</v>
      </c>
      <c r="H1612" s="40" t="s">
        <v>213</v>
      </c>
      <c r="I1612" s="629" t="s">
        <v>218</v>
      </c>
      <c r="J1612" s="698" t="s">
        <v>677</v>
      </c>
      <c r="K1612" s="303">
        <v>0</v>
      </c>
      <c r="L1612" s="304">
        <v>0</v>
      </c>
      <c r="M1612" s="305">
        <v>0</v>
      </c>
      <c r="N1612" s="305">
        <v>0</v>
      </c>
      <c r="O1612" s="303">
        <v>0</v>
      </c>
      <c r="P1612" s="305">
        <v>0</v>
      </c>
      <c r="Q1612" s="303">
        <v>0</v>
      </c>
      <c r="R1612" s="16">
        <f>SUMIFS('Member Months'!$L:$L,'Member Months'!$A:$A,$A1612,'Member Months'!$C:$C,$C1612, 'Member Months'!$D:$D,$D1612)</f>
        <v>0</v>
      </c>
      <c r="T1612" s="172"/>
    </row>
    <row r="1613" spans="1:20">
      <c r="A1613" s="38">
        <v>15</v>
      </c>
      <c r="B1613" s="39">
        <f t="shared" ref="B1613:B1625" si="51">$B$1302</f>
        <v>0</v>
      </c>
      <c r="C1613" s="39" t="str">
        <f t="shared" si="50"/>
        <v>2021 Prior Year</v>
      </c>
      <c r="D1613" s="40">
        <v>1</v>
      </c>
      <c r="E1613" s="662">
        <v>15</v>
      </c>
      <c r="F1613" s="40" t="s">
        <v>424</v>
      </c>
      <c r="G1613" s="698" t="s">
        <v>212</v>
      </c>
      <c r="H1613" s="40" t="s">
        <v>213</v>
      </c>
      <c r="I1613" s="629" t="s">
        <v>219</v>
      </c>
      <c r="J1613" s="698" t="s">
        <v>263</v>
      </c>
      <c r="K1613" s="303">
        <v>0</v>
      </c>
      <c r="L1613" s="304">
        <v>0</v>
      </c>
      <c r="M1613" s="305">
        <v>0</v>
      </c>
      <c r="N1613" s="305">
        <v>0</v>
      </c>
      <c r="O1613" s="303">
        <v>0</v>
      </c>
      <c r="P1613" s="305">
        <v>0</v>
      </c>
      <c r="Q1613" s="303">
        <v>0</v>
      </c>
      <c r="R1613" s="16">
        <f>SUMIFS('Member Months'!$L:$L,'Member Months'!$A:$A,$A1613,'Member Months'!$C:$C,$C1613, 'Member Months'!$D:$D,$D1613)</f>
        <v>0</v>
      </c>
      <c r="T1613" s="172"/>
    </row>
    <row r="1614" spans="1:20">
      <c r="A1614" s="38">
        <v>15</v>
      </c>
      <c r="B1614" s="39">
        <f t="shared" si="51"/>
        <v>0</v>
      </c>
      <c r="C1614" s="39" t="str">
        <f t="shared" si="50"/>
        <v>2021 Prior Year</v>
      </c>
      <c r="D1614" s="40">
        <v>1</v>
      </c>
      <c r="E1614" s="662">
        <v>15</v>
      </c>
      <c r="F1614" s="40" t="s">
        <v>424</v>
      </c>
      <c r="G1614" s="698" t="s">
        <v>212</v>
      </c>
      <c r="H1614" s="40" t="s">
        <v>213</v>
      </c>
      <c r="I1614" s="629" t="s">
        <v>220</v>
      </c>
      <c r="J1614" s="698" t="s">
        <v>675</v>
      </c>
      <c r="K1614" s="303">
        <v>0</v>
      </c>
      <c r="L1614" s="304">
        <v>0</v>
      </c>
      <c r="M1614" s="305">
        <v>0</v>
      </c>
      <c r="N1614" s="305">
        <v>0</v>
      </c>
      <c r="O1614" s="303">
        <v>0</v>
      </c>
      <c r="P1614" s="305">
        <v>0</v>
      </c>
      <c r="Q1614" s="303">
        <v>0</v>
      </c>
      <c r="R1614" s="16">
        <f>SUMIFS('Member Months'!$L:$L,'Member Months'!$A:$A,$A1614,'Member Months'!$C:$C,$C1614, 'Member Months'!$D:$D,$D1614)</f>
        <v>0</v>
      </c>
      <c r="T1614" s="172"/>
    </row>
    <row r="1615" spans="1:20">
      <c r="A1615" s="38">
        <v>15</v>
      </c>
      <c r="B1615" s="39">
        <f t="shared" si="51"/>
        <v>0</v>
      </c>
      <c r="C1615" s="39" t="str">
        <f t="shared" si="50"/>
        <v>2021 Prior Year</v>
      </c>
      <c r="D1615" s="40">
        <v>1</v>
      </c>
      <c r="E1615" s="662">
        <v>15</v>
      </c>
      <c r="F1615" s="40" t="s">
        <v>424</v>
      </c>
      <c r="G1615" s="698" t="s">
        <v>212</v>
      </c>
      <c r="H1615" s="40" t="s">
        <v>213</v>
      </c>
      <c r="I1615" s="629" t="s">
        <v>221</v>
      </c>
      <c r="J1615" s="698" t="s">
        <v>264</v>
      </c>
      <c r="K1615" s="303">
        <v>0</v>
      </c>
      <c r="L1615" s="304">
        <v>0</v>
      </c>
      <c r="M1615" s="305">
        <v>0</v>
      </c>
      <c r="N1615" s="305">
        <v>0</v>
      </c>
      <c r="O1615" s="303">
        <v>0</v>
      </c>
      <c r="P1615" s="305">
        <v>0</v>
      </c>
      <c r="Q1615" s="303">
        <v>0</v>
      </c>
      <c r="R1615" s="16">
        <f>SUMIFS('Member Months'!$L:$L,'Member Months'!$A:$A,$A1615,'Member Months'!$C:$C,$C1615, 'Member Months'!$D:$D,$D1615)</f>
        <v>0</v>
      </c>
      <c r="T1615" s="172"/>
    </row>
    <row r="1616" spans="1:20">
      <c r="A1616" s="38">
        <v>15</v>
      </c>
      <c r="B1616" s="39">
        <f t="shared" si="51"/>
        <v>0</v>
      </c>
      <c r="C1616" s="39" t="str">
        <f t="shared" si="50"/>
        <v>2021 Prior Year</v>
      </c>
      <c r="D1616" s="40">
        <v>1</v>
      </c>
      <c r="E1616" s="662">
        <v>15</v>
      </c>
      <c r="F1616" s="40" t="s">
        <v>424</v>
      </c>
      <c r="G1616" s="698" t="s">
        <v>212</v>
      </c>
      <c r="H1616" s="40" t="s">
        <v>213</v>
      </c>
      <c r="I1616" s="629" t="s">
        <v>222</v>
      </c>
      <c r="J1616" s="698" t="s">
        <v>206</v>
      </c>
      <c r="K1616" s="303">
        <v>0</v>
      </c>
      <c r="L1616" s="304">
        <v>0</v>
      </c>
      <c r="M1616" s="305">
        <v>0</v>
      </c>
      <c r="N1616" s="305">
        <v>0</v>
      </c>
      <c r="O1616" s="303">
        <v>0</v>
      </c>
      <c r="P1616" s="305">
        <v>0</v>
      </c>
      <c r="Q1616" s="303">
        <v>0</v>
      </c>
      <c r="R1616" s="16">
        <f>SUMIFS('Member Months'!$L:$L,'Member Months'!$A:$A,$A1616,'Member Months'!$C:$C,$C1616, 'Member Months'!$D:$D,$D1616)</f>
        <v>0</v>
      </c>
      <c r="T1616" s="172"/>
    </row>
    <row r="1617" spans="1:20">
      <c r="A1617" s="38">
        <v>15</v>
      </c>
      <c r="B1617" s="39">
        <f t="shared" si="51"/>
        <v>0</v>
      </c>
      <c r="C1617" s="39" t="str">
        <f t="shared" si="50"/>
        <v>2021 Prior Year</v>
      </c>
      <c r="D1617" s="40">
        <v>1</v>
      </c>
      <c r="E1617" s="662">
        <v>15</v>
      </c>
      <c r="F1617" s="40" t="s">
        <v>424</v>
      </c>
      <c r="G1617" s="698" t="s">
        <v>212</v>
      </c>
      <c r="H1617" s="40" t="s">
        <v>213</v>
      </c>
      <c r="I1617" s="629" t="s">
        <v>223</v>
      </c>
      <c r="J1617" s="698" t="s">
        <v>181</v>
      </c>
      <c r="K1617" s="303">
        <v>0</v>
      </c>
      <c r="L1617" s="304">
        <v>0</v>
      </c>
      <c r="M1617" s="305">
        <v>0</v>
      </c>
      <c r="N1617" s="305">
        <v>0</v>
      </c>
      <c r="O1617" s="303">
        <v>0</v>
      </c>
      <c r="P1617" s="305">
        <v>0</v>
      </c>
      <c r="Q1617" s="303">
        <v>0</v>
      </c>
      <c r="R1617" s="16">
        <f>SUMIFS('Member Months'!$L:$L,'Member Months'!$A:$A,$A1617,'Member Months'!$C:$C,$C1617, 'Member Months'!$D:$D,$D1617)</f>
        <v>0</v>
      </c>
      <c r="T1617" s="172"/>
    </row>
    <row r="1618" spans="1:20">
      <c r="A1618" s="38">
        <v>15</v>
      </c>
      <c r="B1618" s="39">
        <f t="shared" si="51"/>
        <v>0</v>
      </c>
      <c r="C1618" s="39" t="str">
        <f t="shared" si="50"/>
        <v>2021 Prior Year</v>
      </c>
      <c r="D1618" s="40">
        <v>1</v>
      </c>
      <c r="E1618" s="662">
        <v>15</v>
      </c>
      <c r="F1618" s="40" t="s">
        <v>424</v>
      </c>
      <c r="G1618" s="698" t="s">
        <v>212</v>
      </c>
      <c r="H1618" s="40" t="s">
        <v>213</v>
      </c>
      <c r="I1618" s="629" t="s">
        <v>150</v>
      </c>
      <c r="J1618" s="698" t="s">
        <v>204</v>
      </c>
      <c r="K1618" s="303">
        <v>0</v>
      </c>
      <c r="L1618" s="304">
        <v>0</v>
      </c>
      <c r="M1618" s="305">
        <v>0</v>
      </c>
      <c r="N1618" s="305">
        <v>0</v>
      </c>
      <c r="O1618" s="303">
        <v>0</v>
      </c>
      <c r="P1618" s="305">
        <v>0</v>
      </c>
      <c r="Q1618" s="303">
        <v>0</v>
      </c>
      <c r="R1618" s="16">
        <f>SUMIFS('Member Months'!$L:$L,'Member Months'!$A:$A,$A1618,'Member Months'!$C:$C,$C1618, 'Member Months'!$D:$D,$D1618)</f>
        <v>0</v>
      </c>
      <c r="T1618" s="172"/>
    </row>
    <row r="1619" spans="1:20">
      <c r="A1619" s="38">
        <v>15</v>
      </c>
      <c r="B1619" s="39">
        <f t="shared" si="51"/>
        <v>0</v>
      </c>
      <c r="C1619" s="39" t="str">
        <f t="shared" si="50"/>
        <v>2021 Prior Year</v>
      </c>
      <c r="D1619" s="40">
        <v>1</v>
      </c>
      <c r="E1619" s="662">
        <v>15</v>
      </c>
      <c r="F1619" s="40" t="s">
        <v>424</v>
      </c>
      <c r="G1619" s="698" t="s">
        <v>212</v>
      </c>
      <c r="H1619" s="40" t="s">
        <v>213</v>
      </c>
      <c r="I1619" s="629" t="s">
        <v>151</v>
      </c>
      <c r="J1619" s="698" t="s">
        <v>205</v>
      </c>
      <c r="K1619" s="303">
        <v>0</v>
      </c>
      <c r="L1619" s="304">
        <v>0</v>
      </c>
      <c r="M1619" s="305">
        <v>0</v>
      </c>
      <c r="N1619" s="305">
        <v>0</v>
      </c>
      <c r="O1619" s="303">
        <v>0</v>
      </c>
      <c r="P1619" s="305">
        <v>0</v>
      </c>
      <c r="Q1619" s="303">
        <v>0</v>
      </c>
      <c r="R1619" s="16">
        <f>SUMIFS('Member Months'!$L:$L,'Member Months'!$A:$A,$A1619,'Member Months'!$C:$C,$C1619, 'Member Months'!$D:$D,$D1619)</f>
        <v>0</v>
      </c>
      <c r="T1619" s="172"/>
    </row>
    <row r="1620" spans="1:20">
      <c r="A1620" s="38">
        <v>15</v>
      </c>
      <c r="B1620" s="39">
        <f t="shared" si="51"/>
        <v>0</v>
      </c>
      <c r="C1620" s="39" t="str">
        <f t="shared" si="50"/>
        <v>2021 Prior Year</v>
      </c>
      <c r="D1620" s="40">
        <v>1</v>
      </c>
      <c r="E1620" s="662">
        <v>15</v>
      </c>
      <c r="F1620" s="40" t="s">
        <v>424</v>
      </c>
      <c r="G1620" s="698" t="s">
        <v>212</v>
      </c>
      <c r="H1620" s="40" t="s">
        <v>213</v>
      </c>
      <c r="I1620" s="629" t="s">
        <v>152</v>
      </c>
      <c r="J1620" s="698" t="s">
        <v>182</v>
      </c>
      <c r="K1620" s="303">
        <v>0</v>
      </c>
      <c r="L1620" s="304">
        <v>0</v>
      </c>
      <c r="M1620" s="305">
        <v>0</v>
      </c>
      <c r="N1620" s="305">
        <v>0</v>
      </c>
      <c r="O1620" s="303">
        <v>0</v>
      </c>
      <c r="P1620" s="305">
        <v>0</v>
      </c>
      <c r="Q1620" s="303">
        <v>0</v>
      </c>
      <c r="R1620" s="16">
        <f>SUMIFS('Member Months'!$L:$L,'Member Months'!$A:$A,$A1620,'Member Months'!$C:$C,$C1620, 'Member Months'!$D:$D,$D1620)</f>
        <v>0</v>
      </c>
      <c r="T1620" s="172"/>
    </row>
    <row r="1621" spans="1:20">
      <c r="A1621" s="38">
        <v>15</v>
      </c>
      <c r="B1621" s="39">
        <f t="shared" si="51"/>
        <v>0</v>
      </c>
      <c r="C1621" s="39" t="str">
        <f t="shared" si="50"/>
        <v>2021 Prior Year</v>
      </c>
      <c r="D1621" s="40">
        <v>1</v>
      </c>
      <c r="E1621" s="662">
        <v>15</v>
      </c>
      <c r="F1621" s="40" t="s">
        <v>424</v>
      </c>
      <c r="G1621" s="698" t="s">
        <v>212</v>
      </c>
      <c r="H1621" s="40" t="s">
        <v>213</v>
      </c>
      <c r="I1621" s="629" t="s">
        <v>70</v>
      </c>
      <c r="J1621" s="698" t="s">
        <v>265</v>
      </c>
      <c r="K1621" s="303">
        <v>0</v>
      </c>
      <c r="L1621" s="304">
        <v>0</v>
      </c>
      <c r="M1621" s="305">
        <v>0</v>
      </c>
      <c r="N1621" s="305">
        <v>0</v>
      </c>
      <c r="O1621" s="303">
        <v>0</v>
      </c>
      <c r="P1621" s="305">
        <v>0</v>
      </c>
      <c r="Q1621" s="303">
        <v>0</v>
      </c>
      <c r="R1621" s="16">
        <f>SUMIFS('Member Months'!$L:$L,'Member Months'!$A:$A,$A1621,'Member Months'!$C:$C,$C1621, 'Member Months'!$D:$D,$D1621)</f>
        <v>0</v>
      </c>
      <c r="T1621" s="172"/>
    </row>
    <row r="1622" spans="1:20">
      <c r="A1622" s="38">
        <v>15</v>
      </c>
      <c r="B1622" s="39">
        <f t="shared" si="51"/>
        <v>0</v>
      </c>
      <c r="C1622" s="39" t="str">
        <f t="shared" si="50"/>
        <v>2021 Prior Year</v>
      </c>
      <c r="D1622" s="40">
        <v>1</v>
      </c>
      <c r="E1622" s="662">
        <v>15</v>
      </c>
      <c r="F1622" s="40" t="s">
        <v>424</v>
      </c>
      <c r="G1622" s="698" t="s">
        <v>212</v>
      </c>
      <c r="H1622" s="40" t="s">
        <v>213</v>
      </c>
      <c r="I1622" s="629" t="s">
        <v>71</v>
      </c>
      <c r="J1622" s="698" t="s">
        <v>266</v>
      </c>
      <c r="K1622" s="303">
        <v>0</v>
      </c>
      <c r="L1622" s="304">
        <v>0</v>
      </c>
      <c r="M1622" s="305">
        <v>0</v>
      </c>
      <c r="N1622" s="305">
        <v>0</v>
      </c>
      <c r="O1622" s="303">
        <v>0</v>
      </c>
      <c r="P1622" s="305">
        <v>0</v>
      </c>
      <c r="Q1622" s="303">
        <v>0</v>
      </c>
      <c r="R1622" s="16">
        <f>SUMIFS('Member Months'!$L:$L,'Member Months'!$A:$A,$A1622,'Member Months'!$C:$C,$C1622, 'Member Months'!$D:$D,$D1622)</f>
        <v>0</v>
      </c>
      <c r="T1622" s="172"/>
    </row>
    <row r="1623" spans="1:20">
      <c r="A1623" s="38">
        <v>15</v>
      </c>
      <c r="B1623" s="39">
        <f t="shared" si="51"/>
        <v>0</v>
      </c>
      <c r="C1623" s="39" t="str">
        <f t="shared" si="50"/>
        <v>2021 Prior Year</v>
      </c>
      <c r="D1623" s="40">
        <v>1</v>
      </c>
      <c r="E1623" s="662">
        <v>15</v>
      </c>
      <c r="F1623" s="40" t="s">
        <v>424</v>
      </c>
      <c r="G1623" s="698" t="s">
        <v>212</v>
      </c>
      <c r="H1623" s="40" t="s">
        <v>213</v>
      </c>
      <c r="I1623" s="629" t="s">
        <v>72</v>
      </c>
      <c r="J1623" s="698" t="s">
        <v>527</v>
      </c>
      <c r="K1623" s="303">
        <v>0</v>
      </c>
      <c r="L1623" s="304">
        <v>0</v>
      </c>
      <c r="M1623" s="305">
        <v>0</v>
      </c>
      <c r="N1623" s="305">
        <v>0</v>
      </c>
      <c r="O1623" s="303">
        <v>0</v>
      </c>
      <c r="P1623" s="305">
        <v>0</v>
      </c>
      <c r="Q1623" s="303">
        <v>0</v>
      </c>
      <c r="R1623" s="16">
        <f>SUMIFS('Member Months'!$L:$L,'Member Months'!$A:$A,$A1623,'Member Months'!$C:$C,$C1623, 'Member Months'!$D:$D,$D1623)</f>
        <v>0</v>
      </c>
      <c r="T1623" s="172"/>
    </row>
    <row r="1624" spans="1:20">
      <c r="A1624" s="38">
        <v>15</v>
      </c>
      <c r="B1624" s="39">
        <f t="shared" si="51"/>
        <v>0</v>
      </c>
      <c r="C1624" s="39" t="str">
        <f t="shared" si="50"/>
        <v>2021 Prior Year</v>
      </c>
      <c r="D1624" s="40">
        <v>1</v>
      </c>
      <c r="E1624" s="662">
        <v>15</v>
      </c>
      <c r="F1624" s="40" t="s">
        <v>424</v>
      </c>
      <c r="G1624" s="698" t="s">
        <v>212</v>
      </c>
      <c r="H1624" s="40" t="s">
        <v>213</v>
      </c>
      <c r="I1624" s="629" t="s">
        <v>73</v>
      </c>
      <c r="J1624" s="698" t="s">
        <v>528</v>
      </c>
      <c r="K1624" s="303">
        <v>0</v>
      </c>
      <c r="L1624" s="304">
        <v>0</v>
      </c>
      <c r="M1624" s="305">
        <v>0</v>
      </c>
      <c r="N1624" s="305">
        <v>0</v>
      </c>
      <c r="O1624" s="303">
        <v>0</v>
      </c>
      <c r="P1624" s="305">
        <v>0</v>
      </c>
      <c r="Q1624" s="303">
        <v>0</v>
      </c>
      <c r="R1624" s="16">
        <f>SUMIFS('Member Months'!$L:$L,'Member Months'!$A:$A,$A1624,'Member Months'!$C:$C,$C1624, 'Member Months'!$D:$D,$D1624)</f>
        <v>0</v>
      </c>
      <c r="T1624" s="172"/>
    </row>
    <row r="1625" spans="1:20">
      <c r="A1625" s="775">
        <v>15</v>
      </c>
      <c r="B1625" s="776">
        <f t="shared" si="51"/>
        <v>0</v>
      </c>
      <c r="C1625" s="776" t="str">
        <f t="shared" si="50"/>
        <v>2021 Prior Year</v>
      </c>
      <c r="D1625" s="777">
        <v>1</v>
      </c>
      <c r="E1625" s="778">
        <v>15</v>
      </c>
      <c r="F1625" s="777" t="s">
        <v>424</v>
      </c>
      <c r="G1625" s="779" t="s">
        <v>212</v>
      </c>
      <c r="H1625" s="777" t="s">
        <v>213</v>
      </c>
      <c r="I1625" s="786" t="s">
        <v>409</v>
      </c>
      <c r="J1625" s="779" t="s">
        <v>803</v>
      </c>
      <c r="K1625" s="781">
        <v>0</v>
      </c>
      <c r="L1625" s="782">
        <v>0</v>
      </c>
      <c r="M1625" s="783">
        <v>0</v>
      </c>
      <c r="N1625" s="783">
        <v>0</v>
      </c>
      <c r="O1625" s="781">
        <v>0</v>
      </c>
      <c r="P1625" s="783">
        <v>0</v>
      </c>
      <c r="Q1625" s="781">
        <v>0</v>
      </c>
      <c r="R1625" s="785">
        <f>SUMIFS('Member Months'!$L:$L,'Member Months'!$A:$A,$A1625,'Member Months'!$C:$C,$C1625, 'Member Months'!$D:$D,$D1625)</f>
        <v>0</v>
      </c>
      <c r="T1625" s="172"/>
    </row>
    <row r="1626" spans="1:20">
      <c r="A1626" s="38" t="s">
        <v>211</v>
      </c>
      <c r="B1626" s="39">
        <f>$J$2</f>
        <v>0</v>
      </c>
      <c r="C1626" s="39" t="str">
        <f t="shared" si="50"/>
        <v>2021 Prior Year</v>
      </c>
      <c r="D1626" s="40">
        <v>2</v>
      </c>
      <c r="E1626" s="40" t="s">
        <v>211</v>
      </c>
      <c r="F1626" s="40" t="s">
        <v>738</v>
      </c>
      <c r="G1626" s="698" t="s">
        <v>212</v>
      </c>
      <c r="H1626" s="40" t="s">
        <v>213</v>
      </c>
      <c r="I1626" s="629" t="s">
        <v>211</v>
      </c>
      <c r="J1626" s="698" t="s">
        <v>261</v>
      </c>
      <c r="K1626" s="303">
        <v>0</v>
      </c>
      <c r="L1626" s="304">
        <v>0</v>
      </c>
      <c r="M1626" s="305">
        <v>0</v>
      </c>
      <c r="N1626" s="305">
        <v>0</v>
      </c>
      <c r="O1626" s="303">
        <v>0</v>
      </c>
      <c r="P1626" s="305">
        <v>0</v>
      </c>
      <c r="Q1626" s="303">
        <v>0</v>
      </c>
      <c r="R1626" s="16">
        <f>SUMIFS('Member Months'!$L:$L,'Member Months'!$A:$A,$A1626,'Member Months'!$C:$C,$C1626, 'Member Months'!$D:$D,$D1626)</f>
        <v>0</v>
      </c>
      <c r="T1626" s="172"/>
    </row>
    <row r="1627" spans="1:20">
      <c r="A1627" s="38" t="s">
        <v>211</v>
      </c>
      <c r="B1627" s="39">
        <f t="shared" ref="B1627:B1690" si="52">$B$1302</f>
        <v>0</v>
      </c>
      <c r="C1627" s="39" t="str">
        <f t="shared" si="50"/>
        <v>2021 Prior Year</v>
      </c>
      <c r="D1627" s="40">
        <v>2</v>
      </c>
      <c r="E1627" s="40" t="s">
        <v>211</v>
      </c>
      <c r="F1627" s="40" t="s">
        <v>738</v>
      </c>
      <c r="G1627" s="698" t="s">
        <v>212</v>
      </c>
      <c r="H1627" s="40" t="s">
        <v>213</v>
      </c>
      <c r="I1627" s="629" t="s">
        <v>214</v>
      </c>
      <c r="J1627" s="698" t="s">
        <v>676</v>
      </c>
      <c r="K1627" s="303">
        <v>0</v>
      </c>
      <c r="L1627" s="304">
        <v>0</v>
      </c>
      <c r="M1627" s="305">
        <v>0</v>
      </c>
      <c r="N1627" s="305">
        <v>0</v>
      </c>
      <c r="O1627" s="303">
        <v>0</v>
      </c>
      <c r="P1627" s="305">
        <v>0</v>
      </c>
      <c r="Q1627" s="303">
        <v>0</v>
      </c>
      <c r="R1627" s="16">
        <f>SUMIFS('Member Months'!$L:$L,'Member Months'!$A:$A,$A1627,'Member Months'!$C:$C,$C1627, 'Member Months'!$D:$D,$D1627)</f>
        <v>0</v>
      </c>
      <c r="T1627" s="172"/>
    </row>
    <row r="1628" spans="1:20">
      <c r="A1628" s="38" t="s">
        <v>211</v>
      </c>
      <c r="B1628" s="39">
        <f t="shared" si="52"/>
        <v>0</v>
      </c>
      <c r="C1628" s="39" t="str">
        <f t="shared" si="50"/>
        <v>2021 Prior Year</v>
      </c>
      <c r="D1628" s="40">
        <v>2</v>
      </c>
      <c r="E1628" s="40" t="s">
        <v>211</v>
      </c>
      <c r="F1628" s="40" t="s">
        <v>738</v>
      </c>
      <c r="G1628" s="698" t="s">
        <v>212</v>
      </c>
      <c r="H1628" s="40" t="s">
        <v>213</v>
      </c>
      <c r="I1628" s="629" t="s">
        <v>215</v>
      </c>
      <c r="J1628" s="698" t="s">
        <v>216</v>
      </c>
      <c r="K1628" s="303">
        <v>0</v>
      </c>
      <c r="L1628" s="304">
        <v>0</v>
      </c>
      <c r="M1628" s="305">
        <v>0</v>
      </c>
      <c r="N1628" s="305">
        <v>0</v>
      </c>
      <c r="O1628" s="303">
        <v>0</v>
      </c>
      <c r="P1628" s="305">
        <v>0</v>
      </c>
      <c r="Q1628" s="303">
        <v>0</v>
      </c>
      <c r="R1628" s="16">
        <f>SUMIFS('Member Months'!$L:$L,'Member Months'!$A:$A,$A1628,'Member Months'!$C:$C,$C1628, 'Member Months'!$D:$D,$D1628)</f>
        <v>0</v>
      </c>
      <c r="T1628" s="172"/>
    </row>
    <row r="1629" spans="1:20">
      <c r="A1629" s="38" t="s">
        <v>211</v>
      </c>
      <c r="B1629" s="39">
        <f t="shared" si="52"/>
        <v>0</v>
      </c>
      <c r="C1629" s="39" t="str">
        <f t="shared" si="50"/>
        <v>2021 Prior Year</v>
      </c>
      <c r="D1629" s="40">
        <v>2</v>
      </c>
      <c r="E1629" s="40" t="s">
        <v>211</v>
      </c>
      <c r="F1629" s="40" t="s">
        <v>738</v>
      </c>
      <c r="G1629" s="698" t="s">
        <v>212</v>
      </c>
      <c r="H1629" s="40" t="s">
        <v>213</v>
      </c>
      <c r="I1629" s="629" t="s">
        <v>217</v>
      </c>
      <c r="J1629" s="698" t="s">
        <v>262</v>
      </c>
      <c r="K1629" s="303">
        <v>0</v>
      </c>
      <c r="L1629" s="304">
        <v>0</v>
      </c>
      <c r="M1629" s="305">
        <v>0</v>
      </c>
      <c r="N1629" s="305">
        <v>0</v>
      </c>
      <c r="O1629" s="303">
        <v>0</v>
      </c>
      <c r="P1629" s="305">
        <v>0</v>
      </c>
      <c r="Q1629" s="303">
        <v>0</v>
      </c>
      <c r="R1629" s="16">
        <f>SUMIFS('Member Months'!$L:$L,'Member Months'!$A:$A,$A1629,'Member Months'!$C:$C,$C1629, 'Member Months'!$D:$D,$D1629)</f>
        <v>0</v>
      </c>
      <c r="T1629" s="172"/>
    </row>
    <row r="1630" spans="1:20">
      <c r="A1630" s="38" t="s">
        <v>211</v>
      </c>
      <c r="B1630" s="39">
        <f t="shared" si="52"/>
        <v>0</v>
      </c>
      <c r="C1630" s="39" t="str">
        <f t="shared" si="50"/>
        <v>2021 Prior Year</v>
      </c>
      <c r="D1630" s="40">
        <v>2</v>
      </c>
      <c r="E1630" s="40" t="s">
        <v>211</v>
      </c>
      <c r="F1630" s="40" t="s">
        <v>738</v>
      </c>
      <c r="G1630" s="698" t="s">
        <v>212</v>
      </c>
      <c r="H1630" s="40" t="s">
        <v>213</v>
      </c>
      <c r="I1630" s="629" t="s">
        <v>218</v>
      </c>
      <c r="J1630" s="698" t="s">
        <v>677</v>
      </c>
      <c r="K1630" s="303">
        <v>0</v>
      </c>
      <c r="L1630" s="304">
        <v>0</v>
      </c>
      <c r="M1630" s="305">
        <v>0</v>
      </c>
      <c r="N1630" s="305">
        <v>0</v>
      </c>
      <c r="O1630" s="303">
        <v>0</v>
      </c>
      <c r="P1630" s="305">
        <v>0</v>
      </c>
      <c r="Q1630" s="303">
        <v>0</v>
      </c>
      <c r="R1630" s="16">
        <f>SUMIFS('Member Months'!$L:$L,'Member Months'!$A:$A,$A1630,'Member Months'!$C:$C,$C1630, 'Member Months'!$D:$D,$D1630)</f>
        <v>0</v>
      </c>
      <c r="T1630" s="172"/>
    </row>
    <row r="1631" spans="1:20">
      <c r="A1631" s="38" t="s">
        <v>211</v>
      </c>
      <c r="B1631" s="39">
        <f t="shared" si="52"/>
        <v>0</v>
      </c>
      <c r="C1631" s="39" t="str">
        <f t="shared" si="50"/>
        <v>2021 Prior Year</v>
      </c>
      <c r="D1631" s="40">
        <v>2</v>
      </c>
      <c r="E1631" s="40" t="s">
        <v>211</v>
      </c>
      <c r="F1631" s="40" t="s">
        <v>738</v>
      </c>
      <c r="G1631" s="698" t="s">
        <v>212</v>
      </c>
      <c r="H1631" s="40" t="s">
        <v>213</v>
      </c>
      <c r="I1631" s="629" t="s">
        <v>219</v>
      </c>
      <c r="J1631" s="698" t="s">
        <v>263</v>
      </c>
      <c r="K1631" s="109">
        <v>0</v>
      </c>
      <c r="L1631" s="110">
        <v>0</v>
      </c>
      <c r="M1631" s="111">
        <v>0</v>
      </c>
      <c r="N1631" s="111">
        <v>0</v>
      </c>
      <c r="O1631" s="109">
        <v>0</v>
      </c>
      <c r="P1631" s="111">
        <v>0</v>
      </c>
      <c r="Q1631" s="109">
        <v>0</v>
      </c>
      <c r="R1631" s="16">
        <f>SUMIFS('Member Months'!$L:$L,'Member Months'!$A:$A,$A1631,'Member Months'!$C:$C,$C1631, 'Member Months'!$D:$D,$D1631)</f>
        <v>0</v>
      </c>
      <c r="T1631" s="172"/>
    </row>
    <row r="1632" spans="1:20">
      <c r="A1632" s="38" t="s">
        <v>211</v>
      </c>
      <c r="B1632" s="39">
        <f t="shared" si="52"/>
        <v>0</v>
      </c>
      <c r="C1632" s="39" t="str">
        <f t="shared" si="50"/>
        <v>2021 Prior Year</v>
      </c>
      <c r="D1632" s="40">
        <v>2</v>
      </c>
      <c r="E1632" s="40" t="s">
        <v>211</v>
      </c>
      <c r="F1632" s="40" t="s">
        <v>738</v>
      </c>
      <c r="G1632" s="698" t="s">
        <v>212</v>
      </c>
      <c r="H1632" s="40" t="s">
        <v>213</v>
      </c>
      <c r="I1632" s="629" t="s">
        <v>220</v>
      </c>
      <c r="J1632" s="698" t="s">
        <v>675</v>
      </c>
      <c r="K1632" s="109">
        <v>0</v>
      </c>
      <c r="L1632" s="110">
        <v>0</v>
      </c>
      <c r="M1632" s="111">
        <v>0</v>
      </c>
      <c r="N1632" s="111">
        <v>0</v>
      </c>
      <c r="O1632" s="109">
        <v>0</v>
      </c>
      <c r="P1632" s="111">
        <v>0</v>
      </c>
      <c r="Q1632" s="109">
        <v>0</v>
      </c>
      <c r="R1632" s="16">
        <f>SUMIFS('Member Months'!$L:$L,'Member Months'!$A:$A,$A1632,'Member Months'!$C:$C,$C1632, 'Member Months'!$D:$D,$D1632)</f>
        <v>0</v>
      </c>
      <c r="T1632" s="172"/>
    </row>
    <row r="1633" spans="1:20">
      <c r="A1633" s="38" t="s">
        <v>211</v>
      </c>
      <c r="B1633" s="39">
        <f t="shared" si="52"/>
        <v>0</v>
      </c>
      <c r="C1633" s="39" t="str">
        <f t="shared" si="50"/>
        <v>2021 Prior Year</v>
      </c>
      <c r="D1633" s="40">
        <v>2</v>
      </c>
      <c r="E1633" s="40" t="s">
        <v>211</v>
      </c>
      <c r="F1633" s="40" t="s">
        <v>738</v>
      </c>
      <c r="G1633" s="698" t="s">
        <v>212</v>
      </c>
      <c r="H1633" s="40" t="s">
        <v>213</v>
      </c>
      <c r="I1633" s="629" t="s">
        <v>221</v>
      </c>
      <c r="J1633" s="698" t="s">
        <v>264</v>
      </c>
      <c r="K1633" s="109">
        <v>0</v>
      </c>
      <c r="L1633" s="110">
        <v>0</v>
      </c>
      <c r="M1633" s="111">
        <v>0</v>
      </c>
      <c r="N1633" s="111">
        <v>0</v>
      </c>
      <c r="O1633" s="109">
        <v>0</v>
      </c>
      <c r="P1633" s="111">
        <v>0</v>
      </c>
      <c r="Q1633" s="109">
        <v>0</v>
      </c>
      <c r="R1633" s="16">
        <f>SUMIFS('Member Months'!$L:$L,'Member Months'!$A:$A,$A1633,'Member Months'!$C:$C,$C1633, 'Member Months'!$D:$D,$D1633)</f>
        <v>0</v>
      </c>
      <c r="T1633" s="172"/>
    </row>
    <row r="1634" spans="1:20">
      <c r="A1634" s="38" t="s">
        <v>211</v>
      </c>
      <c r="B1634" s="39">
        <f t="shared" si="52"/>
        <v>0</v>
      </c>
      <c r="C1634" s="39" t="str">
        <f t="shared" si="50"/>
        <v>2021 Prior Year</v>
      </c>
      <c r="D1634" s="40">
        <v>2</v>
      </c>
      <c r="E1634" s="40" t="s">
        <v>211</v>
      </c>
      <c r="F1634" s="40" t="s">
        <v>738</v>
      </c>
      <c r="G1634" s="698" t="s">
        <v>212</v>
      </c>
      <c r="H1634" s="40" t="s">
        <v>213</v>
      </c>
      <c r="I1634" s="629" t="s">
        <v>222</v>
      </c>
      <c r="J1634" s="698" t="s">
        <v>206</v>
      </c>
      <c r="K1634" s="109">
        <v>0</v>
      </c>
      <c r="L1634" s="110">
        <v>0</v>
      </c>
      <c r="M1634" s="111">
        <v>0</v>
      </c>
      <c r="N1634" s="111">
        <v>0</v>
      </c>
      <c r="O1634" s="109">
        <v>0</v>
      </c>
      <c r="P1634" s="111">
        <v>0</v>
      </c>
      <c r="Q1634" s="109">
        <v>0</v>
      </c>
      <c r="R1634" s="16">
        <f>SUMIFS('Member Months'!$L:$L,'Member Months'!$A:$A,$A1634,'Member Months'!$C:$C,$C1634, 'Member Months'!$D:$D,$D1634)</f>
        <v>0</v>
      </c>
      <c r="T1634" s="172"/>
    </row>
    <row r="1635" spans="1:20">
      <c r="A1635" s="38" t="s">
        <v>211</v>
      </c>
      <c r="B1635" s="39">
        <f t="shared" si="52"/>
        <v>0</v>
      </c>
      <c r="C1635" s="39" t="str">
        <f t="shared" si="50"/>
        <v>2021 Prior Year</v>
      </c>
      <c r="D1635" s="40">
        <v>2</v>
      </c>
      <c r="E1635" s="40" t="s">
        <v>211</v>
      </c>
      <c r="F1635" s="40" t="s">
        <v>738</v>
      </c>
      <c r="G1635" s="698" t="s">
        <v>212</v>
      </c>
      <c r="H1635" s="40" t="s">
        <v>213</v>
      </c>
      <c r="I1635" s="629" t="s">
        <v>223</v>
      </c>
      <c r="J1635" s="698" t="s">
        <v>181</v>
      </c>
      <c r="K1635" s="109">
        <v>0</v>
      </c>
      <c r="L1635" s="110">
        <v>0</v>
      </c>
      <c r="M1635" s="111">
        <v>0</v>
      </c>
      <c r="N1635" s="111">
        <v>0</v>
      </c>
      <c r="O1635" s="109">
        <v>0</v>
      </c>
      <c r="P1635" s="111">
        <v>0</v>
      </c>
      <c r="Q1635" s="109">
        <v>0</v>
      </c>
      <c r="R1635" s="16">
        <f>SUMIFS('Member Months'!$L:$L,'Member Months'!$A:$A,$A1635,'Member Months'!$C:$C,$C1635, 'Member Months'!$D:$D,$D1635)</f>
        <v>0</v>
      </c>
      <c r="T1635" s="172"/>
    </row>
    <row r="1636" spans="1:20">
      <c r="A1636" s="38" t="s">
        <v>211</v>
      </c>
      <c r="B1636" s="39">
        <f t="shared" si="52"/>
        <v>0</v>
      </c>
      <c r="C1636" s="39" t="str">
        <f t="shared" si="50"/>
        <v>2021 Prior Year</v>
      </c>
      <c r="D1636" s="40">
        <v>2</v>
      </c>
      <c r="E1636" s="40" t="s">
        <v>211</v>
      </c>
      <c r="F1636" s="40" t="s">
        <v>738</v>
      </c>
      <c r="G1636" s="698" t="s">
        <v>212</v>
      </c>
      <c r="H1636" s="40" t="s">
        <v>213</v>
      </c>
      <c r="I1636" s="629" t="s">
        <v>150</v>
      </c>
      <c r="J1636" s="698" t="s">
        <v>204</v>
      </c>
      <c r="K1636" s="109">
        <v>0</v>
      </c>
      <c r="L1636" s="110">
        <v>0</v>
      </c>
      <c r="M1636" s="111">
        <v>0</v>
      </c>
      <c r="N1636" s="111">
        <v>0</v>
      </c>
      <c r="O1636" s="109">
        <v>0</v>
      </c>
      <c r="P1636" s="111">
        <v>0</v>
      </c>
      <c r="Q1636" s="109">
        <v>0</v>
      </c>
      <c r="R1636" s="16">
        <f>SUMIFS('Member Months'!$L:$L,'Member Months'!$A:$A,$A1636,'Member Months'!$C:$C,$C1636, 'Member Months'!$D:$D,$D1636)</f>
        <v>0</v>
      </c>
      <c r="T1636" s="172"/>
    </row>
    <row r="1637" spans="1:20">
      <c r="A1637" s="38" t="s">
        <v>211</v>
      </c>
      <c r="B1637" s="39">
        <f t="shared" si="52"/>
        <v>0</v>
      </c>
      <c r="C1637" s="39" t="str">
        <f t="shared" si="50"/>
        <v>2021 Prior Year</v>
      </c>
      <c r="D1637" s="40">
        <v>2</v>
      </c>
      <c r="E1637" s="40" t="s">
        <v>211</v>
      </c>
      <c r="F1637" s="40" t="s">
        <v>738</v>
      </c>
      <c r="G1637" s="698" t="s">
        <v>212</v>
      </c>
      <c r="H1637" s="40" t="s">
        <v>213</v>
      </c>
      <c r="I1637" s="629" t="s">
        <v>151</v>
      </c>
      <c r="J1637" s="698" t="s">
        <v>205</v>
      </c>
      <c r="K1637" s="109">
        <v>0</v>
      </c>
      <c r="L1637" s="110">
        <v>0</v>
      </c>
      <c r="M1637" s="111">
        <v>0</v>
      </c>
      <c r="N1637" s="111">
        <v>0</v>
      </c>
      <c r="O1637" s="109">
        <v>0</v>
      </c>
      <c r="P1637" s="111">
        <v>0</v>
      </c>
      <c r="Q1637" s="109">
        <v>0</v>
      </c>
      <c r="R1637" s="16">
        <f>SUMIFS('Member Months'!$L:$L,'Member Months'!$A:$A,$A1637,'Member Months'!$C:$C,$C1637, 'Member Months'!$D:$D,$D1637)</f>
        <v>0</v>
      </c>
      <c r="T1637" s="172"/>
    </row>
    <row r="1638" spans="1:20" ht="11.25" customHeight="1">
      <c r="A1638" s="38" t="s">
        <v>211</v>
      </c>
      <c r="B1638" s="39">
        <f t="shared" si="52"/>
        <v>0</v>
      </c>
      <c r="C1638" s="39" t="str">
        <f t="shared" si="50"/>
        <v>2021 Prior Year</v>
      </c>
      <c r="D1638" s="40">
        <v>2</v>
      </c>
      <c r="E1638" s="40" t="s">
        <v>211</v>
      </c>
      <c r="F1638" s="40" t="s">
        <v>738</v>
      </c>
      <c r="G1638" s="698" t="s">
        <v>212</v>
      </c>
      <c r="H1638" s="40" t="s">
        <v>213</v>
      </c>
      <c r="I1638" s="629" t="s">
        <v>152</v>
      </c>
      <c r="J1638" s="698" t="s">
        <v>182</v>
      </c>
      <c r="K1638" s="109">
        <v>0</v>
      </c>
      <c r="L1638" s="110">
        <v>0</v>
      </c>
      <c r="M1638" s="111">
        <v>0</v>
      </c>
      <c r="N1638" s="111">
        <v>0</v>
      </c>
      <c r="O1638" s="109">
        <v>0</v>
      </c>
      <c r="P1638" s="111">
        <v>0</v>
      </c>
      <c r="Q1638" s="109">
        <v>0</v>
      </c>
      <c r="R1638" s="16">
        <f>SUMIFS('Member Months'!$L:$L,'Member Months'!$A:$A,$A1638,'Member Months'!$C:$C,$C1638, 'Member Months'!$D:$D,$D1638)</f>
        <v>0</v>
      </c>
      <c r="T1638" s="172"/>
    </row>
    <row r="1639" spans="1:20">
      <c r="A1639" s="38" t="s">
        <v>211</v>
      </c>
      <c r="B1639" s="39">
        <f t="shared" si="52"/>
        <v>0</v>
      </c>
      <c r="C1639" s="39" t="str">
        <f t="shared" si="50"/>
        <v>2021 Prior Year</v>
      </c>
      <c r="D1639" s="40">
        <v>2</v>
      </c>
      <c r="E1639" s="40" t="s">
        <v>211</v>
      </c>
      <c r="F1639" s="40" t="s">
        <v>738</v>
      </c>
      <c r="G1639" s="698" t="s">
        <v>212</v>
      </c>
      <c r="H1639" s="40" t="s">
        <v>213</v>
      </c>
      <c r="I1639" s="629" t="s">
        <v>70</v>
      </c>
      <c r="J1639" s="698" t="s">
        <v>265</v>
      </c>
      <c r="K1639" s="109">
        <v>0</v>
      </c>
      <c r="L1639" s="110">
        <v>0</v>
      </c>
      <c r="M1639" s="111">
        <v>0</v>
      </c>
      <c r="N1639" s="111">
        <v>0</v>
      </c>
      <c r="O1639" s="109">
        <v>0</v>
      </c>
      <c r="P1639" s="111">
        <v>0</v>
      </c>
      <c r="Q1639" s="109">
        <v>0</v>
      </c>
      <c r="R1639" s="16">
        <f>SUMIFS('Member Months'!$L:$L,'Member Months'!$A:$A,$A1639,'Member Months'!$C:$C,$C1639, 'Member Months'!$D:$D,$D1639)</f>
        <v>0</v>
      </c>
      <c r="T1639" s="172"/>
    </row>
    <row r="1640" spans="1:20">
      <c r="A1640" s="38" t="s">
        <v>211</v>
      </c>
      <c r="B1640" s="39">
        <f t="shared" si="52"/>
        <v>0</v>
      </c>
      <c r="C1640" s="39" t="str">
        <f t="shared" si="50"/>
        <v>2021 Prior Year</v>
      </c>
      <c r="D1640" s="40">
        <v>2</v>
      </c>
      <c r="E1640" s="40" t="s">
        <v>211</v>
      </c>
      <c r="F1640" s="40" t="s">
        <v>738</v>
      </c>
      <c r="G1640" s="698" t="s">
        <v>212</v>
      </c>
      <c r="H1640" s="40" t="s">
        <v>213</v>
      </c>
      <c r="I1640" s="629" t="s">
        <v>71</v>
      </c>
      <c r="J1640" s="698" t="s">
        <v>266</v>
      </c>
      <c r="K1640" s="109">
        <v>0</v>
      </c>
      <c r="L1640" s="110">
        <v>0</v>
      </c>
      <c r="M1640" s="111">
        <v>0</v>
      </c>
      <c r="N1640" s="111">
        <v>0</v>
      </c>
      <c r="O1640" s="109">
        <v>0</v>
      </c>
      <c r="P1640" s="111">
        <v>0</v>
      </c>
      <c r="Q1640" s="109">
        <v>0</v>
      </c>
      <c r="R1640" s="16">
        <f>SUMIFS('Member Months'!$L:$L,'Member Months'!$A:$A,$A1640,'Member Months'!$C:$C,$C1640, 'Member Months'!$D:$D,$D1640)</f>
        <v>0</v>
      </c>
      <c r="T1640" s="172"/>
    </row>
    <row r="1641" spans="1:20">
      <c r="A1641" s="38" t="s">
        <v>211</v>
      </c>
      <c r="B1641" s="39">
        <f t="shared" si="52"/>
        <v>0</v>
      </c>
      <c r="C1641" s="39" t="str">
        <f t="shared" si="50"/>
        <v>2021 Prior Year</v>
      </c>
      <c r="D1641" s="40">
        <v>2</v>
      </c>
      <c r="E1641" s="40" t="s">
        <v>211</v>
      </c>
      <c r="F1641" s="40" t="s">
        <v>738</v>
      </c>
      <c r="G1641" s="698" t="s">
        <v>212</v>
      </c>
      <c r="H1641" s="40" t="s">
        <v>213</v>
      </c>
      <c r="I1641" s="629" t="s">
        <v>72</v>
      </c>
      <c r="J1641" s="698" t="s">
        <v>527</v>
      </c>
      <c r="K1641" s="109">
        <v>0</v>
      </c>
      <c r="L1641" s="110">
        <v>0</v>
      </c>
      <c r="M1641" s="111">
        <v>0</v>
      </c>
      <c r="N1641" s="111">
        <v>0</v>
      </c>
      <c r="O1641" s="109">
        <v>0</v>
      </c>
      <c r="P1641" s="111">
        <v>0</v>
      </c>
      <c r="Q1641" s="109">
        <v>0</v>
      </c>
      <c r="R1641" s="16">
        <f>SUMIFS('Member Months'!$L:$L,'Member Months'!$A:$A,$A1641,'Member Months'!$C:$C,$C1641, 'Member Months'!$D:$D,$D1641)</f>
        <v>0</v>
      </c>
      <c r="T1641" s="172"/>
    </row>
    <row r="1642" spans="1:20">
      <c r="A1642" s="38" t="s">
        <v>211</v>
      </c>
      <c r="B1642" s="39">
        <f t="shared" si="52"/>
        <v>0</v>
      </c>
      <c r="C1642" s="39" t="str">
        <f t="shared" si="50"/>
        <v>2021 Prior Year</v>
      </c>
      <c r="D1642" s="40">
        <v>2</v>
      </c>
      <c r="E1642" s="40" t="s">
        <v>211</v>
      </c>
      <c r="F1642" s="40" t="s">
        <v>738</v>
      </c>
      <c r="G1642" s="698" t="s">
        <v>212</v>
      </c>
      <c r="H1642" s="40" t="s">
        <v>213</v>
      </c>
      <c r="I1642" s="629" t="s">
        <v>73</v>
      </c>
      <c r="J1642" s="698" t="s">
        <v>528</v>
      </c>
      <c r="K1642" s="109">
        <v>0</v>
      </c>
      <c r="L1642" s="110">
        <v>0</v>
      </c>
      <c r="M1642" s="111">
        <v>0</v>
      </c>
      <c r="N1642" s="111">
        <v>0</v>
      </c>
      <c r="O1642" s="109">
        <v>0</v>
      </c>
      <c r="P1642" s="111">
        <v>0</v>
      </c>
      <c r="Q1642" s="109">
        <v>0</v>
      </c>
      <c r="R1642" s="16">
        <f>SUMIFS('Member Months'!$L:$L,'Member Months'!$A:$A,$A1642,'Member Months'!$C:$C,$C1642, 'Member Months'!$D:$D,$D1642)</f>
        <v>0</v>
      </c>
      <c r="T1642" s="172"/>
    </row>
    <row r="1643" spans="1:20">
      <c r="A1643" s="38" t="s">
        <v>211</v>
      </c>
      <c r="B1643" s="39">
        <f t="shared" si="52"/>
        <v>0</v>
      </c>
      <c r="C1643" s="39" t="str">
        <f t="shared" si="50"/>
        <v>2021 Prior Year</v>
      </c>
      <c r="D1643" s="40">
        <v>2</v>
      </c>
      <c r="E1643" s="40" t="s">
        <v>211</v>
      </c>
      <c r="F1643" s="40" t="s">
        <v>738</v>
      </c>
      <c r="G1643" s="698" t="s">
        <v>212</v>
      </c>
      <c r="H1643" s="40" t="s">
        <v>213</v>
      </c>
      <c r="I1643" s="629" t="s">
        <v>409</v>
      </c>
      <c r="J1643" s="698" t="s">
        <v>803</v>
      </c>
      <c r="K1643" s="109">
        <v>0</v>
      </c>
      <c r="L1643" s="110">
        <v>0</v>
      </c>
      <c r="M1643" s="111">
        <v>0</v>
      </c>
      <c r="N1643" s="111">
        <v>0</v>
      </c>
      <c r="O1643" s="109">
        <v>0</v>
      </c>
      <c r="P1643" s="111">
        <v>0</v>
      </c>
      <c r="Q1643" s="109">
        <v>0</v>
      </c>
      <c r="R1643" s="16">
        <f>SUMIFS('Member Months'!$L:$L,'Member Months'!$A:$A,$A1643,'Member Months'!$C:$C,$C1643, 'Member Months'!$D:$D,$D1643)</f>
        <v>0</v>
      </c>
      <c r="T1643" s="172"/>
    </row>
    <row r="1644" spans="1:20">
      <c r="A1644" s="38" t="s">
        <v>214</v>
      </c>
      <c r="B1644" s="39">
        <f t="shared" si="52"/>
        <v>0</v>
      </c>
      <c r="C1644" s="39" t="str">
        <f t="shared" si="50"/>
        <v>2021 Prior Year</v>
      </c>
      <c r="D1644" s="40">
        <v>2</v>
      </c>
      <c r="E1644" s="40" t="s">
        <v>214</v>
      </c>
      <c r="F1644" s="40" t="s">
        <v>738</v>
      </c>
      <c r="G1644" s="698" t="s">
        <v>224</v>
      </c>
      <c r="H1644" s="40" t="s">
        <v>213</v>
      </c>
      <c r="I1644" s="629" t="s">
        <v>211</v>
      </c>
      <c r="J1644" s="698" t="s">
        <v>261</v>
      </c>
      <c r="K1644" s="109">
        <v>0</v>
      </c>
      <c r="L1644" s="110">
        <v>0</v>
      </c>
      <c r="M1644" s="111">
        <v>0</v>
      </c>
      <c r="N1644" s="111">
        <v>0</v>
      </c>
      <c r="O1644" s="109">
        <v>0</v>
      </c>
      <c r="P1644" s="111">
        <v>0</v>
      </c>
      <c r="Q1644" s="109">
        <v>0</v>
      </c>
      <c r="R1644" s="16">
        <f>SUMIFS('Member Months'!$L:$L,'Member Months'!$A:$A,$A1644,'Member Months'!$C:$C,$C1644, 'Member Months'!$D:$D,$D1644)</f>
        <v>0</v>
      </c>
      <c r="T1644" s="172"/>
    </row>
    <row r="1645" spans="1:20">
      <c r="A1645" s="38" t="s">
        <v>214</v>
      </c>
      <c r="B1645" s="39">
        <f t="shared" si="52"/>
        <v>0</v>
      </c>
      <c r="C1645" s="39" t="str">
        <f t="shared" si="50"/>
        <v>2021 Prior Year</v>
      </c>
      <c r="D1645" s="40">
        <v>2</v>
      </c>
      <c r="E1645" s="40" t="s">
        <v>214</v>
      </c>
      <c r="F1645" s="40" t="s">
        <v>738</v>
      </c>
      <c r="G1645" s="698" t="s">
        <v>224</v>
      </c>
      <c r="H1645" s="40" t="s">
        <v>213</v>
      </c>
      <c r="I1645" s="629" t="s">
        <v>214</v>
      </c>
      <c r="J1645" s="698" t="s">
        <v>676</v>
      </c>
      <c r="K1645" s="109">
        <v>0</v>
      </c>
      <c r="L1645" s="110">
        <v>0</v>
      </c>
      <c r="M1645" s="111">
        <v>0</v>
      </c>
      <c r="N1645" s="111">
        <v>0</v>
      </c>
      <c r="O1645" s="109">
        <v>0</v>
      </c>
      <c r="P1645" s="111">
        <v>0</v>
      </c>
      <c r="Q1645" s="109">
        <v>0</v>
      </c>
      <c r="R1645" s="16">
        <f>SUMIFS('Member Months'!$L:$L,'Member Months'!$A:$A,$A1645,'Member Months'!$C:$C,$C1645, 'Member Months'!$D:$D,$D1645)</f>
        <v>0</v>
      </c>
      <c r="T1645" s="172"/>
    </row>
    <row r="1646" spans="1:20">
      <c r="A1646" s="38" t="s">
        <v>214</v>
      </c>
      <c r="B1646" s="39">
        <f t="shared" si="52"/>
        <v>0</v>
      </c>
      <c r="C1646" s="39" t="str">
        <f t="shared" si="50"/>
        <v>2021 Prior Year</v>
      </c>
      <c r="D1646" s="40">
        <v>2</v>
      </c>
      <c r="E1646" s="40" t="s">
        <v>214</v>
      </c>
      <c r="F1646" s="40" t="s">
        <v>738</v>
      </c>
      <c r="G1646" s="698" t="s">
        <v>224</v>
      </c>
      <c r="H1646" s="40" t="s">
        <v>213</v>
      </c>
      <c r="I1646" s="629" t="s">
        <v>215</v>
      </c>
      <c r="J1646" s="698" t="s">
        <v>216</v>
      </c>
      <c r="K1646" s="303">
        <v>0</v>
      </c>
      <c r="L1646" s="304">
        <v>0</v>
      </c>
      <c r="M1646" s="305">
        <v>0</v>
      </c>
      <c r="N1646" s="305">
        <v>0</v>
      </c>
      <c r="O1646" s="303">
        <v>0</v>
      </c>
      <c r="P1646" s="305">
        <v>0</v>
      </c>
      <c r="Q1646" s="303">
        <v>0</v>
      </c>
      <c r="R1646" s="16">
        <f>SUMIFS('Member Months'!$L:$L,'Member Months'!$A:$A,$A1646,'Member Months'!$C:$C,$C1646, 'Member Months'!$D:$D,$D1646)</f>
        <v>0</v>
      </c>
      <c r="T1646" s="172"/>
    </row>
    <row r="1647" spans="1:20">
      <c r="A1647" s="38" t="s">
        <v>214</v>
      </c>
      <c r="B1647" s="39">
        <f t="shared" si="52"/>
        <v>0</v>
      </c>
      <c r="C1647" s="39" t="str">
        <f t="shared" si="50"/>
        <v>2021 Prior Year</v>
      </c>
      <c r="D1647" s="40">
        <v>2</v>
      </c>
      <c r="E1647" s="40" t="s">
        <v>214</v>
      </c>
      <c r="F1647" s="40" t="s">
        <v>738</v>
      </c>
      <c r="G1647" s="698" t="s">
        <v>224</v>
      </c>
      <c r="H1647" s="40" t="s">
        <v>213</v>
      </c>
      <c r="I1647" s="629" t="s">
        <v>217</v>
      </c>
      <c r="J1647" s="698" t="s">
        <v>262</v>
      </c>
      <c r="K1647" s="303">
        <v>0</v>
      </c>
      <c r="L1647" s="304">
        <v>0</v>
      </c>
      <c r="M1647" s="305">
        <v>0</v>
      </c>
      <c r="N1647" s="305">
        <v>0</v>
      </c>
      <c r="O1647" s="303">
        <v>0</v>
      </c>
      <c r="P1647" s="305">
        <v>0</v>
      </c>
      <c r="Q1647" s="303">
        <v>0</v>
      </c>
      <c r="R1647" s="16">
        <f>SUMIFS('Member Months'!$L:$L,'Member Months'!$A:$A,$A1647,'Member Months'!$C:$C,$C1647, 'Member Months'!$D:$D,$D1647)</f>
        <v>0</v>
      </c>
      <c r="T1647" s="172"/>
    </row>
    <row r="1648" spans="1:20">
      <c r="A1648" s="38" t="s">
        <v>214</v>
      </c>
      <c r="B1648" s="39">
        <f t="shared" si="52"/>
        <v>0</v>
      </c>
      <c r="C1648" s="39" t="str">
        <f t="shared" si="50"/>
        <v>2021 Prior Year</v>
      </c>
      <c r="D1648" s="40">
        <v>2</v>
      </c>
      <c r="E1648" s="40" t="s">
        <v>214</v>
      </c>
      <c r="F1648" s="40" t="s">
        <v>738</v>
      </c>
      <c r="G1648" s="698" t="s">
        <v>224</v>
      </c>
      <c r="H1648" s="40" t="s">
        <v>213</v>
      </c>
      <c r="I1648" s="629" t="s">
        <v>218</v>
      </c>
      <c r="J1648" s="698" t="s">
        <v>677</v>
      </c>
      <c r="K1648" s="303">
        <v>0</v>
      </c>
      <c r="L1648" s="304">
        <v>0</v>
      </c>
      <c r="M1648" s="305">
        <v>0</v>
      </c>
      <c r="N1648" s="305">
        <v>0</v>
      </c>
      <c r="O1648" s="303">
        <v>0</v>
      </c>
      <c r="P1648" s="305">
        <v>0</v>
      </c>
      <c r="Q1648" s="303">
        <v>0</v>
      </c>
      <c r="R1648" s="16">
        <f>SUMIFS('Member Months'!$L:$L,'Member Months'!$A:$A,$A1648,'Member Months'!$C:$C,$C1648, 'Member Months'!$D:$D,$D1648)</f>
        <v>0</v>
      </c>
      <c r="T1648" s="172"/>
    </row>
    <row r="1649" spans="1:20">
      <c r="A1649" s="38" t="s">
        <v>214</v>
      </c>
      <c r="B1649" s="39">
        <f t="shared" si="52"/>
        <v>0</v>
      </c>
      <c r="C1649" s="39" t="str">
        <f t="shared" si="50"/>
        <v>2021 Prior Year</v>
      </c>
      <c r="D1649" s="40">
        <v>2</v>
      </c>
      <c r="E1649" s="40" t="s">
        <v>214</v>
      </c>
      <c r="F1649" s="40" t="s">
        <v>738</v>
      </c>
      <c r="G1649" s="698" t="s">
        <v>224</v>
      </c>
      <c r="H1649" s="40" t="s">
        <v>213</v>
      </c>
      <c r="I1649" s="629" t="s">
        <v>219</v>
      </c>
      <c r="J1649" s="698" t="s">
        <v>263</v>
      </c>
      <c r="K1649" s="303">
        <v>0</v>
      </c>
      <c r="L1649" s="304">
        <v>0</v>
      </c>
      <c r="M1649" s="305">
        <v>0</v>
      </c>
      <c r="N1649" s="305">
        <v>0</v>
      </c>
      <c r="O1649" s="303">
        <v>0</v>
      </c>
      <c r="P1649" s="305">
        <v>0</v>
      </c>
      <c r="Q1649" s="303">
        <v>0</v>
      </c>
      <c r="R1649" s="16">
        <f>SUMIFS('Member Months'!$L:$L,'Member Months'!$A:$A,$A1649,'Member Months'!$C:$C,$C1649, 'Member Months'!$D:$D,$D1649)</f>
        <v>0</v>
      </c>
      <c r="T1649" s="172"/>
    </row>
    <row r="1650" spans="1:20">
      <c r="A1650" s="38" t="s">
        <v>214</v>
      </c>
      <c r="B1650" s="39">
        <f t="shared" si="52"/>
        <v>0</v>
      </c>
      <c r="C1650" s="39" t="str">
        <f t="shared" si="50"/>
        <v>2021 Prior Year</v>
      </c>
      <c r="D1650" s="40">
        <v>2</v>
      </c>
      <c r="E1650" s="40" t="s">
        <v>214</v>
      </c>
      <c r="F1650" s="40" t="s">
        <v>738</v>
      </c>
      <c r="G1650" s="698" t="s">
        <v>224</v>
      </c>
      <c r="H1650" s="40" t="s">
        <v>213</v>
      </c>
      <c r="I1650" s="629" t="s">
        <v>220</v>
      </c>
      <c r="J1650" s="698" t="s">
        <v>675</v>
      </c>
      <c r="K1650" s="303">
        <v>0</v>
      </c>
      <c r="L1650" s="304">
        <v>0</v>
      </c>
      <c r="M1650" s="305">
        <v>0</v>
      </c>
      <c r="N1650" s="305">
        <v>0</v>
      </c>
      <c r="O1650" s="303">
        <v>0</v>
      </c>
      <c r="P1650" s="305">
        <v>0</v>
      </c>
      <c r="Q1650" s="303">
        <v>0</v>
      </c>
      <c r="R1650" s="16">
        <f>SUMIFS('Member Months'!$L:$L,'Member Months'!$A:$A,$A1650,'Member Months'!$C:$C,$C1650, 'Member Months'!$D:$D,$D1650)</f>
        <v>0</v>
      </c>
      <c r="T1650" s="172"/>
    </row>
    <row r="1651" spans="1:20">
      <c r="A1651" s="38" t="s">
        <v>214</v>
      </c>
      <c r="B1651" s="39">
        <f t="shared" si="52"/>
        <v>0</v>
      </c>
      <c r="C1651" s="39" t="str">
        <f t="shared" ref="C1651:C1714" si="53">$C$1302</f>
        <v>2021 Prior Year</v>
      </c>
      <c r="D1651" s="40">
        <v>2</v>
      </c>
      <c r="E1651" s="40" t="s">
        <v>214</v>
      </c>
      <c r="F1651" s="40" t="s">
        <v>738</v>
      </c>
      <c r="G1651" s="698" t="s">
        <v>224</v>
      </c>
      <c r="H1651" s="40" t="s">
        <v>213</v>
      </c>
      <c r="I1651" s="629" t="s">
        <v>221</v>
      </c>
      <c r="J1651" s="698" t="s">
        <v>264</v>
      </c>
      <c r="K1651" s="303">
        <v>0</v>
      </c>
      <c r="L1651" s="304">
        <v>0</v>
      </c>
      <c r="M1651" s="305">
        <v>0</v>
      </c>
      <c r="N1651" s="305">
        <v>0</v>
      </c>
      <c r="O1651" s="303">
        <v>0</v>
      </c>
      <c r="P1651" s="305">
        <v>0</v>
      </c>
      <c r="Q1651" s="303">
        <v>0</v>
      </c>
      <c r="R1651" s="16">
        <f>SUMIFS('Member Months'!$L:$L,'Member Months'!$A:$A,$A1651,'Member Months'!$C:$C,$C1651, 'Member Months'!$D:$D,$D1651)</f>
        <v>0</v>
      </c>
      <c r="T1651" s="172"/>
    </row>
    <row r="1652" spans="1:20">
      <c r="A1652" s="38" t="s">
        <v>214</v>
      </c>
      <c r="B1652" s="39">
        <f t="shared" si="52"/>
        <v>0</v>
      </c>
      <c r="C1652" s="39" t="str">
        <f t="shared" si="53"/>
        <v>2021 Prior Year</v>
      </c>
      <c r="D1652" s="40">
        <v>2</v>
      </c>
      <c r="E1652" s="40" t="s">
        <v>214</v>
      </c>
      <c r="F1652" s="40" t="s">
        <v>738</v>
      </c>
      <c r="G1652" s="698" t="s">
        <v>224</v>
      </c>
      <c r="H1652" s="40" t="s">
        <v>213</v>
      </c>
      <c r="I1652" s="629" t="s">
        <v>222</v>
      </c>
      <c r="J1652" s="698" t="s">
        <v>206</v>
      </c>
      <c r="K1652" s="303">
        <v>0</v>
      </c>
      <c r="L1652" s="304">
        <v>0</v>
      </c>
      <c r="M1652" s="305">
        <v>0</v>
      </c>
      <c r="N1652" s="305">
        <v>0</v>
      </c>
      <c r="O1652" s="303">
        <v>0</v>
      </c>
      <c r="P1652" s="305">
        <v>0</v>
      </c>
      <c r="Q1652" s="303">
        <v>0</v>
      </c>
      <c r="R1652" s="16">
        <f>SUMIFS('Member Months'!$L:$L,'Member Months'!$A:$A,$A1652,'Member Months'!$C:$C,$C1652, 'Member Months'!$D:$D,$D1652)</f>
        <v>0</v>
      </c>
      <c r="T1652" s="172"/>
    </row>
    <row r="1653" spans="1:20">
      <c r="A1653" s="38" t="s">
        <v>214</v>
      </c>
      <c r="B1653" s="39">
        <f t="shared" si="52"/>
        <v>0</v>
      </c>
      <c r="C1653" s="39" t="str">
        <f t="shared" si="53"/>
        <v>2021 Prior Year</v>
      </c>
      <c r="D1653" s="40">
        <v>2</v>
      </c>
      <c r="E1653" s="40" t="s">
        <v>214</v>
      </c>
      <c r="F1653" s="40" t="s">
        <v>738</v>
      </c>
      <c r="G1653" s="698" t="s">
        <v>224</v>
      </c>
      <c r="H1653" s="40" t="s">
        <v>213</v>
      </c>
      <c r="I1653" s="629" t="s">
        <v>223</v>
      </c>
      <c r="J1653" s="698" t="s">
        <v>181</v>
      </c>
      <c r="K1653" s="303">
        <v>0</v>
      </c>
      <c r="L1653" s="304">
        <v>0</v>
      </c>
      <c r="M1653" s="305">
        <v>0</v>
      </c>
      <c r="N1653" s="305">
        <v>0</v>
      </c>
      <c r="O1653" s="303">
        <v>0</v>
      </c>
      <c r="P1653" s="305">
        <v>0</v>
      </c>
      <c r="Q1653" s="303">
        <v>0</v>
      </c>
      <c r="R1653" s="16">
        <f>SUMIFS('Member Months'!$L:$L,'Member Months'!$A:$A,$A1653,'Member Months'!$C:$C,$C1653, 'Member Months'!$D:$D,$D1653)</f>
        <v>0</v>
      </c>
      <c r="T1653" s="172"/>
    </row>
    <row r="1654" spans="1:20">
      <c r="A1654" s="38" t="s">
        <v>214</v>
      </c>
      <c r="B1654" s="39">
        <f t="shared" si="52"/>
        <v>0</v>
      </c>
      <c r="C1654" s="39" t="str">
        <f t="shared" si="53"/>
        <v>2021 Prior Year</v>
      </c>
      <c r="D1654" s="40">
        <v>2</v>
      </c>
      <c r="E1654" s="40" t="s">
        <v>214</v>
      </c>
      <c r="F1654" s="40" t="s">
        <v>738</v>
      </c>
      <c r="G1654" s="698" t="s">
        <v>224</v>
      </c>
      <c r="H1654" s="40" t="s">
        <v>213</v>
      </c>
      <c r="I1654" s="629" t="s">
        <v>150</v>
      </c>
      <c r="J1654" s="698" t="s">
        <v>204</v>
      </c>
      <c r="K1654" s="303">
        <v>0</v>
      </c>
      <c r="L1654" s="304">
        <v>0</v>
      </c>
      <c r="M1654" s="305">
        <v>0</v>
      </c>
      <c r="N1654" s="305">
        <v>0</v>
      </c>
      <c r="O1654" s="303">
        <v>0</v>
      </c>
      <c r="P1654" s="305">
        <v>0</v>
      </c>
      <c r="Q1654" s="303">
        <v>0</v>
      </c>
      <c r="R1654" s="16">
        <f>SUMIFS('Member Months'!$L:$L,'Member Months'!$A:$A,$A1654,'Member Months'!$C:$C,$C1654, 'Member Months'!$D:$D,$D1654)</f>
        <v>0</v>
      </c>
      <c r="T1654" s="172"/>
    </row>
    <row r="1655" spans="1:20">
      <c r="A1655" s="38" t="s">
        <v>214</v>
      </c>
      <c r="B1655" s="39">
        <f t="shared" si="52"/>
        <v>0</v>
      </c>
      <c r="C1655" s="39" t="str">
        <f t="shared" si="53"/>
        <v>2021 Prior Year</v>
      </c>
      <c r="D1655" s="40">
        <v>2</v>
      </c>
      <c r="E1655" s="40" t="s">
        <v>214</v>
      </c>
      <c r="F1655" s="40" t="s">
        <v>738</v>
      </c>
      <c r="G1655" s="698" t="s">
        <v>224</v>
      </c>
      <c r="H1655" s="40" t="s">
        <v>213</v>
      </c>
      <c r="I1655" s="629" t="s">
        <v>151</v>
      </c>
      <c r="J1655" s="698" t="s">
        <v>205</v>
      </c>
      <c r="K1655" s="303">
        <v>0</v>
      </c>
      <c r="L1655" s="304">
        <v>0</v>
      </c>
      <c r="M1655" s="305">
        <v>0</v>
      </c>
      <c r="N1655" s="305">
        <v>0</v>
      </c>
      <c r="O1655" s="303">
        <v>0</v>
      </c>
      <c r="P1655" s="305">
        <v>0</v>
      </c>
      <c r="Q1655" s="303">
        <v>0</v>
      </c>
      <c r="R1655" s="16">
        <f>SUMIFS('Member Months'!$L:$L,'Member Months'!$A:$A,$A1655,'Member Months'!$C:$C,$C1655, 'Member Months'!$D:$D,$D1655)</f>
        <v>0</v>
      </c>
      <c r="T1655" s="172"/>
    </row>
    <row r="1656" spans="1:20">
      <c r="A1656" s="38" t="s">
        <v>214</v>
      </c>
      <c r="B1656" s="39">
        <f t="shared" si="52"/>
        <v>0</v>
      </c>
      <c r="C1656" s="39" t="str">
        <f t="shared" si="53"/>
        <v>2021 Prior Year</v>
      </c>
      <c r="D1656" s="40">
        <v>2</v>
      </c>
      <c r="E1656" s="40" t="s">
        <v>214</v>
      </c>
      <c r="F1656" s="40" t="s">
        <v>738</v>
      </c>
      <c r="G1656" s="698" t="s">
        <v>224</v>
      </c>
      <c r="H1656" s="40" t="s">
        <v>213</v>
      </c>
      <c r="I1656" s="629" t="s">
        <v>152</v>
      </c>
      <c r="J1656" s="698" t="s">
        <v>182</v>
      </c>
      <c r="K1656" s="303">
        <v>0</v>
      </c>
      <c r="L1656" s="304">
        <v>0</v>
      </c>
      <c r="M1656" s="305">
        <v>0</v>
      </c>
      <c r="N1656" s="305">
        <v>0</v>
      </c>
      <c r="O1656" s="303">
        <v>0</v>
      </c>
      <c r="P1656" s="305">
        <v>0</v>
      </c>
      <c r="Q1656" s="303">
        <v>0</v>
      </c>
      <c r="R1656" s="16">
        <f>SUMIFS('Member Months'!$L:$L,'Member Months'!$A:$A,$A1656,'Member Months'!$C:$C,$C1656, 'Member Months'!$D:$D,$D1656)</f>
        <v>0</v>
      </c>
      <c r="T1656" s="172"/>
    </row>
    <row r="1657" spans="1:20">
      <c r="A1657" s="38" t="s">
        <v>214</v>
      </c>
      <c r="B1657" s="39">
        <f t="shared" si="52"/>
        <v>0</v>
      </c>
      <c r="C1657" s="39" t="str">
        <f t="shared" si="53"/>
        <v>2021 Prior Year</v>
      </c>
      <c r="D1657" s="40">
        <v>2</v>
      </c>
      <c r="E1657" s="40" t="s">
        <v>214</v>
      </c>
      <c r="F1657" s="40" t="s">
        <v>738</v>
      </c>
      <c r="G1657" s="698" t="s">
        <v>224</v>
      </c>
      <c r="H1657" s="40" t="s">
        <v>213</v>
      </c>
      <c r="I1657" s="629" t="s">
        <v>70</v>
      </c>
      <c r="J1657" s="698" t="s">
        <v>265</v>
      </c>
      <c r="K1657" s="303">
        <v>0</v>
      </c>
      <c r="L1657" s="304">
        <v>0</v>
      </c>
      <c r="M1657" s="305">
        <v>0</v>
      </c>
      <c r="N1657" s="305">
        <v>0</v>
      </c>
      <c r="O1657" s="303">
        <v>0</v>
      </c>
      <c r="P1657" s="305">
        <v>0</v>
      </c>
      <c r="Q1657" s="303">
        <v>0</v>
      </c>
      <c r="R1657" s="16">
        <f>SUMIFS('Member Months'!$L:$L,'Member Months'!$A:$A,$A1657,'Member Months'!$C:$C,$C1657, 'Member Months'!$D:$D,$D1657)</f>
        <v>0</v>
      </c>
      <c r="T1657" s="172"/>
    </row>
    <row r="1658" spans="1:20">
      <c r="A1658" s="38" t="s">
        <v>214</v>
      </c>
      <c r="B1658" s="39">
        <f t="shared" si="52"/>
        <v>0</v>
      </c>
      <c r="C1658" s="39" t="str">
        <f t="shared" si="53"/>
        <v>2021 Prior Year</v>
      </c>
      <c r="D1658" s="40">
        <v>2</v>
      </c>
      <c r="E1658" s="40" t="s">
        <v>214</v>
      </c>
      <c r="F1658" s="40" t="s">
        <v>738</v>
      </c>
      <c r="G1658" s="698" t="s">
        <v>224</v>
      </c>
      <c r="H1658" s="40" t="s">
        <v>213</v>
      </c>
      <c r="I1658" s="629" t="s">
        <v>71</v>
      </c>
      <c r="J1658" s="698" t="s">
        <v>266</v>
      </c>
      <c r="K1658" s="303">
        <v>0</v>
      </c>
      <c r="L1658" s="304">
        <v>0</v>
      </c>
      <c r="M1658" s="305">
        <v>0</v>
      </c>
      <c r="N1658" s="305">
        <v>0</v>
      </c>
      <c r="O1658" s="303">
        <v>0</v>
      </c>
      <c r="P1658" s="305">
        <v>0</v>
      </c>
      <c r="Q1658" s="303">
        <v>0</v>
      </c>
      <c r="R1658" s="16">
        <f>SUMIFS('Member Months'!$L:$L,'Member Months'!$A:$A,$A1658,'Member Months'!$C:$C,$C1658, 'Member Months'!$D:$D,$D1658)</f>
        <v>0</v>
      </c>
      <c r="T1658" s="172"/>
    </row>
    <row r="1659" spans="1:20">
      <c r="A1659" s="38" t="s">
        <v>214</v>
      </c>
      <c r="B1659" s="39">
        <f t="shared" si="52"/>
        <v>0</v>
      </c>
      <c r="C1659" s="39" t="str">
        <f t="shared" si="53"/>
        <v>2021 Prior Year</v>
      </c>
      <c r="D1659" s="40">
        <v>2</v>
      </c>
      <c r="E1659" s="40" t="s">
        <v>214</v>
      </c>
      <c r="F1659" s="40" t="s">
        <v>738</v>
      </c>
      <c r="G1659" s="698" t="s">
        <v>224</v>
      </c>
      <c r="H1659" s="40" t="s">
        <v>213</v>
      </c>
      <c r="I1659" s="629" t="s">
        <v>72</v>
      </c>
      <c r="J1659" s="698" t="s">
        <v>527</v>
      </c>
      <c r="K1659" s="303">
        <v>0</v>
      </c>
      <c r="L1659" s="304">
        <v>0</v>
      </c>
      <c r="M1659" s="305">
        <v>0</v>
      </c>
      <c r="N1659" s="305">
        <v>0</v>
      </c>
      <c r="O1659" s="303">
        <v>0</v>
      </c>
      <c r="P1659" s="305">
        <v>0</v>
      </c>
      <c r="Q1659" s="303">
        <v>0</v>
      </c>
      <c r="R1659" s="16">
        <f>SUMIFS('Member Months'!$L:$L,'Member Months'!$A:$A,$A1659,'Member Months'!$C:$C,$C1659, 'Member Months'!$D:$D,$D1659)</f>
        <v>0</v>
      </c>
      <c r="T1659" s="172"/>
    </row>
    <row r="1660" spans="1:20">
      <c r="A1660" s="38" t="s">
        <v>214</v>
      </c>
      <c r="B1660" s="39">
        <f t="shared" si="52"/>
        <v>0</v>
      </c>
      <c r="C1660" s="39" t="str">
        <f t="shared" si="53"/>
        <v>2021 Prior Year</v>
      </c>
      <c r="D1660" s="40">
        <v>2</v>
      </c>
      <c r="E1660" s="40" t="s">
        <v>214</v>
      </c>
      <c r="F1660" s="40" t="s">
        <v>738</v>
      </c>
      <c r="G1660" s="698" t="s">
        <v>224</v>
      </c>
      <c r="H1660" s="40" t="s">
        <v>213</v>
      </c>
      <c r="I1660" s="629" t="s">
        <v>73</v>
      </c>
      <c r="J1660" s="698" t="s">
        <v>528</v>
      </c>
      <c r="K1660" s="303">
        <v>0</v>
      </c>
      <c r="L1660" s="304">
        <v>0</v>
      </c>
      <c r="M1660" s="305">
        <v>0</v>
      </c>
      <c r="N1660" s="305">
        <v>0</v>
      </c>
      <c r="O1660" s="303">
        <v>0</v>
      </c>
      <c r="P1660" s="305">
        <v>0</v>
      </c>
      <c r="Q1660" s="303">
        <v>0</v>
      </c>
      <c r="R1660" s="16">
        <f>SUMIFS('Member Months'!$L:$L,'Member Months'!$A:$A,$A1660,'Member Months'!$C:$C,$C1660, 'Member Months'!$D:$D,$D1660)</f>
        <v>0</v>
      </c>
      <c r="T1660" s="172"/>
    </row>
    <row r="1661" spans="1:20">
      <c r="A1661" s="38" t="s">
        <v>214</v>
      </c>
      <c r="B1661" s="39">
        <f t="shared" si="52"/>
        <v>0</v>
      </c>
      <c r="C1661" s="39" t="str">
        <f t="shared" si="53"/>
        <v>2021 Prior Year</v>
      </c>
      <c r="D1661" s="40">
        <v>2</v>
      </c>
      <c r="E1661" s="40" t="s">
        <v>214</v>
      </c>
      <c r="F1661" s="40" t="s">
        <v>738</v>
      </c>
      <c r="G1661" s="698" t="s">
        <v>224</v>
      </c>
      <c r="H1661" s="40" t="s">
        <v>213</v>
      </c>
      <c r="I1661" s="629" t="s">
        <v>409</v>
      </c>
      <c r="J1661" s="698" t="s">
        <v>803</v>
      </c>
      <c r="K1661" s="303">
        <v>0</v>
      </c>
      <c r="L1661" s="304">
        <v>0</v>
      </c>
      <c r="M1661" s="305">
        <v>0</v>
      </c>
      <c r="N1661" s="305">
        <v>0</v>
      </c>
      <c r="O1661" s="303">
        <v>0</v>
      </c>
      <c r="P1661" s="305">
        <v>0</v>
      </c>
      <c r="Q1661" s="303">
        <v>0</v>
      </c>
      <c r="R1661" s="16">
        <f>SUMIFS('Member Months'!$L:$L,'Member Months'!$A:$A,$A1661,'Member Months'!$C:$C,$C1661, 'Member Months'!$D:$D,$D1661)</f>
        <v>0</v>
      </c>
      <c r="T1661" s="172"/>
    </row>
    <row r="1662" spans="1:20">
      <c r="A1662" s="38" t="s">
        <v>215</v>
      </c>
      <c r="B1662" s="39">
        <f t="shared" si="52"/>
        <v>0</v>
      </c>
      <c r="C1662" s="39" t="str">
        <f t="shared" si="53"/>
        <v>2021 Prior Year</v>
      </c>
      <c r="D1662" s="40">
        <v>2</v>
      </c>
      <c r="E1662" s="40" t="s">
        <v>215</v>
      </c>
      <c r="F1662" s="40" t="s">
        <v>738</v>
      </c>
      <c r="G1662" s="698" t="s">
        <v>225</v>
      </c>
      <c r="H1662" s="40" t="s">
        <v>213</v>
      </c>
      <c r="I1662" s="629" t="s">
        <v>211</v>
      </c>
      <c r="J1662" s="698" t="s">
        <v>261</v>
      </c>
      <c r="K1662" s="303">
        <v>0</v>
      </c>
      <c r="L1662" s="304">
        <v>0</v>
      </c>
      <c r="M1662" s="305">
        <v>0</v>
      </c>
      <c r="N1662" s="305">
        <v>0</v>
      </c>
      <c r="O1662" s="303">
        <v>0</v>
      </c>
      <c r="P1662" s="305">
        <v>0</v>
      </c>
      <c r="Q1662" s="303">
        <v>0</v>
      </c>
      <c r="R1662" s="16">
        <f>SUMIFS('Member Months'!$L:$L,'Member Months'!$A:$A,$A1662,'Member Months'!$C:$C,$C1662, 'Member Months'!$D:$D,$D1662)</f>
        <v>0</v>
      </c>
      <c r="T1662" s="172"/>
    </row>
    <row r="1663" spans="1:20">
      <c r="A1663" s="38" t="s">
        <v>215</v>
      </c>
      <c r="B1663" s="39">
        <f t="shared" si="52"/>
        <v>0</v>
      </c>
      <c r="C1663" s="39" t="str">
        <f t="shared" si="53"/>
        <v>2021 Prior Year</v>
      </c>
      <c r="D1663" s="40">
        <v>2</v>
      </c>
      <c r="E1663" s="40" t="s">
        <v>215</v>
      </c>
      <c r="F1663" s="40" t="s">
        <v>738</v>
      </c>
      <c r="G1663" s="698" t="s">
        <v>225</v>
      </c>
      <c r="H1663" s="40" t="s">
        <v>213</v>
      </c>
      <c r="I1663" s="629" t="s">
        <v>214</v>
      </c>
      <c r="J1663" s="698" t="s">
        <v>676</v>
      </c>
      <c r="K1663" s="303">
        <v>0</v>
      </c>
      <c r="L1663" s="304">
        <v>0</v>
      </c>
      <c r="M1663" s="305">
        <v>0</v>
      </c>
      <c r="N1663" s="305">
        <v>0</v>
      </c>
      <c r="O1663" s="303">
        <v>0</v>
      </c>
      <c r="P1663" s="305">
        <v>0</v>
      </c>
      <c r="Q1663" s="303">
        <v>0</v>
      </c>
      <c r="R1663" s="16">
        <f>SUMIFS('Member Months'!$L:$L,'Member Months'!$A:$A,$A1663,'Member Months'!$C:$C,$C1663, 'Member Months'!$D:$D,$D1663)</f>
        <v>0</v>
      </c>
      <c r="T1663" s="172"/>
    </row>
    <row r="1664" spans="1:20">
      <c r="A1664" s="38" t="s">
        <v>215</v>
      </c>
      <c r="B1664" s="39">
        <f t="shared" si="52"/>
        <v>0</v>
      </c>
      <c r="C1664" s="39" t="str">
        <f t="shared" si="53"/>
        <v>2021 Prior Year</v>
      </c>
      <c r="D1664" s="40">
        <v>2</v>
      </c>
      <c r="E1664" s="40" t="s">
        <v>215</v>
      </c>
      <c r="F1664" s="40" t="s">
        <v>738</v>
      </c>
      <c r="G1664" s="698" t="s">
        <v>225</v>
      </c>
      <c r="H1664" s="40" t="s">
        <v>213</v>
      </c>
      <c r="I1664" s="629" t="s">
        <v>215</v>
      </c>
      <c r="J1664" s="698" t="s">
        <v>216</v>
      </c>
      <c r="K1664" s="303">
        <v>0</v>
      </c>
      <c r="L1664" s="304">
        <v>0</v>
      </c>
      <c r="M1664" s="305">
        <v>0</v>
      </c>
      <c r="N1664" s="305">
        <v>0</v>
      </c>
      <c r="O1664" s="303">
        <v>0</v>
      </c>
      <c r="P1664" s="305">
        <v>0</v>
      </c>
      <c r="Q1664" s="303">
        <v>0</v>
      </c>
      <c r="R1664" s="16">
        <f>SUMIFS('Member Months'!$L:$L,'Member Months'!$A:$A,$A1664,'Member Months'!$C:$C,$C1664, 'Member Months'!$D:$D,$D1664)</f>
        <v>0</v>
      </c>
      <c r="T1664" s="172"/>
    </row>
    <row r="1665" spans="1:20">
      <c r="A1665" s="38" t="s">
        <v>215</v>
      </c>
      <c r="B1665" s="39">
        <f t="shared" si="52"/>
        <v>0</v>
      </c>
      <c r="C1665" s="39" t="str">
        <f t="shared" si="53"/>
        <v>2021 Prior Year</v>
      </c>
      <c r="D1665" s="40">
        <v>2</v>
      </c>
      <c r="E1665" s="40" t="s">
        <v>215</v>
      </c>
      <c r="F1665" s="40" t="s">
        <v>738</v>
      </c>
      <c r="G1665" s="698" t="s">
        <v>225</v>
      </c>
      <c r="H1665" s="40" t="s">
        <v>213</v>
      </c>
      <c r="I1665" s="629" t="s">
        <v>217</v>
      </c>
      <c r="J1665" s="698" t="s">
        <v>262</v>
      </c>
      <c r="K1665" s="303">
        <v>0</v>
      </c>
      <c r="L1665" s="304">
        <v>0</v>
      </c>
      <c r="M1665" s="305">
        <v>0</v>
      </c>
      <c r="N1665" s="305">
        <v>0</v>
      </c>
      <c r="O1665" s="303">
        <v>0</v>
      </c>
      <c r="P1665" s="305">
        <v>0</v>
      </c>
      <c r="Q1665" s="303">
        <v>0</v>
      </c>
      <c r="R1665" s="16">
        <f>SUMIFS('Member Months'!$L:$L,'Member Months'!$A:$A,$A1665,'Member Months'!$C:$C,$C1665, 'Member Months'!$D:$D,$D1665)</f>
        <v>0</v>
      </c>
      <c r="T1665" s="172"/>
    </row>
    <row r="1666" spans="1:20">
      <c r="A1666" s="38" t="s">
        <v>215</v>
      </c>
      <c r="B1666" s="39">
        <f t="shared" si="52"/>
        <v>0</v>
      </c>
      <c r="C1666" s="39" t="str">
        <f t="shared" si="53"/>
        <v>2021 Prior Year</v>
      </c>
      <c r="D1666" s="40">
        <v>2</v>
      </c>
      <c r="E1666" s="40" t="s">
        <v>215</v>
      </c>
      <c r="F1666" s="40" t="s">
        <v>738</v>
      </c>
      <c r="G1666" s="698" t="s">
        <v>225</v>
      </c>
      <c r="H1666" s="40" t="s">
        <v>213</v>
      </c>
      <c r="I1666" s="629" t="s">
        <v>218</v>
      </c>
      <c r="J1666" s="698" t="s">
        <v>677</v>
      </c>
      <c r="K1666" s="303">
        <v>0</v>
      </c>
      <c r="L1666" s="304">
        <v>0</v>
      </c>
      <c r="M1666" s="305">
        <v>0</v>
      </c>
      <c r="N1666" s="305">
        <v>0</v>
      </c>
      <c r="O1666" s="303">
        <v>0</v>
      </c>
      <c r="P1666" s="305">
        <v>0</v>
      </c>
      <c r="Q1666" s="303">
        <v>0</v>
      </c>
      <c r="R1666" s="16">
        <f>SUMIFS('Member Months'!$L:$L,'Member Months'!$A:$A,$A1666,'Member Months'!$C:$C,$C1666, 'Member Months'!$D:$D,$D1666)</f>
        <v>0</v>
      </c>
      <c r="T1666" s="172"/>
    </row>
    <row r="1667" spans="1:20">
      <c r="A1667" s="38" t="s">
        <v>215</v>
      </c>
      <c r="B1667" s="39">
        <f t="shared" si="52"/>
        <v>0</v>
      </c>
      <c r="C1667" s="39" t="str">
        <f t="shared" si="53"/>
        <v>2021 Prior Year</v>
      </c>
      <c r="D1667" s="40">
        <v>2</v>
      </c>
      <c r="E1667" s="40" t="s">
        <v>215</v>
      </c>
      <c r="F1667" s="40" t="s">
        <v>738</v>
      </c>
      <c r="G1667" s="698" t="s">
        <v>225</v>
      </c>
      <c r="H1667" s="40" t="s">
        <v>213</v>
      </c>
      <c r="I1667" s="629" t="s">
        <v>219</v>
      </c>
      <c r="J1667" s="698" t="s">
        <v>263</v>
      </c>
      <c r="K1667" s="303">
        <v>0</v>
      </c>
      <c r="L1667" s="304">
        <v>0</v>
      </c>
      <c r="M1667" s="305">
        <v>0</v>
      </c>
      <c r="N1667" s="305">
        <v>0</v>
      </c>
      <c r="O1667" s="303">
        <v>0</v>
      </c>
      <c r="P1667" s="305">
        <v>0</v>
      </c>
      <c r="Q1667" s="303">
        <v>0</v>
      </c>
      <c r="R1667" s="16">
        <f>SUMIFS('Member Months'!$L:$L,'Member Months'!$A:$A,$A1667,'Member Months'!$C:$C,$C1667, 'Member Months'!$D:$D,$D1667)</f>
        <v>0</v>
      </c>
      <c r="T1667" s="172"/>
    </row>
    <row r="1668" spans="1:20">
      <c r="A1668" s="38" t="s">
        <v>215</v>
      </c>
      <c r="B1668" s="39">
        <f t="shared" si="52"/>
        <v>0</v>
      </c>
      <c r="C1668" s="39" t="str">
        <f t="shared" si="53"/>
        <v>2021 Prior Year</v>
      </c>
      <c r="D1668" s="40">
        <v>2</v>
      </c>
      <c r="E1668" s="40" t="s">
        <v>215</v>
      </c>
      <c r="F1668" s="40" t="s">
        <v>738</v>
      </c>
      <c r="G1668" s="698" t="s">
        <v>225</v>
      </c>
      <c r="H1668" s="40" t="s">
        <v>213</v>
      </c>
      <c r="I1668" s="629" t="s">
        <v>220</v>
      </c>
      <c r="J1668" s="698" t="s">
        <v>675</v>
      </c>
      <c r="K1668" s="303">
        <v>0</v>
      </c>
      <c r="L1668" s="304">
        <v>0</v>
      </c>
      <c r="M1668" s="305">
        <v>0</v>
      </c>
      <c r="N1668" s="305">
        <v>0</v>
      </c>
      <c r="O1668" s="303">
        <v>0</v>
      </c>
      <c r="P1668" s="305">
        <v>0</v>
      </c>
      <c r="Q1668" s="303">
        <v>0</v>
      </c>
      <c r="R1668" s="16">
        <f>SUMIFS('Member Months'!$L:$L,'Member Months'!$A:$A,$A1668,'Member Months'!$C:$C,$C1668, 'Member Months'!$D:$D,$D1668)</f>
        <v>0</v>
      </c>
      <c r="T1668" s="172"/>
    </row>
    <row r="1669" spans="1:20">
      <c r="A1669" s="38" t="s">
        <v>215</v>
      </c>
      <c r="B1669" s="39">
        <f t="shared" si="52"/>
        <v>0</v>
      </c>
      <c r="C1669" s="39" t="str">
        <f t="shared" si="53"/>
        <v>2021 Prior Year</v>
      </c>
      <c r="D1669" s="40">
        <v>2</v>
      </c>
      <c r="E1669" s="40" t="s">
        <v>215</v>
      </c>
      <c r="F1669" s="40" t="s">
        <v>738</v>
      </c>
      <c r="G1669" s="698" t="s">
        <v>225</v>
      </c>
      <c r="H1669" s="40" t="s">
        <v>213</v>
      </c>
      <c r="I1669" s="629" t="s">
        <v>221</v>
      </c>
      <c r="J1669" s="698" t="s">
        <v>264</v>
      </c>
      <c r="K1669" s="303">
        <v>0</v>
      </c>
      <c r="L1669" s="304">
        <v>0</v>
      </c>
      <c r="M1669" s="305">
        <v>0</v>
      </c>
      <c r="N1669" s="305">
        <v>0</v>
      </c>
      <c r="O1669" s="303">
        <v>0</v>
      </c>
      <c r="P1669" s="305">
        <v>0</v>
      </c>
      <c r="Q1669" s="303">
        <v>0</v>
      </c>
      <c r="R1669" s="16">
        <f>SUMIFS('Member Months'!$L:$L,'Member Months'!$A:$A,$A1669,'Member Months'!$C:$C,$C1669, 'Member Months'!$D:$D,$D1669)</f>
        <v>0</v>
      </c>
      <c r="T1669" s="172"/>
    </row>
    <row r="1670" spans="1:20">
      <c r="A1670" s="38" t="s">
        <v>215</v>
      </c>
      <c r="B1670" s="39">
        <f t="shared" si="52"/>
        <v>0</v>
      </c>
      <c r="C1670" s="39" t="str">
        <f t="shared" si="53"/>
        <v>2021 Prior Year</v>
      </c>
      <c r="D1670" s="40">
        <v>2</v>
      </c>
      <c r="E1670" s="40" t="s">
        <v>215</v>
      </c>
      <c r="F1670" s="40" t="s">
        <v>738</v>
      </c>
      <c r="G1670" s="698" t="s">
        <v>225</v>
      </c>
      <c r="H1670" s="40" t="s">
        <v>213</v>
      </c>
      <c r="I1670" s="629" t="s">
        <v>222</v>
      </c>
      <c r="J1670" s="698" t="s">
        <v>206</v>
      </c>
      <c r="K1670" s="303">
        <v>0</v>
      </c>
      <c r="L1670" s="304">
        <v>0</v>
      </c>
      <c r="M1670" s="305">
        <v>0</v>
      </c>
      <c r="N1670" s="305">
        <v>0</v>
      </c>
      <c r="O1670" s="303">
        <v>0</v>
      </c>
      <c r="P1670" s="305">
        <v>0</v>
      </c>
      <c r="Q1670" s="303">
        <v>0</v>
      </c>
      <c r="R1670" s="16">
        <f>SUMIFS('Member Months'!$L:$L,'Member Months'!$A:$A,$A1670,'Member Months'!$C:$C,$C1670, 'Member Months'!$D:$D,$D1670)</f>
        <v>0</v>
      </c>
      <c r="T1670" s="172"/>
    </row>
    <row r="1671" spans="1:20">
      <c r="A1671" s="38" t="s">
        <v>215</v>
      </c>
      <c r="B1671" s="39">
        <f t="shared" si="52"/>
        <v>0</v>
      </c>
      <c r="C1671" s="39" t="str">
        <f t="shared" si="53"/>
        <v>2021 Prior Year</v>
      </c>
      <c r="D1671" s="40">
        <v>2</v>
      </c>
      <c r="E1671" s="40" t="s">
        <v>215</v>
      </c>
      <c r="F1671" s="40" t="s">
        <v>738</v>
      </c>
      <c r="G1671" s="698" t="s">
        <v>225</v>
      </c>
      <c r="H1671" s="40" t="s">
        <v>213</v>
      </c>
      <c r="I1671" s="629" t="s">
        <v>223</v>
      </c>
      <c r="J1671" s="698" t="s">
        <v>181</v>
      </c>
      <c r="K1671" s="303">
        <v>0</v>
      </c>
      <c r="L1671" s="304">
        <v>0</v>
      </c>
      <c r="M1671" s="305">
        <v>0</v>
      </c>
      <c r="N1671" s="305">
        <v>0</v>
      </c>
      <c r="O1671" s="303">
        <v>0</v>
      </c>
      <c r="P1671" s="305">
        <v>0</v>
      </c>
      <c r="Q1671" s="303">
        <v>0</v>
      </c>
      <c r="R1671" s="16">
        <f>SUMIFS('Member Months'!$L:$L,'Member Months'!$A:$A,$A1671,'Member Months'!$C:$C,$C1671, 'Member Months'!$D:$D,$D1671)</f>
        <v>0</v>
      </c>
      <c r="T1671" s="172"/>
    </row>
    <row r="1672" spans="1:20">
      <c r="A1672" s="38" t="s">
        <v>215</v>
      </c>
      <c r="B1672" s="39">
        <f t="shared" si="52"/>
        <v>0</v>
      </c>
      <c r="C1672" s="39" t="str">
        <f t="shared" si="53"/>
        <v>2021 Prior Year</v>
      </c>
      <c r="D1672" s="40">
        <v>2</v>
      </c>
      <c r="E1672" s="40" t="s">
        <v>215</v>
      </c>
      <c r="F1672" s="40" t="s">
        <v>738</v>
      </c>
      <c r="G1672" s="698" t="s">
        <v>225</v>
      </c>
      <c r="H1672" s="40" t="s">
        <v>213</v>
      </c>
      <c r="I1672" s="629" t="s">
        <v>150</v>
      </c>
      <c r="J1672" s="698" t="s">
        <v>204</v>
      </c>
      <c r="K1672" s="303">
        <v>0</v>
      </c>
      <c r="L1672" s="304">
        <v>0</v>
      </c>
      <c r="M1672" s="305">
        <v>0</v>
      </c>
      <c r="N1672" s="305">
        <v>0</v>
      </c>
      <c r="O1672" s="303">
        <v>0</v>
      </c>
      <c r="P1672" s="305">
        <v>0</v>
      </c>
      <c r="Q1672" s="303">
        <v>0</v>
      </c>
      <c r="R1672" s="16">
        <f>SUMIFS('Member Months'!$L:$L,'Member Months'!$A:$A,$A1672,'Member Months'!$C:$C,$C1672, 'Member Months'!$D:$D,$D1672)</f>
        <v>0</v>
      </c>
      <c r="T1672" s="172"/>
    </row>
    <row r="1673" spans="1:20">
      <c r="A1673" s="38" t="s">
        <v>215</v>
      </c>
      <c r="B1673" s="39">
        <f t="shared" si="52"/>
        <v>0</v>
      </c>
      <c r="C1673" s="39" t="str">
        <f t="shared" si="53"/>
        <v>2021 Prior Year</v>
      </c>
      <c r="D1673" s="40">
        <v>2</v>
      </c>
      <c r="E1673" s="40" t="s">
        <v>215</v>
      </c>
      <c r="F1673" s="40" t="s">
        <v>738</v>
      </c>
      <c r="G1673" s="698" t="s">
        <v>225</v>
      </c>
      <c r="H1673" s="40" t="s">
        <v>213</v>
      </c>
      <c r="I1673" s="629" t="s">
        <v>151</v>
      </c>
      <c r="J1673" s="698" t="s">
        <v>205</v>
      </c>
      <c r="K1673" s="303">
        <v>0</v>
      </c>
      <c r="L1673" s="304">
        <v>0</v>
      </c>
      <c r="M1673" s="305">
        <v>0</v>
      </c>
      <c r="N1673" s="305">
        <v>0</v>
      </c>
      <c r="O1673" s="303">
        <v>0</v>
      </c>
      <c r="P1673" s="305">
        <v>0</v>
      </c>
      <c r="Q1673" s="303">
        <v>0</v>
      </c>
      <c r="R1673" s="16">
        <f>SUMIFS('Member Months'!$L:$L,'Member Months'!$A:$A,$A1673,'Member Months'!$C:$C,$C1673, 'Member Months'!$D:$D,$D1673)</f>
        <v>0</v>
      </c>
      <c r="T1673" s="172"/>
    </row>
    <row r="1674" spans="1:20">
      <c r="A1674" s="38" t="s">
        <v>215</v>
      </c>
      <c r="B1674" s="39">
        <f t="shared" si="52"/>
        <v>0</v>
      </c>
      <c r="C1674" s="39" t="str">
        <f t="shared" si="53"/>
        <v>2021 Prior Year</v>
      </c>
      <c r="D1674" s="40">
        <v>2</v>
      </c>
      <c r="E1674" s="40" t="s">
        <v>215</v>
      </c>
      <c r="F1674" s="40" t="s">
        <v>738</v>
      </c>
      <c r="G1674" s="698" t="s">
        <v>225</v>
      </c>
      <c r="H1674" s="40" t="s">
        <v>213</v>
      </c>
      <c r="I1674" s="629" t="s">
        <v>152</v>
      </c>
      <c r="J1674" s="698" t="s">
        <v>182</v>
      </c>
      <c r="K1674" s="303">
        <v>0</v>
      </c>
      <c r="L1674" s="304">
        <v>0</v>
      </c>
      <c r="M1674" s="305">
        <v>0</v>
      </c>
      <c r="N1674" s="305">
        <v>0</v>
      </c>
      <c r="O1674" s="303">
        <v>0</v>
      </c>
      <c r="P1674" s="305">
        <v>0</v>
      </c>
      <c r="Q1674" s="303">
        <v>0</v>
      </c>
      <c r="R1674" s="16">
        <f>SUMIFS('Member Months'!$L:$L,'Member Months'!$A:$A,$A1674,'Member Months'!$C:$C,$C1674, 'Member Months'!$D:$D,$D1674)</f>
        <v>0</v>
      </c>
      <c r="T1674" s="172"/>
    </row>
    <row r="1675" spans="1:20">
      <c r="A1675" s="38" t="s">
        <v>215</v>
      </c>
      <c r="B1675" s="39">
        <f t="shared" si="52"/>
        <v>0</v>
      </c>
      <c r="C1675" s="39" t="str">
        <f t="shared" si="53"/>
        <v>2021 Prior Year</v>
      </c>
      <c r="D1675" s="40">
        <v>2</v>
      </c>
      <c r="E1675" s="40" t="s">
        <v>215</v>
      </c>
      <c r="F1675" s="40" t="s">
        <v>738</v>
      </c>
      <c r="G1675" s="698" t="s">
        <v>225</v>
      </c>
      <c r="H1675" s="40" t="s">
        <v>213</v>
      </c>
      <c r="I1675" s="629" t="s">
        <v>70</v>
      </c>
      <c r="J1675" s="698" t="s">
        <v>265</v>
      </c>
      <c r="K1675" s="303">
        <v>0</v>
      </c>
      <c r="L1675" s="304">
        <v>0</v>
      </c>
      <c r="M1675" s="305">
        <v>0</v>
      </c>
      <c r="N1675" s="305">
        <v>0</v>
      </c>
      <c r="O1675" s="303">
        <v>0</v>
      </c>
      <c r="P1675" s="305">
        <v>0</v>
      </c>
      <c r="Q1675" s="303">
        <v>0</v>
      </c>
      <c r="R1675" s="16">
        <f>SUMIFS('Member Months'!$L:$L,'Member Months'!$A:$A,$A1675,'Member Months'!$C:$C,$C1675, 'Member Months'!$D:$D,$D1675)</f>
        <v>0</v>
      </c>
      <c r="T1675" s="172"/>
    </row>
    <row r="1676" spans="1:20">
      <c r="A1676" s="38" t="s">
        <v>215</v>
      </c>
      <c r="B1676" s="39">
        <f t="shared" si="52"/>
        <v>0</v>
      </c>
      <c r="C1676" s="39" t="str">
        <f t="shared" si="53"/>
        <v>2021 Prior Year</v>
      </c>
      <c r="D1676" s="40">
        <v>2</v>
      </c>
      <c r="E1676" s="40" t="s">
        <v>215</v>
      </c>
      <c r="F1676" s="40" t="s">
        <v>738</v>
      </c>
      <c r="G1676" s="698" t="s">
        <v>225</v>
      </c>
      <c r="H1676" s="40" t="s">
        <v>213</v>
      </c>
      <c r="I1676" s="629" t="s">
        <v>71</v>
      </c>
      <c r="J1676" s="698" t="s">
        <v>266</v>
      </c>
      <c r="K1676" s="303">
        <v>0</v>
      </c>
      <c r="L1676" s="304">
        <v>0</v>
      </c>
      <c r="M1676" s="305">
        <v>0</v>
      </c>
      <c r="N1676" s="305">
        <v>0</v>
      </c>
      <c r="O1676" s="303">
        <v>0</v>
      </c>
      <c r="P1676" s="305">
        <v>0</v>
      </c>
      <c r="Q1676" s="303">
        <v>0</v>
      </c>
      <c r="R1676" s="16">
        <f>SUMIFS('Member Months'!$L:$L,'Member Months'!$A:$A,$A1676,'Member Months'!$C:$C,$C1676, 'Member Months'!$D:$D,$D1676)</f>
        <v>0</v>
      </c>
      <c r="T1676" s="172"/>
    </row>
    <row r="1677" spans="1:20">
      <c r="A1677" s="38" t="s">
        <v>215</v>
      </c>
      <c r="B1677" s="39">
        <f t="shared" si="52"/>
        <v>0</v>
      </c>
      <c r="C1677" s="39" t="str">
        <f t="shared" si="53"/>
        <v>2021 Prior Year</v>
      </c>
      <c r="D1677" s="40">
        <v>2</v>
      </c>
      <c r="E1677" s="40" t="s">
        <v>215</v>
      </c>
      <c r="F1677" s="40" t="s">
        <v>738</v>
      </c>
      <c r="G1677" s="698" t="s">
        <v>225</v>
      </c>
      <c r="H1677" s="40" t="s">
        <v>213</v>
      </c>
      <c r="I1677" s="629" t="s">
        <v>72</v>
      </c>
      <c r="J1677" s="698" t="s">
        <v>527</v>
      </c>
      <c r="K1677" s="303">
        <v>0</v>
      </c>
      <c r="L1677" s="304">
        <v>0</v>
      </c>
      <c r="M1677" s="305">
        <v>0</v>
      </c>
      <c r="N1677" s="305">
        <v>0</v>
      </c>
      <c r="O1677" s="303">
        <v>0</v>
      </c>
      <c r="P1677" s="305">
        <v>0</v>
      </c>
      <c r="Q1677" s="303">
        <v>0</v>
      </c>
      <c r="R1677" s="16">
        <f>SUMIFS('Member Months'!$L:$L,'Member Months'!$A:$A,$A1677,'Member Months'!$C:$C,$C1677, 'Member Months'!$D:$D,$D1677)</f>
        <v>0</v>
      </c>
      <c r="T1677" s="172"/>
    </row>
    <row r="1678" spans="1:20">
      <c r="A1678" s="38" t="s">
        <v>215</v>
      </c>
      <c r="B1678" s="39">
        <f t="shared" si="52"/>
        <v>0</v>
      </c>
      <c r="C1678" s="39" t="str">
        <f t="shared" si="53"/>
        <v>2021 Prior Year</v>
      </c>
      <c r="D1678" s="40">
        <v>2</v>
      </c>
      <c r="E1678" s="40" t="s">
        <v>215</v>
      </c>
      <c r="F1678" s="40" t="s">
        <v>738</v>
      </c>
      <c r="G1678" s="698" t="s">
        <v>225</v>
      </c>
      <c r="H1678" s="40" t="s">
        <v>213</v>
      </c>
      <c r="I1678" s="629" t="s">
        <v>73</v>
      </c>
      <c r="J1678" s="698" t="s">
        <v>528</v>
      </c>
      <c r="K1678" s="303">
        <v>0</v>
      </c>
      <c r="L1678" s="304">
        <v>0</v>
      </c>
      <c r="M1678" s="305">
        <v>0</v>
      </c>
      <c r="N1678" s="305">
        <v>0</v>
      </c>
      <c r="O1678" s="303">
        <v>0</v>
      </c>
      <c r="P1678" s="305">
        <v>0</v>
      </c>
      <c r="Q1678" s="303">
        <v>0</v>
      </c>
      <c r="R1678" s="16">
        <f>SUMIFS('Member Months'!$L:$L,'Member Months'!$A:$A,$A1678,'Member Months'!$C:$C,$C1678, 'Member Months'!$D:$D,$D1678)</f>
        <v>0</v>
      </c>
      <c r="T1678" s="172"/>
    </row>
    <row r="1679" spans="1:20">
      <c r="A1679" s="38" t="s">
        <v>215</v>
      </c>
      <c r="B1679" s="39">
        <f t="shared" si="52"/>
        <v>0</v>
      </c>
      <c r="C1679" s="39" t="str">
        <f t="shared" si="53"/>
        <v>2021 Prior Year</v>
      </c>
      <c r="D1679" s="40">
        <v>2</v>
      </c>
      <c r="E1679" s="40" t="s">
        <v>215</v>
      </c>
      <c r="F1679" s="40" t="s">
        <v>738</v>
      </c>
      <c r="G1679" s="698" t="s">
        <v>225</v>
      </c>
      <c r="H1679" s="40" t="s">
        <v>213</v>
      </c>
      <c r="I1679" s="629" t="s">
        <v>409</v>
      </c>
      <c r="J1679" s="698" t="s">
        <v>803</v>
      </c>
      <c r="K1679" s="303">
        <v>0</v>
      </c>
      <c r="L1679" s="304">
        <v>0</v>
      </c>
      <c r="M1679" s="305">
        <v>0</v>
      </c>
      <c r="N1679" s="305">
        <v>0</v>
      </c>
      <c r="O1679" s="303">
        <v>0</v>
      </c>
      <c r="P1679" s="305">
        <v>0</v>
      </c>
      <c r="Q1679" s="303">
        <v>0</v>
      </c>
      <c r="R1679" s="16">
        <f>SUMIFS('Member Months'!$L:$L,'Member Months'!$A:$A,$A1679,'Member Months'!$C:$C,$C1679, 'Member Months'!$D:$D,$D1679)</f>
        <v>0</v>
      </c>
      <c r="T1679" s="172"/>
    </row>
    <row r="1680" spans="1:20">
      <c r="A1680" s="38" t="s">
        <v>217</v>
      </c>
      <c r="B1680" s="39">
        <f t="shared" si="52"/>
        <v>0</v>
      </c>
      <c r="C1680" s="39" t="str">
        <f t="shared" si="53"/>
        <v>2021 Prior Year</v>
      </c>
      <c r="D1680" s="40">
        <v>2</v>
      </c>
      <c r="E1680" s="40" t="s">
        <v>217</v>
      </c>
      <c r="F1680" s="40" t="s">
        <v>738</v>
      </c>
      <c r="G1680" s="698" t="s">
        <v>226</v>
      </c>
      <c r="H1680" s="40" t="s">
        <v>227</v>
      </c>
      <c r="I1680" s="629" t="s">
        <v>211</v>
      </c>
      <c r="J1680" s="698" t="s">
        <v>261</v>
      </c>
      <c r="K1680" s="303">
        <v>0</v>
      </c>
      <c r="L1680" s="304">
        <v>0</v>
      </c>
      <c r="M1680" s="305">
        <v>0</v>
      </c>
      <c r="N1680" s="305">
        <v>0</v>
      </c>
      <c r="O1680" s="303">
        <v>0</v>
      </c>
      <c r="P1680" s="305">
        <v>0</v>
      </c>
      <c r="Q1680" s="303">
        <v>0</v>
      </c>
      <c r="R1680" s="16">
        <f>SUMIFS('Member Months'!$L:$L,'Member Months'!$A:$A,$A1680,'Member Months'!$C:$C,$C1680, 'Member Months'!$D:$D,$D1680)</f>
        <v>0</v>
      </c>
      <c r="T1680" s="172"/>
    </row>
    <row r="1681" spans="1:20">
      <c r="A1681" s="38" t="s">
        <v>217</v>
      </c>
      <c r="B1681" s="39">
        <f t="shared" si="52"/>
        <v>0</v>
      </c>
      <c r="C1681" s="39" t="str">
        <f t="shared" si="53"/>
        <v>2021 Prior Year</v>
      </c>
      <c r="D1681" s="40">
        <v>2</v>
      </c>
      <c r="E1681" s="40" t="s">
        <v>217</v>
      </c>
      <c r="F1681" s="40" t="s">
        <v>738</v>
      </c>
      <c r="G1681" s="698" t="s">
        <v>226</v>
      </c>
      <c r="H1681" s="40" t="s">
        <v>227</v>
      </c>
      <c r="I1681" s="629" t="s">
        <v>214</v>
      </c>
      <c r="J1681" s="698" t="s">
        <v>676</v>
      </c>
      <c r="K1681" s="303">
        <v>0</v>
      </c>
      <c r="L1681" s="304">
        <v>0</v>
      </c>
      <c r="M1681" s="305">
        <v>0</v>
      </c>
      <c r="N1681" s="305">
        <v>0</v>
      </c>
      <c r="O1681" s="303">
        <v>0</v>
      </c>
      <c r="P1681" s="305">
        <v>0</v>
      </c>
      <c r="Q1681" s="303">
        <v>0</v>
      </c>
      <c r="R1681" s="16">
        <f>SUMIFS('Member Months'!$L:$L,'Member Months'!$A:$A,$A1681,'Member Months'!$C:$C,$C1681, 'Member Months'!$D:$D,$D1681)</f>
        <v>0</v>
      </c>
      <c r="T1681" s="172"/>
    </row>
    <row r="1682" spans="1:20">
      <c r="A1682" s="38" t="s">
        <v>217</v>
      </c>
      <c r="B1682" s="39">
        <f t="shared" si="52"/>
        <v>0</v>
      </c>
      <c r="C1682" s="39" t="str">
        <f t="shared" si="53"/>
        <v>2021 Prior Year</v>
      </c>
      <c r="D1682" s="40">
        <v>2</v>
      </c>
      <c r="E1682" s="40" t="s">
        <v>217</v>
      </c>
      <c r="F1682" s="40" t="s">
        <v>738</v>
      </c>
      <c r="G1682" s="698" t="s">
        <v>226</v>
      </c>
      <c r="H1682" s="40" t="s">
        <v>227</v>
      </c>
      <c r="I1682" s="629" t="s">
        <v>215</v>
      </c>
      <c r="J1682" s="698" t="s">
        <v>216</v>
      </c>
      <c r="K1682" s="303">
        <v>0</v>
      </c>
      <c r="L1682" s="304">
        <v>0</v>
      </c>
      <c r="M1682" s="305">
        <v>0</v>
      </c>
      <c r="N1682" s="305">
        <v>0</v>
      </c>
      <c r="O1682" s="303">
        <v>0</v>
      </c>
      <c r="P1682" s="305">
        <v>0</v>
      </c>
      <c r="Q1682" s="303">
        <v>0</v>
      </c>
      <c r="R1682" s="16">
        <f>SUMIFS('Member Months'!$L:$L,'Member Months'!$A:$A,$A1682,'Member Months'!$C:$C,$C1682, 'Member Months'!$D:$D,$D1682)</f>
        <v>0</v>
      </c>
      <c r="T1682" s="172"/>
    </row>
    <row r="1683" spans="1:20">
      <c r="A1683" s="38" t="s">
        <v>217</v>
      </c>
      <c r="B1683" s="39">
        <f t="shared" si="52"/>
        <v>0</v>
      </c>
      <c r="C1683" s="39" t="str">
        <f t="shared" si="53"/>
        <v>2021 Prior Year</v>
      </c>
      <c r="D1683" s="40">
        <v>2</v>
      </c>
      <c r="E1683" s="40" t="s">
        <v>217</v>
      </c>
      <c r="F1683" s="40" t="s">
        <v>738</v>
      </c>
      <c r="G1683" s="698" t="s">
        <v>226</v>
      </c>
      <c r="H1683" s="40" t="s">
        <v>227</v>
      </c>
      <c r="I1683" s="629" t="s">
        <v>217</v>
      </c>
      <c r="J1683" s="698" t="s">
        <v>262</v>
      </c>
      <c r="K1683" s="303">
        <v>0</v>
      </c>
      <c r="L1683" s="304">
        <v>0</v>
      </c>
      <c r="M1683" s="305">
        <v>0</v>
      </c>
      <c r="N1683" s="305">
        <v>0</v>
      </c>
      <c r="O1683" s="303">
        <v>0</v>
      </c>
      <c r="P1683" s="305">
        <v>0</v>
      </c>
      <c r="Q1683" s="303">
        <v>0</v>
      </c>
      <c r="R1683" s="16">
        <f>SUMIFS('Member Months'!$L:$L,'Member Months'!$A:$A,$A1683,'Member Months'!$C:$C,$C1683, 'Member Months'!$D:$D,$D1683)</f>
        <v>0</v>
      </c>
      <c r="T1683" s="172"/>
    </row>
    <row r="1684" spans="1:20">
      <c r="A1684" s="38" t="s">
        <v>217</v>
      </c>
      <c r="B1684" s="39">
        <f t="shared" si="52"/>
        <v>0</v>
      </c>
      <c r="C1684" s="39" t="str">
        <f t="shared" si="53"/>
        <v>2021 Prior Year</v>
      </c>
      <c r="D1684" s="40">
        <v>2</v>
      </c>
      <c r="E1684" s="40" t="s">
        <v>217</v>
      </c>
      <c r="F1684" s="40" t="s">
        <v>738</v>
      </c>
      <c r="G1684" s="698" t="s">
        <v>226</v>
      </c>
      <c r="H1684" s="40" t="s">
        <v>227</v>
      </c>
      <c r="I1684" s="629" t="s">
        <v>218</v>
      </c>
      <c r="J1684" s="698" t="s">
        <v>677</v>
      </c>
      <c r="K1684" s="303">
        <v>0</v>
      </c>
      <c r="L1684" s="304">
        <v>0</v>
      </c>
      <c r="M1684" s="305">
        <v>0</v>
      </c>
      <c r="N1684" s="305">
        <v>0</v>
      </c>
      <c r="O1684" s="303">
        <v>0</v>
      </c>
      <c r="P1684" s="305">
        <v>0</v>
      </c>
      <c r="Q1684" s="303">
        <v>0</v>
      </c>
      <c r="R1684" s="16">
        <f>SUMIFS('Member Months'!$L:$L,'Member Months'!$A:$A,$A1684,'Member Months'!$C:$C,$C1684, 'Member Months'!$D:$D,$D1684)</f>
        <v>0</v>
      </c>
      <c r="T1684" s="172"/>
    </row>
    <row r="1685" spans="1:20">
      <c r="A1685" s="38" t="s">
        <v>217</v>
      </c>
      <c r="B1685" s="39">
        <f t="shared" si="52"/>
        <v>0</v>
      </c>
      <c r="C1685" s="39" t="str">
        <f t="shared" si="53"/>
        <v>2021 Prior Year</v>
      </c>
      <c r="D1685" s="40">
        <v>2</v>
      </c>
      <c r="E1685" s="40" t="s">
        <v>217</v>
      </c>
      <c r="F1685" s="40" t="s">
        <v>738</v>
      </c>
      <c r="G1685" s="698" t="s">
        <v>226</v>
      </c>
      <c r="H1685" s="40" t="s">
        <v>227</v>
      </c>
      <c r="I1685" s="629" t="s">
        <v>219</v>
      </c>
      <c r="J1685" s="698" t="s">
        <v>263</v>
      </c>
      <c r="K1685" s="303">
        <v>0</v>
      </c>
      <c r="L1685" s="304">
        <v>0</v>
      </c>
      <c r="M1685" s="305">
        <v>0</v>
      </c>
      <c r="N1685" s="305">
        <v>0</v>
      </c>
      <c r="O1685" s="303">
        <v>0</v>
      </c>
      <c r="P1685" s="305">
        <v>0</v>
      </c>
      <c r="Q1685" s="303">
        <v>0</v>
      </c>
      <c r="R1685" s="16">
        <f>SUMIFS('Member Months'!$L:$L,'Member Months'!$A:$A,$A1685,'Member Months'!$C:$C,$C1685, 'Member Months'!$D:$D,$D1685)</f>
        <v>0</v>
      </c>
      <c r="T1685" s="172"/>
    </row>
    <row r="1686" spans="1:20">
      <c r="A1686" s="38" t="s">
        <v>217</v>
      </c>
      <c r="B1686" s="39">
        <f t="shared" si="52"/>
        <v>0</v>
      </c>
      <c r="C1686" s="39" t="str">
        <f t="shared" si="53"/>
        <v>2021 Prior Year</v>
      </c>
      <c r="D1686" s="40">
        <v>2</v>
      </c>
      <c r="E1686" s="40" t="s">
        <v>217</v>
      </c>
      <c r="F1686" s="40" t="s">
        <v>738</v>
      </c>
      <c r="G1686" s="698" t="s">
        <v>226</v>
      </c>
      <c r="H1686" s="40" t="s">
        <v>227</v>
      </c>
      <c r="I1686" s="629" t="s">
        <v>220</v>
      </c>
      <c r="J1686" s="698" t="s">
        <v>675</v>
      </c>
      <c r="K1686" s="303">
        <v>0</v>
      </c>
      <c r="L1686" s="304">
        <v>0</v>
      </c>
      <c r="M1686" s="305">
        <v>0</v>
      </c>
      <c r="N1686" s="305">
        <v>0</v>
      </c>
      <c r="O1686" s="303">
        <v>0</v>
      </c>
      <c r="P1686" s="305">
        <v>0</v>
      </c>
      <c r="Q1686" s="303">
        <v>0</v>
      </c>
      <c r="R1686" s="16">
        <f>SUMIFS('Member Months'!$L:$L,'Member Months'!$A:$A,$A1686,'Member Months'!$C:$C,$C1686, 'Member Months'!$D:$D,$D1686)</f>
        <v>0</v>
      </c>
      <c r="T1686" s="172"/>
    </row>
    <row r="1687" spans="1:20">
      <c r="A1687" s="38" t="s">
        <v>217</v>
      </c>
      <c r="B1687" s="39">
        <f t="shared" si="52"/>
        <v>0</v>
      </c>
      <c r="C1687" s="39" t="str">
        <f t="shared" si="53"/>
        <v>2021 Prior Year</v>
      </c>
      <c r="D1687" s="40">
        <v>2</v>
      </c>
      <c r="E1687" s="40" t="s">
        <v>217</v>
      </c>
      <c r="F1687" s="40" t="s">
        <v>738</v>
      </c>
      <c r="G1687" s="698" t="s">
        <v>226</v>
      </c>
      <c r="H1687" s="40" t="s">
        <v>227</v>
      </c>
      <c r="I1687" s="629" t="s">
        <v>221</v>
      </c>
      <c r="J1687" s="698" t="s">
        <v>264</v>
      </c>
      <c r="K1687" s="303">
        <v>0</v>
      </c>
      <c r="L1687" s="304">
        <v>0</v>
      </c>
      <c r="M1687" s="305">
        <v>0</v>
      </c>
      <c r="N1687" s="305">
        <v>0</v>
      </c>
      <c r="O1687" s="303">
        <v>0</v>
      </c>
      <c r="P1687" s="305">
        <v>0</v>
      </c>
      <c r="Q1687" s="303">
        <v>0</v>
      </c>
      <c r="R1687" s="16">
        <f>SUMIFS('Member Months'!$L:$L,'Member Months'!$A:$A,$A1687,'Member Months'!$C:$C,$C1687, 'Member Months'!$D:$D,$D1687)</f>
        <v>0</v>
      </c>
      <c r="T1687" s="172"/>
    </row>
    <row r="1688" spans="1:20">
      <c r="A1688" s="38" t="s">
        <v>217</v>
      </c>
      <c r="B1688" s="39">
        <f t="shared" si="52"/>
        <v>0</v>
      </c>
      <c r="C1688" s="39" t="str">
        <f t="shared" si="53"/>
        <v>2021 Prior Year</v>
      </c>
      <c r="D1688" s="40">
        <v>2</v>
      </c>
      <c r="E1688" s="40" t="s">
        <v>217</v>
      </c>
      <c r="F1688" s="40" t="s">
        <v>738</v>
      </c>
      <c r="G1688" s="698" t="s">
        <v>226</v>
      </c>
      <c r="H1688" s="40" t="s">
        <v>227</v>
      </c>
      <c r="I1688" s="629" t="s">
        <v>222</v>
      </c>
      <c r="J1688" s="698" t="s">
        <v>206</v>
      </c>
      <c r="K1688" s="303">
        <v>0</v>
      </c>
      <c r="L1688" s="304">
        <v>0</v>
      </c>
      <c r="M1688" s="305">
        <v>0</v>
      </c>
      <c r="N1688" s="305">
        <v>0</v>
      </c>
      <c r="O1688" s="303">
        <v>0</v>
      </c>
      <c r="P1688" s="305">
        <v>0</v>
      </c>
      <c r="Q1688" s="303">
        <v>0</v>
      </c>
      <c r="R1688" s="16">
        <f>SUMIFS('Member Months'!$L:$L,'Member Months'!$A:$A,$A1688,'Member Months'!$C:$C,$C1688, 'Member Months'!$D:$D,$D1688)</f>
        <v>0</v>
      </c>
      <c r="T1688" s="172"/>
    </row>
    <row r="1689" spans="1:20">
      <c r="A1689" s="38" t="s">
        <v>217</v>
      </c>
      <c r="B1689" s="39">
        <f t="shared" si="52"/>
        <v>0</v>
      </c>
      <c r="C1689" s="39" t="str">
        <f t="shared" si="53"/>
        <v>2021 Prior Year</v>
      </c>
      <c r="D1689" s="40">
        <v>2</v>
      </c>
      <c r="E1689" s="40" t="s">
        <v>217</v>
      </c>
      <c r="F1689" s="40" t="s">
        <v>738</v>
      </c>
      <c r="G1689" s="698" t="s">
        <v>226</v>
      </c>
      <c r="H1689" s="40" t="s">
        <v>227</v>
      </c>
      <c r="I1689" s="629" t="s">
        <v>223</v>
      </c>
      <c r="J1689" s="698" t="s">
        <v>181</v>
      </c>
      <c r="K1689" s="303">
        <v>0</v>
      </c>
      <c r="L1689" s="304">
        <v>0</v>
      </c>
      <c r="M1689" s="305">
        <v>0</v>
      </c>
      <c r="N1689" s="305">
        <v>0</v>
      </c>
      <c r="O1689" s="303">
        <v>0</v>
      </c>
      <c r="P1689" s="305">
        <v>0</v>
      </c>
      <c r="Q1689" s="303">
        <v>0</v>
      </c>
      <c r="R1689" s="16">
        <f>SUMIFS('Member Months'!$L:$L,'Member Months'!$A:$A,$A1689,'Member Months'!$C:$C,$C1689, 'Member Months'!$D:$D,$D1689)</f>
        <v>0</v>
      </c>
      <c r="T1689" s="172"/>
    </row>
    <row r="1690" spans="1:20">
      <c r="A1690" s="38" t="s">
        <v>217</v>
      </c>
      <c r="B1690" s="39">
        <f t="shared" si="52"/>
        <v>0</v>
      </c>
      <c r="C1690" s="39" t="str">
        <f t="shared" si="53"/>
        <v>2021 Prior Year</v>
      </c>
      <c r="D1690" s="40">
        <v>2</v>
      </c>
      <c r="E1690" s="40" t="s">
        <v>217</v>
      </c>
      <c r="F1690" s="40" t="s">
        <v>738</v>
      </c>
      <c r="G1690" s="698" t="s">
        <v>226</v>
      </c>
      <c r="H1690" s="40" t="s">
        <v>227</v>
      </c>
      <c r="I1690" s="629" t="s">
        <v>150</v>
      </c>
      <c r="J1690" s="698" t="s">
        <v>204</v>
      </c>
      <c r="K1690" s="303">
        <v>0</v>
      </c>
      <c r="L1690" s="304">
        <v>0</v>
      </c>
      <c r="M1690" s="305">
        <v>0</v>
      </c>
      <c r="N1690" s="305">
        <v>0</v>
      </c>
      <c r="O1690" s="303">
        <v>0</v>
      </c>
      <c r="P1690" s="305">
        <v>0</v>
      </c>
      <c r="Q1690" s="303">
        <v>0</v>
      </c>
      <c r="R1690" s="16">
        <f>SUMIFS('Member Months'!$L:$L,'Member Months'!$A:$A,$A1690,'Member Months'!$C:$C,$C1690, 'Member Months'!$D:$D,$D1690)</f>
        <v>0</v>
      </c>
      <c r="T1690" s="172"/>
    </row>
    <row r="1691" spans="1:20">
      <c r="A1691" s="38" t="s">
        <v>217</v>
      </c>
      <c r="B1691" s="39">
        <f t="shared" ref="B1691:B1754" si="54">$B$1302</f>
        <v>0</v>
      </c>
      <c r="C1691" s="39" t="str">
        <f t="shared" si="53"/>
        <v>2021 Prior Year</v>
      </c>
      <c r="D1691" s="40">
        <v>2</v>
      </c>
      <c r="E1691" s="40" t="s">
        <v>217</v>
      </c>
      <c r="F1691" s="40" t="s">
        <v>738</v>
      </c>
      <c r="G1691" s="698" t="s">
        <v>226</v>
      </c>
      <c r="H1691" s="40" t="s">
        <v>227</v>
      </c>
      <c r="I1691" s="629" t="s">
        <v>151</v>
      </c>
      <c r="J1691" s="698" t="s">
        <v>205</v>
      </c>
      <c r="K1691" s="303">
        <v>0</v>
      </c>
      <c r="L1691" s="304">
        <v>0</v>
      </c>
      <c r="M1691" s="305">
        <v>0</v>
      </c>
      <c r="N1691" s="305">
        <v>0</v>
      </c>
      <c r="O1691" s="303">
        <v>0</v>
      </c>
      <c r="P1691" s="305">
        <v>0</v>
      </c>
      <c r="Q1691" s="303">
        <v>0</v>
      </c>
      <c r="R1691" s="16">
        <f>SUMIFS('Member Months'!$L:$L,'Member Months'!$A:$A,$A1691,'Member Months'!$C:$C,$C1691, 'Member Months'!$D:$D,$D1691)</f>
        <v>0</v>
      </c>
      <c r="T1691" s="172"/>
    </row>
    <row r="1692" spans="1:20">
      <c r="A1692" s="38" t="s">
        <v>217</v>
      </c>
      <c r="B1692" s="39">
        <f t="shared" si="54"/>
        <v>0</v>
      </c>
      <c r="C1692" s="39" t="str">
        <f t="shared" si="53"/>
        <v>2021 Prior Year</v>
      </c>
      <c r="D1692" s="40">
        <v>2</v>
      </c>
      <c r="E1692" s="40" t="s">
        <v>217</v>
      </c>
      <c r="F1692" s="40" t="s">
        <v>738</v>
      </c>
      <c r="G1692" s="698" t="s">
        <v>226</v>
      </c>
      <c r="H1692" s="40" t="s">
        <v>227</v>
      </c>
      <c r="I1692" s="629" t="s">
        <v>152</v>
      </c>
      <c r="J1692" s="698" t="s">
        <v>182</v>
      </c>
      <c r="K1692" s="303">
        <v>0</v>
      </c>
      <c r="L1692" s="304">
        <v>0</v>
      </c>
      <c r="M1692" s="305">
        <v>0</v>
      </c>
      <c r="N1692" s="305">
        <v>0</v>
      </c>
      <c r="O1692" s="303">
        <v>0</v>
      </c>
      <c r="P1692" s="305">
        <v>0</v>
      </c>
      <c r="Q1692" s="303">
        <v>0</v>
      </c>
      <c r="R1692" s="16">
        <f>SUMIFS('Member Months'!$L:$L,'Member Months'!$A:$A,$A1692,'Member Months'!$C:$C,$C1692, 'Member Months'!$D:$D,$D1692)</f>
        <v>0</v>
      </c>
      <c r="T1692" s="172"/>
    </row>
    <row r="1693" spans="1:20">
      <c r="A1693" s="38" t="s">
        <v>217</v>
      </c>
      <c r="B1693" s="39">
        <f t="shared" si="54"/>
        <v>0</v>
      </c>
      <c r="C1693" s="39" t="str">
        <f t="shared" si="53"/>
        <v>2021 Prior Year</v>
      </c>
      <c r="D1693" s="40">
        <v>2</v>
      </c>
      <c r="E1693" s="40" t="s">
        <v>217</v>
      </c>
      <c r="F1693" s="40" t="s">
        <v>738</v>
      </c>
      <c r="G1693" s="698" t="s">
        <v>226</v>
      </c>
      <c r="H1693" s="40" t="s">
        <v>227</v>
      </c>
      <c r="I1693" s="629" t="s">
        <v>70</v>
      </c>
      <c r="J1693" s="698" t="s">
        <v>265</v>
      </c>
      <c r="K1693" s="303">
        <v>0</v>
      </c>
      <c r="L1693" s="304">
        <v>0</v>
      </c>
      <c r="M1693" s="305">
        <v>0</v>
      </c>
      <c r="N1693" s="305">
        <v>0</v>
      </c>
      <c r="O1693" s="303">
        <v>0</v>
      </c>
      <c r="P1693" s="305">
        <v>0</v>
      </c>
      <c r="Q1693" s="303">
        <v>0</v>
      </c>
      <c r="R1693" s="16">
        <f>SUMIFS('Member Months'!$L:$L,'Member Months'!$A:$A,$A1693,'Member Months'!$C:$C,$C1693, 'Member Months'!$D:$D,$D1693)</f>
        <v>0</v>
      </c>
      <c r="T1693" s="172"/>
    </row>
    <row r="1694" spans="1:20">
      <c r="A1694" s="38" t="s">
        <v>217</v>
      </c>
      <c r="B1694" s="39">
        <f t="shared" si="54"/>
        <v>0</v>
      </c>
      <c r="C1694" s="39" t="str">
        <f t="shared" si="53"/>
        <v>2021 Prior Year</v>
      </c>
      <c r="D1694" s="40">
        <v>2</v>
      </c>
      <c r="E1694" s="40" t="s">
        <v>217</v>
      </c>
      <c r="F1694" s="40" t="s">
        <v>738</v>
      </c>
      <c r="G1694" s="698" t="s">
        <v>226</v>
      </c>
      <c r="H1694" s="40" t="s">
        <v>227</v>
      </c>
      <c r="I1694" s="629" t="s">
        <v>71</v>
      </c>
      <c r="J1694" s="698" t="s">
        <v>266</v>
      </c>
      <c r="K1694" s="303">
        <v>0</v>
      </c>
      <c r="L1694" s="304">
        <v>0</v>
      </c>
      <c r="M1694" s="305">
        <v>0</v>
      </c>
      <c r="N1694" s="305">
        <v>0</v>
      </c>
      <c r="O1694" s="303">
        <v>0</v>
      </c>
      <c r="P1694" s="305">
        <v>0</v>
      </c>
      <c r="Q1694" s="303">
        <v>0</v>
      </c>
      <c r="R1694" s="16">
        <f>SUMIFS('Member Months'!$L:$L,'Member Months'!$A:$A,$A1694,'Member Months'!$C:$C,$C1694, 'Member Months'!$D:$D,$D1694)</f>
        <v>0</v>
      </c>
      <c r="T1694" s="172"/>
    </row>
    <row r="1695" spans="1:20">
      <c r="A1695" s="38" t="s">
        <v>217</v>
      </c>
      <c r="B1695" s="39">
        <f t="shared" si="54"/>
        <v>0</v>
      </c>
      <c r="C1695" s="39" t="str">
        <f t="shared" si="53"/>
        <v>2021 Prior Year</v>
      </c>
      <c r="D1695" s="40">
        <v>2</v>
      </c>
      <c r="E1695" s="40" t="s">
        <v>217</v>
      </c>
      <c r="F1695" s="40" t="s">
        <v>738</v>
      </c>
      <c r="G1695" s="698" t="s">
        <v>226</v>
      </c>
      <c r="H1695" s="40" t="s">
        <v>227</v>
      </c>
      <c r="I1695" s="629" t="s">
        <v>72</v>
      </c>
      <c r="J1695" s="698" t="s">
        <v>527</v>
      </c>
      <c r="K1695" s="303">
        <v>0</v>
      </c>
      <c r="L1695" s="304">
        <v>0</v>
      </c>
      <c r="M1695" s="305">
        <v>0</v>
      </c>
      <c r="N1695" s="305">
        <v>0</v>
      </c>
      <c r="O1695" s="303">
        <v>0</v>
      </c>
      <c r="P1695" s="305">
        <v>0</v>
      </c>
      <c r="Q1695" s="303">
        <v>0</v>
      </c>
      <c r="R1695" s="16">
        <f>SUMIFS('Member Months'!$L:$L,'Member Months'!$A:$A,$A1695,'Member Months'!$C:$C,$C1695, 'Member Months'!$D:$D,$D1695)</f>
        <v>0</v>
      </c>
      <c r="T1695" s="172"/>
    </row>
    <row r="1696" spans="1:20">
      <c r="A1696" s="38" t="s">
        <v>217</v>
      </c>
      <c r="B1696" s="39">
        <f t="shared" si="54"/>
        <v>0</v>
      </c>
      <c r="C1696" s="39" t="str">
        <f t="shared" si="53"/>
        <v>2021 Prior Year</v>
      </c>
      <c r="D1696" s="40">
        <v>2</v>
      </c>
      <c r="E1696" s="40" t="s">
        <v>217</v>
      </c>
      <c r="F1696" s="40" t="s">
        <v>738</v>
      </c>
      <c r="G1696" s="698" t="s">
        <v>226</v>
      </c>
      <c r="H1696" s="40" t="s">
        <v>227</v>
      </c>
      <c r="I1696" s="629" t="s">
        <v>73</v>
      </c>
      <c r="J1696" s="698" t="s">
        <v>528</v>
      </c>
      <c r="K1696" s="303">
        <v>0</v>
      </c>
      <c r="L1696" s="304">
        <v>0</v>
      </c>
      <c r="M1696" s="305">
        <v>0</v>
      </c>
      <c r="N1696" s="305">
        <v>0</v>
      </c>
      <c r="O1696" s="303">
        <v>0</v>
      </c>
      <c r="P1696" s="305">
        <v>0</v>
      </c>
      <c r="Q1696" s="303">
        <v>0</v>
      </c>
      <c r="R1696" s="16">
        <f>SUMIFS('Member Months'!$L:$L,'Member Months'!$A:$A,$A1696,'Member Months'!$C:$C,$C1696, 'Member Months'!$D:$D,$D1696)</f>
        <v>0</v>
      </c>
      <c r="T1696" s="172"/>
    </row>
    <row r="1697" spans="1:20">
      <c r="A1697" s="38" t="s">
        <v>217</v>
      </c>
      <c r="B1697" s="39">
        <f t="shared" si="54"/>
        <v>0</v>
      </c>
      <c r="C1697" s="39" t="str">
        <f t="shared" si="53"/>
        <v>2021 Prior Year</v>
      </c>
      <c r="D1697" s="40">
        <v>2</v>
      </c>
      <c r="E1697" s="40" t="s">
        <v>217</v>
      </c>
      <c r="F1697" s="40" t="s">
        <v>738</v>
      </c>
      <c r="G1697" s="698" t="s">
        <v>226</v>
      </c>
      <c r="H1697" s="40" t="s">
        <v>227</v>
      </c>
      <c r="I1697" s="629" t="s">
        <v>409</v>
      </c>
      <c r="J1697" s="698" t="s">
        <v>803</v>
      </c>
      <c r="K1697" s="303">
        <v>0</v>
      </c>
      <c r="L1697" s="304">
        <v>0</v>
      </c>
      <c r="M1697" s="305">
        <v>0</v>
      </c>
      <c r="N1697" s="305">
        <v>0</v>
      </c>
      <c r="O1697" s="303">
        <v>0</v>
      </c>
      <c r="P1697" s="305">
        <v>0</v>
      </c>
      <c r="Q1697" s="303">
        <v>0</v>
      </c>
      <c r="R1697" s="16">
        <f>SUMIFS('Member Months'!$L:$L,'Member Months'!$A:$A,$A1697,'Member Months'!$C:$C,$C1697, 'Member Months'!$D:$D,$D1697)</f>
        <v>0</v>
      </c>
      <c r="T1697" s="172"/>
    </row>
    <row r="1698" spans="1:20">
      <c r="A1698" s="38" t="s">
        <v>218</v>
      </c>
      <c r="B1698" s="39">
        <f t="shared" si="54"/>
        <v>0</v>
      </c>
      <c r="C1698" s="39" t="str">
        <f t="shared" si="53"/>
        <v>2021 Prior Year</v>
      </c>
      <c r="D1698" s="40">
        <v>2</v>
      </c>
      <c r="E1698" s="40" t="s">
        <v>218</v>
      </c>
      <c r="F1698" s="40" t="s">
        <v>738</v>
      </c>
      <c r="G1698" s="698" t="s">
        <v>226</v>
      </c>
      <c r="H1698" s="40" t="s">
        <v>228</v>
      </c>
      <c r="I1698" s="629" t="s">
        <v>211</v>
      </c>
      <c r="J1698" s="698" t="s">
        <v>261</v>
      </c>
      <c r="K1698" s="303">
        <v>0</v>
      </c>
      <c r="L1698" s="304">
        <v>0</v>
      </c>
      <c r="M1698" s="305">
        <v>0</v>
      </c>
      <c r="N1698" s="305">
        <v>0</v>
      </c>
      <c r="O1698" s="303">
        <v>0</v>
      </c>
      <c r="P1698" s="305">
        <v>0</v>
      </c>
      <c r="Q1698" s="303">
        <v>0</v>
      </c>
      <c r="R1698" s="16">
        <f>SUMIFS('Member Months'!$L:$L,'Member Months'!$A:$A,$A1698,'Member Months'!$C:$C,$C1698, 'Member Months'!$D:$D,$D1698)</f>
        <v>0</v>
      </c>
      <c r="T1698" s="172"/>
    </row>
    <row r="1699" spans="1:20">
      <c r="A1699" s="38" t="s">
        <v>218</v>
      </c>
      <c r="B1699" s="39">
        <f t="shared" si="54"/>
        <v>0</v>
      </c>
      <c r="C1699" s="39" t="str">
        <f t="shared" si="53"/>
        <v>2021 Prior Year</v>
      </c>
      <c r="D1699" s="40">
        <v>2</v>
      </c>
      <c r="E1699" s="40" t="s">
        <v>218</v>
      </c>
      <c r="F1699" s="40" t="s">
        <v>738</v>
      </c>
      <c r="G1699" s="698" t="s">
        <v>226</v>
      </c>
      <c r="H1699" s="40" t="s">
        <v>228</v>
      </c>
      <c r="I1699" s="629" t="s">
        <v>214</v>
      </c>
      <c r="J1699" s="698" t="s">
        <v>676</v>
      </c>
      <c r="K1699" s="303">
        <v>0</v>
      </c>
      <c r="L1699" s="304">
        <v>0</v>
      </c>
      <c r="M1699" s="305">
        <v>0</v>
      </c>
      <c r="N1699" s="305">
        <v>0</v>
      </c>
      <c r="O1699" s="303">
        <v>0</v>
      </c>
      <c r="P1699" s="305">
        <v>0</v>
      </c>
      <c r="Q1699" s="303">
        <v>0</v>
      </c>
      <c r="R1699" s="16">
        <f>SUMIFS('Member Months'!$L:$L,'Member Months'!$A:$A,$A1699,'Member Months'!$C:$C,$C1699, 'Member Months'!$D:$D,$D1699)</f>
        <v>0</v>
      </c>
      <c r="T1699" s="172"/>
    </row>
    <row r="1700" spans="1:20">
      <c r="A1700" s="38" t="s">
        <v>218</v>
      </c>
      <c r="B1700" s="39">
        <f t="shared" si="54"/>
        <v>0</v>
      </c>
      <c r="C1700" s="39" t="str">
        <f t="shared" si="53"/>
        <v>2021 Prior Year</v>
      </c>
      <c r="D1700" s="40">
        <v>2</v>
      </c>
      <c r="E1700" s="40" t="s">
        <v>218</v>
      </c>
      <c r="F1700" s="40" t="s">
        <v>738</v>
      </c>
      <c r="G1700" s="698" t="s">
        <v>226</v>
      </c>
      <c r="H1700" s="40" t="s">
        <v>228</v>
      </c>
      <c r="I1700" s="629" t="s">
        <v>215</v>
      </c>
      <c r="J1700" s="698" t="s">
        <v>216</v>
      </c>
      <c r="K1700" s="303">
        <v>0</v>
      </c>
      <c r="L1700" s="304">
        <v>0</v>
      </c>
      <c r="M1700" s="305">
        <v>0</v>
      </c>
      <c r="N1700" s="305">
        <v>0</v>
      </c>
      <c r="O1700" s="303">
        <v>0</v>
      </c>
      <c r="P1700" s="305">
        <v>0</v>
      </c>
      <c r="Q1700" s="303">
        <v>0</v>
      </c>
      <c r="R1700" s="16">
        <f>SUMIFS('Member Months'!$L:$L,'Member Months'!$A:$A,$A1700,'Member Months'!$C:$C,$C1700, 'Member Months'!$D:$D,$D1700)</f>
        <v>0</v>
      </c>
      <c r="T1700" s="172"/>
    </row>
    <row r="1701" spans="1:20">
      <c r="A1701" s="38" t="s">
        <v>218</v>
      </c>
      <c r="B1701" s="39">
        <f t="shared" si="54"/>
        <v>0</v>
      </c>
      <c r="C1701" s="39" t="str">
        <f t="shared" si="53"/>
        <v>2021 Prior Year</v>
      </c>
      <c r="D1701" s="40">
        <v>2</v>
      </c>
      <c r="E1701" s="40" t="s">
        <v>218</v>
      </c>
      <c r="F1701" s="40" t="s">
        <v>738</v>
      </c>
      <c r="G1701" s="698" t="s">
        <v>226</v>
      </c>
      <c r="H1701" s="40" t="s">
        <v>228</v>
      </c>
      <c r="I1701" s="629" t="s">
        <v>217</v>
      </c>
      <c r="J1701" s="698" t="s">
        <v>262</v>
      </c>
      <c r="K1701" s="303">
        <v>0</v>
      </c>
      <c r="L1701" s="304">
        <v>0</v>
      </c>
      <c r="M1701" s="305">
        <v>0</v>
      </c>
      <c r="N1701" s="305">
        <v>0</v>
      </c>
      <c r="O1701" s="303">
        <v>0</v>
      </c>
      <c r="P1701" s="305">
        <v>0</v>
      </c>
      <c r="Q1701" s="303">
        <v>0</v>
      </c>
      <c r="R1701" s="16">
        <f>SUMIFS('Member Months'!$L:$L,'Member Months'!$A:$A,$A1701,'Member Months'!$C:$C,$C1701, 'Member Months'!$D:$D,$D1701)</f>
        <v>0</v>
      </c>
      <c r="T1701" s="172"/>
    </row>
    <row r="1702" spans="1:20">
      <c r="A1702" s="38" t="s">
        <v>218</v>
      </c>
      <c r="B1702" s="39">
        <f t="shared" si="54"/>
        <v>0</v>
      </c>
      <c r="C1702" s="39" t="str">
        <f t="shared" si="53"/>
        <v>2021 Prior Year</v>
      </c>
      <c r="D1702" s="40">
        <v>2</v>
      </c>
      <c r="E1702" s="40" t="s">
        <v>218</v>
      </c>
      <c r="F1702" s="40" t="s">
        <v>738</v>
      </c>
      <c r="G1702" s="698" t="s">
        <v>226</v>
      </c>
      <c r="H1702" s="40" t="s">
        <v>228</v>
      </c>
      <c r="I1702" s="629" t="s">
        <v>218</v>
      </c>
      <c r="J1702" s="698" t="s">
        <v>677</v>
      </c>
      <c r="K1702" s="303">
        <v>0</v>
      </c>
      <c r="L1702" s="304">
        <v>0</v>
      </c>
      <c r="M1702" s="305">
        <v>0</v>
      </c>
      <c r="N1702" s="305">
        <v>0</v>
      </c>
      <c r="O1702" s="303">
        <v>0</v>
      </c>
      <c r="P1702" s="305">
        <v>0</v>
      </c>
      <c r="Q1702" s="303">
        <v>0</v>
      </c>
      <c r="R1702" s="16">
        <f>SUMIFS('Member Months'!$L:$L,'Member Months'!$A:$A,$A1702,'Member Months'!$C:$C,$C1702, 'Member Months'!$D:$D,$D1702)</f>
        <v>0</v>
      </c>
      <c r="T1702" s="172"/>
    </row>
    <row r="1703" spans="1:20">
      <c r="A1703" s="38" t="s">
        <v>218</v>
      </c>
      <c r="B1703" s="39">
        <f t="shared" si="54"/>
        <v>0</v>
      </c>
      <c r="C1703" s="39" t="str">
        <f t="shared" si="53"/>
        <v>2021 Prior Year</v>
      </c>
      <c r="D1703" s="40">
        <v>2</v>
      </c>
      <c r="E1703" s="40" t="s">
        <v>218</v>
      </c>
      <c r="F1703" s="40" t="s">
        <v>738</v>
      </c>
      <c r="G1703" s="698" t="s">
        <v>226</v>
      </c>
      <c r="H1703" s="40" t="s">
        <v>228</v>
      </c>
      <c r="I1703" s="629" t="s">
        <v>219</v>
      </c>
      <c r="J1703" s="698" t="s">
        <v>263</v>
      </c>
      <c r="K1703" s="303">
        <v>0</v>
      </c>
      <c r="L1703" s="304">
        <v>0</v>
      </c>
      <c r="M1703" s="305">
        <v>0</v>
      </c>
      <c r="N1703" s="305">
        <v>0</v>
      </c>
      <c r="O1703" s="303">
        <v>0</v>
      </c>
      <c r="P1703" s="305">
        <v>0</v>
      </c>
      <c r="Q1703" s="303">
        <v>0</v>
      </c>
      <c r="R1703" s="16">
        <f>SUMIFS('Member Months'!$L:$L,'Member Months'!$A:$A,$A1703,'Member Months'!$C:$C,$C1703, 'Member Months'!$D:$D,$D1703)</f>
        <v>0</v>
      </c>
      <c r="T1703" s="172"/>
    </row>
    <row r="1704" spans="1:20">
      <c r="A1704" s="38" t="s">
        <v>218</v>
      </c>
      <c r="B1704" s="39">
        <f t="shared" si="54"/>
        <v>0</v>
      </c>
      <c r="C1704" s="39" t="str">
        <f t="shared" si="53"/>
        <v>2021 Prior Year</v>
      </c>
      <c r="D1704" s="40">
        <v>2</v>
      </c>
      <c r="E1704" s="40" t="s">
        <v>218</v>
      </c>
      <c r="F1704" s="40" t="s">
        <v>738</v>
      </c>
      <c r="G1704" s="698" t="s">
        <v>226</v>
      </c>
      <c r="H1704" s="40" t="s">
        <v>228</v>
      </c>
      <c r="I1704" s="629" t="s">
        <v>220</v>
      </c>
      <c r="J1704" s="698" t="s">
        <v>675</v>
      </c>
      <c r="K1704" s="303">
        <v>0</v>
      </c>
      <c r="L1704" s="304">
        <v>0</v>
      </c>
      <c r="M1704" s="305">
        <v>0</v>
      </c>
      <c r="N1704" s="305">
        <v>0</v>
      </c>
      <c r="O1704" s="303">
        <v>0</v>
      </c>
      <c r="P1704" s="305">
        <v>0</v>
      </c>
      <c r="Q1704" s="303">
        <v>0</v>
      </c>
      <c r="R1704" s="16">
        <f>SUMIFS('Member Months'!$L:$L,'Member Months'!$A:$A,$A1704,'Member Months'!$C:$C,$C1704, 'Member Months'!$D:$D,$D1704)</f>
        <v>0</v>
      </c>
      <c r="T1704" s="172"/>
    </row>
    <row r="1705" spans="1:20">
      <c r="A1705" s="38" t="s">
        <v>218</v>
      </c>
      <c r="B1705" s="39">
        <f t="shared" si="54"/>
        <v>0</v>
      </c>
      <c r="C1705" s="39" t="str">
        <f t="shared" si="53"/>
        <v>2021 Prior Year</v>
      </c>
      <c r="D1705" s="40">
        <v>2</v>
      </c>
      <c r="E1705" s="40" t="s">
        <v>218</v>
      </c>
      <c r="F1705" s="40" t="s">
        <v>738</v>
      </c>
      <c r="G1705" s="698" t="s">
        <v>226</v>
      </c>
      <c r="H1705" s="40" t="s">
        <v>228</v>
      </c>
      <c r="I1705" s="629" t="s">
        <v>221</v>
      </c>
      <c r="J1705" s="698" t="s">
        <v>264</v>
      </c>
      <c r="K1705" s="303">
        <v>0</v>
      </c>
      <c r="L1705" s="304">
        <v>0</v>
      </c>
      <c r="M1705" s="305">
        <v>0</v>
      </c>
      <c r="N1705" s="305">
        <v>0</v>
      </c>
      <c r="O1705" s="303">
        <v>0</v>
      </c>
      <c r="P1705" s="305">
        <v>0</v>
      </c>
      <c r="Q1705" s="303">
        <v>0</v>
      </c>
      <c r="R1705" s="16">
        <f>SUMIFS('Member Months'!$L:$L,'Member Months'!$A:$A,$A1705,'Member Months'!$C:$C,$C1705, 'Member Months'!$D:$D,$D1705)</f>
        <v>0</v>
      </c>
      <c r="T1705" s="172"/>
    </row>
    <row r="1706" spans="1:20">
      <c r="A1706" s="38" t="s">
        <v>218</v>
      </c>
      <c r="B1706" s="39">
        <f t="shared" si="54"/>
        <v>0</v>
      </c>
      <c r="C1706" s="39" t="str">
        <f t="shared" si="53"/>
        <v>2021 Prior Year</v>
      </c>
      <c r="D1706" s="40">
        <v>2</v>
      </c>
      <c r="E1706" s="40" t="s">
        <v>218</v>
      </c>
      <c r="F1706" s="40" t="s">
        <v>738</v>
      </c>
      <c r="G1706" s="698" t="s">
        <v>226</v>
      </c>
      <c r="H1706" s="40" t="s">
        <v>228</v>
      </c>
      <c r="I1706" s="629" t="s">
        <v>222</v>
      </c>
      <c r="J1706" s="698" t="s">
        <v>206</v>
      </c>
      <c r="K1706" s="303">
        <v>0</v>
      </c>
      <c r="L1706" s="304">
        <v>0</v>
      </c>
      <c r="M1706" s="305">
        <v>0</v>
      </c>
      <c r="N1706" s="305">
        <v>0</v>
      </c>
      <c r="O1706" s="303">
        <v>0</v>
      </c>
      <c r="P1706" s="305">
        <v>0</v>
      </c>
      <c r="Q1706" s="303">
        <v>0</v>
      </c>
      <c r="R1706" s="16">
        <f>SUMIFS('Member Months'!$L:$L,'Member Months'!$A:$A,$A1706,'Member Months'!$C:$C,$C1706, 'Member Months'!$D:$D,$D1706)</f>
        <v>0</v>
      </c>
      <c r="T1706" s="172"/>
    </row>
    <row r="1707" spans="1:20">
      <c r="A1707" s="38" t="s">
        <v>218</v>
      </c>
      <c r="B1707" s="39">
        <f t="shared" si="54"/>
        <v>0</v>
      </c>
      <c r="C1707" s="39" t="str">
        <f t="shared" si="53"/>
        <v>2021 Prior Year</v>
      </c>
      <c r="D1707" s="40">
        <v>2</v>
      </c>
      <c r="E1707" s="40" t="s">
        <v>218</v>
      </c>
      <c r="F1707" s="40" t="s">
        <v>738</v>
      </c>
      <c r="G1707" s="698" t="s">
        <v>226</v>
      </c>
      <c r="H1707" s="40" t="s">
        <v>228</v>
      </c>
      <c r="I1707" s="629" t="s">
        <v>223</v>
      </c>
      <c r="J1707" s="698" t="s">
        <v>181</v>
      </c>
      <c r="K1707" s="303">
        <v>0</v>
      </c>
      <c r="L1707" s="304">
        <v>0</v>
      </c>
      <c r="M1707" s="305">
        <v>0</v>
      </c>
      <c r="N1707" s="305">
        <v>0</v>
      </c>
      <c r="O1707" s="303">
        <v>0</v>
      </c>
      <c r="P1707" s="305">
        <v>0</v>
      </c>
      <c r="Q1707" s="303">
        <v>0</v>
      </c>
      <c r="R1707" s="16">
        <f>SUMIFS('Member Months'!$L:$L,'Member Months'!$A:$A,$A1707,'Member Months'!$C:$C,$C1707, 'Member Months'!$D:$D,$D1707)</f>
        <v>0</v>
      </c>
      <c r="T1707" s="172"/>
    </row>
    <row r="1708" spans="1:20">
      <c r="A1708" s="38" t="s">
        <v>218</v>
      </c>
      <c r="B1708" s="39">
        <f t="shared" si="54"/>
        <v>0</v>
      </c>
      <c r="C1708" s="39" t="str">
        <f t="shared" si="53"/>
        <v>2021 Prior Year</v>
      </c>
      <c r="D1708" s="40">
        <v>2</v>
      </c>
      <c r="E1708" s="40" t="s">
        <v>218</v>
      </c>
      <c r="F1708" s="40" t="s">
        <v>738</v>
      </c>
      <c r="G1708" s="698" t="s">
        <v>226</v>
      </c>
      <c r="H1708" s="40" t="s">
        <v>228</v>
      </c>
      <c r="I1708" s="629" t="s">
        <v>150</v>
      </c>
      <c r="J1708" s="698" t="s">
        <v>204</v>
      </c>
      <c r="K1708" s="303">
        <v>0</v>
      </c>
      <c r="L1708" s="304">
        <v>0</v>
      </c>
      <c r="M1708" s="305">
        <v>0</v>
      </c>
      <c r="N1708" s="305">
        <v>0</v>
      </c>
      <c r="O1708" s="303">
        <v>0</v>
      </c>
      <c r="P1708" s="305">
        <v>0</v>
      </c>
      <c r="Q1708" s="303">
        <v>0</v>
      </c>
      <c r="R1708" s="16">
        <f>SUMIFS('Member Months'!$L:$L,'Member Months'!$A:$A,$A1708,'Member Months'!$C:$C,$C1708, 'Member Months'!$D:$D,$D1708)</f>
        <v>0</v>
      </c>
      <c r="T1708" s="172"/>
    </row>
    <row r="1709" spans="1:20">
      <c r="A1709" s="38" t="s">
        <v>218</v>
      </c>
      <c r="B1709" s="39">
        <f t="shared" si="54"/>
        <v>0</v>
      </c>
      <c r="C1709" s="39" t="str">
        <f t="shared" si="53"/>
        <v>2021 Prior Year</v>
      </c>
      <c r="D1709" s="40">
        <v>2</v>
      </c>
      <c r="E1709" s="40" t="s">
        <v>218</v>
      </c>
      <c r="F1709" s="40" t="s">
        <v>738</v>
      </c>
      <c r="G1709" s="698" t="s">
        <v>226</v>
      </c>
      <c r="H1709" s="40" t="s">
        <v>228</v>
      </c>
      <c r="I1709" s="629" t="s">
        <v>151</v>
      </c>
      <c r="J1709" s="698" t="s">
        <v>205</v>
      </c>
      <c r="K1709" s="303">
        <v>0</v>
      </c>
      <c r="L1709" s="304">
        <v>0</v>
      </c>
      <c r="M1709" s="305">
        <v>0</v>
      </c>
      <c r="N1709" s="305">
        <v>0</v>
      </c>
      <c r="O1709" s="303">
        <v>0</v>
      </c>
      <c r="P1709" s="305">
        <v>0</v>
      </c>
      <c r="Q1709" s="303">
        <v>0</v>
      </c>
      <c r="R1709" s="16">
        <f>SUMIFS('Member Months'!$L:$L,'Member Months'!$A:$A,$A1709,'Member Months'!$C:$C,$C1709, 'Member Months'!$D:$D,$D1709)</f>
        <v>0</v>
      </c>
      <c r="T1709" s="172"/>
    </row>
    <row r="1710" spans="1:20">
      <c r="A1710" s="38" t="s">
        <v>218</v>
      </c>
      <c r="B1710" s="39">
        <f t="shared" si="54"/>
        <v>0</v>
      </c>
      <c r="C1710" s="39" t="str">
        <f t="shared" si="53"/>
        <v>2021 Prior Year</v>
      </c>
      <c r="D1710" s="40">
        <v>2</v>
      </c>
      <c r="E1710" s="40" t="s">
        <v>218</v>
      </c>
      <c r="F1710" s="40" t="s">
        <v>738</v>
      </c>
      <c r="G1710" s="698" t="s">
        <v>226</v>
      </c>
      <c r="H1710" s="40" t="s">
        <v>228</v>
      </c>
      <c r="I1710" s="629" t="s">
        <v>152</v>
      </c>
      <c r="J1710" s="698" t="s">
        <v>182</v>
      </c>
      <c r="K1710" s="303">
        <v>0</v>
      </c>
      <c r="L1710" s="304">
        <v>0</v>
      </c>
      <c r="M1710" s="305">
        <v>0</v>
      </c>
      <c r="N1710" s="305">
        <v>0</v>
      </c>
      <c r="O1710" s="303">
        <v>0</v>
      </c>
      <c r="P1710" s="305">
        <v>0</v>
      </c>
      <c r="Q1710" s="303">
        <v>0</v>
      </c>
      <c r="R1710" s="16">
        <f>SUMIFS('Member Months'!$L:$L,'Member Months'!$A:$A,$A1710,'Member Months'!$C:$C,$C1710, 'Member Months'!$D:$D,$D1710)</f>
        <v>0</v>
      </c>
      <c r="T1710" s="172"/>
    </row>
    <row r="1711" spans="1:20">
      <c r="A1711" s="38" t="s">
        <v>218</v>
      </c>
      <c r="B1711" s="39">
        <f t="shared" si="54"/>
        <v>0</v>
      </c>
      <c r="C1711" s="39" t="str">
        <f t="shared" si="53"/>
        <v>2021 Prior Year</v>
      </c>
      <c r="D1711" s="40">
        <v>2</v>
      </c>
      <c r="E1711" s="40" t="s">
        <v>218</v>
      </c>
      <c r="F1711" s="40" t="s">
        <v>738</v>
      </c>
      <c r="G1711" s="698" t="s">
        <v>226</v>
      </c>
      <c r="H1711" s="40" t="s">
        <v>228</v>
      </c>
      <c r="I1711" s="629" t="s">
        <v>70</v>
      </c>
      <c r="J1711" s="698" t="s">
        <v>265</v>
      </c>
      <c r="K1711" s="303">
        <v>0</v>
      </c>
      <c r="L1711" s="304">
        <v>0</v>
      </c>
      <c r="M1711" s="305">
        <v>0</v>
      </c>
      <c r="N1711" s="305">
        <v>0</v>
      </c>
      <c r="O1711" s="303">
        <v>0</v>
      </c>
      <c r="P1711" s="305">
        <v>0</v>
      </c>
      <c r="Q1711" s="303">
        <v>0</v>
      </c>
      <c r="R1711" s="16">
        <f>SUMIFS('Member Months'!$L:$L,'Member Months'!$A:$A,$A1711,'Member Months'!$C:$C,$C1711, 'Member Months'!$D:$D,$D1711)</f>
        <v>0</v>
      </c>
      <c r="T1711" s="172"/>
    </row>
    <row r="1712" spans="1:20">
      <c r="A1712" s="38" t="s">
        <v>218</v>
      </c>
      <c r="B1712" s="39">
        <f t="shared" si="54"/>
        <v>0</v>
      </c>
      <c r="C1712" s="39" t="str">
        <f t="shared" si="53"/>
        <v>2021 Prior Year</v>
      </c>
      <c r="D1712" s="40">
        <v>2</v>
      </c>
      <c r="E1712" s="40" t="s">
        <v>218</v>
      </c>
      <c r="F1712" s="40" t="s">
        <v>738</v>
      </c>
      <c r="G1712" s="698" t="s">
        <v>226</v>
      </c>
      <c r="H1712" s="40" t="s">
        <v>228</v>
      </c>
      <c r="I1712" s="629" t="s">
        <v>71</v>
      </c>
      <c r="J1712" s="698" t="s">
        <v>266</v>
      </c>
      <c r="K1712" s="303">
        <v>0</v>
      </c>
      <c r="L1712" s="304">
        <v>0</v>
      </c>
      <c r="M1712" s="305">
        <v>0</v>
      </c>
      <c r="N1712" s="305">
        <v>0</v>
      </c>
      <c r="O1712" s="303">
        <v>0</v>
      </c>
      <c r="P1712" s="305">
        <v>0</v>
      </c>
      <c r="Q1712" s="303">
        <v>0</v>
      </c>
      <c r="R1712" s="16">
        <f>SUMIFS('Member Months'!$L:$L,'Member Months'!$A:$A,$A1712,'Member Months'!$C:$C,$C1712, 'Member Months'!$D:$D,$D1712)</f>
        <v>0</v>
      </c>
      <c r="T1712" s="172"/>
    </row>
    <row r="1713" spans="1:20">
      <c r="A1713" s="38" t="s">
        <v>218</v>
      </c>
      <c r="B1713" s="39">
        <f t="shared" si="54"/>
        <v>0</v>
      </c>
      <c r="C1713" s="39" t="str">
        <f t="shared" si="53"/>
        <v>2021 Prior Year</v>
      </c>
      <c r="D1713" s="40">
        <v>2</v>
      </c>
      <c r="E1713" s="40" t="s">
        <v>218</v>
      </c>
      <c r="F1713" s="40" t="s">
        <v>738</v>
      </c>
      <c r="G1713" s="698" t="s">
        <v>226</v>
      </c>
      <c r="H1713" s="40" t="s">
        <v>228</v>
      </c>
      <c r="I1713" s="629" t="s">
        <v>72</v>
      </c>
      <c r="J1713" s="698" t="s">
        <v>527</v>
      </c>
      <c r="K1713" s="303">
        <v>0</v>
      </c>
      <c r="L1713" s="304">
        <v>0</v>
      </c>
      <c r="M1713" s="305">
        <v>0</v>
      </c>
      <c r="N1713" s="305">
        <v>0</v>
      </c>
      <c r="O1713" s="303">
        <v>0</v>
      </c>
      <c r="P1713" s="305">
        <v>0</v>
      </c>
      <c r="Q1713" s="303">
        <v>0</v>
      </c>
      <c r="R1713" s="16">
        <f>SUMIFS('Member Months'!$L:$L,'Member Months'!$A:$A,$A1713,'Member Months'!$C:$C,$C1713, 'Member Months'!$D:$D,$D1713)</f>
        <v>0</v>
      </c>
      <c r="T1713" s="172"/>
    </row>
    <row r="1714" spans="1:20">
      <c r="A1714" s="38" t="s">
        <v>218</v>
      </c>
      <c r="B1714" s="39">
        <f t="shared" si="54"/>
        <v>0</v>
      </c>
      <c r="C1714" s="39" t="str">
        <f t="shared" si="53"/>
        <v>2021 Prior Year</v>
      </c>
      <c r="D1714" s="40">
        <v>2</v>
      </c>
      <c r="E1714" s="40" t="s">
        <v>218</v>
      </c>
      <c r="F1714" s="40" t="s">
        <v>738</v>
      </c>
      <c r="G1714" s="698" t="s">
        <v>226</v>
      </c>
      <c r="H1714" s="40" t="s">
        <v>228</v>
      </c>
      <c r="I1714" s="629" t="s">
        <v>73</v>
      </c>
      <c r="J1714" s="698" t="s">
        <v>528</v>
      </c>
      <c r="K1714" s="303">
        <v>0</v>
      </c>
      <c r="L1714" s="304">
        <v>0</v>
      </c>
      <c r="M1714" s="305">
        <v>0</v>
      </c>
      <c r="N1714" s="305">
        <v>0</v>
      </c>
      <c r="O1714" s="303">
        <v>0</v>
      </c>
      <c r="P1714" s="305">
        <v>0</v>
      </c>
      <c r="Q1714" s="303">
        <v>0</v>
      </c>
      <c r="R1714" s="16">
        <f>SUMIFS('Member Months'!$L:$L,'Member Months'!$A:$A,$A1714,'Member Months'!$C:$C,$C1714, 'Member Months'!$D:$D,$D1714)</f>
        <v>0</v>
      </c>
      <c r="T1714" s="172"/>
    </row>
    <row r="1715" spans="1:20">
      <c r="A1715" s="38" t="s">
        <v>218</v>
      </c>
      <c r="B1715" s="39">
        <f t="shared" si="54"/>
        <v>0</v>
      </c>
      <c r="C1715" s="39" t="str">
        <f t="shared" ref="C1715:C1769" si="55">$C$1302</f>
        <v>2021 Prior Year</v>
      </c>
      <c r="D1715" s="40">
        <v>2</v>
      </c>
      <c r="E1715" s="40" t="s">
        <v>218</v>
      </c>
      <c r="F1715" s="40" t="s">
        <v>738</v>
      </c>
      <c r="G1715" s="698" t="s">
        <v>226</v>
      </c>
      <c r="H1715" s="40" t="s">
        <v>228</v>
      </c>
      <c r="I1715" s="629" t="s">
        <v>409</v>
      </c>
      <c r="J1715" s="698" t="s">
        <v>803</v>
      </c>
      <c r="K1715" s="303">
        <v>0</v>
      </c>
      <c r="L1715" s="304">
        <v>0</v>
      </c>
      <c r="M1715" s="305">
        <v>0</v>
      </c>
      <c r="N1715" s="305">
        <v>0</v>
      </c>
      <c r="O1715" s="303">
        <v>0</v>
      </c>
      <c r="P1715" s="305">
        <v>0</v>
      </c>
      <c r="Q1715" s="303">
        <v>0</v>
      </c>
      <c r="R1715" s="16">
        <f>SUMIFS('Member Months'!$L:$L,'Member Months'!$A:$A,$A1715,'Member Months'!$C:$C,$C1715, 'Member Months'!$D:$D,$D1715)</f>
        <v>0</v>
      </c>
      <c r="T1715" s="172"/>
    </row>
    <row r="1716" spans="1:20">
      <c r="A1716" s="38" t="s">
        <v>219</v>
      </c>
      <c r="B1716" s="39">
        <f t="shared" si="54"/>
        <v>0</v>
      </c>
      <c r="C1716" s="39" t="str">
        <f t="shared" si="55"/>
        <v>2021 Prior Year</v>
      </c>
      <c r="D1716" s="40">
        <v>2</v>
      </c>
      <c r="E1716" s="40" t="s">
        <v>219</v>
      </c>
      <c r="F1716" s="40" t="s">
        <v>738</v>
      </c>
      <c r="G1716" s="698" t="s">
        <v>229</v>
      </c>
      <c r="H1716" s="40" t="s">
        <v>227</v>
      </c>
      <c r="I1716" s="629" t="s">
        <v>211</v>
      </c>
      <c r="J1716" s="698" t="s">
        <v>261</v>
      </c>
      <c r="K1716" s="303">
        <v>0</v>
      </c>
      <c r="L1716" s="304">
        <v>0</v>
      </c>
      <c r="M1716" s="305">
        <v>0</v>
      </c>
      <c r="N1716" s="305">
        <v>0</v>
      </c>
      <c r="O1716" s="303">
        <v>0</v>
      </c>
      <c r="P1716" s="305">
        <v>0</v>
      </c>
      <c r="Q1716" s="303">
        <v>0</v>
      </c>
      <c r="R1716" s="16">
        <f>SUMIFS('Member Months'!$L:$L,'Member Months'!$A:$A,$A1716,'Member Months'!$C:$C,$C1716, 'Member Months'!$D:$D,$D1716)</f>
        <v>0</v>
      </c>
      <c r="T1716" s="172"/>
    </row>
    <row r="1717" spans="1:20">
      <c r="A1717" s="38" t="s">
        <v>219</v>
      </c>
      <c r="B1717" s="39">
        <f t="shared" si="54"/>
        <v>0</v>
      </c>
      <c r="C1717" s="39" t="str">
        <f t="shared" si="55"/>
        <v>2021 Prior Year</v>
      </c>
      <c r="D1717" s="40">
        <v>2</v>
      </c>
      <c r="E1717" s="40" t="s">
        <v>219</v>
      </c>
      <c r="F1717" s="40" t="s">
        <v>738</v>
      </c>
      <c r="G1717" s="698" t="s">
        <v>229</v>
      </c>
      <c r="H1717" s="40" t="s">
        <v>227</v>
      </c>
      <c r="I1717" s="629" t="s">
        <v>214</v>
      </c>
      <c r="J1717" s="698" t="s">
        <v>676</v>
      </c>
      <c r="K1717" s="303">
        <v>0</v>
      </c>
      <c r="L1717" s="304">
        <v>0</v>
      </c>
      <c r="M1717" s="305">
        <v>0</v>
      </c>
      <c r="N1717" s="305">
        <v>0</v>
      </c>
      <c r="O1717" s="303">
        <v>0</v>
      </c>
      <c r="P1717" s="305">
        <v>0</v>
      </c>
      <c r="Q1717" s="303">
        <v>0</v>
      </c>
      <c r="R1717" s="16">
        <f>SUMIFS('Member Months'!$L:$L,'Member Months'!$A:$A,$A1717,'Member Months'!$C:$C,$C1717, 'Member Months'!$D:$D,$D1717)</f>
        <v>0</v>
      </c>
      <c r="T1717" s="172"/>
    </row>
    <row r="1718" spans="1:20">
      <c r="A1718" s="38" t="s">
        <v>219</v>
      </c>
      <c r="B1718" s="39">
        <f t="shared" si="54"/>
        <v>0</v>
      </c>
      <c r="C1718" s="39" t="str">
        <f t="shared" si="55"/>
        <v>2021 Prior Year</v>
      </c>
      <c r="D1718" s="40">
        <v>2</v>
      </c>
      <c r="E1718" s="40" t="s">
        <v>219</v>
      </c>
      <c r="F1718" s="40" t="s">
        <v>738</v>
      </c>
      <c r="G1718" s="698" t="s">
        <v>229</v>
      </c>
      <c r="H1718" s="40" t="s">
        <v>227</v>
      </c>
      <c r="I1718" s="629" t="s">
        <v>215</v>
      </c>
      <c r="J1718" s="698" t="s">
        <v>216</v>
      </c>
      <c r="K1718" s="303">
        <v>0</v>
      </c>
      <c r="L1718" s="304">
        <v>0</v>
      </c>
      <c r="M1718" s="305">
        <v>0</v>
      </c>
      <c r="N1718" s="305">
        <v>0</v>
      </c>
      <c r="O1718" s="303">
        <v>0</v>
      </c>
      <c r="P1718" s="305">
        <v>0</v>
      </c>
      <c r="Q1718" s="303">
        <v>0</v>
      </c>
      <c r="R1718" s="16">
        <f>SUMIFS('Member Months'!$L:$L,'Member Months'!$A:$A,$A1718,'Member Months'!$C:$C,$C1718, 'Member Months'!$D:$D,$D1718)</f>
        <v>0</v>
      </c>
      <c r="T1718" s="172"/>
    </row>
    <row r="1719" spans="1:20">
      <c r="A1719" s="38" t="s">
        <v>219</v>
      </c>
      <c r="B1719" s="39">
        <f t="shared" si="54"/>
        <v>0</v>
      </c>
      <c r="C1719" s="39" t="str">
        <f t="shared" si="55"/>
        <v>2021 Prior Year</v>
      </c>
      <c r="D1719" s="40">
        <v>2</v>
      </c>
      <c r="E1719" s="40" t="s">
        <v>219</v>
      </c>
      <c r="F1719" s="40" t="s">
        <v>738</v>
      </c>
      <c r="G1719" s="698" t="s">
        <v>229</v>
      </c>
      <c r="H1719" s="40" t="s">
        <v>227</v>
      </c>
      <c r="I1719" s="629" t="s">
        <v>217</v>
      </c>
      <c r="J1719" s="698" t="s">
        <v>262</v>
      </c>
      <c r="K1719" s="303">
        <v>0</v>
      </c>
      <c r="L1719" s="304">
        <v>0</v>
      </c>
      <c r="M1719" s="305">
        <v>0</v>
      </c>
      <c r="N1719" s="305">
        <v>0</v>
      </c>
      <c r="O1719" s="303">
        <v>0</v>
      </c>
      <c r="P1719" s="305">
        <v>0</v>
      </c>
      <c r="Q1719" s="303">
        <v>0</v>
      </c>
      <c r="R1719" s="16">
        <f>SUMIFS('Member Months'!$L:$L,'Member Months'!$A:$A,$A1719,'Member Months'!$C:$C,$C1719, 'Member Months'!$D:$D,$D1719)</f>
        <v>0</v>
      </c>
      <c r="T1719" s="172"/>
    </row>
    <row r="1720" spans="1:20">
      <c r="A1720" s="38" t="s">
        <v>219</v>
      </c>
      <c r="B1720" s="39">
        <f t="shared" si="54"/>
        <v>0</v>
      </c>
      <c r="C1720" s="39" t="str">
        <f t="shared" si="55"/>
        <v>2021 Prior Year</v>
      </c>
      <c r="D1720" s="40">
        <v>2</v>
      </c>
      <c r="E1720" s="40" t="s">
        <v>219</v>
      </c>
      <c r="F1720" s="40" t="s">
        <v>738</v>
      </c>
      <c r="G1720" s="698" t="s">
        <v>229</v>
      </c>
      <c r="H1720" s="40" t="s">
        <v>227</v>
      </c>
      <c r="I1720" s="629" t="s">
        <v>218</v>
      </c>
      <c r="J1720" s="698" t="s">
        <v>677</v>
      </c>
      <c r="K1720" s="303">
        <v>0</v>
      </c>
      <c r="L1720" s="304">
        <v>0</v>
      </c>
      <c r="M1720" s="305">
        <v>0</v>
      </c>
      <c r="N1720" s="305">
        <v>0</v>
      </c>
      <c r="O1720" s="303">
        <v>0</v>
      </c>
      <c r="P1720" s="305">
        <v>0</v>
      </c>
      <c r="Q1720" s="303">
        <v>0</v>
      </c>
      <c r="R1720" s="16">
        <f>SUMIFS('Member Months'!$L:$L,'Member Months'!$A:$A,$A1720,'Member Months'!$C:$C,$C1720, 'Member Months'!$D:$D,$D1720)</f>
        <v>0</v>
      </c>
      <c r="T1720" s="172"/>
    </row>
    <row r="1721" spans="1:20">
      <c r="A1721" s="38" t="s">
        <v>219</v>
      </c>
      <c r="B1721" s="39">
        <f t="shared" si="54"/>
        <v>0</v>
      </c>
      <c r="C1721" s="39" t="str">
        <f t="shared" si="55"/>
        <v>2021 Prior Year</v>
      </c>
      <c r="D1721" s="40">
        <v>2</v>
      </c>
      <c r="E1721" s="40" t="s">
        <v>219</v>
      </c>
      <c r="F1721" s="40" t="s">
        <v>738</v>
      </c>
      <c r="G1721" s="698" t="s">
        <v>229</v>
      </c>
      <c r="H1721" s="40" t="s">
        <v>227</v>
      </c>
      <c r="I1721" s="629" t="s">
        <v>219</v>
      </c>
      <c r="J1721" s="698" t="s">
        <v>263</v>
      </c>
      <c r="K1721" s="303">
        <v>0</v>
      </c>
      <c r="L1721" s="304">
        <v>0</v>
      </c>
      <c r="M1721" s="305">
        <v>0</v>
      </c>
      <c r="N1721" s="305">
        <v>0</v>
      </c>
      <c r="O1721" s="303">
        <v>0</v>
      </c>
      <c r="P1721" s="305">
        <v>0</v>
      </c>
      <c r="Q1721" s="303">
        <v>0</v>
      </c>
      <c r="R1721" s="16">
        <f>SUMIFS('Member Months'!$L:$L,'Member Months'!$A:$A,$A1721,'Member Months'!$C:$C,$C1721, 'Member Months'!$D:$D,$D1721)</f>
        <v>0</v>
      </c>
      <c r="T1721" s="172"/>
    </row>
    <row r="1722" spans="1:20">
      <c r="A1722" s="38" t="s">
        <v>219</v>
      </c>
      <c r="B1722" s="39">
        <f t="shared" si="54"/>
        <v>0</v>
      </c>
      <c r="C1722" s="39" t="str">
        <f t="shared" si="55"/>
        <v>2021 Prior Year</v>
      </c>
      <c r="D1722" s="40">
        <v>2</v>
      </c>
      <c r="E1722" s="40" t="s">
        <v>219</v>
      </c>
      <c r="F1722" s="40" t="s">
        <v>738</v>
      </c>
      <c r="G1722" s="698" t="s">
        <v>229</v>
      </c>
      <c r="H1722" s="40" t="s">
        <v>227</v>
      </c>
      <c r="I1722" s="629" t="s">
        <v>220</v>
      </c>
      <c r="J1722" s="698" t="s">
        <v>675</v>
      </c>
      <c r="K1722" s="303">
        <v>0</v>
      </c>
      <c r="L1722" s="304">
        <v>0</v>
      </c>
      <c r="M1722" s="305">
        <v>0</v>
      </c>
      <c r="N1722" s="305">
        <v>0</v>
      </c>
      <c r="O1722" s="303">
        <v>0</v>
      </c>
      <c r="P1722" s="305">
        <v>0</v>
      </c>
      <c r="Q1722" s="303">
        <v>0</v>
      </c>
      <c r="R1722" s="16">
        <f>SUMIFS('Member Months'!$L:$L,'Member Months'!$A:$A,$A1722,'Member Months'!$C:$C,$C1722, 'Member Months'!$D:$D,$D1722)</f>
        <v>0</v>
      </c>
      <c r="T1722" s="172"/>
    </row>
    <row r="1723" spans="1:20">
      <c r="A1723" s="38" t="s">
        <v>219</v>
      </c>
      <c r="B1723" s="39">
        <f t="shared" si="54"/>
        <v>0</v>
      </c>
      <c r="C1723" s="39" t="str">
        <f t="shared" si="55"/>
        <v>2021 Prior Year</v>
      </c>
      <c r="D1723" s="40">
        <v>2</v>
      </c>
      <c r="E1723" s="40" t="s">
        <v>219</v>
      </c>
      <c r="F1723" s="40" t="s">
        <v>738</v>
      </c>
      <c r="G1723" s="698" t="s">
        <v>229</v>
      </c>
      <c r="H1723" s="40" t="s">
        <v>227</v>
      </c>
      <c r="I1723" s="629" t="s">
        <v>221</v>
      </c>
      <c r="J1723" s="698" t="s">
        <v>264</v>
      </c>
      <c r="K1723" s="303">
        <v>0</v>
      </c>
      <c r="L1723" s="304">
        <v>0</v>
      </c>
      <c r="M1723" s="305">
        <v>0</v>
      </c>
      <c r="N1723" s="305">
        <v>0</v>
      </c>
      <c r="O1723" s="303">
        <v>0</v>
      </c>
      <c r="P1723" s="305">
        <v>0</v>
      </c>
      <c r="Q1723" s="303">
        <v>0</v>
      </c>
      <c r="R1723" s="16">
        <f>SUMIFS('Member Months'!$L:$L,'Member Months'!$A:$A,$A1723,'Member Months'!$C:$C,$C1723, 'Member Months'!$D:$D,$D1723)</f>
        <v>0</v>
      </c>
      <c r="T1723" s="172"/>
    </row>
    <row r="1724" spans="1:20">
      <c r="A1724" s="38" t="s">
        <v>219</v>
      </c>
      <c r="B1724" s="39">
        <f t="shared" si="54"/>
        <v>0</v>
      </c>
      <c r="C1724" s="39" t="str">
        <f t="shared" si="55"/>
        <v>2021 Prior Year</v>
      </c>
      <c r="D1724" s="40">
        <v>2</v>
      </c>
      <c r="E1724" s="40" t="s">
        <v>219</v>
      </c>
      <c r="F1724" s="40" t="s">
        <v>738</v>
      </c>
      <c r="G1724" s="698" t="s">
        <v>229</v>
      </c>
      <c r="H1724" s="40" t="s">
        <v>227</v>
      </c>
      <c r="I1724" s="629" t="s">
        <v>222</v>
      </c>
      <c r="J1724" s="698" t="s">
        <v>206</v>
      </c>
      <c r="K1724" s="303">
        <v>0</v>
      </c>
      <c r="L1724" s="304">
        <v>0</v>
      </c>
      <c r="M1724" s="305">
        <v>0</v>
      </c>
      <c r="N1724" s="305">
        <v>0</v>
      </c>
      <c r="O1724" s="303">
        <v>0</v>
      </c>
      <c r="P1724" s="305">
        <v>0</v>
      </c>
      <c r="Q1724" s="303">
        <v>0</v>
      </c>
      <c r="R1724" s="16">
        <f>SUMIFS('Member Months'!$L:$L,'Member Months'!$A:$A,$A1724,'Member Months'!$C:$C,$C1724, 'Member Months'!$D:$D,$D1724)</f>
        <v>0</v>
      </c>
      <c r="T1724" s="172"/>
    </row>
    <row r="1725" spans="1:20">
      <c r="A1725" s="38" t="s">
        <v>219</v>
      </c>
      <c r="B1725" s="39">
        <f t="shared" si="54"/>
        <v>0</v>
      </c>
      <c r="C1725" s="39" t="str">
        <f t="shared" si="55"/>
        <v>2021 Prior Year</v>
      </c>
      <c r="D1725" s="40">
        <v>2</v>
      </c>
      <c r="E1725" s="40" t="s">
        <v>219</v>
      </c>
      <c r="F1725" s="40" t="s">
        <v>738</v>
      </c>
      <c r="G1725" s="698" t="s">
        <v>229</v>
      </c>
      <c r="H1725" s="40" t="s">
        <v>227</v>
      </c>
      <c r="I1725" s="629" t="s">
        <v>223</v>
      </c>
      <c r="J1725" s="698" t="s">
        <v>181</v>
      </c>
      <c r="K1725" s="303">
        <v>0</v>
      </c>
      <c r="L1725" s="304">
        <v>0</v>
      </c>
      <c r="M1725" s="305">
        <v>0</v>
      </c>
      <c r="N1725" s="305">
        <v>0</v>
      </c>
      <c r="O1725" s="303">
        <v>0</v>
      </c>
      <c r="P1725" s="305">
        <v>0</v>
      </c>
      <c r="Q1725" s="303">
        <v>0</v>
      </c>
      <c r="R1725" s="16">
        <f>SUMIFS('Member Months'!$L:$L,'Member Months'!$A:$A,$A1725,'Member Months'!$C:$C,$C1725, 'Member Months'!$D:$D,$D1725)</f>
        <v>0</v>
      </c>
      <c r="T1725" s="172"/>
    </row>
    <row r="1726" spans="1:20">
      <c r="A1726" s="38" t="s">
        <v>219</v>
      </c>
      <c r="B1726" s="39">
        <f t="shared" si="54"/>
        <v>0</v>
      </c>
      <c r="C1726" s="39" t="str">
        <f t="shared" si="55"/>
        <v>2021 Prior Year</v>
      </c>
      <c r="D1726" s="40">
        <v>2</v>
      </c>
      <c r="E1726" s="40" t="s">
        <v>219</v>
      </c>
      <c r="F1726" s="40" t="s">
        <v>738</v>
      </c>
      <c r="G1726" s="698" t="s">
        <v>229</v>
      </c>
      <c r="H1726" s="40" t="s">
        <v>227</v>
      </c>
      <c r="I1726" s="629" t="s">
        <v>150</v>
      </c>
      <c r="J1726" s="698" t="s">
        <v>204</v>
      </c>
      <c r="K1726" s="303">
        <v>0</v>
      </c>
      <c r="L1726" s="304">
        <v>0</v>
      </c>
      <c r="M1726" s="305">
        <v>0</v>
      </c>
      <c r="N1726" s="305">
        <v>0</v>
      </c>
      <c r="O1726" s="303">
        <v>0</v>
      </c>
      <c r="P1726" s="305">
        <v>0</v>
      </c>
      <c r="Q1726" s="303">
        <v>0</v>
      </c>
      <c r="R1726" s="16">
        <f>SUMIFS('Member Months'!$L:$L,'Member Months'!$A:$A,$A1726,'Member Months'!$C:$C,$C1726, 'Member Months'!$D:$D,$D1726)</f>
        <v>0</v>
      </c>
      <c r="T1726" s="172"/>
    </row>
    <row r="1727" spans="1:20">
      <c r="A1727" s="38" t="s">
        <v>219</v>
      </c>
      <c r="B1727" s="39">
        <f t="shared" si="54"/>
        <v>0</v>
      </c>
      <c r="C1727" s="39" t="str">
        <f t="shared" si="55"/>
        <v>2021 Prior Year</v>
      </c>
      <c r="D1727" s="40">
        <v>2</v>
      </c>
      <c r="E1727" s="40" t="s">
        <v>219</v>
      </c>
      <c r="F1727" s="40" t="s">
        <v>738</v>
      </c>
      <c r="G1727" s="698" t="s">
        <v>229</v>
      </c>
      <c r="H1727" s="40" t="s">
        <v>227</v>
      </c>
      <c r="I1727" s="629" t="s">
        <v>151</v>
      </c>
      <c r="J1727" s="698" t="s">
        <v>205</v>
      </c>
      <c r="K1727" s="303">
        <v>0</v>
      </c>
      <c r="L1727" s="304">
        <v>0</v>
      </c>
      <c r="M1727" s="305">
        <v>0</v>
      </c>
      <c r="N1727" s="305">
        <v>0</v>
      </c>
      <c r="O1727" s="303">
        <v>0</v>
      </c>
      <c r="P1727" s="305">
        <v>0</v>
      </c>
      <c r="Q1727" s="303">
        <v>0</v>
      </c>
      <c r="R1727" s="16">
        <f>SUMIFS('Member Months'!$L:$L,'Member Months'!$A:$A,$A1727,'Member Months'!$C:$C,$C1727, 'Member Months'!$D:$D,$D1727)</f>
        <v>0</v>
      </c>
      <c r="T1727" s="172"/>
    </row>
    <row r="1728" spans="1:20">
      <c r="A1728" s="38" t="s">
        <v>219</v>
      </c>
      <c r="B1728" s="39">
        <f t="shared" si="54"/>
        <v>0</v>
      </c>
      <c r="C1728" s="39" t="str">
        <f t="shared" si="55"/>
        <v>2021 Prior Year</v>
      </c>
      <c r="D1728" s="40">
        <v>2</v>
      </c>
      <c r="E1728" s="40" t="s">
        <v>219</v>
      </c>
      <c r="F1728" s="40" t="s">
        <v>738</v>
      </c>
      <c r="G1728" s="698" t="s">
        <v>229</v>
      </c>
      <c r="H1728" s="40" t="s">
        <v>227</v>
      </c>
      <c r="I1728" s="629" t="s">
        <v>152</v>
      </c>
      <c r="J1728" s="698" t="s">
        <v>182</v>
      </c>
      <c r="K1728" s="303">
        <v>0</v>
      </c>
      <c r="L1728" s="304">
        <v>0</v>
      </c>
      <c r="M1728" s="305">
        <v>0</v>
      </c>
      <c r="N1728" s="305">
        <v>0</v>
      </c>
      <c r="O1728" s="303">
        <v>0</v>
      </c>
      <c r="P1728" s="305">
        <v>0</v>
      </c>
      <c r="Q1728" s="303">
        <v>0</v>
      </c>
      <c r="R1728" s="16">
        <f>SUMIFS('Member Months'!$L:$L,'Member Months'!$A:$A,$A1728,'Member Months'!$C:$C,$C1728, 'Member Months'!$D:$D,$D1728)</f>
        <v>0</v>
      </c>
      <c r="T1728" s="172"/>
    </row>
    <row r="1729" spans="1:20">
      <c r="A1729" s="38" t="s">
        <v>219</v>
      </c>
      <c r="B1729" s="39">
        <f t="shared" si="54"/>
        <v>0</v>
      </c>
      <c r="C1729" s="39" t="str">
        <f t="shared" si="55"/>
        <v>2021 Prior Year</v>
      </c>
      <c r="D1729" s="40">
        <v>2</v>
      </c>
      <c r="E1729" s="40" t="s">
        <v>219</v>
      </c>
      <c r="F1729" s="40" t="s">
        <v>738</v>
      </c>
      <c r="G1729" s="698" t="s">
        <v>229</v>
      </c>
      <c r="H1729" s="40" t="s">
        <v>227</v>
      </c>
      <c r="I1729" s="629" t="s">
        <v>70</v>
      </c>
      <c r="J1729" s="698" t="s">
        <v>265</v>
      </c>
      <c r="K1729" s="303">
        <v>0</v>
      </c>
      <c r="L1729" s="304">
        <v>0</v>
      </c>
      <c r="M1729" s="305">
        <v>0</v>
      </c>
      <c r="N1729" s="305">
        <v>0</v>
      </c>
      <c r="O1729" s="303">
        <v>0</v>
      </c>
      <c r="P1729" s="305">
        <v>0</v>
      </c>
      <c r="Q1729" s="303">
        <v>0</v>
      </c>
      <c r="R1729" s="16">
        <f>SUMIFS('Member Months'!$L:$L,'Member Months'!$A:$A,$A1729,'Member Months'!$C:$C,$C1729, 'Member Months'!$D:$D,$D1729)</f>
        <v>0</v>
      </c>
      <c r="T1729" s="172"/>
    </row>
    <row r="1730" spans="1:20">
      <c r="A1730" s="38" t="s">
        <v>219</v>
      </c>
      <c r="B1730" s="39">
        <f t="shared" si="54"/>
        <v>0</v>
      </c>
      <c r="C1730" s="39" t="str">
        <f t="shared" si="55"/>
        <v>2021 Prior Year</v>
      </c>
      <c r="D1730" s="40">
        <v>2</v>
      </c>
      <c r="E1730" s="40" t="s">
        <v>219</v>
      </c>
      <c r="F1730" s="40" t="s">
        <v>738</v>
      </c>
      <c r="G1730" s="698" t="s">
        <v>229</v>
      </c>
      <c r="H1730" s="40" t="s">
        <v>227</v>
      </c>
      <c r="I1730" s="629" t="s">
        <v>71</v>
      </c>
      <c r="J1730" s="698" t="s">
        <v>266</v>
      </c>
      <c r="K1730" s="303">
        <v>0</v>
      </c>
      <c r="L1730" s="304">
        <v>0</v>
      </c>
      <c r="M1730" s="305">
        <v>0</v>
      </c>
      <c r="N1730" s="305">
        <v>0</v>
      </c>
      <c r="O1730" s="303">
        <v>0</v>
      </c>
      <c r="P1730" s="305">
        <v>0</v>
      </c>
      <c r="Q1730" s="303">
        <v>0</v>
      </c>
      <c r="R1730" s="16">
        <f>SUMIFS('Member Months'!$L:$L,'Member Months'!$A:$A,$A1730,'Member Months'!$C:$C,$C1730, 'Member Months'!$D:$D,$D1730)</f>
        <v>0</v>
      </c>
      <c r="T1730" s="172"/>
    </row>
    <row r="1731" spans="1:20">
      <c r="A1731" s="38" t="s">
        <v>219</v>
      </c>
      <c r="B1731" s="39">
        <f t="shared" si="54"/>
        <v>0</v>
      </c>
      <c r="C1731" s="39" t="str">
        <f t="shared" si="55"/>
        <v>2021 Prior Year</v>
      </c>
      <c r="D1731" s="40">
        <v>2</v>
      </c>
      <c r="E1731" s="40" t="s">
        <v>219</v>
      </c>
      <c r="F1731" s="40" t="s">
        <v>738</v>
      </c>
      <c r="G1731" s="698" t="s">
        <v>229</v>
      </c>
      <c r="H1731" s="40" t="s">
        <v>227</v>
      </c>
      <c r="I1731" s="629" t="s">
        <v>72</v>
      </c>
      <c r="J1731" s="698" t="s">
        <v>527</v>
      </c>
      <c r="K1731" s="303">
        <v>0</v>
      </c>
      <c r="L1731" s="304">
        <v>0</v>
      </c>
      <c r="M1731" s="305">
        <v>0</v>
      </c>
      <c r="N1731" s="305">
        <v>0</v>
      </c>
      <c r="O1731" s="303">
        <v>0</v>
      </c>
      <c r="P1731" s="305">
        <v>0</v>
      </c>
      <c r="Q1731" s="303">
        <v>0</v>
      </c>
      <c r="R1731" s="16">
        <f>SUMIFS('Member Months'!$L:$L,'Member Months'!$A:$A,$A1731,'Member Months'!$C:$C,$C1731, 'Member Months'!$D:$D,$D1731)</f>
        <v>0</v>
      </c>
      <c r="T1731" s="172"/>
    </row>
    <row r="1732" spans="1:20">
      <c r="A1732" s="38" t="s">
        <v>219</v>
      </c>
      <c r="B1732" s="39">
        <f t="shared" si="54"/>
        <v>0</v>
      </c>
      <c r="C1732" s="39" t="str">
        <f t="shared" si="55"/>
        <v>2021 Prior Year</v>
      </c>
      <c r="D1732" s="40">
        <v>2</v>
      </c>
      <c r="E1732" s="40" t="s">
        <v>219</v>
      </c>
      <c r="F1732" s="40" t="s">
        <v>738</v>
      </c>
      <c r="G1732" s="698" t="s">
        <v>229</v>
      </c>
      <c r="H1732" s="40" t="s">
        <v>227</v>
      </c>
      <c r="I1732" s="629" t="s">
        <v>73</v>
      </c>
      <c r="J1732" s="698" t="s">
        <v>528</v>
      </c>
      <c r="K1732" s="303">
        <v>0</v>
      </c>
      <c r="L1732" s="304">
        <v>0</v>
      </c>
      <c r="M1732" s="305">
        <v>0</v>
      </c>
      <c r="N1732" s="305">
        <v>0</v>
      </c>
      <c r="O1732" s="303">
        <v>0</v>
      </c>
      <c r="P1732" s="305">
        <v>0</v>
      </c>
      <c r="Q1732" s="303">
        <v>0</v>
      </c>
      <c r="R1732" s="16">
        <f>SUMIFS('Member Months'!$L:$L,'Member Months'!$A:$A,$A1732,'Member Months'!$C:$C,$C1732, 'Member Months'!$D:$D,$D1732)</f>
        <v>0</v>
      </c>
      <c r="T1732" s="172"/>
    </row>
    <row r="1733" spans="1:20">
      <c r="A1733" s="38" t="s">
        <v>219</v>
      </c>
      <c r="B1733" s="39">
        <f t="shared" si="54"/>
        <v>0</v>
      </c>
      <c r="C1733" s="39" t="str">
        <f t="shared" si="55"/>
        <v>2021 Prior Year</v>
      </c>
      <c r="D1733" s="40">
        <v>2</v>
      </c>
      <c r="E1733" s="40" t="s">
        <v>219</v>
      </c>
      <c r="F1733" s="40" t="s">
        <v>738</v>
      </c>
      <c r="G1733" s="698" t="s">
        <v>229</v>
      </c>
      <c r="H1733" s="40" t="s">
        <v>227</v>
      </c>
      <c r="I1733" s="629" t="s">
        <v>409</v>
      </c>
      <c r="J1733" s="698" t="s">
        <v>803</v>
      </c>
      <c r="K1733" s="303">
        <v>0</v>
      </c>
      <c r="L1733" s="304">
        <v>0</v>
      </c>
      <c r="M1733" s="305">
        <v>0</v>
      </c>
      <c r="N1733" s="305">
        <v>0</v>
      </c>
      <c r="O1733" s="303">
        <v>0</v>
      </c>
      <c r="P1733" s="305">
        <v>0</v>
      </c>
      <c r="Q1733" s="303">
        <v>0</v>
      </c>
      <c r="R1733" s="16">
        <f>SUMIFS('Member Months'!$L:$L,'Member Months'!$A:$A,$A1733,'Member Months'!$C:$C,$C1733, 'Member Months'!$D:$D,$D1733)</f>
        <v>0</v>
      </c>
      <c r="T1733" s="172"/>
    </row>
    <row r="1734" spans="1:20">
      <c r="A1734" s="38" t="s">
        <v>220</v>
      </c>
      <c r="B1734" s="39">
        <f t="shared" si="54"/>
        <v>0</v>
      </c>
      <c r="C1734" s="39" t="str">
        <f t="shared" si="55"/>
        <v>2021 Prior Year</v>
      </c>
      <c r="D1734" s="40">
        <v>2</v>
      </c>
      <c r="E1734" s="40" t="s">
        <v>220</v>
      </c>
      <c r="F1734" s="40" t="s">
        <v>738</v>
      </c>
      <c r="G1734" s="698" t="s">
        <v>229</v>
      </c>
      <c r="H1734" s="40" t="s">
        <v>228</v>
      </c>
      <c r="I1734" s="629" t="s">
        <v>211</v>
      </c>
      <c r="J1734" s="698" t="s">
        <v>261</v>
      </c>
      <c r="K1734" s="303">
        <v>0</v>
      </c>
      <c r="L1734" s="304">
        <v>0</v>
      </c>
      <c r="M1734" s="305">
        <v>0</v>
      </c>
      <c r="N1734" s="305">
        <v>0</v>
      </c>
      <c r="O1734" s="303">
        <v>0</v>
      </c>
      <c r="P1734" s="305">
        <v>0</v>
      </c>
      <c r="Q1734" s="303">
        <v>0</v>
      </c>
      <c r="R1734" s="16">
        <f>SUMIFS('Member Months'!$L:$L,'Member Months'!$A:$A,$A1734,'Member Months'!$C:$C,$C1734, 'Member Months'!$D:$D,$D1734)</f>
        <v>0</v>
      </c>
      <c r="T1734" s="172"/>
    </row>
    <row r="1735" spans="1:20">
      <c r="A1735" s="38" t="s">
        <v>220</v>
      </c>
      <c r="B1735" s="39">
        <f t="shared" si="54"/>
        <v>0</v>
      </c>
      <c r="C1735" s="39" t="str">
        <f t="shared" si="55"/>
        <v>2021 Prior Year</v>
      </c>
      <c r="D1735" s="40">
        <v>2</v>
      </c>
      <c r="E1735" s="40" t="s">
        <v>220</v>
      </c>
      <c r="F1735" s="40" t="s">
        <v>738</v>
      </c>
      <c r="G1735" s="698" t="s">
        <v>229</v>
      </c>
      <c r="H1735" s="40" t="s">
        <v>228</v>
      </c>
      <c r="I1735" s="629" t="s">
        <v>214</v>
      </c>
      <c r="J1735" s="698" t="s">
        <v>676</v>
      </c>
      <c r="K1735" s="303">
        <v>0</v>
      </c>
      <c r="L1735" s="304">
        <v>0</v>
      </c>
      <c r="M1735" s="305">
        <v>0</v>
      </c>
      <c r="N1735" s="305">
        <v>0</v>
      </c>
      <c r="O1735" s="303">
        <v>0</v>
      </c>
      <c r="P1735" s="305">
        <v>0</v>
      </c>
      <c r="Q1735" s="303">
        <v>0</v>
      </c>
      <c r="R1735" s="16">
        <f>SUMIFS('Member Months'!$L:$L,'Member Months'!$A:$A,$A1735,'Member Months'!$C:$C,$C1735, 'Member Months'!$D:$D,$D1735)</f>
        <v>0</v>
      </c>
      <c r="T1735" s="172"/>
    </row>
    <row r="1736" spans="1:20">
      <c r="A1736" s="38" t="s">
        <v>220</v>
      </c>
      <c r="B1736" s="39">
        <f t="shared" si="54"/>
        <v>0</v>
      </c>
      <c r="C1736" s="39" t="str">
        <f t="shared" si="55"/>
        <v>2021 Prior Year</v>
      </c>
      <c r="D1736" s="40">
        <v>2</v>
      </c>
      <c r="E1736" s="40" t="s">
        <v>220</v>
      </c>
      <c r="F1736" s="40" t="s">
        <v>738</v>
      </c>
      <c r="G1736" s="698" t="s">
        <v>229</v>
      </c>
      <c r="H1736" s="40" t="s">
        <v>228</v>
      </c>
      <c r="I1736" s="629" t="s">
        <v>215</v>
      </c>
      <c r="J1736" s="698" t="s">
        <v>216</v>
      </c>
      <c r="K1736" s="303">
        <v>0</v>
      </c>
      <c r="L1736" s="304">
        <v>0</v>
      </c>
      <c r="M1736" s="305">
        <v>0</v>
      </c>
      <c r="N1736" s="305">
        <v>0</v>
      </c>
      <c r="O1736" s="303">
        <v>0</v>
      </c>
      <c r="P1736" s="305">
        <v>0</v>
      </c>
      <c r="Q1736" s="303">
        <v>0</v>
      </c>
      <c r="R1736" s="16">
        <f>SUMIFS('Member Months'!$L:$L,'Member Months'!$A:$A,$A1736,'Member Months'!$C:$C,$C1736, 'Member Months'!$D:$D,$D1736)</f>
        <v>0</v>
      </c>
      <c r="T1736" s="172"/>
    </row>
    <row r="1737" spans="1:20">
      <c r="A1737" s="38" t="s">
        <v>220</v>
      </c>
      <c r="B1737" s="39">
        <f t="shared" si="54"/>
        <v>0</v>
      </c>
      <c r="C1737" s="39" t="str">
        <f t="shared" si="55"/>
        <v>2021 Prior Year</v>
      </c>
      <c r="D1737" s="40">
        <v>2</v>
      </c>
      <c r="E1737" s="40" t="s">
        <v>220</v>
      </c>
      <c r="F1737" s="40" t="s">
        <v>738</v>
      </c>
      <c r="G1737" s="698" t="s">
        <v>229</v>
      </c>
      <c r="H1737" s="40" t="s">
        <v>228</v>
      </c>
      <c r="I1737" s="629" t="s">
        <v>217</v>
      </c>
      <c r="J1737" s="698" t="s">
        <v>262</v>
      </c>
      <c r="K1737" s="303">
        <v>0</v>
      </c>
      <c r="L1737" s="304">
        <v>0</v>
      </c>
      <c r="M1737" s="305">
        <v>0</v>
      </c>
      <c r="N1737" s="305">
        <v>0</v>
      </c>
      <c r="O1737" s="303">
        <v>0</v>
      </c>
      <c r="P1737" s="305">
        <v>0</v>
      </c>
      <c r="Q1737" s="303">
        <v>0</v>
      </c>
      <c r="R1737" s="16">
        <f>SUMIFS('Member Months'!$L:$L,'Member Months'!$A:$A,$A1737,'Member Months'!$C:$C,$C1737, 'Member Months'!$D:$D,$D1737)</f>
        <v>0</v>
      </c>
      <c r="T1737" s="172"/>
    </row>
    <row r="1738" spans="1:20">
      <c r="A1738" s="38" t="s">
        <v>220</v>
      </c>
      <c r="B1738" s="39">
        <f t="shared" si="54"/>
        <v>0</v>
      </c>
      <c r="C1738" s="39" t="str">
        <f t="shared" si="55"/>
        <v>2021 Prior Year</v>
      </c>
      <c r="D1738" s="40">
        <v>2</v>
      </c>
      <c r="E1738" s="40" t="s">
        <v>220</v>
      </c>
      <c r="F1738" s="40" t="s">
        <v>738</v>
      </c>
      <c r="G1738" s="698" t="s">
        <v>229</v>
      </c>
      <c r="H1738" s="40" t="s">
        <v>228</v>
      </c>
      <c r="I1738" s="629" t="s">
        <v>218</v>
      </c>
      <c r="J1738" s="698" t="s">
        <v>677</v>
      </c>
      <c r="K1738" s="303">
        <v>0</v>
      </c>
      <c r="L1738" s="304">
        <v>0</v>
      </c>
      <c r="M1738" s="305">
        <v>0</v>
      </c>
      <c r="N1738" s="305">
        <v>0</v>
      </c>
      <c r="O1738" s="303">
        <v>0</v>
      </c>
      <c r="P1738" s="305">
        <v>0</v>
      </c>
      <c r="Q1738" s="303">
        <v>0</v>
      </c>
      <c r="R1738" s="16">
        <f>SUMIFS('Member Months'!$L:$L,'Member Months'!$A:$A,$A1738,'Member Months'!$C:$C,$C1738, 'Member Months'!$D:$D,$D1738)</f>
        <v>0</v>
      </c>
      <c r="T1738" s="172"/>
    </row>
    <row r="1739" spans="1:20">
      <c r="A1739" s="38" t="s">
        <v>220</v>
      </c>
      <c r="B1739" s="39">
        <f t="shared" si="54"/>
        <v>0</v>
      </c>
      <c r="C1739" s="39" t="str">
        <f t="shared" si="55"/>
        <v>2021 Prior Year</v>
      </c>
      <c r="D1739" s="40">
        <v>2</v>
      </c>
      <c r="E1739" s="40" t="s">
        <v>220</v>
      </c>
      <c r="F1739" s="40" t="s">
        <v>738</v>
      </c>
      <c r="G1739" s="698" t="s">
        <v>229</v>
      </c>
      <c r="H1739" s="40" t="s">
        <v>228</v>
      </c>
      <c r="I1739" s="629" t="s">
        <v>219</v>
      </c>
      <c r="J1739" s="698" t="s">
        <v>263</v>
      </c>
      <c r="K1739" s="303">
        <v>0</v>
      </c>
      <c r="L1739" s="304">
        <v>0</v>
      </c>
      <c r="M1739" s="305">
        <v>0</v>
      </c>
      <c r="N1739" s="305">
        <v>0</v>
      </c>
      <c r="O1739" s="303">
        <v>0</v>
      </c>
      <c r="P1739" s="305">
        <v>0</v>
      </c>
      <c r="Q1739" s="303">
        <v>0</v>
      </c>
      <c r="R1739" s="16">
        <f>SUMIFS('Member Months'!$L:$L,'Member Months'!$A:$A,$A1739,'Member Months'!$C:$C,$C1739, 'Member Months'!$D:$D,$D1739)</f>
        <v>0</v>
      </c>
      <c r="T1739" s="172"/>
    </row>
    <row r="1740" spans="1:20">
      <c r="A1740" s="38" t="s">
        <v>220</v>
      </c>
      <c r="B1740" s="39">
        <f t="shared" si="54"/>
        <v>0</v>
      </c>
      <c r="C1740" s="39" t="str">
        <f t="shared" si="55"/>
        <v>2021 Prior Year</v>
      </c>
      <c r="D1740" s="40">
        <v>2</v>
      </c>
      <c r="E1740" s="40" t="s">
        <v>220</v>
      </c>
      <c r="F1740" s="40" t="s">
        <v>738</v>
      </c>
      <c r="G1740" s="698" t="s">
        <v>229</v>
      </c>
      <c r="H1740" s="40" t="s">
        <v>228</v>
      </c>
      <c r="I1740" s="629" t="s">
        <v>220</v>
      </c>
      <c r="J1740" s="698" t="s">
        <v>675</v>
      </c>
      <c r="K1740" s="303">
        <v>0</v>
      </c>
      <c r="L1740" s="304">
        <v>0</v>
      </c>
      <c r="M1740" s="305">
        <v>0</v>
      </c>
      <c r="N1740" s="305">
        <v>0</v>
      </c>
      <c r="O1740" s="303">
        <v>0</v>
      </c>
      <c r="P1740" s="305">
        <v>0</v>
      </c>
      <c r="Q1740" s="303">
        <v>0</v>
      </c>
      <c r="R1740" s="16">
        <f>SUMIFS('Member Months'!$L:$L,'Member Months'!$A:$A,$A1740,'Member Months'!$C:$C,$C1740, 'Member Months'!$D:$D,$D1740)</f>
        <v>0</v>
      </c>
      <c r="T1740" s="172"/>
    </row>
    <row r="1741" spans="1:20">
      <c r="A1741" s="38" t="s">
        <v>220</v>
      </c>
      <c r="B1741" s="39">
        <f t="shared" si="54"/>
        <v>0</v>
      </c>
      <c r="C1741" s="39" t="str">
        <f t="shared" si="55"/>
        <v>2021 Prior Year</v>
      </c>
      <c r="D1741" s="40">
        <v>2</v>
      </c>
      <c r="E1741" s="40" t="s">
        <v>220</v>
      </c>
      <c r="F1741" s="40" t="s">
        <v>738</v>
      </c>
      <c r="G1741" s="698" t="s">
        <v>229</v>
      </c>
      <c r="H1741" s="40" t="s">
        <v>228</v>
      </c>
      <c r="I1741" s="629" t="s">
        <v>221</v>
      </c>
      <c r="J1741" s="698" t="s">
        <v>264</v>
      </c>
      <c r="K1741" s="303">
        <v>0</v>
      </c>
      <c r="L1741" s="304">
        <v>0</v>
      </c>
      <c r="M1741" s="305">
        <v>0</v>
      </c>
      <c r="N1741" s="305">
        <v>0</v>
      </c>
      <c r="O1741" s="303">
        <v>0</v>
      </c>
      <c r="P1741" s="305">
        <v>0</v>
      </c>
      <c r="Q1741" s="303">
        <v>0</v>
      </c>
      <c r="R1741" s="16">
        <f>SUMIFS('Member Months'!$L:$L,'Member Months'!$A:$A,$A1741,'Member Months'!$C:$C,$C1741, 'Member Months'!$D:$D,$D1741)</f>
        <v>0</v>
      </c>
      <c r="T1741" s="172"/>
    </row>
    <row r="1742" spans="1:20">
      <c r="A1742" s="38" t="s">
        <v>220</v>
      </c>
      <c r="B1742" s="39">
        <f t="shared" si="54"/>
        <v>0</v>
      </c>
      <c r="C1742" s="39" t="str">
        <f t="shared" si="55"/>
        <v>2021 Prior Year</v>
      </c>
      <c r="D1742" s="40">
        <v>2</v>
      </c>
      <c r="E1742" s="40" t="s">
        <v>220</v>
      </c>
      <c r="F1742" s="40" t="s">
        <v>738</v>
      </c>
      <c r="G1742" s="698" t="s">
        <v>229</v>
      </c>
      <c r="H1742" s="40" t="s">
        <v>228</v>
      </c>
      <c r="I1742" s="629" t="s">
        <v>222</v>
      </c>
      <c r="J1742" s="698" t="s">
        <v>206</v>
      </c>
      <c r="K1742" s="303">
        <v>0</v>
      </c>
      <c r="L1742" s="304">
        <v>0</v>
      </c>
      <c r="M1742" s="305">
        <v>0</v>
      </c>
      <c r="N1742" s="305">
        <v>0</v>
      </c>
      <c r="O1742" s="303">
        <v>0</v>
      </c>
      <c r="P1742" s="305">
        <v>0</v>
      </c>
      <c r="Q1742" s="303">
        <v>0</v>
      </c>
      <c r="R1742" s="16">
        <f>SUMIFS('Member Months'!$L:$L,'Member Months'!$A:$A,$A1742,'Member Months'!$C:$C,$C1742, 'Member Months'!$D:$D,$D1742)</f>
        <v>0</v>
      </c>
      <c r="T1742" s="172"/>
    </row>
    <row r="1743" spans="1:20">
      <c r="A1743" s="38" t="s">
        <v>220</v>
      </c>
      <c r="B1743" s="39">
        <f t="shared" si="54"/>
        <v>0</v>
      </c>
      <c r="C1743" s="39" t="str">
        <f t="shared" si="55"/>
        <v>2021 Prior Year</v>
      </c>
      <c r="D1743" s="40">
        <v>2</v>
      </c>
      <c r="E1743" s="40" t="s">
        <v>220</v>
      </c>
      <c r="F1743" s="40" t="s">
        <v>738</v>
      </c>
      <c r="G1743" s="698" t="s">
        <v>229</v>
      </c>
      <c r="H1743" s="40" t="s">
        <v>228</v>
      </c>
      <c r="I1743" s="629" t="s">
        <v>223</v>
      </c>
      <c r="J1743" s="698" t="s">
        <v>181</v>
      </c>
      <c r="K1743" s="303">
        <v>0</v>
      </c>
      <c r="L1743" s="304">
        <v>0</v>
      </c>
      <c r="M1743" s="305">
        <v>0</v>
      </c>
      <c r="N1743" s="305">
        <v>0</v>
      </c>
      <c r="O1743" s="303">
        <v>0</v>
      </c>
      <c r="P1743" s="305">
        <v>0</v>
      </c>
      <c r="Q1743" s="303">
        <v>0</v>
      </c>
      <c r="R1743" s="16">
        <f>SUMIFS('Member Months'!$L:$L,'Member Months'!$A:$A,$A1743,'Member Months'!$C:$C,$C1743, 'Member Months'!$D:$D,$D1743)</f>
        <v>0</v>
      </c>
      <c r="T1743" s="172"/>
    </row>
    <row r="1744" spans="1:20">
      <c r="A1744" s="38" t="s">
        <v>220</v>
      </c>
      <c r="B1744" s="39">
        <f t="shared" si="54"/>
        <v>0</v>
      </c>
      <c r="C1744" s="39" t="str">
        <f t="shared" si="55"/>
        <v>2021 Prior Year</v>
      </c>
      <c r="D1744" s="40">
        <v>2</v>
      </c>
      <c r="E1744" s="40" t="s">
        <v>220</v>
      </c>
      <c r="F1744" s="40" t="s">
        <v>738</v>
      </c>
      <c r="G1744" s="698" t="s">
        <v>229</v>
      </c>
      <c r="H1744" s="40" t="s">
        <v>228</v>
      </c>
      <c r="I1744" s="629" t="s">
        <v>150</v>
      </c>
      <c r="J1744" s="698" t="s">
        <v>204</v>
      </c>
      <c r="K1744" s="303">
        <v>0</v>
      </c>
      <c r="L1744" s="304">
        <v>0</v>
      </c>
      <c r="M1744" s="305">
        <v>0</v>
      </c>
      <c r="N1744" s="305">
        <v>0</v>
      </c>
      <c r="O1744" s="303">
        <v>0</v>
      </c>
      <c r="P1744" s="305">
        <v>0</v>
      </c>
      <c r="Q1744" s="303">
        <v>0</v>
      </c>
      <c r="R1744" s="16">
        <f>SUMIFS('Member Months'!$L:$L,'Member Months'!$A:$A,$A1744,'Member Months'!$C:$C,$C1744, 'Member Months'!$D:$D,$D1744)</f>
        <v>0</v>
      </c>
      <c r="T1744" s="172"/>
    </row>
    <row r="1745" spans="1:20">
      <c r="A1745" s="38" t="s">
        <v>220</v>
      </c>
      <c r="B1745" s="39">
        <f t="shared" si="54"/>
        <v>0</v>
      </c>
      <c r="C1745" s="39" t="str">
        <f t="shared" si="55"/>
        <v>2021 Prior Year</v>
      </c>
      <c r="D1745" s="40">
        <v>2</v>
      </c>
      <c r="E1745" s="40" t="s">
        <v>220</v>
      </c>
      <c r="F1745" s="40" t="s">
        <v>738</v>
      </c>
      <c r="G1745" s="698" t="s">
        <v>229</v>
      </c>
      <c r="H1745" s="40" t="s">
        <v>228</v>
      </c>
      <c r="I1745" s="629" t="s">
        <v>151</v>
      </c>
      <c r="J1745" s="698" t="s">
        <v>205</v>
      </c>
      <c r="K1745" s="303">
        <v>0</v>
      </c>
      <c r="L1745" s="304">
        <v>0</v>
      </c>
      <c r="M1745" s="305">
        <v>0</v>
      </c>
      <c r="N1745" s="305">
        <v>0</v>
      </c>
      <c r="O1745" s="303">
        <v>0</v>
      </c>
      <c r="P1745" s="305">
        <v>0</v>
      </c>
      <c r="Q1745" s="303">
        <v>0</v>
      </c>
      <c r="R1745" s="16">
        <f>SUMIFS('Member Months'!$L:$L,'Member Months'!$A:$A,$A1745,'Member Months'!$C:$C,$C1745, 'Member Months'!$D:$D,$D1745)</f>
        <v>0</v>
      </c>
      <c r="T1745" s="172"/>
    </row>
    <row r="1746" spans="1:20">
      <c r="A1746" s="38" t="s">
        <v>220</v>
      </c>
      <c r="B1746" s="39">
        <f t="shared" si="54"/>
        <v>0</v>
      </c>
      <c r="C1746" s="39" t="str">
        <f t="shared" si="55"/>
        <v>2021 Prior Year</v>
      </c>
      <c r="D1746" s="40">
        <v>2</v>
      </c>
      <c r="E1746" s="40" t="s">
        <v>220</v>
      </c>
      <c r="F1746" s="40" t="s">
        <v>738</v>
      </c>
      <c r="G1746" s="698" t="s">
        <v>229</v>
      </c>
      <c r="H1746" s="40" t="s">
        <v>228</v>
      </c>
      <c r="I1746" s="629" t="s">
        <v>152</v>
      </c>
      <c r="J1746" s="698" t="s">
        <v>182</v>
      </c>
      <c r="K1746" s="303">
        <v>0</v>
      </c>
      <c r="L1746" s="304">
        <v>0</v>
      </c>
      <c r="M1746" s="305">
        <v>0</v>
      </c>
      <c r="N1746" s="305">
        <v>0</v>
      </c>
      <c r="O1746" s="303">
        <v>0</v>
      </c>
      <c r="P1746" s="305">
        <v>0</v>
      </c>
      <c r="Q1746" s="303">
        <v>0</v>
      </c>
      <c r="R1746" s="16">
        <f>SUMIFS('Member Months'!$L:$L,'Member Months'!$A:$A,$A1746,'Member Months'!$C:$C,$C1746, 'Member Months'!$D:$D,$D1746)</f>
        <v>0</v>
      </c>
      <c r="T1746" s="172"/>
    </row>
    <row r="1747" spans="1:20">
      <c r="A1747" s="38" t="s">
        <v>220</v>
      </c>
      <c r="B1747" s="39">
        <f t="shared" si="54"/>
        <v>0</v>
      </c>
      <c r="C1747" s="39" t="str">
        <f t="shared" si="55"/>
        <v>2021 Prior Year</v>
      </c>
      <c r="D1747" s="40">
        <v>2</v>
      </c>
      <c r="E1747" s="40" t="s">
        <v>220</v>
      </c>
      <c r="F1747" s="40" t="s">
        <v>738</v>
      </c>
      <c r="G1747" s="698" t="s">
        <v>229</v>
      </c>
      <c r="H1747" s="40" t="s">
        <v>228</v>
      </c>
      <c r="I1747" s="629" t="s">
        <v>70</v>
      </c>
      <c r="J1747" s="698" t="s">
        <v>265</v>
      </c>
      <c r="K1747" s="303">
        <v>0</v>
      </c>
      <c r="L1747" s="304">
        <v>0</v>
      </c>
      <c r="M1747" s="305">
        <v>0</v>
      </c>
      <c r="N1747" s="305">
        <v>0</v>
      </c>
      <c r="O1747" s="303">
        <v>0</v>
      </c>
      <c r="P1747" s="305">
        <v>0</v>
      </c>
      <c r="Q1747" s="303">
        <v>0</v>
      </c>
      <c r="R1747" s="16">
        <f>SUMIFS('Member Months'!$L:$L,'Member Months'!$A:$A,$A1747,'Member Months'!$C:$C,$C1747, 'Member Months'!$D:$D,$D1747)</f>
        <v>0</v>
      </c>
      <c r="T1747" s="172"/>
    </row>
    <row r="1748" spans="1:20">
      <c r="A1748" s="38" t="s">
        <v>220</v>
      </c>
      <c r="B1748" s="39">
        <f t="shared" si="54"/>
        <v>0</v>
      </c>
      <c r="C1748" s="39" t="str">
        <f t="shared" si="55"/>
        <v>2021 Prior Year</v>
      </c>
      <c r="D1748" s="40">
        <v>2</v>
      </c>
      <c r="E1748" s="40" t="s">
        <v>220</v>
      </c>
      <c r="F1748" s="40" t="s">
        <v>738</v>
      </c>
      <c r="G1748" s="698" t="s">
        <v>229</v>
      </c>
      <c r="H1748" s="40" t="s">
        <v>228</v>
      </c>
      <c r="I1748" s="629" t="s">
        <v>71</v>
      </c>
      <c r="J1748" s="698" t="s">
        <v>266</v>
      </c>
      <c r="K1748" s="303">
        <v>0</v>
      </c>
      <c r="L1748" s="304">
        <v>0</v>
      </c>
      <c r="M1748" s="305">
        <v>0</v>
      </c>
      <c r="N1748" s="305">
        <v>0</v>
      </c>
      <c r="O1748" s="303">
        <v>0</v>
      </c>
      <c r="P1748" s="305">
        <v>0</v>
      </c>
      <c r="Q1748" s="303">
        <v>0</v>
      </c>
      <c r="R1748" s="16">
        <f>SUMIFS('Member Months'!$L:$L,'Member Months'!$A:$A,$A1748,'Member Months'!$C:$C,$C1748, 'Member Months'!$D:$D,$D1748)</f>
        <v>0</v>
      </c>
      <c r="T1748" s="172"/>
    </row>
    <row r="1749" spans="1:20">
      <c r="A1749" s="38" t="s">
        <v>220</v>
      </c>
      <c r="B1749" s="39">
        <f t="shared" si="54"/>
        <v>0</v>
      </c>
      <c r="C1749" s="39" t="str">
        <f t="shared" si="55"/>
        <v>2021 Prior Year</v>
      </c>
      <c r="D1749" s="40">
        <v>2</v>
      </c>
      <c r="E1749" s="40" t="s">
        <v>220</v>
      </c>
      <c r="F1749" s="40" t="s">
        <v>738</v>
      </c>
      <c r="G1749" s="698" t="s">
        <v>229</v>
      </c>
      <c r="H1749" s="40" t="s">
        <v>228</v>
      </c>
      <c r="I1749" s="629" t="s">
        <v>72</v>
      </c>
      <c r="J1749" s="698" t="s">
        <v>527</v>
      </c>
      <c r="K1749" s="303">
        <v>0</v>
      </c>
      <c r="L1749" s="304">
        <v>0</v>
      </c>
      <c r="M1749" s="305">
        <v>0</v>
      </c>
      <c r="N1749" s="305">
        <v>0</v>
      </c>
      <c r="O1749" s="303">
        <v>0</v>
      </c>
      <c r="P1749" s="305">
        <v>0</v>
      </c>
      <c r="Q1749" s="303">
        <v>0</v>
      </c>
      <c r="R1749" s="16">
        <f>SUMIFS('Member Months'!$L:$L,'Member Months'!$A:$A,$A1749,'Member Months'!$C:$C,$C1749, 'Member Months'!$D:$D,$D1749)</f>
        <v>0</v>
      </c>
      <c r="T1749" s="172"/>
    </row>
    <row r="1750" spans="1:20">
      <c r="A1750" s="38" t="s">
        <v>220</v>
      </c>
      <c r="B1750" s="39">
        <f t="shared" si="54"/>
        <v>0</v>
      </c>
      <c r="C1750" s="39" t="str">
        <f t="shared" si="55"/>
        <v>2021 Prior Year</v>
      </c>
      <c r="D1750" s="40">
        <v>2</v>
      </c>
      <c r="E1750" s="40" t="s">
        <v>220</v>
      </c>
      <c r="F1750" s="40" t="s">
        <v>738</v>
      </c>
      <c r="G1750" s="698" t="s">
        <v>229</v>
      </c>
      <c r="H1750" s="40" t="s">
        <v>228</v>
      </c>
      <c r="I1750" s="629" t="s">
        <v>73</v>
      </c>
      <c r="J1750" s="698" t="s">
        <v>528</v>
      </c>
      <c r="K1750" s="303">
        <v>0</v>
      </c>
      <c r="L1750" s="304">
        <v>0</v>
      </c>
      <c r="M1750" s="305">
        <v>0</v>
      </c>
      <c r="N1750" s="305">
        <v>0</v>
      </c>
      <c r="O1750" s="303">
        <v>0</v>
      </c>
      <c r="P1750" s="305">
        <v>0</v>
      </c>
      <c r="Q1750" s="303">
        <v>0</v>
      </c>
      <c r="R1750" s="16">
        <f>SUMIFS('Member Months'!$L:$L,'Member Months'!$A:$A,$A1750,'Member Months'!$C:$C,$C1750, 'Member Months'!$D:$D,$D1750)</f>
        <v>0</v>
      </c>
      <c r="T1750" s="172"/>
    </row>
    <row r="1751" spans="1:20">
      <c r="A1751" s="38" t="s">
        <v>220</v>
      </c>
      <c r="B1751" s="39">
        <f t="shared" si="54"/>
        <v>0</v>
      </c>
      <c r="C1751" s="39" t="str">
        <f t="shared" si="55"/>
        <v>2021 Prior Year</v>
      </c>
      <c r="D1751" s="40">
        <v>2</v>
      </c>
      <c r="E1751" s="40" t="s">
        <v>220</v>
      </c>
      <c r="F1751" s="40" t="s">
        <v>738</v>
      </c>
      <c r="G1751" s="698" t="s">
        <v>229</v>
      </c>
      <c r="H1751" s="40" t="s">
        <v>228</v>
      </c>
      <c r="I1751" s="629" t="s">
        <v>409</v>
      </c>
      <c r="J1751" s="698" t="s">
        <v>803</v>
      </c>
      <c r="K1751" s="303">
        <v>0</v>
      </c>
      <c r="L1751" s="304">
        <v>0</v>
      </c>
      <c r="M1751" s="305">
        <v>0</v>
      </c>
      <c r="N1751" s="305">
        <v>0</v>
      </c>
      <c r="O1751" s="303">
        <v>0</v>
      </c>
      <c r="P1751" s="305">
        <v>0</v>
      </c>
      <c r="Q1751" s="303">
        <v>0</v>
      </c>
      <c r="R1751" s="16">
        <f>SUMIFS('Member Months'!$L:$L,'Member Months'!$A:$A,$A1751,'Member Months'!$C:$C,$C1751, 'Member Months'!$D:$D,$D1751)</f>
        <v>0</v>
      </c>
      <c r="T1751" s="172"/>
    </row>
    <row r="1752" spans="1:20">
      <c r="A1752" s="38" t="s">
        <v>221</v>
      </c>
      <c r="B1752" s="39">
        <f t="shared" si="54"/>
        <v>0</v>
      </c>
      <c r="C1752" s="39" t="str">
        <f t="shared" si="55"/>
        <v>2021 Prior Year</v>
      </c>
      <c r="D1752" s="40">
        <v>2</v>
      </c>
      <c r="E1752" s="40" t="s">
        <v>221</v>
      </c>
      <c r="F1752" s="40" t="s">
        <v>738</v>
      </c>
      <c r="G1752" s="698" t="s">
        <v>230</v>
      </c>
      <c r="H1752" s="40" t="s">
        <v>213</v>
      </c>
      <c r="I1752" s="629" t="s">
        <v>211</v>
      </c>
      <c r="J1752" s="698" t="s">
        <v>261</v>
      </c>
      <c r="K1752" s="303">
        <v>0</v>
      </c>
      <c r="L1752" s="304">
        <v>0</v>
      </c>
      <c r="M1752" s="305">
        <v>0</v>
      </c>
      <c r="N1752" s="305">
        <v>0</v>
      </c>
      <c r="O1752" s="303">
        <v>0</v>
      </c>
      <c r="P1752" s="305">
        <v>0</v>
      </c>
      <c r="Q1752" s="303">
        <v>0</v>
      </c>
      <c r="R1752" s="16">
        <f>SUMIFS('Member Months'!$L:$L,'Member Months'!$A:$A,$A1752,'Member Months'!$C:$C,$C1752, 'Member Months'!$D:$D,$D1752)</f>
        <v>0</v>
      </c>
      <c r="T1752" s="172"/>
    </row>
    <row r="1753" spans="1:20">
      <c r="A1753" s="38" t="s">
        <v>221</v>
      </c>
      <c r="B1753" s="39">
        <f t="shared" si="54"/>
        <v>0</v>
      </c>
      <c r="C1753" s="39" t="str">
        <f t="shared" si="55"/>
        <v>2021 Prior Year</v>
      </c>
      <c r="D1753" s="40">
        <v>2</v>
      </c>
      <c r="E1753" s="40" t="s">
        <v>221</v>
      </c>
      <c r="F1753" s="40" t="s">
        <v>738</v>
      </c>
      <c r="G1753" s="698" t="s">
        <v>230</v>
      </c>
      <c r="H1753" s="40" t="s">
        <v>213</v>
      </c>
      <c r="I1753" s="629" t="s">
        <v>214</v>
      </c>
      <c r="J1753" s="698" t="s">
        <v>676</v>
      </c>
      <c r="K1753" s="303">
        <v>0</v>
      </c>
      <c r="L1753" s="304">
        <v>0</v>
      </c>
      <c r="M1753" s="305">
        <v>0</v>
      </c>
      <c r="N1753" s="305">
        <v>0</v>
      </c>
      <c r="O1753" s="303">
        <v>0</v>
      </c>
      <c r="P1753" s="305">
        <v>0</v>
      </c>
      <c r="Q1753" s="303">
        <v>0</v>
      </c>
      <c r="R1753" s="16">
        <f>SUMIFS('Member Months'!$L:$L,'Member Months'!$A:$A,$A1753,'Member Months'!$C:$C,$C1753, 'Member Months'!$D:$D,$D1753)</f>
        <v>0</v>
      </c>
      <c r="T1753" s="172"/>
    </row>
    <row r="1754" spans="1:20">
      <c r="A1754" s="38" t="s">
        <v>221</v>
      </c>
      <c r="B1754" s="39">
        <f t="shared" si="54"/>
        <v>0</v>
      </c>
      <c r="C1754" s="39" t="str">
        <f t="shared" si="55"/>
        <v>2021 Prior Year</v>
      </c>
      <c r="D1754" s="40">
        <v>2</v>
      </c>
      <c r="E1754" s="40" t="s">
        <v>221</v>
      </c>
      <c r="F1754" s="40" t="s">
        <v>738</v>
      </c>
      <c r="G1754" s="698" t="s">
        <v>230</v>
      </c>
      <c r="H1754" s="40" t="s">
        <v>213</v>
      </c>
      <c r="I1754" s="629" t="s">
        <v>215</v>
      </c>
      <c r="J1754" s="698" t="s">
        <v>216</v>
      </c>
      <c r="K1754" s="303">
        <v>0</v>
      </c>
      <c r="L1754" s="304">
        <v>0</v>
      </c>
      <c r="M1754" s="305">
        <v>0</v>
      </c>
      <c r="N1754" s="305">
        <v>0</v>
      </c>
      <c r="O1754" s="303">
        <v>0</v>
      </c>
      <c r="P1754" s="305">
        <v>0</v>
      </c>
      <c r="Q1754" s="303">
        <v>0</v>
      </c>
      <c r="R1754" s="16">
        <f>SUMIFS('Member Months'!$L:$L,'Member Months'!$A:$A,$A1754,'Member Months'!$C:$C,$C1754, 'Member Months'!$D:$D,$D1754)</f>
        <v>0</v>
      </c>
      <c r="T1754" s="172"/>
    </row>
    <row r="1755" spans="1:20">
      <c r="A1755" s="38" t="s">
        <v>221</v>
      </c>
      <c r="B1755" s="39">
        <f t="shared" ref="B1755:B1782" si="56">$B$1302</f>
        <v>0</v>
      </c>
      <c r="C1755" s="39" t="str">
        <f t="shared" si="55"/>
        <v>2021 Prior Year</v>
      </c>
      <c r="D1755" s="40">
        <v>2</v>
      </c>
      <c r="E1755" s="40" t="s">
        <v>221</v>
      </c>
      <c r="F1755" s="40" t="s">
        <v>738</v>
      </c>
      <c r="G1755" s="698" t="s">
        <v>230</v>
      </c>
      <c r="H1755" s="40" t="s">
        <v>213</v>
      </c>
      <c r="I1755" s="629" t="s">
        <v>217</v>
      </c>
      <c r="J1755" s="698" t="s">
        <v>262</v>
      </c>
      <c r="K1755" s="303">
        <v>0</v>
      </c>
      <c r="L1755" s="304">
        <v>0</v>
      </c>
      <c r="M1755" s="305">
        <v>0</v>
      </c>
      <c r="N1755" s="305">
        <v>0</v>
      </c>
      <c r="O1755" s="303">
        <v>0</v>
      </c>
      <c r="P1755" s="305">
        <v>0</v>
      </c>
      <c r="Q1755" s="303">
        <v>0</v>
      </c>
      <c r="R1755" s="16">
        <f>SUMIFS('Member Months'!$L:$L,'Member Months'!$A:$A,$A1755,'Member Months'!$C:$C,$C1755, 'Member Months'!$D:$D,$D1755)</f>
        <v>0</v>
      </c>
      <c r="T1755" s="172"/>
    </row>
    <row r="1756" spans="1:20">
      <c r="A1756" s="38" t="s">
        <v>221</v>
      </c>
      <c r="B1756" s="39">
        <f t="shared" si="56"/>
        <v>0</v>
      </c>
      <c r="C1756" s="39" t="str">
        <f t="shared" si="55"/>
        <v>2021 Prior Year</v>
      </c>
      <c r="D1756" s="40">
        <v>2</v>
      </c>
      <c r="E1756" s="40" t="s">
        <v>221</v>
      </c>
      <c r="F1756" s="40" t="s">
        <v>738</v>
      </c>
      <c r="G1756" s="698" t="s">
        <v>230</v>
      </c>
      <c r="H1756" s="40" t="s">
        <v>213</v>
      </c>
      <c r="I1756" s="629" t="s">
        <v>218</v>
      </c>
      <c r="J1756" s="698" t="s">
        <v>677</v>
      </c>
      <c r="K1756" s="303">
        <v>0</v>
      </c>
      <c r="L1756" s="304">
        <v>0</v>
      </c>
      <c r="M1756" s="305">
        <v>0</v>
      </c>
      <c r="N1756" s="305">
        <v>0</v>
      </c>
      <c r="O1756" s="303">
        <v>0</v>
      </c>
      <c r="P1756" s="305">
        <v>0</v>
      </c>
      <c r="Q1756" s="303">
        <v>0</v>
      </c>
      <c r="R1756" s="16">
        <f>SUMIFS('Member Months'!$L:$L,'Member Months'!$A:$A,$A1756,'Member Months'!$C:$C,$C1756, 'Member Months'!$D:$D,$D1756)</f>
        <v>0</v>
      </c>
      <c r="T1756" s="172"/>
    </row>
    <row r="1757" spans="1:20">
      <c r="A1757" s="38" t="s">
        <v>221</v>
      </c>
      <c r="B1757" s="39">
        <f t="shared" si="56"/>
        <v>0</v>
      </c>
      <c r="C1757" s="39" t="str">
        <f t="shared" si="55"/>
        <v>2021 Prior Year</v>
      </c>
      <c r="D1757" s="40">
        <v>2</v>
      </c>
      <c r="E1757" s="40" t="s">
        <v>221</v>
      </c>
      <c r="F1757" s="40" t="s">
        <v>738</v>
      </c>
      <c r="G1757" s="698" t="s">
        <v>230</v>
      </c>
      <c r="H1757" s="40" t="s">
        <v>213</v>
      </c>
      <c r="I1757" s="629" t="s">
        <v>219</v>
      </c>
      <c r="J1757" s="698" t="s">
        <v>263</v>
      </c>
      <c r="K1757" s="303">
        <v>0</v>
      </c>
      <c r="L1757" s="304">
        <v>0</v>
      </c>
      <c r="M1757" s="305">
        <v>0</v>
      </c>
      <c r="N1757" s="305">
        <v>0</v>
      </c>
      <c r="O1757" s="303">
        <v>0</v>
      </c>
      <c r="P1757" s="305">
        <v>0</v>
      </c>
      <c r="Q1757" s="303">
        <v>0</v>
      </c>
      <c r="R1757" s="16">
        <f>SUMIFS('Member Months'!$L:$L,'Member Months'!$A:$A,$A1757,'Member Months'!$C:$C,$C1757, 'Member Months'!$D:$D,$D1757)</f>
        <v>0</v>
      </c>
      <c r="T1757" s="172"/>
    </row>
    <row r="1758" spans="1:20">
      <c r="A1758" s="38" t="s">
        <v>221</v>
      </c>
      <c r="B1758" s="39">
        <f t="shared" si="56"/>
        <v>0</v>
      </c>
      <c r="C1758" s="39" t="str">
        <f t="shared" si="55"/>
        <v>2021 Prior Year</v>
      </c>
      <c r="D1758" s="40">
        <v>2</v>
      </c>
      <c r="E1758" s="40" t="s">
        <v>221</v>
      </c>
      <c r="F1758" s="40" t="s">
        <v>738</v>
      </c>
      <c r="G1758" s="698" t="s">
        <v>230</v>
      </c>
      <c r="H1758" s="40" t="s">
        <v>213</v>
      </c>
      <c r="I1758" s="629" t="s">
        <v>220</v>
      </c>
      <c r="J1758" s="698" t="s">
        <v>675</v>
      </c>
      <c r="K1758" s="303">
        <v>0</v>
      </c>
      <c r="L1758" s="304">
        <v>0</v>
      </c>
      <c r="M1758" s="305">
        <v>0</v>
      </c>
      <c r="N1758" s="305">
        <v>0</v>
      </c>
      <c r="O1758" s="303">
        <v>0</v>
      </c>
      <c r="P1758" s="305">
        <v>0</v>
      </c>
      <c r="Q1758" s="303">
        <v>0</v>
      </c>
      <c r="R1758" s="16">
        <f>SUMIFS('Member Months'!$L:$L,'Member Months'!$A:$A,$A1758,'Member Months'!$C:$C,$C1758, 'Member Months'!$D:$D,$D1758)</f>
        <v>0</v>
      </c>
      <c r="T1758" s="172"/>
    </row>
    <row r="1759" spans="1:20">
      <c r="A1759" s="38" t="s">
        <v>221</v>
      </c>
      <c r="B1759" s="39">
        <f t="shared" si="56"/>
        <v>0</v>
      </c>
      <c r="C1759" s="39" t="str">
        <f t="shared" si="55"/>
        <v>2021 Prior Year</v>
      </c>
      <c r="D1759" s="40">
        <v>2</v>
      </c>
      <c r="E1759" s="40" t="s">
        <v>221</v>
      </c>
      <c r="F1759" s="40" t="s">
        <v>738</v>
      </c>
      <c r="G1759" s="698" t="s">
        <v>230</v>
      </c>
      <c r="H1759" s="40" t="s">
        <v>213</v>
      </c>
      <c r="I1759" s="629" t="s">
        <v>221</v>
      </c>
      <c r="J1759" s="698" t="s">
        <v>264</v>
      </c>
      <c r="K1759" s="303">
        <v>0</v>
      </c>
      <c r="L1759" s="304">
        <v>0</v>
      </c>
      <c r="M1759" s="305">
        <v>0</v>
      </c>
      <c r="N1759" s="305">
        <v>0</v>
      </c>
      <c r="O1759" s="303">
        <v>0</v>
      </c>
      <c r="P1759" s="305">
        <v>0</v>
      </c>
      <c r="Q1759" s="303">
        <v>0</v>
      </c>
      <c r="R1759" s="16">
        <f>SUMIFS('Member Months'!$L:$L,'Member Months'!$A:$A,$A1759,'Member Months'!$C:$C,$C1759, 'Member Months'!$D:$D,$D1759)</f>
        <v>0</v>
      </c>
      <c r="T1759" s="172"/>
    </row>
    <row r="1760" spans="1:20">
      <c r="A1760" s="38" t="s">
        <v>221</v>
      </c>
      <c r="B1760" s="39">
        <f t="shared" si="56"/>
        <v>0</v>
      </c>
      <c r="C1760" s="39" t="str">
        <f t="shared" si="55"/>
        <v>2021 Prior Year</v>
      </c>
      <c r="D1760" s="40">
        <v>2</v>
      </c>
      <c r="E1760" s="40" t="s">
        <v>221</v>
      </c>
      <c r="F1760" s="40" t="s">
        <v>738</v>
      </c>
      <c r="G1760" s="698" t="s">
        <v>230</v>
      </c>
      <c r="H1760" s="40" t="s">
        <v>213</v>
      </c>
      <c r="I1760" s="629" t="s">
        <v>222</v>
      </c>
      <c r="J1760" s="698" t="s">
        <v>206</v>
      </c>
      <c r="K1760" s="303">
        <v>0</v>
      </c>
      <c r="L1760" s="304">
        <v>0</v>
      </c>
      <c r="M1760" s="305">
        <v>0</v>
      </c>
      <c r="N1760" s="305">
        <v>0</v>
      </c>
      <c r="O1760" s="303">
        <v>0</v>
      </c>
      <c r="P1760" s="305">
        <v>0</v>
      </c>
      <c r="Q1760" s="303">
        <v>0</v>
      </c>
      <c r="R1760" s="16">
        <f>SUMIFS('Member Months'!$L:$L,'Member Months'!$A:$A,$A1760,'Member Months'!$C:$C,$C1760, 'Member Months'!$D:$D,$D1760)</f>
        <v>0</v>
      </c>
      <c r="T1760" s="172"/>
    </row>
    <row r="1761" spans="1:20">
      <c r="A1761" s="38" t="s">
        <v>221</v>
      </c>
      <c r="B1761" s="39">
        <f t="shared" si="56"/>
        <v>0</v>
      </c>
      <c r="C1761" s="39" t="str">
        <f t="shared" si="55"/>
        <v>2021 Prior Year</v>
      </c>
      <c r="D1761" s="40">
        <v>2</v>
      </c>
      <c r="E1761" s="40" t="s">
        <v>221</v>
      </c>
      <c r="F1761" s="40" t="s">
        <v>738</v>
      </c>
      <c r="G1761" s="698" t="s">
        <v>230</v>
      </c>
      <c r="H1761" s="40" t="s">
        <v>213</v>
      </c>
      <c r="I1761" s="629" t="s">
        <v>223</v>
      </c>
      <c r="J1761" s="698" t="s">
        <v>181</v>
      </c>
      <c r="K1761" s="303">
        <v>0</v>
      </c>
      <c r="L1761" s="304">
        <v>0</v>
      </c>
      <c r="M1761" s="305">
        <v>0</v>
      </c>
      <c r="N1761" s="305">
        <v>0</v>
      </c>
      <c r="O1761" s="303">
        <v>0</v>
      </c>
      <c r="P1761" s="305">
        <v>0</v>
      </c>
      <c r="Q1761" s="303">
        <v>0</v>
      </c>
      <c r="R1761" s="16">
        <f>SUMIFS('Member Months'!$L:$L,'Member Months'!$A:$A,$A1761,'Member Months'!$C:$C,$C1761, 'Member Months'!$D:$D,$D1761)</f>
        <v>0</v>
      </c>
      <c r="T1761" s="172"/>
    </row>
    <row r="1762" spans="1:20">
      <c r="A1762" s="38" t="s">
        <v>221</v>
      </c>
      <c r="B1762" s="39">
        <f t="shared" si="56"/>
        <v>0</v>
      </c>
      <c r="C1762" s="39" t="str">
        <f t="shared" si="55"/>
        <v>2021 Prior Year</v>
      </c>
      <c r="D1762" s="40">
        <v>2</v>
      </c>
      <c r="E1762" s="40" t="s">
        <v>221</v>
      </c>
      <c r="F1762" s="40" t="s">
        <v>738</v>
      </c>
      <c r="G1762" s="698" t="s">
        <v>230</v>
      </c>
      <c r="H1762" s="40" t="s">
        <v>213</v>
      </c>
      <c r="I1762" s="629" t="s">
        <v>150</v>
      </c>
      <c r="J1762" s="698" t="s">
        <v>204</v>
      </c>
      <c r="K1762" s="303">
        <v>0</v>
      </c>
      <c r="L1762" s="304">
        <v>0</v>
      </c>
      <c r="M1762" s="305">
        <v>0</v>
      </c>
      <c r="N1762" s="305">
        <v>0</v>
      </c>
      <c r="O1762" s="303">
        <v>0</v>
      </c>
      <c r="P1762" s="305">
        <v>0</v>
      </c>
      <c r="Q1762" s="303">
        <v>0</v>
      </c>
      <c r="R1762" s="16">
        <f>SUMIFS('Member Months'!$L:$L,'Member Months'!$A:$A,$A1762,'Member Months'!$C:$C,$C1762, 'Member Months'!$D:$D,$D1762)</f>
        <v>0</v>
      </c>
      <c r="T1762" s="172"/>
    </row>
    <row r="1763" spans="1:20">
      <c r="A1763" s="38" t="s">
        <v>221</v>
      </c>
      <c r="B1763" s="39">
        <f t="shared" si="56"/>
        <v>0</v>
      </c>
      <c r="C1763" s="39" t="str">
        <f t="shared" si="55"/>
        <v>2021 Prior Year</v>
      </c>
      <c r="D1763" s="40">
        <v>2</v>
      </c>
      <c r="E1763" s="40" t="s">
        <v>221</v>
      </c>
      <c r="F1763" s="40" t="s">
        <v>738</v>
      </c>
      <c r="G1763" s="698" t="s">
        <v>230</v>
      </c>
      <c r="H1763" s="40" t="s">
        <v>213</v>
      </c>
      <c r="I1763" s="629" t="s">
        <v>151</v>
      </c>
      <c r="J1763" s="698" t="s">
        <v>205</v>
      </c>
      <c r="K1763" s="303">
        <v>0</v>
      </c>
      <c r="L1763" s="304">
        <v>0</v>
      </c>
      <c r="M1763" s="305">
        <v>0</v>
      </c>
      <c r="N1763" s="305">
        <v>0</v>
      </c>
      <c r="O1763" s="303">
        <v>0</v>
      </c>
      <c r="P1763" s="305">
        <v>0</v>
      </c>
      <c r="Q1763" s="303">
        <v>0</v>
      </c>
      <c r="R1763" s="16">
        <f>SUMIFS('Member Months'!$L:$L,'Member Months'!$A:$A,$A1763,'Member Months'!$C:$C,$C1763, 'Member Months'!$D:$D,$D1763)</f>
        <v>0</v>
      </c>
      <c r="T1763" s="172"/>
    </row>
    <row r="1764" spans="1:20">
      <c r="A1764" s="38" t="s">
        <v>221</v>
      </c>
      <c r="B1764" s="39">
        <f t="shared" si="56"/>
        <v>0</v>
      </c>
      <c r="C1764" s="39" t="str">
        <f t="shared" si="55"/>
        <v>2021 Prior Year</v>
      </c>
      <c r="D1764" s="40">
        <v>2</v>
      </c>
      <c r="E1764" s="40" t="s">
        <v>221</v>
      </c>
      <c r="F1764" s="40" t="s">
        <v>738</v>
      </c>
      <c r="G1764" s="698" t="s">
        <v>230</v>
      </c>
      <c r="H1764" s="40" t="s">
        <v>213</v>
      </c>
      <c r="I1764" s="629" t="s">
        <v>152</v>
      </c>
      <c r="J1764" s="698" t="s">
        <v>182</v>
      </c>
      <c r="K1764" s="303">
        <v>0</v>
      </c>
      <c r="L1764" s="304">
        <v>0</v>
      </c>
      <c r="M1764" s="305">
        <v>0</v>
      </c>
      <c r="N1764" s="305">
        <v>0</v>
      </c>
      <c r="O1764" s="303">
        <v>0</v>
      </c>
      <c r="P1764" s="305">
        <v>0</v>
      </c>
      <c r="Q1764" s="303">
        <v>0</v>
      </c>
      <c r="R1764" s="16">
        <f>SUMIFS('Member Months'!$L:$L,'Member Months'!$A:$A,$A1764,'Member Months'!$C:$C,$C1764, 'Member Months'!$D:$D,$D1764)</f>
        <v>0</v>
      </c>
      <c r="T1764" s="172"/>
    </row>
    <row r="1765" spans="1:20">
      <c r="A1765" s="38" t="s">
        <v>221</v>
      </c>
      <c r="B1765" s="39">
        <f t="shared" si="56"/>
        <v>0</v>
      </c>
      <c r="C1765" s="39" t="str">
        <f t="shared" si="55"/>
        <v>2021 Prior Year</v>
      </c>
      <c r="D1765" s="40">
        <v>2</v>
      </c>
      <c r="E1765" s="40" t="s">
        <v>221</v>
      </c>
      <c r="F1765" s="40" t="s">
        <v>738</v>
      </c>
      <c r="G1765" s="698" t="s">
        <v>230</v>
      </c>
      <c r="H1765" s="40" t="s">
        <v>213</v>
      </c>
      <c r="I1765" s="629" t="s">
        <v>70</v>
      </c>
      <c r="J1765" s="698" t="s">
        <v>265</v>
      </c>
      <c r="K1765" s="303">
        <v>0</v>
      </c>
      <c r="L1765" s="304">
        <v>0</v>
      </c>
      <c r="M1765" s="305">
        <v>0</v>
      </c>
      <c r="N1765" s="305">
        <v>0</v>
      </c>
      <c r="O1765" s="303">
        <v>0</v>
      </c>
      <c r="P1765" s="305">
        <v>0</v>
      </c>
      <c r="Q1765" s="303">
        <v>0</v>
      </c>
      <c r="R1765" s="16">
        <f>SUMIFS('Member Months'!$L:$L,'Member Months'!$A:$A,$A1765,'Member Months'!$C:$C,$C1765, 'Member Months'!$D:$D,$D1765)</f>
        <v>0</v>
      </c>
      <c r="T1765" s="172"/>
    </row>
    <row r="1766" spans="1:20">
      <c r="A1766" s="38" t="s">
        <v>221</v>
      </c>
      <c r="B1766" s="39">
        <f t="shared" si="56"/>
        <v>0</v>
      </c>
      <c r="C1766" s="39" t="str">
        <f t="shared" si="55"/>
        <v>2021 Prior Year</v>
      </c>
      <c r="D1766" s="40">
        <v>2</v>
      </c>
      <c r="E1766" s="40" t="s">
        <v>221</v>
      </c>
      <c r="F1766" s="40" t="s">
        <v>738</v>
      </c>
      <c r="G1766" s="698" t="s">
        <v>230</v>
      </c>
      <c r="H1766" s="40" t="s">
        <v>213</v>
      </c>
      <c r="I1766" s="629" t="s">
        <v>71</v>
      </c>
      <c r="J1766" s="698" t="s">
        <v>266</v>
      </c>
      <c r="K1766" s="303">
        <v>0</v>
      </c>
      <c r="L1766" s="304">
        <v>0</v>
      </c>
      <c r="M1766" s="305">
        <v>0</v>
      </c>
      <c r="N1766" s="305">
        <v>0</v>
      </c>
      <c r="O1766" s="303">
        <v>0</v>
      </c>
      <c r="P1766" s="305">
        <v>0</v>
      </c>
      <c r="Q1766" s="303">
        <v>0</v>
      </c>
      <c r="R1766" s="16">
        <f>SUMIFS('Member Months'!$L:$L,'Member Months'!$A:$A,$A1766,'Member Months'!$C:$C,$C1766, 'Member Months'!$D:$D,$D1766)</f>
        <v>0</v>
      </c>
      <c r="T1766" s="172"/>
    </row>
    <row r="1767" spans="1:20">
      <c r="A1767" s="38" t="s">
        <v>221</v>
      </c>
      <c r="B1767" s="39">
        <f t="shared" si="56"/>
        <v>0</v>
      </c>
      <c r="C1767" s="39" t="str">
        <f t="shared" si="55"/>
        <v>2021 Prior Year</v>
      </c>
      <c r="D1767" s="40">
        <v>2</v>
      </c>
      <c r="E1767" s="40" t="s">
        <v>221</v>
      </c>
      <c r="F1767" s="40" t="s">
        <v>738</v>
      </c>
      <c r="G1767" s="698" t="s">
        <v>230</v>
      </c>
      <c r="H1767" s="40" t="s">
        <v>213</v>
      </c>
      <c r="I1767" s="629" t="s">
        <v>72</v>
      </c>
      <c r="J1767" s="698" t="s">
        <v>527</v>
      </c>
      <c r="K1767" s="303">
        <v>0</v>
      </c>
      <c r="L1767" s="304">
        <v>0</v>
      </c>
      <c r="M1767" s="305">
        <v>0</v>
      </c>
      <c r="N1767" s="305">
        <v>0</v>
      </c>
      <c r="O1767" s="303">
        <v>0</v>
      </c>
      <c r="P1767" s="305">
        <v>0</v>
      </c>
      <c r="Q1767" s="303">
        <v>0</v>
      </c>
      <c r="R1767" s="16">
        <f>SUMIFS('Member Months'!$L:$L,'Member Months'!$A:$A,$A1767,'Member Months'!$C:$C,$C1767, 'Member Months'!$D:$D,$D1767)</f>
        <v>0</v>
      </c>
      <c r="T1767" s="172"/>
    </row>
    <row r="1768" spans="1:20">
      <c r="A1768" s="38" t="s">
        <v>221</v>
      </c>
      <c r="B1768" s="39">
        <f t="shared" si="56"/>
        <v>0</v>
      </c>
      <c r="C1768" s="39" t="str">
        <f t="shared" si="55"/>
        <v>2021 Prior Year</v>
      </c>
      <c r="D1768" s="40">
        <v>2</v>
      </c>
      <c r="E1768" s="40" t="s">
        <v>221</v>
      </c>
      <c r="F1768" s="40" t="s">
        <v>738</v>
      </c>
      <c r="G1768" s="698" t="s">
        <v>230</v>
      </c>
      <c r="H1768" s="40" t="s">
        <v>213</v>
      </c>
      <c r="I1768" s="629" t="s">
        <v>73</v>
      </c>
      <c r="J1768" s="698" t="s">
        <v>528</v>
      </c>
      <c r="K1768" s="303">
        <v>0</v>
      </c>
      <c r="L1768" s="304">
        <v>0</v>
      </c>
      <c r="M1768" s="305">
        <v>0</v>
      </c>
      <c r="N1768" s="305">
        <v>0</v>
      </c>
      <c r="O1768" s="303">
        <v>0</v>
      </c>
      <c r="P1768" s="305">
        <v>0</v>
      </c>
      <c r="Q1768" s="303">
        <v>0</v>
      </c>
      <c r="R1768" s="16">
        <f>SUMIFS('Member Months'!$L:$L,'Member Months'!$A:$A,$A1768,'Member Months'!$C:$C,$C1768, 'Member Months'!$D:$D,$D1768)</f>
        <v>0</v>
      </c>
      <c r="T1768" s="172"/>
    </row>
    <row r="1769" spans="1:20">
      <c r="A1769" s="38" t="s">
        <v>221</v>
      </c>
      <c r="B1769" s="39">
        <f t="shared" si="56"/>
        <v>0</v>
      </c>
      <c r="C1769" s="39" t="str">
        <f t="shared" si="55"/>
        <v>2021 Prior Year</v>
      </c>
      <c r="D1769" s="40">
        <v>2</v>
      </c>
      <c r="E1769" s="40" t="s">
        <v>221</v>
      </c>
      <c r="F1769" s="40" t="s">
        <v>738</v>
      </c>
      <c r="G1769" s="698" t="s">
        <v>230</v>
      </c>
      <c r="H1769" s="40" t="s">
        <v>213</v>
      </c>
      <c r="I1769" s="629" t="s">
        <v>409</v>
      </c>
      <c r="J1769" s="698" t="s">
        <v>803</v>
      </c>
      <c r="K1769" s="303">
        <v>0</v>
      </c>
      <c r="L1769" s="304">
        <v>0</v>
      </c>
      <c r="M1769" s="305">
        <v>0</v>
      </c>
      <c r="N1769" s="305">
        <v>0</v>
      </c>
      <c r="O1769" s="303">
        <v>0</v>
      </c>
      <c r="P1769" s="305">
        <v>0</v>
      </c>
      <c r="Q1769" s="303">
        <v>0</v>
      </c>
      <c r="R1769" s="16">
        <f>SUMIFS('Member Months'!$L:$L,'Member Months'!$A:$A,$A1769,'Member Months'!$C:$C,$C1769, 'Member Months'!$D:$D,$D1769)</f>
        <v>0</v>
      </c>
      <c r="T1769" s="172"/>
    </row>
    <row r="1770" spans="1:20">
      <c r="A1770" s="38" t="s">
        <v>150</v>
      </c>
      <c r="B1770" s="39">
        <f t="shared" si="56"/>
        <v>0</v>
      </c>
      <c r="C1770" s="39" t="str">
        <f t="shared" ref="C1770:C1806" si="57">$C$1302</f>
        <v>2021 Prior Year</v>
      </c>
      <c r="D1770" s="40">
        <v>2</v>
      </c>
      <c r="E1770" s="662" t="s">
        <v>150</v>
      </c>
      <c r="F1770" s="40" t="s">
        <v>739</v>
      </c>
      <c r="G1770" s="698" t="s">
        <v>161</v>
      </c>
      <c r="H1770" s="40" t="s">
        <v>213</v>
      </c>
      <c r="I1770" s="629" t="s">
        <v>211</v>
      </c>
      <c r="J1770" s="698" t="s">
        <v>261</v>
      </c>
      <c r="K1770" s="303">
        <v>0</v>
      </c>
      <c r="L1770" s="304">
        <v>0</v>
      </c>
      <c r="M1770" s="305">
        <v>0</v>
      </c>
      <c r="N1770" s="305">
        <v>0</v>
      </c>
      <c r="O1770" s="303">
        <v>0</v>
      </c>
      <c r="P1770" s="305">
        <v>0</v>
      </c>
      <c r="Q1770" s="303">
        <v>0</v>
      </c>
      <c r="R1770" s="16">
        <f>SUMIFS('Member Months'!$L:$L,'Member Months'!$A:$A,$A1770,'Member Months'!$C:$C,$C1770, 'Member Months'!$D:$D,$D1770)</f>
        <v>0</v>
      </c>
      <c r="T1770" s="172"/>
    </row>
    <row r="1771" spans="1:20">
      <c r="A1771" s="38" t="s">
        <v>150</v>
      </c>
      <c r="B1771" s="39">
        <f t="shared" si="56"/>
        <v>0</v>
      </c>
      <c r="C1771" s="39" t="str">
        <f t="shared" si="57"/>
        <v>2021 Prior Year</v>
      </c>
      <c r="D1771" s="40">
        <v>2</v>
      </c>
      <c r="E1771" s="662" t="s">
        <v>150</v>
      </c>
      <c r="F1771" s="40" t="s">
        <v>739</v>
      </c>
      <c r="G1771" s="698" t="s">
        <v>161</v>
      </c>
      <c r="H1771" s="40" t="s">
        <v>213</v>
      </c>
      <c r="I1771" s="629" t="s">
        <v>214</v>
      </c>
      <c r="J1771" s="698" t="s">
        <v>676</v>
      </c>
      <c r="K1771" s="303">
        <v>0</v>
      </c>
      <c r="L1771" s="304">
        <v>0</v>
      </c>
      <c r="M1771" s="305">
        <v>0</v>
      </c>
      <c r="N1771" s="305">
        <v>0</v>
      </c>
      <c r="O1771" s="303">
        <v>0</v>
      </c>
      <c r="P1771" s="305">
        <v>0</v>
      </c>
      <c r="Q1771" s="303">
        <v>0</v>
      </c>
      <c r="R1771" s="16">
        <f>SUMIFS('Member Months'!$L:$L,'Member Months'!$A:$A,$A1771,'Member Months'!$C:$C,$C1771, 'Member Months'!$D:$D,$D1771)</f>
        <v>0</v>
      </c>
      <c r="T1771" s="172"/>
    </row>
    <row r="1772" spans="1:20">
      <c r="A1772" s="38" t="s">
        <v>150</v>
      </c>
      <c r="B1772" s="39">
        <f t="shared" si="56"/>
        <v>0</v>
      </c>
      <c r="C1772" s="39" t="str">
        <f t="shared" si="57"/>
        <v>2021 Prior Year</v>
      </c>
      <c r="D1772" s="40">
        <v>2</v>
      </c>
      <c r="E1772" s="662" t="s">
        <v>150</v>
      </c>
      <c r="F1772" s="40" t="s">
        <v>739</v>
      </c>
      <c r="G1772" s="698" t="s">
        <v>161</v>
      </c>
      <c r="H1772" s="40" t="s">
        <v>213</v>
      </c>
      <c r="I1772" s="629" t="s">
        <v>215</v>
      </c>
      <c r="J1772" s="698" t="s">
        <v>216</v>
      </c>
      <c r="K1772" s="303">
        <v>0</v>
      </c>
      <c r="L1772" s="304">
        <v>0</v>
      </c>
      <c r="M1772" s="305">
        <v>0</v>
      </c>
      <c r="N1772" s="305">
        <v>0</v>
      </c>
      <c r="O1772" s="303">
        <v>0</v>
      </c>
      <c r="P1772" s="305">
        <v>0</v>
      </c>
      <c r="Q1772" s="303">
        <v>0</v>
      </c>
      <c r="R1772" s="16">
        <f>SUMIFS('Member Months'!$L:$L,'Member Months'!$A:$A,$A1772,'Member Months'!$C:$C,$C1772, 'Member Months'!$D:$D,$D1772)</f>
        <v>0</v>
      </c>
      <c r="T1772" s="172"/>
    </row>
    <row r="1773" spans="1:20">
      <c r="A1773" s="38" t="s">
        <v>150</v>
      </c>
      <c r="B1773" s="39">
        <f t="shared" si="56"/>
        <v>0</v>
      </c>
      <c r="C1773" s="39" t="str">
        <f t="shared" si="57"/>
        <v>2021 Prior Year</v>
      </c>
      <c r="D1773" s="40">
        <v>2</v>
      </c>
      <c r="E1773" s="662" t="s">
        <v>150</v>
      </c>
      <c r="F1773" s="40" t="s">
        <v>739</v>
      </c>
      <c r="G1773" s="698" t="s">
        <v>161</v>
      </c>
      <c r="H1773" s="40" t="s">
        <v>213</v>
      </c>
      <c r="I1773" s="629" t="s">
        <v>217</v>
      </c>
      <c r="J1773" s="698" t="s">
        <v>262</v>
      </c>
      <c r="K1773" s="303">
        <v>0</v>
      </c>
      <c r="L1773" s="304">
        <v>0</v>
      </c>
      <c r="M1773" s="305">
        <v>0</v>
      </c>
      <c r="N1773" s="305">
        <v>0</v>
      </c>
      <c r="O1773" s="303">
        <v>0</v>
      </c>
      <c r="P1773" s="305">
        <v>0</v>
      </c>
      <c r="Q1773" s="303">
        <v>0</v>
      </c>
      <c r="R1773" s="16">
        <f>SUMIFS('Member Months'!$L:$L,'Member Months'!$A:$A,$A1773,'Member Months'!$C:$C,$C1773, 'Member Months'!$D:$D,$D1773)</f>
        <v>0</v>
      </c>
      <c r="T1773" s="172"/>
    </row>
    <row r="1774" spans="1:20">
      <c r="A1774" s="38" t="s">
        <v>150</v>
      </c>
      <c r="B1774" s="39">
        <f t="shared" si="56"/>
        <v>0</v>
      </c>
      <c r="C1774" s="39" t="str">
        <f t="shared" si="57"/>
        <v>2021 Prior Year</v>
      </c>
      <c r="D1774" s="40">
        <v>2</v>
      </c>
      <c r="E1774" s="662" t="s">
        <v>150</v>
      </c>
      <c r="F1774" s="40" t="s">
        <v>739</v>
      </c>
      <c r="G1774" s="698" t="s">
        <v>161</v>
      </c>
      <c r="H1774" s="40" t="s">
        <v>213</v>
      </c>
      <c r="I1774" s="629" t="s">
        <v>218</v>
      </c>
      <c r="J1774" s="698" t="s">
        <v>677</v>
      </c>
      <c r="K1774" s="303">
        <v>0</v>
      </c>
      <c r="L1774" s="304">
        <v>0</v>
      </c>
      <c r="M1774" s="305">
        <v>0</v>
      </c>
      <c r="N1774" s="305">
        <v>0</v>
      </c>
      <c r="O1774" s="303">
        <v>0</v>
      </c>
      <c r="P1774" s="305">
        <v>0</v>
      </c>
      <c r="Q1774" s="303">
        <v>0</v>
      </c>
      <c r="R1774" s="16">
        <f>SUMIFS('Member Months'!$L:$L,'Member Months'!$A:$A,$A1774,'Member Months'!$C:$C,$C1774, 'Member Months'!$D:$D,$D1774)</f>
        <v>0</v>
      </c>
      <c r="T1774" s="172"/>
    </row>
    <row r="1775" spans="1:20">
      <c r="A1775" s="38" t="s">
        <v>150</v>
      </c>
      <c r="B1775" s="39">
        <f t="shared" si="56"/>
        <v>0</v>
      </c>
      <c r="C1775" s="39" t="str">
        <f t="shared" si="57"/>
        <v>2021 Prior Year</v>
      </c>
      <c r="D1775" s="40">
        <v>2</v>
      </c>
      <c r="E1775" s="662" t="s">
        <v>150</v>
      </c>
      <c r="F1775" s="40" t="s">
        <v>739</v>
      </c>
      <c r="G1775" s="698" t="s">
        <v>161</v>
      </c>
      <c r="H1775" s="40" t="s">
        <v>213</v>
      </c>
      <c r="I1775" s="629" t="s">
        <v>219</v>
      </c>
      <c r="J1775" s="698" t="s">
        <v>263</v>
      </c>
      <c r="K1775" s="303">
        <v>0</v>
      </c>
      <c r="L1775" s="304">
        <v>0</v>
      </c>
      <c r="M1775" s="305">
        <v>0</v>
      </c>
      <c r="N1775" s="305">
        <v>0</v>
      </c>
      <c r="O1775" s="303">
        <v>0</v>
      </c>
      <c r="P1775" s="305">
        <v>0</v>
      </c>
      <c r="Q1775" s="303">
        <v>0</v>
      </c>
      <c r="R1775" s="16">
        <f>SUMIFS('Member Months'!$L:$L,'Member Months'!$A:$A,$A1775,'Member Months'!$C:$C,$C1775, 'Member Months'!$D:$D,$D1775)</f>
        <v>0</v>
      </c>
      <c r="T1775" s="172"/>
    </row>
    <row r="1776" spans="1:20">
      <c r="A1776" s="38" t="s">
        <v>150</v>
      </c>
      <c r="B1776" s="39">
        <f t="shared" si="56"/>
        <v>0</v>
      </c>
      <c r="C1776" s="39" t="str">
        <f t="shared" si="57"/>
        <v>2021 Prior Year</v>
      </c>
      <c r="D1776" s="40">
        <v>2</v>
      </c>
      <c r="E1776" s="662" t="s">
        <v>150</v>
      </c>
      <c r="F1776" s="40" t="s">
        <v>739</v>
      </c>
      <c r="G1776" s="698" t="s">
        <v>161</v>
      </c>
      <c r="H1776" s="40" t="s">
        <v>213</v>
      </c>
      <c r="I1776" s="629" t="s">
        <v>220</v>
      </c>
      <c r="J1776" s="698" t="s">
        <v>675</v>
      </c>
      <c r="K1776" s="303">
        <v>0</v>
      </c>
      <c r="L1776" s="304">
        <v>0</v>
      </c>
      <c r="M1776" s="305">
        <v>0</v>
      </c>
      <c r="N1776" s="305">
        <v>0</v>
      </c>
      <c r="O1776" s="303">
        <v>0</v>
      </c>
      <c r="P1776" s="305">
        <v>0</v>
      </c>
      <c r="Q1776" s="303">
        <v>0</v>
      </c>
      <c r="R1776" s="16">
        <f>SUMIFS('Member Months'!$L:$L,'Member Months'!$A:$A,$A1776,'Member Months'!$C:$C,$C1776, 'Member Months'!$D:$D,$D1776)</f>
        <v>0</v>
      </c>
      <c r="T1776" s="172"/>
    </row>
    <row r="1777" spans="1:20">
      <c r="A1777" s="38" t="s">
        <v>150</v>
      </c>
      <c r="B1777" s="39">
        <f t="shared" si="56"/>
        <v>0</v>
      </c>
      <c r="C1777" s="39" t="str">
        <f t="shared" si="57"/>
        <v>2021 Prior Year</v>
      </c>
      <c r="D1777" s="40">
        <v>2</v>
      </c>
      <c r="E1777" s="662" t="s">
        <v>150</v>
      </c>
      <c r="F1777" s="40" t="s">
        <v>739</v>
      </c>
      <c r="G1777" s="698" t="s">
        <v>161</v>
      </c>
      <c r="H1777" s="40" t="s">
        <v>213</v>
      </c>
      <c r="I1777" s="629" t="s">
        <v>221</v>
      </c>
      <c r="J1777" s="698" t="s">
        <v>264</v>
      </c>
      <c r="K1777" s="303">
        <v>0</v>
      </c>
      <c r="L1777" s="304">
        <v>0</v>
      </c>
      <c r="M1777" s="305">
        <v>0</v>
      </c>
      <c r="N1777" s="305">
        <v>0</v>
      </c>
      <c r="O1777" s="303">
        <v>0</v>
      </c>
      <c r="P1777" s="305">
        <v>0</v>
      </c>
      <c r="Q1777" s="303">
        <v>0</v>
      </c>
      <c r="R1777" s="16">
        <f>SUMIFS('Member Months'!$L:$L,'Member Months'!$A:$A,$A1777,'Member Months'!$C:$C,$C1777, 'Member Months'!$D:$D,$D1777)</f>
        <v>0</v>
      </c>
      <c r="T1777" s="172"/>
    </row>
    <row r="1778" spans="1:20">
      <c r="A1778" s="38" t="s">
        <v>150</v>
      </c>
      <c r="B1778" s="39">
        <f t="shared" si="56"/>
        <v>0</v>
      </c>
      <c r="C1778" s="39" t="str">
        <f t="shared" si="57"/>
        <v>2021 Prior Year</v>
      </c>
      <c r="D1778" s="40">
        <v>2</v>
      </c>
      <c r="E1778" s="662" t="s">
        <v>150</v>
      </c>
      <c r="F1778" s="40" t="s">
        <v>739</v>
      </c>
      <c r="G1778" s="698" t="s">
        <v>161</v>
      </c>
      <c r="H1778" s="40" t="s">
        <v>213</v>
      </c>
      <c r="I1778" s="629" t="s">
        <v>222</v>
      </c>
      <c r="J1778" s="698" t="s">
        <v>206</v>
      </c>
      <c r="K1778" s="303">
        <v>0</v>
      </c>
      <c r="L1778" s="304">
        <v>0</v>
      </c>
      <c r="M1778" s="305">
        <v>0</v>
      </c>
      <c r="N1778" s="305">
        <v>0</v>
      </c>
      <c r="O1778" s="303">
        <v>0</v>
      </c>
      <c r="P1778" s="305">
        <v>0</v>
      </c>
      <c r="Q1778" s="303">
        <v>0</v>
      </c>
      <c r="R1778" s="16">
        <f>SUMIFS('Member Months'!$L:$L,'Member Months'!$A:$A,$A1778,'Member Months'!$C:$C,$C1778, 'Member Months'!$D:$D,$D1778)</f>
        <v>0</v>
      </c>
      <c r="T1778" s="172"/>
    </row>
    <row r="1779" spans="1:20">
      <c r="A1779" s="38" t="s">
        <v>150</v>
      </c>
      <c r="B1779" s="39">
        <f t="shared" si="56"/>
        <v>0</v>
      </c>
      <c r="C1779" s="39" t="str">
        <f t="shared" si="57"/>
        <v>2021 Prior Year</v>
      </c>
      <c r="D1779" s="40">
        <v>2</v>
      </c>
      <c r="E1779" s="662" t="s">
        <v>150</v>
      </c>
      <c r="F1779" s="40" t="s">
        <v>739</v>
      </c>
      <c r="G1779" s="698" t="s">
        <v>161</v>
      </c>
      <c r="H1779" s="40" t="s">
        <v>213</v>
      </c>
      <c r="I1779" s="629" t="s">
        <v>223</v>
      </c>
      <c r="J1779" s="698" t="s">
        <v>181</v>
      </c>
      <c r="K1779" s="303">
        <v>0</v>
      </c>
      <c r="L1779" s="304">
        <v>0</v>
      </c>
      <c r="M1779" s="305">
        <v>0</v>
      </c>
      <c r="N1779" s="305">
        <v>0</v>
      </c>
      <c r="O1779" s="303">
        <v>0</v>
      </c>
      <c r="P1779" s="305">
        <v>0</v>
      </c>
      <c r="Q1779" s="303">
        <v>0</v>
      </c>
      <c r="R1779" s="16">
        <f>SUMIFS('Member Months'!$L:$L,'Member Months'!$A:$A,$A1779,'Member Months'!$C:$C,$C1779, 'Member Months'!$D:$D,$D1779)</f>
        <v>0</v>
      </c>
      <c r="T1779" s="172"/>
    </row>
    <row r="1780" spans="1:20">
      <c r="A1780" s="38" t="s">
        <v>150</v>
      </c>
      <c r="B1780" s="39">
        <f t="shared" si="56"/>
        <v>0</v>
      </c>
      <c r="C1780" s="39" t="str">
        <f t="shared" si="57"/>
        <v>2021 Prior Year</v>
      </c>
      <c r="D1780" s="40">
        <v>2</v>
      </c>
      <c r="E1780" s="662" t="s">
        <v>150</v>
      </c>
      <c r="F1780" s="40" t="s">
        <v>739</v>
      </c>
      <c r="G1780" s="698" t="s">
        <v>161</v>
      </c>
      <c r="H1780" s="40" t="s">
        <v>213</v>
      </c>
      <c r="I1780" s="629" t="s">
        <v>150</v>
      </c>
      <c r="J1780" s="698" t="s">
        <v>204</v>
      </c>
      <c r="K1780" s="303">
        <v>0</v>
      </c>
      <c r="L1780" s="304">
        <v>0</v>
      </c>
      <c r="M1780" s="305">
        <v>0</v>
      </c>
      <c r="N1780" s="305">
        <v>0</v>
      </c>
      <c r="O1780" s="303">
        <v>0</v>
      </c>
      <c r="P1780" s="305">
        <v>0</v>
      </c>
      <c r="Q1780" s="303">
        <v>0</v>
      </c>
      <c r="R1780" s="16">
        <f>SUMIFS('Member Months'!$L:$L,'Member Months'!$A:$A,$A1780,'Member Months'!$C:$C,$C1780, 'Member Months'!$D:$D,$D1780)</f>
        <v>0</v>
      </c>
      <c r="T1780" s="172"/>
    </row>
    <row r="1781" spans="1:20">
      <c r="A1781" s="38" t="s">
        <v>150</v>
      </c>
      <c r="B1781" s="39">
        <f t="shared" si="56"/>
        <v>0</v>
      </c>
      <c r="C1781" s="39" t="str">
        <f t="shared" si="57"/>
        <v>2021 Prior Year</v>
      </c>
      <c r="D1781" s="40">
        <v>2</v>
      </c>
      <c r="E1781" s="662" t="s">
        <v>150</v>
      </c>
      <c r="F1781" s="40" t="s">
        <v>739</v>
      </c>
      <c r="G1781" s="698" t="s">
        <v>161</v>
      </c>
      <c r="H1781" s="40" t="s">
        <v>213</v>
      </c>
      <c r="I1781" s="629" t="s">
        <v>151</v>
      </c>
      <c r="J1781" s="698" t="s">
        <v>205</v>
      </c>
      <c r="K1781" s="303">
        <v>0</v>
      </c>
      <c r="L1781" s="304">
        <v>0</v>
      </c>
      <c r="M1781" s="305">
        <v>0</v>
      </c>
      <c r="N1781" s="305">
        <v>0</v>
      </c>
      <c r="O1781" s="303">
        <v>0</v>
      </c>
      <c r="P1781" s="305">
        <v>0</v>
      </c>
      <c r="Q1781" s="303">
        <v>0</v>
      </c>
      <c r="R1781" s="16">
        <f>SUMIFS('Member Months'!$L:$L,'Member Months'!$A:$A,$A1781,'Member Months'!$C:$C,$C1781, 'Member Months'!$D:$D,$D1781)</f>
        <v>0</v>
      </c>
      <c r="T1781" s="172"/>
    </row>
    <row r="1782" spans="1:20">
      <c r="A1782" s="38" t="s">
        <v>150</v>
      </c>
      <c r="B1782" s="39">
        <f t="shared" si="56"/>
        <v>0</v>
      </c>
      <c r="C1782" s="39" t="str">
        <f t="shared" si="57"/>
        <v>2021 Prior Year</v>
      </c>
      <c r="D1782" s="40">
        <v>2</v>
      </c>
      <c r="E1782" s="662" t="s">
        <v>150</v>
      </c>
      <c r="F1782" s="40" t="s">
        <v>739</v>
      </c>
      <c r="G1782" s="698" t="s">
        <v>161</v>
      </c>
      <c r="H1782" s="40" t="s">
        <v>213</v>
      </c>
      <c r="I1782" s="629" t="s">
        <v>152</v>
      </c>
      <c r="J1782" s="698" t="s">
        <v>182</v>
      </c>
      <c r="K1782" s="303">
        <v>0</v>
      </c>
      <c r="L1782" s="304">
        <v>0</v>
      </c>
      <c r="M1782" s="305">
        <v>0</v>
      </c>
      <c r="N1782" s="305">
        <v>0</v>
      </c>
      <c r="O1782" s="303">
        <v>0</v>
      </c>
      <c r="P1782" s="305">
        <v>0</v>
      </c>
      <c r="Q1782" s="303">
        <v>0</v>
      </c>
      <c r="R1782" s="16">
        <f>SUMIFS('Member Months'!$L:$L,'Member Months'!$A:$A,$A1782,'Member Months'!$C:$C,$C1782, 'Member Months'!$D:$D,$D1782)</f>
        <v>0</v>
      </c>
      <c r="T1782" s="172"/>
    </row>
    <row r="1783" spans="1:20">
      <c r="A1783" s="38" t="s">
        <v>150</v>
      </c>
      <c r="B1783" s="39">
        <f t="shared" ref="B1783:B1936" si="58">$B$1302</f>
        <v>0</v>
      </c>
      <c r="C1783" s="39" t="str">
        <f t="shared" si="57"/>
        <v>2021 Prior Year</v>
      </c>
      <c r="D1783" s="40">
        <v>2</v>
      </c>
      <c r="E1783" s="662" t="s">
        <v>150</v>
      </c>
      <c r="F1783" s="40" t="s">
        <v>739</v>
      </c>
      <c r="G1783" s="698" t="s">
        <v>161</v>
      </c>
      <c r="H1783" s="40" t="s">
        <v>213</v>
      </c>
      <c r="I1783" s="629" t="s">
        <v>70</v>
      </c>
      <c r="J1783" s="698" t="s">
        <v>265</v>
      </c>
      <c r="K1783" s="303">
        <v>0</v>
      </c>
      <c r="L1783" s="304">
        <v>0</v>
      </c>
      <c r="M1783" s="305">
        <v>0</v>
      </c>
      <c r="N1783" s="305">
        <v>0</v>
      </c>
      <c r="O1783" s="303">
        <v>0</v>
      </c>
      <c r="P1783" s="305">
        <v>0</v>
      </c>
      <c r="Q1783" s="303">
        <v>0</v>
      </c>
      <c r="R1783" s="16">
        <f>SUMIFS('Member Months'!$L:$L,'Member Months'!$A:$A,$A1783,'Member Months'!$C:$C,$C1783, 'Member Months'!$D:$D,$D1783)</f>
        <v>0</v>
      </c>
      <c r="T1783" s="172"/>
    </row>
    <row r="1784" spans="1:20">
      <c r="A1784" s="38" t="s">
        <v>150</v>
      </c>
      <c r="B1784" s="39">
        <f t="shared" si="58"/>
        <v>0</v>
      </c>
      <c r="C1784" s="39" t="str">
        <f t="shared" si="57"/>
        <v>2021 Prior Year</v>
      </c>
      <c r="D1784" s="40">
        <v>2</v>
      </c>
      <c r="E1784" s="662" t="s">
        <v>150</v>
      </c>
      <c r="F1784" s="40" t="s">
        <v>739</v>
      </c>
      <c r="G1784" s="698" t="s">
        <v>161</v>
      </c>
      <c r="H1784" s="40" t="s">
        <v>213</v>
      </c>
      <c r="I1784" s="629" t="s">
        <v>71</v>
      </c>
      <c r="J1784" s="698" t="s">
        <v>266</v>
      </c>
      <c r="K1784" s="303">
        <v>0</v>
      </c>
      <c r="L1784" s="304">
        <v>0</v>
      </c>
      <c r="M1784" s="305">
        <v>0</v>
      </c>
      <c r="N1784" s="305">
        <v>0</v>
      </c>
      <c r="O1784" s="303">
        <v>0</v>
      </c>
      <c r="P1784" s="305">
        <v>0</v>
      </c>
      <c r="Q1784" s="303">
        <v>0</v>
      </c>
      <c r="R1784" s="16">
        <f>SUMIFS('Member Months'!$L:$L,'Member Months'!$A:$A,$A1784,'Member Months'!$C:$C,$C1784, 'Member Months'!$D:$D,$D1784)</f>
        <v>0</v>
      </c>
      <c r="T1784" s="172"/>
    </row>
    <row r="1785" spans="1:20">
      <c r="A1785" s="38" t="s">
        <v>150</v>
      </c>
      <c r="B1785" s="39">
        <f t="shared" si="58"/>
        <v>0</v>
      </c>
      <c r="C1785" s="39" t="str">
        <f t="shared" si="57"/>
        <v>2021 Prior Year</v>
      </c>
      <c r="D1785" s="40">
        <v>2</v>
      </c>
      <c r="E1785" s="662" t="s">
        <v>150</v>
      </c>
      <c r="F1785" s="40" t="s">
        <v>739</v>
      </c>
      <c r="G1785" s="698" t="s">
        <v>161</v>
      </c>
      <c r="H1785" s="40" t="s">
        <v>213</v>
      </c>
      <c r="I1785" s="629" t="s">
        <v>72</v>
      </c>
      <c r="J1785" s="698" t="s">
        <v>527</v>
      </c>
      <c r="K1785" s="303">
        <v>0</v>
      </c>
      <c r="L1785" s="304">
        <v>0</v>
      </c>
      <c r="M1785" s="305">
        <v>0</v>
      </c>
      <c r="N1785" s="305">
        <v>0</v>
      </c>
      <c r="O1785" s="303">
        <v>0</v>
      </c>
      <c r="P1785" s="305">
        <v>0</v>
      </c>
      <c r="Q1785" s="303">
        <v>0</v>
      </c>
      <c r="R1785" s="16">
        <f>SUMIFS('Member Months'!$L:$L,'Member Months'!$A:$A,$A1785,'Member Months'!$C:$C,$C1785, 'Member Months'!$D:$D,$D1785)</f>
        <v>0</v>
      </c>
      <c r="T1785" s="172"/>
    </row>
    <row r="1786" spans="1:20">
      <c r="A1786" s="38" t="s">
        <v>150</v>
      </c>
      <c r="B1786" s="39">
        <f t="shared" si="58"/>
        <v>0</v>
      </c>
      <c r="C1786" s="39" t="str">
        <f t="shared" si="57"/>
        <v>2021 Prior Year</v>
      </c>
      <c r="D1786" s="40">
        <v>2</v>
      </c>
      <c r="E1786" s="662" t="s">
        <v>150</v>
      </c>
      <c r="F1786" s="40" t="s">
        <v>739</v>
      </c>
      <c r="G1786" s="698" t="s">
        <v>161</v>
      </c>
      <c r="H1786" s="40" t="s">
        <v>213</v>
      </c>
      <c r="I1786" s="629" t="s">
        <v>73</v>
      </c>
      <c r="J1786" s="698" t="s">
        <v>528</v>
      </c>
      <c r="K1786" s="303">
        <v>0</v>
      </c>
      <c r="L1786" s="304">
        <v>0</v>
      </c>
      <c r="M1786" s="305">
        <v>0</v>
      </c>
      <c r="N1786" s="305">
        <v>0</v>
      </c>
      <c r="O1786" s="303">
        <v>0</v>
      </c>
      <c r="P1786" s="305">
        <v>0</v>
      </c>
      <c r="Q1786" s="303">
        <v>0</v>
      </c>
      <c r="R1786" s="16">
        <f>SUMIFS('Member Months'!$L:$L,'Member Months'!$A:$A,$A1786,'Member Months'!$C:$C,$C1786, 'Member Months'!$D:$D,$D1786)</f>
        <v>0</v>
      </c>
      <c r="T1786" s="172"/>
    </row>
    <row r="1787" spans="1:20">
      <c r="A1787" s="38" t="s">
        <v>150</v>
      </c>
      <c r="B1787" s="39">
        <f t="shared" si="58"/>
        <v>0</v>
      </c>
      <c r="C1787" s="39" t="str">
        <f t="shared" si="57"/>
        <v>2021 Prior Year</v>
      </c>
      <c r="D1787" s="40">
        <v>2</v>
      </c>
      <c r="E1787" s="662" t="s">
        <v>150</v>
      </c>
      <c r="F1787" s="40" t="s">
        <v>739</v>
      </c>
      <c r="G1787" s="698" t="s">
        <v>161</v>
      </c>
      <c r="H1787" s="40" t="s">
        <v>213</v>
      </c>
      <c r="I1787" s="629" t="s">
        <v>409</v>
      </c>
      <c r="J1787" s="698" t="s">
        <v>803</v>
      </c>
      <c r="K1787" s="303">
        <v>0</v>
      </c>
      <c r="L1787" s="304">
        <v>0</v>
      </c>
      <c r="M1787" s="305">
        <v>0</v>
      </c>
      <c r="N1787" s="305">
        <v>0</v>
      </c>
      <c r="O1787" s="303">
        <v>0</v>
      </c>
      <c r="P1787" s="305">
        <v>0</v>
      </c>
      <c r="Q1787" s="303">
        <v>0</v>
      </c>
      <c r="R1787" s="16">
        <f>SUMIFS('Member Months'!$L:$L,'Member Months'!$A:$A,$A1787,'Member Months'!$C:$C,$C1787, 'Member Months'!$D:$D,$D1787)</f>
        <v>0</v>
      </c>
      <c r="T1787" s="172"/>
    </row>
    <row r="1788" spans="1:20">
      <c r="A1788" s="38" t="s">
        <v>151</v>
      </c>
      <c r="B1788" s="39">
        <f t="shared" si="58"/>
        <v>0</v>
      </c>
      <c r="C1788" s="39" t="str">
        <f t="shared" si="57"/>
        <v>2021 Prior Year</v>
      </c>
      <c r="D1788" s="40">
        <v>2</v>
      </c>
      <c r="E1788" s="662" t="s">
        <v>151</v>
      </c>
      <c r="F1788" s="40" t="s">
        <v>739</v>
      </c>
      <c r="G1788" s="698" t="s">
        <v>225</v>
      </c>
      <c r="H1788" s="40" t="s">
        <v>213</v>
      </c>
      <c r="I1788" s="629" t="s">
        <v>211</v>
      </c>
      <c r="J1788" s="698" t="s">
        <v>261</v>
      </c>
      <c r="K1788" s="303">
        <v>0</v>
      </c>
      <c r="L1788" s="304">
        <v>0</v>
      </c>
      <c r="M1788" s="305">
        <v>0</v>
      </c>
      <c r="N1788" s="305">
        <v>0</v>
      </c>
      <c r="O1788" s="303">
        <v>0</v>
      </c>
      <c r="P1788" s="305">
        <v>0</v>
      </c>
      <c r="Q1788" s="303">
        <v>0</v>
      </c>
      <c r="R1788" s="16">
        <f>SUMIFS('Member Months'!$L:$L,'Member Months'!$A:$A,$A1788,'Member Months'!$C:$C,$C1788, 'Member Months'!$D:$D,$D1788)</f>
        <v>0</v>
      </c>
      <c r="T1788" s="172"/>
    </row>
    <row r="1789" spans="1:20">
      <c r="A1789" s="38" t="s">
        <v>151</v>
      </c>
      <c r="B1789" s="39">
        <f t="shared" si="58"/>
        <v>0</v>
      </c>
      <c r="C1789" s="39" t="str">
        <f t="shared" si="57"/>
        <v>2021 Prior Year</v>
      </c>
      <c r="D1789" s="40">
        <v>2</v>
      </c>
      <c r="E1789" s="662" t="s">
        <v>151</v>
      </c>
      <c r="F1789" s="40" t="s">
        <v>739</v>
      </c>
      <c r="G1789" s="698" t="s">
        <v>225</v>
      </c>
      <c r="H1789" s="40" t="s">
        <v>213</v>
      </c>
      <c r="I1789" s="629" t="s">
        <v>214</v>
      </c>
      <c r="J1789" s="698" t="s">
        <v>676</v>
      </c>
      <c r="K1789" s="303">
        <v>0</v>
      </c>
      <c r="L1789" s="304">
        <v>0</v>
      </c>
      <c r="M1789" s="305">
        <v>0</v>
      </c>
      <c r="N1789" s="305">
        <v>0</v>
      </c>
      <c r="O1789" s="303">
        <v>0</v>
      </c>
      <c r="P1789" s="305">
        <v>0</v>
      </c>
      <c r="Q1789" s="303">
        <v>0</v>
      </c>
      <c r="R1789" s="16">
        <f>SUMIFS('Member Months'!$L:$L,'Member Months'!$A:$A,$A1789,'Member Months'!$C:$C,$C1789, 'Member Months'!$D:$D,$D1789)</f>
        <v>0</v>
      </c>
      <c r="T1789" s="172"/>
    </row>
    <row r="1790" spans="1:20">
      <c r="A1790" s="38" t="s">
        <v>151</v>
      </c>
      <c r="B1790" s="39">
        <f t="shared" si="58"/>
        <v>0</v>
      </c>
      <c r="C1790" s="39" t="str">
        <f t="shared" si="57"/>
        <v>2021 Prior Year</v>
      </c>
      <c r="D1790" s="40">
        <v>2</v>
      </c>
      <c r="E1790" s="662" t="s">
        <v>151</v>
      </c>
      <c r="F1790" s="40" t="s">
        <v>739</v>
      </c>
      <c r="G1790" s="698" t="s">
        <v>225</v>
      </c>
      <c r="H1790" s="40" t="s">
        <v>213</v>
      </c>
      <c r="I1790" s="629" t="s">
        <v>215</v>
      </c>
      <c r="J1790" s="698" t="s">
        <v>216</v>
      </c>
      <c r="K1790" s="303">
        <v>0</v>
      </c>
      <c r="L1790" s="304">
        <v>0</v>
      </c>
      <c r="M1790" s="305">
        <v>0</v>
      </c>
      <c r="N1790" s="305">
        <v>0</v>
      </c>
      <c r="O1790" s="303">
        <v>0</v>
      </c>
      <c r="P1790" s="305">
        <v>0</v>
      </c>
      <c r="Q1790" s="303">
        <v>0</v>
      </c>
      <c r="R1790" s="16">
        <f>SUMIFS('Member Months'!$L:$L,'Member Months'!$A:$A,$A1790,'Member Months'!$C:$C,$C1790, 'Member Months'!$D:$D,$D1790)</f>
        <v>0</v>
      </c>
      <c r="T1790" s="172"/>
    </row>
    <row r="1791" spans="1:20">
      <c r="A1791" s="38" t="s">
        <v>151</v>
      </c>
      <c r="B1791" s="39">
        <f t="shared" si="58"/>
        <v>0</v>
      </c>
      <c r="C1791" s="39" t="str">
        <f t="shared" si="57"/>
        <v>2021 Prior Year</v>
      </c>
      <c r="D1791" s="40">
        <v>2</v>
      </c>
      <c r="E1791" s="662" t="s">
        <v>151</v>
      </c>
      <c r="F1791" s="40" t="s">
        <v>739</v>
      </c>
      <c r="G1791" s="698" t="s">
        <v>225</v>
      </c>
      <c r="H1791" s="40" t="s">
        <v>213</v>
      </c>
      <c r="I1791" s="629" t="s">
        <v>217</v>
      </c>
      <c r="J1791" s="698" t="s">
        <v>262</v>
      </c>
      <c r="K1791" s="303">
        <v>0</v>
      </c>
      <c r="L1791" s="304">
        <v>0</v>
      </c>
      <c r="M1791" s="305">
        <v>0</v>
      </c>
      <c r="N1791" s="305">
        <v>0</v>
      </c>
      <c r="O1791" s="303">
        <v>0</v>
      </c>
      <c r="P1791" s="305">
        <v>0</v>
      </c>
      <c r="Q1791" s="303">
        <v>0</v>
      </c>
      <c r="R1791" s="16">
        <f>SUMIFS('Member Months'!$L:$L,'Member Months'!$A:$A,$A1791,'Member Months'!$C:$C,$C1791, 'Member Months'!$D:$D,$D1791)</f>
        <v>0</v>
      </c>
      <c r="T1791" s="172"/>
    </row>
    <row r="1792" spans="1:20">
      <c r="A1792" s="38" t="s">
        <v>151</v>
      </c>
      <c r="B1792" s="39">
        <f t="shared" si="58"/>
        <v>0</v>
      </c>
      <c r="C1792" s="39" t="str">
        <f t="shared" si="57"/>
        <v>2021 Prior Year</v>
      </c>
      <c r="D1792" s="40">
        <v>2</v>
      </c>
      <c r="E1792" s="662" t="s">
        <v>151</v>
      </c>
      <c r="F1792" s="40" t="s">
        <v>739</v>
      </c>
      <c r="G1792" s="698" t="s">
        <v>225</v>
      </c>
      <c r="H1792" s="40" t="s">
        <v>213</v>
      </c>
      <c r="I1792" s="629" t="s">
        <v>218</v>
      </c>
      <c r="J1792" s="698" t="s">
        <v>677</v>
      </c>
      <c r="K1792" s="303">
        <v>0</v>
      </c>
      <c r="L1792" s="304">
        <v>0</v>
      </c>
      <c r="M1792" s="305">
        <v>0</v>
      </c>
      <c r="N1792" s="305">
        <v>0</v>
      </c>
      <c r="O1792" s="303">
        <v>0</v>
      </c>
      <c r="P1792" s="305">
        <v>0</v>
      </c>
      <c r="Q1792" s="303">
        <v>0</v>
      </c>
      <c r="R1792" s="16">
        <f>SUMIFS('Member Months'!$L:$L,'Member Months'!$A:$A,$A1792,'Member Months'!$C:$C,$C1792, 'Member Months'!$D:$D,$D1792)</f>
        <v>0</v>
      </c>
      <c r="T1792" s="172"/>
    </row>
    <row r="1793" spans="1:20">
      <c r="A1793" s="38" t="s">
        <v>151</v>
      </c>
      <c r="B1793" s="39">
        <f t="shared" si="58"/>
        <v>0</v>
      </c>
      <c r="C1793" s="39" t="str">
        <f t="shared" si="57"/>
        <v>2021 Prior Year</v>
      </c>
      <c r="D1793" s="40">
        <v>2</v>
      </c>
      <c r="E1793" s="662" t="s">
        <v>151</v>
      </c>
      <c r="F1793" s="40" t="s">
        <v>739</v>
      </c>
      <c r="G1793" s="698" t="s">
        <v>225</v>
      </c>
      <c r="H1793" s="40" t="s">
        <v>213</v>
      </c>
      <c r="I1793" s="629" t="s">
        <v>219</v>
      </c>
      <c r="J1793" s="698" t="s">
        <v>263</v>
      </c>
      <c r="K1793" s="303">
        <v>0</v>
      </c>
      <c r="L1793" s="304">
        <v>0</v>
      </c>
      <c r="M1793" s="305">
        <v>0</v>
      </c>
      <c r="N1793" s="305">
        <v>0</v>
      </c>
      <c r="O1793" s="303">
        <v>0</v>
      </c>
      <c r="P1793" s="305">
        <v>0</v>
      </c>
      <c r="Q1793" s="303">
        <v>0</v>
      </c>
      <c r="R1793" s="16">
        <f>SUMIFS('Member Months'!$L:$L,'Member Months'!$A:$A,$A1793,'Member Months'!$C:$C,$C1793, 'Member Months'!$D:$D,$D1793)</f>
        <v>0</v>
      </c>
      <c r="T1793" s="172"/>
    </row>
    <row r="1794" spans="1:20">
      <c r="A1794" s="38" t="s">
        <v>151</v>
      </c>
      <c r="B1794" s="39">
        <f t="shared" si="58"/>
        <v>0</v>
      </c>
      <c r="C1794" s="39" t="str">
        <f t="shared" si="57"/>
        <v>2021 Prior Year</v>
      </c>
      <c r="D1794" s="40">
        <v>2</v>
      </c>
      <c r="E1794" s="662" t="s">
        <v>151</v>
      </c>
      <c r="F1794" s="40" t="s">
        <v>739</v>
      </c>
      <c r="G1794" s="698" t="s">
        <v>225</v>
      </c>
      <c r="H1794" s="40" t="s">
        <v>213</v>
      </c>
      <c r="I1794" s="629" t="s">
        <v>220</v>
      </c>
      <c r="J1794" s="698" t="s">
        <v>675</v>
      </c>
      <c r="K1794" s="303">
        <v>0</v>
      </c>
      <c r="L1794" s="304">
        <v>0</v>
      </c>
      <c r="M1794" s="305">
        <v>0</v>
      </c>
      <c r="N1794" s="305">
        <v>0</v>
      </c>
      <c r="O1794" s="303">
        <v>0</v>
      </c>
      <c r="P1794" s="305">
        <v>0</v>
      </c>
      <c r="Q1794" s="303">
        <v>0</v>
      </c>
      <c r="R1794" s="16">
        <f>SUMIFS('Member Months'!$L:$L,'Member Months'!$A:$A,$A1794,'Member Months'!$C:$C,$C1794, 'Member Months'!$D:$D,$D1794)</f>
        <v>0</v>
      </c>
      <c r="T1794" s="172"/>
    </row>
    <row r="1795" spans="1:20">
      <c r="A1795" s="38" t="s">
        <v>151</v>
      </c>
      <c r="B1795" s="39">
        <f t="shared" si="58"/>
        <v>0</v>
      </c>
      <c r="C1795" s="39" t="str">
        <f t="shared" si="57"/>
        <v>2021 Prior Year</v>
      </c>
      <c r="D1795" s="40">
        <v>2</v>
      </c>
      <c r="E1795" s="662" t="s">
        <v>151</v>
      </c>
      <c r="F1795" s="40" t="s">
        <v>739</v>
      </c>
      <c r="G1795" s="698" t="s">
        <v>225</v>
      </c>
      <c r="H1795" s="40" t="s">
        <v>213</v>
      </c>
      <c r="I1795" s="629" t="s">
        <v>221</v>
      </c>
      <c r="J1795" s="698" t="s">
        <v>264</v>
      </c>
      <c r="K1795" s="303">
        <v>0</v>
      </c>
      <c r="L1795" s="304">
        <v>0</v>
      </c>
      <c r="M1795" s="305">
        <v>0</v>
      </c>
      <c r="N1795" s="305">
        <v>0</v>
      </c>
      <c r="O1795" s="303">
        <v>0</v>
      </c>
      <c r="P1795" s="305">
        <v>0</v>
      </c>
      <c r="Q1795" s="303">
        <v>0</v>
      </c>
      <c r="R1795" s="16">
        <f>SUMIFS('Member Months'!$L:$L,'Member Months'!$A:$A,$A1795,'Member Months'!$C:$C,$C1795, 'Member Months'!$D:$D,$D1795)</f>
        <v>0</v>
      </c>
      <c r="T1795" s="172"/>
    </row>
    <row r="1796" spans="1:20">
      <c r="A1796" s="38" t="s">
        <v>151</v>
      </c>
      <c r="B1796" s="39">
        <f t="shared" si="58"/>
        <v>0</v>
      </c>
      <c r="C1796" s="39" t="str">
        <f t="shared" si="57"/>
        <v>2021 Prior Year</v>
      </c>
      <c r="D1796" s="40">
        <v>2</v>
      </c>
      <c r="E1796" s="662" t="s">
        <v>151</v>
      </c>
      <c r="F1796" s="40" t="s">
        <v>739</v>
      </c>
      <c r="G1796" s="698" t="s">
        <v>225</v>
      </c>
      <c r="H1796" s="40" t="s">
        <v>213</v>
      </c>
      <c r="I1796" s="629" t="s">
        <v>222</v>
      </c>
      <c r="J1796" s="698" t="s">
        <v>206</v>
      </c>
      <c r="K1796" s="303">
        <v>0</v>
      </c>
      <c r="L1796" s="304">
        <v>0</v>
      </c>
      <c r="M1796" s="305">
        <v>0</v>
      </c>
      <c r="N1796" s="305">
        <v>0</v>
      </c>
      <c r="O1796" s="303">
        <v>0</v>
      </c>
      <c r="P1796" s="305">
        <v>0</v>
      </c>
      <c r="Q1796" s="303">
        <v>0</v>
      </c>
      <c r="R1796" s="16">
        <f>SUMIFS('Member Months'!$L:$L,'Member Months'!$A:$A,$A1796,'Member Months'!$C:$C,$C1796, 'Member Months'!$D:$D,$D1796)</f>
        <v>0</v>
      </c>
      <c r="T1796" s="172"/>
    </row>
    <row r="1797" spans="1:20">
      <c r="A1797" s="38" t="s">
        <v>151</v>
      </c>
      <c r="B1797" s="39">
        <f t="shared" si="58"/>
        <v>0</v>
      </c>
      <c r="C1797" s="39" t="str">
        <f t="shared" si="57"/>
        <v>2021 Prior Year</v>
      </c>
      <c r="D1797" s="40">
        <v>2</v>
      </c>
      <c r="E1797" s="662" t="s">
        <v>151</v>
      </c>
      <c r="F1797" s="40" t="s">
        <v>739</v>
      </c>
      <c r="G1797" s="698" t="s">
        <v>225</v>
      </c>
      <c r="H1797" s="40" t="s">
        <v>213</v>
      </c>
      <c r="I1797" s="629" t="s">
        <v>223</v>
      </c>
      <c r="J1797" s="698" t="s">
        <v>181</v>
      </c>
      <c r="K1797" s="303">
        <v>0</v>
      </c>
      <c r="L1797" s="304">
        <v>0</v>
      </c>
      <c r="M1797" s="305">
        <v>0</v>
      </c>
      <c r="N1797" s="305">
        <v>0</v>
      </c>
      <c r="O1797" s="303">
        <v>0</v>
      </c>
      <c r="P1797" s="305">
        <v>0</v>
      </c>
      <c r="Q1797" s="303">
        <v>0</v>
      </c>
      <c r="R1797" s="16">
        <f>SUMIFS('Member Months'!$L:$L,'Member Months'!$A:$A,$A1797,'Member Months'!$C:$C,$C1797, 'Member Months'!$D:$D,$D1797)</f>
        <v>0</v>
      </c>
      <c r="T1797" s="172"/>
    </row>
    <row r="1798" spans="1:20">
      <c r="A1798" s="38" t="s">
        <v>151</v>
      </c>
      <c r="B1798" s="39">
        <f t="shared" si="58"/>
        <v>0</v>
      </c>
      <c r="C1798" s="39" t="str">
        <f t="shared" si="57"/>
        <v>2021 Prior Year</v>
      </c>
      <c r="D1798" s="40">
        <v>2</v>
      </c>
      <c r="E1798" s="662" t="s">
        <v>151</v>
      </c>
      <c r="F1798" s="40" t="s">
        <v>739</v>
      </c>
      <c r="G1798" s="698" t="s">
        <v>225</v>
      </c>
      <c r="H1798" s="40" t="s">
        <v>213</v>
      </c>
      <c r="I1798" s="629" t="s">
        <v>150</v>
      </c>
      <c r="J1798" s="698" t="s">
        <v>204</v>
      </c>
      <c r="K1798" s="303">
        <v>0</v>
      </c>
      <c r="L1798" s="304">
        <v>0</v>
      </c>
      <c r="M1798" s="305">
        <v>0</v>
      </c>
      <c r="N1798" s="305">
        <v>0</v>
      </c>
      <c r="O1798" s="303">
        <v>0</v>
      </c>
      <c r="P1798" s="305">
        <v>0</v>
      </c>
      <c r="Q1798" s="303">
        <v>0</v>
      </c>
      <c r="R1798" s="16">
        <f>SUMIFS('Member Months'!$L:$L,'Member Months'!$A:$A,$A1798,'Member Months'!$C:$C,$C1798, 'Member Months'!$D:$D,$D1798)</f>
        <v>0</v>
      </c>
      <c r="T1798" s="172"/>
    </row>
    <row r="1799" spans="1:20">
      <c r="A1799" s="38" t="s">
        <v>151</v>
      </c>
      <c r="B1799" s="39">
        <f t="shared" si="58"/>
        <v>0</v>
      </c>
      <c r="C1799" s="39" t="str">
        <f t="shared" si="57"/>
        <v>2021 Prior Year</v>
      </c>
      <c r="D1799" s="40">
        <v>2</v>
      </c>
      <c r="E1799" s="662" t="s">
        <v>151</v>
      </c>
      <c r="F1799" s="40" t="s">
        <v>739</v>
      </c>
      <c r="G1799" s="698" t="s">
        <v>225</v>
      </c>
      <c r="H1799" s="40" t="s">
        <v>213</v>
      </c>
      <c r="I1799" s="629" t="s">
        <v>151</v>
      </c>
      <c r="J1799" s="698" t="s">
        <v>205</v>
      </c>
      <c r="K1799" s="303">
        <v>0</v>
      </c>
      <c r="L1799" s="304">
        <v>0</v>
      </c>
      <c r="M1799" s="305">
        <v>0</v>
      </c>
      <c r="N1799" s="305">
        <v>0</v>
      </c>
      <c r="O1799" s="303">
        <v>0</v>
      </c>
      <c r="P1799" s="305">
        <v>0</v>
      </c>
      <c r="Q1799" s="303">
        <v>0</v>
      </c>
      <c r="R1799" s="16">
        <f>SUMIFS('Member Months'!$L:$L,'Member Months'!$A:$A,$A1799,'Member Months'!$C:$C,$C1799, 'Member Months'!$D:$D,$D1799)</f>
        <v>0</v>
      </c>
      <c r="T1799" s="172"/>
    </row>
    <row r="1800" spans="1:20">
      <c r="A1800" s="38" t="s">
        <v>151</v>
      </c>
      <c r="B1800" s="39">
        <f t="shared" si="58"/>
        <v>0</v>
      </c>
      <c r="C1800" s="39" t="str">
        <f t="shared" si="57"/>
        <v>2021 Prior Year</v>
      </c>
      <c r="D1800" s="40">
        <v>2</v>
      </c>
      <c r="E1800" s="662" t="s">
        <v>151</v>
      </c>
      <c r="F1800" s="40" t="s">
        <v>739</v>
      </c>
      <c r="G1800" s="698" t="s">
        <v>225</v>
      </c>
      <c r="H1800" s="40" t="s">
        <v>213</v>
      </c>
      <c r="I1800" s="629" t="s">
        <v>152</v>
      </c>
      <c r="J1800" s="698" t="s">
        <v>182</v>
      </c>
      <c r="K1800" s="303">
        <v>0</v>
      </c>
      <c r="L1800" s="304">
        <v>0</v>
      </c>
      <c r="M1800" s="305">
        <v>0</v>
      </c>
      <c r="N1800" s="305">
        <v>0</v>
      </c>
      <c r="O1800" s="303">
        <v>0</v>
      </c>
      <c r="P1800" s="305">
        <v>0</v>
      </c>
      <c r="Q1800" s="303">
        <v>0</v>
      </c>
      <c r="R1800" s="16">
        <f>SUMIFS('Member Months'!$L:$L,'Member Months'!$A:$A,$A1800,'Member Months'!$C:$C,$C1800, 'Member Months'!$D:$D,$D1800)</f>
        <v>0</v>
      </c>
      <c r="T1800" s="172"/>
    </row>
    <row r="1801" spans="1:20">
      <c r="A1801" s="38" t="s">
        <v>151</v>
      </c>
      <c r="B1801" s="39">
        <f t="shared" si="58"/>
        <v>0</v>
      </c>
      <c r="C1801" s="39" t="str">
        <f t="shared" si="57"/>
        <v>2021 Prior Year</v>
      </c>
      <c r="D1801" s="40">
        <v>2</v>
      </c>
      <c r="E1801" s="662" t="s">
        <v>151</v>
      </c>
      <c r="F1801" s="40" t="s">
        <v>739</v>
      </c>
      <c r="G1801" s="698" t="s">
        <v>225</v>
      </c>
      <c r="H1801" s="40" t="s">
        <v>213</v>
      </c>
      <c r="I1801" s="629" t="s">
        <v>70</v>
      </c>
      <c r="J1801" s="698" t="s">
        <v>265</v>
      </c>
      <c r="K1801" s="303">
        <v>0</v>
      </c>
      <c r="L1801" s="304">
        <v>0</v>
      </c>
      <c r="M1801" s="305">
        <v>0</v>
      </c>
      <c r="N1801" s="305">
        <v>0</v>
      </c>
      <c r="O1801" s="303">
        <v>0</v>
      </c>
      <c r="P1801" s="305">
        <v>0</v>
      </c>
      <c r="Q1801" s="303">
        <v>0</v>
      </c>
      <c r="R1801" s="16">
        <f>SUMIFS('Member Months'!$L:$L,'Member Months'!$A:$A,$A1801,'Member Months'!$C:$C,$C1801, 'Member Months'!$D:$D,$D1801)</f>
        <v>0</v>
      </c>
      <c r="T1801" s="172"/>
    </row>
    <row r="1802" spans="1:20">
      <c r="A1802" s="38" t="s">
        <v>151</v>
      </c>
      <c r="B1802" s="39">
        <f t="shared" si="58"/>
        <v>0</v>
      </c>
      <c r="C1802" s="39" t="str">
        <f t="shared" si="57"/>
        <v>2021 Prior Year</v>
      </c>
      <c r="D1802" s="40">
        <v>2</v>
      </c>
      <c r="E1802" s="662" t="s">
        <v>151</v>
      </c>
      <c r="F1802" s="40" t="s">
        <v>739</v>
      </c>
      <c r="G1802" s="698" t="s">
        <v>225</v>
      </c>
      <c r="H1802" s="40" t="s">
        <v>213</v>
      </c>
      <c r="I1802" s="629" t="s">
        <v>71</v>
      </c>
      <c r="J1802" s="698" t="s">
        <v>266</v>
      </c>
      <c r="K1802" s="303">
        <v>0</v>
      </c>
      <c r="L1802" s="304">
        <v>0</v>
      </c>
      <c r="M1802" s="305">
        <v>0</v>
      </c>
      <c r="N1802" s="305">
        <v>0</v>
      </c>
      <c r="O1802" s="303">
        <v>0</v>
      </c>
      <c r="P1802" s="305">
        <v>0</v>
      </c>
      <c r="Q1802" s="303">
        <v>0</v>
      </c>
      <c r="R1802" s="16">
        <f>SUMIFS('Member Months'!$L:$L,'Member Months'!$A:$A,$A1802,'Member Months'!$C:$C,$C1802, 'Member Months'!$D:$D,$D1802)</f>
        <v>0</v>
      </c>
      <c r="T1802" s="172"/>
    </row>
    <row r="1803" spans="1:20">
      <c r="A1803" s="38" t="s">
        <v>151</v>
      </c>
      <c r="B1803" s="39">
        <f t="shared" si="58"/>
        <v>0</v>
      </c>
      <c r="C1803" s="39" t="str">
        <f t="shared" si="57"/>
        <v>2021 Prior Year</v>
      </c>
      <c r="D1803" s="40">
        <v>2</v>
      </c>
      <c r="E1803" s="662" t="s">
        <v>151</v>
      </c>
      <c r="F1803" s="40" t="s">
        <v>739</v>
      </c>
      <c r="G1803" s="698" t="s">
        <v>225</v>
      </c>
      <c r="H1803" s="40" t="s">
        <v>213</v>
      </c>
      <c r="I1803" s="629" t="s">
        <v>72</v>
      </c>
      <c r="J1803" s="698" t="s">
        <v>527</v>
      </c>
      <c r="K1803" s="303">
        <v>0</v>
      </c>
      <c r="L1803" s="304">
        <v>0</v>
      </c>
      <c r="M1803" s="305">
        <v>0</v>
      </c>
      <c r="N1803" s="305">
        <v>0</v>
      </c>
      <c r="O1803" s="303">
        <v>0</v>
      </c>
      <c r="P1803" s="305">
        <v>0</v>
      </c>
      <c r="Q1803" s="303">
        <v>0</v>
      </c>
      <c r="R1803" s="16">
        <f>SUMIFS('Member Months'!$L:$L,'Member Months'!$A:$A,$A1803,'Member Months'!$C:$C,$C1803, 'Member Months'!$D:$D,$D1803)</f>
        <v>0</v>
      </c>
      <c r="T1803" s="172"/>
    </row>
    <row r="1804" spans="1:20">
      <c r="A1804" s="38" t="s">
        <v>151</v>
      </c>
      <c r="B1804" s="39">
        <f t="shared" si="58"/>
        <v>0</v>
      </c>
      <c r="C1804" s="39" t="str">
        <f t="shared" si="57"/>
        <v>2021 Prior Year</v>
      </c>
      <c r="D1804" s="40">
        <v>2</v>
      </c>
      <c r="E1804" s="662" t="s">
        <v>151</v>
      </c>
      <c r="F1804" s="40" t="s">
        <v>739</v>
      </c>
      <c r="G1804" s="698" t="s">
        <v>225</v>
      </c>
      <c r="H1804" s="40" t="s">
        <v>213</v>
      </c>
      <c r="I1804" s="629" t="s">
        <v>73</v>
      </c>
      <c r="J1804" s="698" t="s">
        <v>528</v>
      </c>
      <c r="K1804" s="303">
        <v>0</v>
      </c>
      <c r="L1804" s="304">
        <v>0</v>
      </c>
      <c r="M1804" s="305">
        <v>0</v>
      </c>
      <c r="N1804" s="305">
        <v>0</v>
      </c>
      <c r="O1804" s="303">
        <v>0</v>
      </c>
      <c r="P1804" s="305">
        <v>0</v>
      </c>
      <c r="Q1804" s="303">
        <v>0</v>
      </c>
      <c r="R1804" s="16">
        <f>SUMIFS('Member Months'!$L:$L,'Member Months'!$A:$A,$A1804,'Member Months'!$C:$C,$C1804, 'Member Months'!$D:$D,$D1804)</f>
        <v>0</v>
      </c>
      <c r="T1804" s="172"/>
    </row>
    <row r="1805" spans="1:20">
      <c r="A1805" s="38" t="s">
        <v>151</v>
      </c>
      <c r="B1805" s="39">
        <f t="shared" si="58"/>
        <v>0</v>
      </c>
      <c r="C1805" s="39" t="str">
        <f t="shared" si="57"/>
        <v>2021 Prior Year</v>
      </c>
      <c r="D1805" s="40">
        <v>2</v>
      </c>
      <c r="E1805" s="662" t="s">
        <v>151</v>
      </c>
      <c r="F1805" s="40" t="s">
        <v>739</v>
      </c>
      <c r="G1805" s="698" t="s">
        <v>225</v>
      </c>
      <c r="H1805" s="40" t="s">
        <v>213</v>
      </c>
      <c r="I1805" s="629" t="s">
        <v>409</v>
      </c>
      <c r="J1805" s="698" t="s">
        <v>803</v>
      </c>
      <c r="K1805" s="303">
        <v>0</v>
      </c>
      <c r="L1805" s="304">
        <v>0</v>
      </c>
      <c r="M1805" s="305">
        <v>0</v>
      </c>
      <c r="N1805" s="305">
        <v>0</v>
      </c>
      <c r="O1805" s="303">
        <v>0</v>
      </c>
      <c r="P1805" s="305">
        <v>0</v>
      </c>
      <c r="Q1805" s="303">
        <v>0</v>
      </c>
      <c r="R1805" s="16">
        <f>SUMIFS('Member Months'!$L:$L,'Member Months'!$A:$A,$A1805,'Member Months'!$C:$C,$C1805, 'Member Months'!$D:$D,$D1805)</f>
        <v>0</v>
      </c>
      <c r="T1805" s="172"/>
    </row>
    <row r="1806" spans="1:20">
      <c r="A1806" s="38" t="s">
        <v>152</v>
      </c>
      <c r="B1806" s="39">
        <f t="shared" si="58"/>
        <v>0</v>
      </c>
      <c r="C1806" s="39" t="str">
        <f t="shared" si="57"/>
        <v>2021 Prior Year</v>
      </c>
      <c r="D1806" s="40">
        <v>2</v>
      </c>
      <c r="E1806" s="662" t="s">
        <v>152</v>
      </c>
      <c r="F1806" s="40" t="s">
        <v>739</v>
      </c>
      <c r="G1806" s="698" t="s">
        <v>231</v>
      </c>
      <c r="H1806" s="40" t="s">
        <v>213</v>
      </c>
      <c r="I1806" s="629" t="s">
        <v>211</v>
      </c>
      <c r="J1806" s="698" t="s">
        <v>261</v>
      </c>
      <c r="K1806" s="303">
        <v>0</v>
      </c>
      <c r="L1806" s="304">
        <v>0</v>
      </c>
      <c r="M1806" s="305">
        <v>0</v>
      </c>
      <c r="N1806" s="305">
        <v>0</v>
      </c>
      <c r="O1806" s="303">
        <v>0</v>
      </c>
      <c r="P1806" s="305">
        <v>0</v>
      </c>
      <c r="Q1806" s="303">
        <v>0</v>
      </c>
      <c r="R1806" s="16">
        <f>SUMIFS('Member Months'!$L:$L,'Member Months'!$A:$A,$A1806,'Member Months'!$C:$C,$C1806, 'Member Months'!$D:$D,$D1806)</f>
        <v>0</v>
      </c>
      <c r="T1806" s="172"/>
    </row>
    <row r="1807" spans="1:20">
      <c r="A1807" s="38" t="s">
        <v>152</v>
      </c>
      <c r="B1807" s="39">
        <f t="shared" si="58"/>
        <v>0</v>
      </c>
      <c r="C1807" s="39" t="str">
        <f t="shared" ref="C1807:C1870" si="59">$C$1302</f>
        <v>2021 Prior Year</v>
      </c>
      <c r="D1807" s="40">
        <v>2</v>
      </c>
      <c r="E1807" s="662" t="s">
        <v>152</v>
      </c>
      <c r="F1807" s="40" t="s">
        <v>739</v>
      </c>
      <c r="G1807" s="698" t="s">
        <v>231</v>
      </c>
      <c r="H1807" s="40" t="s">
        <v>213</v>
      </c>
      <c r="I1807" s="629" t="s">
        <v>214</v>
      </c>
      <c r="J1807" s="698" t="s">
        <v>676</v>
      </c>
      <c r="K1807" s="303">
        <v>0</v>
      </c>
      <c r="L1807" s="304">
        <v>0</v>
      </c>
      <c r="M1807" s="305">
        <v>0</v>
      </c>
      <c r="N1807" s="305">
        <v>0</v>
      </c>
      <c r="O1807" s="303">
        <v>0</v>
      </c>
      <c r="P1807" s="305">
        <v>0</v>
      </c>
      <c r="Q1807" s="303">
        <v>0</v>
      </c>
      <c r="R1807" s="16">
        <f>SUMIFS('Member Months'!$L:$L,'Member Months'!$A:$A,$A1807,'Member Months'!$C:$C,$C1807, 'Member Months'!$D:$D,$D1807)</f>
        <v>0</v>
      </c>
      <c r="T1807" s="172"/>
    </row>
    <row r="1808" spans="1:20">
      <c r="A1808" s="38" t="s">
        <v>152</v>
      </c>
      <c r="B1808" s="39">
        <f t="shared" si="58"/>
        <v>0</v>
      </c>
      <c r="C1808" s="39" t="str">
        <f t="shared" si="59"/>
        <v>2021 Prior Year</v>
      </c>
      <c r="D1808" s="40">
        <v>2</v>
      </c>
      <c r="E1808" s="662" t="s">
        <v>152</v>
      </c>
      <c r="F1808" s="40" t="s">
        <v>739</v>
      </c>
      <c r="G1808" s="698" t="s">
        <v>231</v>
      </c>
      <c r="H1808" s="40" t="s">
        <v>213</v>
      </c>
      <c r="I1808" s="629" t="s">
        <v>215</v>
      </c>
      <c r="J1808" s="698" t="s">
        <v>216</v>
      </c>
      <c r="K1808" s="303">
        <v>0</v>
      </c>
      <c r="L1808" s="304">
        <v>0</v>
      </c>
      <c r="M1808" s="305">
        <v>0</v>
      </c>
      <c r="N1808" s="305">
        <v>0</v>
      </c>
      <c r="O1808" s="303">
        <v>0</v>
      </c>
      <c r="P1808" s="305">
        <v>0</v>
      </c>
      <c r="Q1808" s="303">
        <v>0</v>
      </c>
      <c r="R1808" s="16">
        <f>SUMIFS('Member Months'!$L:$L,'Member Months'!$A:$A,$A1808,'Member Months'!$C:$C,$C1808, 'Member Months'!$D:$D,$D1808)</f>
        <v>0</v>
      </c>
      <c r="T1808" s="172"/>
    </row>
    <row r="1809" spans="1:20">
      <c r="A1809" s="38" t="s">
        <v>152</v>
      </c>
      <c r="B1809" s="39">
        <f t="shared" si="58"/>
        <v>0</v>
      </c>
      <c r="C1809" s="39" t="str">
        <f t="shared" si="59"/>
        <v>2021 Prior Year</v>
      </c>
      <c r="D1809" s="40">
        <v>2</v>
      </c>
      <c r="E1809" s="662" t="s">
        <v>152</v>
      </c>
      <c r="F1809" s="40" t="s">
        <v>739</v>
      </c>
      <c r="G1809" s="698" t="s">
        <v>231</v>
      </c>
      <c r="H1809" s="40" t="s">
        <v>213</v>
      </c>
      <c r="I1809" s="629" t="s">
        <v>217</v>
      </c>
      <c r="J1809" s="698" t="s">
        <v>262</v>
      </c>
      <c r="K1809" s="303">
        <v>0</v>
      </c>
      <c r="L1809" s="304">
        <v>0</v>
      </c>
      <c r="M1809" s="305">
        <v>0</v>
      </c>
      <c r="N1809" s="305">
        <v>0</v>
      </c>
      <c r="O1809" s="303">
        <v>0</v>
      </c>
      <c r="P1809" s="305">
        <v>0</v>
      </c>
      <c r="Q1809" s="303">
        <v>0</v>
      </c>
      <c r="R1809" s="16">
        <f>SUMIFS('Member Months'!$L:$L,'Member Months'!$A:$A,$A1809,'Member Months'!$C:$C,$C1809, 'Member Months'!$D:$D,$D1809)</f>
        <v>0</v>
      </c>
      <c r="T1809" s="172"/>
    </row>
    <row r="1810" spans="1:20">
      <c r="A1810" s="38" t="s">
        <v>152</v>
      </c>
      <c r="B1810" s="39">
        <f t="shared" si="58"/>
        <v>0</v>
      </c>
      <c r="C1810" s="39" t="str">
        <f t="shared" si="59"/>
        <v>2021 Prior Year</v>
      </c>
      <c r="D1810" s="40">
        <v>2</v>
      </c>
      <c r="E1810" s="662" t="s">
        <v>152</v>
      </c>
      <c r="F1810" s="40" t="s">
        <v>739</v>
      </c>
      <c r="G1810" s="698" t="s">
        <v>231</v>
      </c>
      <c r="H1810" s="40" t="s">
        <v>213</v>
      </c>
      <c r="I1810" s="629" t="s">
        <v>218</v>
      </c>
      <c r="J1810" s="698" t="s">
        <v>677</v>
      </c>
      <c r="K1810" s="303">
        <v>0</v>
      </c>
      <c r="L1810" s="304">
        <v>0</v>
      </c>
      <c r="M1810" s="305">
        <v>0</v>
      </c>
      <c r="N1810" s="305">
        <v>0</v>
      </c>
      <c r="O1810" s="303">
        <v>0</v>
      </c>
      <c r="P1810" s="305">
        <v>0</v>
      </c>
      <c r="Q1810" s="303">
        <v>0</v>
      </c>
      <c r="R1810" s="16">
        <f>SUMIFS('Member Months'!$L:$L,'Member Months'!$A:$A,$A1810,'Member Months'!$C:$C,$C1810, 'Member Months'!$D:$D,$D1810)</f>
        <v>0</v>
      </c>
      <c r="T1810" s="172"/>
    </row>
    <row r="1811" spans="1:20">
      <c r="A1811" s="38" t="s">
        <v>152</v>
      </c>
      <c r="B1811" s="39">
        <f t="shared" si="58"/>
        <v>0</v>
      </c>
      <c r="C1811" s="39" t="str">
        <f t="shared" si="59"/>
        <v>2021 Prior Year</v>
      </c>
      <c r="D1811" s="40">
        <v>2</v>
      </c>
      <c r="E1811" s="662" t="s">
        <v>152</v>
      </c>
      <c r="F1811" s="40" t="s">
        <v>739</v>
      </c>
      <c r="G1811" s="698" t="s">
        <v>231</v>
      </c>
      <c r="H1811" s="40" t="s">
        <v>213</v>
      </c>
      <c r="I1811" s="629" t="s">
        <v>219</v>
      </c>
      <c r="J1811" s="698" t="s">
        <v>263</v>
      </c>
      <c r="K1811" s="303">
        <v>0</v>
      </c>
      <c r="L1811" s="304">
        <v>0</v>
      </c>
      <c r="M1811" s="305">
        <v>0</v>
      </c>
      <c r="N1811" s="305">
        <v>0</v>
      </c>
      <c r="O1811" s="303">
        <v>0</v>
      </c>
      <c r="P1811" s="305">
        <v>0</v>
      </c>
      <c r="Q1811" s="303">
        <v>0</v>
      </c>
      <c r="R1811" s="16">
        <f>SUMIFS('Member Months'!$L:$L,'Member Months'!$A:$A,$A1811,'Member Months'!$C:$C,$C1811, 'Member Months'!$D:$D,$D1811)</f>
        <v>0</v>
      </c>
      <c r="T1811" s="172"/>
    </row>
    <row r="1812" spans="1:20">
      <c r="A1812" s="38" t="s">
        <v>152</v>
      </c>
      <c r="B1812" s="39">
        <f t="shared" si="58"/>
        <v>0</v>
      </c>
      <c r="C1812" s="39" t="str">
        <f t="shared" si="59"/>
        <v>2021 Prior Year</v>
      </c>
      <c r="D1812" s="40">
        <v>2</v>
      </c>
      <c r="E1812" s="662" t="s">
        <v>152</v>
      </c>
      <c r="F1812" s="40" t="s">
        <v>739</v>
      </c>
      <c r="G1812" s="698" t="s">
        <v>231</v>
      </c>
      <c r="H1812" s="40" t="s">
        <v>213</v>
      </c>
      <c r="I1812" s="629" t="s">
        <v>220</v>
      </c>
      <c r="J1812" s="698" t="s">
        <v>675</v>
      </c>
      <c r="K1812" s="303">
        <v>0</v>
      </c>
      <c r="L1812" s="304">
        <v>0</v>
      </c>
      <c r="M1812" s="305">
        <v>0</v>
      </c>
      <c r="N1812" s="305">
        <v>0</v>
      </c>
      <c r="O1812" s="303">
        <v>0</v>
      </c>
      <c r="P1812" s="305">
        <v>0</v>
      </c>
      <c r="Q1812" s="303">
        <v>0</v>
      </c>
      <c r="R1812" s="16">
        <f>SUMIFS('Member Months'!$L:$L,'Member Months'!$A:$A,$A1812,'Member Months'!$C:$C,$C1812, 'Member Months'!$D:$D,$D1812)</f>
        <v>0</v>
      </c>
      <c r="T1812" s="172"/>
    </row>
    <row r="1813" spans="1:20">
      <c r="A1813" s="38" t="s">
        <v>152</v>
      </c>
      <c r="B1813" s="39">
        <f t="shared" si="58"/>
        <v>0</v>
      </c>
      <c r="C1813" s="39" t="str">
        <f t="shared" si="59"/>
        <v>2021 Prior Year</v>
      </c>
      <c r="D1813" s="40">
        <v>2</v>
      </c>
      <c r="E1813" s="662" t="s">
        <v>152</v>
      </c>
      <c r="F1813" s="40" t="s">
        <v>739</v>
      </c>
      <c r="G1813" s="698" t="s">
        <v>231</v>
      </c>
      <c r="H1813" s="40" t="s">
        <v>213</v>
      </c>
      <c r="I1813" s="629" t="s">
        <v>221</v>
      </c>
      <c r="J1813" s="698" t="s">
        <v>264</v>
      </c>
      <c r="K1813" s="303">
        <v>0</v>
      </c>
      <c r="L1813" s="304">
        <v>0</v>
      </c>
      <c r="M1813" s="305">
        <v>0</v>
      </c>
      <c r="N1813" s="305">
        <v>0</v>
      </c>
      <c r="O1813" s="303">
        <v>0</v>
      </c>
      <c r="P1813" s="305">
        <v>0</v>
      </c>
      <c r="Q1813" s="303">
        <v>0</v>
      </c>
      <c r="R1813" s="16">
        <f>SUMIFS('Member Months'!$L:$L,'Member Months'!$A:$A,$A1813,'Member Months'!$C:$C,$C1813, 'Member Months'!$D:$D,$D1813)</f>
        <v>0</v>
      </c>
      <c r="T1813" s="172"/>
    </row>
    <row r="1814" spans="1:20">
      <c r="A1814" s="38" t="s">
        <v>152</v>
      </c>
      <c r="B1814" s="39">
        <f t="shared" si="58"/>
        <v>0</v>
      </c>
      <c r="C1814" s="39" t="str">
        <f t="shared" si="59"/>
        <v>2021 Prior Year</v>
      </c>
      <c r="D1814" s="40">
        <v>2</v>
      </c>
      <c r="E1814" s="662" t="s">
        <v>152</v>
      </c>
      <c r="F1814" s="40" t="s">
        <v>739</v>
      </c>
      <c r="G1814" s="698" t="s">
        <v>231</v>
      </c>
      <c r="H1814" s="40" t="s">
        <v>213</v>
      </c>
      <c r="I1814" s="629" t="s">
        <v>222</v>
      </c>
      <c r="J1814" s="698" t="s">
        <v>206</v>
      </c>
      <c r="K1814" s="303">
        <v>0</v>
      </c>
      <c r="L1814" s="304">
        <v>0</v>
      </c>
      <c r="M1814" s="305">
        <v>0</v>
      </c>
      <c r="N1814" s="305">
        <v>0</v>
      </c>
      <c r="O1814" s="303">
        <v>0</v>
      </c>
      <c r="P1814" s="305">
        <v>0</v>
      </c>
      <c r="Q1814" s="303">
        <v>0</v>
      </c>
      <c r="R1814" s="16">
        <f>SUMIFS('Member Months'!$L:$L,'Member Months'!$A:$A,$A1814,'Member Months'!$C:$C,$C1814, 'Member Months'!$D:$D,$D1814)</f>
        <v>0</v>
      </c>
      <c r="T1814" s="172"/>
    </row>
    <row r="1815" spans="1:20">
      <c r="A1815" s="38" t="s">
        <v>152</v>
      </c>
      <c r="B1815" s="39">
        <f t="shared" si="58"/>
        <v>0</v>
      </c>
      <c r="C1815" s="39" t="str">
        <f t="shared" si="59"/>
        <v>2021 Prior Year</v>
      </c>
      <c r="D1815" s="40">
        <v>2</v>
      </c>
      <c r="E1815" s="662" t="s">
        <v>152</v>
      </c>
      <c r="F1815" s="40" t="s">
        <v>739</v>
      </c>
      <c r="G1815" s="698" t="s">
        <v>231</v>
      </c>
      <c r="H1815" s="40" t="s">
        <v>213</v>
      </c>
      <c r="I1815" s="629" t="s">
        <v>223</v>
      </c>
      <c r="J1815" s="698" t="s">
        <v>181</v>
      </c>
      <c r="K1815" s="303">
        <v>0</v>
      </c>
      <c r="L1815" s="304">
        <v>0</v>
      </c>
      <c r="M1815" s="305">
        <v>0</v>
      </c>
      <c r="N1815" s="305">
        <v>0</v>
      </c>
      <c r="O1815" s="303">
        <v>0</v>
      </c>
      <c r="P1815" s="305">
        <v>0</v>
      </c>
      <c r="Q1815" s="303">
        <v>0</v>
      </c>
      <c r="R1815" s="16">
        <f>SUMIFS('Member Months'!$L:$L,'Member Months'!$A:$A,$A1815,'Member Months'!$C:$C,$C1815, 'Member Months'!$D:$D,$D1815)</f>
        <v>0</v>
      </c>
      <c r="T1815" s="172"/>
    </row>
    <row r="1816" spans="1:20">
      <c r="A1816" s="38" t="s">
        <v>152</v>
      </c>
      <c r="B1816" s="39">
        <f t="shared" si="58"/>
        <v>0</v>
      </c>
      <c r="C1816" s="39" t="str">
        <f t="shared" si="59"/>
        <v>2021 Prior Year</v>
      </c>
      <c r="D1816" s="40">
        <v>2</v>
      </c>
      <c r="E1816" s="662" t="s">
        <v>152</v>
      </c>
      <c r="F1816" s="40" t="s">
        <v>739</v>
      </c>
      <c r="G1816" s="698" t="s">
        <v>231</v>
      </c>
      <c r="H1816" s="40" t="s">
        <v>213</v>
      </c>
      <c r="I1816" s="629" t="s">
        <v>150</v>
      </c>
      <c r="J1816" s="698" t="s">
        <v>204</v>
      </c>
      <c r="K1816" s="303">
        <v>0</v>
      </c>
      <c r="L1816" s="304">
        <v>0</v>
      </c>
      <c r="M1816" s="305">
        <v>0</v>
      </c>
      <c r="N1816" s="305">
        <v>0</v>
      </c>
      <c r="O1816" s="303">
        <v>0</v>
      </c>
      <c r="P1816" s="305">
        <v>0</v>
      </c>
      <c r="Q1816" s="303">
        <v>0</v>
      </c>
      <c r="R1816" s="16">
        <f>SUMIFS('Member Months'!$L:$L,'Member Months'!$A:$A,$A1816,'Member Months'!$C:$C,$C1816, 'Member Months'!$D:$D,$D1816)</f>
        <v>0</v>
      </c>
      <c r="T1816" s="172"/>
    </row>
    <row r="1817" spans="1:20">
      <c r="A1817" s="38" t="s">
        <v>152</v>
      </c>
      <c r="B1817" s="39">
        <f t="shared" si="58"/>
        <v>0</v>
      </c>
      <c r="C1817" s="39" t="str">
        <f t="shared" si="59"/>
        <v>2021 Prior Year</v>
      </c>
      <c r="D1817" s="40">
        <v>2</v>
      </c>
      <c r="E1817" s="662" t="s">
        <v>152</v>
      </c>
      <c r="F1817" s="40" t="s">
        <v>739</v>
      </c>
      <c r="G1817" s="698" t="s">
        <v>231</v>
      </c>
      <c r="H1817" s="40" t="s">
        <v>213</v>
      </c>
      <c r="I1817" s="629" t="s">
        <v>151</v>
      </c>
      <c r="J1817" s="698" t="s">
        <v>205</v>
      </c>
      <c r="K1817" s="303">
        <v>0</v>
      </c>
      <c r="L1817" s="304">
        <v>0</v>
      </c>
      <c r="M1817" s="305">
        <v>0</v>
      </c>
      <c r="N1817" s="305">
        <v>0</v>
      </c>
      <c r="O1817" s="303">
        <v>0</v>
      </c>
      <c r="P1817" s="305">
        <v>0</v>
      </c>
      <c r="Q1817" s="303">
        <v>0</v>
      </c>
      <c r="R1817" s="16">
        <f>SUMIFS('Member Months'!$L:$L,'Member Months'!$A:$A,$A1817,'Member Months'!$C:$C,$C1817, 'Member Months'!$D:$D,$D1817)</f>
        <v>0</v>
      </c>
      <c r="T1817" s="172"/>
    </row>
    <row r="1818" spans="1:20">
      <c r="A1818" s="38" t="s">
        <v>152</v>
      </c>
      <c r="B1818" s="39">
        <f t="shared" si="58"/>
        <v>0</v>
      </c>
      <c r="C1818" s="39" t="str">
        <f t="shared" si="59"/>
        <v>2021 Prior Year</v>
      </c>
      <c r="D1818" s="40">
        <v>2</v>
      </c>
      <c r="E1818" s="662" t="s">
        <v>152</v>
      </c>
      <c r="F1818" s="40" t="s">
        <v>739</v>
      </c>
      <c r="G1818" s="698" t="s">
        <v>231</v>
      </c>
      <c r="H1818" s="40" t="s">
        <v>213</v>
      </c>
      <c r="I1818" s="629" t="s">
        <v>152</v>
      </c>
      <c r="J1818" s="698" t="s">
        <v>182</v>
      </c>
      <c r="K1818" s="303">
        <v>0</v>
      </c>
      <c r="L1818" s="304">
        <v>0</v>
      </c>
      <c r="M1818" s="305">
        <v>0</v>
      </c>
      <c r="N1818" s="305">
        <v>0</v>
      </c>
      <c r="O1818" s="303">
        <v>0</v>
      </c>
      <c r="P1818" s="305">
        <v>0</v>
      </c>
      <c r="Q1818" s="303">
        <v>0</v>
      </c>
      <c r="R1818" s="16">
        <f>SUMIFS('Member Months'!$L:$L,'Member Months'!$A:$A,$A1818,'Member Months'!$C:$C,$C1818, 'Member Months'!$D:$D,$D1818)</f>
        <v>0</v>
      </c>
      <c r="T1818" s="172"/>
    </row>
    <row r="1819" spans="1:20">
      <c r="A1819" s="38" t="s">
        <v>152</v>
      </c>
      <c r="B1819" s="39">
        <f t="shared" si="58"/>
        <v>0</v>
      </c>
      <c r="C1819" s="39" t="str">
        <f t="shared" si="59"/>
        <v>2021 Prior Year</v>
      </c>
      <c r="D1819" s="40">
        <v>2</v>
      </c>
      <c r="E1819" s="662" t="s">
        <v>152</v>
      </c>
      <c r="F1819" s="40" t="s">
        <v>739</v>
      </c>
      <c r="G1819" s="698" t="s">
        <v>231</v>
      </c>
      <c r="H1819" s="40" t="s">
        <v>213</v>
      </c>
      <c r="I1819" s="629" t="s">
        <v>70</v>
      </c>
      <c r="J1819" s="698" t="s">
        <v>265</v>
      </c>
      <c r="K1819" s="303">
        <v>0</v>
      </c>
      <c r="L1819" s="304">
        <v>0</v>
      </c>
      <c r="M1819" s="305">
        <v>0</v>
      </c>
      <c r="N1819" s="305">
        <v>0</v>
      </c>
      <c r="O1819" s="303">
        <v>0</v>
      </c>
      <c r="P1819" s="305">
        <v>0</v>
      </c>
      <c r="Q1819" s="303">
        <v>0</v>
      </c>
      <c r="R1819" s="16">
        <f>SUMIFS('Member Months'!$L:$L,'Member Months'!$A:$A,$A1819,'Member Months'!$C:$C,$C1819, 'Member Months'!$D:$D,$D1819)</f>
        <v>0</v>
      </c>
      <c r="T1819" s="172"/>
    </row>
    <row r="1820" spans="1:20">
      <c r="A1820" s="38" t="s">
        <v>152</v>
      </c>
      <c r="B1820" s="39">
        <f t="shared" si="58"/>
        <v>0</v>
      </c>
      <c r="C1820" s="39" t="str">
        <f t="shared" si="59"/>
        <v>2021 Prior Year</v>
      </c>
      <c r="D1820" s="40">
        <v>2</v>
      </c>
      <c r="E1820" s="662" t="s">
        <v>152</v>
      </c>
      <c r="F1820" s="40" t="s">
        <v>739</v>
      </c>
      <c r="G1820" s="698" t="s">
        <v>231</v>
      </c>
      <c r="H1820" s="40" t="s">
        <v>213</v>
      </c>
      <c r="I1820" s="629" t="s">
        <v>71</v>
      </c>
      <c r="J1820" s="698" t="s">
        <v>266</v>
      </c>
      <c r="K1820" s="303">
        <v>0</v>
      </c>
      <c r="L1820" s="304">
        <v>0</v>
      </c>
      <c r="M1820" s="305">
        <v>0</v>
      </c>
      <c r="N1820" s="305">
        <v>0</v>
      </c>
      <c r="O1820" s="303">
        <v>0</v>
      </c>
      <c r="P1820" s="305">
        <v>0</v>
      </c>
      <c r="Q1820" s="303">
        <v>0</v>
      </c>
      <c r="R1820" s="16">
        <f>SUMIFS('Member Months'!$L:$L,'Member Months'!$A:$A,$A1820,'Member Months'!$C:$C,$C1820, 'Member Months'!$D:$D,$D1820)</f>
        <v>0</v>
      </c>
      <c r="T1820" s="172"/>
    </row>
    <row r="1821" spans="1:20">
      <c r="A1821" s="38" t="s">
        <v>152</v>
      </c>
      <c r="B1821" s="39">
        <f t="shared" si="58"/>
        <v>0</v>
      </c>
      <c r="C1821" s="39" t="str">
        <f t="shared" si="59"/>
        <v>2021 Prior Year</v>
      </c>
      <c r="D1821" s="40">
        <v>2</v>
      </c>
      <c r="E1821" s="662" t="s">
        <v>152</v>
      </c>
      <c r="F1821" s="40" t="s">
        <v>739</v>
      </c>
      <c r="G1821" s="698" t="s">
        <v>231</v>
      </c>
      <c r="H1821" s="40" t="s">
        <v>213</v>
      </c>
      <c r="I1821" s="629" t="s">
        <v>72</v>
      </c>
      <c r="J1821" s="698" t="s">
        <v>527</v>
      </c>
      <c r="K1821" s="303">
        <v>0</v>
      </c>
      <c r="L1821" s="304">
        <v>0</v>
      </c>
      <c r="M1821" s="305">
        <v>0</v>
      </c>
      <c r="N1821" s="305">
        <v>0</v>
      </c>
      <c r="O1821" s="303">
        <v>0</v>
      </c>
      <c r="P1821" s="305">
        <v>0</v>
      </c>
      <c r="Q1821" s="303">
        <v>0</v>
      </c>
      <c r="R1821" s="16">
        <f>SUMIFS('Member Months'!$L:$L,'Member Months'!$A:$A,$A1821,'Member Months'!$C:$C,$C1821, 'Member Months'!$D:$D,$D1821)</f>
        <v>0</v>
      </c>
      <c r="T1821" s="172"/>
    </row>
    <row r="1822" spans="1:20">
      <c r="A1822" s="38" t="s">
        <v>152</v>
      </c>
      <c r="B1822" s="39">
        <f t="shared" si="58"/>
        <v>0</v>
      </c>
      <c r="C1822" s="39" t="str">
        <f t="shared" si="59"/>
        <v>2021 Prior Year</v>
      </c>
      <c r="D1822" s="40">
        <v>2</v>
      </c>
      <c r="E1822" s="662" t="s">
        <v>152</v>
      </c>
      <c r="F1822" s="40" t="s">
        <v>739</v>
      </c>
      <c r="G1822" s="698" t="s">
        <v>231</v>
      </c>
      <c r="H1822" s="40" t="s">
        <v>213</v>
      </c>
      <c r="I1822" s="629" t="s">
        <v>73</v>
      </c>
      <c r="J1822" s="698" t="s">
        <v>528</v>
      </c>
      <c r="K1822" s="303">
        <v>0</v>
      </c>
      <c r="L1822" s="304">
        <v>0</v>
      </c>
      <c r="M1822" s="305">
        <v>0</v>
      </c>
      <c r="N1822" s="305">
        <v>0</v>
      </c>
      <c r="O1822" s="303">
        <v>0</v>
      </c>
      <c r="P1822" s="305">
        <v>0</v>
      </c>
      <c r="Q1822" s="303">
        <v>0</v>
      </c>
      <c r="R1822" s="16">
        <f>SUMIFS('Member Months'!$L:$L,'Member Months'!$A:$A,$A1822,'Member Months'!$C:$C,$C1822, 'Member Months'!$D:$D,$D1822)</f>
        <v>0</v>
      </c>
      <c r="T1822" s="172"/>
    </row>
    <row r="1823" spans="1:20">
      <c r="A1823" s="38" t="s">
        <v>152</v>
      </c>
      <c r="B1823" s="39">
        <f t="shared" si="58"/>
        <v>0</v>
      </c>
      <c r="C1823" s="39" t="str">
        <f t="shared" si="59"/>
        <v>2021 Prior Year</v>
      </c>
      <c r="D1823" s="40">
        <v>2</v>
      </c>
      <c r="E1823" s="662" t="s">
        <v>152</v>
      </c>
      <c r="F1823" s="40" t="s">
        <v>739</v>
      </c>
      <c r="G1823" s="698" t="s">
        <v>231</v>
      </c>
      <c r="H1823" s="40" t="s">
        <v>213</v>
      </c>
      <c r="I1823" s="629" t="s">
        <v>409</v>
      </c>
      <c r="J1823" s="698" t="s">
        <v>803</v>
      </c>
      <c r="K1823" s="303">
        <v>0</v>
      </c>
      <c r="L1823" s="304">
        <v>0</v>
      </c>
      <c r="M1823" s="305">
        <v>0</v>
      </c>
      <c r="N1823" s="305">
        <v>0</v>
      </c>
      <c r="O1823" s="303">
        <v>0</v>
      </c>
      <c r="P1823" s="305">
        <v>0</v>
      </c>
      <c r="Q1823" s="303">
        <v>0</v>
      </c>
      <c r="R1823" s="16">
        <f>SUMIFS('Member Months'!$L:$L,'Member Months'!$A:$A,$A1823,'Member Months'!$C:$C,$C1823, 'Member Months'!$D:$D,$D1823)</f>
        <v>0</v>
      </c>
      <c r="T1823" s="172"/>
    </row>
    <row r="1824" spans="1:20">
      <c r="A1824" s="38">
        <v>14</v>
      </c>
      <c r="B1824" s="39">
        <f t="shared" si="58"/>
        <v>0</v>
      </c>
      <c r="C1824" s="39" t="str">
        <f t="shared" si="59"/>
        <v>2021 Prior Year</v>
      </c>
      <c r="D1824" s="40">
        <v>2</v>
      </c>
      <c r="E1824" s="662">
        <v>14</v>
      </c>
      <c r="F1824" s="40" t="s">
        <v>740</v>
      </c>
      <c r="G1824" s="698" t="s">
        <v>425</v>
      </c>
      <c r="H1824" s="40" t="s">
        <v>227</v>
      </c>
      <c r="I1824" s="629" t="s">
        <v>211</v>
      </c>
      <c r="J1824" s="698" t="s">
        <v>261</v>
      </c>
      <c r="K1824" s="303">
        <v>0</v>
      </c>
      <c r="L1824" s="304">
        <v>0</v>
      </c>
      <c r="M1824" s="305">
        <v>0</v>
      </c>
      <c r="N1824" s="305">
        <v>0</v>
      </c>
      <c r="O1824" s="303">
        <v>0</v>
      </c>
      <c r="P1824" s="305">
        <v>0</v>
      </c>
      <c r="Q1824" s="303">
        <v>0</v>
      </c>
      <c r="R1824" s="16">
        <f>SUMIFS('Member Months'!$L:$L,'Member Months'!$A:$A,$A1824,'Member Months'!$C:$C,$C1824, 'Member Months'!$D:$D,$D1824)</f>
        <v>0</v>
      </c>
      <c r="T1824" s="172"/>
    </row>
    <row r="1825" spans="1:20">
      <c r="A1825" s="38">
        <v>14</v>
      </c>
      <c r="B1825" s="39">
        <f t="shared" si="58"/>
        <v>0</v>
      </c>
      <c r="C1825" s="39" t="str">
        <f t="shared" si="59"/>
        <v>2021 Prior Year</v>
      </c>
      <c r="D1825" s="40">
        <v>2</v>
      </c>
      <c r="E1825" s="662">
        <v>14</v>
      </c>
      <c r="F1825" s="40" t="s">
        <v>740</v>
      </c>
      <c r="G1825" s="698" t="s">
        <v>425</v>
      </c>
      <c r="H1825" s="40" t="s">
        <v>227</v>
      </c>
      <c r="I1825" s="629" t="s">
        <v>214</v>
      </c>
      <c r="J1825" s="698" t="s">
        <v>676</v>
      </c>
      <c r="K1825" s="303">
        <v>0</v>
      </c>
      <c r="L1825" s="304">
        <v>0</v>
      </c>
      <c r="M1825" s="305">
        <v>0</v>
      </c>
      <c r="N1825" s="305">
        <v>0</v>
      </c>
      <c r="O1825" s="303">
        <v>0</v>
      </c>
      <c r="P1825" s="305">
        <v>0</v>
      </c>
      <c r="Q1825" s="303">
        <v>0</v>
      </c>
      <c r="R1825" s="16">
        <f>SUMIFS('Member Months'!$L:$L,'Member Months'!$A:$A,$A1825,'Member Months'!$C:$C,$C1825, 'Member Months'!$D:$D,$D1825)</f>
        <v>0</v>
      </c>
      <c r="T1825" s="172"/>
    </row>
    <row r="1826" spans="1:20">
      <c r="A1826" s="38">
        <v>14</v>
      </c>
      <c r="B1826" s="39">
        <f t="shared" si="58"/>
        <v>0</v>
      </c>
      <c r="C1826" s="39" t="str">
        <f t="shared" si="59"/>
        <v>2021 Prior Year</v>
      </c>
      <c r="D1826" s="40">
        <v>2</v>
      </c>
      <c r="E1826" s="662">
        <v>14</v>
      </c>
      <c r="F1826" s="40" t="s">
        <v>740</v>
      </c>
      <c r="G1826" s="698" t="s">
        <v>425</v>
      </c>
      <c r="H1826" s="40" t="s">
        <v>227</v>
      </c>
      <c r="I1826" s="629" t="s">
        <v>215</v>
      </c>
      <c r="J1826" s="698" t="s">
        <v>216</v>
      </c>
      <c r="K1826" s="303">
        <v>0</v>
      </c>
      <c r="L1826" s="304">
        <v>0</v>
      </c>
      <c r="M1826" s="305">
        <v>0</v>
      </c>
      <c r="N1826" s="305">
        <v>0</v>
      </c>
      <c r="O1826" s="303">
        <v>0</v>
      </c>
      <c r="P1826" s="305">
        <v>0</v>
      </c>
      <c r="Q1826" s="303">
        <v>0</v>
      </c>
      <c r="R1826" s="16">
        <f>SUMIFS('Member Months'!$L:$L,'Member Months'!$A:$A,$A1826,'Member Months'!$C:$C,$C1826, 'Member Months'!$D:$D,$D1826)</f>
        <v>0</v>
      </c>
      <c r="T1826" s="172"/>
    </row>
    <row r="1827" spans="1:20">
      <c r="A1827" s="38">
        <v>14</v>
      </c>
      <c r="B1827" s="39">
        <f t="shared" si="58"/>
        <v>0</v>
      </c>
      <c r="C1827" s="39" t="str">
        <f t="shared" si="59"/>
        <v>2021 Prior Year</v>
      </c>
      <c r="D1827" s="40">
        <v>2</v>
      </c>
      <c r="E1827" s="662">
        <v>14</v>
      </c>
      <c r="F1827" s="40" t="s">
        <v>740</v>
      </c>
      <c r="G1827" s="698" t="s">
        <v>425</v>
      </c>
      <c r="H1827" s="40" t="s">
        <v>227</v>
      </c>
      <c r="I1827" s="629" t="s">
        <v>217</v>
      </c>
      <c r="J1827" s="698" t="s">
        <v>262</v>
      </c>
      <c r="K1827" s="303">
        <v>0</v>
      </c>
      <c r="L1827" s="304">
        <v>0</v>
      </c>
      <c r="M1827" s="305">
        <v>0</v>
      </c>
      <c r="N1827" s="305">
        <v>0</v>
      </c>
      <c r="O1827" s="303">
        <v>0</v>
      </c>
      <c r="P1827" s="305">
        <v>0</v>
      </c>
      <c r="Q1827" s="303">
        <v>0</v>
      </c>
      <c r="R1827" s="16">
        <f>SUMIFS('Member Months'!$L:$L,'Member Months'!$A:$A,$A1827,'Member Months'!$C:$C,$C1827, 'Member Months'!$D:$D,$D1827)</f>
        <v>0</v>
      </c>
      <c r="T1827" s="172"/>
    </row>
    <row r="1828" spans="1:20">
      <c r="A1828" s="38">
        <v>14</v>
      </c>
      <c r="B1828" s="39">
        <f t="shared" si="58"/>
        <v>0</v>
      </c>
      <c r="C1828" s="39" t="str">
        <f t="shared" si="59"/>
        <v>2021 Prior Year</v>
      </c>
      <c r="D1828" s="40">
        <v>2</v>
      </c>
      <c r="E1828" s="662">
        <v>14</v>
      </c>
      <c r="F1828" s="40" t="s">
        <v>740</v>
      </c>
      <c r="G1828" s="698" t="s">
        <v>425</v>
      </c>
      <c r="H1828" s="40" t="s">
        <v>227</v>
      </c>
      <c r="I1828" s="629" t="s">
        <v>218</v>
      </c>
      <c r="J1828" s="698" t="s">
        <v>677</v>
      </c>
      <c r="K1828" s="303">
        <v>0</v>
      </c>
      <c r="L1828" s="304">
        <v>0</v>
      </c>
      <c r="M1828" s="305">
        <v>0</v>
      </c>
      <c r="N1828" s="305">
        <v>0</v>
      </c>
      <c r="O1828" s="303">
        <v>0</v>
      </c>
      <c r="P1828" s="305">
        <v>0</v>
      </c>
      <c r="Q1828" s="303">
        <v>0</v>
      </c>
      <c r="R1828" s="16">
        <f>SUMIFS('Member Months'!$L:$L,'Member Months'!$A:$A,$A1828,'Member Months'!$C:$C,$C1828, 'Member Months'!$D:$D,$D1828)</f>
        <v>0</v>
      </c>
      <c r="T1828" s="172"/>
    </row>
    <row r="1829" spans="1:20">
      <c r="A1829" s="38">
        <v>14</v>
      </c>
      <c r="B1829" s="39">
        <f t="shared" si="58"/>
        <v>0</v>
      </c>
      <c r="C1829" s="39" t="str">
        <f t="shared" si="59"/>
        <v>2021 Prior Year</v>
      </c>
      <c r="D1829" s="40">
        <v>2</v>
      </c>
      <c r="E1829" s="662">
        <v>14</v>
      </c>
      <c r="F1829" s="40" t="s">
        <v>740</v>
      </c>
      <c r="G1829" s="698" t="s">
        <v>425</v>
      </c>
      <c r="H1829" s="40" t="s">
        <v>227</v>
      </c>
      <c r="I1829" s="629" t="s">
        <v>219</v>
      </c>
      <c r="J1829" s="698" t="s">
        <v>263</v>
      </c>
      <c r="K1829" s="303">
        <v>0</v>
      </c>
      <c r="L1829" s="304">
        <v>0</v>
      </c>
      <c r="M1829" s="305">
        <v>0</v>
      </c>
      <c r="N1829" s="305">
        <v>0</v>
      </c>
      <c r="O1829" s="303">
        <v>0</v>
      </c>
      <c r="P1829" s="305">
        <v>0</v>
      </c>
      <c r="Q1829" s="303">
        <v>0</v>
      </c>
      <c r="R1829" s="16">
        <f>SUMIFS('Member Months'!$L:$L,'Member Months'!$A:$A,$A1829,'Member Months'!$C:$C,$C1829, 'Member Months'!$D:$D,$D1829)</f>
        <v>0</v>
      </c>
      <c r="T1829" s="172"/>
    </row>
    <row r="1830" spans="1:20">
      <c r="A1830" s="38">
        <v>14</v>
      </c>
      <c r="B1830" s="39">
        <f t="shared" si="58"/>
        <v>0</v>
      </c>
      <c r="C1830" s="39" t="str">
        <f t="shared" si="59"/>
        <v>2021 Prior Year</v>
      </c>
      <c r="D1830" s="40">
        <v>2</v>
      </c>
      <c r="E1830" s="662">
        <v>14</v>
      </c>
      <c r="F1830" s="40" t="s">
        <v>740</v>
      </c>
      <c r="G1830" s="698" t="s">
        <v>425</v>
      </c>
      <c r="H1830" s="40" t="s">
        <v>227</v>
      </c>
      <c r="I1830" s="629" t="s">
        <v>220</v>
      </c>
      <c r="J1830" s="698" t="s">
        <v>675</v>
      </c>
      <c r="K1830" s="303">
        <v>0</v>
      </c>
      <c r="L1830" s="304">
        <v>0</v>
      </c>
      <c r="M1830" s="305">
        <v>0</v>
      </c>
      <c r="N1830" s="305">
        <v>0</v>
      </c>
      <c r="O1830" s="303">
        <v>0</v>
      </c>
      <c r="P1830" s="305">
        <v>0</v>
      </c>
      <c r="Q1830" s="303">
        <v>0</v>
      </c>
      <c r="R1830" s="16">
        <f>SUMIFS('Member Months'!$L:$L,'Member Months'!$A:$A,$A1830,'Member Months'!$C:$C,$C1830, 'Member Months'!$D:$D,$D1830)</f>
        <v>0</v>
      </c>
      <c r="T1830" s="172"/>
    </row>
    <row r="1831" spans="1:20">
      <c r="A1831" s="38">
        <v>14</v>
      </c>
      <c r="B1831" s="39">
        <f t="shared" si="58"/>
        <v>0</v>
      </c>
      <c r="C1831" s="39" t="str">
        <f t="shared" si="59"/>
        <v>2021 Prior Year</v>
      </c>
      <c r="D1831" s="40">
        <v>2</v>
      </c>
      <c r="E1831" s="662">
        <v>14</v>
      </c>
      <c r="F1831" s="40" t="s">
        <v>740</v>
      </c>
      <c r="G1831" s="698" t="s">
        <v>425</v>
      </c>
      <c r="H1831" s="40" t="s">
        <v>227</v>
      </c>
      <c r="I1831" s="629" t="s">
        <v>221</v>
      </c>
      <c r="J1831" s="698" t="s">
        <v>264</v>
      </c>
      <c r="K1831" s="303">
        <v>0</v>
      </c>
      <c r="L1831" s="304">
        <v>0</v>
      </c>
      <c r="M1831" s="305">
        <v>0</v>
      </c>
      <c r="N1831" s="305">
        <v>0</v>
      </c>
      <c r="O1831" s="303">
        <v>0</v>
      </c>
      <c r="P1831" s="305">
        <v>0</v>
      </c>
      <c r="Q1831" s="303">
        <v>0</v>
      </c>
      <c r="R1831" s="16">
        <f>SUMIFS('Member Months'!$L:$L,'Member Months'!$A:$A,$A1831,'Member Months'!$C:$C,$C1831, 'Member Months'!$D:$D,$D1831)</f>
        <v>0</v>
      </c>
      <c r="T1831" s="172"/>
    </row>
    <row r="1832" spans="1:20">
      <c r="A1832" s="38">
        <v>14</v>
      </c>
      <c r="B1832" s="39">
        <f t="shared" si="58"/>
        <v>0</v>
      </c>
      <c r="C1832" s="39" t="str">
        <f t="shared" si="59"/>
        <v>2021 Prior Year</v>
      </c>
      <c r="D1832" s="40">
        <v>2</v>
      </c>
      <c r="E1832" s="662">
        <v>14</v>
      </c>
      <c r="F1832" s="40" t="s">
        <v>740</v>
      </c>
      <c r="G1832" s="698" t="s">
        <v>425</v>
      </c>
      <c r="H1832" s="40" t="s">
        <v>227</v>
      </c>
      <c r="I1832" s="629" t="s">
        <v>222</v>
      </c>
      <c r="J1832" s="698" t="s">
        <v>206</v>
      </c>
      <c r="K1832" s="303">
        <v>0</v>
      </c>
      <c r="L1832" s="304">
        <v>0</v>
      </c>
      <c r="M1832" s="305">
        <v>0</v>
      </c>
      <c r="N1832" s="305">
        <v>0</v>
      </c>
      <c r="O1832" s="303">
        <v>0</v>
      </c>
      <c r="P1832" s="305">
        <v>0</v>
      </c>
      <c r="Q1832" s="303">
        <v>0</v>
      </c>
      <c r="R1832" s="16">
        <f>SUMIFS('Member Months'!$L:$L,'Member Months'!$A:$A,$A1832,'Member Months'!$C:$C,$C1832, 'Member Months'!$D:$D,$D1832)</f>
        <v>0</v>
      </c>
      <c r="T1832" s="172"/>
    </row>
    <row r="1833" spans="1:20">
      <c r="A1833" s="38">
        <v>14</v>
      </c>
      <c r="B1833" s="39">
        <f t="shared" si="58"/>
        <v>0</v>
      </c>
      <c r="C1833" s="39" t="str">
        <f t="shared" si="59"/>
        <v>2021 Prior Year</v>
      </c>
      <c r="D1833" s="40">
        <v>2</v>
      </c>
      <c r="E1833" s="662">
        <v>14</v>
      </c>
      <c r="F1833" s="40" t="s">
        <v>740</v>
      </c>
      <c r="G1833" s="698" t="s">
        <v>425</v>
      </c>
      <c r="H1833" s="40" t="s">
        <v>227</v>
      </c>
      <c r="I1833" s="629" t="s">
        <v>223</v>
      </c>
      <c r="J1833" s="698" t="s">
        <v>181</v>
      </c>
      <c r="K1833" s="303">
        <v>0</v>
      </c>
      <c r="L1833" s="304">
        <v>0</v>
      </c>
      <c r="M1833" s="305">
        <v>0</v>
      </c>
      <c r="N1833" s="305">
        <v>0</v>
      </c>
      <c r="O1833" s="303">
        <v>0</v>
      </c>
      <c r="P1833" s="305">
        <v>0</v>
      </c>
      <c r="Q1833" s="303">
        <v>0</v>
      </c>
      <c r="R1833" s="16">
        <f>SUMIFS('Member Months'!$L:$L,'Member Months'!$A:$A,$A1833,'Member Months'!$C:$C,$C1833, 'Member Months'!$D:$D,$D1833)</f>
        <v>0</v>
      </c>
      <c r="T1833" s="172"/>
    </row>
    <row r="1834" spans="1:20">
      <c r="A1834" s="38">
        <v>14</v>
      </c>
      <c r="B1834" s="39">
        <f t="shared" si="58"/>
        <v>0</v>
      </c>
      <c r="C1834" s="39" t="str">
        <f t="shared" si="59"/>
        <v>2021 Prior Year</v>
      </c>
      <c r="D1834" s="40">
        <v>2</v>
      </c>
      <c r="E1834" s="662">
        <v>14</v>
      </c>
      <c r="F1834" s="40" t="s">
        <v>740</v>
      </c>
      <c r="G1834" s="698" t="s">
        <v>425</v>
      </c>
      <c r="H1834" s="40" t="s">
        <v>227</v>
      </c>
      <c r="I1834" s="629" t="s">
        <v>150</v>
      </c>
      <c r="J1834" s="698" t="s">
        <v>204</v>
      </c>
      <c r="K1834" s="303">
        <v>0</v>
      </c>
      <c r="L1834" s="304">
        <v>0</v>
      </c>
      <c r="M1834" s="305">
        <v>0</v>
      </c>
      <c r="N1834" s="305">
        <v>0</v>
      </c>
      <c r="O1834" s="303">
        <v>0</v>
      </c>
      <c r="P1834" s="305">
        <v>0</v>
      </c>
      <c r="Q1834" s="303">
        <v>0</v>
      </c>
      <c r="R1834" s="16">
        <f>SUMIFS('Member Months'!$L:$L,'Member Months'!$A:$A,$A1834,'Member Months'!$C:$C,$C1834, 'Member Months'!$D:$D,$D1834)</f>
        <v>0</v>
      </c>
      <c r="T1834" s="172"/>
    </row>
    <row r="1835" spans="1:20">
      <c r="A1835" s="38">
        <v>14</v>
      </c>
      <c r="B1835" s="39">
        <f t="shared" si="58"/>
        <v>0</v>
      </c>
      <c r="C1835" s="39" t="str">
        <f t="shared" si="59"/>
        <v>2021 Prior Year</v>
      </c>
      <c r="D1835" s="40">
        <v>2</v>
      </c>
      <c r="E1835" s="662">
        <v>14</v>
      </c>
      <c r="F1835" s="40" t="s">
        <v>740</v>
      </c>
      <c r="G1835" s="698" t="s">
        <v>425</v>
      </c>
      <c r="H1835" s="40" t="s">
        <v>227</v>
      </c>
      <c r="I1835" s="629" t="s">
        <v>151</v>
      </c>
      <c r="J1835" s="698" t="s">
        <v>205</v>
      </c>
      <c r="K1835" s="303">
        <v>0</v>
      </c>
      <c r="L1835" s="304">
        <v>0</v>
      </c>
      <c r="M1835" s="305">
        <v>0</v>
      </c>
      <c r="N1835" s="305">
        <v>0</v>
      </c>
      <c r="O1835" s="303">
        <v>0</v>
      </c>
      <c r="P1835" s="305">
        <v>0</v>
      </c>
      <c r="Q1835" s="303">
        <v>0</v>
      </c>
      <c r="R1835" s="16">
        <f>SUMIFS('Member Months'!$L:$L,'Member Months'!$A:$A,$A1835,'Member Months'!$C:$C,$C1835, 'Member Months'!$D:$D,$D1835)</f>
        <v>0</v>
      </c>
      <c r="T1835" s="172"/>
    </row>
    <row r="1836" spans="1:20">
      <c r="A1836" s="38">
        <v>14</v>
      </c>
      <c r="B1836" s="39">
        <f t="shared" si="58"/>
        <v>0</v>
      </c>
      <c r="C1836" s="39" t="str">
        <f t="shared" si="59"/>
        <v>2021 Prior Year</v>
      </c>
      <c r="D1836" s="40">
        <v>2</v>
      </c>
      <c r="E1836" s="662">
        <v>14</v>
      </c>
      <c r="F1836" s="40" t="s">
        <v>740</v>
      </c>
      <c r="G1836" s="698" t="s">
        <v>425</v>
      </c>
      <c r="H1836" s="40" t="s">
        <v>227</v>
      </c>
      <c r="I1836" s="629" t="s">
        <v>152</v>
      </c>
      <c r="J1836" s="698" t="s">
        <v>182</v>
      </c>
      <c r="K1836" s="303">
        <v>0</v>
      </c>
      <c r="L1836" s="304">
        <v>0</v>
      </c>
      <c r="M1836" s="305">
        <v>0</v>
      </c>
      <c r="N1836" s="305">
        <v>0</v>
      </c>
      <c r="O1836" s="303">
        <v>0</v>
      </c>
      <c r="P1836" s="305">
        <v>0</v>
      </c>
      <c r="Q1836" s="303">
        <v>0</v>
      </c>
      <c r="R1836" s="16">
        <f>SUMIFS('Member Months'!$L:$L,'Member Months'!$A:$A,$A1836,'Member Months'!$C:$C,$C1836, 'Member Months'!$D:$D,$D1836)</f>
        <v>0</v>
      </c>
      <c r="T1836" s="172"/>
    </row>
    <row r="1837" spans="1:20">
      <c r="A1837" s="38">
        <v>14</v>
      </c>
      <c r="B1837" s="39">
        <f t="shared" si="58"/>
        <v>0</v>
      </c>
      <c r="C1837" s="39" t="str">
        <f t="shared" si="59"/>
        <v>2021 Prior Year</v>
      </c>
      <c r="D1837" s="40">
        <v>2</v>
      </c>
      <c r="E1837" s="662">
        <v>14</v>
      </c>
      <c r="F1837" s="40" t="s">
        <v>740</v>
      </c>
      <c r="G1837" s="698" t="s">
        <v>425</v>
      </c>
      <c r="H1837" s="40" t="s">
        <v>227</v>
      </c>
      <c r="I1837" s="629" t="s">
        <v>70</v>
      </c>
      <c r="J1837" s="698" t="s">
        <v>265</v>
      </c>
      <c r="K1837" s="303">
        <v>0</v>
      </c>
      <c r="L1837" s="304">
        <v>0</v>
      </c>
      <c r="M1837" s="305">
        <v>0</v>
      </c>
      <c r="N1837" s="305">
        <v>0</v>
      </c>
      <c r="O1837" s="303">
        <v>0</v>
      </c>
      <c r="P1837" s="305">
        <v>0</v>
      </c>
      <c r="Q1837" s="303">
        <v>0</v>
      </c>
      <c r="R1837" s="16">
        <f>SUMIFS('Member Months'!$L:$L,'Member Months'!$A:$A,$A1837,'Member Months'!$C:$C,$C1837, 'Member Months'!$D:$D,$D1837)</f>
        <v>0</v>
      </c>
      <c r="T1837" s="172"/>
    </row>
    <row r="1838" spans="1:20">
      <c r="A1838" s="38">
        <v>14</v>
      </c>
      <c r="B1838" s="39">
        <f t="shared" si="58"/>
        <v>0</v>
      </c>
      <c r="C1838" s="39" t="str">
        <f t="shared" si="59"/>
        <v>2021 Prior Year</v>
      </c>
      <c r="D1838" s="40">
        <v>2</v>
      </c>
      <c r="E1838" s="662">
        <v>14</v>
      </c>
      <c r="F1838" s="40" t="s">
        <v>740</v>
      </c>
      <c r="G1838" s="698" t="s">
        <v>425</v>
      </c>
      <c r="H1838" s="40" t="s">
        <v>227</v>
      </c>
      <c r="I1838" s="629" t="s">
        <v>71</v>
      </c>
      <c r="J1838" s="698" t="s">
        <v>266</v>
      </c>
      <c r="K1838" s="303">
        <v>0</v>
      </c>
      <c r="L1838" s="304">
        <v>0</v>
      </c>
      <c r="M1838" s="305">
        <v>0</v>
      </c>
      <c r="N1838" s="305">
        <v>0</v>
      </c>
      <c r="O1838" s="303">
        <v>0</v>
      </c>
      <c r="P1838" s="305">
        <v>0</v>
      </c>
      <c r="Q1838" s="303">
        <v>0</v>
      </c>
      <c r="R1838" s="16">
        <f>SUMIFS('Member Months'!$L:$L,'Member Months'!$A:$A,$A1838,'Member Months'!$C:$C,$C1838, 'Member Months'!$D:$D,$D1838)</f>
        <v>0</v>
      </c>
      <c r="T1838" s="172"/>
    </row>
    <row r="1839" spans="1:20">
      <c r="A1839" s="38">
        <v>14</v>
      </c>
      <c r="B1839" s="39">
        <f t="shared" si="58"/>
        <v>0</v>
      </c>
      <c r="C1839" s="39" t="str">
        <f t="shared" si="59"/>
        <v>2021 Prior Year</v>
      </c>
      <c r="D1839" s="40">
        <v>2</v>
      </c>
      <c r="E1839" s="662">
        <v>14</v>
      </c>
      <c r="F1839" s="40" t="s">
        <v>740</v>
      </c>
      <c r="G1839" s="698" t="s">
        <v>425</v>
      </c>
      <c r="H1839" s="40" t="s">
        <v>227</v>
      </c>
      <c r="I1839" s="629" t="s">
        <v>72</v>
      </c>
      <c r="J1839" s="698" t="s">
        <v>527</v>
      </c>
      <c r="K1839" s="303">
        <v>0</v>
      </c>
      <c r="L1839" s="304">
        <v>0</v>
      </c>
      <c r="M1839" s="305">
        <v>0</v>
      </c>
      <c r="N1839" s="305">
        <v>0</v>
      </c>
      <c r="O1839" s="303">
        <v>0</v>
      </c>
      <c r="P1839" s="305">
        <v>0</v>
      </c>
      <c r="Q1839" s="303">
        <v>0</v>
      </c>
      <c r="R1839" s="16">
        <f>SUMIFS('Member Months'!$L:$L,'Member Months'!$A:$A,$A1839,'Member Months'!$C:$C,$C1839, 'Member Months'!$D:$D,$D1839)</f>
        <v>0</v>
      </c>
      <c r="T1839" s="172"/>
    </row>
    <row r="1840" spans="1:20">
      <c r="A1840" s="38">
        <v>14</v>
      </c>
      <c r="B1840" s="39">
        <f t="shared" si="58"/>
        <v>0</v>
      </c>
      <c r="C1840" s="39" t="str">
        <f t="shared" si="59"/>
        <v>2021 Prior Year</v>
      </c>
      <c r="D1840" s="40">
        <v>2</v>
      </c>
      <c r="E1840" s="662">
        <v>14</v>
      </c>
      <c r="F1840" s="40" t="s">
        <v>740</v>
      </c>
      <c r="G1840" s="698" t="s">
        <v>425</v>
      </c>
      <c r="H1840" s="40" t="s">
        <v>227</v>
      </c>
      <c r="I1840" s="629" t="s">
        <v>73</v>
      </c>
      <c r="J1840" s="698" t="s">
        <v>528</v>
      </c>
      <c r="K1840" s="303">
        <v>0</v>
      </c>
      <c r="L1840" s="304">
        <v>0</v>
      </c>
      <c r="M1840" s="305">
        <v>0</v>
      </c>
      <c r="N1840" s="305">
        <v>0</v>
      </c>
      <c r="O1840" s="303">
        <v>0</v>
      </c>
      <c r="P1840" s="305">
        <v>0</v>
      </c>
      <c r="Q1840" s="303">
        <v>0</v>
      </c>
      <c r="R1840" s="16">
        <f>SUMIFS('Member Months'!$L:$L,'Member Months'!$A:$A,$A1840,'Member Months'!$C:$C,$C1840, 'Member Months'!$D:$D,$D1840)</f>
        <v>0</v>
      </c>
      <c r="T1840" s="172"/>
    </row>
    <row r="1841" spans="1:20">
      <c r="A1841" s="38">
        <v>14</v>
      </c>
      <c r="B1841" s="39">
        <f t="shared" si="58"/>
        <v>0</v>
      </c>
      <c r="C1841" s="39" t="str">
        <f t="shared" si="59"/>
        <v>2021 Prior Year</v>
      </c>
      <c r="D1841" s="40">
        <v>2</v>
      </c>
      <c r="E1841" s="662">
        <v>14</v>
      </c>
      <c r="F1841" s="40" t="s">
        <v>740</v>
      </c>
      <c r="G1841" s="698" t="s">
        <v>425</v>
      </c>
      <c r="H1841" s="40" t="s">
        <v>227</v>
      </c>
      <c r="I1841" s="629" t="s">
        <v>409</v>
      </c>
      <c r="J1841" s="698" t="s">
        <v>803</v>
      </c>
      <c r="K1841" s="303">
        <v>0</v>
      </c>
      <c r="L1841" s="304">
        <v>0</v>
      </c>
      <c r="M1841" s="305">
        <v>0</v>
      </c>
      <c r="N1841" s="305">
        <v>0</v>
      </c>
      <c r="O1841" s="303">
        <v>0</v>
      </c>
      <c r="P1841" s="305">
        <v>0</v>
      </c>
      <c r="Q1841" s="303">
        <v>0</v>
      </c>
      <c r="R1841" s="16">
        <f>SUMIFS('Member Months'!$L:$L,'Member Months'!$A:$A,$A1841,'Member Months'!$C:$C,$C1841, 'Member Months'!$D:$D,$D1841)</f>
        <v>0</v>
      </c>
      <c r="T1841" s="172"/>
    </row>
    <row r="1842" spans="1:20">
      <c r="A1842" s="38">
        <v>22</v>
      </c>
      <c r="B1842" s="39">
        <f t="shared" ref="B1842:B1859" si="60">$B$6</f>
        <v>0</v>
      </c>
      <c r="C1842" s="39" t="str">
        <f t="shared" si="59"/>
        <v>2021 Prior Year</v>
      </c>
      <c r="D1842" s="40">
        <v>2</v>
      </c>
      <c r="E1842" s="662">
        <v>22</v>
      </c>
      <c r="F1842" s="662">
        <v>6</v>
      </c>
      <c r="G1842" s="991" t="s">
        <v>933</v>
      </c>
      <c r="H1842" s="40" t="s">
        <v>227</v>
      </c>
      <c r="I1842" s="629" t="s">
        <v>211</v>
      </c>
      <c r="J1842" s="991" t="s">
        <v>261</v>
      </c>
      <c r="K1842" s="303">
        <v>0</v>
      </c>
      <c r="L1842" s="304">
        <v>0</v>
      </c>
      <c r="M1842" s="305">
        <v>0</v>
      </c>
      <c r="N1842" s="305">
        <v>0</v>
      </c>
      <c r="O1842" s="303">
        <v>0</v>
      </c>
      <c r="P1842" s="305">
        <v>0</v>
      </c>
      <c r="Q1842" s="303">
        <v>0</v>
      </c>
      <c r="R1842" s="16">
        <f>SUMIFS('Member Months'!$L:$L,'Member Months'!$A:$A,$A1842,'Member Months'!$C:$C,$C1842, 'Member Months'!$D:$D,$D1842)</f>
        <v>0</v>
      </c>
      <c r="T1842" s="172"/>
    </row>
    <row r="1843" spans="1:20">
      <c r="A1843" s="38">
        <v>22</v>
      </c>
      <c r="B1843" s="39">
        <f t="shared" si="60"/>
        <v>0</v>
      </c>
      <c r="C1843" s="39" t="str">
        <f t="shared" si="59"/>
        <v>2021 Prior Year</v>
      </c>
      <c r="D1843" s="40">
        <v>2</v>
      </c>
      <c r="E1843" s="662">
        <v>22</v>
      </c>
      <c r="F1843" s="662">
        <v>6</v>
      </c>
      <c r="G1843" s="991" t="s">
        <v>933</v>
      </c>
      <c r="H1843" s="40" t="s">
        <v>227</v>
      </c>
      <c r="I1843" s="629" t="s">
        <v>214</v>
      </c>
      <c r="J1843" s="991" t="s">
        <v>676</v>
      </c>
      <c r="K1843" s="303">
        <v>0</v>
      </c>
      <c r="L1843" s="304">
        <v>0</v>
      </c>
      <c r="M1843" s="305">
        <v>0</v>
      </c>
      <c r="N1843" s="305">
        <v>0</v>
      </c>
      <c r="O1843" s="303">
        <v>0</v>
      </c>
      <c r="P1843" s="305">
        <v>0</v>
      </c>
      <c r="Q1843" s="303">
        <v>0</v>
      </c>
      <c r="R1843" s="16">
        <f>SUMIFS('Member Months'!$L:$L,'Member Months'!$A:$A,$A1843,'Member Months'!$C:$C,$C1843, 'Member Months'!$D:$D,$D1843)</f>
        <v>0</v>
      </c>
      <c r="T1843" s="172"/>
    </row>
    <row r="1844" spans="1:20">
      <c r="A1844" s="38">
        <v>22</v>
      </c>
      <c r="B1844" s="39">
        <f t="shared" si="60"/>
        <v>0</v>
      </c>
      <c r="C1844" s="39" t="str">
        <f t="shared" si="59"/>
        <v>2021 Prior Year</v>
      </c>
      <c r="D1844" s="40">
        <v>2</v>
      </c>
      <c r="E1844" s="662">
        <v>22</v>
      </c>
      <c r="F1844" s="662">
        <v>6</v>
      </c>
      <c r="G1844" s="991" t="s">
        <v>933</v>
      </c>
      <c r="H1844" s="40" t="s">
        <v>227</v>
      </c>
      <c r="I1844" s="629" t="s">
        <v>215</v>
      </c>
      <c r="J1844" s="991" t="s">
        <v>216</v>
      </c>
      <c r="K1844" s="303">
        <v>0</v>
      </c>
      <c r="L1844" s="304">
        <v>0</v>
      </c>
      <c r="M1844" s="305">
        <v>0</v>
      </c>
      <c r="N1844" s="305">
        <v>0</v>
      </c>
      <c r="O1844" s="303">
        <v>0</v>
      </c>
      <c r="P1844" s="305">
        <v>0</v>
      </c>
      <c r="Q1844" s="303">
        <v>0</v>
      </c>
      <c r="R1844" s="16">
        <f>SUMIFS('Member Months'!$L:$L,'Member Months'!$A:$A,$A1844,'Member Months'!$C:$C,$C1844, 'Member Months'!$D:$D,$D1844)</f>
        <v>0</v>
      </c>
      <c r="T1844" s="172"/>
    </row>
    <row r="1845" spans="1:20">
      <c r="A1845" s="38">
        <v>22</v>
      </c>
      <c r="B1845" s="39">
        <f t="shared" si="60"/>
        <v>0</v>
      </c>
      <c r="C1845" s="39" t="str">
        <f t="shared" si="59"/>
        <v>2021 Prior Year</v>
      </c>
      <c r="D1845" s="40">
        <v>2</v>
      </c>
      <c r="E1845" s="662">
        <v>22</v>
      </c>
      <c r="F1845" s="662">
        <v>6</v>
      </c>
      <c r="G1845" s="991" t="s">
        <v>933</v>
      </c>
      <c r="H1845" s="40" t="s">
        <v>227</v>
      </c>
      <c r="I1845" s="629" t="s">
        <v>217</v>
      </c>
      <c r="J1845" s="991" t="s">
        <v>262</v>
      </c>
      <c r="K1845" s="303">
        <v>0</v>
      </c>
      <c r="L1845" s="304">
        <v>0</v>
      </c>
      <c r="M1845" s="305">
        <v>0</v>
      </c>
      <c r="N1845" s="305">
        <v>0</v>
      </c>
      <c r="O1845" s="303">
        <v>0</v>
      </c>
      <c r="P1845" s="305">
        <v>0</v>
      </c>
      <c r="Q1845" s="303">
        <v>0</v>
      </c>
      <c r="R1845" s="16">
        <f>SUMIFS('Member Months'!$L:$L,'Member Months'!$A:$A,$A1845,'Member Months'!$C:$C,$C1845, 'Member Months'!$D:$D,$D1845)</f>
        <v>0</v>
      </c>
      <c r="T1845" s="172"/>
    </row>
    <row r="1846" spans="1:20">
      <c r="A1846" s="38">
        <v>22</v>
      </c>
      <c r="B1846" s="39">
        <f t="shared" si="60"/>
        <v>0</v>
      </c>
      <c r="C1846" s="39" t="str">
        <f t="shared" si="59"/>
        <v>2021 Prior Year</v>
      </c>
      <c r="D1846" s="40">
        <v>2</v>
      </c>
      <c r="E1846" s="662">
        <v>22</v>
      </c>
      <c r="F1846" s="662">
        <v>6</v>
      </c>
      <c r="G1846" s="991" t="s">
        <v>933</v>
      </c>
      <c r="H1846" s="40" t="s">
        <v>227</v>
      </c>
      <c r="I1846" s="629" t="s">
        <v>218</v>
      </c>
      <c r="J1846" s="991" t="s">
        <v>677</v>
      </c>
      <c r="K1846" s="303">
        <v>0</v>
      </c>
      <c r="L1846" s="304">
        <v>0</v>
      </c>
      <c r="M1846" s="305">
        <v>0</v>
      </c>
      <c r="N1846" s="305">
        <v>0</v>
      </c>
      <c r="O1846" s="303">
        <v>0</v>
      </c>
      <c r="P1846" s="305">
        <v>0</v>
      </c>
      <c r="Q1846" s="303">
        <v>0</v>
      </c>
      <c r="R1846" s="16">
        <f>SUMIFS('Member Months'!$L:$L,'Member Months'!$A:$A,$A1846,'Member Months'!$C:$C,$C1846, 'Member Months'!$D:$D,$D1846)</f>
        <v>0</v>
      </c>
      <c r="T1846" s="172"/>
    </row>
    <row r="1847" spans="1:20">
      <c r="A1847" s="38">
        <v>22</v>
      </c>
      <c r="B1847" s="39">
        <f t="shared" si="60"/>
        <v>0</v>
      </c>
      <c r="C1847" s="39" t="str">
        <f t="shared" si="59"/>
        <v>2021 Prior Year</v>
      </c>
      <c r="D1847" s="40">
        <v>2</v>
      </c>
      <c r="E1847" s="662">
        <v>22</v>
      </c>
      <c r="F1847" s="662">
        <v>6</v>
      </c>
      <c r="G1847" s="991" t="s">
        <v>933</v>
      </c>
      <c r="H1847" s="40" t="s">
        <v>227</v>
      </c>
      <c r="I1847" s="629" t="s">
        <v>219</v>
      </c>
      <c r="J1847" s="991" t="s">
        <v>263</v>
      </c>
      <c r="K1847" s="303">
        <v>0</v>
      </c>
      <c r="L1847" s="304">
        <v>0</v>
      </c>
      <c r="M1847" s="305">
        <v>0</v>
      </c>
      <c r="N1847" s="305">
        <v>0</v>
      </c>
      <c r="O1847" s="303">
        <v>0</v>
      </c>
      <c r="P1847" s="305">
        <v>0</v>
      </c>
      <c r="Q1847" s="303">
        <v>0</v>
      </c>
      <c r="R1847" s="16">
        <f>SUMIFS('Member Months'!$L:$L,'Member Months'!$A:$A,$A1847,'Member Months'!$C:$C,$C1847, 'Member Months'!$D:$D,$D1847)</f>
        <v>0</v>
      </c>
      <c r="T1847" s="172"/>
    </row>
    <row r="1848" spans="1:20">
      <c r="A1848" s="38">
        <v>22</v>
      </c>
      <c r="B1848" s="39">
        <f t="shared" si="60"/>
        <v>0</v>
      </c>
      <c r="C1848" s="39" t="str">
        <f t="shared" si="59"/>
        <v>2021 Prior Year</v>
      </c>
      <c r="D1848" s="40">
        <v>2</v>
      </c>
      <c r="E1848" s="662">
        <v>22</v>
      </c>
      <c r="F1848" s="662">
        <v>6</v>
      </c>
      <c r="G1848" s="991" t="s">
        <v>933</v>
      </c>
      <c r="H1848" s="40" t="s">
        <v>227</v>
      </c>
      <c r="I1848" s="629" t="s">
        <v>220</v>
      </c>
      <c r="J1848" s="991" t="s">
        <v>675</v>
      </c>
      <c r="K1848" s="303">
        <v>0</v>
      </c>
      <c r="L1848" s="304">
        <v>0</v>
      </c>
      <c r="M1848" s="305">
        <v>0</v>
      </c>
      <c r="N1848" s="305">
        <v>0</v>
      </c>
      <c r="O1848" s="303">
        <v>0</v>
      </c>
      <c r="P1848" s="305">
        <v>0</v>
      </c>
      <c r="Q1848" s="303">
        <v>0</v>
      </c>
      <c r="R1848" s="16">
        <f>SUMIFS('Member Months'!$L:$L,'Member Months'!$A:$A,$A1848,'Member Months'!$C:$C,$C1848, 'Member Months'!$D:$D,$D1848)</f>
        <v>0</v>
      </c>
      <c r="T1848" s="172"/>
    </row>
    <row r="1849" spans="1:20">
      <c r="A1849" s="38">
        <v>22</v>
      </c>
      <c r="B1849" s="39">
        <f t="shared" si="60"/>
        <v>0</v>
      </c>
      <c r="C1849" s="39" t="str">
        <f t="shared" si="59"/>
        <v>2021 Prior Year</v>
      </c>
      <c r="D1849" s="40">
        <v>2</v>
      </c>
      <c r="E1849" s="662">
        <v>22</v>
      </c>
      <c r="F1849" s="662">
        <v>6</v>
      </c>
      <c r="G1849" s="991" t="s">
        <v>933</v>
      </c>
      <c r="H1849" s="40" t="s">
        <v>227</v>
      </c>
      <c r="I1849" s="629" t="s">
        <v>221</v>
      </c>
      <c r="J1849" s="991" t="s">
        <v>264</v>
      </c>
      <c r="K1849" s="303">
        <v>0</v>
      </c>
      <c r="L1849" s="304">
        <v>0</v>
      </c>
      <c r="M1849" s="305">
        <v>0</v>
      </c>
      <c r="N1849" s="305">
        <v>0</v>
      </c>
      <c r="O1849" s="303">
        <v>0</v>
      </c>
      <c r="P1849" s="305">
        <v>0</v>
      </c>
      <c r="Q1849" s="303">
        <v>0</v>
      </c>
      <c r="R1849" s="16">
        <f>SUMIFS('Member Months'!$L:$L,'Member Months'!$A:$A,$A1849,'Member Months'!$C:$C,$C1849, 'Member Months'!$D:$D,$D1849)</f>
        <v>0</v>
      </c>
      <c r="T1849" s="172"/>
    </row>
    <row r="1850" spans="1:20">
      <c r="A1850" s="38">
        <v>22</v>
      </c>
      <c r="B1850" s="39">
        <f t="shared" si="60"/>
        <v>0</v>
      </c>
      <c r="C1850" s="39" t="str">
        <f t="shared" si="59"/>
        <v>2021 Prior Year</v>
      </c>
      <c r="D1850" s="40">
        <v>2</v>
      </c>
      <c r="E1850" s="662">
        <v>22</v>
      </c>
      <c r="F1850" s="662">
        <v>6</v>
      </c>
      <c r="G1850" s="991" t="s">
        <v>933</v>
      </c>
      <c r="H1850" s="40" t="s">
        <v>227</v>
      </c>
      <c r="I1850" s="630" t="s">
        <v>222</v>
      </c>
      <c r="J1850" s="991" t="s">
        <v>206</v>
      </c>
      <c r="K1850" s="303">
        <v>0</v>
      </c>
      <c r="L1850" s="304">
        <v>0</v>
      </c>
      <c r="M1850" s="305">
        <v>0</v>
      </c>
      <c r="N1850" s="305">
        <v>0</v>
      </c>
      <c r="O1850" s="303">
        <v>0</v>
      </c>
      <c r="P1850" s="305">
        <v>0</v>
      </c>
      <c r="Q1850" s="303">
        <v>0</v>
      </c>
      <c r="R1850" s="16">
        <f>SUMIFS('Member Months'!$L:$L,'Member Months'!$A:$A,$A1850,'Member Months'!$C:$C,$C1850, 'Member Months'!$D:$D,$D1850)</f>
        <v>0</v>
      </c>
      <c r="T1850" s="172"/>
    </row>
    <row r="1851" spans="1:20">
      <c r="A1851" s="38">
        <v>22</v>
      </c>
      <c r="B1851" s="39">
        <f t="shared" si="60"/>
        <v>0</v>
      </c>
      <c r="C1851" s="39" t="str">
        <f t="shared" si="59"/>
        <v>2021 Prior Year</v>
      </c>
      <c r="D1851" s="40">
        <v>2</v>
      </c>
      <c r="E1851" s="662">
        <v>22</v>
      </c>
      <c r="F1851" s="662">
        <v>6</v>
      </c>
      <c r="G1851" s="991" t="s">
        <v>933</v>
      </c>
      <c r="H1851" s="40" t="s">
        <v>227</v>
      </c>
      <c r="I1851" s="630" t="s">
        <v>223</v>
      </c>
      <c r="J1851" s="991" t="s">
        <v>181</v>
      </c>
      <c r="K1851" s="303">
        <v>0</v>
      </c>
      <c r="L1851" s="304">
        <v>0</v>
      </c>
      <c r="M1851" s="305">
        <v>0</v>
      </c>
      <c r="N1851" s="305">
        <v>0</v>
      </c>
      <c r="O1851" s="303">
        <v>0</v>
      </c>
      <c r="P1851" s="305">
        <v>0</v>
      </c>
      <c r="Q1851" s="303">
        <v>0</v>
      </c>
      <c r="R1851" s="16">
        <f>SUMIFS('Member Months'!$L:$L,'Member Months'!$A:$A,$A1851,'Member Months'!$C:$C,$C1851, 'Member Months'!$D:$D,$D1851)</f>
        <v>0</v>
      </c>
      <c r="T1851" s="172"/>
    </row>
    <row r="1852" spans="1:20">
      <c r="A1852" s="38">
        <v>22</v>
      </c>
      <c r="B1852" s="39">
        <f t="shared" si="60"/>
        <v>0</v>
      </c>
      <c r="C1852" s="39" t="str">
        <f t="shared" si="59"/>
        <v>2021 Prior Year</v>
      </c>
      <c r="D1852" s="40">
        <v>2</v>
      </c>
      <c r="E1852" s="662">
        <v>22</v>
      </c>
      <c r="F1852" s="662">
        <v>6</v>
      </c>
      <c r="G1852" s="991" t="s">
        <v>933</v>
      </c>
      <c r="H1852" s="40" t="s">
        <v>227</v>
      </c>
      <c r="I1852" s="630" t="s">
        <v>150</v>
      </c>
      <c r="J1852" s="991" t="s">
        <v>204</v>
      </c>
      <c r="K1852" s="303">
        <v>0</v>
      </c>
      <c r="L1852" s="304">
        <v>0</v>
      </c>
      <c r="M1852" s="305">
        <v>0</v>
      </c>
      <c r="N1852" s="305">
        <v>0</v>
      </c>
      <c r="O1852" s="303">
        <v>0</v>
      </c>
      <c r="P1852" s="305">
        <v>0</v>
      </c>
      <c r="Q1852" s="303">
        <v>0</v>
      </c>
      <c r="R1852" s="16">
        <f>SUMIFS('Member Months'!$L:$L,'Member Months'!$A:$A,$A1852,'Member Months'!$C:$C,$C1852, 'Member Months'!$D:$D,$D1852)</f>
        <v>0</v>
      </c>
      <c r="T1852" s="172"/>
    </row>
    <row r="1853" spans="1:20">
      <c r="A1853" s="38">
        <v>22</v>
      </c>
      <c r="B1853" s="39">
        <f t="shared" si="60"/>
        <v>0</v>
      </c>
      <c r="C1853" s="39" t="str">
        <f t="shared" si="59"/>
        <v>2021 Prior Year</v>
      </c>
      <c r="D1853" s="40">
        <v>2</v>
      </c>
      <c r="E1853" s="662">
        <v>22</v>
      </c>
      <c r="F1853" s="662">
        <v>6</v>
      </c>
      <c r="G1853" s="991" t="s">
        <v>933</v>
      </c>
      <c r="H1853" s="40" t="s">
        <v>227</v>
      </c>
      <c r="I1853" s="630" t="s">
        <v>151</v>
      </c>
      <c r="J1853" s="991" t="s">
        <v>205</v>
      </c>
      <c r="K1853" s="303">
        <v>0</v>
      </c>
      <c r="L1853" s="304">
        <v>0</v>
      </c>
      <c r="M1853" s="305">
        <v>0</v>
      </c>
      <c r="N1853" s="305">
        <v>0</v>
      </c>
      <c r="O1853" s="303">
        <v>0</v>
      </c>
      <c r="P1853" s="305">
        <v>0</v>
      </c>
      <c r="Q1853" s="303">
        <v>0</v>
      </c>
      <c r="R1853" s="16">
        <f>SUMIFS('Member Months'!$L:$L,'Member Months'!$A:$A,$A1853,'Member Months'!$C:$C,$C1853, 'Member Months'!$D:$D,$D1853)</f>
        <v>0</v>
      </c>
      <c r="T1853" s="172"/>
    </row>
    <row r="1854" spans="1:20">
      <c r="A1854" s="38">
        <v>22</v>
      </c>
      <c r="B1854" s="39">
        <f t="shared" si="60"/>
        <v>0</v>
      </c>
      <c r="C1854" s="39" t="str">
        <f t="shared" si="59"/>
        <v>2021 Prior Year</v>
      </c>
      <c r="D1854" s="40">
        <v>2</v>
      </c>
      <c r="E1854" s="662">
        <v>22</v>
      </c>
      <c r="F1854" s="662">
        <v>6</v>
      </c>
      <c r="G1854" s="991" t="s">
        <v>933</v>
      </c>
      <c r="H1854" s="40" t="s">
        <v>227</v>
      </c>
      <c r="I1854" s="630" t="s">
        <v>152</v>
      </c>
      <c r="J1854" s="991" t="s">
        <v>182</v>
      </c>
      <c r="K1854" s="303">
        <v>0</v>
      </c>
      <c r="L1854" s="304">
        <v>0</v>
      </c>
      <c r="M1854" s="305">
        <v>0</v>
      </c>
      <c r="N1854" s="305">
        <v>0</v>
      </c>
      <c r="O1854" s="303">
        <v>0</v>
      </c>
      <c r="P1854" s="305">
        <v>0</v>
      </c>
      <c r="Q1854" s="303">
        <v>0</v>
      </c>
      <c r="R1854" s="16">
        <f>SUMIFS('Member Months'!$L:$L,'Member Months'!$A:$A,$A1854,'Member Months'!$C:$C,$C1854, 'Member Months'!$D:$D,$D1854)</f>
        <v>0</v>
      </c>
      <c r="T1854" s="172"/>
    </row>
    <row r="1855" spans="1:20">
      <c r="A1855" s="38">
        <v>22</v>
      </c>
      <c r="B1855" s="39">
        <f t="shared" si="60"/>
        <v>0</v>
      </c>
      <c r="C1855" s="39" t="str">
        <f t="shared" si="59"/>
        <v>2021 Prior Year</v>
      </c>
      <c r="D1855" s="40">
        <v>2</v>
      </c>
      <c r="E1855" s="662">
        <v>22</v>
      </c>
      <c r="F1855" s="662">
        <v>6</v>
      </c>
      <c r="G1855" s="991" t="s">
        <v>933</v>
      </c>
      <c r="H1855" s="40" t="s">
        <v>227</v>
      </c>
      <c r="I1855" s="630" t="s">
        <v>70</v>
      </c>
      <c r="J1855" s="991" t="s">
        <v>265</v>
      </c>
      <c r="K1855" s="303">
        <v>0</v>
      </c>
      <c r="L1855" s="304">
        <v>0</v>
      </c>
      <c r="M1855" s="305">
        <v>0</v>
      </c>
      <c r="N1855" s="305">
        <v>0</v>
      </c>
      <c r="O1855" s="303">
        <v>0</v>
      </c>
      <c r="P1855" s="305">
        <v>0</v>
      </c>
      <c r="Q1855" s="303">
        <v>0</v>
      </c>
      <c r="R1855" s="16">
        <f>SUMIFS('Member Months'!$L:$L,'Member Months'!$A:$A,$A1855,'Member Months'!$C:$C,$C1855, 'Member Months'!$D:$D,$D1855)</f>
        <v>0</v>
      </c>
      <c r="T1855" s="172"/>
    </row>
    <row r="1856" spans="1:20">
      <c r="A1856" s="38">
        <v>22</v>
      </c>
      <c r="B1856" s="39">
        <f t="shared" si="60"/>
        <v>0</v>
      </c>
      <c r="C1856" s="39" t="str">
        <f t="shared" si="59"/>
        <v>2021 Prior Year</v>
      </c>
      <c r="D1856" s="40">
        <v>2</v>
      </c>
      <c r="E1856" s="662">
        <v>22</v>
      </c>
      <c r="F1856" s="662">
        <v>6</v>
      </c>
      <c r="G1856" s="991" t="s">
        <v>933</v>
      </c>
      <c r="H1856" s="40" t="s">
        <v>227</v>
      </c>
      <c r="I1856" s="630" t="s">
        <v>71</v>
      </c>
      <c r="J1856" s="991" t="s">
        <v>266</v>
      </c>
      <c r="K1856" s="303">
        <v>0</v>
      </c>
      <c r="L1856" s="304">
        <v>0</v>
      </c>
      <c r="M1856" s="305">
        <v>0</v>
      </c>
      <c r="N1856" s="305">
        <v>0</v>
      </c>
      <c r="O1856" s="303">
        <v>0</v>
      </c>
      <c r="P1856" s="305">
        <v>0</v>
      </c>
      <c r="Q1856" s="303">
        <v>0</v>
      </c>
      <c r="R1856" s="16">
        <f>SUMIFS('Member Months'!$L:$L,'Member Months'!$A:$A,$A1856,'Member Months'!$C:$C,$C1856, 'Member Months'!$D:$D,$D1856)</f>
        <v>0</v>
      </c>
      <c r="T1856" s="172"/>
    </row>
    <row r="1857" spans="1:20">
      <c r="A1857" s="38">
        <v>22</v>
      </c>
      <c r="B1857" s="39">
        <f t="shared" si="60"/>
        <v>0</v>
      </c>
      <c r="C1857" s="39" t="str">
        <f t="shared" si="59"/>
        <v>2021 Prior Year</v>
      </c>
      <c r="D1857" s="40">
        <v>2</v>
      </c>
      <c r="E1857" s="662">
        <v>22</v>
      </c>
      <c r="F1857" s="662">
        <v>6</v>
      </c>
      <c r="G1857" s="991" t="s">
        <v>933</v>
      </c>
      <c r="H1857" s="40" t="s">
        <v>227</v>
      </c>
      <c r="I1857" s="630" t="s">
        <v>72</v>
      </c>
      <c r="J1857" s="991" t="s">
        <v>527</v>
      </c>
      <c r="K1857" s="303">
        <v>0</v>
      </c>
      <c r="L1857" s="304">
        <v>0</v>
      </c>
      <c r="M1857" s="305">
        <v>0</v>
      </c>
      <c r="N1857" s="305">
        <v>0</v>
      </c>
      <c r="O1857" s="303">
        <v>0</v>
      </c>
      <c r="P1857" s="305">
        <v>0</v>
      </c>
      <c r="Q1857" s="303">
        <v>0</v>
      </c>
      <c r="R1857" s="16">
        <f>SUMIFS('Member Months'!$L:$L,'Member Months'!$A:$A,$A1857,'Member Months'!$C:$C,$C1857, 'Member Months'!$D:$D,$D1857)</f>
        <v>0</v>
      </c>
      <c r="T1857" s="172"/>
    </row>
    <row r="1858" spans="1:20">
      <c r="A1858" s="38">
        <v>22</v>
      </c>
      <c r="B1858" s="39">
        <f t="shared" si="60"/>
        <v>0</v>
      </c>
      <c r="C1858" s="39" t="str">
        <f t="shared" si="59"/>
        <v>2021 Prior Year</v>
      </c>
      <c r="D1858" s="40">
        <v>2</v>
      </c>
      <c r="E1858" s="662">
        <v>22</v>
      </c>
      <c r="F1858" s="662">
        <v>6</v>
      </c>
      <c r="G1858" s="991" t="s">
        <v>933</v>
      </c>
      <c r="H1858" s="40" t="s">
        <v>227</v>
      </c>
      <c r="I1858" s="630" t="s">
        <v>73</v>
      </c>
      <c r="J1858" s="991" t="s">
        <v>528</v>
      </c>
      <c r="K1858" s="303">
        <v>0</v>
      </c>
      <c r="L1858" s="304">
        <v>0</v>
      </c>
      <c r="M1858" s="305">
        <v>0</v>
      </c>
      <c r="N1858" s="305">
        <v>0</v>
      </c>
      <c r="O1858" s="303">
        <v>0</v>
      </c>
      <c r="P1858" s="305">
        <v>0</v>
      </c>
      <c r="Q1858" s="303">
        <v>0</v>
      </c>
      <c r="R1858" s="16">
        <f>SUMIFS('Member Months'!$L:$L,'Member Months'!$A:$A,$A1858,'Member Months'!$C:$C,$C1858, 'Member Months'!$D:$D,$D1858)</f>
        <v>0</v>
      </c>
      <c r="T1858" s="172"/>
    </row>
    <row r="1859" spans="1:20">
      <c r="A1859" s="38">
        <v>22</v>
      </c>
      <c r="B1859" s="39">
        <f t="shared" si="60"/>
        <v>0</v>
      </c>
      <c r="C1859" s="39" t="str">
        <f t="shared" si="59"/>
        <v>2021 Prior Year</v>
      </c>
      <c r="D1859" s="40">
        <v>2</v>
      </c>
      <c r="E1859" s="662">
        <v>22</v>
      </c>
      <c r="F1859" s="662">
        <v>6</v>
      </c>
      <c r="G1859" s="991" t="s">
        <v>933</v>
      </c>
      <c r="H1859" s="40" t="s">
        <v>227</v>
      </c>
      <c r="I1859" s="630" t="s">
        <v>409</v>
      </c>
      <c r="J1859" s="991" t="s">
        <v>803</v>
      </c>
      <c r="K1859" s="303">
        <v>0</v>
      </c>
      <c r="L1859" s="304">
        <v>0</v>
      </c>
      <c r="M1859" s="305">
        <v>0</v>
      </c>
      <c r="N1859" s="305">
        <v>0</v>
      </c>
      <c r="O1859" s="303">
        <v>0</v>
      </c>
      <c r="P1859" s="305">
        <v>0</v>
      </c>
      <c r="Q1859" s="303">
        <v>0</v>
      </c>
      <c r="R1859" s="16">
        <f>SUMIFS('Member Months'!$L:$L,'Member Months'!$A:$A,$A1859,'Member Months'!$C:$C,$C1859, 'Member Months'!$D:$D,$D1859)</f>
        <v>0</v>
      </c>
      <c r="T1859" s="172"/>
    </row>
    <row r="1860" spans="1:20">
      <c r="A1860" s="38">
        <v>23</v>
      </c>
      <c r="B1860" s="39">
        <v>0</v>
      </c>
      <c r="C1860" s="39" t="str">
        <f t="shared" si="59"/>
        <v>2021 Prior Year</v>
      </c>
      <c r="D1860" s="40">
        <v>2</v>
      </c>
      <c r="E1860" s="662">
        <v>23</v>
      </c>
      <c r="F1860" s="662">
        <v>6</v>
      </c>
      <c r="G1860" s="991" t="s">
        <v>933</v>
      </c>
      <c r="H1860" s="40" t="s">
        <v>228</v>
      </c>
      <c r="I1860" s="630" t="s">
        <v>211</v>
      </c>
      <c r="J1860" s="991" t="s">
        <v>261</v>
      </c>
      <c r="K1860" s="303">
        <v>0</v>
      </c>
      <c r="L1860" s="304">
        <v>0</v>
      </c>
      <c r="M1860" s="305">
        <v>0</v>
      </c>
      <c r="N1860" s="305">
        <v>0</v>
      </c>
      <c r="O1860" s="303">
        <v>0</v>
      </c>
      <c r="P1860" s="305">
        <v>0</v>
      </c>
      <c r="Q1860" s="303">
        <v>0</v>
      </c>
      <c r="R1860" s="16">
        <v>0</v>
      </c>
      <c r="T1860" s="172"/>
    </row>
    <row r="1861" spans="1:20">
      <c r="A1861" s="38">
        <v>23</v>
      </c>
      <c r="B1861" s="39">
        <v>0</v>
      </c>
      <c r="C1861" s="39" t="str">
        <f t="shared" si="59"/>
        <v>2021 Prior Year</v>
      </c>
      <c r="D1861" s="40">
        <v>2</v>
      </c>
      <c r="E1861" s="662">
        <v>23</v>
      </c>
      <c r="F1861" s="662">
        <v>6</v>
      </c>
      <c r="G1861" s="991" t="s">
        <v>933</v>
      </c>
      <c r="H1861" s="40" t="s">
        <v>228</v>
      </c>
      <c r="I1861" s="630" t="s">
        <v>214</v>
      </c>
      <c r="J1861" s="991" t="s">
        <v>676</v>
      </c>
      <c r="K1861" s="303">
        <v>0</v>
      </c>
      <c r="L1861" s="304">
        <v>0</v>
      </c>
      <c r="M1861" s="305">
        <v>0</v>
      </c>
      <c r="N1861" s="305">
        <v>0</v>
      </c>
      <c r="O1861" s="303">
        <v>0</v>
      </c>
      <c r="P1861" s="305">
        <v>0</v>
      </c>
      <c r="Q1861" s="303">
        <v>0</v>
      </c>
      <c r="R1861" s="16">
        <v>0</v>
      </c>
      <c r="T1861" s="172"/>
    </row>
    <row r="1862" spans="1:20">
      <c r="A1862" s="38">
        <v>23</v>
      </c>
      <c r="B1862" s="39">
        <v>0</v>
      </c>
      <c r="C1862" s="39" t="str">
        <f t="shared" si="59"/>
        <v>2021 Prior Year</v>
      </c>
      <c r="D1862" s="40">
        <v>2</v>
      </c>
      <c r="E1862" s="662">
        <v>23</v>
      </c>
      <c r="F1862" s="662">
        <v>6</v>
      </c>
      <c r="G1862" s="991" t="s">
        <v>933</v>
      </c>
      <c r="H1862" s="40" t="s">
        <v>228</v>
      </c>
      <c r="I1862" s="630" t="s">
        <v>215</v>
      </c>
      <c r="J1862" s="991" t="s">
        <v>216</v>
      </c>
      <c r="K1862" s="303">
        <v>0</v>
      </c>
      <c r="L1862" s="304">
        <v>0</v>
      </c>
      <c r="M1862" s="305">
        <v>0</v>
      </c>
      <c r="N1862" s="305">
        <v>0</v>
      </c>
      <c r="O1862" s="303">
        <v>0</v>
      </c>
      <c r="P1862" s="305">
        <v>0</v>
      </c>
      <c r="Q1862" s="303">
        <v>0</v>
      </c>
      <c r="R1862" s="16">
        <v>0</v>
      </c>
      <c r="T1862" s="172"/>
    </row>
    <row r="1863" spans="1:20">
      <c r="A1863" s="38">
        <v>23</v>
      </c>
      <c r="B1863" s="39">
        <v>0</v>
      </c>
      <c r="C1863" s="39" t="str">
        <f t="shared" si="59"/>
        <v>2021 Prior Year</v>
      </c>
      <c r="D1863" s="40">
        <v>2</v>
      </c>
      <c r="E1863" s="662">
        <v>23</v>
      </c>
      <c r="F1863" s="662">
        <v>6</v>
      </c>
      <c r="G1863" s="991" t="s">
        <v>933</v>
      </c>
      <c r="H1863" s="40" t="s">
        <v>228</v>
      </c>
      <c r="I1863" s="630" t="s">
        <v>217</v>
      </c>
      <c r="J1863" s="991" t="s">
        <v>262</v>
      </c>
      <c r="K1863" s="303">
        <v>0</v>
      </c>
      <c r="L1863" s="304">
        <v>0</v>
      </c>
      <c r="M1863" s="305">
        <v>0</v>
      </c>
      <c r="N1863" s="305">
        <v>0</v>
      </c>
      <c r="O1863" s="303">
        <v>0</v>
      </c>
      <c r="P1863" s="305">
        <v>0</v>
      </c>
      <c r="Q1863" s="303">
        <v>0</v>
      </c>
      <c r="R1863" s="16">
        <v>0</v>
      </c>
      <c r="T1863" s="172"/>
    </row>
    <row r="1864" spans="1:20">
      <c r="A1864" s="38">
        <v>23</v>
      </c>
      <c r="B1864" s="39">
        <v>0</v>
      </c>
      <c r="C1864" s="39" t="str">
        <f t="shared" si="59"/>
        <v>2021 Prior Year</v>
      </c>
      <c r="D1864" s="40">
        <v>2</v>
      </c>
      <c r="E1864" s="662">
        <v>23</v>
      </c>
      <c r="F1864" s="662">
        <v>6</v>
      </c>
      <c r="G1864" s="991" t="s">
        <v>933</v>
      </c>
      <c r="H1864" s="40" t="s">
        <v>228</v>
      </c>
      <c r="I1864" s="630" t="s">
        <v>218</v>
      </c>
      <c r="J1864" s="991" t="s">
        <v>677</v>
      </c>
      <c r="K1864" s="303">
        <v>0</v>
      </c>
      <c r="L1864" s="304">
        <v>0</v>
      </c>
      <c r="M1864" s="305">
        <v>0</v>
      </c>
      <c r="N1864" s="305">
        <v>0</v>
      </c>
      <c r="O1864" s="303">
        <v>0</v>
      </c>
      <c r="P1864" s="305">
        <v>0</v>
      </c>
      <c r="Q1864" s="303">
        <v>0</v>
      </c>
      <c r="R1864" s="16">
        <v>0</v>
      </c>
      <c r="T1864" s="172"/>
    </row>
    <row r="1865" spans="1:20">
      <c r="A1865" s="38">
        <v>23</v>
      </c>
      <c r="B1865" s="39">
        <v>0</v>
      </c>
      <c r="C1865" s="39" t="str">
        <f t="shared" si="59"/>
        <v>2021 Prior Year</v>
      </c>
      <c r="D1865" s="40">
        <v>2</v>
      </c>
      <c r="E1865" s="662">
        <v>23</v>
      </c>
      <c r="F1865" s="662">
        <v>6</v>
      </c>
      <c r="G1865" s="991" t="s">
        <v>933</v>
      </c>
      <c r="H1865" s="40" t="s">
        <v>228</v>
      </c>
      <c r="I1865" s="630" t="s">
        <v>219</v>
      </c>
      <c r="J1865" s="991" t="s">
        <v>263</v>
      </c>
      <c r="K1865" s="303">
        <v>0</v>
      </c>
      <c r="L1865" s="304">
        <v>0</v>
      </c>
      <c r="M1865" s="305">
        <v>0</v>
      </c>
      <c r="N1865" s="305">
        <v>0</v>
      </c>
      <c r="O1865" s="303">
        <v>0</v>
      </c>
      <c r="P1865" s="305">
        <v>0</v>
      </c>
      <c r="Q1865" s="303">
        <v>0</v>
      </c>
      <c r="R1865" s="16">
        <v>0</v>
      </c>
      <c r="T1865" s="172"/>
    </row>
    <row r="1866" spans="1:20">
      <c r="A1866" s="38">
        <v>23</v>
      </c>
      <c r="B1866" s="39">
        <v>0</v>
      </c>
      <c r="C1866" s="39" t="str">
        <f t="shared" si="59"/>
        <v>2021 Prior Year</v>
      </c>
      <c r="D1866" s="40">
        <v>2</v>
      </c>
      <c r="E1866" s="662">
        <v>23</v>
      </c>
      <c r="F1866" s="662">
        <v>6</v>
      </c>
      <c r="G1866" s="991" t="s">
        <v>933</v>
      </c>
      <c r="H1866" s="40" t="s">
        <v>228</v>
      </c>
      <c r="I1866" s="630" t="s">
        <v>220</v>
      </c>
      <c r="J1866" s="991" t="s">
        <v>675</v>
      </c>
      <c r="K1866" s="303">
        <v>0</v>
      </c>
      <c r="L1866" s="304">
        <v>0</v>
      </c>
      <c r="M1866" s="305">
        <v>0</v>
      </c>
      <c r="N1866" s="305">
        <v>0</v>
      </c>
      <c r="O1866" s="303">
        <v>0</v>
      </c>
      <c r="P1866" s="305">
        <v>0</v>
      </c>
      <c r="Q1866" s="303">
        <v>0</v>
      </c>
      <c r="R1866" s="16">
        <v>0</v>
      </c>
      <c r="T1866" s="172"/>
    </row>
    <row r="1867" spans="1:20">
      <c r="A1867" s="38">
        <v>23</v>
      </c>
      <c r="B1867" s="39">
        <v>0</v>
      </c>
      <c r="C1867" s="39" t="str">
        <f t="shared" si="59"/>
        <v>2021 Prior Year</v>
      </c>
      <c r="D1867" s="40">
        <v>2</v>
      </c>
      <c r="E1867" s="662">
        <v>23</v>
      </c>
      <c r="F1867" s="662">
        <v>6</v>
      </c>
      <c r="G1867" s="991" t="s">
        <v>933</v>
      </c>
      <c r="H1867" s="40" t="s">
        <v>228</v>
      </c>
      <c r="I1867" s="630" t="s">
        <v>221</v>
      </c>
      <c r="J1867" s="991" t="s">
        <v>264</v>
      </c>
      <c r="K1867" s="303">
        <v>0</v>
      </c>
      <c r="L1867" s="304">
        <v>0</v>
      </c>
      <c r="M1867" s="305">
        <v>0</v>
      </c>
      <c r="N1867" s="305">
        <v>0</v>
      </c>
      <c r="O1867" s="303">
        <v>0</v>
      </c>
      <c r="P1867" s="305">
        <v>0</v>
      </c>
      <c r="Q1867" s="303">
        <v>0</v>
      </c>
      <c r="R1867" s="16">
        <v>0</v>
      </c>
      <c r="T1867" s="172"/>
    </row>
    <row r="1868" spans="1:20">
      <c r="A1868" s="38">
        <v>23</v>
      </c>
      <c r="B1868" s="39">
        <v>0</v>
      </c>
      <c r="C1868" s="39" t="str">
        <f t="shared" si="59"/>
        <v>2021 Prior Year</v>
      </c>
      <c r="D1868" s="40">
        <v>2</v>
      </c>
      <c r="E1868" s="662">
        <v>23</v>
      </c>
      <c r="F1868" s="662">
        <v>6</v>
      </c>
      <c r="G1868" s="991" t="s">
        <v>933</v>
      </c>
      <c r="H1868" s="40" t="s">
        <v>228</v>
      </c>
      <c r="I1868" s="630" t="s">
        <v>222</v>
      </c>
      <c r="J1868" s="991" t="s">
        <v>206</v>
      </c>
      <c r="K1868" s="303">
        <v>0</v>
      </c>
      <c r="L1868" s="304">
        <v>0</v>
      </c>
      <c r="M1868" s="305">
        <v>0</v>
      </c>
      <c r="N1868" s="305">
        <v>0</v>
      </c>
      <c r="O1868" s="303">
        <v>0</v>
      </c>
      <c r="P1868" s="305">
        <v>0</v>
      </c>
      <c r="Q1868" s="303">
        <v>0</v>
      </c>
      <c r="R1868" s="16">
        <v>0</v>
      </c>
      <c r="T1868" s="172"/>
    </row>
    <row r="1869" spans="1:20">
      <c r="A1869" s="38">
        <v>23</v>
      </c>
      <c r="B1869" s="39">
        <v>0</v>
      </c>
      <c r="C1869" s="39" t="str">
        <f t="shared" si="59"/>
        <v>2021 Prior Year</v>
      </c>
      <c r="D1869" s="40">
        <v>2</v>
      </c>
      <c r="E1869" s="662">
        <v>23</v>
      </c>
      <c r="F1869" s="662">
        <v>6</v>
      </c>
      <c r="G1869" s="991" t="s">
        <v>933</v>
      </c>
      <c r="H1869" s="40" t="s">
        <v>228</v>
      </c>
      <c r="I1869" s="630" t="s">
        <v>223</v>
      </c>
      <c r="J1869" s="991" t="s">
        <v>181</v>
      </c>
      <c r="K1869" s="303">
        <v>0</v>
      </c>
      <c r="L1869" s="304">
        <v>0</v>
      </c>
      <c r="M1869" s="305">
        <v>0</v>
      </c>
      <c r="N1869" s="305">
        <v>0</v>
      </c>
      <c r="O1869" s="303">
        <v>0</v>
      </c>
      <c r="P1869" s="305">
        <v>0</v>
      </c>
      <c r="Q1869" s="303">
        <v>0</v>
      </c>
      <c r="R1869" s="16">
        <v>0</v>
      </c>
      <c r="T1869" s="172"/>
    </row>
    <row r="1870" spans="1:20">
      <c r="A1870" s="38">
        <v>23</v>
      </c>
      <c r="B1870" s="39">
        <v>0</v>
      </c>
      <c r="C1870" s="39" t="str">
        <f t="shared" si="59"/>
        <v>2021 Prior Year</v>
      </c>
      <c r="D1870" s="40">
        <v>2</v>
      </c>
      <c r="E1870" s="662">
        <v>23</v>
      </c>
      <c r="F1870" s="662">
        <v>6</v>
      </c>
      <c r="G1870" s="991" t="s">
        <v>933</v>
      </c>
      <c r="H1870" s="40" t="s">
        <v>228</v>
      </c>
      <c r="I1870" s="630" t="s">
        <v>150</v>
      </c>
      <c r="J1870" s="991" t="s">
        <v>204</v>
      </c>
      <c r="K1870" s="303">
        <v>0</v>
      </c>
      <c r="L1870" s="304">
        <v>0</v>
      </c>
      <c r="M1870" s="305">
        <v>0</v>
      </c>
      <c r="N1870" s="305">
        <v>0</v>
      </c>
      <c r="O1870" s="303">
        <v>0</v>
      </c>
      <c r="P1870" s="305">
        <v>0</v>
      </c>
      <c r="Q1870" s="303">
        <v>0</v>
      </c>
      <c r="R1870" s="16">
        <v>0</v>
      </c>
      <c r="T1870" s="172"/>
    </row>
    <row r="1871" spans="1:20">
      <c r="A1871" s="38">
        <v>23</v>
      </c>
      <c r="B1871" s="39">
        <v>0</v>
      </c>
      <c r="C1871" s="39" t="str">
        <f t="shared" ref="C1871:C1934" si="61">$C$1302</f>
        <v>2021 Prior Year</v>
      </c>
      <c r="D1871" s="40">
        <v>2</v>
      </c>
      <c r="E1871" s="662">
        <v>23</v>
      </c>
      <c r="F1871" s="662">
        <v>6</v>
      </c>
      <c r="G1871" s="991" t="s">
        <v>933</v>
      </c>
      <c r="H1871" s="40" t="s">
        <v>228</v>
      </c>
      <c r="I1871" s="630" t="s">
        <v>151</v>
      </c>
      <c r="J1871" s="991" t="s">
        <v>205</v>
      </c>
      <c r="K1871" s="303">
        <v>0</v>
      </c>
      <c r="L1871" s="304">
        <v>0</v>
      </c>
      <c r="M1871" s="305">
        <v>0</v>
      </c>
      <c r="N1871" s="305">
        <v>0</v>
      </c>
      <c r="O1871" s="303">
        <v>0</v>
      </c>
      <c r="P1871" s="305">
        <v>0</v>
      </c>
      <c r="Q1871" s="303">
        <v>0</v>
      </c>
      <c r="R1871" s="16">
        <v>0</v>
      </c>
      <c r="T1871" s="172"/>
    </row>
    <row r="1872" spans="1:20">
      <c r="A1872" s="38">
        <v>23</v>
      </c>
      <c r="B1872" s="39">
        <v>0</v>
      </c>
      <c r="C1872" s="39" t="str">
        <f t="shared" si="61"/>
        <v>2021 Prior Year</v>
      </c>
      <c r="D1872" s="40">
        <v>2</v>
      </c>
      <c r="E1872" s="662">
        <v>23</v>
      </c>
      <c r="F1872" s="662">
        <v>6</v>
      </c>
      <c r="G1872" s="991" t="s">
        <v>933</v>
      </c>
      <c r="H1872" s="40" t="s">
        <v>228</v>
      </c>
      <c r="I1872" s="630" t="s">
        <v>152</v>
      </c>
      <c r="J1872" s="991" t="s">
        <v>182</v>
      </c>
      <c r="K1872" s="303">
        <v>0</v>
      </c>
      <c r="L1872" s="304">
        <v>0</v>
      </c>
      <c r="M1872" s="305">
        <v>0</v>
      </c>
      <c r="N1872" s="305">
        <v>0</v>
      </c>
      <c r="O1872" s="303">
        <v>0</v>
      </c>
      <c r="P1872" s="305">
        <v>0</v>
      </c>
      <c r="Q1872" s="303">
        <v>0</v>
      </c>
      <c r="R1872" s="16">
        <v>0</v>
      </c>
      <c r="T1872" s="172"/>
    </row>
    <row r="1873" spans="1:20">
      <c r="A1873" s="38">
        <v>23</v>
      </c>
      <c r="B1873" s="39">
        <v>0</v>
      </c>
      <c r="C1873" s="39" t="str">
        <f t="shared" si="61"/>
        <v>2021 Prior Year</v>
      </c>
      <c r="D1873" s="40">
        <v>2</v>
      </c>
      <c r="E1873" s="662">
        <v>23</v>
      </c>
      <c r="F1873" s="662">
        <v>6</v>
      </c>
      <c r="G1873" s="991" t="s">
        <v>933</v>
      </c>
      <c r="H1873" s="40" t="s">
        <v>228</v>
      </c>
      <c r="I1873" s="630" t="s">
        <v>70</v>
      </c>
      <c r="J1873" s="991" t="s">
        <v>265</v>
      </c>
      <c r="K1873" s="303">
        <v>0</v>
      </c>
      <c r="L1873" s="304">
        <v>0</v>
      </c>
      <c r="M1873" s="305">
        <v>0</v>
      </c>
      <c r="N1873" s="305">
        <v>0</v>
      </c>
      <c r="O1873" s="303">
        <v>0</v>
      </c>
      <c r="P1873" s="305">
        <v>0</v>
      </c>
      <c r="Q1873" s="303">
        <v>0</v>
      </c>
      <c r="R1873" s="16">
        <v>0</v>
      </c>
      <c r="T1873" s="172"/>
    </row>
    <row r="1874" spans="1:20">
      <c r="A1874" s="38">
        <v>23</v>
      </c>
      <c r="B1874" s="39">
        <v>0</v>
      </c>
      <c r="C1874" s="39" t="str">
        <f t="shared" si="61"/>
        <v>2021 Prior Year</v>
      </c>
      <c r="D1874" s="40">
        <v>2</v>
      </c>
      <c r="E1874" s="662">
        <v>23</v>
      </c>
      <c r="F1874" s="662">
        <v>6</v>
      </c>
      <c r="G1874" s="991" t="s">
        <v>933</v>
      </c>
      <c r="H1874" s="40" t="s">
        <v>228</v>
      </c>
      <c r="I1874" s="630" t="s">
        <v>71</v>
      </c>
      <c r="J1874" s="991" t="s">
        <v>266</v>
      </c>
      <c r="K1874" s="303">
        <v>0</v>
      </c>
      <c r="L1874" s="304">
        <v>0</v>
      </c>
      <c r="M1874" s="305">
        <v>0</v>
      </c>
      <c r="N1874" s="305">
        <v>0</v>
      </c>
      <c r="O1874" s="303">
        <v>0</v>
      </c>
      <c r="P1874" s="305">
        <v>0</v>
      </c>
      <c r="Q1874" s="303">
        <v>0</v>
      </c>
      <c r="R1874" s="16">
        <v>0</v>
      </c>
      <c r="T1874" s="172"/>
    </row>
    <row r="1875" spans="1:20">
      <c r="A1875" s="38">
        <v>23</v>
      </c>
      <c r="B1875" s="39">
        <v>0</v>
      </c>
      <c r="C1875" s="39" t="str">
        <f t="shared" si="61"/>
        <v>2021 Prior Year</v>
      </c>
      <c r="D1875" s="40">
        <v>2</v>
      </c>
      <c r="E1875" s="662">
        <v>23</v>
      </c>
      <c r="F1875" s="662">
        <v>6</v>
      </c>
      <c r="G1875" s="991" t="s">
        <v>933</v>
      </c>
      <c r="H1875" s="40" t="s">
        <v>228</v>
      </c>
      <c r="I1875" s="630" t="s">
        <v>72</v>
      </c>
      <c r="J1875" s="991" t="s">
        <v>527</v>
      </c>
      <c r="K1875" s="303">
        <v>0</v>
      </c>
      <c r="L1875" s="304">
        <v>0</v>
      </c>
      <c r="M1875" s="305">
        <v>0</v>
      </c>
      <c r="N1875" s="305">
        <v>0</v>
      </c>
      <c r="O1875" s="303">
        <v>0</v>
      </c>
      <c r="P1875" s="305">
        <v>0</v>
      </c>
      <c r="Q1875" s="303">
        <v>0</v>
      </c>
      <c r="R1875" s="16">
        <v>0</v>
      </c>
      <c r="T1875" s="172"/>
    </row>
    <row r="1876" spans="1:20">
      <c r="A1876" s="38">
        <v>23</v>
      </c>
      <c r="B1876" s="39">
        <v>0</v>
      </c>
      <c r="C1876" s="39" t="str">
        <f t="shared" si="61"/>
        <v>2021 Prior Year</v>
      </c>
      <c r="D1876" s="40">
        <v>2</v>
      </c>
      <c r="E1876" s="662">
        <v>23</v>
      </c>
      <c r="F1876" s="662">
        <v>6</v>
      </c>
      <c r="G1876" s="991" t="s">
        <v>933</v>
      </c>
      <c r="H1876" s="40" t="s">
        <v>228</v>
      </c>
      <c r="I1876" s="630" t="s">
        <v>73</v>
      </c>
      <c r="J1876" s="991" t="s">
        <v>528</v>
      </c>
      <c r="K1876" s="303">
        <v>0</v>
      </c>
      <c r="L1876" s="304">
        <v>0</v>
      </c>
      <c r="M1876" s="305">
        <v>0</v>
      </c>
      <c r="N1876" s="305">
        <v>0</v>
      </c>
      <c r="O1876" s="303">
        <v>0</v>
      </c>
      <c r="P1876" s="305">
        <v>0</v>
      </c>
      <c r="Q1876" s="303">
        <v>0</v>
      </c>
      <c r="R1876" s="16">
        <v>0</v>
      </c>
      <c r="T1876" s="172"/>
    </row>
    <row r="1877" spans="1:20">
      <c r="A1877" s="38">
        <v>23</v>
      </c>
      <c r="B1877" s="39">
        <v>0</v>
      </c>
      <c r="C1877" s="39" t="str">
        <f t="shared" si="61"/>
        <v>2021 Prior Year</v>
      </c>
      <c r="D1877" s="40">
        <v>2</v>
      </c>
      <c r="E1877" s="662">
        <v>23</v>
      </c>
      <c r="F1877" s="662">
        <v>6</v>
      </c>
      <c r="G1877" s="991" t="s">
        <v>933</v>
      </c>
      <c r="H1877" s="40" t="s">
        <v>228</v>
      </c>
      <c r="I1877" s="630" t="s">
        <v>409</v>
      </c>
      <c r="J1877" s="991" t="s">
        <v>803</v>
      </c>
      <c r="K1877" s="303">
        <v>0</v>
      </c>
      <c r="L1877" s="304">
        <v>0</v>
      </c>
      <c r="M1877" s="305">
        <v>0</v>
      </c>
      <c r="N1877" s="305">
        <v>0</v>
      </c>
      <c r="O1877" s="303">
        <v>0</v>
      </c>
      <c r="P1877" s="305">
        <v>0</v>
      </c>
      <c r="Q1877" s="303">
        <v>0</v>
      </c>
      <c r="R1877" s="16">
        <v>0</v>
      </c>
      <c r="T1877" s="172"/>
    </row>
    <row r="1878" spans="1:20">
      <c r="A1878" s="38">
        <v>24</v>
      </c>
      <c r="B1878" s="39">
        <v>0</v>
      </c>
      <c r="C1878" s="39" t="str">
        <f t="shared" si="61"/>
        <v>2021 Prior Year</v>
      </c>
      <c r="D1878" s="40">
        <v>2</v>
      </c>
      <c r="E1878" s="662">
        <v>24</v>
      </c>
      <c r="F1878" s="662">
        <v>6</v>
      </c>
      <c r="G1878" s="991" t="s">
        <v>229</v>
      </c>
      <c r="H1878" s="40" t="s">
        <v>227</v>
      </c>
      <c r="I1878" s="630" t="s">
        <v>211</v>
      </c>
      <c r="J1878" s="991" t="s">
        <v>261</v>
      </c>
      <c r="K1878" s="303">
        <v>0</v>
      </c>
      <c r="L1878" s="304">
        <v>0</v>
      </c>
      <c r="M1878" s="305">
        <v>0</v>
      </c>
      <c r="N1878" s="305">
        <v>0</v>
      </c>
      <c r="O1878" s="303">
        <v>0</v>
      </c>
      <c r="P1878" s="305">
        <v>0</v>
      </c>
      <c r="Q1878" s="303">
        <v>0</v>
      </c>
      <c r="R1878" s="16">
        <v>0</v>
      </c>
      <c r="T1878" s="172"/>
    </row>
    <row r="1879" spans="1:20">
      <c r="A1879" s="38">
        <v>24</v>
      </c>
      <c r="B1879" s="39">
        <v>0</v>
      </c>
      <c r="C1879" s="39" t="str">
        <f t="shared" si="61"/>
        <v>2021 Prior Year</v>
      </c>
      <c r="D1879" s="40">
        <v>2</v>
      </c>
      <c r="E1879" s="662">
        <v>24</v>
      </c>
      <c r="F1879" s="662">
        <v>6</v>
      </c>
      <c r="G1879" s="991" t="s">
        <v>229</v>
      </c>
      <c r="H1879" s="40" t="s">
        <v>227</v>
      </c>
      <c r="I1879" s="630" t="s">
        <v>214</v>
      </c>
      <c r="J1879" s="991" t="s">
        <v>676</v>
      </c>
      <c r="K1879" s="303">
        <v>0</v>
      </c>
      <c r="L1879" s="304">
        <v>0</v>
      </c>
      <c r="M1879" s="305">
        <v>0</v>
      </c>
      <c r="N1879" s="305">
        <v>0</v>
      </c>
      <c r="O1879" s="303">
        <v>0</v>
      </c>
      <c r="P1879" s="305">
        <v>0</v>
      </c>
      <c r="Q1879" s="303">
        <v>0</v>
      </c>
      <c r="R1879" s="16">
        <v>0</v>
      </c>
      <c r="T1879" s="172"/>
    </row>
    <row r="1880" spans="1:20">
      <c r="A1880" s="38">
        <v>24</v>
      </c>
      <c r="B1880" s="39">
        <v>0</v>
      </c>
      <c r="C1880" s="39" t="str">
        <f t="shared" si="61"/>
        <v>2021 Prior Year</v>
      </c>
      <c r="D1880" s="40">
        <v>2</v>
      </c>
      <c r="E1880" s="662">
        <v>24</v>
      </c>
      <c r="F1880" s="662">
        <v>6</v>
      </c>
      <c r="G1880" s="991" t="s">
        <v>229</v>
      </c>
      <c r="H1880" s="40" t="s">
        <v>227</v>
      </c>
      <c r="I1880" s="630" t="s">
        <v>215</v>
      </c>
      <c r="J1880" s="991" t="s">
        <v>216</v>
      </c>
      <c r="K1880" s="303">
        <v>0</v>
      </c>
      <c r="L1880" s="304">
        <v>0</v>
      </c>
      <c r="M1880" s="305">
        <v>0</v>
      </c>
      <c r="N1880" s="305">
        <v>0</v>
      </c>
      <c r="O1880" s="303">
        <v>0</v>
      </c>
      <c r="P1880" s="305">
        <v>0</v>
      </c>
      <c r="Q1880" s="303">
        <v>0</v>
      </c>
      <c r="R1880" s="16">
        <v>0</v>
      </c>
      <c r="T1880" s="172"/>
    </row>
    <row r="1881" spans="1:20">
      <c r="A1881" s="38">
        <v>24</v>
      </c>
      <c r="B1881" s="39">
        <v>0</v>
      </c>
      <c r="C1881" s="39" t="str">
        <f t="shared" si="61"/>
        <v>2021 Prior Year</v>
      </c>
      <c r="D1881" s="40">
        <v>2</v>
      </c>
      <c r="E1881" s="662">
        <v>24</v>
      </c>
      <c r="F1881" s="662">
        <v>6</v>
      </c>
      <c r="G1881" s="991" t="s">
        <v>229</v>
      </c>
      <c r="H1881" s="40" t="s">
        <v>227</v>
      </c>
      <c r="I1881" s="630" t="s">
        <v>217</v>
      </c>
      <c r="J1881" s="991" t="s">
        <v>262</v>
      </c>
      <c r="K1881" s="303">
        <v>0</v>
      </c>
      <c r="L1881" s="304">
        <v>0</v>
      </c>
      <c r="M1881" s="305">
        <v>0</v>
      </c>
      <c r="N1881" s="305">
        <v>0</v>
      </c>
      <c r="O1881" s="303">
        <v>0</v>
      </c>
      <c r="P1881" s="305">
        <v>0</v>
      </c>
      <c r="Q1881" s="303">
        <v>0</v>
      </c>
      <c r="R1881" s="16">
        <v>0</v>
      </c>
      <c r="T1881" s="172"/>
    </row>
    <row r="1882" spans="1:20">
      <c r="A1882" s="38">
        <v>24</v>
      </c>
      <c r="B1882" s="39">
        <v>0</v>
      </c>
      <c r="C1882" s="39" t="str">
        <f t="shared" si="61"/>
        <v>2021 Prior Year</v>
      </c>
      <c r="D1882" s="40">
        <v>2</v>
      </c>
      <c r="E1882" s="662">
        <v>24</v>
      </c>
      <c r="F1882" s="662">
        <v>6</v>
      </c>
      <c r="G1882" s="991" t="s">
        <v>229</v>
      </c>
      <c r="H1882" s="40" t="s">
        <v>227</v>
      </c>
      <c r="I1882" s="630" t="s">
        <v>218</v>
      </c>
      <c r="J1882" s="991" t="s">
        <v>677</v>
      </c>
      <c r="K1882" s="303">
        <v>0</v>
      </c>
      <c r="L1882" s="304">
        <v>0</v>
      </c>
      <c r="M1882" s="305">
        <v>0</v>
      </c>
      <c r="N1882" s="305">
        <v>0</v>
      </c>
      <c r="O1882" s="303">
        <v>0</v>
      </c>
      <c r="P1882" s="305">
        <v>0</v>
      </c>
      <c r="Q1882" s="303">
        <v>0</v>
      </c>
      <c r="R1882" s="16">
        <v>0</v>
      </c>
      <c r="T1882" s="172"/>
    </row>
    <row r="1883" spans="1:20">
      <c r="A1883" s="38">
        <v>24</v>
      </c>
      <c r="B1883" s="39">
        <v>0</v>
      </c>
      <c r="C1883" s="39" t="str">
        <f t="shared" si="61"/>
        <v>2021 Prior Year</v>
      </c>
      <c r="D1883" s="40">
        <v>2</v>
      </c>
      <c r="E1883" s="662">
        <v>24</v>
      </c>
      <c r="F1883" s="662">
        <v>6</v>
      </c>
      <c r="G1883" s="991" t="s">
        <v>229</v>
      </c>
      <c r="H1883" s="40" t="s">
        <v>227</v>
      </c>
      <c r="I1883" s="630" t="s">
        <v>219</v>
      </c>
      <c r="J1883" s="991" t="s">
        <v>263</v>
      </c>
      <c r="K1883" s="303">
        <v>0</v>
      </c>
      <c r="L1883" s="304">
        <v>0</v>
      </c>
      <c r="M1883" s="305">
        <v>0</v>
      </c>
      <c r="N1883" s="305">
        <v>0</v>
      </c>
      <c r="O1883" s="303">
        <v>0</v>
      </c>
      <c r="P1883" s="305">
        <v>0</v>
      </c>
      <c r="Q1883" s="303">
        <v>0</v>
      </c>
      <c r="R1883" s="16">
        <v>0</v>
      </c>
      <c r="T1883" s="172"/>
    </row>
    <row r="1884" spans="1:20">
      <c r="A1884" s="38">
        <v>24</v>
      </c>
      <c r="B1884" s="39">
        <v>0</v>
      </c>
      <c r="C1884" s="39" t="str">
        <f t="shared" si="61"/>
        <v>2021 Prior Year</v>
      </c>
      <c r="D1884" s="40">
        <v>2</v>
      </c>
      <c r="E1884" s="662">
        <v>24</v>
      </c>
      <c r="F1884" s="662">
        <v>6</v>
      </c>
      <c r="G1884" s="991" t="s">
        <v>229</v>
      </c>
      <c r="H1884" s="40" t="s">
        <v>227</v>
      </c>
      <c r="I1884" s="630" t="s">
        <v>220</v>
      </c>
      <c r="J1884" s="991" t="s">
        <v>675</v>
      </c>
      <c r="K1884" s="303">
        <v>0</v>
      </c>
      <c r="L1884" s="304">
        <v>0</v>
      </c>
      <c r="M1884" s="305">
        <v>0</v>
      </c>
      <c r="N1884" s="305">
        <v>0</v>
      </c>
      <c r="O1884" s="303">
        <v>0</v>
      </c>
      <c r="P1884" s="305">
        <v>0</v>
      </c>
      <c r="Q1884" s="303">
        <v>0</v>
      </c>
      <c r="R1884" s="16">
        <v>0</v>
      </c>
      <c r="T1884" s="172"/>
    </row>
    <row r="1885" spans="1:20">
      <c r="A1885" s="38">
        <v>24</v>
      </c>
      <c r="B1885" s="39">
        <v>0</v>
      </c>
      <c r="C1885" s="39" t="str">
        <f t="shared" si="61"/>
        <v>2021 Prior Year</v>
      </c>
      <c r="D1885" s="40">
        <v>2</v>
      </c>
      <c r="E1885" s="662">
        <v>24</v>
      </c>
      <c r="F1885" s="662">
        <v>6</v>
      </c>
      <c r="G1885" s="991" t="s">
        <v>229</v>
      </c>
      <c r="H1885" s="40" t="s">
        <v>227</v>
      </c>
      <c r="I1885" s="630" t="s">
        <v>221</v>
      </c>
      <c r="J1885" s="991" t="s">
        <v>264</v>
      </c>
      <c r="K1885" s="303">
        <v>0</v>
      </c>
      <c r="L1885" s="304">
        <v>0</v>
      </c>
      <c r="M1885" s="305">
        <v>0</v>
      </c>
      <c r="N1885" s="305">
        <v>0</v>
      </c>
      <c r="O1885" s="303">
        <v>0</v>
      </c>
      <c r="P1885" s="305">
        <v>0</v>
      </c>
      <c r="Q1885" s="303">
        <v>0</v>
      </c>
      <c r="R1885" s="16">
        <v>0</v>
      </c>
      <c r="T1885" s="172"/>
    </row>
    <row r="1886" spans="1:20">
      <c r="A1886" s="38">
        <v>24</v>
      </c>
      <c r="B1886" s="39">
        <v>0</v>
      </c>
      <c r="C1886" s="39" t="str">
        <f t="shared" si="61"/>
        <v>2021 Prior Year</v>
      </c>
      <c r="D1886" s="40">
        <v>2</v>
      </c>
      <c r="E1886" s="662">
        <v>24</v>
      </c>
      <c r="F1886" s="662">
        <v>6</v>
      </c>
      <c r="G1886" s="991" t="s">
        <v>229</v>
      </c>
      <c r="H1886" s="40" t="s">
        <v>227</v>
      </c>
      <c r="I1886" s="630" t="s">
        <v>222</v>
      </c>
      <c r="J1886" s="991" t="s">
        <v>206</v>
      </c>
      <c r="K1886" s="303">
        <v>0</v>
      </c>
      <c r="L1886" s="304">
        <v>0</v>
      </c>
      <c r="M1886" s="305">
        <v>0</v>
      </c>
      <c r="N1886" s="305">
        <v>0</v>
      </c>
      <c r="O1886" s="303">
        <v>0</v>
      </c>
      <c r="P1886" s="305">
        <v>0</v>
      </c>
      <c r="Q1886" s="303">
        <v>0</v>
      </c>
      <c r="R1886" s="16">
        <v>0</v>
      </c>
      <c r="T1886" s="172"/>
    </row>
    <row r="1887" spans="1:20">
      <c r="A1887" s="38">
        <v>24</v>
      </c>
      <c r="B1887" s="39">
        <v>0</v>
      </c>
      <c r="C1887" s="39" t="str">
        <f t="shared" si="61"/>
        <v>2021 Prior Year</v>
      </c>
      <c r="D1887" s="40">
        <v>2</v>
      </c>
      <c r="E1887" s="662">
        <v>24</v>
      </c>
      <c r="F1887" s="662">
        <v>6</v>
      </c>
      <c r="G1887" s="991" t="s">
        <v>229</v>
      </c>
      <c r="H1887" s="40" t="s">
        <v>227</v>
      </c>
      <c r="I1887" s="630" t="s">
        <v>223</v>
      </c>
      <c r="J1887" s="991" t="s">
        <v>181</v>
      </c>
      <c r="K1887" s="303">
        <v>0</v>
      </c>
      <c r="L1887" s="304">
        <v>0</v>
      </c>
      <c r="M1887" s="305">
        <v>0</v>
      </c>
      <c r="N1887" s="305">
        <v>0</v>
      </c>
      <c r="O1887" s="303">
        <v>0</v>
      </c>
      <c r="P1887" s="305">
        <v>0</v>
      </c>
      <c r="Q1887" s="303">
        <v>0</v>
      </c>
      <c r="R1887" s="16">
        <v>0</v>
      </c>
      <c r="T1887" s="172"/>
    </row>
    <row r="1888" spans="1:20">
      <c r="A1888" s="38">
        <v>24</v>
      </c>
      <c r="B1888" s="39">
        <v>0</v>
      </c>
      <c r="C1888" s="39" t="str">
        <f t="shared" si="61"/>
        <v>2021 Prior Year</v>
      </c>
      <c r="D1888" s="40">
        <v>2</v>
      </c>
      <c r="E1888" s="662">
        <v>24</v>
      </c>
      <c r="F1888" s="662">
        <v>6</v>
      </c>
      <c r="G1888" s="991" t="s">
        <v>229</v>
      </c>
      <c r="H1888" s="40" t="s">
        <v>227</v>
      </c>
      <c r="I1888" s="630" t="s">
        <v>150</v>
      </c>
      <c r="J1888" s="991" t="s">
        <v>204</v>
      </c>
      <c r="K1888" s="303">
        <v>0</v>
      </c>
      <c r="L1888" s="304">
        <v>0</v>
      </c>
      <c r="M1888" s="305">
        <v>0</v>
      </c>
      <c r="N1888" s="305">
        <v>0</v>
      </c>
      <c r="O1888" s="303">
        <v>0</v>
      </c>
      <c r="P1888" s="305">
        <v>0</v>
      </c>
      <c r="Q1888" s="303">
        <v>0</v>
      </c>
      <c r="R1888" s="16">
        <v>0</v>
      </c>
      <c r="T1888" s="172"/>
    </row>
    <row r="1889" spans="1:20">
      <c r="A1889" s="38">
        <v>24</v>
      </c>
      <c r="B1889" s="39">
        <v>0</v>
      </c>
      <c r="C1889" s="39" t="str">
        <f t="shared" si="61"/>
        <v>2021 Prior Year</v>
      </c>
      <c r="D1889" s="40">
        <v>2</v>
      </c>
      <c r="E1889" s="662">
        <v>24</v>
      </c>
      <c r="F1889" s="662">
        <v>6</v>
      </c>
      <c r="G1889" s="991" t="s">
        <v>229</v>
      </c>
      <c r="H1889" s="40" t="s">
        <v>227</v>
      </c>
      <c r="I1889" s="630" t="s">
        <v>151</v>
      </c>
      <c r="J1889" s="991" t="s">
        <v>205</v>
      </c>
      <c r="K1889" s="303">
        <v>0</v>
      </c>
      <c r="L1889" s="304">
        <v>0</v>
      </c>
      <c r="M1889" s="305">
        <v>0</v>
      </c>
      <c r="N1889" s="305">
        <v>0</v>
      </c>
      <c r="O1889" s="303">
        <v>0</v>
      </c>
      <c r="P1889" s="305">
        <v>0</v>
      </c>
      <c r="Q1889" s="303">
        <v>0</v>
      </c>
      <c r="R1889" s="16">
        <v>0</v>
      </c>
      <c r="T1889" s="172"/>
    </row>
    <row r="1890" spans="1:20">
      <c r="A1890" s="38">
        <v>24</v>
      </c>
      <c r="B1890" s="39">
        <v>0</v>
      </c>
      <c r="C1890" s="39" t="str">
        <f t="shared" si="61"/>
        <v>2021 Prior Year</v>
      </c>
      <c r="D1890" s="40">
        <v>2</v>
      </c>
      <c r="E1890" s="662">
        <v>24</v>
      </c>
      <c r="F1890" s="662">
        <v>6</v>
      </c>
      <c r="G1890" s="991" t="s">
        <v>229</v>
      </c>
      <c r="H1890" s="40" t="s">
        <v>227</v>
      </c>
      <c r="I1890" s="630" t="s">
        <v>152</v>
      </c>
      <c r="J1890" s="991" t="s">
        <v>182</v>
      </c>
      <c r="K1890" s="303">
        <v>0</v>
      </c>
      <c r="L1890" s="304">
        <v>0</v>
      </c>
      <c r="M1890" s="305">
        <v>0</v>
      </c>
      <c r="N1890" s="305">
        <v>0</v>
      </c>
      <c r="O1890" s="303">
        <v>0</v>
      </c>
      <c r="P1890" s="305">
        <v>0</v>
      </c>
      <c r="Q1890" s="303">
        <v>0</v>
      </c>
      <c r="R1890" s="16">
        <v>0</v>
      </c>
      <c r="T1890" s="172"/>
    </row>
    <row r="1891" spans="1:20">
      <c r="A1891" s="38">
        <v>24</v>
      </c>
      <c r="B1891" s="39">
        <v>0</v>
      </c>
      <c r="C1891" s="39" t="str">
        <f t="shared" si="61"/>
        <v>2021 Prior Year</v>
      </c>
      <c r="D1891" s="40">
        <v>2</v>
      </c>
      <c r="E1891" s="662">
        <v>24</v>
      </c>
      <c r="F1891" s="662">
        <v>6</v>
      </c>
      <c r="G1891" s="991" t="s">
        <v>229</v>
      </c>
      <c r="H1891" s="40" t="s">
        <v>227</v>
      </c>
      <c r="I1891" s="630" t="s">
        <v>70</v>
      </c>
      <c r="J1891" s="991" t="s">
        <v>265</v>
      </c>
      <c r="K1891" s="303">
        <v>0</v>
      </c>
      <c r="L1891" s="304">
        <v>0</v>
      </c>
      <c r="M1891" s="305">
        <v>0</v>
      </c>
      <c r="N1891" s="305">
        <v>0</v>
      </c>
      <c r="O1891" s="303">
        <v>0</v>
      </c>
      <c r="P1891" s="305">
        <v>0</v>
      </c>
      <c r="Q1891" s="303">
        <v>0</v>
      </c>
      <c r="R1891" s="16">
        <v>0</v>
      </c>
      <c r="T1891" s="172"/>
    </row>
    <row r="1892" spans="1:20">
      <c r="A1892" s="38">
        <v>24</v>
      </c>
      <c r="B1892" s="39">
        <v>0</v>
      </c>
      <c r="C1892" s="39" t="str">
        <f t="shared" si="61"/>
        <v>2021 Prior Year</v>
      </c>
      <c r="D1892" s="40">
        <v>2</v>
      </c>
      <c r="E1892" s="662">
        <v>24</v>
      </c>
      <c r="F1892" s="662">
        <v>6</v>
      </c>
      <c r="G1892" s="991" t="s">
        <v>229</v>
      </c>
      <c r="H1892" s="40" t="s">
        <v>227</v>
      </c>
      <c r="I1892" s="630" t="s">
        <v>71</v>
      </c>
      <c r="J1892" s="991" t="s">
        <v>266</v>
      </c>
      <c r="K1892" s="303">
        <v>0</v>
      </c>
      <c r="L1892" s="304">
        <v>0</v>
      </c>
      <c r="M1892" s="305">
        <v>0</v>
      </c>
      <c r="N1892" s="305">
        <v>0</v>
      </c>
      <c r="O1892" s="303">
        <v>0</v>
      </c>
      <c r="P1892" s="305">
        <v>0</v>
      </c>
      <c r="Q1892" s="303">
        <v>0</v>
      </c>
      <c r="R1892" s="16">
        <v>0</v>
      </c>
      <c r="T1892" s="172"/>
    </row>
    <row r="1893" spans="1:20">
      <c r="A1893" s="38">
        <v>24</v>
      </c>
      <c r="B1893" s="39">
        <v>0</v>
      </c>
      <c r="C1893" s="39" t="str">
        <f t="shared" si="61"/>
        <v>2021 Prior Year</v>
      </c>
      <c r="D1893" s="40">
        <v>2</v>
      </c>
      <c r="E1893" s="662">
        <v>24</v>
      </c>
      <c r="F1893" s="662">
        <v>6</v>
      </c>
      <c r="G1893" s="991" t="s">
        <v>229</v>
      </c>
      <c r="H1893" s="40" t="s">
        <v>227</v>
      </c>
      <c r="I1893" s="630" t="s">
        <v>72</v>
      </c>
      <c r="J1893" s="991" t="s">
        <v>527</v>
      </c>
      <c r="K1893" s="303">
        <v>0</v>
      </c>
      <c r="L1893" s="304">
        <v>0</v>
      </c>
      <c r="M1893" s="305">
        <v>0</v>
      </c>
      <c r="N1893" s="305">
        <v>0</v>
      </c>
      <c r="O1893" s="303">
        <v>0</v>
      </c>
      <c r="P1893" s="305">
        <v>0</v>
      </c>
      <c r="Q1893" s="303">
        <v>0</v>
      </c>
      <c r="R1893" s="16">
        <v>0</v>
      </c>
      <c r="T1893" s="172"/>
    </row>
    <row r="1894" spans="1:20">
      <c r="A1894" s="38">
        <v>24</v>
      </c>
      <c r="B1894" s="39">
        <v>0</v>
      </c>
      <c r="C1894" s="39" t="str">
        <f t="shared" si="61"/>
        <v>2021 Prior Year</v>
      </c>
      <c r="D1894" s="40">
        <v>2</v>
      </c>
      <c r="E1894" s="662">
        <v>24</v>
      </c>
      <c r="F1894" s="662">
        <v>6</v>
      </c>
      <c r="G1894" s="991" t="s">
        <v>229</v>
      </c>
      <c r="H1894" s="40" t="s">
        <v>227</v>
      </c>
      <c r="I1894" s="630" t="s">
        <v>73</v>
      </c>
      <c r="J1894" s="991" t="s">
        <v>528</v>
      </c>
      <c r="K1894" s="303">
        <v>0</v>
      </c>
      <c r="L1894" s="304">
        <v>0</v>
      </c>
      <c r="M1894" s="305">
        <v>0</v>
      </c>
      <c r="N1894" s="305">
        <v>0</v>
      </c>
      <c r="O1894" s="303">
        <v>0</v>
      </c>
      <c r="P1894" s="305">
        <v>0</v>
      </c>
      <c r="Q1894" s="303">
        <v>0</v>
      </c>
      <c r="R1894" s="16">
        <v>0</v>
      </c>
      <c r="T1894" s="172"/>
    </row>
    <row r="1895" spans="1:20">
      <c r="A1895" s="38">
        <v>24</v>
      </c>
      <c r="B1895" s="39">
        <v>0</v>
      </c>
      <c r="C1895" s="39" t="str">
        <f t="shared" si="61"/>
        <v>2021 Prior Year</v>
      </c>
      <c r="D1895" s="40">
        <v>2</v>
      </c>
      <c r="E1895" s="662">
        <v>24</v>
      </c>
      <c r="F1895" s="662">
        <v>6</v>
      </c>
      <c r="G1895" s="991" t="s">
        <v>229</v>
      </c>
      <c r="H1895" s="40" t="s">
        <v>227</v>
      </c>
      <c r="I1895" s="630" t="s">
        <v>409</v>
      </c>
      <c r="J1895" s="991" t="s">
        <v>803</v>
      </c>
      <c r="K1895" s="303">
        <v>0</v>
      </c>
      <c r="L1895" s="304">
        <v>0</v>
      </c>
      <c r="M1895" s="305">
        <v>0</v>
      </c>
      <c r="N1895" s="305">
        <v>0</v>
      </c>
      <c r="O1895" s="303">
        <v>0</v>
      </c>
      <c r="P1895" s="305">
        <v>0</v>
      </c>
      <c r="Q1895" s="303">
        <v>0</v>
      </c>
      <c r="R1895" s="16">
        <v>0</v>
      </c>
      <c r="T1895" s="172"/>
    </row>
    <row r="1896" spans="1:20">
      <c r="A1896" s="38">
        <v>25</v>
      </c>
      <c r="B1896" s="39">
        <v>0</v>
      </c>
      <c r="C1896" s="39" t="str">
        <f t="shared" si="61"/>
        <v>2021 Prior Year</v>
      </c>
      <c r="D1896" s="40">
        <v>2</v>
      </c>
      <c r="E1896" s="662">
        <v>25</v>
      </c>
      <c r="F1896" s="662">
        <v>6</v>
      </c>
      <c r="G1896" s="991" t="s">
        <v>229</v>
      </c>
      <c r="H1896" s="40" t="s">
        <v>228</v>
      </c>
      <c r="I1896" s="630" t="s">
        <v>211</v>
      </c>
      <c r="J1896" s="991" t="s">
        <v>261</v>
      </c>
      <c r="K1896" s="303">
        <v>0</v>
      </c>
      <c r="L1896" s="304">
        <v>0</v>
      </c>
      <c r="M1896" s="305">
        <v>0</v>
      </c>
      <c r="N1896" s="305">
        <v>0</v>
      </c>
      <c r="O1896" s="303">
        <v>0</v>
      </c>
      <c r="P1896" s="305">
        <v>0</v>
      </c>
      <c r="Q1896" s="303">
        <v>0</v>
      </c>
      <c r="R1896" s="16">
        <v>0</v>
      </c>
      <c r="T1896" s="172"/>
    </row>
    <row r="1897" spans="1:20">
      <c r="A1897" s="38">
        <v>25</v>
      </c>
      <c r="B1897" s="39">
        <v>0</v>
      </c>
      <c r="C1897" s="39" t="str">
        <f t="shared" si="61"/>
        <v>2021 Prior Year</v>
      </c>
      <c r="D1897" s="40">
        <v>2</v>
      </c>
      <c r="E1897" s="662">
        <v>25</v>
      </c>
      <c r="F1897" s="662">
        <v>6</v>
      </c>
      <c r="G1897" s="991" t="s">
        <v>229</v>
      </c>
      <c r="H1897" s="40" t="s">
        <v>228</v>
      </c>
      <c r="I1897" s="630" t="s">
        <v>214</v>
      </c>
      <c r="J1897" s="991" t="s">
        <v>676</v>
      </c>
      <c r="K1897" s="303">
        <v>0</v>
      </c>
      <c r="L1897" s="304">
        <v>0</v>
      </c>
      <c r="M1897" s="305">
        <v>0</v>
      </c>
      <c r="N1897" s="305">
        <v>0</v>
      </c>
      <c r="O1897" s="303">
        <v>0</v>
      </c>
      <c r="P1897" s="305">
        <v>0</v>
      </c>
      <c r="Q1897" s="303">
        <v>0</v>
      </c>
      <c r="R1897" s="16">
        <v>0</v>
      </c>
      <c r="T1897" s="172"/>
    </row>
    <row r="1898" spans="1:20">
      <c r="A1898" s="38">
        <v>25</v>
      </c>
      <c r="B1898" s="39">
        <v>0</v>
      </c>
      <c r="C1898" s="39" t="str">
        <f t="shared" si="61"/>
        <v>2021 Prior Year</v>
      </c>
      <c r="D1898" s="40">
        <v>2</v>
      </c>
      <c r="E1898" s="662">
        <v>25</v>
      </c>
      <c r="F1898" s="662">
        <v>6</v>
      </c>
      <c r="G1898" s="991" t="s">
        <v>229</v>
      </c>
      <c r="H1898" s="40" t="s">
        <v>228</v>
      </c>
      <c r="I1898" s="630" t="s">
        <v>215</v>
      </c>
      <c r="J1898" s="991" t="s">
        <v>216</v>
      </c>
      <c r="K1898" s="303">
        <v>0</v>
      </c>
      <c r="L1898" s="304">
        <v>0</v>
      </c>
      <c r="M1898" s="305">
        <v>0</v>
      </c>
      <c r="N1898" s="305">
        <v>0</v>
      </c>
      <c r="O1898" s="303">
        <v>0</v>
      </c>
      <c r="P1898" s="305">
        <v>0</v>
      </c>
      <c r="Q1898" s="303">
        <v>0</v>
      </c>
      <c r="R1898" s="16">
        <v>0</v>
      </c>
      <c r="T1898" s="172"/>
    </row>
    <row r="1899" spans="1:20">
      <c r="A1899" s="38">
        <v>25</v>
      </c>
      <c r="B1899" s="39">
        <v>0</v>
      </c>
      <c r="C1899" s="39" t="str">
        <f t="shared" si="61"/>
        <v>2021 Prior Year</v>
      </c>
      <c r="D1899" s="40">
        <v>2</v>
      </c>
      <c r="E1899" s="662">
        <v>25</v>
      </c>
      <c r="F1899" s="662">
        <v>6</v>
      </c>
      <c r="G1899" s="991" t="s">
        <v>229</v>
      </c>
      <c r="H1899" s="40" t="s">
        <v>228</v>
      </c>
      <c r="I1899" s="630" t="s">
        <v>217</v>
      </c>
      <c r="J1899" s="991" t="s">
        <v>262</v>
      </c>
      <c r="K1899" s="303">
        <v>0</v>
      </c>
      <c r="L1899" s="304">
        <v>0</v>
      </c>
      <c r="M1899" s="305">
        <v>0</v>
      </c>
      <c r="N1899" s="305">
        <v>0</v>
      </c>
      <c r="O1899" s="303">
        <v>0</v>
      </c>
      <c r="P1899" s="305">
        <v>0</v>
      </c>
      <c r="Q1899" s="303">
        <v>0</v>
      </c>
      <c r="R1899" s="16">
        <v>0</v>
      </c>
      <c r="T1899" s="172"/>
    </row>
    <row r="1900" spans="1:20">
      <c r="A1900" s="38">
        <v>25</v>
      </c>
      <c r="B1900" s="39">
        <v>0</v>
      </c>
      <c r="C1900" s="39" t="str">
        <f t="shared" si="61"/>
        <v>2021 Prior Year</v>
      </c>
      <c r="D1900" s="40">
        <v>2</v>
      </c>
      <c r="E1900" s="662">
        <v>25</v>
      </c>
      <c r="F1900" s="662">
        <v>6</v>
      </c>
      <c r="G1900" s="991" t="s">
        <v>229</v>
      </c>
      <c r="H1900" s="40" t="s">
        <v>228</v>
      </c>
      <c r="I1900" s="630" t="s">
        <v>218</v>
      </c>
      <c r="J1900" s="991" t="s">
        <v>677</v>
      </c>
      <c r="K1900" s="303">
        <v>0</v>
      </c>
      <c r="L1900" s="304">
        <v>0</v>
      </c>
      <c r="M1900" s="305">
        <v>0</v>
      </c>
      <c r="N1900" s="305">
        <v>0</v>
      </c>
      <c r="O1900" s="303">
        <v>0</v>
      </c>
      <c r="P1900" s="305">
        <v>0</v>
      </c>
      <c r="Q1900" s="303">
        <v>0</v>
      </c>
      <c r="R1900" s="16">
        <v>0</v>
      </c>
      <c r="T1900" s="172"/>
    </row>
    <row r="1901" spans="1:20">
      <c r="A1901" s="38">
        <v>25</v>
      </c>
      <c r="B1901" s="39">
        <v>0</v>
      </c>
      <c r="C1901" s="39" t="str">
        <f t="shared" si="61"/>
        <v>2021 Prior Year</v>
      </c>
      <c r="D1901" s="40">
        <v>2</v>
      </c>
      <c r="E1901" s="662">
        <v>25</v>
      </c>
      <c r="F1901" s="662">
        <v>6</v>
      </c>
      <c r="G1901" s="991" t="s">
        <v>229</v>
      </c>
      <c r="H1901" s="40" t="s">
        <v>228</v>
      </c>
      <c r="I1901" s="630" t="s">
        <v>219</v>
      </c>
      <c r="J1901" s="991" t="s">
        <v>263</v>
      </c>
      <c r="K1901" s="303">
        <v>0</v>
      </c>
      <c r="L1901" s="304">
        <v>0</v>
      </c>
      <c r="M1901" s="305">
        <v>0</v>
      </c>
      <c r="N1901" s="305">
        <v>0</v>
      </c>
      <c r="O1901" s="303">
        <v>0</v>
      </c>
      <c r="P1901" s="305">
        <v>0</v>
      </c>
      <c r="Q1901" s="303">
        <v>0</v>
      </c>
      <c r="R1901" s="16">
        <v>0</v>
      </c>
      <c r="T1901" s="172"/>
    </row>
    <row r="1902" spans="1:20">
      <c r="A1902" s="38">
        <v>25</v>
      </c>
      <c r="B1902" s="39">
        <v>0</v>
      </c>
      <c r="C1902" s="39" t="str">
        <f t="shared" si="61"/>
        <v>2021 Prior Year</v>
      </c>
      <c r="D1902" s="40">
        <v>2</v>
      </c>
      <c r="E1902" s="662">
        <v>25</v>
      </c>
      <c r="F1902" s="662">
        <v>6</v>
      </c>
      <c r="G1902" s="991" t="s">
        <v>229</v>
      </c>
      <c r="H1902" s="40" t="s">
        <v>228</v>
      </c>
      <c r="I1902" s="630" t="s">
        <v>220</v>
      </c>
      <c r="J1902" s="991" t="s">
        <v>675</v>
      </c>
      <c r="K1902" s="303">
        <v>0</v>
      </c>
      <c r="L1902" s="304">
        <v>0</v>
      </c>
      <c r="M1902" s="305">
        <v>0</v>
      </c>
      <c r="N1902" s="305">
        <v>0</v>
      </c>
      <c r="O1902" s="303">
        <v>0</v>
      </c>
      <c r="P1902" s="305">
        <v>0</v>
      </c>
      <c r="Q1902" s="303">
        <v>0</v>
      </c>
      <c r="R1902" s="16">
        <v>0</v>
      </c>
      <c r="T1902" s="172"/>
    </row>
    <row r="1903" spans="1:20">
      <c r="A1903" s="38">
        <v>25</v>
      </c>
      <c r="B1903" s="39">
        <v>0</v>
      </c>
      <c r="C1903" s="39" t="str">
        <f t="shared" si="61"/>
        <v>2021 Prior Year</v>
      </c>
      <c r="D1903" s="40">
        <v>2</v>
      </c>
      <c r="E1903" s="662">
        <v>25</v>
      </c>
      <c r="F1903" s="662">
        <v>6</v>
      </c>
      <c r="G1903" s="991" t="s">
        <v>229</v>
      </c>
      <c r="H1903" s="40" t="s">
        <v>228</v>
      </c>
      <c r="I1903" s="630" t="s">
        <v>221</v>
      </c>
      <c r="J1903" s="991" t="s">
        <v>264</v>
      </c>
      <c r="K1903" s="303">
        <v>0</v>
      </c>
      <c r="L1903" s="304">
        <v>0</v>
      </c>
      <c r="M1903" s="305">
        <v>0</v>
      </c>
      <c r="N1903" s="305">
        <v>0</v>
      </c>
      <c r="O1903" s="303">
        <v>0</v>
      </c>
      <c r="P1903" s="305">
        <v>0</v>
      </c>
      <c r="Q1903" s="303">
        <v>0</v>
      </c>
      <c r="R1903" s="16">
        <v>0</v>
      </c>
      <c r="T1903" s="172"/>
    </row>
    <row r="1904" spans="1:20">
      <c r="A1904" s="38">
        <v>25</v>
      </c>
      <c r="B1904" s="39">
        <v>0</v>
      </c>
      <c r="C1904" s="39" t="str">
        <f t="shared" si="61"/>
        <v>2021 Prior Year</v>
      </c>
      <c r="D1904" s="40">
        <v>2</v>
      </c>
      <c r="E1904" s="662">
        <v>25</v>
      </c>
      <c r="F1904" s="662">
        <v>6</v>
      </c>
      <c r="G1904" s="991" t="s">
        <v>229</v>
      </c>
      <c r="H1904" s="40" t="s">
        <v>228</v>
      </c>
      <c r="I1904" s="630" t="s">
        <v>222</v>
      </c>
      <c r="J1904" s="991" t="s">
        <v>206</v>
      </c>
      <c r="K1904" s="303">
        <v>0</v>
      </c>
      <c r="L1904" s="304">
        <v>0</v>
      </c>
      <c r="M1904" s="305">
        <v>0</v>
      </c>
      <c r="N1904" s="305">
        <v>0</v>
      </c>
      <c r="O1904" s="303">
        <v>0</v>
      </c>
      <c r="P1904" s="305">
        <v>0</v>
      </c>
      <c r="Q1904" s="303">
        <v>0</v>
      </c>
      <c r="R1904" s="16">
        <v>0</v>
      </c>
      <c r="T1904" s="172"/>
    </row>
    <row r="1905" spans="1:20">
      <c r="A1905" s="38">
        <v>25</v>
      </c>
      <c r="B1905" s="39">
        <v>0</v>
      </c>
      <c r="C1905" s="39" t="str">
        <f t="shared" si="61"/>
        <v>2021 Prior Year</v>
      </c>
      <c r="D1905" s="40">
        <v>2</v>
      </c>
      <c r="E1905" s="662">
        <v>25</v>
      </c>
      <c r="F1905" s="662">
        <v>6</v>
      </c>
      <c r="G1905" s="991" t="s">
        <v>229</v>
      </c>
      <c r="H1905" s="40" t="s">
        <v>228</v>
      </c>
      <c r="I1905" s="630" t="s">
        <v>223</v>
      </c>
      <c r="J1905" s="991" t="s">
        <v>181</v>
      </c>
      <c r="K1905" s="303">
        <v>0</v>
      </c>
      <c r="L1905" s="304">
        <v>0</v>
      </c>
      <c r="M1905" s="305">
        <v>0</v>
      </c>
      <c r="N1905" s="305">
        <v>0</v>
      </c>
      <c r="O1905" s="303">
        <v>0</v>
      </c>
      <c r="P1905" s="305">
        <v>0</v>
      </c>
      <c r="Q1905" s="303">
        <v>0</v>
      </c>
      <c r="R1905" s="16">
        <v>0</v>
      </c>
      <c r="T1905" s="172"/>
    </row>
    <row r="1906" spans="1:20">
      <c r="A1906" s="38">
        <v>25</v>
      </c>
      <c r="B1906" s="39">
        <v>0</v>
      </c>
      <c r="C1906" s="39" t="str">
        <f t="shared" si="61"/>
        <v>2021 Prior Year</v>
      </c>
      <c r="D1906" s="40">
        <v>2</v>
      </c>
      <c r="E1906" s="662">
        <v>25</v>
      </c>
      <c r="F1906" s="662">
        <v>6</v>
      </c>
      <c r="G1906" s="991" t="s">
        <v>229</v>
      </c>
      <c r="H1906" s="40" t="s">
        <v>228</v>
      </c>
      <c r="I1906" s="630" t="s">
        <v>150</v>
      </c>
      <c r="J1906" s="991" t="s">
        <v>204</v>
      </c>
      <c r="K1906" s="303">
        <v>0</v>
      </c>
      <c r="L1906" s="304">
        <v>0</v>
      </c>
      <c r="M1906" s="305">
        <v>0</v>
      </c>
      <c r="N1906" s="305">
        <v>0</v>
      </c>
      <c r="O1906" s="303">
        <v>0</v>
      </c>
      <c r="P1906" s="305">
        <v>0</v>
      </c>
      <c r="Q1906" s="303">
        <v>0</v>
      </c>
      <c r="R1906" s="16">
        <v>0</v>
      </c>
      <c r="T1906" s="172"/>
    </row>
    <row r="1907" spans="1:20">
      <c r="A1907" s="38">
        <v>25</v>
      </c>
      <c r="B1907" s="39">
        <v>0</v>
      </c>
      <c r="C1907" s="39" t="str">
        <f t="shared" si="61"/>
        <v>2021 Prior Year</v>
      </c>
      <c r="D1907" s="40">
        <v>2</v>
      </c>
      <c r="E1907" s="662">
        <v>25</v>
      </c>
      <c r="F1907" s="662">
        <v>6</v>
      </c>
      <c r="G1907" s="991" t="s">
        <v>229</v>
      </c>
      <c r="H1907" s="40" t="s">
        <v>228</v>
      </c>
      <c r="I1907" s="630" t="s">
        <v>151</v>
      </c>
      <c r="J1907" s="991" t="s">
        <v>205</v>
      </c>
      <c r="K1907" s="303">
        <v>0</v>
      </c>
      <c r="L1907" s="304">
        <v>0</v>
      </c>
      <c r="M1907" s="305">
        <v>0</v>
      </c>
      <c r="N1907" s="305">
        <v>0</v>
      </c>
      <c r="O1907" s="303">
        <v>0</v>
      </c>
      <c r="P1907" s="305">
        <v>0</v>
      </c>
      <c r="Q1907" s="303">
        <v>0</v>
      </c>
      <c r="R1907" s="16">
        <v>0</v>
      </c>
      <c r="T1907" s="172"/>
    </row>
    <row r="1908" spans="1:20">
      <c r="A1908" s="38">
        <v>25</v>
      </c>
      <c r="B1908" s="39">
        <v>0</v>
      </c>
      <c r="C1908" s="39" t="str">
        <f t="shared" si="61"/>
        <v>2021 Prior Year</v>
      </c>
      <c r="D1908" s="40">
        <v>2</v>
      </c>
      <c r="E1908" s="662">
        <v>25</v>
      </c>
      <c r="F1908" s="662">
        <v>6</v>
      </c>
      <c r="G1908" s="991" t="s">
        <v>229</v>
      </c>
      <c r="H1908" s="40" t="s">
        <v>228</v>
      </c>
      <c r="I1908" s="630" t="s">
        <v>152</v>
      </c>
      <c r="J1908" s="991" t="s">
        <v>182</v>
      </c>
      <c r="K1908" s="303">
        <v>0</v>
      </c>
      <c r="L1908" s="304">
        <v>0</v>
      </c>
      <c r="M1908" s="305">
        <v>0</v>
      </c>
      <c r="N1908" s="305">
        <v>0</v>
      </c>
      <c r="O1908" s="303">
        <v>0</v>
      </c>
      <c r="P1908" s="305">
        <v>0</v>
      </c>
      <c r="Q1908" s="303">
        <v>0</v>
      </c>
      <c r="R1908" s="16">
        <v>0</v>
      </c>
      <c r="T1908" s="172"/>
    </row>
    <row r="1909" spans="1:20">
      <c r="A1909" s="38">
        <v>25</v>
      </c>
      <c r="B1909" s="39">
        <v>0</v>
      </c>
      <c r="C1909" s="39" t="str">
        <f t="shared" si="61"/>
        <v>2021 Prior Year</v>
      </c>
      <c r="D1909" s="40">
        <v>2</v>
      </c>
      <c r="E1909" s="662">
        <v>25</v>
      </c>
      <c r="F1909" s="662">
        <v>6</v>
      </c>
      <c r="G1909" s="991" t="s">
        <v>229</v>
      </c>
      <c r="H1909" s="40" t="s">
        <v>228</v>
      </c>
      <c r="I1909" s="630" t="s">
        <v>70</v>
      </c>
      <c r="J1909" s="991" t="s">
        <v>265</v>
      </c>
      <c r="K1909" s="303">
        <v>0</v>
      </c>
      <c r="L1909" s="304">
        <v>0</v>
      </c>
      <c r="M1909" s="305">
        <v>0</v>
      </c>
      <c r="N1909" s="305">
        <v>0</v>
      </c>
      <c r="O1909" s="303">
        <v>0</v>
      </c>
      <c r="P1909" s="305">
        <v>0</v>
      </c>
      <c r="Q1909" s="303">
        <v>0</v>
      </c>
      <c r="R1909" s="16">
        <v>0</v>
      </c>
      <c r="T1909" s="172"/>
    </row>
    <row r="1910" spans="1:20">
      <c r="A1910" s="38">
        <v>25</v>
      </c>
      <c r="B1910" s="39">
        <v>0</v>
      </c>
      <c r="C1910" s="39" t="str">
        <f t="shared" si="61"/>
        <v>2021 Prior Year</v>
      </c>
      <c r="D1910" s="40">
        <v>2</v>
      </c>
      <c r="E1910" s="662">
        <v>25</v>
      </c>
      <c r="F1910" s="662">
        <v>6</v>
      </c>
      <c r="G1910" s="991" t="s">
        <v>229</v>
      </c>
      <c r="H1910" s="40" t="s">
        <v>228</v>
      </c>
      <c r="I1910" s="630" t="s">
        <v>71</v>
      </c>
      <c r="J1910" s="991" t="s">
        <v>266</v>
      </c>
      <c r="K1910" s="303">
        <v>0</v>
      </c>
      <c r="L1910" s="304">
        <v>0</v>
      </c>
      <c r="M1910" s="305">
        <v>0</v>
      </c>
      <c r="N1910" s="305">
        <v>0</v>
      </c>
      <c r="O1910" s="303">
        <v>0</v>
      </c>
      <c r="P1910" s="305">
        <v>0</v>
      </c>
      <c r="Q1910" s="303">
        <v>0</v>
      </c>
      <c r="R1910" s="16">
        <v>0</v>
      </c>
      <c r="T1910" s="172"/>
    </row>
    <row r="1911" spans="1:20">
      <c r="A1911" s="38">
        <v>25</v>
      </c>
      <c r="B1911" s="39">
        <v>0</v>
      </c>
      <c r="C1911" s="39" t="str">
        <f t="shared" si="61"/>
        <v>2021 Prior Year</v>
      </c>
      <c r="D1911" s="40">
        <v>2</v>
      </c>
      <c r="E1911" s="662">
        <v>25</v>
      </c>
      <c r="F1911" s="662">
        <v>6</v>
      </c>
      <c r="G1911" s="991" t="s">
        <v>229</v>
      </c>
      <c r="H1911" s="40" t="s">
        <v>228</v>
      </c>
      <c r="I1911" s="630" t="s">
        <v>72</v>
      </c>
      <c r="J1911" s="991" t="s">
        <v>527</v>
      </c>
      <c r="K1911" s="303">
        <v>0</v>
      </c>
      <c r="L1911" s="304">
        <v>0</v>
      </c>
      <c r="M1911" s="305">
        <v>0</v>
      </c>
      <c r="N1911" s="305">
        <v>0</v>
      </c>
      <c r="O1911" s="303">
        <v>0</v>
      </c>
      <c r="P1911" s="305">
        <v>0</v>
      </c>
      <c r="Q1911" s="303">
        <v>0</v>
      </c>
      <c r="R1911" s="16">
        <v>0</v>
      </c>
      <c r="T1911" s="172"/>
    </row>
    <row r="1912" spans="1:20">
      <c r="A1912" s="38">
        <v>25</v>
      </c>
      <c r="B1912" s="39">
        <v>0</v>
      </c>
      <c r="C1912" s="39" t="str">
        <f t="shared" si="61"/>
        <v>2021 Prior Year</v>
      </c>
      <c r="D1912" s="40">
        <v>2</v>
      </c>
      <c r="E1912" s="662">
        <v>25</v>
      </c>
      <c r="F1912" s="662">
        <v>6</v>
      </c>
      <c r="G1912" s="991" t="s">
        <v>229</v>
      </c>
      <c r="H1912" s="40" t="s">
        <v>228</v>
      </c>
      <c r="I1912" s="630" t="s">
        <v>73</v>
      </c>
      <c r="J1912" s="991" t="s">
        <v>528</v>
      </c>
      <c r="K1912" s="303">
        <v>0</v>
      </c>
      <c r="L1912" s="304">
        <v>0</v>
      </c>
      <c r="M1912" s="305">
        <v>0</v>
      </c>
      <c r="N1912" s="305">
        <v>0</v>
      </c>
      <c r="O1912" s="303">
        <v>0</v>
      </c>
      <c r="P1912" s="305">
        <v>0</v>
      </c>
      <c r="Q1912" s="303">
        <v>0</v>
      </c>
      <c r="R1912" s="16">
        <v>0</v>
      </c>
      <c r="T1912" s="172"/>
    </row>
    <row r="1913" spans="1:20">
      <c r="A1913" s="38">
        <v>25</v>
      </c>
      <c r="B1913" s="39">
        <v>0</v>
      </c>
      <c r="C1913" s="39" t="str">
        <f t="shared" si="61"/>
        <v>2021 Prior Year</v>
      </c>
      <c r="D1913" s="40">
        <v>2</v>
      </c>
      <c r="E1913" s="662">
        <v>25</v>
      </c>
      <c r="F1913" s="662">
        <v>6</v>
      </c>
      <c r="G1913" s="991" t="s">
        <v>229</v>
      </c>
      <c r="H1913" s="40" t="s">
        <v>228</v>
      </c>
      <c r="I1913" s="630" t="s">
        <v>409</v>
      </c>
      <c r="J1913" s="991" t="s">
        <v>803</v>
      </c>
      <c r="K1913" s="303">
        <v>0</v>
      </c>
      <c r="L1913" s="304">
        <v>0</v>
      </c>
      <c r="M1913" s="305">
        <v>0</v>
      </c>
      <c r="N1913" s="305">
        <v>0</v>
      </c>
      <c r="O1913" s="303">
        <v>0</v>
      </c>
      <c r="P1913" s="305">
        <v>0</v>
      </c>
      <c r="Q1913" s="303">
        <v>0</v>
      </c>
      <c r="R1913" s="16">
        <v>0</v>
      </c>
      <c r="T1913" s="172"/>
    </row>
    <row r="1914" spans="1:20">
      <c r="A1914" s="38">
        <v>26</v>
      </c>
      <c r="B1914" s="39">
        <v>0</v>
      </c>
      <c r="C1914" s="39" t="str">
        <f t="shared" si="61"/>
        <v>2021 Prior Year</v>
      </c>
      <c r="D1914" s="40">
        <v>2</v>
      </c>
      <c r="E1914" s="662">
        <v>26</v>
      </c>
      <c r="F1914" s="662">
        <v>6</v>
      </c>
      <c r="G1914" s="991" t="s">
        <v>230</v>
      </c>
      <c r="H1914" s="40" t="s">
        <v>213</v>
      </c>
      <c r="I1914" s="630" t="s">
        <v>211</v>
      </c>
      <c r="J1914" s="991" t="s">
        <v>261</v>
      </c>
      <c r="K1914" s="303">
        <v>0</v>
      </c>
      <c r="L1914" s="304">
        <v>0</v>
      </c>
      <c r="M1914" s="305">
        <v>0</v>
      </c>
      <c r="N1914" s="305">
        <v>0</v>
      </c>
      <c r="O1914" s="303">
        <v>0</v>
      </c>
      <c r="P1914" s="305">
        <v>0</v>
      </c>
      <c r="Q1914" s="303">
        <v>0</v>
      </c>
      <c r="R1914" s="16">
        <v>0</v>
      </c>
      <c r="T1914" s="172"/>
    </row>
    <row r="1915" spans="1:20">
      <c r="A1915" s="38">
        <v>26</v>
      </c>
      <c r="B1915" s="39">
        <v>0</v>
      </c>
      <c r="C1915" s="39" t="str">
        <f t="shared" si="61"/>
        <v>2021 Prior Year</v>
      </c>
      <c r="D1915" s="40">
        <v>2</v>
      </c>
      <c r="E1915" s="662">
        <v>26</v>
      </c>
      <c r="F1915" s="662">
        <v>6</v>
      </c>
      <c r="G1915" s="991" t="s">
        <v>230</v>
      </c>
      <c r="H1915" s="40" t="s">
        <v>213</v>
      </c>
      <c r="I1915" s="630" t="s">
        <v>214</v>
      </c>
      <c r="J1915" s="991" t="s">
        <v>676</v>
      </c>
      <c r="K1915" s="303">
        <v>0</v>
      </c>
      <c r="L1915" s="304">
        <v>0</v>
      </c>
      <c r="M1915" s="305">
        <v>0</v>
      </c>
      <c r="N1915" s="305">
        <v>0</v>
      </c>
      <c r="O1915" s="303">
        <v>0</v>
      </c>
      <c r="P1915" s="305">
        <v>0</v>
      </c>
      <c r="Q1915" s="303">
        <v>0</v>
      </c>
      <c r="R1915" s="16">
        <v>0</v>
      </c>
      <c r="T1915" s="172"/>
    </row>
    <row r="1916" spans="1:20">
      <c r="A1916" s="38">
        <v>26</v>
      </c>
      <c r="B1916" s="39">
        <v>0</v>
      </c>
      <c r="C1916" s="39" t="str">
        <f t="shared" si="61"/>
        <v>2021 Prior Year</v>
      </c>
      <c r="D1916" s="40">
        <v>2</v>
      </c>
      <c r="E1916" s="662">
        <v>26</v>
      </c>
      <c r="F1916" s="662">
        <v>6</v>
      </c>
      <c r="G1916" s="991" t="s">
        <v>230</v>
      </c>
      <c r="H1916" s="40" t="s">
        <v>213</v>
      </c>
      <c r="I1916" s="630" t="s">
        <v>215</v>
      </c>
      <c r="J1916" s="991" t="s">
        <v>216</v>
      </c>
      <c r="K1916" s="303">
        <v>0</v>
      </c>
      <c r="L1916" s="304">
        <v>0</v>
      </c>
      <c r="M1916" s="305">
        <v>0</v>
      </c>
      <c r="N1916" s="305">
        <v>0</v>
      </c>
      <c r="O1916" s="303">
        <v>0</v>
      </c>
      <c r="P1916" s="305">
        <v>0</v>
      </c>
      <c r="Q1916" s="303">
        <v>0</v>
      </c>
      <c r="R1916" s="16">
        <v>0</v>
      </c>
      <c r="T1916" s="172"/>
    </row>
    <row r="1917" spans="1:20">
      <c r="A1917" s="38">
        <v>26</v>
      </c>
      <c r="B1917" s="39">
        <v>0</v>
      </c>
      <c r="C1917" s="39" t="str">
        <f t="shared" si="61"/>
        <v>2021 Prior Year</v>
      </c>
      <c r="D1917" s="40">
        <v>2</v>
      </c>
      <c r="E1917" s="662">
        <v>26</v>
      </c>
      <c r="F1917" s="662">
        <v>6</v>
      </c>
      <c r="G1917" s="991" t="s">
        <v>230</v>
      </c>
      <c r="H1917" s="40" t="s">
        <v>213</v>
      </c>
      <c r="I1917" s="630" t="s">
        <v>217</v>
      </c>
      <c r="J1917" s="991" t="s">
        <v>262</v>
      </c>
      <c r="K1917" s="303">
        <v>0</v>
      </c>
      <c r="L1917" s="304">
        <v>0</v>
      </c>
      <c r="M1917" s="305">
        <v>0</v>
      </c>
      <c r="N1917" s="305">
        <v>0</v>
      </c>
      <c r="O1917" s="303">
        <v>0</v>
      </c>
      <c r="P1917" s="305">
        <v>0</v>
      </c>
      <c r="Q1917" s="303">
        <v>0</v>
      </c>
      <c r="R1917" s="16">
        <v>0</v>
      </c>
      <c r="T1917" s="172"/>
    </row>
    <row r="1918" spans="1:20">
      <c r="A1918" s="38">
        <v>26</v>
      </c>
      <c r="B1918" s="39">
        <v>0</v>
      </c>
      <c r="C1918" s="39" t="str">
        <f t="shared" si="61"/>
        <v>2021 Prior Year</v>
      </c>
      <c r="D1918" s="40">
        <v>2</v>
      </c>
      <c r="E1918" s="662">
        <v>26</v>
      </c>
      <c r="F1918" s="662">
        <v>6</v>
      </c>
      <c r="G1918" s="991" t="s">
        <v>230</v>
      </c>
      <c r="H1918" s="40" t="s">
        <v>213</v>
      </c>
      <c r="I1918" s="630" t="s">
        <v>218</v>
      </c>
      <c r="J1918" s="991" t="s">
        <v>677</v>
      </c>
      <c r="K1918" s="303">
        <v>0</v>
      </c>
      <c r="L1918" s="304">
        <v>0</v>
      </c>
      <c r="M1918" s="305">
        <v>0</v>
      </c>
      <c r="N1918" s="305">
        <v>0</v>
      </c>
      <c r="O1918" s="303">
        <v>0</v>
      </c>
      <c r="P1918" s="305">
        <v>0</v>
      </c>
      <c r="Q1918" s="303">
        <v>0</v>
      </c>
      <c r="R1918" s="16">
        <v>0</v>
      </c>
      <c r="T1918" s="172"/>
    </row>
    <row r="1919" spans="1:20">
      <c r="A1919" s="38">
        <v>26</v>
      </c>
      <c r="B1919" s="39">
        <v>0</v>
      </c>
      <c r="C1919" s="39" t="str">
        <f t="shared" si="61"/>
        <v>2021 Prior Year</v>
      </c>
      <c r="D1919" s="40">
        <v>2</v>
      </c>
      <c r="E1919" s="662">
        <v>26</v>
      </c>
      <c r="F1919" s="662">
        <v>6</v>
      </c>
      <c r="G1919" s="991" t="s">
        <v>230</v>
      </c>
      <c r="H1919" s="40" t="s">
        <v>213</v>
      </c>
      <c r="I1919" s="630" t="s">
        <v>219</v>
      </c>
      <c r="J1919" s="991" t="s">
        <v>263</v>
      </c>
      <c r="K1919" s="303">
        <v>0</v>
      </c>
      <c r="L1919" s="304">
        <v>0</v>
      </c>
      <c r="M1919" s="305">
        <v>0</v>
      </c>
      <c r="N1919" s="305">
        <v>0</v>
      </c>
      <c r="O1919" s="303">
        <v>0</v>
      </c>
      <c r="P1919" s="305">
        <v>0</v>
      </c>
      <c r="Q1919" s="303">
        <v>0</v>
      </c>
      <c r="R1919" s="16">
        <v>0</v>
      </c>
      <c r="T1919" s="172"/>
    </row>
    <row r="1920" spans="1:20">
      <c r="A1920" s="38">
        <v>26</v>
      </c>
      <c r="B1920" s="39">
        <v>0</v>
      </c>
      <c r="C1920" s="39" t="str">
        <f t="shared" si="61"/>
        <v>2021 Prior Year</v>
      </c>
      <c r="D1920" s="40">
        <v>2</v>
      </c>
      <c r="E1920" s="662">
        <v>26</v>
      </c>
      <c r="F1920" s="662">
        <v>6</v>
      </c>
      <c r="G1920" s="991" t="s">
        <v>230</v>
      </c>
      <c r="H1920" s="40" t="s">
        <v>213</v>
      </c>
      <c r="I1920" s="630" t="s">
        <v>220</v>
      </c>
      <c r="J1920" s="991" t="s">
        <v>675</v>
      </c>
      <c r="K1920" s="303">
        <v>0</v>
      </c>
      <c r="L1920" s="304">
        <v>0</v>
      </c>
      <c r="M1920" s="305">
        <v>0</v>
      </c>
      <c r="N1920" s="305">
        <v>0</v>
      </c>
      <c r="O1920" s="303">
        <v>0</v>
      </c>
      <c r="P1920" s="305">
        <v>0</v>
      </c>
      <c r="Q1920" s="303">
        <v>0</v>
      </c>
      <c r="R1920" s="16">
        <v>0</v>
      </c>
      <c r="T1920" s="172"/>
    </row>
    <row r="1921" spans="1:20">
      <c r="A1921" s="38">
        <v>26</v>
      </c>
      <c r="B1921" s="39">
        <v>0</v>
      </c>
      <c r="C1921" s="39" t="str">
        <f t="shared" si="61"/>
        <v>2021 Prior Year</v>
      </c>
      <c r="D1921" s="40">
        <v>2</v>
      </c>
      <c r="E1921" s="662">
        <v>26</v>
      </c>
      <c r="F1921" s="662">
        <v>6</v>
      </c>
      <c r="G1921" s="991" t="s">
        <v>230</v>
      </c>
      <c r="H1921" s="40" t="s">
        <v>213</v>
      </c>
      <c r="I1921" s="630" t="s">
        <v>221</v>
      </c>
      <c r="J1921" s="991" t="s">
        <v>264</v>
      </c>
      <c r="K1921" s="303">
        <v>0</v>
      </c>
      <c r="L1921" s="304">
        <v>0</v>
      </c>
      <c r="M1921" s="305">
        <v>0</v>
      </c>
      <c r="N1921" s="305">
        <v>0</v>
      </c>
      <c r="O1921" s="303">
        <v>0</v>
      </c>
      <c r="P1921" s="305">
        <v>0</v>
      </c>
      <c r="Q1921" s="303">
        <v>0</v>
      </c>
      <c r="R1921" s="16">
        <v>0</v>
      </c>
      <c r="T1921" s="172"/>
    </row>
    <row r="1922" spans="1:20">
      <c r="A1922" s="38">
        <v>26</v>
      </c>
      <c r="B1922" s="39">
        <v>0</v>
      </c>
      <c r="C1922" s="39" t="str">
        <f t="shared" si="61"/>
        <v>2021 Prior Year</v>
      </c>
      <c r="D1922" s="40">
        <v>2</v>
      </c>
      <c r="E1922" s="662">
        <v>26</v>
      </c>
      <c r="F1922" s="662">
        <v>6</v>
      </c>
      <c r="G1922" s="991" t="s">
        <v>230</v>
      </c>
      <c r="H1922" s="40" t="s">
        <v>213</v>
      </c>
      <c r="I1922" s="630" t="s">
        <v>222</v>
      </c>
      <c r="J1922" s="991" t="s">
        <v>206</v>
      </c>
      <c r="K1922" s="303">
        <v>0</v>
      </c>
      <c r="L1922" s="304">
        <v>0</v>
      </c>
      <c r="M1922" s="305">
        <v>0</v>
      </c>
      <c r="N1922" s="305">
        <v>0</v>
      </c>
      <c r="O1922" s="303">
        <v>0</v>
      </c>
      <c r="P1922" s="305">
        <v>0</v>
      </c>
      <c r="Q1922" s="303">
        <v>0</v>
      </c>
      <c r="R1922" s="16">
        <v>0</v>
      </c>
      <c r="T1922" s="172"/>
    </row>
    <row r="1923" spans="1:20">
      <c r="A1923" s="38">
        <v>26</v>
      </c>
      <c r="B1923" s="39">
        <v>0</v>
      </c>
      <c r="C1923" s="39" t="str">
        <f t="shared" si="61"/>
        <v>2021 Prior Year</v>
      </c>
      <c r="D1923" s="40">
        <v>2</v>
      </c>
      <c r="E1923" s="662">
        <v>26</v>
      </c>
      <c r="F1923" s="662">
        <v>6</v>
      </c>
      <c r="G1923" s="991" t="s">
        <v>230</v>
      </c>
      <c r="H1923" s="40" t="s">
        <v>213</v>
      </c>
      <c r="I1923" s="630" t="s">
        <v>223</v>
      </c>
      <c r="J1923" s="991" t="s">
        <v>181</v>
      </c>
      <c r="K1923" s="303">
        <v>0</v>
      </c>
      <c r="L1923" s="304">
        <v>0</v>
      </c>
      <c r="M1923" s="305">
        <v>0</v>
      </c>
      <c r="N1923" s="305">
        <v>0</v>
      </c>
      <c r="O1923" s="303">
        <v>0</v>
      </c>
      <c r="P1923" s="305">
        <v>0</v>
      </c>
      <c r="Q1923" s="303">
        <v>0</v>
      </c>
      <c r="R1923" s="16">
        <v>0</v>
      </c>
      <c r="T1923" s="172"/>
    </row>
    <row r="1924" spans="1:20">
      <c r="A1924" s="38">
        <v>26</v>
      </c>
      <c r="B1924" s="39">
        <v>0</v>
      </c>
      <c r="C1924" s="39" t="str">
        <f t="shared" si="61"/>
        <v>2021 Prior Year</v>
      </c>
      <c r="D1924" s="40">
        <v>2</v>
      </c>
      <c r="E1924" s="662">
        <v>26</v>
      </c>
      <c r="F1924" s="662">
        <v>6</v>
      </c>
      <c r="G1924" s="991" t="s">
        <v>230</v>
      </c>
      <c r="H1924" s="40" t="s">
        <v>213</v>
      </c>
      <c r="I1924" s="630" t="s">
        <v>150</v>
      </c>
      <c r="J1924" s="991" t="s">
        <v>204</v>
      </c>
      <c r="K1924" s="303">
        <v>0</v>
      </c>
      <c r="L1924" s="304">
        <v>0</v>
      </c>
      <c r="M1924" s="305">
        <v>0</v>
      </c>
      <c r="N1924" s="305">
        <v>0</v>
      </c>
      <c r="O1924" s="303">
        <v>0</v>
      </c>
      <c r="P1924" s="305">
        <v>0</v>
      </c>
      <c r="Q1924" s="303">
        <v>0</v>
      </c>
      <c r="R1924" s="16">
        <v>0</v>
      </c>
      <c r="T1924" s="172"/>
    </row>
    <row r="1925" spans="1:20">
      <c r="A1925" s="38">
        <v>26</v>
      </c>
      <c r="B1925" s="39">
        <v>0</v>
      </c>
      <c r="C1925" s="39" t="str">
        <f t="shared" si="61"/>
        <v>2021 Prior Year</v>
      </c>
      <c r="D1925" s="40">
        <v>2</v>
      </c>
      <c r="E1925" s="662">
        <v>26</v>
      </c>
      <c r="F1925" s="662">
        <v>6</v>
      </c>
      <c r="G1925" s="991" t="s">
        <v>230</v>
      </c>
      <c r="H1925" s="40" t="s">
        <v>213</v>
      </c>
      <c r="I1925" s="630" t="s">
        <v>151</v>
      </c>
      <c r="J1925" s="991" t="s">
        <v>205</v>
      </c>
      <c r="K1925" s="303">
        <v>0</v>
      </c>
      <c r="L1925" s="304">
        <v>0</v>
      </c>
      <c r="M1925" s="305">
        <v>0</v>
      </c>
      <c r="N1925" s="305">
        <v>0</v>
      </c>
      <c r="O1925" s="303">
        <v>0</v>
      </c>
      <c r="P1925" s="305">
        <v>0</v>
      </c>
      <c r="Q1925" s="303">
        <v>0</v>
      </c>
      <c r="R1925" s="16">
        <v>0</v>
      </c>
      <c r="T1925" s="172"/>
    </row>
    <row r="1926" spans="1:20">
      <c r="A1926" s="38">
        <v>26</v>
      </c>
      <c r="B1926" s="39">
        <v>0</v>
      </c>
      <c r="C1926" s="39" t="str">
        <f t="shared" si="61"/>
        <v>2021 Prior Year</v>
      </c>
      <c r="D1926" s="40">
        <v>2</v>
      </c>
      <c r="E1926" s="662">
        <v>26</v>
      </c>
      <c r="F1926" s="662">
        <v>6</v>
      </c>
      <c r="G1926" s="991" t="s">
        <v>230</v>
      </c>
      <c r="H1926" s="40" t="s">
        <v>213</v>
      </c>
      <c r="I1926" s="630" t="s">
        <v>152</v>
      </c>
      <c r="J1926" s="991" t="s">
        <v>182</v>
      </c>
      <c r="K1926" s="303">
        <v>0</v>
      </c>
      <c r="L1926" s="304">
        <v>0</v>
      </c>
      <c r="M1926" s="305">
        <v>0</v>
      </c>
      <c r="N1926" s="305">
        <v>0</v>
      </c>
      <c r="O1926" s="303">
        <v>0</v>
      </c>
      <c r="P1926" s="305">
        <v>0</v>
      </c>
      <c r="Q1926" s="303">
        <v>0</v>
      </c>
      <c r="R1926" s="16">
        <v>0</v>
      </c>
      <c r="T1926" s="172"/>
    </row>
    <row r="1927" spans="1:20">
      <c r="A1927" s="38">
        <v>26</v>
      </c>
      <c r="B1927" s="39">
        <v>0</v>
      </c>
      <c r="C1927" s="39" t="str">
        <f t="shared" si="61"/>
        <v>2021 Prior Year</v>
      </c>
      <c r="D1927" s="40">
        <v>2</v>
      </c>
      <c r="E1927" s="662">
        <v>26</v>
      </c>
      <c r="F1927" s="662">
        <v>6</v>
      </c>
      <c r="G1927" s="991" t="s">
        <v>230</v>
      </c>
      <c r="H1927" s="40" t="s">
        <v>213</v>
      </c>
      <c r="I1927" s="630" t="s">
        <v>70</v>
      </c>
      <c r="J1927" s="991" t="s">
        <v>265</v>
      </c>
      <c r="K1927" s="303">
        <v>0</v>
      </c>
      <c r="L1927" s="304">
        <v>0</v>
      </c>
      <c r="M1927" s="305">
        <v>0</v>
      </c>
      <c r="N1927" s="305">
        <v>0</v>
      </c>
      <c r="O1927" s="303">
        <v>0</v>
      </c>
      <c r="P1927" s="305">
        <v>0</v>
      </c>
      <c r="Q1927" s="303">
        <v>0</v>
      </c>
      <c r="R1927" s="16">
        <v>0</v>
      </c>
      <c r="T1927" s="172"/>
    </row>
    <row r="1928" spans="1:20">
      <c r="A1928" s="38">
        <v>26</v>
      </c>
      <c r="B1928" s="39">
        <v>0</v>
      </c>
      <c r="C1928" s="39" t="str">
        <f t="shared" si="61"/>
        <v>2021 Prior Year</v>
      </c>
      <c r="D1928" s="40">
        <v>2</v>
      </c>
      <c r="E1928" s="662">
        <v>26</v>
      </c>
      <c r="F1928" s="662">
        <v>6</v>
      </c>
      <c r="G1928" s="991" t="s">
        <v>230</v>
      </c>
      <c r="H1928" s="40" t="s">
        <v>213</v>
      </c>
      <c r="I1928" s="630" t="s">
        <v>71</v>
      </c>
      <c r="J1928" s="991" t="s">
        <v>266</v>
      </c>
      <c r="K1928" s="303">
        <v>0</v>
      </c>
      <c r="L1928" s="304">
        <v>0</v>
      </c>
      <c r="M1928" s="305">
        <v>0</v>
      </c>
      <c r="N1928" s="305">
        <v>0</v>
      </c>
      <c r="O1928" s="303">
        <v>0</v>
      </c>
      <c r="P1928" s="305">
        <v>0</v>
      </c>
      <c r="Q1928" s="303">
        <v>0</v>
      </c>
      <c r="R1928" s="16">
        <v>0</v>
      </c>
      <c r="T1928" s="172"/>
    </row>
    <row r="1929" spans="1:20">
      <c r="A1929" s="38">
        <v>26</v>
      </c>
      <c r="B1929" s="39">
        <v>0</v>
      </c>
      <c r="C1929" s="39" t="str">
        <f t="shared" si="61"/>
        <v>2021 Prior Year</v>
      </c>
      <c r="D1929" s="40">
        <v>2</v>
      </c>
      <c r="E1929" s="662">
        <v>26</v>
      </c>
      <c r="F1929" s="662">
        <v>6</v>
      </c>
      <c r="G1929" s="991" t="s">
        <v>230</v>
      </c>
      <c r="H1929" s="40" t="s">
        <v>213</v>
      </c>
      <c r="I1929" s="630" t="s">
        <v>72</v>
      </c>
      <c r="J1929" s="991" t="s">
        <v>527</v>
      </c>
      <c r="K1929" s="303">
        <v>0</v>
      </c>
      <c r="L1929" s="304">
        <v>0</v>
      </c>
      <c r="M1929" s="305">
        <v>0</v>
      </c>
      <c r="N1929" s="305">
        <v>0</v>
      </c>
      <c r="O1929" s="303">
        <v>0</v>
      </c>
      <c r="P1929" s="305">
        <v>0</v>
      </c>
      <c r="Q1929" s="303">
        <v>0</v>
      </c>
      <c r="R1929" s="16">
        <v>0</v>
      </c>
      <c r="T1929" s="172"/>
    </row>
    <row r="1930" spans="1:20">
      <c r="A1930" s="38">
        <v>26</v>
      </c>
      <c r="B1930" s="39">
        <v>0</v>
      </c>
      <c r="C1930" s="39" t="str">
        <f t="shared" si="61"/>
        <v>2021 Prior Year</v>
      </c>
      <c r="D1930" s="40">
        <v>2</v>
      </c>
      <c r="E1930" s="662">
        <v>26</v>
      </c>
      <c r="F1930" s="662">
        <v>6</v>
      </c>
      <c r="G1930" s="991" t="s">
        <v>230</v>
      </c>
      <c r="H1930" s="40" t="s">
        <v>213</v>
      </c>
      <c r="I1930" s="630" t="s">
        <v>73</v>
      </c>
      <c r="J1930" s="991" t="s">
        <v>528</v>
      </c>
      <c r="K1930" s="303">
        <v>0</v>
      </c>
      <c r="L1930" s="304">
        <v>0</v>
      </c>
      <c r="M1930" s="305">
        <v>0</v>
      </c>
      <c r="N1930" s="305">
        <v>0</v>
      </c>
      <c r="O1930" s="303">
        <v>0</v>
      </c>
      <c r="P1930" s="305">
        <v>0</v>
      </c>
      <c r="Q1930" s="303">
        <v>0</v>
      </c>
      <c r="R1930" s="16">
        <v>0</v>
      </c>
      <c r="T1930" s="172"/>
    </row>
    <row r="1931" spans="1:20">
      <c r="A1931" s="38">
        <v>26</v>
      </c>
      <c r="B1931" s="39">
        <v>0</v>
      </c>
      <c r="C1931" s="39" t="str">
        <f t="shared" si="61"/>
        <v>2021 Prior Year</v>
      </c>
      <c r="D1931" s="40">
        <v>2</v>
      </c>
      <c r="E1931" s="662">
        <v>26</v>
      </c>
      <c r="F1931" s="662">
        <v>6</v>
      </c>
      <c r="G1931" s="991" t="s">
        <v>230</v>
      </c>
      <c r="H1931" s="40" t="s">
        <v>213</v>
      </c>
      <c r="I1931" s="630" t="s">
        <v>409</v>
      </c>
      <c r="J1931" s="991" t="s">
        <v>803</v>
      </c>
      <c r="K1931" s="303">
        <v>0</v>
      </c>
      <c r="L1931" s="304">
        <v>0</v>
      </c>
      <c r="M1931" s="305">
        <v>0</v>
      </c>
      <c r="N1931" s="305">
        <v>0</v>
      </c>
      <c r="O1931" s="303">
        <v>0</v>
      </c>
      <c r="P1931" s="305">
        <v>0</v>
      </c>
      <c r="Q1931" s="303">
        <v>0</v>
      </c>
      <c r="R1931" s="16">
        <v>0</v>
      </c>
      <c r="T1931" s="172"/>
    </row>
    <row r="1932" spans="1:20">
      <c r="A1932" s="38">
        <v>15</v>
      </c>
      <c r="B1932" s="39">
        <f t="shared" si="58"/>
        <v>0</v>
      </c>
      <c r="C1932" s="39" t="str">
        <f t="shared" si="61"/>
        <v>2021 Prior Year</v>
      </c>
      <c r="D1932" s="40">
        <v>2</v>
      </c>
      <c r="E1932" s="662">
        <v>15</v>
      </c>
      <c r="F1932" s="40" t="s">
        <v>424</v>
      </c>
      <c r="G1932" s="698" t="s">
        <v>212</v>
      </c>
      <c r="H1932" s="40" t="s">
        <v>213</v>
      </c>
      <c r="I1932" s="629" t="s">
        <v>211</v>
      </c>
      <c r="J1932" s="698" t="s">
        <v>261</v>
      </c>
      <c r="K1932" s="303">
        <v>0</v>
      </c>
      <c r="L1932" s="304">
        <v>0</v>
      </c>
      <c r="M1932" s="305">
        <v>0</v>
      </c>
      <c r="N1932" s="305">
        <v>0</v>
      </c>
      <c r="O1932" s="303">
        <v>0</v>
      </c>
      <c r="P1932" s="305">
        <v>0</v>
      </c>
      <c r="Q1932" s="303">
        <v>0</v>
      </c>
      <c r="R1932" s="16">
        <f>SUMIFS('Member Months'!$L:$L,'Member Months'!$A:$A,$A1932,'Member Months'!$C:$C,$C1932, 'Member Months'!$D:$D,$D1932)</f>
        <v>0</v>
      </c>
      <c r="T1932" s="172"/>
    </row>
    <row r="1933" spans="1:20">
      <c r="A1933" s="38">
        <v>15</v>
      </c>
      <c r="B1933" s="39">
        <f t="shared" si="58"/>
        <v>0</v>
      </c>
      <c r="C1933" s="39" t="str">
        <f t="shared" si="61"/>
        <v>2021 Prior Year</v>
      </c>
      <c r="D1933" s="40">
        <v>2</v>
      </c>
      <c r="E1933" s="662">
        <v>15</v>
      </c>
      <c r="F1933" s="40" t="s">
        <v>424</v>
      </c>
      <c r="G1933" s="698" t="s">
        <v>212</v>
      </c>
      <c r="H1933" s="40" t="s">
        <v>213</v>
      </c>
      <c r="I1933" s="629" t="s">
        <v>214</v>
      </c>
      <c r="J1933" s="698" t="s">
        <v>676</v>
      </c>
      <c r="K1933" s="303">
        <v>0</v>
      </c>
      <c r="L1933" s="304">
        <v>0</v>
      </c>
      <c r="M1933" s="305">
        <v>0</v>
      </c>
      <c r="N1933" s="305">
        <v>0</v>
      </c>
      <c r="O1933" s="303">
        <v>0</v>
      </c>
      <c r="P1933" s="305">
        <v>0</v>
      </c>
      <c r="Q1933" s="303">
        <v>0</v>
      </c>
      <c r="R1933" s="16">
        <f>SUMIFS('Member Months'!$L:$L,'Member Months'!$A:$A,$A1933,'Member Months'!$C:$C,$C1933, 'Member Months'!$D:$D,$D1933)</f>
        <v>0</v>
      </c>
      <c r="T1933" s="172"/>
    </row>
    <row r="1934" spans="1:20">
      <c r="A1934" s="38">
        <v>15</v>
      </c>
      <c r="B1934" s="39">
        <f t="shared" si="58"/>
        <v>0</v>
      </c>
      <c r="C1934" s="39" t="str">
        <f t="shared" si="61"/>
        <v>2021 Prior Year</v>
      </c>
      <c r="D1934" s="40">
        <v>2</v>
      </c>
      <c r="E1934" s="662">
        <v>15</v>
      </c>
      <c r="F1934" s="40" t="s">
        <v>424</v>
      </c>
      <c r="G1934" s="698" t="s">
        <v>212</v>
      </c>
      <c r="H1934" s="40" t="s">
        <v>213</v>
      </c>
      <c r="I1934" s="629" t="s">
        <v>215</v>
      </c>
      <c r="J1934" s="698" t="s">
        <v>216</v>
      </c>
      <c r="K1934" s="303">
        <v>0</v>
      </c>
      <c r="L1934" s="304">
        <v>0</v>
      </c>
      <c r="M1934" s="305">
        <v>0</v>
      </c>
      <c r="N1934" s="305">
        <v>0</v>
      </c>
      <c r="O1934" s="303">
        <v>0</v>
      </c>
      <c r="P1934" s="305">
        <v>0</v>
      </c>
      <c r="Q1934" s="303">
        <v>0</v>
      </c>
      <c r="R1934" s="16">
        <f>SUMIFS('Member Months'!$L:$L,'Member Months'!$A:$A,$A1934,'Member Months'!$C:$C,$C1934, 'Member Months'!$D:$D,$D1934)</f>
        <v>0</v>
      </c>
      <c r="T1934" s="172"/>
    </row>
    <row r="1935" spans="1:20">
      <c r="A1935" s="38">
        <v>15</v>
      </c>
      <c r="B1935" s="39">
        <f t="shared" si="58"/>
        <v>0</v>
      </c>
      <c r="C1935" s="39" t="str">
        <f t="shared" ref="C1935:C1998" si="62">$C$1302</f>
        <v>2021 Prior Year</v>
      </c>
      <c r="D1935" s="40">
        <v>2</v>
      </c>
      <c r="E1935" s="662">
        <v>15</v>
      </c>
      <c r="F1935" s="40" t="s">
        <v>424</v>
      </c>
      <c r="G1935" s="698" t="s">
        <v>212</v>
      </c>
      <c r="H1935" s="40" t="s">
        <v>213</v>
      </c>
      <c r="I1935" s="629" t="s">
        <v>217</v>
      </c>
      <c r="J1935" s="698" t="s">
        <v>262</v>
      </c>
      <c r="K1935" s="303">
        <v>0</v>
      </c>
      <c r="L1935" s="304">
        <v>0</v>
      </c>
      <c r="M1935" s="305">
        <v>0</v>
      </c>
      <c r="N1935" s="305">
        <v>0</v>
      </c>
      <c r="O1935" s="303">
        <v>0</v>
      </c>
      <c r="P1935" s="305">
        <v>0</v>
      </c>
      <c r="Q1935" s="303">
        <v>0</v>
      </c>
      <c r="R1935" s="16">
        <f>SUMIFS('Member Months'!$L:$L,'Member Months'!$A:$A,$A1935,'Member Months'!$C:$C,$C1935, 'Member Months'!$D:$D,$D1935)</f>
        <v>0</v>
      </c>
      <c r="T1935" s="172"/>
    </row>
    <row r="1936" spans="1:20">
      <c r="A1936" s="38">
        <v>15</v>
      </c>
      <c r="B1936" s="39">
        <f t="shared" si="58"/>
        <v>0</v>
      </c>
      <c r="C1936" s="39" t="str">
        <f t="shared" si="62"/>
        <v>2021 Prior Year</v>
      </c>
      <c r="D1936" s="40">
        <v>2</v>
      </c>
      <c r="E1936" s="662">
        <v>15</v>
      </c>
      <c r="F1936" s="40" t="s">
        <v>424</v>
      </c>
      <c r="G1936" s="698" t="s">
        <v>212</v>
      </c>
      <c r="H1936" s="40" t="s">
        <v>213</v>
      </c>
      <c r="I1936" s="629" t="s">
        <v>218</v>
      </c>
      <c r="J1936" s="698" t="s">
        <v>677</v>
      </c>
      <c r="K1936" s="303">
        <v>0</v>
      </c>
      <c r="L1936" s="304">
        <v>0</v>
      </c>
      <c r="M1936" s="305">
        <v>0</v>
      </c>
      <c r="N1936" s="305">
        <v>0</v>
      </c>
      <c r="O1936" s="303">
        <v>0</v>
      </c>
      <c r="P1936" s="305">
        <v>0</v>
      </c>
      <c r="Q1936" s="303">
        <v>0</v>
      </c>
      <c r="R1936" s="16">
        <f>SUMIFS('Member Months'!$L:$L,'Member Months'!$A:$A,$A1936,'Member Months'!$C:$C,$C1936, 'Member Months'!$D:$D,$D1936)</f>
        <v>0</v>
      </c>
      <c r="T1936" s="172"/>
    </row>
    <row r="1937" spans="1:20">
      <c r="A1937" s="38">
        <v>15</v>
      </c>
      <c r="B1937" s="39">
        <f t="shared" ref="B1937:B1949" si="63">$B$1302</f>
        <v>0</v>
      </c>
      <c r="C1937" s="39" t="str">
        <f t="shared" si="62"/>
        <v>2021 Prior Year</v>
      </c>
      <c r="D1937" s="40">
        <v>2</v>
      </c>
      <c r="E1937" s="662">
        <v>15</v>
      </c>
      <c r="F1937" s="40" t="s">
        <v>424</v>
      </c>
      <c r="G1937" s="698" t="s">
        <v>212</v>
      </c>
      <c r="H1937" s="40" t="s">
        <v>213</v>
      </c>
      <c r="I1937" s="629" t="s">
        <v>219</v>
      </c>
      <c r="J1937" s="698" t="s">
        <v>263</v>
      </c>
      <c r="K1937" s="303">
        <v>0</v>
      </c>
      <c r="L1937" s="304">
        <v>0</v>
      </c>
      <c r="M1937" s="305">
        <v>0</v>
      </c>
      <c r="N1937" s="305">
        <v>0</v>
      </c>
      <c r="O1937" s="303">
        <v>0</v>
      </c>
      <c r="P1937" s="305">
        <v>0</v>
      </c>
      <c r="Q1937" s="303">
        <v>0</v>
      </c>
      <c r="R1937" s="16">
        <f>SUMIFS('Member Months'!$L:$L,'Member Months'!$A:$A,$A1937,'Member Months'!$C:$C,$C1937, 'Member Months'!$D:$D,$D1937)</f>
        <v>0</v>
      </c>
      <c r="T1937" s="172"/>
    </row>
    <row r="1938" spans="1:20">
      <c r="A1938" s="38">
        <v>15</v>
      </c>
      <c r="B1938" s="39">
        <f t="shared" si="63"/>
        <v>0</v>
      </c>
      <c r="C1938" s="39" t="str">
        <f t="shared" si="62"/>
        <v>2021 Prior Year</v>
      </c>
      <c r="D1938" s="40">
        <v>2</v>
      </c>
      <c r="E1938" s="662">
        <v>15</v>
      </c>
      <c r="F1938" s="40" t="s">
        <v>424</v>
      </c>
      <c r="G1938" s="698" t="s">
        <v>212</v>
      </c>
      <c r="H1938" s="40" t="s">
        <v>213</v>
      </c>
      <c r="I1938" s="629" t="s">
        <v>220</v>
      </c>
      <c r="J1938" s="698" t="s">
        <v>675</v>
      </c>
      <c r="K1938" s="303">
        <v>0</v>
      </c>
      <c r="L1938" s="304">
        <v>0</v>
      </c>
      <c r="M1938" s="305">
        <v>0</v>
      </c>
      <c r="N1938" s="305">
        <v>0</v>
      </c>
      <c r="O1938" s="303">
        <v>0</v>
      </c>
      <c r="P1938" s="305">
        <v>0</v>
      </c>
      <c r="Q1938" s="303">
        <v>0</v>
      </c>
      <c r="R1938" s="16">
        <f>SUMIFS('Member Months'!$L:$L,'Member Months'!$A:$A,$A1938,'Member Months'!$C:$C,$C1938, 'Member Months'!$D:$D,$D1938)</f>
        <v>0</v>
      </c>
      <c r="T1938" s="172"/>
    </row>
    <row r="1939" spans="1:20">
      <c r="A1939" s="38">
        <v>15</v>
      </c>
      <c r="B1939" s="39">
        <f t="shared" si="63"/>
        <v>0</v>
      </c>
      <c r="C1939" s="39" t="str">
        <f t="shared" si="62"/>
        <v>2021 Prior Year</v>
      </c>
      <c r="D1939" s="40">
        <v>2</v>
      </c>
      <c r="E1939" s="662">
        <v>15</v>
      </c>
      <c r="F1939" s="40" t="s">
        <v>424</v>
      </c>
      <c r="G1939" s="698" t="s">
        <v>212</v>
      </c>
      <c r="H1939" s="40" t="s">
        <v>213</v>
      </c>
      <c r="I1939" s="629" t="s">
        <v>221</v>
      </c>
      <c r="J1939" s="698" t="s">
        <v>264</v>
      </c>
      <c r="K1939" s="303">
        <v>0</v>
      </c>
      <c r="L1939" s="304">
        <v>0</v>
      </c>
      <c r="M1939" s="305">
        <v>0</v>
      </c>
      <c r="N1939" s="305">
        <v>0</v>
      </c>
      <c r="O1939" s="303">
        <v>0</v>
      </c>
      <c r="P1939" s="305">
        <v>0</v>
      </c>
      <c r="Q1939" s="303">
        <v>0</v>
      </c>
      <c r="R1939" s="16">
        <f>SUMIFS('Member Months'!$L:$L,'Member Months'!$A:$A,$A1939,'Member Months'!$C:$C,$C1939, 'Member Months'!$D:$D,$D1939)</f>
        <v>0</v>
      </c>
      <c r="T1939" s="172"/>
    </row>
    <row r="1940" spans="1:20">
      <c r="A1940" s="38">
        <v>15</v>
      </c>
      <c r="B1940" s="39">
        <f t="shared" si="63"/>
        <v>0</v>
      </c>
      <c r="C1940" s="39" t="str">
        <f t="shared" si="62"/>
        <v>2021 Prior Year</v>
      </c>
      <c r="D1940" s="40">
        <v>2</v>
      </c>
      <c r="E1940" s="662">
        <v>15</v>
      </c>
      <c r="F1940" s="40" t="s">
        <v>424</v>
      </c>
      <c r="G1940" s="698" t="s">
        <v>212</v>
      </c>
      <c r="H1940" s="40" t="s">
        <v>213</v>
      </c>
      <c r="I1940" s="629" t="s">
        <v>222</v>
      </c>
      <c r="J1940" s="698" t="s">
        <v>206</v>
      </c>
      <c r="K1940" s="303">
        <v>0</v>
      </c>
      <c r="L1940" s="304">
        <v>0</v>
      </c>
      <c r="M1940" s="305">
        <v>0</v>
      </c>
      <c r="N1940" s="305">
        <v>0</v>
      </c>
      <c r="O1940" s="303">
        <v>0</v>
      </c>
      <c r="P1940" s="305">
        <v>0</v>
      </c>
      <c r="Q1940" s="303">
        <v>0</v>
      </c>
      <c r="R1940" s="16">
        <f>SUMIFS('Member Months'!$L:$L,'Member Months'!$A:$A,$A1940,'Member Months'!$C:$C,$C1940, 'Member Months'!$D:$D,$D1940)</f>
        <v>0</v>
      </c>
      <c r="T1940" s="172"/>
    </row>
    <row r="1941" spans="1:20">
      <c r="A1941" s="38">
        <v>15</v>
      </c>
      <c r="B1941" s="39">
        <f t="shared" si="63"/>
        <v>0</v>
      </c>
      <c r="C1941" s="39" t="str">
        <f t="shared" si="62"/>
        <v>2021 Prior Year</v>
      </c>
      <c r="D1941" s="40">
        <v>2</v>
      </c>
      <c r="E1941" s="662">
        <v>15</v>
      </c>
      <c r="F1941" s="40" t="s">
        <v>424</v>
      </c>
      <c r="G1941" s="698" t="s">
        <v>212</v>
      </c>
      <c r="H1941" s="40" t="s">
        <v>213</v>
      </c>
      <c r="I1941" s="629" t="s">
        <v>223</v>
      </c>
      <c r="J1941" s="698" t="s">
        <v>181</v>
      </c>
      <c r="K1941" s="303">
        <v>0</v>
      </c>
      <c r="L1941" s="304">
        <v>0</v>
      </c>
      <c r="M1941" s="305">
        <v>0</v>
      </c>
      <c r="N1941" s="305">
        <v>0</v>
      </c>
      <c r="O1941" s="303">
        <v>0</v>
      </c>
      <c r="P1941" s="305">
        <v>0</v>
      </c>
      <c r="Q1941" s="303">
        <v>0</v>
      </c>
      <c r="R1941" s="16">
        <f>SUMIFS('Member Months'!$L:$L,'Member Months'!$A:$A,$A1941,'Member Months'!$C:$C,$C1941, 'Member Months'!$D:$D,$D1941)</f>
        <v>0</v>
      </c>
      <c r="T1941" s="172"/>
    </row>
    <row r="1942" spans="1:20">
      <c r="A1942" s="38">
        <v>15</v>
      </c>
      <c r="B1942" s="39">
        <f t="shared" si="63"/>
        <v>0</v>
      </c>
      <c r="C1942" s="39" t="str">
        <f t="shared" si="62"/>
        <v>2021 Prior Year</v>
      </c>
      <c r="D1942" s="40">
        <v>2</v>
      </c>
      <c r="E1942" s="662">
        <v>15</v>
      </c>
      <c r="F1942" s="40" t="s">
        <v>424</v>
      </c>
      <c r="G1942" s="698" t="s">
        <v>212</v>
      </c>
      <c r="H1942" s="40" t="s">
        <v>213</v>
      </c>
      <c r="I1942" s="629" t="s">
        <v>150</v>
      </c>
      <c r="J1942" s="698" t="s">
        <v>204</v>
      </c>
      <c r="K1942" s="303">
        <v>0</v>
      </c>
      <c r="L1942" s="304">
        <v>0</v>
      </c>
      <c r="M1942" s="305">
        <v>0</v>
      </c>
      <c r="N1942" s="305">
        <v>0</v>
      </c>
      <c r="O1942" s="303">
        <v>0</v>
      </c>
      <c r="P1942" s="305">
        <v>0</v>
      </c>
      <c r="Q1942" s="303">
        <v>0</v>
      </c>
      <c r="R1942" s="16">
        <f>SUMIFS('Member Months'!$L:$L,'Member Months'!$A:$A,$A1942,'Member Months'!$C:$C,$C1942, 'Member Months'!$D:$D,$D1942)</f>
        <v>0</v>
      </c>
      <c r="T1942" s="172"/>
    </row>
    <row r="1943" spans="1:20">
      <c r="A1943" s="38">
        <v>15</v>
      </c>
      <c r="B1943" s="39">
        <f t="shared" si="63"/>
        <v>0</v>
      </c>
      <c r="C1943" s="39" t="str">
        <f t="shared" si="62"/>
        <v>2021 Prior Year</v>
      </c>
      <c r="D1943" s="40">
        <v>2</v>
      </c>
      <c r="E1943" s="662">
        <v>15</v>
      </c>
      <c r="F1943" s="40" t="s">
        <v>424</v>
      </c>
      <c r="G1943" s="698" t="s">
        <v>212</v>
      </c>
      <c r="H1943" s="40" t="s">
        <v>213</v>
      </c>
      <c r="I1943" s="629" t="s">
        <v>151</v>
      </c>
      <c r="J1943" s="698" t="s">
        <v>205</v>
      </c>
      <c r="K1943" s="303">
        <v>0</v>
      </c>
      <c r="L1943" s="304">
        <v>0</v>
      </c>
      <c r="M1943" s="305">
        <v>0</v>
      </c>
      <c r="N1943" s="305">
        <v>0</v>
      </c>
      <c r="O1943" s="303">
        <v>0</v>
      </c>
      <c r="P1943" s="305">
        <v>0</v>
      </c>
      <c r="Q1943" s="303">
        <v>0</v>
      </c>
      <c r="R1943" s="16">
        <f>SUMIFS('Member Months'!$L:$L,'Member Months'!$A:$A,$A1943,'Member Months'!$C:$C,$C1943, 'Member Months'!$D:$D,$D1943)</f>
        <v>0</v>
      </c>
      <c r="T1943" s="172"/>
    </row>
    <row r="1944" spans="1:20">
      <c r="A1944" s="38">
        <v>15</v>
      </c>
      <c r="B1944" s="39">
        <f t="shared" si="63"/>
        <v>0</v>
      </c>
      <c r="C1944" s="39" t="str">
        <f t="shared" si="62"/>
        <v>2021 Prior Year</v>
      </c>
      <c r="D1944" s="40">
        <v>2</v>
      </c>
      <c r="E1944" s="662">
        <v>15</v>
      </c>
      <c r="F1944" s="40" t="s">
        <v>424</v>
      </c>
      <c r="G1944" s="698" t="s">
        <v>212</v>
      </c>
      <c r="H1944" s="40" t="s">
        <v>213</v>
      </c>
      <c r="I1944" s="629" t="s">
        <v>152</v>
      </c>
      <c r="J1944" s="698" t="s">
        <v>182</v>
      </c>
      <c r="K1944" s="303">
        <v>0</v>
      </c>
      <c r="L1944" s="304">
        <v>0</v>
      </c>
      <c r="M1944" s="305">
        <v>0</v>
      </c>
      <c r="N1944" s="305">
        <v>0</v>
      </c>
      <c r="O1944" s="303">
        <v>0</v>
      </c>
      <c r="P1944" s="305">
        <v>0</v>
      </c>
      <c r="Q1944" s="303">
        <v>0</v>
      </c>
      <c r="R1944" s="16">
        <f>SUMIFS('Member Months'!$L:$L,'Member Months'!$A:$A,$A1944,'Member Months'!$C:$C,$C1944, 'Member Months'!$D:$D,$D1944)</f>
        <v>0</v>
      </c>
      <c r="T1944" s="172"/>
    </row>
    <row r="1945" spans="1:20">
      <c r="A1945" s="38">
        <v>15</v>
      </c>
      <c r="B1945" s="39">
        <f t="shared" si="63"/>
        <v>0</v>
      </c>
      <c r="C1945" s="39" t="str">
        <f t="shared" si="62"/>
        <v>2021 Prior Year</v>
      </c>
      <c r="D1945" s="40">
        <v>2</v>
      </c>
      <c r="E1945" s="662">
        <v>15</v>
      </c>
      <c r="F1945" s="40" t="s">
        <v>424</v>
      </c>
      <c r="G1945" s="698" t="s">
        <v>212</v>
      </c>
      <c r="H1945" s="40" t="s">
        <v>213</v>
      </c>
      <c r="I1945" s="629" t="s">
        <v>70</v>
      </c>
      <c r="J1945" s="698" t="s">
        <v>265</v>
      </c>
      <c r="K1945" s="303">
        <v>0</v>
      </c>
      <c r="L1945" s="304">
        <v>0</v>
      </c>
      <c r="M1945" s="305">
        <v>0</v>
      </c>
      <c r="N1945" s="305">
        <v>0</v>
      </c>
      <c r="O1945" s="303">
        <v>0</v>
      </c>
      <c r="P1945" s="305">
        <v>0</v>
      </c>
      <c r="Q1945" s="303">
        <v>0</v>
      </c>
      <c r="R1945" s="16">
        <f>SUMIFS('Member Months'!$L:$L,'Member Months'!$A:$A,$A1945,'Member Months'!$C:$C,$C1945, 'Member Months'!$D:$D,$D1945)</f>
        <v>0</v>
      </c>
      <c r="T1945" s="172"/>
    </row>
    <row r="1946" spans="1:20">
      <c r="A1946" s="38">
        <v>15</v>
      </c>
      <c r="B1946" s="39">
        <f t="shared" si="63"/>
        <v>0</v>
      </c>
      <c r="C1946" s="39" t="str">
        <f t="shared" si="62"/>
        <v>2021 Prior Year</v>
      </c>
      <c r="D1946" s="40">
        <v>2</v>
      </c>
      <c r="E1946" s="662">
        <v>15</v>
      </c>
      <c r="F1946" s="40" t="s">
        <v>424</v>
      </c>
      <c r="G1946" s="698" t="s">
        <v>212</v>
      </c>
      <c r="H1946" s="40" t="s">
        <v>213</v>
      </c>
      <c r="I1946" s="629" t="s">
        <v>71</v>
      </c>
      <c r="J1946" s="698" t="s">
        <v>266</v>
      </c>
      <c r="K1946" s="303">
        <v>0</v>
      </c>
      <c r="L1946" s="304">
        <v>0</v>
      </c>
      <c r="M1946" s="305">
        <v>0</v>
      </c>
      <c r="N1946" s="305">
        <v>0</v>
      </c>
      <c r="O1946" s="303">
        <v>0</v>
      </c>
      <c r="P1946" s="305">
        <v>0</v>
      </c>
      <c r="Q1946" s="303">
        <v>0</v>
      </c>
      <c r="R1946" s="16">
        <f>SUMIFS('Member Months'!$L:$L,'Member Months'!$A:$A,$A1946,'Member Months'!$C:$C,$C1946, 'Member Months'!$D:$D,$D1946)</f>
        <v>0</v>
      </c>
      <c r="T1946" s="172"/>
    </row>
    <row r="1947" spans="1:20">
      <c r="A1947" s="38">
        <v>15</v>
      </c>
      <c r="B1947" s="39">
        <f t="shared" si="63"/>
        <v>0</v>
      </c>
      <c r="C1947" s="39" t="str">
        <f t="shared" si="62"/>
        <v>2021 Prior Year</v>
      </c>
      <c r="D1947" s="40">
        <v>2</v>
      </c>
      <c r="E1947" s="662">
        <v>15</v>
      </c>
      <c r="F1947" s="40" t="s">
        <v>424</v>
      </c>
      <c r="G1947" s="698" t="s">
        <v>212</v>
      </c>
      <c r="H1947" s="40" t="s">
        <v>213</v>
      </c>
      <c r="I1947" s="629" t="s">
        <v>72</v>
      </c>
      <c r="J1947" s="698" t="s">
        <v>527</v>
      </c>
      <c r="K1947" s="303">
        <v>0</v>
      </c>
      <c r="L1947" s="304">
        <v>0</v>
      </c>
      <c r="M1947" s="305">
        <v>0</v>
      </c>
      <c r="N1947" s="305">
        <v>0</v>
      </c>
      <c r="O1947" s="303">
        <v>0</v>
      </c>
      <c r="P1947" s="305">
        <v>0</v>
      </c>
      <c r="Q1947" s="303">
        <v>0</v>
      </c>
      <c r="R1947" s="16">
        <f>SUMIFS('Member Months'!$L:$L,'Member Months'!$A:$A,$A1947,'Member Months'!$C:$C,$C1947, 'Member Months'!$D:$D,$D1947)</f>
        <v>0</v>
      </c>
      <c r="T1947" s="172"/>
    </row>
    <row r="1948" spans="1:20">
      <c r="A1948" s="38">
        <v>15</v>
      </c>
      <c r="B1948" s="39">
        <f t="shared" si="63"/>
        <v>0</v>
      </c>
      <c r="C1948" s="39" t="str">
        <f t="shared" si="62"/>
        <v>2021 Prior Year</v>
      </c>
      <c r="D1948" s="40">
        <v>2</v>
      </c>
      <c r="E1948" s="662">
        <v>15</v>
      </c>
      <c r="F1948" s="40" t="s">
        <v>424</v>
      </c>
      <c r="G1948" s="698" t="s">
        <v>212</v>
      </c>
      <c r="H1948" s="40" t="s">
        <v>213</v>
      </c>
      <c r="I1948" s="629" t="s">
        <v>73</v>
      </c>
      <c r="J1948" s="698" t="s">
        <v>528</v>
      </c>
      <c r="K1948" s="303">
        <v>0</v>
      </c>
      <c r="L1948" s="304">
        <v>0</v>
      </c>
      <c r="M1948" s="305">
        <v>0</v>
      </c>
      <c r="N1948" s="305">
        <v>0</v>
      </c>
      <c r="O1948" s="303">
        <v>0</v>
      </c>
      <c r="P1948" s="305">
        <v>0</v>
      </c>
      <c r="Q1948" s="303">
        <v>0</v>
      </c>
      <c r="R1948" s="16">
        <f>SUMIFS('Member Months'!$L:$L,'Member Months'!$A:$A,$A1948,'Member Months'!$C:$C,$C1948, 'Member Months'!$D:$D,$D1948)</f>
        <v>0</v>
      </c>
      <c r="T1948" s="172"/>
    </row>
    <row r="1949" spans="1:20">
      <c r="A1949" s="775">
        <v>15</v>
      </c>
      <c r="B1949" s="776">
        <f t="shared" si="63"/>
        <v>0</v>
      </c>
      <c r="C1949" s="776" t="str">
        <f t="shared" si="62"/>
        <v>2021 Prior Year</v>
      </c>
      <c r="D1949" s="777">
        <v>2</v>
      </c>
      <c r="E1949" s="778">
        <v>15</v>
      </c>
      <c r="F1949" s="777" t="s">
        <v>424</v>
      </c>
      <c r="G1949" s="779" t="s">
        <v>212</v>
      </c>
      <c r="H1949" s="777" t="s">
        <v>213</v>
      </c>
      <c r="I1949" s="786" t="s">
        <v>409</v>
      </c>
      <c r="J1949" s="779" t="s">
        <v>803</v>
      </c>
      <c r="K1949" s="781">
        <v>0</v>
      </c>
      <c r="L1949" s="782">
        <v>0</v>
      </c>
      <c r="M1949" s="783">
        <v>0</v>
      </c>
      <c r="N1949" s="783">
        <v>0</v>
      </c>
      <c r="O1949" s="781">
        <v>0</v>
      </c>
      <c r="P1949" s="783">
        <v>0</v>
      </c>
      <c r="Q1949" s="781">
        <v>0</v>
      </c>
      <c r="R1949" s="785">
        <f>SUMIFS('Member Months'!$L:$L,'Member Months'!$A:$A,$A1949,'Member Months'!$C:$C,$C1949, 'Member Months'!$D:$D,$D1949)</f>
        <v>0</v>
      </c>
      <c r="T1949" s="172"/>
    </row>
    <row r="1950" spans="1:20">
      <c r="A1950" s="38" t="s">
        <v>211</v>
      </c>
      <c r="B1950" s="39">
        <f>$J$2</f>
        <v>0</v>
      </c>
      <c r="C1950" s="39" t="str">
        <f t="shared" si="62"/>
        <v>2021 Prior Year</v>
      </c>
      <c r="D1950" s="40">
        <v>3</v>
      </c>
      <c r="E1950" s="40" t="s">
        <v>211</v>
      </c>
      <c r="F1950" s="40" t="s">
        <v>738</v>
      </c>
      <c r="G1950" s="698" t="s">
        <v>212</v>
      </c>
      <c r="H1950" s="40" t="s">
        <v>213</v>
      </c>
      <c r="I1950" s="629" t="s">
        <v>211</v>
      </c>
      <c r="J1950" s="698" t="s">
        <v>261</v>
      </c>
      <c r="K1950" s="109">
        <v>0</v>
      </c>
      <c r="L1950" s="110">
        <v>0</v>
      </c>
      <c r="M1950" s="111">
        <v>0</v>
      </c>
      <c r="N1950" s="111">
        <v>0</v>
      </c>
      <c r="O1950" s="109">
        <v>0</v>
      </c>
      <c r="P1950" s="111">
        <v>0</v>
      </c>
      <c r="Q1950" s="109">
        <v>0</v>
      </c>
      <c r="R1950" s="16">
        <f>SUMIFS('Member Months'!$L:$L,'Member Months'!$A:$A,$A1950,'Member Months'!$C:$C,$C1950, 'Member Months'!$D:$D,$D1950)</f>
        <v>0</v>
      </c>
      <c r="T1950" s="172"/>
    </row>
    <row r="1951" spans="1:20">
      <c r="A1951" s="38" t="s">
        <v>211</v>
      </c>
      <c r="B1951" s="39">
        <f t="shared" ref="B1951:B2014" si="64">$B$1950</f>
        <v>0</v>
      </c>
      <c r="C1951" s="39" t="str">
        <f t="shared" si="62"/>
        <v>2021 Prior Year</v>
      </c>
      <c r="D1951" s="40">
        <v>3</v>
      </c>
      <c r="E1951" s="40" t="s">
        <v>211</v>
      </c>
      <c r="F1951" s="40" t="s">
        <v>738</v>
      </c>
      <c r="G1951" s="698" t="s">
        <v>212</v>
      </c>
      <c r="H1951" s="40" t="s">
        <v>213</v>
      </c>
      <c r="I1951" s="629" t="s">
        <v>214</v>
      </c>
      <c r="J1951" s="698" t="s">
        <v>676</v>
      </c>
      <c r="K1951" s="109">
        <v>0</v>
      </c>
      <c r="L1951" s="110">
        <v>0</v>
      </c>
      <c r="M1951" s="111">
        <v>0</v>
      </c>
      <c r="N1951" s="111">
        <v>0</v>
      </c>
      <c r="O1951" s="109">
        <v>0</v>
      </c>
      <c r="P1951" s="111">
        <v>0</v>
      </c>
      <c r="Q1951" s="109">
        <v>0</v>
      </c>
      <c r="R1951" s="16">
        <f>SUMIFS('Member Months'!$L:$L,'Member Months'!$A:$A,$A1951,'Member Months'!$C:$C,$C1951, 'Member Months'!$D:$D,$D1951)</f>
        <v>0</v>
      </c>
      <c r="T1951" s="172"/>
    </row>
    <row r="1952" spans="1:20">
      <c r="A1952" s="38" t="s">
        <v>211</v>
      </c>
      <c r="B1952" s="39">
        <f t="shared" si="64"/>
        <v>0</v>
      </c>
      <c r="C1952" s="39" t="str">
        <f t="shared" si="62"/>
        <v>2021 Prior Year</v>
      </c>
      <c r="D1952" s="40">
        <v>3</v>
      </c>
      <c r="E1952" s="40" t="s">
        <v>211</v>
      </c>
      <c r="F1952" s="40" t="s">
        <v>738</v>
      </c>
      <c r="G1952" s="698" t="s">
        <v>212</v>
      </c>
      <c r="H1952" s="40" t="s">
        <v>213</v>
      </c>
      <c r="I1952" s="629" t="s">
        <v>215</v>
      </c>
      <c r="J1952" s="698" t="s">
        <v>216</v>
      </c>
      <c r="K1952" s="109">
        <v>0</v>
      </c>
      <c r="L1952" s="110">
        <v>0</v>
      </c>
      <c r="M1952" s="111">
        <v>0</v>
      </c>
      <c r="N1952" s="111">
        <v>0</v>
      </c>
      <c r="O1952" s="109">
        <v>0</v>
      </c>
      <c r="P1952" s="111">
        <v>0</v>
      </c>
      <c r="Q1952" s="109">
        <v>0</v>
      </c>
      <c r="R1952" s="16">
        <f>SUMIFS('Member Months'!$L:$L,'Member Months'!$A:$A,$A1952,'Member Months'!$C:$C,$C1952, 'Member Months'!$D:$D,$D1952)</f>
        <v>0</v>
      </c>
      <c r="T1952" s="172"/>
    </row>
    <row r="1953" spans="1:20">
      <c r="A1953" s="38" t="s">
        <v>211</v>
      </c>
      <c r="B1953" s="39">
        <f t="shared" si="64"/>
        <v>0</v>
      </c>
      <c r="C1953" s="39" t="str">
        <f t="shared" si="62"/>
        <v>2021 Prior Year</v>
      </c>
      <c r="D1953" s="40">
        <v>3</v>
      </c>
      <c r="E1953" s="40" t="s">
        <v>211</v>
      </c>
      <c r="F1953" s="40" t="s">
        <v>738</v>
      </c>
      <c r="G1953" s="698" t="s">
        <v>212</v>
      </c>
      <c r="H1953" s="40" t="s">
        <v>213</v>
      </c>
      <c r="I1953" s="629" t="s">
        <v>217</v>
      </c>
      <c r="J1953" s="698" t="s">
        <v>262</v>
      </c>
      <c r="K1953" s="109">
        <v>0</v>
      </c>
      <c r="L1953" s="110">
        <v>0</v>
      </c>
      <c r="M1953" s="111">
        <v>0</v>
      </c>
      <c r="N1953" s="111">
        <v>0</v>
      </c>
      <c r="O1953" s="109">
        <v>0</v>
      </c>
      <c r="P1953" s="111">
        <v>0</v>
      </c>
      <c r="Q1953" s="109">
        <v>0</v>
      </c>
      <c r="R1953" s="16">
        <f>SUMIFS('Member Months'!$L:$L,'Member Months'!$A:$A,$A1953,'Member Months'!$C:$C,$C1953, 'Member Months'!$D:$D,$D1953)</f>
        <v>0</v>
      </c>
      <c r="T1953" s="172"/>
    </row>
    <row r="1954" spans="1:20">
      <c r="A1954" s="38" t="s">
        <v>211</v>
      </c>
      <c r="B1954" s="39">
        <f t="shared" si="64"/>
        <v>0</v>
      </c>
      <c r="C1954" s="39" t="str">
        <f t="shared" si="62"/>
        <v>2021 Prior Year</v>
      </c>
      <c r="D1954" s="40">
        <v>3</v>
      </c>
      <c r="E1954" s="40" t="s">
        <v>211</v>
      </c>
      <c r="F1954" s="40" t="s">
        <v>738</v>
      </c>
      <c r="G1954" s="698" t="s">
        <v>212</v>
      </c>
      <c r="H1954" s="40" t="s">
        <v>213</v>
      </c>
      <c r="I1954" s="629" t="s">
        <v>218</v>
      </c>
      <c r="J1954" s="698" t="s">
        <v>677</v>
      </c>
      <c r="K1954" s="109">
        <v>0</v>
      </c>
      <c r="L1954" s="110">
        <v>0</v>
      </c>
      <c r="M1954" s="111">
        <v>0</v>
      </c>
      <c r="N1954" s="111">
        <v>0</v>
      </c>
      <c r="O1954" s="109">
        <v>0</v>
      </c>
      <c r="P1954" s="111">
        <v>0</v>
      </c>
      <c r="Q1954" s="109">
        <v>0</v>
      </c>
      <c r="R1954" s="16">
        <f>SUMIFS('Member Months'!$L:$L,'Member Months'!$A:$A,$A1954,'Member Months'!$C:$C,$C1954, 'Member Months'!$D:$D,$D1954)</f>
        <v>0</v>
      </c>
      <c r="T1954" s="172"/>
    </row>
    <row r="1955" spans="1:20">
      <c r="A1955" s="38" t="s">
        <v>211</v>
      </c>
      <c r="B1955" s="39">
        <f t="shared" si="64"/>
        <v>0</v>
      </c>
      <c r="C1955" s="39" t="str">
        <f t="shared" si="62"/>
        <v>2021 Prior Year</v>
      </c>
      <c r="D1955" s="40">
        <v>3</v>
      </c>
      <c r="E1955" s="40" t="s">
        <v>211</v>
      </c>
      <c r="F1955" s="40" t="s">
        <v>738</v>
      </c>
      <c r="G1955" s="698" t="s">
        <v>212</v>
      </c>
      <c r="H1955" s="40" t="s">
        <v>213</v>
      </c>
      <c r="I1955" s="629" t="s">
        <v>219</v>
      </c>
      <c r="J1955" s="698" t="s">
        <v>263</v>
      </c>
      <c r="K1955" s="109">
        <v>0</v>
      </c>
      <c r="L1955" s="110">
        <v>0</v>
      </c>
      <c r="M1955" s="111">
        <v>0</v>
      </c>
      <c r="N1955" s="111">
        <v>0</v>
      </c>
      <c r="O1955" s="109">
        <v>0</v>
      </c>
      <c r="P1955" s="111">
        <v>0</v>
      </c>
      <c r="Q1955" s="109">
        <v>0</v>
      </c>
      <c r="R1955" s="16">
        <f>SUMIFS('Member Months'!$L:$L,'Member Months'!$A:$A,$A1955,'Member Months'!$C:$C,$C1955, 'Member Months'!$D:$D,$D1955)</f>
        <v>0</v>
      </c>
      <c r="T1955" s="172"/>
    </row>
    <row r="1956" spans="1:20">
      <c r="A1956" s="38" t="s">
        <v>211</v>
      </c>
      <c r="B1956" s="39">
        <f t="shared" si="64"/>
        <v>0</v>
      </c>
      <c r="C1956" s="39" t="str">
        <f t="shared" si="62"/>
        <v>2021 Prior Year</v>
      </c>
      <c r="D1956" s="40">
        <v>3</v>
      </c>
      <c r="E1956" s="40" t="s">
        <v>211</v>
      </c>
      <c r="F1956" s="40" t="s">
        <v>738</v>
      </c>
      <c r="G1956" s="698" t="s">
        <v>212</v>
      </c>
      <c r="H1956" s="40" t="s">
        <v>213</v>
      </c>
      <c r="I1956" s="629" t="s">
        <v>220</v>
      </c>
      <c r="J1956" s="698" t="s">
        <v>675</v>
      </c>
      <c r="K1956" s="109">
        <v>0</v>
      </c>
      <c r="L1956" s="110">
        <v>0</v>
      </c>
      <c r="M1956" s="111">
        <v>0</v>
      </c>
      <c r="N1956" s="111">
        <v>0</v>
      </c>
      <c r="O1956" s="109">
        <v>0</v>
      </c>
      <c r="P1956" s="111">
        <v>0</v>
      </c>
      <c r="Q1956" s="109">
        <v>0</v>
      </c>
      <c r="R1956" s="16">
        <f>SUMIFS('Member Months'!$L:$L,'Member Months'!$A:$A,$A1956,'Member Months'!$C:$C,$C1956, 'Member Months'!$D:$D,$D1956)</f>
        <v>0</v>
      </c>
      <c r="T1956" s="172"/>
    </row>
    <row r="1957" spans="1:20">
      <c r="A1957" s="38" t="s">
        <v>211</v>
      </c>
      <c r="B1957" s="39">
        <f t="shared" si="64"/>
        <v>0</v>
      </c>
      <c r="C1957" s="39" t="str">
        <f t="shared" si="62"/>
        <v>2021 Prior Year</v>
      </c>
      <c r="D1957" s="40">
        <v>3</v>
      </c>
      <c r="E1957" s="40" t="s">
        <v>211</v>
      </c>
      <c r="F1957" s="40" t="s">
        <v>738</v>
      </c>
      <c r="G1957" s="698" t="s">
        <v>212</v>
      </c>
      <c r="H1957" s="40" t="s">
        <v>213</v>
      </c>
      <c r="I1957" s="629" t="s">
        <v>221</v>
      </c>
      <c r="J1957" s="698" t="s">
        <v>264</v>
      </c>
      <c r="K1957" s="109">
        <v>0</v>
      </c>
      <c r="L1957" s="110">
        <v>0</v>
      </c>
      <c r="M1957" s="111">
        <v>0</v>
      </c>
      <c r="N1957" s="111">
        <v>0</v>
      </c>
      <c r="O1957" s="109">
        <v>0</v>
      </c>
      <c r="P1957" s="111">
        <v>0</v>
      </c>
      <c r="Q1957" s="109">
        <v>0</v>
      </c>
      <c r="R1957" s="16">
        <f>SUMIFS('Member Months'!$L:$L,'Member Months'!$A:$A,$A1957,'Member Months'!$C:$C,$C1957, 'Member Months'!$D:$D,$D1957)</f>
        <v>0</v>
      </c>
      <c r="T1957" s="172"/>
    </row>
    <row r="1958" spans="1:20">
      <c r="A1958" s="38" t="s">
        <v>211</v>
      </c>
      <c r="B1958" s="39">
        <f t="shared" si="64"/>
        <v>0</v>
      </c>
      <c r="C1958" s="39" t="str">
        <f t="shared" si="62"/>
        <v>2021 Prior Year</v>
      </c>
      <c r="D1958" s="40">
        <v>3</v>
      </c>
      <c r="E1958" s="40" t="s">
        <v>211</v>
      </c>
      <c r="F1958" s="40" t="s">
        <v>738</v>
      </c>
      <c r="G1958" s="698" t="s">
        <v>212</v>
      </c>
      <c r="H1958" s="40" t="s">
        <v>213</v>
      </c>
      <c r="I1958" s="629" t="s">
        <v>222</v>
      </c>
      <c r="J1958" s="698" t="s">
        <v>206</v>
      </c>
      <c r="K1958" s="109">
        <v>0</v>
      </c>
      <c r="L1958" s="110">
        <v>0</v>
      </c>
      <c r="M1958" s="111">
        <v>0</v>
      </c>
      <c r="N1958" s="111">
        <v>0</v>
      </c>
      <c r="O1958" s="109">
        <v>0</v>
      </c>
      <c r="P1958" s="111">
        <v>0</v>
      </c>
      <c r="Q1958" s="109">
        <v>0</v>
      </c>
      <c r="R1958" s="16">
        <f>SUMIFS('Member Months'!$L:$L,'Member Months'!$A:$A,$A1958,'Member Months'!$C:$C,$C1958, 'Member Months'!$D:$D,$D1958)</f>
        <v>0</v>
      </c>
      <c r="T1958" s="172"/>
    </row>
    <row r="1959" spans="1:20">
      <c r="A1959" s="38" t="s">
        <v>211</v>
      </c>
      <c r="B1959" s="39">
        <f t="shared" si="64"/>
        <v>0</v>
      </c>
      <c r="C1959" s="39" t="str">
        <f t="shared" si="62"/>
        <v>2021 Prior Year</v>
      </c>
      <c r="D1959" s="40">
        <v>3</v>
      </c>
      <c r="E1959" s="40" t="s">
        <v>211</v>
      </c>
      <c r="F1959" s="40" t="s">
        <v>738</v>
      </c>
      <c r="G1959" s="698" t="s">
        <v>212</v>
      </c>
      <c r="H1959" s="40" t="s">
        <v>213</v>
      </c>
      <c r="I1959" s="629" t="s">
        <v>223</v>
      </c>
      <c r="J1959" s="698" t="s">
        <v>181</v>
      </c>
      <c r="K1959" s="109">
        <v>0</v>
      </c>
      <c r="L1959" s="110">
        <v>0</v>
      </c>
      <c r="M1959" s="111">
        <v>0</v>
      </c>
      <c r="N1959" s="111">
        <v>0</v>
      </c>
      <c r="O1959" s="109">
        <v>0</v>
      </c>
      <c r="P1959" s="111">
        <v>0</v>
      </c>
      <c r="Q1959" s="109">
        <v>0</v>
      </c>
      <c r="R1959" s="16">
        <f>SUMIFS('Member Months'!$L:$L,'Member Months'!$A:$A,$A1959,'Member Months'!$C:$C,$C1959, 'Member Months'!$D:$D,$D1959)</f>
        <v>0</v>
      </c>
      <c r="T1959" s="172"/>
    </row>
    <row r="1960" spans="1:20">
      <c r="A1960" s="38" t="s">
        <v>211</v>
      </c>
      <c r="B1960" s="39">
        <f t="shared" si="64"/>
        <v>0</v>
      </c>
      <c r="C1960" s="39" t="str">
        <f t="shared" si="62"/>
        <v>2021 Prior Year</v>
      </c>
      <c r="D1960" s="40">
        <v>3</v>
      </c>
      <c r="E1960" s="40" t="s">
        <v>211</v>
      </c>
      <c r="F1960" s="40" t="s">
        <v>738</v>
      </c>
      <c r="G1960" s="698" t="s">
        <v>212</v>
      </c>
      <c r="H1960" s="40" t="s">
        <v>213</v>
      </c>
      <c r="I1960" s="629" t="s">
        <v>150</v>
      </c>
      <c r="J1960" s="698" t="s">
        <v>204</v>
      </c>
      <c r="K1960" s="109">
        <v>0</v>
      </c>
      <c r="L1960" s="110">
        <v>0</v>
      </c>
      <c r="M1960" s="111">
        <v>0</v>
      </c>
      <c r="N1960" s="111">
        <v>0</v>
      </c>
      <c r="O1960" s="109">
        <v>0</v>
      </c>
      <c r="P1960" s="111">
        <v>0</v>
      </c>
      <c r="Q1960" s="109">
        <v>0</v>
      </c>
      <c r="R1960" s="16">
        <f>SUMIFS('Member Months'!$L:$L,'Member Months'!$A:$A,$A1960,'Member Months'!$C:$C,$C1960, 'Member Months'!$D:$D,$D1960)</f>
        <v>0</v>
      </c>
      <c r="T1960" s="172"/>
    </row>
    <row r="1961" spans="1:20">
      <c r="A1961" s="38" t="s">
        <v>211</v>
      </c>
      <c r="B1961" s="39">
        <f t="shared" si="64"/>
        <v>0</v>
      </c>
      <c r="C1961" s="39" t="str">
        <f t="shared" si="62"/>
        <v>2021 Prior Year</v>
      </c>
      <c r="D1961" s="40">
        <v>3</v>
      </c>
      <c r="E1961" s="40" t="s">
        <v>211</v>
      </c>
      <c r="F1961" s="40" t="s">
        <v>738</v>
      </c>
      <c r="G1961" s="698" t="s">
        <v>212</v>
      </c>
      <c r="H1961" s="40" t="s">
        <v>213</v>
      </c>
      <c r="I1961" s="629" t="s">
        <v>151</v>
      </c>
      <c r="J1961" s="698" t="s">
        <v>205</v>
      </c>
      <c r="K1961" s="109">
        <v>0</v>
      </c>
      <c r="L1961" s="110">
        <v>0</v>
      </c>
      <c r="M1961" s="111">
        <v>0</v>
      </c>
      <c r="N1961" s="111">
        <v>0</v>
      </c>
      <c r="O1961" s="109">
        <v>0</v>
      </c>
      <c r="P1961" s="111">
        <v>0</v>
      </c>
      <c r="Q1961" s="109">
        <v>0</v>
      </c>
      <c r="R1961" s="16">
        <f>SUMIFS('Member Months'!$L:$L,'Member Months'!$A:$A,$A1961,'Member Months'!$C:$C,$C1961, 'Member Months'!$D:$D,$D1961)</f>
        <v>0</v>
      </c>
      <c r="T1961" s="172"/>
    </row>
    <row r="1962" spans="1:20">
      <c r="A1962" s="38" t="s">
        <v>211</v>
      </c>
      <c r="B1962" s="39">
        <f t="shared" si="64"/>
        <v>0</v>
      </c>
      <c r="C1962" s="39" t="str">
        <f t="shared" si="62"/>
        <v>2021 Prior Year</v>
      </c>
      <c r="D1962" s="40">
        <v>3</v>
      </c>
      <c r="E1962" s="40" t="s">
        <v>211</v>
      </c>
      <c r="F1962" s="40" t="s">
        <v>738</v>
      </c>
      <c r="G1962" s="698" t="s">
        <v>212</v>
      </c>
      <c r="H1962" s="40" t="s">
        <v>213</v>
      </c>
      <c r="I1962" s="629" t="s">
        <v>152</v>
      </c>
      <c r="J1962" s="698" t="s">
        <v>182</v>
      </c>
      <c r="K1962" s="109">
        <v>0</v>
      </c>
      <c r="L1962" s="110">
        <v>0</v>
      </c>
      <c r="M1962" s="111">
        <v>0</v>
      </c>
      <c r="N1962" s="111">
        <v>0</v>
      </c>
      <c r="O1962" s="109">
        <v>0</v>
      </c>
      <c r="P1962" s="111">
        <v>0</v>
      </c>
      <c r="Q1962" s="109">
        <v>0</v>
      </c>
      <c r="R1962" s="16">
        <f>SUMIFS('Member Months'!$L:$L,'Member Months'!$A:$A,$A1962,'Member Months'!$C:$C,$C1962, 'Member Months'!$D:$D,$D1962)</f>
        <v>0</v>
      </c>
      <c r="T1962" s="172"/>
    </row>
    <row r="1963" spans="1:20">
      <c r="A1963" s="38" t="s">
        <v>211</v>
      </c>
      <c r="B1963" s="39">
        <f t="shared" si="64"/>
        <v>0</v>
      </c>
      <c r="C1963" s="39" t="str">
        <f t="shared" si="62"/>
        <v>2021 Prior Year</v>
      </c>
      <c r="D1963" s="40">
        <v>3</v>
      </c>
      <c r="E1963" s="40" t="s">
        <v>211</v>
      </c>
      <c r="F1963" s="40" t="s">
        <v>738</v>
      </c>
      <c r="G1963" s="698" t="s">
        <v>212</v>
      </c>
      <c r="H1963" s="40" t="s">
        <v>213</v>
      </c>
      <c r="I1963" s="629" t="s">
        <v>70</v>
      </c>
      <c r="J1963" s="698" t="s">
        <v>265</v>
      </c>
      <c r="K1963" s="109">
        <v>0</v>
      </c>
      <c r="L1963" s="110">
        <v>0</v>
      </c>
      <c r="M1963" s="111">
        <v>0</v>
      </c>
      <c r="N1963" s="111">
        <v>0</v>
      </c>
      <c r="O1963" s="109">
        <v>0</v>
      </c>
      <c r="P1963" s="111">
        <v>0</v>
      </c>
      <c r="Q1963" s="109">
        <v>0</v>
      </c>
      <c r="R1963" s="16">
        <f>SUMIFS('Member Months'!$L:$L,'Member Months'!$A:$A,$A1963,'Member Months'!$C:$C,$C1963, 'Member Months'!$D:$D,$D1963)</f>
        <v>0</v>
      </c>
      <c r="T1963" s="172"/>
    </row>
    <row r="1964" spans="1:20">
      <c r="A1964" s="38" t="s">
        <v>211</v>
      </c>
      <c r="B1964" s="39">
        <f t="shared" si="64"/>
        <v>0</v>
      </c>
      <c r="C1964" s="39" t="str">
        <f t="shared" si="62"/>
        <v>2021 Prior Year</v>
      </c>
      <c r="D1964" s="40">
        <v>3</v>
      </c>
      <c r="E1964" s="40" t="s">
        <v>211</v>
      </c>
      <c r="F1964" s="40" t="s">
        <v>738</v>
      </c>
      <c r="G1964" s="698" t="s">
        <v>212</v>
      </c>
      <c r="H1964" s="40" t="s">
        <v>213</v>
      </c>
      <c r="I1964" s="629" t="s">
        <v>71</v>
      </c>
      <c r="J1964" s="698" t="s">
        <v>266</v>
      </c>
      <c r="K1964" s="109">
        <v>0</v>
      </c>
      <c r="L1964" s="110">
        <v>0</v>
      </c>
      <c r="M1964" s="111">
        <v>0</v>
      </c>
      <c r="N1964" s="111">
        <v>0</v>
      </c>
      <c r="O1964" s="109">
        <v>0</v>
      </c>
      <c r="P1964" s="111">
        <v>0</v>
      </c>
      <c r="Q1964" s="109">
        <v>0</v>
      </c>
      <c r="R1964" s="16">
        <f>SUMIFS('Member Months'!$L:$L,'Member Months'!$A:$A,$A1964,'Member Months'!$C:$C,$C1964, 'Member Months'!$D:$D,$D1964)</f>
        <v>0</v>
      </c>
      <c r="T1964" s="172"/>
    </row>
    <row r="1965" spans="1:20">
      <c r="A1965" s="38" t="s">
        <v>211</v>
      </c>
      <c r="B1965" s="39">
        <f t="shared" si="64"/>
        <v>0</v>
      </c>
      <c r="C1965" s="39" t="str">
        <f t="shared" si="62"/>
        <v>2021 Prior Year</v>
      </c>
      <c r="D1965" s="40">
        <v>3</v>
      </c>
      <c r="E1965" s="40" t="s">
        <v>211</v>
      </c>
      <c r="F1965" s="40" t="s">
        <v>738</v>
      </c>
      <c r="G1965" s="698" t="s">
        <v>212</v>
      </c>
      <c r="H1965" s="40" t="s">
        <v>213</v>
      </c>
      <c r="I1965" s="629" t="s">
        <v>72</v>
      </c>
      <c r="J1965" s="698" t="s">
        <v>527</v>
      </c>
      <c r="K1965" s="109">
        <v>0</v>
      </c>
      <c r="L1965" s="110">
        <v>0</v>
      </c>
      <c r="M1965" s="111">
        <v>0</v>
      </c>
      <c r="N1965" s="111">
        <v>0</v>
      </c>
      <c r="O1965" s="109">
        <v>0</v>
      </c>
      <c r="P1965" s="111">
        <v>0</v>
      </c>
      <c r="Q1965" s="109">
        <v>0</v>
      </c>
      <c r="R1965" s="16">
        <f>SUMIFS('Member Months'!$L:$L,'Member Months'!$A:$A,$A1965,'Member Months'!$C:$C,$C1965, 'Member Months'!$D:$D,$D1965)</f>
        <v>0</v>
      </c>
      <c r="T1965" s="172"/>
    </row>
    <row r="1966" spans="1:20">
      <c r="A1966" s="38" t="s">
        <v>211</v>
      </c>
      <c r="B1966" s="39">
        <f t="shared" si="64"/>
        <v>0</v>
      </c>
      <c r="C1966" s="39" t="str">
        <f t="shared" si="62"/>
        <v>2021 Prior Year</v>
      </c>
      <c r="D1966" s="40">
        <v>3</v>
      </c>
      <c r="E1966" s="40" t="s">
        <v>211</v>
      </c>
      <c r="F1966" s="40" t="s">
        <v>738</v>
      </c>
      <c r="G1966" s="698" t="s">
        <v>212</v>
      </c>
      <c r="H1966" s="40" t="s">
        <v>213</v>
      </c>
      <c r="I1966" s="629" t="s">
        <v>73</v>
      </c>
      <c r="J1966" s="698" t="s">
        <v>528</v>
      </c>
      <c r="K1966" s="109">
        <v>0</v>
      </c>
      <c r="L1966" s="110">
        <v>0</v>
      </c>
      <c r="M1966" s="111">
        <v>0</v>
      </c>
      <c r="N1966" s="111">
        <v>0</v>
      </c>
      <c r="O1966" s="109">
        <v>0</v>
      </c>
      <c r="P1966" s="111">
        <v>0</v>
      </c>
      <c r="Q1966" s="109">
        <v>0</v>
      </c>
      <c r="R1966" s="16">
        <f>SUMIFS('Member Months'!$L:$L,'Member Months'!$A:$A,$A1966,'Member Months'!$C:$C,$C1966, 'Member Months'!$D:$D,$D1966)</f>
        <v>0</v>
      </c>
      <c r="T1966" s="172"/>
    </row>
    <row r="1967" spans="1:20">
      <c r="A1967" s="38" t="s">
        <v>211</v>
      </c>
      <c r="B1967" s="39">
        <f t="shared" si="64"/>
        <v>0</v>
      </c>
      <c r="C1967" s="39" t="str">
        <f t="shared" si="62"/>
        <v>2021 Prior Year</v>
      </c>
      <c r="D1967" s="40">
        <v>3</v>
      </c>
      <c r="E1967" s="40" t="s">
        <v>211</v>
      </c>
      <c r="F1967" s="40" t="s">
        <v>738</v>
      </c>
      <c r="G1967" s="698" t="s">
        <v>212</v>
      </c>
      <c r="H1967" s="40" t="s">
        <v>213</v>
      </c>
      <c r="I1967" s="629" t="s">
        <v>409</v>
      </c>
      <c r="J1967" s="698" t="s">
        <v>803</v>
      </c>
      <c r="K1967" s="109">
        <v>0</v>
      </c>
      <c r="L1967" s="110">
        <v>0</v>
      </c>
      <c r="M1967" s="111">
        <v>0</v>
      </c>
      <c r="N1967" s="111">
        <v>0</v>
      </c>
      <c r="O1967" s="109">
        <v>0</v>
      </c>
      <c r="P1967" s="111">
        <v>0</v>
      </c>
      <c r="Q1967" s="109">
        <v>0</v>
      </c>
      <c r="R1967" s="16">
        <f>SUMIFS('Member Months'!$L:$L,'Member Months'!$A:$A,$A1967,'Member Months'!$C:$C,$C1967, 'Member Months'!$D:$D,$D1967)</f>
        <v>0</v>
      </c>
      <c r="T1967" s="172"/>
    </row>
    <row r="1968" spans="1:20">
      <c r="A1968" s="38" t="s">
        <v>214</v>
      </c>
      <c r="B1968" s="39">
        <f t="shared" si="64"/>
        <v>0</v>
      </c>
      <c r="C1968" s="39" t="str">
        <f t="shared" si="62"/>
        <v>2021 Prior Year</v>
      </c>
      <c r="D1968" s="40">
        <v>3</v>
      </c>
      <c r="E1968" s="40" t="s">
        <v>214</v>
      </c>
      <c r="F1968" s="40" t="s">
        <v>738</v>
      </c>
      <c r="G1968" s="698" t="s">
        <v>224</v>
      </c>
      <c r="H1968" s="40" t="s">
        <v>213</v>
      </c>
      <c r="I1968" s="629" t="s">
        <v>211</v>
      </c>
      <c r="J1968" s="698" t="s">
        <v>261</v>
      </c>
      <c r="K1968" s="109">
        <v>0</v>
      </c>
      <c r="L1968" s="110">
        <v>0</v>
      </c>
      <c r="M1968" s="111">
        <v>0</v>
      </c>
      <c r="N1968" s="111">
        <v>0</v>
      </c>
      <c r="O1968" s="109">
        <v>0</v>
      </c>
      <c r="P1968" s="111">
        <v>0</v>
      </c>
      <c r="Q1968" s="109">
        <v>0</v>
      </c>
      <c r="R1968" s="16">
        <f>SUMIFS('Member Months'!$L:$L,'Member Months'!$A:$A,$A1968,'Member Months'!$C:$C,$C1968, 'Member Months'!$D:$D,$D1968)</f>
        <v>0</v>
      </c>
      <c r="T1968" s="172"/>
    </row>
    <row r="1969" spans="1:20">
      <c r="A1969" s="38" t="s">
        <v>214</v>
      </c>
      <c r="B1969" s="39">
        <f t="shared" si="64"/>
        <v>0</v>
      </c>
      <c r="C1969" s="39" t="str">
        <f t="shared" si="62"/>
        <v>2021 Prior Year</v>
      </c>
      <c r="D1969" s="40">
        <v>3</v>
      </c>
      <c r="E1969" s="40" t="s">
        <v>214</v>
      </c>
      <c r="F1969" s="40" t="s">
        <v>738</v>
      </c>
      <c r="G1969" s="698" t="s">
        <v>224</v>
      </c>
      <c r="H1969" s="40" t="s">
        <v>213</v>
      </c>
      <c r="I1969" s="629" t="s">
        <v>214</v>
      </c>
      <c r="J1969" s="698" t="s">
        <v>676</v>
      </c>
      <c r="K1969" s="109">
        <v>0</v>
      </c>
      <c r="L1969" s="110">
        <v>0</v>
      </c>
      <c r="M1969" s="111">
        <v>0</v>
      </c>
      <c r="N1969" s="111">
        <v>0</v>
      </c>
      <c r="O1969" s="109">
        <v>0</v>
      </c>
      <c r="P1969" s="111">
        <v>0</v>
      </c>
      <c r="Q1969" s="109">
        <v>0</v>
      </c>
      <c r="R1969" s="16">
        <f>SUMIFS('Member Months'!$L:$L,'Member Months'!$A:$A,$A1969,'Member Months'!$C:$C,$C1969, 'Member Months'!$D:$D,$D1969)</f>
        <v>0</v>
      </c>
      <c r="T1969" s="172"/>
    </row>
    <row r="1970" spans="1:20">
      <c r="A1970" s="38" t="s">
        <v>214</v>
      </c>
      <c r="B1970" s="39">
        <f t="shared" si="64"/>
        <v>0</v>
      </c>
      <c r="C1970" s="39" t="str">
        <f t="shared" si="62"/>
        <v>2021 Prior Year</v>
      </c>
      <c r="D1970" s="40">
        <v>3</v>
      </c>
      <c r="E1970" s="40" t="s">
        <v>214</v>
      </c>
      <c r="F1970" s="40" t="s">
        <v>738</v>
      </c>
      <c r="G1970" s="698" t="s">
        <v>224</v>
      </c>
      <c r="H1970" s="40" t="s">
        <v>213</v>
      </c>
      <c r="I1970" s="629" t="s">
        <v>215</v>
      </c>
      <c r="J1970" s="698" t="s">
        <v>216</v>
      </c>
      <c r="K1970" s="109">
        <v>0</v>
      </c>
      <c r="L1970" s="110">
        <v>0</v>
      </c>
      <c r="M1970" s="111">
        <v>0</v>
      </c>
      <c r="N1970" s="111">
        <v>0</v>
      </c>
      <c r="O1970" s="109">
        <v>0</v>
      </c>
      <c r="P1970" s="111">
        <v>0</v>
      </c>
      <c r="Q1970" s="109">
        <v>0</v>
      </c>
      <c r="R1970" s="16">
        <f>SUMIFS('Member Months'!$L:$L,'Member Months'!$A:$A,$A1970,'Member Months'!$C:$C,$C1970, 'Member Months'!$D:$D,$D1970)</f>
        <v>0</v>
      </c>
      <c r="T1970" s="172"/>
    </row>
    <row r="1971" spans="1:20">
      <c r="A1971" s="38" t="s">
        <v>214</v>
      </c>
      <c r="B1971" s="39">
        <f t="shared" si="64"/>
        <v>0</v>
      </c>
      <c r="C1971" s="39" t="str">
        <f t="shared" si="62"/>
        <v>2021 Prior Year</v>
      </c>
      <c r="D1971" s="40">
        <v>3</v>
      </c>
      <c r="E1971" s="40" t="s">
        <v>214</v>
      </c>
      <c r="F1971" s="40" t="s">
        <v>738</v>
      </c>
      <c r="G1971" s="698" t="s">
        <v>224</v>
      </c>
      <c r="H1971" s="40" t="s">
        <v>213</v>
      </c>
      <c r="I1971" s="629" t="s">
        <v>217</v>
      </c>
      <c r="J1971" s="698" t="s">
        <v>262</v>
      </c>
      <c r="K1971" s="109">
        <v>0</v>
      </c>
      <c r="L1971" s="110">
        <v>0</v>
      </c>
      <c r="M1971" s="111">
        <v>0</v>
      </c>
      <c r="N1971" s="111">
        <v>0</v>
      </c>
      <c r="O1971" s="109">
        <v>0</v>
      </c>
      <c r="P1971" s="111">
        <v>0</v>
      </c>
      <c r="Q1971" s="109">
        <v>0</v>
      </c>
      <c r="R1971" s="16">
        <f>SUMIFS('Member Months'!$L:$L,'Member Months'!$A:$A,$A1971,'Member Months'!$C:$C,$C1971, 'Member Months'!$D:$D,$D1971)</f>
        <v>0</v>
      </c>
      <c r="T1971" s="172"/>
    </row>
    <row r="1972" spans="1:20">
      <c r="A1972" s="38" t="s">
        <v>214</v>
      </c>
      <c r="B1972" s="39">
        <f t="shared" si="64"/>
        <v>0</v>
      </c>
      <c r="C1972" s="39" t="str">
        <f t="shared" si="62"/>
        <v>2021 Prior Year</v>
      </c>
      <c r="D1972" s="40">
        <v>3</v>
      </c>
      <c r="E1972" s="40" t="s">
        <v>214</v>
      </c>
      <c r="F1972" s="40" t="s">
        <v>738</v>
      </c>
      <c r="G1972" s="698" t="s">
        <v>224</v>
      </c>
      <c r="H1972" s="40" t="s">
        <v>213</v>
      </c>
      <c r="I1972" s="629" t="s">
        <v>218</v>
      </c>
      <c r="J1972" s="698" t="s">
        <v>677</v>
      </c>
      <c r="K1972" s="109">
        <v>0</v>
      </c>
      <c r="L1972" s="110">
        <v>0</v>
      </c>
      <c r="M1972" s="111">
        <v>0</v>
      </c>
      <c r="N1972" s="111">
        <v>0</v>
      </c>
      <c r="O1972" s="109">
        <v>0</v>
      </c>
      <c r="P1972" s="111">
        <v>0</v>
      </c>
      <c r="Q1972" s="109">
        <v>0</v>
      </c>
      <c r="R1972" s="16">
        <f>SUMIFS('Member Months'!$L:$L,'Member Months'!$A:$A,$A1972,'Member Months'!$C:$C,$C1972, 'Member Months'!$D:$D,$D1972)</f>
        <v>0</v>
      </c>
      <c r="T1972" s="172"/>
    </row>
    <row r="1973" spans="1:20">
      <c r="A1973" s="38" t="s">
        <v>214</v>
      </c>
      <c r="B1973" s="39">
        <f t="shared" si="64"/>
        <v>0</v>
      </c>
      <c r="C1973" s="39" t="str">
        <f t="shared" si="62"/>
        <v>2021 Prior Year</v>
      </c>
      <c r="D1973" s="40">
        <v>3</v>
      </c>
      <c r="E1973" s="40" t="s">
        <v>214</v>
      </c>
      <c r="F1973" s="40" t="s">
        <v>738</v>
      </c>
      <c r="G1973" s="698" t="s">
        <v>224</v>
      </c>
      <c r="H1973" s="40" t="s">
        <v>213</v>
      </c>
      <c r="I1973" s="629" t="s">
        <v>219</v>
      </c>
      <c r="J1973" s="698" t="s">
        <v>263</v>
      </c>
      <c r="K1973" s="109">
        <v>0</v>
      </c>
      <c r="L1973" s="110">
        <v>0</v>
      </c>
      <c r="M1973" s="111">
        <v>0</v>
      </c>
      <c r="N1973" s="111">
        <v>0</v>
      </c>
      <c r="O1973" s="109">
        <v>0</v>
      </c>
      <c r="P1973" s="111">
        <v>0</v>
      </c>
      <c r="Q1973" s="109">
        <v>0</v>
      </c>
      <c r="R1973" s="16">
        <f>SUMIFS('Member Months'!$L:$L,'Member Months'!$A:$A,$A1973,'Member Months'!$C:$C,$C1973, 'Member Months'!$D:$D,$D1973)</f>
        <v>0</v>
      </c>
      <c r="T1973" s="172"/>
    </row>
    <row r="1974" spans="1:20">
      <c r="A1974" s="38" t="s">
        <v>214</v>
      </c>
      <c r="B1974" s="39">
        <f t="shared" si="64"/>
        <v>0</v>
      </c>
      <c r="C1974" s="39" t="str">
        <f t="shared" si="62"/>
        <v>2021 Prior Year</v>
      </c>
      <c r="D1974" s="40">
        <v>3</v>
      </c>
      <c r="E1974" s="40" t="s">
        <v>214</v>
      </c>
      <c r="F1974" s="40" t="s">
        <v>738</v>
      </c>
      <c r="G1974" s="698" t="s">
        <v>224</v>
      </c>
      <c r="H1974" s="40" t="s">
        <v>213</v>
      </c>
      <c r="I1974" s="629" t="s">
        <v>220</v>
      </c>
      <c r="J1974" s="698" t="s">
        <v>675</v>
      </c>
      <c r="K1974" s="109">
        <v>0</v>
      </c>
      <c r="L1974" s="110">
        <v>0</v>
      </c>
      <c r="M1974" s="111">
        <v>0</v>
      </c>
      <c r="N1974" s="111">
        <v>0</v>
      </c>
      <c r="O1974" s="109">
        <v>0</v>
      </c>
      <c r="P1974" s="111">
        <v>0</v>
      </c>
      <c r="Q1974" s="109">
        <v>0</v>
      </c>
      <c r="R1974" s="16">
        <f>SUMIFS('Member Months'!$L:$L,'Member Months'!$A:$A,$A1974,'Member Months'!$C:$C,$C1974, 'Member Months'!$D:$D,$D1974)</f>
        <v>0</v>
      </c>
      <c r="T1974" s="172"/>
    </row>
    <row r="1975" spans="1:20">
      <c r="A1975" s="38" t="s">
        <v>214</v>
      </c>
      <c r="B1975" s="39">
        <f t="shared" si="64"/>
        <v>0</v>
      </c>
      <c r="C1975" s="39" t="str">
        <f t="shared" si="62"/>
        <v>2021 Prior Year</v>
      </c>
      <c r="D1975" s="40">
        <v>3</v>
      </c>
      <c r="E1975" s="40" t="s">
        <v>214</v>
      </c>
      <c r="F1975" s="40" t="s">
        <v>738</v>
      </c>
      <c r="G1975" s="698" t="s">
        <v>224</v>
      </c>
      <c r="H1975" s="40" t="s">
        <v>213</v>
      </c>
      <c r="I1975" s="629" t="s">
        <v>221</v>
      </c>
      <c r="J1975" s="698" t="s">
        <v>264</v>
      </c>
      <c r="K1975" s="109">
        <v>0</v>
      </c>
      <c r="L1975" s="110">
        <v>0</v>
      </c>
      <c r="M1975" s="111">
        <v>0</v>
      </c>
      <c r="N1975" s="111">
        <v>0</v>
      </c>
      <c r="O1975" s="109">
        <v>0</v>
      </c>
      <c r="P1975" s="111">
        <v>0</v>
      </c>
      <c r="Q1975" s="109">
        <v>0</v>
      </c>
      <c r="R1975" s="16">
        <f>SUMIFS('Member Months'!$L:$L,'Member Months'!$A:$A,$A1975,'Member Months'!$C:$C,$C1975, 'Member Months'!$D:$D,$D1975)</f>
        <v>0</v>
      </c>
      <c r="T1975" s="172"/>
    </row>
    <row r="1976" spans="1:20">
      <c r="A1976" s="38" t="s">
        <v>214</v>
      </c>
      <c r="B1976" s="39">
        <f t="shared" si="64"/>
        <v>0</v>
      </c>
      <c r="C1976" s="39" t="str">
        <f t="shared" si="62"/>
        <v>2021 Prior Year</v>
      </c>
      <c r="D1976" s="40">
        <v>3</v>
      </c>
      <c r="E1976" s="40" t="s">
        <v>214</v>
      </c>
      <c r="F1976" s="40" t="s">
        <v>738</v>
      </c>
      <c r="G1976" s="698" t="s">
        <v>224</v>
      </c>
      <c r="H1976" s="40" t="s">
        <v>213</v>
      </c>
      <c r="I1976" s="629" t="s">
        <v>222</v>
      </c>
      <c r="J1976" s="698" t="s">
        <v>206</v>
      </c>
      <c r="K1976" s="109">
        <v>0</v>
      </c>
      <c r="L1976" s="110">
        <v>0</v>
      </c>
      <c r="M1976" s="111">
        <v>0</v>
      </c>
      <c r="N1976" s="111">
        <v>0</v>
      </c>
      <c r="O1976" s="109">
        <v>0</v>
      </c>
      <c r="P1976" s="111">
        <v>0</v>
      </c>
      <c r="Q1976" s="109">
        <v>0</v>
      </c>
      <c r="R1976" s="16">
        <f>SUMIFS('Member Months'!$L:$L,'Member Months'!$A:$A,$A1976,'Member Months'!$C:$C,$C1976, 'Member Months'!$D:$D,$D1976)</f>
        <v>0</v>
      </c>
      <c r="T1976" s="172"/>
    </row>
    <row r="1977" spans="1:20">
      <c r="A1977" s="38" t="s">
        <v>214</v>
      </c>
      <c r="B1977" s="39">
        <f t="shared" si="64"/>
        <v>0</v>
      </c>
      <c r="C1977" s="39" t="str">
        <f t="shared" si="62"/>
        <v>2021 Prior Year</v>
      </c>
      <c r="D1977" s="40">
        <v>3</v>
      </c>
      <c r="E1977" s="40" t="s">
        <v>214</v>
      </c>
      <c r="F1977" s="40" t="s">
        <v>738</v>
      </c>
      <c r="G1977" s="698" t="s">
        <v>224</v>
      </c>
      <c r="H1977" s="40" t="s">
        <v>213</v>
      </c>
      <c r="I1977" s="629" t="s">
        <v>223</v>
      </c>
      <c r="J1977" s="698" t="s">
        <v>181</v>
      </c>
      <c r="K1977" s="109">
        <v>0</v>
      </c>
      <c r="L1977" s="110">
        <v>0</v>
      </c>
      <c r="M1977" s="111">
        <v>0</v>
      </c>
      <c r="N1977" s="111">
        <v>0</v>
      </c>
      <c r="O1977" s="109">
        <v>0</v>
      </c>
      <c r="P1977" s="111">
        <v>0</v>
      </c>
      <c r="Q1977" s="109">
        <v>0</v>
      </c>
      <c r="R1977" s="16">
        <f>SUMIFS('Member Months'!$L:$L,'Member Months'!$A:$A,$A1977,'Member Months'!$C:$C,$C1977, 'Member Months'!$D:$D,$D1977)</f>
        <v>0</v>
      </c>
      <c r="T1977" s="172"/>
    </row>
    <row r="1978" spans="1:20">
      <c r="A1978" s="38" t="s">
        <v>214</v>
      </c>
      <c r="B1978" s="39">
        <f t="shared" si="64"/>
        <v>0</v>
      </c>
      <c r="C1978" s="39" t="str">
        <f t="shared" si="62"/>
        <v>2021 Prior Year</v>
      </c>
      <c r="D1978" s="40">
        <v>3</v>
      </c>
      <c r="E1978" s="40" t="s">
        <v>214</v>
      </c>
      <c r="F1978" s="40" t="s">
        <v>738</v>
      </c>
      <c r="G1978" s="698" t="s">
        <v>224</v>
      </c>
      <c r="H1978" s="40" t="s">
        <v>213</v>
      </c>
      <c r="I1978" s="629" t="s">
        <v>150</v>
      </c>
      <c r="J1978" s="698" t="s">
        <v>204</v>
      </c>
      <c r="K1978" s="303">
        <v>0</v>
      </c>
      <c r="L1978" s="304">
        <v>0</v>
      </c>
      <c r="M1978" s="305">
        <v>0</v>
      </c>
      <c r="N1978" s="305">
        <v>0</v>
      </c>
      <c r="O1978" s="303">
        <v>0</v>
      </c>
      <c r="P1978" s="305">
        <v>0</v>
      </c>
      <c r="Q1978" s="303">
        <v>0</v>
      </c>
      <c r="R1978" s="16">
        <f>SUMIFS('Member Months'!$L:$L,'Member Months'!$A:$A,$A1978,'Member Months'!$C:$C,$C1978, 'Member Months'!$D:$D,$D1978)</f>
        <v>0</v>
      </c>
      <c r="T1978" s="172"/>
    </row>
    <row r="1979" spans="1:20">
      <c r="A1979" s="38" t="s">
        <v>214</v>
      </c>
      <c r="B1979" s="39">
        <f t="shared" si="64"/>
        <v>0</v>
      </c>
      <c r="C1979" s="39" t="str">
        <f t="shared" si="62"/>
        <v>2021 Prior Year</v>
      </c>
      <c r="D1979" s="40">
        <v>3</v>
      </c>
      <c r="E1979" s="40" t="s">
        <v>214</v>
      </c>
      <c r="F1979" s="40" t="s">
        <v>738</v>
      </c>
      <c r="G1979" s="698" t="s">
        <v>224</v>
      </c>
      <c r="H1979" s="40" t="s">
        <v>213</v>
      </c>
      <c r="I1979" s="629" t="s">
        <v>151</v>
      </c>
      <c r="J1979" s="698" t="s">
        <v>205</v>
      </c>
      <c r="K1979" s="303">
        <v>0</v>
      </c>
      <c r="L1979" s="304">
        <v>0</v>
      </c>
      <c r="M1979" s="305">
        <v>0</v>
      </c>
      <c r="N1979" s="305">
        <v>0</v>
      </c>
      <c r="O1979" s="303">
        <v>0</v>
      </c>
      <c r="P1979" s="305">
        <v>0</v>
      </c>
      <c r="Q1979" s="303">
        <v>0</v>
      </c>
      <c r="R1979" s="16">
        <f>SUMIFS('Member Months'!$L:$L,'Member Months'!$A:$A,$A1979,'Member Months'!$C:$C,$C1979, 'Member Months'!$D:$D,$D1979)</f>
        <v>0</v>
      </c>
      <c r="T1979" s="172"/>
    </row>
    <row r="1980" spans="1:20">
      <c r="A1980" s="38" t="s">
        <v>214</v>
      </c>
      <c r="B1980" s="39">
        <f t="shared" si="64"/>
        <v>0</v>
      </c>
      <c r="C1980" s="39" t="str">
        <f t="shared" si="62"/>
        <v>2021 Prior Year</v>
      </c>
      <c r="D1980" s="40">
        <v>3</v>
      </c>
      <c r="E1980" s="40" t="s">
        <v>214</v>
      </c>
      <c r="F1980" s="40" t="s">
        <v>738</v>
      </c>
      <c r="G1980" s="698" t="s">
        <v>224</v>
      </c>
      <c r="H1980" s="40" t="s">
        <v>213</v>
      </c>
      <c r="I1980" s="629" t="s">
        <v>152</v>
      </c>
      <c r="J1980" s="698" t="s">
        <v>182</v>
      </c>
      <c r="K1980" s="303">
        <v>0</v>
      </c>
      <c r="L1980" s="304">
        <v>0</v>
      </c>
      <c r="M1980" s="305">
        <v>0</v>
      </c>
      <c r="N1980" s="305">
        <v>0</v>
      </c>
      <c r="O1980" s="303">
        <v>0</v>
      </c>
      <c r="P1980" s="305">
        <v>0</v>
      </c>
      <c r="Q1980" s="303">
        <v>0</v>
      </c>
      <c r="R1980" s="16">
        <f>SUMIFS('Member Months'!$L:$L,'Member Months'!$A:$A,$A1980,'Member Months'!$C:$C,$C1980, 'Member Months'!$D:$D,$D1980)</f>
        <v>0</v>
      </c>
      <c r="T1980" s="172"/>
    </row>
    <row r="1981" spans="1:20">
      <c r="A1981" s="38" t="s">
        <v>214</v>
      </c>
      <c r="B1981" s="39">
        <f t="shared" si="64"/>
        <v>0</v>
      </c>
      <c r="C1981" s="39" t="str">
        <f t="shared" si="62"/>
        <v>2021 Prior Year</v>
      </c>
      <c r="D1981" s="40">
        <v>3</v>
      </c>
      <c r="E1981" s="40" t="s">
        <v>214</v>
      </c>
      <c r="F1981" s="40" t="s">
        <v>738</v>
      </c>
      <c r="G1981" s="698" t="s">
        <v>224</v>
      </c>
      <c r="H1981" s="40" t="s">
        <v>213</v>
      </c>
      <c r="I1981" s="629" t="s">
        <v>70</v>
      </c>
      <c r="J1981" s="698" t="s">
        <v>265</v>
      </c>
      <c r="K1981" s="303">
        <v>0</v>
      </c>
      <c r="L1981" s="304">
        <v>0</v>
      </c>
      <c r="M1981" s="305">
        <v>0</v>
      </c>
      <c r="N1981" s="305">
        <v>0</v>
      </c>
      <c r="O1981" s="303">
        <v>0</v>
      </c>
      <c r="P1981" s="305">
        <v>0</v>
      </c>
      <c r="Q1981" s="303">
        <v>0</v>
      </c>
      <c r="R1981" s="16">
        <f>SUMIFS('Member Months'!$L:$L,'Member Months'!$A:$A,$A1981,'Member Months'!$C:$C,$C1981, 'Member Months'!$D:$D,$D1981)</f>
        <v>0</v>
      </c>
      <c r="T1981" s="172"/>
    </row>
    <row r="1982" spans="1:20">
      <c r="A1982" s="38" t="s">
        <v>214</v>
      </c>
      <c r="B1982" s="39">
        <f t="shared" si="64"/>
        <v>0</v>
      </c>
      <c r="C1982" s="39" t="str">
        <f t="shared" si="62"/>
        <v>2021 Prior Year</v>
      </c>
      <c r="D1982" s="40">
        <v>3</v>
      </c>
      <c r="E1982" s="40" t="s">
        <v>214</v>
      </c>
      <c r="F1982" s="40" t="s">
        <v>738</v>
      </c>
      <c r="G1982" s="698" t="s">
        <v>224</v>
      </c>
      <c r="H1982" s="40" t="s">
        <v>213</v>
      </c>
      <c r="I1982" s="629" t="s">
        <v>71</v>
      </c>
      <c r="J1982" s="698" t="s">
        <v>266</v>
      </c>
      <c r="K1982" s="303">
        <v>0</v>
      </c>
      <c r="L1982" s="304">
        <v>0</v>
      </c>
      <c r="M1982" s="305">
        <v>0</v>
      </c>
      <c r="N1982" s="305">
        <v>0</v>
      </c>
      <c r="O1982" s="303">
        <v>0</v>
      </c>
      <c r="P1982" s="305">
        <v>0</v>
      </c>
      <c r="Q1982" s="303">
        <v>0</v>
      </c>
      <c r="R1982" s="16">
        <f>SUMIFS('Member Months'!$L:$L,'Member Months'!$A:$A,$A1982,'Member Months'!$C:$C,$C1982, 'Member Months'!$D:$D,$D1982)</f>
        <v>0</v>
      </c>
      <c r="T1982" s="172"/>
    </row>
    <row r="1983" spans="1:20">
      <c r="A1983" s="38" t="s">
        <v>214</v>
      </c>
      <c r="B1983" s="39">
        <f t="shared" si="64"/>
        <v>0</v>
      </c>
      <c r="C1983" s="39" t="str">
        <f t="shared" si="62"/>
        <v>2021 Prior Year</v>
      </c>
      <c r="D1983" s="40">
        <v>3</v>
      </c>
      <c r="E1983" s="40" t="s">
        <v>214</v>
      </c>
      <c r="F1983" s="40" t="s">
        <v>738</v>
      </c>
      <c r="G1983" s="698" t="s">
        <v>224</v>
      </c>
      <c r="H1983" s="40" t="s">
        <v>213</v>
      </c>
      <c r="I1983" s="629" t="s">
        <v>72</v>
      </c>
      <c r="J1983" s="698" t="s">
        <v>527</v>
      </c>
      <c r="K1983" s="303">
        <v>0</v>
      </c>
      <c r="L1983" s="304">
        <v>0</v>
      </c>
      <c r="M1983" s="305">
        <v>0</v>
      </c>
      <c r="N1983" s="305">
        <v>0</v>
      </c>
      <c r="O1983" s="303">
        <v>0</v>
      </c>
      <c r="P1983" s="305">
        <v>0</v>
      </c>
      <c r="Q1983" s="303">
        <v>0</v>
      </c>
      <c r="R1983" s="16">
        <f>SUMIFS('Member Months'!$L:$L,'Member Months'!$A:$A,$A1983,'Member Months'!$C:$C,$C1983, 'Member Months'!$D:$D,$D1983)</f>
        <v>0</v>
      </c>
      <c r="T1983" s="172"/>
    </row>
    <row r="1984" spans="1:20">
      <c r="A1984" s="38" t="s">
        <v>214</v>
      </c>
      <c r="B1984" s="39">
        <f t="shared" si="64"/>
        <v>0</v>
      </c>
      <c r="C1984" s="39" t="str">
        <f t="shared" si="62"/>
        <v>2021 Prior Year</v>
      </c>
      <c r="D1984" s="40">
        <v>3</v>
      </c>
      <c r="E1984" s="40" t="s">
        <v>214</v>
      </c>
      <c r="F1984" s="40" t="s">
        <v>738</v>
      </c>
      <c r="G1984" s="698" t="s">
        <v>224</v>
      </c>
      <c r="H1984" s="40" t="s">
        <v>213</v>
      </c>
      <c r="I1984" s="629" t="s">
        <v>73</v>
      </c>
      <c r="J1984" s="698" t="s">
        <v>528</v>
      </c>
      <c r="K1984" s="303">
        <v>0</v>
      </c>
      <c r="L1984" s="304">
        <v>0</v>
      </c>
      <c r="M1984" s="305">
        <v>0</v>
      </c>
      <c r="N1984" s="305">
        <v>0</v>
      </c>
      <c r="O1984" s="303">
        <v>0</v>
      </c>
      <c r="P1984" s="305">
        <v>0</v>
      </c>
      <c r="Q1984" s="303">
        <v>0</v>
      </c>
      <c r="R1984" s="16">
        <f>SUMIFS('Member Months'!$L:$L,'Member Months'!$A:$A,$A1984,'Member Months'!$C:$C,$C1984, 'Member Months'!$D:$D,$D1984)</f>
        <v>0</v>
      </c>
      <c r="T1984" s="172"/>
    </row>
    <row r="1985" spans="1:20">
      <c r="A1985" s="38" t="s">
        <v>214</v>
      </c>
      <c r="B1985" s="39">
        <f t="shared" si="64"/>
        <v>0</v>
      </c>
      <c r="C1985" s="39" t="str">
        <f t="shared" si="62"/>
        <v>2021 Prior Year</v>
      </c>
      <c r="D1985" s="40">
        <v>3</v>
      </c>
      <c r="E1985" s="40" t="s">
        <v>214</v>
      </c>
      <c r="F1985" s="40" t="s">
        <v>738</v>
      </c>
      <c r="G1985" s="698" t="s">
        <v>224</v>
      </c>
      <c r="H1985" s="40" t="s">
        <v>213</v>
      </c>
      <c r="I1985" s="629" t="s">
        <v>409</v>
      </c>
      <c r="J1985" s="698" t="s">
        <v>803</v>
      </c>
      <c r="K1985" s="303">
        <v>0</v>
      </c>
      <c r="L1985" s="304">
        <v>0</v>
      </c>
      <c r="M1985" s="305">
        <v>0</v>
      </c>
      <c r="N1985" s="305">
        <v>0</v>
      </c>
      <c r="O1985" s="303">
        <v>0</v>
      </c>
      <c r="P1985" s="305">
        <v>0</v>
      </c>
      <c r="Q1985" s="303">
        <v>0</v>
      </c>
      <c r="R1985" s="16">
        <f>SUMIFS('Member Months'!$L:$L,'Member Months'!$A:$A,$A1985,'Member Months'!$C:$C,$C1985, 'Member Months'!$D:$D,$D1985)</f>
        <v>0</v>
      </c>
      <c r="T1985" s="172"/>
    </row>
    <row r="1986" spans="1:20">
      <c r="A1986" s="38" t="s">
        <v>215</v>
      </c>
      <c r="B1986" s="39">
        <f t="shared" si="64"/>
        <v>0</v>
      </c>
      <c r="C1986" s="39" t="str">
        <f t="shared" si="62"/>
        <v>2021 Prior Year</v>
      </c>
      <c r="D1986" s="40">
        <v>3</v>
      </c>
      <c r="E1986" s="40" t="s">
        <v>215</v>
      </c>
      <c r="F1986" s="40" t="s">
        <v>738</v>
      </c>
      <c r="G1986" s="698" t="s">
        <v>225</v>
      </c>
      <c r="H1986" s="40" t="s">
        <v>213</v>
      </c>
      <c r="I1986" s="629" t="s">
        <v>211</v>
      </c>
      <c r="J1986" s="698" t="s">
        <v>261</v>
      </c>
      <c r="K1986" s="303">
        <v>0</v>
      </c>
      <c r="L1986" s="304">
        <v>0</v>
      </c>
      <c r="M1986" s="305">
        <v>0</v>
      </c>
      <c r="N1986" s="305">
        <v>0</v>
      </c>
      <c r="O1986" s="303">
        <v>0</v>
      </c>
      <c r="P1986" s="305">
        <v>0</v>
      </c>
      <c r="Q1986" s="303">
        <v>0</v>
      </c>
      <c r="R1986" s="16">
        <f>SUMIFS('Member Months'!$L:$L,'Member Months'!$A:$A,$A1986,'Member Months'!$C:$C,$C1986, 'Member Months'!$D:$D,$D1986)</f>
        <v>0</v>
      </c>
      <c r="T1986" s="172"/>
    </row>
    <row r="1987" spans="1:20">
      <c r="A1987" s="38" t="s">
        <v>215</v>
      </c>
      <c r="B1987" s="39">
        <f t="shared" si="64"/>
        <v>0</v>
      </c>
      <c r="C1987" s="39" t="str">
        <f t="shared" si="62"/>
        <v>2021 Prior Year</v>
      </c>
      <c r="D1987" s="40">
        <v>3</v>
      </c>
      <c r="E1987" s="40" t="s">
        <v>215</v>
      </c>
      <c r="F1987" s="40" t="s">
        <v>738</v>
      </c>
      <c r="G1987" s="698" t="s">
        <v>225</v>
      </c>
      <c r="H1987" s="40" t="s">
        <v>213</v>
      </c>
      <c r="I1987" s="629" t="s">
        <v>214</v>
      </c>
      <c r="J1987" s="698" t="s">
        <v>676</v>
      </c>
      <c r="K1987" s="303">
        <v>0</v>
      </c>
      <c r="L1987" s="304">
        <v>0</v>
      </c>
      <c r="M1987" s="305">
        <v>0</v>
      </c>
      <c r="N1987" s="305">
        <v>0</v>
      </c>
      <c r="O1987" s="303">
        <v>0</v>
      </c>
      <c r="P1987" s="305">
        <v>0</v>
      </c>
      <c r="Q1987" s="303">
        <v>0</v>
      </c>
      <c r="R1987" s="16">
        <f>SUMIFS('Member Months'!$L:$L,'Member Months'!$A:$A,$A1987,'Member Months'!$C:$C,$C1987, 'Member Months'!$D:$D,$D1987)</f>
        <v>0</v>
      </c>
      <c r="T1987" s="172"/>
    </row>
    <row r="1988" spans="1:20">
      <c r="A1988" s="38" t="s">
        <v>215</v>
      </c>
      <c r="B1988" s="39">
        <f t="shared" si="64"/>
        <v>0</v>
      </c>
      <c r="C1988" s="39" t="str">
        <f t="shared" si="62"/>
        <v>2021 Prior Year</v>
      </c>
      <c r="D1988" s="40">
        <v>3</v>
      </c>
      <c r="E1988" s="40" t="s">
        <v>215</v>
      </c>
      <c r="F1988" s="40" t="s">
        <v>738</v>
      </c>
      <c r="G1988" s="698" t="s">
        <v>225</v>
      </c>
      <c r="H1988" s="40" t="s">
        <v>213</v>
      </c>
      <c r="I1988" s="629" t="s">
        <v>215</v>
      </c>
      <c r="J1988" s="698" t="s">
        <v>216</v>
      </c>
      <c r="K1988" s="303">
        <v>0</v>
      </c>
      <c r="L1988" s="304">
        <v>0</v>
      </c>
      <c r="M1988" s="305">
        <v>0</v>
      </c>
      <c r="N1988" s="305">
        <v>0</v>
      </c>
      <c r="O1988" s="303">
        <v>0</v>
      </c>
      <c r="P1988" s="305">
        <v>0</v>
      </c>
      <c r="Q1988" s="303">
        <v>0</v>
      </c>
      <c r="R1988" s="16">
        <f>SUMIFS('Member Months'!$L:$L,'Member Months'!$A:$A,$A1988,'Member Months'!$C:$C,$C1988, 'Member Months'!$D:$D,$D1988)</f>
        <v>0</v>
      </c>
      <c r="T1988" s="172"/>
    </row>
    <row r="1989" spans="1:20">
      <c r="A1989" s="38" t="s">
        <v>215</v>
      </c>
      <c r="B1989" s="39">
        <f t="shared" si="64"/>
        <v>0</v>
      </c>
      <c r="C1989" s="39" t="str">
        <f t="shared" si="62"/>
        <v>2021 Prior Year</v>
      </c>
      <c r="D1989" s="40">
        <v>3</v>
      </c>
      <c r="E1989" s="40" t="s">
        <v>215</v>
      </c>
      <c r="F1989" s="40" t="s">
        <v>738</v>
      </c>
      <c r="G1989" s="698" t="s">
        <v>225</v>
      </c>
      <c r="H1989" s="40" t="s">
        <v>213</v>
      </c>
      <c r="I1989" s="629" t="s">
        <v>217</v>
      </c>
      <c r="J1989" s="698" t="s">
        <v>262</v>
      </c>
      <c r="K1989" s="303">
        <v>0</v>
      </c>
      <c r="L1989" s="304">
        <v>0</v>
      </c>
      <c r="M1989" s="305">
        <v>0</v>
      </c>
      <c r="N1989" s="305">
        <v>0</v>
      </c>
      <c r="O1989" s="303">
        <v>0</v>
      </c>
      <c r="P1989" s="305">
        <v>0</v>
      </c>
      <c r="Q1989" s="303">
        <v>0</v>
      </c>
      <c r="R1989" s="16">
        <f>SUMIFS('Member Months'!$L:$L,'Member Months'!$A:$A,$A1989,'Member Months'!$C:$C,$C1989, 'Member Months'!$D:$D,$D1989)</f>
        <v>0</v>
      </c>
      <c r="T1989" s="172"/>
    </row>
    <row r="1990" spans="1:20">
      <c r="A1990" s="38" t="s">
        <v>215</v>
      </c>
      <c r="B1990" s="39">
        <f t="shared" si="64"/>
        <v>0</v>
      </c>
      <c r="C1990" s="39" t="str">
        <f t="shared" si="62"/>
        <v>2021 Prior Year</v>
      </c>
      <c r="D1990" s="40">
        <v>3</v>
      </c>
      <c r="E1990" s="40" t="s">
        <v>215</v>
      </c>
      <c r="F1990" s="40" t="s">
        <v>738</v>
      </c>
      <c r="G1990" s="698" t="s">
        <v>225</v>
      </c>
      <c r="H1990" s="40" t="s">
        <v>213</v>
      </c>
      <c r="I1990" s="629" t="s">
        <v>218</v>
      </c>
      <c r="J1990" s="698" t="s">
        <v>677</v>
      </c>
      <c r="K1990" s="303">
        <v>0</v>
      </c>
      <c r="L1990" s="304">
        <v>0</v>
      </c>
      <c r="M1990" s="305">
        <v>0</v>
      </c>
      <c r="N1990" s="305">
        <v>0</v>
      </c>
      <c r="O1990" s="303">
        <v>0</v>
      </c>
      <c r="P1990" s="305">
        <v>0</v>
      </c>
      <c r="Q1990" s="303">
        <v>0</v>
      </c>
      <c r="R1990" s="16">
        <f>SUMIFS('Member Months'!$L:$L,'Member Months'!$A:$A,$A1990,'Member Months'!$C:$C,$C1990, 'Member Months'!$D:$D,$D1990)</f>
        <v>0</v>
      </c>
      <c r="T1990" s="172"/>
    </row>
    <row r="1991" spans="1:20">
      <c r="A1991" s="38" t="s">
        <v>215</v>
      </c>
      <c r="B1991" s="39">
        <f t="shared" si="64"/>
        <v>0</v>
      </c>
      <c r="C1991" s="39" t="str">
        <f t="shared" si="62"/>
        <v>2021 Prior Year</v>
      </c>
      <c r="D1991" s="40">
        <v>3</v>
      </c>
      <c r="E1991" s="40" t="s">
        <v>215</v>
      </c>
      <c r="F1991" s="40" t="s">
        <v>738</v>
      </c>
      <c r="G1991" s="698" t="s">
        <v>225</v>
      </c>
      <c r="H1991" s="40" t="s">
        <v>213</v>
      </c>
      <c r="I1991" s="629" t="s">
        <v>219</v>
      </c>
      <c r="J1991" s="698" t="s">
        <v>263</v>
      </c>
      <c r="K1991" s="303">
        <v>0</v>
      </c>
      <c r="L1991" s="304">
        <v>0</v>
      </c>
      <c r="M1991" s="305">
        <v>0</v>
      </c>
      <c r="N1991" s="305">
        <v>0</v>
      </c>
      <c r="O1991" s="303">
        <v>0</v>
      </c>
      <c r="P1991" s="305">
        <v>0</v>
      </c>
      <c r="Q1991" s="303">
        <v>0</v>
      </c>
      <c r="R1991" s="16">
        <f>SUMIFS('Member Months'!$L:$L,'Member Months'!$A:$A,$A1991,'Member Months'!$C:$C,$C1991, 'Member Months'!$D:$D,$D1991)</f>
        <v>0</v>
      </c>
      <c r="T1991" s="172"/>
    </row>
    <row r="1992" spans="1:20">
      <c r="A1992" s="38" t="s">
        <v>215</v>
      </c>
      <c r="B1992" s="39">
        <f t="shared" si="64"/>
        <v>0</v>
      </c>
      <c r="C1992" s="39" t="str">
        <f t="shared" si="62"/>
        <v>2021 Prior Year</v>
      </c>
      <c r="D1992" s="40">
        <v>3</v>
      </c>
      <c r="E1992" s="40" t="s">
        <v>215</v>
      </c>
      <c r="F1992" s="40" t="s">
        <v>738</v>
      </c>
      <c r="G1992" s="698" t="s">
        <v>225</v>
      </c>
      <c r="H1992" s="40" t="s">
        <v>213</v>
      </c>
      <c r="I1992" s="629" t="s">
        <v>220</v>
      </c>
      <c r="J1992" s="698" t="s">
        <v>675</v>
      </c>
      <c r="K1992" s="303">
        <v>0</v>
      </c>
      <c r="L1992" s="304">
        <v>0</v>
      </c>
      <c r="M1992" s="305">
        <v>0</v>
      </c>
      <c r="N1992" s="305">
        <v>0</v>
      </c>
      <c r="O1992" s="303">
        <v>0</v>
      </c>
      <c r="P1992" s="305">
        <v>0</v>
      </c>
      <c r="Q1992" s="303">
        <v>0</v>
      </c>
      <c r="R1992" s="16">
        <f>SUMIFS('Member Months'!$L:$L,'Member Months'!$A:$A,$A1992,'Member Months'!$C:$C,$C1992, 'Member Months'!$D:$D,$D1992)</f>
        <v>0</v>
      </c>
      <c r="T1992" s="172"/>
    </row>
    <row r="1993" spans="1:20">
      <c r="A1993" s="38" t="s">
        <v>215</v>
      </c>
      <c r="B1993" s="39">
        <f t="shared" si="64"/>
        <v>0</v>
      </c>
      <c r="C1993" s="39" t="str">
        <f t="shared" si="62"/>
        <v>2021 Prior Year</v>
      </c>
      <c r="D1993" s="40">
        <v>3</v>
      </c>
      <c r="E1993" s="40" t="s">
        <v>215</v>
      </c>
      <c r="F1993" s="40" t="s">
        <v>738</v>
      </c>
      <c r="G1993" s="698" t="s">
        <v>225</v>
      </c>
      <c r="H1993" s="40" t="s">
        <v>213</v>
      </c>
      <c r="I1993" s="629" t="s">
        <v>221</v>
      </c>
      <c r="J1993" s="698" t="s">
        <v>264</v>
      </c>
      <c r="K1993" s="303">
        <v>0</v>
      </c>
      <c r="L1993" s="304">
        <v>0</v>
      </c>
      <c r="M1993" s="305">
        <v>0</v>
      </c>
      <c r="N1993" s="305">
        <v>0</v>
      </c>
      <c r="O1993" s="303">
        <v>0</v>
      </c>
      <c r="P1993" s="305">
        <v>0</v>
      </c>
      <c r="Q1993" s="303">
        <v>0</v>
      </c>
      <c r="R1993" s="16">
        <f>SUMIFS('Member Months'!$L:$L,'Member Months'!$A:$A,$A1993,'Member Months'!$C:$C,$C1993, 'Member Months'!$D:$D,$D1993)</f>
        <v>0</v>
      </c>
      <c r="T1993" s="172"/>
    </row>
    <row r="1994" spans="1:20">
      <c r="A1994" s="38" t="s">
        <v>215</v>
      </c>
      <c r="B1994" s="39">
        <f t="shared" si="64"/>
        <v>0</v>
      </c>
      <c r="C1994" s="39" t="str">
        <f t="shared" si="62"/>
        <v>2021 Prior Year</v>
      </c>
      <c r="D1994" s="40">
        <v>3</v>
      </c>
      <c r="E1994" s="40" t="s">
        <v>215</v>
      </c>
      <c r="F1994" s="40" t="s">
        <v>738</v>
      </c>
      <c r="G1994" s="698" t="s">
        <v>225</v>
      </c>
      <c r="H1994" s="40" t="s">
        <v>213</v>
      </c>
      <c r="I1994" s="629" t="s">
        <v>222</v>
      </c>
      <c r="J1994" s="698" t="s">
        <v>206</v>
      </c>
      <c r="K1994" s="303">
        <v>0</v>
      </c>
      <c r="L1994" s="304">
        <v>0</v>
      </c>
      <c r="M1994" s="305">
        <v>0</v>
      </c>
      <c r="N1994" s="305">
        <v>0</v>
      </c>
      <c r="O1994" s="303">
        <v>0</v>
      </c>
      <c r="P1994" s="305">
        <v>0</v>
      </c>
      <c r="Q1994" s="303">
        <v>0</v>
      </c>
      <c r="R1994" s="16">
        <f>SUMIFS('Member Months'!$L:$L,'Member Months'!$A:$A,$A1994,'Member Months'!$C:$C,$C1994, 'Member Months'!$D:$D,$D1994)</f>
        <v>0</v>
      </c>
      <c r="T1994" s="172"/>
    </row>
    <row r="1995" spans="1:20">
      <c r="A1995" s="38" t="s">
        <v>215</v>
      </c>
      <c r="B1995" s="39">
        <f t="shared" si="64"/>
        <v>0</v>
      </c>
      <c r="C1995" s="39" t="str">
        <f t="shared" si="62"/>
        <v>2021 Prior Year</v>
      </c>
      <c r="D1995" s="40">
        <v>3</v>
      </c>
      <c r="E1995" s="40" t="s">
        <v>215</v>
      </c>
      <c r="F1995" s="40" t="s">
        <v>738</v>
      </c>
      <c r="G1995" s="698" t="s">
        <v>225</v>
      </c>
      <c r="H1995" s="40" t="s">
        <v>213</v>
      </c>
      <c r="I1995" s="629" t="s">
        <v>223</v>
      </c>
      <c r="J1995" s="698" t="s">
        <v>181</v>
      </c>
      <c r="K1995" s="303">
        <v>0</v>
      </c>
      <c r="L1995" s="304">
        <v>0</v>
      </c>
      <c r="M1995" s="305">
        <v>0</v>
      </c>
      <c r="N1995" s="305">
        <v>0</v>
      </c>
      <c r="O1995" s="303">
        <v>0</v>
      </c>
      <c r="P1995" s="305">
        <v>0</v>
      </c>
      <c r="Q1995" s="303">
        <v>0</v>
      </c>
      <c r="R1995" s="16">
        <f>SUMIFS('Member Months'!$L:$L,'Member Months'!$A:$A,$A1995,'Member Months'!$C:$C,$C1995, 'Member Months'!$D:$D,$D1995)</f>
        <v>0</v>
      </c>
      <c r="T1995" s="172"/>
    </row>
    <row r="1996" spans="1:20">
      <c r="A1996" s="38" t="s">
        <v>215</v>
      </c>
      <c r="B1996" s="39">
        <f t="shared" si="64"/>
        <v>0</v>
      </c>
      <c r="C1996" s="39" t="str">
        <f t="shared" si="62"/>
        <v>2021 Prior Year</v>
      </c>
      <c r="D1996" s="40">
        <v>3</v>
      </c>
      <c r="E1996" s="40" t="s">
        <v>215</v>
      </c>
      <c r="F1996" s="40" t="s">
        <v>738</v>
      </c>
      <c r="G1996" s="698" t="s">
        <v>225</v>
      </c>
      <c r="H1996" s="40" t="s">
        <v>213</v>
      </c>
      <c r="I1996" s="629" t="s">
        <v>150</v>
      </c>
      <c r="J1996" s="698" t="s">
        <v>204</v>
      </c>
      <c r="K1996" s="303">
        <v>0</v>
      </c>
      <c r="L1996" s="304">
        <v>0</v>
      </c>
      <c r="M1996" s="305">
        <v>0</v>
      </c>
      <c r="N1996" s="305">
        <v>0</v>
      </c>
      <c r="O1996" s="303">
        <v>0</v>
      </c>
      <c r="P1996" s="305">
        <v>0</v>
      </c>
      <c r="Q1996" s="303">
        <v>0</v>
      </c>
      <c r="R1996" s="16">
        <f>SUMIFS('Member Months'!$L:$L,'Member Months'!$A:$A,$A1996,'Member Months'!$C:$C,$C1996, 'Member Months'!$D:$D,$D1996)</f>
        <v>0</v>
      </c>
      <c r="T1996" s="172"/>
    </row>
    <row r="1997" spans="1:20">
      <c r="A1997" s="38" t="s">
        <v>215</v>
      </c>
      <c r="B1997" s="39">
        <f t="shared" si="64"/>
        <v>0</v>
      </c>
      <c r="C1997" s="39" t="str">
        <f t="shared" si="62"/>
        <v>2021 Prior Year</v>
      </c>
      <c r="D1997" s="40">
        <v>3</v>
      </c>
      <c r="E1997" s="40" t="s">
        <v>215</v>
      </c>
      <c r="F1997" s="40" t="s">
        <v>738</v>
      </c>
      <c r="G1997" s="698" t="s">
        <v>225</v>
      </c>
      <c r="H1997" s="40" t="s">
        <v>213</v>
      </c>
      <c r="I1997" s="629" t="s">
        <v>151</v>
      </c>
      <c r="J1997" s="698" t="s">
        <v>205</v>
      </c>
      <c r="K1997" s="303">
        <v>0</v>
      </c>
      <c r="L1997" s="304">
        <v>0</v>
      </c>
      <c r="M1997" s="305">
        <v>0</v>
      </c>
      <c r="N1997" s="305">
        <v>0</v>
      </c>
      <c r="O1997" s="303">
        <v>0</v>
      </c>
      <c r="P1997" s="305">
        <v>0</v>
      </c>
      <c r="Q1997" s="303">
        <v>0</v>
      </c>
      <c r="R1997" s="16">
        <f>SUMIFS('Member Months'!$L:$L,'Member Months'!$A:$A,$A1997,'Member Months'!$C:$C,$C1997, 'Member Months'!$D:$D,$D1997)</f>
        <v>0</v>
      </c>
      <c r="T1997" s="172"/>
    </row>
    <row r="1998" spans="1:20">
      <c r="A1998" s="38" t="s">
        <v>215</v>
      </c>
      <c r="B1998" s="39">
        <f t="shared" si="64"/>
        <v>0</v>
      </c>
      <c r="C1998" s="39" t="str">
        <f t="shared" si="62"/>
        <v>2021 Prior Year</v>
      </c>
      <c r="D1998" s="40">
        <v>3</v>
      </c>
      <c r="E1998" s="40" t="s">
        <v>215</v>
      </c>
      <c r="F1998" s="40" t="s">
        <v>738</v>
      </c>
      <c r="G1998" s="698" t="s">
        <v>225</v>
      </c>
      <c r="H1998" s="40" t="s">
        <v>213</v>
      </c>
      <c r="I1998" s="629" t="s">
        <v>152</v>
      </c>
      <c r="J1998" s="698" t="s">
        <v>182</v>
      </c>
      <c r="K1998" s="303">
        <v>0</v>
      </c>
      <c r="L1998" s="304">
        <v>0</v>
      </c>
      <c r="M1998" s="305">
        <v>0</v>
      </c>
      <c r="N1998" s="305">
        <v>0</v>
      </c>
      <c r="O1998" s="303">
        <v>0</v>
      </c>
      <c r="P1998" s="305">
        <v>0</v>
      </c>
      <c r="Q1998" s="303">
        <v>0</v>
      </c>
      <c r="R1998" s="16">
        <f>SUMIFS('Member Months'!$L:$L,'Member Months'!$A:$A,$A1998,'Member Months'!$C:$C,$C1998, 'Member Months'!$D:$D,$D1998)</f>
        <v>0</v>
      </c>
      <c r="T1998" s="172"/>
    </row>
    <row r="1999" spans="1:20">
      <c r="A1999" s="38" t="s">
        <v>215</v>
      </c>
      <c r="B1999" s="39">
        <f t="shared" si="64"/>
        <v>0</v>
      </c>
      <c r="C1999" s="39" t="str">
        <f t="shared" ref="C1999:C2062" si="65">$C$1302</f>
        <v>2021 Prior Year</v>
      </c>
      <c r="D1999" s="40">
        <v>3</v>
      </c>
      <c r="E1999" s="40" t="s">
        <v>215</v>
      </c>
      <c r="F1999" s="40" t="s">
        <v>738</v>
      </c>
      <c r="G1999" s="698" t="s">
        <v>225</v>
      </c>
      <c r="H1999" s="40" t="s">
        <v>213</v>
      </c>
      <c r="I1999" s="629" t="s">
        <v>70</v>
      </c>
      <c r="J1999" s="698" t="s">
        <v>265</v>
      </c>
      <c r="K1999" s="303">
        <v>0</v>
      </c>
      <c r="L1999" s="304">
        <v>0</v>
      </c>
      <c r="M1999" s="305">
        <v>0</v>
      </c>
      <c r="N1999" s="305">
        <v>0</v>
      </c>
      <c r="O1999" s="303">
        <v>0</v>
      </c>
      <c r="P1999" s="305">
        <v>0</v>
      </c>
      <c r="Q1999" s="303">
        <v>0</v>
      </c>
      <c r="R1999" s="16">
        <f>SUMIFS('Member Months'!$L:$L,'Member Months'!$A:$A,$A1999,'Member Months'!$C:$C,$C1999, 'Member Months'!$D:$D,$D1999)</f>
        <v>0</v>
      </c>
      <c r="T1999" s="172"/>
    </row>
    <row r="2000" spans="1:20">
      <c r="A2000" s="38" t="s">
        <v>215</v>
      </c>
      <c r="B2000" s="39">
        <f t="shared" si="64"/>
        <v>0</v>
      </c>
      <c r="C2000" s="39" t="str">
        <f t="shared" si="65"/>
        <v>2021 Prior Year</v>
      </c>
      <c r="D2000" s="40">
        <v>3</v>
      </c>
      <c r="E2000" s="40" t="s">
        <v>215</v>
      </c>
      <c r="F2000" s="40" t="s">
        <v>738</v>
      </c>
      <c r="G2000" s="698" t="s">
        <v>225</v>
      </c>
      <c r="H2000" s="40" t="s">
        <v>213</v>
      </c>
      <c r="I2000" s="629" t="s">
        <v>71</v>
      </c>
      <c r="J2000" s="698" t="s">
        <v>266</v>
      </c>
      <c r="K2000" s="303">
        <v>0</v>
      </c>
      <c r="L2000" s="304">
        <v>0</v>
      </c>
      <c r="M2000" s="305">
        <v>0</v>
      </c>
      <c r="N2000" s="305">
        <v>0</v>
      </c>
      <c r="O2000" s="303">
        <v>0</v>
      </c>
      <c r="P2000" s="305">
        <v>0</v>
      </c>
      <c r="Q2000" s="303">
        <v>0</v>
      </c>
      <c r="R2000" s="16">
        <f>SUMIFS('Member Months'!$L:$L,'Member Months'!$A:$A,$A2000,'Member Months'!$C:$C,$C2000, 'Member Months'!$D:$D,$D2000)</f>
        <v>0</v>
      </c>
      <c r="T2000" s="172"/>
    </row>
    <row r="2001" spans="1:20">
      <c r="A2001" s="38" t="s">
        <v>215</v>
      </c>
      <c r="B2001" s="39">
        <f t="shared" si="64"/>
        <v>0</v>
      </c>
      <c r="C2001" s="39" t="str">
        <f t="shared" si="65"/>
        <v>2021 Prior Year</v>
      </c>
      <c r="D2001" s="40">
        <v>3</v>
      </c>
      <c r="E2001" s="40" t="s">
        <v>215</v>
      </c>
      <c r="F2001" s="40" t="s">
        <v>738</v>
      </c>
      <c r="G2001" s="698" t="s">
        <v>225</v>
      </c>
      <c r="H2001" s="40" t="s">
        <v>213</v>
      </c>
      <c r="I2001" s="629" t="s">
        <v>72</v>
      </c>
      <c r="J2001" s="698" t="s">
        <v>527</v>
      </c>
      <c r="K2001" s="303">
        <v>0</v>
      </c>
      <c r="L2001" s="304">
        <v>0</v>
      </c>
      <c r="M2001" s="305">
        <v>0</v>
      </c>
      <c r="N2001" s="305">
        <v>0</v>
      </c>
      <c r="O2001" s="303">
        <v>0</v>
      </c>
      <c r="P2001" s="305">
        <v>0</v>
      </c>
      <c r="Q2001" s="303">
        <v>0</v>
      </c>
      <c r="R2001" s="16">
        <f>SUMIFS('Member Months'!$L:$L,'Member Months'!$A:$A,$A2001,'Member Months'!$C:$C,$C2001, 'Member Months'!$D:$D,$D2001)</f>
        <v>0</v>
      </c>
      <c r="T2001" s="172"/>
    </row>
    <row r="2002" spans="1:20">
      <c r="A2002" s="38" t="s">
        <v>215</v>
      </c>
      <c r="B2002" s="39">
        <f t="shared" si="64"/>
        <v>0</v>
      </c>
      <c r="C2002" s="39" t="str">
        <f t="shared" si="65"/>
        <v>2021 Prior Year</v>
      </c>
      <c r="D2002" s="40">
        <v>3</v>
      </c>
      <c r="E2002" s="40" t="s">
        <v>215</v>
      </c>
      <c r="F2002" s="40" t="s">
        <v>738</v>
      </c>
      <c r="G2002" s="698" t="s">
        <v>225</v>
      </c>
      <c r="H2002" s="40" t="s">
        <v>213</v>
      </c>
      <c r="I2002" s="629" t="s">
        <v>73</v>
      </c>
      <c r="J2002" s="698" t="s">
        <v>528</v>
      </c>
      <c r="K2002" s="303">
        <v>0</v>
      </c>
      <c r="L2002" s="304">
        <v>0</v>
      </c>
      <c r="M2002" s="305">
        <v>0</v>
      </c>
      <c r="N2002" s="305">
        <v>0</v>
      </c>
      <c r="O2002" s="303">
        <v>0</v>
      </c>
      <c r="P2002" s="305">
        <v>0</v>
      </c>
      <c r="Q2002" s="303">
        <v>0</v>
      </c>
      <c r="R2002" s="16">
        <f>SUMIFS('Member Months'!$L:$L,'Member Months'!$A:$A,$A2002,'Member Months'!$C:$C,$C2002, 'Member Months'!$D:$D,$D2002)</f>
        <v>0</v>
      </c>
      <c r="T2002" s="172"/>
    </row>
    <row r="2003" spans="1:20">
      <c r="A2003" s="38" t="s">
        <v>215</v>
      </c>
      <c r="B2003" s="39">
        <f t="shared" si="64"/>
        <v>0</v>
      </c>
      <c r="C2003" s="39" t="str">
        <f t="shared" si="65"/>
        <v>2021 Prior Year</v>
      </c>
      <c r="D2003" s="40">
        <v>3</v>
      </c>
      <c r="E2003" s="40" t="s">
        <v>215</v>
      </c>
      <c r="F2003" s="40" t="s">
        <v>738</v>
      </c>
      <c r="G2003" s="698" t="s">
        <v>225</v>
      </c>
      <c r="H2003" s="40" t="s">
        <v>213</v>
      </c>
      <c r="I2003" s="629" t="s">
        <v>409</v>
      </c>
      <c r="J2003" s="698" t="s">
        <v>803</v>
      </c>
      <c r="K2003" s="303">
        <v>0</v>
      </c>
      <c r="L2003" s="304">
        <v>0</v>
      </c>
      <c r="M2003" s="305">
        <v>0</v>
      </c>
      <c r="N2003" s="305">
        <v>0</v>
      </c>
      <c r="O2003" s="303">
        <v>0</v>
      </c>
      <c r="P2003" s="305">
        <v>0</v>
      </c>
      <c r="Q2003" s="303">
        <v>0</v>
      </c>
      <c r="R2003" s="16">
        <f>SUMIFS('Member Months'!$L:$L,'Member Months'!$A:$A,$A2003,'Member Months'!$C:$C,$C2003, 'Member Months'!$D:$D,$D2003)</f>
        <v>0</v>
      </c>
      <c r="T2003" s="172"/>
    </row>
    <row r="2004" spans="1:20">
      <c r="A2004" s="38" t="s">
        <v>217</v>
      </c>
      <c r="B2004" s="39">
        <f t="shared" si="64"/>
        <v>0</v>
      </c>
      <c r="C2004" s="39" t="str">
        <f t="shared" si="65"/>
        <v>2021 Prior Year</v>
      </c>
      <c r="D2004" s="40">
        <v>3</v>
      </c>
      <c r="E2004" s="40" t="s">
        <v>217</v>
      </c>
      <c r="F2004" s="40" t="s">
        <v>738</v>
      </c>
      <c r="G2004" s="698" t="s">
        <v>226</v>
      </c>
      <c r="H2004" s="40" t="s">
        <v>227</v>
      </c>
      <c r="I2004" s="629" t="s">
        <v>211</v>
      </c>
      <c r="J2004" s="698" t="s">
        <v>261</v>
      </c>
      <c r="K2004" s="303">
        <v>0</v>
      </c>
      <c r="L2004" s="304">
        <v>0</v>
      </c>
      <c r="M2004" s="305">
        <v>0</v>
      </c>
      <c r="N2004" s="305">
        <v>0</v>
      </c>
      <c r="O2004" s="303">
        <v>0</v>
      </c>
      <c r="P2004" s="305">
        <v>0</v>
      </c>
      <c r="Q2004" s="303">
        <v>0</v>
      </c>
      <c r="R2004" s="16">
        <f>SUMIFS('Member Months'!$L:$L,'Member Months'!$A:$A,$A2004,'Member Months'!$C:$C,$C2004, 'Member Months'!$D:$D,$D2004)</f>
        <v>0</v>
      </c>
      <c r="T2004" s="172"/>
    </row>
    <row r="2005" spans="1:20">
      <c r="A2005" s="38" t="s">
        <v>217</v>
      </c>
      <c r="B2005" s="39">
        <f t="shared" si="64"/>
        <v>0</v>
      </c>
      <c r="C2005" s="39" t="str">
        <f t="shared" si="65"/>
        <v>2021 Prior Year</v>
      </c>
      <c r="D2005" s="40">
        <v>3</v>
      </c>
      <c r="E2005" s="40" t="s">
        <v>217</v>
      </c>
      <c r="F2005" s="40" t="s">
        <v>738</v>
      </c>
      <c r="G2005" s="698" t="s">
        <v>226</v>
      </c>
      <c r="H2005" s="40" t="s">
        <v>227</v>
      </c>
      <c r="I2005" s="629" t="s">
        <v>214</v>
      </c>
      <c r="J2005" s="698" t="s">
        <v>676</v>
      </c>
      <c r="K2005" s="303">
        <v>0</v>
      </c>
      <c r="L2005" s="304">
        <v>0</v>
      </c>
      <c r="M2005" s="305">
        <v>0</v>
      </c>
      <c r="N2005" s="305">
        <v>0</v>
      </c>
      <c r="O2005" s="303">
        <v>0</v>
      </c>
      <c r="P2005" s="305">
        <v>0</v>
      </c>
      <c r="Q2005" s="303">
        <v>0</v>
      </c>
      <c r="R2005" s="16">
        <f>SUMIFS('Member Months'!$L:$L,'Member Months'!$A:$A,$A2005,'Member Months'!$C:$C,$C2005, 'Member Months'!$D:$D,$D2005)</f>
        <v>0</v>
      </c>
      <c r="T2005" s="172"/>
    </row>
    <row r="2006" spans="1:20">
      <c r="A2006" s="38" t="s">
        <v>217</v>
      </c>
      <c r="B2006" s="39">
        <f t="shared" si="64"/>
        <v>0</v>
      </c>
      <c r="C2006" s="39" t="str">
        <f t="shared" si="65"/>
        <v>2021 Prior Year</v>
      </c>
      <c r="D2006" s="40">
        <v>3</v>
      </c>
      <c r="E2006" s="40" t="s">
        <v>217</v>
      </c>
      <c r="F2006" s="40" t="s">
        <v>738</v>
      </c>
      <c r="G2006" s="698" t="s">
        <v>226</v>
      </c>
      <c r="H2006" s="40" t="s">
        <v>227</v>
      </c>
      <c r="I2006" s="629" t="s">
        <v>215</v>
      </c>
      <c r="J2006" s="698" t="s">
        <v>216</v>
      </c>
      <c r="K2006" s="303">
        <v>0</v>
      </c>
      <c r="L2006" s="304">
        <v>0</v>
      </c>
      <c r="M2006" s="305">
        <v>0</v>
      </c>
      <c r="N2006" s="305">
        <v>0</v>
      </c>
      <c r="O2006" s="303">
        <v>0</v>
      </c>
      <c r="P2006" s="305">
        <v>0</v>
      </c>
      <c r="Q2006" s="303">
        <v>0</v>
      </c>
      <c r="R2006" s="16">
        <f>SUMIFS('Member Months'!$L:$L,'Member Months'!$A:$A,$A2006,'Member Months'!$C:$C,$C2006, 'Member Months'!$D:$D,$D2006)</f>
        <v>0</v>
      </c>
      <c r="T2006" s="172"/>
    </row>
    <row r="2007" spans="1:20">
      <c r="A2007" s="38" t="s">
        <v>217</v>
      </c>
      <c r="B2007" s="39">
        <f t="shared" si="64"/>
        <v>0</v>
      </c>
      <c r="C2007" s="39" t="str">
        <f t="shared" si="65"/>
        <v>2021 Prior Year</v>
      </c>
      <c r="D2007" s="40">
        <v>3</v>
      </c>
      <c r="E2007" s="40" t="s">
        <v>217</v>
      </c>
      <c r="F2007" s="40" t="s">
        <v>738</v>
      </c>
      <c r="G2007" s="698" t="s">
        <v>226</v>
      </c>
      <c r="H2007" s="40" t="s">
        <v>227</v>
      </c>
      <c r="I2007" s="629" t="s">
        <v>217</v>
      </c>
      <c r="J2007" s="698" t="s">
        <v>262</v>
      </c>
      <c r="K2007" s="303">
        <v>0</v>
      </c>
      <c r="L2007" s="304">
        <v>0</v>
      </c>
      <c r="M2007" s="305">
        <v>0</v>
      </c>
      <c r="N2007" s="305">
        <v>0</v>
      </c>
      <c r="O2007" s="303">
        <v>0</v>
      </c>
      <c r="P2007" s="305">
        <v>0</v>
      </c>
      <c r="Q2007" s="303">
        <v>0</v>
      </c>
      <c r="R2007" s="16">
        <f>SUMIFS('Member Months'!$L:$L,'Member Months'!$A:$A,$A2007,'Member Months'!$C:$C,$C2007, 'Member Months'!$D:$D,$D2007)</f>
        <v>0</v>
      </c>
      <c r="T2007" s="172"/>
    </row>
    <row r="2008" spans="1:20">
      <c r="A2008" s="38" t="s">
        <v>217</v>
      </c>
      <c r="B2008" s="39">
        <f t="shared" si="64"/>
        <v>0</v>
      </c>
      <c r="C2008" s="39" t="str">
        <f t="shared" si="65"/>
        <v>2021 Prior Year</v>
      </c>
      <c r="D2008" s="40">
        <v>3</v>
      </c>
      <c r="E2008" s="40" t="s">
        <v>217</v>
      </c>
      <c r="F2008" s="40" t="s">
        <v>738</v>
      </c>
      <c r="G2008" s="698" t="s">
        <v>226</v>
      </c>
      <c r="H2008" s="40" t="s">
        <v>227</v>
      </c>
      <c r="I2008" s="629" t="s">
        <v>218</v>
      </c>
      <c r="J2008" s="698" t="s">
        <v>677</v>
      </c>
      <c r="K2008" s="303">
        <v>0</v>
      </c>
      <c r="L2008" s="304">
        <v>0</v>
      </c>
      <c r="M2008" s="305">
        <v>0</v>
      </c>
      <c r="N2008" s="305">
        <v>0</v>
      </c>
      <c r="O2008" s="303">
        <v>0</v>
      </c>
      <c r="P2008" s="305">
        <v>0</v>
      </c>
      <c r="Q2008" s="303">
        <v>0</v>
      </c>
      <c r="R2008" s="16">
        <f>SUMIFS('Member Months'!$L:$L,'Member Months'!$A:$A,$A2008,'Member Months'!$C:$C,$C2008, 'Member Months'!$D:$D,$D2008)</f>
        <v>0</v>
      </c>
      <c r="T2008" s="172"/>
    </row>
    <row r="2009" spans="1:20">
      <c r="A2009" s="38" t="s">
        <v>217</v>
      </c>
      <c r="B2009" s="39">
        <f t="shared" si="64"/>
        <v>0</v>
      </c>
      <c r="C2009" s="39" t="str">
        <f t="shared" si="65"/>
        <v>2021 Prior Year</v>
      </c>
      <c r="D2009" s="40">
        <v>3</v>
      </c>
      <c r="E2009" s="40" t="s">
        <v>217</v>
      </c>
      <c r="F2009" s="40" t="s">
        <v>738</v>
      </c>
      <c r="G2009" s="698" t="s">
        <v>226</v>
      </c>
      <c r="H2009" s="40" t="s">
        <v>227</v>
      </c>
      <c r="I2009" s="629" t="s">
        <v>219</v>
      </c>
      <c r="J2009" s="698" t="s">
        <v>263</v>
      </c>
      <c r="K2009" s="303">
        <v>0</v>
      </c>
      <c r="L2009" s="304">
        <v>0</v>
      </c>
      <c r="M2009" s="305">
        <v>0</v>
      </c>
      <c r="N2009" s="305">
        <v>0</v>
      </c>
      <c r="O2009" s="303">
        <v>0</v>
      </c>
      <c r="P2009" s="305">
        <v>0</v>
      </c>
      <c r="Q2009" s="303">
        <v>0</v>
      </c>
      <c r="R2009" s="16">
        <f>SUMIFS('Member Months'!$L:$L,'Member Months'!$A:$A,$A2009,'Member Months'!$C:$C,$C2009, 'Member Months'!$D:$D,$D2009)</f>
        <v>0</v>
      </c>
      <c r="T2009" s="172"/>
    </row>
    <row r="2010" spans="1:20">
      <c r="A2010" s="38" t="s">
        <v>217</v>
      </c>
      <c r="B2010" s="39">
        <f t="shared" si="64"/>
        <v>0</v>
      </c>
      <c r="C2010" s="39" t="str">
        <f t="shared" si="65"/>
        <v>2021 Prior Year</v>
      </c>
      <c r="D2010" s="40">
        <v>3</v>
      </c>
      <c r="E2010" s="40" t="s">
        <v>217</v>
      </c>
      <c r="F2010" s="40" t="s">
        <v>738</v>
      </c>
      <c r="G2010" s="698" t="s">
        <v>226</v>
      </c>
      <c r="H2010" s="40" t="s">
        <v>227</v>
      </c>
      <c r="I2010" s="629" t="s">
        <v>220</v>
      </c>
      <c r="J2010" s="698" t="s">
        <v>675</v>
      </c>
      <c r="K2010" s="303">
        <v>0</v>
      </c>
      <c r="L2010" s="304">
        <v>0</v>
      </c>
      <c r="M2010" s="305">
        <v>0</v>
      </c>
      <c r="N2010" s="305">
        <v>0</v>
      </c>
      <c r="O2010" s="303">
        <v>0</v>
      </c>
      <c r="P2010" s="305">
        <v>0</v>
      </c>
      <c r="Q2010" s="303">
        <v>0</v>
      </c>
      <c r="R2010" s="16">
        <f>SUMIFS('Member Months'!$L:$L,'Member Months'!$A:$A,$A2010,'Member Months'!$C:$C,$C2010, 'Member Months'!$D:$D,$D2010)</f>
        <v>0</v>
      </c>
      <c r="T2010" s="172"/>
    </row>
    <row r="2011" spans="1:20">
      <c r="A2011" s="38" t="s">
        <v>217</v>
      </c>
      <c r="B2011" s="39">
        <f t="shared" si="64"/>
        <v>0</v>
      </c>
      <c r="C2011" s="39" t="str">
        <f t="shared" si="65"/>
        <v>2021 Prior Year</v>
      </c>
      <c r="D2011" s="40">
        <v>3</v>
      </c>
      <c r="E2011" s="40" t="s">
        <v>217</v>
      </c>
      <c r="F2011" s="40" t="s">
        <v>738</v>
      </c>
      <c r="G2011" s="698" t="s">
        <v>226</v>
      </c>
      <c r="H2011" s="40" t="s">
        <v>227</v>
      </c>
      <c r="I2011" s="629" t="s">
        <v>221</v>
      </c>
      <c r="J2011" s="698" t="s">
        <v>264</v>
      </c>
      <c r="K2011" s="303">
        <v>0</v>
      </c>
      <c r="L2011" s="304">
        <v>0</v>
      </c>
      <c r="M2011" s="305">
        <v>0</v>
      </c>
      <c r="N2011" s="305">
        <v>0</v>
      </c>
      <c r="O2011" s="303">
        <v>0</v>
      </c>
      <c r="P2011" s="305">
        <v>0</v>
      </c>
      <c r="Q2011" s="303">
        <v>0</v>
      </c>
      <c r="R2011" s="16">
        <f>SUMIFS('Member Months'!$L:$L,'Member Months'!$A:$A,$A2011,'Member Months'!$C:$C,$C2011, 'Member Months'!$D:$D,$D2011)</f>
        <v>0</v>
      </c>
      <c r="T2011" s="172"/>
    </row>
    <row r="2012" spans="1:20">
      <c r="A2012" s="38" t="s">
        <v>217</v>
      </c>
      <c r="B2012" s="39">
        <f t="shared" si="64"/>
        <v>0</v>
      </c>
      <c r="C2012" s="39" t="str">
        <f t="shared" si="65"/>
        <v>2021 Prior Year</v>
      </c>
      <c r="D2012" s="40">
        <v>3</v>
      </c>
      <c r="E2012" s="40" t="s">
        <v>217</v>
      </c>
      <c r="F2012" s="40" t="s">
        <v>738</v>
      </c>
      <c r="G2012" s="698" t="s">
        <v>226</v>
      </c>
      <c r="H2012" s="40" t="s">
        <v>227</v>
      </c>
      <c r="I2012" s="629" t="s">
        <v>222</v>
      </c>
      <c r="J2012" s="698" t="s">
        <v>206</v>
      </c>
      <c r="K2012" s="303">
        <v>0</v>
      </c>
      <c r="L2012" s="304">
        <v>0</v>
      </c>
      <c r="M2012" s="305">
        <v>0</v>
      </c>
      <c r="N2012" s="305">
        <v>0</v>
      </c>
      <c r="O2012" s="303">
        <v>0</v>
      </c>
      <c r="P2012" s="305">
        <v>0</v>
      </c>
      <c r="Q2012" s="303">
        <v>0</v>
      </c>
      <c r="R2012" s="16">
        <f>SUMIFS('Member Months'!$L:$L,'Member Months'!$A:$A,$A2012,'Member Months'!$C:$C,$C2012, 'Member Months'!$D:$D,$D2012)</f>
        <v>0</v>
      </c>
      <c r="T2012" s="172"/>
    </row>
    <row r="2013" spans="1:20">
      <c r="A2013" s="38" t="s">
        <v>217</v>
      </c>
      <c r="B2013" s="39">
        <f t="shared" si="64"/>
        <v>0</v>
      </c>
      <c r="C2013" s="39" t="str">
        <f t="shared" si="65"/>
        <v>2021 Prior Year</v>
      </c>
      <c r="D2013" s="40">
        <v>3</v>
      </c>
      <c r="E2013" s="40" t="s">
        <v>217</v>
      </c>
      <c r="F2013" s="40" t="s">
        <v>738</v>
      </c>
      <c r="G2013" s="698" t="s">
        <v>226</v>
      </c>
      <c r="H2013" s="40" t="s">
        <v>227</v>
      </c>
      <c r="I2013" s="629" t="s">
        <v>223</v>
      </c>
      <c r="J2013" s="698" t="s">
        <v>181</v>
      </c>
      <c r="K2013" s="303">
        <v>0</v>
      </c>
      <c r="L2013" s="304">
        <v>0</v>
      </c>
      <c r="M2013" s="305">
        <v>0</v>
      </c>
      <c r="N2013" s="305">
        <v>0</v>
      </c>
      <c r="O2013" s="303">
        <v>0</v>
      </c>
      <c r="P2013" s="305">
        <v>0</v>
      </c>
      <c r="Q2013" s="303">
        <v>0</v>
      </c>
      <c r="R2013" s="16">
        <f>SUMIFS('Member Months'!$L:$L,'Member Months'!$A:$A,$A2013,'Member Months'!$C:$C,$C2013, 'Member Months'!$D:$D,$D2013)</f>
        <v>0</v>
      </c>
      <c r="T2013" s="172"/>
    </row>
    <row r="2014" spans="1:20">
      <c r="A2014" s="38" t="s">
        <v>217</v>
      </c>
      <c r="B2014" s="39">
        <f t="shared" si="64"/>
        <v>0</v>
      </c>
      <c r="C2014" s="39" t="str">
        <f t="shared" si="65"/>
        <v>2021 Prior Year</v>
      </c>
      <c r="D2014" s="40">
        <v>3</v>
      </c>
      <c r="E2014" s="40" t="s">
        <v>217</v>
      </c>
      <c r="F2014" s="40" t="s">
        <v>738</v>
      </c>
      <c r="G2014" s="698" t="s">
        <v>226</v>
      </c>
      <c r="H2014" s="40" t="s">
        <v>227</v>
      </c>
      <c r="I2014" s="629" t="s">
        <v>150</v>
      </c>
      <c r="J2014" s="698" t="s">
        <v>204</v>
      </c>
      <c r="K2014" s="303">
        <v>0</v>
      </c>
      <c r="L2014" s="304">
        <v>0</v>
      </c>
      <c r="M2014" s="305">
        <v>0</v>
      </c>
      <c r="N2014" s="305">
        <v>0</v>
      </c>
      <c r="O2014" s="303">
        <v>0</v>
      </c>
      <c r="P2014" s="305">
        <v>0</v>
      </c>
      <c r="Q2014" s="303">
        <v>0</v>
      </c>
      <c r="R2014" s="16">
        <f>SUMIFS('Member Months'!$L:$L,'Member Months'!$A:$A,$A2014,'Member Months'!$C:$C,$C2014, 'Member Months'!$D:$D,$D2014)</f>
        <v>0</v>
      </c>
      <c r="T2014" s="172"/>
    </row>
    <row r="2015" spans="1:20">
      <c r="A2015" s="38" t="s">
        <v>217</v>
      </c>
      <c r="B2015" s="39">
        <f t="shared" ref="B2015:B2078" si="66">$B$1950</f>
        <v>0</v>
      </c>
      <c r="C2015" s="39" t="str">
        <f t="shared" si="65"/>
        <v>2021 Prior Year</v>
      </c>
      <c r="D2015" s="40">
        <v>3</v>
      </c>
      <c r="E2015" s="40" t="s">
        <v>217</v>
      </c>
      <c r="F2015" s="40" t="s">
        <v>738</v>
      </c>
      <c r="G2015" s="698" t="s">
        <v>226</v>
      </c>
      <c r="H2015" s="40" t="s">
        <v>227</v>
      </c>
      <c r="I2015" s="629" t="s">
        <v>151</v>
      </c>
      <c r="J2015" s="698" t="s">
        <v>205</v>
      </c>
      <c r="K2015" s="303">
        <v>0</v>
      </c>
      <c r="L2015" s="304">
        <v>0</v>
      </c>
      <c r="M2015" s="305">
        <v>0</v>
      </c>
      <c r="N2015" s="305">
        <v>0</v>
      </c>
      <c r="O2015" s="303">
        <v>0</v>
      </c>
      <c r="P2015" s="305">
        <v>0</v>
      </c>
      <c r="Q2015" s="303">
        <v>0</v>
      </c>
      <c r="R2015" s="16">
        <f>SUMIFS('Member Months'!$L:$L,'Member Months'!$A:$A,$A2015,'Member Months'!$C:$C,$C2015, 'Member Months'!$D:$D,$D2015)</f>
        <v>0</v>
      </c>
      <c r="T2015" s="172"/>
    </row>
    <row r="2016" spans="1:20">
      <c r="A2016" s="38" t="s">
        <v>217</v>
      </c>
      <c r="B2016" s="39">
        <f t="shared" si="66"/>
        <v>0</v>
      </c>
      <c r="C2016" s="39" t="str">
        <f t="shared" si="65"/>
        <v>2021 Prior Year</v>
      </c>
      <c r="D2016" s="40">
        <v>3</v>
      </c>
      <c r="E2016" s="40" t="s">
        <v>217</v>
      </c>
      <c r="F2016" s="40" t="s">
        <v>738</v>
      </c>
      <c r="G2016" s="698" t="s">
        <v>226</v>
      </c>
      <c r="H2016" s="40" t="s">
        <v>227</v>
      </c>
      <c r="I2016" s="629" t="s">
        <v>152</v>
      </c>
      <c r="J2016" s="698" t="s">
        <v>182</v>
      </c>
      <c r="K2016" s="303">
        <v>0</v>
      </c>
      <c r="L2016" s="304">
        <v>0</v>
      </c>
      <c r="M2016" s="305">
        <v>0</v>
      </c>
      <c r="N2016" s="305">
        <v>0</v>
      </c>
      <c r="O2016" s="303">
        <v>0</v>
      </c>
      <c r="P2016" s="305">
        <v>0</v>
      </c>
      <c r="Q2016" s="303">
        <v>0</v>
      </c>
      <c r="R2016" s="16">
        <f>SUMIFS('Member Months'!$L:$L,'Member Months'!$A:$A,$A2016,'Member Months'!$C:$C,$C2016, 'Member Months'!$D:$D,$D2016)</f>
        <v>0</v>
      </c>
      <c r="T2016" s="172"/>
    </row>
    <row r="2017" spans="1:20">
      <c r="A2017" s="38" t="s">
        <v>217</v>
      </c>
      <c r="B2017" s="39">
        <f t="shared" si="66"/>
        <v>0</v>
      </c>
      <c r="C2017" s="39" t="str">
        <f t="shared" si="65"/>
        <v>2021 Prior Year</v>
      </c>
      <c r="D2017" s="40">
        <v>3</v>
      </c>
      <c r="E2017" s="40" t="s">
        <v>217</v>
      </c>
      <c r="F2017" s="40" t="s">
        <v>738</v>
      </c>
      <c r="G2017" s="698" t="s">
        <v>226</v>
      </c>
      <c r="H2017" s="40" t="s">
        <v>227</v>
      </c>
      <c r="I2017" s="629" t="s">
        <v>70</v>
      </c>
      <c r="J2017" s="698" t="s">
        <v>265</v>
      </c>
      <c r="K2017" s="303">
        <v>0</v>
      </c>
      <c r="L2017" s="304">
        <v>0</v>
      </c>
      <c r="M2017" s="305">
        <v>0</v>
      </c>
      <c r="N2017" s="305">
        <v>0</v>
      </c>
      <c r="O2017" s="303">
        <v>0</v>
      </c>
      <c r="P2017" s="305">
        <v>0</v>
      </c>
      <c r="Q2017" s="303">
        <v>0</v>
      </c>
      <c r="R2017" s="16">
        <f>SUMIFS('Member Months'!$L:$L,'Member Months'!$A:$A,$A2017,'Member Months'!$C:$C,$C2017, 'Member Months'!$D:$D,$D2017)</f>
        <v>0</v>
      </c>
      <c r="T2017" s="172"/>
    </row>
    <row r="2018" spans="1:20">
      <c r="A2018" s="38" t="s">
        <v>217</v>
      </c>
      <c r="B2018" s="39">
        <f t="shared" si="66"/>
        <v>0</v>
      </c>
      <c r="C2018" s="39" t="str">
        <f t="shared" si="65"/>
        <v>2021 Prior Year</v>
      </c>
      <c r="D2018" s="40">
        <v>3</v>
      </c>
      <c r="E2018" s="40" t="s">
        <v>217</v>
      </c>
      <c r="F2018" s="40" t="s">
        <v>738</v>
      </c>
      <c r="G2018" s="698" t="s">
        <v>226</v>
      </c>
      <c r="H2018" s="40" t="s">
        <v>227</v>
      </c>
      <c r="I2018" s="629" t="s">
        <v>71</v>
      </c>
      <c r="J2018" s="698" t="s">
        <v>266</v>
      </c>
      <c r="K2018" s="303">
        <v>0</v>
      </c>
      <c r="L2018" s="304">
        <v>0</v>
      </c>
      <c r="M2018" s="305">
        <v>0</v>
      </c>
      <c r="N2018" s="305">
        <v>0</v>
      </c>
      <c r="O2018" s="303">
        <v>0</v>
      </c>
      <c r="P2018" s="305">
        <v>0</v>
      </c>
      <c r="Q2018" s="303">
        <v>0</v>
      </c>
      <c r="R2018" s="16">
        <f>SUMIFS('Member Months'!$L:$L,'Member Months'!$A:$A,$A2018,'Member Months'!$C:$C,$C2018, 'Member Months'!$D:$D,$D2018)</f>
        <v>0</v>
      </c>
      <c r="T2018" s="172"/>
    </row>
    <row r="2019" spans="1:20">
      <c r="A2019" s="38" t="s">
        <v>217</v>
      </c>
      <c r="B2019" s="39">
        <f t="shared" si="66"/>
        <v>0</v>
      </c>
      <c r="C2019" s="39" t="str">
        <f t="shared" si="65"/>
        <v>2021 Prior Year</v>
      </c>
      <c r="D2019" s="40">
        <v>3</v>
      </c>
      <c r="E2019" s="40" t="s">
        <v>217</v>
      </c>
      <c r="F2019" s="40" t="s">
        <v>738</v>
      </c>
      <c r="G2019" s="698" t="s">
        <v>226</v>
      </c>
      <c r="H2019" s="40" t="s">
        <v>227</v>
      </c>
      <c r="I2019" s="629" t="s">
        <v>72</v>
      </c>
      <c r="J2019" s="698" t="s">
        <v>527</v>
      </c>
      <c r="K2019" s="303">
        <v>0</v>
      </c>
      <c r="L2019" s="304">
        <v>0</v>
      </c>
      <c r="M2019" s="305">
        <v>0</v>
      </c>
      <c r="N2019" s="305">
        <v>0</v>
      </c>
      <c r="O2019" s="303">
        <v>0</v>
      </c>
      <c r="P2019" s="305">
        <v>0</v>
      </c>
      <c r="Q2019" s="303">
        <v>0</v>
      </c>
      <c r="R2019" s="16">
        <f>SUMIFS('Member Months'!$L:$L,'Member Months'!$A:$A,$A2019,'Member Months'!$C:$C,$C2019, 'Member Months'!$D:$D,$D2019)</f>
        <v>0</v>
      </c>
      <c r="T2019" s="172"/>
    </row>
    <row r="2020" spans="1:20">
      <c r="A2020" s="38" t="s">
        <v>217</v>
      </c>
      <c r="B2020" s="39">
        <f t="shared" si="66"/>
        <v>0</v>
      </c>
      <c r="C2020" s="39" t="str">
        <f t="shared" si="65"/>
        <v>2021 Prior Year</v>
      </c>
      <c r="D2020" s="40">
        <v>3</v>
      </c>
      <c r="E2020" s="40" t="s">
        <v>217</v>
      </c>
      <c r="F2020" s="40" t="s">
        <v>738</v>
      </c>
      <c r="G2020" s="698" t="s">
        <v>226</v>
      </c>
      <c r="H2020" s="40" t="s">
        <v>227</v>
      </c>
      <c r="I2020" s="629" t="s">
        <v>73</v>
      </c>
      <c r="J2020" s="698" t="s">
        <v>528</v>
      </c>
      <c r="K2020" s="303">
        <v>0</v>
      </c>
      <c r="L2020" s="304">
        <v>0</v>
      </c>
      <c r="M2020" s="305">
        <v>0</v>
      </c>
      <c r="N2020" s="305">
        <v>0</v>
      </c>
      <c r="O2020" s="303">
        <v>0</v>
      </c>
      <c r="P2020" s="305">
        <v>0</v>
      </c>
      <c r="Q2020" s="303">
        <v>0</v>
      </c>
      <c r="R2020" s="16">
        <f>SUMIFS('Member Months'!$L:$L,'Member Months'!$A:$A,$A2020,'Member Months'!$C:$C,$C2020, 'Member Months'!$D:$D,$D2020)</f>
        <v>0</v>
      </c>
      <c r="T2020" s="172"/>
    </row>
    <row r="2021" spans="1:20">
      <c r="A2021" s="38" t="s">
        <v>217</v>
      </c>
      <c r="B2021" s="39">
        <f t="shared" si="66"/>
        <v>0</v>
      </c>
      <c r="C2021" s="39" t="str">
        <f t="shared" si="65"/>
        <v>2021 Prior Year</v>
      </c>
      <c r="D2021" s="40">
        <v>3</v>
      </c>
      <c r="E2021" s="40" t="s">
        <v>217</v>
      </c>
      <c r="F2021" s="40" t="s">
        <v>738</v>
      </c>
      <c r="G2021" s="698" t="s">
        <v>226</v>
      </c>
      <c r="H2021" s="40" t="s">
        <v>227</v>
      </c>
      <c r="I2021" s="629" t="s">
        <v>409</v>
      </c>
      <c r="J2021" s="698" t="s">
        <v>803</v>
      </c>
      <c r="K2021" s="303">
        <v>0</v>
      </c>
      <c r="L2021" s="304">
        <v>0</v>
      </c>
      <c r="M2021" s="305">
        <v>0</v>
      </c>
      <c r="N2021" s="305">
        <v>0</v>
      </c>
      <c r="O2021" s="303">
        <v>0</v>
      </c>
      <c r="P2021" s="305">
        <v>0</v>
      </c>
      <c r="Q2021" s="303">
        <v>0</v>
      </c>
      <c r="R2021" s="16">
        <f>SUMIFS('Member Months'!$L:$L,'Member Months'!$A:$A,$A2021,'Member Months'!$C:$C,$C2021, 'Member Months'!$D:$D,$D2021)</f>
        <v>0</v>
      </c>
      <c r="T2021" s="172"/>
    </row>
    <row r="2022" spans="1:20">
      <c r="A2022" s="38" t="s">
        <v>218</v>
      </c>
      <c r="B2022" s="39">
        <f t="shared" si="66"/>
        <v>0</v>
      </c>
      <c r="C2022" s="39" t="str">
        <f t="shared" si="65"/>
        <v>2021 Prior Year</v>
      </c>
      <c r="D2022" s="40">
        <v>3</v>
      </c>
      <c r="E2022" s="40" t="s">
        <v>218</v>
      </c>
      <c r="F2022" s="40" t="s">
        <v>738</v>
      </c>
      <c r="G2022" s="698" t="s">
        <v>226</v>
      </c>
      <c r="H2022" s="40" t="s">
        <v>228</v>
      </c>
      <c r="I2022" s="629" t="s">
        <v>211</v>
      </c>
      <c r="J2022" s="698" t="s">
        <v>261</v>
      </c>
      <c r="K2022" s="303">
        <v>0</v>
      </c>
      <c r="L2022" s="304">
        <v>0</v>
      </c>
      <c r="M2022" s="305">
        <v>0</v>
      </c>
      <c r="N2022" s="305">
        <v>0</v>
      </c>
      <c r="O2022" s="303">
        <v>0</v>
      </c>
      <c r="P2022" s="305">
        <v>0</v>
      </c>
      <c r="Q2022" s="303">
        <v>0</v>
      </c>
      <c r="R2022" s="16">
        <f>SUMIFS('Member Months'!$L:$L,'Member Months'!$A:$A,$A2022,'Member Months'!$C:$C,$C2022, 'Member Months'!$D:$D,$D2022)</f>
        <v>0</v>
      </c>
      <c r="T2022" s="172"/>
    </row>
    <row r="2023" spans="1:20">
      <c r="A2023" s="38" t="s">
        <v>218</v>
      </c>
      <c r="B2023" s="39">
        <f t="shared" si="66"/>
        <v>0</v>
      </c>
      <c r="C2023" s="39" t="str">
        <f t="shared" si="65"/>
        <v>2021 Prior Year</v>
      </c>
      <c r="D2023" s="40">
        <v>3</v>
      </c>
      <c r="E2023" s="40" t="s">
        <v>218</v>
      </c>
      <c r="F2023" s="40" t="s">
        <v>738</v>
      </c>
      <c r="G2023" s="698" t="s">
        <v>226</v>
      </c>
      <c r="H2023" s="40" t="s">
        <v>228</v>
      </c>
      <c r="I2023" s="629" t="s">
        <v>214</v>
      </c>
      <c r="J2023" s="698" t="s">
        <v>676</v>
      </c>
      <c r="K2023" s="303">
        <v>0</v>
      </c>
      <c r="L2023" s="304">
        <v>0</v>
      </c>
      <c r="M2023" s="305">
        <v>0</v>
      </c>
      <c r="N2023" s="305">
        <v>0</v>
      </c>
      <c r="O2023" s="303">
        <v>0</v>
      </c>
      <c r="P2023" s="305">
        <v>0</v>
      </c>
      <c r="Q2023" s="303">
        <v>0</v>
      </c>
      <c r="R2023" s="16">
        <f>SUMIFS('Member Months'!$L:$L,'Member Months'!$A:$A,$A2023,'Member Months'!$C:$C,$C2023, 'Member Months'!$D:$D,$D2023)</f>
        <v>0</v>
      </c>
      <c r="T2023" s="172"/>
    </row>
    <row r="2024" spans="1:20">
      <c r="A2024" s="38" t="s">
        <v>218</v>
      </c>
      <c r="B2024" s="39">
        <f t="shared" si="66"/>
        <v>0</v>
      </c>
      <c r="C2024" s="39" t="str">
        <f t="shared" si="65"/>
        <v>2021 Prior Year</v>
      </c>
      <c r="D2024" s="40">
        <v>3</v>
      </c>
      <c r="E2024" s="40" t="s">
        <v>218</v>
      </c>
      <c r="F2024" s="40" t="s">
        <v>738</v>
      </c>
      <c r="G2024" s="698" t="s">
        <v>226</v>
      </c>
      <c r="H2024" s="40" t="s">
        <v>228</v>
      </c>
      <c r="I2024" s="629" t="s">
        <v>215</v>
      </c>
      <c r="J2024" s="698" t="s">
        <v>216</v>
      </c>
      <c r="K2024" s="303">
        <v>0</v>
      </c>
      <c r="L2024" s="304">
        <v>0</v>
      </c>
      <c r="M2024" s="305">
        <v>0</v>
      </c>
      <c r="N2024" s="305">
        <v>0</v>
      </c>
      <c r="O2024" s="303">
        <v>0</v>
      </c>
      <c r="P2024" s="305">
        <v>0</v>
      </c>
      <c r="Q2024" s="303">
        <v>0</v>
      </c>
      <c r="R2024" s="16">
        <f>SUMIFS('Member Months'!$L:$L,'Member Months'!$A:$A,$A2024,'Member Months'!$C:$C,$C2024, 'Member Months'!$D:$D,$D2024)</f>
        <v>0</v>
      </c>
      <c r="T2024" s="172"/>
    </row>
    <row r="2025" spans="1:20">
      <c r="A2025" s="38" t="s">
        <v>218</v>
      </c>
      <c r="B2025" s="39">
        <f t="shared" si="66"/>
        <v>0</v>
      </c>
      <c r="C2025" s="39" t="str">
        <f t="shared" si="65"/>
        <v>2021 Prior Year</v>
      </c>
      <c r="D2025" s="40">
        <v>3</v>
      </c>
      <c r="E2025" s="40" t="s">
        <v>218</v>
      </c>
      <c r="F2025" s="40" t="s">
        <v>738</v>
      </c>
      <c r="G2025" s="698" t="s">
        <v>226</v>
      </c>
      <c r="H2025" s="40" t="s">
        <v>228</v>
      </c>
      <c r="I2025" s="629" t="s">
        <v>217</v>
      </c>
      <c r="J2025" s="698" t="s">
        <v>262</v>
      </c>
      <c r="K2025" s="303">
        <v>0</v>
      </c>
      <c r="L2025" s="304">
        <v>0</v>
      </c>
      <c r="M2025" s="305">
        <v>0</v>
      </c>
      <c r="N2025" s="305">
        <v>0</v>
      </c>
      <c r="O2025" s="303">
        <v>0</v>
      </c>
      <c r="P2025" s="305">
        <v>0</v>
      </c>
      <c r="Q2025" s="303">
        <v>0</v>
      </c>
      <c r="R2025" s="16">
        <f>SUMIFS('Member Months'!$L:$L,'Member Months'!$A:$A,$A2025,'Member Months'!$C:$C,$C2025, 'Member Months'!$D:$D,$D2025)</f>
        <v>0</v>
      </c>
      <c r="T2025" s="172"/>
    </row>
    <row r="2026" spans="1:20">
      <c r="A2026" s="38" t="s">
        <v>218</v>
      </c>
      <c r="B2026" s="39">
        <f t="shared" si="66"/>
        <v>0</v>
      </c>
      <c r="C2026" s="39" t="str">
        <f t="shared" si="65"/>
        <v>2021 Prior Year</v>
      </c>
      <c r="D2026" s="40">
        <v>3</v>
      </c>
      <c r="E2026" s="40" t="s">
        <v>218</v>
      </c>
      <c r="F2026" s="40" t="s">
        <v>738</v>
      </c>
      <c r="G2026" s="698" t="s">
        <v>226</v>
      </c>
      <c r="H2026" s="40" t="s">
        <v>228</v>
      </c>
      <c r="I2026" s="629" t="s">
        <v>218</v>
      </c>
      <c r="J2026" s="698" t="s">
        <v>677</v>
      </c>
      <c r="K2026" s="303">
        <v>0</v>
      </c>
      <c r="L2026" s="304">
        <v>0</v>
      </c>
      <c r="M2026" s="305">
        <v>0</v>
      </c>
      <c r="N2026" s="305">
        <v>0</v>
      </c>
      <c r="O2026" s="303">
        <v>0</v>
      </c>
      <c r="P2026" s="305">
        <v>0</v>
      </c>
      <c r="Q2026" s="303">
        <v>0</v>
      </c>
      <c r="R2026" s="16">
        <f>SUMIFS('Member Months'!$L:$L,'Member Months'!$A:$A,$A2026,'Member Months'!$C:$C,$C2026, 'Member Months'!$D:$D,$D2026)</f>
        <v>0</v>
      </c>
      <c r="T2026" s="172"/>
    </row>
    <row r="2027" spans="1:20">
      <c r="A2027" s="38" t="s">
        <v>218</v>
      </c>
      <c r="B2027" s="39">
        <f t="shared" si="66"/>
        <v>0</v>
      </c>
      <c r="C2027" s="39" t="str">
        <f t="shared" si="65"/>
        <v>2021 Prior Year</v>
      </c>
      <c r="D2027" s="40">
        <v>3</v>
      </c>
      <c r="E2027" s="40" t="s">
        <v>218</v>
      </c>
      <c r="F2027" s="40" t="s">
        <v>738</v>
      </c>
      <c r="G2027" s="698" t="s">
        <v>226</v>
      </c>
      <c r="H2027" s="40" t="s">
        <v>228</v>
      </c>
      <c r="I2027" s="629" t="s">
        <v>219</v>
      </c>
      <c r="J2027" s="698" t="s">
        <v>263</v>
      </c>
      <c r="K2027" s="303">
        <v>0</v>
      </c>
      <c r="L2027" s="304">
        <v>0</v>
      </c>
      <c r="M2027" s="305">
        <v>0</v>
      </c>
      <c r="N2027" s="305">
        <v>0</v>
      </c>
      <c r="O2027" s="303">
        <v>0</v>
      </c>
      <c r="P2027" s="305">
        <v>0</v>
      </c>
      <c r="Q2027" s="303">
        <v>0</v>
      </c>
      <c r="R2027" s="16">
        <f>SUMIFS('Member Months'!$L:$L,'Member Months'!$A:$A,$A2027,'Member Months'!$C:$C,$C2027, 'Member Months'!$D:$D,$D2027)</f>
        <v>0</v>
      </c>
      <c r="T2027" s="172"/>
    </row>
    <row r="2028" spans="1:20">
      <c r="A2028" s="38" t="s">
        <v>218</v>
      </c>
      <c r="B2028" s="39">
        <f t="shared" si="66"/>
        <v>0</v>
      </c>
      <c r="C2028" s="39" t="str">
        <f t="shared" si="65"/>
        <v>2021 Prior Year</v>
      </c>
      <c r="D2028" s="40">
        <v>3</v>
      </c>
      <c r="E2028" s="40" t="s">
        <v>218</v>
      </c>
      <c r="F2028" s="40" t="s">
        <v>738</v>
      </c>
      <c r="G2028" s="698" t="s">
        <v>226</v>
      </c>
      <c r="H2028" s="40" t="s">
        <v>228</v>
      </c>
      <c r="I2028" s="629" t="s">
        <v>220</v>
      </c>
      <c r="J2028" s="698" t="s">
        <v>675</v>
      </c>
      <c r="K2028" s="303">
        <v>0</v>
      </c>
      <c r="L2028" s="304">
        <v>0</v>
      </c>
      <c r="M2028" s="305">
        <v>0</v>
      </c>
      <c r="N2028" s="305">
        <v>0</v>
      </c>
      <c r="O2028" s="303">
        <v>0</v>
      </c>
      <c r="P2028" s="305">
        <v>0</v>
      </c>
      <c r="Q2028" s="303">
        <v>0</v>
      </c>
      <c r="R2028" s="16">
        <f>SUMIFS('Member Months'!$L:$L,'Member Months'!$A:$A,$A2028,'Member Months'!$C:$C,$C2028, 'Member Months'!$D:$D,$D2028)</f>
        <v>0</v>
      </c>
      <c r="T2028" s="172"/>
    </row>
    <row r="2029" spans="1:20">
      <c r="A2029" s="38" t="s">
        <v>218</v>
      </c>
      <c r="B2029" s="39">
        <f t="shared" si="66"/>
        <v>0</v>
      </c>
      <c r="C2029" s="39" t="str">
        <f t="shared" si="65"/>
        <v>2021 Prior Year</v>
      </c>
      <c r="D2029" s="40">
        <v>3</v>
      </c>
      <c r="E2029" s="40" t="s">
        <v>218</v>
      </c>
      <c r="F2029" s="40" t="s">
        <v>738</v>
      </c>
      <c r="G2029" s="698" t="s">
        <v>226</v>
      </c>
      <c r="H2029" s="40" t="s">
        <v>228</v>
      </c>
      <c r="I2029" s="629" t="s">
        <v>221</v>
      </c>
      <c r="J2029" s="698" t="s">
        <v>264</v>
      </c>
      <c r="K2029" s="303">
        <v>0</v>
      </c>
      <c r="L2029" s="304">
        <v>0</v>
      </c>
      <c r="M2029" s="305">
        <v>0</v>
      </c>
      <c r="N2029" s="305">
        <v>0</v>
      </c>
      <c r="O2029" s="303">
        <v>0</v>
      </c>
      <c r="P2029" s="305">
        <v>0</v>
      </c>
      <c r="Q2029" s="303">
        <v>0</v>
      </c>
      <c r="R2029" s="16">
        <f>SUMIFS('Member Months'!$L:$L,'Member Months'!$A:$A,$A2029,'Member Months'!$C:$C,$C2029, 'Member Months'!$D:$D,$D2029)</f>
        <v>0</v>
      </c>
      <c r="T2029" s="172"/>
    </row>
    <row r="2030" spans="1:20">
      <c r="A2030" s="38" t="s">
        <v>218</v>
      </c>
      <c r="B2030" s="39">
        <f t="shared" si="66"/>
        <v>0</v>
      </c>
      <c r="C2030" s="39" t="str">
        <f t="shared" si="65"/>
        <v>2021 Prior Year</v>
      </c>
      <c r="D2030" s="40">
        <v>3</v>
      </c>
      <c r="E2030" s="40" t="s">
        <v>218</v>
      </c>
      <c r="F2030" s="40" t="s">
        <v>738</v>
      </c>
      <c r="G2030" s="698" t="s">
        <v>226</v>
      </c>
      <c r="H2030" s="40" t="s">
        <v>228</v>
      </c>
      <c r="I2030" s="629" t="s">
        <v>222</v>
      </c>
      <c r="J2030" s="698" t="s">
        <v>206</v>
      </c>
      <c r="K2030" s="303">
        <v>0</v>
      </c>
      <c r="L2030" s="304">
        <v>0</v>
      </c>
      <c r="M2030" s="305">
        <v>0</v>
      </c>
      <c r="N2030" s="305">
        <v>0</v>
      </c>
      <c r="O2030" s="303">
        <v>0</v>
      </c>
      <c r="P2030" s="305">
        <v>0</v>
      </c>
      <c r="Q2030" s="303">
        <v>0</v>
      </c>
      <c r="R2030" s="16">
        <f>SUMIFS('Member Months'!$L:$L,'Member Months'!$A:$A,$A2030,'Member Months'!$C:$C,$C2030, 'Member Months'!$D:$D,$D2030)</f>
        <v>0</v>
      </c>
      <c r="T2030" s="172"/>
    </row>
    <row r="2031" spans="1:20">
      <c r="A2031" s="38" t="s">
        <v>218</v>
      </c>
      <c r="B2031" s="39">
        <f t="shared" si="66"/>
        <v>0</v>
      </c>
      <c r="C2031" s="39" t="str">
        <f t="shared" si="65"/>
        <v>2021 Prior Year</v>
      </c>
      <c r="D2031" s="40">
        <v>3</v>
      </c>
      <c r="E2031" s="40" t="s">
        <v>218</v>
      </c>
      <c r="F2031" s="40" t="s">
        <v>738</v>
      </c>
      <c r="G2031" s="698" t="s">
        <v>226</v>
      </c>
      <c r="H2031" s="40" t="s">
        <v>228</v>
      </c>
      <c r="I2031" s="629" t="s">
        <v>223</v>
      </c>
      <c r="J2031" s="698" t="s">
        <v>181</v>
      </c>
      <c r="K2031" s="303">
        <v>0</v>
      </c>
      <c r="L2031" s="304">
        <v>0</v>
      </c>
      <c r="M2031" s="305">
        <v>0</v>
      </c>
      <c r="N2031" s="305">
        <v>0</v>
      </c>
      <c r="O2031" s="303">
        <v>0</v>
      </c>
      <c r="P2031" s="305">
        <v>0</v>
      </c>
      <c r="Q2031" s="303">
        <v>0</v>
      </c>
      <c r="R2031" s="16">
        <f>SUMIFS('Member Months'!$L:$L,'Member Months'!$A:$A,$A2031,'Member Months'!$C:$C,$C2031, 'Member Months'!$D:$D,$D2031)</f>
        <v>0</v>
      </c>
      <c r="T2031" s="172"/>
    </row>
    <row r="2032" spans="1:20">
      <c r="A2032" s="38" t="s">
        <v>218</v>
      </c>
      <c r="B2032" s="39">
        <f t="shared" si="66"/>
        <v>0</v>
      </c>
      <c r="C2032" s="39" t="str">
        <f t="shared" si="65"/>
        <v>2021 Prior Year</v>
      </c>
      <c r="D2032" s="40">
        <v>3</v>
      </c>
      <c r="E2032" s="40" t="s">
        <v>218</v>
      </c>
      <c r="F2032" s="40" t="s">
        <v>738</v>
      </c>
      <c r="G2032" s="698" t="s">
        <v>226</v>
      </c>
      <c r="H2032" s="40" t="s">
        <v>228</v>
      </c>
      <c r="I2032" s="629" t="s">
        <v>150</v>
      </c>
      <c r="J2032" s="698" t="s">
        <v>204</v>
      </c>
      <c r="K2032" s="303">
        <v>0</v>
      </c>
      <c r="L2032" s="304">
        <v>0</v>
      </c>
      <c r="M2032" s="305">
        <v>0</v>
      </c>
      <c r="N2032" s="305">
        <v>0</v>
      </c>
      <c r="O2032" s="303">
        <v>0</v>
      </c>
      <c r="P2032" s="305">
        <v>0</v>
      </c>
      <c r="Q2032" s="303">
        <v>0</v>
      </c>
      <c r="R2032" s="16">
        <f>SUMIFS('Member Months'!$L:$L,'Member Months'!$A:$A,$A2032,'Member Months'!$C:$C,$C2032, 'Member Months'!$D:$D,$D2032)</f>
        <v>0</v>
      </c>
      <c r="T2032" s="172"/>
    </row>
    <row r="2033" spans="1:20">
      <c r="A2033" s="38" t="s">
        <v>218</v>
      </c>
      <c r="B2033" s="39">
        <f t="shared" si="66"/>
        <v>0</v>
      </c>
      <c r="C2033" s="39" t="str">
        <f t="shared" si="65"/>
        <v>2021 Prior Year</v>
      </c>
      <c r="D2033" s="40">
        <v>3</v>
      </c>
      <c r="E2033" s="40" t="s">
        <v>218</v>
      </c>
      <c r="F2033" s="40" t="s">
        <v>738</v>
      </c>
      <c r="G2033" s="698" t="s">
        <v>226</v>
      </c>
      <c r="H2033" s="40" t="s">
        <v>228</v>
      </c>
      <c r="I2033" s="629" t="s">
        <v>151</v>
      </c>
      <c r="J2033" s="698" t="s">
        <v>205</v>
      </c>
      <c r="K2033" s="303">
        <v>0</v>
      </c>
      <c r="L2033" s="304">
        <v>0</v>
      </c>
      <c r="M2033" s="305">
        <v>0</v>
      </c>
      <c r="N2033" s="305">
        <v>0</v>
      </c>
      <c r="O2033" s="303">
        <v>0</v>
      </c>
      <c r="P2033" s="305">
        <v>0</v>
      </c>
      <c r="Q2033" s="303">
        <v>0</v>
      </c>
      <c r="R2033" s="16">
        <f>SUMIFS('Member Months'!$L:$L,'Member Months'!$A:$A,$A2033,'Member Months'!$C:$C,$C2033, 'Member Months'!$D:$D,$D2033)</f>
        <v>0</v>
      </c>
      <c r="T2033" s="172"/>
    </row>
    <row r="2034" spans="1:20">
      <c r="A2034" s="38" t="s">
        <v>218</v>
      </c>
      <c r="B2034" s="39">
        <f t="shared" si="66"/>
        <v>0</v>
      </c>
      <c r="C2034" s="39" t="str">
        <f t="shared" si="65"/>
        <v>2021 Prior Year</v>
      </c>
      <c r="D2034" s="40">
        <v>3</v>
      </c>
      <c r="E2034" s="40" t="s">
        <v>218</v>
      </c>
      <c r="F2034" s="40" t="s">
        <v>738</v>
      </c>
      <c r="G2034" s="698" t="s">
        <v>226</v>
      </c>
      <c r="H2034" s="40" t="s">
        <v>228</v>
      </c>
      <c r="I2034" s="629" t="s">
        <v>152</v>
      </c>
      <c r="J2034" s="698" t="s">
        <v>182</v>
      </c>
      <c r="K2034" s="303">
        <v>0</v>
      </c>
      <c r="L2034" s="304">
        <v>0</v>
      </c>
      <c r="M2034" s="305">
        <v>0</v>
      </c>
      <c r="N2034" s="305">
        <v>0</v>
      </c>
      <c r="O2034" s="303">
        <v>0</v>
      </c>
      <c r="P2034" s="305">
        <v>0</v>
      </c>
      <c r="Q2034" s="303">
        <v>0</v>
      </c>
      <c r="R2034" s="16">
        <f>SUMIFS('Member Months'!$L:$L,'Member Months'!$A:$A,$A2034,'Member Months'!$C:$C,$C2034, 'Member Months'!$D:$D,$D2034)</f>
        <v>0</v>
      </c>
      <c r="T2034" s="172"/>
    </row>
    <row r="2035" spans="1:20">
      <c r="A2035" s="38" t="s">
        <v>218</v>
      </c>
      <c r="B2035" s="39">
        <f t="shared" si="66"/>
        <v>0</v>
      </c>
      <c r="C2035" s="39" t="str">
        <f t="shared" si="65"/>
        <v>2021 Prior Year</v>
      </c>
      <c r="D2035" s="40">
        <v>3</v>
      </c>
      <c r="E2035" s="40" t="s">
        <v>218</v>
      </c>
      <c r="F2035" s="40" t="s">
        <v>738</v>
      </c>
      <c r="G2035" s="698" t="s">
        <v>226</v>
      </c>
      <c r="H2035" s="40" t="s">
        <v>228</v>
      </c>
      <c r="I2035" s="629" t="s">
        <v>70</v>
      </c>
      <c r="J2035" s="698" t="s">
        <v>265</v>
      </c>
      <c r="K2035" s="303">
        <v>0</v>
      </c>
      <c r="L2035" s="304">
        <v>0</v>
      </c>
      <c r="M2035" s="305">
        <v>0</v>
      </c>
      <c r="N2035" s="305">
        <v>0</v>
      </c>
      <c r="O2035" s="303">
        <v>0</v>
      </c>
      <c r="P2035" s="305">
        <v>0</v>
      </c>
      <c r="Q2035" s="303">
        <v>0</v>
      </c>
      <c r="R2035" s="16">
        <f>SUMIFS('Member Months'!$L:$L,'Member Months'!$A:$A,$A2035,'Member Months'!$C:$C,$C2035, 'Member Months'!$D:$D,$D2035)</f>
        <v>0</v>
      </c>
      <c r="T2035" s="172"/>
    </row>
    <row r="2036" spans="1:20">
      <c r="A2036" s="38" t="s">
        <v>218</v>
      </c>
      <c r="B2036" s="39">
        <f t="shared" si="66"/>
        <v>0</v>
      </c>
      <c r="C2036" s="39" t="str">
        <f t="shared" si="65"/>
        <v>2021 Prior Year</v>
      </c>
      <c r="D2036" s="40">
        <v>3</v>
      </c>
      <c r="E2036" s="40" t="s">
        <v>218</v>
      </c>
      <c r="F2036" s="40" t="s">
        <v>738</v>
      </c>
      <c r="G2036" s="698" t="s">
        <v>226</v>
      </c>
      <c r="H2036" s="40" t="s">
        <v>228</v>
      </c>
      <c r="I2036" s="629" t="s">
        <v>71</v>
      </c>
      <c r="J2036" s="698" t="s">
        <v>266</v>
      </c>
      <c r="K2036" s="303">
        <v>0</v>
      </c>
      <c r="L2036" s="304">
        <v>0</v>
      </c>
      <c r="M2036" s="305">
        <v>0</v>
      </c>
      <c r="N2036" s="305">
        <v>0</v>
      </c>
      <c r="O2036" s="303">
        <v>0</v>
      </c>
      <c r="P2036" s="305">
        <v>0</v>
      </c>
      <c r="Q2036" s="303">
        <v>0</v>
      </c>
      <c r="R2036" s="16">
        <f>SUMIFS('Member Months'!$L:$L,'Member Months'!$A:$A,$A2036,'Member Months'!$C:$C,$C2036, 'Member Months'!$D:$D,$D2036)</f>
        <v>0</v>
      </c>
      <c r="T2036" s="172"/>
    </row>
    <row r="2037" spans="1:20">
      <c r="A2037" s="38" t="s">
        <v>218</v>
      </c>
      <c r="B2037" s="39">
        <f t="shared" si="66"/>
        <v>0</v>
      </c>
      <c r="C2037" s="39" t="str">
        <f t="shared" si="65"/>
        <v>2021 Prior Year</v>
      </c>
      <c r="D2037" s="40">
        <v>3</v>
      </c>
      <c r="E2037" s="40" t="s">
        <v>218</v>
      </c>
      <c r="F2037" s="40" t="s">
        <v>738</v>
      </c>
      <c r="G2037" s="698" t="s">
        <v>226</v>
      </c>
      <c r="H2037" s="40" t="s">
        <v>228</v>
      </c>
      <c r="I2037" s="629" t="s">
        <v>72</v>
      </c>
      <c r="J2037" s="698" t="s">
        <v>527</v>
      </c>
      <c r="K2037" s="303">
        <v>0</v>
      </c>
      <c r="L2037" s="304">
        <v>0</v>
      </c>
      <c r="M2037" s="305">
        <v>0</v>
      </c>
      <c r="N2037" s="305">
        <v>0</v>
      </c>
      <c r="O2037" s="303">
        <v>0</v>
      </c>
      <c r="P2037" s="305">
        <v>0</v>
      </c>
      <c r="Q2037" s="303">
        <v>0</v>
      </c>
      <c r="R2037" s="16">
        <f>SUMIFS('Member Months'!$L:$L,'Member Months'!$A:$A,$A2037,'Member Months'!$C:$C,$C2037, 'Member Months'!$D:$D,$D2037)</f>
        <v>0</v>
      </c>
      <c r="T2037" s="172"/>
    </row>
    <row r="2038" spans="1:20">
      <c r="A2038" s="38" t="s">
        <v>218</v>
      </c>
      <c r="B2038" s="39">
        <f t="shared" si="66"/>
        <v>0</v>
      </c>
      <c r="C2038" s="39" t="str">
        <f t="shared" si="65"/>
        <v>2021 Prior Year</v>
      </c>
      <c r="D2038" s="40">
        <v>3</v>
      </c>
      <c r="E2038" s="40" t="s">
        <v>218</v>
      </c>
      <c r="F2038" s="40" t="s">
        <v>738</v>
      </c>
      <c r="G2038" s="698" t="s">
        <v>226</v>
      </c>
      <c r="H2038" s="40" t="s">
        <v>228</v>
      </c>
      <c r="I2038" s="629" t="s">
        <v>73</v>
      </c>
      <c r="J2038" s="698" t="s">
        <v>528</v>
      </c>
      <c r="K2038" s="303">
        <v>0</v>
      </c>
      <c r="L2038" s="304">
        <v>0</v>
      </c>
      <c r="M2038" s="305">
        <v>0</v>
      </c>
      <c r="N2038" s="305">
        <v>0</v>
      </c>
      <c r="O2038" s="303">
        <v>0</v>
      </c>
      <c r="P2038" s="305">
        <v>0</v>
      </c>
      <c r="Q2038" s="303">
        <v>0</v>
      </c>
      <c r="R2038" s="16">
        <f>SUMIFS('Member Months'!$L:$L,'Member Months'!$A:$A,$A2038,'Member Months'!$C:$C,$C2038, 'Member Months'!$D:$D,$D2038)</f>
        <v>0</v>
      </c>
      <c r="T2038" s="172"/>
    </row>
    <row r="2039" spans="1:20">
      <c r="A2039" s="38" t="s">
        <v>218</v>
      </c>
      <c r="B2039" s="39">
        <f t="shared" si="66"/>
        <v>0</v>
      </c>
      <c r="C2039" s="39" t="str">
        <f t="shared" si="65"/>
        <v>2021 Prior Year</v>
      </c>
      <c r="D2039" s="40">
        <v>3</v>
      </c>
      <c r="E2039" s="40" t="s">
        <v>218</v>
      </c>
      <c r="F2039" s="40" t="s">
        <v>738</v>
      </c>
      <c r="G2039" s="698" t="s">
        <v>226</v>
      </c>
      <c r="H2039" s="40" t="s">
        <v>228</v>
      </c>
      <c r="I2039" s="629" t="s">
        <v>409</v>
      </c>
      <c r="J2039" s="698" t="s">
        <v>803</v>
      </c>
      <c r="K2039" s="303">
        <v>0</v>
      </c>
      <c r="L2039" s="304">
        <v>0</v>
      </c>
      <c r="M2039" s="305">
        <v>0</v>
      </c>
      <c r="N2039" s="305">
        <v>0</v>
      </c>
      <c r="O2039" s="303">
        <v>0</v>
      </c>
      <c r="P2039" s="305">
        <v>0</v>
      </c>
      <c r="Q2039" s="303">
        <v>0</v>
      </c>
      <c r="R2039" s="16">
        <f>SUMIFS('Member Months'!$L:$L,'Member Months'!$A:$A,$A2039,'Member Months'!$C:$C,$C2039, 'Member Months'!$D:$D,$D2039)</f>
        <v>0</v>
      </c>
      <c r="T2039" s="172"/>
    </row>
    <row r="2040" spans="1:20">
      <c r="A2040" s="38" t="s">
        <v>219</v>
      </c>
      <c r="B2040" s="39">
        <f t="shared" si="66"/>
        <v>0</v>
      </c>
      <c r="C2040" s="39" t="str">
        <f t="shared" si="65"/>
        <v>2021 Prior Year</v>
      </c>
      <c r="D2040" s="40">
        <v>3</v>
      </c>
      <c r="E2040" s="40" t="s">
        <v>219</v>
      </c>
      <c r="F2040" s="40" t="s">
        <v>738</v>
      </c>
      <c r="G2040" s="698" t="s">
        <v>229</v>
      </c>
      <c r="H2040" s="40" t="s">
        <v>227</v>
      </c>
      <c r="I2040" s="629" t="s">
        <v>211</v>
      </c>
      <c r="J2040" s="698" t="s">
        <v>261</v>
      </c>
      <c r="K2040" s="303">
        <v>0</v>
      </c>
      <c r="L2040" s="304">
        <v>0</v>
      </c>
      <c r="M2040" s="305">
        <v>0</v>
      </c>
      <c r="N2040" s="305">
        <v>0</v>
      </c>
      <c r="O2040" s="303">
        <v>0</v>
      </c>
      <c r="P2040" s="305">
        <v>0</v>
      </c>
      <c r="Q2040" s="303">
        <v>0</v>
      </c>
      <c r="R2040" s="16">
        <f>SUMIFS('Member Months'!$L:$L,'Member Months'!$A:$A,$A2040,'Member Months'!$C:$C,$C2040, 'Member Months'!$D:$D,$D2040)</f>
        <v>0</v>
      </c>
      <c r="T2040" s="172"/>
    </row>
    <row r="2041" spans="1:20">
      <c r="A2041" s="38" t="s">
        <v>219</v>
      </c>
      <c r="B2041" s="39">
        <f t="shared" si="66"/>
        <v>0</v>
      </c>
      <c r="C2041" s="39" t="str">
        <f t="shared" si="65"/>
        <v>2021 Prior Year</v>
      </c>
      <c r="D2041" s="40">
        <v>3</v>
      </c>
      <c r="E2041" s="40" t="s">
        <v>219</v>
      </c>
      <c r="F2041" s="40" t="s">
        <v>738</v>
      </c>
      <c r="G2041" s="698" t="s">
        <v>229</v>
      </c>
      <c r="H2041" s="40" t="s">
        <v>227</v>
      </c>
      <c r="I2041" s="629" t="s">
        <v>214</v>
      </c>
      <c r="J2041" s="698" t="s">
        <v>676</v>
      </c>
      <c r="K2041" s="303">
        <v>0</v>
      </c>
      <c r="L2041" s="304">
        <v>0</v>
      </c>
      <c r="M2041" s="305">
        <v>0</v>
      </c>
      <c r="N2041" s="305">
        <v>0</v>
      </c>
      <c r="O2041" s="303">
        <v>0</v>
      </c>
      <c r="P2041" s="305">
        <v>0</v>
      </c>
      <c r="Q2041" s="303">
        <v>0</v>
      </c>
      <c r="R2041" s="16">
        <f>SUMIFS('Member Months'!$L:$L,'Member Months'!$A:$A,$A2041,'Member Months'!$C:$C,$C2041, 'Member Months'!$D:$D,$D2041)</f>
        <v>0</v>
      </c>
      <c r="T2041" s="172"/>
    </row>
    <row r="2042" spans="1:20">
      <c r="A2042" s="38" t="s">
        <v>219</v>
      </c>
      <c r="B2042" s="39">
        <f t="shared" si="66"/>
        <v>0</v>
      </c>
      <c r="C2042" s="39" t="str">
        <f t="shared" si="65"/>
        <v>2021 Prior Year</v>
      </c>
      <c r="D2042" s="40">
        <v>3</v>
      </c>
      <c r="E2042" s="40" t="s">
        <v>219</v>
      </c>
      <c r="F2042" s="40" t="s">
        <v>738</v>
      </c>
      <c r="G2042" s="698" t="s">
        <v>229</v>
      </c>
      <c r="H2042" s="40" t="s">
        <v>227</v>
      </c>
      <c r="I2042" s="629" t="s">
        <v>215</v>
      </c>
      <c r="J2042" s="698" t="s">
        <v>216</v>
      </c>
      <c r="K2042" s="303">
        <v>0</v>
      </c>
      <c r="L2042" s="304">
        <v>0</v>
      </c>
      <c r="M2042" s="305">
        <v>0</v>
      </c>
      <c r="N2042" s="305">
        <v>0</v>
      </c>
      <c r="O2042" s="303">
        <v>0</v>
      </c>
      <c r="P2042" s="305">
        <v>0</v>
      </c>
      <c r="Q2042" s="303">
        <v>0</v>
      </c>
      <c r="R2042" s="16">
        <f>SUMIFS('Member Months'!$L:$L,'Member Months'!$A:$A,$A2042,'Member Months'!$C:$C,$C2042, 'Member Months'!$D:$D,$D2042)</f>
        <v>0</v>
      </c>
      <c r="T2042" s="172"/>
    </row>
    <row r="2043" spans="1:20">
      <c r="A2043" s="38" t="s">
        <v>219</v>
      </c>
      <c r="B2043" s="39">
        <f t="shared" si="66"/>
        <v>0</v>
      </c>
      <c r="C2043" s="39" t="str">
        <f t="shared" si="65"/>
        <v>2021 Prior Year</v>
      </c>
      <c r="D2043" s="40">
        <v>3</v>
      </c>
      <c r="E2043" s="40" t="s">
        <v>219</v>
      </c>
      <c r="F2043" s="40" t="s">
        <v>738</v>
      </c>
      <c r="G2043" s="698" t="s">
        <v>229</v>
      </c>
      <c r="H2043" s="40" t="s">
        <v>227</v>
      </c>
      <c r="I2043" s="629" t="s">
        <v>217</v>
      </c>
      <c r="J2043" s="698" t="s">
        <v>262</v>
      </c>
      <c r="K2043" s="303">
        <v>0</v>
      </c>
      <c r="L2043" s="304">
        <v>0</v>
      </c>
      <c r="M2043" s="305">
        <v>0</v>
      </c>
      <c r="N2043" s="305">
        <v>0</v>
      </c>
      <c r="O2043" s="303">
        <v>0</v>
      </c>
      <c r="P2043" s="305">
        <v>0</v>
      </c>
      <c r="Q2043" s="303">
        <v>0</v>
      </c>
      <c r="R2043" s="16">
        <f>SUMIFS('Member Months'!$L:$L,'Member Months'!$A:$A,$A2043,'Member Months'!$C:$C,$C2043, 'Member Months'!$D:$D,$D2043)</f>
        <v>0</v>
      </c>
      <c r="T2043" s="172"/>
    </row>
    <row r="2044" spans="1:20">
      <c r="A2044" s="38" t="s">
        <v>219</v>
      </c>
      <c r="B2044" s="39">
        <f t="shared" si="66"/>
        <v>0</v>
      </c>
      <c r="C2044" s="39" t="str">
        <f t="shared" si="65"/>
        <v>2021 Prior Year</v>
      </c>
      <c r="D2044" s="40">
        <v>3</v>
      </c>
      <c r="E2044" s="40" t="s">
        <v>219</v>
      </c>
      <c r="F2044" s="40" t="s">
        <v>738</v>
      </c>
      <c r="G2044" s="698" t="s">
        <v>229</v>
      </c>
      <c r="H2044" s="40" t="s">
        <v>227</v>
      </c>
      <c r="I2044" s="629" t="s">
        <v>218</v>
      </c>
      <c r="J2044" s="698" t="s">
        <v>677</v>
      </c>
      <c r="K2044" s="303">
        <v>0</v>
      </c>
      <c r="L2044" s="304">
        <v>0</v>
      </c>
      <c r="M2044" s="305">
        <v>0</v>
      </c>
      <c r="N2044" s="305">
        <v>0</v>
      </c>
      <c r="O2044" s="303">
        <v>0</v>
      </c>
      <c r="P2044" s="305">
        <v>0</v>
      </c>
      <c r="Q2044" s="303">
        <v>0</v>
      </c>
      <c r="R2044" s="16">
        <f>SUMIFS('Member Months'!$L:$L,'Member Months'!$A:$A,$A2044,'Member Months'!$C:$C,$C2044, 'Member Months'!$D:$D,$D2044)</f>
        <v>0</v>
      </c>
      <c r="T2044" s="172"/>
    </row>
    <row r="2045" spans="1:20">
      <c r="A2045" s="38" t="s">
        <v>219</v>
      </c>
      <c r="B2045" s="39">
        <f t="shared" si="66"/>
        <v>0</v>
      </c>
      <c r="C2045" s="39" t="str">
        <f t="shared" si="65"/>
        <v>2021 Prior Year</v>
      </c>
      <c r="D2045" s="40">
        <v>3</v>
      </c>
      <c r="E2045" s="40" t="s">
        <v>219</v>
      </c>
      <c r="F2045" s="40" t="s">
        <v>738</v>
      </c>
      <c r="G2045" s="698" t="s">
        <v>229</v>
      </c>
      <c r="H2045" s="40" t="s">
        <v>227</v>
      </c>
      <c r="I2045" s="629" t="s">
        <v>219</v>
      </c>
      <c r="J2045" s="698" t="s">
        <v>263</v>
      </c>
      <c r="K2045" s="303">
        <v>0</v>
      </c>
      <c r="L2045" s="304">
        <v>0</v>
      </c>
      <c r="M2045" s="305">
        <v>0</v>
      </c>
      <c r="N2045" s="305">
        <v>0</v>
      </c>
      <c r="O2045" s="303">
        <v>0</v>
      </c>
      <c r="P2045" s="305">
        <v>0</v>
      </c>
      <c r="Q2045" s="303">
        <v>0</v>
      </c>
      <c r="R2045" s="16">
        <f>SUMIFS('Member Months'!$L:$L,'Member Months'!$A:$A,$A2045,'Member Months'!$C:$C,$C2045, 'Member Months'!$D:$D,$D2045)</f>
        <v>0</v>
      </c>
      <c r="T2045" s="172"/>
    </row>
    <row r="2046" spans="1:20">
      <c r="A2046" s="38" t="s">
        <v>219</v>
      </c>
      <c r="B2046" s="39">
        <f t="shared" si="66"/>
        <v>0</v>
      </c>
      <c r="C2046" s="39" t="str">
        <f t="shared" si="65"/>
        <v>2021 Prior Year</v>
      </c>
      <c r="D2046" s="40">
        <v>3</v>
      </c>
      <c r="E2046" s="40" t="s">
        <v>219</v>
      </c>
      <c r="F2046" s="40" t="s">
        <v>738</v>
      </c>
      <c r="G2046" s="698" t="s">
        <v>229</v>
      </c>
      <c r="H2046" s="40" t="s">
        <v>227</v>
      </c>
      <c r="I2046" s="629" t="s">
        <v>220</v>
      </c>
      <c r="J2046" s="698" t="s">
        <v>675</v>
      </c>
      <c r="K2046" s="303">
        <v>0</v>
      </c>
      <c r="L2046" s="304">
        <v>0</v>
      </c>
      <c r="M2046" s="305">
        <v>0</v>
      </c>
      <c r="N2046" s="305">
        <v>0</v>
      </c>
      <c r="O2046" s="303">
        <v>0</v>
      </c>
      <c r="P2046" s="305">
        <v>0</v>
      </c>
      <c r="Q2046" s="303">
        <v>0</v>
      </c>
      <c r="R2046" s="16">
        <f>SUMIFS('Member Months'!$L:$L,'Member Months'!$A:$A,$A2046,'Member Months'!$C:$C,$C2046, 'Member Months'!$D:$D,$D2046)</f>
        <v>0</v>
      </c>
      <c r="T2046" s="172"/>
    </row>
    <row r="2047" spans="1:20">
      <c r="A2047" s="38" t="s">
        <v>219</v>
      </c>
      <c r="B2047" s="39">
        <f t="shared" si="66"/>
        <v>0</v>
      </c>
      <c r="C2047" s="39" t="str">
        <f t="shared" si="65"/>
        <v>2021 Prior Year</v>
      </c>
      <c r="D2047" s="40">
        <v>3</v>
      </c>
      <c r="E2047" s="40" t="s">
        <v>219</v>
      </c>
      <c r="F2047" s="40" t="s">
        <v>738</v>
      </c>
      <c r="G2047" s="698" t="s">
        <v>229</v>
      </c>
      <c r="H2047" s="40" t="s">
        <v>227</v>
      </c>
      <c r="I2047" s="629" t="s">
        <v>221</v>
      </c>
      <c r="J2047" s="698" t="s">
        <v>264</v>
      </c>
      <c r="K2047" s="303">
        <v>0</v>
      </c>
      <c r="L2047" s="304">
        <v>0</v>
      </c>
      <c r="M2047" s="305">
        <v>0</v>
      </c>
      <c r="N2047" s="305">
        <v>0</v>
      </c>
      <c r="O2047" s="303">
        <v>0</v>
      </c>
      <c r="P2047" s="305">
        <v>0</v>
      </c>
      <c r="Q2047" s="303">
        <v>0</v>
      </c>
      <c r="R2047" s="16">
        <f>SUMIFS('Member Months'!$L:$L,'Member Months'!$A:$A,$A2047,'Member Months'!$C:$C,$C2047, 'Member Months'!$D:$D,$D2047)</f>
        <v>0</v>
      </c>
      <c r="T2047" s="172"/>
    </row>
    <row r="2048" spans="1:20">
      <c r="A2048" s="38" t="s">
        <v>219</v>
      </c>
      <c r="B2048" s="39">
        <f t="shared" si="66"/>
        <v>0</v>
      </c>
      <c r="C2048" s="39" t="str">
        <f t="shared" si="65"/>
        <v>2021 Prior Year</v>
      </c>
      <c r="D2048" s="40">
        <v>3</v>
      </c>
      <c r="E2048" s="40" t="s">
        <v>219</v>
      </c>
      <c r="F2048" s="40" t="s">
        <v>738</v>
      </c>
      <c r="G2048" s="698" t="s">
        <v>229</v>
      </c>
      <c r="H2048" s="40" t="s">
        <v>227</v>
      </c>
      <c r="I2048" s="629" t="s">
        <v>222</v>
      </c>
      <c r="J2048" s="698" t="s">
        <v>206</v>
      </c>
      <c r="K2048" s="303">
        <v>0</v>
      </c>
      <c r="L2048" s="304">
        <v>0</v>
      </c>
      <c r="M2048" s="305">
        <v>0</v>
      </c>
      <c r="N2048" s="305">
        <v>0</v>
      </c>
      <c r="O2048" s="303">
        <v>0</v>
      </c>
      <c r="P2048" s="305">
        <v>0</v>
      </c>
      <c r="Q2048" s="303">
        <v>0</v>
      </c>
      <c r="R2048" s="16">
        <f>SUMIFS('Member Months'!$L:$L,'Member Months'!$A:$A,$A2048,'Member Months'!$C:$C,$C2048, 'Member Months'!$D:$D,$D2048)</f>
        <v>0</v>
      </c>
      <c r="T2048" s="172"/>
    </row>
    <row r="2049" spans="1:20">
      <c r="A2049" s="38" t="s">
        <v>219</v>
      </c>
      <c r="B2049" s="39">
        <f t="shared" si="66"/>
        <v>0</v>
      </c>
      <c r="C2049" s="39" t="str">
        <f t="shared" si="65"/>
        <v>2021 Prior Year</v>
      </c>
      <c r="D2049" s="40">
        <v>3</v>
      </c>
      <c r="E2049" s="40" t="s">
        <v>219</v>
      </c>
      <c r="F2049" s="40" t="s">
        <v>738</v>
      </c>
      <c r="G2049" s="698" t="s">
        <v>229</v>
      </c>
      <c r="H2049" s="40" t="s">
        <v>227</v>
      </c>
      <c r="I2049" s="629" t="s">
        <v>223</v>
      </c>
      <c r="J2049" s="698" t="s">
        <v>181</v>
      </c>
      <c r="K2049" s="303">
        <v>0</v>
      </c>
      <c r="L2049" s="304">
        <v>0</v>
      </c>
      <c r="M2049" s="305">
        <v>0</v>
      </c>
      <c r="N2049" s="305">
        <v>0</v>
      </c>
      <c r="O2049" s="303">
        <v>0</v>
      </c>
      <c r="P2049" s="305">
        <v>0</v>
      </c>
      <c r="Q2049" s="303">
        <v>0</v>
      </c>
      <c r="R2049" s="16">
        <f>SUMIFS('Member Months'!$L:$L,'Member Months'!$A:$A,$A2049,'Member Months'!$C:$C,$C2049, 'Member Months'!$D:$D,$D2049)</f>
        <v>0</v>
      </c>
      <c r="T2049" s="172"/>
    </row>
    <row r="2050" spans="1:20">
      <c r="A2050" s="38" t="s">
        <v>219</v>
      </c>
      <c r="B2050" s="39">
        <f t="shared" si="66"/>
        <v>0</v>
      </c>
      <c r="C2050" s="39" t="str">
        <f t="shared" si="65"/>
        <v>2021 Prior Year</v>
      </c>
      <c r="D2050" s="40">
        <v>3</v>
      </c>
      <c r="E2050" s="40" t="s">
        <v>219</v>
      </c>
      <c r="F2050" s="40" t="s">
        <v>738</v>
      </c>
      <c r="G2050" s="698" t="s">
        <v>229</v>
      </c>
      <c r="H2050" s="40" t="s">
        <v>227</v>
      </c>
      <c r="I2050" s="629" t="s">
        <v>150</v>
      </c>
      <c r="J2050" s="698" t="s">
        <v>204</v>
      </c>
      <c r="K2050" s="303">
        <v>0</v>
      </c>
      <c r="L2050" s="304">
        <v>0</v>
      </c>
      <c r="M2050" s="305">
        <v>0</v>
      </c>
      <c r="N2050" s="305">
        <v>0</v>
      </c>
      <c r="O2050" s="303">
        <v>0</v>
      </c>
      <c r="P2050" s="305">
        <v>0</v>
      </c>
      <c r="Q2050" s="303">
        <v>0</v>
      </c>
      <c r="R2050" s="16">
        <f>SUMIFS('Member Months'!$L:$L,'Member Months'!$A:$A,$A2050,'Member Months'!$C:$C,$C2050, 'Member Months'!$D:$D,$D2050)</f>
        <v>0</v>
      </c>
      <c r="T2050" s="172"/>
    </row>
    <row r="2051" spans="1:20">
      <c r="A2051" s="38" t="s">
        <v>219</v>
      </c>
      <c r="B2051" s="39">
        <f t="shared" si="66"/>
        <v>0</v>
      </c>
      <c r="C2051" s="39" t="str">
        <f t="shared" si="65"/>
        <v>2021 Prior Year</v>
      </c>
      <c r="D2051" s="40">
        <v>3</v>
      </c>
      <c r="E2051" s="40" t="s">
        <v>219</v>
      </c>
      <c r="F2051" s="40" t="s">
        <v>738</v>
      </c>
      <c r="G2051" s="698" t="s">
        <v>229</v>
      </c>
      <c r="H2051" s="40" t="s">
        <v>227</v>
      </c>
      <c r="I2051" s="629" t="s">
        <v>151</v>
      </c>
      <c r="J2051" s="698" t="s">
        <v>205</v>
      </c>
      <c r="K2051" s="303">
        <v>0</v>
      </c>
      <c r="L2051" s="304">
        <v>0</v>
      </c>
      <c r="M2051" s="305">
        <v>0</v>
      </c>
      <c r="N2051" s="305">
        <v>0</v>
      </c>
      <c r="O2051" s="303">
        <v>0</v>
      </c>
      <c r="P2051" s="305">
        <v>0</v>
      </c>
      <c r="Q2051" s="303">
        <v>0</v>
      </c>
      <c r="R2051" s="16">
        <f>SUMIFS('Member Months'!$L:$L,'Member Months'!$A:$A,$A2051,'Member Months'!$C:$C,$C2051, 'Member Months'!$D:$D,$D2051)</f>
        <v>0</v>
      </c>
      <c r="T2051" s="172"/>
    </row>
    <row r="2052" spans="1:20">
      <c r="A2052" s="38" t="s">
        <v>219</v>
      </c>
      <c r="B2052" s="39">
        <f t="shared" si="66"/>
        <v>0</v>
      </c>
      <c r="C2052" s="39" t="str">
        <f t="shared" si="65"/>
        <v>2021 Prior Year</v>
      </c>
      <c r="D2052" s="40">
        <v>3</v>
      </c>
      <c r="E2052" s="40" t="s">
        <v>219</v>
      </c>
      <c r="F2052" s="40" t="s">
        <v>738</v>
      </c>
      <c r="G2052" s="698" t="s">
        <v>229</v>
      </c>
      <c r="H2052" s="40" t="s">
        <v>227</v>
      </c>
      <c r="I2052" s="629" t="s">
        <v>152</v>
      </c>
      <c r="J2052" s="698" t="s">
        <v>182</v>
      </c>
      <c r="K2052" s="303">
        <v>0</v>
      </c>
      <c r="L2052" s="304">
        <v>0</v>
      </c>
      <c r="M2052" s="305">
        <v>0</v>
      </c>
      <c r="N2052" s="305">
        <v>0</v>
      </c>
      <c r="O2052" s="303">
        <v>0</v>
      </c>
      <c r="P2052" s="305">
        <v>0</v>
      </c>
      <c r="Q2052" s="303">
        <v>0</v>
      </c>
      <c r="R2052" s="16">
        <f>SUMIFS('Member Months'!$L:$L,'Member Months'!$A:$A,$A2052,'Member Months'!$C:$C,$C2052, 'Member Months'!$D:$D,$D2052)</f>
        <v>0</v>
      </c>
      <c r="T2052" s="172"/>
    </row>
    <row r="2053" spans="1:20">
      <c r="A2053" s="38" t="s">
        <v>219</v>
      </c>
      <c r="B2053" s="39">
        <f t="shared" si="66"/>
        <v>0</v>
      </c>
      <c r="C2053" s="39" t="str">
        <f t="shared" si="65"/>
        <v>2021 Prior Year</v>
      </c>
      <c r="D2053" s="40">
        <v>3</v>
      </c>
      <c r="E2053" s="40" t="s">
        <v>219</v>
      </c>
      <c r="F2053" s="40" t="s">
        <v>738</v>
      </c>
      <c r="G2053" s="698" t="s">
        <v>229</v>
      </c>
      <c r="H2053" s="40" t="s">
        <v>227</v>
      </c>
      <c r="I2053" s="629" t="s">
        <v>70</v>
      </c>
      <c r="J2053" s="698" t="s">
        <v>265</v>
      </c>
      <c r="K2053" s="303">
        <v>0</v>
      </c>
      <c r="L2053" s="304">
        <v>0</v>
      </c>
      <c r="M2053" s="305">
        <v>0</v>
      </c>
      <c r="N2053" s="305">
        <v>0</v>
      </c>
      <c r="O2053" s="303">
        <v>0</v>
      </c>
      <c r="P2053" s="305">
        <v>0</v>
      </c>
      <c r="Q2053" s="303">
        <v>0</v>
      </c>
      <c r="R2053" s="16">
        <f>SUMIFS('Member Months'!$L:$L,'Member Months'!$A:$A,$A2053,'Member Months'!$C:$C,$C2053, 'Member Months'!$D:$D,$D2053)</f>
        <v>0</v>
      </c>
      <c r="T2053" s="172"/>
    </row>
    <row r="2054" spans="1:20">
      <c r="A2054" s="38" t="s">
        <v>219</v>
      </c>
      <c r="B2054" s="39">
        <f t="shared" si="66"/>
        <v>0</v>
      </c>
      <c r="C2054" s="39" t="str">
        <f t="shared" si="65"/>
        <v>2021 Prior Year</v>
      </c>
      <c r="D2054" s="40">
        <v>3</v>
      </c>
      <c r="E2054" s="40" t="s">
        <v>219</v>
      </c>
      <c r="F2054" s="40" t="s">
        <v>738</v>
      </c>
      <c r="G2054" s="698" t="s">
        <v>229</v>
      </c>
      <c r="H2054" s="40" t="s">
        <v>227</v>
      </c>
      <c r="I2054" s="629" t="s">
        <v>71</v>
      </c>
      <c r="J2054" s="698" t="s">
        <v>266</v>
      </c>
      <c r="K2054" s="303">
        <v>0</v>
      </c>
      <c r="L2054" s="304">
        <v>0</v>
      </c>
      <c r="M2054" s="305">
        <v>0</v>
      </c>
      <c r="N2054" s="305">
        <v>0</v>
      </c>
      <c r="O2054" s="303">
        <v>0</v>
      </c>
      <c r="P2054" s="305">
        <v>0</v>
      </c>
      <c r="Q2054" s="303">
        <v>0</v>
      </c>
      <c r="R2054" s="16">
        <f>SUMIFS('Member Months'!$L:$L,'Member Months'!$A:$A,$A2054,'Member Months'!$C:$C,$C2054, 'Member Months'!$D:$D,$D2054)</f>
        <v>0</v>
      </c>
      <c r="T2054" s="172"/>
    </row>
    <row r="2055" spans="1:20">
      <c r="A2055" s="38" t="s">
        <v>219</v>
      </c>
      <c r="B2055" s="39">
        <f t="shared" si="66"/>
        <v>0</v>
      </c>
      <c r="C2055" s="39" t="str">
        <f t="shared" si="65"/>
        <v>2021 Prior Year</v>
      </c>
      <c r="D2055" s="40">
        <v>3</v>
      </c>
      <c r="E2055" s="40" t="s">
        <v>219</v>
      </c>
      <c r="F2055" s="40" t="s">
        <v>738</v>
      </c>
      <c r="G2055" s="698" t="s">
        <v>229</v>
      </c>
      <c r="H2055" s="40" t="s">
        <v>227</v>
      </c>
      <c r="I2055" s="629" t="s">
        <v>72</v>
      </c>
      <c r="J2055" s="698" t="s">
        <v>527</v>
      </c>
      <c r="K2055" s="303">
        <v>0</v>
      </c>
      <c r="L2055" s="304">
        <v>0</v>
      </c>
      <c r="M2055" s="305">
        <v>0</v>
      </c>
      <c r="N2055" s="305">
        <v>0</v>
      </c>
      <c r="O2055" s="303">
        <v>0</v>
      </c>
      <c r="P2055" s="305">
        <v>0</v>
      </c>
      <c r="Q2055" s="303">
        <v>0</v>
      </c>
      <c r="R2055" s="16">
        <f>SUMIFS('Member Months'!$L:$L,'Member Months'!$A:$A,$A2055,'Member Months'!$C:$C,$C2055, 'Member Months'!$D:$D,$D2055)</f>
        <v>0</v>
      </c>
      <c r="T2055" s="172"/>
    </row>
    <row r="2056" spans="1:20">
      <c r="A2056" s="38" t="s">
        <v>219</v>
      </c>
      <c r="B2056" s="39">
        <f t="shared" si="66"/>
        <v>0</v>
      </c>
      <c r="C2056" s="39" t="str">
        <f t="shared" si="65"/>
        <v>2021 Prior Year</v>
      </c>
      <c r="D2056" s="40">
        <v>3</v>
      </c>
      <c r="E2056" s="40" t="s">
        <v>219</v>
      </c>
      <c r="F2056" s="40" t="s">
        <v>738</v>
      </c>
      <c r="G2056" s="698" t="s">
        <v>229</v>
      </c>
      <c r="H2056" s="40" t="s">
        <v>227</v>
      </c>
      <c r="I2056" s="629" t="s">
        <v>73</v>
      </c>
      <c r="J2056" s="698" t="s">
        <v>528</v>
      </c>
      <c r="K2056" s="303">
        <v>0</v>
      </c>
      <c r="L2056" s="304">
        <v>0</v>
      </c>
      <c r="M2056" s="305">
        <v>0</v>
      </c>
      <c r="N2056" s="305">
        <v>0</v>
      </c>
      <c r="O2056" s="303">
        <v>0</v>
      </c>
      <c r="P2056" s="305">
        <v>0</v>
      </c>
      <c r="Q2056" s="303">
        <v>0</v>
      </c>
      <c r="R2056" s="16">
        <f>SUMIFS('Member Months'!$L:$L,'Member Months'!$A:$A,$A2056,'Member Months'!$C:$C,$C2056, 'Member Months'!$D:$D,$D2056)</f>
        <v>0</v>
      </c>
      <c r="T2056" s="172"/>
    </row>
    <row r="2057" spans="1:20">
      <c r="A2057" s="38" t="s">
        <v>219</v>
      </c>
      <c r="B2057" s="39">
        <f t="shared" si="66"/>
        <v>0</v>
      </c>
      <c r="C2057" s="39" t="str">
        <f t="shared" si="65"/>
        <v>2021 Prior Year</v>
      </c>
      <c r="D2057" s="40">
        <v>3</v>
      </c>
      <c r="E2057" s="40" t="s">
        <v>219</v>
      </c>
      <c r="F2057" s="40" t="s">
        <v>738</v>
      </c>
      <c r="G2057" s="698" t="s">
        <v>229</v>
      </c>
      <c r="H2057" s="40" t="s">
        <v>227</v>
      </c>
      <c r="I2057" s="629" t="s">
        <v>409</v>
      </c>
      <c r="J2057" s="698" t="s">
        <v>803</v>
      </c>
      <c r="K2057" s="303">
        <v>0</v>
      </c>
      <c r="L2057" s="304">
        <v>0</v>
      </c>
      <c r="M2057" s="305">
        <v>0</v>
      </c>
      <c r="N2057" s="305">
        <v>0</v>
      </c>
      <c r="O2057" s="303">
        <v>0</v>
      </c>
      <c r="P2057" s="305">
        <v>0</v>
      </c>
      <c r="Q2057" s="303">
        <v>0</v>
      </c>
      <c r="R2057" s="16">
        <f>SUMIFS('Member Months'!$L:$L,'Member Months'!$A:$A,$A2057,'Member Months'!$C:$C,$C2057, 'Member Months'!$D:$D,$D2057)</f>
        <v>0</v>
      </c>
      <c r="T2057" s="172"/>
    </row>
    <row r="2058" spans="1:20">
      <c r="A2058" s="38" t="s">
        <v>220</v>
      </c>
      <c r="B2058" s="39">
        <f t="shared" si="66"/>
        <v>0</v>
      </c>
      <c r="C2058" s="39" t="str">
        <f t="shared" si="65"/>
        <v>2021 Prior Year</v>
      </c>
      <c r="D2058" s="40">
        <v>3</v>
      </c>
      <c r="E2058" s="40" t="s">
        <v>220</v>
      </c>
      <c r="F2058" s="40" t="s">
        <v>738</v>
      </c>
      <c r="G2058" s="698" t="s">
        <v>229</v>
      </c>
      <c r="H2058" s="40" t="s">
        <v>228</v>
      </c>
      <c r="I2058" s="629" t="s">
        <v>211</v>
      </c>
      <c r="J2058" s="698" t="s">
        <v>261</v>
      </c>
      <c r="K2058" s="303">
        <v>0</v>
      </c>
      <c r="L2058" s="304">
        <v>0</v>
      </c>
      <c r="M2058" s="305">
        <v>0</v>
      </c>
      <c r="N2058" s="305">
        <v>0</v>
      </c>
      <c r="O2058" s="303">
        <v>0</v>
      </c>
      <c r="P2058" s="305">
        <v>0</v>
      </c>
      <c r="Q2058" s="303">
        <v>0</v>
      </c>
      <c r="R2058" s="16">
        <f>SUMIFS('Member Months'!$L:$L,'Member Months'!$A:$A,$A2058,'Member Months'!$C:$C,$C2058, 'Member Months'!$D:$D,$D2058)</f>
        <v>0</v>
      </c>
      <c r="T2058" s="172"/>
    </row>
    <row r="2059" spans="1:20">
      <c r="A2059" s="38" t="s">
        <v>220</v>
      </c>
      <c r="B2059" s="39">
        <f t="shared" si="66"/>
        <v>0</v>
      </c>
      <c r="C2059" s="39" t="str">
        <f t="shared" si="65"/>
        <v>2021 Prior Year</v>
      </c>
      <c r="D2059" s="40">
        <v>3</v>
      </c>
      <c r="E2059" s="40" t="s">
        <v>220</v>
      </c>
      <c r="F2059" s="40" t="s">
        <v>738</v>
      </c>
      <c r="G2059" s="698" t="s">
        <v>229</v>
      </c>
      <c r="H2059" s="40" t="s">
        <v>228</v>
      </c>
      <c r="I2059" s="629" t="s">
        <v>214</v>
      </c>
      <c r="J2059" s="698" t="s">
        <v>676</v>
      </c>
      <c r="K2059" s="303">
        <v>0</v>
      </c>
      <c r="L2059" s="304">
        <v>0</v>
      </c>
      <c r="M2059" s="305">
        <v>0</v>
      </c>
      <c r="N2059" s="305">
        <v>0</v>
      </c>
      <c r="O2059" s="303">
        <v>0</v>
      </c>
      <c r="P2059" s="305">
        <v>0</v>
      </c>
      <c r="Q2059" s="303">
        <v>0</v>
      </c>
      <c r="R2059" s="16">
        <f>SUMIFS('Member Months'!$L:$L,'Member Months'!$A:$A,$A2059,'Member Months'!$C:$C,$C2059, 'Member Months'!$D:$D,$D2059)</f>
        <v>0</v>
      </c>
      <c r="T2059" s="172"/>
    </row>
    <row r="2060" spans="1:20">
      <c r="A2060" s="38" t="s">
        <v>220</v>
      </c>
      <c r="B2060" s="39">
        <f t="shared" si="66"/>
        <v>0</v>
      </c>
      <c r="C2060" s="39" t="str">
        <f t="shared" si="65"/>
        <v>2021 Prior Year</v>
      </c>
      <c r="D2060" s="40">
        <v>3</v>
      </c>
      <c r="E2060" s="40" t="s">
        <v>220</v>
      </c>
      <c r="F2060" s="40" t="s">
        <v>738</v>
      </c>
      <c r="G2060" s="698" t="s">
        <v>229</v>
      </c>
      <c r="H2060" s="40" t="s">
        <v>228</v>
      </c>
      <c r="I2060" s="629" t="s">
        <v>215</v>
      </c>
      <c r="J2060" s="698" t="s">
        <v>216</v>
      </c>
      <c r="K2060" s="303">
        <v>0</v>
      </c>
      <c r="L2060" s="304">
        <v>0</v>
      </c>
      <c r="M2060" s="305">
        <v>0</v>
      </c>
      <c r="N2060" s="305">
        <v>0</v>
      </c>
      <c r="O2060" s="303">
        <v>0</v>
      </c>
      <c r="P2060" s="305">
        <v>0</v>
      </c>
      <c r="Q2060" s="303">
        <v>0</v>
      </c>
      <c r="R2060" s="16">
        <f>SUMIFS('Member Months'!$L:$L,'Member Months'!$A:$A,$A2060,'Member Months'!$C:$C,$C2060, 'Member Months'!$D:$D,$D2060)</f>
        <v>0</v>
      </c>
      <c r="T2060" s="172"/>
    </row>
    <row r="2061" spans="1:20">
      <c r="A2061" s="38" t="s">
        <v>220</v>
      </c>
      <c r="B2061" s="39">
        <f t="shared" si="66"/>
        <v>0</v>
      </c>
      <c r="C2061" s="39" t="str">
        <f t="shared" si="65"/>
        <v>2021 Prior Year</v>
      </c>
      <c r="D2061" s="40">
        <v>3</v>
      </c>
      <c r="E2061" s="40" t="s">
        <v>220</v>
      </c>
      <c r="F2061" s="40" t="s">
        <v>738</v>
      </c>
      <c r="G2061" s="698" t="s">
        <v>229</v>
      </c>
      <c r="H2061" s="40" t="s">
        <v>228</v>
      </c>
      <c r="I2061" s="629" t="s">
        <v>217</v>
      </c>
      <c r="J2061" s="698" t="s">
        <v>262</v>
      </c>
      <c r="K2061" s="303">
        <v>0</v>
      </c>
      <c r="L2061" s="304">
        <v>0</v>
      </c>
      <c r="M2061" s="305">
        <v>0</v>
      </c>
      <c r="N2061" s="305">
        <v>0</v>
      </c>
      <c r="O2061" s="303">
        <v>0</v>
      </c>
      <c r="P2061" s="305">
        <v>0</v>
      </c>
      <c r="Q2061" s="303">
        <v>0</v>
      </c>
      <c r="R2061" s="16">
        <f>SUMIFS('Member Months'!$L:$L,'Member Months'!$A:$A,$A2061,'Member Months'!$C:$C,$C2061, 'Member Months'!$D:$D,$D2061)</f>
        <v>0</v>
      </c>
      <c r="T2061" s="172"/>
    </row>
    <row r="2062" spans="1:20">
      <c r="A2062" s="38" t="s">
        <v>220</v>
      </c>
      <c r="B2062" s="39">
        <f t="shared" si="66"/>
        <v>0</v>
      </c>
      <c r="C2062" s="39" t="str">
        <f t="shared" si="65"/>
        <v>2021 Prior Year</v>
      </c>
      <c r="D2062" s="40">
        <v>3</v>
      </c>
      <c r="E2062" s="40" t="s">
        <v>220</v>
      </c>
      <c r="F2062" s="40" t="s">
        <v>738</v>
      </c>
      <c r="G2062" s="698" t="s">
        <v>229</v>
      </c>
      <c r="H2062" s="40" t="s">
        <v>228</v>
      </c>
      <c r="I2062" s="629" t="s">
        <v>218</v>
      </c>
      <c r="J2062" s="698" t="s">
        <v>677</v>
      </c>
      <c r="K2062" s="303">
        <v>0</v>
      </c>
      <c r="L2062" s="304">
        <v>0</v>
      </c>
      <c r="M2062" s="305">
        <v>0</v>
      </c>
      <c r="N2062" s="305">
        <v>0</v>
      </c>
      <c r="O2062" s="303">
        <v>0</v>
      </c>
      <c r="P2062" s="305">
        <v>0</v>
      </c>
      <c r="Q2062" s="303">
        <v>0</v>
      </c>
      <c r="R2062" s="16">
        <f>SUMIFS('Member Months'!$L:$L,'Member Months'!$A:$A,$A2062,'Member Months'!$C:$C,$C2062, 'Member Months'!$D:$D,$D2062)</f>
        <v>0</v>
      </c>
      <c r="T2062" s="172"/>
    </row>
    <row r="2063" spans="1:20">
      <c r="A2063" s="38" t="s">
        <v>220</v>
      </c>
      <c r="B2063" s="39">
        <f t="shared" si="66"/>
        <v>0</v>
      </c>
      <c r="C2063" s="39" t="str">
        <f t="shared" ref="C2063:C2093" si="67">$C$1302</f>
        <v>2021 Prior Year</v>
      </c>
      <c r="D2063" s="40">
        <v>3</v>
      </c>
      <c r="E2063" s="40" t="s">
        <v>220</v>
      </c>
      <c r="F2063" s="40" t="s">
        <v>738</v>
      </c>
      <c r="G2063" s="698" t="s">
        <v>229</v>
      </c>
      <c r="H2063" s="40" t="s">
        <v>228</v>
      </c>
      <c r="I2063" s="629" t="s">
        <v>219</v>
      </c>
      <c r="J2063" s="698" t="s">
        <v>263</v>
      </c>
      <c r="K2063" s="303">
        <v>0</v>
      </c>
      <c r="L2063" s="304">
        <v>0</v>
      </c>
      <c r="M2063" s="305">
        <v>0</v>
      </c>
      <c r="N2063" s="305">
        <v>0</v>
      </c>
      <c r="O2063" s="303">
        <v>0</v>
      </c>
      <c r="P2063" s="305">
        <v>0</v>
      </c>
      <c r="Q2063" s="303">
        <v>0</v>
      </c>
      <c r="R2063" s="16">
        <f>SUMIFS('Member Months'!$L:$L,'Member Months'!$A:$A,$A2063,'Member Months'!$C:$C,$C2063, 'Member Months'!$D:$D,$D2063)</f>
        <v>0</v>
      </c>
      <c r="T2063" s="172"/>
    </row>
    <row r="2064" spans="1:20">
      <c r="A2064" s="38" t="s">
        <v>220</v>
      </c>
      <c r="B2064" s="39">
        <f t="shared" si="66"/>
        <v>0</v>
      </c>
      <c r="C2064" s="39" t="str">
        <f t="shared" si="67"/>
        <v>2021 Prior Year</v>
      </c>
      <c r="D2064" s="40">
        <v>3</v>
      </c>
      <c r="E2064" s="40" t="s">
        <v>220</v>
      </c>
      <c r="F2064" s="40" t="s">
        <v>738</v>
      </c>
      <c r="G2064" s="698" t="s">
        <v>229</v>
      </c>
      <c r="H2064" s="40" t="s">
        <v>228</v>
      </c>
      <c r="I2064" s="629" t="s">
        <v>220</v>
      </c>
      <c r="J2064" s="698" t="s">
        <v>675</v>
      </c>
      <c r="K2064" s="303">
        <v>0</v>
      </c>
      <c r="L2064" s="304">
        <v>0</v>
      </c>
      <c r="M2064" s="305">
        <v>0</v>
      </c>
      <c r="N2064" s="305">
        <v>0</v>
      </c>
      <c r="O2064" s="303">
        <v>0</v>
      </c>
      <c r="P2064" s="305">
        <v>0</v>
      </c>
      <c r="Q2064" s="303">
        <v>0</v>
      </c>
      <c r="R2064" s="16">
        <f>SUMIFS('Member Months'!$L:$L,'Member Months'!$A:$A,$A2064,'Member Months'!$C:$C,$C2064, 'Member Months'!$D:$D,$D2064)</f>
        <v>0</v>
      </c>
      <c r="T2064" s="172"/>
    </row>
    <row r="2065" spans="1:20">
      <c r="A2065" s="38" t="s">
        <v>220</v>
      </c>
      <c r="B2065" s="39">
        <f t="shared" si="66"/>
        <v>0</v>
      </c>
      <c r="C2065" s="39" t="str">
        <f t="shared" si="67"/>
        <v>2021 Prior Year</v>
      </c>
      <c r="D2065" s="40">
        <v>3</v>
      </c>
      <c r="E2065" s="40" t="s">
        <v>220</v>
      </c>
      <c r="F2065" s="40" t="s">
        <v>738</v>
      </c>
      <c r="G2065" s="698" t="s">
        <v>229</v>
      </c>
      <c r="H2065" s="40" t="s">
        <v>228</v>
      </c>
      <c r="I2065" s="629" t="s">
        <v>221</v>
      </c>
      <c r="J2065" s="698" t="s">
        <v>264</v>
      </c>
      <c r="K2065" s="303">
        <v>0</v>
      </c>
      <c r="L2065" s="304">
        <v>0</v>
      </c>
      <c r="M2065" s="305">
        <v>0</v>
      </c>
      <c r="N2065" s="305">
        <v>0</v>
      </c>
      <c r="O2065" s="303">
        <v>0</v>
      </c>
      <c r="P2065" s="305">
        <v>0</v>
      </c>
      <c r="Q2065" s="303">
        <v>0</v>
      </c>
      <c r="R2065" s="16">
        <f>SUMIFS('Member Months'!$L:$L,'Member Months'!$A:$A,$A2065,'Member Months'!$C:$C,$C2065, 'Member Months'!$D:$D,$D2065)</f>
        <v>0</v>
      </c>
      <c r="T2065" s="172"/>
    </row>
    <row r="2066" spans="1:20">
      <c r="A2066" s="38" t="s">
        <v>220</v>
      </c>
      <c r="B2066" s="39">
        <f t="shared" si="66"/>
        <v>0</v>
      </c>
      <c r="C2066" s="39" t="str">
        <f t="shared" si="67"/>
        <v>2021 Prior Year</v>
      </c>
      <c r="D2066" s="40">
        <v>3</v>
      </c>
      <c r="E2066" s="40" t="s">
        <v>220</v>
      </c>
      <c r="F2066" s="40" t="s">
        <v>738</v>
      </c>
      <c r="G2066" s="698" t="s">
        <v>229</v>
      </c>
      <c r="H2066" s="40" t="s">
        <v>228</v>
      </c>
      <c r="I2066" s="629" t="s">
        <v>222</v>
      </c>
      <c r="J2066" s="698" t="s">
        <v>206</v>
      </c>
      <c r="K2066" s="303">
        <v>0</v>
      </c>
      <c r="L2066" s="304">
        <v>0</v>
      </c>
      <c r="M2066" s="305">
        <v>0</v>
      </c>
      <c r="N2066" s="305">
        <v>0</v>
      </c>
      <c r="O2066" s="303">
        <v>0</v>
      </c>
      <c r="P2066" s="305">
        <v>0</v>
      </c>
      <c r="Q2066" s="303">
        <v>0</v>
      </c>
      <c r="R2066" s="16">
        <f>SUMIFS('Member Months'!$L:$L,'Member Months'!$A:$A,$A2066,'Member Months'!$C:$C,$C2066, 'Member Months'!$D:$D,$D2066)</f>
        <v>0</v>
      </c>
      <c r="T2066" s="172"/>
    </row>
    <row r="2067" spans="1:20">
      <c r="A2067" s="38" t="s">
        <v>220</v>
      </c>
      <c r="B2067" s="39">
        <f t="shared" si="66"/>
        <v>0</v>
      </c>
      <c r="C2067" s="39" t="str">
        <f t="shared" si="67"/>
        <v>2021 Prior Year</v>
      </c>
      <c r="D2067" s="40">
        <v>3</v>
      </c>
      <c r="E2067" s="40" t="s">
        <v>220</v>
      </c>
      <c r="F2067" s="40" t="s">
        <v>738</v>
      </c>
      <c r="G2067" s="698" t="s">
        <v>229</v>
      </c>
      <c r="H2067" s="40" t="s">
        <v>228</v>
      </c>
      <c r="I2067" s="629" t="s">
        <v>223</v>
      </c>
      <c r="J2067" s="698" t="s">
        <v>181</v>
      </c>
      <c r="K2067" s="303">
        <v>0</v>
      </c>
      <c r="L2067" s="304">
        <v>0</v>
      </c>
      <c r="M2067" s="305">
        <v>0</v>
      </c>
      <c r="N2067" s="305">
        <v>0</v>
      </c>
      <c r="O2067" s="303">
        <v>0</v>
      </c>
      <c r="P2067" s="305">
        <v>0</v>
      </c>
      <c r="Q2067" s="303">
        <v>0</v>
      </c>
      <c r="R2067" s="16">
        <f>SUMIFS('Member Months'!$L:$L,'Member Months'!$A:$A,$A2067,'Member Months'!$C:$C,$C2067, 'Member Months'!$D:$D,$D2067)</f>
        <v>0</v>
      </c>
      <c r="T2067" s="172"/>
    </row>
    <row r="2068" spans="1:20">
      <c r="A2068" s="38" t="s">
        <v>220</v>
      </c>
      <c r="B2068" s="39">
        <f t="shared" si="66"/>
        <v>0</v>
      </c>
      <c r="C2068" s="39" t="str">
        <f t="shared" si="67"/>
        <v>2021 Prior Year</v>
      </c>
      <c r="D2068" s="40">
        <v>3</v>
      </c>
      <c r="E2068" s="40" t="s">
        <v>220</v>
      </c>
      <c r="F2068" s="40" t="s">
        <v>738</v>
      </c>
      <c r="G2068" s="698" t="s">
        <v>229</v>
      </c>
      <c r="H2068" s="40" t="s">
        <v>228</v>
      </c>
      <c r="I2068" s="629" t="s">
        <v>150</v>
      </c>
      <c r="J2068" s="698" t="s">
        <v>204</v>
      </c>
      <c r="K2068" s="303">
        <v>0</v>
      </c>
      <c r="L2068" s="304">
        <v>0</v>
      </c>
      <c r="M2068" s="305">
        <v>0</v>
      </c>
      <c r="N2068" s="305">
        <v>0</v>
      </c>
      <c r="O2068" s="303">
        <v>0</v>
      </c>
      <c r="P2068" s="305">
        <v>0</v>
      </c>
      <c r="Q2068" s="303">
        <v>0</v>
      </c>
      <c r="R2068" s="16">
        <f>SUMIFS('Member Months'!$L:$L,'Member Months'!$A:$A,$A2068,'Member Months'!$C:$C,$C2068, 'Member Months'!$D:$D,$D2068)</f>
        <v>0</v>
      </c>
      <c r="T2068" s="172"/>
    </row>
    <row r="2069" spans="1:20">
      <c r="A2069" s="38" t="s">
        <v>220</v>
      </c>
      <c r="B2069" s="39">
        <f t="shared" si="66"/>
        <v>0</v>
      </c>
      <c r="C2069" s="39" t="str">
        <f t="shared" si="67"/>
        <v>2021 Prior Year</v>
      </c>
      <c r="D2069" s="40">
        <v>3</v>
      </c>
      <c r="E2069" s="40" t="s">
        <v>220</v>
      </c>
      <c r="F2069" s="40" t="s">
        <v>738</v>
      </c>
      <c r="G2069" s="698" t="s">
        <v>229</v>
      </c>
      <c r="H2069" s="40" t="s">
        <v>228</v>
      </c>
      <c r="I2069" s="629" t="s">
        <v>151</v>
      </c>
      <c r="J2069" s="698" t="s">
        <v>205</v>
      </c>
      <c r="K2069" s="303">
        <v>0</v>
      </c>
      <c r="L2069" s="304">
        <v>0</v>
      </c>
      <c r="M2069" s="305">
        <v>0</v>
      </c>
      <c r="N2069" s="305">
        <v>0</v>
      </c>
      <c r="O2069" s="303">
        <v>0</v>
      </c>
      <c r="P2069" s="305">
        <v>0</v>
      </c>
      <c r="Q2069" s="303">
        <v>0</v>
      </c>
      <c r="R2069" s="16">
        <f>SUMIFS('Member Months'!$L:$L,'Member Months'!$A:$A,$A2069,'Member Months'!$C:$C,$C2069, 'Member Months'!$D:$D,$D2069)</f>
        <v>0</v>
      </c>
      <c r="T2069" s="172"/>
    </row>
    <row r="2070" spans="1:20">
      <c r="A2070" s="38" t="s">
        <v>220</v>
      </c>
      <c r="B2070" s="39">
        <f t="shared" si="66"/>
        <v>0</v>
      </c>
      <c r="C2070" s="39" t="str">
        <f t="shared" si="67"/>
        <v>2021 Prior Year</v>
      </c>
      <c r="D2070" s="40">
        <v>3</v>
      </c>
      <c r="E2070" s="40" t="s">
        <v>220</v>
      </c>
      <c r="F2070" s="40" t="s">
        <v>738</v>
      </c>
      <c r="G2070" s="698" t="s">
        <v>229</v>
      </c>
      <c r="H2070" s="40" t="s">
        <v>228</v>
      </c>
      <c r="I2070" s="629" t="s">
        <v>152</v>
      </c>
      <c r="J2070" s="698" t="s">
        <v>182</v>
      </c>
      <c r="K2070" s="303">
        <v>0</v>
      </c>
      <c r="L2070" s="304">
        <v>0</v>
      </c>
      <c r="M2070" s="305">
        <v>0</v>
      </c>
      <c r="N2070" s="305">
        <v>0</v>
      </c>
      <c r="O2070" s="303">
        <v>0</v>
      </c>
      <c r="P2070" s="305">
        <v>0</v>
      </c>
      <c r="Q2070" s="303">
        <v>0</v>
      </c>
      <c r="R2070" s="16">
        <f>SUMIFS('Member Months'!$L:$L,'Member Months'!$A:$A,$A2070,'Member Months'!$C:$C,$C2070, 'Member Months'!$D:$D,$D2070)</f>
        <v>0</v>
      </c>
      <c r="T2070" s="172"/>
    </row>
    <row r="2071" spans="1:20">
      <c r="A2071" s="38" t="s">
        <v>220</v>
      </c>
      <c r="B2071" s="39">
        <f t="shared" si="66"/>
        <v>0</v>
      </c>
      <c r="C2071" s="39" t="str">
        <f t="shared" si="67"/>
        <v>2021 Prior Year</v>
      </c>
      <c r="D2071" s="40">
        <v>3</v>
      </c>
      <c r="E2071" s="40" t="s">
        <v>220</v>
      </c>
      <c r="F2071" s="40" t="s">
        <v>738</v>
      </c>
      <c r="G2071" s="698" t="s">
        <v>229</v>
      </c>
      <c r="H2071" s="40" t="s">
        <v>228</v>
      </c>
      <c r="I2071" s="629" t="s">
        <v>70</v>
      </c>
      <c r="J2071" s="698" t="s">
        <v>265</v>
      </c>
      <c r="K2071" s="303">
        <v>0</v>
      </c>
      <c r="L2071" s="304">
        <v>0</v>
      </c>
      <c r="M2071" s="305">
        <v>0</v>
      </c>
      <c r="N2071" s="305">
        <v>0</v>
      </c>
      <c r="O2071" s="303">
        <v>0</v>
      </c>
      <c r="P2071" s="305">
        <v>0</v>
      </c>
      <c r="Q2071" s="303">
        <v>0</v>
      </c>
      <c r="R2071" s="16">
        <f>SUMIFS('Member Months'!$L:$L,'Member Months'!$A:$A,$A2071,'Member Months'!$C:$C,$C2071, 'Member Months'!$D:$D,$D2071)</f>
        <v>0</v>
      </c>
      <c r="T2071" s="172"/>
    </row>
    <row r="2072" spans="1:20">
      <c r="A2072" s="38" t="s">
        <v>220</v>
      </c>
      <c r="B2072" s="39">
        <f t="shared" si="66"/>
        <v>0</v>
      </c>
      <c r="C2072" s="39" t="str">
        <f t="shared" si="67"/>
        <v>2021 Prior Year</v>
      </c>
      <c r="D2072" s="40">
        <v>3</v>
      </c>
      <c r="E2072" s="40" t="s">
        <v>220</v>
      </c>
      <c r="F2072" s="40" t="s">
        <v>738</v>
      </c>
      <c r="G2072" s="698" t="s">
        <v>229</v>
      </c>
      <c r="H2072" s="40" t="s">
        <v>228</v>
      </c>
      <c r="I2072" s="629" t="s">
        <v>71</v>
      </c>
      <c r="J2072" s="698" t="s">
        <v>266</v>
      </c>
      <c r="K2072" s="303">
        <v>0</v>
      </c>
      <c r="L2072" s="304">
        <v>0</v>
      </c>
      <c r="M2072" s="305">
        <v>0</v>
      </c>
      <c r="N2072" s="305">
        <v>0</v>
      </c>
      <c r="O2072" s="303">
        <v>0</v>
      </c>
      <c r="P2072" s="305">
        <v>0</v>
      </c>
      <c r="Q2072" s="303">
        <v>0</v>
      </c>
      <c r="R2072" s="16">
        <f>SUMIFS('Member Months'!$L:$L,'Member Months'!$A:$A,$A2072,'Member Months'!$C:$C,$C2072, 'Member Months'!$D:$D,$D2072)</f>
        <v>0</v>
      </c>
      <c r="T2072" s="172"/>
    </row>
    <row r="2073" spans="1:20">
      <c r="A2073" s="38" t="s">
        <v>220</v>
      </c>
      <c r="B2073" s="39">
        <f t="shared" si="66"/>
        <v>0</v>
      </c>
      <c r="C2073" s="39" t="str">
        <f t="shared" si="67"/>
        <v>2021 Prior Year</v>
      </c>
      <c r="D2073" s="40">
        <v>3</v>
      </c>
      <c r="E2073" s="40" t="s">
        <v>220</v>
      </c>
      <c r="F2073" s="40" t="s">
        <v>738</v>
      </c>
      <c r="G2073" s="698" t="s">
        <v>229</v>
      </c>
      <c r="H2073" s="40" t="s">
        <v>228</v>
      </c>
      <c r="I2073" s="629" t="s">
        <v>72</v>
      </c>
      <c r="J2073" s="698" t="s">
        <v>527</v>
      </c>
      <c r="K2073" s="303">
        <v>0</v>
      </c>
      <c r="L2073" s="304">
        <v>0</v>
      </c>
      <c r="M2073" s="305">
        <v>0</v>
      </c>
      <c r="N2073" s="305">
        <v>0</v>
      </c>
      <c r="O2073" s="303">
        <v>0</v>
      </c>
      <c r="P2073" s="305">
        <v>0</v>
      </c>
      <c r="Q2073" s="303">
        <v>0</v>
      </c>
      <c r="R2073" s="16">
        <f>SUMIFS('Member Months'!$L:$L,'Member Months'!$A:$A,$A2073,'Member Months'!$C:$C,$C2073, 'Member Months'!$D:$D,$D2073)</f>
        <v>0</v>
      </c>
      <c r="T2073" s="172"/>
    </row>
    <row r="2074" spans="1:20">
      <c r="A2074" s="38" t="s">
        <v>220</v>
      </c>
      <c r="B2074" s="39">
        <f t="shared" si="66"/>
        <v>0</v>
      </c>
      <c r="C2074" s="39" t="str">
        <f t="shared" si="67"/>
        <v>2021 Prior Year</v>
      </c>
      <c r="D2074" s="40">
        <v>3</v>
      </c>
      <c r="E2074" s="40" t="s">
        <v>220</v>
      </c>
      <c r="F2074" s="40" t="s">
        <v>738</v>
      </c>
      <c r="G2074" s="698" t="s">
        <v>229</v>
      </c>
      <c r="H2074" s="40" t="s">
        <v>228</v>
      </c>
      <c r="I2074" s="629" t="s">
        <v>73</v>
      </c>
      <c r="J2074" s="698" t="s">
        <v>528</v>
      </c>
      <c r="K2074" s="303">
        <v>0</v>
      </c>
      <c r="L2074" s="304">
        <v>0</v>
      </c>
      <c r="M2074" s="305">
        <v>0</v>
      </c>
      <c r="N2074" s="305">
        <v>0</v>
      </c>
      <c r="O2074" s="303">
        <v>0</v>
      </c>
      <c r="P2074" s="305">
        <v>0</v>
      </c>
      <c r="Q2074" s="303">
        <v>0</v>
      </c>
      <c r="R2074" s="16">
        <f>SUMIFS('Member Months'!$L:$L,'Member Months'!$A:$A,$A2074,'Member Months'!$C:$C,$C2074, 'Member Months'!$D:$D,$D2074)</f>
        <v>0</v>
      </c>
      <c r="T2074" s="172"/>
    </row>
    <row r="2075" spans="1:20">
      <c r="A2075" s="38" t="s">
        <v>220</v>
      </c>
      <c r="B2075" s="39">
        <f t="shared" si="66"/>
        <v>0</v>
      </c>
      <c r="C2075" s="39" t="str">
        <f t="shared" si="67"/>
        <v>2021 Prior Year</v>
      </c>
      <c r="D2075" s="40">
        <v>3</v>
      </c>
      <c r="E2075" s="40" t="s">
        <v>220</v>
      </c>
      <c r="F2075" s="40" t="s">
        <v>738</v>
      </c>
      <c r="G2075" s="698" t="s">
        <v>229</v>
      </c>
      <c r="H2075" s="40" t="s">
        <v>228</v>
      </c>
      <c r="I2075" s="629" t="s">
        <v>409</v>
      </c>
      <c r="J2075" s="698" t="s">
        <v>803</v>
      </c>
      <c r="K2075" s="303">
        <v>0</v>
      </c>
      <c r="L2075" s="304">
        <v>0</v>
      </c>
      <c r="M2075" s="305">
        <v>0</v>
      </c>
      <c r="N2075" s="305">
        <v>0</v>
      </c>
      <c r="O2075" s="303">
        <v>0</v>
      </c>
      <c r="P2075" s="305">
        <v>0</v>
      </c>
      <c r="Q2075" s="303">
        <v>0</v>
      </c>
      <c r="R2075" s="16">
        <f>SUMIFS('Member Months'!$L:$L,'Member Months'!$A:$A,$A2075,'Member Months'!$C:$C,$C2075, 'Member Months'!$D:$D,$D2075)</f>
        <v>0</v>
      </c>
      <c r="T2075" s="172"/>
    </row>
    <row r="2076" spans="1:20">
      <c r="A2076" s="38" t="s">
        <v>221</v>
      </c>
      <c r="B2076" s="39">
        <f t="shared" si="66"/>
        <v>0</v>
      </c>
      <c r="C2076" s="39" t="str">
        <f t="shared" si="67"/>
        <v>2021 Prior Year</v>
      </c>
      <c r="D2076" s="40">
        <v>3</v>
      </c>
      <c r="E2076" s="40" t="s">
        <v>221</v>
      </c>
      <c r="F2076" s="40" t="s">
        <v>738</v>
      </c>
      <c r="G2076" s="698" t="s">
        <v>230</v>
      </c>
      <c r="H2076" s="40" t="s">
        <v>213</v>
      </c>
      <c r="I2076" s="629" t="s">
        <v>211</v>
      </c>
      <c r="J2076" s="698" t="s">
        <v>261</v>
      </c>
      <c r="K2076" s="303">
        <v>0</v>
      </c>
      <c r="L2076" s="304">
        <v>0</v>
      </c>
      <c r="M2076" s="305">
        <v>0</v>
      </c>
      <c r="N2076" s="305">
        <v>0</v>
      </c>
      <c r="O2076" s="303">
        <v>0</v>
      </c>
      <c r="P2076" s="305">
        <v>0</v>
      </c>
      <c r="Q2076" s="303">
        <v>0</v>
      </c>
      <c r="R2076" s="16">
        <f>SUMIFS('Member Months'!$L:$L,'Member Months'!$A:$A,$A2076,'Member Months'!$C:$C,$C2076, 'Member Months'!$D:$D,$D2076)</f>
        <v>0</v>
      </c>
      <c r="T2076" s="172"/>
    </row>
    <row r="2077" spans="1:20">
      <c r="A2077" s="38" t="s">
        <v>221</v>
      </c>
      <c r="B2077" s="39">
        <f t="shared" si="66"/>
        <v>0</v>
      </c>
      <c r="C2077" s="39" t="str">
        <f t="shared" si="67"/>
        <v>2021 Prior Year</v>
      </c>
      <c r="D2077" s="40">
        <v>3</v>
      </c>
      <c r="E2077" s="40" t="s">
        <v>221</v>
      </c>
      <c r="F2077" s="40" t="s">
        <v>738</v>
      </c>
      <c r="G2077" s="698" t="s">
        <v>230</v>
      </c>
      <c r="H2077" s="40" t="s">
        <v>213</v>
      </c>
      <c r="I2077" s="629" t="s">
        <v>214</v>
      </c>
      <c r="J2077" s="698" t="s">
        <v>676</v>
      </c>
      <c r="K2077" s="303">
        <v>0</v>
      </c>
      <c r="L2077" s="304">
        <v>0</v>
      </c>
      <c r="M2077" s="305">
        <v>0</v>
      </c>
      <c r="N2077" s="305">
        <v>0</v>
      </c>
      <c r="O2077" s="303">
        <v>0</v>
      </c>
      <c r="P2077" s="305">
        <v>0</v>
      </c>
      <c r="Q2077" s="303">
        <v>0</v>
      </c>
      <c r="R2077" s="16">
        <f>SUMIFS('Member Months'!$L:$L,'Member Months'!$A:$A,$A2077,'Member Months'!$C:$C,$C2077, 'Member Months'!$D:$D,$D2077)</f>
        <v>0</v>
      </c>
      <c r="T2077" s="172"/>
    </row>
    <row r="2078" spans="1:20">
      <c r="A2078" s="38" t="s">
        <v>221</v>
      </c>
      <c r="B2078" s="39">
        <f t="shared" si="66"/>
        <v>0</v>
      </c>
      <c r="C2078" s="39" t="str">
        <f t="shared" si="67"/>
        <v>2021 Prior Year</v>
      </c>
      <c r="D2078" s="40">
        <v>3</v>
      </c>
      <c r="E2078" s="40" t="s">
        <v>221</v>
      </c>
      <c r="F2078" s="40" t="s">
        <v>738</v>
      </c>
      <c r="G2078" s="698" t="s">
        <v>230</v>
      </c>
      <c r="H2078" s="40" t="s">
        <v>213</v>
      </c>
      <c r="I2078" s="629" t="s">
        <v>215</v>
      </c>
      <c r="J2078" s="698" t="s">
        <v>216</v>
      </c>
      <c r="K2078" s="303">
        <v>0</v>
      </c>
      <c r="L2078" s="304">
        <v>0</v>
      </c>
      <c r="M2078" s="305">
        <v>0</v>
      </c>
      <c r="N2078" s="305">
        <v>0</v>
      </c>
      <c r="O2078" s="303">
        <v>0</v>
      </c>
      <c r="P2078" s="305">
        <v>0</v>
      </c>
      <c r="Q2078" s="303">
        <v>0</v>
      </c>
      <c r="R2078" s="16">
        <f>SUMIFS('Member Months'!$L:$L,'Member Months'!$A:$A,$A2078,'Member Months'!$C:$C,$C2078, 'Member Months'!$D:$D,$D2078)</f>
        <v>0</v>
      </c>
      <c r="T2078" s="172"/>
    </row>
    <row r="2079" spans="1:20">
      <c r="A2079" s="38" t="s">
        <v>221</v>
      </c>
      <c r="B2079" s="39">
        <f t="shared" ref="B2079:B2106" si="68">$B$1950</f>
        <v>0</v>
      </c>
      <c r="C2079" s="39" t="str">
        <f t="shared" si="67"/>
        <v>2021 Prior Year</v>
      </c>
      <c r="D2079" s="40">
        <v>3</v>
      </c>
      <c r="E2079" s="40" t="s">
        <v>221</v>
      </c>
      <c r="F2079" s="40" t="s">
        <v>738</v>
      </c>
      <c r="G2079" s="698" t="s">
        <v>230</v>
      </c>
      <c r="H2079" s="40" t="s">
        <v>213</v>
      </c>
      <c r="I2079" s="629" t="s">
        <v>217</v>
      </c>
      <c r="J2079" s="698" t="s">
        <v>262</v>
      </c>
      <c r="K2079" s="303">
        <v>0</v>
      </c>
      <c r="L2079" s="304">
        <v>0</v>
      </c>
      <c r="M2079" s="305">
        <v>0</v>
      </c>
      <c r="N2079" s="305">
        <v>0</v>
      </c>
      <c r="O2079" s="303">
        <v>0</v>
      </c>
      <c r="P2079" s="305">
        <v>0</v>
      </c>
      <c r="Q2079" s="303">
        <v>0</v>
      </c>
      <c r="R2079" s="16">
        <f>SUMIFS('Member Months'!$L:$L,'Member Months'!$A:$A,$A2079,'Member Months'!$C:$C,$C2079, 'Member Months'!$D:$D,$D2079)</f>
        <v>0</v>
      </c>
      <c r="T2079" s="172"/>
    </row>
    <row r="2080" spans="1:20">
      <c r="A2080" s="38" t="s">
        <v>221</v>
      </c>
      <c r="B2080" s="39">
        <f t="shared" si="68"/>
        <v>0</v>
      </c>
      <c r="C2080" s="39" t="str">
        <f t="shared" si="67"/>
        <v>2021 Prior Year</v>
      </c>
      <c r="D2080" s="40">
        <v>3</v>
      </c>
      <c r="E2080" s="40" t="s">
        <v>221</v>
      </c>
      <c r="F2080" s="40" t="s">
        <v>738</v>
      </c>
      <c r="G2080" s="698" t="s">
        <v>230</v>
      </c>
      <c r="H2080" s="40" t="s">
        <v>213</v>
      </c>
      <c r="I2080" s="629" t="s">
        <v>218</v>
      </c>
      <c r="J2080" s="698" t="s">
        <v>677</v>
      </c>
      <c r="K2080" s="303">
        <v>0</v>
      </c>
      <c r="L2080" s="304">
        <v>0</v>
      </c>
      <c r="M2080" s="305">
        <v>0</v>
      </c>
      <c r="N2080" s="305">
        <v>0</v>
      </c>
      <c r="O2080" s="303">
        <v>0</v>
      </c>
      <c r="P2080" s="305">
        <v>0</v>
      </c>
      <c r="Q2080" s="303">
        <v>0</v>
      </c>
      <c r="R2080" s="16">
        <f>SUMIFS('Member Months'!$L:$L,'Member Months'!$A:$A,$A2080,'Member Months'!$C:$C,$C2080, 'Member Months'!$D:$D,$D2080)</f>
        <v>0</v>
      </c>
      <c r="T2080" s="172"/>
    </row>
    <row r="2081" spans="1:20">
      <c r="A2081" s="38" t="s">
        <v>221</v>
      </c>
      <c r="B2081" s="39">
        <f t="shared" si="68"/>
        <v>0</v>
      </c>
      <c r="C2081" s="39" t="str">
        <f t="shared" si="67"/>
        <v>2021 Prior Year</v>
      </c>
      <c r="D2081" s="40">
        <v>3</v>
      </c>
      <c r="E2081" s="40" t="s">
        <v>221</v>
      </c>
      <c r="F2081" s="40" t="s">
        <v>738</v>
      </c>
      <c r="G2081" s="698" t="s">
        <v>230</v>
      </c>
      <c r="H2081" s="40" t="s">
        <v>213</v>
      </c>
      <c r="I2081" s="629" t="s">
        <v>219</v>
      </c>
      <c r="J2081" s="698" t="s">
        <v>263</v>
      </c>
      <c r="K2081" s="303">
        <v>0</v>
      </c>
      <c r="L2081" s="304">
        <v>0</v>
      </c>
      <c r="M2081" s="305">
        <v>0</v>
      </c>
      <c r="N2081" s="305">
        <v>0</v>
      </c>
      <c r="O2081" s="303">
        <v>0</v>
      </c>
      <c r="P2081" s="305">
        <v>0</v>
      </c>
      <c r="Q2081" s="303">
        <v>0</v>
      </c>
      <c r="R2081" s="16">
        <f>SUMIFS('Member Months'!$L:$L,'Member Months'!$A:$A,$A2081,'Member Months'!$C:$C,$C2081, 'Member Months'!$D:$D,$D2081)</f>
        <v>0</v>
      </c>
      <c r="T2081" s="172"/>
    </row>
    <row r="2082" spans="1:20">
      <c r="A2082" s="38" t="s">
        <v>221</v>
      </c>
      <c r="B2082" s="39">
        <f t="shared" si="68"/>
        <v>0</v>
      </c>
      <c r="C2082" s="39" t="str">
        <f t="shared" si="67"/>
        <v>2021 Prior Year</v>
      </c>
      <c r="D2082" s="40">
        <v>3</v>
      </c>
      <c r="E2082" s="40" t="s">
        <v>221</v>
      </c>
      <c r="F2082" s="40" t="s">
        <v>738</v>
      </c>
      <c r="G2082" s="698" t="s">
        <v>230</v>
      </c>
      <c r="H2082" s="40" t="s">
        <v>213</v>
      </c>
      <c r="I2082" s="629" t="s">
        <v>220</v>
      </c>
      <c r="J2082" s="698" t="s">
        <v>675</v>
      </c>
      <c r="K2082" s="303">
        <v>0</v>
      </c>
      <c r="L2082" s="304">
        <v>0</v>
      </c>
      <c r="M2082" s="305">
        <v>0</v>
      </c>
      <c r="N2082" s="305">
        <v>0</v>
      </c>
      <c r="O2082" s="303">
        <v>0</v>
      </c>
      <c r="P2082" s="305">
        <v>0</v>
      </c>
      <c r="Q2082" s="303">
        <v>0</v>
      </c>
      <c r="R2082" s="16">
        <f>SUMIFS('Member Months'!$L:$L,'Member Months'!$A:$A,$A2082,'Member Months'!$C:$C,$C2082, 'Member Months'!$D:$D,$D2082)</f>
        <v>0</v>
      </c>
      <c r="T2082" s="172"/>
    </row>
    <row r="2083" spans="1:20">
      <c r="A2083" s="38" t="s">
        <v>221</v>
      </c>
      <c r="B2083" s="39">
        <f t="shared" si="68"/>
        <v>0</v>
      </c>
      <c r="C2083" s="39" t="str">
        <f t="shared" si="67"/>
        <v>2021 Prior Year</v>
      </c>
      <c r="D2083" s="40">
        <v>3</v>
      </c>
      <c r="E2083" s="40" t="s">
        <v>221</v>
      </c>
      <c r="F2083" s="40" t="s">
        <v>738</v>
      </c>
      <c r="G2083" s="698" t="s">
        <v>230</v>
      </c>
      <c r="H2083" s="40" t="s">
        <v>213</v>
      </c>
      <c r="I2083" s="629" t="s">
        <v>221</v>
      </c>
      <c r="J2083" s="698" t="s">
        <v>264</v>
      </c>
      <c r="K2083" s="303">
        <v>0</v>
      </c>
      <c r="L2083" s="304">
        <v>0</v>
      </c>
      <c r="M2083" s="305">
        <v>0</v>
      </c>
      <c r="N2083" s="305">
        <v>0</v>
      </c>
      <c r="O2083" s="303">
        <v>0</v>
      </c>
      <c r="P2083" s="305">
        <v>0</v>
      </c>
      <c r="Q2083" s="303">
        <v>0</v>
      </c>
      <c r="R2083" s="16">
        <f>SUMIFS('Member Months'!$L:$L,'Member Months'!$A:$A,$A2083,'Member Months'!$C:$C,$C2083, 'Member Months'!$D:$D,$D2083)</f>
        <v>0</v>
      </c>
      <c r="T2083" s="172"/>
    </row>
    <row r="2084" spans="1:20">
      <c r="A2084" s="38" t="s">
        <v>221</v>
      </c>
      <c r="B2084" s="39">
        <f t="shared" si="68"/>
        <v>0</v>
      </c>
      <c r="C2084" s="39" t="str">
        <f t="shared" si="67"/>
        <v>2021 Prior Year</v>
      </c>
      <c r="D2084" s="40">
        <v>3</v>
      </c>
      <c r="E2084" s="40" t="s">
        <v>221</v>
      </c>
      <c r="F2084" s="40" t="s">
        <v>738</v>
      </c>
      <c r="G2084" s="698" t="s">
        <v>230</v>
      </c>
      <c r="H2084" s="40" t="s">
        <v>213</v>
      </c>
      <c r="I2084" s="629" t="s">
        <v>222</v>
      </c>
      <c r="J2084" s="698" t="s">
        <v>206</v>
      </c>
      <c r="K2084" s="303">
        <v>0</v>
      </c>
      <c r="L2084" s="304">
        <v>0</v>
      </c>
      <c r="M2084" s="305">
        <v>0</v>
      </c>
      <c r="N2084" s="305">
        <v>0</v>
      </c>
      <c r="O2084" s="303">
        <v>0</v>
      </c>
      <c r="P2084" s="305">
        <v>0</v>
      </c>
      <c r="Q2084" s="303">
        <v>0</v>
      </c>
      <c r="R2084" s="16">
        <f>SUMIFS('Member Months'!$L:$L,'Member Months'!$A:$A,$A2084,'Member Months'!$C:$C,$C2084, 'Member Months'!$D:$D,$D2084)</f>
        <v>0</v>
      </c>
      <c r="T2084" s="172"/>
    </row>
    <row r="2085" spans="1:20">
      <c r="A2085" s="38" t="s">
        <v>221</v>
      </c>
      <c r="B2085" s="39">
        <f t="shared" si="68"/>
        <v>0</v>
      </c>
      <c r="C2085" s="39" t="str">
        <f t="shared" si="67"/>
        <v>2021 Prior Year</v>
      </c>
      <c r="D2085" s="40">
        <v>3</v>
      </c>
      <c r="E2085" s="40" t="s">
        <v>221</v>
      </c>
      <c r="F2085" s="40" t="s">
        <v>738</v>
      </c>
      <c r="G2085" s="698" t="s">
        <v>230</v>
      </c>
      <c r="H2085" s="40" t="s">
        <v>213</v>
      </c>
      <c r="I2085" s="629" t="s">
        <v>223</v>
      </c>
      <c r="J2085" s="698" t="s">
        <v>181</v>
      </c>
      <c r="K2085" s="303">
        <v>0</v>
      </c>
      <c r="L2085" s="304">
        <v>0</v>
      </c>
      <c r="M2085" s="305">
        <v>0</v>
      </c>
      <c r="N2085" s="305">
        <v>0</v>
      </c>
      <c r="O2085" s="303">
        <v>0</v>
      </c>
      <c r="P2085" s="305">
        <v>0</v>
      </c>
      <c r="Q2085" s="303">
        <v>0</v>
      </c>
      <c r="R2085" s="16">
        <f>SUMIFS('Member Months'!$L:$L,'Member Months'!$A:$A,$A2085,'Member Months'!$C:$C,$C2085, 'Member Months'!$D:$D,$D2085)</f>
        <v>0</v>
      </c>
      <c r="T2085" s="172"/>
    </row>
    <row r="2086" spans="1:20">
      <c r="A2086" s="38" t="s">
        <v>221</v>
      </c>
      <c r="B2086" s="39">
        <f t="shared" si="68"/>
        <v>0</v>
      </c>
      <c r="C2086" s="39" t="str">
        <f t="shared" si="67"/>
        <v>2021 Prior Year</v>
      </c>
      <c r="D2086" s="40">
        <v>3</v>
      </c>
      <c r="E2086" s="40" t="s">
        <v>221</v>
      </c>
      <c r="F2086" s="40" t="s">
        <v>738</v>
      </c>
      <c r="G2086" s="698" t="s">
        <v>230</v>
      </c>
      <c r="H2086" s="40" t="s">
        <v>213</v>
      </c>
      <c r="I2086" s="629" t="s">
        <v>150</v>
      </c>
      <c r="J2086" s="698" t="s">
        <v>204</v>
      </c>
      <c r="K2086" s="303">
        <v>0</v>
      </c>
      <c r="L2086" s="304">
        <v>0</v>
      </c>
      <c r="M2086" s="305">
        <v>0</v>
      </c>
      <c r="N2086" s="305">
        <v>0</v>
      </c>
      <c r="O2086" s="303">
        <v>0</v>
      </c>
      <c r="P2086" s="305">
        <v>0</v>
      </c>
      <c r="Q2086" s="303">
        <v>0</v>
      </c>
      <c r="R2086" s="16">
        <f>SUMIFS('Member Months'!$L:$L,'Member Months'!$A:$A,$A2086,'Member Months'!$C:$C,$C2086, 'Member Months'!$D:$D,$D2086)</f>
        <v>0</v>
      </c>
      <c r="T2086" s="172"/>
    </row>
    <row r="2087" spans="1:20">
      <c r="A2087" s="38" t="s">
        <v>221</v>
      </c>
      <c r="B2087" s="39">
        <f t="shared" si="68"/>
        <v>0</v>
      </c>
      <c r="C2087" s="39" t="str">
        <f t="shared" si="67"/>
        <v>2021 Prior Year</v>
      </c>
      <c r="D2087" s="40">
        <v>3</v>
      </c>
      <c r="E2087" s="40" t="s">
        <v>221</v>
      </c>
      <c r="F2087" s="40" t="s">
        <v>738</v>
      </c>
      <c r="G2087" s="698" t="s">
        <v>230</v>
      </c>
      <c r="H2087" s="40" t="s">
        <v>213</v>
      </c>
      <c r="I2087" s="629" t="s">
        <v>151</v>
      </c>
      <c r="J2087" s="698" t="s">
        <v>205</v>
      </c>
      <c r="K2087" s="303">
        <v>0</v>
      </c>
      <c r="L2087" s="304">
        <v>0</v>
      </c>
      <c r="M2087" s="305">
        <v>0</v>
      </c>
      <c r="N2087" s="305">
        <v>0</v>
      </c>
      <c r="O2087" s="303">
        <v>0</v>
      </c>
      <c r="P2087" s="305">
        <v>0</v>
      </c>
      <c r="Q2087" s="303">
        <v>0</v>
      </c>
      <c r="R2087" s="16">
        <f>SUMIFS('Member Months'!$L:$L,'Member Months'!$A:$A,$A2087,'Member Months'!$C:$C,$C2087, 'Member Months'!$D:$D,$D2087)</f>
        <v>0</v>
      </c>
      <c r="T2087" s="172"/>
    </row>
    <row r="2088" spans="1:20">
      <c r="A2088" s="38" t="s">
        <v>221</v>
      </c>
      <c r="B2088" s="39">
        <f t="shared" si="68"/>
        <v>0</v>
      </c>
      <c r="C2088" s="39" t="str">
        <f t="shared" si="67"/>
        <v>2021 Prior Year</v>
      </c>
      <c r="D2088" s="40">
        <v>3</v>
      </c>
      <c r="E2088" s="40" t="s">
        <v>221</v>
      </c>
      <c r="F2088" s="40" t="s">
        <v>738</v>
      </c>
      <c r="G2088" s="698" t="s">
        <v>230</v>
      </c>
      <c r="H2088" s="40" t="s">
        <v>213</v>
      </c>
      <c r="I2088" s="629" t="s">
        <v>152</v>
      </c>
      <c r="J2088" s="698" t="s">
        <v>182</v>
      </c>
      <c r="K2088" s="303">
        <v>0</v>
      </c>
      <c r="L2088" s="304">
        <v>0</v>
      </c>
      <c r="M2088" s="305">
        <v>0</v>
      </c>
      <c r="N2088" s="305">
        <v>0</v>
      </c>
      <c r="O2088" s="303">
        <v>0</v>
      </c>
      <c r="P2088" s="305">
        <v>0</v>
      </c>
      <c r="Q2088" s="303">
        <v>0</v>
      </c>
      <c r="R2088" s="16">
        <f>SUMIFS('Member Months'!$L:$L,'Member Months'!$A:$A,$A2088,'Member Months'!$C:$C,$C2088, 'Member Months'!$D:$D,$D2088)</f>
        <v>0</v>
      </c>
      <c r="T2088" s="172"/>
    </row>
    <row r="2089" spans="1:20">
      <c r="A2089" s="38" t="s">
        <v>221</v>
      </c>
      <c r="B2089" s="39">
        <f t="shared" si="68"/>
        <v>0</v>
      </c>
      <c r="C2089" s="39" t="str">
        <f t="shared" si="67"/>
        <v>2021 Prior Year</v>
      </c>
      <c r="D2089" s="40">
        <v>3</v>
      </c>
      <c r="E2089" s="40" t="s">
        <v>221</v>
      </c>
      <c r="F2089" s="40" t="s">
        <v>738</v>
      </c>
      <c r="G2089" s="698" t="s">
        <v>230</v>
      </c>
      <c r="H2089" s="40" t="s">
        <v>213</v>
      </c>
      <c r="I2089" s="629" t="s">
        <v>70</v>
      </c>
      <c r="J2089" s="698" t="s">
        <v>265</v>
      </c>
      <c r="K2089" s="303">
        <v>0</v>
      </c>
      <c r="L2089" s="304">
        <v>0</v>
      </c>
      <c r="M2089" s="305">
        <v>0</v>
      </c>
      <c r="N2089" s="305">
        <v>0</v>
      </c>
      <c r="O2089" s="303">
        <v>0</v>
      </c>
      <c r="P2089" s="305">
        <v>0</v>
      </c>
      <c r="Q2089" s="303">
        <v>0</v>
      </c>
      <c r="R2089" s="16">
        <f>SUMIFS('Member Months'!$L:$L,'Member Months'!$A:$A,$A2089,'Member Months'!$C:$C,$C2089, 'Member Months'!$D:$D,$D2089)</f>
        <v>0</v>
      </c>
      <c r="T2089" s="172"/>
    </row>
    <row r="2090" spans="1:20">
      <c r="A2090" s="38" t="s">
        <v>221</v>
      </c>
      <c r="B2090" s="39">
        <f t="shared" si="68"/>
        <v>0</v>
      </c>
      <c r="C2090" s="39" t="str">
        <f t="shared" si="67"/>
        <v>2021 Prior Year</v>
      </c>
      <c r="D2090" s="40">
        <v>3</v>
      </c>
      <c r="E2090" s="40" t="s">
        <v>221</v>
      </c>
      <c r="F2090" s="40" t="s">
        <v>738</v>
      </c>
      <c r="G2090" s="698" t="s">
        <v>230</v>
      </c>
      <c r="H2090" s="40" t="s">
        <v>213</v>
      </c>
      <c r="I2090" s="629" t="s">
        <v>71</v>
      </c>
      <c r="J2090" s="698" t="s">
        <v>266</v>
      </c>
      <c r="K2090" s="303">
        <v>0</v>
      </c>
      <c r="L2090" s="304">
        <v>0</v>
      </c>
      <c r="M2090" s="305">
        <v>0</v>
      </c>
      <c r="N2090" s="305">
        <v>0</v>
      </c>
      <c r="O2090" s="303">
        <v>0</v>
      </c>
      <c r="P2090" s="305">
        <v>0</v>
      </c>
      <c r="Q2090" s="303">
        <v>0</v>
      </c>
      <c r="R2090" s="16">
        <f>SUMIFS('Member Months'!$L:$L,'Member Months'!$A:$A,$A2090,'Member Months'!$C:$C,$C2090, 'Member Months'!$D:$D,$D2090)</f>
        <v>0</v>
      </c>
      <c r="T2090" s="172"/>
    </row>
    <row r="2091" spans="1:20">
      <c r="A2091" s="38" t="s">
        <v>221</v>
      </c>
      <c r="B2091" s="39">
        <f t="shared" si="68"/>
        <v>0</v>
      </c>
      <c r="C2091" s="39" t="str">
        <f t="shared" si="67"/>
        <v>2021 Prior Year</v>
      </c>
      <c r="D2091" s="40">
        <v>3</v>
      </c>
      <c r="E2091" s="40" t="s">
        <v>221</v>
      </c>
      <c r="F2091" s="40" t="s">
        <v>738</v>
      </c>
      <c r="G2091" s="698" t="s">
        <v>230</v>
      </c>
      <c r="H2091" s="40" t="s">
        <v>213</v>
      </c>
      <c r="I2091" s="629" t="s">
        <v>72</v>
      </c>
      <c r="J2091" s="698" t="s">
        <v>527</v>
      </c>
      <c r="K2091" s="303">
        <v>0</v>
      </c>
      <c r="L2091" s="304">
        <v>0</v>
      </c>
      <c r="M2091" s="305">
        <v>0</v>
      </c>
      <c r="N2091" s="305">
        <v>0</v>
      </c>
      <c r="O2091" s="303">
        <v>0</v>
      </c>
      <c r="P2091" s="305">
        <v>0</v>
      </c>
      <c r="Q2091" s="303">
        <v>0</v>
      </c>
      <c r="R2091" s="16">
        <f>SUMIFS('Member Months'!$L:$L,'Member Months'!$A:$A,$A2091,'Member Months'!$C:$C,$C2091, 'Member Months'!$D:$D,$D2091)</f>
        <v>0</v>
      </c>
      <c r="T2091" s="172"/>
    </row>
    <row r="2092" spans="1:20">
      <c r="A2092" s="38" t="s">
        <v>221</v>
      </c>
      <c r="B2092" s="39">
        <f t="shared" si="68"/>
        <v>0</v>
      </c>
      <c r="C2092" s="39" t="str">
        <f t="shared" si="67"/>
        <v>2021 Prior Year</v>
      </c>
      <c r="D2092" s="40">
        <v>3</v>
      </c>
      <c r="E2092" s="40" t="s">
        <v>221</v>
      </c>
      <c r="F2092" s="40" t="s">
        <v>738</v>
      </c>
      <c r="G2092" s="698" t="s">
        <v>230</v>
      </c>
      <c r="H2092" s="40" t="s">
        <v>213</v>
      </c>
      <c r="I2092" s="629" t="s">
        <v>73</v>
      </c>
      <c r="J2092" s="698" t="s">
        <v>528</v>
      </c>
      <c r="K2092" s="303">
        <v>0</v>
      </c>
      <c r="L2092" s="304">
        <v>0</v>
      </c>
      <c r="M2092" s="305">
        <v>0</v>
      </c>
      <c r="N2092" s="305">
        <v>0</v>
      </c>
      <c r="O2092" s="303">
        <v>0</v>
      </c>
      <c r="P2092" s="305">
        <v>0</v>
      </c>
      <c r="Q2092" s="303">
        <v>0</v>
      </c>
      <c r="R2092" s="16">
        <f>SUMIFS('Member Months'!$L:$L,'Member Months'!$A:$A,$A2092,'Member Months'!$C:$C,$C2092, 'Member Months'!$D:$D,$D2092)</f>
        <v>0</v>
      </c>
      <c r="T2092" s="172"/>
    </row>
    <row r="2093" spans="1:20">
      <c r="A2093" s="38" t="s">
        <v>221</v>
      </c>
      <c r="B2093" s="39">
        <f t="shared" si="68"/>
        <v>0</v>
      </c>
      <c r="C2093" s="39" t="str">
        <f t="shared" si="67"/>
        <v>2021 Prior Year</v>
      </c>
      <c r="D2093" s="40">
        <v>3</v>
      </c>
      <c r="E2093" s="40" t="s">
        <v>221</v>
      </c>
      <c r="F2093" s="40" t="s">
        <v>738</v>
      </c>
      <c r="G2093" s="698" t="s">
        <v>230</v>
      </c>
      <c r="H2093" s="40" t="s">
        <v>213</v>
      </c>
      <c r="I2093" s="629" t="s">
        <v>409</v>
      </c>
      <c r="J2093" s="698" t="s">
        <v>803</v>
      </c>
      <c r="K2093" s="303">
        <v>0</v>
      </c>
      <c r="L2093" s="304">
        <v>0</v>
      </c>
      <c r="M2093" s="305">
        <v>0</v>
      </c>
      <c r="N2093" s="305">
        <v>0</v>
      </c>
      <c r="O2093" s="303">
        <v>0</v>
      </c>
      <c r="P2093" s="305">
        <v>0</v>
      </c>
      <c r="Q2093" s="303">
        <v>0</v>
      </c>
      <c r="R2093" s="16">
        <f>SUMIFS('Member Months'!$L:$L,'Member Months'!$A:$A,$A2093,'Member Months'!$C:$C,$C2093, 'Member Months'!$D:$D,$D2093)</f>
        <v>0</v>
      </c>
      <c r="T2093" s="172"/>
    </row>
    <row r="2094" spans="1:20">
      <c r="A2094" s="38" t="s">
        <v>150</v>
      </c>
      <c r="B2094" s="39">
        <f t="shared" si="68"/>
        <v>0</v>
      </c>
      <c r="C2094" s="39" t="str">
        <f t="shared" ref="C2094:C2154" si="69">$C$1302</f>
        <v>2021 Prior Year</v>
      </c>
      <c r="D2094" s="40">
        <v>3</v>
      </c>
      <c r="E2094" s="662" t="s">
        <v>150</v>
      </c>
      <c r="F2094" s="40" t="s">
        <v>739</v>
      </c>
      <c r="G2094" s="698" t="s">
        <v>161</v>
      </c>
      <c r="H2094" s="40" t="s">
        <v>213</v>
      </c>
      <c r="I2094" s="629" t="s">
        <v>211</v>
      </c>
      <c r="J2094" s="698" t="s">
        <v>261</v>
      </c>
      <c r="K2094" s="303">
        <v>0</v>
      </c>
      <c r="L2094" s="304">
        <v>0</v>
      </c>
      <c r="M2094" s="305">
        <v>0</v>
      </c>
      <c r="N2094" s="305">
        <v>0</v>
      </c>
      <c r="O2094" s="303">
        <v>0</v>
      </c>
      <c r="P2094" s="305">
        <v>0</v>
      </c>
      <c r="Q2094" s="303">
        <v>0</v>
      </c>
      <c r="R2094" s="16">
        <f>SUMIFS('Member Months'!$L:$L,'Member Months'!$A:$A,$A2094,'Member Months'!$C:$C,$C2094, 'Member Months'!$D:$D,$D2094)</f>
        <v>0</v>
      </c>
      <c r="T2094" s="172"/>
    </row>
    <row r="2095" spans="1:20">
      <c r="A2095" s="38" t="s">
        <v>150</v>
      </c>
      <c r="B2095" s="39">
        <f t="shared" si="68"/>
        <v>0</v>
      </c>
      <c r="C2095" s="39" t="str">
        <f t="shared" si="69"/>
        <v>2021 Prior Year</v>
      </c>
      <c r="D2095" s="40">
        <v>3</v>
      </c>
      <c r="E2095" s="662" t="s">
        <v>150</v>
      </c>
      <c r="F2095" s="40" t="s">
        <v>739</v>
      </c>
      <c r="G2095" s="698" t="s">
        <v>161</v>
      </c>
      <c r="H2095" s="40" t="s">
        <v>213</v>
      </c>
      <c r="I2095" s="629" t="s">
        <v>214</v>
      </c>
      <c r="J2095" s="698" t="s">
        <v>676</v>
      </c>
      <c r="K2095" s="303">
        <v>0</v>
      </c>
      <c r="L2095" s="304">
        <v>0</v>
      </c>
      <c r="M2095" s="305">
        <v>0</v>
      </c>
      <c r="N2095" s="305">
        <v>0</v>
      </c>
      <c r="O2095" s="303">
        <v>0</v>
      </c>
      <c r="P2095" s="305">
        <v>0</v>
      </c>
      <c r="Q2095" s="303">
        <v>0</v>
      </c>
      <c r="R2095" s="16">
        <f>SUMIFS('Member Months'!$L:$L,'Member Months'!$A:$A,$A2095,'Member Months'!$C:$C,$C2095, 'Member Months'!$D:$D,$D2095)</f>
        <v>0</v>
      </c>
      <c r="T2095" s="172"/>
    </row>
    <row r="2096" spans="1:20">
      <c r="A2096" s="38" t="s">
        <v>150</v>
      </c>
      <c r="B2096" s="39">
        <f t="shared" si="68"/>
        <v>0</v>
      </c>
      <c r="C2096" s="39" t="str">
        <f t="shared" si="69"/>
        <v>2021 Prior Year</v>
      </c>
      <c r="D2096" s="40">
        <v>3</v>
      </c>
      <c r="E2096" s="662" t="s">
        <v>150</v>
      </c>
      <c r="F2096" s="40" t="s">
        <v>739</v>
      </c>
      <c r="G2096" s="698" t="s">
        <v>161</v>
      </c>
      <c r="H2096" s="40" t="s">
        <v>213</v>
      </c>
      <c r="I2096" s="629" t="s">
        <v>215</v>
      </c>
      <c r="J2096" s="698" t="s">
        <v>216</v>
      </c>
      <c r="K2096" s="303">
        <v>0</v>
      </c>
      <c r="L2096" s="304">
        <v>0</v>
      </c>
      <c r="M2096" s="305">
        <v>0</v>
      </c>
      <c r="N2096" s="305">
        <v>0</v>
      </c>
      <c r="O2096" s="303">
        <v>0</v>
      </c>
      <c r="P2096" s="305">
        <v>0</v>
      </c>
      <c r="Q2096" s="303">
        <v>0</v>
      </c>
      <c r="R2096" s="16">
        <f>SUMIFS('Member Months'!$L:$L,'Member Months'!$A:$A,$A2096,'Member Months'!$C:$C,$C2096, 'Member Months'!$D:$D,$D2096)</f>
        <v>0</v>
      </c>
      <c r="T2096" s="172"/>
    </row>
    <row r="2097" spans="1:20">
      <c r="A2097" s="38" t="s">
        <v>150</v>
      </c>
      <c r="B2097" s="39">
        <f t="shared" si="68"/>
        <v>0</v>
      </c>
      <c r="C2097" s="39" t="str">
        <f t="shared" si="69"/>
        <v>2021 Prior Year</v>
      </c>
      <c r="D2097" s="40">
        <v>3</v>
      </c>
      <c r="E2097" s="662" t="s">
        <v>150</v>
      </c>
      <c r="F2097" s="40" t="s">
        <v>739</v>
      </c>
      <c r="G2097" s="698" t="s">
        <v>161</v>
      </c>
      <c r="H2097" s="40" t="s">
        <v>213</v>
      </c>
      <c r="I2097" s="629" t="s">
        <v>217</v>
      </c>
      <c r="J2097" s="698" t="s">
        <v>262</v>
      </c>
      <c r="K2097" s="303">
        <v>0</v>
      </c>
      <c r="L2097" s="304">
        <v>0</v>
      </c>
      <c r="M2097" s="305">
        <v>0</v>
      </c>
      <c r="N2097" s="305">
        <v>0</v>
      </c>
      <c r="O2097" s="303">
        <v>0</v>
      </c>
      <c r="P2097" s="305">
        <v>0</v>
      </c>
      <c r="Q2097" s="303">
        <v>0</v>
      </c>
      <c r="R2097" s="16">
        <f>SUMIFS('Member Months'!$L:$L,'Member Months'!$A:$A,$A2097,'Member Months'!$C:$C,$C2097, 'Member Months'!$D:$D,$D2097)</f>
        <v>0</v>
      </c>
      <c r="T2097" s="172"/>
    </row>
    <row r="2098" spans="1:20">
      <c r="A2098" s="38" t="s">
        <v>150</v>
      </c>
      <c r="B2098" s="39">
        <f t="shared" si="68"/>
        <v>0</v>
      </c>
      <c r="C2098" s="39" t="str">
        <f t="shared" si="69"/>
        <v>2021 Prior Year</v>
      </c>
      <c r="D2098" s="40">
        <v>3</v>
      </c>
      <c r="E2098" s="662" t="s">
        <v>150</v>
      </c>
      <c r="F2098" s="40" t="s">
        <v>739</v>
      </c>
      <c r="G2098" s="698" t="s">
        <v>161</v>
      </c>
      <c r="H2098" s="40" t="s">
        <v>213</v>
      </c>
      <c r="I2098" s="629" t="s">
        <v>218</v>
      </c>
      <c r="J2098" s="698" t="s">
        <v>677</v>
      </c>
      <c r="K2098" s="303">
        <v>0</v>
      </c>
      <c r="L2098" s="304">
        <v>0</v>
      </c>
      <c r="M2098" s="305">
        <v>0</v>
      </c>
      <c r="N2098" s="305">
        <v>0</v>
      </c>
      <c r="O2098" s="303">
        <v>0</v>
      </c>
      <c r="P2098" s="305">
        <v>0</v>
      </c>
      <c r="Q2098" s="303">
        <v>0</v>
      </c>
      <c r="R2098" s="16">
        <f>SUMIFS('Member Months'!$L:$L,'Member Months'!$A:$A,$A2098,'Member Months'!$C:$C,$C2098, 'Member Months'!$D:$D,$D2098)</f>
        <v>0</v>
      </c>
      <c r="T2098" s="172"/>
    </row>
    <row r="2099" spans="1:20">
      <c r="A2099" s="38" t="s">
        <v>150</v>
      </c>
      <c r="B2099" s="39">
        <f t="shared" si="68"/>
        <v>0</v>
      </c>
      <c r="C2099" s="39" t="str">
        <f t="shared" si="69"/>
        <v>2021 Prior Year</v>
      </c>
      <c r="D2099" s="40">
        <v>3</v>
      </c>
      <c r="E2099" s="662" t="s">
        <v>150</v>
      </c>
      <c r="F2099" s="40" t="s">
        <v>739</v>
      </c>
      <c r="G2099" s="698" t="s">
        <v>161</v>
      </c>
      <c r="H2099" s="40" t="s">
        <v>213</v>
      </c>
      <c r="I2099" s="629" t="s">
        <v>219</v>
      </c>
      <c r="J2099" s="698" t="s">
        <v>263</v>
      </c>
      <c r="K2099" s="303">
        <v>0</v>
      </c>
      <c r="L2099" s="304">
        <v>0</v>
      </c>
      <c r="M2099" s="305">
        <v>0</v>
      </c>
      <c r="N2099" s="305">
        <v>0</v>
      </c>
      <c r="O2099" s="303">
        <v>0</v>
      </c>
      <c r="P2099" s="305">
        <v>0</v>
      </c>
      <c r="Q2099" s="303">
        <v>0</v>
      </c>
      <c r="R2099" s="16">
        <f>SUMIFS('Member Months'!$L:$L,'Member Months'!$A:$A,$A2099,'Member Months'!$C:$C,$C2099, 'Member Months'!$D:$D,$D2099)</f>
        <v>0</v>
      </c>
      <c r="T2099" s="172"/>
    </row>
    <row r="2100" spans="1:20">
      <c r="A2100" s="38" t="s">
        <v>150</v>
      </c>
      <c r="B2100" s="39">
        <f t="shared" si="68"/>
        <v>0</v>
      </c>
      <c r="C2100" s="39" t="str">
        <f t="shared" si="69"/>
        <v>2021 Prior Year</v>
      </c>
      <c r="D2100" s="40">
        <v>3</v>
      </c>
      <c r="E2100" s="662" t="s">
        <v>150</v>
      </c>
      <c r="F2100" s="40" t="s">
        <v>739</v>
      </c>
      <c r="G2100" s="698" t="s">
        <v>161</v>
      </c>
      <c r="H2100" s="40" t="s">
        <v>213</v>
      </c>
      <c r="I2100" s="629" t="s">
        <v>220</v>
      </c>
      <c r="J2100" s="698" t="s">
        <v>675</v>
      </c>
      <c r="K2100" s="303">
        <v>0</v>
      </c>
      <c r="L2100" s="304">
        <v>0</v>
      </c>
      <c r="M2100" s="305">
        <v>0</v>
      </c>
      <c r="N2100" s="305">
        <v>0</v>
      </c>
      <c r="O2100" s="303">
        <v>0</v>
      </c>
      <c r="P2100" s="305">
        <v>0</v>
      </c>
      <c r="Q2100" s="303">
        <v>0</v>
      </c>
      <c r="R2100" s="16">
        <f>SUMIFS('Member Months'!$L:$L,'Member Months'!$A:$A,$A2100,'Member Months'!$C:$C,$C2100, 'Member Months'!$D:$D,$D2100)</f>
        <v>0</v>
      </c>
      <c r="T2100" s="172"/>
    </row>
    <row r="2101" spans="1:20">
      <c r="A2101" s="38" t="s">
        <v>150</v>
      </c>
      <c r="B2101" s="39">
        <f t="shared" si="68"/>
        <v>0</v>
      </c>
      <c r="C2101" s="39" t="str">
        <f t="shared" si="69"/>
        <v>2021 Prior Year</v>
      </c>
      <c r="D2101" s="40">
        <v>3</v>
      </c>
      <c r="E2101" s="662" t="s">
        <v>150</v>
      </c>
      <c r="F2101" s="40" t="s">
        <v>739</v>
      </c>
      <c r="G2101" s="698" t="s">
        <v>161</v>
      </c>
      <c r="H2101" s="40" t="s">
        <v>213</v>
      </c>
      <c r="I2101" s="629" t="s">
        <v>221</v>
      </c>
      <c r="J2101" s="698" t="s">
        <v>264</v>
      </c>
      <c r="K2101" s="303">
        <v>0</v>
      </c>
      <c r="L2101" s="304">
        <v>0</v>
      </c>
      <c r="M2101" s="305">
        <v>0</v>
      </c>
      <c r="N2101" s="305">
        <v>0</v>
      </c>
      <c r="O2101" s="303">
        <v>0</v>
      </c>
      <c r="P2101" s="305">
        <v>0</v>
      </c>
      <c r="Q2101" s="303">
        <v>0</v>
      </c>
      <c r="R2101" s="16">
        <f>SUMIFS('Member Months'!$L:$L,'Member Months'!$A:$A,$A2101,'Member Months'!$C:$C,$C2101, 'Member Months'!$D:$D,$D2101)</f>
        <v>0</v>
      </c>
      <c r="T2101" s="172"/>
    </row>
    <row r="2102" spans="1:20">
      <c r="A2102" s="38" t="s">
        <v>150</v>
      </c>
      <c r="B2102" s="39">
        <f t="shared" si="68"/>
        <v>0</v>
      </c>
      <c r="C2102" s="39" t="str">
        <f t="shared" si="69"/>
        <v>2021 Prior Year</v>
      </c>
      <c r="D2102" s="40">
        <v>3</v>
      </c>
      <c r="E2102" s="662" t="s">
        <v>150</v>
      </c>
      <c r="F2102" s="40" t="s">
        <v>739</v>
      </c>
      <c r="G2102" s="698" t="s">
        <v>161</v>
      </c>
      <c r="H2102" s="40" t="s">
        <v>213</v>
      </c>
      <c r="I2102" s="629" t="s">
        <v>222</v>
      </c>
      <c r="J2102" s="698" t="s">
        <v>206</v>
      </c>
      <c r="K2102" s="303">
        <v>0</v>
      </c>
      <c r="L2102" s="304">
        <v>0</v>
      </c>
      <c r="M2102" s="305">
        <v>0</v>
      </c>
      <c r="N2102" s="305">
        <v>0</v>
      </c>
      <c r="O2102" s="303">
        <v>0</v>
      </c>
      <c r="P2102" s="305">
        <v>0</v>
      </c>
      <c r="Q2102" s="303">
        <v>0</v>
      </c>
      <c r="R2102" s="16">
        <f>SUMIFS('Member Months'!$L:$L,'Member Months'!$A:$A,$A2102,'Member Months'!$C:$C,$C2102, 'Member Months'!$D:$D,$D2102)</f>
        <v>0</v>
      </c>
      <c r="T2102" s="172"/>
    </row>
    <row r="2103" spans="1:20">
      <c r="A2103" s="38" t="s">
        <v>150</v>
      </c>
      <c r="B2103" s="39">
        <f t="shared" si="68"/>
        <v>0</v>
      </c>
      <c r="C2103" s="39" t="str">
        <f t="shared" si="69"/>
        <v>2021 Prior Year</v>
      </c>
      <c r="D2103" s="40">
        <v>3</v>
      </c>
      <c r="E2103" s="662" t="s">
        <v>150</v>
      </c>
      <c r="F2103" s="40" t="s">
        <v>739</v>
      </c>
      <c r="G2103" s="698" t="s">
        <v>161</v>
      </c>
      <c r="H2103" s="40" t="s">
        <v>213</v>
      </c>
      <c r="I2103" s="629" t="s">
        <v>223</v>
      </c>
      <c r="J2103" s="698" t="s">
        <v>181</v>
      </c>
      <c r="K2103" s="303">
        <v>0</v>
      </c>
      <c r="L2103" s="304">
        <v>0</v>
      </c>
      <c r="M2103" s="305">
        <v>0</v>
      </c>
      <c r="N2103" s="305">
        <v>0</v>
      </c>
      <c r="O2103" s="303">
        <v>0</v>
      </c>
      <c r="P2103" s="305">
        <v>0</v>
      </c>
      <c r="Q2103" s="303">
        <v>0</v>
      </c>
      <c r="R2103" s="16">
        <f>SUMIFS('Member Months'!$L:$L,'Member Months'!$A:$A,$A2103,'Member Months'!$C:$C,$C2103, 'Member Months'!$D:$D,$D2103)</f>
        <v>0</v>
      </c>
      <c r="T2103" s="172"/>
    </row>
    <row r="2104" spans="1:20">
      <c r="A2104" s="38" t="s">
        <v>150</v>
      </c>
      <c r="B2104" s="39">
        <f t="shared" si="68"/>
        <v>0</v>
      </c>
      <c r="C2104" s="39" t="str">
        <f t="shared" si="69"/>
        <v>2021 Prior Year</v>
      </c>
      <c r="D2104" s="40">
        <v>3</v>
      </c>
      <c r="E2104" s="662" t="s">
        <v>150</v>
      </c>
      <c r="F2104" s="40" t="s">
        <v>739</v>
      </c>
      <c r="G2104" s="698" t="s">
        <v>161</v>
      </c>
      <c r="H2104" s="40" t="s">
        <v>213</v>
      </c>
      <c r="I2104" s="629" t="s">
        <v>150</v>
      </c>
      <c r="J2104" s="698" t="s">
        <v>204</v>
      </c>
      <c r="K2104" s="303">
        <v>0</v>
      </c>
      <c r="L2104" s="304">
        <v>0</v>
      </c>
      <c r="M2104" s="305">
        <v>0</v>
      </c>
      <c r="N2104" s="305">
        <v>0</v>
      </c>
      <c r="O2104" s="303">
        <v>0</v>
      </c>
      <c r="P2104" s="305">
        <v>0</v>
      </c>
      <c r="Q2104" s="303">
        <v>0</v>
      </c>
      <c r="R2104" s="16">
        <f>SUMIFS('Member Months'!$L:$L,'Member Months'!$A:$A,$A2104,'Member Months'!$C:$C,$C2104, 'Member Months'!$D:$D,$D2104)</f>
        <v>0</v>
      </c>
      <c r="T2104" s="172"/>
    </row>
    <row r="2105" spans="1:20">
      <c r="A2105" s="38" t="s">
        <v>150</v>
      </c>
      <c r="B2105" s="39">
        <f t="shared" si="68"/>
        <v>0</v>
      </c>
      <c r="C2105" s="39" t="str">
        <f t="shared" si="69"/>
        <v>2021 Prior Year</v>
      </c>
      <c r="D2105" s="40">
        <v>3</v>
      </c>
      <c r="E2105" s="662" t="s">
        <v>150</v>
      </c>
      <c r="F2105" s="40" t="s">
        <v>739</v>
      </c>
      <c r="G2105" s="698" t="s">
        <v>161</v>
      </c>
      <c r="H2105" s="40" t="s">
        <v>213</v>
      </c>
      <c r="I2105" s="629" t="s">
        <v>151</v>
      </c>
      <c r="J2105" s="698" t="s">
        <v>205</v>
      </c>
      <c r="K2105" s="303">
        <v>0</v>
      </c>
      <c r="L2105" s="304">
        <v>0</v>
      </c>
      <c r="M2105" s="305">
        <v>0</v>
      </c>
      <c r="N2105" s="305">
        <v>0</v>
      </c>
      <c r="O2105" s="303">
        <v>0</v>
      </c>
      <c r="P2105" s="305">
        <v>0</v>
      </c>
      <c r="Q2105" s="303">
        <v>0</v>
      </c>
      <c r="R2105" s="16">
        <f>SUMIFS('Member Months'!$L:$L,'Member Months'!$A:$A,$A2105,'Member Months'!$C:$C,$C2105, 'Member Months'!$D:$D,$D2105)</f>
        <v>0</v>
      </c>
      <c r="T2105" s="172"/>
    </row>
    <row r="2106" spans="1:20">
      <c r="A2106" s="38" t="s">
        <v>150</v>
      </c>
      <c r="B2106" s="39">
        <f t="shared" si="68"/>
        <v>0</v>
      </c>
      <c r="C2106" s="39" t="str">
        <f t="shared" si="69"/>
        <v>2021 Prior Year</v>
      </c>
      <c r="D2106" s="40">
        <v>3</v>
      </c>
      <c r="E2106" s="662" t="s">
        <v>150</v>
      </c>
      <c r="F2106" s="40" t="s">
        <v>739</v>
      </c>
      <c r="G2106" s="698" t="s">
        <v>161</v>
      </c>
      <c r="H2106" s="40" t="s">
        <v>213</v>
      </c>
      <c r="I2106" s="629" t="s">
        <v>152</v>
      </c>
      <c r="J2106" s="698" t="s">
        <v>182</v>
      </c>
      <c r="K2106" s="303">
        <v>0</v>
      </c>
      <c r="L2106" s="304">
        <v>0</v>
      </c>
      <c r="M2106" s="305">
        <v>0</v>
      </c>
      <c r="N2106" s="305">
        <v>0</v>
      </c>
      <c r="O2106" s="303">
        <v>0</v>
      </c>
      <c r="P2106" s="305">
        <v>0</v>
      </c>
      <c r="Q2106" s="303">
        <v>0</v>
      </c>
      <c r="R2106" s="16">
        <f>SUMIFS('Member Months'!$L:$L,'Member Months'!$A:$A,$A2106,'Member Months'!$C:$C,$C2106, 'Member Months'!$D:$D,$D2106)</f>
        <v>0</v>
      </c>
      <c r="T2106" s="172"/>
    </row>
    <row r="2107" spans="1:20">
      <c r="A2107" s="38" t="s">
        <v>150</v>
      </c>
      <c r="B2107" s="39">
        <f t="shared" ref="B2107:B2260" si="70">$B$1950</f>
        <v>0</v>
      </c>
      <c r="C2107" s="39" t="str">
        <f t="shared" si="69"/>
        <v>2021 Prior Year</v>
      </c>
      <c r="D2107" s="40">
        <v>3</v>
      </c>
      <c r="E2107" s="662" t="s">
        <v>150</v>
      </c>
      <c r="F2107" s="40" t="s">
        <v>739</v>
      </c>
      <c r="G2107" s="698" t="s">
        <v>161</v>
      </c>
      <c r="H2107" s="40" t="s">
        <v>213</v>
      </c>
      <c r="I2107" s="629" t="s">
        <v>70</v>
      </c>
      <c r="J2107" s="698" t="s">
        <v>265</v>
      </c>
      <c r="K2107" s="303">
        <v>0</v>
      </c>
      <c r="L2107" s="304">
        <v>0</v>
      </c>
      <c r="M2107" s="305">
        <v>0</v>
      </c>
      <c r="N2107" s="305">
        <v>0</v>
      </c>
      <c r="O2107" s="303">
        <v>0</v>
      </c>
      <c r="P2107" s="305">
        <v>0</v>
      </c>
      <c r="Q2107" s="303">
        <v>0</v>
      </c>
      <c r="R2107" s="16">
        <f>SUMIFS('Member Months'!$L:$L,'Member Months'!$A:$A,$A2107,'Member Months'!$C:$C,$C2107, 'Member Months'!$D:$D,$D2107)</f>
        <v>0</v>
      </c>
      <c r="T2107" s="172"/>
    </row>
    <row r="2108" spans="1:20">
      <c r="A2108" s="38" t="s">
        <v>150</v>
      </c>
      <c r="B2108" s="39">
        <f t="shared" si="70"/>
        <v>0</v>
      </c>
      <c r="C2108" s="39" t="str">
        <f t="shared" si="69"/>
        <v>2021 Prior Year</v>
      </c>
      <c r="D2108" s="40">
        <v>3</v>
      </c>
      <c r="E2108" s="662" t="s">
        <v>150</v>
      </c>
      <c r="F2108" s="40" t="s">
        <v>739</v>
      </c>
      <c r="G2108" s="698" t="s">
        <v>161</v>
      </c>
      <c r="H2108" s="40" t="s">
        <v>213</v>
      </c>
      <c r="I2108" s="629" t="s">
        <v>71</v>
      </c>
      <c r="J2108" s="698" t="s">
        <v>266</v>
      </c>
      <c r="K2108" s="303">
        <v>0</v>
      </c>
      <c r="L2108" s="304">
        <v>0</v>
      </c>
      <c r="M2108" s="305">
        <v>0</v>
      </c>
      <c r="N2108" s="305">
        <v>0</v>
      </c>
      <c r="O2108" s="303">
        <v>0</v>
      </c>
      <c r="P2108" s="305">
        <v>0</v>
      </c>
      <c r="Q2108" s="303">
        <v>0</v>
      </c>
      <c r="R2108" s="16">
        <f>SUMIFS('Member Months'!$L:$L,'Member Months'!$A:$A,$A2108,'Member Months'!$C:$C,$C2108, 'Member Months'!$D:$D,$D2108)</f>
        <v>0</v>
      </c>
      <c r="T2108" s="172"/>
    </row>
    <row r="2109" spans="1:20">
      <c r="A2109" s="38" t="s">
        <v>150</v>
      </c>
      <c r="B2109" s="39">
        <f t="shared" si="70"/>
        <v>0</v>
      </c>
      <c r="C2109" s="39" t="str">
        <f t="shared" si="69"/>
        <v>2021 Prior Year</v>
      </c>
      <c r="D2109" s="40">
        <v>3</v>
      </c>
      <c r="E2109" s="662" t="s">
        <v>150</v>
      </c>
      <c r="F2109" s="40" t="s">
        <v>739</v>
      </c>
      <c r="G2109" s="698" t="s">
        <v>161</v>
      </c>
      <c r="H2109" s="40" t="s">
        <v>213</v>
      </c>
      <c r="I2109" s="629" t="s">
        <v>72</v>
      </c>
      <c r="J2109" s="698" t="s">
        <v>527</v>
      </c>
      <c r="K2109" s="303">
        <v>0</v>
      </c>
      <c r="L2109" s="304">
        <v>0</v>
      </c>
      <c r="M2109" s="305">
        <v>0</v>
      </c>
      <c r="N2109" s="305">
        <v>0</v>
      </c>
      <c r="O2109" s="303">
        <v>0</v>
      </c>
      <c r="P2109" s="305">
        <v>0</v>
      </c>
      <c r="Q2109" s="303">
        <v>0</v>
      </c>
      <c r="R2109" s="16">
        <f>SUMIFS('Member Months'!$L:$L,'Member Months'!$A:$A,$A2109,'Member Months'!$C:$C,$C2109, 'Member Months'!$D:$D,$D2109)</f>
        <v>0</v>
      </c>
      <c r="T2109" s="172"/>
    </row>
    <row r="2110" spans="1:20">
      <c r="A2110" s="38" t="s">
        <v>150</v>
      </c>
      <c r="B2110" s="39">
        <f t="shared" si="70"/>
        <v>0</v>
      </c>
      <c r="C2110" s="39" t="str">
        <f t="shared" si="69"/>
        <v>2021 Prior Year</v>
      </c>
      <c r="D2110" s="40">
        <v>3</v>
      </c>
      <c r="E2110" s="662" t="s">
        <v>150</v>
      </c>
      <c r="F2110" s="40" t="s">
        <v>739</v>
      </c>
      <c r="G2110" s="698" t="s">
        <v>161</v>
      </c>
      <c r="H2110" s="40" t="s">
        <v>213</v>
      </c>
      <c r="I2110" s="629" t="s">
        <v>73</v>
      </c>
      <c r="J2110" s="698" t="s">
        <v>528</v>
      </c>
      <c r="K2110" s="303">
        <v>0</v>
      </c>
      <c r="L2110" s="304">
        <v>0</v>
      </c>
      <c r="M2110" s="305">
        <v>0</v>
      </c>
      <c r="N2110" s="305">
        <v>0</v>
      </c>
      <c r="O2110" s="303">
        <v>0</v>
      </c>
      <c r="P2110" s="305">
        <v>0</v>
      </c>
      <c r="Q2110" s="303">
        <v>0</v>
      </c>
      <c r="R2110" s="16">
        <f>SUMIFS('Member Months'!$L:$L,'Member Months'!$A:$A,$A2110,'Member Months'!$C:$C,$C2110, 'Member Months'!$D:$D,$D2110)</f>
        <v>0</v>
      </c>
      <c r="T2110" s="172"/>
    </row>
    <row r="2111" spans="1:20">
      <c r="A2111" s="38" t="s">
        <v>150</v>
      </c>
      <c r="B2111" s="39">
        <f t="shared" si="70"/>
        <v>0</v>
      </c>
      <c r="C2111" s="39" t="str">
        <f t="shared" si="69"/>
        <v>2021 Prior Year</v>
      </c>
      <c r="D2111" s="40">
        <v>3</v>
      </c>
      <c r="E2111" s="662" t="s">
        <v>150</v>
      </c>
      <c r="F2111" s="40" t="s">
        <v>739</v>
      </c>
      <c r="G2111" s="698" t="s">
        <v>161</v>
      </c>
      <c r="H2111" s="40" t="s">
        <v>213</v>
      </c>
      <c r="I2111" s="629" t="s">
        <v>409</v>
      </c>
      <c r="J2111" s="698" t="s">
        <v>803</v>
      </c>
      <c r="K2111" s="303">
        <v>0</v>
      </c>
      <c r="L2111" s="304">
        <v>0</v>
      </c>
      <c r="M2111" s="305">
        <v>0</v>
      </c>
      <c r="N2111" s="305">
        <v>0</v>
      </c>
      <c r="O2111" s="303">
        <v>0</v>
      </c>
      <c r="P2111" s="305">
        <v>0</v>
      </c>
      <c r="Q2111" s="303">
        <v>0</v>
      </c>
      <c r="R2111" s="16">
        <f>SUMIFS('Member Months'!$L:$L,'Member Months'!$A:$A,$A2111,'Member Months'!$C:$C,$C2111, 'Member Months'!$D:$D,$D2111)</f>
        <v>0</v>
      </c>
      <c r="T2111" s="172"/>
    </row>
    <row r="2112" spans="1:20">
      <c r="A2112" s="38" t="s">
        <v>151</v>
      </c>
      <c r="B2112" s="39">
        <f t="shared" si="70"/>
        <v>0</v>
      </c>
      <c r="C2112" s="39" t="str">
        <f t="shared" si="69"/>
        <v>2021 Prior Year</v>
      </c>
      <c r="D2112" s="40">
        <v>3</v>
      </c>
      <c r="E2112" s="662" t="s">
        <v>151</v>
      </c>
      <c r="F2112" s="40" t="s">
        <v>739</v>
      </c>
      <c r="G2112" s="698" t="s">
        <v>225</v>
      </c>
      <c r="H2112" s="40" t="s">
        <v>213</v>
      </c>
      <c r="I2112" s="629" t="s">
        <v>211</v>
      </c>
      <c r="J2112" s="698" t="s">
        <v>261</v>
      </c>
      <c r="K2112" s="303">
        <v>0</v>
      </c>
      <c r="L2112" s="304">
        <v>0</v>
      </c>
      <c r="M2112" s="305">
        <v>0</v>
      </c>
      <c r="N2112" s="305">
        <v>0</v>
      </c>
      <c r="O2112" s="303">
        <v>0</v>
      </c>
      <c r="P2112" s="305">
        <v>0</v>
      </c>
      <c r="Q2112" s="303">
        <v>0</v>
      </c>
      <c r="R2112" s="16">
        <f>SUMIFS('Member Months'!$L:$L,'Member Months'!$A:$A,$A2112,'Member Months'!$C:$C,$C2112, 'Member Months'!$D:$D,$D2112)</f>
        <v>0</v>
      </c>
      <c r="T2112" s="172"/>
    </row>
    <row r="2113" spans="1:20">
      <c r="A2113" s="38" t="s">
        <v>151</v>
      </c>
      <c r="B2113" s="39">
        <f t="shared" si="70"/>
        <v>0</v>
      </c>
      <c r="C2113" s="39" t="str">
        <f t="shared" si="69"/>
        <v>2021 Prior Year</v>
      </c>
      <c r="D2113" s="40">
        <v>3</v>
      </c>
      <c r="E2113" s="662" t="s">
        <v>151</v>
      </c>
      <c r="F2113" s="40" t="s">
        <v>739</v>
      </c>
      <c r="G2113" s="698" t="s">
        <v>225</v>
      </c>
      <c r="H2113" s="40" t="s">
        <v>213</v>
      </c>
      <c r="I2113" s="629" t="s">
        <v>214</v>
      </c>
      <c r="J2113" s="698" t="s">
        <v>676</v>
      </c>
      <c r="K2113" s="303">
        <v>0</v>
      </c>
      <c r="L2113" s="304">
        <v>0</v>
      </c>
      <c r="M2113" s="305">
        <v>0</v>
      </c>
      <c r="N2113" s="305">
        <v>0</v>
      </c>
      <c r="O2113" s="303">
        <v>0</v>
      </c>
      <c r="P2113" s="305">
        <v>0</v>
      </c>
      <c r="Q2113" s="303">
        <v>0</v>
      </c>
      <c r="R2113" s="16">
        <f>SUMIFS('Member Months'!$L:$L,'Member Months'!$A:$A,$A2113,'Member Months'!$C:$C,$C2113, 'Member Months'!$D:$D,$D2113)</f>
        <v>0</v>
      </c>
      <c r="T2113" s="172"/>
    </row>
    <row r="2114" spans="1:20">
      <c r="A2114" s="38" t="s">
        <v>151</v>
      </c>
      <c r="B2114" s="39">
        <f t="shared" si="70"/>
        <v>0</v>
      </c>
      <c r="C2114" s="39" t="str">
        <f t="shared" si="69"/>
        <v>2021 Prior Year</v>
      </c>
      <c r="D2114" s="40">
        <v>3</v>
      </c>
      <c r="E2114" s="662" t="s">
        <v>151</v>
      </c>
      <c r="F2114" s="40" t="s">
        <v>739</v>
      </c>
      <c r="G2114" s="698" t="s">
        <v>225</v>
      </c>
      <c r="H2114" s="40" t="s">
        <v>213</v>
      </c>
      <c r="I2114" s="629" t="s">
        <v>215</v>
      </c>
      <c r="J2114" s="698" t="s">
        <v>216</v>
      </c>
      <c r="K2114" s="303">
        <v>0</v>
      </c>
      <c r="L2114" s="304">
        <v>0</v>
      </c>
      <c r="M2114" s="305">
        <v>0</v>
      </c>
      <c r="N2114" s="305">
        <v>0</v>
      </c>
      <c r="O2114" s="303">
        <v>0</v>
      </c>
      <c r="P2114" s="305">
        <v>0</v>
      </c>
      <c r="Q2114" s="303">
        <v>0</v>
      </c>
      <c r="R2114" s="16">
        <f>SUMIFS('Member Months'!$L:$L,'Member Months'!$A:$A,$A2114,'Member Months'!$C:$C,$C2114, 'Member Months'!$D:$D,$D2114)</f>
        <v>0</v>
      </c>
      <c r="T2114" s="172"/>
    </row>
    <row r="2115" spans="1:20">
      <c r="A2115" s="38" t="s">
        <v>151</v>
      </c>
      <c r="B2115" s="39">
        <f t="shared" si="70"/>
        <v>0</v>
      </c>
      <c r="C2115" s="39" t="str">
        <f t="shared" si="69"/>
        <v>2021 Prior Year</v>
      </c>
      <c r="D2115" s="40">
        <v>3</v>
      </c>
      <c r="E2115" s="662" t="s">
        <v>151</v>
      </c>
      <c r="F2115" s="40" t="s">
        <v>739</v>
      </c>
      <c r="G2115" s="698" t="s">
        <v>225</v>
      </c>
      <c r="H2115" s="40" t="s">
        <v>213</v>
      </c>
      <c r="I2115" s="629" t="s">
        <v>217</v>
      </c>
      <c r="J2115" s="698" t="s">
        <v>262</v>
      </c>
      <c r="K2115" s="303">
        <v>0</v>
      </c>
      <c r="L2115" s="304">
        <v>0</v>
      </c>
      <c r="M2115" s="305">
        <v>0</v>
      </c>
      <c r="N2115" s="305">
        <v>0</v>
      </c>
      <c r="O2115" s="303">
        <v>0</v>
      </c>
      <c r="P2115" s="305">
        <v>0</v>
      </c>
      <c r="Q2115" s="303">
        <v>0</v>
      </c>
      <c r="R2115" s="16">
        <f>SUMIFS('Member Months'!$L:$L,'Member Months'!$A:$A,$A2115,'Member Months'!$C:$C,$C2115, 'Member Months'!$D:$D,$D2115)</f>
        <v>0</v>
      </c>
      <c r="T2115" s="172"/>
    </row>
    <row r="2116" spans="1:20">
      <c r="A2116" s="38" t="s">
        <v>151</v>
      </c>
      <c r="B2116" s="39">
        <f t="shared" si="70"/>
        <v>0</v>
      </c>
      <c r="C2116" s="39" t="str">
        <f t="shared" si="69"/>
        <v>2021 Prior Year</v>
      </c>
      <c r="D2116" s="40">
        <v>3</v>
      </c>
      <c r="E2116" s="662" t="s">
        <v>151</v>
      </c>
      <c r="F2116" s="40" t="s">
        <v>739</v>
      </c>
      <c r="G2116" s="698" t="s">
        <v>225</v>
      </c>
      <c r="H2116" s="40" t="s">
        <v>213</v>
      </c>
      <c r="I2116" s="629" t="s">
        <v>218</v>
      </c>
      <c r="J2116" s="698" t="s">
        <v>677</v>
      </c>
      <c r="K2116" s="303">
        <v>0</v>
      </c>
      <c r="L2116" s="304">
        <v>0</v>
      </c>
      <c r="M2116" s="305">
        <v>0</v>
      </c>
      <c r="N2116" s="305">
        <v>0</v>
      </c>
      <c r="O2116" s="303">
        <v>0</v>
      </c>
      <c r="P2116" s="305">
        <v>0</v>
      </c>
      <c r="Q2116" s="303">
        <v>0</v>
      </c>
      <c r="R2116" s="16">
        <f>SUMIFS('Member Months'!$L:$L,'Member Months'!$A:$A,$A2116,'Member Months'!$C:$C,$C2116, 'Member Months'!$D:$D,$D2116)</f>
        <v>0</v>
      </c>
      <c r="T2116" s="172"/>
    </row>
    <row r="2117" spans="1:20">
      <c r="A2117" s="38" t="s">
        <v>151</v>
      </c>
      <c r="B2117" s="39">
        <f t="shared" si="70"/>
        <v>0</v>
      </c>
      <c r="C2117" s="39" t="str">
        <f t="shared" si="69"/>
        <v>2021 Prior Year</v>
      </c>
      <c r="D2117" s="40">
        <v>3</v>
      </c>
      <c r="E2117" s="662" t="s">
        <v>151</v>
      </c>
      <c r="F2117" s="40" t="s">
        <v>739</v>
      </c>
      <c r="G2117" s="698" t="s">
        <v>225</v>
      </c>
      <c r="H2117" s="40" t="s">
        <v>213</v>
      </c>
      <c r="I2117" s="629" t="s">
        <v>219</v>
      </c>
      <c r="J2117" s="698" t="s">
        <v>263</v>
      </c>
      <c r="K2117" s="303">
        <v>0</v>
      </c>
      <c r="L2117" s="304">
        <v>0</v>
      </c>
      <c r="M2117" s="305">
        <v>0</v>
      </c>
      <c r="N2117" s="305">
        <v>0</v>
      </c>
      <c r="O2117" s="303">
        <v>0</v>
      </c>
      <c r="P2117" s="305">
        <v>0</v>
      </c>
      <c r="Q2117" s="303">
        <v>0</v>
      </c>
      <c r="R2117" s="16">
        <f>SUMIFS('Member Months'!$L:$L,'Member Months'!$A:$A,$A2117,'Member Months'!$C:$C,$C2117, 'Member Months'!$D:$D,$D2117)</f>
        <v>0</v>
      </c>
      <c r="T2117" s="172"/>
    </row>
    <row r="2118" spans="1:20">
      <c r="A2118" s="38" t="s">
        <v>151</v>
      </c>
      <c r="B2118" s="39">
        <f t="shared" si="70"/>
        <v>0</v>
      </c>
      <c r="C2118" s="39" t="str">
        <f t="shared" si="69"/>
        <v>2021 Prior Year</v>
      </c>
      <c r="D2118" s="40">
        <v>3</v>
      </c>
      <c r="E2118" s="662" t="s">
        <v>151</v>
      </c>
      <c r="F2118" s="40" t="s">
        <v>739</v>
      </c>
      <c r="G2118" s="698" t="s">
        <v>225</v>
      </c>
      <c r="H2118" s="40" t="s">
        <v>213</v>
      </c>
      <c r="I2118" s="629" t="s">
        <v>220</v>
      </c>
      <c r="J2118" s="698" t="s">
        <v>675</v>
      </c>
      <c r="K2118" s="303">
        <v>0</v>
      </c>
      <c r="L2118" s="304">
        <v>0</v>
      </c>
      <c r="M2118" s="305">
        <v>0</v>
      </c>
      <c r="N2118" s="305">
        <v>0</v>
      </c>
      <c r="O2118" s="303">
        <v>0</v>
      </c>
      <c r="P2118" s="305">
        <v>0</v>
      </c>
      <c r="Q2118" s="303">
        <v>0</v>
      </c>
      <c r="R2118" s="16">
        <f>SUMIFS('Member Months'!$L:$L,'Member Months'!$A:$A,$A2118,'Member Months'!$C:$C,$C2118, 'Member Months'!$D:$D,$D2118)</f>
        <v>0</v>
      </c>
      <c r="T2118" s="172"/>
    </row>
    <row r="2119" spans="1:20">
      <c r="A2119" s="38" t="s">
        <v>151</v>
      </c>
      <c r="B2119" s="39">
        <f t="shared" si="70"/>
        <v>0</v>
      </c>
      <c r="C2119" s="39" t="str">
        <f t="shared" si="69"/>
        <v>2021 Prior Year</v>
      </c>
      <c r="D2119" s="40">
        <v>3</v>
      </c>
      <c r="E2119" s="662" t="s">
        <v>151</v>
      </c>
      <c r="F2119" s="40" t="s">
        <v>739</v>
      </c>
      <c r="G2119" s="698" t="s">
        <v>225</v>
      </c>
      <c r="H2119" s="40" t="s">
        <v>213</v>
      </c>
      <c r="I2119" s="629" t="s">
        <v>221</v>
      </c>
      <c r="J2119" s="698" t="s">
        <v>264</v>
      </c>
      <c r="K2119" s="303">
        <v>0</v>
      </c>
      <c r="L2119" s="304">
        <v>0</v>
      </c>
      <c r="M2119" s="305">
        <v>0</v>
      </c>
      <c r="N2119" s="305">
        <v>0</v>
      </c>
      <c r="O2119" s="303">
        <v>0</v>
      </c>
      <c r="P2119" s="305">
        <v>0</v>
      </c>
      <c r="Q2119" s="303">
        <v>0</v>
      </c>
      <c r="R2119" s="16">
        <f>SUMIFS('Member Months'!$L:$L,'Member Months'!$A:$A,$A2119,'Member Months'!$C:$C,$C2119, 'Member Months'!$D:$D,$D2119)</f>
        <v>0</v>
      </c>
      <c r="T2119" s="172"/>
    </row>
    <row r="2120" spans="1:20">
      <c r="A2120" s="38" t="s">
        <v>151</v>
      </c>
      <c r="B2120" s="39">
        <f t="shared" si="70"/>
        <v>0</v>
      </c>
      <c r="C2120" s="39" t="str">
        <f t="shared" si="69"/>
        <v>2021 Prior Year</v>
      </c>
      <c r="D2120" s="40">
        <v>3</v>
      </c>
      <c r="E2120" s="662" t="s">
        <v>151</v>
      </c>
      <c r="F2120" s="40" t="s">
        <v>739</v>
      </c>
      <c r="G2120" s="698" t="s">
        <v>225</v>
      </c>
      <c r="H2120" s="40" t="s">
        <v>213</v>
      </c>
      <c r="I2120" s="629" t="s">
        <v>222</v>
      </c>
      <c r="J2120" s="698" t="s">
        <v>206</v>
      </c>
      <c r="K2120" s="303">
        <v>0</v>
      </c>
      <c r="L2120" s="304">
        <v>0</v>
      </c>
      <c r="M2120" s="305">
        <v>0</v>
      </c>
      <c r="N2120" s="305">
        <v>0</v>
      </c>
      <c r="O2120" s="303">
        <v>0</v>
      </c>
      <c r="P2120" s="305">
        <v>0</v>
      </c>
      <c r="Q2120" s="303">
        <v>0</v>
      </c>
      <c r="R2120" s="16">
        <f>SUMIFS('Member Months'!$L:$L,'Member Months'!$A:$A,$A2120,'Member Months'!$C:$C,$C2120, 'Member Months'!$D:$D,$D2120)</f>
        <v>0</v>
      </c>
      <c r="T2120" s="172"/>
    </row>
    <row r="2121" spans="1:20">
      <c r="A2121" s="38" t="s">
        <v>151</v>
      </c>
      <c r="B2121" s="39">
        <f t="shared" si="70"/>
        <v>0</v>
      </c>
      <c r="C2121" s="39" t="str">
        <f t="shared" si="69"/>
        <v>2021 Prior Year</v>
      </c>
      <c r="D2121" s="40">
        <v>3</v>
      </c>
      <c r="E2121" s="662" t="s">
        <v>151</v>
      </c>
      <c r="F2121" s="40" t="s">
        <v>739</v>
      </c>
      <c r="G2121" s="698" t="s">
        <v>225</v>
      </c>
      <c r="H2121" s="40" t="s">
        <v>213</v>
      </c>
      <c r="I2121" s="629" t="s">
        <v>223</v>
      </c>
      <c r="J2121" s="698" t="s">
        <v>181</v>
      </c>
      <c r="K2121" s="303">
        <v>0</v>
      </c>
      <c r="L2121" s="304">
        <v>0</v>
      </c>
      <c r="M2121" s="305">
        <v>0</v>
      </c>
      <c r="N2121" s="305">
        <v>0</v>
      </c>
      <c r="O2121" s="303">
        <v>0</v>
      </c>
      <c r="P2121" s="305">
        <v>0</v>
      </c>
      <c r="Q2121" s="303">
        <v>0</v>
      </c>
      <c r="R2121" s="16">
        <f>SUMIFS('Member Months'!$L:$L,'Member Months'!$A:$A,$A2121,'Member Months'!$C:$C,$C2121, 'Member Months'!$D:$D,$D2121)</f>
        <v>0</v>
      </c>
      <c r="T2121" s="172"/>
    </row>
    <row r="2122" spans="1:20">
      <c r="A2122" s="38" t="s">
        <v>151</v>
      </c>
      <c r="B2122" s="39">
        <f t="shared" si="70"/>
        <v>0</v>
      </c>
      <c r="C2122" s="39" t="str">
        <f t="shared" si="69"/>
        <v>2021 Prior Year</v>
      </c>
      <c r="D2122" s="40">
        <v>3</v>
      </c>
      <c r="E2122" s="662" t="s">
        <v>151</v>
      </c>
      <c r="F2122" s="40" t="s">
        <v>739</v>
      </c>
      <c r="G2122" s="698" t="s">
        <v>225</v>
      </c>
      <c r="H2122" s="40" t="s">
        <v>213</v>
      </c>
      <c r="I2122" s="629" t="s">
        <v>150</v>
      </c>
      <c r="J2122" s="698" t="s">
        <v>204</v>
      </c>
      <c r="K2122" s="303">
        <v>0</v>
      </c>
      <c r="L2122" s="304">
        <v>0</v>
      </c>
      <c r="M2122" s="305">
        <v>0</v>
      </c>
      <c r="N2122" s="305">
        <v>0</v>
      </c>
      <c r="O2122" s="303">
        <v>0</v>
      </c>
      <c r="P2122" s="305">
        <v>0</v>
      </c>
      <c r="Q2122" s="303">
        <v>0</v>
      </c>
      <c r="R2122" s="16">
        <f>SUMIFS('Member Months'!$L:$L,'Member Months'!$A:$A,$A2122,'Member Months'!$C:$C,$C2122, 'Member Months'!$D:$D,$D2122)</f>
        <v>0</v>
      </c>
      <c r="T2122" s="172"/>
    </row>
    <row r="2123" spans="1:20">
      <c r="A2123" s="38" t="s">
        <v>151</v>
      </c>
      <c r="B2123" s="39">
        <f t="shared" si="70"/>
        <v>0</v>
      </c>
      <c r="C2123" s="39" t="str">
        <f t="shared" si="69"/>
        <v>2021 Prior Year</v>
      </c>
      <c r="D2123" s="40">
        <v>3</v>
      </c>
      <c r="E2123" s="662" t="s">
        <v>151</v>
      </c>
      <c r="F2123" s="40" t="s">
        <v>739</v>
      </c>
      <c r="G2123" s="698" t="s">
        <v>225</v>
      </c>
      <c r="H2123" s="40" t="s">
        <v>213</v>
      </c>
      <c r="I2123" s="629" t="s">
        <v>151</v>
      </c>
      <c r="J2123" s="698" t="s">
        <v>205</v>
      </c>
      <c r="K2123" s="303">
        <v>0</v>
      </c>
      <c r="L2123" s="304">
        <v>0</v>
      </c>
      <c r="M2123" s="305">
        <v>0</v>
      </c>
      <c r="N2123" s="305">
        <v>0</v>
      </c>
      <c r="O2123" s="303">
        <v>0</v>
      </c>
      <c r="P2123" s="305">
        <v>0</v>
      </c>
      <c r="Q2123" s="303">
        <v>0</v>
      </c>
      <c r="R2123" s="16">
        <f>SUMIFS('Member Months'!$L:$L,'Member Months'!$A:$A,$A2123,'Member Months'!$C:$C,$C2123, 'Member Months'!$D:$D,$D2123)</f>
        <v>0</v>
      </c>
      <c r="T2123" s="172"/>
    </row>
    <row r="2124" spans="1:20">
      <c r="A2124" s="38" t="s">
        <v>151</v>
      </c>
      <c r="B2124" s="39">
        <f t="shared" si="70"/>
        <v>0</v>
      </c>
      <c r="C2124" s="39" t="str">
        <f t="shared" si="69"/>
        <v>2021 Prior Year</v>
      </c>
      <c r="D2124" s="40">
        <v>3</v>
      </c>
      <c r="E2124" s="662" t="s">
        <v>151</v>
      </c>
      <c r="F2124" s="40" t="s">
        <v>739</v>
      </c>
      <c r="G2124" s="698" t="s">
        <v>225</v>
      </c>
      <c r="H2124" s="40" t="s">
        <v>213</v>
      </c>
      <c r="I2124" s="629" t="s">
        <v>152</v>
      </c>
      <c r="J2124" s="698" t="s">
        <v>182</v>
      </c>
      <c r="K2124" s="303">
        <v>0</v>
      </c>
      <c r="L2124" s="304">
        <v>0</v>
      </c>
      <c r="M2124" s="305">
        <v>0</v>
      </c>
      <c r="N2124" s="305">
        <v>0</v>
      </c>
      <c r="O2124" s="303">
        <v>0</v>
      </c>
      <c r="P2124" s="305">
        <v>0</v>
      </c>
      <c r="Q2124" s="303">
        <v>0</v>
      </c>
      <c r="R2124" s="16">
        <f>SUMIFS('Member Months'!$L:$L,'Member Months'!$A:$A,$A2124,'Member Months'!$C:$C,$C2124, 'Member Months'!$D:$D,$D2124)</f>
        <v>0</v>
      </c>
      <c r="T2124" s="172"/>
    </row>
    <row r="2125" spans="1:20">
      <c r="A2125" s="38" t="s">
        <v>151</v>
      </c>
      <c r="B2125" s="39">
        <f t="shared" si="70"/>
        <v>0</v>
      </c>
      <c r="C2125" s="39" t="str">
        <f t="shared" si="69"/>
        <v>2021 Prior Year</v>
      </c>
      <c r="D2125" s="40">
        <v>3</v>
      </c>
      <c r="E2125" s="662" t="s">
        <v>151</v>
      </c>
      <c r="F2125" s="40" t="s">
        <v>739</v>
      </c>
      <c r="G2125" s="698" t="s">
        <v>225</v>
      </c>
      <c r="H2125" s="40" t="s">
        <v>213</v>
      </c>
      <c r="I2125" s="629" t="s">
        <v>70</v>
      </c>
      <c r="J2125" s="698" t="s">
        <v>265</v>
      </c>
      <c r="K2125" s="303">
        <v>0</v>
      </c>
      <c r="L2125" s="304">
        <v>0</v>
      </c>
      <c r="M2125" s="305">
        <v>0</v>
      </c>
      <c r="N2125" s="305">
        <v>0</v>
      </c>
      <c r="O2125" s="303">
        <v>0</v>
      </c>
      <c r="P2125" s="305">
        <v>0</v>
      </c>
      <c r="Q2125" s="303">
        <v>0</v>
      </c>
      <c r="R2125" s="16">
        <f>SUMIFS('Member Months'!$L:$L,'Member Months'!$A:$A,$A2125,'Member Months'!$C:$C,$C2125, 'Member Months'!$D:$D,$D2125)</f>
        <v>0</v>
      </c>
      <c r="T2125" s="172"/>
    </row>
    <row r="2126" spans="1:20">
      <c r="A2126" s="38" t="s">
        <v>151</v>
      </c>
      <c r="B2126" s="39">
        <f t="shared" si="70"/>
        <v>0</v>
      </c>
      <c r="C2126" s="39" t="str">
        <f t="shared" si="69"/>
        <v>2021 Prior Year</v>
      </c>
      <c r="D2126" s="40">
        <v>3</v>
      </c>
      <c r="E2126" s="662" t="s">
        <v>151</v>
      </c>
      <c r="F2126" s="40" t="s">
        <v>739</v>
      </c>
      <c r="G2126" s="698" t="s">
        <v>225</v>
      </c>
      <c r="H2126" s="40" t="s">
        <v>213</v>
      </c>
      <c r="I2126" s="629" t="s">
        <v>71</v>
      </c>
      <c r="J2126" s="698" t="s">
        <v>266</v>
      </c>
      <c r="K2126" s="303">
        <v>0</v>
      </c>
      <c r="L2126" s="304">
        <v>0</v>
      </c>
      <c r="M2126" s="305">
        <v>0</v>
      </c>
      <c r="N2126" s="305">
        <v>0</v>
      </c>
      <c r="O2126" s="303">
        <v>0</v>
      </c>
      <c r="P2126" s="305">
        <v>0</v>
      </c>
      <c r="Q2126" s="303">
        <v>0</v>
      </c>
      <c r="R2126" s="16">
        <f>SUMIFS('Member Months'!$L:$L,'Member Months'!$A:$A,$A2126,'Member Months'!$C:$C,$C2126, 'Member Months'!$D:$D,$D2126)</f>
        <v>0</v>
      </c>
      <c r="T2126" s="172"/>
    </row>
    <row r="2127" spans="1:20">
      <c r="A2127" s="38" t="s">
        <v>151</v>
      </c>
      <c r="B2127" s="39">
        <f t="shared" si="70"/>
        <v>0</v>
      </c>
      <c r="C2127" s="39" t="str">
        <f t="shared" si="69"/>
        <v>2021 Prior Year</v>
      </c>
      <c r="D2127" s="40">
        <v>3</v>
      </c>
      <c r="E2127" s="662" t="s">
        <v>151</v>
      </c>
      <c r="F2127" s="40" t="s">
        <v>739</v>
      </c>
      <c r="G2127" s="698" t="s">
        <v>225</v>
      </c>
      <c r="H2127" s="40" t="s">
        <v>213</v>
      </c>
      <c r="I2127" s="629" t="s">
        <v>72</v>
      </c>
      <c r="J2127" s="698" t="s">
        <v>527</v>
      </c>
      <c r="K2127" s="303">
        <v>0</v>
      </c>
      <c r="L2127" s="304">
        <v>0</v>
      </c>
      <c r="M2127" s="305">
        <v>0</v>
      </c>
      <c r="N2127" s="305">
        <v>0</v>
      </c>
      <c r="O2127" s="303">
        <v>0</v>
      </c>
      <c r="P2127" s="305">
        <v>0</v>
      </c>
      <c r="Q2127" s="303">
        <v>0</v>
      </c>
      <c r="R2127" s="16">
        <f>SUMIFS('Member Months'!$L:$L,'Member Months'!$A:$A,$A2127,'Member Months'!$C:$C,$C2127, 'Member Months'!$D:$D,$D2127)</f>
        <v>0</v>
      </c>
      <c r="T2127" s="172"/>
    </row>
    <row r="2128" spans="1:20">
      <c r="A2128" s="38" t="s">
        <v>151</v>
      </c>
      <c r="B2128" s="39">
        <f t="shared" si="70"/>
        <v>0</v>
      </c>
      <c r="C2128" s="39" t="str">
        <f t="shared" si="69"/>
        <v>2021 Prior Year</v>
      </c>
      <c r="D2128" s="40">
        <v>3</v>
      </c>
      <c r="E2128" s="662" t="s">
        <v>151</v>
      </c>
      <c r="F2128" s="40" t="s">
        <v>739</v>
      </c>
      <c r="G2128" s="698" t="s">
        <v>225</v>
      </c>
      <c r="H2128" s="40" t="s">
        <v>213</v>
      </c>
      <c r="I2128" s="629" t="s">
        <v>73</v>
      </c>
      <c r="J2128" s="698" t="s">
        <v>528</v>
      </c>
      <c r="K2128" s="303">
        <v>0</v>
      </c>
      <c r="L2128" s="304">
        <v>0</v>
      </c>
      <c r="M2128" s="305">
        <v>0</v>
      </c>
      <c r="N2128" s="305">
        <v>0</v>
      </c>
      <c r="O2128" s="303">
        <v>0</v>
      </c>
      <c r="P2128" s="305">
        <v>0</v>
      </c>
      <c r="Q2128" s="303">
        <v>0</v>
      </c>
      <c r="R2128" s="16">
        <f>SUMIFS('Member Months'!$L:$L,'Member Months'!$A:$A,$A2128,'Member Months'!$C:$C,$C2128, 'Member Months'!$D:$D,$D2128)</f>
        <v>0</v>
      </c>
      <c r="T2128" s="172"/>
    </row>
    <row r="2129" spans="1:20">
      <c r="A2129" s="38" t="s">
        <v>151</v>
      </c>
      <c r="B2129" s="39">
        <f t="shared" si="70"/>
        <v>0</v>
      </c>
      <c r="C2129" s="39" t="str">
        <f t="shared" si="69"/>
        <v>2021 Prior Year</v>
      </c>
      <c r="D2129" s="40">
        <v>3</v>
      </c>
      <c r="E2129" s="662" t="s">
        <v>151</v>
      </c>
      <c r="F2129" s="40" t="s">
        <v>739</v>
      </c>
      <c r="G2129" s="698" t="s">
        <v>225</v>
      </c>
      <c r="H2129" s="40" t="s">
        <v>213</v>
      </c>
      <c r="I2129" s="629" t="s">
        <v>409</v>
      </c>
      <c r="J2129" s="698" t="s">
        <v>803</v>
      </c>
      <c r="K2129" s="303">
        <v>0</v>
      </c>
      <c r="L2129" s="304">
        <v>0</v>
      </c>
      <c r="M2129" s="305">
        <v>0</v>
      </c>
      <c r="N2129" s="305">
        <v>0</v>
      </c>
      <c r="O2129" s="303">
        <v>0</v>
      </c>
      <c r="P2129" s="305">
        <v>0</v>
      </c>
      <c r="Q2129" s="303">
        <v>0</v>
      </c>
      <c r="R2129" s="16">
        <f>SUMIFS('Member Months'!$L:$L,'Member Months'!$A:$A,$A2129,'Member Months'!$C:$C,$C2129, 'Member Months'!$D:$D,$D2129)</f>
        <v>0</v>
      </c>
      <c r="T2129" s="172"/>
    </row>
    <row r="2130" spans="1:20">
      <c r="A2130" s="38" t="s">
        <v>152</v>
      </c>
      <c r="B2130" s="39">
        <f t="shared" si="70"/>
        <v>0</v>
      </c>
      <c r="C2130" s="39" t="str">
        <f t="shared" si="69"/>
        <v>2021 Prior Year</v>
      </c>
      <c r="D2130" s="40">
        <v>3</v>
      </c>
      <c r="E2130" s="662" t="s">
        <v>152</v>
      </c>
      <c r="F2130" s="40" t="s">
        <v>739</v>
      </c>
      <c r="G2130" s="698" t="s">
        <v>231</v>
      </c>
      <c r="H2130" s="40" t="s">
        <v>213</v>
      </c>
      <c r="I2130" s="629" t="s">
        <v>211</v>
      </c>
      <c r="J2130" s="698" t="s">
        <v>261</v>
      </c>
      <c r="K2130" s="303">
        <v>0</v>
      </c>
      <c r="L2130" s="304">
        <v>0</v>
      </c>
      <c r="M2130" s="305">
        <v>0</v>
      </c>
      <c r="N2130" s="305">
        <v>0</v>
      </c>
      <c r="O2130" s="303">
        <v>0</v>
      </c>
      <c r="P2130" s="305">
        <v>0</v>
      </c>
      <c r="Q2130" s="303">
        <v>0</v>
      </c>
      <c r="R2130" s="16">
        <f>SUMIFS('Member Months'!$L:$L,'Member Months'!$A:$A,$A2130,'Member Months'!$C:$C,$C2130, 'Member Months'!$D:$D,$D2130)</f>
        <v>0</v>
      </c>
      <c r="T2130" s="172"/>
    </row>
    <row r="2131" spans="1:20">
      <c r="A2131" s="38" t="s">
        <v>152</v>
      </c>
      <c r="B2131" s="39">
        <f t="shared" si="70"/>
        <v>0</v>
      </c>
      <c r="C2131" s="39" t="str">
        <f t="shared" si="69"/>
        <v>2021 Prior Year</v>
      </c>
      <c r="D2131" s="40">
        <v>3</v>
      </c>
      <c r="E2131" s="662" t="s">
        <v>152</v>
      </c>
      <c r="F2131" s="40" t="s">
        <v>739</v>
      </c>
      <c r="G2131" s="698" t="s">
        <v>231</v>
      </c>
      <c r="H2131" s="40" t="s">
        <v>213</v>
      </c>
      <c r="I2131" s="629" t="s">
        <v>214</v>
      </c>
      <c r="J2131" s="698" t="s">
        <v>676</v>
      </c>
      <c r="K2131" s="303">
        <v>0</v>
      </c>
      <c r="L2131" s="304">
        <v>0</v>
      </c>
      <c r="M2131" s="305">
        <v>0</v>
      </c>
      <c r="N2131" s="305">
        <v>0</v>
      </c>
      <c r="O2131" s="303">
        <v>0</v>
      </c>
      <c r="P2131" s="305">
        <v>0</v>
      </c>
      <c r="Q2131" s="303">
        <v>0</v>
      </c>
      <c r="R2131" s="16">
        <f>SUMIFS('Member Months'!$L:$L,'Member Months'!$A:$A,$A2131,'Member Months'!$C:$C,$C2131, 'Member Months'!$D:$D,$D2131)</f>
        <v>0</v>
      </c>
      <c r="T2131" s="172"/>
    </row>
    <row r="2132" spans="1:20">
      <c r="A2132" s="38" t="s">
        <v>152</v>
      </c>
      <c r="B2132" s="39">
        <f t="shared" si="70"/>
        <v>0</v>
      </c>
      <c r="C2132" s="39" t="str">
        <f t="shared" si="69"/>
        <v>2021 Prior Year</v>
      </c>
      <c r="D2132" s="40">
        <v>3</v>
      </c>
      <c r="E2132" s="662" t="s">
        <v>152</v>
      </c>
      <c r="F2132" s="40" t="s">
        <v>739</v>
      </c>
      <c r="G2132" s="698" t="s">
        <v>231</v>
      </c>
      <c r="H2132" s="40" t="s">
        <v>213</v>
      </c>
      <c r="I2132" s="629" t="s">
        <v>215</v>
      </c>
      <c r="J2132" s="698" t="s">
        <v>216</v>
      </c>
      <c r="K2132" s="303">
        <v>0</v>
      </c>
      <c r="L2132" s="304">
        <v>0</v>
      </c>
      <c r="M2132" s="305">
        <v>0</v>
      </c>
      <c r="N2132" s="305">
        <v>0</v>
      </c>
      <c r="O2132" s="303">
        <v>0</v>
      </c>
      <c r="P2132" s="305">
        <v>0</v>
      </c>
      <c r="Q2132" s="303">
        <v>0</v>
      </c>
      <c r="R2132" s="16">
        <f>SUMIFS('Member Months'!$L:$L,'Member Months'!$A:$A,$A2132,'Member Months'!$C:$C,$C2132, 'Member Months'!$D:$D,$D2132)</f>
        <v>0</v>
      </c>
      <c r="T2132" s="172"/>
    </row>
    <row r="2133" spans="1:20">
      <c r="A2133" s="38" t="s">
        <v>152</v>
      </c>
      <c r="B2133" s="39">
        <f t="shared" si="70"/>
        <v>0</v>
      </c>
      <c r="C2133" s="39" t="str">
        <f t="shared" si="69"/>
        <v>2021 Prior Year</v>
      </c>
      <c r="D2133" s="40">
        <v>3</v>
      </c>
      <c r="E2133" s="662" t="s">
        <v>152</v>
      </c>
      <c r="F2133" s="40" t="s">
        <v>739</v>
      </c>
      <c r="G2133" s="698" t="s">
        <v>231</v>
      </c>
      <c r="H2133" s="40" t="s">
        <v>213</v>
      </c>
      <c r="I2133" s="629" t="s">
        <v>217</v>
      </c>
      <c r="J2133" s="698" t="s">
        <v>262</v>
      </c>
      <c r="K2133" s="303">
        <v>0</v>
      </c>
      <c r="L2133" s="304">
        <v>0</v>
      </c>
      <c r="M2133" s="305">
        <v>0</v>
      </c>
      <c r="N2133" s="305">
        <v>0</v>
      </c>
      <c r="O2133" s="303">
        <v>0</v>
      </c>
      <c r="P2133" s="305">
        <v>0</v>
      </c>
      <c r="Q2133" s="303">
        <v>0</v>
      </c>
      <c r="R2133" s="16">
        <f>SUMIFS('Member Months'!$L:$L,'Member Months'!$A:$A,$A2133,'Member Months'!$C:$C,$C2133, 'Member Months'!$D:$D,$D2133)</f>
        <v>0</v>
      </c>
      <c r="T2133" s="172"/>
    </row>
    <row r="2134" spans="1:20">
      <c r="A2134" s="38" t="s">
        <v>152</v>
      </c>
      <c r="B2134" s="39">
        <f t="shared" si="70"/>
        <v>0</v>
      </c>
      <c r="C2134" s="39" t="str">
        <f t="shared" si="69"/>
        <v>2021 Prior Year</v>
      </c>
      <c r="D2134" s="40">
        <v>3</v>
      </c>
      <c r="E2134" s="662" t="s">
        <v>152</v>
      </c>
      <c r="F2134" s="40" t="s">
        <v>739</v>
      </c>
      <c r="G2134" s="698" t="s">
        <v>231</v>
      </c>
      <c r="H2134" s="40" t="s">
        <v>213</v>
      </c>
      <c r="I2134" s="629" t="s">
        <v>218</v>
      </c>
      <c r="J2134" s="698" t="s">
        <v>677</v>
      </c>
      <c r="K2134" s="303">
        <v>0</v>
      </c>
      <c r="L2134" s="304">
        <v>0</v>
      </c>
      <c r="M2134" s="305">
        <v>0</v>
      </c>
      <c r="N2134" s="305">
        <v>0</v>
      </c>
      <c r="O2134" s="303">
        <v>0</v>
      </c>
      <c r="P2134" s="305">
        <v>0</v>
      </c>
      <c r="Q2134" s="303">
        <v>0</v>
      </c>
      <c r="R2134" s="16">
        <f>SUMIFS('Member Months'!$L:$L,'Member Months'!$A:$A,$A2134,'Member Months'!$C:$C,$C2134, 'Member Months'!$D:$D,$D2134)</f>
        <v>0</v>
      </c>
      <c r="T2134" s="172"/>
    </row>
    <row r="2135" spans="1:20">
      <c r="A2135" s="38" t="s">
        <v>152</v>
      </c>
      <c r="B2135" s="39">
        <f t="shared" si="70"/>
        <v>0</v>
      </c>
      <c r="C2135" s="39" t="str">
        <f t="shared" si="69"/>
        <v>2021 Prior Year</v>
      </c>
      <c r="D2135" s="40">
        <v>3</v>
      </c>
      <c r="E2135" s="662" t="s">
        <v>152</v>
      </c>
      <c r="F2135" s="40" t="s">
        <v>739</v>
      </c>
      <c r="G2135" s="698" t="s">
        <v>231</v>
      </c>
      <c r="H2135" s="40" t="s">
        <v>213</v>
      </c>
      <c r="I2135" s="629" t="s">
        <v>219</v>
      </c>
      <c r="J2135" s="698" t="s">
        <v>263</v>
      </c>
      <c r="K2135" s="303">
        <v>0</v>
      </c>
      <c r="L2135" s="304">
        <v>0</v>
      </c>
      <c r="M2135" s="305">
        <v>0</v>
      </c>
      <c r="N2135" s="305">
        <v>0</v>
      </c>
      <c r="O2135" s="303">
        <v>0</v>
      </c>
      <c r="P2135" s="305">
        <v>0</v>
      </c>
      <c r="Q2135" s="303">
        <v>0</v>
      </c>
      <c r="R2135" s="16">
        <f>SUMIFS('Member Months'!$L:$L,'Member Months'!$A:$A,$A2135,'Member Months'!$C:$C,$C2135, 'Member Months'!$D:$D,$D2135)</f>
        <v>0</v>
      </c>
      <c r="T2135" s="172"/>
    </row>
    <row r="2136" spans="1:20">
      <c r="A2136" s="38" t="s">
        <v>152</v>
      </c>
      <c r="B2136" s="39">
        <f t="shared" si="70"/>
        <v>0</v>
      </c>
      <c r="C2136" s="39" t="str">
        <f t="shared" si="69"/>
        <v>2021 Prior Year</v>
      </c>
      <c r="D2136" s="40">
        <v>3</v>
      </c>
      <c r="E2136" s="662" t="s">
        <v>152</v>
      </c>
      <c r="F2136" s="40" t="s">
        <v>739</v>
      </c>
      <c r="G2136" s="698" t="s">
        <v>231</v>
      </c>
      <c r="H2136" s="40" t="s">
        <v>213</v>
      </c>
      <c r="I2136" s="629" t="s">
        <v>220</v>
      </c>
      <c r="J2136" s="698" t="s">
        <v>675</v>
      </c>
      <c r="K2136" s="303">
        <v>0</v>
      </c>
      <c r="L2136" s="304">
        <v>0</v>
      </c>
      <c r="M2136" s="305">
        <v>0</v>
      </c>
      <c r="N2136" s="305">
        <v>0</v>
      </c>
      <c r="O2136" s="303">
        <v>0</v>
      </c>
      <c r="P2136" s="305">
        <v>0</v>
      </c>
      <c r="Q2136" s="303">
        <v>0</v>
      </c>
      <c r="R2136" s="16">
        <f>SUMIFS('Member Months'!$L:$L,'Member Months'!$A:$A,$A2136,'Member Months'!$C:$C,$C2136, 'Member Months'!$D:$D,$D2136)</f>
        <v>0</v>
      </c>
      <c r="T2136" s="172"/>
    </row>
    <row r="2137" spans="1:20">
      <c r="A2137" s="38" t="s">
        <v>152</v>
      </c>
      <c r="B2137" s="39">
        <f t="shared" si="70"/>
        <v>0</v>
      </c>
      <c r="C2137" s="39" t="str">
        <f t="shared" si="69"/>
        <v>2021 Prior Year</v>
      </c>
      <c r="D2137" s="40">
        <v>3</v>
      </c>
      <c r="E2137" s="662" t="s">
        <v>152</v>
      </c>
      <c r="F2137" s="40" t="s">
        <v>739</v>
      </c>
      <c r="G2137" s="698" t="s">
        <v>231</v>
      </c>
      <c r="H2137" s="40" t="s">
        <v>213</v>
      </c>
      <c r="I2137" s="629" t="s">
        <v>221</v>
      </c>
      <c r="J2137" s="698" t="s">
        <v>264</v>
      </c>
      <c r="K2137" s="303">
        <v>0</v>
      </c>
      <c r="L2137" s="304">
        <v>0</v>
      </c>
      <c r="M2137" s="305">
        <v>0</v>
      </c>
      <c r="N2137" s="305">
        <v>0</v>
      </c>
      <c r="O2137" s="303">
        <v>0</v>
      </c>
      <c r="P2137" s="305">
        <v>0</v>
      </c>
      <c r="Q2137" s="303">
        <v>0</v>
      </c>
      <c r="R2137" s="16">
        <f>SUMIFS('Member Months'!$L:$L,'Member Months'!$A:$A,$A2137,'Member Months'!$C:$C,$C2137, 'Member Months'!$D:$D,$D2137)</f>
        <v>0</v>
      </c>
      <c r="T2137" s="172"/>
    </row>
    <row r="2138" spans="1:20">
      <c r="A2138" s="38" t="s">
        <v>152</v>
      </c>
      <c r="B2138" s="39">
        <f t="shared" si="70"/>
        <v>0</v>
      </c>
      <c r="C2138" s="39" t="str">
        <f t="shared" si="69"/>
        <v>2021 Prior Year</v>
      </c>
      <c r="D2138" s="40">
        <v>3</v>
      </c>
      <c r="E2138" s="662" t="s">
        <v>152</v>
      </c>
      <c r="F2138" s="40" t="s">
        <v>739</v>
      </c>
      <c r="G2138" s="698" t="s">
        <v>231</v>
      </c>
      <c r="H2138" s="40" t="s">
        <v>213</v>
      </c>
      <c r="I2138" s="629" t="s">
        <v>222</v>
      </c>
      <c r="J2138" s="698" t="s">
        <v>206</v>
      </c>
      <c r="K2138" s="303">
        <v>0</v>
      </c>
      <c r="L2138" s="304">
        <v>0</v>
      </c>
      <c r="M2138" s="305">
        <v>0</v>
      </c>
      <c r="N2138" s="305">
        <v>0</v>
      </c>
      <c r="O2138" s="303">
        <v>0</v>
      </c>
      <c r="P2138" s="305">
        <v>0</v>
      </c>
      <c r="Q2138" s="303">
        <v>0</v>
      </c>
      <c r="R2138" s="16">
        <f>SUMIFS('Member Months'!$L:$L,'Member Months'!$A:$A,$A2138,'Member Months'!$C:$C,$C2138, 'Member Months'!$D:$D,$D2138)</f>
        <v>0</v>
      </c>
      <c r="T2138" s="172"/>
    </row>
    <row r="2139" spans="1:20">
      <c r="A2139" s="38" t="s">
        <v>152</v>
      </c>
      <c r="B2139" s="39">
        <f t="shared" si="70"/>
        <v>0</v>
      </c>
      <c r="C2139" s="39" t="str">
        <f t="shared" si="69"/>
        <v>2021 Prior Year</v>
      </c>
      <c r="D2139" s="40">
        <v>3</v>
      </c>
      <c r="E2139" s="662" t="s">
        <v>152</v>
      </c>
      <c r="F2139" s="40" t="s">
        <v>739</v>
      </c>
      <c r="G2139" s="698" t="s">
        <v>231</v>
      </c>
      <c r="H2139" s="40" t="s">
        <v>213</v>
      </c>
      <c r="I2139" s="629" t="s">
        <v>223</v>
      </c>
      <c r="J2139" s="698" t="s">
        <v>181</v>
      </c>
      <c r="K2139" s="303">
        <v>0</v>
      </c>
      <c r="L2139" s="304">
        <v>0</v>
      </c>
      <c r="M2139" s="305">
        <v>0</v>
      </c>
      <c r="N2139" s="305">
        <v>0</v>
      </c>
      <c r="O2139" s="303">
        <v>0</v>
      </c>
      <c r="P2139" s="305">
        <v>0</v>
      </c>
      <c r="Q2139" s="303">
        <v>0</v>
      </c>
      <c r="R2139" s="16">
        <f>SUMIFS('Member Months'!$L:$L,'Member Months'!$A:$A,$A2139,'Member Months'!$C:$C,$C2139, 'Member Months'!$D:$D,$D2139)</f>
        <v>0</v>
      </c>
      <c r="T2139" s="172"/>
    </row>
    <row r="2140" spans="1:20">
      <c r="A2140" s="38" t="s">
        <v>152</v>
      </c>
      <c r="B2140" s="39">
        <f t="shared" si="70"/>
        <v>0</v>
      </c>
      <c r="C2140" s="39" t="str">
        <f t="shared" si="69"/>
        <v>2021 Prior Year</v>
      </c>
      <c r="D2140" s="40">
        <v>3</v>
      </c>
      <c r="E2140" s="662" t="s">
        <v>152</v>
      </c>
      <c r="F2140" s="40" t="s">
        <v>739</v>
      </c>
      <c r="G2140" s="698" t="s">
        <v>231</v>
      </c>
      <c r="H2140" s="40" t="s">
        <v>213</v>
      </c>
      <c r="I2140" s="629" t="s">
        <v>150</v>
      </c>
      <c r="J2140" s="698" t="s">
        <v>204</v>
      </c>
      <c r="K2140" s="303">
        <v>0</v>
      </c>
      <c r="L2140" s="304">
        <v>0</v>
      </c>
      <c r="M2140" s="305">
        <v>0</v>
      </c>
      <c r="N2140" s="305">
        <v>0</v>
      </c>
      <c r="O2140" s="303">
        <v>0</v>
      </c>
      <c r="P2140" s="305">
        <v>0</v>
      </c>
      <c r="Q2140" s="303">
        <v>0</v>
      </c>
      <c r="R2140" s="16">
        <f>SUMIFS('Member Months'!$L:$L,'Member Months'!$A:$A,$A2140,'Member Months'!$C:$C,$C2140, 'Member Months'!$D:$D,$D2140)</f>
        <v>0</v>
      </c>
      <c r="T2140" s="172"/>
    </row>
    <row r="2141" spans="1:20">
      <c r="A2141" s="38" t="s">
        <v>152</v>
      </c>
      <c r="B2141" s="39">
        <f t="shared" si="70"/>
        <v>0</v>
      </c>
      <c r="C2141" s="39" t="str">
        <f t="shared" si="69"/>
        <v>2021 Prior Year</v>
      </c>
      <c r="D2141" s="40">
        <v>3</v>
      </c>
      <c r="E2141" s="662" t="s">
        <v>152</v>
      </c>
      <c r="F2141" s="40" t="s">
        <v>739</v>
      </c>
      <c r="G2141" s="698" t="s">
        <v>231</v>
      </c>
      <c r="H2141" s="40" t="s">
        <v>213</v>
      </c>
      <c r="I2141" s="629" t="s">
        <v>151</v>
      </c>
      <c r="J2141" s="698" t="s">
        <v>205</v>
      </c>
      <c r="K2141" s="303">
        <v>0</v>
      </c>
      <c r="L2141" s="304">
        <v>0</v>
      </c>
      <c r="M2141" s="305">
        <v>0</v>
      </c>
      <c r="N2141" s="305">
        <v>0</v>
      </c>
      <c r="O2141" s="303">
        <v>0</v>
      </c>
      <c r="P2141" s="305">
        <v>0</v>
      </c>
      <c r="Q2141" s="303">
        <v>0</v>
      </c>
      <c r="R2141" s="16">
        <f>SUMIFS('Member Months'!$L:$L,'Member Months'!$A:$A,$A2141,'Member Months'!$C:$C,$C2141, 'Member Months'!$D:$D,$D2141)</f>
        <v>0</v>
      </c>
      <c r="T2141" s="172"/>
    </row>
    <row r="2142" spans="1:20">
      <c r="A2142" s="38" t="s">
        <v>152</v>
      </c>
      <c r="B2142" s="39">
        <f t="shared" si="70"/>
        <v>0</v>
      </c>
      <c r="C2142" s="39" t="str">
        <f t="shared" si="69"/>
        <v>2021 Prior Year</v>
      </c>
      <c r="D2142" s="40">
        <v>3</v>
      </c>
      <c r="E2142" s="662" t="s">
        <v>152</v>
      </c>
      <c r="F2142" s="40" t="s">
        <v>739</v>
      </c>
      <c r="G2142" s="698" t="s">
        <v>231</v>
      </c>
      <c r="H2142" s="40" t="s">
        <v>213</v>
      </c>
      <c r="I2142" s="629" t="s">
        <v>152</v>
      </c>
      <c r="J2142" s="698" t="s">
        <v>182</v>
      </c>
      <c r="K2142" s="303">
        <v>0</v>
      </c>
      <c r="L2142" s="304">
        <v>0</v>
      </c>
      <c r="M2142" s="305">
        <v>0</v>
      </c>
      <c r="N2142" s="305">
        <v>0</v>
      </c>
      <c r="O2142" s="303">
        <v>0</v>
      </c>
      <c r="P2142" s="305">
        <v>0</v>
      </c>
      <c r="Q2142" s="303">
        <v>0</v>
      </c>
      <c r="R2142" s="16">
        <f>SUMIFS('Member Months'!$L:$L,'Member Months'!$A:$A,$A2142,'Member Months'!$C:$C,$C2142, 'Member Months'!$D:$D,$D2142)</f>
        <v>0</v>
      </c>
      <c r="T2142" s="172"/>
    </row>
    <row r="2143" spans="1:20">
      <c r="A2143" s="38" t="s">
        <v>152</v>
      </c>
      <c r="B2143" s="39">
        <f t="shared" si="70"/>
        <v>0</v>
      </c>
      <c r="C2143" s="39" t="str">
        <f t="shared" si="69"/>
        <v>2021 Prior Year</v>
      </c>
      <c r="D2143" s="40">
        <v>3</v>
      </c>
      <c r="E2143" s="662" t="s">
        <v>152</v>
      </c>
      <c r="F2143" s="40" t="s">
        <v>739</v>
      </c>
      <c r="G2143" s="698" t="s">
        <v>231</v>
      </c>
      <c r="H2143" s="40" t="s">
        <v>213</v>
      </c>
      <c r="I2143" s="629" t="s">
        <v>70</v>
      </c>
      <c r="J2143" s="698" t="s">
        <v>265</v>
      </c>
      <c r="K2143" s="303">
        <v>0</v>
      </c>
      <c r="L2143" s="304">
        <v>0</v>
      </c>
      <c r="M2143" s="305">
        <v>0</v>
      </c>
      <c r="N2143" s="305">
        <v>0</v>
      </c>
      <c r="O2143" s="303">
        <v>0</v>
      </c>
      <c r="P2143" s="305">
        <v>0</v>
      </c>
      <c r="Q2143" s="303">
        <v>0</v>
      </c>
      <c r="R2143" s="16">
        <f>SUMIFS('Member Months'!$L:$L,'Member Months'!$A:$A,$A2143,'Member Months'!$C:$C,$C2143, 'Member Months'!$D:$D,$D2143)</f>
        <v>0</v>
      </c>
      <c r="T2143" s="172"/>
    </row>
    <row r="2144" spans="1:20">
      <c r="A2144" s="38" t="s">
        <v>152</v>
      </c>
      <c r="B2144" s="39">
        <f t="shared" si="70"/>
        <v>0</v>
      </c>
      <c r="C2144" s="39" t="str">
        <f t="shared" si="69"/>
        <v>2021 Prior Year</v>
      </c>
      <c r="D2144" s="40">
        <v>3</v>
      </c>
      <c r="E2144" s="662" t="s">
        <v>152</v>
      </c>
      <c r="F2144" s="40" t="s">
        <v>739</v>
      </c>
      <c r="G2144" s="698" t="s">
        <v>231</v>
      </c>
      <c r="H2144" s="40" t="s">
        <v>213</v>
      </c>
      <c r="I2144" s="629" t="s">
        <v>71</v>
      </c>
      <c r="J2144" s="698" t="s">
        <v>266</v>
      </c>
      <c r="K2144" s="303">
        <v>0</v>
      </c>
      <c r="L2144" s="304">
        <v>0</v>
      </c>
      <c r="M2144" s="305">
        <v>0</v>
      </c>
      <c r="N2144" s="305">
        <v>0</v>
      </c>
      <c r="O2144" s="303">
        <v>0</v>
      </c>
      <c r="P2144" s="305">
        <v>0</v>
      </c>
      <c r="Q2144" s="303">
        <v>0</v>
      </c>
      <c r="R2144" s="16">
        <f>SUMIFS('Member Months'!$L:$L,'Member Months'!$A:$A,$A2144,'Member Months'!$C:$C,$C2144, 'Member Months'!$D:$D,$D2144)</f>
        <v>0</v>
      </c>
      <c r="T2144" s="172"/>
    </row>
    <row r="2145" spans="1:20">
      <c r="A2145" s="38" t="s">
        <v>152</v>
      </c>
      <c r="B2145" s="39">
        <f t="shared" si="70"/>
        <v>0</v>
      </c>
      <c r="C2145" s="39" t="str">
        <f t="shared" si="69"/>
        <v>2021 Prior Year</v>
      </c>
      <c r="D2145" s="40">
        <v>3</v>
      </c>
      <c r="E2145" s="662" t="s">
        <v>152</v>
      </c>
      <c r="F2145" s="40" t="s">
        <v>739</v>
      </c>
      <c r="G2145" s="698" t="s">
        <v>231</v>
      </c>
      <c r="H2145" s="40" t="s">
        <v>213</v>
      </c>
      <c r="I2145" s="629" t="s">
        <v>72</v>
      </c>
      <c r="J2145" s="698" t="s">
        <v>527</v>
      </c>
      <c r="K2145" s="303">
        <v>0</v>
      </c>
      <c r="L2145" s="304">
        <v>0</v>
      </c>
      <c r="M2145" s="305">
        <v>0</v>
      </c>
      <c r="N2145" s="305">
        <v>0</v>
      </c>
      <c r="O2145" s="303">
        <v>0</v>
      </c>
      <c r="P2145" s="305">
        <v>0</v>
      </c>
      <c r="Q2145" s="303">
        <v>0</v>
      </c>
      <c r="R2145" s="16">
        <f>SUMIFS('Member Months'!$L:$L,'Member Months'!$A:$A,$A2145,'Member Months'!$C:$C,$C2145, 'Member Months'!$D:$D,$D2145)</f>
        <v>0</v>
      </c>
      <c r="T2145" s="172"/>
    </row>
    <row r="2146" spans="1:20">
      <c r="A2146" s="38" t="s">
        <v>152</v>
      </c>
      <c r="B2146" s="39">
        <f t="shared" si="70"/>
        <v>0</v>
      </c>
      <c r="C2146" s="39" t="str">
        <f t="shared" si="69"/>
        <v>2021 Prior Year</v>
      </c>
      <c r="D2146" s="40">
        <v>3</v>
      </c>
      <c r="E2146" s="662" t="s">
        <v>152</v>
      </c>
      <c r="F2146" s="40" t="s">
        <v>739</v>
      </c>
      <c r="G2146" s="698" t="s">
        <v>231</v>
      </c>
      <c r="H2146" s="40" t="s">
        <v>213</v>
      </c>
      <c r="I2146" s="629" t="s">
        <v>73</v>
      </c>
      <c r="J2146" s="698" t="s">
        <v>528</v>
      </c>
      <c r="K2146" s="303">
        <v>0</v>
      </c>
      <c r="L2146" s="304">
        <v>0</v>
      </c>
      <c r="M2146" s="305">
        <v>0</v>
      </c>
      <c r="N2146" s="305">
        <v>0</v>
      </c>
      <c r="O2146" s="303">
        <v>0</v>
      </c>
      <c r="P2146" s="305">
        <v>0</v>
      </c>
      <c r="Q2146" s="303">
        <v>0</v>
      </c>
      <c r="R2146" s="16">
        <f>SUMIFS('Member Months'!$L:$L,'Member Months'!$A:$A,$A2146,'Member Months'!$C:$C,$C2146, 'Member Months'!$D:$D,$D2146)</f>
        <v>0</v>
      </c>
      <c r="T2146" s="172"/>
    </row>
    <row r="2147" spans="1:20">
      <c r="A2147" s="38" t="s">
        <v>152</v>
      </c>
      <c r="B2147" s="39">
        <f t="shared" si="70"/>
        <v>0</v>
      </c>
      <c r="C2147" s="39" t="str">
        <f t="shared" si="69"/>
        <v>2021 Prior Year</v>
      </c>
      <c r="D2147" s="40">
        <v>3</v>
      </c>
      <c r="E2147" s="662" t="s">
        <v>152</v>
      </c>
      <c r="F2147" s="40" t="s">
        <v>739</v>
      </c>
      <c r="G2147" s="698" t="s">
        <v>231</v>
      </c>
      <c r="H2147" s="40" t="s">
        <v>213</v>
      </c>
      <c r="I2147" s="629" t="s">
        <v>409</v>
      </c>
      <c r="J2147" s="698" t="s">
        <v>803</v>
      </c>
      <c r="K2147" s="303">
        <v>0</v>
      </c>
      <c r="L2147" s="304">
        <v>0</v>
      </c>
      <c r="M2147" s="305">
        <v>0</v>
      </c>
      <c r="N2147" s="305">
        <v>0</v>
      </c>
      <c r="O2147" s="303">
        <v>0</v>
      </c>
      <c r="P2147" s="305">
        <v>0</v>
      </c>
      <c r="Q2147" s="303">
        <v>0</v>
      </c>
      <c r="R2147" s="16">
        <f>SUMIFS('Member Months'!$L:$L,'Member Months'!$A:$A,$A2147,'Member Months'!$C:$C,$C2147, 'Member Months'!$D:$D,$D2147)</f>
        <v>0</v>
      </c>
      <c r="T2147" s="172"/>
    </row>
    <row r="2148" spans="1:20">
      <c r="A2148" s="38">
        <v>14</v>
      </c>
      <c r="B2148" s="39">
        <f t="shared" si="70"/>
        <v>0</v>
      </c>
      <c r="C2148" s="39" t="str">
        <f t="shared" si="69"/>
        <v>2021 Prior Year</v>
      </c>
      <c r="D2148" s="40">
        <v>3</v>
      </c>
      <c r="E2148" s="662">
        <v>14</v>
      </c>
      <c r="F2148" s="40" t="s">
        <v>740</v>
      </c>
      <c r="G2148" s="698" t="s">
        <v>425</v>
      </c>
      <c r="H2148" s="40" t="s">
        <v>227</v>
      </c>
      <c r="I2148" s="629" t="s">
        <v>211</v>
      </c>
      <c r="J2148" s="698" t="s">
        <v>261</v>
      </c>
      <c r="K2148" s="303">
        <v>0</v>
      </c>
      <c r="L2148" s="304">
        <v>0</v>
      </c>
      <c r="M2148" s="305">
        <v>0</v>
      </c>
      <c r="N2148" s="305">
        <v>0</v>
      </c>
      <c r="O2148" s="303">
        <v>0</v>
      </c>
      <c r="P2148" s="305">
        <v>0</v>
      </c>
      <c r="Q2148" s="303">
        <v>0</v>
      </c>
      <c r="R2148" s="16">
        <f>SUMIFS('Member Months'!$L:$L,'Member Months'!$A:$A,$A2148,'Member Months'!$C:$C,$C2148, 'Member Months'!$D:$D,$D2148)</f>
        <v>0</v>
      </c>
      <c r="T2148" s="172"/>
    </row>
    <row r="2149" spans="1:20">
      <c r="A2149" s="38">
        <v>14</v>
      </c>
      <c r="B2149" s="39">
        <f t="shared" si="70"/>
        <v>0</v>
      </c>
      <c r="C2149" s="39" t="str">
        <f t="shared" si="69"/>
        <v>2021 Prior Year</v>
      </c>
      <c r="D2149" s="40">
        <v>3</v>
      </c>
      <c r="E2149" s="662">
        <v>14</v>
      </c>
      <c r="F2149" s="40" t="s">
        <v>740</v>
      </c>
      <c r="G2149" s="698" t="s">
        <v>425</v>
      </c>
      <c r="H2149" s="40" t="s">
        <v>227</v>
      </c>
      <c r="I2149" s="629" t="s">
        <v>214</v>
      </c>
      <c r="J2149" s="698" t="s">
        <v>676</v>
      </c>
      <c r="K2149" s="303">
        <v>0</v>
      </c>
      <c r="L2149" s="304">
        <v>0</v>
      </c>
      <c r="M2149" s="305">
        <v>0</v>
      </c>
      <c r="N2149" s="305">
        <v>0</v>
      </c>
      <c r="O2149" s="303">
        <v>0</v>
      </c>
      <c r="P2149" s="305">
        <v>0</v>
      </c>
      <c r="Q2149" s="303">
        <v>0</v>
      </c>
      <c r="R2149" s="16">
        <f>SUMIFS('Member Months'!$L:$L,'Member Months'!$A:$A,$A2149,'Member Months'!$C:$C,$C2149, 'Member Months'!$D:$D,$D2149)</f>
        <v>0</v>
      </c>
      <c r="T2149" s="172"/>
    </row>
    <row r="2150" spans="1:20">
      <c r="A2150" s="38">
        <v>14</v>
      </c>
      <c r="B2150" s="39">
        <f t="shared" si="70"/>
        <v>0</v>
      </c>
      <c r="C2150" s="39" t="str">
        <f t="shared" si="69"/>
        <v>2021 Prior Year</v>
      </c>
      <c r="D2150" s="40">
        <v>3</v>
      </c>
      <c r="E2150" s="662">
        <v>14</v>
      </c>
      <c r="F2150" s="40" t="s">
        <v>740</v>
      </c>
      <c r="G2150" s="698" t="s">
        <v>425</v>
      </c>
      <c r="H2150" s="40" t="s">
        <v>227</v>
      </c>
      <c r="I2150" s="629" t="s">
        <v>215</v>
      </c>
      <c r="J2150" s="698" t="s">
        <v>216</v>
      </c>
      <c r="K2150" s="303">
        <v>0</v>
      </c>
      <c r="L2150" s="304">
        <v>0</v>
      </c>
      <c r="M2150" s="305">
        <v>0</v>
      </c>
      <c r="N2150" s="305">
        <v>0</v>
      </c>
      <c r="O2150" s="303">
        <v>0</v>
      </c>
      <c r="P2150" s="305">
        <v>0</v>
      </c>
      <c r="Q2150" s="303">
        <v>0</v>
      </c>
      <c r="R2150" s="16">
        <f>SUMIFS('Member Months'!$L:$L,'Member Months'!$A:$A,$A2150,'Member Months'!$C:$C,$C2150, 'Member Months'!$D:$D,$D2150)</f>
        <v>0</v>
      </c>
      <c r="T2150" s="172"/>
    </row>
    <row r="2151" spans="1:20">
      <c r="A2151" s="38">
        <v>14</v>
      </c>
      <c r="B2151" s="39">
        <f t="shared" si="70"/>
        <v>0</v>
      </c>
      <c r="C2151" s="39" t="str">
        <f t="shared" si="69"/>
        <v>2021 Prior Year</v>
      </c>
      <c r="D2151" s="40">
        <v>3</v>
      </c>
      <c r="E2151" s="662">
        <v>14</v>
      </c>
      <c r="F2151" s="40" t="s">
        <v>740</v>
      </c>
      <c r="G2151" s="698" t="s">
        <v>425</v>
      </c>
      <c r="H2151" s="40" t="s">
        <v>227</v>
      </c>
      <c r="I2151" s="629" t="s">
        <v>217</v>
      </c>
      <c r="J2151" s="698" t="s">
        <v>262</v>
      </c>
      <c r="K2151" s="303">
        <v>0</v>
      </c>
      <c r="L2151" s="304">
        <v>0</v>
      </c>
      <c r="M2151" s="305">
        <v>0</v>
      </c>
      <c r="N2151" s="305">
        <v>0</v>
      </c>
      <c r="O2151" s="303">
        <v>0</v>
      </c>
      <c r="P2151" s="305">
        <v>0</v>
      </c>
      <c r="Q2151" s="303">
        <v>0</v>
      </c>
      <c r="R2151" s="16">
        <f>SUMIFS('Member Months'!$L:$L,'Member Months'!$A:$A,$A2151,'Member Months'!$C:$C,$C2151, 'Member Months'!$D:$D,$D2151)</f>
        <v>0</v>
      </c>
      <c r="T2151" s="172"/>
    </row>
    <row r="2152" spans="1:20">
      <c r="A2152" s="38">
        <v>14</v>
      </c>
      <c r="B2152" s="39">
        <f t="shared" si="70"/>
        <v>0</v>
      </c>
      <c r="C2152" s="39" t="str">
        <f t="shared" si="69"/>
        <v>2021 Prior Year</v>
      </c>
      <c r="D2152" s="40">
        <v>3</v>
      </c>
      <c r="E2152" s="662">
        <v>14</v>
      </c>
      <c r="F2152" s="40" t="s">
        <v>740</v>
      </c>
      <c r="G2152" s="698" t="s">
        <v>425</v>
      </c>
      <c r="H2152" s="40" t="s">
        <v>227</v>
      </c>
      <c r="I2152" s="629" t="s">
        <v>218</v>
      </c>
      <c r="J2152" s="698" t="s">
        <v>677</v>
      </c>
      <c r="K2152" s="303">
        <v>0</v>
      </c>
      <c r="L2152" s="304">
        <v>0</v>
      </c>
      <c r="M2152" s="305">
        <v>0</v>
      </c>
      <c r="N2152" s="305">
        <v>0</v>
      </c>
      <c r="O2152" s="303">
        <v>0</v>
      </c>
      <c r="P2152" s="305">
        <v>0</v>
      </c>
      <c r="Q2152" s="303">
        <v>0</v>
      </c>
      <c r="R2152" s="16">
        <f>SUMIFS('Member Months'!$L:$L,'Member Months'!$A:$A,$A2152,'Member Months'!$C:$C,$C2152, 'Member Months'!$D:$D,$D2152)</f>
        <v>0</v>
      </c>
      <c r="T2152" s="172"/>
    </row>
    <row r="2153" spans="1:20">
      <c r="A2153" s="38">
        <v>14</v>
      </c>
      <c r="B2153" s="39">
        <f t="shared" si="70"/>
        <v>0</v>
      </c>
      <c r="C2153" s="39" t="str">
        <f t="shared" si="69"/>
        <v>2021 Prior Year</v>
      </c>
      <c r="D2153" s="40">
        <v>3</v>
      </c>
      <c r="E2153" s="662">
        <v>14</v>
      </c>
      <c r="F2153" s="40" t="s">
        <v>740</v>
      </c>
      <c r="G2153" s="698" t="s">
        <v>425</v>
      </c>
      <c r="H2153" s="40" t="s">
        <v>227</v>
      </c>
      <c r="I2153" s="629" t="s">
        <v>219</v>
      </c>
      <c r="J2153" s="698" t="s">
        <v>263</v>
      </c>
      <c r="K2153" s="303">
        <v>0</v>
      </c>
      <c r="L2153" s="304">
        <v>0</v>
      </c>
      <c r="M2153" s="305">
        <v>0</v>
      </c>
      <c r="N2153" s="305">
        <v>0</v>
      </c>
      <c r="O2153" s="303">
        <v>0</v>
      </c>
      <c r="P2153" s="305">
        <v>0</v>
      </c>
      <c r="Q2153" s="303">
        <v>0</v>
      </c>
      <c r="R2153" s="16">
        <f>SUMIFS('Member Months'!$L:$L,'Member Months'!$A:$A,$A2153,'Member Months'!$C:$C,$C2153, 'Member Months'!$D:$D,$D2153)</f>
        <v>0</v>
      </c>
      <c r="T2153" s="172"/>
    </row>
    <row r="2154" spans="1:20">
      <c r="A2154" s="38">
        <v>14</v>
      </c>
      <c r="B2154" s="39">
        <f t="shared" si="70"/>
        <v>0</v>
      </c>
      <c r="C2154" s="39" t="str">
        <f t="shared" si="69"/>
        <v>2021 Prior Year</v>
      </c>
      <c r="D2154" s="40">
        <v>3</v>
      </c>
      <c r="E2154" s="662">
        <v>14</v>
      </c>
      <c r="F2154" s="40" t="s">
        <v>740</v>
      </c>
      <c r="G2154" s="698" t="s">
        <v>425</v>
      </c>
      <c r="H2154" s="40" t="s">
        <v>227</v>
      </c>
      <c r="I2154" s="629" t="s">
        <v>220</v>
      </c>
      <c r="J2154" s="698" t="s">
        <v>675</v>
      </c>
      <c r="K2154" s="303">
        <v>0</v>
      </c>
      <c r="L2154" s="304">
        <v>0</v>
      </c>
      <c r="M2154" s="305">
        <v>0</v>
      </c>
      <c r="N2154" s="305">
        <v>0</v>
      </c>
      <c r="O2154" s="303">
        <v>0</v>
      </c>
      <c r="P2154" s="305">
        <v>0</v>
      </c>
      <c r="Q2154" s="303">
        <v>0</v>
      </c>
      <c r="R2154" s="16">
        <f>SUMIFS('Member Months'!$L:$L,'Member Months'!$A:$A,$A2154,'Member Months'!$C:$C,$C2154, 'Member Months'!$D:$D,$D2154)</f>
        <v>0</v>
      </c>
      <c r="T2154" s="172"/>
    </row>
    <row r="2155" spans="1:20">
      <c r="A2155" s="38">
        <v>14</v>
      </c>
      <c r="B2155" s="39">
        <f t="shared" si="70"/>
        <v>0</v>
      </c>
      <c r="C2155" s="39" t="str">
        <f t="shared" ref="C2155:C2218" si="71">$C$1302</f>
        <v>2021 Prior Year</v>
      </c>
      <c r="D2155" s="40">
        <v>3</v>
      </c>
      <c r="E2155" s="662">
        <v>14</v>
      </c>
      <c r="F2155" s="40" t="s">
        <v>740</v>
      </c>
      <c r="G2155" s="698" t="s">
        <v>425</v>
      </c>
      <c r="H2155" s="40" t="s">
        <v>227</v>
      </c>
      <c r="I2155" s="629" t="s">
        <v>221</v>
      </c>
      <c r="J2155" s="698" t="s">
        <v>264</v>
      </c>
      <c r="K2155" s="303">
        <v>0</v>
      </c>
      <c r="L2155" s="304">
        <v>0</v>
      </c>
      <c r="M2155" s="305">
        <v>0</v>
      </c>
      <c r="N2155" s="305">
        <v>0</v>
      </c>
      <c r="O2155" s="303">
        <v>0</v>
      </c>
      <c r="P2155" s="305">
        <v>0</v>
      </c>
      <c r="Q2155" s="303">
        <v>0</v>
      </c>
      <c r="R2155" s="16">
        <f>SUMIFS('Member Months'!$L:$L,'Member Months'!$A:$A,$A2155,'Member Months'!$C:$C,$C2155, 'Member Months'!$D:$D,$D2155)</f>
        <v>0</v>
      </c>
      <c r="T2155" s="172"/>
    </row>
    <row r="2156" spans="1:20">
      <c r="A2156" s="38">
        <v>14</v>
      </c>
      <c r="B2156" s="39">
        <f t="shared" si="70"/>
        <v>0</v>
      </c>
      <c r="C2156" s="39" t="str">
        <f t="shared" si="71"/>
        <v>2021 Prior Year</v>
      </c>
      <c r="D2156" s="40">
        <v>3</v>
      </c>
      <c r="E2156" s="662">
        <v>14</v>
      </c>
      <c r="F2156" s="40" t="s">
        <v>740</v>
      </c>
      <c r="G2156" s="698" t="s">
        <v>425</v>
      </c>
      <c r="H2156" s="40" t="s">
        <v>227</v>
      </c>
      <c r="I2156" s="629" t="s">
        <v>222</v>
      </c>
      <c r="J2156" s="698" t="s">
        <v>206</v>
      </c>
      <c r="K2156" s="303">
        <v>0</v>
      </c>
      <c r="L2156" s="304">
        <v>0</v>
      </c>
      <c r="M2156" s="305">
        <v>0</v>
      </c>
      <c r="N2156" s="305">
        <v>0</v>
      </c>
      <c r="O2156" s="303">
        <v>0</v>
      </c>
      <c r="P2156" s="305">
        <v>0</v>
      </c>
      <c r="Q2156" s="303">
        <v>0</v>
      </c>
      <c r="R2156" s="16">
        <f>SUMIFS('Member Months'!$L:$L,'Member Months'!$A:$A,$A2156,'Member Months'!$C:$C,$C2156, 'Member Months'!$D:$D,$D2156)</f>
        <v>0</v>
      </c>
      <c r="T2156" s="172"/>
    </row>
    <row r="2157" spans="1:20">
      <c r="A2157" s="38">
        <v>14</v>
      </c>
      <c r="B2157" s="39">
        <f t="shared" si="70"/>
        <v>0</v>
      </c>
      <c r="C2157" s="39" t="str">
        <f t="shared" si="71"/>
        <v>2021 Prior Year</v>
      </c>
      <c r="D2157" s="40">
        <v>3</v>
      </c>
      <c r="E2157" s="662">
        <v>14</v>
      </c>
      <c r="F2157" s="40" t="s">
        <v>740</v>
      </c>
      <c r="G2157" s="698" t="s">
        <v>425</v>
      </c>
      <c r="H2157" s="40" t="s">
        <v>227</v>
      </c>
      <c r="I2157" s="629" t="s">
        <v>223</v>
      </c>
      <c r="J2157" s="698" t="s">
        <v>181</v>
      </c>
      <c r="K2157" s="303">
        <v>0</v>
      </c>
      <c r="L2157" s="304">
        <v>0</v>
      </c>
      <c r="M2157" s="305">
        <v>0</v>
      </c>
      <c r="N2157" s="305">
        <v>0</v>
      </c>
      <c r="O2157" s="303">
        <v>0</v>
      </c>
      <c r="P2157" s="305">
        <v>0</v>
      </c>
      <c r="Q2157" s="303">
        <v>0</v>
      </c>
      <c r="R2157" s="16">
        <f>SUMIFS('Member Months'!$L:$L,'Member Months'!$A:$A,$A2157,'Member Months'!$C:$C,$C2157, 'Member Months'!$D:$D,$D2157)</f>
        <v>0</v>
      </c>
      <c r="T2157" s="172"/>
    </row>
    <row r="2158" spans="1:20">
      <c r="A2158" s="38">
        <v>14</v>
      </c>
      <c r="B2158" s="39">
        <f t="shared" si="70"/>
        <v>0</v>
      </c>
      <c r="C2158" s="39" t="str">
        <f t="shared" si="71"/>
        <v>2021 Prior Year</v>
      </c>
      <c r="D2158" s="40">
        <v>3</v>
      </c>
      <c r="E2158" s="662">
        <v>14</v>
      </c>
      <c r="F2158" s="40" t="s">
        <v>740</v>
      </c>
      <c r="G2158" s="698" t="s">
        <v>425</v>
      </c>
      <c r="H2158" s="40" t="s">
        <v>227</v>
      </c>
      <c r="I2158" s="629" t="s">
        <v>150</v>
      </c>
      <c r="J2158" s="698" t="s">
        <v>204</v>
      </c>
      <c r="K2158" s="303">
        <v>0</v>
      </c>
      <c r="L2158" s="304">
        <v>0</v>
      </c>
      <c r="M2158" s="305">
        <v>0</v>
      </c>
      <c r="N2158" s="305">
        <v>0</v>
      </c>
      <c r="O2158" s="303">
        <v>0</v>
      </c>
      <c r="P2158" s="305">
        <v>0</v>
      </c>
      <c r="Q2158" s="303">
        <v>0</v>
      </c>
      <c r="R2158" s="16">
        <f>SUMIFS('Member Months'!$L:$L,'Member Months'!$A:$A,$A2158,'Member Months'!$C:$C,$C2158, 'Member Months'!$D:$D,$D2158)</f>
        <v>0</v>
      </c>
      <c r="T2158" s="172"/>
    </row>
    <row r="2159" spans="1:20">
      <c r="A2159" s="38">
        <v>14</v>
      </c>
      <c r="B2159" s="39">
        <f t="shared" si="70"/>
        <v>0</v>
      </c>
      <c r="C2159" s="39" t="str">
        <f t="shared" si="71"/>
        <v>2021 Prior Year</v>
      </c>
      <c r="D2159" s="40">
        <v>3</v>
      </c>
      <c r="E2159" s="662">
        <v>14</v>
      </c>
      <c r="F2159" s="40" t="s">
        <v>740</v>
      </c>
      <c r="G2159" s="698" t="s">
        <v>425</v>
      </c>
      <c r="H2159" s="40" t="s">
        <v>227</v>
      </c>
      <c r="I2159" s="629" t="s">
        <v>151</v>
      </c>
      <c r="J2159" s="698" t="s">
        <v>205</v>
      </c>
      <c r="K2159" s="303">
        <v>0</v>
      </c>
      <c r="L2159" s="304">
        <v>0</v>
      </c>
      <c r="M2159" s="305">
        <v>0</v>
      </c>
      <c r="N2159" s="305">
        <v>0</v>
      </c>
      <c r="O2159" s="303">
        <v>0</v>
      </c>
      <c r="P2159" s="305">
        <v>0</v>
      </c>
      <c r="Q2159" s="303">
        <v>0</v>
      </c>
      <c r="R2159" s="16">
        <f>SUMIFS('Member Months'!$L:$L,'Member Months'!$A:$A,$A2159,'Member Months'!$C:$C,$C2159, 'Member Months'!$D:$D,$D2159)</f>
        <v>0</v>
      </c>
      <c r="T2159" s="172"/>
    </row>
    <row r="2160" spans="1:20">
      <c r="A2160" s="38">
        <v>14</v>
      </c>
      <c r="B2160" s="39">
        <f t="shared" si="70"/>
        <v>0</v>
      </c>
      <c r="C2160" s="39" t="str">
        <f t="shared" si="71"/>
        <v>2021 Prior Year</v>
      </c>
      <c r="D2160" s="40">
        <v>3</v>
      </c>
      <c r="E2160" s="662">
        <v>14</v>
      </c>
      <c r="F2160" s="40" t="s">
        <v>740</v>
      </c>
      <c r="G2160" s="698" t="s">
        <v>425</v>
      </c>
      <c r="H2160" s="40" t="s">
        <v>227</v>
      </c>
      <c r="I2160" s="629" t="s">
        <v>152</v>
      </c>
      <c r="J2160" s="698" t="s">
        <v>182</v>
      </c>
      <c r="K2160" s="303">
        <v>0</v>
      </c>
      <c r="L2160" s="304">
        <v>0</v>
      </c>
      <c r="M2160" s="305">
        <v>0</v>
      </c>
      <c r="N2160" s="305">
        <v>0</v>
      </c>
      <c r="O2160" s="303">
        <v>0</v>
      </c>
      <c r="P2160" s="305">
        <v>0</v>
      </c>
      <c r="Q2160" s="303">
        <v>0</v>
      </c>
      <c r="R2160" s="16">
        <f>SUMIFS('Member Months'!$L:$L,'Member Months'!$A:$A,$A2160,'Member Months'!$C:$C,$C2160, 'Member Months'!$D:$D,$D2160)</f>
        <v>0</v>
      </c>
      <c r="T2160" s="172"/>
    </row>
    <row r="2161" spans="1:20">
      <c r="A2161" s="38">
        <v>14</v>
      </c>
      <c r="B2161" s="39">
        <f t="shared" si="70"/>
        <v>0</v>
      </c>
      <c r="C2161" s="39" t="str">
        <f t="shared" si="71"/>
        <v>2021 Prior Year</v>
      </c>
      <c r="D2161" s="40">
        <v>3</v>
      </c>
      <c r="E2161" s="662">
        <v>14</v>
      </c>
      <c r="F2161" s="40" t="s">
        <v>740</v>
      </c>
      <c r="G2161" s="698" t="s">
        <v>425</v>
      </c>
      <c r="H2161" s="40" t="s">
        <v>227</v>
      </c>
      <c r="I2161" s="629" t="s">
        <v>70</v>
      </c>
      <c r="J2161" s="698" t="s">
        <v>265</v>
      </c>
      <c r="K2161" s="303">
        <v>0</v>
      </c>
      <c r="L2161" s="304">
        <v>0</v>
      </c>
      <c r="M2161" s="305">
        <v>0</v>
      </c>
      <c r="N2161" s="305">
        <v>0</v>
      </c>
      <c r="O2161" s="303">
        <v>0</v>
      </c>
      <c r="P2161" s="305">
        <v>0</v>
      </c>
      <c r="Q2161" s="303">
        <v>0</v>
      </c>
      <c r="R2161" s="16">
        <f>SUMIFS('Member Months'!$L:$L,'Member Months'!$A:$A,$A2161,'Member Months'!$C:$C,$C2161, 'Member Months'!$D:$D,$D2161)</f>
        <v>0</v>
      </c>
      <c r="T2161" s="172"/>
    </row>
    <row r="2162" spans="1:20">
      <c r="A2162" s="38">
        <v>14</v>
      </c>
      <c r="B2162" s="39">
        <f t="shared" si="70"/>
        <v>0</v>
      </c>
      <c r="C2162" s="39" t="str">
        <f t="shared" si="71"/>
        <v>2021 Prior Year</v>
      </c>
      <c r="D2162" s="40">
        <v>3</v>
      </c>
      <c r="E2162" s="662">
        <v>14</v>
      </c>
      <c r="F2162" s="40" t="s">
        <v>740</v>
      </c>
      <c r="G2162" s="698" t="s">
        <v>425</v>
      </c>
      <c r="H2162" s="40" t="s">
        <v>227</v>
      </c>
      <c r="I2162" s="629" t="s">
        <v>71</v>
      </c>
      <c r="J2162" s="698" t="s">
        <v>266</v>
      </c>
      <c r="K2162" s="303">
        <v>0</v>
      </c>
      <c r="L2162" s="304">
        <v>0</v>
      </c>
      <c r="M2162" s="305">
        <v>0</v>
      </c>
      <c r="N2162" s="305">
        <v>0</v>
      </c>
      <c r="O2162" s="303">
        <v>0</v>
      </c>
      <c r="P2162" s="305">
        <v>0</v>
      </c>
      <c r="Q2162" s="303">
        <v>0</v>
      </c>
      <c r="R2162" s="16">
        <f>SUMIFS('Member Months'!$L:$L,'Member Months'!$A:$A,$A2162,'Member Months'!$C:$C,$C2162, 'Member Months'!$D:$D,$D2162)</f>
        <v>0</v>
      </c>
      <c r="T2162" s="172"/>
    </row>
    <row r="2163" spans="1:20">
      <c r="A2163" s="38">
        <v>14</v>
      </c>
      <c r="B2163" s="39">
        <f t="shared" si="70"/>
        <v>0</v>
      </c>
      <c r="C2163" s="39" t="str">
        <f t="shared" si="71"/>
        <v>2021 Prior Year</v>
      </c>
      <c r="D2163" s="40">
        <v>3</v>
      </c>
      <c r="E2163" s="662">
        <v>14</v>
      </c>
      <c r="F2163" s="40" t="s">
        <v>740</v>
      </c>
      <c r="G2163" s="698" t="s">
        <v>425</v>
      </c>
      <c r="H2163" s="40" t="s">
        <v>227</v>
      </c>
      <c r="I2163" s="629" t="s">
        <v>72</v>
      </c>
      <c r="J2163" s="698" t="s">
        <v>527</v>
      </c>
      <c r="K2163" s="303">
        <v>0</v>
      </c>
      <c r="L2163" s="304">
        <v>0</v>
      </c>
      <c r="M2163" s="305">
        <v>0</v>
      </c>
      <c r="N2163" s="305">
        <v>0</v>
      </c>
      <c r="O2163" s="303">
        <v>0</v>
      </c>
      <c r="P2163" s="305">
        <v>0</v>
      </c>
      <c r="Q2163" s="303">
        <v>0</v>
      </c>
      <c r="R2163" s="16">
        <f>SUMIFS('Member Months'!$L:$L,'Member Months'!$A:$A,$A2163,'Member Months'!$C:$C,$C2163, 'Member Months'!$D:$D,$D2163)</f>
        <v>0</v>
      </c>
      <c r="T2163" s="172"/>
    </row>
    <row r="2164" spans="1:20">
      <c r="A2164" s="38">
        <v>14</v>
      </c>
      <c r="B2164" s="39">
        <f t="shared" si="70"/>
        <v>0</v>
      </c>
      <c r="C2164" s="39" t="str">
        <f t="shared" si="71"/>
        <v>2021 Prior Year</v>
      </c>
      <c r="D2164" s="40">
        <v>3</v>
      </c>
      <c r="E2164" s="662">
        <v>14</v>
      </c>
      <c r="F2164" s="40" t="s">
        <v>740</v>
      </c>
      <c r="G2164" s="698" t="s">
        <v>425</v>
      </c>
      <c r="H2164" s="40" t="s">
        <v>227</v>
      </c>
      <c r="I2164" s="629" t="s">
        <v>73</v>
      </c>
      <c r="J2164" s="698" t="s">
        <v>528</v>
      </c>
      <c r="K2164" s="303">
        <v>0</v>
      </c>
      <c r="L2164" s="304">
        <v>0</v>
      </c>
      <c r="M2164" s="305">
        <v>0</v>
      </c>
      <c r="N2164" s="305">
        <v>0</v>
      </c>
      <c r="O2164" s="303">
        <v>0</v>
      </c>
      <c r="P2164" s="305">
        <v>0</v>
      </c>
      <c r="Q2164" s="303">
        <v>0</v>
      </c>
      <c r="R2164" s="16">
        <f>SUMIFS('Member Months'!$L:$L,'Member Months'!$A:$A,$A2164,'Member Months'!$C:$C,$C2164, 'Member Months'!$D:$D,$D2164)</f>
        <v>0</v>
      </c>
      <c r="T2164" s="172"/>
    </row>
    <row r="2165" spans="1:20">
      <c r="A2165" s="38">
        <v>14</v>
      </c>
      <c r="B2165" s="39">
        <f t="shared" si="70"/>
        <v>0</v>
      </c>
      <c r="C2165" s="39" t="str">
        <f t="shared" si="71"/>
        <v>2021 Prior Year</v>
      </c>
      <c r="D2165" s="40">
        <v>3</v>
      </c>
      <c r="E2165" s="662">
        <v>14</v>
      </c>
      <c r="F2165" s="40" t="s">
        <v>740</v>
      </c>
      <c r="G2165" s="698" t="s">
        <v>425</v>
      </c>
      <c r="H2165" s="40" t="s">
        <v>227</v>
      </c>
      <c r="I2165" s="629" t="s">
        <v>409</v>
      </c>
      <c r="J2165" s="698" t="s">
        <v>803</v>
      </c>
      <c r="K2165" s="303">
        <v>0</v>
      </c>
      <c r="L2165" s="304">
        <v>0</v>
      </c>
      <c r="M2165" s="305">
        <v>0</v>
      </c>
      <c r="N2165" s="305">
        <v>0</v>
      </c>
      <c r="O2165" s="303">
        <v>0</v>
      </c>
      <c r="P2165" s="305">
        <v>0</v>
      </c>
      <c r="Q2165" s="303">
        <v>0</v>
      </c>
      <c r="R2165" s="16">
        <f>SUMIFS('Member Months'!$L:$L,'Member Months'!$A:$A,$A2165,'Member Months'!$C:$C,$C2165, 'Member Months'!$D:$D,$D2165)</f>
        <v>0</v>
      </c>
      <c r="T2165" s="172"/>
    </row>
    <row r="2166" spans="1:20">
      <c r="A2166" s="38">
        <v>22</v>
      </c>
      <c r="B2166" s="39">
        <f t="shared" ref="B2166:B2183" si="72">$B$6</f>
        <v>0</v>
      </c>
      <c r="C2166" s="39" t="str">
        <f t="shared" si="71"/>
        <v>2021 Prior Year</v>
      </c>
      <c r="D2166" s="40">
        <v>3</v>
      </c>
      <c r="E2166" s="662">
        <v>22</v>
      </c>
      <c r="F2166" s="662">
        <v>6</v>
      </c>
      <c r="G2166" s="991" t="s">
        <v>933</v>
      </c>
      <c r="H2166" s="40" t="s">
        <v>227</v>
      </c>
      <c r="I2166" s="629" t="s">
        <v>211</v>
      </c>
      <c r="J2166" s="991" t="s">
        <v>261</v>
      </c>
      <c r="K2166" s="303">
        <v>0</v>
      </c>
      <c r="L2166" s="304">
        <v>0</v>
      </c>
      <c r="M2166" s="305">
        <v>0</v>
      </c>
      <c r="N2166" s="305">
        <v>0</v>
      </c>
      <c r="O2166" s="303">
        <v>0</v>
      </c>
      <c r="P2166" s="305">
        <v>0</v>
      </c>
      <c r="Q2166" s="303">
        <v>0</v>
      </c>
      <c r="R2166" s="16">
        <f>SUMIFS('Member Months'!$L:$L,'Member Months'!$A:$A,$A2166,'Member Months'!$C:$C,$C2166, 'Member Months'!$D:$D,$D2166)</f>
        <v>0</v>
      </c>
      <c r="T2166" s="172"/>
    </row>
    <row r="2167" spans="1:20">
      <c r="A2167" s="38">
        <v>22</v>
      </c>
      <c r="B2167" s="39">
        <f t="shared" si="72"/>
        <v>0</v>
      </c>
      <c r="C2167" s="39" t="str">
        <f t="shared" si="71"/>
        <v>2021 Prior Year</v>
      </c>
      <c r="D2167" s="40">
        <v>3</v>
      </c>
      <c r="E2167" s="662">
        <v>22</v>
      </c>
      <c r="F2167" s="662">
        <v>6</v>
      </c>
      <c r="G2167" s="991" t="s">
        <v>933</v>
      </c>
      <c r="H2167" s="40" t="s">
        <v>227</v>
      </c>
      <c r="I2167" s="629" t="s">
        <v>214</v>
      </c>
      <c r="J2167" s="991" t="s">
        <v>676</v>
      </c>
      <c r="K2167" s="303">
        <v>0</v>
      </c>
      <c r="L2167" s="304">
        <v>0</v>
      </c>
      <c r="M2167" s="305">
        <v>0</v>
      </c>
      <c r="N2167" s="305">
        <v>0</v>
      </c>
      <c r="O2167" s="303">
        <v>0</v>
      </c>
      <c r="P2167" s="305">
        <v>0</v>
      </c>
      <c r="Q2167" s="303">
        <v>0</v>
      </c>
      <c r="R2167" s="16">
        <f>SUMIFS('Member Months'!$L:$L,'Member Months'!$A:$A,$A2167,'Member Months'!$C:$C,$C2167, 'Member Months'!$D:$D,$D2167)</f>
        <v>0</v>
      </c>
      <c r="T2167" s="172"/>
    </row>
    <row r="2168" spans="1:20">
      <c r="A2168" s="38">
        <v>22</v>
      </c>
      <c r="B2168" s="39">
        <f t="shared" si="72"/>
        <v>0</v>
      </c>
      <c r="C2168" s="39" t="str">
        <f t="shared" si="71"/>
        <v>2021 Prior Year</v>
      </c>
      <c r="D2168" s="40">
        <v>3</v>
      </c>
      <c r="E2168" s="662">
        <v>22</v>
      </c>
      <c r="F2168" s="662">
        <v>6</v>
      </c>
      <c r="G2168" s="991" t="s">
        <v>933</v>
      </c>
      <c r="H2168" s="40" t="s">
        <v>227</v>
      </c>
      <c r="I2168" s="629" t="s">
        <v>215</v>
      </c>
      <c r="J2168" s="991" t="s">
        <v>216</v>
      </c>
      <c r="K2168" s="303">
        <v>0</v>
      </c>
      <c r="L2168" s="304">
        <v>0</v>
      </c>
      <c r="M2168" s="305">
        <v>0</v>
      </c>
      <c r="N2168" s="305">
        <v>0</v>
      </c>
      <c r="O2168" s="303">
        <v>0</v>
      </c>
      <c r="P2168" s="305">
        <v>0</v>
      </c>
      <c r="Q2168" s="303">
        <v>0</v>
      </c>
      <c r="R2168" s="16">
        <f>SUMIFS('Member Months'!$L:$L,'Member Months'!$A:$A,$A2168,'Member Months'!$C:$C,$C2168, 'Member Months'!$D:$D,$D2168)</f>
        <v>0</v>
      </c>
      <c r="T2168" s="172"/>
    </row>
    <row r="2169" spans="1:20">
      <c r="A2169" s="38">
        <v>22</v>
      </c>
      <c r="B2169" s="39">
        <f t="shared" si="72"/>
        <v>0</v>
      </c>
      <c r="C2169" s="39" t="str">
        <f t="shared" si="71"/>
        <v>2021 Prior Year</v>
      </c>
      <c r="D2169" s="40">
        <v>3</v>
      </c>
      <c r="E2169" s="662">
        <v>22</v>
      </c>
      <c r="F2169" s="662">
        <v>6</v>
      </c>
      <c r="G2169" s="991" t="s">
        <v>933</v>
      </c>
      <c r="H2169" s="40" t="s">
        <v>227</v>
      </c>
      <c r="I2169" s="629" t="s">
        <v>217</v>
      </c>
      <c r="J2169" s="991" t="s">
        <v>262</v>
      </c>
      <c r="K2169" s="303">
        <v>0</v>
      </c>
      <c r="L2169" s="304">
        <v>0</v>
      </c>
      <c r="M2169" s="305">
        <v>0</v>
      </c>
      <c r="N2169" s="305">
        <v>0</v>
      </c>
      <c r="O2169" s="303">
        <v>0</v>
      </c>
      <c r="P2169" s="305">
        <v>0</v>
      </c>
      <c r="Q2169" s="303">
        <v>0</v>
      </c>
      <c r="R2169" s="16">
        <f>SUMIFS('Member Months'!$L:$L,'Member Months'!$A:$A,$A2169,'Member Months'!$C:$C,$C2169, 'Member Months'!$D:$D,$D2169)</f>
        <v>0</v>
      </c>
      <c r="T2169" s="172"/>
    </row>
    <row r="2170" spans="1:20">
      <c r="A2170" s="38">
        <v>22</v>
      </c>
      <c r="B2170" s="39">
        <f t="shared" si="72"/>
        <v>0</v>
      </c>
      <c r="C2170" s="39" t="str">
        <f t="shared" si="71"/>
        <v>2021 Prior Year</v>
      </c>
      <c r="D2170" s="40">
        <v>3</v>
      </c>
      <c r="E2170" s="662">
        <v>22</v>
      </c>
      <c r="F2170" s="662">
        <v>6</v>
      </c>
      <c r="G2170" s="991" t="s">
        <v>933</v>
      </c>
      <c r="H2170" s="40" t="s">
        <v>227</v>
      </c>
      <c r="I2170" s="629" t="s">
        <v>218</v>
      </c>
      <c r="J2170" s="991" t="s">
        <v>677</v>
      </c>
      <c r="K2170" s="303">
        <v>0</v>
      </c>
      <c r="L2170" s="304">
        <v>0</v>
      </c>
      <c r="M2170" s="305">
        <v>0</v>
      </c>
      <c r="N2170" s="305">
        <v>0</v>
      </c>
      <c r="O2170" s="303">
        <v>0</v>
      </c>
      <c r="P2170" s="305">
        <v>0</v>
      </c>
      <c r="Q2170" s="303">
        <v>0</v>
      </c>
      <c r="R2170" s="16">
        <f>SUMIFS('Member Months'!$L:$L,'Member Months'!$A:$A,$A2170,'Member Months'!$C:$C,$C2170, 'Member Months'!$D:$D,$D2170)</f>
        <v>0</v>
      </c>
      <c r="T2170" s="172"/>
    </row>
    <row r="2171" spans="1:20">
      <c r="A2171" s="38">
        <v>22</v>
      </c>
      <c r="B2171" s="39">
        <f t="shared" si="72"/>
        <v>0</v>
      </c>
      <c r="C2171" s="39" t="str">
        <f t="shared" si="71"/>
        <v>2021 Prior Year</v>
      </c>
      <c r="D2171" s="40">
        <v>3</v>
      </c>
      <c r="E2171" s="662">
        <v>22</v>
      </c>
      <c r="F2171" s="662">
        <v>6</v>
      </c>
      <c r="G2171" s="991" t="s">
        <v>933</v>
      </c>
      <c r="H2171" s="40" t="s">
        <v>227</v>
      </c>
      <c r="I2171" s="629" t="s">
        <v>219</v>
      </c>
      <c r="J2171" s="991" t="s">
        <v>263</v>
      </c>
      <c r="K2171" s="303">
        <v>0</v>
      </c>
      <c r="L2171" s="304">
        <v>0</v>
      </c>
      <c r="M2171" s="305">
        <v>0</v>
      </c>
      <c r="N2171" s="305">
        <v>0</v>
      </c>
      <c r="O2171" s="303">
        <v>0</v>
      </c>
      <c r="P2171" s="305">
        <v>0</v>
      </c>
      <c r="Q2171" s="303">
        <v>0</v>
      </c>
      <c r="R2171" s="16">
        <f>SUMIFS('Member Months'!$L:$L,'Member Months'!$A:$A,$A2171,'Member Months'!$C:$C,$C2171, 'Member Months'!$D:$D,$D2171)</f>
        <v>0</v>
      </c>
      <c r="T2171" s="172"/>
    </row>
    <row r="2172" spans="1:20">
      <c r="A2172" s="38">
        <v>22</v>
      </c>
      <c r="B2172" s="39">
        <f t="shared" si="72"/>
        <v>0</v>
      </c>
      <c r="C2172" s="39" t="str">
        <f t="shared" si="71"/>
        <v>2021 Prior Year</v>
      </c>
      <c r="D2172" s="40">
        <v>3</v>
      </c>
      <c r="E2172" s="662">
        <v>22</v>
      </c>
      <c r="F2172" s="662">
        <v>6</v>
      </c>
      <c r="G2172" s="991" t="s">
        <v>933</v>
      </c>
      <c r="H2172" s="40" t="s">
        <v>227</v>
      </c>
      <c r="I2172" s="629" t="s">
        <v>220</v>
      </c>
      <c r="J2172" s="991" t="s">
        <v>675</v>
      </c>
      <c r="K2172" s="303">
        <v>0</v>
      </c>
      <c r="L2172" s="304">
        <v>0</v>
      </c>
      <c r="M2172" s="305">
        <v>0</v>
      </c>
      <c r="N2172" s="305">
        <v>0</v>
      </c>
      <c r="O2172" s="303">
        <v>0</v>
      </c>
      <c r="P2172" s="305">
        <v>0</v>
      </c>
      <c r="Q2172" s="303">
        <v>0</v>
      </c>
      <c r="R2172" s="16">
        <f>SUMIFS('Member Months'!$L:$L,'Member Months'!$A:$A,$A2172,'Member Months'!$C:$C,$C2172, 'Member Months'!$D:$D,$D2172)</f>
        <v>0</v>
      </c>
      <c r="T2172" s="172"/>
    </row>
    <row r="2173" spans="1:20">
      <c r="A2173" s="38">
        <v>22</v>
      </c>
      <c r="B2173" s="39">
        <f t="shared" si="72"/>
        <v>0</v>
      </c>
      <c r="C2173" s="39" t="str">
        <f t="shared" si="71"/>
        <v>2021 Prior Year</v>
      </c>
      <c r="D2173" s="40">
        <v>3</v>
      </c>
      <c r="E2173" s="662">
        <v>22</v>
      </c>
      <c r="F2173" s="662">
        <v>6</v>
      </c>
      <c r="G2173" s="991" t="s">
        <v>933</v>
      </c>
      <c r="H2173" s="40" t="s">
        <v>227</v>
      </c>
      <c r="I2173" s="629" t="s">
        <v>221</v>
      </c>
      <c r="J2173" s="991" t="s">
        <v>264</v>
      </c>
      <c r="K2173" s="303">
        <v>0</v>
      </c>
      <c r="L2173" s="304">
        <v>0</v>
      </c>
      <c r="M2173" s="305">
        <v>0</v>
      </c>
      <c r="N2173" s="305">
        <v>0</v>
      </c>
      <c r="O2173" s="303">
        <v>0</v>
      </c>
      <c r="P2173" s="305">
        <v>0</v>
      </c>
      <c r="Q2173" s="303">
        <v>0</v>
      </c>
      <c r="R2173" s="16">
        <f>SUMIFS('Member Months'!$L:$L,'Member Months'!$A:$A,$A2173,'Member Months'!$C:$C,$C2173, 'Member Months'!$D:$D,$D2173)</f>
        <v>0</v>
      </c>
      <c r="T2173" s="172"/>
    </row>
    <row r="2174" spans="1:20">
      <c r="A2174" s="38">
        <v>22</v>
      </c>
      <c r="B2174" s="39">
        <f t="shared" si="72"/>
        <v>0</v>
      </c>
      <c r="C2174" s="39" t="str">
        <f t="shared" si="71"/>
        <v>2021 Prior Year</v>
      </c>
      <c r="D2174" s="40">
        <v>3</v>
      </c>
      <c r="E2174" s="662">
        <v>22</v>
      </c>
      <c r="F2174" s="662">
        <v>6</v>
      </c>
      <c r="G2174" s="991" t="s">
        <v>933</v>
      </c>
      <c r="H2174" s="40" t="s">
        <v>227</v>
      </c>
      <c r="I2174" s="630" t="s">
        <v>222</v>
      </c>
      <c r="J2174" s="991" t="s">
        <v>206</v>
      </c>
      <c r="K2174" s="303">
        <v>0</v>
      </c>
      <c r="L2174" s="304">
        <v>0</v>
      </c>
      <c r="M2174" s="305">
        <v>0</v>
      </c>
      <c r="N2174" s="305">
        <v>0</v>
      </c>
      <c r="O2174" s="303">
        <v>0</v>
      </c>
      <c r="P2174" s="305">
        <v>0</v>
      </c>
      <c r="Q2174" s="303">
        <v>0</v>
      </c>
      <c r="R2174" s="16">
        <f>SUMIFS('Member Months'!$L:$L,'Member Months'!$A:$A,$A2174,'Member Months'!$C:$C,$C2174, 'Member Months'!$D:$D,$D2174)</f>
        <v>0</v>
      </c>
      <c r="T2174" s="172"/>
    </row>
    <row r="2175" spans="1:20">
      <c r="A2175" s="38">
        <v>22</v>
      </c>
      <c r="B2175" s="39">
        <f t="shared" si="72"/>
        <v>0</v>
      </c>
      <c r="C2175" s="39" t="str">
        <f t="shared" si="71"/>
        <v>2021 Prior Year</v>
      </c>
      <c r="D2175" s="40">
        <v>3</v>
      </c>
      <c r="E2175" s="662">
        <v>22</v>
      </c>
      <c r="F2175" s="662">
        <v>6</v>
      </c>
      <c r="G2175" s="991" t="s">
        <v>933</v>
      </c>
      <c r="H2175" s="40" t="s">
        <v>227</v>
      </c>
      <c r="I2175" s="630" t="s">
        <v>223</v>
      </c>
      <c r="J2175" s="991" t="s">
        <v>181</v>
      </c>
      <c r="K2175" s="303">
        <v>0</v>
      </c>
      <c r="L2175" s="304">
        <v>0</v>
      </c>
      <c r="M2175" s="305">
        <v>0</v>
      </c>
      <c r="N2175" s="305">
        <v>0</v>
      </c>
      <c r="O2175" s="303">
        <v>0</v>
      </c>
      <c r="P2175" s="305">
        <v>0</v>
      </c>
      <c r="Q2175" s="303">
        <v>0</v>
      </c>
      <c r="R2175" s="16">
        <f>SUMIFS('Member Months'!$L:$L,'Member Months'!$A:$A,$A2175,'Member Months'!$C:$C,$C2175, 'Member Months'!$D:$D,$D2175)</f>
        <v>0</v>
      </c>
      <c r="T2175" s="172"/>
    </row>
    <row r="2176" spans="1:20">
      <c r="A2176" s="38">
        <v>22</v>
      </c>
      <c r="B2176" s="39">
        <f t="shared" si="72"/>
        <v>0</v>
      </c>
      <c r="C2176" s="39" t="str">
        <f t="shared" si="71"/>
        <v>2021 Prior Year</v>
      </c>
      <c r="D2176" s="40">
        <v>3</v>
      </c>
      <c r="E2176" s="662">
        <v>22</v>
      </c>
      <c r="F2176" s="662">
        <v>6</v>
      </c>
      <c r="G2176" s="991" t="s">
        <v>933</v>
      </c>
      <c r="H2176" s="40" t="s">
        <v>227</v>
      </c>
      <c r="I2176" s="630" t="s">
        <v>150</v>
      </c>
      <c r="J2176" s="991" t="s">
        <v>204</v>
      </c>
      <c r="K2176" s="303">
        <v>0</v>
      </c>
      <c r="L2176" s="304">
        <v>0</v>
      </c>
      <c r="M2176" s="305">
        <v>0</v>
      </c>
      <c r="N2176" s="305">
        <v>0</v>
      </c>
      <c r="O2176" s="303">
        <v>0</v>
      </c>
      <c r="P2176" s="305">
        <v>0</v>
      </c>
      <c r="Q2176" s="303">
        <v>0</v>
      </c>
      <c r="R2176" s="16">
        <f>SUMIFS('Member Months'!$L:$L,'Member Months'!$A:$A,$A2176,'Member Months'!$C:$C,$C2176, 'Member Months'!$D:$D,$D2176)</f>
        <v>0</v>
      </c>
      <c r="T2176" s="172"/>
    </row>
    <row r="2177" spans="1:20">
      <c r="A2177" s="38">
        <v>22</v>
      </c>
      <c r="B2177" s="39">
        <f t="shared" si="72"/>
        <v>0</v>
      </c>
      <c r="C2177" s="39" t="str">
        <f t="shared" si="71"/>
        <v>2021 Prior Year</v>
      </c>
      <c r="D2177" s="40">
        <v>3</v>
      </c>
      <c r="E2177" s="662">
        <v>22</v>
      </c>
      <c r="F2177" s="662">
        <v>6</v>
      </c>
      <c r="G2177" s="991" t="s">
        <v>933</v>
      </c>
      <c r="H2177" s="40" t="s">
        <v>227</v>
      </c>
      <c r="I2177" s="630" t="s">
        <v>151</v>
      </c>
      <c r="J2177" s="991" t="s">
        <v>205</v>
      </c>
      <c r="K2177" s="303">
        <v>0</v>
      </c>
      <c r="L2177" s="304">
        <v>0</v>
      </c>
      <c r="M2177" s="305">
        <v>0</v>
      </c>
      <c r="N2177" s="305">
        <v>0</v>
      </c>
      <c r="O2177" s="303">
        <v>0</v>
      </c>
      <c r="P2177" s="305">
        <v>0</v>
      </c>
      <c r="Q2177" s="303">
        <v>0</v>
      </c>
      <c r="R2177" s="16">
        <f>SUMIFS('Member Months'!$L:$L,'Member Months'!$A:$A,$A2177,'Member Months'!$C:$C,$C2177, 'Member Months'!$D:$D,$D2177)</f>
        <v>0</v>
      </c>
      <c r="T2177" s="172"/>
    </row>
    <row r="2178" spans="1:20">
      <c r="A2178" s="38">
        <v>22</v>
      </c>
      <c r="B2178" s="39">
        <f t="shared" si="72"/>
        <v>0</v>
      </c>
      <c r="C2178" s="39" t="str">
        <f t="shared" si="71"/>
        <v>2021 Prior Year</v>
      </c>
      <c r="D2178" s="40">
        <v>3</v>
      </c>
      <c r="E2178" s="662">
        <v>22</v>
      </c>
      <c r="F2178" s="662">
        <v>6</v>
      </c>
      <c r="G2178" s="991" t="s">
        <v>933</v>
      </c>
      <c r="H2178" s="40" t="s">
        <v>227</v>
      </c>
      <c r="I2178" s="630" t="s">
        <v>152</v>
      </c>
      <c r="J2178" s="991" t="s">
        <v>182</v>
      </c>
      <c r="K2178" s="303">
        <v>0</v>
      </c>
      <c r="L2178" s="304">
        <v>0</v>
      </c>
      <c r="M2178" s="305">
        <v>0</v>
      </c>
      <c r="N2178" s="305">
        <v>0</v>
      </c>
      <c r="O2178" s="303">
        <v>0</v>
      </c>
      <c r="P2178" s="305">
        <v>0</v>
      </c>
      <c r="Q2178" s="303">
        <v>0</v>
      </c>
      <c r="R2178" s="16">
        <f>SUMIFS('Member Months'!$L:$L,'Member Months'!$A:$A,$A2178,'Member Months'!$C:$C,$C2178, 'Member Months'!$D:$D,$D2178)</f>
        <v>0</v>
      </c>
      <c r="T2178" s="172"/>
    </row>
    <row r="2179" spans="1:20">
      <c r="A2179" s="38">
        <v>22</v>
      </c>
      <c r="B2179" s="39">
        <f t="shared" si="72"/>
        <v>0</v>
      </c>
      <c r="C2179" s="39" t="str">
        <f t="shared" si="71"/>
        <v>2021 Prior Year</v>
      </c>
      <c r="D2179" s="40">
        <v>3</v>
      </c>
      <c r="E2179" s="662">
        <v>22</v>
      </c>
      <c r="F2179" s="662">
        <v>6</v>
      </c>
      <c r="G2179" s="991" t="s">
        <v>933</v>
      </c>
      <c r="H2179" s="40" t="s">
        <v>227</v>
      </c>
      <c r="I2179" s="630" t="s">
        <v>70</v>
      </c>
      <c r="J2179" s="991" t="s">
        <v>265</v>
      </c>
      <c r="K2179" s="303">
        <v>0</v>
      </c>
      <c r="L2179" s="304">
        <v>0</v>
      </c>
      <c r="M2179" s="305">
        <v>0</v>
      </c>
      <c r="N2179" s="305">
        <v>0</v>
      </c>
      <c r="O2179" s="303">
        <v>0</v>
      </c>
      <c r="P2179" s="305">
        <v>0</v>
      </c>
      <c r="Q2179" s="303">
        <v>0</v>
      </c>
      <c r="R2179" s="16">
        <f>SUMIFS('Member Months'!$L:$L,'Member Months'!$A:$A,$A2179,'Member Months'!$C:$C,$C2179, 'Member Months'!$D:$D,$D2179)</f>
        <v>0</v>
      </c>
      <c r="T2179" s="172"/>
    </row>
    <row r="2180" spans="1:20">
      <c r="A2180" s="38">
        <v>22</v>
      </c>
      <c r="B2180" s="39">
        <f t="shared" si="72"/>
        <v>0</v>
      </c>
      <c r="C2180" s="39" t="str">
        <f t="shared" si="71"/>
        <v>2021 Prior Year</v>
      </c>
      <c r="D2180" s="40">
        <v>3</v>
      </c>
      <c r="E2180" s="662">
        <v>22</v>
      </c>
      <c r="F2180" s="662">
        <v>6</v>
      </c>
      <c r="G2180" s="991" t="s">
        <v>933</v>
      </c>
      <c r="H2180" s="40" t="s">
        <v>227</v>
      </c>
      <c r="I2180" s="630" t="s">
        <v>71</v>
      </c>
      <c r="J2180" s="991" t="s">
        <v>266</v>
      </c>
      <c r="K2180" s="303">
        <v>0</v>
      </c>
      <c r="L2180" s="304">
        <v>0</v>
      </c>
      <c r="M2180" s="305">
        <v>0</v>
      </c>
      <c r="N2180" s="305">
        <v>0</v>
      </c>
      <c r="O2180" s="303">
        <v>0</v>
      </c>
      <c r="P2180" s="305">
        <v>0</v>
      </c>
      <c r="Q2180" s="303">
        <v>0</v>
      </c>
      <c r="R2180" s="16">
        <f>SUMIFS('Member Months'!$L:$L,'Member Months'!$A:$A,$A2180,'Member Months'!$C:$C,$C2180, 'Member Months'!$D:$D,$D2180)</f>
        <v>0</v>
      </c>
      <c r="T2180" s="172"/>
    </row>
    <row r="2181" spans="1:20">
      <c r="A2181" s="38">
        <v>22</v>
      </c>
      <c r="B2181" s="39">
        <f t="shared" si="72"/>
        <v>0</v>
      </c>
      <c r="C2181" s="39" t="str">
        <f t="shared" si="71"/>
        <v>2021 Prior Year</v>
      </c>
      <c r="D2181" s="40">
        <v>3</v>
      </c>
      <c r="E2181" s="662">
        <v>22</v>
      </c>
      <c r="F2181" s="662">
        <v>6</v>
      </c>
      <c r="G2181" s="991" t="s">
        <v>933</v>
      </c>
      <c r="H2181" s="40" t="s">
        <v>227</v>
      </c>
      <c r="I2181" s="630" t="s">
        <v>72</v>
      </c>
      <c r="J2181" s="991" t="s">
        <v>527</v>
      </c>
      <c r="K2181" s="303">
        <v>0</v>
      </c>
      <c r="L2181" s="304">
        <v>0</v>
      </c>
      <c r="M2181" s="305">
        <v>0</v>
      </c>
      <c r="N2181" s="305">
        <v>0</v>
      </c>
      <c r="O2181" s="303">
        <v>0</v>
      </c>
      <c r="P2181" s="305">
        <v>0</v>
      </c>
      <c r="Q2181" s="303">
        <v>0</v>
      </c>
      <c r="R2181" s="16">
        <f>SUMIFS('Member Months'!$L:$L,'Member Months'!$A:$A,$A2181,'Member Months'!$C:$C,$C2181, 'Member Months'!$D:$D,$D2181)</f>
        <v>0</v>
      </c>
      <c r="T2181" s="172"/>
    </row>
    <row r="2182" spans="1:20">
      <c r="A2182" s="38">
        <v>22</v>
      </c>
      <c r="B2182" s="39">
        <f t="shared" si="72"/>
        <v>0</v>
      </c>
      <c r="C2182" s="39" t="str">
        <f t="shared" si="71"/>
        <v>2021 Prior Year</v>
      </c>
      <c r="D2182" s="40">
        <v>3</v>
      </c>
      <c r="E2182" s="662">
        <v>22</v>
      </c>
      <c r="F2182" s="662">
        <v>6</v>
      </c>
      <c r="G2182" s="991" t="s">
        <v>933</v>
      </c>
      <c r="H2182" s="40" t="s">
        <v>227</v>
      </c>
      <c r="I2182" s="630" t="s">
        <v>73</v>
      </c>
      <c r="J2182" s="991" t="s">
        <v>528</v>
      </c>
      <c r="K2182" s="303">
        <v>0</v>
      </c>
      <c r="L2182" s="304">
        <v>0</v>
      </c>
      <c r="M2182" s="305">
        <v>0</v>
      </c>
      <c r="N2182" s="305">
        <v>0</v>
      </c>
      <c r="O2182" s="303">
        <v>0</v>
      </c>
      <c r="P2182" s="305">
        <v>0</v>
      </c>
      <c r="Q2182" s="303">
        <v>0</v>
      </c>
      <c r="R2182" s="16">
        <f>SUMIFS('Member Months'!$L:$L,'Member Months'!$A:$A,$A2182,'Member Months'!$C:$C,$C2182, 'Member Months'!$D:$D,$D2182)</f>
        <v>0</v>
      </c>
      <c r="T2182" s="172"/>
    </row>
    <row r="2183" spans="1:20">
      <c r="A2183" s="38">
        <v>22</v>
      </c>
      <c r="B2183" s="39">
        <f t="shared" si="72"/>
        <v>0</v>
      </c>
      <c r="C2183" s="39" t="str">
        <f t="shared" si="71"/>
        <v>2021 Prior Year</v>
      </c>
      <c r="D2183" s="40">
        <v>3</v>
      </c>
      <c r="E2183" s="662">
        <v>22</v>
      </c>
      <c r="F2183" s="662">
        <v>6</v>
      </c>
      <c r="G2183" s="991" t="s">
        <v>933</v>
      </c>
      <c r="H2183" s="40" t="s">
        <v>227</v>
      </c>
      <c r="I2183" s="630" t="s">
        <v>409</v>
      </c>
      <c r="J2183" s="991" t="s">
        <v>803</v>
      </c>
      <c r="K2183" s="303">
        <v>0</v>
      </c>
      <c r="L2183" s="304">
        <v>0</v>
      </c>
      <c r="M2183" s="305">
        <v>0</v>
      </c>
      <c r="N2183" s="305">
        <v>0</v>
      </c>
      <c r="O2183" s="303">
        <v>0</v>
      </c>
      <c r="P2183" s="305">
        <v>0</v>
      </c>
      <c r="Q2183" s="303">
        <v>0</v>
      </c>
      <c r="R2183" s="16">
        <f>SUMIFS('Member Months'!$L:$L,'Member Months'!$A:$A,$A2183,'Member Months'!$C:$C,$C2183, 'Member Months'!$D:$D,$D2183)</f>
        <v>0</v>
      </c>
      <c r="T2183" s="172"/>
    </row>
    <row r="2184" spans="1:20">
      <c r="A2184" s="38">
        <v>23</v>
      </c>
      <c r="B2184" s="39">
        <v>0</v>
      </c>
      <c r="C2184" s="39" t="str">
        <f t="shared" si="71"/>
        <v>2021 Prior Year</v>
      </c>
      <c r="D2184" s="40">
        <v>3</v>
      </c>
      <c r="E2184" s="662">
        <v>23</v>
      </c>
      <c r="F2184" s="662">
        <v>6</v>
      </c>
      <c r="G2184" s="991" t="s">
        <v>933</v>
      </c>
      <c r="H2184" s="40" t="s">
        <v>228</v>
      </c>
      <c r="I2184" s="630" t="s">
        <v>211</v>
      </c>
      <c r="J2184" s="991" t="s">
        <v>261</v>
      </c>
      <c r="K2184" s="303">
        <v>0</v>
      </c>
      <c r="L2184" s="304">
        <v>0</v>
      </c>
      <c r="M2184" s="305">
        <v>0</v>
      </c>
      <c r="N2184" s="305">
        <v>0</v>
      </c>
      <c r="O2184" s="303">
        <v>0</v>
      </c>
      <c r="P2184" s="305">
        <v>0</v>
      </c>
      <c r="Q2184" s="303">
        <v>0</v>
      </c>
      <c r="R2184" s="16">
        <v>0</v>
      </c>
      <c r="T2184" s="172"/>
    </row>
    <row r="2185" spans="1:20">
      <c r="A2185" s="38">
        <v>23</v>
      </c>
      <c r="B2185" s="39">
        <v>0</v>
      </c>
      <c r="C2185" s="39" t="str">
        <f t="shared" si="71"/>
        <v>2021 Prior Year</v>
      </c>
      <c r="D2185" s="40">
        <v>3</v>
      </c>
      <c r="E2185" s="662">
        <v>23</v>
      </c>
      <c r="F2185" s="662">
        <v>6</v>
      </c>
      <c r="G2185" s="991" t="s">
        <v>933</v>
      </c>
      <c r="H2185" s="40" t="s">
        <v>228</v>
      </c>
      <c r="I2185" s="630" t="s">
        <v>214</v>
      </c>
      <c r="J2185" s="991" t="s">
        <v>676</v>
      </c>
      <c r="K2185" s="303">
        <v>0</v>
      </c>
      <c r="L2185" s="304">
        <v>0</v>
      </c>
      <c r="M2185" s="305">
        <v>0</v>
      </c>
      <c r="N2185" s="305">
        <v>0</v>
      </c>
      <c r="O2185" s="303">
        <v>0</v>
      </c>
      <c r="P2185" s="305">
        <v>0</v>
      </c>
      <c r="Q2185" s="303">
        <v>0</v>
      </c>
      <c r="R2185" s="16">
        <v>0</v>
      </c>
      <c r="T2185" s="172"/>
    </row>
    <row r="2186" spans="1:20">
      <c r="A2186" s="38">
        <v>23</v>
      </c>
      <c r="B2186" s="39">
        <v>0</v>
      </c>
      <c r="C2186" s="39" t="str">
        <f t="shared" si="71"/>
        <v>2021 Prior Year</v>
      </c>
      <c r="D2186" s="40">
        <v>3</v>
      </c>
      <c r="E2186" s="662">
        <v>23</v>
      </c>
      <c r="F2186" s="662">
        <v>6</v>
      </c>
      <c r="G2186" s="991" t="s">
        <v>933</v>
      </c>
      <c r="H2186" s="40" t="s">
        <v>228</v>
      </c>
      <c r="I2186" s="630" t="s">
        <v>215</v>
      </c>
      <c r="J2186" s="991" t="s">
        <v>216</v>
      </c>
      <c r="K2186" s="303">
        <v>0</v>
      </c>
      <c r="L2186" s="304">
        <v>0</v>
      </c>
      <c r="M2186" s="305">
        <v>0</v>
      </c>
      <c r="N2186" s="305">
        <v>0</v>
      </c>
      <c r="O2186" s="303">
        <v>0</v>
      </c>
      <c r="P2186" s="305">
        <v>0</v>
      </c>
      <c r="Q2186" s="303">
        <v>0</v>
      </c>
      <c r="R2186" s="16">
        <v>0</v>
      </c>
      <c r="T2186" s="172"/>
    </row>
    <row r="2187" spans="1:20">
      <c r="A2187" s="38">
        <v>23</v>
      </c>
      <c r="B2187" s="39">
        <v>0</v>
      </c>
      <c r="C2187" s="39" t="str">
        <f t="shared" si="71"/>
        <v>2021 Prior Year</v>
      </c>
      <c r="D2187" s="40">
        <v>3</v>
      </c>
      <c r="E2187" s="662">
        <v>23</v>
      </c>
      <c r="F2187" s="662">
        <v>6</v>
      </c>
      <c r="G2187" s="991" t="s">
        <v>933</v>
      </c>
      <c r="H2187" s="40" t="s">
        <v>228</v>
      </c>
      <c r="I2187" s="630" t="s">
        <v>217</v>
      </c>
      <c r="J2187" s="991" t="s">
        <v>262</v>
      </c>
      <c r="K2187" s="303">
        <v>0</v>
      </c>
      <c r="L2187" s="304">
        <v>0</v>
      </c>
      <c r="M2187" s="305">
        <v>0</v>
      </c>
      <c r="N2187" s="305">
        <v>0</v>
      </c>
      <c r="O2187" s="303">
        <v>0</v>
      </c>
      <c r="P2187" s="305">
        <v>0</v>
      </c>
      <c r="Q2187" s="303">
        <v>0</v>
      </c>
      <c r="R2187" s="16">
        <v>0</v>
      </c>
      <c r="T2187" s="172"/>
    </row>
    <row r="2188" spans="1:20">
      <c r="A2188" s="38">
        <v>23</v>
      </c>
      <c r="B2188" s="39">
        <v>0</v>
      </c>
      <c r="C2188" s="39" t="str">
        <f t="shared" si="71"/>
        <v>2021 Prior Year</v>
      </c>
      <c r="D2188" s="40">
        <v>3</v>
      </c>
      <c r="E2188" s="662">
        <v>23</v>
      </c>
      <c r="F2188" s="662">
        <v>6</v>
      </c>
      <c r="G2188" s="991" t="s">
        <v>933</v>
      </c>
      <c r="H2188" s="40" t="s">
        <v>228</v>
      </c>
      <c r="I2188" s="630" t="s">
        <v>218</v>
      </c>
      <c r="J2188" s="991" t="s">
        <v>677</v>
      </c>
      <c r="K2188" s="303">
        <v>0</v>
      </c>
      <c r="L2188" s="304">
        <v>0</v>
      </c>
      <c r="M2188" s="305">
        <v>0</v>
      </c>
      <c r="N2188" s="305">
        <v>0</v>
      </c>
      <c r="O2188" s="303">
        <v>0</v>
      </c>
      <c r="P2188" s="305">
        <v>0</v>
      </c>
      <c r="Q2188" s="303">
        <v>0</v>
      </c>
      <c r="R2188" s="16">
        <v>0</v>
      </c>
      <c r="T2188" s="172"/>
    </row>
    <row r="2189" spans="1:20">
      <c r="A2189" s="38">
        <v>23</v>
      </c>
      <c r="B2189" s="39">
        <v>0</v>
      </c>
      <c r="C2189" s="39" t="str">
        <f t="shared" si="71"/>
        <v>2021 Prior Year</v>
      </c>
      <c r="D2189" s="40">
        <v>3</v>
      </c>
      <c r="E2189" s="662">
        <v>23</v>
      </c>
      <c r="F2189" s="662">
        <v>6</v>
      </c>
      <c r="G2189" s="991" t="s">
        <v>933</v>
      </c>
      <c r="H2189" s="40" t="s">
        <v>228</v>
      </c>
      <c r="I2189" s="630" t="s">
        <v>219</v>
      </c>
      <c r="J2189" s="991" t="s">
        <v>263</v>
      </c>
      <c r="K2189" s="303">
        <v>0</v>
      </c>
      <c r="L2189" s="304">
        <v>0</v>
      </c>
      <c r="M2189" s="305">
        <v>0</v>
      </c>
      <c r="N2189" s="305">
        <v>0</v>
      </c>
      <c r="O2189" s="303">
        <v>0</v>
      </c>
      <c r="P2189" s="305">
        <v>0</v>
      </c>
      <c r="Q2189" s="303">
        <v>0</v>
      </c>
      <c r="R2189" s="16">
        <v>0</v>
      </c>
      <c r="T2189" s="172"/>
    </row>
    <row r="2190" spans="1:20">
      <c r="A2190" s="38">
        <v>23</v>
      </c>
      <c r="B2190" s="39">
        <v>0</v>
      </c>
      <c r="C2190" s="39" t="str">
        <f t="shared" si="71"/>
        <v>2021 Prior Year</v>
      </c>
      <c r="D2190" s="40">
        <v>3</v>
      </c>
      <c r="E2190" s="662">
        <v>23</v>
      </c>
      <c r="F2190" s="662">
        <v>6</v>
      </c>
      <c r="G2190" s="991" t="s">
        <v>933</v>
      </c>
      <c r="H2190" s="40" t="s">
        <v>228</v>
      </c>
      <c r="I2190" s="630" t="s">
        <v>220</v>
      </c>
      <c r="J2190" s="991" t="s">
        <v>675</v>
      </c>
      <c r="K2190" s="303">
        <v>0</v>
      </c>
      <c r="L2190" s="304">
        <v>0</v>
      </c>
      <c r="M2190" s="305">
        <v>0</v>
      </c>
      <c r="N2190" s="305">
        <v>0</v>
      </c>
      <c r="O2190" s="303">
        <v>0</v>
      </c>
      <c r="P2190" s="305">
        <v>0</v>
      </c>
      <c r="Q2190" s="303">
        <v>0</v>
      </c>
      <c r="R2190" s="16">
        <v>0</v>
      </c>
      <c r="T2190" s="172"/>
    </row>
    <row r="2191" spans="1:20">
      <c r="A2191" s="38">
        <v>23</v>
      </c>
      <c r="B2191" s="39">
        <v>0</v>
      </c>
      <c r="C2191" s="39" t="str">
        <f t="shared" si="71"/>
        <v>2021 Prior Year</v>
      </c>
      <c r="D2191" s="40">
        <v>3</v>
      </c>
      <c r="E2191" s="662">
        <v>23</v>
      </c>
      <c r="F2191" s="662">
        <v>6</v>
      </c>
      <c r="G2191" s="991" t="s">
        <v>933</v>
      </c>
      <c r="H2191" s="40" t="s">
        <v>228</v>
      </c>
      <c r="I2191" s="630" t="s">
        <v>221</v>
      </c>
      <c r="J2191" s="991" t="s">
        <v>264</v>
      </c>
      <c r="K2191" s="303">
        <v>0</v>
      </c>
      <c r="L2191" s="304">
        <v>0</v>
      </c>
      <c r="M2191" s="305">
        <v>0</v>
      </c>
      <c r="N2191" s="305">
        <v>0</v>
      </c>
      <c r="O2191" s="303">
        <v>0</v>
      </c>
      <c r="P2191" s="305">
        <v>0</v>
      </c>
      <c r="Q2191" s="303">
        <v>0</v>
      </c>
      <c r="R2191" s="16">
        <v>0</v>
      </c>
      <c r="T2191" s="172"/>
    </row>
    <row r="2192" spans="1:20">
      <c r="A2192" s="38">
        <v>23</v>
      </c>
      <c r="B2192" s="39">
        <v>0</v>
      </c>
      <c r="C2192" s="39" t="str">
        <f t="shared" si="71"/>
        <v>2021 Prior Year</v>
      </c>
      <c r="D2192" s="40">
        <v>3</v>
      </c>
      <c r="E2192" s="662">
        <v>23</v>
      </c>
      <c r="F2192" s="662">
        <v>6</v>
      </c>
      <c r="G2192" s="991" t="s">
        <v>933</v>
      </c>
      <c r="H2192" s="40" t="s">
        <v>228</v>
      </c>
      <c r="I2192" s="630" t="s">
        <v>222</v>
      </c>
      <c r="J2192" s="991" t="s">
        <v>206</v>
      </c>
      <c r="K2192" s="303">
        <v>0</v>
      </c>
      <c r="L2192" s="304">
        <v>0</v>
      </c>
      <c r="M2192" s="305">
        <v>0</v>
      </c>
      <c r="N2192" s="305">
        <v>0</v>
      </c>
      <c r="O2192" s="303">
        <v>0</v>
      </c>
      <c r="P2192" s="305">
        <v>0</v>
      </c>
      <c r="Q2192" s="303">
        <v>0</v>
      </c>
      <c r="R2192" s="16">
        <v>0</v>
      </c>
      <c r="T2192" s="172"/>
    </row>
    <row r="2193" spans="1:20">
      <c r="A2193" s="38">
        <v>23</v>
      </c>
      <c r="B2193" s="39">
        <v>0</v>
      </c>
      <c r="C2193" s="39" t="str">
        <f t="shared" si="71"/>
        <v>2021 Prior Year</v>
      </c>
      <c r="D2193" s="40">
        <v>3</v>
      </c>
      <c r="E2193" s="662">
        <v>23</v>
      </c>
      <c r="F2193" s="662">
        <v>6</v>
      </c>
      <c r="G2193" s="991" t="s">
        <v>933</v>
      </c>
      <c r="H2193" s="40" t="s">
        <v>228</v>
      </c>
      <c r="I2193" s="630" t="s">
        <v>223</v>
      </c>
      <c r="J2193" s="991" t="s">
        <v>181</v>
      </c>
      <c r="K2193" s="303">
        <v>0</v>
      </c>
      <c r="L2193" s="304">
        <v>0</v>
      </c>
      <c r="M2193" s="305">
        <v>0</v>
      </c>
      <c r="N2193" s="305">
        <v>0</v>
      </c>
      <c r="O2193" s="303">
        <v>0</v>
      </c>
      <c r="P2193" s="305">
        <v>0</v>
      </c>
      <c r="Q2193" s="303">
        <v>0</v>
      </c>
      <c r="R2193" s="16">
        <v>0</v>
      </c>
      <c r="T2193" s="172"/>
    </row>
    <row r="2194" spans="1:20">
      <c r="A2194" s="38">
        <v>23</v>
      </c>
      <c r="B2194" s="39">
        <v>0</v>
      </c>
      <c r="C2194" s="39" t="str">
        <f t="shared" si="71"/>
        <v>2021 Prior Year</v>
      </c>
      <c r="D2194" s="40">
        <v>3</v>
      </c>
      <c r="E2194" s="662">
        <v>23</v>
      </c>
      <c r="F2194" s="662">
        <v>6</v>
      </c>
      <c r="G2194" s="991" t="s">
        <v>933</v>
      </c>
      <c r="H2194" s="40" t="s">
        <v>228</v>
      </c>
      <c r="I2194" s="630" t="s">
        <v>150</v>
      </c>
      <c r="J2194" s="991" t="s">
        <v>204</v>
      </c>
      <c r="K2194" s="303">
        <v>0</v>
      </c>
      <c r="L2194" s="304">
        <v>0</v>
      </c>
      <c r="M2194" s="305">
        <v>0</v>
      </c>
      <c r="N2194" s="305">
        <v>0</v>
      </c>
      <c r="O2194" s="303">
        <v>0</v>
      </c>
      <c r="P2194" s="305">
        <v>0</v>
      </c>
      <c r="Q2194" s="303">
        <v>0</v>
      </c>
      <c r="R2194" s="16">
        <v>0</v>
      </c>
      <c r="T2194" s="172"/>
    </row>
    <row r="2195" spans="1:20">
      <c r="A2195" s="38">
        <v>23</v>
      </c>
      <c r="B2195" s="39">
        <v>0</v>
      </c>
      <c r="C2195" s="39" t="str">
        <f t="shared" si="71"/>
        <v>2021 Prior Year</v>
      </c>
      <c r="D2195" s="40">
        <v>3</v>
      </c>
      <c r="E2195" s="662">
        <v>23</v>
      </c>
      <c r="F2195" s="662">
        <v>6</v>
      </c>
      <c r="G2195" s="991" t="s">
        <v>933</v>
      </c>
      <c r="H2195" s="40" t="s">
        <v>228</v>
      </c>
      <c r="I2195" s="630" t="s">
        <v>151</v>
      </c>
      <c r="J2195" s="991" t="s">
        <v>205</v>
      </c>
      <c r="K2195" s="303">
        <v>0</v>
      </c>
      <c r="L2195" s="304">
        <v>0</v>
      </c>
      <c r="M2195" s="305">
        <v>0</v>
      </c>
      <c r="N2195" s="305">
        <v>0</v>
      </c>
      <c r="O2195" s="303">
        <v>0</v>
      </c>
      <c r="P2195" s="305">
        <v>0</v>
      </c>
      <c r="Q2195" s="303">
        <v>0</v>
      </c>
      <c r="R2195" s="16">
        <v>0</v>
      </c>
      <c r="T2195" s="172"/>
    </row>
    <row r="2196" spans="1:20">
      <c r="A2196" s="38">
        <v>23</v>
      </c>
      <c r="B2196" s="39">
        <v>0</v>
      </c>
      <c r="C2196" s="39" t="str">
        <f t="shared" si="71"/>
        <v>2021 Prior Year</v>
      </c>
      <c r="D2196" s="40">
        <v>3</v>
      </c>
      <c r="E2196" s="662">
        <v>23</v>
      </c>
      <c r="F2196" s="662">
        <v>6</v>
      </c>
      <c r="G2196" s="991" t="s">
        <v>933</v>
      </c>
      <c r="H2196" s="40" t="s">
        <v>228</v>
      </c>
      <c r="I2196" s="630" t="s">
        <v>152</v>
      </c>
      <c r="J2196" s="991" t="s">
        <v>182</v>
      </c>
      <c r="K2196" s="303">
        <v>0</v>
      </c>
      <c r="L2196" s="304">
        <v>0</v>
      </c>
      <c r="M2196" s="305">
        <v>0</v>
      </c>
      <c r="N2196" s="305">
        <v>0</v>
      </c>
      <c r="O2196" s="303">
        <v>0</v>
      </c>
      <c r="P2196" s="305">
        <v>0</v>
      </c>
      <c r="Q2196" s="303">
        <v>0</v>
      </c>
      <c r="R2196" s="16">
        <v>0</v>
      </c>
      <c r="T2196" s="172"/>
    </row>
    <row r="2197" spans="1:20">
      <c r="A2197" s="38">
        <v>23</v>
      </c>
      <c r="B2197" s="39">
        <v>0</v>
      </c>
      <c r="C2197" s="39" t="str">
        <f t="shared" si="71"/>
        <v>2021 Prior Year</v>
      </c>
      <c r="D2197" s="40">
        <v>3</v>
      </c>
      <c r="E2197" s="662">
        <v>23</v>
      </c>
      <c r="F2197" s="662">
        <v>6</v>
      </c>
      <c r="G2197" s="991" t="s">
        <v>933</v>
      </c>
      <c r="H2197" s="40" t="s">
        <v>228</v>
      </c>
      <c r="I2197" s="630" t="s">
        <v>70</v>
      </c>
      <c r="J2197" s="991" t="s">
        <v>265</v>
      </c>
      <c r="K2197" s="303">
        <v>0</v>
      </c>
      <c r="L2197" s="304">
        <v>0</v>
      </c>
      <c r="M2197" s="305">
        <v>0</v>
      </c>
      <c r="N2197" s="305">
        <v>0</v>
      </c>
      <c r="O2197" s="303">
        <v>0</v>
      </c>
      <c r="P2197" s="305">
        <v>0</v>
      </c>
      <c r="Q2197" s="303">
        <v>0</v>
      </c>
      <c r="R2197" s="16">
        <v>0</v>
      </c>
      <c r="T2197" s="172"/>
    </row>
    <row r="2198" spans="1:20">
      <c r="A2198" s="38">
        <v>23</v>
      </c>
      <c r="B2198" s="39">
        <v>0</v>
      </c>
      <c r="C2198" s="39" t="str">
        <f t="shared" si="71"/>
        <v>2021 Prior Year</v>
      </c>
      <c r="D2198" s="40">
        <v>3</v>
      </c>
      <c r="E2198" s="662">
        <v>23</v>
      </c>
      <c r="F2198" s="662">
        <v>6</v>
      </c>
      <c r="G2198" s="991" t="s">
        <v>933</v>
      </c>
      <c r="H2198" s="40" t="s">
        <v>228</v>
      </c>
      <c r="I2198" s="630" t="s">
        <v>71</v>
      </c>
      <c r="J2198" s="991" t="s">
        <v>266</v>
      </c>
      <c r="K2198" s="303">
        <v>0</v>
      </c>
      <c r="L2198" s="304">
        <v>0</v>
      </c>
      <c r="M2198" s="305">
        <v>0</v>
      </c>
      <c r="N2198" s="305">
        <v>0</v>
      </c>
      <c r="O2198" s="303">
        <v>0</v>
      </c>
      <c r="P2198" s="305">
        <v>0</v>
      </c>
      <c r="Q2198" s="303">
        <v>0</v>
      </c>
      <c r="R2198" s="16">
        <v>0</v>
      </c>
      <c r="T2198" s="172"/>
    </row>
    <row r="2199" spans="1:20">
      <c r="A2199" s="38">
        <v>23</v>
      </c>
      <c r="B2199" s="39">
        <v>0</v>
      </c>
      <c r="C2199" s="39" t="str">
        <f t="shared" si="71"/>
        <v>2021 Prior Year</v>
      </c>
      <c r="D2199" s="40">
        <v>3</v>
      </c>
      <c r="E2199" s="662">
        <v>23</v>
      </c>
      <c r="F2199" s="662">
        <v>6</v>
      </c>
      <c r="G2199" s="991" t="s">
        <v>933</v>
      </c>
      <c r="H2199" s="40" t="s">
        <v>228</v>
      </c>
      <c r="I2199" s="630" t="s">
        <v>72</v>
      </c>
      <c r="J2199" s="991" t="s">
        <v>527</v>
      </c>
      <c r="K2199" s="303">
        <v>0</v>
      </c>
      <c r="L2199" s="304">
        <v>0</v>
      </c>
      <c r="M2199" s="305">
        <v>0</v>
      </c>
      <c r="N2199" s="305">
        <v>0</v>
      </c>
      <c r="O2199" s="303">
        <v>0</v>
      </c>
      <c r="P2199" s="305">
        <v>0</v>
      </c>
      <c r="Q2199" s="303">
        <v>0</v>
      </c>
      <c r="R2199" s="16">
        <v>0</v>
      </c>
      <c r="T2199" s="172"/>
    </row>
    <row r="2200" spans="1:20">
      <c r="A2200" s="38">
        <v>23</v>
      </c>
      <c r="B2200" s="39">
        <v>0</v>
      </c>
      <c r="C2200" s="39" t="str">
        <f t="shared" si="71"/>
        <v>2021 Prior Year</v>
      </c>
      <c r="D2200" s="40">
        <v>3</v>
      </c>
      <c r="E2200" s="662">
        <v>23</v>
      </c>
      <c r="F2200" s="662">
        <v>6</v>
      </c>
      <c r="G2200" s="991" t="s">
        <v>933</v>
      </c>
      <c r="H2200" s="40" t="s">
        <v>228</v>
      </c>
      <c r="I2200" s="630" t="s">
        <v>73</v>
      </c>
      <c r="J2200" s="991" t="s">
        <v>528</v>
      </c>
      <c r="K2200" s="303">
        <v>0</v>
      </c>
      <c r="L2200" s="304">
        <v>0</v>
      </c>
      <c r="M2200" s="305">
        <v>0</v>
      </c>
      <c r="N2200" s="305">
        <v>0</v>
      </c>
      <c r="O2200" s="303">
        <v>0</v>
      </c>
      <c r="P2200" s="305">
        <v>0</v>
      </c>
      <c r="Q2200" s="303">
        <v>0</v>
      </c>
      <c r="R2200" s="16">
        <v>0</v>
      </c>
      <c r="T2200" s="172"/>
    </row>
    <row r="2201" spans="1:20">
      <c r="A2201" s="38">
        <v>23</v>
      </c>
      <c r="B2201" s="39">
        <v>0</v>
      </c>
      <c r="C2201" s="39" t="str">
        <f t="shared" si="71"/>
        <v>2021 Prior Year</v>
      </c>
      <c r="D2201" s="40">
        <v>3</v>
      </c>
      <c r="E2201" s="662">
        <v>23</v>
      </c>
      <c r="F2201" s="662">
        <v>6</v>
      </c>
      <c r="G2201" s="991" t="s">
        <v>933</v>
      </c>
      <c r="H2201" s="40" t="s">
        <v>228</v>
      </c>
      <c r="I2201" s="630" t="s">
        <v>409</v>
      </c>
      <c r="J2201" s="991" t="s">
        <v>803</v>
      </c>
      <c r="K2201" s="303">
        <v>0</v>
      </c>
      <c r="L2201" s="304">
        <v>0</v>
      </c>
      <c r="M2201" s="305">
        <v>0</v>
      </c>
      <c r="N2201" s="305">
        <v>0</v>
      </c>
      <c r="O2201" s="303">
        <v>0</v>
      </c>
      <c r="P2201" s="305">
        <v>0</v>
      </c>
      <c r="Q2201" s="303">
        <v>0</v>
      </c>
      <c r="R2201" s="16">
        <v>0</v>
      </c>
      <c r="T2201" s="172"/>
    </row>
    <row r="2202" spans="1:20">
      <c r="A2202" s="38">
        <v>24</v>
      </c>
      <c r="B2202" s="39">
        <v>0</v>
      </c>
      <c r="C2202" s="39" t="str">
        <f t="shared" si="71"/>
        <v>2021 Prior Year</v>
      </c>
      <c r="D2202" s="40">
        <v>3</v>
      </c>
      <c r="E2202" s="662">
        <v>24</v>
      </c>
      <c r="F2202" s="662">
        <v>6</v>
      </c>
      <c r="G2202" s="991" t="s">
        <v>229</v>
      </c>
      <c r="H2202" s="40" t="s">
        <v>227</v>
      </c>
      <c r="I2202" s="630" t="s">
        <v>211</v>
      </c>
      <c r="J2202" s="991" t="s">
        <v>261</v>
      </c>
      <c r="K2202" s="303">
        <v>0</v>
      </c>
      <c r="L2202" s="304">
        <v>0</v>
      </c>
      <c r="M2202" s="305">
        <v>0</v>
      </c>
      <c r="N2202" s="305">
        <v>0</v>
      </c>
      <c r="O2202" s="303">
        <v>0</v>
      </c>
      <c r="P2202" s="305">
        <v>0</v>
      </c>
      <c r="Q2202" s="303">
        <v>0</v>
      </c>
      <c r="R2202" s="16">
        <v>0</v>
      </c>
      <c r="T2202" s="172"/>
    </row>
    <row r="2203" spans="1:20">
      <c r="A2203" s="38">
        <v>24</v>
      </c>
      <c r="B2203" s="39">
        <v>0</v>
      </c>
      <c r="C2203" s="39" t="str">
        <f t="shared" si="71"/>
        <v>2021 Prior Year</v>
      </c>
      <c r="D2203" s="40">
        <v>3</v>
      </c>
      <c r="E2203" s="662">
        <v>24</v>
      </c>
      <c r="F2203" s="662">
        <v>6</v>
      </c>
      <c r="G2203" s="991" t="s">
        <v>229</v>
      </c>
      <c r="H2203" s="40" t="s">
        <v>227</v>
      </c>
      <c r="I2203" s="630" t="s">
        <v>214</v>
      </c>
      <c r="J2203" s="991" t="s">
        <v>676</v>
      </c>
      <c r="K2203" s="303">
        <v>0</v>
      </c>
      <c r="L2203" s="304">
        <v>0</v>
      </c>
      <c r="M2203" s="305">
        <v>0</v>
      </c>
      <c r="N2203" s="305">
        <v>0</v>
      </c>
      <c r="O2203" s="303">
        <v>0</v>
      </c>
      <c r="P2203" s="305">
        <v>0</v>
      </c>
      <c r="Q2203" s="303">
        <v>0</v>
      </c>
      <c r="R2203" s="16">
        <v>0</v>
      </c>
      <c r="T2203" s="172"/>
    </row>
    <row r="2204" spans="1:20">
      <c r="A2204" s="38">
        <v>24</v>
      </c>
      <c r="B2204" s="39">
        <v>0</v>
      </c>
      <c r="C2204" s="39" t="str">
        <f t="shared" si="71"/>
        <v>2021 Prior Year</v>
      </c>
      <c r="D2204" s="40">
        <v>3</v>
      </c>
      <c r="E2204" s="662">
        <v>24</v>
      </c>
      <c r="F2204" s="662">
        <v>6</v>
      </c>
      <c r="G2204" s="991" t="s">
        <v>229</v>
      </c>
      <c r="H2204" s="40" t="s">
        <v>227</v>
      </c>
      <c r="I2204" s="630" t="s">
        <v>215</v>
      </c>
      <c r="J2204" s="991" t="s">
        <v>216</v>
      </c>
      <c r="K2204" s="303">
        <v>0</v>
      </c>
      <c r="L2204" s="304">
        <v>0</v>
      </c>
      <c r="M2204" s="305">
        <v>0</v>
      </c>
      <c r="N2204" s="305">
        <v>0</v>
      </c>
      <c r="O2204" s="303">
        <v>0</v>
      </c>
      <c r="P2204" s="305">
        <v>0</v>
      </c>
      <c r="Q2204" s="303">
        <v>0</v>
      </c>
      <c r="R2204" s="16">
        <v>0</v>
      </c>
      <c r="T2204" s="172"/>
    </row>
    <row r="2205" spans="1:20">
      <c r="A2205" s="38">
        <v>24</v>
      </c>
      <c r="B2205" s="39">
        <v>0</v>
      </c>
      <c r="C2205" s="39" t="str">
        <f t="shared" si="71"/>
        <v>2021 Prior Year</v>
      </c>
      <c r="D2205" s="40">
        <v>3</v>
      </c>
      <c r="E2205" s="662">
        <v>24</v>
      </c>
      <c r="F2205" s="662">
        <v>6</v>
      </c>
      <c r="G2205" s="991" t="s">
        <v>229</v>
      </c>
      <c r="H2205" s="40" t="s">
        <v>227</v>
      </c>
      <c r="I2205" s="630" t="s">
        <v>217</v>
      </c>
      <c r="J2205" s="991" t="s">
        <v>262</v>
      </c>
      <c r="K2205" s="303">
        <v>0</v>
      </c>
      <c r="L2205" s="304">
        <v>0</v>
      </c>
      <c r="M2205" s="305">
        <v>0</v>
      </c>
      <c r="N2205" s="305">
        <v>0</v>
      </c>
      <c r="O2205" s="303">
        <v>0</v>
      </c>
      <c r="P2205" s="305">
        <v>0</v>
      </c>
      <c r="Q2205" s="303">
        <v>0</v>
      </c>
      <c r="R2205" s="16">
        <v>0</v>
      </c>
      <c r="T2205" s="172"/>
    </row>
    <row r="2206" spans="1:20">
      <c r="A2206" s="38">
        <v>24</v>
      </c>
      <c r="B2206" s="39">
        <v>0</v>
      </c>
      <c r="C2206" s="39" t="str">
        <f t="shared" si="71"/>
        <v>2021 Prior Year</v>
      </c>
      <c r="D2206" s="40">
        <v>3</v>
      </c>
      <c r="E2206" s="662">
        <v>24</v>
      </c>
      <c r="F2206" s="662">
        <v>6</v>
      </c>
      <c r="G2206" s="991" t="s">
        <v>229</v>
      </c>
      <c r="H2206" s="40" t="s">
        <v>227</v>
      </c>
      <c r="I2206" s="630" t="s">
        <v>218</v>
      </c>
      <c r="J2206" s="991" t="s">
        <v>677</v>
      </c>
      <c r="K2206" s="303">
        <v>0</v>
      </c>
      <c r="L2206" s="304">
        <v>0</v>
      </c>
      <c r="M2206" s="305">
        <v>0</v>
      </c>
      <c r="N2206" s="305">
        <v>0</v>
      </c>
      <c r="O2206" s="303">
        <v>0</v>
      </c>
      <c r="P2206" s="305">
        <v>0</v>
      </c>
      <c r="Q2206" s="303">
        <v>0</v>
      </c>
      <c r="R2206" s="16">
        <v>0</v>
      </c>
      <c r="T2206" s="172"/>
    </row>
    <row r="2207" spans="1:20">
      <c r="A2207" s="38">
        <v>24</v>
      </c>
      <c r="B2207" s="39">
        <v>0</v>
      </c>
      <c r="C2207" s="39" t="str">
        <f t="shared" si="71"/>
        <v>2021 Prior Year</v>
      </c>
      <c r="D2207" s="40">
        <v>3</v>
      </c>
      <c r="E2207" s="662">
        <v>24</v>
      </c>
      <c r="F2207" s="662">
        <v>6</v>
      </c>
      <c r="G2207" s="991" t="s">
        <v>229</v>
      </c>
      <c r="H2207" s="40" t="s">
        <v>227</v>
      </c>
      <c r="I2207" s="630" t="s">
        <v>219</v>
      </c>
      <c r="J2207" s="991" t="s">
        <v>263</v>
      </c>
      <c r="K2207" s="303">
        <v>0</v>
      </c>
      <c r="L2207" s="304">
        <v>0</v>
      </c>
      <c r="M2207" s="305">
        <v>0</v>
      </c>
      <c r="N2207" s="305">
        <v>0</v>
      </c>
      <c r="O2207" s="303">
        <v>0</v>
      </c>
      <c r="P2207" s="305">
        <v>0</v>
      </c>
      <c r="Q2207" s="303">
        <v>0</v>
      </c>
      <c r="R2207" s="16">
        <v>0</v>
      </c>
      <c r="T2207" s="172"/>
    </row>
    <row r="2208" spans="1:20">
      <c r="A2208" s="38">
        <v>24</v>
      </c>
      <c r="B2208" s="39">
        <v>0</v>
      </c>
      <c r="C2208" s="39" t="str">
        <f t="shared" si="71"/>
        <v>2021 Prior Year</v>
      </c>
      <c r="D2208" s="40">
        <v>3</v>
      </c>
      <c r="E2208" s="662">
        <v>24</v>
      </c>
      <c r="F2208" s="662">
        <v>6</v>
      </c>
      <c r="G2208" s="991" t="s">
        <v>229</v>
      </c>
      <c r="H2208" s="40" t="s">
        <v>227</v>
      </c>
      <c r="I2208" s="630" t="s">
        <v>220</v>
      </c>
      <c r="J2208" s="991" t="s">
        <v>675</v>
      </c>
      <c r="K2208" s="303">
        <v>0</v>
      </c>
      <c r="L2208" s="304">
        <v>0</v>
      </c>
      <c r="M2208" s="305">
        <v>0</v>
      </c>
      <c r="N2208" s="305">
        <v>0</v>
      </c>
      <c r="O2208" s="303">
        <v>0</v>
      </c>
      <c r="P2208" s="305">
        <v>0</v>
      </c>
      <c r="Q2208" s="303">
        <v>0</v>
      </c>
      <c r="R2208" s="16">
        <v>0</v>
      </c>
      <c r="T2208" s="172"/>
    </row>
    <row r="2209" spans="1:20">
      <c r="A2209" s="38">
        <v>24</v>
      </c>
      <c r="B2209" s="39">
        <v>0</v>
      </c>
      <c r="C2209" s="39" t="str">
        <f t="shared" si="71"/>
        <v>2021 Prior Year</v>
      </c>
      <c r="D2209" s="40">
        <v>3</v>
      </c>
      <c r="E2209" s="662">
        <v>24</v>
      </c>
      <c r="F2209" s="662">
        <v>6</v>
      </c>
      <c r="G2209" s="991" t="s">
        <v>229</v>
      </c>
      <c r="H2209" s="40" t="s">
        <v>227</v>
      </c>
      <c r="I2209" s="630" t="s">
        <v>221</v>
      </c>
      <c r="J2209" s="991" t="s">
        <v>264</v>
      </c>
      <c r="K2209" s="303">
        <v>0</v>
      </c>
      <c r="L2209" s="304">
        <v>0</v>
      </c>
      <c r="M2209" s="305">
        <v>0</v>
      </c>
      <c r="N2209" s="305">
        <v>0</v>
      </c>
      <c r="O2209" s="303">
        <v>0</v>
      </c>
      <c r="P2209" s="305">
        <v>0</v>
      </c>
      <c r="Q2209" s="303">
        <v>0</v>
      </c>
      <c r="R2209" s="16">
        <v>0</v>
      </c>
      <c r="T2209" s="172"/>
    </row>
    <row r="2210" spans="1:20">
      <c r="A2210" s="38">
        <v>24</v>
      </c>
      <c r="B2210" s="39">
        <v>0</v>
      </c>
      <c r="C2210" s="39" t="str">
        <f t="shared" si="71"/>
        <v>2021 Prior Year</v>
      </c>
      <c r="D2210" s="40">
        <v>3</v>
      </c>
      <c r="E2210" s="662">
        <v>24</v>
      </c>
      <c r="F2210" s="662">
        <v>6</v>
      </c>
      <c r="G2210" s="991" t="s">
        <v>229</v>
      </c>
      <c r="H2210" s="40" t="s">
        <v>227</v>
      </c>
      <c r="I2210" s="630" t="s">
        <v>222</v>
      </c>
      <c r="J2210" s="991" t="s">
        <v>206</v>
      </c>
      <c r="K2210" s="303">
        <v>0</v>
      </c>
      <c r="L2210" s="304">
        <v>0</v>
      </c>
      <c r="M2210" s="305">
        <v>0</v>
      </c>
      <c r="N2210" s="305">
        <v>0</v>
      </c>
      <c r="O2210" s="303">
        <v>0</v>
      </c>
      <c r="P2210" s="305">
        <v>0</v>
      </c>
      <c r="Q2210" s="303">
        <v>0</v>
      </c>
      <c r="R2210" s="16">
        <v>0</v>
      </c>
      <c r="T2210" s="172"/>
    </row>
    <row r="2211" spans="1:20">
      <c r="A2211" s="38">
        <v>24</v>
      </c>
      <c r="B2211" s="39">
        <v>0</v>
      </c>
      <c r="C2211" s="39" t="str">
        <f t="shared" si="71"/>
        <v>2021 Prior Year</v>
      </c>
      <c r="D2211" s="40">
        <v>3</v>
      </c>
      <c r="E2211" s="662">
        <v>24</v>
      </c>
      <c r="F2211" s="662">
        <v>6</v>
      </c>
      <c r="G2211" s="991" t="s">
        <v>229</v>
      </c>
      <c r="H2211" s="40" t="s">
        <v>227</v>
      </c>
      <c r="I2211" s="630" t="s">
        <v>223</v>
      </c>
      <c r="J2211" s="991" t="s">
        <v>181</v>
      </c>
      <c r="K2211" s="303">
        <v>0</v>
      </c>
      <c r="L2211" s="304">
        <v>0</v>
      </c>
      <c r="M2211" s="305">
        <v>0</v>
      </c>
      <c r="N2211" s="305">
        <v>0</v>
      </c>
      <c r="O2211" s="303">
        <v>0</v>
      </c>
      <c r="P2211" s="305">
        <v>0</v>
      </c>
      <c r="Q2211" s="303">
        <v>0</v>
      </c>
      <c r="R2211" s="16">
        <v>0</v>
      </c>
      <c r="T2211" s="172"/>
    </row>
    <row r="2212" spans="1:20">
      <c r="A2212" s="38">
        <v>24</v>
      </c>
      <c r="B2212" s="39">
        <v>0</v>
      </c>
      <c r="C2212" s="39" t="str">
        <f t="shared" si="71"/>
        <v>2021 Prior Year</v>
      </c>
      <c r="D2212" s="40">
        <v>3</v>
      </c>
      <c r="E2212" s="662">
        <v>24</v>
      </c>
      <c r="F2212" s="662">
        <v>6</v>
      </c>
      <c r="G2212" s="991" t="s">
        <v>229</v>
      </c>
      <c r="H2212" s="40" t="s">
        <v>227</v>
      </c>
      <c r="I2212" s="630" t="s">
        <v>150</v>
      </c>
      <c r="J2212" s="991" t="s">
        <v>204</v>
      </c>
      <c r="K2212" s="303">
        <v>0</v>
      </c>
      <c r="L2212" s="304">
        <v>0</v>
      </c>
      <c r="M2212" s="305">
        <v>0</v>
      </c>
      <c r="N2212" s="305">
        <v>0</v>
      </c>
      <c r="O2212" s="303">
        <v>0</v>
      </c>
      <c r="P2212" s="305">
        <v>0</v>
      </c>
      <c r="Q2212" s="303">
        <v>0</v>
      </c>
      <c r="R2212" s="16">
        <v>0</v>
      </c>
      <c r="T2212" s="172"/>
    </row>
    <row r="2213" spans="1:20">
      <c r="A2213" s="38">
        <v>24</v>
      </c>
      <c r="B2213" s="39">
        <v>0</v>
      </c>
      <c r="C2213" s="39" t="str">
        <f t="shared" si="71"/>
        <v>2021 Prior Year</v>
      </c>
      <c r="D2213" s="40">
        <v>3</v>
      </c>
      <c r="E2213" s="662">
        <v>24</v>
      </c>
      <c r="F2213" s="662">
        <v>6</v>
      </c>
      <c r="G2213" s="991" t="s">
        <v>229</v>
      </c>
      <c r="H2213" s="40" t="s">
        <v>227</v>
      </c>
      <c r="I2213" s="630" t="s">
        <v>151</v>
      </c>
      <c r="J2213" s="991" t="s">
        <v>205</v>
      </c>
      <c r="K2213" s="303">
        <v>0</v>
      </c>
      <c r="L2213" s="304">
        <v>0</v>
      </c>
      <c r="M2213" s="305">
        <v>0</v>
      </c>
      <c r="N2213" s="305">
        <v>0</v>
      </c>
      <c r="O2213" s="303">
        <v>0</v>
      </c>
      <c r="P2213" s="305">
        <v>0</v>
      </c>
      <c r="Q2213" s="303">
        <v>0</v>
      </c>
      <c r="R2213" s="16">
        <v>0</v>
      </c>
      <c r="T2213" s="172"/>
    </row>
    <row r="2214" spans="1:20">
      <c r="A2214" s="38">
        <v>24</v>
      </c>
      <c r="B2214" s="39">
        <v>0</v>
      </c>
      <c r="C2214" s="39" t="str">
        <f t="shared" si="71"/>
        <v>2021 Prior Year</v>
      </c>
      <c r="D2214" s="40">
        <v>3</v>
      </c>
      <c r="E2214" s="662">
        <v>24</v>
      </c>
      <c r="F2214" s="662">
        <v>6</v>
      </c>
      <c r="G2214" s="991" t="s">
        <v>229</v>
      </c>
      <c r="H2214" s="40" t="s">
        <v>227</v>
      </c>
      <c r="I2214" s="630" t="s">
        <v>152</v>
      </c>
      <c r="J2214" s="991" t="s">
        <v>182</v>
      </c>
      <c r="K2214" s="303">
        <v>0</v>
      </c>
      <c r="L2214" s="304">
        <v>0</v>
      </c>
      <c r="M2214" s="305">
        <v>0</v>
      </c>
      <c r="N2214" s="305">
        <v>0</v>
      </c>
      <c r="O2214" s="303">
        <v>0</v>
      </c>
      <c r="P2214" s="305">
        <v>0</v>
      </c>
      <c r="Q2214" s="303">
        <v>0</v>
      </c>
      <c r="R2214" s="16">
        <v>0</v>
      </c>
      <c r="T2214" s="172"/>
    </row>
    <row r="2215" spans="1:20">
      <c r="A2215" s="38">
        <v>24</v>
      </c>
      <c r="B2215" s="39">
        <v>0</v>
      </c>
      <c r="C2215" s="39" t="str">
        <f t="shared" si="71"/>
        <v>2021 Prior Year</v>
      </c>
      <c r="D2215" s="40">
        <v>3</v>
      </c>
      <c r="E2215" s="662">
        <v>24</v>
      </c>
      <c r="F2215" s="662">
        <v>6</v>
      </c>
      <c r="G2215" s="991" t="s">
        <v>229</v>
      </c>
      <c r="H2215" s="40" t="s">
        <v>227</v>
      </c>
      <c r="I2215" s="630" t="s">
        <v>70</v>
      </c>
      <c r="J2215" s="991" t="s">
        <v>265</v>
      </c>
      <c r="K2215" s="303">
        <v>0</v>
      </c>
      <c r="L2215" s="304">
        <v>0</v>
      </c>
      <c r="M2215" s="305">
        <v>0</v>
      </c>
      <c r="N2215" s="305">
        <v>0</v>
      </c>
      <c r="O2215" s="303">
        <v>0</v>
      </c>
      <c r="P2215" s="305">
        <v>0</v>
      </c>
      <c r="Q2215" s="303">
        <v>0</v>
      </c>
      <c r="R2215" s="16">
        <v>0</v>
      </c>
      <c r="T2215" s="172"/>
    </row>
    <row r="2216" spans="1:20">
      <c r="A2216" s="38">
        <v>24</v>
      </c>
      <c r="B2216" s="39">
        <v>0</v>
      </c>
      <c r="C2216" s="39" t="str">
        <f t="shared" si="71"/>
        <v>2021 Prior Year</v>
      </c>
      <c r="D2216" s="40">
        <v>3</v>
      </c>
      <c r="E2216" s="662">
        <v>24</v>
      </c>
      <c r="F2216" s="662">
        <v>6</v>
      </c>
      <c r="G2216" s="991" t="s">
        <v>229</v>
      </c>
      <c r="H2216" s="40" t="s">
        <v>227</v>
      </c>
      <c r="I2216" s="630" t="s">
        <v>71</v>
      </c>
      <c r="J2216" s="991" t="s">
        <v>266</v>
      </c>
      <c r="K2216" s="303">
        <v>0</v>
      </c>
      <c r="L2216" s="304">
        <v>0</v>
      </c>
      <c r="M2216" s="305">
        <v>0</v>
      </c>
      <c r="N2216" s="305">
        <v>0</v>
      </c>
      <c r="O2216" s="303">
        <v>0</v>
      </c>
      <c r="P2216" s="305">
        <v>0</v>
      </c>
      <c r="Q2216" s="303">
        <v>0</v>
      </c>
      <c r="R2216" s="16">
        <v>0</v>
      </c>
      <c r="T2216" s="172"/>
    </row>
    <row r="2217" spans="1:20">
      <c r="A2217" s="38">
        <v>24</v>
      </c>
      <c r="B2217" s="39">
        <v>0</v>
      </c>
      <c r="C2217" s="39" t="str">
        <f t="shared" si="71"/>
        <v>2021 Prior Year</v>
      </c>
      <c r="D2217" s="40">
        <v>3</v>
      </c>
      <c r="E2217" s="662">
        <v>24</v>
      </c>
      <c r="F2217" s="662">
        <v>6</v>
      </c>
      <c r="G2217" s="991" t="s">
        <v>229</v>
      </c>
      <c r="H2217" s="40" t="s">
        <v>227</v>
      </c>
      <c r="I2217" s="630" t="s">
        <v>72</v>
      </c>
      <c r="J2217" s="991" t="s">
        <v>527</v>
      </c>
      <c r="K2217" s="303">
        <v>0</v>
      </c>
      <c r="L2217" s="304">
        <v>0</v>
      </c>
      <c r="M2217" s="305">
        <v>0</v>
      </c>
      <c r="N2217" s="305">
        <v>0</v>
      </c>
      <c r="O2217" s="303">
        <v>0</v>
      </c>
      <c r="P2217" s="305">
        <v>0</v>
      </c>
      <c r="Q2217" s="303">
        <v>0</v>
      </c>
      <c r="R2217" s="16">
        <v>0</v>
      </c>
      <c r="T2217" s="172"/>
    </row>
    <row r="2218" spans="1:20">
      <c r="A2218" s="38">
        <v>24</v>
      </c>
      <c r="B2218" s="39">
        <v>0</v>
      </c>
      <c r="C2218" s="39" t="str">
        <f t="shared" si="71"/>
        <v>2021 Prior Year</v>
      </c>
      <c r="D2218" s="40">
        <v>3</v>
      </c>
      <c r="E2218" s="662">
        <v>24</v>
      </c>
      <c r="F2218" s="662">
        <v>6</v>
      </c>
      <c r="G2218" s="991" t="s">
        <v>229</v>
      </c>
      <c r="H2218" s="40" t="s">
        <v>227</v>
      </c>
      <c r="I2218" s="630" t="s">
        <v>73</v>
      </c>
      <c r="J2218" s="991" t="s">
        <v>528</v>
      </c>
      <c r="K2218" s="303">
        <v>0</v>
      </c>
      <c r="L2218" s="304">
        <v>0</v>
      </c>
      <c r="M2218" s="305">
        <v>0</v>
      </c>
      <c r="N2218" s="305">
        <v>0</v>
      </c>
      <c r="O2218" s="303">
        <v>0</v>
      </c>
      <c r="P2218" s="305">
        <v>0</v>
      </c>
      <c r="Q2218" s="303">
        <v>0</v>
      </c>
      <c r="R2218" s="16">
        <v>0</v>
      </c>
      <c r="T2218" s="172"/>
    </row>
    <row r="2219" spans="1:20">
      <c r="A2219" s="38">
        <v>24</v>
      </c>
      <c r="B2219" s="39">
        <v>0</v>
      </c>
      <c r="C2219" s="39" t="str">
        <f t="shared" ref="C2219:C2282" si="73">$C$1302</f>
        <v>2021 Prior Year</v>
      </c>
      <c r="D2219" s="40">
        <v>3</v>
      </c>
      <c r="E2219" s="662">
        <v>24</v>
      </c>
      <c r="F2219" s="662">
        <v>6</v>
      </c>
      <c r="G2219" s="991" t="s">
        <v>229</v>
      </c>
      <c r="H2219" s="40" t="s">
        <v>227</v>
      </c>
      <c r="I2219" s="630" t="s">
        <v>409</v>
      </c>
      <c r="J2219" s="991" t="s">
        <v>803</v>
      </c>
      <c r="K2219" s="303">
        <v>0</v>
      </c>
      <c r="L2219" s="304">
        <v>0</v>
      </c>
      <c r="M2219" s="305">
        <v>0</v>
      </c>
      <c r="N2219" s="305">
        <v>0</v>
      </c>
      <c r="O2219" s="303">
        <v>0</v>
      </c>
      <c r="P2219" s="305">
        <v>0</v>
      </c>
      <c r="Q2219" s="303">
        <v>0</v>
      </c>
      <c r="R2219" s="16">
        <v>0</v>
      </c>
      <c r="T2219" s="172"/>
    </row>
    <row r="2220" spans="1:20">
      <c r="A2220" s="38">
        <v>25</v>
      </c>
      <c r="B2220" s="39">
        <v>0</v>
      </c>
      <c r="C2220" s="39" t="str">
        <f t="shared" si="73"/>
        <v>2021 Prior Year</v>
      </c>
      <c r="D2220" s="40">
        <v>3</v>
      </c>
      <c r="E2220" s="662">
        <v>25</v>
      </c>
      <c r="F2220" s="662">
        <v>6</v>
      </c>
      <c r="G2220" s="991" t="s">
        <v>229</v>
      </c>
      <c r="H2220" s="40" t="s">
        <v>228</v>
      </c>
      <c r="I2220" s="630" t="s">
        <v>211</v>
      </c>
      <c r="J2220" s="991" t="s">
        <v>261</v>
      </c>
      <c r="K2220" s="303">
        <v>0</v>
      </c>
      <c r="L2220" s="304">
        <v>0</v>
      </c>
      <c r="M2220" s="305">
        <v>0</v>
      </c>
      <c r="N2220" s="305">
        <v>0</v>
      </c>
      <c r="O2220" s="303">
        <v>0</v>
      </c>
      <c r="P2220" s="305">
        <v>0</v>
      </c>
      <c r="Q2220" s="303">
        <v>0</v>
      </c>
      <c r="R2220" s="16">
        <v>0</v>
      </c>
      <c r="T2220" s="172"/>
    </row>
    <row r="2221" spans="1:20">
      <c r="A2221" s="38">
        <v>25</v>
      </c>
      <c r="B2221" s="39">
        <v>0</v>
      </c>
      <c r="C2221" s="39" t="str">
        <f t="shared" si="73"/>
        <v>2021 Prior Year</v>
      </c>
      <c r="D2221" s="40">
        <v>3</v>
      </c>
      <c r="E2221" s="662">
        <v>25</v>
      </c>
      <c r="F2221" s="662">
        <v>6</v>
      </c>
      <c r="G2221" s="991" t="s">
        <v>229</v>
      </c>
      <c r="H2221" s="40" t="s">
        <v>228</v>
      </c>
      <c r="I2221" s="630" t="s">
        <v>214</v>
      </c>
      <c r="J2221" s="991" t="s">
        <v>676</v>
      </c>
      <c r="K2221" s="303">
        <v>0</v>
      </c>
      <c r="L2221" s="304">
        <v>0</v>
      </c>
      <c r="M2221" s="305">
        <v>0</v>
      </c>
      <c r="N2221" s="305">
        <v>0</v>
      </c>
      <c r="O2221" s="303">
        <v>0</v>
      </c>
      <c r="P2221" s="305">
        <v>0</v>
      </c>
      <c r="Q2221" s="303">
        <v>0</v>
      </c>
      <c r="R2221" s="16">
        <v>0</v>
      </c>
      <c r="T2221" s="172"/>
    </row>
    <row r="2222" spans="1:20">
      <c r="A2222" s="38">
        <v>25</v>
      </c>
      <c r="B2222" s="39">
        <v>0</v>
      </c>
      <c r="C2222" s="39" t="str">
        <f t="shared" si="73"/>
        <v>2021 Prior Year</v>
      </c>
      <c r="D2222" s="40">
        <v>3</v>
      </c>
      <c r="E2222" s="662">
        <v>25</v>
      </c>
      <c r="F2222" s="662">
        <v>6</v>
      </c>
      <c r="G2222" s="991" t="s">
        <v>229</v>
      </c>
      <c r="H2222" s="40" t="s">
        <v>228</v>
      </c>
      <c r="I2222" s="630" t="s">
        <v>215</v>
      </c>
      <c r="J2222" s="991" t="s">
        <v>216</v>
      </c>
      <c r="K2222" s="303">
        <v>0</v>
      </c>
      <c r="L2222" s="304">
        <v>0</v>
      </c>
      <c r="M2222" s="305">
        <v>0</v>
      </c>
      <c r="N2222" s="305">
        <v>0</v>
      </c>
      <c r="O2222" s="303">
        <v>0</v>
      </c>
      <c r="P2222" s="305">
        <v>0</v>
      </c>
      <c r="Q2222" s="303">
        <v>0</v>
      </c>
      <c r="R2222" s="16">
        <v>0</v>
      </c>
      <c r="T2222" s="172"/>
    </row>
    <row r="2223" spans="1:20">
      <c r="A2223" s="38">
        <v>25</v>
      </c>
      <c r="B2223" s="39">
        <v>0</v>
      </c>
      <c r="C2223" s="39" t="str">
        <f t="shared" si="73"/>
        <v>2021 Prior Year</v>
      </c>
      <c r="D2223" s="40">
        <v>3</v>
      </c>
      <c r="E2223" s="662">
        <v>25</v>
      </c>
      <c r="F2223" s="662">
        <v>6</v>
      </c>
      <c r="G2223" s="991" t="s">
        <v>229</v>
      </c>
      <c r="H2223" s="40" t="s">
        <v>228</v>
      </c>
      <c r="I2223" s="630" t="s">
        <v>217</v>
      </c>
      <c r="J2223" s="991" t="s">
        <v>262</v>
      </c>
      <c r="K2223" s="303">
        <v>0</v>
      </c>
      <c r="L2223" s="304">
        <v>0</v>
      </c>
      <c r="M2223" s="305">
        <v>0</v>
      </c>
      <c r="N2223" s="305">
        <v>0</v>
      </c>
      <c r="O2223" s="303">
        <v>0</v>
      </c>
      <c r="P2223" s="305">
        <v>0</v>
      </c>
      <c r="Q2223" s="303">
        <v>0</v>
      </c>
      <c r="R2223" s="16">
        <v>0</v>
      </c>
      <c r="T2223" s="172"/>
    </row>
    <row r="2224" spans="1:20">
      <c r="A2224" s="38">
        <v>25</v>
      </c>
      <c r="B2224" s="39">
        <v>0</v>
      </c>
      <c r="C2224" s="39" t="str">
        <f t="shared" si="73"/>
        <v>2021 Prior Year</v>
      </c>
      <c r="D2224" s="40">
        <v>3</v>
      </c>
      <c r="E2224" s="662">
        <v>25</v>
      </c>
      <c r="F2224" s="662">
        <v>6</v>
      </c>
      <c r="G2224" s="991" t="s">
        <v>229</v>
      </c>
      <c r="H2224" s="40" t="s">
        <v>228</v>
      </c>
      <c r="I2224" s="630" t="s">
        <v>218</v>
      </c>
      <c r="J2224" s="991" t="s">
        <v>677</v>
      </c>
      <c r="K2224" s="303">
        <v>0</v>
      </c>
      <c r="L2224" s="304">
        <v>0</v>
      </c>
      <c r="M2224" s="305">
        <v>0</v>
      </c>
      <c r="N2224" s="305">
        <v>0</v>
      </c>
      <c r="O2224" s="303">
        <v>0</v>
      </c>
      <c r="P2224" s="305">
        <v>0</v>
      </c>
      <c r="Q2224" s="303">
        <v>0</v>
      </c>
      <c r="R2224" s="16">
        <v>0</v>
      </c>
      <c r="T2224" s="172"/>
    </row>
    <row r="2225" spans="1:20">
      <c r="A2225" s="38">
        <v>25</v>
      </c>
      <c r="B2225" s="39">
        <v>0</v>
      </c>
      <c r="C2225" s="39" t="str">
        <f t="shared" si="73"/>
        <v>2021 Prior Year</v>
      </c>
      <c r="D2225" s="40">
        <v>3</v>
      </c>
      <c r="E2225" s="662">
        <v>25</v>
      </c>
      <c r="F2225" s="662">
        <v>6</v>
      </c>
      <c r="G2225" s="991" t="s">
        <v>229</v>
      </c>
      <c r="H2225" s="40" t="s">
        <v>228</v>
      </c>
      <c r="I2225" s="630" t="s">
        <v>219</v>
      </c>
      <c r="J2225" s="991" t="s">
        <v>263</v>
      </c>
      <c r="K2225" s="303">
        <v>0</v>
      </c>
      <c r="L2225" s="304">
        <v>0</v>
      </c>
      <c r="M2225" s="305">
        <v>0</v>
      </c>
      <c r="N2225" s="305">
        <v>0</v>
      </c>
      <c r="O2225" s="303">
        <v>0</v>
      </c>
      <c r="P2225" s="305">
        <v>0</v>
      </c>
      <c r="Q2225" s="303">
        <v>0</v>
      </c>
      <c r="R2225" s="16">
        <v>0</v>
      </c>
      <c r="T2225" s="172"/>
    </row>
    <row r="2226" spans="1:20">
      <c r="A2226" s="38">
        <v>25</v>
      </c>
      <c r="B2226" s="39">
        <v>0</v>
      </c>
      <c r="C2226" s="39" t="str">
        <f t="shared" si="73"/>
        <v>2021 Prior Year</v>
      </c>
      <c r="D2226" s="40">
        <v>3</v>
      </c>
      <c r="E2226" s="662">
        <v>25</v>
      </c>
      <c r="F2226" s="662">
        <v>6</v>
      </c>
      <c r="G2226" s="991" t="s">
        <v>229</v>
      </c>
      <c r="H2226" s="40" t="s">
        <v>228</v>
      </c>
      <c r="I2226" s="630" t="s">
        <v>220</v>
      </c>
      <c r="J2226" s="991" t="s">
        <v>675</v>
      </c>
      <c r="K2226" s="303">
        <v>0</v>
      </c>
      <c r="L2226" s="304">
        <v>0</v>
      </c>
      <c r="M2226" s="305">
        <v>0</v>
      </c>
      <c r="N2226" s="305">
        <v>0</v>
      </c>
      <c r="O2226" s="303">
        <v>0</v>
      </c>
      <c r="P2226" s="305">
        <v>0</v>
      </c>
      <c r="Q2226" s="303">
        <v>0</v>
      </c>
      <c r="R2226" s="16">
        <v>0</v>
      </c>
      <c r="T2226" s="172"/>
    </row>
    <row r="2227" spans="1:20">
      <c r="A2227" s="38">
        <v>25</v>
      </c>
      <c r="B2227" s="39">
        <v>0</v>
      </c>
      <c r="C2227" s="39" t="str">
        <f t="shared" si="73"/>
        <v>2021 Prior Year</v>
      </c>
      <c r="D2227" s="40">
        <v>3</v>
      </c>
      <c r="E2227" s="662">
        <v>25</v>
      </c>
      <c r="F2227" s="662">
        <v>6</v>
      </c>
      <c r="G2227" s="991" t="s">
        <v>229</v>
      </c>
      <c r="H2227" s="40" t="s">
        <v>228</v>
      </c>
      <c r="I2227" s="630" t="s">
        <v>221</v>
      </c>
      <c r="J2227" s="991" t="s">
        <v>264</v>
      </c>
      <c r="K2227" s="303">
        <v>0</v>
      </c>
      <c r="L2227" s="304">
        <v>0</v>
      </c>
      <c r="M2227" s="305">
        <v>0</v>
      </c>
      <c r="N2227" s="305">
        <v>0</v>
      </c>
      <c r="O2227" s="303">
        <v>0</v>
      </c>
      <c r="P2227" s="305">
        <v>0</v>
      </c>
      <c r="Q2227" s="303">
        <v>0</v>
      </c>
      <c r="R2227" s="16">
        <v>0</v>
      </c>
      <c r="T2227" s="172"/>
    </row>
    <row r="2228" spans="1:20">
      <c r="A2228" s="38">
        <v>25</v>
      </c>
      <c r="B2228" s="39">
        <v>0</v>
      </c>
      <c r="C2228" s="39" t="str">
        <f t="shared" si="73"/>
        <v>2021 Prior Year</v>
      </c>
      <c r="D2228" s="40">
        <v>3</v>
      </c>
      <c r="E2228" s="662">
        <v>25</v>
      </c>
      <c r="F2228" s="662">
        <v>6</v>
      </c>
      <c r="G2228" s="991" t="s">
        <v>229</v>
      </c>
      <c r="H2228" s="40" t="s">
        <v>228</v>
      </c>
      <c r="I2228" s="630" t="s">
        <v>222</v>
      </c>
      <c r="J2228" s="991" t="s">
        <v>206</v>
      </c>
      <c r="K2228" s="303">
        <v>0</v>
      </c>
      <c r="L2228" s="304">
        <v>0</v>
      </c>
      <c r="M2228" s="305">
        <v>0</v>
      </c>
      <c r="N2228" s="305">
        <v>0</v>
      </c>
      <c r="O2228" s="303">
        <v>0</v>
      </c>
      <c r="P2228" s="305">
        <v>0</v>
      </c>
      <c r="Q2228" s="303">
        <v>0</v>
      </c>
      <c r="R2228" s="16">
        <v>0</v>
      </c>
      <c r="T2228" s="172"/>
    </row>
    <row r="2229" spans="1:20">
      <c r="A2229" s="38">
        <v>25</v>
      </c>
      <c r="B2229" s="39">
        <v>0</v>
      </c>
      <c r="C2229" s="39" t="str">
        <f t="shared" si="73"/>
        <v>2021 Prior Year</v>
      </c>
      <c r="D2229" s="40">
        <v>3</v>
      </c>
      <c r="E2229" s="662">
        <v>25</v>
      </c>
      <c r="F2229" s="662">
        <v>6</v>
      </c>
      <c r="G2229" s="991" t="s">
        <v>229</v>
      </c>
      <c r="H2229" s="40" t="s">
        <v>228</v>
      </c>
      <c r="I2229" s="630" t="s">
        <v>223</v>
      </c>
      <c r="J2229" s="991" t="s">
        <v>181</v>
      </c>
      <c r="K2229" s="303">
        <v>0</v>
      </c>
      <c r="L2229" s="304">
        <v>0</v>
      </c>
      <c r="M2229" s="305">
        <v>0</v>
      </c>
      <c r="N2229" s="305">
        <v>0</v>
      </c>
      <c r="O2229" s="303">
        <v>0</v>
      </c>
      <c r="P2229" s="305">
        <v>0</v>
      </c>
      <c r="Q2229" s="303">
        <v>0</v>
      </c>
      <c r="R2229" s="16">
        <v>0</v>
      </c>
      <c r="T2229" s="172"/>
    </row>
    <row r="2230" spans="1:20">
      <c r="A2230" s="38">
        <v>25</v>
      </c>
      <c r="B2230" s="39">
        <v>0</v>
      </c>
      <c r="C2230" s="39" t="str">
        <f t="shared" si="73"/>
        <v>2021 Prior Year</v>
      </c>
      <c r="D2230" s="40">
        <v>3</v>
      </c>
      <c r="E2230" s="662">
        <v>25</v>
      </c>
      <c r="F2230" s="662">
        <v>6</v>
      </c>
      <c r="G2230" s="991" t="s">
        <v>229</v>
      </c>
      <c r="H2230" s="40" t="s">
        <v>228</v>
      </c>
      <c r="I2230" s="630" t="s">
        <v>150</v>
      </c>
      <c r="J2230" s="991" t="s">
        <v>204</v>
      </c>
      <c r="K2230" s="303">
        <v>0</v>
      </c>
      <c r="L2230" s="304">
        <v>0</v>
      </c>
      <c r="M2230" s="305">
        <v>0</v>
      </c>
      <c r="N2230" s="305">
        <v>0</v>
      </c>
      <c r="O2230" s="303">
        <v>0</v>
      </c>
      <c r="P2230" s="305">
        <v>0</v>
      </c>
      <c r="Q2230" s="303">
        <v>0</v>
      </c>
      <c r="R2230" s="16">
        <v>0</v>
      </c>
      <c r="T2230" s="172"/>
    </row>
    <row r="2231" spans="1:20">
      <c r="A2231" s="38">
        <v>25</v>
      </c>
      <c r="B2231" s="39">
        <v>0</v>
      </c>
      <c r="C2231" s="39" t="str">
        <f t="shared" si="73"/>
        <v>2021 Prior Year</v>
      </c>
      <c r="D2231" s="40">
        <v>3</v>
      </c>
      <c r="E2231" s="662">
        <v>25</v>
      </c>
      <c r="F2231" s="662">
        <v>6</v>
      </c>
      <c r="G2231" s="991" t="s">
        <v>229</v>
      </c>
      <c r="H2231" s="40" t="s">
        <v>228</v>
      </c>
      <c r="I2231" s="630" t="s">
        <v>151</v>
      </c>
      <c r="J2231" s="991" t="s">
        <v>205</v>
      </c>
      <c r="K2231" s="303">
        <v>0</v>
      </c>
      <c r="L2231" s="304">
        <v>0</v>
      </c>
      <c r="M2231" s="305">
        <v>0</v>
      </c>
      <c r="N2231" s="305">
        <v>0</v>
      </c>
      <c r="O2231" s="303">
        <v>0</v>
      </c>
      <c r="P2231" s="305">
        <v>0</v>
      </c>
      <c r="Q2231" s="303">
        <v>0</v>
      </c>
      <c r="R2231" s="16">
        <v>0</v>
      </c>
      <c r="T2231" s="172"/>
    </row>
    <row r="2232" spans="1:20">
      <c r="A2232" s="38">
        <v>25</v>
      </c>
      <c r="B2232" s="39">
        <v>0</v>
      </c>
      <c r="C2232" s="39" t="str">
        <f t="shared" si="73"/>
        <v>2021 Prior Year</v>
      </c>
      <c r="D2232" s="40">
        <v>3</v>
      </c>
      <c r="E2232" s="662">
        <v>25</v>
      </c>
      <c r="F2232" s="662">
        <v>6</v>
      </c>
      <c r="G2232" s="991" t="s">
        <v>229</v>
      </c>
      <c r="H2232" s="40" t="s">
        <v>228</v>
      </c>
      <c r="I2232" s="630" t="s">
        <v>152</v>
      </c>
      <c r="J2232" s="991" t="s">
        <v>182</v>
      </c>
      <c r="K2232" s="303">
        <v>0</v>
      </c>
      <c r="L2232" s="304">
        <v>0</v>
      </c>
      <c r="M2232" s="305">
        <v>0</v>
      </c>
      <c r="N2232" s="305">
        <v>0</v>
      </c>
      <c r="O2232" s="303">
        <v>0</v>
      </c>
      <c r="P2232" s="305">
        <v>0</v>
      </c>
      <c r="Q2232" s="303">
        <v>0</v>
      </c>
      <c r="R2232" s="16">
        <v>0</v>
      </c>
      <c r="T2232" s="172"/>
    </row>
    <row r="2233" spans="1:20">
      <c r="A2233" s="38">
        <v>25</v>
      </c>
      <c r="B2233" s="39">
        <v>0</v>
      </c>
      <c r="C2233" s="39" t="str">
        <f t="shared" si="73"/>
        <v>2021 Prior Year</v>
      </c>
      <c r="D2233" s="40">
        <v>3</v>
      </c>
      <c r="E2233" s="662">
        <v>25</v>
      </c>
      <c r="F2233" s="662">
        <v>6</v>
      </c>
      <c r="G2233" s="991" t="s">
        <v>229</v>
      </c>
      <c r="H2233" s="40" t="s">
        <v>228</v>
      </c>
      <c r="I2233" s="630" t="s">
        <v>70</v>
      </c>
      <c r="J2233" s="991" t="s">
        <v>265</v>
      </c>
      <c r="K2233" s="303">
        <v>0</v>
      </c>
      <c r="L2233" s="304">
        <v>0</v>
      </c>
      <c r="M2233" s="305">
        <v>0</v>
      </c>
      <c r="N2233" s="305">
        <v>0</v>
      </c>
      <c r="O2233" s="303">
        <v>0</v>
      </c>
      <c r="P2233" s="305">
        <v>0</v>
      </c>
      <c r="Q2233" s="303">
        <v>0</v>
      </c>
      <c r="R2233" s="16">
        <v>0</v>
      </c>
      <c r="T2233" s="172"/>
    </row>
    <row r="2234" spans="1:20">
      <c r="A2234" s="38">
        <v>25</v>
      </c>
      <c r="B2234" s="39">
        <v>0</v>
      </c>
      <c r="C2234" s="39" t="str">
        <f t="shared" si="73"/>
        <v>2021 Prior Year</v>
      </c>
      <c r="D2234" s="40">
        <v>3</v>
      </c>
      <c r="E2234" s="662">
        <v>25</v>
      </c>
      <c r="F2234" s="662">
        <v>6</v>
      </c>
      <c r="G2234" s="991" t="s">
        <v>229</v>
      </c>
      <c r="H2234" s="40" t="s">
        <v>228</v>
      </c>
      <c r="I2234" s="630" t="s">
        <v>71</v>
      </c>
      <c r="J2234" s="991" t="s">
        <v>266</v>
      </c>
      <c r="K2234" s="303">
        <v>0</v>
      </c>
      <c r="L2234" s="304">
        <v>0</v>
      </c>
      <c r="M2234" s="305">
        <v>0</v>
      </c>
      <c r="N2234" s="305">
        <v>0</v>
      </c>
      <c r="O2234" s="303">
        <v>0</v>
      </c>
      <c r="P2234" s="305">
        <v>0</v>
      </c>
      <c r="Q2234" s="303">
        <v>0</v>
      </c>
      <c r="R2234" s="16">
        <v>0</v>
      </c>
      <c r="T2234" s="172"/>
    </row>
    <row r="2235" spans="1:20">
      <c r="A2235" s="38">
        <v>25</v>
      </c>
      <c r="B2235" s="39">
        <v>0</v>
      </c>
      <c r="C2235" s="39" t="str">
        <f t="shared" si="73"/>
        <v>2021 Prior Year</v>
      </c>
      <c r="D2235" s="40">
        <v>3</v>
      </c>
      <c r="E2235" s="662">
        <v>25</v>
      </c>
      <c r="F2235" s="662">
        <v>6</v>
      </c>
      <c r="G2235" s="991" t="s">
        <v>229</v>
      </c>
      <c r="H2235" s="40" t="s">
        <v>228</v>
      </c>
      <c r="I2235" s="630" t="s">
        <v>72</v>
      </c>
      <c r="J2235" s="991" t="s">
        <v>527</v>
      </c>
      <c r="K2235" s="303">
        <v>0</v>
      </c>
      <c r="L2235" s="304">
        <v>0</v>
      </c>
      <c r="M2235" s="305">
        <v>0</v>
      </c>
      <c r="N2235" s="305">
        <v>0</v>
      </c>
      <c r="O2235" s="303">
        <v>0</v>
      </c>
      <c r="P2235" s="305">
        <v>0</v>
      </c>
      <c r="Q2235" s="303">
        <v>0</v>
      </c>
      <c r="R2235" s="16">
        <v>0</v>
      </c>
      <c r="T2235" s="172"/>
    </row>
    <row r="2236" spans="1:20">
      <c r="A2236" s="38">
        <v>25</v>
      </c>
      <c r="B2236" s="39">
        <v>0</v>
      </c>
      <c r="C2236" s="39" t="str">
        <f t="shared" si="73"/>
        <v>2021 Prior Year</v>
      </c>
      <c r="D2236" s="40">
        <v>3</v>
      </c>
      <c r="E2236" s="662">
        <v>25</v>
      </c>
      <c r="F2236" s="662">
        <v>6</v>
      </c>
      <c r="G2236" s="991" t="s">
        <v>229</v>
      </c>
      <c r="H2236" s="40" t="s">
        <v>228</v>
      </c>
      <c r="I2236" s="630" t="s">
        <v>73</v>
      </c>
      <c r="J2236" s="991" t="s">
        <v>528</v>
      </c>
      <c r="K2236" s="303">
        <v>0</v>
      </c>
      <c r="L2236" s="304">
        <v>0</v>
      </c>
      <c r="M2236" s="305">
        <v>0</v>
      </c>
      <c r="N2236" s="305">
        <v>0</v>
      </c>
      <c r="O2236" s="303">
        <v>0</v>
      </c>
      <c r="P2236" s="305">
        <v>0</v>
      </c>
      <c r="Q2236" s="303">
        <v>0</v>
      </c>
      <c r="R2236" s="16">
        <v>0</v>
      </c>
      <c r="T2236" s="172"/>
    </row>
    <row r="2237" spans="1:20">
      <c r="A2237" s="38">
        <v>25</v>
      </c>
      <c r="B2237" s="39">
        <v>0</v>
      </c>
      <c r="C2237" s="39" t="str">
        <f t="shared" si="73"/>
        <v>2021 Prior Year</v>
      </c>
      <c r="D2237" s="40">
        <v>3</v>
      </c>
      <c r="E2237" s="662">
        <v>25</v>
      </c>
      <c r="F2237" s="662">
        <v>6</v>
      </c>
      <c r="G2237" s="991" t="s">
        <v>229</v>
      </c>
      <c r="H2237" s="40" t="s">
        <v>228</v>
      </c>
      <c r="I2237" s="630" t="s">
        <v>409</v>
      </c>
      <c r="J2237" s="991" t="s">
        <v>803</v>
      </c>
      <c r="K2237" s="303">
        <v>0</v>
      </c>
      <c r="L2237" s="304">
        <v>0</v>
      </c>
      <c r="M2237" s="305">
        <v>0</v>
      </c>
      <c r="N2237" s="305">
        <v>0</v>
      </c>
      <c r="O2237" s="303">
        <v>0</v>
      </c>
      <c r="P2237" s="305">
        <v>0</v>
      </c>
      <c r="Q2237" s="303">
        <v>0</v>
      </c>
      <c r="R2237" s="16">
        <v>0</v>
      </c>
      <c r="T2237" s="172"/>
    </row>
    <row r="2238" spans="1:20">
      <c r="A2238" s="38">
        <v>26</v>
      </c>
      <c r="B2238" s="39">
        <v>0</v>
      </c>
      <c r="C2238" s="39" t="str">
        <f t="shared" si="73"/>
        <v>2021 Prior Year</v>
      </c>
      <c r="D2238" s="40">
        <v>3</v>
      </c>
      <c r="E2238" s="662">
        <v>26</v>
      </c>
      <c r="F2238" s="662">
        <v>6</v>
      </c>
      <c r="G2238" s="991" t="s">
        <v>230</v>
      </c>
      <c r="H2238" s="40" t="s">
        <v>213</v>
      </c>
      <c r="I2238" s="630" t="s">
        <v>211</v>
      </c>
      <c r="J2238" s="991" t="s">
        <v>261</v>
      </c>
      <c r="K2238" s="303">
        <v>0</v>
      </c>
      <c r="L2238" s="304">
        <v>0</v>
      </c>
      <c r="M2238" s="305">
        <v>0</v>
      </c>
      <c r="N2238" s="305">
        <v>0</v>
      </c>
      <c r="O2238" s="303">
        <v>0</v>
      </c>
      <c r="P2238" s="305">
        <v>0</v>
      </c>
      <c r="Q2238" s="303">
        <v>0</v>
      </c>
      <c r="R2238" s="16">
        <v>0</v>
      </c>
      <c r="T2238" s="172"/>
    </row>
    <row r="2239" spans="1:20">
      <c r="A2239" s="38">
        <v>26</v>
      </c>
      <c r="B2239" s="39">
        <v>0</v>
      </c>
      <c r="C2239" s="39" t="str">
        <f t="shared" si="73"/>
        <v>2021 Prior Year</v>
      </c>
      <c r="D2239" s="40">
        <v>3</v>
      </c>
      <c r="E2239" s="662">
        <v>26</v>
      </c>
      <c r="F2239" s="662">
        <v>6</v>
      </c>
      <c r="G2239" s="991" t="s">
        <v>230</v>
      </c>
      <c r="H2239" s="40" t="s">
        <v>213</v>
      </c>
      <c r="I2239" s="630" t="s">
        <v>214</v>
      </c>
      <c r="J2239" s="991" t="s">
        <v>676</v>
      </c>
      <c r="K2239" s="303">
        <v>0</v>
      </c>
      <c r="L2239" s="304">
        <v>0</v>
      </c>
      <c r="M2239" s="305">
        <v>0</v>
      </c>
      <c r="N2239" s="305">
        <v>0</v>
      </c>
      <c r="O2239" s="303">
        <v>0</v>
      </c>
      <c r="P2239" s="305">
        <v>0</v>
      </c>
      <c r="Q2239" s="303">
        <v>0</v>
      </c>
      <c r="R2239" s="16">
        <v>0</v>
      </c>
      <c r="T2239" s="172"/>
    </row>
    <row r="2240" spans="1:20">
      <c r="A2240" s="38">
        <v>26</v>
      </c>
      <c r="B2240" s="39">
        <v>0</v>
      </c>
      <c r="C2240" s="39" t="str">
        <f t="shared" si="73"/>
        <v>2021 Prior Year</v>
      </c>
      <c r="D2240" s="40">
        <v>3</v>
      </c>
      <c r="E2240" s="662">
        <v>26</v>
      </c>
      <c r="F2240" s="662">
        <v>6</v>
      </c>
      <c r="G2240" s="991" t="s">
        <v>230</v>
      </c>
      <c r="H2240" s="40" t="s">
        <v>213</v>
      </c>
      <c r="I2240" s="630" t="s">
        <v>215</v>
      </c>
      <c r="J2240" s="991" t="s">
        <v>216</v>
      </c>
      <c r="K2240" s="303">
        <v>0</v>
      </c>
      <c r="L2240" s="304">
        <v>0</v>
      </c>
      <c r="M2240" s="305">
        <v>0</v>
      </c>
      <c r="N2240" s="305">
        <v>0</v>
      </c>
      <c r="O2240" s="303">
        <v>0</v>
      </c>
      <c r="P2240" s="305">
        <v>0</v>
      </c>
      <c r="Q2240" s="303">
        <v>0</v>
      </c>
      <c r="R2240" s="16">
        <v>0</v>
      </c>
      <c r="T2240" s="172"/>
    </row>
    <row r="2241" spans="1:20">
      <c r="A2241" s="38">
        <v>26</v>
      </c>
      <c r="B2241" s="39">
        <v>0</v>
      </c>
      <c r="C2241" s="39" t="str">
        <f t="shared" si="73"/>
        <v>2021 Prior Year</v>
      </c>
      <c r="D2241" s="40">
        <v>3</v>
      </c>
      <c r="E2241" s="662">
        <v>26</v>
      </c>
      <c r="F2241" s="662">
        <v>6</v>
      </c>
      <c r="G2241" s="991" t="s">
        <v>230</v>
      </c>
      <c r="H2241" s="40" t="s">
        <v>213</v>
      </c>
      <c r="I2241" s="630" t="s">
        <v>217</v>
      </c>
      <c r="J2241" s="991" t="s">
        <v>262</v>
      </c>
      <c r="K2241" s="303">
        <v>0</v>
      </c>
      <c r="L2241" s="304">
        <v>0</v>
      </c>
      <c r="M2241" s="305">
        <v>0</v>
      </c>
      <c r="N2241" s="305">
        <v>0</v>
      </c>
      <c r="O2241" s="303">
        <v>0</v>
      </c>
      <c r="P2241" s="305">
        <v>0</v>
      </c>
      <c r="Q2241" s="303">
        <v>0</v>
      </c>
      <c r="R2241" s="16">
        <v>0</v>
      </c>
      <c r="T2241" s="172"/>
    </row>
    <row r="2242" spans="1:20">
      <c r="A2242" s="38">
        <v>26</v>
      </c>
      <c r="B2242" s="39">
        <v>0</v>
      </c>
      <c r="C2242" s="39" t="str">
        <f t="shared" si="73"/>
        <v>2021 Prior Year</v>
      </c>
      <c r="D2242" s="40">
        <v>3</v>
      </c>
      <c r="E2242" s="662">
        <v>26</v>
      </c>
      <c r="F2242" s="662">
        <v>6</v>
      </c>
      <c r="G2242" s="991" t="s">
        <v>230</v>
      </c>
      <c r="H2242" s="40" t="s">
        <v>213</v>
      </c>
      <c r="I2242" s="630" t="s">
        <v>218</v>
      </c>
      <c r="J2242" s="991" t="s">
        <v>677</v>
      </c>
      <c r="K2242" s="303">
        <v>0</v>
      </c>
      <c r="L2242" s="304">
        <v>0</v>
      </c>
      <c r="M2242" s="305">
        <v>0</v>
      </c>
      <c r="N2242" s="305">
        <v>0</v>
      </c>
      <c r="O2242" s="303">
        <v>0</v>
      </c>
      <c r="P2242" s="305">
        <v>0</v>
      </c>
      <c r="Q2242" s="303">
        <v>0</v>
      </c>
      <c r="R2242" s="16">
        <v>0</v>
      </c>
      <c r="T2242" s="172"/>
    </row>
    <row r="2243" spans="1:20">
      <c r="A2243" s="38">
        <v>26</v>
      </c>
      <c r="B2243" s="39">
        <v>0</v>
      </c>
      <c r="C2243" s="39" t="str">
        <f t="shared" si="73"/>
        <v>2021 Prior Year</v>
      </c>
      <c r="D2243" s="40">
        <v>3</v>
      </c>
      <c r="E2243" s="662">
        <v>26</v>
      </c>
      <c r="F2243" s="662">
        <v>6</v>
      </c>
      <c r="G2243" s="991" t="s">
        <v>230</v>
      </c>
      <c r="H2243" s="40" t="s">
        <v>213</v>
      </c>
      <c r="I2243" s="630" t="s">
        <v>219</v>
      </c>
      <c r="J2243" s="991" t="s">
        <v>263</v>
      </c>
      <c r="K2243" s="303">
        <v>0</v>
      </c>
      <c r="L2243" s="304">
        <v>0</v>
      </c>
      <c r="M2243" s="305">
        <v>0</v>
      </c>
      <c r="N2243" s="305">
        <v>0</v>
      </c>
      <c r="O2243" s="303">
        <v>0</v>
      </c>
      <c r="P2243" s="305">
        <v>0</v>
      </c>
      <c r="Q2243" s="303">
        <v>0</v>
      </c>
      <c r="R2243" s="16">
        <v>0</v>
      </c>
      <c r="T2243" s="172"/>
    </row>
    <row r="2244" spans="1:20">
      <c r="A2244" s="38">
        <v>26</v>
      </c>
      <c r="B2244" s="39">
        <v>0</v>
      </c>
      <c r="C2244" s="39" t="str">
        <f t="shared" si="73"/>
        <v>2021 Prior Year</v>
      </c>
      <c r="D2244" s="40">
        <v>3</v>
      </c>
      <c r="E2244" s="662">
        <v>26</v>
      </c>
      <c r="F2244" s="662">
        <v>6</v>
      </c>
      <c r="G2244" s="991" t="s">
        <v>230</v>
      </c>
      <c r="H2244" s="40" t="s">
        <v>213</v>
      </c>
      <c r="I2244" s="630" t="s">
        <v>220</v>
      </c>
      <c r="J2244" s="991" t="s">
        <v>675</v>
      </c>
      <c r="K2244" s="303">
        <v>0</v>
      </c>
      <c r="L2244" s="304">
        <v>0</v>
      </c>
      <c r="M2244" s="305">
        <v>0</v>
      </c>
      <c r="N2244" s="305">
        <v>0</v>
      </c>
      <c r="O2244" s="303">
        <v>0</v>
      </c>
      <c r="P2244" s="305">
        <v>0</v>
      </c>
      <c r="Q2244" s="303">
        <v>0</v>
      </c>
      <c r="R2244" s="16">
        <v>0</v>
      </c>
      <c r="T2244" s="172"/>
    </row>
    <row r="2245" spans="1:20">
      <c r="A2245" s="38">
        <v>26</v>
      </c>
      <c r="B2245" s="39">
        <v>0</v>
      </c>
      <c r="C2245" s="39" t="str">
        <f t="shared" si="73"/>
        <v>2021 Prior Year</v>
      </c>
      <c r="D2245" s="40">
        <v>3</v>
      </c>
      <c r="E2245" s="662">
        <v>26</v>
      </c>
      <c r="F2245" s="662">
        <v>6</v>
      </c>
      <c r="G2245" s="991" t="s">
        <v>230</v>
      </c>
      <c r="H2245" s="40" t="s">
        <v>213</v>
      </c>
      <c r="I2245" s="630" t="s">
        <v>221</v>
      </c>
      <c r="J2245" s="991" t="s">
        <v>264</v>
      </c>
      <c r="K2245" s="303">
        <v>0</v>
      </c>
      <c r="L2245" s="304">
        <v>0</v>
      </c>
      <c r="M2245" s="305">
        <v>0</v>
      </c>
      <c r="N2245" s="305">
        <v>0</v>
      </c>
      <c r="O2245" s="303">
        <v>0</v>
      </c>
      <c r="P2245" s="305">
        <v>0</v>
      </c>
      <c r="Q2245" s="303">
        <v>0</v>
      </c>
      <c r="R2245" s="16">
        <v>0</v>
      </c>
      <c r="T2245" s="172"/>
    </row>
    <row r="2246" spans="1:20">
      <c r="A2246" s="38">
        <v>26</v>
      </c>
      <c r="B2246" s="39">
        <v>0</v>
      </c>
      <c r="C2246" s="39" t="str">
        <f t="shared" si="73"/>
        <v>2021 Prior Year</v>
      </c>
      <c r="D2246" s="40">
        <v>3</v>
      </c>
      <c r="E2246" s="662">
        <v>26</v>
      </c>
      <c r="F2246" s="662">
        <v>6</v>
      </c>
      <c r="G2246" s="991" t="s">
        <v>230</v>
      </c>
      <c r="H2246" s="40" t="s">
        <v>213</v>
      </c>
      <c r="I2246" s="630" t="s">
        <v>222</v>
      </c>
      <c r="J2246" s="991" t="s">
        <v>206</v>
      </c>
      <c r="K2246" s="303">
        <v>0</v>
      </c>
      <c r="L2246" s="304">
        <v>0</v>
      </c>
      <c r="M2246" s="305">
        <v>0</v>
      </c>
      <c r="N2246" s="305">
        <v>0</v>
      </c>
      <c r="O2246" s="303">
        <v>0</v>
      </c>
      <c r="P2246" s="305">
        <v>0</v>
      </c>
      <c r="Q2246" s="303">
        <v>0</v>
      </c>
      <c r="R2246" s="16">
        <v>0</v>
      </c>
      <c r="T2246" s="172"/>
    </row>
    <row r="2247" spans="1:20">
      <c r="A2247" s="38">
        <v>26</v>
      </c>
      <c r="B2247" s="39">
        <v>0</v>
      </c>
      <c r="C2247" s="39" t="str">
        <f t="shared" si="73"/>
        <v>2021 Prior Year</v>
      </c>
      <c r="D2247" s="40">
        <v>3</v>
      </c>
      <c r="E2247" s="662">
        <v>26</v>
      </c>
      <c r="F2247" s="662">
        <v>6</v>
      </c>
      <c r="G2247" s="991" t="s">
        <v>230</v>
      </c>
      <c r="H2247" s="40" t="s">
        <v>213</v>
      </c>
      <c r="I2247" s="630" t="s">
        <v>223</v>
      </c>
      <c r="J2247" s="991" t="s">
        <v>181</v>
      </c>
      <c r="K2247" s="303">
        <v>0</v>
      </c>
      <c r="L2247" s="304">
        <v>0</v>
      </c>
      <c r="M2247" s="305">
        <v>0</v>
      </c>
      <c r="N2247" s="305">
        <v>0</v>
      </c>
      <c r="O2247" s="303">
        <v>0</v>
      </c>
      <c r="P2247" s="305">
        <v>0</v>
      </c>
      <c r="Q2247" s="303">
        <v>0</v>
      </c>
      <c r="R2247" s="16">
        <v>0</v>
      </c>
      <c r="T2247" s="172"/>
    </row>
    <row r="2248" spans="1:20">
      <c r="A2248" s="38">
        <v>26</v>
      </c>
      <c r="B2248" s="39">
        <v>0</v>
      </c>
      <c r="C2248" s="39" t="str">
        <f t="shared" si="73"/>
        <v>2021 Prior Year</v>
      </c>
      <c r="D2248" s="40">
        <v>3</v>
      </c>
      <c r="E2248" s="662">
        <v>26</v>
      </c>
      <c r="F2248" s="662">
        <v>6</v>
      </c>
      <c r="G2248" s="991" t="s">
        <v>230</v>
      </c>
      <c r="H2248" s="40" t="s">
        <v>213</v>
      </c>
      <c r="I2248" s="630" t="s">
        <v>150</v>
      </c>
      <c r="J2248" s="991" t="s">
        <v>204</v>
      </c>
      <c r="K2248" s="303">
        <v>0</v>
      </c>
      <c r="L2248" s="304">
        <v>0</v>
      </c>
      <c r="M2248" s="305">
        <v>0</v>
      </c>
      <c r="N2248" s="305">
        <v>0</v>
      </c>
      <c r="O2248" s="303">
        <v>0</v>
      </c>
      <c r="P2248" s="305">
        <v>0</v>
      </c>
      <c r="Q2248" s="303">
        <v>0</v>
      </c>
      <c r="R2248" s="16">
        <v>0</v>
      </c>
      <c r="T2248" s="172"/>
    </row>
    <row r="2249" spans="1:20">
      <c r="A2249" s="38">
        <v>26</v>
      </c>
      <c r="B2249" s="39">
        <v>0</v>
      </c>
      <c r="C2249" s="39" t="str">
        <f t="shared" si="73"/>
        <v>2021 Prior Year</v>
      </c>
      <c r="D2249" s="40">
        <v>3</v>
      </c>
      <c r="E2249" s="662">
        <v>26</v>
      </c>
      <c r="F2249" s="662">
        <v>6</v>
      </c>
      <c r="G2249" s="991" t="s">
        <v>230</v>
      </c>
      <c r="H2249" s="40" t="s">
        <v>213</v>
      </c>
      <c r="I2249" s="630" t="s">
        <v>151</v>
      </c>
      <c r="J2249" s="991" t="s">
        <v>205</v>
      </c>
      <c r="K2249" s="303">
        <v>0</v>
      </c>
      <c r="L2249" s="304">
        <v>0</v>
      </c>
      <c r="M2249" s="305">
        <v>0</v>
      </c>
      <c r="N2249" s="305">
        <v>0</v>
      </c>
      <c r="O2249" s="303">
        <v>0</v>
      </c>
      <c r="P2249" s="305">
        <v>0</v>
      </c>
      <c r="Q2249" s="303">
        <v>0</v>
      </c>
      <c r="R2249" s="16">
        <v>0</v>
      </c>
      <c r="T2249" s="172"/>
    </row>
    <row r="2250" spans="1:20">
      <c r="A2250" s="38">
        <v>26</v>
      </c>
      <c r="B2250" s="39">
        <v>0</v>
      </c>
      <c r="C2250" s="39" t="str">
        <f t="shared" si="73"/>
        <v>2021 Prior Year</v>
      </c>
      <c r="D2250" s="40">
        <v>3</v>
      </c>
      <c r="E2250" s="662">
        <v>26</v>
      </c>
      <c r="F2250" s="662">
        <v>6</v>
      </c>
      <c r="G2250" s="991" t="s">
        <v>230</v>
      </c>
      <c r="H2250" s="40" t="s">
        <v>213</v>
      </c>
      <c r="I2250" s="630" t="s">
        <v>152</v>
      </c>
      <c r="J2250" s="991" t="s">
        <v>182</v>
      </c>
      <c r="K2250" s="303">
        <v>0</v>
      </c>
      <c r="L2250" s="304">
        <v>0</v>
      </c>
      <c r="M2250" s="305">
        <v>0</v>
      </c>
      <c r="N2250" s="305">
        <v>0</v>
      </c>
      <c r="O2250" s="303">
        <v>0</v>
      </c>
      <c r="P2250" s="305">
        <v>0</v>
      </c>
      <c r="Q2250" s="303">
        <v>0</v>
      </c>
      <c r="R2250" s="16">
        <v>0</v>
      </c>
      <c r="T2250" s="172"/>
    </row>
    <row r="2251" spans="1:20">
      <c r="A2251" s="38">
        <v>26</v>
      </c>
      <c r="B2251" s="39">
        <v>0</v>
      </c>
      <c r="C2251" s="39" t="str">
        <f t="shared" si="73"/>
        <v>2021 Prior Year</v>
      </c>
      <c r="D2251" s="40">
        <v>3</v>
      </c>
      <c r="E2251" s="662">
        <v>26</v>
      </c>
      <c r="F2251" s="662">
        <v>6</v>
      </c>
      <c r="G2251" s="991" t="s">
        <v>230</v>
      </c>
      <c r="H2251" s="40" t="s">
        <v>213</v>
      </c>
      <c r="I2251" s="630" t="s">
        <v>70</v>
      </c>
      <c r="J2251" s="991" t="s">
        <v>265</v>
      </c>
      <c r="K2251" s="303">
        <v>0</v>
      </c>
      <c r="L2251" s="304">
        <v>0</v>
      </c>
      <c r="M2251" s="305">
        <v>0</v>
      </c>
      <c r="N2251" s="305">
        <v>0</v>
      </c>
      <c r="O2251" s="303">
        <v>0</v>
      </c>
      <c r="P2251" s="305">
        <v>0</v>
      </c>
      <c r="Q2251" s="303">
        <v>0</v>
      </c>
      <c r="R2251" s="16">
        <v>0</v>
      </c>
      <c r="T2251" s="172"/>
    </row>
    <row r="2252" spans="1:20">
      <c r="A2252" s="38">
        <v>26</v>
      </c>
      <c r="B2252" s="39">
        <v>0</v>
      </c>
      <c r="C2252" s="39" t="str">
        <f t="shared" si="73"/>
        <v>2021 Prior Year</v>
      </c>
      <c r="D2252" s="40">
        <v>3</v>
      </c>
      <c r="E2252" s="662">
        <v>26</v>
      </c>
      <c r="F2252" s="662">
        <v>6</v>
      </c>
      <c r="G2252" s="991" t="s">
        <v>230</v>
      </c>
      <c r="H2252" s="40" t="s">
        <v>213</v>
      </c>
      <c r="I2252" s="630" t="s">
        <v>71</v>
      </c>
      <c r="J2252" s="991" t="s">
        <v>266</v>
      </c>
      <c r="K2252" s="303">
        <v>0</v>
      </c>
      <c r="L2252" s="304">
        <v>0</v>
      </c>
      <c r="M2252" s="305">
        <v>0</v>
      </c>
      <c r="N2252" s="305">
        <v>0</v>
      </c>
      <c r="O2252" s="303">
        <v>0</v>
      </c>
      <c r="P2252" s="305">
        <v>0</v>
      </c>
      <c r="Q2252" s="303">
        <v>0</v>
      </c>
      <c r="R2252" s="16">
        <v>0</v>
      </c>
      <c r="T2252" s="172"/>
    </row>
    <row r="2253" spans="1:20">
      <c r="A2253" s="38">
        <v>26</v>
      </c>
      <c r="B2253" s="39">
        <v>0</v>
      </c>
      <c r="C2253" s="39" t="str">
        <f t="shared" si="73"/>
        <v>2021 Prior Year</v>
      </c>
      <c r="D2253" s="40">
        <v>3</v>
      </c>
      <c r="E2253" s="662">
        <v>26</v>
      </c>
      <c r="F2253" s="662">
        <v>6</v>
      </c>
      <c r="G2253" s="991" t="s">
        <v>230</v>
      </c>
      <c r="H2253" s="40" t="s">
        <v>213</v>
      </c>
      <c r="I2253" s="630" t="s">
        <v>72</v>
      </c>
      <c r="J2253" s="991" t="s">
        <v>527</v>
      </c>
      <c r="K2253" s="303">
        <v>0</v>
      </c>
      <c r="L2253" s="304">
        <v>0</v>
      </c>
      <c r="M2253" s="305">
        <v>0</v>
      </c>
      <c r="N2253" s="305">
        <v>0</v>
      </c>
      <c r="O2253" s="303">
        <v>0</v>
      </c>
      <c r="P2253" s="305">
        <v>0</v>
      </c>
      <c r="Q2253" s="303">
        <v>0</v>
      </c>
      <c r="R2253" s="16">
        <v>0</v>
      </c>
      <c r="T2253" s="172"/>
    </row>
    <row r="2254" spans="1:20">
      <c r="A2254" s="38">
        <v>26</v>
      </c>
      <c r="B2254" s="39">
        <v>0</v>
      </c>
      <c r="C2254" s="39" t="str">
        <f t="shared" si="73"/>
        <v>2021 Prior Year</v>
      </c>
      <c r="D2254" s="40">
        <v>3</v>
      </c>
      <c r="E2254" s="662">
        <v>26</v>
      </c>
      <c r="F2254" s="662">
        <v>6</v>
      </c>
      <c r="G2254" s="991" t="s">
        <v>230</v>
      </c>
      <c r="H2254" s="40" t="s">
        <v>213</v>
      </c>
      <c r="I2254" s="630" t="s">
        <v>73</v>
      </c>
      <c r="J2254" s="991" t="s">
        <v>528</v>
      </c>
      <c r="K2254" s="303">
        <v>0</v>
      </c>
      <c r="L2254" s="304">
        <v>0</v>
      </c>
      <c r="M2254" s="305">
        <v>0</v>
      </c>
      <c r="N2254" s="305">
        <v>0</v>
      </c>
      <c r="O2254" s="303">
        <v>0</v>
      </c>
      <c r="P2254" s="305">
        <v>0</v>
      </c>
      <c r="Q2254" s="303">
        <v>0</v>
      </c>
      <c r="R2254" s="16">
        <v>0</v>
      </c>
      <c r="T2254" s="172"/>
    </row>
    <row r="2255" spans="1:20">
      <c r="A2255" s="38">
        <v>26</v>
      </c>
      <c r="B2255" s="39">
        <v>0</v>
      </c>
      <c r="C2255" s="39" t="str">
        <f t="shared" si="73"/>
        <v>2021 Prior Year</v>
      </c>
      <c r="D2255" s="40">
        <v>3</v>
      </c>
      <c r="E2255" s="662">
        <v>26</v>
      </c>
      <c r="F2255" s="662">
        <v>6</v>
      </c>
      <c r="G2255" s="991" t="s">
        <v>230</v>
      </c>
      <c r="H2255" s="40" t="s">
        <v>213</v>
      </c>
      <c r="I2255" s="630" t="s">
        <v>409</v>
      </c>
      <c r="J2255" s="991" t="s">
        <v>803</v>
      </c>
      <c r="K2255" s="303">
        <v>0</v>
      </c>
      <c r="L2255" s="304">
        <v>0</v>
      </c>
      <c r="M2255" s="305">
        <v>0</v>
      </c>
      <c r="N2255" s="305">
        <v>0</v>
      </c>
      <c r="O2255" s="303">
        <v>0</v>
      </c>
      <c r="P2255" s="305">
        <v>0</v>
      </c>
      <c r="Q2255" s="303">
        <v>0</v>
      </c>
      <c r="R2255" s="16">
        <v>0</v>
      </c>
      <c r="T2255" s="172"/>
    </row>
    <row r="2256" spans="1:20">
      <c r="A2256" s="38">
        <v>15</v>
      </c>
      <c r="B2256" s="39">
        <f t="shared" si="70"/>
        <v>0</v>
      </c>
      <c r="C2256" s="39" t="str">
        <f t="shared" si="73"/>
        <v>2021 Prior Year</v>
      </c>
      <c r="D2256" s="40">
        <v>3</v>
      </c>
      <c r="E2256" s="662">
        <v>15</v>
      </c>
      <c r="F2256" s="40" t="s">
        <v>424</v>
      </c>
      <c r="G2256" s="698" t="s">
        <v>212</v>
      </c>
      <c r="H2256" s="40" t="s">
        <v>213</v>
      </c>
      <c r="I2256" s="629" t="s">
        <v>211</v>
      </c>
      <c r="J2256" s="698" t="s">
        <v>261</v>
      </c>
      <c r="K2256" s="303">
        <v>0</v>
      </c>
      <c r="L2256" s="304">
        <v>0</v>
      </c>
      <c r="M2256" s="305">
        <v>0</v>
      </c>
      <c r="N2256" s="305">
        <v>0</v>
      </c>
      <c r="O2256" s="303">
        <v>0</v>
      </c>
      <c r="P2256" s="305">
        <v>0</v>
      </c>
      <c r="Q2256" s="303">
        <v>0</v>
      </c>
      <c r="R2256" s="16">
        <f>SUMIFS('Member Months'!$L:$L,'Member Months'!$A:$A,$A2256,'Member Months'!$C:$C,$C2256, 'Member Months'!$D:$D,$D2256)</f>
        <v>0</v>
      </c>
      <c r="T2256" s="172"/>
    </row>
    <row r="2257" spans="1:20">
      <c r="A2257" s="38">
        <v>15</v>
      </c>
      <c r="B2257" s="39">
        <f t="shared" si="70"/>
        <v>0</v>
      </c>
      <c r="C2257" s="39" t="str">
        <f t="shared" si="73"/>
        <v>2021 Prior Year</v>
      </c>
      <c r="D2257" s="40">
        <v>3</v>
      </c>
      <c r="E2257" s="662">
        <v>15</v>
      </c>
      <c r="F2257" s="40" t="s">
        <v>424</v>
      </c>
      <c r="G2257" s="698" t="s">
        <v>212</v>
      </c>
      <c r="H2257" s="40" t="s">
        <v>213</v>
      </c>
      <c r="I2257" s="629" t="s">
        <v>214</v>
      </c>
      <c r="J2257" s="698" t="s">
        <v>676</v>
      </c>
      <c r="K2257" s="303">
        <v>0</v>
      </c>
      <c r="L2257" s="304">
        <v>0</v>
      </c>
      <c r="M2257" s="305">
        <v>0</v>
      </c>
      <c r="N2257" s="305">
        <v>0</v>
      </c>
      <c r="O2257" s="303">
        <v>0</v>
      </c>
      <c r="P2257" s="305">
        <v>0</v>
      </c>
      <c r="Q2257" s="303">
        <v>0</v>
      </c>
      <c r="R2257" s="16">
        <f>SUMIFS('Member Months'!$L:$L,'Member Months'!$A:$A,$A2257,'Member Months'!$C:$C,$C2257, 'Member Months'!$D:$D,$D2257)</f>
        <v>0</v>
      </c>
      <c r="T2257" s="172"/>
    </row>
    <row r="2258" spans="1:20">
      <c r="A2258" s="38">
        <v>15</v>
      </c>
      <c r="B2258" s="39">
        <f t="shared" si="70"/>
        <v>0</v>
      </c>
      <c r="C2258" s="39" t="str">
        <f t="shared" si="73"/>
        <v>2021 Prior Year</v>
      </c>
      <c r="D2258" s="40">
        <v>3</v>
      </c>
      <c r="E2258" s="662">
        <v>15</v>
      </c>
      <c r="F2258" s="40" t="s">
        <v>424</v>
      </c>
      <c r="G2258" s="698" t="s">
        <v>212</v>
      </c>
      <c r="H2258" s="40" t="s">
        <v>213</v>
      </c>
      <c r="I2258" s="629" t="s">
        <v>215</v>
      </c>
      <c r="J2258" s="698" t="s">
        <v>216</v>
      </c>
      <c r="K2258" s="303">
        <v>0</v>
      </c>
      <c r="L2258" s="304">
        <v>0</v>
      </c>
      <c r="M2258" s="305">
        <v>0</v>
      </c>
      <c r="N2258" s="305">
        <v>0</v>
      </c>
      <c r="O2258" s="303">
        <v>0</v>
      </c>
      <c r="P2258" s="305">
        <v>0</v>
      </c>
      <c r="Q2258" s="303">
        <v>0</v>
      </c>
      <c r="R2258" s="16">
        <f>SUMIFS('Member Months'!$L:$L,'Member Months'!$A:$A,$A2258,'Member Months'!$C:$C,$C2258, 'Member Months'!$D:$D,$D2258)</f>
        <v>0</v>
      </c>
      <c r="T2258" s="172"/>
    </row>
    <row r="2259" spans="1:20">
      <c r="A2259" s="38">
        <v>15</v>
      </c>
      <c r="B2259" s="39">
        <f t="shared" si="70"/>
        <v>0</v>
      </c>
      <c r="C2259" s="39" t="str">
        <f t="shared" si="73"/>
        <v>2021 Prior Year</v>
      </c>
      <c r="D2259" s="40">
        <v>3</v>
      </c>
      <c r="E2259" s="662">
        <v>15</v>
      </c>
      <c r="F2259" s="40" t="s">
        <v>424</v>
      </c>
      <c r="G2259" s="698" t="s">
        <v>212</v>
      </c>
      <c r="H2259" s="40" t="s">
        <v>213</v>
      </c>
      <c r="I2259" s="629" t="s">
        <v>217</v>
      </c>
      <c r="J2259" s="698" t="s">
        <v>262</v>
      </c>
      <c r="K2259" s="303">
        <v>0</v>
      </c>
      <c r="L2259" s="304">
        <v>0</v>
      </c>
      <c r="M2259" s="305">
        <v>0</v>
      </c>
      <c r="N2259" s="305">
        <v>0</v>
      </c>
      <c r="O2259" s="303">
        <v>0</v>
      </c>
      <c r="P2259" s="305">
        <v>0</v>
      </c>
      <c r="Q2259" s="303">
        <v>0</v>
      </c>
      <c r="R2259" s="16">
        <f>SUMIFS('Member Months'!$L:$L,'Member Months'!$A:$A,$A2259,'Member Months'!$C:$C,$C2259, 'Member Months'!$D:$D,$D2259)</f>
        <v>0</v>
      </c>
      <c r="T2259" s="172"/>
    </row>
    <row r="2260" spans="1:20">
      <c r="A2260" s="38">
        <v>15</v>
      </c>
      <c r="B2260" s="39">
        <f t="shared" si="70"/>
        <v>0</v>
      </c>
      <c r="C2260" s="39" t="str">
        <f t="shared" si="73"/>
        <v>2021 Prior Year</v>
      </c>
      <c r="D2260" s="40">
        <v>3</v>
      </c>
      <c r="E2260" s="662">
        <v>15</v>
      </c>
      <c r="F2260" s="40" t="s">
        <v>424</v>
      </c>
      <c r="G2260" s="698" t="s">
        <v>212</v>
      </c>
      <c r="H2260" s="40" t="s">
        <v>213</v>
      </c>
      <c r="I2260" s="629" t="s">
        <v>218</v>
      </c>
      <c r="J2260" s="698" t="s">
        <v>677</v>
      </c>
      <c r="K2260" s="303">
        <v>0</v>
      </c>
      <c r="L2260" s="304">
        <v>0</v>
      </c>
      <c r="M2260" s="305">
        <v>0</v>
      </c>
      <c r="N2260" s="305">
        <v>0</v>
      </c>
      <c r="O2260" s="303">
        <v>0</v>
      </c>
      <c r="P2260" s="305">
        <v>0</v>
      </c>
      <c r="Q2260" s="303">
        <v>0</v>
      </c>
      <c r="R2260" s="16">
        <f>SUMIFS('Member Months'!$L:$L,'Member Months'!$A:$A,$A2260,'Member Months'!$C:$C,$C2260, 'Member Months'!$D:$D,$D2260)</f>
        <v>0</v>
      </c>
      <c r="T2260" s="172"/>
    </row>
    <row r="2261" spans="1:20">
      <c r="A2261" s="38">
        <v>15</v>
      </c>
      <c r="B2261" s="39">
        <f t="shared" ref="B2261:B2273" si="74">$B$1950</f>
        <v>0</v>
      </c>
      <c r="C2261" s="39" t="str">
        <f t="shared" si="73"/>
        <v>2021 Prior Year</v>
      </c>
      <c r="D2261" s="40">
        <v>3</v>
      </c>
      <c r="E2261" s="662">
        <v>15</v>
      </c>
      <c r="F2261" s="40" t="s">
        <v>424</v>
      </c>
      <c r="G2261" s="698" t="s">
        <v>212</v>
      </c>
      <c r="H2261" s="40" t="s">
        <v>213</v>
      </c>
      <c r="I2261" s="629" t="s">
        <v>219</v>
      </c>
      <c r="J2261" s="698" t="s">
        <v>263</v>
      </c>
      <c r="K2261" s="303">
        <v>0</v>
      </c>
      <c r="L2261" s="304">
        <v>0</v>
      </c>
      <c r="M2261" s="305">
        <v>0</v>
      </c>
      <c r="N2261" s="305">
        <v>0</v>
      </c>
      <c r="O2261" s="303">
        <v>0</v>
      </c>
      <c r="P2261" s="305">
        <v>0</v>
      </c>
      <c r="Q2261" s="303">
        <v>0</v>
      </c>
      <c r="R2261" s="16">
        <f>SUMIFS('Member Months'!$L:$L,'Member Months'!$A:$A,$A2261,'Member Months'!$C:$C,$C2261, 'Member Months'!$D:$D,$D2261)</f>
        <v>0</v>
      </c>
      <c r="T2261" s="172"/>
    </row>
    <row r="2262" spans="1:20">
      <c r="A2262" s="38">
        <v>15</v>
      </c>
      <c r="B2262" s="39">
        <f t="shared" si="74"/>
        <v>0</v>
      </c>
      <c r="C2262" s="39" t="str">
        <f t="shared" si="73"/>
        <v>2021 Prior Year</v>
      </c>
      <c r="D2262" s="40">
        <v>3</v>
      </c>
      <c r="E2262" s="662">
        <v>15</v>
      </c>
      <c r="F2262" s="40" t="s">
        <v>424</v>
      </c>
      <c r="G2262" s="698" t="s">
        <v>212</v>
      </c>
      <c r="H2262" s="40" t="s">
        <v>213</v>
      </c>
      <c r="I2262" s="629" t="s">
        <v>220</v>
      </c>
      <c r="J2262" s="698" t="s">
        <v>675</v>
      </c>
      <c r="K2262" s="303">
        <v>0</v>
      </c>
      <c r="L2262" s="304">
        <v>0</v>
      </c>
      <c r="M2262" s="305">
        <v>0</v>
      </c>
      <c r="N2262" s="305">
        <v>0</v>
      </c>
      <c r="O2262" s="303">
        <v>0</v>
      </c>
      <c r="P2262" s="305">
        <v>0</v>
      </c>
      <c r="Q2262" s="303">
        <v>0</v>
      </c>
      <c r="R2262" s="16">
        <f>SUMIFS('Member Months'!$L:$L,'Member Months'!$A:$A,$A2262,'Member Months'!$C:$C,$C2262, 'Member Months'!$D:$D,$D2262)</f>
        <v>0</v>
      </c>
      <c r="T2262" s="172"/>
    </row>
    <row r="2263" spans="1:20">
      <c r="A2263" s="38">
        <v>15</v>
      </c>
      <c r="B2263" s="39">
        <f t="shared" si="74"/>
        <v>0</v>
      </c>
      <c r="C2263" s="39" t="str">
        <f t="shared" si="73"/>
        <v>2021 Prior Year</v>
      </c>
      <c r="D2263" s="40">
        <v>3</v>
      </c>
      <c r="E2263" s="662">
        <v>15</v>
      </c>
      <c r="F2263" s="40" t="s">
        <v>424</v>
      </c>
      <c r="G2263" s="698" t="s">
        <v>212</v>
      </c>
      <c r="H2263" s="40" t="s">
        <v>213</v>
      </c>
      <c r="I2263" s="629" t="s">
        <v>221</v>
      </c>
      <c r="J2263" s="698" t="s">
        <v>264</v>
      </c>
      <c r="K2263" s="303">
        <v>0</v>
      </c>
      <c r="L2263" s="304">
        <v>0</v>
      </c>
      <c r="M2263" s="305">
        <v>0</v>
      </c>
      <c r="N2263" s="305">
        <v>0</v>
      </c>
      <c r="O2263" s="303">
        <v>0</v>
      </c>
      <c r="P2263" s="305">
        <v>0</v>
      </c>
      <c r="Q2263" s="303">
        <v>0</v>
      </c>
      <c r="R2263" s="16">
        <f>SUMIFS('Member Months'!$L:$L,'Member Months'!$A:$A,$A2263,'Member Months'!$C:$C,$C2263, 'Member Months'!$D:$D,$D2263)</f>
        <v>0</v>
      </c>
      <c r="T2263" s="172"/>
    </row>
    <row r="2264" spans="1:20">
      <c r="A2264" s="38">
        <v>15</v>
      </c>
      <c r="B2264" s="39">
        <f t="shared" si="74"/>
        <v>0</v>
      </c>
      <c r="C2264" s="39" t="str">
        <f t="shared" si="73"/>
        <v>2021 Prior Year</v>
      </c>
      <c r="D2264" s="40">
        <v>3</v>
      </c>
      <c r="E2264" s="662">
        <v>15</v>
      </c>
      <c r="F2264" s="40" t="s">
        <v>424</v>
      </c>
      <c r="G2264" s="698" t="s">
        <v>212</v>
      </c>
      <c r="H2264" s="40" t="s">
        <v>213</v>
      </c>
      <c r="I2264" s="629" t="s">
        <v>222</v>
      </c>
      <c r="J2264" s="698" t="s">
        <v>206</v>
      </c>
      <c r="K2264" s="303">
        <v>0</v>
      </c>
      <c r="L2264" s="304">
        <v>0</v>
      </c>
      <c r="M2264" s="305">
        <v>0</v>
      </c>
      <c r="N2264" s="305">
        <v>0</v>
      </c>
      <c r="O2264" s="303">
        <v>0</v>
      </c>
      <c r="P2264" s="305">
        <v>0</v>
      </c>
      <c r="Q2264" s="303">
        <v>0</v>
      </c>
      <c r="R2264" s="16">
        <f>SUMIFS('Member Months'!$L:$L,'Member Months'!$A:$A,$A2264,'Member Months'!$C:$C,$C2264, 'Member Months'!$D:$D,$D2264)</f>
        <v>0</v>
      </c>
      <c r="T2264" s="172"/>
    </row>
    <row r="2265" spans="1:20">
      <c r="A2265" s="38">
        <v>15</v>
      </c>
      <c r="B2265" s="39">
        <f t="shared" si="74"/>
        <v>0</v>
      </c>
      <c r="C2265" s="39" t="str">
        <f t="shared" si="73"/>
        <v>2021 Prior Year</v>
      </c>
      <c r="D2265" s="40">
        <v>3</v>
      </c>
      <c r="E2265" s="662">
        <v>15</v>
      </c>
      <c r="F2265" s="40" t="s">
        <v>424</v>
      </c>
      <c r="G2265" s="698" t="s">
        <v>212</v>
      </c>
      <c r="H2265" s="40" t="s">
        <v>213</v>
      </c>
      <c r="I2265" s="629" t="s">
        <v>223</v>
      </c>
      <c r="J2265" s="698" t="s">
        <v>181</v>
      </c>
      <c r="K2265" s="303">
        <v>0</v>
      </c>
      <c r="L2265" s="304">
        <v>0</v>
      </c>
      <c r="M2265" s="305">
        <v>0</v>
      </c>
      <c r="N2265" s="305">
        <v>0</v>
      </c>
      <c r="O2265" s="303">
        <v>0</v>
      </c>
      <c r="P2265" s="305">
        <v>0</v>
      </c>
      <c r="Q2265" s="303">
        <v>0</v>
      </c>
      <c r="R2265" s="16">
        <f>SUMIFS('Member Months'!$L:$L,'Member Months'!$A:$A,$A2265,'Member Months'!$C:$C,$C2265, 'Member Months'!$D:$D,$D2265)</f>
        <v>0</v>
      </c>
      <c r="T2265" s="172"/>
    </row>
    <row r="2266" spans="1:20">
      <c r="A2266" s="38">
        <v>15</v>
      </c>
      <c r="B2266" s="39">
        <f t="shared" si="74"/>
        <v>0</v>
      </c>
      <c r="C2266" s="39" t="str">
        <f t="shared" si="73"/>
        <v>2021 Prior Year</v>
      </c>
      <c r="D2266" s="40">
        <v>3</v>
      </c>
      <c r="E2266" s="662">
        <v>15</v>
      </c>
      <c r="F2266" s="40" t="s">
        <v>424</v>
      </c>
      <c r="G2266" s="698" t="s">
        <v>212</v>
      </c>
      <c r="H2266" s="40" t="s">
        <v>213</v>
      </c>
      <c r="I2266" s="629" t="s">
        <v>150</v>
      </c>
      <c r="J2266" s="698" t="s">
        <v>204</v>
      </c>
      <c r="K2266" s="303">
        <v>0</v>
      </c>
      <c r="L2266" s="304">
        <v>0</v>
      </c>
      <c r="M2266" s="305">
        <v>0</v>
      </c>
      <c r="N2266" s="305">
        <v>0</v>
      </c>
      <c r="O2266" s="303">
        <v>0</v>
      </c>
      <c r="P2266" s="305">
        <v>0</v>
      </c>
      <c r="Q2266" s="303">
        <v>0</v>
      </c>
      <c r="R2266" s="16">
        <f>SUMIFS('Member Months'!$L:$L,'Member Months'!$A:$A,$A2266,'Member Months'!$C:$C,$C2266, 'Member Months'!$D:$D,$D2266)</f>
        <v>0</v>
      </c>
      <c r="T2266" s="172"/>
    </row>
    <row r="2267" spans="1:20">
      <c r="A2267" s="38">
        <v>15</v>
      </c>
      <c r="B2267" s="39">
        <f t="shared" si="74"/>
        <v>0</v>
      </c>
      <c r="C2267" s="39" t="str">
        <f t="shared" si="73"/>
        <v>2021 Prior Year</v>
      </c>
      <c r="D2267" s="40">
        <v>3</v>
      </c>
      <c r="E2267" s="662">
        <v>15</v>
      </c>
      <c r="F2267" s="40" t="s">
        <v>424</v>
      </c>
      <c r="G2267" s="698" t="s">
        <v>212</v>
      </c>
      <c r="H2267" s="40" t="s">
        <v>213</v>
      </c>
      <c r="I2267" s="629" t="s">
        <v>151</v>
      </c>
      <c r="J2267" s="698" t="s">
        <v>205</v>
      </c>
      <c r="K2267" s="303">
        <v>0</v>
      </c>
      <c r="L2267" s="304">
        <v>0</v>
      </c>
      <c r="M2267" s="305">
        <v>0</v>
      </c>
      <c r="N2267" s="305">
        <v>0</v>
      </c>
      <c r="O2267" s="303">
        <v>0</v>
      </c>
      <c r="P2267" s="305">
        <v>0</v>
      </c>
      <c r="Q2267" s="303">
        <v>0</v>
      </c>
      <c r="R2267" s="16">
        <f>SUMIFS('Member Months'!$L:$L,'Member Months'!$A:$A,$A2267,'Member Months'!$C:$C,$C2267, 'Member Months'!$D:$D,$D2267)</f>
        <v>0</v>
      </c>
      <c r="T2267" s="172"/>
    </row>
    <row r="2268" spans="1:20">
      <c r="A2268" s="38">
        <v>15</v>
      </c>
      <c r="B2268" s="39">
        <f t="shared" si="74"/>
        <v>0</v>
      </c>
      <c r="C2268" s="39" t="str">
        <f t="shared" si="73"/>
        <v>2021 Prior Year</v>
      </c>
      <c r="D2268" s="40">
        <v>3</v>
      </c>
      <c r="E2268" s="662">
        <v>15</v>
      </c>
      <c r="F2268" s="40" t="s">
        <v>424</v>
      </c>
      <c r="G2268" s="698" t="s">
        <v>212</v>
      </c>
      <c r="H2268" s="40" t="s">
        <v>213</v>
      </c>
      <c r="I2268" s="629" t="s">
        <v>152</v>
      </c>
      <c r="J2268" s="698" t="s">
        <v>182</v>
      </c>
      <c r="K2268" s="303">
        <v>0</v>
      </c>
      <c r="L2268" s="304">
        <v>0</v>
      </c>
      <c r="M2268" s="305">
        <v>0</v>
      </c>
      <c r="N2268" s="305">
        <v>0</v>
      </c>
      <c r="O2268" s="303">
        <v>0</v>
      </c>
      <c r="P2268" s="305">
        <v>0</v>
      </c>
      <c r="Q2268" s="303">
        <v>0</v>
      </c>
      <c r="R2268" s="16">
        <f>SUMIFS('Member Months'!$L:$L,'Member Months'!$A:$A,$A2268,'Member Months'!$C:$C,$C2268, 'Member Months'!$D:$D,$D2268)</f>
        <v>0</v>
      </c>
      <c r="T2268" s="172"/>
    </row>
    <row r="2269" spans="1:20">
      <c r="A2269" s="38">
        <v>15</v>
      </c>
      <c r="B2269" s="39">
        <f t="shared" si="74"/>
        <v>0</v>
      </c>
      <c r="C2269" s="39" t="str">
        <f t="shared" si="73"/>
        <v>2021 Prior Year</v>
      </c>
      <c r="D2269" s="40">
        <v>3</v>
      </c>
      <c r="E2269" s="662">
        <v>15</v>
      </c>
      <c r="F2269" s="40" t="s">
        <v>424</v>
      </c>
      <c r="G2269" s="698" t="s">
        <v>212</v>
      </c>
      <c r="H2269" s="40" t="s">
        <v>213</v>
      </c>
      <c r="I2269" s="629" t="s">
        <v>70</v>
      </c>
      <c r="J2269" s="698" t="s">
        <v>265</v>
      </c>
      <c r="K2269" s="303">
        <v>0</v>
      </c>
      <c r="L2269" s="304">
        <v>0</v>
      </c>
      <c r="M2269" s="305">
        <v>0</v>
      </c>
      <c r="N2269" s="305">
        <v>0</v>
      </c>
      <c r="O2269" s="303">
        <v>0</v>
      </c>
      <c r="P2269" s="305">
        <v>0</v>
      </c>
      <c r="Q2269" s="303">
        <v>0</v>
      </c>
      <c r="R2269" s="16">
        <f>SUMIFS('Member Months'!$L:$L,'Member Months'!$A:$A,$A2269,'Member Months'!$C:$C,$C2269, 'Member Months'!$D:$D,$D2269)</f>
        <v>0</v>
      </c>
      <c r="T2269" s="172"/>
    </row>
    <row r="2270" spans="1:20">
      <c r="A2270" s="38">
        <v>15</v>
      </c>
      <c r="B2270" s="39">
        <f t="shared" si="74"/>
        <v>0</v>
      </c>
      <c r="C2270" s="39" t="str">
        <f t="shared" si="73"/>
        <v>2021 Prior Year</v>
      </c>
      <c r="D2270" s="40">
        <v>3</v>
      </c>
      <c r="E2270" s="662">
        <v>15</v>
      </c>
      <c r="F2270" s="40" t="s">
        <v>424</v>
      </c>
      <c r="G2270" s="698" t="s">
        <v>212</v>
      </c>
      <c r="H2270" s="40" t="s">
        <v>213</v>
      </c>
      <c r="I2270" s="629" t="s">
        <v>71</v>
      </c>
      <c r="J2270" s="698" t="s">
        <v>266</v>
      </c>
      <c r="K2270" s="303">
        <v>0</v>
      </c>
      <c r="L2270" s="304">
        <v>0</v>
      </c>
      <c r="M2270" s="305">
        <v>0</v>
      </c>
      <c r="N2270" s="305">
        <v>0</v>
      </c>
      <c r="O2270" s="303">
        <v>0</v>
      </c>
      <c r="P2270" s="305">
        <v>0</v>
      </c>
      <c r="Q2270" s="303">
        <v>0</v>
      </c>
      <c r="R2270" s="16">
        <f>SUMIFS('Member Months'!$L:$L,'Member Months'!$A:$A,$A2270,'Member Months'!$C:$C,$C2270, 'Member Months'!$D:$D,$D2270)</f>
        <v>0</v>
      </c>
      <c r="T2270" s="172"/>
    </row>
    <row r="2271" spans="1:20">
      <c r="A2271" s="38">
        <v>15</v>
      </c>
      <c r="B2271" s="39">
        <f t="shared" si="74"/>
        <v>0</v>
      </c>
      <c r="C2271" s="39" t="str">
        <f t="shared" si="73"/>
        <v>2021 Prior Year</v>
      </c>
      <c r="D2271" s="40">
        <v>3</v>
      </c>
      <c r="E2271" s="662">
        <v>15</v>
      </c>
      <c r="F2271" s="40" t="s">
        <v>424</v>
      </c>
      <c r="G2271" s="698" t="s">
        <v>212</v>
      </c>
      <c r="H2271" s="40" t="s">
        <v>213</v>
      </c>
      <c r="I2271" s="629" t="s">
        <v>72</v>
      </c>
      <c r="J2271" s="698" t="s">
        <v>527</v>
      </c>
      <c r="K2271" s="303">
        <v>0</v>
      </c>
      <c r="L2271" s="304">
        <v>0</v>
      </c>
      <c r="M2271" s="305">
        <v>0</v>
      </c>
      <c r="N2271" s="305">
        <v>0</v>
      </c>
      <c r="O2271" s="303">
        <v>0</v>
      </c>
      <c r="P2271" s="305">
        <v>0</v>
      </c>
      <c r="Q2271" s="303">
        <v>0</v>
      </c>
      <c r="R2271" s="16">
        <f>SUMIFS('Member Months'!$L:$L,'Member Months'!$A:$A,$A2271,'Member Months'!$C:$C,$C2271, 'Member Months'!$D:$D,$D2271)</f>
        <v>0</v>
      </c>
      <c r="T2271" s="172"/>
    </row>
    <row r="2272" spans="1:20">
      <c r="A2272" s="38">
        <v>15</v>
      </c>
      <c r="B2272" s="39">
        <f t="shared" si="74"/>
        <v>0</v>
      </c>
      <c r="C2272" s="39" t="str">
        <f t="shared" si="73"/>
        <v>2021 Prior Year</v>
      </c>
      <c r="D2272" s="40">
        <v>3</v>
      </c>
      <c r="E2272" s="662">
        <v>15</v>
      </c>
      <c r="F2272" s="40" t="s">
        <v>424</v>
      </c>
      <c r="G2272" s="698" t="s">
        <v>212</v>
      </c>
      <c r="H2272" s="40" t="s">
        <v>213</v>
      </c>
      <c r="I2272" s="629" t="s">
        <v>73</v>
      </c>
      <c r="J2272" s="698" t="s">
        <v>528</v>
      </c>
      <c r="K2272" s="303">
        <v>0</v>
      </c>
      <c r="L2272" s="304">
        <v>0</v>
      </c>
      <c r="M2272" s="305">
        <v>0</v>
      </c>
      <c r="N2272" s="305">
        <v>0</v>
      </c>
      <c r="O2272" s="303">
        <v>0</v>
      </c>
      <c r="P2272" s="305">
        <v>0</v>
      </c>
      <c r="Q2272" s="303">
        <v>0</v>
      </c>
      <c r="R2272" s="16">
        <f>SUMIFS('Member Months'!$L:$L,'Member Months'!$A:$A,$A2272,'Member Months'!$C:$C,$C2272, 'Member Months'!$D:$D,$D2272)</f>
        <v>0</v>
      </c>
      <c r="T2272" s="172"/>
    </row>
    <row r="2273" spans="1:20">
      <c r="A2273" s="775">
        <v>15</v>
      </c>
      <c r="B2273" s="776">
        <f t="shared" si="74"/>
        <v>0</v>
      </c>
      <c r="C2273" s="776" t="str">
        <f t="shared" si="73"/>
        <v>2021 Prior Year</v>
      </c>
      <c r="D2273" s="777">
        <v>3</v>
      </c>
      <c r="E2273" s="778">
        <v>15</v>
      </c>
      <c r="F2273" s="777" t="s">
        <v>424</v>
      </c>
      <c r="G2273" s="779" t="s">
        <v>212</v>
      </c>
      <c r="H2273" s="777" t="s">
        <v>213</v>
      </c>
      <c r="I2273" s="786" t="s">
        <v>409</v>
      </c>
      <c r="J2273" s="779" t="s">
        <v>803</v>
      </c>
      <c r="K2273" s="781">
        <v>0</v>
      </c>
      <c r="L2273" s="782">
        <v>0</v>
      </c>
      <c r="M2273" s="783">
        <v>0</v>
      </c>
      <c r="N2273" s="783">
        <v>0</v>
      </c>
      <c r="O2273" s="781">
        <v>0</v>
      </c>
      <c r="P2273" s="783">
        <v>0</v>
      </c>
      <c r="Q2273" s="781">
        <v>0</v>
      </c>
      <c r="R2273" s="785">
        <f>SUMIFS('Member Months'!$L:$L,'Member Months'!$A:$A,$A2273,'Member Months'!$C:$C,$C2273, 'Member Months'!$D:$D,$D2273)</f>
        <v>0</v>
      </c>
      <c r="T2273" s="172"/>
    </row>
    <row r="2274" spans="1:20">
      <c r="A2274" s="38" t="s">
        <v>211</v>
      </c>
      <c r="B2274" s="39">
        <f>$J$2</f>
        <v>0</v>
      </c>
      <c r="C2274" s="39" t="str">
        <f t="shared" si="73"/>
        <v>2021 Prior Year</v>
      </c>
      <c r="D2274" s="40">
        <v>4</v>
      </c>
      <c r="E2274" s="40" t="s">
        <v>211</v>
      </c>
      <c r="F2274" s="40" t="s">
        <v>738</v>
      </c>
      <c r="G2274" s="698" t="s">
        <v>212</v>
      </c>
      <c r="H2274" s="40" t="s">
        <v>213</v>
      </c>
      <c r="I2274" s="629" t="s">
        <v>211</v>
      </c>
      <c r="J2274" s="698" t="s">
        <v>261</v>
      </c>
      <c r="K2274" s="303">
        <v>0</v>
      </c>
      <c r="L2274" s="304">
        <v>0</v>
      </c>
      <c r="M2274" s="305">
        <v>0</v>
      </c>
      <c r="N2274" s="305">
        <v>0</v>
      </c>
      <c r="O2274" s="303">
        <v>0</v>
      </c>
      <c r="P2274" s="305">
        <v>0</v>
      </c>
      <c r="Q2274" s="303">
        <v>0</v>
      </c>
      <c r="R2274" s="16">
        <f>SUMIFS('Member Months'!$L:$L,'Member Months'!$A:$A,$A2274,'Member Months'!$C:$C,$C2274, 'Member Months'!$D:$D,$D2274)</f>
        <v>0</v>
      </c>
      <c r="T2274" s="172"/>
    </row>
    <row r="2275" spans="1:20">
      <c r="A2275" s="38" t="s">
        <v>211</v>
      </c>
      <c r="B2275" s="39">
        <f t="shared" ref="B2275:B2338" si="75">$B$2274</f>
        <v>0</v>
      </c>
      <c r="C2275" s="39" t="str">
        <f t="shared" si="73"/>
        <v>2021 Prior Year</v>
      </c>
      <c r="D2275" s="40">
        <v>4</v>
      </c>
      <c r="E2275" s="40" t="s">
        <v>211</v>
      </c>
      <c r="F2275" s="40" t="s">
        <v>738</v>
      </c>
      <c r="G2275" s="698" t="s">
        <v>212</v>
      </c>
      <c r="H2275" s="40" t="s">
        <v>213</v>
      </c>
      <c r="I2275" s="629" t="s">
        <v>214</v>
      </c>
      <c r="J2275" s="698" t="s">
        <v>676</v>
      </c>
      <c r="K2275" s="303">
        <v>0</v>
      </c>
      <c r="L2275" s="304">
        <v>0</v>
      </c>
      <c r="M2275" s="305">
        <v>0</v>
      </c>
      <c r="N2275" s="305">
        <v>0</v>
      </c>
      <c r="O2275" s="303">
        <v>0</v>
      </c>
      <c r="P2275" s="305">
        <v>0</v>
      </c>
      <c r="Q2275" s="303">
        <v>0</v>
      </c>
      <c r="R2275" s="16">
        <f>SUMIFS('Member Months'!$L:$L,'Member Months'!$A:$A,$A2275,'Member Months'!$C:$C,$C2275, 'Member Months'!$D:$D,$D2275)</f>
        <v>0</v>
      </c>
      <c r="T2275" s="172"/>
    </row>
    <row r="2276" spans="1:20">
      <c r="A2276" s="38" t="s">
        <v>211</v>
      </c>
      <c r="B2276" s="39">
        <f t="shared" si="75"/>
        <v>0</v>
      </c>
      <c r="C2276" s="39" t="str">
        <f t="shared" si="73"/>
        <v>2021 Prior Year</v>
      </c>
      <c r="D2276" s="40">
        <v>4</v>
      </c>
      <c r="E2276" s="40" t="s">
        <v>211</v>
      </c>
      <c r="F2276" s="40" t="s">
        <v>738</v>
      </c>
      <c r="G2276" s="698" t="s">
        <v>212</v>
      </c>
      <c r="H2276" s="40" t="s">
        <v>213</v>
      </c>
      <c r="I2276" s="629" t="s">
        <v>215</v>
      </c>
      <c r="J2276" s="698" t="s">
        <v>216</v>
      </c>
      <c r="K2276" s="303">
        <v>0</v>
      </c>
      <c r="L2276" s="304">
        <v>0</v>
      </c>
      <c r="M2276" s="305">
        <v>0</v>
      </c>
      <c r="N2276" s="305">
        <v>0</v>
      </c>
      <c r="O2276" s="303">
        <v>0</v>
      </c>
      <c r="P2276" s="305">
        <v>0</v>
      </c>
      <c r="Q2276" s="303">
        <v>0</v>
      </c>
      <c r="R2276" s="16">
        <f>SUMIFS('Member Months'!$L:$L,'Member Months'!$A:$A,$A2276,'Member Months'!$C:$C,$C2276, 'Member Months'!$D:$D,$D2276)</f>
        <v>0</v>
      </c>
      <c r="T2276" s="172"/>
    </row>
    <row r="2277" spans="1:20">
      <c r="A2277" s="38" t="s">
        <v>211</v>
      </c>
      <c r="B2277" s="39">
        <f t="shared" si="75"/>
        <v>0</v>
      </c>
      <c r="C2277" s="39" t="str">
        <f t="shared" si="73"/>
        <v>2021 Prior Year</v>
      </c>
      <c r="D2277" s="40">
        <v>4</v>
      </c>
      <c r="E2277" s="40" t="s">
        <v>211</v>
      </c>
      <c r="F2277" s="40" t="s">
        <v>738</v>
      </c>
      <c r="G2277" s="698" t="s">
        <v>212</v>
      </c>
      <c r="H2277" s="40" t="s">
        <v>213</v>
      </c>
      <c r="I2277" s="629" t="s">
        <v>217</v>
      </c>
      <c r="J2277" s="698" t="s">
        <v>262</v>
      </c>
      <c r="K2277" s="303">
        <v>0</v>
      </c>
      <c r="L2277" s="304">
        <v>0</v>
      </c>
      <c r="M2277" s="305">
        <v>0</v>
      </c>
      <c r="N2277" s="305">
        <v>0</v>
      </c>
      <c r="O2277" s="303">
        <v>0</v>
      </c>
      <c r="P2277" s="305">
        <v>0</v>
      </c>
      <c r="Q2277" s="303">
        <v>0</v>
      </c>
      <c r="R2277" s="16">
        <f>SUMIFS('Member Months'!$L:$L,'Member Months'!$A:$A,$A2277,'Member Months'!$C:$C,$C2277, 'Member Months'!$D:$D,$D2277)</f>
        <v>0</v>
      </c>
      <c r="T2277" s="172"/>
    </row>
    <row r="2278" spans="1:20">
      <c r="A2278" s="38" t="s">
        <v>211</v>
      </c>
      <c r="B2278" s="39">
        <f t="shared" si="75"/>
        <v>0</v>
      </c>
      <c r="C2278" s="39" t="str">
        <f t="shared" si="73"/>
        <v>2021 Prior Year</v>
      </c>
      <c r="D2278" s="40">
        <v>4</v>
      </c>
      <c r="E2278" s="40" t="s">
        <v>211</v>
      </c>
      <c r="F2278" s="40" t="s">
        <v>738</v>
      </c>
      <c r="G2278" s="698" t="s">
        <v>212</v>
      </c>
      <c r="H2278" s="40" t="s">
        <v>213</v>
      </c>
      <c r="I2278" s="629" t="s">
        <v>218</v>
      </c>
      <c r="J2278" s="698" t="s">
        <v>677</v>
      </c>
      <c r="K2278" s="303">
        <v>0</v>
      </c>
      <c r="L2278" s="304">
        <v>0</v>
      </c>
      <c r="M2278" s="305">
        <v>0</v>
      </c>
      <c r="N2278" s="305">
        <v>0</v>
      </c>
      <c r="O2278" s="303">
        <v>0</v>
      </c>
      <c r="P2278" s="305">
        <v>0</v>
      </c>
      <c r="Q2278" s="303">
        <v>0</v>
      </c>
      <c r="R2278" s="16">
        <f>SUMIFS('Member Months'!$L:$L,'Member Months'!$A:$A,$A2278,'Member Months'!$C:$C,$C2278, 'Member Months'!$D:$D,$D2278)</f>
        <v>0</v>
      </c>
      <c r="T2278" s="172"/>
    </row>
    <row r="2279" spans="1:20">
      <c r="A2279" s="38" t="s">
        <v>211</v>
      </c>
      <c r="B2279" s="39">
        <f t="shared" si="75"/>
        <v>0</v>
      </c>
      <c r="C2279" s="39" t="str">
        <f t="shared" si="73"/>
        <v>2021 Prior Year</v>
      </c>
      <c r="D2279" s="40">
        <v>4</v>
      </c>
      <c r="E2279" s="40" t="s">
        <v>211</v>
      </c>
      <c r="F2279" s="40" t="s">
        <v>738</v>
      </c>
      <c r="G2279" s="698" t="s">
        <v>212</v>
      </c>
      <c r="H2279" s="40" t="s">
        <v>213</v>
      </c>
      <c r="I2279" s="629" t="s">
        <v>219</v>
      </c>
      <c r="J2279" s="698" t="s">
        <v>263</v>
      </c>
      <c r="K2279" s="303">
        <v>0</v>
      </c>
      <c r="L2279" s="304">
        <v>0</v>
      </c>
      <c r="M2279" s="305">
        <v>0</v>
      </c>
      <c r="N2279" s="305">
        <v>0</v>
      </c>
      <c r="O2279" s="303">
        <v>0</v>
      </c>
      <c r="P2279" s="305">
        <v>0</v>
      </c>
      <c r="Q2279" s="303">
        <v>0</v>
      </c>
      <c r="R2279" s="16">
        <f>SUMIFS('Member Months'!$L:$L,'Member Months'!$A:$A,$A2279,'Member Months'!$C:$C,$C2279, 'Member Months'!$D:$D,$D2279)</f>
        <v>0</v>
      </c>
      <c r="T2279" s="172"/>
    </row>
    <row r="2280" spans="1:20">
      <c r="A2280" s="38" t="s">
        <v>211</v>
      </c>
      <c r="B2280" s="39">
        <f t="shared" si="75"/>
        <v>0</v>
      </c>
      <c r="C2280" s="39" t="str">
        <f t="shared" si="73"/>
        <v>2021 Prior Year</v>
      </c>
      <c r="D2280" s="40">
        <v>4</v>
      </c>
      <c r="E2280" s="40" t="s">
        <v>211</v>
      </c>
      <c r="F2280" s="40" t="s">
        <v>738</v>
      </c>
      <c r="G2280" s="698" t="s">
        <v>212</v>
      </c>
      <c r="H2280" s="40" t="s">
        <v>213</v>
      </c>
      <c r="I2280" s="629" t="s">
        <v>220</v>
      </c>
      <c r="J2280" s="698" t="s">
        <v>675</v>
      </c>
      <c r="K2280" s="303">
        <v>0</v>
      </c>
      <c r="L2280" s="304">
        <v>0</v>
      </c>
      <c r="M2280" s="305">
        <v>0</v>
      </c>
      <c r="N2280" s="305">
        <v>0</v>
      </c>
      <c r="O2280" s="303">
        <v>0</v>
      </c>
      <c r="P2280" s="305">
        <v>0</v>
      </c>
      <c r="Q2280" s="303">
        <v>0</v>
      </c>
      <c r="R2280" s="16">
        <f>SUMIFS('Member Months'!$L:$L,'Member Months'!$A:$A,$A2280,'Member Months'!$C:$C,$C2280, 'Member Months'!$D:$D,$D2280)</f>
        <v>0</v>
      </c>
      <c r="T2280" s="172"/>
    </row>
    <row r="2281" spans="1:20">
      <c r="A2281" s="38" t="s">
        <v>211</v>
      </c>
      <c r="B2281" s="39">
        <f t="shared" si="75"/>
        <v>0</v>
      </c>
      <c r="C2281" s="39" t="str">
        <f t="shared" si="73"/>
        <v>2021 Prior Year</v>
      </c>
      <c r="D2281" s="40">
        <v>4</v>
      </c>
      <c r="E2281" s="40" t="s">
        <v>211</v>
      </c>
      <c r="F2281" s="40" t="s">
        <v>738</v>
      </c>
      <c r="G2281" s="698" t="s">
        <v>212</v>
      </c>
      <c r="H2281" s="40" t="s">
        <v>213</v>
      </c>
      <c r="I2281" s="629" t="s">
        <v>221</v>
      </c>
      <c r="J2281" s="698" t="s">
        <v>264</v>
      </c>
      <c r="K2281" s="303">
        <v>0</v>
      </c>
      <c r="L2281" s="304">
        <v>0</v>
      </c>
      <c r="M2281" s="305">
        <v>0</v>
      </c>
      <c r="N2281" s="305">
        <v>0</v>
      </c>
      <c r="O2281" s="303">
        <v>0</v>
      </c>
      <c r="P2281" s="305">
        <v>0</v>
      </c>
      <c r="Q2281" s="303">
        <v>0</v>
      </c>
      <c r="R2281" s="16">
        <f>SUMIFS('Member Months'!$L:$L,'Member Months'!$A:$A,$A2281,'Member Months'!$C:$C,$C2281, 'Member Months'!$D:$D,$D2281)</f>
        <v>0</v>
      </c>
      <c r="T2281" s="172"/>
    </row>
    <row r="2282" spans="1:20">
      <c r="A2282" s="38" t="s">
        <v>211</v>
      </c>
      <c r="B2282" s="39">
        <f t="shared" si="75"/>
        <v>0</v>
      </c>
      <c r="C2282" s="39" t="str">
        <f t="shared" si="73"/>
        <v>2021 Prior Year</v>
      </c>
      <c r="D2282" s="40">
        <v>4</v>
      </c>
      <c r="E2282" s="40" t="s">
        <v>211</v>
      </c>
      <c r="F2282" s="40" t="s">
        <v>738</v>
      </c>
      <c r="G2282" s="698" t="s">
        <v>212</v>
      </c>
      <c r="H2282" s="40" t="s">
        <v>213</v>
      </c>
      <c r="I2282" s="629" t="s">
        <v>222</v>
      </c>
      <c r="J2282" s="698" t="s">
        <v>206</v>
      </c>
      <c r="K2282" s="109">
        <v>0</v>
      </c>
      <c r="L2282" s="110">
        <v>0</v>
      </c>
      <c r="M2282" s="111">
        <v>0</v>
      </c>
      <c r="N2282" s="111">
        <v>0</v>
      </c>
      <c r="O2282" s="109">
        <v>0</v>
      </c>
      <c r="P2282" s="111">
        <v>0</v>
      </c>
      <c r="Q2282" s="109">
        <v>0</v>
      </c>
      <c r="R2282" s="16">
        <f>SUMIFS('Member Months'!$L:$L,'Member Months'!$A:$A,$A2282,'Member Months'!$C:$C,$C2282, 'Member Months'!$D:$D,$D2282)</f>
        <v>0</v>
      </c>
      <c r="T2282" s="172"/>
    </row>
    <row r="2283" spans="1:20">
      <c r="A2283" s="38" t="s">
        <v>211</v>
      </c>
      <c r="B2283" s="39">
        <f t="shared" si="75"/>
        <v>0</v>
      </c>
      <c r="C2283" s="39" t="str">
        <f t="shared" ref="C2283:C2346" si="76">$C$1302</f>
        <v>2021 Prior Year</v>
      </c>
      <c r="D2283" s="40">
        <v>4</v>
      </c>
      <c r="E2283" s="40" t="s">
        <v>211</v>
      </c>
      <c r="F2283" s="40" t="s">
        <v>738</v>
      </c>
      <c r="G2283" s="698" t="s">
        <v>212</v>
      </c>
      <c r="H2283" s="40" t="s">
        <v>213</v>
      </c>
      <c r="I2283" s="629" t="s">
        <v>223</v>
      </c>
      <c r="J2283" s="698" t="s">
        <v>181</v>
      </c>
      <c r="K2283" s="109">
        <v>0</v>
      </c>
      <c r="L2283" s="110">
        <v>0</v>
      </c>
      <c r="M2283" s="111">
        <v>0</v>
      </c>
      <c r="N2283" s="111">
        <v>0</v>
      </c>
      <c r="O2283" s="109">
        <v>0</v>
      </c>
      <c r="P2283" s="111">
        <v>0</v>
      </c>
      <c r="Q2283" s="109">
        <v>0</v>
      </c>
      <c r="R2283" s="16">
        <f>SUMIFS('Member Months'!$L:$L,'Member Months'!$A:$A,$A2283,'Member Months'!$C:$C,$C2283, 'Member Months'!$D:$D,$D2283)</f>
        <v>0</v>
      </c>
      <c r="T2283" s="172"/>
    </row>
    <row r="2284" spans="1:20">
      <c r="A2284" s="38" t="s">
        <v>211</v>
      </c>
      <c r="B2284" s="39">
        <f t="shared" si="75"/>
        <v>0</v>
      </c>
      <c r="C2284" s="39" t="str">
        <f t="shared" si="76"/>
        <v>2021 Prior Year</v>
      </c>
      <c r="D2284" s="40">
        <v>4</v>
      </c>
      <c r="E2284" s="40" t="s">
        <v>211</v>
      </c>
      <c r="F2284" s="40" t="s">
        <v>738</v>
      </c>
      <c r="G2284" s="698" t="s">
        <v>212</v>
      </c>
      <c r="H2284" s="40" t="s">
        <v>213</v>
      </c>
      <c r="I2284" s="629" t="s">
        <v>150</v>
      </c>
      <c r="J2284" s="698" t="s">
        <v>204</v>
      </c>
      <c r="K2284" s="109">
        <v>0</v>
      </c>
      <c r="L2284" s="110">
        <v>0</v>
      </c>
      <c r="M2284" s="111">
        <v>0</v>
      </c>
      <c r="N2284" s="111">
        <v>0</v>
      </c>
      <c r="O2284" s="109">
        <v>0</v>
      </c>
      <c r="P2284" s="111">
        <v>0</v>
      </c>
      <c r="Q2284" s="109">
        <v>0</v>
      </c>
      <c r="R2284" s="16">
        <f>SUMIFS('Member Months'!$L:$L,'Member Months'!$A:$A,$A2284,'Member Months'!$C:$C,$C2284, 'Member Months'!$D:$D,$D2284)</f>
        <v>0</v>
      </c>
      <c r="T2284" s="172"/>
    </row>
    <row r="2285" spans="1:20">
      <c r="A2285" s="38" t="s">
        <v>211</v>
      </c>
      <c r="B2285" s="39">
        <f t="shared" si="75"/>
        <v>0</v>
      </c>
      <c r="C2285" s="39" t="str">
        <f t="shared" si="76"/>
        <v>2021 Prior Year</v>
      </c>
      <c r="D2285" s="40">
        <v>4</v>
      </c>
      <c r="E2285" s="40" t="s">
        <v>211</v>
      </c>
      <c r="F2285" s="40" t="s">
        <v>738</v>
      </c>
      <c r="G2285" s="698" t="s">
        <v>212</v>
      </c>
      <c r="H2285" s="40" t="s">
        <v>213</v>
      </c>
      <c r="I2285" s="629" t="s">
        <v>151</v>
      </c>
      <c r="J2285" s="698" t="s">
        <v>205</v>
      </c>
      <c r="K2285" s="109">
        <v>0</v>
      </c>
      <c r="L2285" s="110">
        <v>0</v>
      </c>
      <c r="M2285" s="111">
        <v>0</v>
      </c>
      <c r="N2285" s="111">
        <v>0</v>
      </c>
      <c r="O2285" s="109">
        <v>0</v>
      </c>
      <c r="P2285" s="111">
        <v>0</v>
      </c>
      <c r="Q2285" s="109">
        <v>0</v>
      </c>
      <c r="R2285" s="16">
        <f>SUMIFS('Member Months'!$L:$L,'Member Months'!$A:$A,$A2285,'Member Months'!$C:$C,$C2285, 'Member Months'!$D:$D,$D2285)</f>
        <v>0</v>
      </c>
      <c r="T2285" s="172"/>
    </row>
    <row r="2286" spans="1:20">
      <c r="A2286" s="38" t="s">
        <v>211</v>
      </c>
      <c r="B2286" s="39">
        <f t="shared" si="75"/>
        <v>0</v>
      </c>
      <c r="C2286" s="39" t="str">
        <f t="shared" si="76"/>
        <v>2021 Prior Year</v>
      </c>
      <c r="D2286" s="40">
        <v>4</v>
      </c>
      <c r="E2286" s="40" t="s">
        <v>211</v>
      </c>
      <c r="F2286" s="40" t="s">
        <v>738</v>
      </c>
      <c r="G2286" s="698" t="s">
        <v>212</v>
      </c>
      <c r="H2286" s="40" t="s">
        <v>213</v>
      </c>
      <c r="I2286" s="629" t="s">
        <v>152</v>
      </c>
      <c r="J2286" s="698" t="s">
        <v>182</v>
      </c>
      <c r="K2286" s="109">
        <v>0</v>
      </c>
      <c r="L2286" s="110">
        <v>0</v>
      </c>
      <c r="M2286" s="111">
        <v>0</v>
      </c>
      <c r="N2286" s="111">
        <v>0</v>
      </c>
      <c r="O2286" s="109">
        <v>0</v>
      </c>
      <c r="P2286" s="111">
        <v>0</v>
      </c>
      <c r="Q2286" s="109">
        <v>0</v>
      </c>
      <c r="R2286" s="16">
        <f>SUMIFS('Member Months'!$L:$L,'Member Months'!$A:$A,$A2286,'Member Months'!$C:$C,$C2286, 'Member Months'!$D:$D,$D2286)</f>
        <v>0</v>
      </c>
      <c r="T2286" s="172"/>
    </row>
    <row r="2287" spans="1:20">
      <c r="A2287" s="38" t="s">
        <v>211</v>
      </c>
      <c r="B2287" s="39">
        <f t="shared" si="75"/>
        <v>0</v>
      </c>
      <c r="C2287" s="39" t="str">
        <f t="shared" si="76"/>
        <v>2021 Prior Year</v>
      </c>
      <c r="D2287" s="40">
        <v>4</v>
      </c>
      <c r="E2287" s="40" t="s">
        <v>211</v>
      </c>
      <c r="F2287" s="40" t="s">
        <v>738</v>
      </c>
      <c r="G2287" s="698" t="s">
        <v>212</v>
      </c>
      <c r="H2287" s="40" t="s">
        <v>213</v>
      </c>
      <c r="I2287" s="629" t="s">
        <v>70</v>
      </c>
      <c r="J2287" s="698" t="s">
        <v>265</v>
      </c>
      <c r="K2287" s="109">
        <v>0</v>
      </c>
      <c r="L2287" s="110">
        <v>0</v>
      </c>
      <c r="M2287" s="111">
        <v>0</v>
      </c>
      <c r="N2287" s="111">
        <v>0</v>
      </c>
      <c r="O2287" s="109">
        <v>0</v>
      </c>
      <c r="P2287" s="111">
        <v>0</v>
      </c>
      <c r="Q2287" s="109">
        <v>0</v>
      </c>
      <c r="R2287" s="16">
        <f>SUMIFS('Member Months'!$L:$L,'Member Months'!$A:$A,$A2287,'Member Months'!$C:$C,$C2287, 'Member Months'!$D:$D,$D2287)</f>
        <v>0</v>
      </c>
      <c r="T2287" s="172"/>
    </row>
    <row r="2288" spans="1:20">
      <c r="A2288" s="38" t="s">
        <v>211</v>
      </c>
      <c r="B2288" s="39">
        <f t="shared" si="75"/>
        <v>0</v>
      </c>
      <c r="C2288" s="39" t="str">
        <f t="shared" si="76"/>
        <v>2021 Prior Year</v>
      </c>
      <c r="D2288" s="40">
        <v>4</v>
      </c>
      <c r="E2288" s="40" t="s">
        <v>211</v>
      </c>
      <c r="F2288" s="40" t="s">
        <v>738</v>
      </c>
      <c r="G2288" s="698" t="s">
        <v>212</v>
      </c>
      <c r="H2288" s="40" t="s">
        <v>213</v>
      </c>
      <c r="I2288" s="629" t="s">
        <v>71</v>
      </c>
      <c r="J2288" s="698" t="s">
        <v>266</v>
      </c>
      <c r="K2288" s="109">
        <v>0</v>
      </c>
      <c r="L2288" s="110">
        <v>0</v>
      </c>
      <c r="M2288" s="111">
        <v>0</v>
      </c>
      <c r="N2288" s="111">
        <v>0</v>
      </c>
      <c r="O2288" s="109">
        <v>0</v>
      </c>
      <c r="P2288" s="111">
        <v>0</v>
      </c>
      <c r="Q2288" s="109">
        <v>0</v>
      </c>
      <c r="R2288" s="16">
        <f>SUMIFS('Member Months'!$L:$L,'Member Months'!$A:$A,$A2288,'Member Months'!$C:$C,$C2288, 'Member Months'!$D:$D,$D2288)</f>
        <v>0</v>
      </c>
      <c r="T2288" s="172"/>
    </row>
    <row r="2289" spans="1:20">
      <c r="A2289" s="38" t="s">
        <v>211</v>
      </c>
      <c r="B2289" s="39">
        <f t="shared" si="75"/>
        <v>0</v>
      </c>
      <c r="C2289" s="39" t="str">
        <f t="shared" si="76"/>
        <v>2021 Prior Year</v>
      </c>
      <c r="D2289" s="40">
        <v>4</v>
      </c>
      <c r="E2289" s="40" t="s">
        <v>211</v>
      </c>
      <c r="F2289" s="40" t="s">
        <v>738</v>
      </c>
      <c r="G2289" s="698" t="s">
        <v>212</v>
      </c>
      <c r="H2289" s="40" t="s">
        <v>213</v>
      </c>
      <c r="I2289" s="629" t="s">
        <v>72</v>
      </c>
      <c r="J2289" s="698" t="s">
        <v>527</v>
      </c>
      <c r="K2289" s="109">
        <v>0</v>
      </c>
      <c r="L2289" s="110">
        <v>0</v>
      </c>
      <c r="M2289" s="111">
        <v>0</v>
      </c>
      <c r="N2289" s="111">
        <v>0</v>
      </c>
      <c r="O2289" s="109">
        <v>0</v>
      </c>
      <c r="P2289" s="111">
        <v>0</v>
      </c>
      <c r="Q2289" s="109">
        <v>0</v>
      </c>
      <c r="R2289" s="16">
        <f>SUMIFS('Member Months'!$L:$L,'Member Months'!$A:$A,$A2289,'Member Months'!$C:$C,$C2289, 'Member Months'!$D:$D,$D2289)</f>
        <v>0</v>
      </c>
      <c r="T2289" s="172"/>
    </row>
    <row r="2290" spans="1:20">
      <c r="A2290" s="38" t="s">
        <v>211</v>
      </c>
      <c r="B2290" s="39">
        <f t="shared" si="75"/>
        <v>0</v>
      </c>
      <c r="C2290" s="39" t="str">
        <f t="shared" si="76"/>
        <v>2021 Prior Year</v>
      </c>
      <c r="D2290" s="40">
        <v>4</v>
      </c>
      <c r="E2290" s="40" t="s">
        <v>211</v>
      </c>
      <c r="F2290" s="40" t="s">
        <v>738</v>
      </c>
      <c r="G2290" s="698" t="s">
        <v>212</v>
      </c>
      <c r="H2290" s="40" t="s">
        <v>213</v>
      </c>
      <c r="I2290" s="629" t="s">
        <v>73</v>
      </c>
      <c r="J2290" s="698" t="s">
        <v>528</v>
      </c>
      <c r="K2290" s="109">
        <v>0</v>
      </c>
      <c r="L2290" s="110">
        <v>0</v>
      </c>
      <c r="M2290" s="111">
        <v>0</v>
      </c>
      <c r="N2290" s="111">
        <v>0</v>
      </c>
      <c r="O2290" s="109">
        <v>0</v>
      </c>
      <c r="P2290" s="111">
        <v>0</v>
      </c>
      <c r="Q2290" s="109">
        <v>0</v>
      </c>
      <c r="R2290" s="16">
        <f>SUMIFS('Member Months'!$L:$L,'Member Months'!$A:$A,$A2290,'Member Months'!$C:$C,$C2290, 'Member Months'!$D:$D,$D2290)</f>
        <v>0</v>
      </c>
      <c r="T2290" s="172"/>
    </row>
    <row r="2291" spans="1:20">
      <c r="A2291" s="38" t="s">
        <v>211</v>
      </c>
      <c r="B2291" s="39">
        <f t="shared" si="75"/>
        <v>0</v>
      </c>
      <c r="C2291" s="39" t="str">
        <f t="shared" si="76"/>
        <v>2021 Prior Year</v>
      </c>
      <c r="D2291" s="40">
        <v>4</v>
      </c>
      <c r="E2291" s="40" t="s">
        <v>211</v>
      </c>
      <c r="F2291" s="40" t="s">
        <v>738</v>
      </c>
      <c r="G2291" s="698" t="s">
        <v>212</v>
      </c>
      <c r="H2291" s="40" t="s">
        <v>213</v>
      </c>
      <c r="I2291" s="630" t="s">
        <v>409</v>
      </c>
      <c r="J2291" s="698" t="s">
        <v>803</v>
      </c>
      <c r="K2291" s="109">
        <v>0</v>
      </c>
      <c r="L2291" s="110">
        <v>0</v>
      </c>
      <c r="M2291" s="111">
        <v>0</v>
      </c>
      <c r="N2291" s="111">
        <v>0</v>
      </c>
      <c r="O2291" s="109">
        <v>0</v>
      </c>
      <c r="P2291" s="111">
        <v>0</v>
      </c>
      <c r="Q2291" s="109">
        <v>0</v>
      </c>
      <c r="R2291" s="16">
        <f>SUMIFS('Member Months'!$L:$L,'Member Months'!$A:$A,$A2291,'Member Months'!$C:$C,$C2291, 'Member Months'!$D:$D,$D2291)</f>
        <v>0</v>
      </c>
      <c r="T2291" s="172"/>
    </row>
    <row r="2292" spans="1:20">
      <c r="A2292" s="38" t="s">
        <v>214</v>
      </c>
      <c r="B2292" s="39">
        <f t="shared" si="75"/>
        <v>0</v>
      </c>
      <c r="C2292" s="39" t="str">
        <f t="shared" si="76"/>
        <v>2021 Prior Year</v>
      </c>
      <c r="D2292" s="40">
        <v>4</v>
      </c>
      <c r="E2292" s="40" t="s">
        <v>214</v>
      </c>
      <c r="F2292" s="40" t="s">
        <v>738</v>
      </c>
      <c r="G2292" s="698" t="s">
        <v>224</v>
      </c>
      <c r="H2292" s="40" t="s">
        <v>213</v>
      </c>
      <c r="I2292" s="629" t="s">
        <v>211</v>
      </c>
      <c r="J2292" s="698" t="s">
        <v>261</v>
      </c>
      <c r="K2292" s="109">
        <v>0</v>
      </c>
      <c r="L2292" s="110">
        <v>0</v>
      </c>
      <c r="M2292" s="111">
        <v>0</v>
      </c>
      <c r="N2292" s="111">
        <v>0</v>
      </c>
      <c r="O2292" s="109">
        <v>0</v>
      </c>
      <c r="P2292" s="111">
        <v>0</v>
      </c>
      <c r="Q2292" s="109">
        <v>0</v>
      </c>
      <c r="R2292" s="16">
        <f>SUMIFS('Member Months'!$L:$L,'Member Months'!$A:$A,$A2292,'Member Months'!$C:$C,$C2292, 'Member Months'!$D:$D,$D2292)</f>
        <v>0</v>
      </c>
      <c r="T2292" s="172"/>
    </row>
    <row r="2293" spans="1:20">
      <c r="A2293" s="38" t="s">
        <v>214</v>
      </c>
      <c r="B2293" s="39">
        <f t="shared" si="75"/>
        <v>0</v>
      </c>
      <c r="C2293" s="39" t="str">
        <f t="shared" si="76"/>
        <v>2021 Prior Year</v>
      </c>
      <c r="D2293" s="40">
        <v>4</v>
      </c>
      <c r="E2293" s="40" t="s">
        <v>214</v>
      </c>
      <c r="F2293" s="40" t="s">
        <v>738</v>
      </c>
      <c r="G2293" s="698" t="s">
        <v>224</v>
      </c>
      <c r="H2293" s="40" t="s">
        <v>213</v>
      </c>
      <c r="I2293" s="629" t="s">
        <v>214</v>
      </c>
      <c r="J2293" s="698" t="s">
        <v>676</v>
      </c>
      <c r="K2293" s="109">
        <v>0</v>
      </c>
      <c r="L2293" s="110">
        <v>0</v>
      </c>
      <c r="M2293" s="111">
        <v>0</v>
      </c>
      <c r="N2293" s="111">
        <v>0</v>
      </c>
      <c r="O2293" s="109">
        <v>0</v>
      </c>
      <c r="P2293" s="111">
        <v>0</v>
      </c>
      <c r="Q2293" s="109">
        <v>0</v>
      </c>
      <c r="R2293" s="16">
        <f>SUMIFS('Member Months'!$L:$L,'Member Months'!$A:$A,$A2293,'Member Months'!$C:$C,$C2293, 'Member Months'!$D:$D,$D2293)</f>
        <v>0</v>
      </c>
      <c r="T2293" s="172"/>
    </row>
    <row r="2294" spans="1:20">
      <c r="A2294" s="38" t="s">
        <v>214</v>
      </c>
      <c r="B2294" s="39">
        <f t="shared" si="75"/>
        <v>0</v>
      </c>
      <c r="C2294" s="39" t="str">
        <f t="shared" si="76"/>
        <v>2021 Prior Year</v>
      </c>
      <c r="D2294" s="40">
        <v>4</v>
      </c>
      <c r="E2294" s="40" t="s">
        <v>214</v>
      </c>
      <c r="F2294" s="40" t="s">
        <v>738</v>
      </c>
      <c r="G2294" s="698" t="s">
        <v>224</v>
      </c>
      <c r="H2294" s="40" t="s">
        <v>213</v>
      </c>
      <c r="I2294" s="629" t="s">
        <v>215</v>
      </c>
      <c r="J2294" s="698" t="s">
        <v>216</v>
      </c>
      <c r="K2294" s="109">
        <v>0</v>
      </c>
      <c r="L2294" s="110">
        <v>0</v>
      </c>
      <c r="M2294" s="111">
        <v>0</v>
      </c>
      <c r="N2294" s="111">
        <v>0</v>
      </c>
      <c r="O2294" s="109">
        <v>0</v>
      </c>
      <c r="P2294" s="111">
        <v>0</v>
      </c>
      <c r="Q2294" s="109">
        <v>0</v>
      </c>
      <c r="R2294" s="16">
        <f>SUMIFS('Member Months'!$L:$L,'Member Months'!$A:$A,$A2294,'Member Months'!$C:$C,$C2294, 'Member Months'!$D:$D,$D2294)</f>
        <v>0</v>
      </c>
      <c r="T2294" s="172"/>
    </row>
    <row r="2295" spans="1:20">
      <c r="A2295" s="38" t="s">
        <v>214</v>
      </c>
      <c r="B2295" s="39">
        <f t="shared" si="75"/>
        <v>0</v>
      </c>
      <c r="C2295" s="39" t="str">
        <f t="shared" si="76"/>
        <v>2021 Prior Year</v>
      </c>
      <c r="D2295" s="40">
        <v>4</v>
      </c>
      <c r="E2295" s="40" t="s">
        <v>214</v>
      </c>
      <c r="F2295" s="40" t="s">
        <v>738</v>
      </c>
      <c r="G2295" s="698" t="s">
        <v>224</v>
      </c>
      <c r="H2295" s="40" t="s">
        <v>213</v>
      </c>
      <c r="I2295" s="629" t="s">
        <v>217</v>
      </c>
      <c r="J2295" s="698" t="s">
        <v>262</v>
      </c>
      <c r="K2295" s="109">
        <v>0</v>
      </c>
      <c r="L2295" s="110">
        <v>0</v>
      </c>
      <c r="M2295" s="111">
        <v>0</v>
      </c>
      <c r="N2295" s="111">
        <v>0</v>
      </c>
      <c r="O2295" s="109">
        <v>0</v>
      </c>
      <c r="P2295" s="111">
        <v>0</v>
      </c>
      <c r="Q2295" s="109">
        <v>0</v>
      </c>
      <c r="R2295" s="16">
        <f>SUMIFS('Member Months'!$L:$L,'Member Months'!$A:$A,$A2295,'Member Months'!$C:$C,$C2295, 'Member Months'!$D:$D,$D2295)</f>
        <v>0</v>
      </c>
      <c r="T2295" s="172"/>
    </row>
    <row r="2296" spans="1:20">
      <c r="A2296" s="38" t="s">
        <v>214</v>
      </c>
      <c r="B2296" s="39">
        <f t="shared" si="75"/>
        <v>0</v>
      </c>
      <c r="C2296" s="39" t="str">
        <f t="shared" si="76"/>
        <v>2021 Prior Year</v>
      </c>
      <c r="D2296" s="40">
        <v>4</v>
      </c>
      <c r="E2296" s="40" t="s">
        <v>214</v>
      </c>
      <c r="F2296" s="40" t="s">
        <v>738</v>
      </c>
      <c r="G2296" s="698" t="s">
        <v>224</v>
      </c>
      <c r="H2296" s="40" t="s">
        <v>213</v>
      </c>
      <c r="I2296" s="629" t="s">
        <v>218</v>
      </c>
      <c r="J2296" s="698" t="s">
        <v>677</v>
      </c>
      <c r="K2296" s="109">
        <v>0</v>
      </c>
      <c r="L2296" s="110">
        <v>0</v>
      </c>
      <c r="M2296" s="111">
        <v>0</v>
      </c>
      <c r="N2296" s="111">
        <v>0</v>
      </c>
      <c r="O2296" s="109">
        <v>0</v>
      </c>
      <c r="P2296" s="111">
        <v>0</v>
      </c>
      <c r="Q2296" s="109">
        <v>0</v>
      </c>
      <c r="R2296" s="16">
        <f>SUMIFS('Member Months'!$L:$L,'Member Months'!$A:$A,$A2296,'Member Months'!$C:$C,$C2296, 'Member Months'!$D:$D,$D2296)</f>
        <v>0</v>
      </c>
      <c r="T2296" s="172"/>
    </row>
    <row r="2297" spans="1:20">
      <c r="A2297" s="38" t="s">
        <v>214</v>
      </c>
      <c r="B2297" s="39">
        <f t="shared" si="75"/>
        <v>0</v>
      </c>
      <c r="C2297" s="39" t="str">
        <f t="shared" si="76"/>
        <v>2021 Prior Year</v>
      </c>
      <c r="D2297" s="40">
        <v>4</v>
      </c>
      <c r="E2297" s="40" t="s">
        <v>214</v>
      </c>
      <c r="F2297" s="40" t="s">
        <v>738</v>
      </c>
      <c r="G2297" s="698" t="s">
        <v>224</v>
      </c>
      <c r="H2297" s="40" t="s">
        <v>213</v>
      </c>
      <c r="I2297" s="629" t="s">
        <v>219</v>
      </c>
      <c r="J2297" s="698" t="s">
        <v>263</v>
      </c>
      <c r="K2297" s="303">
        <v>0</v>
      </c>
      <c r="L2297" s="304">
        <v>0</v>
      </c>
      <c r="M2297" s="305">
        <v>0</v>
      </c>
      <c r="N2297" s="305">
        <v>0</v>
      </c>
      <c r="O2297" s="303">
        <v>0</v>
      </c>
      <c r="P2297" s="305">
        <v>0</v>
      </c>
      <c r="Q2297" s="303">
        <v>0</v>
      </c>
      <c r="R2297" s="16">
        <f>SUMIFS('Member Months'!$L:$L,'Member Months'!$A:$A,$A2297,'Member Months'!$C:$C,$C2297, 'Member Months'!$D:$D,$D2297)</f>
        <v>0</v>
      </c>
      <c r="T2297" s="172"/>
    </row>
    <row r="2298" spans="1:20">
      <c r="A2298" s="38" t="s">
        <v>214</v>
      </c>
      <c r="B2298" s="39">
        <f t="shared" si="75"/>
        <v>0</v>
      </c>
      <c r="C2298" s="39" t="str">
        <f t="shared" si="76"/>
        <v>2021 Prior Year</v>
      </c>
      <c r="D2298" s="40">
        <v>4</v>
      </c>
      <c r="E2298" s="40" t="s">
        <v>214</v>
      </c>
      <c r="F2298" s="40" t="s">
        <v>738</v>
      </c>
      <c r="G2298" s="698" t="s">
        <v>224</v>
      </c>
      <c r="H2298" s="40" t="s">
        <v>213</v>
      </c>
      <c r="I2298" s="629" t="s">
        <v>220</v>
      </c>
      <c r="J2298" s="698" t="s">
        <v>675</v>
      </c>
      <c r="K2298" s="303">
        <v>0</v>
      </c>
      <c r="L2298" s="304">
        <v>0</v>
      </c>
      <c r="M2298" s="305">
        <v>0</v>
      </c>
      <c r="N2298" s="305">
        <v>0</v>
      </c>
      <c r="O2298" s="303">
        <v>0</v>
      </c>
      <c r="P2298" s="305">
        <v>0</v>
      </c>
      <c r="Q2298" s="303">
        <v>0</v>
      </c>
      <c r="R2298" s="16">
        <f>SUMIFS('Member Months'!$L:$L,'Member Months'!$A:$A,$A2298,'Member Months'!$C:$C,$C2298, 'Member Months'!$D:$D,$D2298)</f>
        <v>0</v>
      </c>
      <c r="T2298" s="172"/>
    </row>
    <row r="2299" spans="1:20">
      <c r="A2299" s="38" t="s">
        <v>214</v>
      </c>
      <c r="B2299" s="39">
        <f t="shared" si="75"/>
        <v>0</v>
      </c>
      <c r="C2299" s="39" t="str">
        <f t="shared" si="76"/>
        <v>2021 Prior Year</v>
      </c>
      <c r="D2299" s="40">
        <v>4</v>
      </c>
      <c r="E2299" s="40" t="s">
        <v>214</v>
      </c>
      <c r="F2299" s="40" t="s">
        <v>738</v>
      </c>
      <c r="G2299" s="698" t="s">
        <v>224</v>
      </c>
      <c r="H2299" s="40" t="s">
        <v>213</v>
      </c>
      <c r="I2299" s="629" t="s">
        <v>221</v>
      </c>
      <c r="J2299" s="698" t="s">
        <v>264</v>
      </c>
      <c r="K2299" s="303">
        <v>0</v>
      </c>
      <c r="L2299" s="304">
        <v>0</v>
      </c>
      <c r="M2299" s="305">
        <v>0</v>
      </c>
      <c r="N2299" s="305">
        <v>0</v>
      </c>
      <c r="O2299" s="303">
        <v>0</v>
      </c>
      <c r="P2299" s="305">
        <v>0</v>
      </c>
      <c r="Q2299" s="303">
        <v>0</v>
      </c>
      <c r="R2299" s="16">
        <f>SUMIFS('Member Months'!$L:$L,'Member Months'!$A:$A,$A2299,'Member Months'!$C:$C,$C2299, 'Member Months'!$D:$D,$D2299)</f>
        <v>0</v>
      </c>
      <c r="T2299" s="172"/>
    </row>
    <row r="2300" spans="1:20">
      <c r="A2300" s="38" t="s">
        <v>214</v>
      </c>
      <c r="B2300" s="39">
        <f t="shared" si="75"/>
        <v>0</v>
      </c>
      <c r="C2300" s="39" t="str">
        <f t="shared" si="76"/>
        <v>2021 Prior Year</v>
      </c>
      <c r="D2300" s="40">
        <v>4</v>
      </c>
      <c r="E2300" s="40" t="s">
        <v>214</v>
      </c>
      <c r="F2300" s="40" t="s">
        <v>738</v>
      </c>
      <c r="G2300" s="698" t="s">
        <v>224</v>
      </c>
      <c r="H2300" s="40" t="s">
        <v>213</v>
      </c>
      <c r="I2300" s="629" t="s">
        <v>222</v>
      </c>
      <c r="J2300" s="698" t="s">
        <v>206</v>
      </c>
      <c r="K2300" s="303">
        <v>0</v>
      </c>
      <c r="L2300" s="304">
        <v>0</v>
      </c>
      <c r="M2300" s="305">
        <v>0</v>
      </c>
      <c r="N2300" s="305">
        <v>0</v>
      </c>
      <c r="O2300" s="303">
        <v>0</v>
      </c>
      <c r="P2300" s="305">
        <v>0</v>
      </c>
      <c r="Q2300" s="303">
        <v>0</v>
      </c>
      <c r="R2300" s="16">
        <f>SUMIFS('Member Months'!$L:$L,'Member Months'!$A:$A,$A2300,'Member Months'!$C:$C,$C2300, 'Member Months'!$D:$D,$D2300)</f>
        <v>0</v>
      </c>
      <c r="T2300" s="172"/>
    </row>
    <row r="2301" spans="1:20">
      <c r="A2301" s="38" t="s">
        <v>214</v>
      </c>
      <c r="B2301" s="39">
        <f t="shared" si="75"/>
        <v>0</v>
      </c>
      <c r="C2301" s="39" t="str">
        <f t="shared" si="76"/>
        <v>2021 Prior Year</v>
      </c>
      <c r="D2301" s="40">
        <v>4</v>
      </c>
      <c r="E2301" s="40" t="s">
        <v>214</v>
      </c>
      <c r="F2301" s="40" t="s">
        <v>738</v>
      </c>
      <c r="G2301" s="698" t="s">
        <v>224</v>
      </c>
      <c r="H2301" s="40" t="s">
        <v>213</v>
      </c>
      <c r="I2301" s="629" t="s">
        <v>223</v>
      </c>
      <c r="J2301" s="698" t="s">
        <v>181</v>
      </c>
      <c r="K2301" s="303">
        <v>0</v>
      </c>
      <c r="L2301" s="304">
        <v>0</v>
      </c>
      <c r="M2301" s="305">
        <v>0</v>
      </c>
      <c r="N2301" s="305">
        <v>0</v>
      </c>
      <c r="O2301" s="303">
        <v>0</v>
      </c>
      <c r="P2301" s="305">
        <v>0</v>
      </c>
      <c r="Q2301" s="303">
        <v>0</v>
      </c>
      <c r="R2301" s="16">
        <f>SUMIFS('Member Months'!$L:$L,'Member Months'!$A:$A,$A2301,'Member Months'!$C:$C,$C2301, 'Member Months'!$D:$D,$D2301)</f>
        <v>0</v>
      </c>
      <c r="T2301" s="172"/>
    </row>
    <row r="2302" spans="1:20">
      <c r="A2302" s="38" t="s">
        <v>214</v>
      </c>
      <c r="B2302" s="39">
        <f t="shared" si="75"/>
        <v>0</v>
      </c>
      <c r="C2302" s="39" t="str">
        <f t="shared" si="76"/>
        <v>2021 Prior Year</v>
      </c>
      <c r="D2302" s="40">
        <v>4</v>
      </c>
      <c r="E2302" s="40" t="s">
        <v>214</v>
      </c>
      <c r="F2302" s="40" t="s">
        <v>738</v>
      </c>
      <c r="G2302" s="698" t="s">
        <v>224</v>
      </c>
      <c r="H2302" s="40" t="s">
        <v>213</v>
      </c>
      <c r="I2302" s="629" t="s">
        <v>150</v>
      </c>
      <c r="J2302" s="698" t="s">
        <v>204</v>
      </c>
      <c r="K2302" s="303">
        <v>0</v>
      </c>
      <c r="L2302" s="304">
        <v>0</v>
      </c>
      <c r="M2302" s="305">
        <v>0</v>
      </c>
      <c r="N2302" s="305">
        <v>0</v>
      </c>
      <c r="O2302" s="303">
        <v>0</v>
      </c>
      <c r="P2302" s="305">
        <v>0</v>
      </c>
      <c r="Q2302" s="303">
        <v>0</v>
      </c>
      <c r="R2302" s="16">
        <f>SUMIFS('Member Months'!$L:$L,'Member Months'!$A:$A,$A2302,'Member Months'!$C:$C,$C2302, 'Member Months'!$D:$D,$D2302)</f>
        <v>0</v>
      </c>
      <c r="T2302" s="172"/>
    </row>
    <row r="2303" spans="1:20">
      <c r="A2303" s="38" t="s">
        <v>214</v>
      </c>
      <c r="B2303" s="39">
        <f t="shared" si="75"/>
        <v>0</v>
      </c>
      <c r="C2303" s="39" t="str">
        <f t="shared" si="76"/>
        <v>2021 Prior Year</v>
      </c>
      <c r="D2303" s="40">
        <v>4</v>
      </c>
      <c r="E2303" s="40" t="s">
        <v>214</v>
      </c>
      <c r="F2303" s="40" t="s">
        <v>738</v>
      </c>
      <c r="G2303" s="698" t="s">
        <v>224</v>
      </c>
      <c r="H2303" s="40" t="s">
        <v>213</v>
      </c>
      <c r="I2303" s="629" t="s">
        <v>151</v>
      </c>
      <c r="J2303" s="698" t="s">
        <v>205</v>
      </c>
      <c r="K2303" s="303">
        <v>0</v>
      </c>
      <c r="L2303" s="304">
        <v>0</v>
      </c>
      <c r="M2303" s="305">
        <v>0</v>
      </c>
      <c r="N2303" s="305">
        <v>0</v>
      </c>
      <c r="O2303" s="303">
        <v>0</v>
      </c>
      <c r="P2303" s="305">
        <v>0</v>
      </c>
      <c r="Q2303" s="303">
        <v>0</v>
      </c>
      <c r="R2303" s="16">
        <f>SUMIFS('Member Months'!$L:$L,'Member Months'!$A:$A,$A2303,'Member Months'!$C:$C,$C2303, 'Member Months'!$D:$D,$D2303)</f>
        <v>0</v>
      </c>
      <c r="T2303" s="172"/>
    </row>
    <row r="2304" spans="1:20">
      <c r="A2304" s="38" t="s">
        <v>214</v>
      </c>
      <c r="B2304" s="39">
        <f t="shared" si="75"/>
        <v>0</v>
      </c>
      <c r="C2304" s="39" t="str">
        <f t="shared" si="76"/>
        <v>2021 Prior Year</v>
      </c>
      <c r="D2304" s="40">
        <v>4</v>
      </c>
      <c r="E2304" s="40" t="s">
        <v>214</v>
      </c>
      <c r="F2304" s="40" t="s">
        <v>738</v>
      </c>
      <c r="G2304" s="698" t="s">
        <v>224</v>
      </c>
      <c r="H2304" s="40" t="s">
        <v>213</v>
      </c>
      <c r="I2304" s="629" t="s">
        <v>152</v>
      </c>
      <c r="J2304" s="698" t="s">
        <v>182</v>
      </c>
      <c r="K2304" s="303">
        <v>0</v>
      </c>
      <c r="L2304" s="304">
        <v>0</v>
      </c>
      <c r="M2304" s="305">
        <v>0</v>
      </c>
      <c r="N2304" s="305">
        <v>0</v>
      </c>
      <c r="O2304" s="303">
        <v>0</v>
      </c>
      <c r="P2304" s="305">
        <v>0</v>
      </c>
      <c r="Q2304" s="303">
        <v>0</v>
      </c>
      <c r="R2304" s="16">
        <f>SUMIFS('Member Months'!$L:$L,'Member Months'!$A:$A,$A2304,'Member Months'!$C:$C,$C2304, 'Member Months'!$D:$D,$D2304)</f>
        <v>0</v>
      </c>
      <c r="T2304" s="172"/>
    </row>
    <row r="2305" spans="1:20">
      <c r="A2305" s="38" t="s">
        <v>214</v>
      </c>
      <c r="B2305" s="39">
        <f t="shared" si="75"/>
        <v>0</v>
      </c>
      <c r="C2305" s="39" t="str">
        <f t="shared" si="76"/>
        <v>2021 Prior Year</v>
      </c>
      <c r="D2305" s="40">
        <v>4</v>
      </c>
      <c r="E2305" s="40" t="s">
        <v>214</v>
      </c>
      <c r="F2305" s="40" t="s">
        <v>738</v>
      </c>
      <c r="G2305" s="698" t="s">
        <v>224</v>
      </c>
      <c r="H2305" s="40" t="s">
        <v>213</v>
      </c>
      <c r="I2305" s="629" t="s">
        <v>70</v>
      </c>
      <c r="J2305" s="698" t="s">
        <v>265</v>
      </c>
      <c r="K2305" s="303">
        <v>0</v>
      </c>
      <c r="L2305" s="304">
        <v>0</v>
      </c>
      <c r="M2305" s="305">
        <v>0</v>
      </c>
      <c r="N2305" s="305">
        <v>0</v>
      </c>
      <c r="O2305" s="303">
        <v>0</v>
      </c>
      <c r="P2305" s="305">
        <v>0</v>
      </c>
      <c r="Q2305" s="303">
        <v>0</v>
      </c>
      <c r="R2305" s="16">
        <f>SUMIFS('Member Months'!$L:$L,'Member Months'!$A:$A,$A2305,'Member Months'!$C:$C,$C2305, 'Member Months'!$D:$D,$D2305)</f>
        <v>0</v>
      </c>
      <c r="T2305" s="172"/>
    </row>
    <row r="2306" spans="1:20">
      <c r="A2306" s="38" t="s">
        <v>214</v>
      </c>
      <c r="B2306" s="39">
        <f t="shared" si="75"/>
        <v>0</v>
      </c>
      <c r="C2306" s="39" t="str">
        <f t="shared" si="76"/>
        <v>2021 Prior Year</v>
      </c>
      <c r="D2306" s="40">
        <v>4</v>
      </c>
      <c r="E2306" s="40" t="s">
        <v>214</v>
      </c>
      <c r="F2306" s="40" t="s">
        <v>738</v>
      </c>
      <c r="G2306" s="698" t="s">
        <v>224</v>
      </c>
      <c r="H2306" s="40" t="s">
        <v>213</v>
      </c>
      <c r="I2306" s="629" t="s">
        <v>71</v>
      </c>
      <c r="J2306" s="698" t="s">
        <v>266</v>
      </c>
      <c r="K2306" s="303">
        <v>0</v>
      </c>
      <c r="L2306" s="304">
        <v>0</v>
      </c>
      <c r="M2306" s="305">
        <v>0</v>
      </c>
      <c r="N2306" s="305">
        <v>0</v>
      </c>
      <c r="O2306" s="303">
        <v>0</v>
      </c>
      <c r="P2306" s="305">
        <v>0</v>
      </c>
      <c r="Q2306" s="303">
        <v>0</v>
      </c>
      <c r="R2306" s="16">
        <f>SUMIFS('Member Months'!$L:$L,'Member Months'!$A:$A,$A2306,'Member Months'!$C:$C,$C2306, 'Member Months'!$D:$D,$D2306)</f>
        <v>0</v>
      </c>
      <c r="T2306" s="172"/>
    </row>
    <row r="2307" spans="1:20">
      <c r="A2307" s="38" t="s">
        <v>214</v>
      </c>
      <c r="B2307" s="39">
        <f t="shared" si="75"/>
        <v>0</v>
      </c>
      <c r="C2307" s="39" t="str">
        <f t="shared" si="76"/>
        <v>2021 Prior Year</v>
      </c>
      <c r="D2307" s="40">
        <v>4</v>
      </c>
      <c r="E2307" s="40" t="s">
        <v>214</v>
      </c>
      <c r="F2307" s="40" t="s">
        <v>738</v>
      </c>
      <c r="G2307" s="698" t="s">
        <v>224</v>
      </c>
      <c r="H2307" s="40" t="s">
        <v>213</v>
      </c>
      <c r="I2307" s="629" t="s">
        <v>72</v>
      </c>
      <c r="J2307" s="698" t="s">
        <v>527</v>
      </c>
      <c r="K2307" s="303">
        <v>0</v>
      </c>
      <c r="L2307" s="304">
        <v>0</v>
      </c>
      <c r="M2307" s="305">
        <v>0</v>
      </c>
      <c r="N2307" s="305">
        <v>0</v>
      </c>
      <c r="O2307" s="303">
        <v>0</v>
      </c>
      <c r="P2307" s="305">
        <v>0</v>
      </c>
      <c r="Q2307" s="303">
        <v>0</v>
      </c>
      <c r="R2307" s="16">
        <f>SUMIFS('Member Months'!$L:$L,'Member Months'!$A:$A,$A2307,'Member Months'!$C:$C,$C2307, 'Member Months'!$D:$D,$D2307)</f>
        <v>0</v>
      </c>
      <c r="T2307" s="172"/>
    </row>
    <row r="2308" spans="1:20">
      <c r="A2308" s="38" t="s">
        <v>214</v>
      </c>
      <c r="B2308" s="39">
        <f t="shared" si="75"/>
        <v>0</v>
      </c>
      <c r="C2308" s="39" t="str">
        <f t="shared" si="76"/>
        <v>2021 Prior Year</v>
      </c>
      <c r="D2308" s="40">
        <v>4</v>
      </c>
      <c r="E2308" s="40" t="s">
        <v>214</v>
      </c>
      <c r="F2308" s="40" t="s">
        <v>738</v>
      </c>
      <c r="G2308" s="698" t="s">
        <v>224</v>
      </c>
      <c r="H2308" s="40" t="s">
        <v>213</v>
      </c>
      <c r="I2308" s="629" t="s">
        <v>73</v>
      </c>
      <c r="J2308" s="698" t="s">
        <v>528</v>
      </c>
      <c r="K2308" s="303">
        <v>0</v>
      </c>
      <c r="L2308" s="304">
        <v>0</v>
      </c>
      <c r="M2308" s="305">
        <v>0</v>
      </c>
      <c r="N2308" s="305">
        <v>0</v>
      </c>
      <c r="O2308" s="303">
        <v>0</v>
      </c>
      <c r="P2308" s="305">
        <v>0</v>
      </c>
      <c r="Q2308" s="303">
        <v>0</v>
      </c>
      <c r="R2308" s="16">
        <f>SUMIFS('Member Months'!$L:$L,'Member Months'!$A:$A,$A2308,'Member Months'!$C:$C,$C2308, 'Member Months'!$D:$D,$D2308)</f>
        <v>0</v>
      </c>
      <c r="T2308" s="172"/>
    </row>
    <row r="2309" spans="1:20">
      <c r="A2309" s="38" t="s">
        <v>214</v>
      </c>
      <c r="B2309" s="39">
        <f t="shared" si="75"/>
        <v>0</v>
      </c>
      <c r="C2309" s="39" t="str">
        <f t="shared" si="76"/>
        <v>2021 Prior Year</v>
      </c>
      <c r="D2309" s="40">
        <v>4</v>
      </c>
      <c r="E2309" s="40" t="s">
        <v>214</v>
      </c>
      <c r="F2309" s="40" t="s">
        <v>738</v>
      </c>
      <c r="G2309" s="698" t="s">
        <v>224</v>
      </c>
      <c r="H2309" s="40" t="s">
        <v>213</v>
      </c>
      <c r="I2309" s="630" t="s">
        <v>409</v>
      </c>
      <c r="J2309" s="698" t="s">
        <v>803</v>
      </c>
      <c r="K2309" s="303">
        <v>0</v>
      </c>
      <c r="L2309" s="304">
        <v>0</v>
      </c>
      <c r="M2309" s="305">
        <v>0</v>
      </c>
      <c r="N2309" s="305">
        <v>0</v>
      </c>
      <c r="O2309" s="303">
        <v>0</v>
      </c>
      <c r="P2309" s="305">
        <v>0</v>
      </c>
      <c r="Q2309" s="303">
        <v>0</v>
      </c>
      <c r="R2309" s="16">
        <f>SUMIFS('Member Months'!$L:$L,'Member Months'!$A:$A,$A2309,'Member Months'!$C:$C,$C2309, 'Member Months'!$D:$D,$D2309)</f>
        <v>0</v>
      </c>
      <c r="T2309" s="172"/>
    </row>
    <row r="2310" spans="1:20">
      <c r="A2310" s="38" t="s">
        <v>215</v>
      </c>
      <c r="B2310" s="39">
        <f t="shared" si="75"/>
        <v>0</v>
      </c>
      <c r="C2310" s="39" t="str">
        <f t="shared" si="76"/>
        <v>2021 Prior Year</v>
      </c>
      <c r="D2310" s="40">
        <v>4</v>
      </c>
      <c r="E2310" s="40" t="s">
        <v>215</v>
      </c>
      <c r="F2310" s="40" t="s">
        <v>738</v>
      </c>
      <c r="G2310" s="698" t="s">
        <v>225</v>
      </c>
      <c r="H2310" s="40" t="s">
        <v>213</v>
      </c>
      <c r="I2310" s="629" t="s">
        <v>211</v>
      </c>
      <c r="J2310" s="698" t="s">
        <v>261</v>
      </c>
      <c r="K2310" s="303">
        <v>0</v>
      </c>
      <c r="L2310" s="304">
        <v>0</v>
      </c>
      <c r="M2310" s="305">
        <v>0</v>
      </c>
      <c r="N2310" s="305">
        <v>0</v>
      </c>
      <c r="O2310" s="303">
        <v>0</v>
      </c>
      <c r="P2310" s="305">
        <v>0</v>
      </c>
      <c r="Q2310" s="303">
        <v>0</v>
      </c>
      <c r="R2310" s="16">
        <f>SUMIFS('Member Months'!$L:$L,'Member Months'!$A:$A,$A2310,'Member Months'!$C:$C,$C2310, 'Member Months'!$D:$D,$D2310)</f>
        <v>0</v>
      </c>
      <c r="T2310" s="172"/>
    </row>
    <row r="2311" spans="1:20">
      <c r="A2311" s="38" t="s">
        <v>215</v>
      </c>
      <c r="B2311" s="39">
        <f t="shared" si="75"/>
        <v>0</v>
      </c>
      <c r="C2311" s="39" t="str">
        <f t="shared" si="76"/>
        <v>2021 Prior Year</v>
      </c>
      <c r="D2311" s="40">
        <v>4</v>
      </c>
      <c r="E2311" s="40" t="s">
        <v>215</v>
      </c>
      <c r="F2311" s="40" t="s">
        <v>738</v>
      </c>
      <c r="G2311" s="698" t="s">
        <v>225</v>
      </c>
      <c r="H2311" s="40" t="s">
        <v>213</v>
      </c>
      <c r="I2311" s="629" t="s">
        <v>214</v>
      </c>
      <c r="J2311" s="698" t="s">
        <v>676</v>
      </c>
      <c r="K2311" s="303">
        <v>0</v>
      </c>
      <c r="L2311" s="304">
        <v>0</v>
      </c>
      <c r="M2311" s="305">
        <v>0</v>
      </c>
      <c r="N2311" s="305">
        <v>0</v>
      </c>
      <c r="O2311" s="303">
        <v>0</v>
      </c>
      <c r="P2311" s="305">
        <v>0</v>
      </c>
      <c r="Q2311" s="303">
        <v>0</v>
      </c>
      <c r="R2311" s="16">
        <f>SUMIFS('Member Months'!$L:$L,'Member Months'!$A:$A,$A2311,'Member Months'!$C:$C,$C2311, 'Member Months'!$D:$D,$D2311)</f>
        <v>0</v>
      </c>
      <c r="T2311" s="172"/>
    </row>
    <row r="2312" spans="1:20">
      <c r="A2312" s="38" t="s">
        <v>215</v>
      </c>
      <c r="B2312" s="39">
        <f t="shared" si="75"/>
        <v>0</v>
      </c>
      <c r="C2312" s="39" t="str">
        <f t="shared" si="76"/>
        <v>2021 Prior Year</v>
      </c>
      <c r="D2312" s="40">
        <v>4</v>
      </c>
      <c r="E2312" s="40" t="s">
        <v>215</v>
      </c>
      <c r="F2312" s="40" t="s">
        <v>738</v>
      </c>
      <c r="G2312" s="698" t="s">
        <v>225</v>
      </c>
      <c r="H2312" s="40" t="s">
        <v>213</v>
      </c>
      <c r="I2312" s="629" t="s">
        <v>215</v>
      </c>
      <c r="J2312" s="698" t="s">
        <v>216</v>
      </c>
      <c r="K2312" s="303">
        <v>0</v>
      </c>
      <c r="L2312" s="304">
        <v>0</v>
      </c>
      <c r="M2312" s="305">
        <v>0</v>
      </c>
      <c r="N2312" s="305">
        <v>0</v>
      </c>
      <c r="O2312" s="303">
        <v>0</v>
      </c>
      <c r="P2312" s="305">
        <v>0</v>
      </c>
      <c r="Q2312" s="303">
        <v>0</v>
      </c>
      <c r="R2312" s="16">
        <f>SUMIFS('Member Months'!$L:$L,'Member Months'!$A:$A,$A2312,'Member Months'!$C:$C,$C2312, 'Member Months'!$D:$D,$D2312)</f>
        <v>0</v>
      </c>
      <c r="T2312" s="172"/>
    </row>
    <row r="2313" spans="1:20">
      <c r="A2313" s="38" t="s">
        <v>215</v>
      </c>
      <c r="B2313" s="39">
        <f t="shared" si="75"/>
        <v>0</v>
      </c>
      <c r="C2313" s="39" t="str">
        <f t="shared" si="76"/>
        <v>2021 Prior Year</v>
      </c>
      <c r="D2313" s="40">
        <v>4</v>
      </c>
      <c r="E2313" s="40" t="s">
        <v>215</v>
      </c>
      <c r="F2313" s="40" t="s">
        <v>738</v>
      </c>
      <c r="G2313" s="698" t="s">
        <v>225</v>
      </c>
      <c r="H2313" s="40" t="s">
        <v>213</v>
      </c>
      <c r="I2313" s="629" t="s">
        <v>217</v>
      </c>
      <c r="J2313" s="698" t="s">
        <v>262</v>
      </c>
      <c r="K2313" s="303">
        <v>0</v>
      </c>
      <c r="L2313" s="304">
        <v>0</v>
      </c>
      <c r="M2313" s="305">
        <v>0</v>
      </c>
      <c r="N2313" s="305">
        <v>0</v>
      </c>
      <c r="O2313" s="303">
        <v>0</v>
      </c>
      <c r="P2313" s="305">
        <v>0</v>
      </c>
      <c r="Q2313" s="303">
        <v>0</v>
      </c>
      <c r="R2313" s="16">
        <f>SUMIFS('Member Months'!$L:$L,'Member Months'!$A:$A,$A2313,'Member Months'!$C:$C,$C2313, 'Member Months'!$D:$D,$D2313)</f>
        <v>0</v>
      </c>
      <c r="T2313" s="172"/>
    </row>
    <row r="2314" spans="1:20">
      <c r="A2314" s="38" t="s">
        <v>215</v>
      </c>
      <c r="B2314" s="39">
        <f t="shared" si="75"/>
        <v>0</v>
      </c>
      <c r="C2314" s="39" t="str">
        <f t="shared" si="76"/>
        <v>2021 Prior Year</v>
      </c>
      <c r="D2314" s="40">
        <v>4</v>
      </c>
      <c r="E2314" s="40" t="s">
        <v>215</v>
      </c>
      <c r="F2314" s="40" t="s">
        <v>738</v>
      </c>
      <c r="G2314" s="698" t="s">
        <v>225</v>
      </c>
      <c r="H2314" s="40" t="s">
        <v>213</v>
      </c>
      <c r="I2314" s="629" t="s">
        <v>218</v>
      </c>
      <c r="J2314" s="698" t="s">
        <v>677</v>
      </c>
      <c r="K2314" s="303">
        <v>0</v>
      </c>
      <c r="L2314" s="304">
        <v>0</v>
      </c>
      <c r="M2314" s="305">
        <v>0</v>
      </c>
      <c r="N2314" s="305">
        <v>0</v>
      </c>
      <c r="O2314" s="303">
        <v>0</v>
      </c>
      <c r="P2314" s="305">
        <v>0</v>
      </c>
      <c r="Q2314" s="303">
        <v>0</v>
      </c>
      <c r="R2314" s="16">
        <f>SUMIFS('Member Months'!$L:$L,'Member Months'!$A:$A,$A2314,'Member Months'!$C:$C,$C2314, 'Member Months'!$D:$D,$D2314)</f>
        <v>0</v>
      </c>
      <c r="T2314" s="172"/>
    </row>
    <row r="2315" spans="1:20">
      <c r="A2315" s="38" t="s">
        <v>215</v>
      </c>
      <c r="B2315" s="39">
        <f t="shared" si="75"/>
        <v>0</v>
      </c>
      <c r="C2315" s="39" t="str">
        <f t="shared" si="76"/>
        <v>2021 Prior Year</v>
      </c>
      <c r="D2315" s="40">
        <v>4</v>
      </c>
      <c r="E2315" s="40" t="s">
        <v>215</v>
      </c>
      <c r="F2315" s="40" t="s">
        <v>738</v>
      </c>
      <c r="G2315" s="698" t="s">
        <v>225</v>
      </c>
      <c r="H2315" s="40" t="s">
        <v>213</v>
      </c>
      <c r="I2315" s="629" t="s">
        <v>219</v>
      </c>
      <c r="J2315" s="698" t="s">
        <v>263</v>
      </c>
      <c r="K2315" s="303">
        <v>0</v>
      </c>
      <c r="L2315" s="304">
        <v>0</v>
      </c>
      <c r="M2315" s="305">
        <v>0</v>
      </c>
      <c r="N2315" s="305">
        <v>0</v>
      </c>
      <c r="O2315" s="303">
        <v>0</v>
      </c>
      <c r="P2315" s="305">
        <v>0</v>
      </c>
      <c r="Q2315" s="303">
        <v>0</v>
      </c>
      <c r="R2315" s="16">
        <f>SUMIFS('Member Months'!$L:$L,'Member Months'!$A:$A,$A2315,'Member Months'!$C:$C,$C2315, 'Member Months'!$D:$D,$D2315)</f>
        <v>0</v>
      </c>
      <c r="T2315" s="172"/>
    </row>
    <row r="2316" spans="1:20">
      <c r="A2316" s="38" t="s">
        <v>215</v>
      </c>
      <c r="B2316" s="39">
        <f t="shared" si="75"/>
        <v>0</v>
      </c>
      <c r="C2316" s="39" t="str">
        <f t="shared" si="76"/>
        <v>2021 Prior Year</v>
      </c>
      <c r="D2316" s="40">
        <v>4</v>
      </c>
      <c r="E2316" s="40" t="s">
        <v>215</v>
      </c>
      <c r="F2316" s="40" t="s">
        <v>738</v>
      </c>
      <c r="G2316" s="698" t="s">
        <v>225</v>
      </c>
      <c r="H2316" s="40" t="s">
        <v>213</v>
      </c>
      <c r="I2316" s="629" t="s">
        <v>220</v>
      </c>
      <c r="J2316" s="698" t="s">
        <v>675</v>
      </c>
      <c r="K2316" s="303">
        <v>0</v>
      </c>
      <c r="L2316" s="304">
        <v>0</v>
      </c>
      <c r="M2316" s="305">
        <v>0</v>
      </c>
      <c r="N2316" s="305">
        <v>0</v>
      </c>
      <c r="O2316" s="303">
        <v>0</v>
      </c>
      <c r="P2316" s="305">
        <v>0</v>
      </c>
      <c r="Q2316" s="303">
        <v>0</v>
      </c>
      <c r="R2316" s="16">
        <f>SUMIFS('Member Months'!$L:$L,'Member Months'!$A:$A,$A2316,'Member Months'!$C:$C,$C2316, 'Member Months'!$D:$D,$D2316)</f>
        <v>0</v>
      </c>
      <c r="T2316" s="172"/>
    </row>
    <row r="2317" spans="1:20">
      <c r="A2317" s="38" t="s">
        <v>215</v>
      </c>
      <c r="B2317" s="39">
        <f t="shared" si="75"/>
        <v>0</v>
      </c>
      <c r="C2317" s="39" t="str">
        <f t="shared" si="76"/>
        <v>2021 Prior Year</v>
      </c>
      <c r="D2317" s="40">
        <v>4</v>
      </c>
      <c r="E2317" s="40" t="s">
        <v>215</v>
      </c>
      <c r="F2317" s="40" t="s">
        <v>738</v>
      </c>
      <c r="G2317" s="698" t="s">
        <v>225</v>
      </c>
      <c r="H2317" s="40" t="s">
        <v>213</v>
      </c>
      <c r="I2317" s="629" t="s">
        <v>221</v>
      </c>
      <c r="J2317" s="698" t="s">
        <v>264</v>
      </c>
      <c r="K2317" s="303">
        <v>0</v>
      </c>
      <c r="L2317" s="304">
        <v>0</v>
      </c>
      <c r="M2317" s="305">
        <v>0</v>
      </c>
      <c r="N2317" s="305">
        <v>0</v>
      </c>
      <c r="O2317" s="303">
        <v>0</v>
      </c>
      <c r="P2317" s="305">
        <v>0</v>
      </c>
      <c r="Q2317" s="303">
        <v>0</v>
      </c>
      <c r="R2317" s="16">
        <f>SUMIFS('Member Months'!$L:$L,'Member Months'!$A:$A,$A2317,'Member Months'!$C:$C,$C2317, 'Member Months'!$D:$D,$D2317)</f>
        <v>0</v>
      </c>
      <c r="T2317" s="172"/>
    </row>
    <row r="2318" spans="1:20">
      <c r="A2318" s="38" t="s">
        <v>215</v>
      </c>
      <c r="B2318" s="39">
        <f t="shared" si="75"/>
        <v>0</v>
      </c>
      <c r="C2318" s="39" t="str">
        <f t="shared" si="76"/>
        <v>2021 Prior Year</v>
      </c>
      <c r="D2318" s="40">
        <v>4</v>
      </c>
      <c r="E2318" s="40" t="s">
        <v>215</v>
      </c>
      <c r="F2318" s="40" t="s">
        <v>738</v>
      </c>
      <c r="G2318" s="698" t="s">
        <v>225</v>
      </c>
      <c r="H2318" s="40" t="s">
        <v>213</v>
      </c>
      <c r="I2318" s="629" t="s">
        <v>222</v>
      </c>
      <c r="J2318" s="698" t="s">
        <v>206</v>
      </c>
      <c r="K2318" s="303">
        <v>0</v>
      </c>
      <c r="L2318" s="304">
        <v>0</v>
      </c>
      <c r="M2318" s="305">
        <v>0</v>
      </c>
      <c r="N2318" s="305">
        <v>0</v>
      </c>
      <c r="O2318" s="303">
        <v>0</v>
      </c>
      <c r="P2318" s="305">
        <v>0</v>
      </c>
      <c r="Q2318" s="303">
        <v>0</v>
      </c>
      <c r="R2318" s="16">
        <f>SUMIFS('Member Months'!$L:$L,'Member Months'!$A:$A,$A2318,'Member Months'!$C:$C,$C2318, 'Member Months'!$D:$D,$D2318)</f>
        <v>0</v>
      </c>
      <c r="T2318" s="172"/>
    </row>
    <row r="2319" spans="1:20">
      <c r="A2319" s="38" t="s">
        <v>215</v>
      </c>
      <c r="B2319" s="39">
        <f t="shared" si="75"/>
        <v>0</v>
      </c>
      <c r="C2319" s="39" t="str">
        <f t="shared" si="76"/>
        <v>2021 Prior Year</v>
      </c>
      <c r="D2319" s="40">
        <v>4</v>
      </c>
      <c r="E2319" s="40" t="s">
        <v>215</v>
      </c>
      <c r="F2319" s="40" t="s">
        <v>738</v>
      </c>
      <c r="G2319" s="698" t="s">
        <v>225</v>
      </c>
      <c r="H2319" s="40" t="s">
        <v>213</v>
      </c>
      <c r="I2319" s="629" t="s">
        <v>223</v>
      </c>
      <c r="J2319" s="698" t="s">
        <v>181</v>
      </c>
      <c r="K2319" s="303">
        <v>0</v>
      </c>
      <c r="L2319" s="304">
        <v>0</v>
      </c>
      <c r="M2319" s="305">
        <v>0</v>
      </c>
      <c r="N2319" s="305">
        <v>0</v>
      </c>
      <c r="O2319" s="303">
        <v>0</v>
      </c>
      <c r="P2319" s="305">
        <v>0</v>
      </c>
      <c r="Q2319" s="303">
        <v>0</v>
      </c>
      <c r="R2319" s="16">
        <f>SUMIFS('Member Months'!$L:$L,'Member Months'!$A:$A,$A2319,'Member Months'!$C:$C,$C2319, 'Member Months'!$D:$D,$D2319)</f>
        <v>0</v>
      </c>
      <c r="T2319" s="172"/>
    </row>
    <row r="2320" spans="1:20">
      <c r="A2320" s="38" t="s">
        <v>215</v>
      </c>
      <c r="B2320" s="39">
        <f t="shared" si="75"/>
        <v>0</v>
      </c>
      <c r="C2320" s="39" t="str">
        <f t="shared" si="76"/>
        <v>2021 Prior Year</v>
      </c>
      <c r="D2320" s="40">
        <v>4</v>
      </c>
      <c r="E2320" s="40" t="s">
        <v>215</v>
      </c>
      <c r="F2320" s="40" t="s">
        <v>738</v>
      </c>
      <c r="G2320" s="698" t="s">
        <v>225</v>
      </c>
      <c r="H2320" s="40" t="s">
        <v>213</v>
      </c>
      <c r="I2320" s="629" t="s">
        <v>150</v>
      </c>
      <c r="J2320" s="698" t="s">
        <v>204</v>
      </c>
      <c r="K2320" s="303">
        <v>0</v>
      </c>
      <c r="L2320" s="304">
        <v>0</v>
      </c>
      <c r="M2320" s="305">
        <v>0</v>
      </c>
      <c r="N2320" s="305">
        <v>0</v>
      </c>
      <c r="O2320" s="303">
        <v>0</v>
      </c>
      <c r="P2320" s="305">
        <v>0</v>
      </c>
      <c r="Q2320" s="303">
        <v>0</v>
      </c>
      <c r="R2320" s="16">
        <f>SUMIFS('Member Months'!$L:$L,'Member Months'!$A:$A,$A2320,'Member Months'!$C:$C,$C2320, 'Member Months'!$D:$D,$D2320)</f>
        <v>0</v>
      </c>
      <c r="T2320" s="172"/>
    </row>
    <row r="2321" spans="1:20">
      <c r="A2321" s="38" t="s">
        <v>215</v>
      </c>
      <c r="B2321" s="39">
        <f t="shared" si="75"/>
        <v>0</v>
      </c>
      <c r="C2321" s="39" t="str">
        <f t="shared" si="76"/>
        <v>2021 Prior Year</v>
      </c>
      <c r="D2321" s="40">
        <v>4</v>
      </c>
      <c r="E2321" s="40" t="s">
        <v>215</v>
      </c>
      <c r="F2321" s="40" t="s">
        <v>738</v>
      </c>
      <c r="G2321" s="698" t="s">
        <v>225</v>
      </c>
      <c r="H2321" s="40" t="s">
        <v>213</v>
      </c>
      <c r="I2321" s="629" t="s">
        <v>151</v>
      </c>
      <c r="J2321" s="698" t="s">
        <v>205</v>
      </c>
      <c r="K2321" s="303">
        <v>0</v>
      </c>
      <c r="L2321" s="304">
        <v>0</v>
      </c>
      <c r="M2321" s="305">
        <v>0</v>
      </c>
      <c r="N2321" s="305">
        <v>0</v>
      </c>
      <c r="O2321" s="303">
        <v>0</v>
      </c>
      <c r="P2321" s="305">
        <v>0</v>
      </c>
      <c r="Q2321" s="303">
        <v>0</v>
      </c>
      <c r="R2321" s="16">
        <f>SUMIFS('Member Months'!$L:$L,'Member Months'!$A:$A,$A2321,'Member Months'!$C:$C,$C2321, 'Member Months'!$D:$D,$D2321)</f>
        <v>0</v>
      </c>
      <c r="T2321" s="172"/>
    </row>
    <row r="2322" spans="1:20">
      <c r="A2322" s="38" t="s">
        <v>215</v>
      </c>
      <c r="B2322" s="39">
        <f t="shared" si="75"/>
        <v>0</v>
      </c>
      <c r="C2322" s="39" t="str">
        <f t="shared" si="76"/>
        <v>2021 Prior Year</v>
      </c>
      <c r="D2322" s="40">
        <v>4</v>
      </c>
      <c r="E2322" s="40" t="s">
        <v>215</v>
      </c>
      <c r="F2322" s="40" t="s">
        <v>738</v>
      </c>
      <c r="G2322" s="698" t="s">
        <v>225</v>
      </c>
      <c r="H2322" s="40" t="s">
        <v>213</v>
      </c>
      <c r="I2322" s="629" t="s">
        <v>152</v>
      </c>
      <c r="J2322" s="698" t="s">
        <v>182</v>
      </c>
      <c r="K2322" s="303">
        <v>0</v>
      </c>
      <c r="L2322" s="304">
        <v>0</v>
      </c>
      <c r="M2322" s="305">
        <v>0</v>
      </c>
      <c r="N2322" s="305">
        <v>0</v>
      </c>
      <c r="O2322" s="303">
        <v>0</v>
      </c>
      <c r="P2322" s="305">
        <v>0</v>
      </c>
      <c r="Q2322" s="303">
        <v>0</v>
      </c>
      <c r="R2322" s="16">
        <f>SUMIFS('Member Months'!$L:$L,'Member Months'!$A:$A,$A2322,'Member Months'!$C:$C,$C2322, 'Member Months'!$D:$D,$D2322)</f>
        <v>0</v>
      </c>
      <c r="T2322" s="172"/>
    </row>
    <row r="2323" spans="1:20">
      <c r="A2323" s="38" t="s">
        <v>215</v>
      </c>
      <c r="B2323" s="39">
        <f t="shared" si="75"/>
        <v>0</v>
      </c>
      <c r="C2323" s="39" t="str">
        <f t="shared" si="76"/>
        <v>2021 Prior Year</v>
      </c>
      <c r="D2323" s="40">
        <v>4</v>
      </c>
      <c r="E2323" s="40" t="s">
        <v>215</v>
      </c>
      <c r="F2323" s="40" t="s">
        <v>738</v>
      </c>
      <c r="G2323" s="698" t="s">
        <v>225</v>
      </c>
      <c r="H2323" s="40" t="s">
        <v>213</v>
      </c>
      <c r="I2323" s="629" t="s">
        <v>70</v>
      </c>
      <c r="J2323" s="698" t="s">
        <v>265</v>
      </c>
      <c r="K2323" s="303">
        <v>0</v>
      </c>
      <c r="L2323" s="304">
        <v>0</v>
      </c>
      <c r="M2323" s="305">
        <v>0</v>
      </c>
      <c r="N2323" s="305">
        <v>0</v>
      </c>
      <c r="O2323" s="303">
        <v>0</v>
      </c>
      <c r="P2323" s="305">
        <v>0</v>
      </c>
      <c r="Q2323" s="303">
        <v>0</v>
      </c>
      <c r="R2323" s="16">
        <f>SUMIFS('Member Months'!$L:$L,'Member Months'!$A:$A,$A2323,'Member Months'!$C:$C,$C2323, 'Member Months'!$D:$D,$D2323)</f>
        <v>0</v>
      </c>
      <c r="T2323" s="172"/>
    </row>
    <row r="2324" spans="1:20">
      <c r="A2324" s="38" t="s">
        <v>215</v>
      </c>
      <c r="B2324" s="39">
        <f t="shared" si="75"/>
        <v>0</v>
      </c>
      <c r="C2324" s="39" t="str">
        <f t="shared" si="76"/>
        <v>2021 Prior Year</v>
      </c>
      <c r="D2324" s="40">
        <v>4</v>
      </c>
      <c r="E2324" s="40" t="s">
        <v>215</v>
      </c>
      <c r="F2324" s="40" t="s">
        <v>738</v>
      </c>
      <c r="G2324" s="698" t="s">
        <v>225</v>
      </c>
      <c r="H2324" s="40" t="s">
        <v>213</v>
      </c>
      <c r="I2324" s="629" t="s">
        <v>71</v>
      </c>
      <c r="J2324" s="698" t="s">
        <v>266</v>
      </c>
      <c r="K2324" s="303">
        <v>0</v>
      </c>
      <c r="L2324" s="304">
        <v>0</v>
      </c>
      <c r="M2324" s="305">
        <v>0</v>
      </c>
      <c r="N2324" s="305">
        <v>0</v>
      </c>
      <c r="O2324" s="303">
        <v>0</v>
      </c>
      <c r="P2324" s="305">
        <v>0</v>
      </c>
      <c r="Q2324" s="303">
        <v>0</v>
      </c>
      <c r="R2324" s="16">
        <f>SUMIFS('Member Months'!$L:$L,'Member Months'!$A:$A,$A2324,'Member Months'!$C:$C,$C2324, 'Member Months'!$D:$D,$D2324)</f>
        <v>0</v>
      </c>
      <c r="T2324" s="172"/>
    </row>
    <row r="2325" spans="1:20">
      <c r="A2325" s="38" t="s">
        <v>215</v>
      </c>
      <c r="B2325" s="39">
        <f t="shared" si="75"/>
        <v>0</v>
      </c>
      <c r="C2325" s="39" t="str">
        <f t="shared" si="76"/>
        <v>2021 Prior Year</v>
      </c>
      <c r="D2325" s="40">
        <v>4</v>
      </c>
      <c r="E2325" s="40" t="s">
        <v>215</v>
      </c>
      <c r="F2325" s="40" t="s">
        <v>738</v>
      </c>
      <c r="G2325" s="698" t="s">
        <v>225</v>
      </c>
      <c r="H2325" s="40" t="s">
        <v>213</v>
      </c>
      <c r="I2325" s="629" t="s">
        <v>72</v>
      </c>
      <c r="J2325" s="698" t="s">
        <v>527</v>
      </c>
      <c r="K2325" s="303">
        <v>0</v>
      </c>
      <c r="L2325" s="304">
        <v>0</v>
      </c>
      <c r="M2325" s="305">
        <v>0</v>
      </c>
      <c r="N2325" s="305">
        <v>0</v>
      </c>
      <c r="O2325" s="303">
        <v>0</v>
      </c>
      <c r="P2325" s="305">
        <v>0</v>
      </c>
      <c r="Q2325" s="303">
        <v>0</v>
      </c>
      <c r="R2325" s="16">
        <f>SUMIFS('Member Months'!$L:$L,'Member Months'!$A:$A,$A2325,'Member Months'!$C:$C,$C2325, 'Member Months'!$D:$D,$D2325)</f>
        <v>0</v>
      </c>
      <c r="T2325" s="172"/>
    </row>
    <row r="2326" spans="1:20">
      <c r="A2326" s="38" t="s">
        <v>215</v>
      </c>
      <c r="B2326" s="39">
        <f t="shared" si="75"/>
        <v>0</v>
      </c>
      <c r="C2326" s="39" t="str">
        <f t="shared" si="76"/>
        <v>2021 Prior Year</v>
      </c>
      <c r="D2326" s="40">
        <v>4</v>
      </c>
      <c r="E2326" s="40" t="s">
        <v>215</v>
      </c>
      <c r="F2326" s="40" t="s">
        <v>738</v>
      </c>
      <c r="G2326" s="698" t="s">
        <v>225</v>
      </c>
      <c r="H2326" s="40" t="s">
        <v>213</v>
      </c>
      <c r="I2326" s="629" t="s">
        <v>73</v>
      </c>
      <c r="J2326" s="698" t="s">
        <v>528</v>
      </c>
      <c r="K2326" s="303">
        <v>0</v>
      </c>
      <c r="L2326" s="304">
        <v>0</v>
      </c>
      <c r="M2326" s="305">
        <v>0</v>
      </c>
      <c r="N2326" s="305">
        <v>0</v>
      </c>
      <c r="O2326" s="303">
        <v>0</v>
      </c>
      <c r="P2326" s="305">
        <v>0</v>
      </c>
      <c r="Q2326" s="303">
        <v>0</v>
      </c>
      <c r="R2326" s="16">
        <f>SUMIFS('Member Months'!$L:$L,'Member Months'!$A:$A,$A2326,'Member Months'!$C:$C,$C2326, 'Member Months'!$D:$D,$D2326)</f>
        <v>0</v>
      </c>
      <c r="T2326" s="172"/>
    </row>
    <row r="2327" spans="1:20">
      <c r="A2327" s="38" t="s">
        <v>215</v>
      </c>
      <c r="B2327" s="39">
        <f t="shared" si="75"/>
        <v>0</v>
      </c>
      <c r="C2327" s="39" t="str">
        <f t="shared" si="76"/>
        <v>2021 Prior Year</v>
      </c>
      <c r="D2327" s="40">
        <v>4</v>
      </c>
      <c r="E2327" s="40" t="s">
        <v>215</v>
      </c>
      <c r="F2327" s="40" t="s">
        <v>738</v>
      </c>
      <c r="G2327" s="698" t="s">
        <v>225</v>
      </c>
      <c r="H2327" s="40" t="s">
        <v>213</v>
      </c>
      <c r="I2327" s="630" t="s">
        <v>409</v>
      </c>
      <c r="J2327" s="698" t="s">
        <v>803</v>
      </c>
      <c r="K2327" s="303">
        <v>0</v>
      </c>
      <c r="L2327" s="304">
        <v>0</v>
      </c>
      <c r="M2327" s="305">
        <v>0</v>
      </c>
      <c r="N2327" s="305">
        <v>0</v>
      </c>
      <c r="O2327" s="303">
        <v>0</v>
      </c>
      <c r="P2327" s="305">
        <v>0</v>
      </c>
      <c r="Q2327" s="303">
        <v>0</v>
      </c>
      <c r="R2327" s="16">
        <f>SUMIFS('Member Months'!$L:$L,'Member Months'!$A:$A,$A2327,'Member Months'!$C:$C,$C2327, 'Member Months'!$D:$D,$D2327)</f>
        <v>0</v>
      </c>
      <c r="T2327" s="172"/>
    </row>
    <row r="2328" spans="1:20">
      <c r="A2328" s="38" t="s">
        <v>217</v>
      </c>
      <c r="B2328" s="39">
        <f t="shared" si="75"/>
        <v>0</v>
      </c>
      <c r="C2328" s="39" t="str">
        <f t="shared" si="76"/>
        <v>2021 Prior Year</v>
      </c>
      <c r="D2328" s="40">
        <v>4</v>
      </c>
      <c r="E2328" s="40" t="s">
        <v>217</v>
      </c>
      <c r="F2328" s="40" t="s">
        <v>738</v>
      </c>
      <c r="G2328" s="698" t="s">
        <v>226</v>
      </c>
      <c r="H2328" s="40" t="s">
        <v>227</v>
      </c>
      <c r="I2328" s="629" t="s">
        <v>211</v>
      </c>
      <c r="J2328" s="698" t="s">
        <v>261</v>
      </c>
      <c r="K2328" s="303">
        <v>0</v>
      </c>
      <c r="L2328" s="304">
        <v>0</v>
      </c>
      <c r="M2328" s="305">
        <v>0</v>
      </c>
      <c r="N2328" s="305">
        <v>0</v>
      </c>
      <c r="O2328" s="303">
        <v>0</v>
      </c>
      <c r="P2328" s="305">
        <v>0</v>
      </c>
      <c r="Q2328" s="303">
        <v>0</v>
      </c>
      <c r="R2328" s="16">
        <f>SUMIFS('Member Months'!$L:$L,'Member Months'!$A:$A,$A2328,'Member Months'!$C:$C,$C2328, 'Member Months'!$D:$D,$D2328)</f>
        <v>0</v>
      </c>
      <c r="T2328" s="172"/>
    </row>
    <row r="2329" spans="1:20">
      <c r="A2329" s="38" t="s">
        <v>217</v>
      </c>
      <c r="B2329" s="39">
        <f t="shared" si="75"/>
        <v>0</v>
      </c>
      <c r="C2329" s="39" t="str">
        <f t="shared" si="76"/>
        <v>2021 Prior Year</v>
      </c>
      <c r="D2329" s="40">
        <v>4</v>
      </c>
      <c r="E2329" s="40" t="s">
        <v>217</v>
      </c>
      <c r="F2329" s="40" t="s">
        <v>738</v>
      </c>
      <c r="G2329" s="698" t="s">
        <v>226</v>
      </c>
      <c r="H2329" s="40" t="s">
        <v>227</v>
      </c>
      <c r="I2329" s="629" t="s">
        <v>214</v>
      </c>
      <c r="J2329" s="698" t="s">
        <v>676</v>
      </c>
      <c r="K2329" s="303">
        <v>0</v>
      </c>
      <c r="L2329" s="304">
        <v>0</v>
      </c>
      <c r="M2329" s="305">
        <v>0</v>
      </c>
      <c r="N2329" s="305">
        <v>0</v>
      </c>
      <c r="O2329" s="303">
        <v>0</v>
      </c>
      <c r="P2329" s="305">
        <v>0</v>
      </c>
      <c r="Q2329" s="303">
        <v>0</v>
      </c>
      <c r="R2329" s="16">
        <f>SUMIFS('Member Months'!$L:$L,'Member Months'!$A:$A,$A2329,'Member Months'!$C:$C,$C2329, 'Member Months'!$D:$D,$D2329)</f>
        <v>0</v>
      </c>
      <c r="T2329" s="172"/>
    </row>
    <row r="2330" spans="1:20">
      <c r="A2330" s="38" t="s">
        <v>217</v>
      </c>
      <c r="B2330" s="39">
        <f t="shared" si="75"/>
        <v>0</v>
      </c>
      <c r="C2330" s="39" t="str">
        <f t="shared" si="76"/>
        <v>2021 Prior Year</v>
      </c>
      <c r="D2330" s="40">
        <v>4</v>
      </c>
      <c r="E2330" s="40" t="s">
        <v>217</v>
      </c>
      <c r="F2330" s="40" t="s">
        <v>738</v>
      </c>
      <c r="G2330" s="698" t="s">
        <v>226</v>
      </c>
      <c r="H2330" s="40" t="s">
        <v>227</v>
      </c>
      <c r="I2330" s="629" t="s">
        <v>215</v>
      </c>
      <c r="J2330" s="698" t="s">
        <v>216</v>
      </c>
      <c r="K2330" s="303">
        <v>0</v>
      </c>
      <c r="L2330" s="304">
        <v>0</v>
      </c>
      <c r="M2330" s="305">
        <v>0</v>
      </c>
      <c r="N2330" s="305">
        <v>0</v>
      </c>
      <c r="O2330" s="303">
        <v>0</v>
      </c>
      <c r="P2330" s="305">
        <v>0</v>
      </c>
      <c r="Q2330" s="303">
        <v>0</v>
      </c>
      <c r="R2330" s="16">
        <f>SUMIFS('Member Months'!$L:$L,'Member Months'!$A:$A,$A2330,'Member Months'!$C:$C,$C2330, 'Member Months'!$D:$D,$D2330)</f>
        <v>0</v>
      </c>
      <c r="T2330" s="172"/>
    </row>
    <row r="2331" spans="1:20">
      <c r="A2331" s="38" t="s">
        <v>217</v>
      </c>
      <c r="B2331" s="39">
        <f t="shared" si="75"/>
        <v>0</v>
      </c>
      <c r="C2331" s="39" t="str">
        <f t="shared" si="76"/>
        <v>2021 Prior Year</v>
      </c>
      <c r="D2331" s="40">
        <v>4</v>
      </c>
      <c r="E2331" s="40" t="s">
        <v>217</v>
      </c>
      <c r="F2331" s="40" t="s">
        <v>738</v>
      </c>
      <c r="G2331" s="698" t="s">
        <v>226</v>
      </c>
      <c r="H2331" s="40" t="s">
        <v>227</v>
      </c>
      <c r="I2331" s="629" t="s">
        <v>217</v>
      </c>
      <c r="J2331" s="698" t="s">
        <v>262</v>
      </c>
      <c r="K2331" s="303">
        <v>0</v>
      </c>
      <c r="L2331" s="304">
        <v>0</v>
      </c>
      <c r="M2331" s="305">
        <v>0</v>
      </c>
      <c r="N2331" s="305">
        <v>0</v>
      </c>
      <c r="O2331" s="303">
        <v>0</v>
      </c>
      <c r="P2331" s="305">
        <v>0</v>
      </c>
      <c r="Q2331" s="303">
        <v>0</v>
      </c>
      <c r="R2331" s="16">
        <f>SUMIFS('Member Months'!$L:$L,'Member Months'!$A:$A,$A2331,'Member Months'!$C:$C,$C2331, 'Member Months'!$D:$D,$D2331)</f>
        <v>0</v>
      </c>
      <c r="T2331" s="172"/>
    </row>
    <row r="2332" spans="1:20">
      <c r="A2332" s="38" t="s">
        <v>217</v>
      </c>
      <c r="B2332" s="39">
        <f t="shared" si="75"/>
        <v>0</v>
      </c>
      <c r="C2332" s="39" t="str">
        <f t="shared" si="76"/>
        <v>2021 Prior Year</v>
      </c>
      <c r="D2332" s="40">
        <v>4</v>
      </c>
      <c r="E2332" s="40" t="s">
        <v>217</v>
      </c>
      <c r="F2332" s="40" t="s">
        <v>738</v>
      </c>
      <c r="G2332" s="698" t="s">
        <v>226</v>
      </c>
      <c r="H2332" s="40" t="s">
        <v>227</v>
      </c>
      <c r="I2332" s="629" t="s">
        <v>218</v>
      </c>
      <c r="J2332" s="698" t="s">
        <v>677</v>
      </c>
      <c r="K2332" s="303">
        <v>0</v>
      </c>
      <c r="L2332" s="304">
        <v>0</v>
      </c>
      <c r="M2332" s="305">
        <v>0</v>
      </c>
      <c r="N2332" s="305">
        <v>0</v>
      </c>
      <c r="O2332" s="303">
        <v>0</v>
      </c>
      <c r="P2332" s="305">
        <v>0</v>
      </c>
      <c r="Q2332" s="303">
        <v>0</v>
      </c>
      <c r="R2332" s="16">
        <f>SUMIFS('Member Months'!$L:$L,'Member Months'!$A:$A,$A2332,'Member Months'!$C:$C,$C2332, 'Member Months'!$D:$D,$D2332)</f>
        <v>0</v>
      </c>
      <c r="T2332" s="172"/>
    </row>
    <row r="2333" spans="1:20">
      <c r="A2333" s="38" t="s">
        <v>217</v>
      </c>
      <c r="B2333" s="39">
        <f t="shared" si="75"/>
        <v>0</v>
      </c>
      <c r="C2333" s="39" t="str">
        <f t="shared" si="76"/>
        <v>2021 Prior Year</v>
      </c>
      <c r="D2333" s="40">
        <v>4</v>
      </c>
      <c r="E2333" s="40" t="s">
        <v>217</v>
      </c>
      <c r="F2333" s="40" t="s">
        <v>738</v>
      </c>
      <c r="G2333" s="698" t="s">
        <v>226</v>
      </c>
      <c r="H2333" s="40" t="s">
        <v>227</v>
      </c>
      <c r="I2333" s="629" t="s">
        <v>219</v>
      </c>
      <c r="J2333" s="698" t="s">
        <v>263</v>
      </c>
      <c r="K2333" s="303">
        <v>0</v>
      </c>
      <c r="L2333" s="304">
        <v>0</v>
      </c>
      <c r="M2333" s="305">
        <v>0</v>
      </c>
      <c r="N2333" s="305">
        <v>0</v>
      </c>
      <c r="O2333" s="303">
        <v>0</v>
      </c>
      <c r="P2333" s="305">
        <v>0</v>
      </c>
      <c r="Q2333" s="303">
        <v>0</v>
      </c>
      <c r="R2333" s="16">
        <f>SUMIFS('Member Months'!$L:$L,'Member Months'!$A:$A,$A2333,'Member Months'!$C:$C,$C2333, 'Member Months'!$D:$D,$D2333)</f>
        <v>0</v>
      </c>
      <c r="T2333" s="172"/>
    </row>
    <row r="2334" spans="1:20">
      <c r="A2334" s="38" t="s">
        <v>217</v>
      </c>
      <c r="B2334" s="39">
        <f t="shared" si="75"/>
        <v>0</v>
      </c>
      <c r="C2334" s="39" t="str">
        <f t="shared" si="76"/>
        <v>2021 Prior Year</v>
      </c>
      <c r="D2334" s="40">
        <v>4</v>
      </c>
      <c r="E2334" s="40" t="s">
        <v>217</v>
      </c>
      <c r="F2334" s="40" t="s">
        <v>738</v>
      </c>
      <c r="G2334" s="698" t="s">
        <v>226</v>
      </c>
      <c r="H2334" s="40" t="s">
        <v>227</v>
      </c>
      <c r="I2334" s="629" t="s">
        <v>220</v>
      </c>
      <c r="J2334" s="698" t="s">
        <v>675</v>
      </c>
      <c r="K2334" s="303">
        <v>0</v>
      </c>
      <c r="L2334" s="304">
        <v>0</v>
      </c>
      <c r="M2334" s="305">
        <v>0</v>
      </c>
      <c r="N2334" s="305">
        <v>0</v>
      </c>
      <c r="O2334" s="303">
        <v>0</v>
      </c>
      <c r="P2334" s="305">
        <v>0</v>
      </c>
      <c r="Q2334" s="303">
        <v>0</v>
      </c>
      <c r="R2334" s="16">
        <f>SUMIFS('Member Months'!$L:$L,'Member Months'!$A:$A,$A2334,'Member Months'!$C:$C,$C2334, 'Member Months'!$D:$D,$D2334)</f>
        <v>0</v>
      </c>
      <c r="T2334" s="172"/>
    </row>
    <row r="2335" spans="1:20">
      <c r="A2335" s="38" t="s">
        <v>217</v>
      </c>
      <c r="B2335" s="39">
        <f t="shared" si="75"/>
        <v>0</v>
      </c>
      <c r="C2335" s="39" t="str">
        <f t="shared" si="76"/>
        <v>2021 Prior Year</v>
      </c>
      <c r="D2335" s="40">
        <v>4</v>
      </c>
      <c r="E2335" s="40" t="s">
        <v>217</v>
      </c>
      <c r="F2335" s="40" t="s">
        <v>738</v>
      </c>
      <c r="G2335" s="698" t="s">
        <v>226</v>
      </c>
      <c r="H2335" s="40" t="s">
        <v>227</v>
      </c>
      <c r="I2335" s="629" t="s">
        <v>221</v>
      </c>
      <c r="J2335" s="698" t="s">
        <v>264</v>
      </c>
      <c r="K2335" s="303">
        <v>0</v>
      </c>
      <c r="L2335" s="304">
        <v>0</v>
      </c>
      <c r="M2335" s="305">
        <v>0</v>
      </c>
      <c r="N2335" s="305">
        <v>0</v>
      </c>
      <c r="O2335" s="303">
        <v>0</v>
      </c>
      <c r="P2335" s="305">
        <v>0</v>
      </c>
      <c r="Q2335" s="303">
        <v>0</v>
      </c>
      <c r="R2335" s="16">
        <f>SUMIFS('Member Months'!$L:$L,'Member Months'!$A:$A,$A2335,'Member Months'!$C:$C,$C2335, 'Member Months'!$D:$D,$D2335)</f>
        <v>0</v>
      </c>
      <c r="T2335" s="172"/>
    </row>
    <row r="2336" spans="1:20">
      <c r="A2336" s="38" t="s">
        <v>217</v>
      </c>
      <c r="B2336" s="39">
        <f t="shared" si="75"/>
        <v>0</v>
      </c>
      <c r="C2336" s="39" t="str">
        <f t="shared" si="76"/>
        <v>2021 Prior Year</v>
      </c>
      <c r="D2336" s="40">
        <v>4</v>
      </c>
      <c r="E2336" s="40" t="s">
        <v>217</v>
      </c>
      <c r="F2336" s="40" t="s">
        <v>738</v>
      </c>
      <c r="G2336" s="698" t="s">
        <v>226</v>
      </c>
      <c r="H2336" s="40" t="s">
        <v>227</v>
      </c>
      <c r="I2336" s="629" t="s">
        <v>222</v>
      </c>
      <c r="J2336" s="698" t="s">
        <v>206</v>
      </c>
      <c r="K2336" s="303">
        <v>0</v>
      </c>
      <c r="L2336" s="304">
        <v>0</v>
      </c>
      <c r="M2336" s="305">
        <v>0</v>
      </c>
      <c r="N2336" s="305">
        <v>0</v>
      </c>
      <c r="O2336" s="303">
        <v>0</v>
      </c>
      <c r="P2336" s="305">
        <v>0</v>
      </c>
      <c r="Q2336" s="303">
        <v>0</v>
      </c>
      <c r="R2336" s="16">
        <f>SUMIFS('Member Months'!$L:$L,'Member Months'!$A:$A,$A2336,'Member Months'!$C:$C,$C2336, 'Member Months'!$D:$D,$D2336)</f>
        <v>0</v>
      </c>
      <c r="T2336" s="172"/>
    </row>
    <row r="2337" spans="1:20">
      <c r="A2337" s="38" t="s">
        <v>217</v>
      </c>
      <c r="B2337" s="39">
        <f t="shared" si="75"/>
        <v>0</v>
      </c>
      <c r="C2337" s="39" t="str">
        <f t="shared" si="76"/>
        <v>2021 Prior Year</v>
      </c>
      <c r="D2337" s="40">
        <v>4</v>
      </c>
      <c r="E2337" s="40" t="s">
        <v>217</v>
      </c>
      <c r="F2337" s="40" t="s">
        <v>738</v>
      </c>
      <c r="G2337" s="698" t="s">
        <v>226</v>
      </c>
      <c r="H2337" s="40" t="s">
        <v>227</v>
      </c>
      <c r="I2337" s="629" t="s">
        <v>223</v>
      </c>
      <c r="J2337" s="698" t="s">
        <v>181</v>
      </c>
      <c r="K2337" s="303">
        <v>0</v>
      </c>
      <c r="L2337" s="304">
        <v>0</v>
      </c>
      <c r="M2337" s="305">
        <v>0</v>
      </c>
      <c r="N2337" s="305">
        <v>0</v>
      </c>
      <c r="O2337" s="303">
        <v>0</v>
      </c>
      <c r="P2337" s="305">
        <v>0</v>
      </c>
      <c r="Q2337" s="303">
        <v>0</v>
      </c>
      <c r="R2337" s="16">
        <f>SUMIFS('Member Months'!$L:$L,'Member Months'!$A:$A,$A2337,'Member Months'!$C:$C,$C2337, 'Member Months'!$D:$D,$D2337)</f>
        <v>0</v>
      </c>
      <c r="T2337" s="172"/>
    </row>
    <row r="2338" spans="1:20">
      <c r="A2338" s="38" t="s">
        <v>217</v>
      </c>
      <c r="B2338" s="39">
        <f t="shared" si="75"/>
        <v>0</v>
      </c>
      <c r="C2338" s="39" t="str">
        <f t="shared" si="76"/>
        <v>2021 Prior Year</v>
      </c>
      <c r="D2338" s="40">
        <v>4</v>
      </c>
      <c r="E2338" s="40" t="s">
        <v>217</v>
      </c>
      <c r="F2338" s="40" t="s">
        <v>738</v>
      </c>
      <c r="G2338" s="698" t="s">
        <v>226</v>
      </c>
      <c r="H2338" s="40" t="s">
        <v>227</v>
      </c>
      <c r="I2338" s="629" t="s">
        <v>150</v>
      </c>
      <c r="J2338" s="698" t="s">
        <v>204</v>
      </c>
      <c r="K2338" s="303">
        <v>0</v>
      </c>
      <c r="L2338" s="304">
        <v>0</v>
      </c>
      <c r="M2338" s="305">
        <v>0</v>
      </c>
      <c r="N2338" s="305">
        <v>0</v>
      </c>
      <c r="O2338" s="303">
        <v>0</v>
      </c>
      <c r="P2338" s="305">
        <v>0</v>
      </c>
      <c r="Q2338" s="303">
        <v>0</v>
      </c>
      <c r="R2338" s="16">
        <f>SUMIFS('Member Months'!$L:$L,'Member Months'!$A:$A,$A2338,'Member Months'!$C:$C,$C2338, 'Member Months'!$D:$D,$D2338)</f>
        <v>0</v>
      </c>
      <c r="T2338" s="172"/>
    </row>
    <row r="2339" spans="1:20">
      <c r="A2339" s="38" t="s">
        <v>217</v>
      </c>
      <c r="B2339" s="39">
        <f t="shared" ref="B2339:B2402" si="77">$B$2274</f>
        <v>0</v>
      </c>
      <c r="C2339" s="39" t="str">
        <f t="shared" si="76"/>
        <v>2021 Prior Year</v>
      </c>
      <c r="D2339" s="40">
        <v>4</v>
      </c>
      <c r="E2339" s="40" t="s">
        <v>217</v>
      </c>
      <c r="F2339" s="40" t="s">
        <v>738</v>
      </c>
      <c r="G2339" s="698" t="s">
        <v>226</v>
      </c>
      <c r="H2339" s="40" t="s">
        <v>227</v>
      </c>
      <c r="I2339" s="629" t="s">
        <v>151</v>
      </c>
      <c r="J2339" s="698" t="s">
        <v>205</v>
      </c>
      <c r="K2339" s="303">
        <v>0</v>
      </c>
      <c r="L2339" s="304">
        <v>0</v>
      </c>
      <c r="M2339" s="305">
        <v>0</v>
      </c>
      <c r="N2339" s="305">
        <v>0</v>
      </c>
      <c r="O2339" s="303">
        <v>0</v>
      </c>
      <c r="P2339" s="305">
        <v>0</v>
      </c>
      <c r="Q2339" s="303">
        <v>0</v>
      </c>
      <c r="R2339" s="16">
        <f>SUMIFS('Member Months'!$L:$L,'Member Months'!$A:$A,$A2339,'Member Months'!$C:$C,$C2339, 'Member Months'!$D:$D,$D2339)</f>
        <v>0</v>
      </c>
      <c r="T2339" s="172"/>
    </row>
    <row r="2340" spans="1:20">
      <c r="A2340" s="38" t="s">
        <v>217</v>
      </c>
      <c r="B2340" s="39">
        <f t="shared" si="77"/>
        <v>0</v>
      </c>
      <c r="C2340" s="39" t="str">
        <f t="shared" si="76"/>
        <v>2021 Prior Year</v>
      </c>
      <c r="D2340" s="40">
        <v>4</v>
      </c>
      <c r="E2340" s="40" t="s">
        <v>217</v>
      </c>
      <c r="F2340" s="40" t="s">
        <v>738</v>
      </c>
      <c r="G2340" s="698" t="s">
        <v>226</v>
      </c>
      <c r="H2340" s="40" t="s">
        <v>227</v>
      </c>
      <c r="I2340" s="629" t="s">
        <v>152</v>
      </c>
      <c r="J2340" s="698" t="s">
        <v>182</v>
      </c>
      <c r="K2340" s="303">
        <v>0</v>
      </c>
      <c r="L2340" s="304">
        <v>0</v>
      </c>
      <c r="M2340" s="305">
        <v>0</v>
      </c>
      <c r="N2340" s="305">
        <v>0</v>
      </c>
      <c r="O2340" s="303">
        <v>0</v>
      </c>
      <c r="P2340" s="305">
        <v>0</v>
      </c>
      <c r="Q2340" s="303">
        <v>0</v>
      </c>
      <c r="R2340" s="16">
        <f>SUMIFS('Member Months'!$L:$L,'Member Months'!$A:$A,$A2340,'Member Months'!$C:$C,$C2340, 'Member Months'!$D:$D,$D2340)</f>
        <v>0</v>
      </c>
      <c r="T2340" s="172"/>
    </row>
    <row r="2341" spans="1:20">
      <c r="A2341" s="38" t="s">
        <v>217</v>
      </c>
      <c r="B2341" s="39">
        <f t="shared" si="77"/>
        <v>0</v>
      </c>
      <c r="C2341" s="39" t="str">
        <f t="shared" si="76"/>
        <v>2021 Prior Year</v>
      </c>
      <c r="D2341" s="40">
        <v>4</v>
      </c>
      <c r="E2341" s="40" t="s">
        <v>217</v>
      </c>
      <c r="F2341" s="40" t="s">
        <v>738</v>
      </c>
      <c r="G2341" s="698" t="s">
        <v>226</v>
      </c>
      <c r="H2341" s="40" t="s">
        <v>227</v>
      </c>
      <c r="I2341" s="629" t="s">
        <v>70</v>
      </c>
      <c r="J2341" s="698" t="s">
        <v>265</v>
      </c>
      <c r="K2341" s="303">
        <v>0</v>
      </c>
      <c r="L2341" s="304">
        <v>0</v>
      </c>
      <c r="M2341" s="305">
        <v>0</v>
      </c>
      <c r="N2341" s="305">
        <v>0</v>
      </c>
      <c r="O2341" s="303">
        <v>0</v>
      </c>
      <c r="P2341" s="305">
        <v>0</v>
      </c>
      <c r="Q2341" s="303">
        <v>0</v>
      </c>
      <c r="R2341" s="16">
        <f>SUMIFS('Member Months'!$L:$L,'Member Months'!$A:$A,$A2341,'Member Months'!$C:$C,$C2341, 'Member Months'!$D:$D,$D2341)</f>
        <v>0</v>
      </c>
      <c r="T2341" s="172"/>
    </row>
    <row r="2342" spans="1:20">
      <c r="A2342" s="38" t="s">
        <v>217</v>
      </c>
      <c r="B2342" s="39">
        <f t="shared" si="77"/>
        <v>0</v>
      </c>
      <c r="C2342" s="39" t="str">
        <f t="shared" si="76"/>
        <v>2021 Prior Year</v>
      </c>
      <c r="D2342" s="40">
        <v>4</v>
      </c>
      <c r="E2342" s="40" t="s">
        <v>217</v>
      </c>
      <c r="F2342" s="40" t="s">
        <v>738</v>
      </c>
      <c r="G2342" s="698" t="s">
        <v>226</v>
      </c>
      <c r="H2342" s="40" t="s">
        <v>227</v>
      </c>
      <c r="I2342" s="629" t="s">
        <v>71</v>
      </c>
      <c r="J2342" s="698" t="s">
        <v>266</v>
      </c>
      <c r="K2342" s="303">
        <v>0</v>
      </c>
      <c r="L2342" s="304">
        <v>0</v>
      </c>
      <c r="M2342" s="305">
        <v>0</v>
      </c>
      <c r="N2342" s="305">
        <v>0</v>
      </c>
      <c r="O2342" s="303">
        <v>0</v>
      </c>
      <c r="P2342" s="305">
        <v>0</v>
      </c>
      <c r="Q2342" s="303">
        <v>0</v>
      </c>
      <c r="R2342" s="16">
        <f>SUMIFS('Member Months'!$L:$L,'Member Months'!$A:$A,$A2342,'Member Months'!$C:$C,$C2342, 'Member Months'!$D:$D,$D2342)</f>
        <v>0</v>
      </c>
      <c r="T2342" s="172"/>
    </row>
    <row r="2343" spans="1:20">
      <c r="A2343" s="38" t="s">
        <v>217</v>
      </c>
      <c r="B2343" s="39">
        <f t="shared" si="77"/>
        <v>0</v>
      </c>
      <c r="C2343" s="39" t="str">
        <f t="shared" si="76"/>
        <v>2021 Prior Year</v>
      </c>
      <c r="D2343" s="40">
        <v>4</v>
      </c>
      <c r="E2343" s="40" t="s">
        <v>217</v>
      </c>
      <c r="F2343" s="40" t="s">
        <v>738</v>
      </c>
      <c r="G2343" s="698" t="s">
        <v>226</v>
      </c>
      <c r="H2343" s="40" t="s">
        <v>227</v>
      </c>
      <c r="I2343" s="629" t="s">
        <v>72</v>
      </c>
      <c r="J2343" s="698" t="s">
        <v>527</v>
      </c>
      <c r="K2343" s="303">
        <v>0</v>
      </c>
      <c r="L2343" s="304">
        <v>0</v>
      </c>
      <c r="M2343" s="305">
        <v>0</v>
      </c>
      <c r="N2343" s="305">
        <v>0</v>
      </c>
      <c r="O2343" s="303">
        <v>0</v>
      </c>
      <c r="P2343" s="305">
        <v>0</v>
      </c>
      <c r="Q2343" s="303">
        <v>0</v>
      </c>
      <c r="R2343" s="16">
        <f>SUMIFS('Member Months'!$L:$L,'Member Months'!$A:$A,$A2343,'Member Months'!$C:$C,$C2343, 'Member Months'!$D:$D,$D2343)</f>
        <v>0</v>
      </c>
      <c r="T2343" s="172"/>
    </row>
    <row r="2344" spans="1:20">
      <c r="A2344" s="38" t="s">
        <v>217</v>
      </c>
      <c r="B2344" s="39">
        <f t="shared" si="77"/>
        <v>0</v>
      </c>
      <c r="C2344" s="39" t="str">
        <f t="shared" si="76"/>
        <v>2021 Prior Year</v>
      </c>
      <c r="D2344" s="40">
        <v>4</v>
      </c>
      <c r="E2344" s="40" t="s">
        <v>217</v>
      </c>
      <c r="F2344" s="40" t="s">
        <v>738</v>
      </c>
      <c r="G2344" s="698" t="s">
        <v>226</v>
      </c>
      <c r="H2344" s="40" t="s">
        <v>227</v>
      </c>
      <c r="I2344" s="629" t="s">
        <v>73</v>
      </c>
      <c r="J2344" s="698" t="s">
        <v>528</v>
      </c>
      <c r="K2344" s="303">
        <v>0</v>
      </c>
      <c r="L2344" s="304">
        <v>0</v>
      </c>
      <c r="M2344" s="305">
        <v>0</v>
      </c>
      <c r="N2344" s="305">
        <v>0</v>
      </c>
      <c r="O2344" s="303">
        <v>0</v>
      </c>
      <c r="P2344" s="305">
        <v>0</v>
      </c>
      <c r="Q2344" s="303">
        <v>0</v>
      </c>
      <c r="R2344" s="16">
        <f>SUMIFS('Member Months'!$L:$L,'Member Months'!$A:$A,$A2344,'Member Months'!$C:$C,$C2344, 'Member Months'!$D:$D,$D2344)</f>
        <v>0</v>
      </c>
      <c r="T2344" s="172"/>
    </row>
    <row r="2345" spans="1:20">
      <c r="A2345" s="38" t="s">
        <v>217</v>
      </c>
      <c r="B2345" s="39">
        <f t="shared" si="77"/>
        <v>0</v>
      </c>
      <c r="C2345" s="39" t="str">
        <f t="shared" si="76"/>
        <v>2021 Prior Year</v>
      </c>
      <c r="D2345" s="40">
        <v>4</v>
      </c>
      <c r="E2345" s="40" t="s">
        <v>217</v>
      </c>
      <c r="F2345" s="40" t="s">
        <v>738</v>
      </c>
      <c r="G2345" s="698" t="s">
        <v>226</v>
      </c>
      <c r="H2345" s="40" t="s">
        <v>227</v>
      </c>
      <c r="I2345" s="630" t="s">
        <v>409</v>
      </c>
      <c r="J2345" s="698" t="s">
        <v>803</v>
      </c>
      <c r="K2345" s="303">
        <v>0</v>
      </c>
      <c r="L2345" s="304">
        <v>0</v>
      </c>
      <c r="M2345" s="305">
        <v>0</v>
      </c>
      <c r="N2345" s="305">
        <v>0</v>
      </c>
      <c r="O2345" s="303">
        <v>0</v>
      </c>
      <c r="P2345" s="305">
        <v>0</v>
      </c>
      <c r="Q2345" s="303">
        <v>0</v>
      </c>
      <c r="R2345" s="16">
        <f>SUMIFS('Member Months'!$L:$L,'Member Months'!$A:$A,$A2345,'Member Months'!$C:$C,$C2345, 'Member Months'!$D:$D,$D2345)</f>
        <v>0</v>
      </c>
      <c r="T2345" s="172"/>
    </row>
    <row r="2346" spans="1:20">
      <c r="A2346" s="38" t="s">
        <v>218</v>
      </c>
      <c r="B2346" s="39">
        <f t="shared" si="77"/>
        <v>0</v>
      </c>
      <c r="C2346" s="39" t="str">
        <f t="shared" si="76"/>
        <v>2021 Prior Year</v>
      </c>
      <c r="D2346" s="40">
        <v>4</v>
      </c>
      <c r="E2346" s="40" t="s">
        <v>218</v>
      </c>
      <c r="F2346" s="40" t="s">
        <v>738</v>
      </c>
      <c r="G2346" s="698" t="s">
        <v>226</v>
      </c>
      <c r="H2346" s="40" t="s">
        <v>228</v>
      </c>
      <c r="I2346" s="629" t="s">
        <v>211</v>
      </c>
      <c r="J2346" s="698" t="s">
        <v>261</v>
      </c>
      <c r="K2346" s="303">
        <v>0</v>
      </c>
      <c r="L2346" s="304">
        <v>0</v>
      </c>
      <c r="M2346" s="305">
        <v>0</v>
      </c>
      <c r="N2346" s="305">
        <v>0</v>
      </c>
      <c r="O2346" s="303">
        <v>0</v>
      </c>
      <c r="P2346" s="305">
        <v>0</v>
      </c>
      <c r="Q2346" s="303">
        <v>0</v>
      </c>
      <c r="R2346" s="16">
        <f>SUMIFS('Member Months'!$L:$L,'Member Months'!$A:$A,$A2346,'Member Months'!$C:$C,$C2346, 'Member Months'!$D:$D,$D2346)</f>
        <v>0</v>
      </c>
      <c r="T2346" s="172"/>
    </row>
    <row r="2347" spans="1:20">
      <c r="A2347" s="38" t="s">
        <v>218</v>
      </c>
      <c r="B2347" s="39">
        <f t="shared" si="77"/>
        <v>0</v>
      </c>
      <c r="C2347" s="39" t="str">
        <f t="shared" ref="C2347:C2410" si="78">$C$1302</f>
        <v>2021 Prior Year</v>
      </c>
      <c r="D2347" s="40">
        <v>4</v>
      </c>
      <c r="E2347" s="40" t="s">
        <v>218</v>
      </c>
      <c r="F2347" s="40" t="s">
        <v>738</v>
      </c>
      <c r="G2347" s="698" t="s">
        <v>226</v>
      </c>
      <c r="H2347" s="40" t="s">
        <v>228</v>
      </c>
      <c r="I2347" s="629" t="s">
        <v>214</v>
      </c>
      <c r="J2347" s="698" t="s">
        <v>676</v>
      </c>
      <c r="K2347" s="303">
        <v>0</v>
      </c>
      <c r="L2347" s="304">
        <v>0</v>
      </c>
      <c r="M2347" s="305">
        <v>0</v>
      </c>
      <c r="N2347" s="305">
        <v>0</v>
      </c>
      <c r="O2347" s="303">
        <v>0</v>
      </c>
      <c r="P2347" s="305">
        <v>0</v>
      </c>
      <c r="Q2347" s="303">
        <v>0</v>
      </c>
      <c r="R2347" s="16">
        <f>SUMIFS('Member Months'!$L:$L,'Member Months'!$A:$A,$A2347,'Member Months'!$C:$C,$C2347, 'Member Months'!$D:$D,$D2347)</f>
        <v>0</v>
      </c>
      <c r="T2347" s="172"/>
    </row>
    <row r="2348" spans="1:20">
      <c r="A2348" s="38" t="s">
        <v>218</v>
      </c>
      <c r="B2348" s="39">
        <f t="shared" si="77"/>
        <v>0</v>
      </c>
      <c r="C2348" s="39" t="str">
        <f t="shared" si="78"/>
        <v>2021 Prior Year</v>
      </c>
      <c r="D2348" s="40">
        <v>4</v>
      </c>
      <c r="E2348" s="40" t="s">
        <v>218</v>
      </c>
      <c r="F2348" s="40" t="s">
        <v>738</v>
      </c>
      <c r="G2348" s="698" t="s">
        <v>226</v>
      </c>
      <c r="H2348" s="40" t="s">
        <v>228</v>
      </c>
      <c r="I2348" s="629" t="s">
        <v>215</v>
      </c>
      <c r="J2348" s="698" t="s">
        <v>216</v>
      </c>
      <c r="K2348" s="303">
        <v>0</v>
      </c>
      <c r="L2348" s="304">
        <v>0</v>
      </c>
      <c r="M2348" s="305">
        <v>0</v>
      </c>
      <c r="N2348" s="305">
        <v>0</v>
      </c>
      <c r="O2348" s="303">
        <v>0</v>
      </c>
      <c r="P2348" s="305">
        <v>0</v>
      </c>
      <c r="Q2348" s="303">
        <v>0</v>
      </c>
      <c r="R2348" s="16">
        <f>SUMIFS('Member Months'!$L:$L,'Member Months'!$A:$A,$A2348,'Member Months'!$C:$C,$C2348, 'Member Months'!$D:$D,$D2348)</f>
        <v>0</v>
      </c>
      <c r="T2348" s="172"/>
    </row>
    <row r="2349" spans="1:20">
      <c r="A2349" s="38" t="s">
        <v>218</v>
      </c>
      <c r="B2349" s="39">
        <f t="shared" si="77"/>
        <v>0</v>
      </c>
      <c r="C2349" s="39" t="str">
        <f t="shared" si="78"/>
        <v>2021 Prior Year</v>
      </c>
      <c r="D2349" s="40">
        <v>4</v>
      </c>
      <c r="E2349" s="40" t="s">
        <v>218</v>
      </c>
      <c r="F2349" s="40" t="s">
        <v>738</v>
      </c>
      <c r="G2349" s="698" t="s">
        <v>226</v>
      </c>
      <c r="H2349" s="40" t="s">
        <v>228</v>
      </c>
      <c r="I2349" s="629" t="s">
        <v>217</v>
      </c>
      <c r="J2349" s="698" t="s">
        <v>262</v>
      </c>
      <c r="K2349" s="303">
        <v>0</v>
      </c>
      <c r="L2349" s="304">
        <v>0</v>
      </c>
      <c r="M2349" s="305">
        <v>0</v>
      </c>
      <c r="N2349" s="305">
        <v>0</v>
      </c>
      <c r="O2349" s="303">
        <v>0</v>
      </c>
      <c r="P2349" s="305">
        <v>0</v>
      </c>
      <c r="Q2349" s="303">
        <v>0</v>
      </c>
      <c r="R2349" s="16">
        <f>SUMIFS('Member Months'!$L:$L,'Member Months'!$A:$A,$A2349,'Member Months'!$C:$C,$C2349, 'Member Months'!$D:$D,$D2349)</f>
        <v>0</v>
      </c>
      <c r="T2349" s="172"/>
    </row>
    <row r="2350" spans="1:20">
      <c r="A2350" s="38" t="s">
        <v>218</v>
      </c>
      <c r="B2350" s="39">
        <f t="shared" si="77"/>
        <v>0</v>
      </c>
      <c r="C2350" s="39" t="str">
        <f t="shared" si="78"/>
        <v>2021 Prior Year</v>
      </c>
      <c r="D2350" s="40">
        <v>4</v>
      </c>
      <c r="E2350" s="40" t="s">
        <v>218</v>
      </c>
      <c r="F2350" s="40" t="s">
        <v>738</v>
      </c>
      <c r="G2350" s="698" t="s">
        <v>226</v>
      </c>
      <c r="H2350" s="40" t="s">
        <v>228</v>
      </c>
      <c r="I2350" s="629" t="s">
        <v>218</v>
      </c>
      <c r="J2350" s="698" t="s">
        <v>677</v>
      </c>
      <c r="K2350" s="303">
        <v>0</v>
      </c>
      <c r="L2350" s="304">
        <v>0</v>
      </c>
      <c r="M2350" s="305">
        <v>0</v>
      </c>
      <c r="N2350" s="305">
        <v>0</v>
      </c>
      <c r="O2350" s="303">
        <v>0</v>
      </c>
      <c r="P2350" s="305">
        <v>0</v>
      </c>
      <c r="Q2350" s="303">
        <v>0</v>
      </c>
      <c r="R2350" s="16">
        <f>SUMIFS('Member Months'!$L:$L,'Member Months'!$A:$A,$A2350,'Member Months'!$C:$C,$C2350, 'Member Months'!$D:$D,$D2350)</f>
        <v>0</v>
      </c>
      <c r="T2350" s="172"/>
    </row>
    <row r="2351" spans="1:20">
      <c r="A2351" s="38" t="s">
        <v>218</v>
      </c>
      <c r="B2351" s="39">
        <f t="shared" si="77"/>
        <v>0</v>
      </c>
      <c r="C2351" s="39" t="str">
        <f t="shared" si="78"/>
        <v>2021 Prior Year</v>
      </c>
      <c r="D2351" s="40">
        <v>4</v>
      </c>
      <c r="E2351" s="40" t="s">
        <v>218</v>
      </c>
      <c r="F2351" s="40" t="s">
        <v>738</v>
      </c>
      <c r="G2351" s="698" t="s">
        <v>226</v>
      </c>
      <c r="H2351" s="40" t="s">
        <v>228</v>
      </c>
      <c r="I2351" s="629" t="s">
        <v>219</v>
      </c>
      <c r="J2351" s="698" t="s">
        <v>263</v>
      </c>
      <c r="K2351" s="303">
        <v>0</v>
      </c>
      <c r="L2351" s="304">
        <v>0</v>
      </c>
      <c r="M2351" s="305">
        <v>0</v>
      </c>
      <c r="N2351" s="305">
        <v>0</v>
      </c>
      <c r="O2351" s="303">
        <v>0</v>
      </c>
      <c r="P2351" s="305">
        <v>0</v>
      </c>
      <c r="Q2351" s="303">
        <v>0</v>
      </c>
      <c r="R2351" s="16">
        <f>SUMIFS('Member Months'!$L:$L,'Member Months'!$A:$A,$A2351,'Member Months'!$C:$C,$C2351, 'Member Months'!$D:$D,$D2351)</f>
        <v>0</v>
      </c>
      <c r="T2351" s="172"/>
    </row>
    <row r="2352" spans="1:20">
      <c r="A2352" s="38" t="s">
        <v>218</v>
      </c>
      <c r="B2352" s="39">
        <f t="shared" si="77"/>
        <v>0</v>
      </c>
      <c r="C2352" s="39" t="str">
        <f t="shared" si="78"/>
        <v>2021 Prior Year</v>
      </c>
      <c r="D2352" s="40">
        <v>4</v>
      </c>
      <c r="E2352" s="40" t="s">
        <v>218</v>
      </c>
      <c r="F2352" s="40" t="s">
        <v>738</v>
      </c>
      <c r="G2352" s="698" t="s">
        <v>226</v>
      </c>
      <c r="H2352" s="40" t="s">
        <v>228</v>
      </c>
      <c r="I2352" s="629" t="s">
        <v>220</v>
      </c>
      <c r="J2352" s="698" t="s">
        <v>675</v>
      </c>
      <c r="K2352" s="303">
        <v>0</v>
      </c>
      <c r="L2352" s="304">
        <v>0</v>
      </c>
      <c r="M2352" s="305">
        <v>0</v>
      </c>
      <c r="N2352" s="305">
        <v>0</v>
      </c>
      <c r="O2352" s="303">
        <v>0</v>
      </c>
      <c r="P2352" s="305">
        <v>0</v>
      </c>
      <c r="Q2352" s="303">
        <v>0</v>
      </c>
      <c r="R2352" s="16">
        <f>SUMIFS('Member Months'!$L:$L,'Member Months'!$A:$A,$A2352,'Member Months'!$C:$C,$C2352, 'Member Months'!$D:$D,$D2352)</f>
        <v>0</v>
      </c>
      <c r="T2352" s="172"/>
    </row>
    <row r="2353" spans="1:20">
      <c r="A2353" s="38" t="s">
        <v>218</v>
      </c>
      <c r="B2353" s="39">
        <f t="shared" si="77"/>
        <v>0</v>
      </c>
      <c r="C2353" s="39" t="str">
        <f t="shared" si="78"/>
        <v>2021 Prior Year</v>
      </c>
      <c r="D2353" s="40">
        <v>4</v>
      </c>
      <c r="E2353" s="40" t="s">
        <v>218</v>
      </c>
      <c r="F2353" s="40" t="s">
        <v>738</v>
      </c>
      <c r="G2353" s="698" t="s">
        <v>226</v>
      </c>
      <c r="H2353" s="40" t="s">
        <v>228</v>
      </c>
      <c r="I2353" s="629" t="s">
        <v>221</v>
      </c>
      <c r="J2353" s="698" t="s">
        <v>264</v>
      </c>
      <c r="K2353" s="303">
        <v>0</v>
      </c>
      <c r="L2353" s="304">
        <v>0</v>
      </c>
      <c r="M2353" s="305">
        <v>0</v>
      </c>
      <c r="N2353" s="305">
        <v>0</v>
      </c>
      <c r="O2353" s="303">
        <v>0</v>
      </c>
      <c r="P2353" s="305">
        <v>0</v>
      </c>
      <c r="Q2353" s="303">
        <v>0</v>
      </c>
      <c r="R2353" s="16">
        <f>SUMIFS('Member Months'!$L:$L,'Member Months'!$A:$A,$A2353,'Member Months'!$C:$C,$C2353, 'Member Months'!$D:$D,$D2353)</f>
        <v>0</v>
      </c>
      <c r="T2353" s="172"/>
    </row>
    <row r="2354" spans="1:20">
      <c r="A2354" s="38" t="s">
        <v>218</v>
      </c>
      <c r="B2354" s="39">
        <f t="shared" si="77"/>
        <v>0</v>
      </c>
      <c r="C2354" s="39" t="str">
        <f t="shared" si="78"/>
        <v>2021 Prior Year</v>
      </c>
      <c r="D2354" s="40">
        <v>4</v>
      </c>
      <c r="E2354" s="40" t="s">
        <v>218</v>
      </c>
      <c r="F2354" s="40" t="s">
        <v>738</v>
      </c>
      <c r="G2354" s="698" t="s">
        <v>226</v>
      </c>
      <c r="H2354" s="40" t="s">
        <v>228</v>
      </c>
      <c r="I2354" s="629" t="s">
        <v>222</v>
      </c>
      <c r="J2354" s="698" t="s">
        <v>206</v>
      </c>
      <c r="K2354" s="303">
        <v>0</v>
      </c>
      <c r="L2354" s="304">
        <v>0</v>
      </c>
      <c r="M2354" s="305">
        <v>0</v>
      </c>
      <c r="N2354" s="305">
        <v>0</v>
      </c>
      <c r="O2354" s="303">
        <v>0</v>
      </c>
      <c r="P2354" s="305">
        <v>0</v>
      </c>
      <c r="Q2354" s="303">
        <v>0</v>
      </c>
      <c r="R2354" s="16">
        <f>SUMIFS('Member Months'!$L:$L,'Member Months'!$A:$A,$A2354,'Member Months'!$C:$C,$C2354, 'Member Months'!$D:$D,$D2354)</f>
        <v>0</v>
      </c>
      <c r="T2354" s="172"/>
    </row>
    <row r="2355" spans="1:20">
      <c r="A2355" s="38" t="s">
        <v>218</v>
      </c>
      <c r="B2355" s="39">
        <f t="shared" si="77"/>
        <v>0</v>
      </c>
      <c r="C2355" s="39" t="str">
        <f t="shared" si="78"/>
        <v>2021 Prior Year</v>
      </c>
      <c r="D2355" s="40">
        <v>4</v>
      </c>
      <c r="E2355" s="40" t="s">
        <v>218</v>
      </c>
      <c r="F2355" s="40" t="s">
        <v>738</v>
      </c>
      <c r="G2355" s="698" t="s">
        <v>226</v>
      </c>
      <c r="H2355" s="40" t="s">
        <v>228</v>
      </c>
      <c r="I2355" s="629" t="s">
        <v>223</v>
      </c>
      <c r="J2355" s="698" t="s">
        <v>181</v>
      </c>
      <c r="K2355" s="303">
        <v>0</v>
      </c>
      <c r="L2355" s="304">
        <v>0</v>
      </c>
      <c r="M2355" s="305">
        <v>0</v>
      </c>
      <c r="N2355" s="305">
        <v>0</v>
      </c>
      <c r="O2355" s="303">
        <v>0</v>
      </c>
      <c r="P2355" s="305">
        <v>0</v>
      </c>
      <c r="Q2355" s="303">
        <v>0</v>
      </c>
      <c r="R2355" s="16">
        <f>SUMIFS('Member Months'!$L:$L,'Member Months'!$A:$A,$A2355,'Member Months'!$C:$C,$C2355, 'Member Months'!$D:$D,$D2355)</f>
        <v>0</v>
      </c>
      <c r="T2355" s="172"/>
    </row>
    <row r="2356" spans="1:20">
      <c r="A2356" s="38" t="s">
        <v>218</v>
      </c>
      <c r="B2356" s="39">
        <f t="shared" si="77"/>
        <v>0</v>
      </c>
      <c r="C2356" s="39" t="str">
        <f t="shared" si="78"/>
        <v>2021 Prior Year</v>
      </c>
      <c r="D2356" s="40">
        <v>4</v>
      </c>
      <c r="E2356" s="40" t="s">
        <v>218</v>
      </c>
      <c r="F2356" s="40" t="s">
        <v>738</v>
      </c>
      <c r="G2356" s="698" t="s">
        <v>226</v>
      </c>
      <c r="H2356" s="40" t="s">
        <v>228</v>
      </c>
      <c r="I2356" s="629" t="s">
        <v>150</v>
      </c>
      <c r="J2356" s="698" t="s">
        <v>204</v>
      </c>
      <c r="K2356" s="303">
        <v>0</v>
      </c>
      <c r="L2356" s="304">
        <v>0</v>
      </c>
      <c r="M2356" s="305">
        <v>0</v>
      </c>
      <c r="N2356" s="305">
        <v>0</v>
      </c>
      <c r="O2356" s="303">
        <v>0</v>
      </c>
      <c r="P2356" s="305">
        <v>0</v>
      </c>
      <c r="Q2356" s="303">
        <v>0</v>
      </c>
      <c r="R2356" s="16">
        <f>SUMIFS('Member Months'!$L:$L,'Member Months'!$A:$A,$A2356,'Member Months'!$C:$C,$C2356, 'Member Months'!$D:$D,$D2356)</f>
        <v>0</v>
      </c>
      <c r="T2356" s="172"/>
    </row>
    <row r="2357" spans="1:20">
      <c r="A2357" s="38" t="s">
        <v>218</v>
      </c>
      <c r="B2357" s="39">
        <f t="shared" si="77"/>
        <v>0</v>
      </c>
      <c r="C2357" s="39" t="str">
        <f t="shared" si="78"/>
        <v>2021 Prior Year</v>
      </c>
      <c r="D2357" s="40">
        <v>4</v>
      </c>
      <c r="E2357" s="40" t="s">
        <v>218</v>
      </c>
      <c r="F2357" s="40" t="s">
        <v>738</v>
      </c>
      <c r="G2357" s="698" t="s">
        <v>226</v>
      </c>
      <c r="H2357" s="40" t="s">
        <v>228</v>
      </c>
      <c r="I2357" s="629" t="s">
        <v>151</v>
      </c>
      <c r="J2357" s="698" t="s">
        <v>205</v>
      </c>
      <c r="K2357" s="303">
        <v>0</v>
      </c>
      <c r="L2357" s="304">
        <v>0</v>
      </c>
      <c r="M2357" s="305">
        <v>0</v>
      </c>
      <c r="N2357" s="305">
        <v>0</v>
      </c>
      <c r="O2357" s="303">
        <v>0</v>
      </c>
      <c r="P2357" s="305">
        <v>0</v>
      </c>
      <c r="Q2357" s="303">
        <v>0</v>
      </c>
      <c r="R2357" s="16">
        <f>SUMIFS('Member Months'!$L:$L,'Member Months'!$A:$A,$A2357,'Member Months'!$C:$C,$C2357, 'Member Months'!$D:$D,$D2357)</f>
        <v>0</v>
      </c>
      <c r="T2357" s="172"/>
    </row>
    <row r="2358" spans="1:20">
      <c r="A2358" s="38" t="s">
        <v>218</v>
      </c>
      <c r="B2358" s="39">
        <f t="shared" si="77"/>
        <v>0</v>
      </c>
      <c r="C2358" s="39" t="str">
        <f t="shared" si="78"/>
        <v>2021 Prior Year</v>
      </c>
      <c r="D2358" s="40">
        <v>4</v>
      </c>
      <c r="E2358" s="40" t="s">
        <v>218</v>
      </c>
      <c r="F2358" s="40" t="s">
        <v>738</v>
      </c>
      <c r="G2358" s="698" t="s">
        <v>226</v>
      </c>
      <c r="H2358" s="40" t="s">
        <v>228</v>
      </c>
      <c r="I2358" s="629" t="s">
        <v>152</v>
      </c>
      <c r="J2358" s="698" t="s">
        <v>182</v>
      </c>
      <c r="K2358" s="303">
        <v>0</v>
      </c>
      <c r="L2358" s="304">
        <v>0</v>
      </c>
      <c r="M2358" s="305">
        <v>0</v>
      </c>
      <c r="N2358" s="305">
        <v>0</v>
      </c>
      <c r="O2358" s="303">
        <v>0</v>
      </c>
      <c r="P2358" s="305">
        <v>0</v>
      </c>
      <c r="Q2358" s="303">
        <v>0</v>
      </c>
      <c r="R2358" s="16">
        <f>SUMIFS('Member Months'!$L:$L,'Member Months'!$A:$A,$A2358,'Member Months'!$C:$C,$C2358, 'Member Months'!$D:$D,$D2358)</f>
        <v>0</v>
      </c>
      <c r="T2358" s="172"/>
    </row>
    <row r="2359" spans="1:20">
      <c r="A2359" s="38" t="s">
        <v>218</v>
      </c>
      <c r="B2359" s="39">
        <f t="shared" si="77"/>
        <v>0</v>
      </c>
      <c r="C2359" s="39" t="str">
        <f t="shared" si="78"/>
        <v>2021 Prior Year</v>
      </c>
      <c r="D2359" s="40">
        <v>4</v>
      </c>
      <c r="E2359" s="40" t="s">
        <v>218</v>
      </c>
      <c r="F2359" s="40" t="s">
        <v>738</v>
      </c>
      <c r="G2359" s="698" t="s">
        <v>226</v>
      </c>
      <c r="H2359" s="40" t="s">
        <v>228</v>
      </c>
      <c r="I2359" s="629" t="s">
        <v>70</v>
      </c>
      <c r="J2359" s="698" t="s">
        <v>265</v>
      </c>
      <c r="K2359" s="303">
        <v>0</v>
      </c>
      <c r="L2359" s="304">
        <v>0</v>
      </c>
      <c r="M2359" s="305">
        <v>0</v>
      </c>
      <c r="N2359" s="305">
        <v>0</v>
      </c>
      <c r="O2359" s="303">
        <v>0</v>
      </c>
      <c r="P2359" s="305">
        <v>0</v>
      </c>
      <c r="Q2359" s="303">
        <v>0</v>
      </c>
      <c r="R2359" s="16">
        <f>SUMIFS('Member Months'!$L:$L,'Member Months'!$A:$A,$A2359,'Member Months'!$C:$C,$C2359, 'Member Months'!$D:$D,$D2359)</f>
        <v>0</v>
      </c>
      <c r="T2359" s="172"/>
    </row>
    <row r="2360" spans="1:20">
      <c r="A2360" s="38" t="s">
        <v>218</v>
      </c>
      <c r="B2360" s="39">
        <f t="shared" si="77"/>
        <v>0</v>
      </c>
      <c r="C2360" s="39" t="str">
        <f t="shared" si="78"/>
        <v>2021 Prior Year</v>
      </c>
      <c r="D2360" s="40">
        <v>4</v>
      </c>
      <c r="E2360" s="40" t="s">
        <v>218</v>
      </c>
      <c r="F2360" s="40" t="s">
        <v>738</v>
      </c>
      <c r="G2360" s="698" t="s">
        <v>226</v>
      </c>
      <c r="H2360" s="40" t="s">
        <v>228</v>
      </c>
      <c r="I2360" s="629" t="s">
        <v>71</v>
      </c>
      <c r="J2360" s="698" t="s">
        <v>266</v>
      </c>
      <c r="K2360" s="303">
        <v>0</v>
      </c>
      <c r="L2360" s="304">
        <v>0</v>
      </c>
      <c r="M2360" s="305">
        <v>0</v>
      </c>
      <c r="N2360" s="305">
        <v>0</v>
      </c>
      <c r="O2360" s="303">
        <v>0</v>
      </c>
      <c r="P2360" s="305">
        <v>0</v>
      </c>
      <c r="Q2360" s="303">
        <v>0</v>
      </c>
      <c r="R2360" s="16">
        <f>SUMIFS('Member Months'!$L:$L,'Member Months'!$A:$A,$A2360,'Member Months'!$C:$C,$C2360, 'Member Months'!$D:$D,$D2360)</f>
        <v>0</v>
      </c>
      <c r="T2360" s="172"/>
    </row>
    <row r="2361" spans="1:20">
      <c r="A2361" s="38" t="s">
        <v>218</v>
      </c>
      <c r="B2361" s="39">
        <f t="shared" si="77"/>
        <v>0</v>
      </c>
      <c r="C2361" s="39" t="str">
        <f t="shared" si="78"/>
        <v>2021 Prior Year</v>
      </c>
      <c r="D2361" s="40">
        <v>4</v>
      </c>
      <c r="E2361" s="40" t="s">
        <v>218</v>
      </c>
      <c r="F2361" s="40" t="s">
        <v>738</v>
      </c>
      <c r="G2361" s="698" t="s">
        <v>226</v>
      </c>
      <c r="H2361" s="40" t="s">
        <v>228</v>
      </c>
      <c r="I2361" s="629" t="s">
        <v>72</v>
      </c>
      <c r="J2361" s="698" t="s">
        <v>527</v>
      </c>
      <c r="K2361" s="303">
        <v>0</v>
      </c>
      <c r="L2361" s="304">
        <v>0</v>
      </c>
      <c r="M2361" s="305">
        <v>0</v>
      </c>
      <c r="N2361" s="305">
        <v>0</v>
      </c>
      <c r="O2361" s="303">
        <v>0</v>
      </c>
      <c r="P2361" s="305">
        <v>0</v>
      </c>
      <c r="Q2361" s="303">
        <v>0</v>
      </c>
      <c r="R2361" s="16">
        <f>SUMIFS('Member Months'!$L:$L,'Member Months'!$A:$A,$A2361,'Member Months'!$C:$C,$C2361, 'Member Months'!$D:$D,$D2361)</f>
        <v>0</v>
      </c>
      <c r="T2361" s="172"/>
    </row>
    <row r="2362" spans="1:20">
      <c r="A2362" s="38" t="s">
        <v>218</v>
      </c>
      <c r="B2362" s="39">
        <f t="shared" si="77"/>
        <v>0</v>
      </c>
      <c r="C2362" s="39" t="str">
        <f t="shared" si="78"/>
        <v>2021 Prior Year</v>
      </c>
      <c r="D2362" s="40">
        <v>4</v>
      </c>
      <c r="E2362" s="40" t="s">
        <v>218</v>
      </c>
      <c r="F2362" s="40" t="s">
        <v>738</v>
      </c>
      <c r="G2362" s="698" t="s">
        <v>226</v>
      </c>
      <c r="H2362" s="40" t="s">
        <v>228</v>
      </c>
      <c r="I2362" s="629" t="s">
        <v>73</v>
      </c>
      <c r="J2362" s="698" t="s">
        <v>528</v>
      </c>
      <c r="K2362" s="303">
        <v>0</v>
      </c>
      <c r="L2362" s="304">
        <v>0</v>
      </c>
      <c r="M2362" s="305">
        <v>0</v>
      </c>
      <c r="N2362" s="305">
        <v>0</v>
      </c>
      <c r="O2362" s="303">
        <v>0</v>
      </c>
      <c r="P2362" s="305">
        <v>0</v>
      </c>
      <c r="Q2362" s="303">
        <v>0</v>
      </c>
      <c r="R2362" s="16">
        <f>SUMIFS('Member Months'!$L:$L,'Member Months'!$A:$A,$A2362,'Member Months'!$C:$C,$C2362, 'Member Months'!$D:$D,$D2362)</f>
        <v>0</v>
      </c>
      <c r="T2362" s="172"/>
    </row>
    <row r="2363" spans="1:20">
      <c r="A2363" s="38" t="s">
        <v>218</v>
      </c>
      <c r="B2363" s="39">
        <f t="shared" si="77"/>
        <v>0</v>
      </c>
      <c r="C2363" s="39" t="str">
        <f t="shared" si="78"/>
        <v>2021 Prior Year</v>
      </c>
      <c r="D2363" s="40">
        <v>4</v>
      </c>
      <c r="E2363" s="40" t="s">
        <v>218</v>
      </c>
      <c r="F2363" s="40" t="s">
        <v>738</v>
      </c>
      <c r="G2363" s="698" t="s">
        <v>226</v>
      </c>
      <c r="H2363" s="40" t="s">
        <v>228</v>
      </c>
      <c r="I2363" s="630" t="s">
        <v>409</v>
      </c>
      <c r="J2363" s="698" t="s">
        <v>803</v>
      </c>
      <c r="K2363" s="303">
        <v>0</v>
      </c>
      <c r="L2363" s="304">
        <v>0</v>
      </c>
      <c r="M2363" s="305">
        <v>0</v>
      </c>
      <c r="N2363" s="305">
        <v>0</v>
      </c>
      <c r="O2363" s="303">
        <v>0</v>
      </c>
      <c r="P2363" s="305">
        <v>0</v>
      </c>
      <c r="Q2363" s="303">
        <v>0</v>
      </c>
      <c r="R2363" s="16">
        <f>SUMIFS('Member Months'!$L:$L,'Member Months'!$A:$A,$A2363,'Member Months'!$C:$C,$C2363, 'Member Months'!$D:$D,$D2363)</f>
        <v>0</v>
      </c>
      <c r="T2363" s="172"/>
    </row>
    <row r="2364" spans="1:20">
      <c r="A2364" s="38" t="s">
        <v>219</v>
      </c>
      <c r="B2364" s="39">
        <f t="shared" si="77"/>
        <v>0</v>
      </c>
      <c r="C2364" s="39" t="str">
        <f t="shared" si="78"/>
        <v>2021 Prior Year</v>
      </c>
      <c r="D2364" s="40">
        <v>4</v>
      </c>
      <c r="E2364" s="40" t="s">
        <v>219</v>
      </c>
      <c r="F2364" s="40" t="s">
        <v>738</v>
      </c>
      <c r="G2364" s="698" t="s">
        <v>229</v>
      </c>
      <c r="H2364" s="40" t="s">
        <v>227</v>
      </c>
      <c r="I2364" s="629" t="s">
        <v>211</v>
      </c>
      <c r="J2364" s="698" t="s">
        <v>261</v>
      </c>
      <c r="K2364" s="303">
        <v>0</v>
      </c>
      <c r="L2364" s="304">
        <v>0</v>
      </c>
      <c r="M2364" s="305">
        <v>0</v>
      </c>
      <c r="N2364" s="305">
        <v>0</v>
      </c>
      <c r="O2364" s="303">
        <v>0</v>
      </c>
      <c r="P2364" s="305">
        <v>0</v>
      </c>
      <c r="Q2364" s="303">
        <v>0</v>
      </c>
      <c r="R2364" s="16">
        <f>SUMIFS('Member Months'!$L:$L,'Member Months'!$A:$A,$A2364,'Member Months'!$C:$C,$C2364, 'Member Months'!$D:$D,$D2364)</f>
        <v>0</v>
      </c>
      <c r="T2364" s="172"/>
    </row>
    <row r="2365" spans="1:20">
      <c r="A2365" s="38" t="s">
        <v>219</v>
      </c>
      <c r="B2365" s="39">
        <f t="shared" si="77"/>
        <v>0</v>
      </c>
      <c r="C2365" s="39" t="str">
        <f t="shared" si="78"/>
        <v>2021 Prior Year</v>
      </c>
      <c r="D2365" s="40">
        <v>4</v>
      </c>
      <c r="E2365" s="40" t="s">
        <v>219</v>
      </c>
      <c r="F2365" s="40" t="s">
        <v>738</v>
      </c>
      <c r="G2365" s="698" t="s">
        <v>229</v>
      </c>
      <c r="H2365" s="40" t="s">
        <v>227</v>
      </c>
      <c r="I2365" s="629" t="s">
        <v>214</v>
      </c>
      <c r="J2365" s="698" t="s">
        <v>676</v>
      </c>
      <c r="K2365" s="303">
        <v>0</v>
      </c>
      <c r="L2365" s="304">
        <v>0</v>
      </c>
      <c r="M2365" s="305">
        <v>0</v>
      </c>
      <c r="N2365" s="305">
        <v>0</v>
      </c>
      <c r="O2365" s="303">
        <v>0</v>
      </c>
      <c r="P2365" s="305">
        <v>0</v>
      </c>
      <c r="Q2365" s="303">
        <v>0</v>
      </c>
      <c r="R2365" s="16">
        <f>SUMIFS('Member Months'!$L:$L,'Member Months'!$A:$A,$A2365,'Member Months'!$C:$C,$C2365, 'Member Months'!$D:$D,$D2365)</f>
        <v>0</v>
      </c>
      <c r="T2365" s="172"/>
    </row>
    <row r="2366" spans="1:20">
      <c r="A2366" s="38" t="s">
        <v>219</v>
      </c>
      <c r="B2366" s="39">
        <f t="shared" si="77"/>
        <v>0</v>
      </c>
      <c r="C2366" s="39" t="str">
        <f t="shared" si="78"/>
        <v>2021 Prior Year</v>
      </c>
      <c r="D2366" s="40">
        <v>4</v>
      </c>
      <c r="E2366" s="40" t="s">
        <v>219</v>
      </c>
      <c r="F2366" s="40" t="s">
        <v>738</v>
      </c>
      <c r="G2366" s="698" t="s">
        <v>229</v>
      </c>
      <c r="H2366" s="40" t="s">
        <v>227</v>
      </c>
      <c r="I2366" s="629" t="s">
        <v>215</v>
      </c>
      <c r="J2366" s="698" t="s">
        <v>216</v>
      </c>
      <c r="K2366" s="303">
        <v>0</v>
      </c>
      <c r="L2366" s="304">
        <v>0</v>
      </c>
      <c r="M2366" s="305">
        <v>0</v>
      </c>
      <c r="N2366" s="305">
        <v>0</v>
      </c>
      <c r="O2366" s="303">
        <v>0</v>
      </c>
      <c r="P2366" s="305">
        <v>0</v>
      </c>
      <c r="Q2366" s="303">
        <v>0</v>
      </c>
      <c r="R2366" s="16">
        <f>SUMIFS('Member Months'!$L:$L,'Member Months'!$A:$A,$A2366,'Member Months'!$C:$C,$C2366, 'Member Months'!$D:$D,$D2366)</f>
        <v>0</v>
      </c>
      <c r="T2366" s="172"/>
    </row>
    <row r="2367" spans="1:20">
      <c r="A2367" s="38" t="s">
        <v>219</v>
      </c>
      <c r="B2367" s="39">
        <f t="shared" si="77"/>
        <v>0</v>
      </c>
      <c r="C2367" s="39" t="str">
        <f t="shared" si="78"/>
        <v>2021 Prior Year</v>
      </c>
      <c r="D2367" s="40">
        <v>4</v>
      </c>
      <c r="E2367" s="40" t="s">
        <v>219</v>
      </c>
      <c r="F2367" s="40" t="s">
        <v>738</v>
      </c>
      <c r="G2367" s="698" t="s">
        <v>229</v>
      </c>
      <c r="H2367" s="40" t="s">
        <v>227</v>
      </c>
      <c r="I2367" s="629" t="s">
        <v>217</v>
      </c>
      <c r="J2367" s="698" t="s">
        <v>262</v>
      </c>
      <c r="K2367" s="303">
        <v>0</v>
      </c>
      <c r="L2367" s="304">
        <v>0</v>
      </c>
      <c r="M2367" s="305">
        <v>0</v>
      </c>
      <c r="N2367" s="305">
        <v>0</v>
      </c>
      <c r="O2367" s="303">
        <v>0</v>
      </c>
      <c r="P2367" s="305">
        <v>0</v>
      </c>
      <c r="Q2367" s="303">
        <v>0</v>
      </c>
      <c r="R2367" s="16">
        <f>SUMIFS('Member Months'!$L:$L,'Member Months'!$A:$A,$A2367,'Member Months'!$C:$C,$C2367, 'Member Months'!$D:$D,$D2367)</f>
        <v>0</v>
      </c>
      <c r="T2367" s="172"/>
    </row>
    <row r="2368" spans="1:20">
      <c r="A2368" s="38" t="s">
        <v>219</v>
      </c>
      <c r="B2368" s="39">
        <f t="shared" si="77"/>
        <v>0</v>
      </c>
      <c r="C2368" s="39" t="str">
        <f t="shared" si="78"/>
        <v>2021 Prior Year</v>
      </c>
      <c r="D2368" s="40">
        <v>4</v>
      </c>
      <c r="E2368" s="40" t="s">
        <v>219</v>
      </c>
      <c r="F2368" s="40" t="s">
        <v>738</v>
      </c>
      <c r="G2368" s="698" t="s">
        <v>229</v>
      </c>
      <c r="H2368" s="40" t="s">
        <v>227</v>
      </c>
      <c r="I2368" s="629" t="s">
        <v>218</v>
      </c>
      <c r="J2368" s="698" t="s">
        <v>677</v>
      </c>
      <c r="K2368" s="303">
        <v>0</v>
      </c>
      <c r="L2368" s="304">
        <v>0</v>
      </c>
      <c r="M2368" s="305">
        <v>0</v>
      </c>
      <c r="N2368" s="305">
        <v>0</v>
      </c>
      <c r="O2368" s="303">
        <v>0</v>
      </c>
      <c r="P2368" s="305">
        <v>0</v>
      </c>
      <c r="Q2368" s="303">
        <v>0</v>
      </c>
      <c r="R2368" s="16">
        <f>SUMIFS('Member Months'!$L:$L,'Member Months'!$A:$A,$A2368,'Member Months'!$C:$C,$C2368, 'Member Months'!$D:$D,$D2368)</f>
        <v>0</v>
      </c>
      <c r="T2368" s="172"/>
    </row>
    <row r="2369" spans="1:20">
      <c r="A2369" s="38" t="s">
        <v>219</v>
      </c>
      <c r="B2369" s="39">
        <f t="shared" si="77"/>
        <v>0</v>
      </c>
      <c r="C2369" s="39" t="str">
        <f t="shared" si="78"/>
        <v>2021 Prior Year</v>
      </c>
      <c r="D2369" s="40">
        <v>4</v>
      </c>
      <c r="E2369" s="40" t="s">
        <v>219</v>
      </c>
      <c r="F2369" s="40" t="s">
        <v>738</v>
      </c>
      <c r="G2369" s="698" t="s">
        <v>229</v>
      </c>
      <c r="H2369" s="40" t="s">
        <v>227</v>
      </c>
      <c r="I2369" s="629" t="s">
        <v>219</v>
      </c>
      <c r="J2369" s="698" t="s">
        <v>263</v>
      </c>
      <c r="K2369" s="303">
        <v>0</v>
      </c>
      <c r="L2369" s="304">
        <v>0</v>
      </c>
      <c r="M2369" s="305">
        <v>0</v>
      </c>
      <c r="N2369" s="305">
        <v>0</v>
      </c>
      <c r="O2369" s="303">
        <v>0</v>
      </c>
      <c r="P2369" s="305">
        <v>0</v>
      </c>
      <c r="Q2369" s="303">
        <v>0</v>
      </c>
      <c r="R2369" s="16">
        <f>SUMIFS('Member Months'!$L:$L,'Member Months'!$A:$A,$A2369,'Member Months'!$C:$C,$C2369, 'Member Months'!$D:$D,$D2369)</f>
        <v>0</v>
      </c>
      <c r="T2369" s="172"/>
    </row>
    <row r="2370" spans="1:20">
      <c r="A2370" s="38" t="s">
        <v>219</v>
      </c>
      <c r="B2370" s="39">
        <f t="shared" si="77"/>
        <v>0</v>
      </c>
      <c r="C2370" s="39" t="str">
        <f t="shared" si="78"/>
        <v>2021 Prior Year</v>
      </c>
      <c r="D2370" s="40">
        <v>4</v>
      </c>
      <c r="E2370" s="40" t="s">
        <v>219</v>
      </c>
      <c r="F2370" s="40" t="s">
        <v>738</v>
      </c>
      <c r="G2370" s="698" t="s">
        <v>229</v>
      </c>
      <c r="H2370" s="40" t="s">
        <v>227</v>
      </c>
      <c r="I2370" s="629" t="s">
        <v>220</v>
      </c>
      <c r="J2370" s="698" t="s">
        <v>675</v>
      </c>
      <c r="K2370" s="303">
        <v>0</v>
      </c>
      <c r="L2370" s="304">
        <v>0</v>
      </c>
      <c r="M2370" s="305">
        <v>0</v>
      </c>
      <c r="N2370" s="305">
        <v>0</v>
      </c>
      <c r="O2370" s="303">
        <v>0</v>
      </c>
      <c r="P2370" s="305">
        <v>0</v>
      </c>
      <c r="Q2370" s="303">
        <v>0</v>
      </c>
      <c r="R2370" s="16">
        <f>SUMIFS('Member Months'!$L:$L,'Member Months'!$A:$A,$A2370,'Member Months'!$C:$C,$C2370, 'Member Months'!$D:$D,$D2370)</f>
        <v>0</v>
      </c>
      <c r="T2370" s="172"/>
    </row>
    <row r="2371" spans="1:20">
      <c r="A2371" s="38" t="s">
        <v>219</v>
      </c>
      <c r="B2371" s="39">
        <f t="shared" si="77"/>
        <v>0</v>
      </c>
      <c r="C2371" s="39" t="str">
        <f t="shared" si="78"/>
        <v>2021 Prior Year</v>
      </c>
      <c r="D2371" s="40">
        <v>4</v>
      </c>
      <c r="E2371" s="40" t="s">
        <v>219</v>
      </c>
      <c r="F2371" s="40" t="s">
        <v>738</v>
      </c>
      <c r="G2371" s="698" t="s">
        <v>229</v>
      </c>
      <c r="H2371" s="40" t="s">
        <v>227</v>
      </c>
      <c r="I2371" s="629" t="s">
        <v>221</v>
      </c>
      <c r="J2371" s="698" t="s">
        <v>264</v>
      </c>
      <c r="K2371" s="303">
        <v>0</v>
      </c>
      <c r="L2371" s="304">
        <v>0</v>
      </c>
      <c r="M2371" s="305">
        <v>0</v>
      </c>
      <c r="N2371" s="305">
        <v>0</v>
      </c>
      <c r="O2371" s="303">
        <v>0</v>
      </c>
      <c r="P2371" s="305">
        <v>0</v>
      </c>
      <c r="Q2371" s="303">
        <v>0</v>
      </c>
      <c r="R2371" s="16">
        <f>SUMIFS('Member Months'!$L:$L,'Member Months'!$A:$A,$A2371,'Member Months'!$C:$C,$C2371, 'Member Months'!$D:$D,$D2371)</f>
        <v>0</v>
      </c>
      <c r="T2371" s="172"/>
    </row>
    <row r="2372" spans="1:20">
      <c r="A2372" s="38" t="s">
        <v>219</v>
      </c>
      <c r="B2372" s="39">
        <f t="shared" si="77"/>
        <v>0</v>
      </c>
      <c r="C2372" s="39" t="str">
        <f t="shared" si="78"/>
        <v>2021 Prior Year</v>
      </c>
      <c r="D2372" s="40">
        <v>4</v>
      </c>
      <c r="E2372" s="40" t="s">
        <v>219</v>
      </c>
      <c r="F2372" s="40" t="s">
        <v>738</v>
      </c>
      <c r="G2372" s="698" t="s">
        <v>229</v>
      </c>
      <c r="H2372" s="40" t="s">
        <v>227</v>
      </c>
      <c r="I2372" s="629" t="s">
        <v>222</v>
      </c>
      <c r="J2372" s="698" t="s">
        <v>206</v>
      </c>
      <c r="K2372" s="303">
        <v>0</v>
      </c>
      <c r="L2372" s="304">
        <v>0</v>
      </c>
      <c r="M2372" s="305">
        <v>0</v>
      </c>
      <c r="N2372" s="305">
        <v>0</v>
      </c>
      <c r="O2372" s="303">
        <v>0</v>
      </c>
      <c r="P2372" s="305">
        <v>0</v>
      </c>
      <c r="Q2372" s="303">
        <v>0</v>
      </c>
      <c r="R2372" s="16">
        <f>SUMIFS('Member Months'!$L:$L,'Member Months'!$A:$A,$A2372,'Member Months'!$C:$C,$C2372, 'Member Months'!$D:$D,$D2372)</f>
        <v>0</v>
      </c>
      <c r="T2372" s="172"/>
    </row>
    <row r="2373" spans="1:20">
      <c r="A2373" s="38" t="s">
        <v>219</v>
      </c>
      <c r="B2373" s="39">
        <f t="shared" si="77"/>
        <v>0</v>
      </c>
      <c r="C2373" s="39" t="str">
        <f t="shared" si="78"/>
        <v>2021 Prior Year</v>
      </c>
      <c r="D2373" s="40">
        <v>4</v>
      </c>
      <c r="E2373" s="40" t="s">
        <v>219</v>
      </c>
      <c r="F2373" s="40" t="s">
        <v>738</v>
      </c>
      <c r="G2373" s="698" t="s">
        <v>229</v>
      </c>
      <c r="H2373" s="40" t="s">
        <v>227</v>
      </c>
      <c r="I2373" s="629" t="s">
        <v>223</v>
      </c>
      <c r="J2373" s="698" t="s">
        <v>181</v>
      </c>
      <c r="K2373" s="303">
        <v>0</v>
      </c>
      <c r="L2373" s="304">
        <v>0</v>
      </c>
      <c r="M2373" s="305">
        <v>0</v>
      </c>
      <c r="N2373" s="305">
        <v>0</v>
      </c>
      <c r="O2373" s="303">
        <v>0</v>
      </c>
      <c r="P2373" s="305">
        <v>0</v>
      </c>
      <c r="Q2373" s="303">
        <v>0</v>
      </c>
      <c r="R2373" s="16">
        <f>SUMIFS('Member Months'!$L:$L,'Member Months'!$A:$A,$A2373,'Member Months'!$C:$C,$C2373, 'Member Months'!$D:$D,$D2373)</f>
        <v>0</v>
      </c>
      <c r="T2373" s="172"/>
    </row>
    <row r="2374" spans="1:20">
      <c r="A2374" s="38" t="s">
        <v>219</v>
      </c>
      <c r="B2374" s="39">
        <f t="shared" si="77"/>
        <v>0</v>
      </c>
      <c r="C2374" s="39" t="str">
        <f t="shared" si="78"/>
        <v>2021 Prior Year</v>
      </c>
      <c r="D2374" s="40">
        <v>4</v>
      </c>
      <c r="E2374" s="40" t="s">
        <v>219</v>
      </c>
      <c r="F2374" s="40" t="s">
        <v>738</v>
      </c>
      <c r="G2374" s="698" t="s">
        <v>229</v>
      </c>
      <c r="H2374" s="40" t="s">
        <v>227</v>
      </c>
      <c r="I2374" s="629" t="s">
        <v>150</v>
      </c>
      <c r="J2374" s="698" t="s">
        <v>204</v>
      </c>
      <c r="K2374" s="303">
        <v>0</v>
      </c>
      <c r="L2374" s="304">
        <v>0</v>
      </c>
      <c r="M2374" s="305">
        <v>0</v>
      </c>
      <c r="N2374" s="305">
        <v>0</v>
      </c>
      <c r="O2374" s="303">
        <v>0</v>
      </c>
      <c r="P2374" s="305">
        <v>0</v>
      </c>
      <c r="Q2374" s="303">
        <v>0</v>
      </c>
      <c r="R2374" s="16">
        <f>SUMIFS('Member Months'!$L:$L,'Member Months'!$A:$A,$A2374,'Member Months'!$C:$C,$C2374, 'Member Months'!$D:$D,$D2374)</f>
        <v>0</v>
      </c>
      <c r="T2374" s="172"/>
    </row>
    <row r="2375" spans="1:20">
      <c r="A2375" s="38" t="s">
        <v>219</v>
      </c>
      <c r="B2375" s="39">
        <f t="shared" si="77"/>
        <v>0</v>
      </c>
      <c r="C2375" s="39" t="str">
        <f t="shared" si="78"/>
        <v>2021 Prior Year</v>
      </c>
      <c r="D2375" s="40">
        <v>4</v>
      </c>
      <c r="E2375" s="40" t="s">
        <v>219</v>
      </c>
      <c r="F2375" s="40" t="s">
        <v>738</v>
      </c>
      <c r="G2375" s="698" t="s">
        <v>229</v>
      </c>
      <c r="H2375" s="40" t="s">
        <v>227</v>
      </c>
      <c r="I2375" s="629" t="s">
        <v>151</v>
      </c>
      <c r="J2375" s="698" t="s">
        <v>205</v>
      </c>
      <c r="K2375" s="303">
        <v>0</v>
      </c>
      <c r="L2375" s="304">
        <v>0</v>
      </c>
      <c r="M2375" s="305">
        <v>0</v>
      </c>
      <c r="N2375" s="305">
        <v>0</v>
      </c>
      <c r="O2375" s="303">
        <v>0</v>
      </c>
      <c r="P2375" s="305">
        <v>0</v>
      </c>
      <c r="Q2375" s="303">
        <v>0</v>
      </c>
      <c r="R2375" s="16">
        <f>SUMIFS('Member Months'!$L:$L,'Member Months'!$A:$A,$A2375,'Member Months'!$C:$C,$C2375, 'Member Months'!$D:$D,$D2375)</f>
        <v>0</v>
      </c>
      <c r="T2375" s="172"/>
    </row>
    <row r="2376" spans="1:20">
      <c r="A2376" s="38" t="s">
        <v>219</v>
      </c>
      <c r="B2376" s="39">
        <f t="shared" si="77"/>
        <v>0</v>
      </c>
      <c r="C2376" s="39" t="str">
        <f t="shared" si="78"/>
        <v>2021 Prior Year</v>
      </c>
      <c r="D2376" s="40">
        <v>4</v>
      </c>
      <c r="E2376" s="40" t="s">
        <v>219</v>
      </c>
      <c r="F2376" s="40" t="s">
        <v>738</v>
      </c>
      <c r="G2376" s="698" t="s">
        <v>229</v>
      </c>
      <c r="H2376" s="40" t="s">
        <v>227</v>
      </c>
      <c r="I2376" s="629" t="s">
        <v>152</v>
      </c>
      <c r="J2376" s="698" t="s">
        <v>182</v>
      </c>
      <c r="K2376" s="303">
        <v>0</v>
      </c>
      <c r="L2376" s="304">
        <v>0</v>
      </c>
      <c r="M2376" s="305">
        <v>0</v>
      </c>
      <c r="N2376" s="305">
        <v>0</v>
      </c>
      <c r="O2376" s="303">
        <v>0</v>
      </c>
      <c r="P2376" s="305">
        <v>0</v>
      </c>
      <c r="Q2376" s="303">
        <v>0</v>
      </c>
      <c r="R2376" s="16">
        <f>SUMIFS('Member Months'!$L:$L,'Member Months'!$A:$A,$A2376,'Member Months'!$C:$C,$C2376, 'Member Months'!$D:$D,$D2376)</f>
        <v>0</v>
      </c>
      <c r="T2376" s="172"/>
    </row>
    <row r="2377" spans="1:20">
      <c r="A2377" s="38" t="s">
        <v>219</v>
      </c>
      <c r="B2377" s="39">
        <f t="shared" si="77"/>
        <v>0</v>
      </c>
      <c r="C2377" s="39" t="str">
        <f t="shared" si="78"/>
        <v>2021 Prior Year</v>
      </c>
      <c r="D2377" s="40">
        <v>4</v>
      </c>
      <c r="E2377" s="40" t="s">
        <v>219</v>
      </c>
      <c r="F2377" s="40" t="s">
        <v>738</v>
      </c>
      <c r="G2377" s="698" t="s">
        <v>229</v>
      </c>
      <c r="H2377" s="40" t="s">
        <v>227</v>
      </c>
      <c r="I2377" s="629" t="s">
        <v>70</v>
      </c>
      <c r="J2377" s="698" t="s">
        <v>265</v>
      </c>
      <c r="K2377" s="303">
        <v>0</v>
      </c>
      <c r="L2377" s="304">
        <v>0</v>
      </c>
      <c r="M2377" s="305">
        <v>0</v>
      </c>
      <c r="N2377" s="305">
        <v>0</v>
      </c>
      <c r="O2377" s="303">
        <v>0</v>
      </c>
      <c r="P2377" s="305">
        <v>0</v>
      </c>
      <c r="Q2377" s="303">
        <v>0</v>
      </c>
      <c r="R2377" s="16">
        <f>SUMIFS('Member Months'!$L:$L,'Member Months'!$A:$A,$A2377,'Member Months'!$C:$C,$C2377, 'Member Months'!$D:$D,$D2377)</f>
        <v>0</v>
      </c>
      <c r="T2377" s="172"/>
    </row>
    <row r="2378" spans="1:20">
      <c r="A2378" s="38" t="s">
        <v>219</v>
      </c>
      <c r="B2378" s="39">
        <f t="shared" si="77"/>
        <v>0</v>
      </c>
      <c r="C2378" s="39" t="str">
        <f t="shared" si="78"/>
        <v>2021 Prior Year</v>
      </c>
      <c r="D2378" s="40">
        <v>4</v>
      </c>
      <c r="E2378" s="40" t="s">
        <v>219</v>
      </c>
      <c r="F2378" s="40" t="s">
        <v>738</v>
      </c>
      <c r="G2378" s="698" t="s">
        <v>229</v>
      </c>
      <c r="H2378" s="40" t="s">
        <v>227</v>
      </c>
      <c r="I2378" s="629" t="s">
        <v>71</v>
      </c>
      <c r="J2378" s="698" t="s">
        <v>266</v>
      </c>
      <c r="K2378" s="303">
        <v>0</v>
      </c>
      <c r="L2378" s="304">
        <v>0</v>
      </c>
      <c r="M2378" s="305">
        <v>0</v>
      </c>
      <c r="N2378" s="305">
        <v>0</v>
      </c>
      <c r="O2378" s="303">
        <v>0</v>
      </c>
      <c r="P2378" s="305">
        <v>0</v>
      </c>
      <c r="Q2378" s="303">
        <v>0</v>
      </c>
      <c r="R2378" s="16">
        <f>SUMIFS('Member Months'!$L:$L,'Member Months'!$A:$A,$A2378,'Member Months'!$C:$C,$C2378, 'Member Months'!$D:$D,$D2378)</f>
        <v>0</v>
      </c>
      <c r="T2378" s="172"/>
    </row>
    <row r="2379" spans="1:20">
      <c r="A2379" s="38" t="s">
        <v>219</v>
      </c>
      <c r="B2379" s="39">
        <f t="shared" si="77"/>
        <v>0</v>
      </c>
      <c r="C2379" s="39" t="str">
        <f t="shared" si="78"/>
        <v>2021 Prior Year</v>
      </c>
      <c r="D2379" s="40">
        <v>4</v>
      </c>
      <c r="E2379" s="40" t="s">
        <v>219</v>
      </c>
      <c r="F2379" s="40" t="s">
        <v>738</v>
      </c>
      <c r="G2379" s="698" t="s">
        <v>229</v>
      </c>
      <c r="H2379" s="40" t="s">
        <v>227</v>
      </c>
      <c r="I2379" s="629" t="s">
        <v>72</v>
      </c>
      <c r="J2379" s="698" t="s">
        <v>527</v>
      </c>
      <c r="K2379" s="303">
        <v>0</v>
      </c>
      <c r="L2379" s="304">
        <v>0</v>
      </c>
      <c r="M2379" s="305">
        <v>0</v>
      </c>
      <c r="N2379" s="305">
        <v>0</v>
      </c>
      <c r="O2379" s="303">
        <v>0</v>
      </c>
      <c r="P2379" s="305">
        <v>0</v>
      </c>
      <c r="Q2379" s="303">
        <v>0</v>
      </c>
      <c r="R2379" s="16">
        <f>SUMIFS('Member Months'!$L:$L,'Member Months'!$A:$A,$A2379,'Member Months'!$C:$C,$C2379, 'Member Months'!$D:$D,$D2379)</f>
        <v>0</v>
      </c>
      <c r="T2379" s="172"/>
    </row>
    <row r="2380" spans="1:20">
      <c r="A2380" s="38" t="s">
        <v>219</v>
      </c>
      <c r="B2380" s="39">
        <f t="shared" si="77"/>
        <v>0</v>
      </c>
      <c r="C2380" s="39" t="str">
        <f t="shared" si="78"/>
        <v>2021 Prior Year</v>
      </c>
      <c r="D2380" s="40">
        <v>4</v>
      </c>
      <c r="E2380" s="40" t="s">
        <v>219</v>
      </c>
      <c r="F2380" s="40" t="s">
        <v>738</v>
      </c>
      <c r="G2380" s="698" t="s">
        <v>229</v>
      </c>
      <c r="H2380" s="40" t="s">
        <v>227</v>
      </c>
      <c r="I2380" s="629" t="s">
        <v>73</v>
      </c>
      <c r="J2380" s="698" t="s">
        <v>528</v>
      </c>
      <c r="K2380" s="303">
        <v>0</v>
      </c>
      <c r="L2380" s="304">
        <v>0</v>
      </c>
      <c r="M2380" s="305">
        <v>0</v>
      </c>
      <c r="N2380" s="305">
        <v>0</v>
      </c>
      <c r="O2380" s="303">
        <v>0</v>
      </c>
      <c r="P2380" s="305">
        <v>0</v>
      </c>
      <c r="Q2380" s="303">
        <v>0</v>
      </c>
      <c r="R2380" s="16">
        <f>SUMIFS('Member Months'!$L:$L,'Member Months'!$A:$A,$A2380,'Member Months'!$C:$C,$C2380, 'Member Months'!$D:$D,$D2380)</f>
        <v>0</v>
      </c>
      <c r="T2380" s="172"/>
    </row>
    <row r="2381" spans="1:20">
      <c r="A2381" s="38" t="s">
        <v>219</v>
      </c>
      <c r="B2381" s="39">
        <f t="shared" si="77"/>
        <v>0</v>
      </c>
      <c r="C2381" s="39" t="str">
        <f t="shared" si="78"/>
        <v>2021 Prior Year</v>
      </c>
      <c r="D2381" s="40">
        <v>4</v>
      </c>
      <c r="E2381" s="40" t="s">
        <v>219</v>
      </c>
      <c r="F2381" s="40" t="s">
        <v>738</v>
      </c>
      <c r="G2381" s="698" t="s">
        <v>229</v>
      </c>
      <c r="H2381" s="40" t="s">
        <v>227</v>
      </c>
      <c r="I2381" s="630" t="s">
        <v>409</v>
      </c>
      <c r="J2381" s="698" t="s">
        <v>803</v>
      </c>
      <c r="K2381" s="303">
        <v>0</v>
      </c>
      <c r="L2381" s="304">
        <v>0</v>
      </c>
      <c r="M2381" s="305">
        <v>0</v>
      </c>
      <c r="N2381" s="305">
        <v>0</v>
      </c>
      <c r="O2381" s="303">
        <v>0</v>
      </c>
      <c r="P2381" s="305">
        <v>0</v>
      </c>
      <c r="Q2381" s="303">
        <v>0</v>
      </c>
      <c r="R2381" s="16">
        <f>SUMIFS('Member Months'!$L:$L,'Member Months'!$A:$A,$A2381,'Member Months'!$C:$C,$C2381, 'Member Months'!$D:$D,$D2381)</f>
        <v>0</v>
      </c>
      <c r="T2381" s="172"/>
    </row>
    <row r="2382" spans="1:20">
      <c r="A2382" s="38" t="s">
        <v>220</v>
      </c>
      <c r="B2382" s="39">
        <f t="shared" si="77"/>
        <v>0</v>
      </c>
      <c r="C2382" s="39" t="str">
        <f t="shared" si="78"/>
        <v>2021 Prior Year</v>
      </c>
      <c r="D2382" s="40">
        <v>4</v>
      </c>
      <c r="E2382" s="40" t="s">
        <v>220</v>
      </c>
      <c r="F2382" s="40" t="s">
        <v>738</v>
      </c>
      <c r="G2382" s="698" t="s">
        <v>229</v>
      </c>
      <c r="H2382" s="40" t="s">
        <v>228</v>
      </c>
      <c r="I2382" s="629" t="s">
        <v>211</v>
      </c>
      <c r="J2382" s="698" t="s">
        <v>261</v>
      </c>
      <c r="K2382" s="303">
        <v>0</v>
      </c>
      <c r="L2382" s="304">
        <v>0</v>
      </c>
      <c r="M2382" s="305">
        <v>0</v>
      </c>
      <c r="N2382" s="305">
        <v>0</v>
      </c>
      <c r="O2382" s="303">
        <v>0</v>
      </c>
      <c r="P2382" s="305">
        <v>0</v>
      </c>
      <c r="Q2382" s="303">
        <v>0</v>
      </c>
      <c r="R2382" s="16">
        <f>SUMIFS('Member Months'!$L:$L,'Member Months'!$A:$A,$A2382,'Member Months'!$C:$C,$C2382, 'Member Months'!$D:$D,$D2382)</f>
        <v>0</v>
      </c>
      <c r="T2382" s="172"/>
    </row>
    <row r="2383" spans="1:20">
      <c r="A2383" s="38" t="s">
        <v>220</v>
      </c>
      <c r="B2383" s="39">
        <f t="shared" si="77"/>
        <v>0</v>
      </c>
      <c r="C2383" s="39" t="str">
        <f t="shared" si="78"/>
        <v>2021 Prior Year</v>
      </c>
      <c r="D2383" s="40">
        <v>4</v>
      </c>
      <c r="E2383" s="40" t="s">
        <v>220</v>
      </c>
      <c r="F2383" s="40" t="s">
        <v>738</v>
      </c>
      <c r="G2383" s="698" t="s">
        <v>229</v>
      </c>
      <c r="H2383" s="40" t="s">
        <v>228</v>
      </c>
      <c r="I2383" s="629" t="s">
        <v>214</v>
      </c>
      <c r="J2383" s="698" t="s">
        <v>676</v>
      </c>
      <c r="K2383" s="303">
        <v>0</v>
      </c>
      <c r="L2383" s="304">
        <v>0</v>
      </c>
      <c r="M2383" s="305">
        <v>0</v>
      </c>
      <c r="N2383" s="305">
        <v>0</v>
      </c>
      <c r="O2383" s="303">
        <v>0</v>
      </c>
      <c r="P2383" s="305">
        <v>0</v>
      </c>
      <c r="Q2383" s="303">
        <v>0</v>
      </c>
      <c r="R2383" s="16">
        <f>SUMIFS('Member Months'!$L:$L,'Member Months'!$A:$A,$A2383,'Member Months'!$C:$C,$C2383, 'Member Months'!$D:$D,$D2383)</f>
        <v>0</v>
      </c>
      <c r="T2383" s="172"/>
    </row>
    <row r="2384" spans="1:20">
      <c r="A2384" s="38" t="s">
        <v>220</v>
      </c>
      <c r="B2384" s="39">
        <f t="shared" si="77"/>
        <v>0</v>
      </c>
      <c r="C2384" s="39" t="str">
        <f t="shared" si="78"/>
        <v>2021 Prior Year</v>
      </c>
      <c r="D2384" s="40">
        <v>4</v>
      </c>
      <c r="E2384" s="40" t="s">
        <v>220</v>
      </c>
      <c r="F2384" s="40" t="s">
        <v>738</v>
      </c>
      <c r="G2384" s="698" t="s">
        <v>229</v>
      </c>
      <c r="H2384" s="40" t="s">
        <v>228</v>
      </c>
      <c r="I2384" s="629" t="s">
        <v>215</v>
      </c>
      <c r="J2384" s="698" t="s">
        <v>216</v>
      </c>
      <c r="K2384" s="303">
        <v>0</v>
      </c>
      <c r="L2384" s="304">
        <v>0</v>
      </c>
      <c r="M2384" s="305">
        <v>0</v>
      </c>
      <c r="N2384" s="305">
        <v>0</v>
      </c>
      <c r="O2384" s="303">
        <v>0</v>
      </c>
      <c r="P2384" s="305">
        <v>0</v>
      </c>
      <c r="Q2384" s="303">
        <v>0</v>
      </c>
      <c r="R2384" s="16">
        <f>SUMIFS('Member Months'!$L:$L,'Member Months'!$A:$A,$A2384,'Member Months'!$C:$C,$C2384, 'Member Months'!$D:$D,$D2384)</f>
        <v>0</v>
      </c>
      <c r="T2384" s="172"/>
    </row>
    <row r="2385" spans="1:20">
      <c r="A2385" s="38" t="s">
        <v>220</v>
      </c>
      <c r="B2385" s="39">
        <f t="shared" si="77"/>
        <v>0</v>
      </c>
      <c r="C2385" s="39" t="str">
        <f t="shared" si="78"/>
        <v>2021 Prior Year</v>
      </c>
      <c r="D2385" s="40">
        <v>4</v>
      </c>
      <c r="E2385" s="40" t="s">
        <v>220</v>
      </c>
      <c r="F2385" s="40" t="s">
        <v>738</v>
      </c>
      <c r="G2385" s="698" t="s">
        <v>229</v>
      </c>
      <c r="H2385" s="40" t="s">
        <v>228</v>
      </c>
      <c r="I2385" s="629" t="s">
        <v>217</v>
      </c>
      <c r="J2385" s="698" t="s">
        <v>262</v>
      </c>
      <c r="K2385" s="303">
        <v>0</v>
      </c>
      <c r="L2385" s="304">
        <v>0</v>
      </c>
      <c r="M2385" s="305">
        <v>0</v>
      </c>
      <c r="N2385" s="305">
        <v>0</v>
      </c>
      <c r="O2385" s="303">
        <v>0</v>
      </c>
      <c r="P2385" s="305">
        <v>0</v>
      </c>
      <c r="Q2385" s="303">
        <v>0</v>
      </c>
      <c r="R2385" s="16">
        <f>SUMIFS('Member Months'!$L:$L,'Member Months'!$A:$A,$A2385,'Member Months'!$C:$C,$C2385, 'Member Months'!$D:$D,$D2385)</f>
        <v>0</v>
      </c>
      <c r="T2385" s="172"/>
    </row>
    <row r="2386" spans="1:20">
      <c r="A2386" s="38" t="s">
        <v>220</v>
      </c>
      <c r="B2386" s="39">
        <f t="shared" si="77"/>
        <v>0</v>
      </c>
      <c r="C2386" s="39" t="str">
        <f t="shared" si="78"/>
        <v>2021 Prior Year</v>
      </c>
      <c r="D2386" s="40">
        <v>4</v>
      </c>
      <c r="E2386" s="40" t="s">
        <v>220</v>
      </c>
      <c r="F2386" s="40" t="s">
        <v>738</v>
      </c>
      <c r="G2386" s="698" t="s">
        <v>229</v>
      </c>
      <c r="H2386" s="40" t="s">
        <v>228</v>
      </c>
      <c r="I2386" s="629" t="s">
        <v>218</v>
      </c>
      <c r="J2386" s="698" t="s">
        <v>677</v>
      </c>
      <c r="K2386" s="303">
        <v>0</v>
      </c>
      <c r="L2386" s="304">
        <v>0</v>
      </c>
      <c r="M2386" s="305">
        <v>0</v>
      </c>
      <c r="N2386" s="305">
        <v>0</v>
      </c>
      <c r="O2386" s="303">
        <v>0</v>
      </c>
      <c r="P2386" s="305">
        <v>0</v>
      </c>
      <c r="Q2386" s="303">
        <v>0</v>
      </c>
      <c r="R2386" s="16">
        <f>SUMIFS('Member Months'!$L:$L,'Member Months'!$A:$A,$A2386,'Member Months'!$C:$C,$C2386, 'Member Months'!$D:$D,$D2386)</f>
        <v>0</v>
      </c>
      <c r="T2386" s="172"/>
    </row>
    <row r="2387" spans="1:20">
      <c r="A2387" s="38" t="s">
        <v>220</v>
      </c>
      <c r="B2387" s="39">
        <f t="shared" si="77"/>
        <v>0</v>
      </c>
      <c r="C2387" s="39" t="str">
        <f t="shared" si="78"/>
        <v>2021 Prior Year</v>
      </c>
      <c r="D2387" s="40">
        <v>4</v>
      </c>
      <c r="E2387" s="40" t="s">
        <v>220</v>
      </c>
      <c r="F2387" s="40" t="s">
        <v>738</v>
      </c>
      <c r="G2387" s="698" t="s">
        <v>229</v>
      </c>
      <c r="H2387" s="40" t="s">
        <v>228</v>
      </c>
      <c r="I2387" s="629" t="s">
        <v>219</v>
      </c>
      <c r="J2387" s="698" t="s">
        <v>263</v>
      </c>
      <c r="K2387" s="303">
        <v>0</v>
      </c>
      <c r="L2387" s="304">
        <v>0</v>
      </c>
      <c r="M2387" s="305">
        <v>0</v>
      </c>
      <c r="N2387" s="305">
        <v>0</v>
      </c>
      <c r="O2387" s="303">
        <v>0</v>
      </c>
      <c r="P2387" s="305">
        <v>0</v>
      </c>
      <c r="Q2387" s="303">
        <v>0</v>
      </c>
      <c r="R2387" s="16">
        <f>SUMIFS('Member Months'!$L:$L,'Member Months'!$A:$A,$A2387,'Member Months'!$C:$C,$C2387, 'Member Months'!$D:$D,$D2387)</f>
        <v>0</v>
      </c>
      <c r="T2387" s="172"/>
    </row>
    <row r="2388" spans="1:20">
      <c r="A2388" s="38" t="s">
        <v>220</v>
      </c>
      <c r="B2388" s="39">
        <f t="shared" si="77"/>
        <v>0</v>
      </c>
      <c r="C2388" s="39" t="str">
        <f t="shared" si="78"/>
        <v>2021 Prior Year</v>
      </c>
      <c r="D2388" s="40">
        <v>4</v>
      </c>
      <c r="E2388" s="40" t="s">
        <v>220</v>
      </c>
      <c r="F2388" s="40" t="s">
        <v>738</v>
      </c>
      <c r="G2388" s="698" t="s">
        <v>229</v>
      </c>
      <c r="H2388" s="40" t="s">
        <v>228</v>
      </c>
      <c r="I2388" s="629" t="s">
        <v>220</v>
      </c>
      <c r="J2388" s="698" t="s">
        <v>675</v>
      </c>
      <c r="K2388" s="303">
        <v>0</v>
      </c>
      <c r="L2388" s="304">
        <v>0</v>
      </c>
      <c r="M2388" s="305">
        <v>0</v>
      </c>
      <c r="N2388" s="305">
        <v>0</v>
      </c>
      <c r="O2388" s="303">
        <v>0</v>
      </c>
      <c r="P2388" s="305">
        <v>0</v>
      </c>
      <c r="Q2388" s="303">
        <v>0</v>
      </c>
      <c r="R2388" s="16">
        <f>SUMIFS('Member Months'!$L:$L,'Member Months'!$A:$A,$A2388,'Member Months'!$C:$C,$C2388, 'Member Months'!$D:$D,$D2388)</f>
        <v>0</v>
      </c>
      <c r="T2388" s="172"/>
    </row>
    <row r="2389" spans="1:20">
      <c r="A2389" s="38" t="s">
        <v>220</v>
      </c>
      <c r="B2389" s="39">
        <f t="shared" si="77"/>
        <v>0</v>
      </c>
      <c r="C2389" s="39" t="str">
        <f t="shared" si="78"/>
        <v>2021 Prior Year</v>
      </c>
      <c r="D2389" s="40">
        <v>4</v>
      </c>
      <c r="E2389" s="40" t="s">
        <v>220</v>
      </c>
      <c r="F2389" s="40" t="s">
        <v>738</v>
      </c>
      <c r="G2389" s="698" t="s">
        <v>229</v>
      </c>
      <c r="H2389" s="40" t="s">
        <v>228</v>
      </c>
      <c r="I2389" s="629" t="s">
        <v>221</v>
      </c>
      <c r="J2389" s="698" t="s">
        <v>264</v>
      </c>
      <c r="K2389" s="303">
        <v>0</v>
      </c>
      <c r="L2389" s="304">
        <v>0</v>
      </c>
      <c r="M2389" s="305">
        <v>0</v>
      </c>
      <c r="N2389" s="305">
        <v>0</v>
      </c>
      <c r="O2389" s="303">
        <v>0</v>
      </c>
      <c r="P2389" s="305">
        <v>0</v>
      </c>
      <c r="Q2389" s="303">
        <v>0</v>
      </c>
      <c r="R2389" s="16">
        <f>SUMIFS('Member Months'!$L:$L,'Member Months'!$A:$A,$A2389,'Member Months'!$C:$C,$C2389, 'Member Months'!$D:$D,$D2389)</f>
        <v>0</v>
      </c>
      <c r="T2389" s="172"/>
    </row>
    <row r="2390" spans="1:20">
      <c r="A2390" s="38" t="s">
        <v>220</v>
      </c>
      <c r="B2390" s="39">
        <f t="shared" si="77"/>
        <v>0</v>
      </c>
      <c r="C2390" s="39" t="str">
        <f t="shared" si="78"/>
        <v>2021 Prior Year</v>
      </c>
      <c r="D2390" s="40">
        <v>4</v>
      </c>
      <c r="E2390" s="40" t="s">
        <v>220</v>
      </c>
      <c r="F2390" s="40" t="s">
        <v>738</v>
      </c>
      <c r="G2390" s="698" t="s">
        <v>229</v>
      </c>
      <c r="H2390" s="40" t="s">
        <v>228</v>
      </c>
      <c r="I2390" s="629" t="s">
        <v>222</v>
      </c>
      <c r="J2390" s="698" t="s">
        <v>206</v>
      </c>
      <c r="K2390" s="303">
        <v>0</v>
      </c>
      <c r="L2390" s="304">
        <v>0</v>
      </c>
      <c r="M2390" s="305">
        <v>0</v>
      </c>
      <c r="N2390" s="305">
        <v>0</v>
      </c>
      <c r="O2390" s="303">
        <v>0</v>
      </c>
      <c r="P2390" s="305">
        <v>0</v>
      </c>
      <c r="Q2390" s="303">
        <v>0</v>
      </c>
      <c r="R2390" s="16">
        <f>SUMIFS('Member Months'!$L:$L,'Member Months'!$A:$A,$A2390,'Member Months'!$C:$C,$C2390, 'Member Months'!$D:$D,$D2390)</f>
        <v>0</v>
      </c>
      <c r="T2390" s="172"/>
    </row>
    <row r="2391" spans="1:20">
      <c r="A2391" s="38" t="s">
        <v>220</v>
      </c>
      <c r="B2391" s="39">
        <f t="shared" si="77"/>
        <v>0</v>
      </c>
      <c r="C2391" s="39" t="str">
        <f t="shared" si="78"/>
        <v>2021 Prior Year</v>
      </c>
      <c r="D2391" s="40">
        <v>4</v>
      </c>
      <c r="E2391" s="40" t="s">
        <v>220</v>
      </c>
      <c r="F2391" s="40" t="s">
        <v>738</v>
      </c>
      <c r="G2391" s="698" t="s">
        <v>229</v>
      </c>
      <c r="H2391" s="40" t="s">
        <v>228</v>
      </c>
      <c r="I2391" s="629" t="s">
        <v>223</v>
      </c>
      <c r="J2391" s="698" t="s">
        <v>181</v>
      </c>
      <c r="K2391" s="303">
        <v>0</v>
      </c>
      <c r="L2391" s="304">
        <v>0</v>
      </c>
      <c r="M2391" s="305">
        <v>0</v>
      </c>
      <c r="N2391" s="305">
        <v>0</v>
      </c>
      <c r="O2391" s="303">
        <v>0</v>
      </c>
      <c r="P2391" s="305">
        <v>0</v>
      </c>
      <c r="Q2391" s="303">
        <v>0</v>
      </c>
      <c r="R2391" s="16">
        <f>SUMIFS('Member Months'!$L:$L,'Member Months'!$A:$A,$A2391,'Member Months'!$C:$C,$C2391, 'Member Months'!$D:$D,$D2391)</f>
        <v>0</v>
      </c>
      <c r="T2391" s="172"/>
    </row>
    <row r="2392" spans="1:20">
      <c r="A2392" s="38" t="s">
        <v>220</v>
      </c>
      <c r="B2392" s="39">
        <f t="shared" si="77"/>
        <v>0</v>
      </c>
      <c r="C2392" s="39" t="str">
        <f t="shared" si="78"/>
        <v>2021 Prior Year</v>
      </c>
      <c r="D2392" s="40">
        <v>4</v>
      </c>
      <c r="E2392" s="40" t="s">
        <v>220</v>
      </c>
      <c r="F2392" s="40" t="s">
        <v>738</v>
      </c>
      <c r="G2392" s="698" t="s">
        <v>229</v>
      </c>
      <c r="H2392" s="40" t="s">
        <v>228</v>
      </c>
      <c r="I2392" s="629" t="s">
        <v>150</v>
      </c>
      <c r="J2392" s="698" t="s">
        <v>204</v>
      </c>
      <c r="K2392" s="303">
        <v>0</v>
      </c>
      <c r="L2392" s="304">
        <v>0</v>
      </c>
      <c r="M2392" s="305">
        <v>0</v>
      </c>
      <c r="N2392" s="305">
        <v>0</v>
      </c>
      <c r="O2392" s="303">
        <v>0</v>
      </c>
      <c r="P2392" s="305">
        <v>0</v>
      </c>
      <c r="Q2392" s="303">
        <v>0</v>
      </c>
      <c r="R2392" s="16">
        <f>SUMIFS('Member Months'!$L:$L,'Member Months'!$A:$A,$A2392,'Member Months'!$C:$C,$C2392, 'Member Months'!$D:$D,$D2392)</f>
        <v>0</v>
      </c>
      <c r="T2392" s="172"/>
    </row>
    <row r="2393" spans="1:20">
      <c r="A2393" s="38" t="s">
        <v>220</v>
      </c>
      <c r="B2393" s="39">
        <f t="shared" si="77"/>
        <v>0</v>
      </c>
      <c r="C2393" s="39" t="str">
        <f t="shared" si="78"/>
        <v>2021 Prior Year</v>
      </c>
      <c r="D2393" s="40">
        <v>4</v>
      </c>
      <c r="E2393" s="40" t="s">
        <v>220</v>
      </c>
      <c r="F2393" s="40" t="s">
        <v>738</v>
      </c>
      <c r="G2393" s="698" t="s">
        <v>229</v>
      </c>
      <c r="H2393" s="40" t="s">
        <v>228</v>
      </c>
      <c r="I2393" s="629" t="s">
        <v>151</v>
      </c>
      <c r="J2393" s="698" t="s">
        <v>205</v>
      </c>
      <c r="K2393" s="303">
        <v>0</v>
      </c>
      <c r="L2393" s="304">
        <v>0</v>
      </c>
      <c r="M2393" s="305">
        <v>0</v>
      </c>
      <c r="N2393" s="305">
        <v>0</v>
      </c>
      <c r="O2393" s="303">
        <v>0</v>
      </c>
      <c r="P2393" s="305">
        <v>0</v>
      </c>
      <c r="Q2393" s="303">
        <v>0</v>
      </c>
      <c r="R2393" s="16">
        <f>SUMIFS('Member Months'!$L:$L,'Member Months'!$A:$A,$A2393,'Member Months'!$C:$C,$C2393, 'Member Months'!$D:$D,$D2393)</f>
        <v>0</v>
      </c>
      <c r="T2393" s="172"/>
    </row>
    <row r="2394" spans="1:20">
      <c r="A2394" s="38" t="s">
        <v>220</v>
      </c>
      <c r="B2394" s="39">
        <f t="shared" si="77"/>
        <v>0</v>
      </c>
      <c r="C2394" s="39" t="str">
        <f t="shared" si="78"/>
        <v>2021 Prior Year</v>
      </c>
      <c r="D2394" s="40">
        <v>4</v>
      </c>
      <c r="E2394" s="40" t="s">
        <v>220</v>
      </c>
      <c r="F2394" s="40" t="s">
        <v>738</v>
      </c>
      <c r="G2394" s="698" t="s">
        <v>229</v>
      </c>
      <c r="H2394" s="40" t="s">
        <v>228</v>
      </c>
      <c r="I2394" s="629" t="s">
        <v>152</v>
      </c>
      <c r="J2394" s="698" t="s">
        <v>182</v>
      </c>
      <c r="K2394" s="303">
        <v>0</v>
      </c>
      <c r="L2394" s="304">
        <v>0</v>
      </c>
      <c r="M2394" s="305">
        <v>0</v>
      </c>
      <c r="N2394" s="305">
        <v>0</v>
      </c>
      <c r="O2394" s="303">
        <v>0</v>
      </c>
      <c r="P2394" s="305">
        <v>0</v>
      </c>
      <c r="Q2394" s="303">
        <v>0</v>
      </c>
      <c r="R2394" s="16">
        <f>SUMIFS('Member Months'!$L:$L,'Member Months'!$A:$A,$A2394,'Member Months'!$C:$C,$C2394, 'Member Months'!$D:$D,$D2394)</f>
        <v>0</v>
      </c>
      <c r="T2394" s="172"/>
    </row>
    <row r="2395" spans="1:20">
      <c r="A2395" s="38" t="s">
        <v>220</v>
      </c>
      <c r="B2395" s="39">
        <f t="shared" si="77"/>
        <v>0</v>
      </c>
      <c r="C2395" s="39" t="str">
        <f t="shared" si="78"/>
        <v>2021 Prior Year</v>
      </c>
      <c r="D2395" s="40">
        <v>4</v>
      </c>
      <c r="E2395" s="40" t="s">
        <v>220</v>
      </c>
      <c r="F2395" s="40" t="s">
        <v>738</v>
      </c>
      <c r="G2395" s="698" t="s">
        <v>229</v>
      </c>
      <c r="H2395" s="40" t="s">
        <v>228</v>
      </c>
      <c r="I2395" s="629" t="s">
        <v>70</v>
      </c>
      <c r="J2395" s="698" t="s">
        <v>265</v>
      </c>
      <c r="K2395" s="303">
        <v>0</v>
      </c>
      <c r="L2395" s="304">
        <v>0</v>
      </c>
      <c r="M2395" s="305">
        <v>0</v>
      </c>
      <c r="N2395" s="305">
        <v>0</v>
      </c>
      <c r="O2395" s="303">
        <v>0</v>
      </c>
      <c r="P2395" s="305">
        <v>0</v>
      </c>
      <c r="Q2395" s="303">
        <v>0</v>
      </c>
      <c r="R2395" s="16">
        <f>SUMIFS('Member Months'!$L:$L,'Member Months'!$A:$A,$A2395,'Member Months'!$C:$C,$C2395, 'Member Months'!$D:$D,$D2395)</f>
        <v>0</v>
      </c>
      <c r="T2395" s="172"/>
    </row>
    <row r="2396" spans="1:20">
      <c r="A2396" s="38" t="s">
        <v>220</v>
      </c>
      <c r="B2396" s="39">
        <f t="shared" si="77"/>
        <v>0</v>
      </c>
      <c r="C2396" s="39" t="str">
        <f t="shared" si="78"/>
        <v>2021 Prior Year</v>
      </c>
      <c r="D2396" s="40">
        <v>4</v>
      </c>
      <c r="E2396" s="40" t="s">
        <v>220</v>
      </c>
      <c r="F2396" s="40" t="s">
        <v>738</v>
      </c>
      <c r="G2396" s="698" t="s">
        <v>229</v>
      </c>
      <c r="H2396" s="40" t="s">
        <v>228</v>
      </c>
      <c r="I2396" s="629" t="s">
        <v>71</v>
      </c>
      <c r="J2396" s="698" t="s">
        <v>266</v>
      </c>
      <c r="K2396" s="303">
        <v>0</v>
      </c>
      <c r="L2396" s="304">
        <v>0</v>
      </c>
      <c r="M2396" s="305">
        <v>0</v>
      </c>
      <c r="N2396" s="305">
        <v>0</v>
      </c>
      <c r="O2396" s="303">
        <v>0</v>
      </c>
      <c r="P2396" s="305">
        <v>0</v>
      </c>
      <c r="Q2396" s="303">
        <v>0</v>
      </c>
      <c r="R2396" s="16">
        <f>SUMIFS('Member Months'!$L:$L,'Member Months'!$A:$A,$A2396,'Member Months'!$C:$C,$C2396, 'Member Months'!$D:$D,$D2396)</f>
        <v>0</v>
      </c>
      <c r="T2396" s="172"/>
    </row>
    <row r="2397" spans="1:20">
      <c r="A2397" s="38" t="s">
        <v>220</v>
      </c>
      <c r="B2397" s="39">
        <f t="shared" si="77"/>
        <v>0</v>
      </c>
      <c r="C2397" s="39" t="str">
        <f t="shared" si="78"/>
        <v>2021 Prior Year</v>
      </c>
      <c r="D2397" s="40">
        <v>4</v>
      </c>
      <c r="E2397" s="40" t="s">
        <v>220</v>
      </c>
      <c r="F2397" s="40" t="s">
        <v>738</v>
      </c>
      <c r="G2397" s="698" t="s">
        <v>229</v>
      </c>
      <c r="H2397" s="40" t="s">
        <v>228</v>
      </c>
      <c r="I2397" s="629" t="s">
        <v>72</v>
      </c>
      <c r="J2397" s="698" t="s">
        <v>527</v>
      </c>
      <c r="K2397" s="303">
        <v>0</v>
      </c>
      <c r="L2397" s="304">
        <v>0</v>
      </c>
      <c r="M2397" s="305">
        <v>0</v>
      </c>
      <c r="N2397" s="305">
        <v>0</v>
      </c>
      <c r="O2397" s="303">
        <v>0</v>
      </c>
      <c r="P2397" s="305">
        <v>0</v>
      </c>
      <c r="Q2397" s="303">
        <v>0</v>
      </c>
      <c r="R2397" s="16">
        <f>SUMIFS('Member Months'!$L:$L,'Member Months'!$A:$A,$A2397,'Member Months'!$C:$C,$C2397, 'Member Months'!$D:$D,$D2397)</f>
        <v>0</v>
      </c>
      <c r="T2397" s="172"/>
    </row>
    <row r="2398" spans="1:20">
      <c r="A2398" s="38" t="s">
        <v>220</v>
      </c>
      <c r="B2398" s="39">
        <f t="shared" si="77"/>
        <v>0</v>
      </c>
      <c r="C2398" s="39" t="str">
        <f t="shared" si="78"/>
        <v>2021 Prior Year</v>
      </c>
      <c r="D2398" s="40">
        <v>4</v>
      </c>
      <c r="E2398" s="40" t="s">
        <v>220</v>
      </c>
      <c r="F2398" s="40" t="s">
        <v>738</v>
      </c>
      <c r="G2398" s="698" t="s">
        <v>229</v>
      </c>
      <c r="H2398" s="40" t="s">
        <v>228</v>
      </c>
      <c r="I2398" s="629" t="s">
        <v>73</v>
      </c>
      <c r="J2398" s="698" t="s">
        <v>528</v>
      </c>
      <c r="K2398" s="303">
        <v>0</v>
      </c>
      <c r="L2398" s="304">
        <v>0</v>
      </c>
      <c r="M2398" s="305">
        <v>0</v>
      </c>
      <c r="N2398" s="305">
        <v>0</v>
      </c>
      <c r="O2398" s="303">
        <v>0</v>
      </c>
      <c r="P2398" s="305">
        <v>0</v>
      </c>
      <c r="Q2398" s="303">
        <v>0</v>
      </c>
      <c r="R2398" s="16">
        <f>SUMIFS('Member Months'!$L:$L,'Member Months'!$A:$A,$A2398,'Member Months'!$C:$C,$C2398, 'Member Months'!$D:$D,$D2398)</f>
        <v>0</v>
      </c>
      <c r="T2398" s="172"/>
    </row>
    <row r="2399" spans="1:20">
      <c r="A2399" s="38" t="s">
        <v>220</v>
      </c>
      <c r="B2399" s="39">
        <f t="shared" si="77"/>
        <v>0</v>
      </c>
      <c r="C2399" s="39" t="str">
        <f t="shared" si="78"/>
        <v>2021 Prior Year</v>
      </c>
      <c r="D2399" s="40">
        <v>4</v>
      </c>
      <c r="E2399" s="40" t="s">
        <v>220</v>
      </c>
      <c r="F2399" s="40" t="s">
        <v>738</v>
      </c>
      <c r="G2399" s="698" t="s">
        <v>229</v>
      </c>
      <c r="H2399" s="40" t="s">
        <v>228</v>
      </c>
      <c r="I2399" s="630" t="s">
        <v>409</v>
      </c>
      <c r="J2399" s="698" t="s">
        <v>803</v>
      </c>
      <c r="K2399" s="303">
        <v>0</v>
      </c>
      <c r="L2399" s="304">
        <v>0</v>
      </c>
      <c r="M2399" s="305">
        <v>0</v>
      </c>
      <c r="N2399" s="305">
        <v>0</v>
      </c>
      <c r="O2399" s="303">
        <v>0</v>
      </c>
      <c r="P2399" s="305">
        <v>0</v>
      </c>
      <c r="Q2399" s="303">
        <v>0</v>
      </c>
      <c r="R2399" s="16">
        <f>SUMIFS('Member Months'!$L:$L,'Member Months'!$A:$A,$A2399,'Member Months'!$C:$C,$C2399, 'Member Months'!$D:$D,$D2399)</f>
        <v>0</v>
      </c>
      <c r="T2399" s="172"/>
    </row>
    <row r="2400" spans="1:20">
      <c r="A2400" s="38" t="s">
        <v>221</v>
      </c>
      <c r="B2400" s="39">
        <f t="shared" si="77"/>
        <v>0</v>
      </c>
      <c r="C2400" s="39" t="str">
        <f t="shared" si="78"/>
        <v>2021 Prior Year</v>
      </c>
      <c r="D2400" s="40">
        <v>4</v>
      </c>
      <c r="E2400" s="40" t="s">
        <v>221</v>
      </c>
      <c r="F2400" s="40" t="s">
        <v>738</v>
      </c>
      <c r="G2400" s="698" t="s">
        <v>230</v>
      </c>
      <c r="H2400" s="40" t="s">
        <v>213</v>
      </c>
      <c r="I2400" s="629" t="s">
        <v>211</v>
      </c>
      <c r="J2400" s="698" t="s">
        <v>261</v>
      </c>
      <c r="K2400" s="303">
        <v>0</v>
      </c>
      <c r="L2400" s="304">
        <v>0</v>
      </c>
      <c r="M2400" s="305">
        <v>0</v>
      </c>
      <c r="N2400" s="305">
        <v>0</v>
      </c>
      <c r="O2400" s="303">
        <v>0</v>
      </c>
      <c r="P2400" s="305">
        <v>0</v>
      </c>
      <c r="Q2400" s="303">
        <v>0</v>
      </c>
      <c r="R2400" s="16">
        <f>SUMIFS('Member Months'!$L:$L,'Member Months'!$A:$A,$A2400,'Member Months'!$C:$C,$C2400, 'Member Months'!$D:$D,$D2400)</f>
        <v>0</v>
      </c>
      <c r="T2400" s="172"/>
    </row>
    <row r="2401" spans="1:20">
      <c r="A2401" s="38" t="s">
        <v>221</v>
      </c>
      <c r="B2401" s="39">
        <f t="shared" si="77"/>
        <v>0</v>
      </c>
      <c r="C2401" s="39" t="str">
        <f t="shared" si="78"/>
        <v>2021 Prior Year</v>
      </c>
      <c r="D2401" s="40">
        <v>4</v>
      </c>
      <c r="E2401" s="40" t="s">
        <v>221</v>
      </c>
      <c r="F2401" s="40" t="s">
        <v>738</v>
      </c>
      <c r="G2401" s="698" t="s">
        <v>230</v>
      </c>
      <c r="H2401" s="40" t="s">
        <v>213</v>
      </c>
      <c r="I2401" s="629" t="s">
        <v>214</v>
      </c>
      <c r="J2401" s="698" t="s">
        <v>676</v>
      </c>
      <c r="K2401" s="303">
        <v>0</v>
      </c>
      <c r="L2401" s="304">
        <v>0</v>
      </c>
      <c r="M2401" s="305">
        <v>0</v>
      </c>
      <c r="N2401" s="305">
        <v>0</v>
      </c>
      <c r="O2401" s="303">
        <v>0</v>
      </c>
      <c r="P2401" s="305">
        <v>0</v>
      </c>
      <c r="Q2401" s="303">
        <v>0</v>
      </c>
      <c r="R2401" s="16">
        <f>SUMIFS('Member Months'!$L:$L,'Member Months'!$A:$A,$A2401,'Member Months'!$C:$C,$C2401, 'Member Months'!$D:$D,$D2401)</f>
        <v>0</v>
      </c>
      <c r="T2401" s="172"/>
    </row>
    <row r="2402" spans="1:20">
      <c r="A2402" s="38" t="s">
        <v>221</v>
      </c>
      <c r="B2402" s="39">
        <f t="shared" si="77"/>
        <v>0</v>
      </c>
      <c r="C2402" s="39" t="str">
        <f t="shared" si="78"/>
        <v>2021 Prior Year</v>
      </c>
      <c r="D2402" s="40">
        <v>4</v>
      </c>
      <c r="E2402" s="40" t="s">
        <v>221</v>
      </c>
      <c r="F2402" s="40" t="s">
        <v>738</v>
      </c>
      <c r="G2402" s="698" t="s">
        <v>230</v>
      </c>
      <c r="H2402" s="40" t="s">
        <v>213</v>
      </c>
      <c r="I2402" s="629" t="s">
        <v>215</v>
      </c>
      <c r="J2402" s="698" t="s">
        <v>216</v>
      </c>
      <c r="K2402" s="303">
        <v>0</v>
      </c>
      <c r="L2402" s="304">
        <v>0</v>
      </c>
      <c r="M2402" s="305">
        <v>0</v>
      </c>
      <c r="N2402" s="305">
        <v>0</v>
      </c>
      <c r="O2402" s="303">
        <v>0</v>
      </c>
      <c r="P2402" s="305">
        <v>0</v>
      </c>
      <c r="Q2402" s="303">
        <v>0</v>
      </c>
      <c r="R2402" s="16">
        <f>SUMIFS('Member Months'!$L:$L,'Member Months'!$A:$A,$A2402,'Member Months'!$C:$C,$C2402, 'Member Months'!$D:$D,$D2402)</f>
        <v>0</v>
      </c>
      <c r="T2402" s="172"/>
    </row>
    <row r="2403" spans="1:20">
      <c r="A2403" s="38" t="s">
        <v>221</v>
      </c>
      <c r="B2403" s="39">
        <f t="shared" ref="B2403:B2430" si="79">$B$2274</f>
        <v>0</v>
      </c>
      <c r="C2403" s="39" t="str">
        <f t="shared" si="78"/>
        <v>2021 Prior Year</v>
      </c>
      <c r="D2403" s="40">
        <v>4</v>
      </c>
      <c r="E2403" s="40" t="s">
        <v>221</v>
      </c>
      <c r="F2403" s="40" t="s">
        <v>738</v>
      </c>
      <c r="G2403" s="698" t="s">
        <v>230</v>
      </c>
      <c r="H2403" s="40" t="s">
        <v>213</v>
      </c>
      <c r="I2403" s="629" t="s">
        <v>217</v>
      </c>
      <c r="J2403" s="698" t="s">
        <v>262</v>
      </c>
      <c r="K2403" s="303">
        <v>0</v>
      </c>
      <c r="L2403" s="304">
        <v>0</v>
      </c>
      <c r="M2403" s="305">
        <v>0</v>
      </c>
      <c r="N2403" s="305">
        <v>0</v>
      </c>
      <c r="O2403" s="303">
        <v>0</v>
      </c>
      <c r="P2403" s="305">
        <v>0</v>
      </c>
      <c r="Q2403" s="303">
        <v>0</v>
      </c>
      <c r="R2403" s="16">
        <f>SUMIFS('Member Months'!$L:$L,'Member Months'!$A:$A,$A2403,'Member Months'!$C:$C,$C2403, 'Member Months'!$D:$D,$D2403)</f>
        <v>0</v>
      </c>
      <c r="T2403" s="172"/>
    </row>
    <row r="2404" spans="1:20">
      <c r="A2404" s="38" t="s">
        <v>221</v>
      </c>
      <c r="B2404" s="39">
        <f t="shared" si="79"/>
        <v>0</v>
      </c>
      <c r="C2404" s="39" t="str">
        <f t="shared" si="78"/>
        <v>2021 Prior Year</v>
      </c>
      <c r="D2404" s="40">
        <v>4</v>
      </c>
      <c r="E2404" s="40" t="s">
        <v>221</v>
      </c>
      <c r="F2404" s="40" t="s">
        <v>738</v>
      </c>
      <c r="G2404" s="698" t="s">
        <v>230</v>
      </c>
      <c r="H2404" s="40" t="s">
        <v>213</v>
      </c>
      <c r="I2404" s="629" t="s">
        <v>218</v>
      </c>
      <c r="J2404" s="698" t="s">
        <v>677</v>
      </c>
      <c r="K2404" s="303">
        <v>0</v>
      </c>
      <c r="L2404" s="304">
        <v>0</v>
      </c>
      <c r="M2404" s="305">
        <v>0</v>
      </c>
      <c r="N2404" s="305">
        <v>0</v>
      </c>
      <c r="O2404" s="303">
        <v>0</v>
      </c>
      <c r="P2404" s="305">
        <v>0</v>
      </c>
      <c r="Q2404" s="303">
        <v>0</v>
      </c>
      <c r="R2404" s="16">
        <f>SUMIFS('Member Months'!$L:$L,'Member Months'!$A:$A,$A2404,'Member Months'!$C:$C,$C2404, 'Member Months'!$D:$D,$D2404)</f>
        <v>0</v>
      </c>
      <c r="T2404" s="172"/>
    </row>
    <row r="2405" spans="1:20">
      <c r="A2405" s="38" t="s">
        <v>221</v>
      </c>
      <c r="B2405" s="39">
        <f t="shared" si="79"/>
        <v>0</v>
      </c>
      <c r="C2405" s="39" t="str">
        <f t="shared" si="78"/>
        <v>2021 Prior Year</v>
      </c>
      <c r="D2405" s="40">
        <v>4</v>
      </c>
      <c r="E2405" s="40" t="s">
        <v>221</v>
      </c>
      <c r="F2405" s="40" t="s">
        <v>738</v>
      </c>
      <c r="G2405" s="698" t="s">
        <v>230</v>
      </c>
      <c r="H2405" s="40" t="s">
        <v>213</v>
      </c>
      <c r="I2405" s="629" t="s">
        <v>219</v>
      </c>
      <c r="J2405" s="698" t="s">
        <v>263</v>
      </c>
      <c r="K2405" s="303">
        <v>0</v>
      </c>
      <c r="L2405" s="304">
        <v>0</v>
      </c>
      <c r="M2405" s="305">
        <v>0</v>
      </c>
      <c r="N2405" s="305">
        <v>0</v>
      </c>
      <c r="O2405" s="303">
        <v>0</v>
      </c>
      <c r="P2405" s="305">
        <v>0</v>
      </c>
      <c r="Q2405" s="303">
        <v>0</v>
      </c>
      <c r="R2405" s="16">
        <f>SUMIFS('Member Months'!$L:$L,'Member Months'!$A:$A,$A2405,'Member Months'!$C:$C,$C2405, 'Member Months'!$D:$D,$D2405)</f>
        <v>0</v>
      </c>
      <c r="T2405" s="172"/>
    </row>
    <row r="2406" spans="1:20">
      <c r="A2406" s="38" t="s">
        <v>221</v>
      </c>
      <c r="B2406" s="39">
        <f t="shared" si="79"/>
        <v>0</v>
      </c>
      <c r="C2406" s="39" t="str">
        <f t="shared" si="78"/>
        <v>2021 Prior Year</v>
      </c>
      <c r="D2406" s="40">
        <v>4</v>
      </c>
      <c r="E2406" s="40" t="s">
        <v>221</v>
      </c>
      <c r="F2406" s="40" t="s">
        <v>738</v>
      </c>
      <c r="G2406" s="698" t="s">
        <v>230</v>
      </c>
      <c r="H2406" s="40" t="s">
        <v>213</v>
      </c>
      <c r="I2406" s="629" t="s">
        <v>220</v>
      </c>
      <c r="J2406" s="698" t="s">
        <v>675</v>
      </c>
      <c r="K2406" s="303">
        <v>0</v>
      </c>
      <c r="L2406" s="304">
        <v>0</v>
      </c>
      <c r="M2406" s="305">
        <v>0</v>
      </c>
      <c r="N2406" s="305">
        <v>0</v>
      </c>
      <c r="O2406" s="303">
        <v>0</v>
      </c>
      <c r="P2406" s="305">
        <v>0</v>
      </c>
      <c r="Q2406" s="303">
        <v>0</v>
      </c>
      <c r="R2406" s="16">
        <f>SUMIFS('Member Months'!$L:$L,'Member Months'!$A:$A,$A2406,'Member Months'!$C:$C,$C2406, 'Member Months'!$D:$D,$D2406)</f>
        <v>0</v>
      </c>
      <c r="T2406" s="172"/>
    </row>
    <row r="2407" spans="1:20">
      <c r="A2407" s="38" t="s">
        <v>221</v>
      </c>
      <c r="B2407" s="39">
        <f t="shared" si="79"/>
        <v>0</v>
      </c>
      <c r="C2407" s="39" t="str">
        <f t="shared" si="78"/>
        <v>2021 Prior Year</v>
      </c>
      <c r="D2407" s="40">
        <v>4</v>
      </c>
      <c r="E2407" s="40" t="s">
        <v>221</v>
      </c>
      <c r="F2407" s="40" t="s">
        <v>738</v>
      </c>
      <c r="G2407" s="698" t="s">
        <v>230</v>
      </c>
      <c r="H2407" s="40" t="s">
        <v>213</v>
      </c>
      <c r="I2407" s="629" t="s">
        <v>221</v>
      </c>
      <c r="J2407" s="698" t="s">
        <v>264</v>
      </c>
      <c r="K2407" s="303">
        <v>0</v>
      </c>
      <c r="L2407" s="304">
        <v>0</v>
      </c>
      <c r="M2407" s="305">
        <v>0</v>
      </c>
      <c r="N2407" s="305">
        <v>0</v>
      </c>
      <c r="O2407" s="303">
        <v>0</v>
      </c>
      <c r="P2407" s="305">
        <v>0</v>
      </c>
      <c r="Q2407" s="303">
        <v>0</v>
      </c>
      <c r="R2407" s="16">
        <f>SUMIFS('Member Months'!$L:$L,'Member Months'!$A:$A,$A2407,'Member Months'!$C:$C,$C2407, 'Member Months'!$D:$D,$D2407)</f>
        <v>0</v>
      </c>
      <c r="T2407" s="172"/>
    </row>
    <row r="2408" spans="1:20">
      <c r="A2408" s="38" t="s">
        <v>221</v>
      </c>
      <c r="B2408" s="39">
        <f t="shared" si="79"/>
        <v>0</v>
      </c>
      <c r="C2408" s="39" t="str">
        <f t="shared" si="78"/>
        <v>2021 Prior Year</v>
      </c>
      <c r="D2408" s="40">
        <v>4</v>
      </c>
      <c r="E2408" s="40" t="s">
        <v>221</v>
      </c>
      <c r="F2408" s="40" t="s">
        <v>738</v>
      </c>
      <c r="G2408" s="698" t="s">
        <v>230</v>
      </c>
      <c r="H2408" s="40" t="s">
        <v>213</v>
      </c>
      <c r="I2408" s="629" t="s">
        <v>222</v>
      </c>
      <c r="J2408" s="698" t="s">
        <v>206</v>
      </c>
      <c r="K2408" s="303">
        <v>0</v>
      </c>
      <c r="L2408" s="304">
        <v>0</v>
      </c>
      <c r="M2408" s="305">
        <v>0</v>
      </c>
      <c r="N2408" s="305">
        <v>0</v>
      </c>
      <c r="O2408" s="303">
        <v>0</v>
      </c>
      <c r="P2408" s="305">
        <v>0</v>
      </c>
      <c r="Q2408" s="303">
        <v>0</v>
      </c>
      <c r="R2408" s="16">
        <f>SUMIFS('Member Months'!$L:$L,'Member Months'!$A:$A,$A2408,'Member Months'!$C:$C,$C2408, 'Member Months'!$D:$D,$D2408)</f>
        <v>0</v>
      </c>
      <c r="T2408" s="172"/>
    </row>
    <row r="2409" spans="1:20">
      <c r="A2409" s="38" t="s">
        <v>221</v>
      </c>
      <c r="B2409" s="39">
        <f t="shared" si="79"/>
        <v>0</v>
      </c>
      <c r="C2409" s="39" t="str">
        <f t="shared" si="78"/>
        <v>2021 Prior Year</v>
      </c>
      <c r="D2409" s="40">
        <v>4</v>
      </c>
      <c r="E2409" s="40" t="s">
        <v>221</v>
      </c>
      <c r="F2409" s="40" t="s">
        <v>738</v>
      </c>
      <c r="G2409" s="698" t="s">
        <v>230</v>
      </c>
      <c r="H2409" s="40" t="s">
        <v>213</v>
      </c>
      <c r="I2409" s="629" t="s">
        <v>223</v>
      </c>
      <c r="J2409" s="698" t="s">
        <v>181</v>
      </c>
      <c r="K2409" s="303">
        <v>0</v>
      </c>
      <c r="L2409" s="304">
        <v>0</v>
      </c>
      <c r="M2409" s="305">
        <v>0</v>
      </c>
      <c r="N2409" s="305">
        <v>0</v>
      </c>
      <c r="O2409" s="303">
        <v>0</v>
      </c>
      <c r="P2409" s="305">
        <v>0</v>
      </c>
      <c r="Q2409" s="303">
        <v>0</v>
      </c>
      <c r="R2409" s="16">
        <f>SUMIFS('Member Months'!$L:$L,'Member Months'!$A:$A,$A2409,'Member Months'!$C:$C,$C2409, 'Member Months'!$D:$D,$D2409)</f>
        <v>0</v>
      </c>
      <c r="T2409" s="172"/>
    </row>
    <row r="2410" spans="1:20">
      <c r="A2410" s="38" t="s">
        <v>221</v>
      </c>
      <c r="B2410" s="39">
        <f t="shared" si="79"/>
        <v>0</v>
      </c>
      <c r="C2410" s="39" t="str">
        <f t="shared" si="78"/>
        <v>2021 Prior Year</v>
      </c>
      <c r="D2410" s="40">
        <v>4</v>
      </c>
      <c r="E2410" s="40" t="s">
        <v>221</v>
      </c>
      <c r="F2410" s="40" t="s">
        <v>738</v>
      </c>
      <c r="G2410" s="698" t="s">
        <v>230</v>
      </c>
      <c r="H2410" s="40" t="s">
        <v>213</v>
      </c>
      <c r="I2410" s="629" t="s">
        <v>150</v>
      </c>
      <c r="J2410" s="698" t="s">
        <v>204</v>
      </c>
      <c r="K2410" s="303">
        <v>0</v>
      </c>
      <c r="L2410" s="304">
        <v>0</v>
      </c>
      <c r="M2410" s="305">
        <v>0</v>
      </c>
      <c r="N2410" s="305">
        <v>0</v>
      </c>
      <c r="O2410" s="303">
        <v>0</v>
      </c>
      <c r="P2410" s="305">
        <v>0</v>
      </c>
      <c r="Q2410" s="303">
        <v>0</v>
      </c>
      <c r="R2410" s="16">
        <f>SUMIFS('Member Months'!$L:$L,'Member Months'!$A:$A,$A2410,'Member Months'!$C:$C,$C2410, 'Member Months'!$D:$D,$D2410)</f>
        <v>0</v>
      </c>
      <c r="T2410" s="172"/>
    </row>
    <row r="2411" spans="1:20">
      <c r="A2411" s="38" t="s">
        <v>221</v>
      </c>
      <c r="B2411" s="39">
        <f t="shared" si="79"/>
        <v>0</v>
      </c>
      <c r="C2411" s="39" t="str">
        <f t="shared" ref="C2411:C2438" si="80">$C$1302</f>
        <v>2021 Prior Year</v>
      </c>
      <c r="D2411" s="40">
        <v>4</v>
      </c>
      <c r="E2411" s="40" t="s">
        <v>221</v>
      </c>
      <c r="F2411" s="40" t="s">
        <v>738</v>
      </c>
      <c r="G2411" s="698" t="s">
        <v>230</v>
      </c>
      <c r="H2411" s="40" t="s">
        <v>213</v>
      </c>
      <c r="I2411" s="629" t="s">
        <v>151</v>
      </c>
      <c r="J2411" s="698" t="s">
        <v>205</v>
      </c>
      <c r="K2411" s="303">
        <v>0</v>
      </c>
      <c r="L2411" s="304">
        <v>0</v>
      </c>
      <c r="M2411" s="305">
        <v>0</v>
      </c>
      <c r="N2411" s="305">
        <v>0</v>
      </c>
      <c r="O2411" s="303">
        <v>0</v>
      </c>
      <c r="P2411" s="305">
        <v>0</v>
      </c>
      <c r="Q2411" s="303">
        <v>0</v>
      </c>
      <c r="R2411" s="16">
        <f>SUMIFS('Member Months'!$L:$L,'Member Months'!$A:$A,$A2411,'Member Months'!$C:$C,$C2411, 'Member Months'!$D:$D,$D2411)</f>
        <v>0</v>
      </c>
      <c r="T2411" s="172"/>
    </row>
    <row r="2412" spans="1:20">
      <c r="A2412" s="38" t="s">
        <v>221</v>
      </c>
      <c r="B2412" s="39">
        <f t="shared" si="79"/>
        <v>0</v>
      </c>
      <c r="C2412" s="39" t="str">
        <f t="shared" si="80"/>
        <v>2021 Prior Year</v>
      </c>
      <c r="D2412" s="40">
        <v>4</v>
      </c>
      <c r="E2412" s="40" t="s">
        <v>221</v>
      </c>
      <c r="F2412" s="40" t="s">
        <v>738</v>
      </c>
      <c r="G2412" s="698" t="s">
        <v>230</v>
      </c>
      <c r="H2412" s="40" t="s">
        <v>213</v>
      </c>
      <c r="I2412" s="629" t="s">
        <v>152</v>
      </c>
      <c r="J2412" s="698" t="s">
        <v>182</v>
      </c>
      <c r="K2412" s="303">
        <v>0</v>
      </c>
      <c r="L2412" s="304">
        <v>0</v>
      </c>
      <c r="M2412" s="305">
        <v>0</v>
      </c>
      <c r="N2412" s="305">
        <v>0</v>
      </c>
      <c r="O2412" s="303">
        <v>0</v>
      </c>
      <c r="P2412" s="305">
        <v>0</v>
      </c>
      <c r="Q2412" s="303">
        <v>0</v>
      </c>
      <c r="R2412" s="16">
        <f>SUMIFS('Member Months'!$L:$L,'Member Months'!$A:$A,$A2412,'Member Months'!$C:$C,$C2412, 'Member Months'!$D:$D,$D2412)</f>
        <v>0</v>
      </c>
      <c r="T2412" s="172"/>
    </row>
    <row r="2413" spans="1:20">
      <c r="A2413" s="38" t="s">
        <v>221</v>
      </c>
      <c r="B2413" s="39">
        <f t="shared" si="79"/>
        <v>0</v>
      </c>
      <c r="C2413" s="39" t="str">
        <f t="shared" si="80"/>
        <v>2021 Prior Year</v>
      </c>
      <c r="D2413" s="40">
        <v>4</v>
      </c>
      <c r="E2413" s="40" t="s">
        <v>221</v>
      </c>
      <c r="F2413" s="40" t="s">
        <v>738</v>
      </c>
      <c r="G2413" s="698" t="s">
        <v>230</v>
      </c>
      <c r="H2413" s="40" t="s">
        <v>213</v>
      </c>
      <c r="I2413" s="629" t="s">
        <v>70</v>
      </c>
      <c r="J2413" s="698" t="s">
        <v>265</v>
      </c>
      <c r="K2413" s="303">
        <v>0</v>
      </c>
      <c r="L2413" s="304">
        <v>0</v>
      </c>
      <c r="M2413" s="305">
        <v>0</v>
      </c>
      <c r="N2413" s="305">
        <v>0</v>
      </c>
      <c r="O2413" s="303">
        <v>0</v>
      </c>
      <c r="P2413" s="305">
        <v>0</v>
      </c>
      <c r="Q2413" s="303">
        <v>0</v>
      </c>
      <c r="R2413" s="16">
        <f>SUMIFS('Member Months'!$L:$L,'Member Months'!$A:$A,$A2413,'Member Months'!$C:$C,$C2413, 'Member Months'!$D:$D,$D2413)</f>
        <v>0</v>
      </c>
      <c r="T2413" s="172"/>
    </row>
    <row r="2414" spans="1:20">
      <c r="A2414" s="38" t="s">
        <v>221</v>
      </c>
      <c r="B2414" s="39">
        <f t="shared" si="79"/>
        <v>0</v>
      </c>
      <c r="C2414" s="39" t="str">
        <f t="shared" si="80"/>
        <v>2021 Prior Year</v>
      </c>
      <c r="D2414" s="40">
        <v>4</v>
      </c>
      <c r="E2414" s="40" t="s">
        <v>221</v>
      </c>
      <c r="F2414" s="40" t="s">
        <v>738</v>
      </c>
      <c r="G2414" s="698" t="s">
        <v>230</v>
      </c>
      <c r="H2414" s="40" t="s">
        <v>213</v>
      </c>
      <c r="I2414" s="629" t="s">
        <v>71</v>
      </c>
      <c r="J2414" s="698" t="s">
        <v>266</v>
      </c>
      <c r="K2414" s="303">
        <v>0</v>
      </c>
      <c r="L2414" s="304">
        <v>0</v>
      </c>
      <c r="M2414" s="305">
        <v>0</v>
      </c>
      <c r="N2414" s="305">
        <v>0</v>
      </c>
      <c r="O2414" s="303">
        <v>0</v>
      </c>
      <c r="P2414" s="305">
        <v>0</v>
      </c>
      <c r="Q2414" s="303">
        <v>0</v>
      </c>
      <c r="R2414" s="16">
        <f>SUMIFS('Member Months'!$L:$L,'Member Months'!$A:$A,$A2414,'Member Months'!$C:$C,$C2414, 'Member Months'!$D:$D,$D2414)</f>
        <v>0</v>
      </c>
      <c r="T2414" s="172"/>
    </row>
    <row r="2415" spans="1:20">
      <c r="A2415" s="38" t="s">
        <v>221</v>
      </c>
      <c r="B2415" s="39">
        <f t="shared" si="79"/>
        <v>0</v>
      </c>
      <c r="C2415" s="39" t="str">
        <f t="shared" si="80"/>
        <v>2021 Prior Year</v>
      </c>
      <c r="D2415" s="40">
        <v>4</v>
      </c>
      <c r="E2415" s="40" t="s">
        <v>221</v>
      </c>
      <c r="F2415" s="40" t="s">
        <v>738</v>
      </c>
      <c r="G2415" s="698" t="s">
        <v>230</v>
      </c>
      <c r="H2415" s="40" t="s">
        <v>213</v>
      </c>
      <c r="I2415" s="629" t="s">
        <v>72</v>
      </c>
      <c r="J2415" s="698" t="s">
        <v>527</v>
      </c>
      <c r="K2415" s="303">
        <v>0</v>
      </c>
      <c r="L2415" s="304">
        <v>0</v>
      </c>
      <c r="M2415" s="305">
        <v>0</v>
      </c>
      <c r="N2415" s="305">
        <v>0</v>
      </c>
      <c r="O2415" s="303">
        <v>0</v>
      </c>
      <c r="P2415" s="305">
        <v>0</v>
      </c>
      <c r="Q2415" s="303">
        <v>0</v>
      </c>
      <c r="R2415" s="16">
        <f>SUMIFS('Member Months'!$L:$L,'Member Months'!$A:$A,$A2415,'Member Months'!$C:$C,$C2415, 'Member Months'!$D:$D,$D2415)</f>
        <v>0</v>
      </c>
      <c r="T2415" s="172"/>
    </row>
    <row r="2416" spans="1:20">
      <c r="A2416" s="38" t="s">
        <v>221</v>
      </c>
      <c r="B2416" s="39">
        <f t="shared" si="79"/>
        <v>0</v>
      </c>
      <c r="C2416" s="39" t="str">
        <f t="shared" si="80"/>
        <v>2021 Prior Year</v>
      </c>
      <c r="D2416" s="40">
        <v>4</v>
      </c>
      <c r="E2416" s="40" t="s">
        <v>221</v>
      </c>
      <c r="F2416" s="40" t="s">
        <v>738</v>
      </c>
      <c r="G2416" s="698" t="s">
        <v>230</v>
      </c>
      <c r="H2416" s="40" t="s">
        <v>213</v>
      </c>
      <c r="I2416" s="629" t="s">
        <v>73</v>
      </c>
      <c r="J2416" s="698" t="s">
        <v>528</v>
      </c>
      <c r="K2416" s="303">
        <v>0</v>
      </c>
      <c r="L2416" s="304">
        <v>0</v>
      </c>
      <c r="M2416" s="305">
        <v>0</v>
      </c>
      <c r="N2416" s="305">
        <v>0</v>
      </c>
      <c r="O2416" s="303">
        <v>0</v>
      </c>
      <c r="P2416" s="305">
        <v>0</v>
      </c>
      <c r="Q2416" s="303">
        <v>0</v>
      </c>
      <c r="R2416" s="16">
        <f>SUMIFS('Member Months'!$L:$L,'Member Months'!$A:$A,$A2416,'Member Months'!$C:$C,$C2416, 'Member Months'!$D:$D,$D2416)</f>
        <v>0</v>
      </c>
      <c r="T2416" s="172"/>
    </row>
    <row r="2417" spans="1:20">
      <c r="A2417" s="38" t="s">
        <v>221</v>
      </c>
      <c r="B2417" s="39">
        <f t="shared" si="79"/>
        <v>0</v>
      </c>
      <c r="C2417" s="39" t="str">
        <f t="shared" si="80"/>
        <v>2021 Prior Year</v>
      </c>
      <c r="D2417" s="40">
        <v>4</v>
      </c>
      <c r="E2417" s="40" t="s">
        <v>221</v>
      </c>
      <c r="F2417" s="40" t="s">
        <v>738</v>
      </c>
      <c r="G2417" s="698" t="s">
        <v>230</v>
      </c>
      <c r="H2417" s="40" t="s">
        <v>213</v>
      </c>
      <c r="I2417" s="630" t="s">
        <v>409</v>
      </c>
      <c r="J2417" s="698" t="s">
        <v>803</v>
      </c>
      <c r="K2417" s="303">
        <v>0</v>
      </c>
      <c r="L2417" s="304">
        <v>0</v>
      </c>
      <c r="M2417" s="305">
        <v>0</v>
      </c>
      <c r="N2417" s="305">
        <v>0</v>
      </c>
      <c r="O2417" s="303">
        <v>0</v>
      </c>
      <c r="P2417" s="305">
        <v>0</v>
      </c>
      <c r="Q2417" s="303">
        <v>0</v>
      </c>
      <c r="R2417" s="16">
        <f>SUMIFS('Member Months'!$L:$L,'Member Months'!$A:$A,$A2417,'Member Months'!$C:$C,$C2417, 'Member Months'!$D:$D,$D2417)</f>
        <v>0</v>
      </c>
      <c r="T2417" s="172"/>
    </row>
    <row r="2418" spans="1:20">
      <c r="A2418" s="38" t="s">
        <v>150</v>
      </c>
      <c r="B2418" s="39">
        <f t="shared" si="79"/>
        <v>0</v>
      </c>
      <c r="C2418" s="39" t="str">
        <f t="shared" si="80"/>
        <v>2021 Prior Year</v>
      </c>
      <c r="D2418" s="40">
        <v>4</v>
      </c>
      <c r="E2418" s="662" t="s">
        <v>150</v>
      </c>
      <c r="F2418" s="40" t="s">
        <v>739</v>
      </c>
      <c r="G2418" s="698" t="s">
        <v>161</v>
      </c>
      <c r="H2418" s="40" t="s">
        <v>213</v>
      </c>
      <c r="I2418" s="629" t="s">
        <v>211</v>
      </c>
      <c r="J2418" s="698" t="s">
        <v>261</v>
      </c>
      <c r="K2418" s="303">
        <v>0</v>
      </c>
      <c r="L2418" s="304">
        <v>0</v>
      </c>
      <c r="M2418" s="305">
        <v>0</v>
      </c>
      <c r="N2418" s="305">
        <v>0</v>
      </c>
      <c r="O2418" s="303">
        <v>0</v>
      </c>
      <c r="P2418" s="305">
        <v>0</v>
      </c>
      <c r="Q2418" s="303">
        <v>0</v>
      </c>
      <c r="R2418" s="16">
        <f>SUMIFS('Member Months'!$L:$L,'Member Months'!$A:$A,$A2418,'Member Months'!$C:$C,$C2418, 'Member Months'!$D:$D,$D2418)</f>
        <v>0</v>
      </c>
      <c r="T2418" s="172"/>
    </row>
    <row r="2419" spans="1:20">
      <c r="A2419" s="38" t="s">
        <v>150</v>
      </c>
      <c r="B2419" s="39">
        <f t="shared" si="79"/>
        <v>0</v>
      </c>
      <c r="C2419" s="39" t="str">
        <f t="shared" si="80"/>
        <v>2021 Prior Year</v>
      </c>
      <c r="D2419" s="40">
        <v>4</v>
      </c>
      <c r="E2419" s="662" t="s">
        <v>150</v>
      </c>
      <c r="F2419" s="40" t="s">
        <v>739</v>
      </c>
      <c r="G2419" s="698" t="s">
        <v>161</v>
      </c>
      <c r="H2419" s="40" t="s">
        <v>213</v>
      </c>
      <c r="I2419" s="629" t="s">
        <v>214</v>
      </c>
      <c r="J2419" s="698" t="s">
        <v>676</v>
      </c>
      <c r="K2419" s="303">
        <v>0</v>
      </c>
      <c r="L2419" s="304">
        <v>0</v>
      </c>
      <c r="M2419" s="305">
        <v>0</v>
      </c>
      <c r="N2419" s="305">
        <v>0</v>
      </c>
      <c r="O2419" s="303">
        <v>0</v>
      </c>
      <c r="P2419" s="305">
        <v>0</v>
      </c>
      <c r="Q2419" s="303">
        <v>0</v>
      </c>
      <c r="R2419" s="16">
        <f>SUMIFS('Member Months'!$L:$L,'Member Months'!$A:$A,$A2419,'Member Months'!$C:$C,$C2419, 'Member Months'!$D:$D,$D2419)</f>
        <v>0</v>
      </c>
      <c r="T2419" s="172"/>
    </row>
    <row r="2420" spans="1:20">
      <c r="A2420" s="38" t="s">
        <v>150</v>
      </c>
      <c r="B2420" s="39">
        <f t="shared" si="79"/>
        <v>0</v>
      </c>
      <c r="C2420" s="39" t="str">
        <f t="shared" si="80"/>
        <v>2021 Prior Year</v>
      </c>
      <c r="D2420" s="40">
        <v>4</v>
      </c>
      <c r="E2420" s="662" t="s">
        <v>150</v>
      </c>
      <c r="F2420" s="40" t="s">
        <v>739</v>
      </c>
      <c r="G2420" s="698" t="s">
        <v>161</v>
      </c>
      <c r="H2420" s="40" t="s">
        <v>213</v>
      </c>
      <c r="I2420" s="629" t="s">
        <v>215</v>
      </c>
      <c r="J2420" s="698" t="s">
        <v>216</v>
      </c>
      <c r="K2420" s="303">
        <v>0</v>
      </c>
      <c r="L2420" s="304">
        <v>0</v>
      </c>
      <c r="M2420" s="305">
        <v>0</v>
      </c>
      <c r="N2420" s="305">
        <v>0</v>
      </c>
      <c r="O2420" s="303">
        <v>0</v>
      </c>
      <c r="P2420" s="305">
        <v>0</v>
      </c>
      <c r="Q2420" s="303">
        <v>0</v>
      </c>
      <c r="R2420" s="16">
        <f>SUMIFS('Member Months'!$L:$L,'Member Months'!$A:$A,$A2420,'Member Months'!$C:$C,$C2420, 'Member Months'!$D:$D,$D2420)</f>
        <v>0</v>
      </c>
      <c r="T2420" s="172"/>
    </row>
    <row r="2421" spans="1:20">
      <c r="A2421" s="38" t="s">
        <v>150</v>
      </c>
      <c r="B2421" s="39">
        <f t="shared" si="79"/>
        <v>0</v>
      </c>
      <c r="C2421" s="39" t="str">
        <f t="shared" si="80"/>
        <v>2021 Prior Year</v>
      </c>
      <c r="D2421" s="40">
        <v>4</v>
      </c>
      <c r="E2421" s="662" t="s">
        <v>150</v>
      </c>
      <c r="F2421" s="40" t="s">
        <v>739</v>
      </c>
      <c r="G2421" s="698" t="s">
        <v>161</v>
      </c>
      <c r="H2421" s="40" t="s">
        <v>213</v>
      </c>
      <c r="I2421" s="629" t="s">
        <v>217</v>
      </c>
      <c r="J2421" s="698" t="s">
        <v>262</v>
      </c>
      <c r="K2421" s="303">
        <v>0</v>
      </c>
      <c r="L2421" s="304">
        <v>0</v>
      </c>
      <c r="M2421" s="305">
        <v>0</v>
      </c>
      <c r="N2421" s="305">
        <v>0</v>
      </c>
      <c r="O2421" s="303">
        <v>0</v>
      </c>
      <c r="P2421" s="305">
        <v>0</v>
      </c>
      <c r="Q2421" s="303">
        <v>0</v>
      </c>
      <c r="R2421" s="16">
        <f>SUMIFS('Member Months'!$L:$L,'Member Months'!$A:$A,$A2421,'Member Months'!$C:$C,$C2421, 'Member Months'!$D:$D,$D2421)</f>
        <v>0</v>
      </c>
      <c r="T2421" s="172"/>
    </row>
    <row r="2422" spans="1:20">
      <c r="A2422" s="38" t="s">
        <v>150</v>
      </c>
      <c r="B2422" s="39">
        <f t="shared" si="79"/>
        <v>0</v>
      </c>
      <c r="C2422" s="39" t="str">
        <f t="shared" si="80"/>
        <v>2021 Prior Year</v>
      </c>
      <c r="D2422" s="40">
        <v>4</v>
      </c>
      <c r="E2422" s="662" t="s">
        <v>150</v>
      </c>
      <c r="F2422" s="40" t="s">
        <v>739</v>
      </c>
      <c r="G2422" s="698" t="s">
        <v>161</v>
      </c>
      <c r="H2422" s="40" t="s">
        <v>213</v>
      </c>
      <c r="I2422" s="629" t="s">
        <v>218</v>
      </c>
      <c r="J2422" s="698" t="s">
        <v>677</v>
      </c>
      <c r="K2422" s="303">
        <v>0</v>
      </c>
      <c r="L2422" s="304">
        <v>0</v>
      </c>
      <c r="M2422" s="305">
        <v>0</v>
      </c>
      <c r="N2422" s="305">
        <v>0</v>
      </c>
      <c r="O2422" s="303">
        <v>0</v>
      </c>
      <c r="P2422" s="305">
        <v>0</v>
      </c>
      <c r="Q2422" s="303">
        <v>0</v>
      </c>
      <c r="R2422" s="16">
        <f>SUMIFS('Member Months'!$L:$L,'Member Months'!$A:$A,$A2422,'Member Months'!$C:$C,$C2422, 'Member Months'!$D:$D,$D2422)</f>
        <v>0</v>
      </c>
      <c r="T2422" s="172"/>
    </row>
    <row r="2423" spans="1:20">
      <c r="A2423" s="38" t="s">
        <v>150</v>
      </c>
      <c r="B2423" s="39">
        <f t="shared" si="79"/>
        <v>0</v>
      </c>
      <c r="C2423" s="39" t="str">
        <f t="shared" si="80"/>
        <v>2021 Prior Year</v>
      </c>
      <c r="D2423" s="40">
        <v>4</v>
      </c>
      <c r="E2423" s="662" t="s">
        <v>150</v>
      </c>
      <c r="F2423" s="40" t="s">
        <v>739</v>
      </c>
      <c r="G2423" s="698" t="s">
        <v>161</v>
      </c>
      <c r="H2423" s="40" t="s">
        <v>213</v>
      </c>
      <c r="I2423" s="629" t="s">
        <v>219</v>
      </c>
      <c r="J2423" s="698" t="s">
        <v>263</v>
      </c>
      <c r="K2423" s="303">
        <v>0</v>
      </c>
      <c r="L2423" s="304">
        <v>0</v>
      </c>
      <c r="M2423" s="305">
        <v>0</v>
      </c>
      <c r="N2423" s="305">
        <v>0</v>
      </c>
      <c r="O2423" s="303">
        <v>0</v>
      </c>
      <c r="P2423" s="305">
        <v>0</v>
      </c>
      <c r="Q2423" s="303">
        <v>0</v>
      </c>
      <c r="R2423" s="16">
        <f>SUMIFS('Member Months'!$L:$L,'Member Months'!$A:$A,$A2423,'Member Months'!$C:$C,$C2423, 'Member Months'!$D:$D,$D2423)</f>
        <v>0</v>
      </c>
      <c r="T2423" s="172"/>
    </row>
    <row r="2424" spans="1:20">
      <c r="A2424" s="38" t="s">
        <v>150</v>
      </c>
      <c r="B2424" s="39">
        <f t="shared" si="79"/>
        <v>0</v>
      </c>
      <c r="C2424" s="39" t="str">
        <f t="shared" si="80"/>
        <v>2021 Prior Year</v>
      </c>
      <c r="D2424" s="40">
        <v>4</v>
      </c>
      <c r="E2424" s="662" t="s">
        <v>150</v>
      </c>
      <c r="F2424" s="40" t="s">
        <v>739</v>
      </c>
      <c r="G2424" s="698" t="s">
        <v>161</v>
      </c>
      <c r="H2424" s="40" t="s">
        <v>213</v>
      </c>
      <c r="I2424" s="629" t="s">
        <v>220</v>
      </c>
      <c r="J2424" s="698" t="s">
        <v>675</v>
      </c>
      <c r="K2424" s="303">
        <v>0</v>
      </c>
      <c r="L2424" s="304">
        <v>0</v>
      </c>
      <c r="M2424" s="305">
        <v>0</v>
      </c>
      <c r="N2424" s="305">
        <v>0</v>
      </c>
      <c r="O2424" s="303">
        <v>0</v>
      </c>
      <c r="P2424" s="305">
        <v>0</v>
      </c>
      <c r="Q2424" s="303">
        <v>0</v>
      </c>
      <c r="R2424" s="16">
        <f>SUMIFS('Member Months'!$L:$L,'Member Months'!$A:$A,$A2424,'Member Months'!$C:$C,$C2424, 'Member Months'!$D:$D,$D2424)</f>
        <v>0</v>
      </c>
      <c r="T2424" s="172"/>
    </row>
    <row r="2425" spans="1:20">
      <c r="A2425" s="38" t="s">
        <v>150</v>
      </c>
      <c r="B2425" s="39">
        <f t="shared" si="79"/>
        <v>0</v>
      </c>
      <c r="C2425" s="39" t="str">
        <f t="shared" si="80"/>
        <v>2021 Prior Year</v>
      </c>
      <c r="D2425" s="40">
        <v>4</v>
      </c>
      <c r="E2425" s="662" t="s">
        <v>150</v>
      </c>
      <c r="F2425" s="40" t="s">
        <v>739</v>
      </c>
      <c r="G2425" s="698" t="s">
        <v>161</v>
      </c>
      <c r="H2425" s="40" t="s">
        <v>213</v>
      </c>
      <c r="I2425" s="629" t="s">
        <v>221</v>
      </c>
      <c r="J2425" s="698" t="s">
        <v>264</v>
      </c>
      <c r="K2425" s="303">
        <v>0</v>
      </c>
      <c r="L2425" s="304">
        <v>0</v>
      </c>
      <c r="M2425" s="305">
        <v>0</v>
      </c>
      <c r="N2425" s="305">
        <v>0</v>
      </c>
      <c r="O2425" s="303">
        <v>0</v>
      </c>
      <c r="P2425" s="305">
        <v>0</v>
      </c>
      <c r="Q2425" s="303">
        <v>0</v>
      </c>
      <c r="R2425" s="16">
        <f>SUMIFS('Member Months'!$L:$L,'Member Months'!$A:$A,$A2425,'Member Months'!$C:$C,$C2425, 'Member Months'!$D:$D,$D2425)</f>
        <v>0</v>
      </c>
      <c r="T2425" s="172"/>
    </row>
    <row r="2426" spans="1:20">
      <c r="A2426" s="38" t="s">
        <v>150</v>
      </c>
      <c r="B2426" s="39">
        <f t="shared" si="79"/>
        <v>0</v>
      </c>
      <c r="C2426" s="39" t="str">
        <f t="shared" si="80"/>
        <v>2021 Prior Year</v>
      </c>
      <c r="D2426" s="40">
        <v>4</v>
      </c>
      <c r="E2426" s="662" t="s">
        <v>150</v>
      </c>
      <c r="F2426" s="40" t="s">
        <v>739</v>
      </c>
      <c r="G2426" s="698" t="s">
        <v>161</v>
      </c>
      <c r="H2426" s="40" t="s">
        <v>213</v>
      </c>
      <c r="I2426" s="629" t="s">
        <v>222</v>
      </c>
      <c r="J2426" s="698" t="s">
        <v>206</v>
      </c>
      <c r="K2426" s="303">
        <v>0</v>
      </c>
      <c r="L2426" s="304">
        <v>0</v>
      </c>
      <c r="M2426" s="305">
        <v>0</v>
      </c>
      <c r="N2426" s="305">
        <v>0</v>
      </c>
      <c r="O2426" s="303">
        <v>0</v>
      </c>
      <c r="P2426" s="305">
        <v>0</v>
      </c>
      <c r="Q2426" s="303">
        <v>0</v>
      </c>
      <c r="R2426" s="16">
        <f>SUMIFS('Member Months'!$L:$L,'Member Months'!$A:$A,$A2426,'Member Months'!$C:$C,$C2426, 'Member Months'!$D:$D,$D2426)</f>
        <v>0</v>
      </c>
      <c r="T2426" s="172"/>
    </row>
    <row r="2427" spans="1:20">
      <c r="A2427" s="38" t="s">
        <v>150</v>
      </c>
      <c r="B2427" s="39">
        <f t="shared" si="79"/>
        <v>0</v>
      </c>
      <c r="C2427" s="39" t="str">
        <f t="shared" si="80"/>
        <v>2021 Prior Year</v>
      </c>
      <c r="D2427" s="40">
        <v>4</v>
      </c>
      <c r="E2427" s="662" t="s">
        <v>150</v>
      </c>
      <c r="F2427" s="40" t="s">
        <v>739</v>
      </c>
      <c r="G2427" s="698" t="s">
        <v>161</v>
      </c>
      <c r="H2427" s="40" t="s">
        <v>213</v>
      </c>
      <c r="I2427" s="629" t="s">
        <v>223</v>
      </c>
      <c r="J2427" s="698" t="s">
        <v>181</v>
      </c>
      <c r="K2427" s="303">
        <v>0</v>
      </c>
      <c r="L2427" s="304">
        <v>0</v>
      </c>
      <c r="M2427" s="305">
        <v>0</v>
      </c>
      <c r="N2427" s="305">
        <v>0</v>
      </c>
      <c r="O2427" s="303">
        <v>0</v>
      </c>
      <c r="P2427" s="305">
        <v>0</v>
      </c>
      <c r="Q2427" s="303">
        <v>0</v>
      </c>
      <c r="R2427" s="16">
        <f>SUMIFS('Member Months'!$L:$L,'Member Months'!$A:$A,$A2427,'Member Months'!$C:$C,$C2427, 'Member Months'!$D:$D,$D2427)</f>
        <v>0</v>
      </c>
      <c r="T2427" s="172"/>
    </row>
    <row r="2428" spans="1:20">
      <c r="A2428" s="38" t="s">
        <v>150</v>
      </c>
      <c r="B2428" s="39">
        <f t="shared" si="79"/>
        <v>0</v>
      </c>
      <c r="C2428" s="39" t="str">
        <f t="shared" si="80"/>
        <v>2021 Prior Year</v>
      </c>
      <c r="D2428" s="40">
        <v>4</v>
      </c>
      <c r="E2428" s="662" t="s">
        <v>150</v>
      </c>
      <c r="F2428" s="40" t="s">
        <v>739</v>
      </c>
      <c r="G2428" s="698" t="s">
        <v>161</v>
      </c>
      <c r="H2428" s="40" t="s">
        <v>213</v>
      </c>
      <c r="I2428" s="629" t="s">
        <v>150</v>
      </c>
      <c r="J2428" s="698" t="s">
        <v>204</v>
      </c>
      <c r="K2428" s="303">
        <v>0</v>
      </c>
      <c r="L2428" s="304">
        <v>0</v>
      </c>
      <c r="M2428" s="305">
        <v>0</v>
      </c>
      <c r="N2428" s="305">
        <v>0</v>
      </c>
      <c r="O2428" s="303">
        <v>0</v>
      </c>
      <c r="P2428" s="305">
        <v>0</v>
      </c>
      <c r="Q2428" s="303">
        <v>0</v>
      </c>
      <c r="R2428" s="16">
        <f>SUMIFS('Member Months'!$L:$L,'Member Months'!$A:$A,$A2428,'Member Months'!$C:$C,$C2428, 'Member Months'!$D:$D,$D2428)</f>
        <v>0</v>
      </c>
      <c r="T2428" s="172"/>
    </row>
    <row r="2429" spans="1:20">
      <c r="A2429" s="38" t="s">
        <v>150</v>
      </c>
      <c r="B2429" s="39">
        <f t="shared" si="79"/>
        <v>0</v>
      </c>
      <c r="C2429" s="39" t="str">
        <f t="shared" si="80"/>
        <v>2021 Prior Year</v>
      </c>
      <c r="D2429" s="40">
        <v>4</v>
      </c>
      <c r="E2429" s="662" t="s">
        <v>150</v>
      </c>
      <c r="F2429" s="40" t="s">
        <v>739</v>
      </c>
      <c r="G2429" s="698" t="s">
        <v>161</v>
      </c>
      <c r="H2429" s="40" t="s">
        <v>213</v>
      </c>
      <c r="I2429" s="629" t="s">
        <v>151</v>
      </c>
      <c r="J2429" s="698" t="s">
        <v>205</v>
      </c>
      <c r="K2429" s="303">
        <v>0</v>
      </c>
      <c r="L2429" s="304">
        <v>0</v>
      </c>
      <c r="M2429" s="305">
        <v>0</v>
      </c>
      <c r="N2429" s="305">
        <v>0</v>
      </c>
      <c r="O2429" s="303">
        <v>0</v>
      </c>
      <c r="P2429" s="305">
        <v>0</v>
      </c>
      <c r="Q2429" s="303">
        <v>0</v>
      </c>
      <c r="R2429" s="16">
        <f>SUMIFS('Member Months'!$L:$L,'Member Months'!$A:$A,$A2429,'Member Months'!$C:$C,$C2429, 'Member Months'!$D:$D,$D2429)</f>
        <v>0</v>
      </c>
      <c r="T2429" s="172"/>
    </row>
    <row r="2430" spans="1:20">
      <c r="A2430" s="38" t="s">
        <v>150</v>
      </c>
      <c r="B2430" s="39">
        <f t="shared" si="79"/>
        <v>0</v>
      </c>
      <c r="C2430" s="39" t="str">
        <f t="shared" si="80"/>
        <v>2021 Prior Year</v>
      </c>
      <c r="D2430" s="40">
        <v>4</v>
      </c>
      <c r="E2430" s="662" t="s">
        <v>150</v>
      </c>
      <c r="F2430" s="40" t="s">
        <v>739</v>
      </c>
      <c r="G2430" s="698" t="s">
        <v>161</v>
      </c>
      <c r="H2430" s="40" t="s">
        <v>213</v>
      </c>
      <c r="I2430" s="629" t="s">
        <v>152</v>
      </c>
      <c r="J2430" s="698" t="s">
        <v>182</v>
      </c>
      <c r="K2430" s="303">
        <v>0</v>
      </c>
      <c r="L2430" s="304">
        <v>0</v>
      </c>
      <c r="M2430" s="305">
        <v>0</v>
      </c>
      <c r="N2430" s="305">
        <v>0</v>
      </c>
      <c r="O2430" s="303">
        <v>0</v>
      </c>
      <c r="P2430" s="305">
        <v>0</v>
      </c>
      <c r="Q2430" s="303">
        <v>0</v>
      </c>
      <c r="R2430" s="16">
        <f>SUMIFS('Member Months'!$L:$L,'Member Months'!$A:$A,$A2430,'Member Months'!$C:$C,$C2430, 'Member Months'!$D:$D,$D2430)</f>
        <v>0</v>
      </c>
      <c r="T2430" s="172"/>
    </row>
    <row r="2431" spans="1:20">
      <c r="A2431" s="38" t="s">
        <v>150</v>
      </c>
      <c r="B2431" s="39">
        <f t="shared" ref="B2431:B2584" si="81">$B$2274</f>
        <v>0</v>
      </c>
      <c r="C2431" s="39" t="str">
        <f t="shared" si="80"/>
        <v>2021 Prior Year</v>
      </c>
      <c r="D2431" s="40">
        <v>4</v>
      </c>
      <c r="E2431" s="662" t="s">
        <v>150</v>
      </c>
      <c r="F2431" s="40" t="s">
        <v>739</v>
      </c>
      <c r="G2431" s="698" t="s">
        <v>161</v>
      </c>
      <c r="H2431" s="40" t="s">
        <v>213</v>
      </c>
      <c r="I2431" s="629" t="s">
        <v>70</v>
      </c>
      <c r="J2431" s="698" t="s">
        <v>265</v>
      </c>
      <c r="K2431" s="303">
        <v>0</v>
      </c>
      <c r="L2431" s="304">
        <v>0</v>
      </c>
      <c r="M2431" s="305">
        <v>0</v>
      </c>
      <c r="N2431" s="305">
        <v>0</v>
      </c>
      <c r="O2431" s="303">
        <v>0</v>
      </c>
      <c r="P2431" s="305">
        <v>0</v>
      </c>
      <c r="Q2431" s="303">
        <v>0</v>
      </c>
      <c r="R2431" s="16">
        <f>SUMIFS('Member Months'!$L:$L,'Member Months'!$A:$A,$A2431,'Member Months'!$C:$C,$C2431, 'Member Months'!$D:$D,$D2431)</f>
        <v>0</v>
      </c>
      <c r="T2431" s="172"/>
    </row>
    <row r="2432" spans="1:20">
      <c r="A2432" s="38" t="s">
        <v>150</v>
      </c>
      <c r="B2432" s="39">
        <f t="shared" si="81"/>
        <v>0</v>
      </c>
      <c r="C2432" s="39" t="str">
        <f t="shared" si="80"/>
        <v>2021 Prior Year</v>
      </c>
      <c r="D2432" s="40">
        <v>4</v>
      </c>
      <c r="E2432" s="662" t="s">
        <v>150</v>
      </c>
      <c r="F2432" s="40" t="s">
        <v>739</v>
      </c>
      <c r="G2432" s="698" t="s">
        <v>161</v>
      </c>
      <c r="H2432" s="40" t="s">
        <v>213</v>
      </c>
      <c r="I2432" s="629" t="s">
        <v>71</v>
      </c>
      <c r="J2432" s="698" t="s">
        <v>266</v>
      </c>
      <c r="K2432" s="303">
        <v>0</v>
      </c>
      <c r="L2432" s="304">
        <v>0</v>
      </c>
      <c r="M2432" s="305">
        <v>0</v>
      </c>
      <c r="N2432" s="305">
        <v>0</v>
      </c>
      <c r="O2432" s="303">
        <v>0</v>
      </c>
      <c r="P2432" s="305">
        <v>0</v>
      </c>
      <c r="Q2432" s="303">
        <v>0</v>
      </c>
      <c r="R2432" s="16">
        <f>SUMIFS('Member Months'!$L:$L,'Member Months'!$A:$A,$A2432,'Member Months'!$C:$C,$C2432, 'Member Months'!$D:$D,$D2432)</f>
        <v>0</v>
      </c>
      <c r="T2432" s="172"/>
    </row>
    <row r="2433" spans="1:20">
      <c r="A2433" s="38" t="s">
        <v>150</v>
      </c>
      <c r="B2433" s="39">
        <f t="shared" si="81"/>
        <v>0</v>
      </c>
      <c r="C2433" s="39" t="str">
        <f t="shared" si="80"/>
        <v>2021 Prior Year</v>
      </c>
      <c r="D2433" s="40">
        <v>4</v>
      </c>
      <c r="E2433" s="662" t="s">
        <v>150</v>
      </c>
      <c r="F2433" s="40" t="s">
        <v>739</v>
      </c>
      <c r="G2433" s="698" t="s">
        <v>161</v>
      </c>
      <c r="H2433" s="40" t="s">
        <v>213</v>
      </c>
      <c r="I2433" s="629" t="s">
        <v>72</v>
      </c>
      <c r="J2433" s="698" t="s">
        <v>527</v>
      </c>
      <c r="K2433" s="303">
        <v>0</v>
      </c>
      <c r="L2433" s="304">
        <v>0</v>
      </c>
      <c r="M2433" s="305">
        <v>0</v>
      </c>
      <c r="N2433" s="305">
        <v>0</v>
      </c>
      <c r="O2433" s="303">
        <v>0</v>
      </c>
      <c r="P2433" s="305">
        <v>0</v>
      </c>
      <c r="Q2433" s="303">
        <v>0</v>
      </c>
      <c r="R2433" s="16">
        <f>SUMIFS('Member Months'!$L:$L,'Member Months'!$A:$A,$A2433,'Member Months'!$C:$C,$C2433, 'Member Months'!$D:$D,$D2433)</f>
        <v>0</v>
      </c>
      <c r="T2433" s="172"/>
    </row>
    <row r="2434" spans="1:20">
      <c r="A2434" s="38" t="s">
        <v>150</v>
      </c>
      <c r="B2434" s="39">
        <f t="shared" si="81"/>
        <v>0</v>
      </c>
      <c r="C2434" s="39" t="str">
        <f t="shared" si="80"/>
        <v>2021 Prior Year</v>
      </c>
      <c r="D2434" s="40">
        <v>4</v>
      </c>
      <c r="E2434" s="662" t="s">
        <v>150</v>
      </c>
      <c r="F2434" s="40" t="s">
        <v>739</v>
      </c>
      <c r="G2434" s="698" t="s">
        <v>161</v>
      </c>
      <c r="H2434" s="40" t="s">
        <v>213</v>
      </c>
      <c r="I2434" s="629" t="s">
        <v>73</v>
      </c>
      <c r="J2434" s="698" t="s">
        <v>528</v>
      </c>
      <c r="K2434" s="303">
        <v>0</v>
      </c>
      <c r="L2434" s="304">
        <v>0</v>
      </c>
      <c r="M2434" s="305">
        <v>0</v>
      </c>
      <c r="N2434" s="305">
        <v>0</v>
      </c>
      <c r="O2434" s="303">
        <v>0</v>
      </c>
      <c r="P2434" s="305">
        <v>0</v>
      </c>
      <c r="Q2434" s="303">
        <v>0</v>
      </c>
      <c r="R2434" s="16">
        <f>SUMIFS('Member Months'!$L:$L,'Member Months'!$A:$A,$A2434,'Member Months'!$C:$C,$C2434, 'Member Months'!$D:$D,$D2434)</f>
        <v>0</v>
      </c>
      <c r="T2434" s="172"/>
    </row>
    <row r="2435" spans="1:20">
      <c r="A2435" s="38" t="s">
        <v>150</v>
      </c>
      <c r="B2435" s="39">
        <f t="shared" si="81"/>
        <v>0</v>
      </c>
      <c r="C2435" s="39" t="str">
        <f t="shared" si="80"/>
        <v>2021 Prior Year</v>
      </c>
      <c r="D2435" s="40">
        <v>4</v>
      </c>
      <c r="E2435" s="662" t="s">
        <v>150</v>
      </c>
      <c r="F2435" s="40" t="s">
        <v>739</v>
      </c>
      <c r="G2435" s="698" t="s">
        <v>161</v>
      </c>
      <c r="H2435" s="40" t="s">
        <v>213</v>
      </c>
      <c r="I2435" s="630" t="s">
        <v>409</v>
      </c>
      <c r="J2435" s="698" t="s">
        <v>803</v>
      </c>
      <c r="K2435" s="303">
        <v>0</v>
      </c>
      <c r="L2435" s="304">
        <v>0</v>
      </c>
      <c r="M2435" s="305">
        <v>0</v>
      </c>
      <c r="N2435" s="305">
        <v>0</v>
      </c>
      <c r="O2435" s="303">
        <v>0</v>
      </c>
      <c r="P2435" s="305">
        <v>0</v>
      </c>
      <c r="Q2435" s="303">
        <v>0</v>
      </c>
      <c r="R2435" s="16">
        <f>SUMIFS('Member Months'!$L:$L,'Member Months'!$A:$A,$A2435,'Member Months'!$C:$C,$C2435, 'Member Months'!$D:$D,$D2435)</f>
        <v>0</v>
      </c>
      <c r="T2435" s="172"/>
    </row>
    <row r="2436" spans="1:20">
      <c r="A2436" s="38" t="s">
        <v>151</v>
      </c>
      <c r="B2436" s="39">
        <f t="shared" si="81"/>
        <v>0</v>
      </c>
      <c r="C2436" s="39" t="str">
        <f t="shared" si="80"/>
        <v>2021 Prior Year</v>
      </c>
      <c r="D2436" s="40">
        <v>4</v>
      </c>
      <c r="E2436" s="662" t="s">
        <v>151</v>
      </c>
      <c r="F2436" s="40" t="s">
        <v>739</v>
      </c>
      <c r="G2436" s="698" t="s">
        <v>225</v>
      </c>
      <c r="H2436" s="40" t="s">
        <v>213</v>
      </c>
      <c r="I2436" s="629" t="s">
        <v>211</v>
      </c>
      <c r="J2436" s="698" t="s">
        <v>261</v>
      </c>
      <c r="K2436" s="303">
        <v>0</v>
      </c>
      <c r="L2436" s="304">
        <v>0</v>
      </c>
      <c r="M2436" s="305">
        <v>0</v>
      </c>
      <c r="N2436" s="305">
        <v>0</v>
      </c>
      <c r="O2436" s="303">
        <v>0</v>
      </c>
      <c r="P2436" s="305">
        <v>0</v>
      </c>
      <c r="Q2436" s="303">
        <v>0</v>
      </c>
      <c r="R2436" s="16">
        <f>SUMIFS('Member Months'!$L:$L,'Member Months'!$A:$A,$A2436,'Member Months'!$C:$C,$C2436, 'Member Months'!$D:$D,$D2436)</f>
        <v>0</v>
      </c>
      <c r="T2436" s="172"/>
    </row>
    <row r="2437" spans="1:20">
      <c r="A2437" s="38" t="s">
        <v>151</v>
      </c>
      <c r="B2437" s="39">
        <f t="shared" si="81"/>
        <v>0</v>
      </c>
      <c r="C2437" s="39" t="str">
        <f t="shared" si="80"/>
        <v>2021 Prior Year</v>
      </c>
      <c r="D2437" s="40">
        <v>4</v>
      </c>
      <c r="E2437" s="662" t="s">
        <v>151</v>
      </c>
      <c r="F2437" s="40" t="s">
        <v>739</v>
      </c>
      <c r="G2437" s="698" t="s">
        <v>225</v>
      </c>
      <c r="H2437" s="40" t="s">
        <v>213</v>
      </c>
      <c r="I2437" s="629" t="s">
        <v>214</v>
      </c>
      <c r="J2437" s="698" t="s">
        <v>676</v>
      </c>
      <c r="K2437" s="303">
        <v>0</v>
      </c>
      <c r="L2437" s="304">
        <v>0</v>
      </c>
      <c r="M2437" s="305">
        <v>0</v>
      </c>
      <c r="N2437" s="305">
        <v>0</v>
      </c>
      <c r="O2437" s="303">
        <v>0</v>
      </c>
      <c r="P2437" s="305">
        <v>0</v>
      </c>
      <c r="Q2437" s="303">
        <v>0</v>
      </c>
      <c r="R2437" s="16">
        <f>SUMIFS('Member Months'!$L:$L,'Member Months'!$A:$A,$A2437,'Member Months'!$C:$C,$C2437, 'Member Months'!$D:$D,$D2437)</f>
        <v>0</v>
      </c>
      <c r="T2437" s="172"/>
    </row>
    <row r="2438" spans="1:20">
      <c r="A2438" s="38" t="s">
        <v>151</v>
      </c>
      <c r="B2438" s="39">
        <f t="shared" si="81"/>
        <v>0</v>
      </c>
      <c r="C2438" s="39" t="str">
        <f t="shared" si="80"/>
        <v>2021 Prior Year</v>
      </c>
      <c r="D2438" s="40">
        <v>4</v>
      </c>
      <c r="E2438" s="662" t="s">
        <v>151</v>
      </c>
      <c r="F2438" s="40" t="s">
        <v>739</v>
      </c>
      <c r="G2438" s="698" t="s">
        <v>225</v>
      </c>
      <c r="H2438" s="40" t="s">
        <v>213</v>
      </c>
      <c r="I2438" s="629" t="s">
        <v>215</v>
      </c>
      <c r="J2438" s="698" t="s">
        <v>216</v>
      </c>
      <c r="K2438" s="303">
        <v>0</v>
      </c>
      <c r="L2438" s="304">
        <v>0</v>
      </c>
      <c r="M2438" s="305">
        <v>0</v>
      </c>
      <c r="N2438" s="305">
        <v>0</v>
      </c>
      <c r="O2438" s="303">
        <v>0</v>
      </c>
      <c r="P2438" s="305">
        <v>0</v>
      </c>
      <c r="Q2438" s="303">
        <v>0</v>
      </c>
      <c r="R2438" s="16">
        <f>SUMIFS('Member Months'!$L:$L,'Member Months'!$A:$A,$A2438,'Member Months'!$C:$C,$C2438, 'Member Months'!$D:$D,$D2438)</f>
        <v>0</v>
      </c>
      <c r="T2438" s="172"/>
    </row>
    <row r="2439" spans="1:20">
      <c r="A2439" s="38" t="s">
        <v>151</v>
      </c>
      <c r="B2439" s="39">
        <f t="shared" si="81"/>
        <v>0</v>
      </c>
      <c r="C2439" s="39" t="str">
        <f t="shared" ref="C2439:C2502" si="82">$C$1302</f>
        <v>2021 Prior Year</v>
      </c>
      <c r="D2439" s="40">
        <v>4</v>
      </c>
      <c r="E2439" s="662" t="s">
        <v>151</v>
      </c>
      <c r="F2439" s="40" t="s">
        <v>739</v>
      </c>
      <c r="G2439" s="698" t="s">
        <v>225</v>
      </c>
      <c r="H2439" s="40" t="s">
        <v>213</v>
      </c>
      <c r="I2439" s="629" t="s">
        <v>217</v>
      </c>
      <c r="J2439" s="698" t="s">
        <v>262</v>
      </c>
      <c r="K2439" s="303">
        <v>0</v>
      </c>
      <c r="L2439" s="304">
        <v>0</v>
      </c>
      <c r="M2439" s="305">
        <v>0</v>
      </c>
      <c r="N2439" s="305">
        <v>0</v>
      </c>
      <c r="O2439" s="303">
        <v>0</v>
      </c>
      <c r="P2439" s="305">
        <v>0</v>
      </c>
      <c r="Q2439" s="303">
        <v>0</v>
      </c>
      <c r="R2439" s="16">
        <f>SUMIFS('Member Months'!$L:$L,'Member Months'!$A:$A,$A2439,'Member Months'!$C:$C,$C2439, 'Member Months'!$D:$D,$D2439)</f>
        <v>0</v>
      </c>
      <c r="T2439" s="172"/>
    </row>
    <row r="2440" spans="1:20">
      <c r="A2440" s="38" t="s">
        <v>151</v>
      </c>
      <c r="B2440" s="39">
        <f t="shared" si="81"/>
        <v>0</v>
      </c>
      <c r="C2440" s="39" t="str">
        <f t="shared" si="82"/>
        <v>2021 Prior Year</v>
      </c>
      <c r="D2440" s="40">
        <v>4</v>
      </c>
      <c r="E2440" s="662" t="s">
        <v>151</v>
      </c>
      <c r="F2440" s="40" t="s">
        <v>739</v>
      </c>
      <c r="G2440" s="698" t="s">
        <v>225</v>
      </c>
      <c r="H2440" s="40" t="s">
        <v>213</v>
      </c>
      <c r="I2440" s="629" t="s">
        <v>218</v>
      </c>
      <c r="J2440" s="698" t="s">
        <v>677</v>
      </c>
      <c r="K2440" s="303">
        <v>0</v>
      </c>
      <c r="L2440" s="304">
        <v>0</v>
      </c>
      <c r="M2440" s="305">
        <v>0</v>
      </c>
      <c r="N2440" s="305">
        <v>0</v>
      </c>
      <c r="O2440" s="303">
        <v>0</v>
      </c>
      <c r="P2440" s="305">
        <v>0</v>
      </c>
      <c r="Q2440" s="303">
        <v>0</v>
      </c>
      <c r="R2440" s="16">
        <f>SUMIFS('Member Months'!$L:$L,'Member Months'!$A:$A,$A2440,'Member Months'!$C:$C,$C2440, 'Member Months'!$D:$D,$D2440)</f>
        <v>0</v>
      </c>
      <c r="T2440" s="172"/>
    </row>
    <row r="2441" spans="1:20">
      <c r="A2441" s="38" t="s">
        <v>151</v>
      </c>
      <c r="B2441" s="39">
        <f t="shared" si="81"/>
        <v>0</v>
      </c>
      <c r="C2441" s="39" t="str">
        <f t="shared" si="82"/>
        <v>2021 Prior Year</v>
      </c>
      <c r="D2441" s="40">
        <v>4</v>
      </c>
      <c r="E2441" s="662" t="s">
        <v>151</v>
      </c>
      <c r="F2441" s="40" t="s">
        <v>739</v>
      </c>
      <c r="G2441" s="698" t="s">
        <v>225</v>
      </c>
      <c r="H2441" s="40" t="s">
        <v>213</v>
      </c>
      <c r="I2441" s="629" t="s">
        <v>219</v>
      </c>
      <c r="J2441" s="698" t="s">
        <v>263</v>
      </c>
      <c r="K2441" s="303">
        <v>0</v>
      </c>
      <c r="L2441" s="304">
        <v>0</v>
      </c>
      <c r="M2441" s="305">
        <v>0</v>
      </c>
      <c r="N2441" s="305">
        <v>0</v>
      </c>
      <c r="O2441" s="303">
        <v>0</v>
      </c>
      <c r="P2441" s="305">
        <v>0</v>
      </c>
      <c r="Q2441" s="303">
        <v>0</v>
      </c>
      <c r="R2441" s="16">
        <f>SUMIFS('Member Months'!$L:$L,'Member Months'!$A:$A,$A2441,'Member Months'!$C:$C,$C2441, 'Member Months'!$D:$D,$D2441)</f>
        <v>0</v>
      </c>
      <c r="T2441" s="172"/>
    </row>
    <row r="2442" spans="1:20">
      <c r="A2442" s="38" t="s">
        <v>151</v>
      </c>
      <c r="B2442" s="39">
        <f t="shared" si="81"/>
        <v>0</v>
      </c>
      <c r="C2442" s="39" t="str">
        <f t="shared" si="82"/>
        <v>2021 Prior Year</v>
      </c>
      <c r="D2442" s="40">
        <v>4</v>
      </c>
      <c r="E2442" s="662" t="s">
        <v>151</v>
      </c>
      <c r="F2442" s="40" t="s">
        <v>739</v>
      </c>
      <c r="G2442" s="698" t="s">
        <v>225</v>
      </c>
      <c r="H2442" s="40" t="s">
        <v>213</v>
      </c>
      <c r="I2442" s="629" t="s">
        <v>220</v>
      </c>
      <c r="J2442" s="698" t="s">
        <v>675</v>
      </c>
      <c r="K2442" s="303">
        <v>0</v>
      </c>
      <c r="L2442" s="304">
        <v>0</v>
      </c>
      <c r="M2442" s="305">
        <v>0</v>
      </c>
      <c r="N2442" s="305">
        <v>0</v>
      </c>
      <c r="O2442" s="303">
        <v>0</v>
      </c>
      <c r="P2442" s="305">
        <v>0</v>
      </c>
      <c r="Q2442" s="303">
        <v>0</v>
      </c>
      <c r="R2442" s="16">
        <f>SUMIFS('Member Months'!$L:$L,'Member Months'!$A:$A,$A2442,'Member Months'!$C:$C,$C2442, 'Member Months'!$D:$D,$D2442)</f>
        <v>0</v>
      </c>
      <c r="T2442" s="172"/>
    </row>
    <row r="2443" spans="1:20">
      <c r="A2443" s="38" t="s">
        <v>151</v>
      </c>
      <c r="B2443" s="39">
        <f t="shared" si="81"/>
        <v>0</v>
      </c>
      <c r="C2443" s="39" t="str">
        <f t="shared" si="82"/>
        <v>2021 Prior Year</v>
      </c>
      <c r="D2443" s="40">
        <v>4</v>
      </c>
      <c r="E2443" s="662" t="s">
        <v>151</v>
      </c>
      <c r="F2443" s="40" t="s">
        <v>739</v>
      </c>
      <c r="G2443" s="698" t="s">
        <v>225</v>
      </c>
      <c r="H2443" s="40" t="s">
        <v>213</v>
      </c>
      <c r="I2443" s="629" t="s">
        <v>221</v>
      </c>
      <c r="J2443" s="698" t="s">
        <v>264</v>
      </c>
      <c r="K2443" s="303">
        <v>0</v>
      </c>
      <c r="L2443" s="304">
        <v>0</v>
      </c>
      <c r="M2443" s="305">
        <v>0</v>
      </c>
      <c r="N2443" s="305">
        <v>0</v>
      </c>
      <c r="O2443" s="303">
        <v>0</v>
      </c>
      <c r="P2443" s="305">
        <v>0</v>
      </c>
      <c r="Q2443" s="303">
        <v>0</v>
      </c>
      <c r="R2443" s="16">
        <f>SUMIFS('Member Months'!$L:$L,'Member Months'!$A:$A,$A2443,'Member Months'!$C:$C,$C2443, 'Member Months'!$D:$D,$D2443)</f>
        <v>0</v>
      </c>
      <c r="T2443" s="172"/>
    </row>
    <row r="2444" spans="1:20">
      <c r="A2444" s="38" t="s">
        <v>151</v>
      </c>
      <c r="B2444" s="39">
        <f t="shared" si="81"/>
        <v>0</v>
      </c>
      <c r="C2444" s="39" t="str">
        <f t="shared" si="82"/>
        <v>2021 Prior Year</v>
      </c>
      <c r="D2444" s="40">
        <v>4</v>
      </c>
      <c r="E2444" s="662" t="s">
        <v>151</v>
      </c>
      <c r="F2444" s="40" t="s">
        <v>739</v>
      </c>
      <c r="G2444" s="698" t="s">
        <v>225</v>
      </c>
      <c r="H2444" s="40" t="s">
        <v>213</v>
      </c>
      <c r="I2444" s="629" t="s">
        <v>222</v>
      </c>
      <c r="J2444" s="698" t="s">
        <v>206</v>
      </c>
      <c r="K2444" s="303">
        <v>0</v>
      </c>
      <c r="L2444" s="304">
        <v>0</v>
      </c>
      <c r="M2444" s="305">
        <v>0</v>
      </c>
      <c r="N2444" s="305">
        <v>0</v>
      </c>
      <c r="O2444" s="303">
        <v>0</v>
      </c>
      <c r="P2444" s="305">
        <v>0</v>
      </c>
      <c r="Q2444" s="303">
        <v>0</v>
      </c>
      <c r="R2444" s="16">
        <f>SUMIFS('Member Months'!$L:$L,'Member Months'!$A:$A,$A2444,'Member Months'!$C:$C,$C2444, 'Member Months'!$D:$D,$D2444)</f>
        <v>0</v>
      </c>
      <c r="T2444" s="172"/>
    </row>
    <row r="2445" spans="1:20">
      <c r="A2445" s="38" t="s">
        <v>151</v>
      </c>
      <c r="B2445" s="39">
        <f t="shared" si="81"/>
        <v>0</v>
      </c>
      <c r="C2445" s="39" t="str">
        <f t="shared" si="82"/>
        <v>2021 Prior Year</v>
      </c>
      <c r="D2445" s="40">
        <v>4</v>
      </c>
      <c r="E2445" s="662" t="s">
        <v>151</v>
      </c>
      <c r="F2445" s="40" t="s">
        <v>739</v>
      </c>
      <c r="G2445" s="698" t="s">
        <v>225</v>
      </c>
      <c r="H2445" s="40" t="s">
        <v>213</v>
      </c>
      <c r="I2445" s="629" t="s">
        <v>223</v>
      </c>
      <c r="J2445" s="698" t="s">
        <v>181</v>
      </c>
      <c r="K2445" s="303">
        <v>0</v>
      </c>
      <c r="L2445" s="304">
        <v>0</v>
      </c>
      <c r="M2445" s="305">
        <v>0</v>
      </c>
      <c r="N2445" s="305">
        <v>0</v>
      </c>
      <c r="O2445" s="303">
        <v>0</v>
      </c>
      <c r="P2445" s="305">
        <v>0</v>
      </c>
      <c r="Q2445" s="303">
        <v>0</v>
      </c>
      <c r="R2445" s="16">
        <f>SUMIFS('Member Months'!$L:$L,'Member Months'!$A:$A,$A2445,'Member Months'!$C:$C,$C2445, 'Member Months'!$D:$D,$D2445)</f>
        <v>0</v>
      </c>
      <c r="T2445" s="172"/>
    </row>
    <row r="2446" spans="1:20">
      <c r="A2446" s="38" t="s">
        <v>151</v>
      </c>
      <c r="B2446" s="39">
        <f t="shared" si="81"/>
        <v>0</v>
      </c>
      <c r="C2446" s="39" t="str">
        <f t="shared" si="82"/>
        <v>2021 Prior Year</v>
      </c>
      <c r="D2446" s="40">
        <v>4</v>
      </c>
      <c r="E2446" s="662" t="s">
        <v>151</v>
      </c>
      <c r="F2446" s="40" t="s">
        <v>739</v>
      </c>
      <c r="G2446" s="698" t="s">
        <v>225</v>
      </c>
      <c r="H2446" s="40" t="s">
        <v>213</v>
      </c>
      <c r="I2446" s="629" t="s">
        <v>150</v>
      </c>
      <c r="J2446" s="698" t="s">
        <v>204</v>
      </c>
      <c r="K2446" s="303">
        <v>0</v>
      </c>
      <c r="L2446" s="304">
        <v>0</v>
      </c>
      <c r="M2446" s="305">
        <v>0</v>
      </c>
      <c r="N2446" s="305">
        <v>0</v>
      </c>
      <c r="O2446" s="303">
        <v>0</v>
      </c>
      <c r="P2446" s="305">
        <v>0</v>
      </c>
      <c r="Q2446" s="303">
        <v>0</v>
      </c>
      <c r="R2446" s="16">
        <f>SUMIFS('Member Months'!$L:$L,'Member Months'!$A:$A,$A2446,'Member Months'!$C:$C,$C2446, 'Member Months'!$D:$D,$D2446)</f>
        <v>0</v>
      </c>
      <c r="T2446" s="172"/>
    </row>
    <row r="2447" spans="1:20">
      <c r="A2447" s="38" t="s">
        <v>151</v>
      </c>
      <c r="B2447" s="39">
        <f t="shared" si="81"/>
        <v>0</v>
      </c>
      <c r="C2447" s="39" t="str">
        <f t="shared" si="82"/>
        <v>2021 Prior Year</v>
      </c>
      <c r="D2447" s="40">
        <v>4</v>
      </c>
      <c r="E2447" s="662" t="s">
        <v>151</v>
      </c>
      <c r="F2447" s="40" t="s">
        <v>739</v>
      </c>
      <c r="G2447" s="698" t="s">
        <v>225</v>
      </c>
      <c r="H2447" s="40" t="s">
        <v>213</v>
      </c>
      <c r="I2447" s="629" t="s">
        <v>151</v>
      </c>
      <c r="J2447" s="698" t="s">
        <v>205</v>
      </c>
      <c r="K2447" s="303">
        <v>0</v>
      </c>
      <c r="L2447" s="304">
        <v>0</v>
      </c>
      <c r="M2447" s="305">
        <v>0</v>
      </c>
      <c r="N2447" s="305">
        <v>0</v>
      </c>
      <c r="O2447" s="303">
        <v>0</v>
      </c>
      <c r="P2447" s="305">
        <v>0</v>
      </c>
      <c r="Q2447" s="303">
        <v>0</v>
      </c>
      <c r="R2447" s="16">
        <f>SUMIFS('Member Months'!$L:$L,'Member Months'!$A:$A,$A2447,'Member Months'!$C:$C,$C2447, 'Member Months'!$D:$D,$D2447)</f>
        <v>0</v>
      </c>
      <c r="T2447" s="172"/>
    </row>
    <row r="2448" spans="1:20">
      <c r="A2448" s="38" t="s">
        <v>151</v>
      </c>
      <c r="B2448" s="39">
        <f t="shared" si="81"/>
        <v>0</v>
      </c>
      <c r="C2448" s="39" t="str">
        <f t="shared" si="82"/>
        <v>2021 Prior Year</v>
      </c>
      <c r="D2448" s="40">
        <v>4</v>
      </c>
      <c r="E2448" s="662" t="s">
        <v>151</v>
      </c>
      <c r="F2448" s="40" t="s">
        <v>739</v>
      </c>
      <c r="G2448" s="698" t="s">
        <v>225</v>
      </c>
      <c r="H2448" s="40" t="s">
        <v>213</v>
      </c>
      <c r="I2448" s="629" t="s">
        <v>152</v>
      </c>
      <c r="J2448" s="698" t="s">
        <v>182</v>
      </c>
      <c r="K2448" s="303">
        <v>0</v>
      </c>
      <c r="L2448" s="304">
        <v>0</v>
      </c>
      <c r="M2448" s="305">
        <v>0</v>
      </c>
      <c r="N2448" s="305">
        <v>0</v>
      </c>
      <c r="O2448" s="303">
        <v>0</v>
      </c>
      <c r="P2448" s="305">
        <v>0</v>
      </c>
      <c r="Q2448" s="303">
        <v>0</v>
      </c>
      <c r="R2448" s="16">
        <f>SUMIFS('Member Months'!$L:$L,'Member Months'!$A:$A,$A2448,'Member Months'!$C:$C,$C2448, 'Member Months'!$D:$D,$D2448)</f>
        <v>0</v>
      </c>
      <c r="T2448" s="172"/>
    </row>
    <row r="2449" spans="1:20">
      <c r="A2449" s="38" t="s">
        <v>151</v>
      </c>
      <c r="B2449" s="39">
        <f t="shared" si="81"/>
        <v>0</v>
      </c>
      <c r="C2449" s="39" t="str">
        <f t="shared" si="82"/>
        <v>2021 Prior Year</v>
      </c>
      <c r="D2449" s="40">
        <v>4</v>
      </c>
      <c r="E2449" s="662" t="s">
        <v>151</v>
      </c>
      <c r="F2449" s="40" t="s">
        <v>739</v>
      </c>
      <c r="G2449" s="698" t="s">
        <v>225</v>
      </c>
      <c r="H2449" s="40" t="s">
        <v>213</v>
      </c>
      <c r="I2449" s="629" t="s">
        <v>70</v>
      </c>
      <c r="J2449" s="698" t="s">
        <v>265</v>
      </c>
      <c r="K2449" s="303">
        <v>0</v>
      </c>
      <c r="L2449" s="304">
        <v>0</v>
      </c>
      <c r="M2449" s="305">
        <v>0</v>
      </c>
      <c r="N2449" s="305">
        <v>0</v>
      </c>
      <c r="O2449" s="303">
        <v>0</v>
      </c>
      <c r="P2449" s="305">
        <v>0</v>
      </c>
      <c r="Q2449" s="303">
        <v>0</v>
      </c>
      <c r="R2449" s="16">
        <f>SUMIFS('Member Months'!$L:$L,'Member Months'!$A:$A,$A2449,'Member Months'!$C:$C,$C2449, 'Member Months'!$D:$D,$D2449)</f>
        <v>0</v>
      </c>
      <c r="T2449" s="172"/>
    </row>
    <row r="2450" spans="1:20">
      <c r="A2450" s="38" t="s">
        <v>151</v>
      </c>
      <c r="B2450" s="39">
        <f t="shared" si="81"/>
        <v>0</v>
      </c>
      <c r="C2450" s="39" t="str">
        <f t="shared" si="82"/>
        <v>2021 Prior Year</v>
      </c>
      <c r="D2450" s="40">
        <v>4</v>
      </c>
      <c r="E2450" s="662" t="s">
        <v>151</v>
      </c>
      <c r="F2450" s="40" t="s">
        <v>739</v>
      </c>
      <c r="G2450" s="698" t="s">
        <v>225</v>
      </c>
      <c r="H2450" s="40" t="s">
        <v>213</v>
      </c>
      <c r="I2450" s="629" t="s">
        <v>71</v>
      </c>
      <c r="J2450" s="698" t="s">
        <v>266</v>
      </c>
      <c r="K2450" s="303">
        <v>0</v>
      </c>
      <c r="L2450" s="304">
        <v>0</v>
      </c>
      <c r="M2450" s="305">
        <v>0</v>
      </c>
      <c r="N2450" s="305">
        <v>0</v>
      </c>
      <c r="O2450" s="303">
        <v>0</v>
      </c>
      <c r="P2450" s="305">
        <v>0</v>
      </c>
      <c r="Q2450" s="303">
        <v>0</v>
      </c>
      <c r="R2450" s="16">
        <f>SUMIFS('Member Months'!$L:$L,'Member Months'!$A:$A,$A2450,'Member Months'!$C:$C,$C2450, 'Member Months'!$D:$D,$D2450)</f>
        <v>0</v>
      </c>
      <c r="T2450" s="172"/>
    </row>
    <row r="2451" spans="1:20">
      <c r="A2451" s="38" t="s">
        <v>151</v>
      </c>
      <c r="B2451" s="39">
        <f t="shared" si="81"/>
        <v>0</v>
      </c>
      <c r="C2451" s="39" t="str">
        <f t="shared" si="82"/>
        <v>2021 Prior Year</v>
      </c>
      <c r="D2451" s="40">
        <v>4</v>
      </c>
      <c r="E2451" s="662" t="s">
        <v>151</v>
      </c>
      <c r="F2451" s="40" t="s">
        <v>739</v>
      </c>
      <c r="G2451" s="698" t="s">
        <v>225</v>
      </c>
      <c r="H2451" s="40" t="s">
        <v>213</v>
      </c>
      <c r="I2451" s="629" t="s">
        <v>72</v>
      </c>
      <c r="J2451" s="698" t="s">
        <v>527</v>
      </c>
      <c r="K2451" s="303">
        <v>0</v>
      </c>
      <c r="L2451" s="304">
        <v>0</v>
      </c>
      <c r="M2451" s="305">
        <v>0</v>
      </c>
      <c r="N2451" s="305">
        <v>0</v>
      </c>
      <c r="O2451" s="303">
        <v>0</v>
      </c>
      <c r="P2451" s="305">
        <v>0</v>
      </c>
      <c r="Q2451" s="303">
        <v>0</v>
      </c>
      <c r="R2451" s="16">
        <f>SUMIFS('Member Months'!$L:$L,'Member Months'!$A:$A,$A2451,'Member Months'!$C:$C,$C2451, 'Member Months'!$D:$D,$D2451)</f>
        <v>0</v>
      </c>
      <c r="T2451" s="172"/>
    </row>
    <row r="2452" spans="1:20">
      <c r="A2452" s="38" t="s">
        <v>151</v>
      </c>
      <c r="B2452" s="39">
        <f t="shared" si="81"/>
        <v>0</v>
      </c>
      <c r="C2452" s="39" t="str">
        <f t="shared" si="82"/>
        <v>2021 Prior Year</v>
      </c>
      <c r="D2452" s="40">
        <v>4</v>
      </c>
      <c r="E2452" s="662" t="s">
        <v>151</v>
      </c>
      <c r="F2452" s="40" t="s">
        <v>739</v>
      </c>
      <c r="G2452" s="698" t="s">
        <v>225</v>
      </c>
      <c r="H2452" s="40" t="s">
        <v>213</v>
      </c>
      <c r="I2452" s="629" t="s">
        <v>73</v>
      </c>
      <c r="J2452" s="698" t="s">
        <v>528</v>
      </c>
      <c r="K2452" s="303">
        <v>0</v>
      </c>
      <c r="L2452" s="304">
        <v>0</v>
      </c>
      <c r="M2452" s="305">
        <v>0</v>
      </c>
      <c r="N2452" s="305">
        <v>0</v>
      </c>
      <c r="O2452" s="303">
        <v>0</v>
      </c>
      <c r="P2452" s="305">
        <v>0</v>
      </c>
      <c r="Q2452" s="303">
        <v>0</v>
      </c>
      <c r="R2452" s="16">
        <f>SUMIFS('Member Months'!$L:$L,'Member Months'!$A:$A,$A2452,'Member Months'!$C:$C,$C2452, 'Member Months'!$D:$D,$D2452)</f>
        <v>0</v>
      </c>
      <c r="T2452" s="172"/>
    </row>
    <row r="2453" spans="1:20">
      <c r="A2453" s="38" t="s">
        <v>151</v>
      </c>
      <c r="B2453" s="39">
        <f t="shared" si="81"/>
        <v>0</v>
      </c>
      <c r="C2453" s="39" t="str">
        <f t="shared" si="82"/>
        <v>2021 Prior Year</v>
      </c>
      <c r="D2453" s="40">
        <v>4</v>
      </c>
      <c r="E2453" s="662" t="s">
        <v>151</v>
      </c>
      <c r="F2453" s="40" t="s">
        <v>739</v>
      </c>
      <c r="G2453" s="698" t="s">
        <v>225</v>
      </c>
      <c r="H2453" s="40" t="s">
        <v>213</v>
      </c>
      <c r="I2453" s="630" t="s">
        <v>409</v>
      </c>
      <c r="J2453" s="698" t="s">
        <v>803</v>
      </c>
      <c r="K2453" s="303">
        <v>0</v>
      </c>
      <c r="L2453" s="304">
        <v>0</v>
      </c>
      <c r="M2453" s="305">
        <v>0</v>
      </c>
      <c r="N2453" s="305">
        <v>0</v>
      </c>
      <c r="O2453" s="303">
        <v>0</v>
      </c>
      <c r="P2453" s="305">
        <v>0</v>
      </c>
      <c r="Q2453" s="303">
        <v>0</v>
      </c>
      <c r="R2453" s="16">
        <f>SUMIFS('Member Months'!$L:$L,'Member Months'!$A:$A,$A2453,'Member Months'!$C:$C,$C2453, 'Member Months'!$D:$D,$D2453)</f>
        <v>0</v>
      </c>
      <c r="T2453" s="172"/>
    </row>
    <row r="2454" spans="1:20">
      <c r="A2454" s="38" t="s">
        <v>152</v>
      </c>
      <c r="B2454" s="39">
        <f t="shared" si="81"/>
        <v>0</v>
      </c>
      <c r="C2454" s="39" t="str">
        <f t="shared" si="82"/>
        <v>2021 Prior Year</v>
      </c>
      <c r="D2454" s="40">
        <v>4</v>
      </c>
      <c r="E2454" s="662" t="s">
        <v>152</v>
      </c>
      <c r="F2454" s="40" t="s">
        <v>739</v>
      </c>
      <c r="G2454" s="698" t="s">
        <v>231</v>
      </c>
      <c r="H2454" s="40" t="s">
        <v>213</v>
      </c>
      <c r="I2454" s="629" t="s">
        <v>211</v>
      </c>
      <c r="J2454" s="698" t="s">
        <v>261</v>
      </c>
      <c r="K2454" s="303">
        <v>0</v>
      </c>
      <c r="L2454" s="304">
        <v>0</v>
      </c>
      <c r="M2454" s="305">
        <v>0</v>
      </c>
      <c r="N2454" s="305">
        <v>0</v>
      </c>
      <c r="O2454" s="303">
        <v>0</v>
      </c>
      <c r="P2454" s="305">
        <v>0</v>
      </c>
      <c r="Q2454" s="303">
        <v>0</v>
      </c>
      <c r="R2454" s="16">
        <f>SUMIFS('Member Months'!$L:$L,'Member Months'!$A:$A,$A2454,'Member Months'!$C:$C,$C2454, 'Member Months'!$D:$D,$D2454)</f>
        <v>0</v>
      </c>
      <c r="T2454" s="172"/>
    </row>
    <row r="2455" spans="1:20">
      <c r="A2455" s="38" t="s">
        <v>152</v>
      </c>
      <c r="B2455" s="39">
        <f t="shared" si="81"/>
        <v>0</v>
      </c>
      <c r="C2455" s="39" t="str">
        <f t="shared" si="82"/>
        <v>2021 Prior Year</v>
      </c>
      <c r="D2455" s="40">
        <v>4</v>
      </c>
      <c r="E2455" s="662" t="s">
        <v>152</v>
      </c>
      <c r="F2455" s="40" t="s">
        <v>739</v>
      </c>
      <c r="G2455" s="698" t="s">
        <v>231</v>
      </c>
      <c r="H2455" s="40" t="s">
        <v>213</v>
      </c>
      <c r="I2455" s="629" t="s">
        <v>214</v>
      </c>
      <c r="J2455" s="698" t="s">
        <v>676</v>
      </c>
      <c r="K2455" s="303">
        <v>0</v>
      </c>
      <c r="L2455" s="304">
        <v>0</v>
      </c>
      <c r="M2455" s="305">
        <v>0</v>
      </c>
      <c r="N2455" s="305">
        <v>0</v>
      </c>
      <c r="O2455" s="303">
        <v>0</v>
      </c>
      <c r="P2455" s="305">
        <v>0</v>
      </c>
      <c r="Q2455" s="303">
        <v>0</v>
      </c>
      <c r="R2455" s="16">
        <f>SUMIFS('Member Months'!$L:$L,'Member Months'!$A:$A,$A2455,'Member Months'!$C:$C,$C2455, 'Member Months'!$D:$D,$D2455)</f>
        <v>0</v>
      </c>
      <c r="T2455" s="172"/>
    </row>
    <row r="2456" spans="1:20">
      <c r="A2456" s="38" t="s">
        <v>152</v>
      </c>
      <c r="B2456" s="39">
        <f t="shared" si="81"/>
        <v>0</v>
      </c>
      <c r="C2456" s="39" t="str">
        <f t="shared" si="82"/>
        <v>2021 Prior Year</v>
      </c>
      <c r="D2456" s="40">
        <v>4</v>
      </c>
      <c r="E2456" s="662" t="s">
        <v>152</v>
      </c>
      <c r="F2456" s="40" t="s">
        <v>739</v>
      </c>
      <c r="G2456" s="698" t="s">
        <v>231</v>
      </c>
      <c r="H2456" s="40" t="s">
        <v>213</v>
      </c>
      <c r="I2456" s="629" t="s">
        <v>215</v>
      </c>
      <c r="J2456" s="698" t="s">
        <v>216</v>
      </c>
      <c r="K2456" s="303">
        <v>0</v>
      </c>
      <c r="L2456" s="304">
        <v>0</v>
      </c>
      <c r="M2456" s="305">
        <v>0</v>
      </c>
      <c r="N2456" s="305">
        <v>0</v>
      </c>
      <c r="O2456" s="303">
        <v>0</v>
      </c>
      <c r="P2456" s="305">
        <v>0</v>
      </c>
      <c r="Q2456" s="303">
        <v>0</v>
      </c>
      <c r="R2456" s="16">
        <f>SUMIFS('Member Months'!$L:$L,'Member Months'!$A:$A,$A2456,'Member Months'!$C:$C,$C2456, 'Member Months'!$D:$D,$D2456)</f>
        <v>0</v>
      </c>
      <c r="T2456" s="172"/>
    </row>
    <row r="2457" spans="1:20">
      <c r="A2457" s="38" t="s">
        <v>152</v>
      </c>
      <c r="B2457" s="39">
        <f t="shared" si="81"/>
        <v>0</v>
      </c>
      <c r="C2457" s="39" t="str">
        <f t="shared" si="82"/>
        <v>2021 Prior Year</v>
      </c>
      <c r="D2457" s="40">
        <v>4</v>
      </c>
      <c r="E2457" s="662" t="s">
        <v>152</v>
      </c>
      <c r="F2457" s="40" t="s">
        <v>739</v>
      </c>
      <c r="G2457" s="698" t="s">
        <v>231</v>
      </c>
      <c r="H2457" s="40" t="s">
        <v>213</v>
      </c>
      <c r="I2457" s="629" t="s">
        <v>217</v>
      </c>
      <c r="J2457" s="698" t="s">
        <v>262</v>
      </c>
      <c r="K2457" s="303">
        <v>0</v>
      </c>
      <c r="L2457" s="304">
        <v>0</v>
      </c>
      <c r="M2457" s="305">
        <v>0</v>
      </c>
      <c r="N2457" s="305">
        <v>0</v>
      </c>
      <c r="O2457" s="303">
        <v>0</v>
      </c>
      <c r="P2457" s="305">
        <v>0</v>
      </c>
      <c r="Q2457" s="303">
        <v>0</v>
      </c>
      <c r="R2457" s="16">
        <f>SUMIFS('Member Months'!$L:$L,'Member Months'!$A:$A,$A2457,'Member Months'!$C:$C,$C2457, 'Member Months'!$D:$D,$D2457)</f>
        <v>0</v>
      </c>
      <c r="T2457" s="172"/>
    </row>
    <row r="2458" spans="1:20">
      <c r="A2458" s="38" t="s">
        <v>152</v>
      </c>
      <c r="B2458" s="39">
        <f t="shared" si="81"/>
        <v>0</v>
      </c>
      <c r="C2458" s="39" t="str">
        <f t="shared" si="82"/>
        <v>2021 Prior Year</v>
      </c>
      <c r="D2458" s="40">
        <v>4</v>
      </c>
      <c r="E2458" s="662" t="s">
        <v>152</v>
      </c>
      <c r="F2458" s="40" t="s">
        <v>739</v>
      </c>
      <c r="G2458" s="698" t="s">
        <v>231</v>
      </c>
      <c r="H2458" s="40" t="s">
        <v>213</v>
      </c>
      <c r="I2458" s="629" t="s">
        <v>218</v>
      </c>
      <c r="J2458" s="698" t="s">
        <v>677</v>
      </c>
      <c r="K2458" s="303">
        <v>0</v>
      </c>
      <c r="L2458" s="304">
        <v>0</v>
      </c>
      <c r="M2458" s="305">
        <v>0</v>
      </c>
      <c r="N2458" s="305">
        <v>0</v>
      </c>
      <c r="O2458" s="303">
        <v>0</v>
      </c>
      <c r="P2458" s="305">
        <v>0</v>
      </c>
      <c r="Q2458" s="303">
        <v>0</v>
      </c>
      <c r="R2458" s="16">
        <f>SUMIFS('Member Months'!$L:$L,'Member Months'!$A:$A,$A2458,'Member Months'!$C:$C,$C2458, 'Member Months'!$D:$D,$D2458)</f>
        <v>0</v>
      </c>
      <c r="T2458" s="172"/>
    </row>
    <row r="2459" spans="1:20">
      <c r="A2459" s="38" t="s">
        <v>152</v>
      </c>
      <c r="B2459" s="39">
        <f t="shared" si="81"/>
        <v>0</v>
      </c>
      <c r="C2459" s="39" t="str">
        <f t="shared" si="82"/>
        <v>2021 Prior Year</v>
      </c>
      <c r="D2459" s="40">
        <v>4</v>
      </c>
      <c r="E2459" s="662" t="s">
        <v>152</v>
      </c>
      <c r="F2459" s="40" t="s">
        <v>739</v>
      </c>
      <c r="G2459" s="698" t="s">
        <v>231</v>
      </c>
      <c r="H2459" s="40" t="s">
        <v>213</v>
      </c>
      <c r="I2459" s="629" t="s">
        <v>219</v>
      </c>
      <c r="J2459" s="698" t="s">
        <v>263</v>
      </c>
      <c r="K2459" s="303">
        <v>0</v>
      </c>
      <c r="L2459" s="304">
        <v>0</v>
      </c>
      <c r="M2459" s="305">
        <v>0</v>
      </c>
      <c r="N2459" s="305">
        <v>0</v>
      </c>
      <c r="O2459" s="303">
        <v>0</v>
      </c>
      <c r="P2459" s="305">
        <v>0</v>
      </c>
      <c r="Q2459" s="303">
        <v>0</v>
      </c>
      <c r="R2459" s="16">
        <f>SUMIFS('Member Months'!$L:$L,'Member Months'!$A:$A,$A2459,'Member Months'!$C:$C,$C2459, 'Member Months'!$D:$D,$D2459)</f>
        <v>0</v>
      </c>
      <c r="T2459" s="172"/>
    </row>
    <row r="2460" spans="1:20">
      <c r="A2460" s="38" t="s">
        <v>152</v>
      </c>
      <c r="B2460" s="39">
        <f t="shared" si="81"/>
        <v>0</v>
      </c>
      <c r="C2460" s="39" t="str">
        <f t="shared" si="82"/>
        <v>2021 Prior Year</v>
      </c>
      <c r="D2460" s="40">
        <v>4</v>
      </c>
      <c r="E2460" s="662" t="s">
        <v>152</v>
      </c>
      <c r="F2460" s="40" t="s">
        <v>739</v>
      </c>
      <c r="G2460" s="698" t="s">
        <v>231</v>
      </c>
      <c r="H2460" s="40" t="s">
        <v>213</v>
      </c>
      <c r="I2460" s="629" t="s">
        <v>220</v>
      </c>
      <c r="J2460" s="698" t="s">
        <v>675</v>
      </c>
      <c r="K2460" s="303">
        <v>0</v>
      </c>
      <c r="L2460" s="304">
        <v>0</v>
      </c>
      <c r="M2460" s="305">
        <v>0</v>
      </c>
      <c r="N2460" s="305">
        <v>0</v>
      </c>
      <c r="O2460" s="303">
        <v>0</v>
      </c>
      <c r="P2460" s="305">
        <v>0</v>
      </c>
      <c r="Q2460" s="303">
        <v>0</v>
      </c>
      <c r="R2460" s="16">
        <f>SUMIFS('Member Months'!$L:$L,'Member Months'!$A:$A,$A2460,'Member Months'!$C:$C,$C2460, 'Member Months'!$D:$D,$D2460)</f>
        <v>0</v>
      </c>
      <c r="T2460" s="172"/>
    </row>
    <row r="2461" spans="1:20">
      <c r="A2461" s="38" t="s">
        <v>152</v>
      </c>
      <c r="B2461" s="39">
        <f t="shared" si="81"/>
        <v>0</v>
      </c>
      <c r="C2461" s="39" t="str">
        <f t="shared" si="82"/>
        <v>2021 Prior Year</v>
      </c>
      <c r="D2461" s="40">
        <v>4</v>
      </c>
      <c r="E2461" s="662" t="s">
        <v>152</v>
      </c>
      <c r="F2461" s="40" t="s">
        <v>739</v>
      </c>
      <c r="G2461" s="698" t="s">
        <v>231</v>
      </c>
      <c r="H2461" s="40" t="s">
        <v>213</v>
      </c>
      <c r="I2461" s="629" t="s">
        <v>221</v>
      </c>
      <c r="J2461" s="698" t="s">
        <v>264</v>
      </c>
      <c r="K2461" s="303">
        <v>0</v>
      </c>
      <c r="L2461" s="304">
        <v>0</v>
      </c>
      <c r="M2461" s="305">
        <v>0</v>
      </c>
      <c r="N2461" s="305">
        <v>0</v>
      </c>
      <c r="O2461" s="303">
        <v>0</v>
      </c>
      <c r="P2461" s="305">
        <v>0</v>
      </c>
      <c r="Q2461" s="303">
        <v>0</v>
      </c>
      <c r="R2461" s="16">
        <f>SUMIFS('Member Months'!$L:$L,'Member Months'!$A:$A,$A2461,'Member Months'!$C:$C,$C2461, 'Member Months'!$D:$D,$D2461)</f>
        <v>0</v>
      </c>
      <c r="T2461" s="172"/>
    </row>
    <row r="2462" spans="1:20">
      <c r="A2462" s="38" t="s">
        <v>152</v>
      </c>
      <c r="B2462" s="39">
        <f t="shared" si="81"/>
        <v>0</v>
      </c>
      <c r="C2462" s="39" t="str">
        <f t="shared" si="82"/>
        <v>2021 Prior Year</v>
      </c>
      <c r="D2462" s="40">
        <v>4</v>
      </c>
      <c r="E2462" s="662" t="s">
        <v>152</v>
      </c>
      <c r="F2462" s="40" t="s">
        <v>739</v>
      </c>
      <c r="G2462" s="698" t="s">
        <v>231</v>
      </c>
      <c r="H2462" s="40" t="s">
        <v>213</v>
      </c>
      <c r="I2462" s="629" t="s">
        <v>222</v>
      </c>
      <c r="J2462" s="698" t="s">
        <v>206</v>
      </c>
      <c r="K2462" s="303">
        <v>0</v>
      </c>
      <c r="L2462" s="304">
        <v>0</v>
      </c>
      <c r="M2462" s="305">
        <v>0</v>
      </c>
      <c r="N2462" s="305">
        <v>0</v>
      </c>
      <c r="O2462" s="303">
        <v>0</v>
      </c>
      <c r="P2462" s="305">
        <v>0</v>
      </c>
      <c r="Q2462" s="303">
        <v>0</v>
      </c>
      <c r="R2462" s="16">
        <f>SUMIFS('Member Months'!$L:$L,'Member Months'!$A:$A,$A2462,'Member Months'!$C:$C,$C2462, 'Member Months'!$D:$D,$D2462)</f>
        <v>0</v>
      </c>
      <c r="T2462" s="172"/>
    </row>
    <row r="2463" spans="1:20">
      <c r="A2463" s="38" t="s">
        <v>152</v>
      </c>
      <c r="B2463" s="39">
        <f t="shared" si="81"/>
        <v>0</v>
      </c>
      <c r="C2463" s="39" t="str">
        <f t="shared" si="82"/>
        <v>2021 Prior Year</v>
      </c>
      <c r="D2463" s="40">
        <v>4</v>
      </c>
      <c r="E2463" s="662" t="s">
        <v>152</v>
      </c>
      <c r="F2463" s="40" t="s">
        <v>739</v>
      </c>
      <c r="G2463" s="698" t="s">
        <v>231</v>
      </c>
      <c r="H2463" s="40" t="s">
        <v>213</v>
      </c>
      <c r="I2463" s="629" t="s">
        <v>223</v>
      </c>
      <c r="J2463" s="698" t="s">
        <v>181</v>
      </c>
      <c r="K2463" s="303">
        <v>0</v>
      </c>
      <c r="L2463" s="304">
        <v>0</v>
      </c>
      <c r="M2463" s="305">
        <v>0</v>
      </c>
      <c r="N2463" s="305">
        <v>0</v>
      </c>
      <c r="O2463" s="303">
        <v>0</v>
      </c>
      <c r="P2463" s="305">
        <v>0</v>
      </c>
      <c r="Q2463" s="303">
        <v>0</v>
      </c>
      <c r="R2463" s="16">
        <f>SUMIFS('Member Months'!$L:$L,'Member Months'!$A:$A,$A2463,'Member Months'!$C:$C,$C2463, 'Member Months'!$D:$D,$D2463)</f>
        <v>0</v>
      </c>
      <c r="T2463" s="172"/>
    </row>
    <row r="2464" spans="1:20">
      <c r="A2464" s="38" t="s">
        <v>152</v>
      </c>
      <c r="B2464" s="39">
        <f t="shared" si="81"/>
        <v>0</v>
      </c>
      <c r="C2464" s="39" t="str">
        <f t="shared" si="82"/>
        <v>2021 Prior Year</v>
      </c>
      <c r="D2464" s="40">
        <v>4</v>
      </c>
      <c r="E2464" s="662" t="s">
        <v>152</v>
      </c>
      <c r="F2464" s="40" t="s">
        <v>739</v>
      </c>
      <c r="G2464" s="698" t="s">
        <v>231</v>
      </c>
      <c r="H2464" s="40" t="s">
        <v>213</v>
      </c>
      <c r="I2464" s="629" t="s">
        <v>150</v>
      </c>
      <c r="J2464" s="698" t="s">
        <v>204</v>
      </c>
      <c r="K2464" s="303">
        <v>0</v>
      </c>
      <c r="L2464" s="304">
        <v>0</v>
      </c>
      <c r="M2464" s="305">
        <v>0</v>
      </c>
      <c r="N2464" s="305">
        <v>0</v>
      </c>
      <c r="O2464" s="303">
        <v>0</v>
      </c>
      <c r="P2464" s="305">
        <v>0</v>
      </c>
      <c r="Q2464" s="303">
        <v>0</v>
      </c>
      <c r="R2464" s="16">
        <f>SUMIFS('Member Months'!$L:$L,'Member Months'!$A:$A,$A2464,'Member Months'!$C:$C,$C2464, 'Member Months'!$D:$D,$D2464)</f>
        <v>0</v>
      </c>
      <c r="T2464" s="172"/>
    </row>
    <row r="2465" spans="1:20">
      <c r="A2465" s="38" t="s">
        <v>152</v>
      </c>
      <c r="B2465" s="39">
        <f t="shared" si="81"/>
        <v>0</v>
      </c>
      <c r="C2465" s="39" t="str">
        <f t="shared" si="82"/>
        <v>2021 Prior Year</v>
      </c>
      <c r="D2465" s="40">
        <v>4</v>
      </c>
      <c r="E2465" s="662" t="s">
        <v>152</v>
      </c>
      <c r="F2465" s="40" t="s">
        <v>739</v>
      </c>
      <c r="G2465" s="698" t="s">
        <v>231</v>
      </c>
      <c r="H2465" s="40" t="s">
        <v>213</v>
      </c>
      <c r="I2465" s="629" t="s">
        <v>151</v>
      </c>
      <c r="J2465" s="698" t="s">
        <v>205</v>
      </c>
      <c r="K2465" s="303">
        <v>0</v>
      </c>
      <c r="L2465" s="304">
        <v>0</v>
      </c>
      <c r="M2465" s="305">
        <v>0</v>
      </c>
      <c r="N2465" s="305">
        <v>0</v>
      </c>
      <c r="O2465" s="303">
        <v>0</v>
      </c>
      <c r="P2465" s="305">
        <v>0</v>
      </c>
      <c r="Q2465" s="303">
        <v>0</v>
      </c>
      <c r="R2465" s="16">
        <f>SUMIFS('Member Months'!$L:$L,'Member Months'!$A:$A,$A2465,'Member Months'!$C:$C,$C2465, 'Member Months'!$D:$D,$D2465)</f>
        <v>0</v>
      </c>
      <c r="T2465" s="172"/>
    </row>
    <row r="2466" spans="1:20">
      <c r="A2466" s="38" t="s">
        <v>152</v>
      </c>
      <c r="B2466" s="39">
        <f t="shared" si="81"/>
        <v>0</v>
      </c>
      <c r="C2466" s="39" t="str">
        <f t="shared" si="82"/>
        <v>2021 Prior Year</v>
      </c>
      <c r="D2466" s="40">
        <v>4</v>
      </c>
      <c r="E2466" s="662" t="s">
        <v>152</v>
      </c>
      <c r="F2466" s="40" t="s">
        <v>739</v>
      </c>
      <c r="G2466" s="698" t="s">
        <v>231</v>
      </c>
      <c r="H2466" s="40" t="s">
        <v>213</v>
      </c>
      <c r="I2466" s="629" t="s">
        <v>152</v>
      </c>
      <c r="J2466" s="698" t="s">
        <v>182</v>
      </c>
      <c r="K2466" s="303">
        <v>0</v>
      </c>
      <c r="L2466" s="304">
        <v>0</v>
      </c>
      <c r="M2466" s="305">
        <v>0</v>
      </c>
      <c r="N2466" s="305">
        <v>0</v>
      </c>
      <c r="O2466" s="303">
        <v>0</v>
      </c>
      <c r="P2466" s="305">
        <v>0</v>
      </c>
      <c r="Q2466" s="303">
        <v>0</v>
      </c>
      <c r="R2466" s="16">
        <f>SUMIFS('Member Months'!$L:$L,'Member Months'!$A:$A,$A2466,'Member Months'!$C:$C,$C2466, 'Member Months'!$D:$D,$D2466)</f>
        <v>0</v>
      </c>
      <c r="T2466" s="172"/>
    </row>
    <row r="2467" spans="1:20">
      <c r="A2467" s="38" t="s">
        <v>152</v>
      </c>
      <c r="B2467" s="39">
        <f t="shared" si="81"/>
        <v>0</v>
      </c>
      <c r="C2467" s="39" t="str">
        <f t="shared" si="82"/>
        <v>2021 Prior Year</v>
      </c>
      <c r="D2467" s="40">
        <v>4</v>
      </c>
      <c r="E2467" s="662" t="s">
        <v>152</v>
      </c>
      <c r="F2467" s="40" t="s">
        <v>739</v>
      </c>
      <c r="G2467" s="698" t="s">
        <v>231</v>
      </c>
      <c r="H2467" s="40" t="s">
        <v>213</v>
      </c>
      <c r="I2467" s="629" t="s">
        <v>70</v>
      </c>
      <c r="J2467" s="698" t="s">
        <v>265</v>
      </c>
      <c r="K2467" s="303">
        <v>0</v>
      </c>
      <c r="L2467" s="304">
        <v>0</v>
      </c>
      <c r="M2467" s="305">
        <v>0</v>
      </c>
      <c r="N2467" s="305">
        <v>0</v>
      </c>
      <c r="O2467" s="303">
        <v>0</v>
      </c>
      <c r="P2467" s="305">
        <v>0</v>
      </c>
      <c r="Q2467" s="303">
        <v>0</v>
      </c>
      <c r="R2467" s="16">
        <f>SUMIFS('Member Months'!$L:$L,'Member Months'!$A:$A,$A2467,'Member Months'!$C:$C,$C2467, 'Member Months'!$D:$D,$D2467)</f>
        <v>0</v>
      </c>
      <c r="T2467" s="172"/>
    </row>
    <row r="2468" spans="1:20">
      <c r="A2468" s="38" t="s">
        <v>152</v>
      </c>
      <c r="B2468" s="39">
        <f t="shared" si="81"/>
        <v>0</v>
      </c>
      <c r="C2468" s="39" t="str">
        <f t="shared" si="82"/>
        <v>2021 Prior Year</v>
      </c>
      <c r="D2468" s="40">
        <v>4</v>
      </c>
      <c r="E2468" s="662" t="s">
        <v>152</v>
      </c>
      <c r="F2468" s="40" t="s">
        <v>739</v>
      </c>
      <c r="G2468" s="698" t="s">
        <v>231</v>
      </c>
      <c r="H2468" s="40" t="s">
        <v>213</v>
      </c>
      <c r="I2468" s="629" t="s">
        <v>71</v>
      </c>
      <c r="J2468" s="698" t="s">
        <v>266</v>
      </c>
      <c r="K2468" s="303">
        <v>0</v>
      </c>
      <c r="L2468" s="304">
        <v>0</v>
      </c>
      <c r="M2468" s="305">
        <v>0</v>
      </c>
      <c r="N2468" s="305">
        <v>0</v>
      </c>
      <c r="O2468" s="303">
        <v>0</v>
      </c>
      <c r="P2468" s="305">
        <v>0</v>
      </c>
      <c r="Q2468" s="303">
        <v>0</v>
      </c>
      <c r="R2468" s="16">
        <f>SUMIFS('Member Months'!$L:$L,'Member Months'!$A:$A,$A2468,'Member Months'!$C:$C,$C2468, 'Member Months'!$D:$D,$D2468)</f>
        <v>0</v>
      </c>
      <c r="T2468" s="172"/>
    </row>
    <row r="2469" spans="1:20">
      <c r="A2469" s="38" t="s">
        <v>152</v>
      </c>
      <c r="B2469" s="39">
        <f t="shared" si="81"/>
        <v>0</v>
      </c>
      <c r="C2469" s="39" t="str">
        <f t="shared" si="82"/>
        <v>2021 Prior Year</v>
      </c>
      <c r="D2469" s="40">
        <v>4</v>
      </c>
      <c r="E2469" s="662" t="s">
        <v>152</v>
      </c>
      <c r="F2469" s="40" t="s">
        <v>739</v>
      </c>
      <c r="G2469" s="698" t="s">
        <v>231</v>
      </c>
      <c r="H2469" s="40" t="s">
        <v>213</v>
      </c>
      <c r="I2469" s="629" t="s">
        <v>72</v>
      </c>
      <c r="J2469" s="698" t="s">
        <v>527</v>
      </c>
      <c r="K2469" s="303">
        <v>0</v>
      </c>
      <c r="L2469" s="304">
        <v>0</v>
      </c>
      <c r="M2469" s="305">
        <v>0</v>
      </c>
      <c r="N2469" s="305">
        <v>0</v>
      </c>
      <c r="O2469" s="303">
        <v>0</v>
      </c>
      <c r="P2469" s="305">
        <v>0</v>
      </c>
      <c r="Q2469" s="303">
        <v>0</v>
      </c>
      <c r="R2469" s="16">
        <f>SUMIFS('Member Months'!$L:$L,'Member Months'!$A:$A,$A2469,'Member Months'!$C:$C,$C2469, 'Member Months'!$D:$D,$D2469)</f>
        <v>0</v>
      </c>
      <c r="T2469" s="172"/>
    </row>
    <row r="2470" spans="1:20">
      <c r="A2470" s="38" t="s">
        <v>152</v>
      </c>
      <c r="B2470" s="39">
        <f t="shared" si="81"/>
        <v>0</v>
      </c>
      <c r="C2470" s="39" t="str">
        <f t="shared" si="82"/>
        <v>2021 Prior Year</v>
      </c>
      <c r="D2470" s="40">
        <v>4</v>
      </c>
      <c r="E2470" s="662" t="s">
        <v>152</v>
      </c>
      <c r="F2470" s="40" t="s">
        <v>739</v>
      </c>
      <c r="G2470" s="698" t="s">
        <v>231</v>
      </c>
      <c r="H2470" s="40" t="s">
        <v>213</v>
      </c>
      <c r="I2470" s="629" t="s">
        <v>73</v>
      </c>
      <c r="J2470" s="698" t="s">
        <v>528</v>
      </c>
      <c r="K2470" s="303">
        <v>0</v>
      </c>
      <c r="L2470" s="304">
        <v>0</v>
      </c>
      <c r="M2470" s="305">
        <v>0</v>
      </c>
      <c r="N2470" s="305">
        <v>0</v>
      </c>
      <c r="O2470" s="303">
        <v>0</v>
      </c>
      <c r="P2470" s="305">
        <v>0</v>
      </c>
      <c r="Q2470" s="303">
        <v>0</v>
      </c>
      <c r="R2470" s="16">
        <f>SUMIFS('Member Months'!$L:$L,'Member Months'!$A:$A,$A2470,'Member Months'!$C:$C,$C2470, 'Member Months'!$D:$D,$D2470)</f>
        <v>0</v>
      </c>
      <c r="T2470" s="172"/>
    </row>
    <row r="2471" spans="1:20">
      <c r="A2471" s="38" t="s">
        <v>152</v>
      </c>
      <c r="B2471" s="39">
        <f t="shared" si="81"/>
        <v>0</v>
      </c>
      <c r="C2471" s="39" t="str">
        <f t="shared" si="82"/>
        <v>2021 Prior Year</v>
      </c>
      <c r="D2471" s="40">
        <v>4</v>
      </c>
      <c r="E2471" s="662" t="s">
        <v>152</v>
      </c>
      <c r="F2471" s="40" t="s">
        <v>739</v>
      </c>
      <c r="G2471" s="698" t="s">
        <v>231</v>
      </c>
      <c r="H2471" s="40" t="s">
        <v>213</v>
      </c>
      <c r="I2471" s="630" t="s">
        <v>409</v>
      </c>
      <c r="J2471" s="698" t="s">
        <v>803</v>
      </c>
      <c r="K2471" s="303">
        <v>0</v>
      </c>
      <c r="L2471" s="304">
        <v>0</v>
      </c>
      <c r="M2471" s="305">
        <v>0</v>
      </c>
      <c r="N2471" s="305">
        <v>0</v>
      </c>
      <c r="O2471" s="303">
        <v>0</v>
      </c>
      <c r="P2471" s="305">
        <v>0</v>
      </c>
      <c r="Q2471" s="303">
        <v>0</v>
      </c>
      <c r="R2471" s="16">
        <f>SUMIFS('Member Months'!$L:$L,'Member Months'!$A:$A,$A2471,'Member Months'!$C:$C,$C2471, 'Member Months'!$D:$D,$D2471)</f>
        <v>0</v>
      </c>
      <c r="T2471" s="172"/>
    </row>
    <row r="2472" spans="1:20">
      <c r="A2472" s="38">
        <v>14</v>
      </c>
      <c r="B2472" s="39">
        <f t="shared" si="81"/>
        <v>0</v>
      </c>
      <c r="C2472" s="39" t="str">
        <f t="shared" si="82"/>
        <v>2021 Prior Year</v>
      </c>
      <c r="D2472" s="40">
        <v>4</v>
      </c>
      <c r="E2472" s="662">
        <v>14</v>
      </c>
      <c r="F2472" s="40" t="s">
        <v>740</v>
      </c>
      <c r="G2472" s="698" t="s">
        <v>425</v>
      </c>
      <c r="H2472" s="40" t="s">
        <v>227</v>
      </c>
      <c r="I2472" s="629" t="s">
        <v>211</v>
      </c>
      <c r="J2472" s="698" t="s">
        <v>261</v>
      </c>
      <c r="K2472" s="303">
        <v>0</v>
      </c>
      <c r="L2472" s="304">
        <v>0</v>
      </c>
      <c r="M2472" s="305">
        <v>0</v>
      </c>
      <c r="N2472" s="305">
        <v>0</v>
      </c>
      <c r="O2472" s="303">
        <v>0</v>
      </c>
      <c r="P2472" s="305">
        <v>0</v>
      </c>
      <c r="Q2472" s="303">
        <v>0</v>
      </c>
      <c r="R2472" s="16">
        <f>SUMIFS('Member Months'!$L:$L,'Member Months'!$A:$A,$A2472,'Member Months'!$C:$C,$C2472, 'Member Months'!$D:$D,$D2472)</f>
        <v>0</v>
      </c>
      <c r="T2472" s="172"/>
    </row>
    <row r="2473" spans="1:20">
      <c r="A2473" s="38">
        <v>14</v>
      </c>
      <c r="B2473" s="39">
        <f t="shared" si="81"/>
        <v>0</v>
      </c>
      <c r="C2473" s="39" t="str">
        <f t="shared" si="82"/>
        <v>2021 Prior Year</v>
      </c>
      <c r="D2473" s="40">
        <v>4</v>
      </c>
      <c r="E2473" s="662">
        <v>14</v>
      </c>
      <c r="F2473" s="40" t="s">
        <v>740</v>
      </c>
      <c r="G2473" s="698" t="s">
        <v>425</v>
      </c>
      <c r="H2473" s="40" t="s">
        <v>227</v>
      </c>
      <c r="I2473" s="629" t="s">
        <v>214</v>
      </c>
      <c r="J2473" s="698" t="s">
        <v>676</v>
      </c>
      <c r="K2473" s="303">
        <v>0</v>
      </c>
      <c r="L2473" s="304">
        <v>0</v>
      </c>
      <c r="M2473" s="305">
        <v>0</v>
      </c>
      <c r="N2473" s="305">
        <v>0</v>
      </c>
      <c r="O2473" s="303">
        <v>0</v>
      </c>
      <c r="P2473" s="305">
        <v>0</v>
      </c>
      <c r="Q2473" s="303">
        <v>0</v>
      </c>
      <c r="R2473" s="16">
        <f>SUMIFS('Member Months'!$L:$L,'Member Months'!$A:$A,$A2473,'Member Months'!$C:$C,$C2473, 'Member Months'!$D:$D,$D2473)</f>
        <v>0</v>
      </c>
      <c r="T2473" s="172"/>
    </row>
    <row r="2474" spans="1:20">
      <c r="A2474" s="38">
        <v>14</v>
      </c>
      <c r="B2474" s="39">
        <f t="shared" si="81"/>
        <v>0</v>
      </c>
      <c r="C2474" s="39" t="str">
        <f t="shared" si="82"/>
        <v>2021 Prior Year</v>
      </c>
      <c r="D2474" s="40">
        <v>4</v>
      </c>
      <c r="E2474" s="662">
        <v>14</v>
      </c>
      <c r="F2474" s="40" t="s">
        <v>740</v>
      </c>
      <c r="G2474" s="698" t="s">
        <v>425</v>
      </c>
      <c r="H2474" s="40" t="s">
        <v>227</v>
      </c>
      <c r="I2474" s="629" t="s">
        <v>215</v>
      </c>
      <c r="J2474" s="698" t="s">
        <v>216</v>
      </c>
      <c r="K2474" s="303">
        <v>0</v>
      </c>
      <c r="L2474" s="304">
        <v>0</v>
      </c>
      <c r="M2474" s="305">
        <v>0</v>
      </c>
      <c r="N2474" s="305">
        <v>0</v>
      </c>
      <c r="O2474" s="303">
        <v>0</v>
      </c>
      <c r="P2474" s="305">
        <v>0</v>
      </c>
      <c r="Q2474" s="303">
        <v>0</v>
      </c>
      <c r="R2474" s="16">
        <f>SUMIFS('Member Months'!$L:$L,'Member Months'!$A:$A,$A2474,'Member Months'!$C:$C,$C2474, 'Member Months'!$D:$D,$D2474)</f>
        <v>0</v>
      </c>
      <c r="T2474" s="172"/>
    </row>
    <row r="2475" spans="1:20">
      <c r="A2475" s="38">
        <v>14</v>
      </c>
      <c r="B2475" s="39">
        <f t="shared" si="81"/>
        <v>0</v>
      </c>
      <c r="C2475" s="39" t="str">
        <f t="shared" si="82"/>
        <v>2021 Prior Year</v>
      </c>
      <c r="D2475" s="40">
        <v>4</v>
      </c>
      <c r="E2475" s="662">
        <v>14</v>
      </c>
      <c r="F2475" s="40" t="s">
        <v>740</v>
      </c>
      <c r="G2475" s="698" t="s">
        <v>425</v>
      </c>
      <c r="H2475" s="40" t="s">
        <v>227</v>
      </c>
      <c r="I2475" s="629" t="s">
        <v>217</v>
      </c>
      <c r="J2475" s="698" t="s">
        <v>262</v>
      </c>
      <c r="K2475" s="303">
        <v>0</v>
      </c>
      <c r="L2475" s="304">
        <v>0</v>
      </c>
      <c r="M2475" s="305">
        <v>0</v>
      </c>
      <c r="N2475" s="305">
        <v>0</v>
      </c>
      <c r="O2475" s="303">
        <v>0</v>
      </c>
      <c r="P2475" s="305">
        <v>0</v>
      </c>
      <c r="Q2475" s="303">
        <v>0</v>
      </c>
      <c r="R2475" s="16">
        <f>SUMIFS('Member Months'!$L:$L,'Member Months'!$A:$A,$A2475,'Member Months'!$C:$C,$C2475, 'Member Months'!$D:$D,$D2475)</f>
        <v>0</v>
      </c>
      <c r="T2475" s="172"/>
    </row>
    <row r="2476" spans="1:20">
      <c r="A2476" s="38">
        <v>14</v>
      </c>
      <c r="B2476" s="39">
        <f t="shared" si="81"/>
        <v>0</v>
      </c>
      <c r="C2476" s="39" t="str">
        <f t="shared" si="82"/>
        <v>2021 Prior Year</v>
      </c>
      <c r="D2476" s="40">
        <v>4</v>
      </c>
      <c r="E2476" s="662">
        <v>14</v>
      </c>
      <c r="F2476" s="40" t="s">
        <v>740</v>
      </c>
      <c r="G2476" s="698" t="s">
        <v>425</v>
      </c>
      <c r="H2476" s="40" t="s">
        <v>227</v>
      </c>
      <c r="I2476" s="629" t="s">
        <v>218</v>
      </c>
      <c r="J2476" s="698" t="s">
        <v>677</v>
      </c>
      <c r="K2476" s="303">
        <v>0</v>
      </c>
      <c r="L2476" s="304">
        <v>0</v>
      </c>
      <c r="M2476" s="305">
        <v>0</v>
      </c>
      <c r="N2476" s="305">
        <v>0</v>
      </c>
      <c r="O2476" s="303">
        <v>0</v>
      </c>
      <c r="P2476" s="305">
        <v>0</v>
      </c>
      <c r="Q2476" s="303">
        <v>0</v>
      </c>
      <c r="R2476" s="16">
        <f>SUMIFS('Member Months'!$L:$L,'Member Months'!$A:$A,$A2476,'Member Months'!$C:$C,$C2476, 'Member Months'!$D:$D,$D2476)</f>
        <v>0</v>
      </c>
      <c r="T2476" s="172"/>
    </row>
    <row r="2477" spans="1:20">
      <c r="A2477" s="38">
        <v>14</v>
      </c>
      <c r="B2477" s="39">
        <f t="shared" si="81"/>
        <v>0</v>
      </c>
      <c r="C2477" s="39" t="str">
        <f t="shared" si="82"/>
        <v>2021 Prior Year</v>
      </c>
      <c r="D2477" s="40">
        <v>4</v>
      </c>
      <c r="E2477" s="662">
        <v>14</v>
      </c>
      <c r="F2477" s="40" t="s">
        <v>740</v>
      </c>
      <c r="G2477" s="698" t="s">
        <v>425</v>
      </c>
      <c r="H2477" s="40" t="s">
        <v>227</v>
      </c>
      <c r="I2477" s="629" t="s">
        <v>219</v>
      </c>
      <c r="J2477" s="698" t="s">
        <v>263</v>
      </c>
      <c r="K2477" s="303">
        <v>0</v>
      </c>
      <c r="L2477" s="304">
        <v>0</v>
      </c>
      <c r="M2477" s="305">
        <v>0</v>
      </c>
      <c r="N2477" s="305">
        <v>0</v>
      </c>
      <c r="O2477" s="303">
        <v>0</v>
      </c>
      <c r="P2477" s="305">
        <v>0</v>
      </c>
      <c r="Q2477" s="303">
        <v>0</v>
      </c>
      <c r="R2477" s="16">
        <f>SUMIFS('Member Months'!$L:$L,'Member Months'!$A:$A,$A2477,'Member Months'!$C:$C,$C2477, 'Member Months'!$D:$D,$D2477)</f>
        <v>0</v>
      </c>
      <c r="T2477" s="172"/>
    </row>
    <row r="2478" spans="1:20">
      <c r="A2478" s="38">
        <v>14</v>
      </c>
      <c r="B2478" s="39">
        <f t="shared" si="81"/>
        <v>0</v>
      </c>
      <c r="C2478" s="39" t="str">
        <f t="shared" si="82"/>
        <v>2021 Prior Year</v>
      </c>
      <c r="D2478" s="40">
        <v>4</v>
      </c>
      <c r="E2478" s="662">
        <v>14</v>
      </c>
      <c r="F2478" s="40" t="s">
        <v>740</v>
      </c>
      <c r="G2478" s="698" t="s">
        <v>425</v>
      </c>
      <c r="H2478" s="40" t="s">
        <v>227</v>
      </c>
      <c r="I2478" s="629" t="s">
        <v>220</v>
      </c>
      <c r="J2478" s="698" t="s">
        <v>675</v>
      </c>
      <c r="K2478" s="303">
        <v>0</v>
      </c>
      <c r="L2478" s="304">
        <v>0</v>
      </c>
      <c r="M2478" s="305">
        <v>0</v>
      </c>
      <c r="N2478" s="305">
        <v>0</v>
      </c>
      <c r="O2478" s="303">
        <v>0</v>
      </c>
      <c r="P2478" s="305">
        <v>0</v>
      </c>
      <c r="Q2478" s="303">
        <v>0</v>
      </c>
      <c r="R2478" s="16">
        <f>SUMIFS('Member Months'!$L:$L,'Member Months'!$A:$A,$A2478,'Member Months'!$C:$C,$C2478, 'Member Months'!$D:$D,$D2478)</f>
        <v>0</v>
      </c>
      <c r="T2478" s="172"/>
    </row>
    <row r="2479" spans="1:20">
      <c r="A2479" s="38">
        <v>14</v>
      </c>
      <c r="B2479" s="39">
        <f t="shared" si="81"/>
        <v>0</v>
      </c>
      <c r="C2479" s="39" t="str">
        <f t="shared" si="82"/>
        <v>2021 Prior Year</v>
      </c>
      <c r="D2479" s="40">
        <v>4</v>
      </c>
      <c r="E2479" s="662">
        <v>14</v>
      </c>
      <c r="F2479" s="40" t="s">
        <v>740</v>
      </c>
      <c r="G2479" s="698" t="s">
        <v>425</v>
      </c>
      <c r="H2479" s="40" t="s">
        <v>227</v>
      </c>
      <c r="I2479" s="629" t="s">
        <v>221</v>
      </c>
      <c r="J2479" s="698" t="s">
        <v>264</v>
      </c>
      <c r="K2479" s="303">
        <v>0</v>
      </c>
      <c r="L2479" s="304">
        <v>0</v>
      </c>
      <c r="M2479" s="305">
        <v>0</v>
      </c>
      <c r="N2479" s="305">
        <v>0</v>
      </c>
      <c r="O2479" s="303">
        <v>0</v>
      </c>
      <c r="P2479" s="305">
        <v>0</v>
      </c>
      <c r="Q2479" s="303">
        <v>0</v>
      </c>
      <c r="R2479" s="16">
        <f>SUMIFS('Member Months'!$L:$L,'Member Months'!$A:$A,$A2479,'Member Months'!$C:$C,$C2479, 'Member Months'!$D:$D,$D2479)</f>
        <v>0</v>
      </c>
      <c r="T2479" s="172"/>
    </row>
    <row r="2480" spans="1:20">
      <c r="A2480" s="38">
        <v>14</v>
      </c>
      <c r="B2480" s="39">
        <f t="shared" si="81"/>
        <v>0</v>
      </c>
      <c r="C2480" s="39" t="str">
        <f t="shared" si="82"/>
        <v>2021 Prior Year</v>
      </c>
      <c r="D2480" s="40">
        <v>4</v>
      </c>
      <c r="E2480" s="662">
        <v>14</v>
      </c>
      <c r="F2480" s="40" t="s">
        <v>740</v>
      </c>
      <c r="G2480" s="698" t="s">
        <v>425</v>
      </c>
      <c r="H2480" s="40" t="s">
        <v>227</v>
      </c>
      <c r="I2480" s="629" t="s">
        <v>222</v>
      </c>
      <c r="J2480" s="698" t="s">
        <v>206</v>
      </c>
      <c r="K2480" s="303">
        <v>0</v>
      </c>
      <c r="L2480" s="304">
        <v>0</v>
      </c>
      <c r="M2480" s="305">
        <v>0</v>
      </c>
      <c r="N2480" s="305">
        <v>0</v>
      </c>
      <c r="O2480" s="303">
        <v>0</v>
      </c>
      <c r="P2480" s="305">
        <v>0</v>
      </c>
      <c r="Q2480" s="303">
        <v>0</v>
      </c>
      <c r="R2480" s="16">
        <f>SUMIFS('Member Months'!$L:$L,'Member Months'!$A:$A,$A2480,'Member Months'!$C:$C,$C2480, 'Member Months'!$D:$D,$D2480)</f>
        <v>0</v>
      </c>
      <c r="T2480" s="172"/>
    </row>
    <row r="2481" spans="1:20">
      <c r="A2481" s="38">
        <v>14</v>
      </c>
      <c r="B2481" s="39">
        <f t="shared" si="81"/>
        <v>0</v>
      </c>
      <c r="C2481" s="39" t="str">
        <f t="shared" si="82"/>
        <v>2021 Prior Year</v>
      </c>
      <c r="D2481" s="40">
        <v>4</v>
      </c>
      <c r="E2481" s="662">
        <v>14</v>
      </c>
      <c r="F2481" s="40" t="s">
        <v>740</v>
      </c>
      <c r="G2481" s="698" t="s">
        <v>425</v>
      </c>
      <c r="H2481" s="40" t="s">
        <v>227</v>
      </c>
      <c r="I2481" s="629" t="s">
        <v>223</v>
      </c>
      <c r="J2481" s="698" t="s">
        <v>181</v>
      </c>
      <c r="K2481" s="303">
        <v>0</v>
      </c>
      <c r="L2481" s="304">
        <v>0</v>
      </c>
      <c r="M2481" s="305">
        <v>0</v>
      </c>
      <c r="N2481" s="305">
        <v>0</v>
      </c>
      <c r="O2481" s="303">
        <v>0</v>
      </c>
      <c r="P2481" s="305">
        <v>0</v>
      </c>
      <c r="Q2481" s="303">
        <v>0</v>
      </c>
      <c r="R2481" s="16">
        <f>SUMIFS('Member Months'!$L:$L,'Member Months'!$A:$A,$A2481,'Member Months'!$C:$C,$C2481, 'Member Months'!$D:$D,$D2481)</f>
        <v>0</v>
      </c>
      <c r="T2481" s="172"/>
    </row>
    <row r="2482" spans="1:20">
      <c r="A2482" s="38">
        <v>14</v>
      </c>
      <c r="B2482" s="39">
        <f t="shared" si="81"/>
        <v>0</v>
      </c>
      <c r="C2482" s="39" t="str">
        <f t="shared" si="82"/>
        <v>2021 Prior Year</v>
      </c>
      <c r="D2482" s="40">
        <v>4</v>
      </c>
      <c r="E2482" s="662">
        <v>14</v>
      </c>
      <c r="F2482" s="40" t="s">
        <v>740</v>
      </c>
      <c r="G2482" s="698" t="s">
        <v>425</v>
      </c>
      <c r="H2482" s="40" t="s">
        <v>227</v>
      </c>
      <c r="I2482" s="629" t="s">
        <v>150</v>
      </c>
      <c r="J2482" s="698" t="s">
        <v>204</v>
      </c>
      <c r="K2482" s="303">
        <v>0</v>
      </c>
      <c r="L2482" s="304">
        <v>0</v>
      </c>
      <c r="M2482" s="305">
        <v>0</v>
      </c>
      <c r="N2482" s="305">
        <v>0</v>
      </c>
      <c r="O2482" s="303">
        <v>0</v>
      </c>
      <c r="P2482" s="305">
        <v>0</v>
      </c>
      <c r="Q2482" s="303">
        <v>0</v>
      </c>
      <c r="R2482" s="16">
        <f>SUMIFS('Member Months'!$L:$L,'Member Months'!$A:$A,$A2482,'Member Months'!$C:$C,$C2482, 'Member Months'!$D:$D,$D2482)</f>
        <v>0</v>
      </c>
      <c r="T2482" s="172"/>
    </row>
    <row r="2483" spans="1:20">
      <c r="A2483" s="38">
        <v>14</v>
      </c>
      <c r="B2483" s="39">
        <f t="shared" si="81"/>
        <v>0</v>
      </c>
      <c r="C2483" s="39" t="str">
        <f t="shared" si="82"/>
        <v>2021 Prior Year</v>
      </c>
      <c r="D2483" s="40">
        <v>4</v>
      </c>
      <c r="E2483" s="662">
        <v>14</v>
      </c>
      <c r="F2483" s="40" t="s">
        <v>740</v>
      </c>
      <c r="G2483" s="698" t="s">
        <v>425</v>
      </c>
      <c r="H2483" s="40" t="s">
        <v>227</v>
      </c>
      <c r="I2483" s="629" t="s">
        <v>151</v>
      </c>
      <c r="J2483" s="698" t="s">
        <v>205</v>
      </c>
      <c r="K2483" s="303">
        <v>0</v>
      </c>
      <c r="L2483" s="304">
        <v>0</v>
      </c>
      <c r="M2483" s="305">
        <v>0</v>
      </c>
      <c r="N2483" s="305">
        <v>0</v>
      </c>
      <c r="O2483" s="303">
        <v>0</v>
      </c>
      <c r="P2483" s="305">
        <v>0</v>
      </c>
      <c r="Q2483" s="303">
        <v>0</v>
      </c>
      <c r="R2483" s="16">
        <f>SUMIFS('Member Months'!$L:$L,'Member Months'!$A:$A,$A2483,'Member Months'!$C:$C,$C2483, 'Member Months'!$D:$D,$D2483)</f>
        <v>0</v>
      </c>
      <c r="T2483" s="172"/>
    </row>
    <row r="2484" spans="1:20">
      <c r="A2484" s="38">
        <v>14</v>
      </c>
      <c r="B2484" s="39">
        <f t="shared" si="81"/>
        <v>0</v>
      </c>
      <c r="C2484" s="39" t="str">
        <f t="shared" si="82"/>
        <v>2021 Prior Year</v>
      </c>
      <c r="D2484" s="40">
        <v>4</v>
      </c>
      <c r="E2484" s="662">
        <v>14</v>
      </c>
      <c r="F2484" s="40" t="s">
        <v>740</v>
      </c>
      <c r="G2484" s="698" t="s">
        <v>425</v>
      </c>
      <c r="H2484" s="40" t="s">
        <v>227</v>
      </c>
      <c r="I2484" s="629" t="s">
        <v>152</v>
      </c>
      <c r="J2484" s="698" t="s">
        <v>182</v>
      </c>
      <c r="K2484" s="303">
        <v>0</v>
      </c>
      <c r="L2484" s="304">
        <v>0</v>
      </c>
      <c r="M2484" s="305">
        <v>0</v>
      </c>
      <c r="N2484" s="305">
        <v>0</v>
      </c>
      <c r="O2484" s="303">
        <v>0</v>
      </c>
      <c r="P2484" s="305">
        <v>0</v>
      </c>
      <c r="Q2484" s="303">
        <v>0</v>
      </c>
      <c r="R2484" s="16">
        <f>SUMIFS('Member Months'!$L:$L,'Member Months'!$A:$A,$A2484,'Member Months'!$C:$C,$C2484, 'Member Months'!$D:$D,$D2484)</f>
        <v>0</v>
      </c>
      <c r="T2484" s="172"/>
    </row>
    <row r="2485" spans="1:20">
      <c r="A2485" s="38">
        <v>14</v>
      </c>
      <c r="B2485" s="39">
        <f t="shared" si="81"/>
        <v>0</v>
      </c>
      <c r="C2485" s="39" t="str">
        <f t="shared" si="82"/>
        <v>2021 Prior Year</v>
      </c>
      <c r="D2485" s="40">
        <v>4</v>
      </c>
      <c r="E2485" s="662">
        <v>14</v>
      </c>
      <c r="F2485" s="40" t="s">
        <v>740</v>
      </c>
      <c r="G2485" s="698" t="s">
        <v>425</v>
      </c>
      <c r="H2485" s="40" t="s">
        <v>227</v>
      </c>
      <c r="I2485" s="629" t="s">
        <v>70</v>
      </c>
      <c r="J2485" s="698" t="s">
        <v>265</v>
      </c>
      <c r="K2485" s="303">
        <v>0</v>
      </c>
      <c r="L2485" s="304">
        <v>0</v>
      </c>
      <c r="M2485" s="305">
        <v>0</v>
      </c>
      <c r="N2485" s="305">
        <v>0</v>
      </c>
      <c r="O2485" s="303">
        <v>0</v>
      </c>
      <c r="P2485" s="305">
        <v>0</v>
      </c>
      <c r="Q2485" s="303">
        <v>0</v>
      </c>
      <c r="R2485" s="16">
        <f>SUMIFS('Member Months'!$L:$L,'Member Months'!$A:$A,$A2485,'Member Months'!$C:$C,$C2485, 'Member Months'!$D:$D,$D2485)</f>
        <v>0</v>
      </c>
      <c r="T2485" s="172"/>
    </row>
    <row r="2486" spans="1:20">
      <c r="A2486" s="38">
        <v>14</v>
      </c>
      <c r="B2486" s="39">
        <f t="shared" si="81"/>
        <v>0</v>
      </c>
      <c r="C2486" s="39" t="str">
        <f t="shared" si="82"/>
        <v>2021 Prior Year</v>
      </c>
      <c r="D2486" s="40">
        <v>4</v>
      </c>
      <c r="E2486" s="662">
        <v>14</v>
      </c>
      <c r="F2486" s="40" t="s">
        <v>740</v>
      </c>
      <c r="G2486" s="698" t="s">
        <v>425</v>
      </c>
      <c r="H2486" s="40" t="s">
        <v>227</v>
      </c>
      <c r="I2486" s="629" t="s">
        <v>71</v>
      </c>
      <c r="J2486" s="698" t="s">
        <v>266</v>
      </c>
      <c r="K2486" s="303">
        <v>0</v>
      </c>
      <c r="L2486" s="304">
        <v>0</v>
      </c>
      <c r="M2486" s="305">
        <v>0</v>
      </c>
      <c r="N2486" s="305">
        <v>0</v>
      </c>
      <c r="O2486" s="303">
        <v>0</v>
      </c>
      <c r="P2486" s="305">
        <v>0</v>
      </c>
      <c r="Q2486" s="303">
        <v>0</v>
      </c>
      <c r="R2486" s="16">
        <f>SUMIFS('Member Months'!$L:$L,'Member Months'!$A:$A,$A2486,'Member Months'!$C:$C,$C2486, 'Member Months'!$D:$D,$D2486)</f>
        <v>0</v>
      </c>
      <c r="T2486" s="172"/>
    </row>
    <row r="2487" spans="1:20">
      <c r="A2487" s="38">
        <v>14</v>
      </c>
      <c r="B2487" s="39">
        <f t="shared" si="81"/>
        <v>0</v>
      </c>
      <c r="C2487" s="39" t="str">
        <f t="shared" si="82"/>
        <v>2021 Prior Year</v>
      </c>
      <c r="D2487" s="40">
        <v>4</v>
      </c>
      <c r="E2487" s="662">
        <v>14</v>
      </c>
      <c r="F2487" s="40" t="s">
        <v>740</v>
      </c>
      <c r="G2487" s="698" t="s">
        <v>425</v>
      </c>
      <c r="H2487" s="40" t="s">
        <v>227</v>
      </c>
      <c r="I2487" s="629" t="s">
        <v>72</v>
      </c>
      <c r="J2487" s="698" t="s">
        <v>527</v>
      </c>
      <c r="K2487" s="303">
        <v>0</v>
      </c>
      <c r="L2487" s="304">
        <v>0</v>
      </c>
      <c r="M2487" s="305">
        <v>0</v>
      </c>
      <c r="N2487" s="305">
        <v>0</v>
      </c>
      <c r="O2487" s="303">
        <v>0</v>
      </c>
      <c r="P2487" s="305">
        <v>0</v>
      </c>
      <c r="Q2487" s="303">
        <v>0</v>
      </c>
      <c r="R2487" s="16">
        <f>SUMIFS('Member Months'!$L:$L,'Member Months'!$A:$A,$A2487,'Member Months'!$C:$C,$C2487, 'Member Months'!$D:$D,$D2487)</f>
        <v>0</v>
      </c>
      <c r="T2487" s="172"/>
    </row>
    <row r="2488" spans="1:20">
      <c r="A2488" s="38">
        <v>14</v>
      </c>
      <c r="B2488" s="39">
        <f t="shared" si="81"/>
        <v>0</v>
      </c>
      <c r="C2488" s="39" t="str">
        <f t="shared" si="82"/>
        <v>2021 Prior Year</v>
      </c>
      <c r="D2488" s="40">
        <v>4</v>
      </c>
      <c r="E2488" s="662">
        <v>14</v>
      </c>
      <c r="F2488" s="40" t="s">
        <v>740</v>
      </c>
      <c r="G2488" s="698" t="s">
        <v>425</v>
      </c>
      <c r="H2488" s="40" t="s">
        <v>227</v>
      </c>
      <c r="I2488" s="629" t="s">
        <v>73</v>
      </c>
      <c r="J2488" s="698" t="s">
        <v>528</v>
      </c>
      <c r="K2488" s="303">
        <v>0</v>
      </c>
      <c r="L2488" s="304">
        <v>0</v>
      </c>
      <c r="M2488" s="305">
        <v>0</v>
      </c>
      <c r="N2488" s="305">
        <v>0</v>
      </c>
      <c r="O2488" s="303">
        <v>0</v>
      </c>
      <c r="P2488" s="305">
        <v>0</v>
      </c>
      <c r="Q2488" s="303">
        <v>0</v>
      </c>
      <c r="R2488" s="16">
        <f>SUMIFS('Member Months'!$L:$L,'Member Months'!$A:$A,$A2488,'Member Months'!$C:$C,$C2488, 'Member Months'!$D:$D,$D2488)</f>
        <v>0</v>
      </c>
      <c r="T2488" s="172"/>
    </row>
    <row r="2489" spans="1:20">
      <c r="A2489" s="38">
        <v>14</v>
      </c>
      <c r="B2489" s="39">
        <f t="shared" si="81"/>
        <v>0</v>
      </c>
      <c r="C2489" s="39" t="str">
        <f t="shared" si="82"/>
        <v>2021 Prior Year</v>
      </c>
      <c r="D2489" s="40">
        <v>4</v>
      </c>
      <c r="E2489" s="662">
        <v>14</v>
      </c>
      <c r="F2489" s="40" t="s">
        <v>740</v>
      </c>
      <c r="G2489" s="698" t="s">
        <v>425</v>
      </c>
      <c r="H2489" s="40" t="s">
        <v>227</v>
      </c>
      <c r="I2489" s="630" t="s">
        <v>409</v>
      </c>
      <c r="J2489" s="698" t="s">
        <v>803</v>
      </c>
      <c r="K2489" s="303">
        <v>0</v>
      </c>
      <c r="L2489" s="304">
        <v>0</v>
      </c>
      <c r="M2489" s="305">
        <v>0</v>
      </c>
      <c r="N2489" s="305">
        <v>0</v>
      </c>
      <c r="O2489" s="303">
        <v>0</v>
      </c>
      <c r="P2489" s="305">
        <v>0</v>
      </c>
      <c r="Q2489" s="303">
        <v>0</v>
      </c>
      <c r="R2489" s="16">
        <f>SUMIFS('Member Months'!$L:$L,'Member Months'!$A:$A,$A2489,'Member Months'!$C:$C,$C2489, 'Member Months'!$D:$D,$D2489)</f>
        <v>0</v>
      </c>
      <c r="T2489" s="172"/>
    </row>
    <row r="2490" spans="1:20">
      <c r="A2490" s="38">
        <v>22</v>
      </c>
      <c r="B2490" s="39">
        <f t="shared" ref="B2490:B2507" si="83">$B$6</f>
        <v>0</v>
      </c>
      <c r="C2490" s="39" t="str">
        <f t="shared" si="82"/>
        <v>2021 Prior Year</v>
      </c>
      <c r="D2490" s="40">
        <v>4</v>
      </c>
      <c r="E2490" s="662">
        <v>22</v>
      </c>
      <c r="F2490" s="662">
        <v>6</v>
      </c>
      <c r="G2490" s="991" t="s">
        <v>933</v>
      </c>
      <c r="H2490" s="40" t="s">
        <v>227</v>
      </c>
      <c r="I2490" s="629" t="s">
        <v>211</v>
      </c>
      <c r="J2490" s="991" t="s">
        <v>261</v>
      </c>
      <c r="K2490" s="303">
        <v>0</v>
      </c>
      <c r="L2490" s="304">
        <v>0</v>
      </c>
      <c r="M2490" s="305">
        <v>0</v>
      </c>
      <c r="N2490" s="305">
        <v>0</v>
      </c>
      <c r="O2490" s="303">
        <v>0</v>
      </c>
      <c r="P2490" s="305">
        <v>0</v>
      </c>
      <c r="Q2490" s="303">
        <v>0</v>
      </c>
      <c r="R2490" s="16">
        <f>SUMIFS('Member Months'!$L:$L,'Member Months'!$A:$A,$A2490,'Member Months'!$C:$C,$C2490, 'Member Months'!$D:$D,$D2490)</f>
        <v>0</v>
      </c>
      <c r="T2490" s="172"/>
    </row>
    <row r="2491" spans="1:20">
      <c r="A2491" s="38">
        <v>22</v>
      </c>
      <c r="B2491" s="39">
        <f t="shared" si="83"/>
        <v>0</v>
      </c>
      <c r="C2491" s="39" t="str">
        <f t="shared" si="82"/>
        <v>2021 Prior Year</v>
      </c>
      <c r="D2491" s="40">
        <v>4</v>
      </c>
      <c r="E2491" s="662">
        <v>22</v>
      </c>
      <c r="F2491" s="662">
        <v>6</v>
      </c>
      <c r="G2491" s="991" t="s">
        <v>933</v>
      </c>
      <c r="H2491" s="40" t="s">
        <v>227</v>
      </c>
      <c r="I2491" s="629" t="s">
        <v>214</v>
      </c>
      <c r="J2491" s="991" t="s">
        <v>676</v>
      </c>
      <c r="K2491" s="303">
        <v>0</v>
      </c>
      <c r="L2491" s="304">
        <v>0</v>
      </c>
      <c r="M2491" s="305">
        <v>0</v>
      </c>
      <c r="N2491" s="305">
        <v>0</v>
      </c>
      <c r="O2491" s="303">
        <v>0</v>
      </c>
      <c r="P2491" s="305">
        <v>0</v>
      </c>
      <c r="Q2491" s="303">
        <v>0</v>
      </c>
      <c r="R2491" s="16">
        <f>SUMIFS('Member Months'!$L:$L,'Member Months'!$A:$A,$A2491,'Member Months'!$C:$C,$C2491, 'Member Months'!$D:$D,$D2491)</f>
        <v>0</v>
      </c>
      <c r="T2491" s="172"/>
    </row>
    <row r="2492" spans="1:20">
      <c r="A2492" s="38">
        <v>22</v>
      </c>
      <c r="B2492" s="39">
        <f t="shared" si="83"/>
        <v>0</v>
      </c>
      <c r="C2492" s="39" t="str">
        <f t="shared" si="82"/>
        <v>2021 Prior Year</v>
      </c>
      <c r="D2492" s="40">
        <v>4</v>
      </c>
      <c r="E2492" s="662">
        <v>22</v>
      </c>
      <c r="F2492" s="662">
        <v>6</v>
      </c>
      <c r="G2492" s="991" t="s">
        <v>933</v>
      </c>
      <c r="H2492" s="40" t="s">
        <v>227</v>
      </c>
      <c r="I2492" s="629" t="s">
        <v>215</v>
      </c>
      <c r="J2492" s="991" t="s">
        <v>216</v>
      </c>
      <c r="K2492" s="303">
        <v>0</v>
      </c>
      <c r="L2492" s="304">
        <v>0</v>
      </c>
      <c r="M2492" s="305">
        <v>0</v>
      </c>
      <c r="N2492" s="305">
        <v>0</v>
      </c>
      <c r="O2492" s="303">
        <v>0</v>
      </c>
      <c r="P2492" s="305">
        <v>0</v>
      </c>
      <c r="Q2492" s="303">
        <v>0</v>
      </c>
      <c r="R2492" s="16">
        <f>SUMIFS('Member Months'!$L:$L,'Member Months'!$A:$A,$A2492,'Member Months'!$C:$C,$C2492, 'Member Months'!$D:$D,$D2492)</f>
        <v>0</v>
      </c>
      <c r="T2492" s="172"/>
    </row>
    <row r="2493" spans="1:20">
      <c r="A2493" s="38">
        <v>22</v>
      </c>
      <c r="B2493" s="39">
        <f t="shared" si="83"/>
        <v>0</v>
      </c>
      <c r="C2493" s="39" t="str">
        <f t="shared" si="82"/>
        <v>2021 Prior Year</v>
      </c>
      <c r="D2493" s="40">
        <v>4</v>
      </c>
      <c r="E2493" s="662">
        <v>22</v>
      </c>
      <c r="F2493" s="662">
        <v>6</v>
      </c>
      <c r="G2493" s="991" t="s">
        <v>933</v>
      </c>
      <c r="H2493" s="40" t="s">
        <v>227</v>
      </c>
      <c r="I2493" s="629" t="s">
        <v>217</v>
      </c>
      <c r="J2493" s="991" t="s">
        <v>262</v>
      </c>
      <c r="K2493" s="303">
        <v>0</v>
      </c>
      <c r="L2493" s="304">
        <v>0</v>
      </c>
      <c r="M2493" s="305">
        <v>0</v>
      </c>
      <c r="N2493" s="305">
        <v>0</v>
      </c>
      <c r="O2493" s="303">
        <v>0</v>
      </c>
      <c r="P2493" s="305">
        <v>0</v>
      </c>
      <c r="Q2493" s="303">
        <v>0</v>
      </c>
      <c r="R2493" s="16">
        <f>SUMIFS('Member Months'!$L:$L,'Member Months'!$A:$A,$A2493,'Member Months'!$C:$C,$C2493, 'Member Months'!$D:$D,$D2493)</f>
        <v>0</v>
      </c>
      <c r="T2493" s="172"/>
    </row>
    <row r="2494" spans="1:20">
      <c r="A2494" s="38">
        <v>22</v>
      </c>
      <c r="B2494" s="39">
        <f t="shared" si="83"/>
        <v>0</v>
      </c>
      <c r="C2494" s="39" t="str">
        <f t="shared" si="82"/>
        <v>2021 Prior Year</v>
      </c>
      <c r="D2494" s="40">
        <v>4</v>
      </c>
      <c r="E2494" s="662">
        <v>22</v>
      </c>
      <c r="F2494" s="662">
        <v>6</v>
      </c>
      <c r="G2494" s="991" t="s">
        <v>933</v>
      </c>
      <c r="H2494" s="40" t="s">
        <v>227</v>
      </c>
      <c r="I2494" s="629" t="s">
        <v>218</v>
      </c>
      <c r="J2494" s="991" t="s">
        <v>677</v>
      </c>
      <c r="K2494" s="303">
        <v>0</v>
      </c>
      <c r="L2494" s="304">
        <v>0</v>
      </c>
      <c r="M2494" s="305">
        <v>0</v>
      </c>
      <c r="N2494" s="305">
        <v>0</v>
      </c>
      <c r="O2494" s="303">
        <v>0</v>
      </c>
      <c r="P2494" s="305">
        <v>0</v>
      </c>
      <c r="Q2494" s="303">
        <v>0</v>
      </c>
      <c r="R2494" s="16">
        <f>SUMIFS('Member Months'!$L:$L,'Member Months'!$A:$A,$A2494,'Member Months'!$C:$C,$C2494, 'Member Months'!$D:$D,$D2494)</f>
        <v>0</v>
      </c>
      <c r="T2494" s="172"/>
    </row>
    <row r="2495" spans="1:20">
      <c r="A2495" s="38">
        <v>22</v>
      </c>
      <c r="B2495" s="39">
        <f t="shared" si="83"/>
        <v>0</v>
      </c>
      <c r="C2495" s="39" t="str">
        <f t="shared" si="82"/>
        <v>2021 Prior Year</v>
      </c>
      <c r="D2495" s="40">
        <v>4</v>
      </c>
      <c r="E2495" s="662">
        <v>22</v>
      </c>
      <c r="F2495" s="662">
        <v>6</v>
      </c>
      <c r="G2495" s="991" t="s">
        <v>933</v>
      </c>
      <c r="H2495" s="40" t="s">
        <v>227</v>
      </c>
      <c r="I2495" s="629" t="s">
        <v>219</v>
      </c>
      <c r="J2495" s="991" t="s">
        <v>263</v>
      </c>
      <c r="K2495" s="303">
        <v>0</v>
      </c>
      <c r="L2495" s="304">
        <v>0</v>
      </c>
      <c r="M2495" s="305">
        <v>0</v>
      </c>
      <c r="N2495" s="305">
        <v>0</v>
      </c>
      <c r="O2495" s="303">
        <v>0</v>
      </c>
      <c r="P2495" s="305">
        <v>0</v>
      </c>
      <c r="Q2495" s="303">
        <v>0</v>
      </c>
      <c r="R2495" s="16">
        <f>SUMIFS('Member Months'!$L:$L,'Member Months'!$A:$A,$A2495,'Member Months'!$C:$C,$C2495, 'Member Months'!$D:$D,$D2495)</f>
        <v>0</v>
      </c>
      <c r="T2495" s="172"/>
    </row>
    <row r="2496" spans="1:20">
      <c r="A2496" s="38">
        <v>22</v>
      </c>
      <c r="B2496" s="39">
        <f t="shared" si="83"/>
        <v>0</v>
      </c>
      <c r="C2496" s="39" t="str">
        <f t="shared" si="82"/>
        <v>2021 Prior Year</v>
      </c>
      <c r="D2496" s="40">
        <v>4</v>
      </c>
      <c r="E2496" s="662">
        <v>22</v>
      </c>
      <c r="F2496" s="662">
        <v>6</v>
      </c>
      <c r="G2496" s="991" t="s">
        <v>933</v>
      </c>
      <c r="H2496" s="40" t="s">
        <v>227</v>
      </c>
      <c r="I2496" s="629" t="s">
        <v>220</v>
      </c>
      <c r="J2496" s="991" t="s">
        <v>675</v>
      </c>
      <c r="K2496" s="303">
        <v>0</v>
      </c>
      <c r="L2496" s="304">
        <v>0</v>
      </c>
      <c r="M2496" s="305">
        <v>0</v>
      </c>
      <c r="N2496" s="305">
        <v>0</v>
      </c>
      <c r="O2496" s="303">
        <v>0</v>
      </c>
      <c r="P2496" s="305">
        <v>0</v>
      </c>
      <c r="Q2496" s="303">
        <v>0</v>
      </c>
      <c r="R2496" s="16">
        <f>SUMIFS('Member Months'!$L:$L,'Member Months'!$A:$A,$A2496,'Member Months'!$C:$C,$C2496, 'Member Months'!$D:$D,$D2496)</f>
        <v>0</v>
      </c>
      <c r="T2496" s="172"/>
    </row>
    <row r="2497" spans="1:20">
      <c r="A2497" s="38">
        <v>22</v>
      </c>
      <c r="B2497" s="39">
        <f t="shared" si="83"/>
        <v>0</v>
      </c>
      <c r="C2497" s="39" t="str">
        <f t="shared" si="82"/>
        <v>2021 Prior Year</v>
      </c>
      <c r="D2497" s="40">
        <v>4</v>
      </c>
      <c r="E2497" s="662">
        <v>22</v>
      </c>
      <c r="F2497" s="662">
        <v>6</v>
      </c>
      <c r="G2497" s="991" t="s">
        <v>933</v>
      </c>
      <c r="H2497" s="40" t="s">
        <v>227</v>
      </c>
      <c r="I2497" s="629" t="s">
        <v>221</v>
      </c>
      <c r="J2497" s="991" t="s">
        <v>264</v>
      </c>
      <c r="K2497" s="303">
        <v>0</v>
      </c>
      <c r="L2497" s="304">
        <v>0</v>
      </c>
      <c r="M2497" s="305">
        <v>0</v>
      </c>
      <c r="N2497" s="305">
        <v>0</v>
      </c>
      <c r="O2497" s="303">
        <v>0</v>
      </c>
      <c r="P2497" s="305">
        <v>0</v>
      </c>
      <c r="Q2497" s="303">
        <v>0</v>
      </c>
      <c r="R2497" s="16">
        <f>SUMIFS('Member Months'!$L:$L,'Member Months'!$A:$A,$A2497,'Member Months'!$C:$C,$C2497, 'Member Months'!$D:$D,$D2497)</f>
        <v>0</v>
      </c>
      <c r="T2497" s="172"/>
    </row>
    <row r="2498" spans="1:20">
      <c r="A2498" s="38">
        <v>22</v>
      </c>
      <c r="B2498" s="39">
        <f t="shared" si="83"/>
        <v>0</v>
      </c>
      <c r="C2498" s="39" t="str">
        <f t="shared" si="82"/>
        <v>2021 Prior Year</v>
      </c>
      <c r="D2498" s="40">
        <v>4</v>
      </c>
      <c r="E2498" s="662">
        <v>22</v>
      </c>
      <c r="F2498" s="662">
        <v>6</v>
      </c>
      <c r="G2498" s="991" t="s">
        <v>933</v>
      </c>
      <c r="H2498" s="40" t="s">
        <v>227</v>
      </c>
      <c r="I2498" s="630" t="s">
        <v>222</v>
      </c>
      <c r="J2498" s="991" t="s">
        <v>206</v>
      </c>
      <c r="K2498" s="303">
        <v>0</v>
      </c>
      <c r="L2498" s="304">
        <v>0</v>
      </c>
      <c r="M2498" s="305">
        <v>0</v>
      </c>
      <c r="N2498" s="305">
        <v>0</v>
      </c>
      <c r="O2498" s="303">
        <v>0</v>
      </c>
      <c r="P2498" s="305">
        <v>0</v>
      </c>
      <c r="Q2498" s="303">
        <v>0</v>
      </c>
      <c r="R2498" s="16">
        <f>SUMIFS('Member Months'!$L:$L,'Member Months'!$A:$A,$A2498,'Member Months'!$C:$C,$C2498, 'Member Months'!$D:$D,$D2498)</f>
        <v>0</v>
      </c>
      <c r="T2498" s="172"/>
    </row>
    <row r="2499" spans="1:20">
      <c r="A2499" s="38">
        <v>22</v>
      </c>
      <c r="B2499" s="39">
        <f t="shared" si="83"/>
        <v>0</v>
      </c>
      <c r="C2499" s="39" t="str">
        <f t="shared" si="82"/>
        <v>2021 Prior Year</v>
      </c>
      <c r="D2499" s="40">
        <v>4</v>
      </c>
      <c r="E2499" s="662">
        <v>22</v>
      </c>
      <c r="F2499" s="662">
        <v>6</v>
      </c>
      <c r="G2499" s="991" t="s">
        <v>933</v>
      </c>
      <c r="H2499" s="40" t="s">
        <v>227</v>
      </c>
      <c r="I2499" s="630" t="s">
        <v>223</v>
      </c>
      <c r="J2499" s="991" t="s">
        <v>181</v>
      </c>
      <c r="K2499" s="303">
        <v>0</v>
      </c>
      <c r="L2499" s="304">
        <v>0</v>
      </c>
      <c r="M2499" s="305">
        <v>0</v>
      </c>
      <c r="N2499" s="305">
        <v>0</v>
      </c>
      <c r="O2499" s="303">
        <v>0</v>
      </c>
      <c r="P2499" s="305">
        <v>0</v>
      </c>
      <c r="Q2499" s="303">
        <v>0</v>
      </c>
      <c r="R2499" s="16">
        <f>SUMIFS('Member Months'!$L:$L,'Member Months'!$A:$A,$A2499,'Member Months'!$C:$C,$C2499, 'Member Months'!$D:$D,$D2499)</f>
        <v>0</v>
      </c>
      <c r="T2499" s="172"/>
    </row>
    <row r="2500" spans="1:20">
      <c r="A2500" s="38">
        <v>22</v>
      </c>
      <c r="B2500" s="39">
        <f t="shared" si="83"/>
        <v>0</v>
      </c>
      <c r="C2500" s="39" t="str">
        <f t="shared" si="82"/>
        <v>2021 Prior Year</v>
      </c>
      <c r="D2500" s="40">
        <v>4</v>
      </c>
      <c r="E2500" s="662">
        <v>22</v>
      </c>
      <c r="F2500" s="662">
        <v>6</v>
      </c>
      <c r="G2500" s="991" t="s">
        <v>933</v>
      </c>
      <c r="H2500" s="40" t="s">
        <v>227</v>
      </c>
      <c r="I2500" s="630" t="s">
        <v>150</v>
      </c>
      <c r="J2500" s="991" t="s">
        <v>204</v>
      </c>
      <c r="K2500" s="303">
        <v>0</v>
      </c>
      <c r="L2500" s="304">
        <v>0</v>
      </c>
      <c r="M2500" s="305">
        <v>0</v>
      </c>
      <c r="N2500" s="305">
        <v>0</v>
      </c>
      <c r="O2500" s="303">
        <v>0</v>
      </c>
      <c r="P2500" s="305">
        <v>0</v>
      </c>
      <c r="Q2500" s="303">
        <v>0</v>
      </c>
      <c r="R2500" s="16">
        <f>SUMIFS('Member Months'!$L:$L,'Member Months'!$A:$A,$A2500,'Member Months'!$C:$C,$C2500, 'Member Months'!$D:$D,$D2500)</f>
        <v>0</v>
      </c>
      <c r="T2500" s="172"/>
    </row>
    <row r="2501" spans="1:20">
      <c r="A2501" s="38">
        <v>22</v>
      </c>
      <c r="B2501" s="39">
        <f t="shared" si="83"/>
        <v>0</v>
      </c>
      <c r="C2501" s="39" t="str">
        <f t="shared" si="82"/>
        <v>2021 Prior Year</v>
      </c>
      <c r="D2501" s="40">
        <v>4</v>
      </c>
      <c r="E2501" s="662">
        <v>22</v>
      </c>
      <c r="F2501" s="662">
        <v>6</v>
      </c>
      <c r="G2501" s="991" t="s">
        <v>933</v>
      </c>
      <c r="H2501" s="40" t="s">
        <v>227</v>
      </c>
      <c r="I2501" s="630" t="s">
        <v>151</v>
      </c>
      <c r="J2501" s="991" t="s">
        <v>205</v>
      </c>
      <c r="K2501" s="303">
        <v>0</v>
      </c>
      <c r="L2501" s="304">
        <v>0</v>
      </c>
      <c r="M2501" s="305">
        <v>0</v>
      </c>
      <c r="N2501" s="305">
        <v>0</v>
      </c>
      <c r="O2501" s="303">
        <v>0</v>
      </c>
      <c r="P2501" s="305">
        <v>0</v>
      </c>
      <c r="Q2501" s="303">
        <v>0</v>
      </c>
      <c r="R2501" s="16">
        <f>SUMIFS('Member Months'!$L:$L,'Member Months'!$A:$A,$A2501,'Member Months'!$C:$C,$C2501, 'Member Months'!$D:$D,$D2501)</f>
        <v>0</v>
      </c>
      <c r="T2501" s="172"/>
    </row>
    <row r="2502" spans="1:20">
      <c r="A2502" s="38">
        <v>22</v>
      </c>
      <c r="B2502" s="39">
        <f t="shared" si="83"/>
        <v>0</v>
      </c>
      <c r="C2502" s="39" t="str">
        <f t="shared" si="82"/>
        <v>2021 Prior Year</v>
      </c>
      <c r="D2502" s="40">
        <v>4</v>
      </c>
      <c r="E2502" s="662">
        <v>22</v>
      </c>
      <c r="F2502" s="662">
        <v>6</v>
      </c>
      <c r="G2502" s="991" t="s">
        <v>933</v>
      </c>
      <c r="H2502" s="40" t="s">
        <v>227</v>
      </c>
      <c r="I2502" s="630" t="s">
        <v>152</v>
      </c>
      <c r="J2502" s="991" t="s">
        <v>182</v>
      </c>
      <c r="K2502" s="303">
        <v>0</v>
      </c>
      <c r="L2502" s="304">
        <v>0</v>
      </c>
      <c r="M2502" s="305">
        <v>0</v>
      </c>
      <c r="N2502" s="305">
        <v>0</v>
      </c>
      <c r="O2502" s="303">
        <v>0</v>
      </c>
      <c r="P2502" s="305">
        <v>0</v>
      </c>
      <c r="Q2502" s="303">
        <v>0</v>
      </c>
      <c r="R2502" s="16">
        <f>SUMIFS('Member Months'!$L:$L,'Member Months'!$A:$A,$A2502,'Member Months'!$C:$C,$C2502, 'Member Months'!$D:$D,$D2502)</f>
        <v>0</v>
      </c>
      <c r="T2502" s="172"/>
    </row>
    <row r="2503" spans="1:20">
      <c r="A2503" s="38">
        <v>22</v>
      </c>
      <c r="B2503" s="39">
        <f t="shared" si="83"/>
        <v>0</v>
      </c>
      <c r="C2503" s="39" t="str">
        <f t="shared" ref="C2503:C2566" si="84">$C$1302</f>
        <v>2021 Prior Year</v>
      </c>
      <c r="D2503" s="40">
        <v>4</v>
      </c>
      <c r="E2503" s="662">
        <v>22</v>
      </c>
      <c r="F2503" s="662">
        <v>6</v>
      </c>
      <c r="G2503" s="991" t="s">
        <v>933</v>
      </c>
      <c r="H2503" s="40" t="s">
        <v>227</v>
      </c>
      <c r="I2503" s="630" t="s">
        <v>70</v>
      </c>
      <c r="J2503" s="991" t="s">
        <v>265</v>
      </c>
      <c r="K2503" s="303">
        <v>0</v>
      </c>
      <c r="L2503" s="304">
        <v>0</v>
      </c>
      <c r="M2503" s="305">
        <v>0</v>
      </c>
      <c r="N2503" s="305">
        <v>0</v>
      </c>
      <c r="O2503" s="303">
        <v>0</v>
      </c>
      <c r="P2503" s="305">
        <v>0</v>
      </c>
      <c r="Q2503" s="303">
        <v>0</v>
      </c>
      <c r="R2503" s="16">
        <f>SUMIFS('Member Months'!$L:$L,'Member Months'!$A:$A,$A2503,'Member Months'!$C:$C,$C2503, 'Member Months'!$D:$D,$D2503)</f>
        <v>0</v>
      </c>
      <c r="T2503" s="172"/>
    </row>
    <row r="2504" spans="1:20">
      <c r="A2504" s="38">
        <v>22</v>
      </c>
      <c r="B2504" s="39">
        <f t="shared" si="83"/>
        <v>0</v>
      </c>
      <c r="C2504" s="39" t="str">
        <f t="shared" si="84"/>
        <v>2021 Prior Year</v>
      </c>
      <c r="D2504" s="40">
        <v>4</v>
      </c>
      <c r="E2504" s="662">
        <v>22</v>
      </c>
      <c r="F2504" s="662">
        <v>6</v>
      </c>
      <c r="G2504" s="991" t="s">
        <v>933</v>
      </c>
      <c r="H2504" s="40" t="s">
        <v>227</v>
      </c>
      <c r="I2504" s="630" t="s">
        <v>71</v>
      </c>
      <c r="J2504" s="991" t="s">
        <v>266</v>
      </c>
      <c r="K2504" s="303">
        <v>0</v>
      </c>
      <c r="L2504" s="304">
        <v>0</v>
      </c>
      <c r="M2504" s="305">
        <v>0</v>
      </c>
      <c r="N2504" s="305">
        <v>0</v>
      </c>
      <c r="O2504" s="303">
        <v>0</v>
      </c>
      <c r="P2504" s="305">
        <v>0</v>
      </c>
      <c r="Q2504" s="303">
        <v>0</v>
      </c>
      <c r="R2504" s="16">
        <f>SUMIFS('Member Months'!$L:$L,'Member Months'!$A:$A,$A2504,'Member Months'!$C:$C,$C2504, 'Member Months'!$D:$D,$D2504)</f>
        <v>0</v>
      </c>
      <c r="T2504" s="172"/>
    </row>
    <row r="2505" spans="1:20">
      <c r="A2505" s="38">
        <v>22</v>
      </c>
      <c r="B2505" s="39">
        <f t="shared" si="83"/>
        <v>0</v>
      </c>
      <c r="C2505" s="39" t="str">
        <f t="shared" si="84"/>
        <v>2021 Prior Year</v>
      </c>
      <c r="D2505" s="40">
        <v>4</v>
      </c>
      <c r="E2505" s="662">
        <v>22</v>
      </c>
      <c r="F2505" s="662">
        <v>6</v>
      </c>
      <c r="G2505" s="991" t="s">
        <v>933</v>
      </c>
      <c r="H2505" s="40" t="s">
        <v>227</v>
      </c>
      <c r="I2505" s="630" t="s">
        <v>72</v>
      </c>
      <c r="J2505" s="991" t="s">
        <v>527</v>
      </c>
      <c r="K2505" s="303">
        <v>0</v>
      </c>
      <c r="L2505" s="304">
        <v>0</v>
      </c>
      <c r="M2505" s="305">
        <v>0</v>
      </c>
      <c r="N2505" s="305">
        <v>0</v>
      </c>
      <c r="O2505" s="303">
        <v>0</v>
      </c>
      <c r="P2505" s="305">
        <v>0</v>
      </c>
      <c r="Q2505" s="303">
        <v>0</v>
      </c>
      <c r="R2505" s="16">
        <f>SUMIFS('Member Months'!$L:$L,'Member Months'!$A:$A,$A2505,'Member Months'!$C:$C,$C2505, 'Member Months'!$D:$D,$D2505)</f>
        <v>0</v>
      </c>
      <c r="T2505" s="172"/>
    </row>
    <row r="2506" spans="1:20">
      <c r="A2506" s="38">
        <v>22</v>
      </c>
      <c r="B2506" s="39">
        <f t="shared" si="83"/>
        <v>0</v>
      </c>
      <c r="C2506" s="39" t="str">
        <f t="shared" si="84"/>
        <v>2021 Prior Year</v>
      </c>
      <c r="D2506" s="40">
        <v>4</v>
      </c>
      <c r="E2506" s="662">
        <v>22</v>
      </c>
      <c r="F2506" s="662">
        <v>6</v>
      </c>
      <c r="G2506" s="991" t="s">
        <v>933</v>
      </c>
      <c r="H2506" s="40" t="s">
        <v>227</v>
      </c>
      <c r="I2506" s="630" t="s">
        <v>73</v>
      </c>
      <c r="J2506" s="991" t="s">
        <v>528</v>
      </c>
      <c r="K2506" s="303">
        <v>0</v>
      </c>
      <c r="L2506" s="304">
        <v>0</v>
      </c>
      <c r="M2506" s="305">
        <v>0</v>
      </c>
      <c r="N2506" s="305">
        <v>0</v>
      </c>
      <c r="O2506" s="303">
        <v>0</v>
      </c>
      <c r="P2506" s="305">
        <v>0</v>
      </c>
      <c r="Q2506" s="303">
        <v>0</v>
      </c>
      <c r="R2506" s="16">
        <f>SUMIFS('Member Months'!$L:$L,'Member Months'!$A:$A,$A2506,'Member Months'!$C:$C,$C2506, 'Member Months'!$D:$D,$D2506)</f>
        <v>0</v>
      </c>
      <c r="T2506" s="172"/>
    </row>
    <row r="2507" spans="1:20">
      <c r="A2507" s="38">
        <v>22</v>
      </c>
      <c r="B2507" s="39">
        <f t="shared" si="83"/>
        <v>0</v>
      </c>
      <c r="C2507" s="39" t="str">
        <f t="shared" si="84"/>
        <v>2021 Prior Year</v>
      </c>
      <c r="D2507" s="40">
        <v>4</v>
      </c>
      <c r="E2507" s="662">
        <v>22</v>
      </c>
      <c r="F2507" s="662">
        <v>6</v>
      </c>
      <c r="G2507" s="991" t="s">
        <v>933</v>
      </c>
      <c r="H2507" s="40" t="s">
        <v>227</v>
      </c>
      <c r="I2507" s="630" t="s">
        <v>409</v>
      </c>
      <c r="J2507" s="991" t="s">
        <v>803</v>
      </c>
      <c r="K2507" s="303">
        <v>0</v>
      </c>
      <c r="L2507" s="304">
        <v>0</v>
      </c>
      <c r="M2507" s="305">
        <v>0</v>
      </c>
      <c r="N2507" s="305">
        <v>0</v>
      </c>
      <c r="O2507" s="303">
        <v>0</v>
      </c>
      <c r="P2507" s="305">
        <v>0</v>
      </c>
      <c r="Q2507" s="303">
        <v>0</v>
      </c>
      <c r="R2507" s="16">
        <f>SUMIFS('Member Months'!$L:$L,'Member Months'!$A:$A,$A2507,'Member Months'!$C:$C,$C2507, 'Member Months'!$D:$D,$D2507)</f>
        <v>0</v>
      </c>
      <c r="T2507" s="172"/>
    </row>
    <row r="2508" spans="1:20">
      <c r="A2508" s="38">
        <v>23</v>
      </c>
      <c r="B2508" s="39">
        <v>0</v>
      </c>
      <c r="C2508" s="39" t="str">
        <f t="shared" si="84"/>
        <v>2021 Prior Year</v>
      </c>
      <c r="D2508" s="40">
        <v>4</v>
      </c>
      <c r="E2508" s="662">
        <v>23</v>
      </c>
      <c r="F2508" s="662">
        <v>6</v>
      </c>
      <c r="G2508" s="991" t="s">
        <v>933</v>
      </c>
      <c r="H2508" s="40" t="s">
        <v>228</v>
      </c>
      <c r="I2508" s="630" t="s">
        <v>211</v>
      </c>
      <c r="J2508" s="991" t="s">
        <v>261</v>
      </c>
      <c r="K2508" s="303">
        <v>0</v>
      </c>
      <c r="L2508" s="304">
        <v>0</v>
      </c>
      <c r="M2508" s="305">
        <v>0</v>
      </c>
      <c r="N2508" s="305">
        <v>0</v>
      </c>
      <c r="O2508" s="303">
        <v>0</v>
      </c>
      <c r="P2508" s="305">
        <v>0</v>
      </c>
      <c r="Q2508" s="303">
        <v>0</v>
      </c>
      <c r="R2508" s="16">
        <v>0</v>
      </c>
      <c r="T2508" s="172"/>
    </row>
    <row r="2509" spans="1:20">
      <c r="A2509" s="38">
        <v>23</v>
      </c>
      <c r="B2509" s="39">
        <v>0</v>
      </c>
      <c r="C2509" s="39" t="str">
        <f t="shared" si="84"/>
        <v>2021 Prior Year</v>
      </c>
      <c r="D2509" s="40">
        <v>4</v>
      </c>
      <c r="E2509" s="662">
        <v>23</v>
      </c>
      <c r="F2509" s="662">
        <v>6</v>
      </c>
      <c r="G2509" s="991" t="s">
        <v>933</v>
      </c>
      <c r="H2509" s="40" t="s">
        <v>228</v>
      </c>
      <c r="I2509" s="630" t="s">
        <v>214</v>
      </c>
      <c r="J2509" s="991" t="s">
        <v>676</v>
      </c>
      <c r="K2509" s="303">
        <v>0</v>
      </c>
      <c r="L2509" s="304">
        <v>0</v>
      </c>
      <c r="M2509" s="305">
        <v>0</v>
      </c>
      <c r="N2509" s="305">
        <v>0</v>
      </c>
      <c r="O2509" s="303">
        <v>0</v>
      </c>
      <c r="P2509" s="305">
        <v>0</v>
      </c>
      <c r="Q2509" s="303">
        <v>0</v>
      </c>
      <c r="R2509" s="16">
        <v>0</v>
      </c>
      <c r="T2509" s="172"/>
    </row>
    <row r="2510" spans="1:20">
      <c r="A2510" s="38">
        <v>23</v>
      </c>
      <c r="B2510" s="39">
        <v>0</v>
      </c>
      <c r="C2510" s="39" t="str">
        <f t="shared" si="84"/>
        <v>2021 Prior Year</v>
      </c>
      <c r="D2510" s="40">
        <v>4</v>
      </c>
      <c r="E2510" s="662">
        <v>23</v>
      </c>
      <c r="F2510" s="662">
        <v>6</v>
      </c>
      <c r="G2510" s="991" t="s">
        <v>933</v>
      </c>
      <c r="H2510" s="40" t="s">
        <v>228</v>
      </c>
      <c r="I2510" s="630" t="s">
        <v>215</v>
      </c>
      <c r="J2510" s="991" t="s">
        <v>216</v>
      </c>
      <c r="K2510" s="303">
        <v>0</v>
      </c>
      <c r="L2510" s="304">
        <v>0</v>
      </c>
      <c r="M2510" s="305">
        <v>0</v>
      </c>
      <c r="N2510" s="305">
        <v>0</v>
      </c>
      <c r="O2510" s="303">
        <v>0</v>
      </c>
      <c r="P2510" s="305">
        <v>0</v>
      </c>
      <c r="Q2510" s="303">
        <v>0</v>
      </c>
      <c r="R2510" s="16">
        <v>0</v>
      </c>
      <c r="T2510" s="172"/>
    </row>
    <row r="2511" spans="1:20">
      <c r="A2511" s="38">
        <v>23</v>
      </c>
      <c r="B2511" s="39">
        <v>0</v>
      </c>
      <c r="C2511" s="39" t="str">
        <f t="shared" si="84"/>
        <v>2021 Prior Year</v>
      </c>
      <c r="D2511" s="40">
        <v>4</v>
      </c>
      <c r="E2511" s="662">
        <v>23</v>
      </c>
      <c r="F2511" s="662">
        <v>6</v>
      </c>
      <c r="G2511" s="991" t="s">
        <v>933</v>
      </c>
      <c r="H2511" s="40" t="s">
        <v>228</v>
      </c>
      <c r="I2511" s="630" t="s">
        <v>217</v>
      </c>
      <c r="J2511" s="991" t="s">
        <v>262</v>
      </c>
      <c r="K2511" s="303">
        <v>0</v>
      </c>
      <c r="L2511" s="304">
        <v>0</v>
      </c>
      <c r="M2511" s="305">
        <v>0</v>
      </c>
      <c r="N2511" s="305">
        <v>0</v>
      </c>
      <c r="O2511" s="303">
        <v>0</v>
      </c>
      <c r="P2511" s="305">
        <v>0</v>
      </c>
      <c r="Q2511" s="303">
        <v>0</v>
      </c>
      <c r="R2511" s="16">
        <v>0</v>
      </c>
      <c r="T2511" s="172"/>
    </row>
    <row r="2512" spans="1:20">
      <c r="A2512" s="38">
        <v>23</v>
      </c>
      <c r="B2512" s="39">
        <v>0</v>
      </c>
      <c r="C2512" s="39" t="str">
        <f t="shared" si="84"/>
        <v>2021 Prior Year</v>
      </c>
      <c r="D2512" s="40">
        <v>4</v>
      </c>
      <c r="E2512" s="662">
        <v>23</v>
      </c>
      <c r="F2512" s="662">
        <v>6</v>
      </c>
      <c r="G2512" s="991" t="s">
        <v>933</v>
      </c>
      <c r="H2512" s="40" t="s">
        <v>228</v>
      </c>
      <c r="I2512" s="630" t="s">
        <v>218</v>
      </c>
      <c r="J2512" s="991" t="s">
        <v>677</v>
      </c>
      <c r="K2512" s="303">
        <v>0</v>
      </c>
      <c r="L2512" s="304">
        <v>0</v>
      </c>
      <c r="M2512" s="305">
        <v>0</v>
      </c>
      <c r="N2512" s="305">
        <v>0</v>
      </c>
      <c r="O2512" s="303">
        <v>0</v>
      </c>
      <c r="P2512" s="305">
        <v>0</v>
      </c>
      <c r="Q2512" s="303">
        <v>0</v>
      </c>
      <c r="R2512" s="16">
        <v>0</v>
      </c>
      <c r="T2512" s="172"/>
    </row>
    <row r="2513" spans="1:20">
      <c r="A2513" s="38">
        <v>23</v>
      </c>
      <c r="B2513" s="39">
        <v>0</v>
      </c>
      <c r="C2513" s="39" t="str">
        <f t="shared" si="84"/>
        <v>2021 Prior Year</v>
      </c>
      <c r="D2513" s="40">
        <v>4</v>
      </c>
      <c r="E2513" s="662">
        <v>23</v>
      </c>
      <c r="F2513" s="662">
        <v>6</v>
      </c>
      <c r="G2513" s="991" t="s">
        <v>933</v>
      </c>
      <c r="H2513" s="40" t="s">
        <v>228</v>
      </c>
      <c r="I2513" s="630" t="s">
        <v>219</v>
      </c>
      <c r="J2513" s="991" t="s">
        <v>263</v>
      </c>
      <c r="K2513" s="303">
        <v>0</v>
      </c>
      <c r="L2513" s="304">
        <v>0</v>
      </c>
      <c r="M2513" s="305">
        <v>0</v>
      </c>
      <c r="N2513" s="305">
        <v>0</v>
      </c>
      <c r="O2513" s="303">
        <v>0</v>
      </c>
      <c r="P2513" s="305">
        <v>0</v>
      </c>
      <c r="Q2513" s="303">
        <v>0</v>
      </c>
      <c r="R2513" s="16">
        <v>0</v>
      </c>
      <c r="T2513" s="172"/>
    </row>
    <row r="2514" spans="1:20">
      <c r="A2514" s="38">
        <v>23</v>
      </c>
      <c r="B2514" s="39">
        <v>0</v>
      </c>
      <c r="C2514" s="39" t="str">
        <f t="shared" si="84"/>
        <v>2021 Prior Year</v>
      </c>
      <c r="D2514" s="40">
        <v>4</v>
      </c>
      <c r="E2514" s="662">
        <v>23</v>
      </c>
      <c r="F2514" s="662">
        <v>6</v>
      </c>
      <c r="G2514" s="991" t="s">
        <v>933</v>
      </c>
      <c r="H2514" s="40" t="s">
        <v>228</v>
      </c>
      <c r="I2514" s="630" t="s">
        <v>220</v>
      </c>
      <c r="J2514" s="991" t="s">
        <v>675</v>
      </c>
      <c r="K2514" s="303">
        <v>0</v>
      </c>
      <c r="L2514" s="304">
        <v>0</v>
      </c>
      <c r="M2514" s="305">
        <v>0</v>
      </c>
      <c r="N2514" s="305">
        <v>0</v>
      </c>
      <c r="O2514" s="303">
        <v>0</v>
      </c>
      <c r="P2514" s="305">
        <v>0</v>
      </c>
      <c r="Q2514" s="303">
        <v>0</v>
      </c>
      <c r="R2514" s="16">
        <v>0</v>
      </c>
      <c r="T2514" s="172"/>
    </row>
    <row r="2515" spans="1:20">
      <c r="A2515" s="38">
        <v>23</v>
      </c>
      <c r="B2515" s="39">
        <v>0</v>
      </c>
      <c r="C2515" s="39" t="str">
        <f t="shared" si="84"/>
        <v>2021 Prior Year</v>
      </c>
      <c r="D2515" s="40">
        <v>4</v>
      </c>
      <c r="E2515" s="662">
        <v>23</v>
      </c>
      <c r="F2515" s="662">
        <v>6</v>
      </c>
      <c r="G2515" s="991" t="s">
        <v>933</v>
      </c>
      <c r="H2515" s="40" t="s">
        <v>228</v>
      </c>
      <c r="I2515" s="630" t="s">
        <v>221</v>
      </c>
      <c r="J2515" s="991" t="s">
        <v>264</v>
      </c>
      <c r="K2515" s="303">
        <v>0</v>
      </c>
      <c r="L2515" s="304">
        <v>0</v>
      </c>
      <c r="M2515" s="305">
        <v>0</v>
      </c>
      <c r="N2515" s="305">
        <v>0</v>
      </c>
      <c r="O2515" s="303">
        <v>0</v>
      </c>
      <c r="P2515" s="305">
        <v>0</v>
      </c>
      <c r="Q2515" s="303">
        <v>0</v>
      </c>
      <c r="R2515" s="16">
        <v>0</v>
      </c>
      <c r="T2515" s="172"/>
    </row>
    <row r="2516" spans="1:20">
      <c r="A2516" s="38">
        <v>23</v>
      </c>
      <c r="B2516" s="39">
        <v>0</v>
      </c>
      <c r="C2516" s="39" t="str">
        <f t="shared" si="84"/>
        <v>2021 Prior Year</v>
      </c>
      <c r="D2516" s="40">
        <v>4</v>
      </c>
      <c r="E2516" s="662">
        <v>23</v>
      </c>
      <c r="F2516" s="662">
        <v>6</v>
      </c>
      <c r="G2516" s="991" t="s">
        <v>933</v>
      </c>
      <c r="H2516" s="40" t="s">
        <v>228</v>
      </c>
      <c r="I2516" s="630" t="s">
        <v>222</v>
      </c>
      <c r="J2516" s="991" t="s">
        <v>206</v>
      </c>
      <c r="K2516" s="303">
        <v>0</v>
      </c>
      <c r="L2516" s="304">
        <v>0</v>
      </c>
      <c r="M2516" s="305">
        <v>0</v>
      </c>
      <c r="N2516" s="305">
        <v>0</v>
      </c>
      <c r="O2516" s="303">
        <v>0</v>
      </c>
      <c r="P2516" s="305">
        <v>0</v>
      </c>
      <c r="Q2516" s="303">
        <v>0</v>
      </c>
      <c r="R2516" s="16">
        <v>0</v>
      </c>
      <c r="T2516" s="172"/>
    </row>
    <row r="2517" spans="1:20">
      <c r="A2517" s="38">
        <v>23</v>
      </c>
      <c r="B2517" s="39">
        <v>0</v>
      </c>
      <c r="C2517" s="39" t="str">
        <f t="shared" si="84"/>
        <v>2021 Prior Year</v>
      </c>
      <c r="D2517" s="40">
        <v>4</v>
      </c>
      <c r="E2517" s="662">
        <v>23</v>
      </c>
      <c r="F2517" s="662">
        <v>6</v>
      </c>
      <c r="G2517" s="991" t="s">
        <v>933</v>
      </c>
      <c r="H2517" s="40" t="s">
        <v>228</v>
      </c>
      <c r="I2517" s="630" t="s">
        <v>223</v>
      </c>
      <c r="J2517" s="991" t="s">
        <v>181</v>
      </c>
      <c r="K2517" s="303">
        <v>0</v>
      </c>
      <c r="L2517" s="304">
        <v>0</v>
      </c>
      <c r="M2517" s="305">
        <v>0</v>
      </c>
      <c r="N2517" s="305">
        <v>0</v>
      </c>
      <c r="O2517" s="303">
        <v>0</v>
      </c>
      <c r="P2517" s="305">
        <v>0</v>
      </c>
      <c r="Q2517" s="303">
        <v>0</v>
      </c>
      <c r="R2517" s="16">
        <v>0</v>
      </c>
      <c r="T2517" s="172"/>
    </row>
    <row r="2518" spans="1:20">
      <c r="A2518" s="38">
        <v>23</v>
      </c>
      <c r="B2518" s="39">
        <v>0</v>
      </c>
      <c r="C2518" s="39" t="str">
        <f t="shared" si="84"/>
        <v>2021 Prior Year</v>
      </c>
      <c r="D2518" s="40">
        <v>4</v>
      </c>
      <c r="E2518" s="662">
        <v>23</v>
      </c>
      <c r="F2518" s="662">
        <v>6</v>
      </c>
      <c r="G2518" s="991" t="s">
        <v>933</v>
      </c>
      <c r="H2518" s="40" t="s">
        <v>228</v>
      </c>
      <c r="I2518" s="630" t="s">
        <v>150</v>
      </c>
      <c r="J2518" s="991" t="s">
        <v>204</v>
      </c>
      <c r="K2518" s="303">
        <v>0</v>
      </c>
      <c r="L2518" s="304">
        <v>0</v>
      </c>
      <c r="M2518" s="305">
        <v>0</v>
      </c>
      <c r="N2518" s="305">
        <v>0</v>
      </c>
      <c r="O2518" s="303">
        <v>0</v>
      </c>
      <c r="P2518" s="305">
        <v>0</v>
      </c>
      <c r="Q2518" s="303">
        <v>0</v>
      </c>
      <c r="R2518" s="16">
        <v>0</v>
      </c>
      <c r="T2518" s="172"/>
    </row>
    <row r="2519" spans="1:20">
      <c r="A2519" s="38">
        <v>23</v>
      </c>
      <c r="B2519" s="39">
        <v>0</v>
      </c>
      <c r="C2519" s="39" t="str">
        <f t="shared" si="84"/>
        <v>2021 Prior Year</v>
      </c>
      <c r="D2519" s="40">
        <v>4</v>
      </c>
      <c r="E2519" s="662">
        <v>23</v>
      </c>
      <c r="F2519" s="662">
        <v>6</v>
      </c>
      <c r="G2519" s="991" t="s">
        <v>933</v>
      </c>
      <c r="H2519" s="40" t="s">
        <v>228</v>
      </c>
      <c r="I2519" s="630" t="s">
        <v>151</v>
      </c>
      <c r="J2519" s="991" t="s">
        <v>205</v>
      </c>
      <c r="K2519" s="303">
        <v>0</v>
      </c>
      <c r="L2519" s="304">
        <v>0</v>
      </c>
      <c r="M2519" s="305">
        <v>0</v>
      </c>
      <c r="N2519" s="305">
        <v>0</v>
      </c>
      <c r="O2519" s="303">
        <v>0</v>
      </c>
      <c r="P2519" s="305">
        <v>0</v>
      </c>
      <c r="Q2519" s="303">
        <v>0</v>
      </c>
      <c r="R2519" s="16">
        <v>0</v>
      </c>
      <c r="T2519" s="172"/>
    </row>
    <row r="2520" spans="1:20">
      <c r="A2520" s="38">
        <v>23</v>
      </c>
      <c r="B2520" s="39">
        <v>0</v>
      </c>
      <c r="C2520" s="39" t="str">
        <f t="shared" si="84"/>
        <v>2021 Prior Year</v>
      </c>
      <c r="D2520" s="40">
        <v>4</v>
      </c>
      <c r="E2520" s="662">
        <v>23</v>
      </c>
      <c r="F2520" s="662">
        <v>6</v>
      </c>
      <c r="G2520" s="991" t="s">
        <v>933</v>
      </c>
      <c r="H2520" s="40" t="s">
        <v>228</v>
      </c>
      <c r="I2520" s="630" t="s">
        <v>152</v>
      </c>
      <c r="J2520" s="991" t="s">
        <v>182</v>
      </c>
      <c r="K2520" s="303">
        <v>0</v>
      </c>
      <c r="L2520" s="304">
        <v>0</v>
      </c>
      <c r="M2520" s="305">
        <v>0</v>
      </c>
      <c r="N2520" s="305">
        <v>0</v>
      </c>
      <c r="O2520" s="303">
        <v>0</v>
      </c>
      <c r="P2520" s="305">
        <v>0</v>
      </c>
      <c r="Q2520" s="303">
        <v>0</v>
      </c>
      <c r="R2520" s="16">
        <v>0</v>
      </c>
      <c r="T2520" s="172"/>
    </row>
    <row r="2521" spans="1:20">
      <c r="A2521" s="38">
        <v>23</v>
      </c>
      <c r="B2521" s="39">
        <v>0</v>
      </c>
      <c r="C2521" s="39" t="str">
        <f t="shared" si="84"/>
        <v>2021 Prior Year</v>
      </c>
      <c r="D2521" s="40">
        <v>4</v>
      </c>
      <c r="E2521" s="662">
        <v>23</v>
      </c>
      <c r="F2521" s="662">
        <v>6</v>
      </c>
      <c r="G2521" s="991" t="s">
        <v>933</v>
      </c>
      <c r="H2521" s="40" t="s">
        <v>228</v>
      </c>
      <c r="I2521" s="630" t="s">
        <v>70</v>
      </c>
      <c r="J2521" s="991" t="s">
        <v>265</v>
      </c>
      <c r="K2521" s="303">
        <v>0</v>
      </c>
      <c r="L2521" s="304">
        <v>0</v>
      </c>
      <c r="M2521" s="305">
        <v>0</v>
      </c>
      <c r="N2521" s="305">
        <v>0</v>
      </c>
      <c r="O2521" s="303">
        <v>0</v>
      </c>
      <c r="P2521" s="305">
        <v>0</v>
      </c>
      <c r="Q2521" s="303">
        <v>0</v>
      </c>
      <c r="R2521" s="16">
        <v>0</v>
      </c>
      <c r="T2521" s="172"/>
    </row>
    <row r="2522" spans="1:20">
      <c r="A2522" s="38">
        <v>23</v>
      </c>
      <c r="B2522" s="39">
        <v>0</v>
      </c>
      <c r="C2522" s="39" t="str">
        <f t="shared" si="84"/>
        <v>2021 Prior Year</v>
      </c>
      <c r="D2522" s="40">
        <v>4</v>
      </c>
      <c r="E2522" s="662">
        <v>23</v>
      </c>
      <c r="F2522" s="662">
        <v>6</v>
      </c>
      <c r="G2522" s="991" t="s">
        <v>933</v>
      </c>
      <c r="H2522" s="40" t="s">
        <v>228</v>
      </c>
      <c r="I2522" s="630" t="s">
        <v>71</v>
      </c>
      <c r="J2522" s="991" t="s">
        <v>266</v>
      </c>
      <c r="K2522" s="303">
        <v>0</v>
      </c>
      <c r="L2522" s="304">
        <v>0</v>
      </c>
      <c r="M2522" s="305">
        <v>0</v>
      </c>
      <c r="N2522" s="305">
        <v>0</v>
      </c>
      <c r="O2522" s="303">
        <v>0</v>
      </c>
      <c r="P2522" s="305">
        <v>0</v>
      </c>
      <c r="Q2522" s="303">
        <v>0</v>
      </c>
      <c r="R2522" s="16">
        <v>0</v>
      </c>
      <c r="T2522" s="172"/>
    </row>
    <row r="2523" spans="1:20">
      <c r="A2523" s="38">
        <v>23</v>
      </c>
      <c r="B2523" s="39">
        <v>0</v>
      </c>
      <c r="C2523" s="39" t="str">
        <f t="shared" si="84"/>
        <v>2021 Prior Year</v>
      </c>
      <c r="D2523" s="40">
        <v>4</v>
      </c>
      <c r="E2523" s="662">
        <v>23</v>
      </c>
      <c r="F2523" s="662">
        <v>6</v>
      </c>
      <c r="G2523" s="991" t="s">
        <v>933</v>
      </c>
      <c r="H2523" s="40" t="s">
        <v>228</v>
      </c>
      <c r="I2523" s="630" t="s">
        <v>72</v>
      </c>
      <c r="J2523" s="991" t="s">
        <v>527</v>
      </c>
      <c r="K2523" s="303">
        <v>0</v>
      </c>
      <c r="L2523" s="304">
        <v>0</v>
      </c>
      <c r="M2523" s="305">
        <v>0</v>
      </c>
      <c r="N2523" s="305">
        <v>0</v>
      </c>
      <c r="O2523" s="303">
        <v>0</v>
      </c>
      <c r="P2523" s="305">
        <v>0</v>
      </c>
      <c r="Q2523" s="303">
        <v>0</v>
      </c>
      <c r="R2523" s="16">
        <v>0</v>
      </c>
      <c r="T2523" s="172"/>
    </row>
    <row r="2524" spans="1:20">
      <c r="A2524" s="38">
        <v>23</v>
      </c>
      <c r="B2524" s="39">
        <v>0</v>
      </c>
      <c r="C2524" s="39" t="str">
        <f t="shared" si="84"/>
        <v>2021 Prior Year</v>
      </c>
      <c r="D2524" s="40">
        <v>4</v>
      </c>
      <c r="E2524" s="662">
        <v>23</v>
      </c>
      <c r="F2524" s="662">
        <v>6</v>
      </c>
      <c r="G2524" s="991" t="s">
        <v>933</v>
      </c>
      <c r="H2524" s="40" t="s">
        <v>228</v>
      </c>
      <c r="I2524" s="630" t="s">
        <v>73</v>
      </c>
      <c r="J2524" s="991" t="s">
        <v>528</v>
      </c>
      <c r="K2524" s="303">
        <v>0</v>
      </c>
      <c r="L2524" s="304">
        <v>0</v>
      </c>
      <c r="M2524" s="305">
        <v>0</v>
      </c>
      <c r="N2524" s="305">
        <v>0</v>
      </c>
      <c r="O2524" s="303">
        <v>0</v>
      </c>
      <c r="P2524" s="305">
        <v>0</v>
      </c>
      <c r="Q2524" s="303">
        <v>0</v>
      </c>
      <c r="R2524" s="16">
        <v>0</v>
      </c>
      <c r="T2524" s="172"/>
    </row>
    <row r="2525" spans="1:20">
      <c r="A2525" s="38">
        <v>23</v>
      </c>
      <c r="B2525" s="39">
        <v>0</v>
      </c>
      <c r="C2525" s="39" t="str">
        <f t="shared" si="84"/>
        <v>2021 Prior Year</v>
      </c>
      <c r="D2525" s="40">
        <v>4</v>
      </c>
      <c r="E2525" s="662">
        <v>23</v>
      </c>
      <c r="F2525" s="662">
        <v>6</v>
      </c>
      <c r="G2525" s="991" t="s">
        <v>933</v>
      </c>
      <c r="H2525" s="40" t="s">
        <v>228</v>
      </c>
      <c r="I2525" s="630" t="s">
        <v>409</v>
      </c>
      <c r="J2525" s="991" t="s">
        <v>803</v>
      </c>
      <c r="K2525" s="303">
        <v>0</v>
      </c>
      <c r="L2525" s="304">
        <v>0</v>
      </c>
      <c r="M2525" s="305">
        <v>0</v>
      </c>
      <c r="N2525" s="305">
        <v>0</v>
      </c>
      <c r="O2525" s="303">
        <v>0</v>
      </c>
      <c r="P2525" s="305">
        <v>0</v>
      </c>
      <c r="Q2525" s="303">
        <v>0</v>
      </c>
      <c r="R2525" s="16">
        <v>0</v>
      </c>
      <c r="T2525" s="172"/>
    </row>
    <row r="2526" spans="1:20">
      <c r="A2526" s="38">
        <v>24</v>
      </c>
      <c r="B2526" s="39">
        <v>0</v>
      </c>
      <c r="C2526" s="39" t="str">
        <f t="shared" si="84"/>
        <v>2021 Prior Year</v>
      </c>
      <c r="D2526" s="40">
        <v>4</v>
      </c>
      <c r="E2526" s="662">
        <v>24</v>
      </c>
      <c r="F2526" s="662">
        <v>6</v>
      </c>
      <c r="G2526" s="991" t="s">
        <v>229</v>
      </c>
      <c r="H2526" s="40" t="s">
        <v>227</v>
      </c>
      <c r="I2526" s="630" t="s">
        <v>211</v>
      </c>
      <c r="J2526" s="991" t="s">
        <v>261</v>
      </c>
      <c r="K2526" s="303">
        <v>0</v>
      </c>
      <c r="L2526" s="304">
        <v>0</v>
      </c>
      <c r="M2526" s="305">
        <v>0</v>
      </c>
      <c r="N2526" s="305">
        <v>0</v>
      </c>
      <c r="O2526" s="303">
        <v>0</v>
      </c>
      <c r="P2526" s="305">
        <v>0</v>
      </c>
      <c r="Q2526" s="303">
        <v>0</v>
      </c>
      <c r="R2526" s="16">
        <v>0</v>
      </c>
      <c r="T2526" s="172"/>
    </row>
    <row r="2527" spans="1:20">
      <c r="A2527" s="38">
        <v>24</v>
      </c>
      <c r="B2527" s="39">
        <v>0</v>
      </c>
      <c r="C2527" s="39" t="str">
        <f t="shared" si="84"/>
        <v>2021 Prior Year</v>
      </c>
      <c r="D2527" s="40">
        <v>4</v>
      </c>
      <c r="E2527" s="662">
        <v>24</v>
      </c>
      <c r="F2527" s="662">
        <v>6</v>
      </c>
      <c r="G2527" s="991" t="s">
        <v>229</v>
      </c>
      <c r="H2527" s="40" t="s">
        <v>227</v>
      </c>
      <c r="I2527" s="630" t="s">
        <v>214</v>
      </c>
      <c r="J2527" s="991" t="s">
        <v>676</v>
      </c>
      <c r="K2527" s="303">
        <v>0</v>
      </c>
      <c r="L2527" s="304">
        <v>0</v>
      </c>
      <c r="M2527" s="305">
        <v>0</v>
      </c>
      <c r="N2527" s="305">
        <v>0</v>
      </c>
      <c r="O2527" s="303">
        <v>0</v>
      </c>
      <c r="P2527" s="305">
        <v>0</v>
      </c>
      <c r="Q2527" s="303">
        <v>0</v>
      </c>
      <c r="R2527" s="16">
        <v>0</v>
      </c>
      <c r="T2527" s="172"/>
    </row>
    <row r="2528" spans="1:20">
      <c r="A2528" s="38">
        <v>24</v>
      </c>
      <c r="B2528" s="39">
        <v>0</v>
      </c>
      <c r="C2528" s="39" t="str">
        <f t="shared" si="84"/>
        <v>2021 Prior Year</v>
      </c>
      <c r="D2528" s="40">
        <v>4</v>
      </c>
      <c r="E2528" s="662">
        <v>24</v>
      </c>
      <c r="F2528" s="662">
        <v>6</v>
      </c>
      <c r="G2528" s="991" t="s">
        <v>229</v>
      </c>
      <c r="H2528" s="40" t="s">
        <v>227</v>
      </c>
      <c r="I2528" s="630" t="s">
        <v>215</v>
      </c>
      <c r="J2528" s="991" t="s">
        <v>216</v>
      </c>
      <c r="K2528" s="303">
        <v>0</v>
      </c>
      <c r="L2528" s="304">
        <v>0</v>
      </c>
      <c r="M2528" s="305">
        <v>0</v>
      </c>
      <c r="N2528" s="305">
        <v>0</v>
      </c>
      <c r="O2528" s="303">
        <v>0</v>
      </c>
      <c r="P2528" s="305">
        <v>0</v>
      </c>
      <c r="Q2528" s="303">
        <v>0</v>
      </c>
      <c r="R2528" s="16">
        <v>0</v>
      </c>
      <c r="T2528" s="172"/>
    </row>
    <row r="2529" spans="1:20">
      <c r="A2529" s="38">
        <v>24</v>
      </c>
      <c r="B2529" s="39">
        <v>0</v>
      </c>
      <c r="C2529" s="39" t="str">
        <f t="shared" si="84"/>
        <v>2021 Prior Year</v>
      </c>
      <c r="D2529" s="40">
        <v>4</v>
      </c>
      <c r="E2529" s="662">
        <v>24</v>
      </c>
      <c r="F2529" s="662">
        <v>6</v>
      </c>
      <c r="G2529" s="991" t="s">
        <v>229</v>
      </c>
      <c r="H2529" s="40" t="s">
        <v>227</v>
      </c>
      <c r="I2529" s="630" t="s">
        <v>217</v>
      </c>
      <c r="J2529" s="991" t="s">
        <v>262</v>
      </c>
      <c r="K2529" s="303">
        <v>0</v>
      </c>
      <c r="L2529" s="304">
        <v>0</v>
      </c>
      <c r="M2529" s="305">
        <v>0</v>
      </c>
      <c r="N2529" s="305">
        <v>0</v>
      </c>
      <c r="O2529" s="303">
        <v>0</v>
      </c>
      <c r="P2529" s="305">
        <v>0</v>
      </c>
      <c r="Q2529" s="303">
        <v>0</v>
      </c>
      <c r="R2529" s="16">
        <v>0</v>
      </c>
      <c r="T2529" s="172"/>
    </row>
    <row r="2530" spans="1:20">
      <c r="A2530" s="38">
        <v>24</v>
      </c>
      <c r="B2530" s="39">
        <v>0</v>
      </c>
      <c r="C2530" s="39" t="str">
        <f t="shared" si="84"/>
        <v>2021 Prior Year</v>
      </c>
      <c r="D2530" s="40">
        <v>4</v>
      </c>
      <c r="E2530" s="662">
        <v>24</v>
      </c>
      <c r="F2530" s="662">
        <v>6</v>
      </c>
      <c r="G2530" s="991" t="s">
        <v>229</v>
      </c>
      <c r="H2530" s="40" t="s">
        <v>227</v>
      </c>
      <c r="I2530" s="630" t="s">
        <v>218</v>
      </c>
      <c r="J2530" s="991" t="s">
        <v>677</v>
      </c>
      <c r="K2530" s="303">
        <v>0</v>
      </c>
      <c r="L2530" s="304">
        <v>0</v>
      </c>
      <c r="M2530" s="305">
        <v>0</v>
      </c>
      <c r="N2530" s="305">
        <v>0</v>
      </c>
      <c r="O2530" s="303">
        <v>0</v>
      </c>
      <c r="P2530" s="305">
        <v>0</v>
      </c>
      <c r="Q2530" s="303">
        <v>0</v>
      </c>
      <c r="R2530" s="16">
        <v>0</v>
      </c>
      <c r="T2530" s="172"/>
    </row>
    <row r="2531" spans="1:20">
      <c r="A2531" s="38">
        <v>24</v>
      </c>
      <c r="B2531" s="39">
        <v>0</v>
      </c>
      <c r="C2531" s="39" t="str">
        <f t="shared" si="84"/>
        <v>2021 Prior Year</v>
      </c>
      <c r="D2531" s="40">
        <v>4</v>
      </c>
      <c r="E2531" s="662">
        <v>24</v>
      </c>
      <c r="F2531" s="662">
        <v>6</v>
      </c>
      <c r="G2531" s="991" t="s">
        <v>229</v>
      </c>
      <c r="H2531" s="40" t="s">
        <v>227</v>
      </c>
      <c r="I2531" s="630" t="s">
        <v>219</v>
      </c>
      <c r="J2531" s="991" t="s">
        <v>263</v>
      </c>
      <c r="K2531" s="303">
        <v>0</v>
      </c>
      <c r="L2531" s="304">
        <v>0</v>
      </c>
      <c r="M2531" s="305">
        <v>0</v>
      </c>
      <c r="N2531" s="305">
        <v>0</v>
      </c>
      <c r="O2531" s="303">
        <v>0</v>
      </c>
      <c r="P2531" s="305">
        <v>0</v>
      </c>
      <c r="Q2531" s="303">
        <v>0</v>
      </c>
      <c r="R2531" s="16">
        <v>0</v>
      </c>
      <c r="T2531" s="172"/>
    </row>
    <row r="2532" spans="1:20">
      <c r="A2532" s="38">
        <v>24</v>
      </c>
      <c r="B2532" s="39">
        <v>0</v>
      </c>
      <c r="C2532" s="39" t="str">
        <f t="shared" si="84"/>
        <v>2021 Prior Year</v>
      </c>
      <c r="D2532" s="40">
        <v>4</v>
      </c>
      <c r="E2532" s="662">
        <v>24</v>
      </c>
      <c r="F2532" s="662">
        <v>6</v>
      </c>
      <c r="G2532" s="991" t="s">
        <v>229</v>
      </c>
      <c r="H2532" s="40" t="s">
        <v>227</v>
      </c>
      <c r="I2532" s="630" t="s">
        <v>220</v>
      </c>
      <c r="J2532" s="991" t="s">
        <v>675</v>
      </c>
      <c r="K2532" s="303">
        <v>0</v>
      </c>
      <c r="L2532" s="304">
        <v>0</v>
      </c>
      <c r="M2532" s="305">
        <v>0</v>
      </c>
      <c r="N2532" s="305">
        <v>0</v>
      </c>
      <c r="O2532" s="303">
        <v>0</v>
      </c>
      <c r="P2532" s="305">
        <v>0</v>
      </c>
      <c r="Q2532" s="303">
        <v>0</v>
      </c>
      <c r="R2532" s="16">
        <v>0</v>
      </c>
      <c r="T2532" s="172"/>
    </row>
    <row r="2533" spans="1:20">
      <c r="A2533" s="38">
        <v>24</v>
      </c>
      <c r="B2533" s="39">
        <v>0</v>
      </c>
      <c r="C2533" s="39" t="str">
        <f t="shared" si="84"/>
        <v>2021 Prior Year</v>
      </c>
      <c r="D2533" s="40">
        <v>4</v>
      </c>
      <c r="E2533" s="662">
        <v>24</v>
      </c>
      <c r="F2533" s="662">
        <v>6</v>
      </c>
      <c r="G2533" s="991" t="s">
        <v>229</v>
      </c>
      <c r="H2533" s="40" t="s">
        <v>227</v>
      </c>
      <c r="I2533" s="630" t="s">
        <v>221</v>
      </c>
      <c r="J2533" s="991" t="s">
        <v>264</v>
      </c>
      <c r="K2533" s="303">
        <v>0</v>
      </c>
      <c r="L2533" s="304">
        <v>0</v>
      </c>
      <c r="M2533" s="305">
        <v>0</v>
      </c>
      <c r="N2533" s="305">
        <v>0</v>
      </c>
      <c r="O2533" s="303">
        <v>0</v>
      </c>
      <c r="P2533" s="305">
        <v>0</v>
      </c>
      <c r="Q2533" s="303">
        <v>0</v>
      </c>
      <c r="R2533" s="16">
        <v>0</v>
      </c>
      <c r="T2533" s="172"/>
    </row>
    <row r="2534" spans="1:20">
      <c r="A2534" s="38">
        <v>24</v>
      </c>
      <c r="B2534" s="39">
        <v>0</v>
      </c>
      <c r="C2534" s="39" t="str">
        <f t="shared" si="84"/>
        <v>2021 Prior Year</v>
      </c>
      <c r="D2534" s="40">
        <v>4</v>
      </c>
      <c r="E2534" s="662">
        <v>24</v>
      </c>
      <c r="F2534" s="662">
        <v>6</v>
      </c>
      <c r="G2534" s="991" t="s">
        <v>229</v>
      </c>
      <c r="H2534" s="40" t="s">
        <v>227</v>
      </c>
      <c r="I2534" s="630" t="s">
        <v>222</v>
      </c>
      <c r="J2534" s="991" t="s">
        <v>206</v>
      </c>
      <c r="K2534" s="303">
        <v>0</v>
      </c>
      <c r="L2534" s="304">
        <v>0</v>
      </c>
      <c r="M2534" s="305">
        <v>0</v>
      </c>
      <c r="N2534" s="305">
        <v>0</v>
      </c>
      <c r="O2534" s="303">
        <v>0</v>
      </c>
      <c r="P2534" s="305">
        <v>0</v>
      </c>
      <c r="Q2534" s="303">
        <v>0</v>
      </c>
      <c r="R2534" s="16">
        <v>0</v>
      </c>
      <c r="T2534" s="172"/>
    </row>
    <row r="2535" spans="1:20">
      <c r="A2535" s="38">
        <v>24</v>
      </c>
      <c r="B2535" s="39">
        <v>0</v>
      </c>
      <c r="C2535" s="39" t="str">
        <f t="shared" si="84"/>
        <v>2021 Prior Year</v>
      </c>
      <c r="D2535" s="40">
        <v>4</v>
      </c>
      <c r="E2535" s="662">
        <v>24</v>
      </c>
      <c r="F2535" s="662">
        <v>6</v>
      </c>
      <c r="G2535" s="991" t="s">
        <v>229</v>
      </c>
      <c r="H2535" s="40" t="s">
        <v>227</v>
      </c>
      <c r="I2535" s="630" t="s">
        <v>223</v>
      </c>
      <c r="J2535" s="991" t="s">
        <v>181</v>
      </c>
      <c r="K2535" s="303">
        <v>0</v>
      </c>
      <c r="L2535" s="304">
        <v>0</v>
      </c>
      <c r="M2535" s="305">
        <v>0</v>
      </c>
      <c r="N2535" s="305">
        <v>0</v>
      </c>
      <c r="O2535" s="303">
        <v>0</v>
      </c>
      <c r="P2535" s="305">
        <v>0</v>
      </c>
      <c r="Q2535" s="303">
        <v>0</v>
      </c>
      <c r="R2535" s="16">
        <v>0</v>
      </c>
      <c r="T2535" s="172"/>
    </row>
    <row r="2536" spans="1:20">
      <c r="A2536" s="38">
        <v>24</v>
      </c>
      <c r="B2536" s="39">
        <v>0</v>
      </c>
      <c r="C2536" s="39" t="str">
        <f t="shared" si="84"/>
        <v>2021 Prior Year</v>
      </c>
      <c r="D2536" s="40">
        <v>4</v>
      </c>
      <c r="E2536" s="662">
        <v>24</v>
      </c>
      <c r="F2536" s="662">
        <v>6</v>
      </c>
      <c r="G2536" s="991" t="s">
        <v>229</v>
      </c>
      <c r="H2536" s="40" t="s">
        <v>227</v>
      </c>
      <c r="I2536" s="630" t="s">
        <v>150</v>
      </c>
      <c r="J2536" s="991" t="s">
        <v>204</v>
      </c>
      <c r="K2536" s="303">
        <v>0</v>
      </c>
      <c r="L2536" s="304">
        <v>0</v>
      </c>
      <c r="M2536" s="305">
        <v>0</v>
      </c>
      <c r="N2536" s="305">
        <v>0</v>
      </c>
      <c r="O2536" s="303">
        <v>0</v>
      </c>
      <c r="P2536" s="305">
        <v>0</v>
      </c>
      <c r="Q2536" s="303">
        <v>0</v>
      </c>
      <c r="R2536" s="16">
        <v>0</v>
      </c>
      <c r="T2536" s="172"/>
    </row>
    <row r="2537" spans="1:20">
      <c r="A2537" s="38">
        <v>24</v>
      </c>
      <c r="B2537" s="39">
        <v>0</v>
      </c>
      <c r="C2537" s="39" t="str">
        <f t="shared" si="84"/>
        <v>2021 Prior Year</v>
      </c>
      <c r="D2537" s="40">
        <v>4</v>
      </c>
      <c r="E2537" s="662">
        <v>24</v>
      </c>
      <c r="F2537" s="662">
        <v>6</v>
      </c>
      <c r="G2537" s="991" t="s">
        <v>229</v>
      </c>
      <c r="H2537" s="40" t="s">
        <v>227</v>
      </c>
      <c r="I2537" s="630" t="s">
        <v>151</v>
      </c>
      <c r="J2537" s="991" t="s">
        <v>205</v>
      </c>
      <c r="K2537" s="303">
        <v>0</v>
      </c>
      <c r="L2537" s="304">
        <v>0</v>
      </c>
      <c r="M2537" s="305">
        <v>0</v>
      </c>
      <c r="N2537" s="305">
        <v>0</v>
      </c>
      <c r="O2537" s="303">
        <v>0</v>
      </c>
      <c r="P2537" s="305">
        <v>0</v>
      </c>
      <c r="Q2537" s="303">
        <v>0</v>
      </c>
      <c r="R2537" s="16">
        <v>0</v>
      </c>
      <c r="T2537" s="172"/>
    </row>
    <row r="2538" spans="1:20">
      <c r="A2538" s="38">
        <v>24</v>
      </c>
      <c r="B2538" s="39">
        <v>0</v>
      </c>
      <c r="C2538" s="39" t="str">
        <f t="shared" si="84"/>
        <v>2021 Prior Year</v>
      </c>
      <c r="D2538" s="40">
        <v>4</v>
      </c>
      <c r="E2538" s="662">
        <v>24</v>
      </c>
      <c r="F2538" s="662">
        <v>6</v>
      </c>
      <c r="G2538" s="991" t="s">
        <v>229</v>
      </c>
      <c r="H2538" s="40" t="s">
        <v>227</v>
      </c>
      <c r="I2538" s="630" t="s">
        <v>152</v>
      </c>
      <c r="J2538" s="991" t="s">
        <v>182</v>
      </c>
      <c r="K2538" s="303">
        <v>0</v>
      </c>
      <c r="L2538" s="304">
        <v>0</v>
      </c>
      <c r="M2538" s="305">
        <v>0</v>
      </c>
      <c r="N2538" s="305">
        <v>0</v>
      </c>
      <c r="O2538" s="303">
        <v>0</v>
      </c>
      <c r="P2538" s="305">
        <v>0</v>
      </c>
      <c r="Q2538" s="303">
        <v>0</v>
      </c>
      <c r="R2538" s="16">
        <v>0</v>
      </c>
      <c r="T2538" s="172"/>
    </row>
    <row r="2539" spans="1:20">
      <c r="A2539" s="38">
        <v>24</v>
      </c>
      <c r="B2539" s="39">
        <v>0</v>
      </c>
      <c r="C2539" s="39" t="str">
        <f t="shared" si="84"/>
        <v>2021 Prior Year</v>
      </c>
      <c r="D2539" s="40">
        <v>4</v>
      </c>
      <c r="E2539" s="662">
        <v>24</v>
      </c>
      <c r="F2539" s="662">
        <v>6</v>
      </c>
      <c r="G2539" s="991" t="s">
        <v>229</v>
      </c>
      <c r="H2539" s="40" t="s">
        <v>227</v>
      </c>
      <c r="I2539" s="630" t="s">
        <v>70</v>
      </c>
      <c r="J2539" s="991" t="s">
        <v>265</v>
      </c>
      <c r="K2539" s="303">
        <v>0</v>
      </c>
      <c r="L2539" s="304">
        <v>0</v>
      </c>
      <c r="M2539" s="305">
        <v>0</v>
      </c>
      <c r="N2539" s="305">
        <v>0</v>
      </c>
      <c r="O2539" s="303">
        <v>0</v>
      </c>
      <c r="P2539" s="305">
        <v>0</v>
      </c>
      <c r="Q2539" s="303">
        <v>0</v>
      </c>
      <c r="R2539" s="16">
        <v>0</v>
      </c>
      <c r="T2539" s="172"/>
    </row>
    <row r="2540" spans="1:20">
      <c r="A2540" s="38">
        <v>24</v>
      </c>
      <c r="B2540" s="39">
        <v>0</v>
      </c>
      <c r="C2540" s="39" t="str">
        <f t="shared" si="84"/>
        <v>2021 Prior Year</v>
      </c>
      <c r="D2540" s="40">
        <v>4</v>
      </c>
      <c r="E2540" s="662">
        <v>24</v>
      </c>
      <c r="F2540" s="662">
        <v>6</v>
      </c>
      <c r="G2540" s="991" t="s">
        <v>229</v>
      </c>
      <c r="H2540" s="40" t="s">
        <v>227</v>
      </c>
      <c r="I2540" s="630" t="s">
        <v>71</v>
      </c>
      <c r="J2540" s="991" t="s">
        <v>266</v>
      </c>
      <c r="K2540" s="303">
        <v>0</v>
      </c>
      <c r="L2540" s="304">
        <v>0</v>
      </c>
      <c r="M2540" s="305">
        <v>0</v>
      </c>
      <c r="N2540" s="305">
        <v>0</v>
      </c>
      <c r="O2540" s="303">
        <v>0</v>
      </c>
      <c r="P2540" s="305">
        <v>0</v>
      </c>
      <c r="Q2540" s="303">
        <v>0</v>
      </c>
      <c r="R2540" s="16">
        <v>0</v>
      </c>
      <c r="T2540" s="172"/>
    </row>
    <row r="2541" spans="1:20">
      <c r="A2541" s="38">
        <v>24</v>
      </c>
      <c r="B2541" s="39">
        <v>0</v>
      </c>
      <c r="C2541" s="39" t="str">
        <f t="shared" si="84"/>
        <v>2021 Prior Year</v>
      </c>
      <c r="D2541" s="40">
        <v>4</v>
      </c>
      <c r="E2541" s="662">
        <v>24</v>
      </c>
      <c r="F2541" s="662">
        <v>6</v>
      </c>
      <c r="G2541" s="991" t="s">
        <v>229</v>
      </c>
      <c r="H2541" s="40" t="s">
        <v>227</v>
      </c>
      <c r="I2541" s="630" t="s">
        <v>72</v>
      </c>
      <c r="J2541" s="991" t="s">
        <v>527</v>
      </c>
      <c r="K2541" s="303">
        <v>0</v>
      </c>
      <c r="L2541" s="304">
        <v>0</v>
      </c>
      <c r="M2541" s="305">
        <v>0</v>
      </c>
      <c r="N2541" s="305">
        <v>0</v>
      </c>
      <c r="O2541" s="303">
        <v>0</v>
      </c>
      <c r="P2541" s="305">
        <v>0</v>
      </c>
      <c r="Q2541" s="303">
        <v>0</v>
      </c>
      <c r="R2541" s="16">
        <v>0</v>
      </c>
      <c r="T2541" s="172"/>
    </row>
    <row r="2542" spans="1:20">
      <c r="A2542" s="38">
        <v>24</v>
      </c>
      <c r="B2542" s="39">
        <v>0</v>
      </c>
      <c r="C2542" s="39" t="str">
        <f t="shared" si="84"/>
        <v>2021 Prior Year</v>
      </c>
      <c r="D2542" s="40">
        <v>4</v>
      </c>
      <c r="E2542" s="662">
        <v>24</v>
      </c>
      <c r="F2542" s="662">
        <v>6</v>
      </c>
      <c r="G2542" s="991" t="s">
        <v>229</v>
      </c>
      <c r="H2542" s="40" t="s">
        <v>227</v>
      </c>
      <c r="I2542" s="630" t="s">
        <v>73</v>
      </c>
      <c r="J2542" s="991" t="s">
        <v>528</v>
      </c>
      <c r="K2542" s="303">
        <v>0</v>
      </c>
      <c r="L2542" s="304">
        <v>0</v>
      </c>
      <c r="M2542" s="305">
        <v>0</v>
      </c>
      <c r="N2542" s="305">
        <v>0</v>
      </c>
      <c r="O2542" s="303">
        <v>0</v>
      </c>
      <c r="P2542" s="305">
        <v>0</v>
      </c>
      <c r="Q2542" s="303">
        <v>0</v>
      </c>
      <c r="R2542" s="16">
        <v>0</v>
      </c>
      <c r="T2542" s="172"/>
    </row>
    <row r="2543" spans="1:20">
      <c r="A2543" s="38">
        <v>24</v>
      </c>
      <c r="B2543" s="39">
        <v>0</v>
      </c>
      <c r="C2543" s="39" t="str">
        <f t="shared" si="84"/>
        <v>2021 Prior Year</v>
      </c>
      <c r="D2543" s="40">
        <v>4</v>
      </c>
      <c r="E2543" s="662">
        <v>24</v>
      </c>
      <c r="F2543" s="662">
        <v>6</v>
      </c>
      <c r="G2543" s="991" t="s">
        <v>229</v>
      </c>
      <c r="H2543" s="40" t="s">
        <v>227</v>
      </c>
      <c r="I2543" s="630" t="s">
        <v>409</v>
      </c>
      <c r="J2543" s="991" t="s">
        <v>803</v>
      </c>
      <c r="K2543" s="303">
        <v>0</v>
      </c>
      <c r="L2543" s="304">
        <v>0</v>
      </c>
      <c r="M2543" s="305">
        <v>0</v>
      </c>
      <c r="N2543" s="305">
        <v>0</v>
      </c>
      <c r="O2543" s="303">
        <v>0</v>
      </c>
      <c r="P2543" s="305">
        <v>0</v>
      </c>
      <c r="Q2543" s="303">
        <v>0</v>
      </c>
      <c r="R2543" s="16">
        <v>0</v>
      </c>
      <c r="T2543" s="172"/>
    </row>
    <row r="2544" spans="1:20">
      <c r="A2544" s="38">
        <v>25</v>
      </c>
      <c r="B2544" s="39">
        <v>0</v>
      </c>
      <c r="C2544" s="39" t="str">
        <f t="shared" si="84"/>
        <v>2021 Prior Year</v>
      </c>
      <c r="D2544" s="40">
        <v>4</v>
      </c>
      <c r="E2544" s="662">
        <v>25</v>
      </c>
      <c r="F2544" s="662">
        <v>6</v>
      </c>
      <c r="G2544" s="991" t="s">
        <v>229</v>
      </c>
      <c r="H2544" s="40" t="s">
        <v>228</v>
      </c>
      <c r="I2544" s="630" t="s">
        <v>211</v>
      </c>
      <c r="J2544" s="991" t="s">
        <v>261</v>
      </c>
      <c r="K2544" s="303">
        <v>0</v>
      </c>
      <c r="L2544" s="304">
        <v>0</v>
      </c>
      <c r="M2544" s="305">
        <v>0</v>
      </c>
      <c r="N2544" s="305">
        <v>0</v>
      </c>
      <c r="O2544" s="303">
        <v>0</v>
      </c>
      <c r="P2544" s="305">
        <v>0</v>
      </c>
      <c r="Q2544" s="303">
        <v>0</v>
      </c>
      <c r="R2544" s="16">
        <v>0</v>
      </c>
      <c r="T2544" s="172"/>
    </row>
    <row r="2545" spans="1:20">
      <c r="A2545" s="38">
        <v>25</v>
      </c>
      <c r="B2545" s="39">
        <v>0</v>
      </c>
      <c r="C2545" s="39" t="str">
        <f t="shared" si="84"/>
        <v>2021 Prior Year</v>
      </c>
      <c r="D2545" s="40">
        <v>4</v>
      </c>
      <c r="E2545" s="662">
        <v>25</v>
      </c>
      <c r="F2545" s="662">
        <v>6</v>
      </c>
      <c r="G2545" s="991" t="s">
        <v>229</v>
      </c>
      <c r="H2545" s="40" t="s">
        <v>228</v>
      </c>
      <c r="I2545" s="630" t="s">
        <v>214</v>
      </c>
      <c r="J2545" s="991" t="s">
        <v>676</v>
      </c>
      <c r="K2545" s="303">
        <v>0</v>
      </c>
      <c r="L2545" s="304">
        <v>0</v>
      </c>
      <c r="M2545" s="305">
        <v>0</v>
      </c>
      <c r="N2545" s="305">
        <v>0</v>
      </c>
      <c r="O2545" s="303">
        <v>0</v>
      </c>
      <c r="P2545" s="305">
        <v>0</v>
      </c>
      <c r="Q2545" s="303">
        <v>0</v>
      </c>
      <c r="R2545" s="16">
        <v>0</v>
      </c>
      <c r="T2545" s="172"/>
    </row>
    <row r="2546" spans="1:20">
      <c r="A2546" s="38">
        <v>25</v>
      </c>
      <c r="B2546" s="39">
        <v>0</v>
      </c>
      <c r="C2546" s="39" t="str">
        <f t="shared" si="84"/>
        <v>2021 Prior Year</v>
      </c>
      <c r="D2546" s="40">
        <v>4</v>
      </c>
      <c r="E2546" s="662">
        <v>25</v>
      </c>
      <c r="F2546" s="662">
        <v>6</v>
      </c>
      <c r="G2546" s="991" t="s">
        <v>229</v>
      </c>
      <c r="H2546" s="40" t="s">
        <v>228</v>
      </c>
      <c r="I2546" s="630" t="s">
        <v>215</v>
      </c>
      <c r="J2546" s="991" t="s">
        <v>216</v>
      </c>
      <c r="K2546" s="303">
        <v>0</v>
      </c>
      <c r="L2546" s="304">
        <v>0</v>
      </c>
      <c r="M2546" s="305">
        <v>0</v>
      </c>
      <c r="N2546" s="305">
        <v>0</v>
      </c>
      <c r="O2546" s="303">
        <v>0</v>
      </c>
      <c r="P2546" s="305">
        <v>0</v>
      </c>
      <c r="Q2546" s="303">
        <v>0</v>
      </c>
      <c r="R2546" s="16">
        <v>0</v>
      </c>
      <c r="T2546" s="172"/>
    </row>
    <row r="2547" spans="1:20">
      <c r="A2547" s="38">
        <v>25</v>
      </c>
      <c r="B2547" s="39">
        <v>0</v>
      </c>
      <c r="C2547" s="39" t="str">
        <f t="shared" si="84"/>
        <v>2021 Prior Year</v>
      </c>
      <c r="D2547" s="40">
        <v>4</v>
      </c>
      <c r="E2547" s="662">
        <v>25</v>
      </c>
      <c r="F2547" s="662">
        <v>6</v>
      </c>
      <c r="G2547" s="991" t="s">
        <v>229</v>
      </c>
      <c r="H2547" s="40" t="s">
        <v>228</v>
      </c>
      <c r="I2547" s="630" t="s">
        <v>217</v>
      </c>
      <c r="J2547" s="991" t="s">
        <v>262</v>
      </c>
      <c r="K2547" s="303">
        <v>0</v>
      </c>
      <c r="L2547" s="304">
        <v>0</v>
      </c>
      <c r="M2547" s="305">
        <v>0</v>
      </c>
      <c r="N2547" s="305">
        <v>0</v>
      </c>
      <c r="O2547" s="303">
        <v>0</v>
      </c>
      <c r="P2547" s="305">
        <v>0</v>
      </c>
      <c r="Q2547" s="303">
        <v>0</v>
      </c>
      <c r="R2547" s="16">
        <v>0</v>
      </c>
      <c r="T2547" s="172"/>
    </row>
    <row r="2548" spans="1:20">
      <c r="A2548" s="38">
        <v>25</v>
      </c>
      <c r="B2548" s="39">
        <v>0</v>
      </c>
      <c r="C2548" s="39" t="str">
        <f t="shared" si="84"/>
        <v>2021 Prior Year</v>
      </c>
      <c r="D2548" s="40">
        <v>4</v>
      </c>
      <c r="E2548" s="662">
        <v>25</v>
      </c>
      <c r="F2548" s="662">
        <v>6</v>
      </c>
      <c r="G2548" s="991" t="s">
        <v>229</v>
      </c>
      <c r="H2548" s="40" t="s">
        <v>228</v>
      </c>
      <c r="I2548" s="630" t="s">
        <v>218</v>
      </c>
      <c r="J2548" s="991" t="s">
        <v>677</v>
      </c>
      <c r="K2548" s="303">
        <v>0</v>
      </c>
      <c r="L2548" s="304">
        <v>0</v>
      </c>
      <c r="M2548" s="305">
        <v>0</v>
      </c>
      <c r="N2548" s="305">
        <v>0</v>
      </c>
      <c r="O2548" s="303">
        <v>0</v>
      </c>
      <c r="P2548" s="305">
        <v>0</v>
      </c>
      <c r="Q2548" s="303">
        <v>0</v>
      </c>
      <c r="R2548" s="16">
        <v>0</v>
      </c>
      <c r="T2548" s="172"/>
    </row>
    <row r="2549" spans="1:20">
      <c r="A2549" s="38">
        <v>25</v>
      </c>
      <c r="B2549" s="39">
        <v>0</v>
      </c>
      <c r="C2549" s="39" t="str">
        <f t="shared" si="84"/>
        <v>2021 Prior Year</v>
      </c>
      <c r="D2549" s="40">
        <v>4</v>
      </c>
      <c r="E2549" s="662">
        <v>25</v>
      </c>
      <c r="F2549" s="662">
        <v>6</v>
      </c>
      <c r="G2549" s="991" t="s">
        <v>229</v>
      </c>
      <c r="H2549" s="40" t="s">
        <v>228</v>
      </c>
      <c r="I2549" s="630" t="s">
        <v>219</v>
      </c>
      <c r="J2549" s="991" t="s">
        <v>263</v>
      </c>
      <c r="K2549" s="303">
        <v>0</v>
      </c>
      <c r="L2549" s="304">
        <v>0</v>
      </c>
      <c r="M2549" s="305">
        <v>0</v>
      </c>
      <c r="N2549" s="305">
        <v>0</v>
      </c>
      <c r="O2549" s="303">
        <v>0</v>
      </c>
      <c r="P2549" s="305">
        <v>0</v>
      </c>
      <c r="Q2549" s="303">
        <v>0</v>
      </c>
      <c r="R2549" s="16">
        <v>0</v>
      </c>
      <c r="T2549" s="172"/>
    </row>
    <row r="2550" spans="1:20">
      <c r="A2550" s="38">
        <v>25</v>
      </c>
      <c r="B2550" s="39">
        <v>0</v>
      </c>
      <c r="C2550" s="39" t="str">
        <f t="shared" si="84"/>
        <v>2021 Prior Year</v>
      </c>
      <c r="D2550" s="40">
        <v>4</v>
      </c>
      <c r="E2550" s="662">
        <v>25</v>
      </c>
      <c r="F2550" s="662">
        <v>6</v>
      </c>
      <c r="G2550" s="991" t="s">
        <v>229</v>
      </c>
      <c r="H2550" s="40" t="s">
        <v>228</v>
      </c>
      <c r="I2550" s="630" t="s">
        <v>220</v>
      </c>
      <c r="J2550" s="991" t="s">
        <v>675</v>
      </c>
      <c r="K2550" s="303">
        <v>0</v>
      </c>
      <c r="L2550" s="304">
        <v>0</v>
      </c>
      <c r="M2550" s="305">
        <v>0</v>
      </c>
      <c r="N2550" s="305">
        <v>0</v>
      </c>
      <c r="O2550" s="303">
        <v>0</v>
      </c>
      <c r="P2550" s="305">
        <v>0</v>
      </c>
      <c r="Q2550" s="303">
        <v>0</v>
      </c>
      <c r="R2550" s="16">
        <v>0</v>
      </c>
      <c r="T2550" s="172"/>
    </row>
    <row r="2551" spans="1:20">
      <c r="A2551" s="38">
        <v>25</v>
      </c>
      <c r="B2551" s="39">
        <v>0</v>
      </c>
      <c r="C2551" s="39" t="str">
        <f t="shared" si="84"/>
        <v>2021 Prior Year</v>
      </c>
      <c r="D2551" s="40">
        <v>4</v>
      </c>
      <c r="E2551" s="662">
        <v>25</v>
      </c>
      <c r="F2551" s="662">
        <v>6</v>
      </c>
      <c r="G2551" s="991" t="s">
        <v>229</v>
      </c>
      <c r="H2551" s="40" t="s">
        <v>228</v>
      </c>
      <c r="I2551" s="630" t="s">
        <v>221</v>
      </c>
      <c r="J2551" s="991" t="s">
        <v>264</v>
      </c>
      <c r="K2551" s="303">
        <v>0</v>
      </c>
      <c r="L2551" s="304">
        <v>0</v>
      </c>
      <c r="M2551" s="305">
        <v>0</v>
      </c>
      <c r="N2551" s="305">
        <v>0</v>
      </c>
      <c r="O2551" s="303">
        <v>0</v>
      </c>
      <c r="P2551" s="305">
        <v>0</v>
      </c>
      <c r="Q2551" s="303">
        <v>0</v>
      </c>
      <c r="R2551" s="16">
        <v>0</v>
      </c>
      <c r="T2551" s="172"/>
    </row>
    <row r="2552" spans="1:20">
      <c r="A2552" s="38">
        <v>25</v>
      </c>
      <c r="B2552" s="39">
        <v>0</v>
      </c>
      <c r="C2552" s="39" t="str">
        <f t="shared" si="84"/>
        <v>2021 Prior Year</v>
      </c>
      <c r="D2552" s="40">
        <v>4</v>
      </c>
      <c r="E2552" s="662">
        <v>25</v>
      </c>
      <c r="F2552" s="662">
        <v>6</v>
      </c>
      <c r="G2552" s="991" t="s">
        <v>229</v>
      </c>
      <c r="H2552" s="40" t="s">
        <v>228</v>
      </c>
      <c r="I2552" s="630" t="s">
        <v>222</v>
      </c>
      <c r="J2552" s="991" t="s">
        <v>206</v>
      </c>
      <c r="K2552" s="303">
        <v>0</v>
      </c>
      <c r="L2552" s="304">
        <v>0</v>
      </c>
      <c r="M2552" s="305">
        <v>0</v>
      </c>
      <c r="N2552" s="305">
        <v>0</v>
      </c>
      <c r="O2552" s="303">
        <v>0</v>
      </c>
      <c r="P2552" s="305">
        <v>0</v>
      </c>
      <c r="Q2552" s="303">
        <v>0</v>
      </c>
      <c r="R2552" s="16">
        <v>0</v>
      </c>
      <c r="T2552" s="172"/>
    </row>
    <row r="2553" spans="1:20">
      <c r="A2553" s="38">
        <v>25</v>
      </c>
      <c r="B2553" s="39">
        <v>0</v>
      </c>
      <c r="C2553" s="39" t="str">
        <f t="shared" si="84"/>
        <v>2021 Prior Year</v>
      </c>
      <c r="D2553" s="40">
        <v>4</v>
      </c>
      <c r="E2553" s="662">
        <v>25</v>
      </c>
      <c r="F2553" s="662">
        <v>6</v>
      </c>
      <c r="G2553" s="991" t="s">
        <v>229</v>
      </c>
      <c r="H2553" s="40" t="s">
        <v>228</v>
      </c>
      <c r="I2553" s="630" t="s">
        <v>223</v>
      </c>
      <c r="J2553" s="991" t="s">
        <v>181</v>
      </c>
      <c r="K2553" s="303">
        <v>0</v>
      </c>
      <c r="L2553" s="304">
        <v>0</v>
      </c>
      <c r="M2553" s="305">
        <v>0</v>
      </c>
      <c r="N2553" s="305">
        <v>0</v>
      </c>
      <c r="O2553" s="303">
        <v>0</v>
      </c>
      <c r="P2553" s="305">
        <v>0</v>
      </c>
      <c r="Q2553" s="303">
        <v>0</v>
      </c>
      <c r="R2553" s="16">
        <v>0</v>
      </c>
      <c r="T2553" s="172"/>
    </row>
    <row r="2554" spans="1:20">
      <c r="A2554" s="38">
        <v>25</v>
      </c>
      <c r="B2554" s="39">
        <v>0</v>
      </c>
      <c r="C2554" s="39" t="str">
        <f t="shared" si="84"/>
        <v>2021 Prior Year</v>
      </c>
      <c r="D2554" s="40">
        <v>4</v>
      </c>
      <c r="E2554" s="662">
        <v>25</v>
      </c>
      <c r="F2554" s="662">
        <v>6</v>
      </c>
      <c r="G2554" s="991" t="s">
        <v>229</v>
      </c>
      <c r="H2554" s="40" t="s">
        <v>228</v>
      </c>
      <c r="I2554" s="630" t="s">
        <v>150</v>
      </c>
      <c r="J2554" s="991" t="s">
        <v>204</v>
      </c>
      <c r="K2554" s="303">
        <v>0</v>
      </c>
      <c r="L2554" s="304">
        <v>0</v>
      </c>
      <c r="M2554" s="305">
        <v>0</v>
      </c>
      <c r="N2554" s="305">
        <v>0</v>
      </c>
      <c r="O2554" s="303">
        <v>0</v>
      </c>
      <c r="P2554" s="305">
        <v>0</v>
      </c>
      <c r="Q2554" s="303">
        <v>0</v>
      </c>
      <c r="R2554" s="16">
        <v>0</v>
      </c>
      <c r="T2554" s="172"/>
    </row>
    <row r="2555" spans="1:20">
      <c r="A2555" s="38">
        <v>25</v>
      </c>
      <c r="B2555" s="39">
        <v>0</v>
      </c>
      <c r="C2555" s="39" t="str">
        <f t="shared" si="84"/>
        <v>2021 Prior Year</v>
      </c>
      <c r="D2555" s="40">
        <v>4</v>
      </c>
      <c r="E2555" s="662">
        <v>25</v>
      </c>
      <c r="F2555" s="662">
        <v>6</v>
      </c>
      <c r="G2555" s="991" t="s">
        <v>229</v>
      </c>
      <c r="H2555" s="40" t="s">
        <v>228</v>
      </c>
      <c r="I2555" s="630" t="s">
        <v>151</v>
      </c>
      <c r="J2555" s="991" t="s">
        <v>205</v>
      </c>
      <c r="K2555" s="303">
        <v>0</v>
      </c>
      <c r="L2555" s="304">
        <v>0</v>
      </c>
      <c r="M2555" s="305">
        <v>0</v>
      </c>
      <c r="N2555" s="305">
        <v>0</v>
      </c>
      <c r="O2555" s="303">
        <v>0</v>
      </c>
      <c r="P2555" s="305">
        <v>0</v>
      </c>
      <c r="Q2555" s="303">
        <v>0</v>
      </c>
      <c r="R2555" s="16">
        <v>0</v>
      </c>
      <c r="T2555" s="172"/>
    </row>
    <row r="2556" spans="1:20">
      <c r="A2556" s="38">
        <v>25</v>
      </c>
      <c r="B2556" s="39">
        <v>0</v>
      </c>
      <c r="C2556" s="39" t="str">
        <f t="shared" si="84"/>
        <v>2021 Prior Year</v>
      </c>
      <c r="D2556" s="40">
        <v>4</v>
      </c>
      <c r="E2556" s="662">
        <v>25</v>
      </c>
      <c r="F2556" s="662">
        <v>6</v>
      </c>
      <c r="G2556" s="991" t="s">
        <v>229</v>
      </c>
      <c r="H2556" s="40" t="s">
        <v>228</v>
      </c>
      <c r="I2556" s="630" t="s">
        <v>152</v>
      </c>
      <c r="J2556" s="991" t="s">
        <v>182</v>
      </c>
      <c r="K2556" s="303">
        <v>0</v>
      </c>
      <c r="L2556" s="304">
        <v>0</v>
      </c>
      <c r="M2556" s="305">
        <v>0</v>
      </c>
      <c r="N2556" s="305">
        <v>0</v>
      </c>
      <c r="O2556" s="303">
        <v>0</v>
      </c>
      <c r="P2556" s="305">
        <v>0</v>
      </c>
      <c r="Q2556" s="303">
        <v>0</v>
      </c>
      <c r="R2556" s="16">
        <v>0</v>
      </c>
      <c r="T2556" s="172"/>
    </row>
    <row r="2557" spans="1:20">
      <c r="A2557" s="38">
        <v>25</v>
      </c>
      <c r="B2557" s="39">
        <v>0</v>
      </c>
      <c r="C2557" s="39" t="str">
        <f t="shared" si="84"/>
        <v>2021 Prior Year</v>
      </c>
      <c r="D2557" s="40">
        <v>4</v>
      </c>
      <c r="E2557" s="662">
        <v>25</v>
      </c>
      <c r="F2557" s="662">
        <v>6</v>
      </c>
      <c r="G2557" s="991" t="s">
        <v>229</v>
      </c>
      <c r="H2557" s="40" t="s">
        <v>228</v>
      </c>
      <c r="I2557" s="630" t="s">
        <v>70</v>
      </c>
      <c r="J2557" s="991" t="s">
        <v>265</v>
      </c>
      <c r="K2557" s="303">
        <v>0</v>
      </c>
      <c r="L2557" s="304">
        <v>0</v>
      </c>
      <c r="M2557" s="305">
        <v>0</v>
      </c>
      <c r="N2557" s="305">
        <v>0</v>
      </c>
      <c r="O2557" s="303">
        <v>0</v>
      </c>
      <c r="P2557" s="305">
        <v>0</v>
      </c>
      <c r="Q2557" s="303">
        <v>0</v>
      </c>
      <c r="R2557" s="16">
        <v>0</v>
      </c>
      <c r="T2557" s="172"/>
    </row>
    <row r="2558" spans="1:20">
      <c r="A2558" s="38">
        <v>25</v>
      </c>
      <c r="B2558" s="39">
        <v>0</v>
      </c>
      <c r="C2558" s="39" t="str">
        <f t="shared" si="84"/>
        <v>2021 Prior Year</v>
      </c>
      <c r="D2558" s="40">
        <v>4</v>
      </c>
      <c r="E2558" s="662">
        <v>25</v>
      </c>
      <c r="F2558" s="662">
        <v>6</v>
      </c>
      <c r="G2558" s="991" t="s">
        <v>229</v>
      </c>
      <c r="H2558" s="40" t="s">
        <v>228</v>
      </c>
      <c r="I2558" s="630" t="s">
        <v>71</v>
      </c>
      <c r="J2558" s="991" t="s">
        <v>266</v>
      </c>
      <c r="K2558" s="303">
        <v>0</v>
      </c>
      <c r="L2558" s="304">
        <v>0</v>
      </c>
      <c r="M2558" s="305">
        <v>0</v>
      </c>
      <c r="N2558" s="305">
        <v>0</v>
      </c>
      <c r="O2558" s="303">
        <v>0</v>
      </c>
      <c r="P2558" s="305">
        <v>0</v>
      </c>
      <c r="Q2558" s="303">
        <v>0</v>
      </c>
      <c r="R2558" s="16">
        <v>0</v>
      </c>
      <c r="T2558" s="172"/>
    </row>
    <row r="2559" spans="1:20">
      <c r="A2559" s="38">
        <v>25</v>
      </c>
      <c r="B2559" s="39">
        <v>0</v>
      </c>
      <c r="C2559" s="39" t="str">
        <f t="shared" si="84"/>
        <v>2021 Prior Year</v>
      </c>
      <c r="D2559" s="40">
        <v>4</v>
      </c>
      <c r="E2559" s="662">
        <v>25</v>
      </c>
      <c r="F2559" s="662">
        <v>6</v>
      </c>
      <c r="G2559" s="991" t="s">
        <v>229</v>
      </c>
      <c r="H2559" s="40" t="s">
        <v>228</v>
      </c>
      <c r="I2559" s="630" t="s">
        <v>72</v>
      </c>
      <c r="J2559" s="991" t="s">
        <v>527</v>
      </c>
      <c r="K2559" s="303">
        <v>0</v>
      </c>
      <c r="L2559" s="304">
        <v>0</v>
      </c>
      <c r="M2559" s="305">
        <v>0</v>
      </c>
      <c r="N2559" s="305">
        <v>0</v>
      </c>
      <c r="O2559" s="303">
        <v>0</v>
      </c>
      <c r="P2559" s="305">
        <v>0</v>
      </c>
      <c r="Q2559" s="303">
        <v>0</v>
      </c>
      <c r="R2559" s="16">
        <v>0</v>
      </c>
      <c r="T2559" s="172"/>
    </row>
    <row r="2560" spans="1:20">
      <c r="A2560" s="38">
        <v>25</v>
      </c>
      <c r="B2560" s="39">
        <v>0</v>
      </c>
      <c r="C2560" s="39" t="str">
        <f t="shared" si="84"/>
        <v>2021 Prior Year</v>
      </c>
      <c r="D2560" s="40">
        <v>4</v>
      </c>
      <c r="E2560" s="662">
        <v>25</v>
      </c>
      <c r="F2560" s="662">
        <v>6</v>
      </c>
      <c r="G2560" s="991" t="s">
        <v>229</v>
      </c>
      <c r="H2560" s="40" t="s">
        <v>228</v>
      </c>
      <c r="I2560" s="630" t="s">
        <v>73</v>
      </c>
      <c r="J2560" s="991" t="s">
        <v>528</v>
      </c>
      <c r="K2560" s="303">
        <v>0</v>
      </c>
      <c r="L2560" s="304">
        <v>0</v>
      </c>
      <c r="M2560" s="305">
        <v>0</v>
      </c>
      <c r="N2560" s="305">
        <v>0</v>
      </c>
      <c r="O2560" s="303">
        <v>0</v>
      </c>
      <c r="P2560" s="305">
        <v>0</v>
      </c>
      <c r="Q2560" s="303">
        <v>0</v>
      </c>
      <c r="R2560" s="16">
        <v>0</v>
      </c>
      <c r="T2560" s="172"/>
    </row>
    <row r="2561" spans="1:20">
      <c r="A2561" s="38">
        <v>25</v>
      </c>
      <c r="B2561" s="39">
        <v>0</v>
      </c>
      <c r="C2561" s="39" t="str">
        <f t="shared" si="84"/>
        <v>2021 Prior Year</v>
      </c>
      <c r="D2561" s="40">
        <v>4</v>
      </c>
      <c r="E2561" s="662">
        <v>25</v>
      </c>
      <c r="F2561" s="662">
        <v>6</v>
      </c>
      <c r="G2561" s="991" t="s">
        <v>229</v>
      </c>
      <c r="H2561" s="40" t="s">
        <v>228</v>
      </c>
      <c r="I2561" s="630" t="s">
        <v>409</v>
      </c>
      <c r="J2561" s="991" t="s">
        <v>803</v>
      </c>
      <c r="K2561" s="303">
        <v>0</v>
      </c>
      <c r="L2561" s="304">
        <v>0</v>
      </c>
      <c r="M2561" s="305">
        <v>0</v>
      </c>
      <c r="N2561" s="305">
        <v>0</v>
      </c>
      <c r="O2561" s="303">
        <v>0</v>
      </c>
      <c r="P2561" s="305">
        <v>0</v>
      </c>
      <c r="Q2561" s="303">
        <v>0</v>
      </c>
      <c r="R2561" s="16">
        <v>0</v>
      </c>
      <c r="T2561" s="172"/>
    </row>
    <row r="2562" spans="1:20">
      <c r="A2562" s="38">
        <v>26</v>
      </c>
      <c r="B2562" s="39">
        <v>0</v>
      </c>
      <c r="C2562" s="39" t="str">
        <f t="shared" si="84"/>
        <v>2021 Prior Year</v>
      </c>
      <c r="D2562" s="40">
        <v>4</v>
      </c>
      <c r="E2562" s="662">
        <v>26</v>
      </c>
      <c r="F2562" s="662">
        <v>6</v>
      </c>
      <c r="G2562" s="991" t="s">
        <v>230</v>
      </c>
      <c r="H2562" s="40" t="s">
        <v>213</v>
      </c>
      <c r="I2562" s="630" t="s">
        <v>211</v>
      </c>
      <c r="J2562" s="991" t="s">
        <v>261</v>
      </c>
      <c r="K2562" s="303">
        <v>0</v>
      </c>
      <c r="L2562" s="304">
        <v>0</v>
      </c>
      <c r="M2562" s="305">
        <v>0</v>
      </c>
      <c r="N2562" s="305">
        <v>0</v>
      </c>
      <c r="O2562" s="303">
        <v>0</v>
      </c>
      <c r="P2562" s="305">
        <v>0</v>
      </c>
      <c r="Q2562" s="303">
        <v>0</v>
      </c>
      <c r="R2562" s="16">
        <v>0</v>
      </c>
      <c r="T2562" s="172"/>
    </row>
    <row r="2563" spans="1:20">
      <c r="A2563" s="38">
        <v>26</v>
      </c>
      <c r="B2563" s="39">
        <v>0</v>
      </c>
      <c r="C2563" s="39" t="str">
        <f t="shared" si="84"/>
        <v>2021 Prior Year</v>
      </c>
      <c r="D2563" s="40">
        <v>4</v>
      </c>
      <c r="E2563" s="662">
        <v>26</v>
      </c>
      <c r="F2563" s="662">
        <v>6</v>
      </c>
      <c r="G2563" s="991" t="s">
        <v>230</v>
      </c>
      <c r="H2563" s="40" t="s">
        <v>213</v>
      </c>
      <c r="I2563" s="630" t="s">
        <v>214</v>
      </c>
      <c r="J2563" s="991" t="s">
        <v>676</v>
      </c>
      <c r="K2563" s="303">
        <v>0</v>
      </c>
      <c r="L2563" s="304">
        <v>0</v>
      </c>
      <c r="M2563" s="305">
        <v>0</v>
      </c>
      <c r="N2563" s="305">
        <v>0</v>
      </c>
      <c r="O2563" s="303">
        <v>0</v>
      </c>
      <c r="P2563" s="305">
        <v>0</v>
      </c>
      <c r="Q2563" s="303">
        <v>0</v>
      </c>
      <c r="R2563" s="16">
        <v>0</v>
      </c>
      <c r="T2563" s="172"/>
    </row>
    <row r="2564" spans="1:20">
      <c r="A2564" s="38">
        <v>26</v>
      </c>
      <c r="B2564" s="39">
        <v>0</v>
      </c>
      <c r="C2564" s="39" t="str">
        <f t="shared" si="84"/>
        <v>2021 Prior Year</v>
      </c>
      <c r="D2564" s="40">
        <v>4</v>
      </c>
      <c r="E2564" s="662">
        <v>26</v>
      </c>
      <c r="F2564" s="662">
        <v>6</v>
      </c>
      <c r="G2564" s="991" t="s">
        <v>230</v>
      </c>
      <c r="H2564" s="40" t="s">
        <v>213</v>
      </c>
      <c r="I2564" s="630" t="s">
        <v>215</v>
      </c>
      <c r="J2564" s="991" t="s">
        <v>216</v>
      </c>
      <c r="K2564" s="303">
        <v>0</v>
      </c>
      <c r="L2564" s="304">
        <v>0</v>
      </c>
      <c r="M2564" s="305">
        <v>0</v>
      </c>
      <c r="N2564" s="305">
        <v>0</v>
      </c>
      <c r="O2564" s="303">
        <v>0</v>
      </c>
      <c r="P2564" s="305">
        <v>0</v>
      </c>
      <c r="Q2564" s="303">
        <v>0</v>
      </c>
      <c r="R2564" s="16">
        <v>0</v>
      </c>
      <c r="T2564" s="172"/>
    </row>
    <row r="2565" spans="1:20">
      <c r="A2565" s="38">
        <v>26</v>
      </c>
      <c r="B2565" s="39">
        <v>0</v>
      </c>
      <c r="C2565" s="39" t="str">
        <f t="shared" si="84"/>
        <v>2021 Prior Year</v>
      </c>
      <c r="D2565" s="40">
        <v>4</v>
      </c>
      <c r="E2565" s="662">
        <v>26</v>
      </c>
      <c r="F2565" s="662">
        <v>6</v>
      </c>
      <c r="G2565" s="991" t="s">
        <v>230</v>
      </c>
      <c r="H2565" s="40" t="s">
        <v>213</v>
      </c>
      <c r="I2565" s="630" t="s">
        <v>217</v>
      </c>
      <c r="J2565" s="991" t="s">
        <v>262</v>
      </c>
      <c r="K2565" s="303">
        <v>0</v>
      </c>
      <c r="L2565" s="304">
        <v>0</v>
      </c>
      <c r="M2565" s="305">
        <v>0</v>
      </c>
      <c r="N2565" s="305">
        <v>0</v>
      </c>
      <c r="O2565" s="303">
        <v>0</v>
      </c>
      <c r="P2565" s="305">
        <v>0</v>
      </c>
      <c r="Q2565" s="303">
        <v>0</v>
      </c>
      <c r="R2565" s="16">
        <v>0</v>
      </c>
      <c r="T2565" s="172"/>
    </row>
    <row r="2566" spans="1:20">
      <c r="A2566" s="38">
        <v>26</v>
      </c>
      <c r="B2566" s="39">
        <v>0</v>
      </c>
      <c r="C2566" s="39" t="str">
        <f t="shared" si="84"/>
        <v>2021 Prior Year</v>
      </c>
      <c r="D2566" s="40">
        <v>4</v>
      </c>
      <c r="E2566" s="662">
        <v>26</v>
      </c>
      <c r="F2566" s="662">
        <v>6</v>
      </c>
      <c r="G2566" s="991" t="s">
        <v>230</v>
      </c>
      <c r="H2566" s="40" t="s">
        <v>213</v>
      </c>
      <c r="I2566" s="630" t="s">
        <v>218</v>
      </c>
      <c r="J2566" s="991" t="s">
        <v>677</v>
      </c>
      <c r="K2566" s="303">
        <v>0</v>
      </c>
      <c r="L2566" s="304">
        <v>0</v>
      </c>
      <c r="M2566" s="305">
        <v>0</v>
      </c>
      <c r="N2566" s="305">
        <v>0</v>
      </c>
      <c r="O2566" s="303">
        <v>0</v>
      </c>
      <c r="P2566" s="305">
        <v>0</v>
      </c>
      <c r="Q2566" s="303">
        <v>0</v>
      </c>
      <c r="R2566" s="16">
        <v>0</v>
      </c>
      <c r="T2566" s="172"/>
    </row>
    <row r="2567" spans="1:20">
      <c r="A2567" s="38">
        <v>26</v>
      </c>
      <c r="B2567" s="39">
        <v>0</v>
      </c>
      <c r="C2567" s="39" t="str">
        <f t="shared" ref="C2567:C2597" si="85">$C$1302</f>
        <v>2021 Prior Year</v>
      </c>
      <c r="D2567" s="40">
        <v>4</v>
      </c>
      <c r="E2567" s="662">
        <v>26</v>
      </c>
      <c r="F2567" s="662">
        <v>6</v>
      </c>
      <c r="G2567" s="991" t="s">
        <v>230</v>
      </c>
      <c r="H2567" s="40" t="s">
        <v>213</v>
      </c>
      <c r="I2567" s="630" t="s">
        <v>219</v>
      </c>
      <c r="J2567" s="991" t="s">
        <v>263</v>
      </c>
      <c r="K2567" s="303">
        <v>0</v>
      </c>
      <c r="L2567" s="304">
        <v>0</v>
      </c>
      <c r="M2567" s="305">
        <v>0</v>
      </c>
      <c r="N2567" s="305">
        <v>0</v>
      </c>
      <c r="O2567" s="303">
        <v>0</v>
      </c>
      <c r="P2567" s="305">
        <v>0</v>
      </c>
      <c r="Q2567" s="303">
        <v>0</v>
      </c>
      <c r="R2567" s="16">
        <v>0</v>
      </c>
      <c r="T2567" s="172"/>
    </row>
    <row r="2568" spans="1:20">
      <c r="A2568" s="38">
        <v>26</v>
      </c>
      <c r="B2568" s="39">
        <v>0</v>
      </c>
      <c r="C2568" s="39" t="str">
        <f t="shared" si="85"/>
        <v>2021 Prior Year</v>
      </c>
      <c r="D2568" s="40">
        <v>4</v>
      </c>
      <c r="E2568" s="662">
        <v>26</v>
      </c>
      <c r="F2568" s="662">
        <v>6</v>
      </c>
      <c r="G2568" s="991" t="s">
        <v>230</v>
      </c>
      <c r="H2568" s="40" t="s">
        <v>213</v>
      </c>
      <c r="I2568" s="630" t="s">
        <v>220</v>
      </c>
      <c r="J2568" s="991" t="s">
        <v>675</v>
      </c>
      <c r="K2568" s="303">
        <v>0</v>
      </c>
      <c r="L2568" s="304">
        <v>0</v>
      </c>
      <c r="M2568" s="305">
        <v>0</v>
      </c>
      <c r="N2568" s="305">
        <v>0</v>
      </c>
      <c r="O2568" s="303">
        <v>0</v>
      </c>
      <c r="P2568" s="305">
        <v>0</v>
      </c>
      <c r="Q2568" s="303">
        <v>0</v>
      </c>
      <c r="R2568" s="16">
        <v>0</v>
      </c>
      <c r="T2568" s="172"/>
    </row>
    <row r="2569" spans="1:20">
      <c r="A2569" s="38">
        <v>26</v>
      </c>
      <c r="B2569" s="39">
        <v>0</v>
      </c>
      <c r="C2569" s="39" t="str">
        <f t="shared" si="85"/>
        <v>2021 Prior Year</v>
      </c>
      <c r="D2569" s="40">
        <v>4</v>
      </c>
      <c r="E2569" s="662">
        <v>26</v>
      </c>
      <c r="F2569" s="662">
        <v>6</v>
      </c>
      <c r="G2569" s="991" t="s">
        <v>230</v>
      </c>
      <c r="H2569" s="40" t="s">
        <v>213</v>
      </c>
      <c r="I2569" s="630" t="s">
        <v>221</v>
      </c>
      <c r="J2569" s="991" t="s">
        <v>264</v>
      </c>
      <c r="K2569" s="303">
        <v>0</v>
      </c>
      <c r="L2569" s="304">
        <v>0</v>
      </c>
      <c r="M2569" s="305">
        <v>0</v>
      </c>
      <c r="N2569" s="305">
        <v>0</v>
      </c>
      <c r="O2569" s="303">
        <v>0</v>
      </c>
      <c r="P2569" s="305">
        <v>0</v>
      </c>
      <c r="Q2569" s="303">
        <v>0</v>
      </c>
      <c r="R2569" s="16">
        <v>0</v>
      </c>
      <c r="T2569" s="172"/>
    </row>
    <row r="2570" spans="1:20">
      <c r="A2570" s="38">
        <v>26</v>
      </c>
      <c r="B2570" s="39">
        <v>0</v>
      </c>
      <c r="C2570" s="39" t="str">
        <f t="shared" si="85"/>
        <v>2021 Prior Year</v>
      </c>
      <c r="D2570" s="40">
        <v>4</v>
      </c>
      <c r="E2570" s="662">
        <v>26</v>
      </c>
      <c r="F2570" s="662">
        <v>6</v>
      </c>
      <c r="G2570" s="991" t="s">
        <v>230</v>
      </c>
      <c r="H2570" s="40" t="s">
        <v>213</v>
      </c>
      <c r="I2570" s="630" t="s">
        <v>222</v>
      </c>
      <c r="J2570" s="991" t="s">
        <v>206</v>
      </c>
      <c r="K2570" s="303">
        <v>0</v>
      </c>
      <c r="L2570" s="304">
        <v>0</v>
      </c>
      <c r="M2570" s="305">
        <v>0</v>
      </c>
      <c r="N2570" s="305">
        <v>0</v>
      </c>
      <c r="O2570" s="303">
        <v>0</v>
      </c>
      <c r="P2570" s="305">
        <v>0</v>
      </c>
      <c r="Q2570" s="303">
        <v>0</v>
      </c>
      <c r="R2570" s="16">
        <v>0</v>
      </c>
      <c r="T2570" s="172"/>
    </row>
    <row r="2571" spans="1:20">
      <c r="A2571" s="38">
        <v>26</v>
      </c>
      <c r="B2571" s="39">
        <v>0</v>
      </c>
      <c r="C2571" s="39" t="str">
        <f t="shared" si="85"/>
        <v>2021 Prior Year</v>
      </c>
      <c r="D2571" s="40">
        <v>4</v>
      </c>
      <c r="E2571" s="662">
        <v>26</v>
      </c>
      <c r="F2571" s="662">
        <v>6</v>
      </c>
      <c r="G2571" s="991" t="s">
        <v>230</v>
      </c>
      <c r="H2571" s="40" t="s">
        <v>213</v>
      </c>
      <c r="I2571" s="630" t="s">
        <v>223</v>
      </c>
      <c r="J2571" s="991" t="s">
        <v>181</v>
      </c>
      <c r="K2571" s="303">
        <v>0</v>
      </c>
      <c r="L2571" s="304">
        <v>0</v>
      </c>
      <c r="M2571" s="305">
        <v>0</v>
      </c>
      <c r="N2571" s="305">
        <v>0</v>
      </c>
      <c r="O2571" s="303">
        <v>0</v>
      </c>
      <c r="P2571" s="305">
        <v>0</v>
      </c>
      <c r="Q2571" s="303">
        <v>0</v>
      </c>
      <c r="R2571" s="16">
        <v>0</v>
      </c>
      <c r="T2571" s="172"/>
    </row>
    <row r="2572" spans="1:20">
      <c r="A2572" s="38">
        <v>26</v>
      </c>
      <c r="B2572" s="39">
        <v>0</v>
      </c>
      <c r="C2572" s="39" t="str">
        <f t="shared" si="85"/>
        <v>2021 Prior Year</v>
      </c>
      <c r="D2572" s="40">
        <v>4</v>
      </c>
      <c r="E2572" s="662">
        <v>26</v>
      </c>
      <c r="F2572" s="662">
        <v>6</v>
      </c>
      <c r="G2572" s="991" t="s">
        <v>230</v>
      </c>
      <c r="H2572" s="40" t="s">
        <v>213</v>
      </c>
      <c r="I2572" s="630" t="s">
        <v>150</v>
      </c>
      <c r="J2572" s="991" t="s">
        <v>204</v>
      </c>
      <c r="K2572" s="303">
        <v>0</v>
      </c>
      <c r="L2572" s="304">
        <v>0</v>
      </c>
      <c r="M2572" s="305">
        <v>0</v>
      </c>
      <c r="N2572" s="305">
        <v>0</v>
      </c>
      <c r="O2572" s="303">
        <v>0</v>
      </c>
      <c r="P2572" s="305">
        <v>0</v>
      </c>
      <c r="Q2572" s="303">
        <v>0</v>
      </c>
      <c r="R2572" s="16">
        <v>0</v>
      </c>
      <c r="T2572" s="172"/>
    </row>
    <row r="2573" spans="1:20">
      <c r="A2573" s="38">
        <v>26</v>
      </c>
      <c r="B2573" s="39">
        <v>0</v>
      </c>
      <c r="C2573" s="39" t="str">
        <f t="shared" si="85"/>
        <v>2021 Prior Year</v>
      </c>
      <c r="D2573" s="40">
        <v>4</v>
      </c>
      <c r="E2573" s="662">
        <v>26</v>
      </c>
      <c r="F2573" s="662">
        <v>6</v>
      </c>
      <c r="G2573" s="991" t="s">
        <v>230</v>
      </c>
      <c r="H2573" s="40" t="s">
        <v>213</v>
      </c>
      <c r="I2573" s="630" t="s">
        <v>151</v>
      </c>
      <c r="J2573" s="991" t="s">
        <v>205</v>
      </c>
      <c r="K2573" s="303">
        <v>0</v>
      </c>
      <c r="L2573" s="304">
        <v>0</v>
      </c>
      <c r="M2573" s="305">
        <v>0</v>
      </c>
      <c r="N2573" s="305">
        <v>0</v>
      </c>
      <c r="O2573" s="303">
        <v>0</v>
      </c>
      <c r="P2573" s="305">
        <v>0</v>
      </c>
      <c r="Q2573" s="303">
        <v>0</v>
      </c>
      <c r="R2573" s="16">
        <v>0</v>
      </c>
      <c r="T2573" s="172"/>
    </row>
    <row r="2574" spans="1:20">
      <c r="A2574" s="38">
        <v>26</v>
      </c>
      <c r="B2574" s="39">
        <v>0</v>
      </c>
      <c r="C2574" s="39" t="str">
        <f t="shared" si="85"/>
        <v>2021 Prior Year</v>
      </c>
      <c r="D2574" s="40">
        <v>4</v>
      </c>
      <c r="E2574" s="662">
        <v>26</v>
      </c>
      <c r="F2574" s="662">
        <v>6</v>
      </c>
      <c r="G2574" s="991" t="s">
        <v>230</v>
      </c>
      <c r="H2574" s="40" t="s">
        <v>213</v>
      </c>
      <c r="I2574" s="630" t="s">
        <v>152</v>
      </c>
      <c r="J2574" s="991" t="s">
        <v>182</v>
      </c>
      <c r="K2574" s="303">
        <v>0</v>
      </c>
      <c r="L2574" s="304">
        <v>0</v>
      </c>
      <c r="M2574" s="305">
        <v>0</v>
      </c>
      <c r="N2574" s="305">
        <v>0</v>
      </c>
      <c r="O2574" s="303">
        <v>0</v>
      </c>
      <c r="P2574" s="305">
        <v>0</v>
      </c>
      <c r="Q2574" s="303">
        <v>0</v>
      </c>
      <c r="R2574" s="16">
        <v>0</v>
      </c>
      <c r="T2574" s="172"/>
    </row>
    <row r="2575" spans="1:20">
      <c r="A2575" s="38">
        <v>26</v>
      </c>
      <c r="B2575" s="39">
        <v>0</v>
      </c>
      <c r="C2575" s="39" t="str">
        <f t="shared" si="85"/>
        <v>2021 Prior Year</v>
      </c>
      <c r="D2575" s="40">
        <v>4</v>
      </c>
      <c r="E2575" s="662">
        <v>26</v>
      </c>
      <c r="F2575" s="662">
        <v>6</v>
      </c>
      <c r="G2575" s="991" t="s">
        <v>230</v>
      </c>
      <c r="H2575" s="40" t="s">
        <v>213</v>
      </c>
      <c r="I2575" s="630" t="s">
        <v>70</v>
      </c>
      <c r="J2575" s="991" t="s">
        <v>265</v>
      </c>
      <c r="K2575" s="303">
        <v>0</v>
      </c>
      <c r="L2575" s="304">
        <v>0</v>
      </c>
      <c r="M2575" s="305">
        <v>0</v>
      </c>
      <c r="N2575" s="305">
        <v>0</v>
      </c>
      <c r="O2575" s="303">
        <v>0</v>
      </c>
      <c r="P2575" s="305">
        <v>0</v>
      </c>
      <c r="Q2575" s="303">
        <v>0</v>
      </c>
      <c r="R2575" s="16">
        <v>0</v>
      </c>
      <c r="T2575" s="172"/>
    </row>
    <row r="2576" spans="1:20">
      <c r="A2576" s="38">
        <v>26</v>
      </c>
      <c r="B2576" s="39">
        <v>0</v>
      </c>
      <c r="C2576" s="39" t="str">
        <f t="shared" si="85"/>
        <v>2021 Prior Year</v>
      </c>
      <c r="D2576" s="40">
        <v>4</v>
      </c>
      <c r="E2576" s="662">
        <v>26</v>
      </c>
      <c r="F2576" s="662">
        <v>6</v>
      </c>
      <c r="G2576" s="991" t="s">
        <v>230</v>
      </c>
      <c r="H2576" s="40" t="s">
        <v>213</v>
      </c>
      <c r="I2576" s="630" t="s">
        <v>71</v>
      </c>
      <c r="J2576" s="991" t="s">
        <v>266</v>
      </c>
      <c r="K2576" s="303">
        <v>0</v>
      </c>
      <c r="L2576" s="304">
        <v>0</v>
      </c>
      <c r="M2576" s="305">
        <v>0</v>
      </c>
      <c r="N2576" s="305">
        <v>0</v>
      </c>
      <c r="O2576" s="303">
        <v>0</v>
      </c>
      <c r="P2576" s="305">
        <v>0</v>
      </c>
      <c r="Q2576" s="303">
        <v>0</v>
      </c>
      <c r="R2576" s="16">
        <v>0</v>
      </c>
      <c r="T2576" s="172"/>
    </row>
    <row r="2577" spans="1:20">
      <c r="A2577" s="38">
        <v>26</v>
      </c>
      <c r="B2577" s="39">
        <v>0</v>
      </c>
      <c r="C2577" s="39" t="str">
        <f t="shared" si="85"/>
        <v>2021 Prior Year</v>
      </c>
      <c r="D2577" s="40">
        <v>4</v>
      </c>
      <c r="E2577" s="662">
        <v>26</v>
      </c>
      <c r="F2577" s="662">
        <v>6</v>
      </c>
      <c r="G2577" s="991" t="s">
        <v>230</v>
      </c>
      <c r="H2577" s="40" t="s">
        <v>213</v>
      </c>
      <c r="I2577" s="630" t="s">
        <v>72</v>
      </c>
      <c r="J2577" s="991" t="s">
        <v>527</v>
      </c>
      <c r="K2577" s="303">
        <v>0</v>
      </c>
      <c r="L2577" s="304">
        <v>0</v>
      </c>
      <c r="M2577" s="305">
        <v>0</v>
      </c>
      <c r="N2577" s="305">
        <v>0</v>
      </c>
      <c r="O2577" s="303">
        <v>0</v>
      </c>
      <c r="P2577" s="305">
        <v>0</v>
      </c>
      <c r="Q2577" s="303">
        <v>0</v>
      </c>
      <c r="R2577" s="16">
        <v>0</v>
      </c>
      <c r="T2577" s="172"/>
    </row>
    <row r="2578" spans="1:20">
      <c r="A2578" s="38">
        <v>26</v>
      </c>
      <c r="B2578" s="39">
        <v>0</v>
      </c>
      <c r="C2578" s="39" t="str">
        <f t="shared" si="85"/>
        <v>2021 Prior Year</v>
      </c>
      <c r="D2578" s="40">
        <v>4</v>
      </c>
      <c r="E2578" s="662">
        <v>26</v>
      </c>
      <c r="F2578" s="662">
        <v>6</v>
      </c>
      <c r="G2578" s="991" t="s">
        <v>230</v>
      </c>
      <c r="H2578" s="40" t="s">
        <v>213</v>
      </c>
      <c r="I2578" s="630" t="s">
        <v>73</v>
      </c>
      <c r="J2578" s="991" t="s">
        <v>528</v>
      </c>
      <c r="K2578" s="303">
        <v>0</v>
      </c>
      <c r="L2578" s="304">
        <v>0</v>
      </c>
      <c r="M2578" s="305">
        <v>0</v>
      </c>
      <c r="N2578" s="305">
        <v>0</v>
      </c>
      <c r="O2578" s="303">
        <v>0</v>
      </c>
      <c r="P2578" s="305">
        <v>0</v>
      </c>
      <c r="Q2578" s="303">
        <v>0</v>
      </c>
      <c r="R2578" s="16">
        <v>0</v>
      </c>
      <c r="T2578" s="172"/>
    </row>
    <row r="2579" spans="1:20">
      <c r="A2579" s="38">
        <v>26</v>
      </c>
      <c r="B2579" s="39">
        <v>0</v>
      </c>
      <c r="C2579" s="39" t="str">
        <f t="shared" si="85"/>
        <v>2021 Prior Year</v>
      </c>
      <c r="D2579" s="40">
        <v>4</v>
      </c>
      <c r="E2579" s="662">
        <v>26</v>
      </c>
      <c r="F2579" s="662">
        <v>6</v>
      </c>
      <c r="G2579" s="991" t="s">
        <v>230</v>
      </c>
      <c r="H2579" s="40" t="s">
        <v>213</v>
      </c>
      <c r="I2579" s="630" t="s">
        <v>409</v>
      </c>
      <c r="J2579" s="991" t="s">
        <v>803</v>
      </c>
      <c r="K2579" s="303">
        <v>0</v>
      </c>
      <c r="L2579" s="304">
        <v>0</v>
      </c>
      <c r="M2579" s="305">
        <v>0</v>
      </c>
      <c r="N2579" s="305">
        <v>0</v>
      </c>
      <c r="O2579" s="303">
        <v>0</v>
      </c>
      <c r="P2579" s="305">
        <v>0</v>
      </c>
      <c r="Q2579" s="303">
        <v>0</v>
      </c>
      <c r="R2579" s="16">
        <v>0</v>
      </c>
      <c r="T2579" s="172"/>
    </row>
    <row r="2580" spans="1:20">
      <c r="A2580" s="38">
        <v>15</v>
      </c>
      <c r="B2580" s="39">
        <f t="shared" si="81"/>
        <v>0</v>
      </c>
      <c r="C2580" s="39" t="str">
        <f t="shared" si="85"/>
        <v>2021 Prior Year</v>
      </c>
      <c r="D2580" s="40">
        <v>4</v>
      </c>
      <c r="E2580" s="662">
        <v>15</v>
      </c>
      <c r="F2580" s="40" t="s">
        <v>424</v>
      </c>
      <c r="G2580" s="698" t="s">
        <v>212</v>
      </c>
      <c r="H2580" s="40" t="s">
        <v>213</v>
      </c>
      <c r="I2580" s="629" t="s">
        <v>211</v>
      </c>
      <c r="J2580" s="698" t="s">
        <v>261</v>
      </c>
      <c r="K2580" s="303">
        <v>0</v>
      </c>
      <c r="L2580" s="304">
        <v>0</v>
      </c>
      <c r="M2580" s="305">
        <v>0</v>
      </c>
      <c r="N2580" s="305">
        <v>0</v>
      </c>
      <c r="O2580" s="303">
        <v>0</v>
      </c>
      <c r="P2580" s="305">
        <v>0</v>
      </c>
      <c r="Q2580" s="303">
        <v>0</v>
      </c>
      <c r="R2580" s="16">
        <f>SUMIFS('Member Months'!$L:$L,'Member Months'!$A:$A,$A2580,'Member Months'!$C:$C,$C2580, 'Member Months'!$D:$D,$D2580)</f>
        <v>0</v>
      </c>
      <c r="T2580" s="172"/>
    </row>
    <row r="2581" spans="1:20">
      <c r="A2581" s="38">
        <v>15</v>
      </c>
      <c r="B2581" s="39">
        <f t="shared" si="81"/>
        <v>0</v>
      </c>
      <c r="C2581" s="39" t="str">
        <f t="shared" si="85"/>
        <v>2021 Prior Year</v>
      </c>
      <c r="D2581" s="40">
        <v>4</v>
      </c>
      <c r="E2581" s="662">
        <v>15</v>
      </c>
      <c r="F2581" s="40" t="s">
        <v>424</v>
      </c>
      <c r="G2581" s="698" t="s">
        <v>212</v>
      </c>
      <c r="H2581" s="40" t="s">
        <v>213</v>
      </c>
      <c r="I2581" s="629" t="s">
        <v>214</v>
      </c>
      <c r="J2581" s="698" t="s">
        <v>676</v>
      </c>
      <c r="K2581" s="303">
        <v>0</v>
      </c>
      <c r="L2581" s="304">
        <v>0</v>
      </c>
      <c r="M2581" s="305">
        <v>0</v>
      </c>
      <c r="N2581" s="305">
        <v>0</v>
      </c>
      <c r="O2581" s="303">
        <v>0</v>
      </c>
      <c r="P2581" s="305">
        <v>0</v>
      </c>
      <c r="Q2581" s="303">
        <v>0</v>
      </c>
      <c r="R2581" s="16">
        <f>SUMIFS('Member Months'!$L:$L,'Member Months'!$A:$A,$A2581,'Member Months'!$C:$C,$C2581, 'Member Months'!$D:$D,$D2581)</f>
        <v>0</v>
      </c>
      <c r="T2581" s="172"/>
    </row>
    <row r="2582" spans="1:20">
      <c r="A2582" s="38">
        <v>15</v>
      </c>
      <c r="B2582" s="39">
        <f t="shared" si="81"/>
        <v>0</v>
      </c>
      <c r="C2582" s="39" t="str">
        <f t="shared" si="85"/>
        <v>2021 Prior Year</v>
      </c>
      <c r="D2582" s="40">
        <v>4</v>
      </c>
      <c r="E2582" s="662">
        <v>15</v>
      </c>
      <c r="F2582" s="40" t="s">
        <v>424</v>
      </c>
      <c r="G2582" s="698" t="s">
        <v>212</v>
      </c>
      <c r="H2582" s="40" t="s">
        <v>213</v>
      </c>
      <c r="I2582" s="629" t="s">
        <v>215</v>
      </c>
      <c r="J2582" s="698" t="s">
        <v>216</v>
      </c>
      <c r="K2582" s="303">
        <v>0</v>
      </c>
      <c r="L2582" s="304">
        <v>0</v>
      </c>
      <c r="M2582" s="305">
        <v>0</v>
      </c>
      <c r="N2582" s="305">
        <v>0</v>
      </c>
      <c r="O2582" s="303">
        <v>0</v>
      </c>
      <c r="P2582" s="305">
        <v>0</v>
      </c>
      <c r="Q2582" s="303">
        <v>0</v>
      </c>
      <c r="R2582" s="16">
        <f>SUMIFS('Member Months'!$L:$L,'Member Months'!$A:$A,$A2582,'Member Months'!$C:$C,$C2582, 'Member Months'!$D:$D,$D2582)</f>
        <v>0</v>
      </c>
      <c r="T2582" s="172"/>
    </row>
    <row r="2583" spans="1:20">
      <c r="A2583" s="38">
        <v>15</v>
      </c>
      <c r="B2583" s="39">
        <f t="shared" si="81"/>
        <v>0</v>
      </c>
      <c r="C2583" s="39" t="str">
        <f t="shared" si="85"/>
        <v>2021 Prior Year</v>
      </c>
      <c r="D2583" s="40">
        <v>4</v>
      </c>
      <c r="E2583" s="662">
        <v>15</v>
      </c>
      <c r="F2583" s="40" t="s">
        <v>424</v>
      </c>
      <c r="G2583" s="698" t="s">
        <v>212</v>
      </c>
      <c r="H2583" s="40" t="s">
        <v>213</v>
      </c>
      <c r="I2583" s="629" t="s">
        <v>217</v>
      </c>
      <c r="J2583" s="698" t="s">
        <v>262</v>
      </c>
      <c r="K2583" s="303">
        <v>0</v>
      </c>
      <c r="L2583" s="304">
        <v>0</v>
      </c>
      <c r="M2583" s="305">
        <v>0</v>
      </c>
      <c r="N2583" s="305">
        <v>0</v>
      </c>
      <c r="O2583" s="303">
        <v>0</v>
      </c>
      <c r="P2583" s="305">
        <v>0</v>
      </c>
      <c r="Q2583" s="303">
        <v>0</v>
      </c>
      <c r="R2583" s="16">
        <f>SUMIFS('Member Months'!$L:$L,'Member Months'!$A:$A,$A2583,'Member Months'!$C:$C,$C2583, 'Member Months'!$D:$D,$D2583)</f>
        <v>0</v>
      </c>
      <c r="T2583" s="172"/>
    </row>
    <row r="2584" spans="1:20">
      <c r="A2584" s="38">
        <v>15</v>
      </c>
      <c r="B2584" s="39">
        <f t="shared" si="81"/>
        <v>0</v>
      </c>
      <c r="C2584" s="39" t="str">
        <f t="shared" si="85"/>
        <v>2021 Prior Year</v>
      </c>
      <c r="D2584" s="40">
        <v>4</v>
      </c>
      <c r="E2584" s="662">
        <v>15</v>
      </c>
      <c r="F2584" s="40" t="s">
        <v>424</v>
      </c>
      <c r="G2584" s="698" t="s">
        <v>212</v>
      </c>
      <c r="H2584" s="40" t="s">
        <v>213</v>
      </c>
      <c r="I2584" s="629" t="s">
        <v>218</v>
      </c>
      <c r="J2584" s="698" t="s">
        <v>677</v>
      </c>
      <c r="K2584" s="303">
        <v>0</v>
      </c>
      <c r="L2584" s="304">
        <v>0</v>
      </c>
      <c r="M2584" s="305">
        <v>0</v>
      </c>
      <c r="N2584" s="305">
        <v>0</v>
      </c>
      <c r="O2584" s="303">
        <v>0</v>
      </c>
      <c r="P2584" s="305">
        <v>0</v>
      </c>
      <c r="Q2584" s="303">
        <v>0</v>
      </c>
      <c r="R2584" s="16">
        <f>SUMIFS('Member Months'!$L:$L,'Member Months'!$A:$A,$A2584,'Member Months'!$C:$C,$C2584, 'Member Months'!$D:$D,$D2584)</f>
        <v>0</v>
      </c>
      <c r="T2584" s="172"/>
    </row>
    <row r="2585" spans="1:20">
      <c r="A2585" s="38">
        <v>15</v>
      </c>
      <c r="B2585" s="39">
        <f t="shared" ref="B2585:B2597" si="86">$B$2274</f>
        <v>0</v>
      </c>
      <c r="C2585" s="39" t="str">
        <f t="shared" si="85"/>
        <v>2021 Prior Year</v>
      </c>
      <c r="D2585" s="40">
        <v>4</v>
      </c>
      <c r="E2585" s="662">
        <v>15</v>
      </c>
      <c r="F2585" s="40" t="s">
        <v>424</v>
      </c>
      <c r="G2585" s="698" t="s">
        <v>212</v>
      </c>
      <c r="H2585" s="40" t="s">
        <v>213</v>
      </c>
      <c r="I2585" s="629" t="s">
        <v>219</v>
      </c>
      <c r="J2585" s="698" t="s">
        <v>263</v>
      </c>
      <c r="K2585" s="303">
        <v>0</v>
      </c>
      <c r="L2585" s="304">
        <v>0</v>
      </c>
      <c r="M2585" s="305">
        <v>0</v>
      </c>
      <c r="N2585" s="305">
        <v>0</v>
      </c>
      <c r="O2585" s="303">
        <v>0</v>
      </c>
      <c r="P2585" s="305">
        <v>0</v>
      </c>
      <c r="Q2585" s="303">
        <v>0</v>
      </c>
      <c r="R2585" s="16">
        <f>SUMIFS('Member Months'!$L:$L,'Member Months'!$A:$A,$A2585,'Member Months'!$C:$C,$C2585, 'Member Months'!$D:$D,$D2585)</f>
        <v>0</v>
      </c>
      <c r="T2585" s="172"/>
    </row>
    <row r="2586" spans="1:20">
      <c r="A2586" s="38">
        <v>15</v>
      </c>
      <c r="B2586" s="39">
        <f t="shared" si="86"/>
        <v>0</v>
      </c>
      <c r="C2586" s="39" t="str">
        <f t="shared" si="85"/>
        <v>2021 Prior Year</v>
      </c>
      <c r="D2586" s="40">
        <v>4</v>
      </c>
      <c r="E2586" s="662">
        <v>15</v>
      </c>
      <c r="F2586" s="40" t="s">
        <v>424</v>
      </c>
      <c r="G2586" s="698" t="s">
        <v>212</v>
      </c>
      <c r="H2586" s="40" t="s">
        <v>213</v>
      </c>
      <c r="I2586" s="629" t="s">
        <v>220</v>
      </c>
      <c r="J2586" s="698" t="s">
        <v>675</v>
      </c>
      <c r="K2586" s="303">
        <v>0</v>
      </c>
      <c r="L2586" s="304">
        <v>0</v>
      </c>
      <c r="M2586" s="305">
        <v>0</v>
      </c>
      <c r="N2586" s="305">
        <v>0</v>
      </c>
      <c r="O2586" s="303">
        <v>0</v>
      </c>
      <c r="P2586" s="305">
        <v>0</v>
      </c>
      <c r="Q2586" s="303">
        <v>0</v>
      </c>
      <c r="R2586" s="16">
        <f>SUMIFS('Member Months'!$L:$L,'Member Months'!$A:$A,$A2586,'Member Months'!$C:$C,$C2586, 'Member Months'!$D:$D,$D2586)</f>
        <v>0</v>
      </c>
      <c r="T2586" s="172"/>
    </row>
    <row r="2587" spans="1:20">
      <c r="A2587" s="38">
        <v>15</v>
      </c>
      <c r="B2587" s="39">
        <f t="shared" si="86"/>
        <v>0</v>
      </c>
      <c r="C2587" s="39" t="str">
        <f t="shared" si="85"/>
        <v>2021 Prior Year</v>
      </c>
      <c r="D2587" s="40">
        <v>4</v>
      </c>
      <c r="E2587" s="662">
        <v>15</v>
      </c>
      <c r="F2587" s="40" t="s">
        <v>424</v>
      </c>
      <c r="G2587" s="698" t="s">
        <v>212</v>
      </c>
      <c r="H2587" s="40" t="s">
        <v>213</v>
      </c>
      <c r="I2587" s="629" t="s">
        <v>221</v>
      </c>
      <c r="J2587" s="698" t="s">
        <v>264</v>
      </c>
      <c r="K2587" s="303">
        <v>0</v>
      </c>
      <c r="L2587" s="304">
        <v>0</v>
      </c>
      <c r="M2587" s="305">
        <v>0</v>
      </c>
      <c r="N2587" s="305">
        <v>0</v>
      </c>
      <c r="O2587" s="303">
        <v>0</v>
      </c>
      <c r="P2587" s="305">
        <v>0</v>
      </c>
      <c r="Q2587" s="303">
        <v>0</v>
      </c>
      <c r="R2587" s="16">
        <f>SUMIFS('Member Months'!$L:$L,'Member Months'!$A:$A,$A2587,'Member Months'!$C:$C,$C2587, 'Member Months'!$D:$D,$D2587)</f>
        <v>0</v>
      </c>
      <c r="T2587" s="172"/>
    </row>
    <row r="2588" spans="1:20">
      <c r="A2588" s="38">
        <v>15</v>
      </c>
      <c r="B2588" s="39">
        <f t="shared" si="86"/>
        <v>0</v>
      </c>
      <c r="C2588" s="39" t="str">
        <f t="shared" si="85"/>
        <v>2021 Prior Year</v>
      </c>
      <c r="D2588" s="40">
        <v>4</v>
      </c>
      <c r="E2588" s="662">
        <v>15</v>
      </c>
      <c r="F2588" s="40" t="s">
        <v>424</v>
      </c>
      <c r="G2588" s="698" t="s">
        <v>212</v>
      </c>
      <c r="H2588" s="40" t="s">
        <v>213</v>
      </c>
      <c r="I2588" s="629" t="s">
        <v>222</v>
      </c>
      <c r="J2588" s="698" t="s">
        <v>206</v>
      </c>
      <c r="K2588" s="303">
        <v>0</v>
      </c>
      <c r="L2588" s="304">
        <v>0</v>
      </c>
      <c r="M2588" s="305">
        <v>0</v>
      </c>
      <c r="N2588" s="305">
        <v>0</v>
      </c>
      <c r="O2588" s="303">
        <v>0</v>
      </c>
      <c r="P2588" s="305">
        <v>0</v>
      </c>
      <c r="Q2588" s="303">
        <v>0</v>
      </c>
      <c r="R2588" s="16">
        <f>SUMIFS('Member Months'!$L:$L,'Member Months'!$A:$A,$A2588,'Member Months'!$C:$C,$C2588, 'Member Months'!$D:$D,$D2588)</f>
        <v>0</v>
      </c>
      <c r="T2588" s="172"/>
    </row>
    <row r="2589" spans="1:20">
      <c r="A2589" s="38">
        <v>15</v>
      </c>
      <c r="B2589" s="39">
        <f t="shared" si="86"/>
        <v>0</v>
      </c>
      <c r="C2589" s="39" t="str">
        <f t="shared" si="85"/>
        <v>2021 Prior Year</v>
      </c>
      <c r="D2589" s="40">
        <v>4</v>
      </c>
      <c r="E2589" s="662">
        <v>15</v>
      </c>
      <c r="F2589" s="40" t="s">
        <v>424</v>
      </c>
      <c r="G2589" s="698" t="s">
        <v>212</v>
      </c>
      <c r="H2589" s="40" t="s">
        <v>213</v>
      </c>
      <c r="I2589" s="629" t="s">
        <v>223</v>
      </c>
      <c r="J2589" s="698" t="s">
        <v>181</v>
      </c>
      <c r="K2589" s="303">
        <v>0</v>
      </c>
      <c r="L2589" s="304">
        <v>0</v>
      </c>
      <c r="M2589" s="305">
        <v>0</v>
      </c>
      <c r="N2589" s="305">
        <v>0</v>
      </c>
      <c r="O2589" s="303">
        <v>0</v>
      </c>
      <c r="P2589" s="305">
        <v>0</v>
      </c>
      <c r="Q2589" s="303">
        <v>0</v>
      </c>
      <c r="R2589" s="16">
        <f>SUMIFS('Member Months'!$L:$L,'Member Months'!$A:$A,$A2589,'Member Months'!$C:$C,$C2589, 'Member Months'!$D:$D,$D2589)</f>
        <v>0</v>
      </c>
      <c r="T2589" s="172"/>
    </row>
    <row r="2590" spans="1:20">
      <c r="A2590" s="38">
        <v>15</v>
      </c>
      <c r="B2590" s="39">
        <f t="shared" si="86"/>
        <v>0</v>
      </c>
      <c r="C2590" s="39" t="str">
        <f t="shared" si="85"/>
        <v>2021 Prior Year</v>
      </c>
      <c r="D2590" s="40">
        <v>4</v>
      </c>
      <c r="E2590" s="662">
        <v>15</v>
      </c>
      <c r="F2590" s="40" t="s">
        <v>424</v>
      </c>
      <c r="G2590" s="698" t="s">
        <v>212</v>
      </c>
      <c r="H2590" s="40" t="s">
        <v>213</v>
      </c>
      <c r="I2590" s="629" t="s">
        <v>150</v>
      </c>
      <c r="J2590" s="698" t="s">
        <v>204</v>
      </c>
      <c r="K2590" s="303">
        <v>0</v>
      </c>
      <c r="L2590" s="304">
        <v>0</v>
      </c>
      <c r="M2590" s="305">
        <v>0</v>
      </c>
      <c r="N2590" s="305">
        <v>0</v>
      </c>
      <c r="O2590" s="303">
        <v>0</v>
      </c>
      <c r="P2590" s="305">
        <v>0</v>
      </c>
      <c r="Q2590" s="303">
        <v>0</v>
      </c>
      <c r="R2590" s="16">
        <f>SUMIFS('Member Months'!$L:$L,'Member Months'!$A:$A,$A2590,'Member Months'!$C:$C,$C2590, 'Member Months'!$D:$D,$D2590)</f>
        <v>0</v>
      </c>
      <c r="T2590" s="172"/>
    </row>
    <row r="2591" spans="1:20">
      <c r="A2591" s="38">
        <v>15</v>
      </c>
      <c r="B2591" s="39">
        <f t="shared" si="86"/>
        <v>0</v>
      </c>
      <c r="C2591" s="39" t="str">
        <f t="shared" si="85"/>
        <v>2021 Prior Year</v>
      </c>
      <c r="D2591" s="40">
        <v>4</v>
      </c>
      <c r="E2591" s="662">
        <v>15</v>
      </c>
      <c r="F2591" s="40" t="s">
        <v>424</v>
      </c>
      <c r="G2591" s="698" t="s">
        <v>212</v>
      </c>
      <c r="H2591" s="40" t="s">
        <v>213</v>
      </c>
      <c r="I2591" s="629" t="s">
        <v>151</v>
      </c>
      <c r="J2591" s="698" t="s">
        <v>205</v>
      </c>
      <c r="K2591" s="303">
        <v>0</v>
      </c>
      <c r="L2591" s="304">
        <v>0</v>
      </c>
      <c r="M2591" s="305">
        <v>0</v>
      </c>
      <c r="N2591" s="305">
        <v>0</v>
      </c>
      <c r="O2591" s="303">
        <v>0</v>
      </c>
      <c r="P2591" s="305">
        <v>0</v>
      </c>
      <c r="Q2591" s="303">
        <v>0</v>
      </c>
      <c r="R2591" s="16">
        <f>SUMIFS('Member Months'!$L:$L,'Member Months'!$A:$A,$A2591,'Member Months'!$C:$C,$C2591, 'Member Months'!$D:$D,$D2591)</f>
        <v>0</v>
      </c>
      <c r="T2591" s="172"/>
    </row>
    <row r="2592" spans="1:20">
      <c r="A2592" s="38">
        <v>15</v>
      </c>
      <c r="B2592" s="39">
        <f t="shared" si="86"/>
        <v>0</v>
      </c>
      <c r="C2592" s="39" t="str">
        <f t="shared" si="85"/>
        <v>2021 Prior Year</v>
      </c>
      <c r="D2592" s="40">
        <v>4</v>
      </c>
      <c r="E2592" s="662">
        <v>15</v>
      </c>
      <c r="F2592" s="40" t="s">
        <v>424</v>
      </c>
      <c r="G2592" s="698" t="s">
        <v>212</v>
      </c>
      <c r="H2592" s="40" t="s">
        <v>213</v>
      </c>
      <c r="I2592" s="629" t="s">
        <v>152</v>
      </c>
      <c r="J2592" s="698" t="s">
        <v>182</v>
      </c>
      <c r="K2592" s="303">
        <v>0</v>
      </c>
      <c r="L2592" s="304">
        <v>0</v>
      </c>
      <c r="M2592" s="305">
        <v>0</v>
      </c>
      <c r="N2592" s="305">
        <v>0</v>
      </c>
      <c r="O2592" s="303">
        <v>0</v>
      </c>
      <c r="P2592" s="305">
        <v>0</v>
      </c>
      <c r="Q2592" s="303">
        <v>0</v>
      </c>
      <c r="R2592" s="16">
        <f>SUMIFS('Member Months'!$L:$L,'Member Months'!$A:$A,$A2592,'Member Months'!$C:$C,$C2592, 'Member Months'!$D:$D,$D2592)</f>
        <v>0</v>
      </c>
      <c r="T2592" s="172"/>
    </row>
    <row r="2593" spans="1:20">
      <c r="A2593" s="38">
        <v>15</v>
      </c>
      <c r="B2593" s="39">
        <f t="shared" si="86"/>
        <v>0</v>
      </c>
      <c r="C2593" s="39" t="str">
        <f t="shared" si="85"/>
        <v>2021 Prior Year</v>
      </c>
      <c r="D2593" s="40">
        <v>4</v>
      </c>
      <c r="E2593" s="662">
        <v>15</v>
      </c>
      <c r="F2593" s="40" t="s">
        <v>424</v>
      </c>
      <c r="G2593" s="698" t="s">
        <v>212</v>
      </c>
      <c r="H2593" s="40" t="s">
        <v>213</v>
      </c>
      <c r="I2593" s="629" t="s">
        <v>70</v>
      </c>
      <c r="J2593" s="698" t="s">
        <v>265</v>
      </c>
      <c r="K2593" s="303">
        <v>0</v>
      </c>
      <c r="L2593" s="304">
        <v>0</v>
      </c>
      <c r="M2593" s="305">
        <v>0</v>
      </c>
      <c r="N2593" s="305">
        <v>0</v>
      </c>
      <c r="O2593" s="303">
        <v>0</v>
      </c>
      <c r="P2593" s="305">
        <v>0</v>
      </c>
      <c r="Q2593" s="303">
        <v>0</v>
      </c>
      <c r="R2593" s="16">
        <f>SUMIFS('Member Months'!$L:$L,'Member Months'!$A:$A,$A2593,'Member Months'!$C:$C,$C2593, 'Member Months'!$D:$D,$D2593)</f>
        <v>0</v>
      </c>
      <c r="T2593" s="172"/>
    </row>
    <row r="2594" spans="1:20">
      <c r="A2594" s="38">
        <v>15</v>
      </c>
      <c r="B2594" s="39">
        <f t="shared" si="86"/>
        <v>0</v>
      </c>
      <c r="C2594" s="39" t="str">
        <f t="shared" si="85"/>
        <v>2021 Prior Year</v>
      </c>
      <c r="D2594" s="40">
        <v>4</v>
      </c>
      <c r="E2594" s="662">
        <v>15</v>
      </c>
      <c r="F2594" s="40" t="s">
        <v>424</v>
      </c>
      <c r="G2594" s="698" t="s">
        <v>212</v>
      </c>
      <c r="H2594" s="40" t="s">
        <v>213</v>
      </c>
      <c r="I2594" s="629" t="s">
        <v>71</v>
      </c>
      <c r="J2594" s="698" t="s">
        <v>266</v>
      </c>
      <c r="K2594" s="303">
        <v>0</v>
      </c>
      <c r="L2594" s="304">
        <v>0</v>
      </c>
      <c r="M2594" s="305">
        <v>0</v>
      </c>
      <c r="N2594" s="305">
        <v>0</v>
      </c>
      <c r="O2594" s="303">
        <v>0</v>
      </c>
      <c r="P2594" s="305">
        <v>0</v>
      </c>
      <c r="Q2594" s="303">
        <v>0</v>
      </c>
      <c r="R2594" s="16">
        <f>SUMIFS('Member Months'!$L:$L,'Member Months'!$A:$A,$A2594,'Member Months'!$C:$C,$C2594, 'Member Months'!$D:$D,$D2594)</f>
        <v>0</v>
      </c>
      <c r="T2594" s="172"/>
    </row>
    <row r="2595" spans="1:20">
      <c r="A2595" s="38">
        <v>15</v>
      </c>
      <c r="B2595" s="39">
        <f t="shared" si="86"/>
        <v>0</v>
      </c>
      <c r="C2595" s="39" t="str">
        <f t="shared" si="85"/>
        <v>2021 Prior Year</v>
      </c>
      <c r="D2595" s="40">
        <v>4</v>
      </c>
      <c r="E2595" s="662">
        <v>15</v>
      </c>
      <c r="F2595" s="40" t="s">
        <v>424</v>
      </c>
      <c r="G2595" s="698" t="s">
        <v>212</v>
      </c>
      <c r="H2595" s="40" t="s">
        <v>213</v>
      </c>
      <c r="I2595" s="629" t="s">
        <v>72</v>
      </c>
      <c r="J2595" s="698" t="s">
        <v>527</v>
      </c>
      <c r="K2595" s="303">
        <v>0</v>
      </c>
      <c r="L2595" s="304">
        <v>0</v>
      </c>
      <c r="M2595" s="305">
        <v>0</v>
      </c>
      <c r="N2595" s="305">
        <v>0</v>
      </c>
      <c r="O2595" s="303">
        <v>0</v>
      </c>
      <c r="P2595" s="305">
        <v>0</v>
      </c>
      <c r="Q2595" s="303">
        <v>0</v>
      </c>
      <c r="R2595" s="16">
        <f>SUMIFS('Member Months'!$L:$L,'Member Months'!$A:$A,$A2595,'Member Months'!$C:$C,$C2595, 'Member Months'!$D:$D,$D2595)</f>
        <v>0</v>
      </c>
      <c r="T2595" s="172"/>
    </row>
    <row r="2596" spans="1:20">
      <c r="A2596" s="38">
        <v>15</v>
      </c>
      <c r="B2596" s="39">
        <f t="shared" si="86"/>
        <v>0</v>
      </c>
      <c r="C2596" s="39" t="str">
        <f t="shared" si="85"/>
        <v>2021 Prior Year</v>
      </c>
      <c r="D2596" s="40">
        <v>4</v>
      </c>
      <c r="E2596" s="662">
        <v>15</v>
      </c>
      <c r="F2596" s="40" t="s">
        <v>424</v>
      </c>
      <c r="G2596" s="698" t="s">
        <v>212</v>
      </c>
      <c r="H2596" s="40" t="s">
        <v>213</v>
      </c>
      <c r="I2596" s="629" t="s">
        <v>73</v>
      </c>
      <c r="J2596" s="698" t="s">
        <v>528</v>
      </c>
      <c r="K2596" s="303">
        <v>0</v>
      </c>
      <c r="L2596" s="304">
        <v>0</v>
      </c>
      <c r="M2596" s="305">
        <v>0</v>
      </c>
      <c r="N2596" s="305">
        <v>0</v>
      </c>
      <c r="O2596" s="303">
        <v>0</v>
      </c>
      <c r="P2596" s="305">
        <v>0</v>
      </c>
      <c r="Q2596" s="303">
        <v>0</v>
      </c>
      <c r="R2596" s="16">
        <f>SUMIFS('Member Months'!$L:$L,'Member Months'!$A:$A,$A2596,'Member Months'!$C:$C,$C2596, 'Member Months'!$D:$D,$D2596)</f>
        <v>0</v>
      </c>
      <c r="T2596" s="172"/>
    </row>
    <row r="2597" spans="1:20">
      <c r="A2597" s="775">
        <v>15</v>
      </c>
      <c r="B2597" s="776">
        <f t="shared" si="86"/>
        <v>0</v>
      </c>
      <c r="C2597" s="776" t="str">
        <f t="shared" si="85"/>
        <v>2021 Prior Year</v>
      </c>
      <c r="D2597" s="777">
        <v>4</v>
      </c>
      <c r="E2597" s="778">
        <v>15</v>
      </c>
      <c r="F2597" s="777" t="s">
        <v>424</v>
      </c>
      <c r="G2597" s="779" t="s">
        <v>212</v>
      </c>
      <c r="H2597" s="777" t="s">
        <v>213</v>
      </c>
      <c r="I2597" s="780" t="s">
        <v>409</v>
      </c>
      <c r="J2597" s="779" t="s">
        <v>803</v>
      </c>
      <c r="K2597" s="781">
        <v>0</v>
      </c>
      <c r="L2597" s="782">
        <v>0</v>
      </c>
      <c r="M2597" s="783">
        <v>0</v>
      </c>
      <c r="N2597" s="783">
        <v>0</v>
      </c>
      <c r="O2597" s="781">
        <v>0</v>
      </c>
      <c r="P2597" s="783">
        <v>0</v>
      </c>
      <c r="Q2597" s="781">
        <v>0</v>
      </c>
      <c r="R2597" s="785">
        <f>SUMIFS('Member Months'!$L:$L,'Member Months'!$A:$A,$A2597,'Member Months'!$C:$C,$C2597, 'Member Months'!$D:$D,$D2597)</f>
        <v>0</v>
      </c>
      <c r="T2597" s="172"/>
    </row>
    <row r="2598" spans="1:20">
      <c r="A2598" s="38" t="s">
        <v>211</v>
      </c>
      <c r="B2598" s="39">
        <f>$B$6</f>
        <v>0</v>
      </c>
      <c r="C2598" s="39" t="str">
        <f>'Member Months'!C162</f>
        <v>2020 Initial Year</v>
      </c>
      <c r="D2598" s="40">
        <v>1</v>
      </c>
      <c r="E2598" s="40" t="s">
        <v>211</v>
      </c>
      <c r="F2598" s="40" t="s">
        <v>738</v>
      </c>
      <c r="G2598" s="698" t="s">
        <v>212</v>
      </c>
      <c r="H2598" s="40" t="s">
        <v>213</v>
      </c>
      <c r="I2598" s="629" t="s">
        <v>211</v>
      </c>
      <c r="J2598" s="698" t="s">
        <v>261</v>
      </c>
      <c r="K2598" s="109">
        <v>0</v>
      </c>
      <c r="L2598" s="110">
        <v>0</v>
      </c>
      <c r="M2598" s="111">
        <v>0</v>
      </c>
      <c r="N2598" s="111">
        <v>0</v>
      </c>
      <c r="O2598" s="109">
        <v>0</v>
      </c>
      <c r="P2598" s="111">
        <v>0</v>
      </c>
      <c r="Q2598" s="109">
        <v>0</v>
      </c>
      <c r="R2598" s="16">
        <f>SUMIFS('Member Months'!$L:$L,'Member Months'!$A:$A,$A2598,'Member Months'!$C:$C,$C2598, 'Member Months'!$D:$D,$D2598)</f>
        <v>0</v>
      </c>
      <c r="T2598" s="172"/>
    </row>
    <row r="2599" spans="1:20">
      <c r="A2599" s="38" t="s">
        <v>211</v>
      </c>
      <c r="B2599" s="39">
        <f t="shared" ref="B2599:B2662" si="87">$B$2598</f>
        <v>0</v>
      </c>
      <c r="C2599" s="39" t="str">
        <f t="shared" ref="C2599:C2662" si="88">$C$2598</f>
        <v>2020 Initial Year</v>
      </c>
      <c r="D2599" s="40">
        <v>1</v>
      </c>
      <c r="E2599" s="40" t="s">
        <v>211</v>
      </c>
      <c r="F2599" s="40" t="s">
        <v>738</v>
      </c>
      <c r="G2599" s="698" t="s">
        <v>212</v>
      </c>
      <c r="H2599" s="40" t="s">
        <v>213</v>
      </c>
      <c r="I2599" s="629" t="s">
        <v>214</v>
      </c>
      <c r="J2599" s="698" t="s">
        <v>676</v>
      </c>
      <c r="K2599" s="109">
        <v>0</v>
      </c>
      <c r="L2599" s="110">
        <v>0</v>
      </c>
      <c r="M2599" s="111">
        <v>0</v>
      </c>
      <c r="N2599" s="111">
        <v>0</v>
      </c>
      <c r="O2599" s="109">
        <v>0</v>
      </c>
      <c r="P2599" s="111">
        <v>0</v>
      </c>
      <c r="Q2599" s="109">
        <v>0</v>
      </c>
      <c r="R2599" s="16">
        <f>SUMIFS('Member Months'!$L:$L,'Member Months'!$A:$A,$A2599,'Member Months'!$C:$C,$C2599, 'Member Months'!$D:$D,$D2599)</f>
        <v>0</v>
      </c>
      <c r="T2599" s="172"/>
    </row>
    <row r="2600" spans="1:20">
      <c r="A2600" s="38" t="s">
        <v>211</v>
      </c>
      <c r="B2600" s="39">
        <f t="shared" si="87"/>
        <v>0</v>
      </c>
      <c r="C2600" s="39" t="str">
        <f t="shared" si="88"/>
        <v>2020 Initial Year</v>
      </c>
      <c r="D2600" s="40">
        <v>1</v>
      </c>
      <c r="E2600" s="40" t="s">
        <v>211</v>
      </c>
      <c r="F2600" s="40" t="s">
        <v>738</v>
      </c>
      <c r="G2600" s="698" t="s">
        <v>212</v>
      </c>
      <c r="H2600" s="40" t="s">
        <v>213</v>
      </c>
      <c r="I2600" s="629" t="s">
        <v>215</v>
      </c>
      <c r="J2600" s="698" t="s">
        <v>216</v>
      </c>
      <c r="K2600" s="109">
        <v>0</v>
      </c>
      <c r="L2600" s="110">
        <v>0</v>
      </c>
      <c r="M2600" s="111">
        <v>0</v>
      </c>
      <c r="N2600" s="111">
        <v>0</v>
      </c>
      <c r="O2600" s="109">
        <v>0</v>
      </c>
      <c r="P2600" s="111">
        <v>0</v>
      </c>
      <c r="Q2600" s="109">
        <v>0</v>
      </c>
      <c r="R2600" s="16">
        <f>SUMIFS('Member Months'!$L:$L,'Member Months'!$A:$A,$A2600,'Member Months'!$C:$C,$C2600, 'Member Months'!$D:$D,$D2600)</f>
        <v>0</v>
      </c>
      <c r="T2600" s="172"/>
    </row>
    <row r="2601" spans="1:20">
      <c r="A2601" s="38" t="s">
        <v>211</v>
      </c>
      <c r="B2601" s="39">
        <f t="shared" si="87"/>
        <v>0</v>
      </c>
      <c r="C2601" s="39" t="str">
        <f t="shared" si="88"/>
        <v>2020 Initial Year</v>
      </c>
      <c r="D2601" s="40">
        <v>1</v>
      </c>
      <c r="E2601" s="40" t="s">
        <v>211</v>
      </c>
      <c r="F2601" s="40" t="s">
        <v>738</v>
      </c>
      <c r="G2601" s="698" t="s">
        <v>212</v>
      </c>
      <c r="H2601" s="40" t="s">
        <v>213</v>
      </c>
      <c r="I2601" s="629" t="s">
        <v>217</v>
      </c>
      <c r="J2601" s="698" t="s">
        <v>262</v>
      </c>
      <c r="K2601" s="109">
        <v>0</v>
      </c>
      <c r="L2601" s="110">
        <v>0</v>
      </c>
      <c r="M2601" s="111">
        <v>0</v>
      </c>
      <c r="N2601" s="111">
        <v>0</v>
      </c>
      <c r="O2601" s="109">
        <v>0</v>
      </c>
      <c r="P2601" s="111">
        <v>0</v>
      </c>
      <c r="Q2601" s="109">
        <v>0</v>
      </c>
      <c r="R2601" s="16">
        <f>SUMIFS('Member Months'!$L:$L,'Member Months'!$A:$A,$A2601,'Member Months'!$C:$C,$C2601, 'Member Months'!$D:$D,$D2601)</f>
        <v>0</v>
      </c>
      <c r="T2601" s="172"/>
    </row>
    <row r="2602" spans="1:20">
      <c r="A2602" s="38" t="s">
        <v>211</v>
      </c>
      <c r="B2602" s="39">
        <f t="shared" si="87"/>
        <v>0</v>
      </c>
      <c r="C2602" s="39" t="str">
        <f t="shared" si="88"/>
        <v>2020 Initial Year</v>
      </c>
      <c r="D2602" s="40">
        <v>1</v>
      </c>
      <c r="E2602" s="40" t="s">
        <v>211</v>
      </c>
      <c r="F2602" s="40" t="s">
        <v>738</v>
      </c>
      <c r="G2602" s="698" t="s">
        <v>212</v>
      </c>
      <c r="H2602" s="40" t="s">
        <v>213</v>
      </c>
      <c r="I2602" s="629" t="s">
        <v>218</v>
      </c>
      <c r="J2602" s="698" t="s">
        <v>677</v>
      </c>
      <c r="K2602" s="109">
        <v>0</v>
      </c>
      <c r="L2602" s="110">
        <v>0</v>
      </c>
      <c r="M2602" s="111">
        <v>0</v>
      </c>
      <c r="N2602" s="111">
        <v>0</v>
      </c>
      <c r="O2602" s="109">
        <v>0</v>
      </c>
      <c r="P2602" s="111">
        <v>0</v>
      </c>
      <c r="Q2602" s="109">
        <v>0</v>
      </c>
      <c r="R2602" s="16">
        <f>SUMIFS('Member Months'!$L:$L,'Member Months'!$A:$A,$A2602,'Member Months'!$C:$C,$C2602, 'Member Months'!$D:$D,$D2602)</f>
        <v>0</v>
      </c>
      <c r="T2602" s="172"/>
    </row>
    <row r="2603" spans="1:20">
      <c r="A2603" s="38" t="s">
        <v>211</v>
      </c>
      <c r="B2603" s="39">
        <f t="shared" si="87"/>
        <v>0</v>
      </c>
      <c r="C2603" s="39" t="str">
        <f t="shared" si="88"/>
        <v>2020 Initial Year</v>
      </c>
      <c r="D2603" s="40">
        <v>1</v>
      </c>
      <c r="E2603" s="40" t="s">
        <v>211</v>
      </c>
      <c r="F2603" s="40" t="s">
        <v>738</v>
      </c>
      <c r="G2603" s="698" t="s">
        <v>212</v>
      </c>
      <c r="H2603" s="40" t="s">
        <v>213</v>
      </c>
      <c r="I2603" s="629" t="s">
        <v>219</v>
      </c>
      <c r="J2603" s="698" t="s">
        <v>263</v>
      </c>
      <c r="K2603" s="109">
        <v>0</v>
      </c>
      <c r="L2603" s="110">
        <v>0</v>
      </c>
      <c r="M2603" s="111">
        <v>0</v>
      </c>
      <c r="N2603" s="111">
        <v>0</v>
      </c>
      <c r="O2603" s="109">
        <v>0</v>
      </c>
      <c r="P2603" s="111">
        <v>0</v>
      </c>
      <c r="Q2603" s="109">
        <v>0</v>
      </c>
      <c r="R2603" s="16">
        <f>SUMIFS('Member Months'!$L:$L,'Member Months'!$A:$A,$A2603,'Member Months'!$C:$C,$C2603, 'Member Months'!$D:$D,$D2603)</f>
        <v>0</v>
      </c>
      <c r="T2603" s="172"/>
    </row>
    <row r="2604" spans="1:20">
      <c r="A2604" s="38" t="s">
        <v>211</v>
      </c>
      <c r="B2604" s="39">
        <f t="shared" si="87"/>
        <v>0</v>
      </c>
      <c r="C2604" s="39" t="str">
        <f t="shared" si="88"/>
        <v>2020 Initial Year</v>
      </c>
      <c r="D2604" s="40">
        <v>1</v>
      </c>
      <c r="E2604" s="40" t="s">
        <v>211</v>
      </c>
      <c r="F2604" s="40" t="s">
        <v>738</v>
      </c>
      <c r="G2604" s="698" t="s">
        <v>212</v>
      </c>
      <c r="H2604" s="40" t="s">
        <v>213</v>
      </c>
      <c r="I2604" s="629" t="s">
        <v>220</v>
      </c>
      <c r="J2604" s="698" t="s">
        <v>675</v>
      </c>
      <c r="K2604" s="109">
        <v>0</v>
      </c>
      <c r="L2604" s="110">
        <v>0</v>
      </c>
      <c r="M2604" s="111">
        <v>0</v>
      </c>
      <c r="N2604" s="111">
        <v>0</v>
      </c>
      <c r="O2604" s="109">
        <v>0</v>
      </c>
      <c r="P2604" s="111">
        <v>0</v>
      </c>
      <c r="Q2604" s="109">
        <v>0</v>
      </c>
      <c r="R2604" s="16">
        <f>SUMIFS('Member Months'!$L:$L,'Member Months'!$A:$A,$A2604,'Member Months'!$C:$C,$C2604, 'Member Months'!$D:$D,$D2604)</f>
        <v>0</v>
      </c>
      <c r="T2604" s="172"/>
    </row>
    <row r="2605" spans="1:20">
      <c r="A2605" s="38" t="s">
        <v>211</v>
      </c>
      <c r="B2605" s="39">
        <f t="shared" si="87"/>
        <v>0</v>
      </c>
      <c r="C2605" s="39" t="str">
        <f t="shared" si="88"/>
        <v>2020 Initial Year</v>
      </c>
      <c r="D2605" s="40">
        <v>1</v>
      </c>
      <c r="E2605" s="40" t="s">
        <v>211</v>
      </c>
      <c r="F2605" s="40" t="s">
        <v>738</v>
      </c>
      <c r="G2605" s="698" t="s">
        <v>212</v>
      </c>
      <c r="H2605" s="40" t="s">
        <v>213</v>
      </c>
      <c r="I2605" s="629" t="s">
        <v>221</v>
      </c>
      <c r="J2605" s="698" t="s">
        <v>264</v>
      </c>
      <c r="K2605" s="109">
        <v>0</v>
      </c>
      <c r="L2605" s="110">
        <v>0</v>
      </c>
      <c r="M2605" s="111">
        <v>0</v>
      </c>
      <c r="N2605" s="111">
        <v>0</v>
      </c>
      <c r="O2605" s="109">
        <v>0</v>
      </c>
      <c r="P2605" s="111">
        <v>0</v>
      </c>
      <c r="Q2605" s="109">
        <v>0</v>
      </c>
      <c r="R2605" s="16">
        <f>SUMIFS('Member Months'!$L:$L,'Member Months'!$A:$A,$A2605,'Member Months'!$C:$C,$C2605, 'Member Months'!$D:$D,$D2605)</f>
        <v>0</v>
      </c>
      <c r="T2605" s="172"/>
    </row>
    <row r="2606" spans="1:20">
      <c r="A2606" s="38" t="s">
        <v>211</v>
      </c>
      <c r="B2606" s="39">
        <f t="shared" si="87"/>
        <v>0</v>
      </c>
      <c r="C2606" s="39" t="str">
        <f t="shared" si="88"/>
        <v>2020 Initial Year</v>
      </c>
      <c r="D2606" s="40">
        <v>1</v>
      </c>
      <c r="E2606" s="40" t="s">
        <v>211</v>
      </c>
      <c r="F2606" s="40" t="s">
        <v>738</v>
      </c>
      <c r="G2606" s="698" t="s">
        <v>212</v>
      </c>
      <c r="H2606" s="40" t="s">
        <v>213</v>
      </c>
      <c r="I2606" s="629" t="s">
        <v>222</v>
      </c>
      <c r="J2606" s="698" t="s">
        <v>206</v>
      </c>
      <c r="K2606" s="109">
        <v>0</v>
      </c>
      <c r="L2606" s="110">
        <v>0</v>
      </c>
      <c r="M2606" s="111">
        <v>0</v>
      </c>
      <c r="N2606" s="111">
        <v>0</v>
      </c>
      <c r="O2606" s="109">
        <v>0</v>
      </c>
      <c r="P2606" s="111">
        <v>0</v>
      </c>
      <c r="Q2606" s="109">
        <v>0</v>
      </c>
      <c r="R2606" s="16">
        <f>SUMIFS('Member Months'!$L:$L,'Member Months'!$A:$A,$A2606,'Member Months'!$C:$C,$C2606, 'Member Months'!$D:$D,$D2606)</f>
        <v>0</v>
      </c>
      <c r="T2606" s="172"/>
    </row>
    <row r="2607" spans="1:20">
      <c r="A2607" s="38" t="s">
        <v>211</v>
      </c>
      <c r="B2607" s="39">
        <f t="shared" si="87"/>
        <v>0</v>
      </c>
      <c r="C2607" s="39" t="str">
        <f t="shared" si="88"/>
        <v>2020 Initial Year</v>
      </c>
      <c r="D2607" s="40">
        <v>1</v>
      </c>
      <c r="E2607" s="40" t="s">
        <v>211</v>
      </c>
      <c r="F2607" s="40" t="s">
        <v>738</v>
      </c>
      <c r="G2607" s="698" t="s">
        <v>212</v>
      </c>
      <c r="H2607" s="40" t="s">
        <v>213</v>
      </c>
      <c r="I2607" s="629" t="s">
        <v>223</v>
      </c>
      <c r="J2607" s="698" t="s">
        <v>181</v>
      </c>
      <c r="K2607" s="109">
        <v>0</v>
      </c>
      <c r="L2607" s="110">
        <v>0</v>
      </c>
      <c r="M2607" s="111">
        <v>0</v>
      </c>
      <c r="N2607" s="111">
        <v>0</v>
      </c>
      <c r="O2607" s="109">
        <v>0</v>
      </c>
      <c r="P2607" s="111">
        <v>0</v>
      </c>
      <c r="Q2607" s="109">
        <v>0</v>
      </c>
      <c r="R2607" s="16">
        <f>SUMIFS('Member Months'!$L:$L,'Member Months'!$A:$A,$A2607,'Member Months'!$C:$C,$C2607, 'Member Months'!$D:$D,$D2607)</f>
        <v>0</v>
      </c>
      <c r="T2607" s="172"/>
    </row>
    <row r="2608" spans="1:20">
      <c r="A2608" s="38" t="s">
        <v>211</v>
      </c>
      <c r="B2608" s="39">
        <f t="shared" si="87"/>
        <v>0</v>
      </c>
      <c r="C2608" s="39" t="str">
        <f t="shared" si="88"/>
        <v>2020 Initial Year</v>
      </c>
      <c r="D2608" s="40">
        <v>1</v>
      </c>
      <c r="E2608" s="40" t="s">
        <v>211</v>
      </c>
      <c r="F2608" s="40" t="s">
        <v>738</v>
      </c>
      <c r="G2608" s="698" t="s">
        <v>212</v>
      </c>
      <c r="H2608" s="40" t="s">
        <v>213</v>
      </c>
      <c r="I2608" s="629" t="s">
        <v>150</v>
      </c>
      <c r="J2608" s="698" t="s">
        <v>204</v>
      </c>
      <c r="K2608" s="109">
        <v>0</v>
      </c>
      <c r="L2608" s="110">
        <v>0</v>
      </c>
      <c r="M2608" s="111">
        <v>0</v>
      </c>
      <c r="N2608" s="111">
        <v>0</v>
      </c>
      <c r="O2608" s="109">
        <v>0</v>
      </c>
      <c r="P2608" s="111">
        <v>0</v>
      </c>
      <c r="Q2608" s="109">
        <v>0</v>
      </c>
      <c r="R2608" s="16">
        <f>SUMIFS('Member Months'!$L:$L,'Member Months'!$A:$A,$A2608,'Member Months'!$C:$C,$C2608, 'Member Months'!$D:$D,$D2608)</f>
        <v>0</v>
      </c>
      <c r="T2608" s="172"/>
    </row>
    <row r="2609" spans="1:20">
      <c r="A2609" s="38" t="s">
        <v>211</v>
      </c>
      <c r="B2609" s="39">
        <f t="shared" si="87"/>
        <v>0</v>
      </c>
      <c r="C2609" s="39" t="str">
        <f t="shared" si="88"/>
        <v>2020 Initial Year</v>
      </c>
      <c r="D2609" s="40">
        <v>1</v>
      </c>
      <c r="E2609" s="40" t="s">
        <v>211</v>
      </c>
      <c r="F2609" s="40" t="s">
        <v>738</v>
      </c>
      <c r="G2609" s="698" t="s">
        <v>212</v>
      </c>
      <c r="H2609" s="40" t="s">
        <v>213</v>
      </c>
      <c r="I2609" s="629" t="s">
        <v>151</v>
      </c>
      <c r="J2609" s="698" t="s">
        <v>205</v>
      </c>
      <c r="K2609" s="109">
        <v>0</v>
      </c>
      <c r="L2609" s="110">
        <v>0</v>
      </c>
      <c r="M2609" s="111">
        <v>0</v>
      </c>
      <c r="N2609" s="111">
        <v>0</v>
      </c>
      <c r="O2609" s="109">
        <v>0</v>
      </c>
      <c r="P2609" s="111">
        <v>0</v>
      </c>
      <c r="Q2609" s="109">
        <v>0</v>
      </c>
      <c r="R2609" s="16">
        <f>SUMIFS('Member Months'!$L:$L,'Member Months'!$A:$A,$A2609,'Member Months'!$C:$C,$C2609, 'Member Months'!$D:$D,$D2609)</f>
        <v>0</v>
      </c>
      <c r="T2609" s="172"/>
    </row>
    <row r="2610" spans="1:20">
      <c r="A2610" s="38" t="s">
        <v>211</v>
      </c>
      <c r="B2610" s="39">
        <f t="shared" si="87"/>
        <v>0</v>
      </c>
      <c r="C2610" s="39" t="str">
        <f t="shared" si="88"/>
        <v>2020 Initial Year</v>
      </c>
      <c r="D2610" s="40">
        <v>1</v>
      </c>
      <c r="E2610" s="40" t="s">
        <v>211</v>
      </c>
      <c r="F2610" s="40" t="s">
        <v>738</v>
      </c>
      <c r="G2610" s="698" t="s">
        <v>212</v>
      </c>
      <c r="H2610" s="40" t="s">
        <v>213</v>
      </c>
      <c r="I2610" s="629" t="s">
        <v>152</v>
      </c>
      <c r="J2610" s="698" t="s">
        <v>182</v>
      </c>
      <c r="K2610" s="109">
        <v>0</v>
      </c>
      <c r="L2610" s="110">
        <v>0</v>
      </c>
      <c r="M2610" s="111">
        <v>0</v>
      </c>
      <c r="N2610" s="111">
        <v>0</v>
      </c>
      <c r="O2610" s="109">
        <v>0</v>
      </c>
      <c r="P2610" s="111">
        <v>0</v>
      </c>
      <c r="Q2610" s="109">
        <v>0</v>
      </c>
      <c r="R2610" s="16">
        <f>SUMIFS('Member Months'!$L:$L,'Member Months'!$A:$A,$A2610,'Member Months'!$C:$C,$C2610, 'Member Months'!$D:$D,$D2610)</f>
        <v>0</v>
      </c>
      <c r="S2610" s="172"/>
    </row>
    <row r="2611" spans="1:20">
      <c r="A2611" s="38" t="s">
        <v>211</v>
      </c>
      <c r="B2611" s="39">
        <f t="shared" si="87"/>
        <v>0</v>
      </c>
      <c r="C2611" s="39" t="str">
        <f t="shared" si="88"/>
        <v>2020 Initial Year</v>
      </c>
      <c r="D2611" s="40">
        <v>1</v>
      </c>
      <c r="E2611" s="40" t="s">
        <v>211</v>
      </c>
      <c r="F2611" s="40" t="s">
        <v>738</v>
      </c>
      <c r="G2611" s="698" t="s">
        <v>212</v>
      </c>
      <c r="H2611" s="40" t="s">
        <v>213</v>
      </c>
      <c r="I2611" s="629" t="s">
        <v>70</v>
      </c>
      <c r="J2611" s="698" t="s">
        <v>265</v>
      </c>
      <c r="K2611" s="109">
        <v>0</v>
      </c>
      <c r="L2611" s="110">
        <v>0</v>
      </c>
      <c r="M2611" s="111">
        <v>0</v>
      </c>
      <c r="N2611" s="111">
        <v>0</v>
      </c>
      <c r="O2611" s="109">
        <v>0</v>
      </c>
      <c r="P2611" s="111">
        <v>0</v>
      </c>
      <c r="Q2611" s="109">
        <v>0</v>
      </c>
      <c r="R2611" s="16">
        <f>SUMIFS('Member Months'!$L:$L,'Member Months'!$A:$A,$A2611,'Member Months'!$C:$C,$C2611, 'Member Months'!$D:$D,$D2611)</f>
        <v>0</v>
      </c>
      <c r="S2611" s="172"/>
    </row>
    <row r="2612" spans="1:20">
      <c r="A2612" s="38" t="s">
        <v>211</v>
      </c>
      <c r="B2612" s="39">
        <f t="shared" si="87"/>
        <v>0</v>
      </c>
      <c r="C2612" s="39" t="str">
        <f t="shared" si="88"/>
        <v>2020 Initial Year</v>
      </c>
      <c r="D2612" s="40">
        <v>1</v>
      </c>
      <c r="E2612" s="40" t="s">
        <v>211</v>
      </c>
      <c r="F2612" s="40" t="s">
        <v>738</v>
      </c>
      <c r="G2612" s="698" t="s">
        <v>212</v>
      </c>
      <c r="H2612" s="40" t="s">
        <v>213</v>
      </c>
      <c r="I2612" s="629" t="s">
        <v>71</v>
      </c>
      <c r="J2612" s="698" t="s">
        <v>266</v>
      </c>
      <c r="K2612" s="109">
        <v>0</v>
      </c>
      <c r="L2612" s="110">
        <v>0</v>
      </c>
      <c r="M2612" s="111">
        <v>0</v>
      </c>
      <c r="N2612" s="111">
        <v>0</v>
      </c>
      <c r="O2612" s="109">
        <v>0</v>
      </c>
      <c r="P2612" s="111">
        <v>0</v>
      </c>
      <c r="Q2612" s="109">
        <v>0</v>
      </c>
      <c r="R2612" s="16">
        <f>SUMIFS('Member Months'!$L:$L,'Member Months'!$A:$A,$A2612,'Member Months'!$C:$C,$C2612, 'Member Months'!$D:$D,$D2612)</f>
        <v>0</v>
      </c>
      <c r="S2612" s="172"/>
    </row>
    <row r="2613" spans="1:20">
      <c r="A2613" s="38" t="s">
        <v>211</v>
      </c>
      <c r="B2613" s="39">
        <f t="shared" si="87"/>
        <v>0</v>
      </c>
      <c r="C2613" s="39" t="str">
        <f t="shared" si="88"/>
        <v>2020 Initial Year</v>
      </c>
      <c r="D2613" s="40">
        <v>1</v>
      </c>
      <c r="E2613" s="40" t="s">
        <v>211</v>
      </c>
      <c r="F2613" s="40" t="s">
        <v>738</v>
      </c>
      <c r="G2613" s="698" t="s">
        <v>212</v>
      </c>
      <c r="H2613" s="40" t="s">
        <v>213</v>
      </c>
      <c r="I2613" s="629" t="s">
        <v>72</v>
      </c>
      <c r="J2613" s="698" t="s">
        <v>527</v>
      </c>
      <c r="K2613" s="109">
        <v>0</v>
      </c>
      <c r="L2613" s="110">
        <v>0</v>
      </c>
      <c r="M2613" s="111">
        <v>0</v>
      </c>
      <c r="N2613" s="111">
        <v>0</v>
      </c>
      <c r="O2613" s="109">
        <v>0</v>
      </c>
      <c r="P2613" s="111">
        <v>0</v>
      </c>
      <c r="Q2613" s="109">
        <v>0</v>
      </c>
      <c r="R2613" s="16">
        <f>SUMIFS('Member Months'!$L:$L,'Member Months'!$A:$A,$A2613,'Member Months'!$C:$C,$C2613, 'Member Months'!$D:$D,$D2613)</f>
        <v>0</v>
      </c>
      <c r="S2613" s="172"/>
    </row>
    <row r="2614" spans="1:20">
      <c r="A2614" s="38" t="s">
        <v>211</v>
      </c>
      <c r="B2614" s="39">
        <f t="shared" si="87"/>
        <v>0</v>
      </c>
      <c r="C2614" s="39" t="str">
        <f t="shared" si="88"/>
        <v>2020 Initial Year</v>
      </c>
      <c r="D2614" s="40">
        <v>1</v>
      </c>
      <c r="E2614" s="40" t="s">
        <v>211</v>
      </c>
      <c r="F2614" s="40" t="s">
        <v>738</v>
      </c>
      <c r="G2614" s="698" t="s">
        <v>212</v>
      </c>
      <c r="H2614" s="40" t="s">
        <v>213</v>
      </c>
      <c r="I2614" s="629" t="s">
        <v>73</v>
      </c>
      <c r="J2614" s="698" t="s">
        <v>528</v>
      </c>
      <c r="K2614" s="109">
        <v>0</v>
      </c>
      <c r="L2614" s="110">
        <v>0</v>
      </c>
      <c r="M2614" s="111">
        <v>0</v>
      </c>
      <c r="N2614" s="111">
        <v>0</v>
      </c>
      <c r="O2614" s="109">
        <v>0</v>
      </c>
      <c r="P2614" s="111">
        <v>0</v>
      </c>
      <c r="Q2614" s="109">
        <v>0</v>
      </c>
      <c r="R2614" s="16">
        <f>SUMIFS('Member Months'!$L:$L,'Member Months'!$A:$A,$A2614,'Member Months'!$C:$C,$C2614, 'Member Months'!$D:$D,$D2614)</f>
        <v>0</v>
      </c>
      <c r="S2614" s="172"/>
    </row>
    <row r="2615" spans="1:20">
      <c r="A2615" s="38" t="s">
        <v>211</v>
      </c>
      <c r="B2615" s="39">
        <f t="shared" si="87"/>
        <v>0</v>
      </c>
      <c r="C2615" s="39" t="str">
        <f t="shared" si="88"/>
        <v>2020 Initial Year</v>
      </c>
      <c r="D2615" s="40">
        <v>1</v>
      </c>
      <c r="E2615" s="40" t="s">
        <v>211</v>
      </c>
      <c r="F2615" s="40" t="s">
        <v>738</v>
      </c>
      <c r="G2615" s="698" t="s">
        <v>212</v>
      </c>
      <c r="H2615" s="40" t="s">
        <v>213</v>
      </c>
      <c r="I2615" s="630" t="s">
        <v>409</v>
      </c>
      <c r="J2615" s="698" t="s">
        <v>803</v>
      </c>
      <c r="K2615" s="109">
        <v>0</v>
      </c>
      <c r="L2615" s="110">
        <v>0</v>
      </c>
      <c r="M2615" s="111">
        <v>0</v>
      </c>
      <c r="N2615" s="111">
        <v>0</v>
      </c>
      <c r="O2615" s="109">
        <v>0</v>
      </c>
      <c r="P2615" s="111">
        <v>0</v>
      </c>
      <c r="Q2615" s="109">
        <v>0</v>
      </c>
      <c r="R2615" s="16">
        <f>SUMIFS('Member Months'!$L:$L,'Member Months'!$A:$A,$A2615,'Member Months'!$C:$C,$C2615, 'Member Months'!$D:$D,$D2615)</f>
        <v>0</v>
      </c>
      <c r="S2615" s="172"/>
    </row>
    <row r="2616" spans="1:20">
      <c r="A2616" s="38" t="s">
        <v>214</v>
      </c>
      <c r="B2616" s="39">
        <f t="shared" si="87"/>
        <v>0</v>
      </c>
      <c r="C2616" s="39" t="str">
        <f t="shared" si="88"/>
        <v>2020 Initial Year</v>
      </c>
      <c r="D2616" s="40">
        <v>1</v>
      </c>
      <c r="E2616" s="40" t="s">
        <v>214</v>
      </c>
      <c r="F2616" s="40" t="s">
        <v>738</v>
      </c>
      <c r="G2616" s="698" t="s">
        <v>224</v>
      </c>
      <c r="H2616" s="40" t="s">
        <v>213</v>
      </c>
      <c r="I2616" s="629" t="s">
        <v>211</v>
      </c>
      <c r="J2616" s="698" t="s">
        <v>261</v>
      </c>
      <c r="K2616" s="109">
        <v>0</v>
      </c>
      <c r="L2616" s="110">
        <v>0</v>
      </c>
      <c r="M2616" s="111">
        <v>0</v>
      </c>
      <c r="N2616" s="111">
        <v>0</v>
      </c>
      <c r="O2616" s="109">
        <v>0</v>
      </c>
      <c r="P2616" s="111">
        <v>0</v>
      </c>
      <c r="Q2616" s="109">
        <v>0</v>
      </c>
      <c r="R2616" s="16">
        <f>SUMIFS('Member Months'!$L:$L,'Member Months'!$A:$A,$A2616,'Member Months'!$C:$C,$C2616, 'Member Months'!$D:$D,$D2616)</f>
        <v>0</v>
      </c>
      <c r="T2616" s="172"/>
    </row>
    <row r="2617" spans="1:20">
      <c r="A2617" s="38" t="s">
        <v>214</v>
      </c>
      <c r="B2617" s="39">
        <f t="shared" si="87"/>
        <v>0</v>
      </c>
      <c r="C2617" s="39" t="str">
        <f t="shared" si="88"/>
        <v>2020 Initial Year</v>
      </c>
      <c r="D2617" s="40">
        <v>1</v>
      </c>
      <c r="E2617" s="40" t="s">
        <v>214</v>
      </c>
      <c r="F2617" s="40" t="s">
        <v>738</v>
      </c>
      <c r="G2617" s="698" t="s">
        <v>224</v>
      </c>
      <c r="H2617" s="40" t="s">
        <v>213</v>
      </c>
      <c r="I2617" s="629" t="s">
        <v>214</v>
      </c>
      <c r="J2617" s="698" t="s">
        <v>676</v>
      </c>
      <c r="K2617" s="109">
        <v>0</v>
      </c>
      <c r="L2617" s="110">
        <v>0</v>
      </c>
      <c r="M2617" s="111">
        <v>0</v>
      </c>
      <c r="N2617" s="111">
        <v>0</v>
      </c>
      <c r="O2617" s="109">
        <v>0</v>
      </c>
      <c r="P2617" s="111">
        <v>0</v>
      </c>
      <c r="Q2617" s="109">
        <v>0</v>
      </c>
      <c r="R2617" s="16">
        <f>SUMIFS('Member Months'!$L:$L,'Member Months'!$A:$A,$A2617,'Member Months'!$C:$C,$C2617, 'Member Months'!$D:$D,$D2617)</f>
        <v>0</v>
      </c>
      <c r="T2617" s="172"/>
    </row>
    <row r="2618" spans="1:20">
      <c r="A2618" s="38" t="s">
        <v>214</v>
      </c>
      <c r="B2618" s="39">
        <f t="shared" si="87"/>
        <v>0</v>
      </c>
      <c r="C2618" s="39" t="str">
        <f t="shared" si="88"/>
        <v>2020 Initial Year</v>
      </c>
      <c r="D2618" s="40">
        <v>1</v>
      </c>
      <c r="E2618" s="40" t="s">
        <v>214</v>
      </c>
      <c r="F2618" s="40" t="s">
        <v>738</v>
      </c>
      <c r="G2618" s="698" t="s">
        <v>224</v>
      </c>
      <c r="H2618" s="40" t="s">
        <v>213</v>
      </c>
      <c r="I2618" s="629" t="s">
        <v>215</v>
      </c>
      <c r="J2618" s="698" t="s">
        <v>216</v>
      </c>
      <c r="K2618" s="109">
        <v>0</v>
      </c>
      <c r="L2618" s="110">
        <v>0</v>
      </c>
      <c r="M2618" s="111">
        <v>0</v>
      </c>
      <c r="N2618" s="111">
        <v>0</v>
      </c>
      <c r="O2618" s="109">
        <v>0</v>
      </c>
      <c r="P2618" s="111">
        <v>0</v>
      </c>
      <c r="Q2618" s="109">
        <v>0</v>
      </c>
      <c r="R2618" s="16">
        <f>SUMIFS('Member Months'!$L:$L,'Member Months'!$A:$A,$A2618,'Member Months'!$C:$C,$C2618, 'Member Months'!$D:$D,$D2618)</f>
        <v>0</v>
      </c>
      <c r="T2618" s="172"/>
    </row>
    <row r="2619" spans="1:20">
      <c r="A2619" s="38" t="s">
        <v>214</v>
      </c>
      <c r="B2619" s="39">
        <f t="shared" si="87"/>
        <v>0</v>
      </c>
      <c r="C2619" s="39" t="str">
        <f t="shared" si="88"/>
        <v>2020 Initial Year</v>
      </c>
      <c r="D2619" s="40">
        <v>1</v>
      </c>
      <c r="E2619" s="40" t="s">
        <v>214</v>
      </c>
      <c r="F2619" s="40" t="s">
        <v>738</v>
      </c>
      <c r="G2619" s="698" t="s">
        <v>224</v>
      </c>
      <c r="H2619" s="40" t="s">
        <v>213</v>
      </c>
      <c r="I2619" s="629" t="s">
        <v>217</v>
      </c>
      <c r="J2619" s="698" t="s">
        <v>262</v>
      </c>
      <c r="K2619" s="109">
        <v>0</v>
      </c>
      <c r="L2619" s="110">
        <v>0</v>
      </c>
      <c r="M2619" s="111">
        <v>0</v>
      </c>
      <c r="N2619" s="111">
        <v>0</v>
      </c>
      <c r="O2619" s="109">
        <v>0</v>
      </c>
      <c r="P2619" s="111">
        <v>0</v>
      </c>
      <c r="Q2619" s="109">
        <v>0</v>
      </c>
      <c r="R2619" s="16">
        <f>SUMIFS('Member Months'!$L:$L,'Member Months'!$A:$A,$A2619,'Member Months'!$C:$C,$C2619, 'Member Months'!$D:$D,$D2619)</f>
        <v>0</v>
      </c>
      <c r="T2619" s="172"/>
    </row>
    <row r="2620" spans="1:20">
      <c r="A2620" s="38" t="s">
        <v>214</v>
      </c>
      <c r="B2620" s="39">
        <f t="shared" si="87"/>
        <v>0</v>
      </c>
      <c r="C2620" s="39" t="str">
        <f t="shared" si="88"/>
        <v>2020 Initial Year</v>
      </c>
      <c r="D2620" s="40">
        <v>1</v>
      </c>
      <c r="E2620" s="40" t="s">
        <v>214</v>
      </c>
      <c r="F2620" s="40" t="s">
        <v>738</v>
      </c>
      <c r="G2620" s="698" t="s">
        <v>224</v>
      </c>
      <c r="H2620" s="40" t="s">
        <v>213</v>
      </c>
      <c r="I2620" s="629" t="s">
        <v>218</v>
      </c>
      <c r="J2620" s="698" t="s">
        <v>677</v>
      </c>
      <c r="K2620" s="109">
        <v>0</v>
      </c>
      <c r="L2620" s="110">
        <v>0</v>
      </c>
      <c r="M2620" s="111">
        <v>0</v>
      </c>
      <c r="N2620" s="111">
        <v>0</v>
      </c>
      <c r="O2620" s="109">
        <v>0</v>
      </c>
      <c r="P2620" s="111">
        <v>0</v>
      </c>
      <c r="Q2620" s="109">
        <v>0</v>
      </c>
      <c r="R2620" s="16">
        <f>SUMIFS('Member Months'!$L:$L,'Member Months'!$A:$A,$A2620,'Member Months'!$C:$C,$C2620, 'Member Months'!$D:$D,$D2620)</f>
        <v>0</v>
      </c>
      <c r="T2620" s="172"/>
    </row>
    <row r="2621" spans="1:20">
      <c r="A2621" s="38" t="s">
        <v>214</v>
      </c>
      <c r="B2621" s="39">
        <f t="shared" si="87"/>
        <v>0</v>
      </c>
      <c r="C2621" s="39" t="str">
        <f t="shared" si="88"/>
        <v>2020 Initial Year</v>
      </c>
      <c r="D2621" s="40">
        <v>1</v>
      </c>
      <c r="E2621" s="40" t="s">
        <v>214</v>
      </c>
      <c r="F2621" s="40" t="s">
        <v>738</v>
      </c>
      <c r="G2621" s="698" t="s">
        <v>224</v>
      </c>
      <c r="H2621" s="40" t="s">
        <v>213</v>
      </c>
      <c r="I2621" s="629" t="s">
        <v>219</v>
      </c>
      <c r="J2621" s="698" t="s">
        <v>263</v>
      </c>
      <c r="K2621" s="109">
        <v>0</v>
      </c>
      <c r="L2621" s="110">
        <v>0</v>
      </c>
      <c r="M2621" s="111">
        <v>0</v>
      </c>
      <c r="N2621" s="111">
        <v>0</v>
      </c>
      <c r="O2621" s="109">
        <v>0</v>
      </c>
      <c r="P2621" s="111">
        <v>0</v>
      </c>
      <c r="Q2621" s="109">
        <v>0</v>
      </c>
      <c r="R2621" s="16">
        <f>SUMIFS('Member Months'!$L:$L,'Member Months'!$A:$A,$A2621,'Member Months'!$C:$C,$C2621, 'Member Months'!$D:$D,$D2621)</f>
        <v>0</v>
      </c>
      <c r="T2621" s="172"/>
    </row>
    <row r="2622" spans="1:20">
      <c r="A2622" s="38" t="s">
        <v>214</v>
      </c>
      <c r="B2622" s="39">
        <f t="shared" si="87"/>
        <v>0</v>
      </c>
      <c r="C2622" s="39" t="str">
        <f t="shared" si="88"/>
        <v>2020 Initial Year</v>
      </c>
      <c r="D2622" s="40">
        <v>1</v>
      </c>
      <c r="E2622" s="40" t="s">
        <v>214</v>
      </c>
      <c r="F2622" s="40" t="s">
        <v>738</v>
      </c>
      <c r="G2622" s="698" t="s">
        <v>224</v>
      </c>
      <c r="H2622" s="40" t="s">
        <v>213</v>
      </c>
      <c r="I2622" s="629" t="s">
        <v>220</v>
      </c>
      <c r="J2622" s="698" t="s">
        <v>675</v>
      </c>
      <c r="K2622" s="109">
        <v>0</v>
      </c>
      <c r="L2622" s="110">
        <v>0</v>
      </c>
      <c r="M2622" s="111">
        <v>0</v>
      </c>
      <c r="N2622" s="111">
        <v>0</v>
      </c>
      <c r="O2622" s="109">
        <v>0</v>
      </c>
      <c r="P2622" s="111">
        <v>0</v>
      </c>
      <c r="Q2622" s="109">
        <v>0</v>
      </c>
      <c r="R2622" s="16">
        <f>SUMIFS('Member Months'!$L:$L,'Member Months'!$A:$A,$A2622,'Member Months'!$C:$C,$C2622, 'Member Months'!$D:$D,$D2622)</f>
        <v>0</v>
      </c>
      <c r="T2622" s="172"/>
    </row>
    <row r="2623" spans="1:20">
      <c r="A2623" s="38" t="s">
        <v>214</v>
      </c>
      <c r="B2623" s="39">
        <f t="shared" si="87"/>
        <v>0</v>
      </c>
      <c r="C2623" s="39" t="str">
        <f t="shared" si="88"/>
        <v>2020 Initial Year</v>
      </c>
      <c r="D2623" s="40">
        <v>1</v>
      </c>
      <c r="E2623" s="40" t="s">
        <v>214</v>
      </c>
      <c r="F2623" s="40" t="s">
        <v>738</v>
      </c>
      <c r="G2623" s="698" t="s">
        <v>224</v>
      </c>
      <c r="H2623" s="40" t="s">
        <v>213</v>
      </c>
      <c r="I2623" s="629" t="s">
        <v>221</v>
      </c>
      <c r="J2623" s="698" t="s">
        <v>264</v>
      </c>
      <c r="K2623" s="109">
        <v>0</v>
      </c>
      <c r="L2623" s="110">
        <v>0</v>
      </c>
      <c r="M2623" s="111">
        <v>0</v>
      </c>
      <c r="N2623" s="111">
        <v>0</v>
      </c>
      <c r="O2623" s="109">
        <v>0</v>
      </c>
      <c r="P2623" s="111">
        <v>0</v>
      </c>
      <c r="Q2623" s="109">
        <v>0</v>
      </c>
      <c r="R2623" s="16">
        <f>SUMIFS('Member Months'!$L:$L,'Member Months'!$A:$A,$A2623,'Member Months'!$C:$C,$C2623, 'Member Months'!$D:$D,$D2623)</f>
        <v>0</v>
      </c>
      <c r="T2623" s="172"/>
    </row>
    <row r="2624" spans="1:20">
      <c r="A2624" s="38" t="s">
        <v>214</v>
      </c>
      <c r="B2624" s="39">
        <f t="shared" si="87"/>
        <v>0</v>
      </c>
      <c r="C2624" s="39" t="str">
        <f t="shared" si="88"/>
        <v>2020 Initial Year</v>
      </c>
      <c r="D2624" s="40">
        <v>1</v>
      </c>
      <c r="E2624" s="40" t="s">
        <v>214</v>
      </c>
      <c r="F2624" s="40" t="s">
        <v>738</v>
      </c>
      <c r="G2624" s="698" t="s">
        <v>224</v>
      </c>
      <c r="H2624" s="40" t="s">
        <v>213</v>
      </c>
      <c r="I2624" s="629" t="s">
        <v>222</v>
      </c>
      <c r="J2624" s="698" t="s">
        <v>206</v>
      </c>
      <c r="K2624" s="109">
        <v>0</v>
      </c>
      <c r="L2624" s="110">
        <v>0</v>
      </c>
      <c r="M2624" s="111">
        <v>0</v>
      </c>
      <c r="N2624" s="111">
        <v>0</v>
      </c>
      <c r="O2624" s="109">
        <v>0</v>
      </c>
      <c r="P2624" s="111">
        <v>0</v>
      </c>
      <c r="Q2624" s="109">
        <v>0</v>
      </c>
      <c r="R2624" s="16">
        <f>SUMIFS('Member Months'!$L:$L,'Member Months'!$A:$A,$A2624,'Member Months'!$C:$C,$C2624, 'Member Months'!$D:$D,$D2624)</f>
        <v>0</v>
      </c>
      <c r="T2624" s="172"/>
    </row>
    <row r="2625" spans="1:20">
      <c r="A2625" s="38" t="s">
        <v>214</v>
      </c>
      <c r="B2625" s="39">
        <f t="shared" si="87"/>
        <v>0</v>
      </c>
      <c r="C2625" s="39" t="str">
        <f t="shared" si="88"/>
        <v>2020 Initial Year</v>
      </c>
      <c r="D2625" s="40">
        <v>1</v>
      </c>
      <c r="E2625" s="40" t="s">
        <v>214</v>
      </c>
      <c r="F2625" s="40" t="s">
        <v>738</v>
      </c>
      <c r="G2625" s="698" t="s">
        <v>224</v>
      </c>
      <c r="H2625" s="40" t="s">
        <v>213</v>
      </c>
      <c r="I2625" s="629" t="s">
        <v>223</v>
      </c>
      <c r="J2625" s="698" t="s">
        <v>181</v>
      </c>
      <c r="K2625" s="109">
        <v>0</v>
      </c>
      <c r="L2625" s="110">
        <v>0</v>
      </c>
      <c r="M2625" s="111">
        <v>0</v>
      </c>
      <c r="N2625" s="111">
        <v>0</v>
      </c>
      <c r="O2625" s="109">
        <v>0</v>
      </c>
      <c r="P2625" s="111">
        <v>0</v>
      </c>
      <c r="Q2625" s="109">
        <v>0</v>
      </c>
      <c r="R2625" s="16">
        <f>SUMIFS('Member Months'!$L:$L,'Member Months'!$A:$A,$A2625,'Member Months'!$C:$C,$C2625, 'Member Months'!$D:$D,$D2625)</f>
        <v>0</v>
      </c>
      <c r="T2625" s="172"/>
    </row>
    <row r="2626" spans="1:20">
      <c r="A2626" s="38" t="s">
        <v>214</v>
      </c>
      <c r="B2626" s="39">
        <f t="shared" si="87"/>
        <v>0</v>
      </c>
      <c r="C2626" s="39" t="str">
        <f t="shared" si="88"/>
        <v>2020 Initial Year</v>
      </c>
      <c r="D2626" s="40">
        <v>1</v>
      </c>
      <c r="E2626" s="40" t="s">
        <v>214</v>
      </c>
      <c r="F2626" s="40" t="s">
        <v>738</v>
      </c>
      <c r="G2626" s="698" t="s">
        <v>224</v>
      </c>
      <c r="H2626" s="40" t="s">
        <v>213</v>
      </c>
      <c r="I2626" s="629" t="s">
        <v>150</v>
      </c>
      <c r="J2626" s="698" t="s">
        <v>204</v>
      </c>
      <c r="K2626" s="303">
        <v>0</v>
      </c>
      <c r="L2626" s="304">
        <v>0</v>
      </c>
      <c r="M2626" s="305">
        <v>0</v>
      </c>
      <c r="N2626" s="305">
        <v>0</v>
      </c>
      <c r="O2626" s="303">
        <v>0</v>
      </c>
      <c r="P2626" s="305">
        <v>0</v>
      </c>
      <c r="Q2626" s="303">
        <v>0</v>
      </c>
      <c r="R2626" s="16">
        <f>SUMIFS('Member Months'!$L:$L,'Member Months'!$A:$A,$A2626,'Member Months'!$C:$C,$C2626, 'Member Months'!$D:$D,$D2626)</f>
        <v>0</v>
      </c>
      <c r="T2626" s="172"/>
    </row>
    <row r="2627" spans="1:20">
      <c r="A2627" s="38" t="s">
        <v>214</v>
      </c>
      <c r="B2627" s="39">
        <f t="shared" si="87"/>
        <v>0</v>
      </c>
      <c r="C2627" s="39" t="str">
        <f t="shared" si="88"/>
        <v>2020 Initial Year</v>
      </c>
      <c r="D2627" s="40">
        <v>1</v>
      </c>
      <c r="E2627" s="40" t="s">
        <v>214</v>
      </c>
      <c r="F2627" s="40" t="s">
        <v>738</v>
      </c>
      <c r="G2627" s="698" t="s">
        <v>224</v>
      </c>
      <c r="H2627" s="40" t="s">
        <v>213</v>
      </c>
      <c r="I2627" s="629" t="s">
        <v>151</v>
      </c>
      <c r="J2627" s="698" t="s">
        <v>205</v>
      </c>
      <c r="K2627" s="303">
        <v>0</v>
      </c>
      <c r="L2627" s="304">
        <v>0</v>
      </c>
      <c r="M2627" s="305">
        <v>0</v>
      </c>
      <c r="N2627" s="305">
        <v>0</v>
      </c>
      <c r="O2627" s="303">
        <v>0</v>
      </c>
      <c r="P2627" s="305">
        <v>0</v>
      </c>
      <c r="Q2627" s="303">
        <v>0</v>
      </c>
      <c r="R2627" s="16">
        <f>SUMIFS('Member Months'!$L:$L,'Member Months'!$A:$A,$A2627,'Member Months'!$C:$C,$C2627, 'Member Months'!$D:$D,$D2627)</f>
        <v>0</v>
      </c>
      <c r="T2627" s="172"/>
    </row>
    <row r="2628" spans="1:20">
      <c r="A2628" s="38" t="s">
        <v>214</v>
      </c>
      <c r="B2628" s="39">
        <f t="shared" si="87"/>
        <v>0</v>
      </c>
      <c r="C2628" s="39" t="str">
        <f t="shared" si="88"/>
        <v>2020 Initial Year</v>
      </c>
      <c r="D2628" s="40">
        <v>1</v>
      </c>
      <c r="E2628" s="40" t="s">
        <v>214</v>
      </c>
      <c r="F2628" s="40" t="s">
        <v>738</v>
      </c>
      <c r="G2628" s="698" t="s">
        <v>224</v>
      </c>
      <c r="H2628" s="40" t="s">
        <v>213</v>
      </c>
      <c r="I2628" s="629" t="s">
        <v>152</v>
      </c>
      <c r="J2628" s="698" t="s">
        <v>182</v>
      </c>
      <c r="K2628" s="303">
        <v>0</v>
      </c>
      <c r="L2628" s="304">
        <v>0</v>
      </c>
      <c r="M2628" s="305">
        <v>0</v>
      </c>
      <c r="N2628" s="305">
        <v>0</v>
      </c>
      <c r="O2628" s="303">
        <v>0</v>
      </c>
      <c r="P2628" s="305">
        <v>0</v>
      </c>
      <c r="Q2628" s="303">
        <v>0</v>
      </c>
      <c r="R2628" s="16">
        <f>SUMIFS('Member Months'!$L:$L,'Member Months'!$A:$A,$A2628,'Member Months'!$C:$C,$C2628, 'Member Months'!$D:$D,$D2628)</f>
        <v>0</v>
      </c>
      <c r="T2628" s="172"/>
    </row>
    <row r="2629" spans="1:20">
      <c r="A2629" s="38" t="s">
        <v>214</v>
      </c>
      <c r="B2629" s="39">
        <f t="shared" si="87"/>
        <v>0</v>
      </c>
      <c r="C2629" s="39" t="str">
        <f t="shared" si="88"/>
        <v>2020 Initial Year</v>
      </c>
      <c r="D2629" s="40">
        <v>1</v>
      </c>
      <c r="E2629" s="40" t="s">
        <v>214</v>
      </c>
      <c r="F2629" s="40" t="s">
        <v>738</v>
      </c>
      <c r="G2629" s="698" t="s">
        <v>224</v>
      </c>
      <c r="H2629" s="40" t="s">
        <v>213</v>
      </c>
      <c r="I2629" s="629" t="s">
        <v>70</v>
      </c>
      <c r="J2629" s="698" t="s">
        <v>265</v>
      </c>
      <c r="K2629" s="303">
        <v>0</v>
      </c>
      <c r="L2629" s="304">
        <v>0</v>
      </c>
      <c r="M2629" s="305">
        <v>0</v>
      </c>
      <c r="N2629" s="305">
        <v>0</v>
      </c>
      <c r="O2629" s="303">
        <v>0</v>
      </c>
      <c r="P2629" s="305">
        <v>0</v>
      </c>
      <c r="Q2629" s="303">
        <v>0</v>
      </c>
      <c r="R2629" s="16">
        <f>SUMIFS('Member Months'!$L:$L,'Member Months'!$A:$A,$A2629,'Member Months'!$C:$C,$C2629, 'Member Months'!$D:$D,$D2629)</f>
        <v>0</v>
      </c>
      <c r="T2629" s="172"/>
    </row>
    <row r="2630" spans="1:20">
      <c r="A2630" s="38" t="s">
        <v>214</v>
      </c>
      <c r="B2630" s="39">
        <f t="shared" si="87"/>
        <v>0</v>
      </c>
      <c r="C2630" s="39" t="str">
        <f t="shared" si="88"/>
        <v>2020 Initial Year</v>
      </c>
      <c r="D2630" s="40">
        <v>1</v>
      </c>
      <c r="E2630" s="40" t="s">
        <v>214</v>
      </c>
      <c r="F2630" s="40" t="s">
        <v>738</v>
      </c>
      <c r="G2630" s="698" t="s">
        <v>224</v>
      </c>
      <c r="H2630" s="40" t="s">
        <v>213</v>
      </c>
      <c r="I2630" s="629" t="s">
        <v>71</v>
      </c>
      <c r="J2630" s="698" t="s">
        <v>266</v>
      </c>
      <c r="K2630" s="303">
        <v>0</v>
      </c>
      <c r="L2630" s="304">
        <v>0</v>
      </c>
      <c r="M2630" s="305">
        <v>0</v>
      </c>
      <c r="N2630" s="305">
        <v>0</v>
      </c>
      <c r="O2630" s="303">
        <v>0</v>
      </c>
      <c r="P2630" s="305">
        <v>0</v>
      </c>
      <c r="Q2630" s="303">
        <v>0</v>
      </c>
      <c r="R2630" s="16">
        <f>SUMIFS('Member Months'!$L:$L,'Member Months'!$A:$A,$A2630,'Member Months'!$C:$C,$C2630, 'Member Months'!$D:$D,$D2630)</f>
        <v>0</v>
      </c>
      <c r="T2630" s="172"/>
    </row>
    <row r="2631" spans="1:20">
      <c r="A2631" s="38" t="s">
        <v>214</v>
      </c>
      <c r="B2631" s="39">
        <f t="shared" si="87"/>
        <v>0</v>
      </c>
      <c r="C2631" s="39" t="str">
        <f t="shared" si="88"/>
        <v>2020 Initial Year</v>
      </c>
      <c r="D2631" s="40">
        <v>1</v>
      </c>
      <c r="E2631" s="40" t="s">
        <v>214</v>
      </c>
      <c r="F2631" s="40" t="s">
        <v>738</v>
      </c>
      <c r="G2631" s="698" t="s">
        <v>224</v>
      </c>
      <c r="H2631" s="40" t="s">
        <v>213</v>
      </c>
      <c r="I2631" s="629" t="s">
        <v>72</v>
      </c>
      <c r="J2631" s="698" t="s">
        <v>527</v>
      </c>
      <c r="K2631" s="303">
        <v>0</v>
      </c>
      <c r="L2631" s="304">
        <v>0</v>
      </c>
      <c r="M2631" s="305">
        <v>0</v>
      </c>
      <c r="N2631" s="305">
        <v>0</v>
      </c>
      <c r="O2631" s="303">
        <v>0</v>
      </c>
      <c r="P2631" s="305">
        <v>0</v>
      </c>
      <c r="Q2631" s="303">
        <v>0</v>
      </c>
      <c r="R2631" s="16">
        <f>SUMIFS('Member Months'!$L:$L,'Member Months'!$A:$A,$A2631,'Member Months'!$C:$C,$C2631, 'Member Months'!$D:$D,$D2631)</f>
        <v>0</v>
      </c>
      <c r="T2631" s="172"/>
    </row>
    <row r="2632" spans="1:20">
      <c r="A2632" s="38" t="s">
        <v>214</v>
      </c>
      <c r="B2632" s="39">
        <f t="shared" si="87"/>
        <v>0</v>
      </c>
      <c r="C2632" s="39" t="str">
        <f t="shared" si="88"/>
        <v>2020 Initial Year</v>
      </c>
      <c r="D2632" s="40">
        <v>1</v>
      </c>
      <c r="E2632" s="40" t="s">
        <v>214</v>
      </c>
      <c r="F2632" s="40" t="s">
        <v>738</v>
      </c>
      <c r="G2632" s="698" t="s">
        <v>224</v>
      </c>
      <c r="H2632" s="40" t="s">
        <v>213</v>
      </c>
      <c r="I2632" s="629" t="s">
        <v>73</v>
      </c>
      <c r="J2632" s="698" t="s">
        <v>528</v>
      </c>
      <c r="K2632" s="303">
        <v>0</v>
      </c>
      <c r="L2632" s="304">
        <v>0</v>
      </c>
      <c r="M2632" s="305">
        <v>0</v>
      </c>
      <c r="N2632" s="305">
        <v>0</v>
      </c>
      <c r="O2632" s="303">
        <v>0</v>
      </c>
      <c r="P2632" s="305">
        <v>0</v>
      </c>
      <c r="Q2632" s="303">
        <v>0</v>
      </c>
      <c r="R2632" s="16">
        <f>SUMIFS('Member Months'!$L:$L,'Member Months'!$A:$A,$A2632,'Member Months'!$C:$C,$C2632, 'Member Months'!$D:$D,$D2632)</f>
        <v>0</v>
      </c>
      <c r="T2632" s="172"/>
    </row>
    <row r="2633" spans="1:20">
      <c r="A2633" s="38" t="s">
        <v>214</v>
      </c>
      <c r="B2633" s="39">
        <f t="shared" si="87"/>
        <v>0</v>
      </c>
      <c r="C2633" s="39" t="str">
        <f t="shared" si="88"/>
        <v>2020 Initial Year</v>
      </c>
      <c r="D2633" s="40">
        <v>1</v>
      </c>
      <c r="E2633" s="40" t="s">
        <v>214</v>
      </c>
      <c r="F2633" s="40" t="s">
        <v>738</v>
      </c>
      <c r="G2633" s="698" t="s">
        <v>224</v>
      </c>
      <c r="H2633" s="40" t="s">
        <v>213</v>
      </c>
      <c r="I2633" s="630" t="s">
        <v>409</v>
      </c>
      <c r="J2633" s="698" t="s">
        <v>803</v>
      </c>
      <c r="K2633" s="303">
        <v>0</v>
      </c>
      <c r="L2633" s="304">
        <v>0</v>
      </c>
      <c r="M2633" s="305">
        <v>0</v>
      </c>
      <c r="N2633" s="305">
        <v>0</v>
      </c>
      <c r="O2633" s="303">
        <v>0</v>
      </c>
      <c r="P2633" s="305">
        <v>0</v>
      </c>
      <c r="Q2633" s="303">
        <v>0</v>
      </c>
      <c r="R2633" s="16">
        <f>SUMIFS('Member Months'!$L:$L,'Member Months'!$A:$A,$A2633,'Member Months'!$C:$C,$C2633, 'Member Months'!$D:$D,$D2633)</f>
        <v>0</v>
      </c>
      <c r="T2633" s="172"/>
    </row>
    <row r="2634" spans="1:20">
      <c r="A2634" s="38" t="s">
        <v>215</v>
      </c>
      <c r="B2634" s="39">
        <f t="shared" si="87"/>
        <v>0</v>
      </c>
      <c r="C2634" s="39" t="str">
        <f t="shared" si="88"/>
        <v>2020 Initial Year</v>
      </c>
      <c r="D2634" s="40">
        <v>1</v>
      </c>
      <c r="E2634" s="40" t="s">
        <v>215</v>
      </c>
      <c r="F2634" s="40" t="s">
        <v>738</v>
      </c>
      <c r="G2634" s="698" t="s">
        <v>225</v>
      </c>
      <c r="H2634" s="40" t="s">
        <v>213</v>
      </c>
      <c r="I2634" s="629" t="s">
        <v>211</v>
      </c>
      <c r="J2634" s="698" t="s">
        <v>261</v>
      </c>
      <c r="K2634" s="303">
        <v>0</v>
      </c>
      <c r="L2634" s="304">
        <v>0</v>
      </c>
      <c r="M2634" s="305">
        <v>0</v>
      </c>
      <c r="N2634" s="305">
        <v>0</v>
      </c>
      <c r="O2634" s="303">
        <v>0</v>
      </c>
      <c r="P2634" s="305">
        <v>0</v>
      </c>
      <c r="Q2634" s="303">
        <v>0</v>
      </c>
      <c r="R2634" s="16">
        <f>SUMIFS('Member Months'!$L:$L,'Member Months'!$A:$A,$A2634,'Member Months'!$C:$C,$C2634, 'Member Months'!$D:$D,$D2634)</f>
        <v>0</v>
      </c>
      <c r="T2634" s="172"/>
    </row>
    <row r="2635" spans="1:20">
      <c r="A2635" s="38" t="s">
        <v>215</v>
      </c>
      <c r="B2635" s="39">
        <f t="shared" si="87"/>
        <v>0</v>
      </c>
      <c r="C2635" s="39" t="str">
        <f t="shared" si="88"/>
        <v>2020 Initial Year</v>
      </c>
      <c r="D2635" s="40">
        <v>1</v>
      </c>
      <c r="E2635" s="40" t="s">
        <v>215</v>
      </c>
      <c r="F2635" s="40" t="s">
        <v>738</v>
      </c>
      <c r="G2635" s="698" t="s">
        <v>225</v>
      </c>
      <c r="H2635" s="40" t="s">
        <v>213</v>
      </c>
      <c r="I2635" s="629" t="s">
        <v>214</v>
      </c>
      <c r="J2635" s="698" t="s">
        <v>676</v>
      </c>
      <c r="K2635" s="303">
        <v>0</v>
      </c>
      <c r="L2635" s="304">
        <v>0</v>
      </c>
      <c r="M2635" s="305">
        <v>0</v>
      </c>
      <c r="N2635" s="305">
        <v>0</v>
      </c>
      <c r="O2635" s="303">
        <v>0</v>
      </c>
      <c r="P2635" s="305">
        <v>0</v>
      </c>
      <c r="Q2635" s="303">
        <v>0</v>
      </c>
      <c r="R2635" s="16">
        <f>SUMIFS('Member Months'!$L:$L,'Member Months'!$A:$A,$A2635,'Member Months'!$C:$C,$C2635, 'Member Months'!$D:$D,$D2635)</f>
        <v>0</v>
      </c>
      <c r="T2635" s="172"/>
    </row>
    <row r="2636" spans="1:20">
      <c r="A2636" s="38" t="s">
        <v>215</v>
      </c>
      <c r="B2636" s="39">
        <f t="shared" si="87"/>
        <v>0</v>
      </c>
      <c r="C2636" s="39" t="str">
        <f t="shared" si="88"/>
        <v>2020 Initial Year</v>
      </c>
      <c r="D2636" s="40">
        <v>1</v>
      </c>
      <c r="E2636" s="40" t="s">
        <v>215</v>
      </c>
      <c r="F2636" s="40" t="s">
        <v>738</v>
      </c>
      <c r="G2636" s="698" t="s">
        <v>225</v>
      </c>
      <c r="H2636" s="40" t="s">
        <v>213</v>
      </c>
      <c r="I2636" s="629" t="s">
        <v>215</v>
      </c>
      <c r="J2636" s="698" t="s">
        <v>216</v>
      </c>
      <c r="K2636" s="303">
        <v>0</v>
      </c>
      <c r="L2636" s="304">
        <v>0</v>
      </c>
      <c r="M2636" s="305">
        <v>0</v>
      </c>
      <c r="N2636" s="305">
        <v>0</v>
      </c>
      <c r="O2636" s="303">
        <v>0</v>
      </c>
      <c r="P2636" s="305">
        <v>0</v>
      </c>
      <c r="Q2636" s="303">
        <v>0</v>
      </c>
      <c r="R2636" s="16">
        <f>SUMIFS('Member Months'!$L:$L,'Member Months'!$A:$A,$A2636,'Member Months'!$C:$C,$C2636, 'Member Months'!$D:$D,$D2636)</f>
        <v>0</v>
      </c>
      <c r="T2636" s="172"/>
    </row>
    <row r="2637" spans="1:20">
      <c r="A2637" s="38" t="s">
        <v>215</v>
      </c>
      <c r="B2637" s="39">
        <f t="shared" si="87"/>
        <v>0</v>
      </c>
      <c r="C2637" s="39" t="str">
        <f t="shared" si="88"/>
        <v>2020 Initial Year</v>
      </c>
      <c r="D2637" s="40">
        <v>1</v>
      </c>
      <c r="E2637" s="40" t="s">
        <v>215</v>
      </c>
      <c r="F2637" s="40" t="s">
        <v>738</v>
      </c>
      <c r="G2637" s="698" t="s">
        <v>225</v>
      </c>
      <c r="H2637" s="40" t="s">
        <v>213</v>
      </c>
      <c r="I2637" s="629" t="s">
        <v>217</v>
      </c>
      <c r="J2637" s="698" t="s">
        <v>262</v>
      </c>
      <c r="K2637" s="303">
        <v>0</v>
      </c>
      <c r="L2637" s="304">
        <v>0</v>
      </c>
      <c r="M2637" s="305">
        <v>0</v>
      </c>
      <c r="N2637" s="305">
        <v>0</v>
      </c>
      <c r="O2637" s="303">
        <v>0</v>
      </c>
      <c r="P2637" s="305">
        <v>0</v>
      </c>
      <c r="Q2637" s="303">
        <v>0</v>
      </c>
      <c r="R2637" s="16">
        <f>SUMIFS('Member Months'!$L:$L,'Member Months'!$A:$A,$A2637,'Member Months'!$C:$C,$C2637, 'Member Months'!$D:$D,$D2637)</f>
        <v>0</v>
      </c>
      <c r="T2637" s="172"/>
    </row>
    <row r="2638" spans="1:20">
      <c r="A2638" s="38" t="s">
        <v>215</v>
      </c>
      <c r="B2638" s="39">
        <f t="shared" si="87"/>
        <v>0</v>
      </c>
      <c r="C2638" s="39" t="str">
        <f t="shared" si="88"/>
        <v>2020 Initial Year</v>
      </c>
      <c r="D2638" s="40">
        <v>1</v>
      </c>
      <c r="E2638" s="40" t="s">
        <v>215</v>
      </c>
      <c r="F2638" s="40" t="s">
        <v>738</v>
      </c>
      <c r="G2638" s="698" t="s">
        <v>225</v>
      </c>
      <c r="H2638" s="40" t="s">
        <v>213</v>
      </c>
      <c r="I2638" s="629" t="s">
        <v>218</v>
      </c>
      <c r="J2638" s="698" t="s">
        <v>677</v>
      </c>
      <c r="K2638" s="303">
        <v>0</v>
      </c>
      <c r="L2638" s="304">
        <v>0</v>
      </c>
      <c r="M2638" s="305">
        <v>0</v>
      </c>
      <c r="N2638" s="305">
        <v>0</v>
      </c>
      <c r="O2638" s="303">
        <v>0</v>
      </c>
      <c r="P2638" s="305">
        <v>0</v>
      </c>
      <c r="Q2638" s="303">
        <v>0</v>
      </c>
      <c r="R2638" s="16">
        <f>SUMIFS('Member Months'!$L:$L,'Member Months'!$A:$A,$A2638,'Member Months'!$C:$C,$C2638, 'Member Months'!$D:$D,$D2638)</f>
        <v>0</v>
      </c>
      <c r="T2638" s="172"/>
    </row>
    <row r="2639" spans="1:20">
      <c r="A2639" s="38" t="s">
        <v>215</v>
      </c>
      <c r="B2639" s="39">
        <f t="shared" si="87"/>
        <v>0</v>
      </c>
      <c r="C2639" s="39" t="str">
        <f t="shared" si="88"/>
        <v>2020 Initial Year</v>
      </c>
      <c r="D2639" s="40">
        <v>1</v>
      </c>
      <c r="E2639" s="40" t="s">
        <v>215</v>
      </c>
      <c r="F2639" s="40" t="s">
        <v>738</v>
      </c>
      <c r="G2639" s="698" t="s">
        <v>225</v>
      </c>
      <c r="H2639" s="40" t="s">
        <v>213</v>
      </c>
      <c r="I2639" s="629" t="s">
        <v>219</v>
      </c>
      <c r="J2639" s="698" t="s">
        <v>263</v>
      </c>
      <c r="K2639" s="303">
        <v>0</v>
      </c>
      <c r="L2639" s="304">
        <v>0</v>
      </c>
      <c r="M2639" s="305">
        <v>0</v>
      </c>
      <c r="N2639" s="305">
        <v>0</v>
      </c>
      <c r="O2639" s="303">
        <v>0</v>
      </c>
      <c r="P2639" s="305">
        <v>0</v>
      </c>
      <c r="Q2639" s="303">
        <v>0</v>
      </c>
      <c r="R2639" s="16">
        <f>SUMIFS('Member Months'!$L:$L,'Member Months'!$A:$A,$A2639,'Member Months'!$C:$C,$C2639, 'Member Months'!$D:$D,$D2639)</f>
        <v>0</v>
      </c>
      <c r="T2639" s="172"/>
    </row>
    <row r="2640" spans="1:20">
      <c r="A2640" s="38" t="s">
        <v>215</v>
      </c>
      <c r="B2640" s="39">
        <f t="shared" si="87"/>
        <v>0</v>
      </c>
      <c r="C2640" s="39" t="str">
        <f t="shared" si="88"/>
        <v>2020 Initial Year</v>
      </c>
      <c r="D2640" s="40">
        <v>1</v>
      </c>
      <c r="E2640" s="40" t="s">
        <v>215</v>
      </c>
      <c r="F2640" s="40" t="s">
        <v>738</v>
      </c>
      <c r="G2640" s="698" t="s">
        <v>225</v>
      </c>
      <c r="H2640" s="40" t="s">
        <v>213</v>
      </c>
      <c r="I2640" s="629" t="s">
        <v>220</v>
      </c>
      <c r="J2640" s="698" t="s">
        <v>675</v>
      </c>
      <c r="K2640" s="303">
        <v>0</v>
      </c>
      <c r="L2640" s="304">
        <v>0</v>
      </c>
      <c r="M2640" s="305">
        <v>0</v>
      </c>
      <c r="N2640" s="305">
        <v>0</v>
      </c>
      <c r="O2640" s="303">
        <v>0</v>
      </c>
      <c r="P2640" s="305">
        <v>0</v>
      </c>
      <c r="Q2640" s="303">
        <v>0</v>
      </c>
      <c r="R2640" s="16">
        <f>SUMIFS('Member Months'!$L:$L,'Member Months'!$A:$A,$A2640,'Member Months'!$C:$C,$C2640, 'Member Months'!$D:$D,$D2640)</f>
        <v>0</v>
      </c>
      <c r="T2640" s="172"/>
    </row>
    <row r="2641" spans="1:20">
      <c r="A2641" s="38" t="s">
        <v>215</v>
      </c>
      <c r="B2641" s="39">
        <f t="shared" si="87"/>
        <v>0</v>
      </c>
      <c r="C2641" s="39" t="str">
        <f t="shared" si="88"/>
        <v>2020 Initial Year</v>
      </c>
      <c r="D2641" s="40">
        <v>1</v>
      </c>
      <c r="E2641" s="40" t="s">
        <v>215</v>
      </c>
      <c r="F2641" s="40" t="s">
        <v>738</v>
      </c>
      <c r="G2641" s="698" t="s">
        <v>225</v>
      </c>
      <c r="H2641" s="40" t="s">
        <v>213</v>
      </c>
      <c r="I2641" s="629" t="s">
        <v>221</v>
      </c>
      <c r="J2641" s="698" t="s">
        <v>264</v>
      </c>
      <c r="K2641" s="303">
        <v>0</v>
      </c>
      <c r="L2641" s="304">
        <v>0</v>
      </c>
      <c r="M2641" s="305">
        <v>0</v>
      </c>
      <c r="N2641" s="305">
        <v>0</v>
      </c>
      <c r="O2641" s="303">
        <v>0</v>
      </c>
      <c r="P2641" s="305">
        <v>0</v>
      </c>
      <c r="Q2641" s="303">
        <v>0</v>
      </c>
      <c r="R2641" s="16">
        <f>SUMIFS('Member Months'!$L:$L,'Member Months'!$A:$A,$A2641,'Member Months'!$C:$C,$C2641, 'Member Months'!$D:$D,$D2641)</f>
        <v>0</v>
      </c>
      <c r="T2641" s="172"/>
    </row>
    <row r="2642" spans="1:20">
      <c r="A2642" s="38" t="s">
        <v>215</v>
      </c>
      <c r="B2642" s="39">
        <f t="shared" si="87"/>
        <v>0</v>
      </c>
      <c r="C2642" s="39" t="str">
        <f t="shared" si="88"/>
        <v>2020 Initial Year</v>
      </c>
      <c r="D2642" s="40">
        <v>1</v>
      </c>
      <c r="E2642" s="40" t="s">
        <v>215</v>
      </c>
      <c r="F2642" s="40" t="s">
        <v>738</v>
      </c>
      <c r="G2642" s="698" t="s">
        <v>225</v>
      </c>
      <c r="H2642" s="40" t="s">
        <v>213</v>
      </c>
      <c r="I2642" s="629" t="s">
        <v>222</v>
      </c>
      <c r="J2642" s="698" t="s">
        <v>206</v>
      </c>
      <c r="K2642" s="303">
        <v>0</v>
      </c>
      <c r="L2642" s="304">
        <v>0</v>
      </c>
      <c r="M2642" s="305">
        <v>0</v>
      </c>
      <c r="N2642" s="305">
        <v>0</v>
      </c>
      <c r="O2642" s="303">
        <v>0</v>
      </c>
      <c r="P2642" s="305">
        <v>0</v>
      </c>
      <c r="Q2642" s="303">
        <v>0</v>
      </c>
      <c r="R2642" s="16">
        <f>SUMIFS('Member Months'!$L:$L,'Member Months'!$A:$A,$A2642,'Member Months'!$C:$C,$C2642, 'Member Months'!$D:$D,$D2642)</f>
        <v>0</v>
      </c>
      <c r="T2642" s="172"/>
    </row>
    <row r="2643" spans="1:20">
      <c r="A2643" s="38" t="s">
        <v>215</v>
      </c>
      <c r="B2643" s="39">
        <f t="shared" si="87"/>
        <v>0</v>
      </c>
      <c r="C2643" s="39" t="str">
        <f t="shared" si="88"/>
        <v>2020 Initial Year</v>
      </c>
      <c r="D2643" s="40">
        <v>1</v>
      </c>
      <c r="E2643" s="40" t="s">
        <v>215</v>
      </c>
      <c r="F2643" s="40" t="s">
        <v>738</v>
      </c>
      <c r="G2643" s="698" t="s">
        <v>225</v>
      </c>
      <c r="H2643" s="40" t="s">
        <v>213</v>
      </c>
      <c r="I2643" s="629" t="s">
        <v>223</v>
      </c>
      <c r="J2643" s="698" t="s">
        <v>181</v>
      </c>
      <c r="K2643" s="303">
        <v>0</v>
      </c>
      <c r="L2643" s="304">
        <v>0</v>
      </c>
      <c r="M2643" s="305">
        <v>0</v>
      </c>
      <c r="N2643" s="305">
        <v>0</v>
      </c>
      <c r="O2643" s="303">
        <v>0</v>
      </c>
      <c r="P2643" s="305">
        <v>0</v>
      </c>
      <c r="Q2643" s="303">
        <v>0</v>
      </c>
      <c r="R2643" s="16">
        <f>SUMIFS('Member Months'!$L:$L,'Member Months'!$A:$A,$A2643,'Member Months'!$C:$C,$C2643, 'Member Months'!$D:$D,$D2643)</f>
        <v>0</v>
      </c>
      <c r="T2643" s="172"/>
    </row>
    <row r="2644" spans="1:20">
      <c r="A2644" s="38" t="s">
        <v>215</v>
      </c>
      <c r="B2644" s="39">
        <f t="shared" si="87"/>
        <v>0</v>
      </c>
      <c r="C2644" s="39" t="str">
        <f t="shared" si="88"/>
        <v>2020 Initial Year</v>
      </c>
      <c r="D2644" s="40">
        <v>1</v>
      </c>
      <c r="E2644" s="40" t="s">
        <v>215</v>
      </c>
      <c r="F2644" s="40" t="s">
        <v>738</v>
      </c>
      <c r="G2644" s="698" t="s">
        <v>225</v>
      </c>
      <c r="H2644" s="40" t="s">
        <v>213</v>
      </c>
      <c r="I2644" s="629" t="s">
        <v>150</v>
      </c>
      <c r="J2644" s="698" t="s">
        <v>204</v>
      </c>
      <c r="K2644" s="303">
        <v>0</v>
      </c>
      <c r="L2644" s="304">
        <v>0</v>
      </c>
      <c r="M2644" s="305">
        <v>0</v>
      </c>
      <c r="N2644" s="305">
        <v>0</v>
      </c>
      <c r="O2644" s="303">
        <v>0</v>
      </c>
      <c r="P2644" s="305">
        <v>0</v>
      </c>
      <c r="Q2644" s="303">
        <v>0</v>
      </c>
      <c r="R2644" s="16">
        <f>SUMIFS('Member Months'!$L:$L,'Member Months'!$A:$A,$A2644,'Member Months'!$C:$C,$C2644, 'Member Months'!$D:$D,$D2644)</f>
        <v>0</v>
      </c>
      <c r="T2644" s="172"/>
    </row>
    <row r="2645" spans="1:20">
      <c r="A2645" s="38" t="s">
        <v>215</v>
      </c>
      <c r="B2645" s="39">
        <f t="shared" si="87"/>
        <v>0</v>
      </c>
      <c r="C2645" s="39" t="str">
        <f t="shared" si="88"/>
        <v>2020 Initial Year</v>
      </c>
      <c r="D2645" s="40">
        <v>1</v>
      </c>
      <c r="E2645" s="40" t="s">
        <v>215</v>
      </c>
      <c r="F2645" s="40" t="s">
        <v>738</v>
      </c>
      <c r="G2645" s="698" t="s">
        <v>225</v>
      </c>
      <c r="H2645" s="40" t="s">
        <v>213</v>
      </c>
      <c r="I2645" s="629" t="s">
        <v>151</v>
      </c>
      <c r="J2645" s="698" t="s">
        <v>205</v>
      </c>
      <c r="K2645" s="303">
        <v>0</v>
      </c>
      <c r="L2645" s="304">
        <v>0</v>
      </c>
      <c r="M2645" s="305">
        <v>0</v>
      </c>
      <c r="N2645" s="305">
        <v>0</v>
      </c>
      <c r="O2645" s="303">
        <v>0</v>
      </c>
      <c r="P2645" s="305">
        <v>0</v>
      </c>
      <c r="Q2645" s="303">
        <v>0</v>
      </c>
      <c r="R2645" s="16">
        <f>SUMIFS('Member Months'!$L:$L,'Member Months'!$A:$A,$A2645,'Member Months'!$C:$C,$C2645, 'Member Months'!$D:$D,$D2645)</f>
        <v>0</v>
      </c>
      <c r="T2645" s="172"/>
    </row>
    <row r="2646" spans="1:20">
      <c r="A2646" s="38" t="s">
        <v>215</v>
      </c>
      <c r="B2646" s="39">
        <f t="shared" si="87"/>
        <v>0</v>
      </c>
      <c r="C2646" s="39" t="str">
        <f t="shared" si="88"/>
        <v>2020 Initial Year</v>
      </c>
      <c r="D2646" s="40">
        <v>1</v>
      </c>
      <c r="E2646" s="40" t="s">
        <v>215</v>
      </c>
      <c r="F2646" s="40" t="s">
        <v>738</v>
      </c>
      <c r="G2646" s="698" t="s">
        <v>225</v>
      </c>
      <c r="H2646" s="40" t="s">
        <v>213</v>
      </c>
      <c r="I2646" s="629" t="s">
        <v>152</v>
      </c>
      <c r="J2646" s="698" t="s">
        <v>182</v>
      </c>
      <c r="K2646" s="303">
        <v>0</v>
      </c>
      <c r="L2646" s="304">
        <v>0</v>
      </c>
      <c r="M2646" s="305">
        <v>0</v>
      </c>
      <c r="N2646" s="305">
        <v>0</v>
      </c>
      <c r="O2646" s="303">
        <v>0</v>
      </c>
      <c r="P2646" s="305">
        <v>0</v>
      </c>
      <c r="Q2646" s="303">
        <v>0</v>
      </c>
      <c r="R2646" s="16">
        <f>SUMIFS('Member Months'!$L:$L,'Member Months'!$A:$A,$A2646,'Member Months'!$C:$C,$C2646, 'Member Months'!$D:$D,$D2646)</f>
        <v>0</v>
      </c>
      <c r="T2646" s="172"/>
    </row>
    <row r="2647" spans="1:20">
      <c r="A2647" s="38" t="s">
        <v>215</v>
      </c>
      <c r="B2647" s="39">
        <f t="shared" si="87"/>
        <v>0</v>
      </c>
      <c r="C2647" s="39" t="str">
        <f t="shared" si="88"/>
        <v>2020 Initial Year</v>
      </c>
      <c r="D2647" s="40">
        <v>1</v>
      </c>
      <c r="E2647" s="40" t="s">
        <v>215</v>
      </c>
      <c r="F2647" s="40" t="s">
        <v>738</v>
      </c>
      <c r="G2647" s="698" t="s">
        <v>225</v>
      </c>
      <c r="H2647" s="40" t="s">
        <v>213</v>
      </c>
      <c r="I2647" s="629" t="s">
        <v>70</v>
      </c>
      <c r="J2647" s="698" t="s">
        <v>265</v>
      </c>
      <c r="K2647" s="303">
        <v>0</v>
      </c>
      <c r="L2647" s="304">
        <v>0</v>
      </c>
      <c r="M2647" s="305">
        <v>0</v>
      </c>
      <c r="N2647" s="305">
        <v>0</v>
      </c>
      <c r="O2647" s="303">
        <v>0</v>
      </c>
      <c r="P2647" s="305">
        <v>0</v>
      </c>
      <c r="Q2647" s="303">
        <v>0</v>
      </c>
      <c r="R2647" s="16">
        <f>SUMIFS('Member Months'!$L:$L,'Member Months'!$A:$A,$A2647,'Member Months'!$C:$C,$C2647, 'Member Months'!$D:$D,$D2647)</f>
        <v>0</v>
      </c>
      <c r="T2647" s="172"/>
    </row>
    <row r="2648" spans="1:20">
      <c r="A2648" s="38" t="s">
        <v>215</v>
      </c>
      <c r="B2648" s="39">
        <f t="shared" si="87"/>
        <v>0</v>
      </c>
      <c r="C2648" s="39" t="str">
        <f t="shared" si="88"/>
        <v>2020 Initial Year</v>
      </c>
      <c r="D2648" s="40">
        <v>1</v>
      </c>
      <c r="E2648" s="40" t="s">
        <v>215</v>
      </c>
      <c r="F2648" s="40" t="s">
        <v>738</v>
      </c>
      <c r="G2648" s="698" t="s">
        <v>225</v>
      </c>
      <c r="H2648" s="40" t="s">
        <v>213</v>
      </c>
      <c r="I2648" s="629" t="s">
        <v>71</v>
      </c>
      <c r="J2648" s="698" t="s">
        <v>266</v>
      </c>
      <c r="K2648" s="303">
        <v>0</v>
      </c>
      <c r="L2648" s="304">
        <v>0</v>
      </c>
      <c r="M2648" s="305">
        <v>0</v>
      </c>
      <c r="N2648" s="305">
        <v>0</v>
      </c>
      <c r="O2648" s="303">
        <v>0</v>
      </c>
      <c r="P2648" s="305">
        <v>0</v>
      </c>
      <c r="Q2648" s="303">
        <v>0</v>
      </c>
      <c r="R2648" s="16">
        <f>SUMIFS('Member Months'!$L:$L,'Member Months'!$A:$A,$A2648,'Member Months'!$C:$C,$C2648, 'Member Months'!$D:$D,$D2648)</f>
        <v>0</v>
      </c>
      <c r="T2648" s="172"/>
    </row>
    <row r="2649" spans="1:20">
      <c r="A2649" s="38" t="s">
        <v>215</v>
      </c>
      <c r="B2649" s="39">
        <f t="shared" si="87"/>
        <v>0</v>
      </c>
      <c r="C2649" s="39" t="str">
        <f t="shared" si="88"/>
        <v>2020 Initial Year</v>
      </c>
      <c r="D2649" s="40">
        <v>1</v>
      </c>
      <c r="E2649" s="40" t="s">
        <v>215</v>
      </c>
      <c r="F2649" s="40" t="s">
        <v>738</v>
      </c>
      <c r="G2649" s="698" t="s">
        <v>225</v>
      </c>
      <c r="H2649" s="40" t="s">
        <v>213</v>
      </c>
      <c r="I2649" s="629" t="s">
        <v>72</v>
      </c>
      <c r="J2649" s="698" t="s">
        <v>527</v>
      </c>
      <c r="K2649" s="303">
        <v>0</v>
      </c>
      <c r="L2649" s="304">
        <v>0</v>
      </c>
      <c r="M2649" s="305">
        <v>0</v>
      </c>
      <c r="N2649" s="305">
        <v>0</v>
      </c>
      <c r="O2649" s="303">
        <v>0</v>
      </c>
      <c r="P2649" s="305">
        <v>0</v>
      </c>
      <c r="Q2649" s="303">
        <v>0</v>
      </c>
      <c r="R2649" s="16">
        <f>SUMIFS('Member Months'!$L:$L,'Member Months'!$A:$A,$A2649,'Member Months'!$C:$C,$C2649, 'Member Months'!$D:$D,$D2649)</f>
        <v>0</v>
      </c>
      <c r="T2649" s="172"/>
    </row>
    <row r="2650" spans="1:20">
      <c r="A2650" s="38" t="s">
        <v>215</v>
      </c>
      <c r="B2650" s="39">
        <f t="shared" si="87"/>
        <v>0</v>
      </c>
      <c r="C2650" s="39" t="str">
        <f t="shared" si="88"/>
        <v>2020 Initial Year</v>
      </c>
      <c r="D2650" s="40">
        <v>1</v>
      </c>
      <c r="E2650" s="40" t="s">
        <v>215</v>
      </c>
      <c r="F2650" s="40" t="s">
        <v>738</v>
      </c>
      <c r="G2650" s="698" t="s">
        <v>225</v>
      </c>
      <c r="H2650" s="40" t="s">
        <v>213</v>
      </c>
      <c r="I2650" s="629" t="s">
        <v>73</v>
      </c>
      <c r="J2650" s="698" t="s">
        <v>528</v>
      </c>
      <c r="K2650" s="303">
        <v>0</v>
      </c>
      <c r="L2650" s="304">
        <v>0</v>
      </c>
      <c r="M2650" s="305">
        <v>0</v>
      </c>
      <c r="N2650" s="305">
        <v>0</v>
      </c>
      <c r="O2650" s="303">
        <v>0</v>
      </c>
      <c r="P2650" s="305">
        <v>0</v>
      </c>
      <c r="Q2650" s="303">
        <v>0</v>
      </c>
      <c r="R2650" s="16">
        <f>SUMIFS('Member Months'!$L:$L,'Member Months'!$A:$A,$A2650,'Member Months'!$C:$C,$C2650, 'Member Months'!$D:$D,$D2650)</f>
        <v>0</v>
      </c>
      <c r="T2650" s="172"/>
    </row>
    <row r="2651" spans="1:20">
      <c r="A2651" s="38" t="s">
        <v>215</v>
      </c>
      <c r="B2651" s="39">
        <f t="shared" si="87"/>
        <v>0</v>
      </c>
      <c r="C2651" s="39" t="str">
        <f t="shared" si="88"/>
        <v>2020 Initial Year</v>
      </c>
      <c r="D2651" s="40">
        <v>1</v>
      </c>
      <c r="E2651" s="40" t="s">
        <v>215</v>
      </c>
      <c r="F2651" s="40" t="s">
        <v>738</v>
      </c>
      <c r="G2651" s="698" t="s">
        <v>225</v>
      </c>
      <c r="H2651" s="40" t="s">
        <v>213</v>
      </c>
      <c r="I2651" s="630" t="s">
        <v>409</v>
      </c>
      <c r="J2651" s="698" t="s">
        <v>803</v>
      </c>
      <c r="K2651" s="303">
        <v>0</v>
      </c>
      <c r="L2651" s="304">
        <v>0</v>
      </c>
      <c r="M2651" s="305">
        <v>0</v>
      </c>
      <c r="N2651" s="305">
        <v>0</v>
      </c>
      <c r="O2651" s="303">
        <v>0</v>
      </c>
      <c r="P2651" s="305">
        <v>0</v>
      </c>
      <c r="Q2651" s="303">
        <v>0</v>
      </c>
      <c r="R2651" s="16">
        <f>SUMIFS('Member Months'!$L:$L,'Member Months'!$A:$A,$A2651,'Member Months'!$C:$C,$C2651, 'Member Months'!$D:$D,$D2651)</f>
        <v>0</v>
      </c>
      <c r="T2651" s="172"/>
    </row>
    <row r="2652" spans="1:20">
      <c r="A2652" s="38" t="s">
        <v>217</v>
      </c>
      <c r="B2652" s="39">
        <f t="shared" si="87"/>
        <v>0</v>
      </c>
      <c r="C2652" s="39" t="str">
        <f t="shared" si="88"/>
        <v>2020 Initial Year</v>
      </c>
      <c r="D2652" s="40">
        <v>1</v>
      </c>
      <c r="E2652" s="40" t="s">
        <v>217</v>
      </c>
      <c r="F2652" s="40" t="s">
        <v>738</v>
      </c>
      <c r="G2652" s="698" t="s">
        <v>226</v>
      </c>
      <c r="H2652" s="40" t="s">
        <v>227</v>
      </c>
      <c r="I2652" s="629" t="s">
        <v>211</v>
      </c>
      <c r="J2652" s="698" t="s">
        <v>261</v>
      </c>
      <c r="K2652" s="303">
        <v>0</v>
      </c>
      <c r="L2652" s="304">
        <v>0</v>
      </c>
      <c r="M2652" s="305">
        <v>0</v>
      </c>
      <c r="N2652" s="305">
        <v>0</v>
      </c>
      <c r="O2652" s="303">
        <v>0</v>
      </c>
      <c r="P2652" s="305">
        <v>0</v>
      </c>
      <c r="Q2652" s="303">
        <v>0</v>
      </c>
      <c r="R2652" s="16">
        <f>SUMIFS('Member Months'!$L:$L,'Member Months'!$A:$A,$A2652,'Member Months'!$C:$C,$C2652, 'Member Months'!$D:$D,$D2652)</f>
        <v>0</v>
      </c>
      <c r="T2652" s="172"/>
    </row>
    <row r="2653" spans="1:20">
      <c r="A2653" s="38" t="s">
        <v>217</v>
      </c>
      <c r="B2653" s="39">
        <f t="shared" si="87"/>
        <v>0</v>
      </c>
      <c r="C2653" s="39" t="str">
        <f t="shared" si="88"/>
        <v>2020 Initial Year</v>
      </c>
      <c r="D2653" s="40">
        <v>1</v>
      </c>
      <c r="E2653" s="40" t="s">
        <v>217</v>
      </c>
      <c r="F2653" s="40" t="s">
        <v>738</v>
      </c>
      <c r="G2653" s="698" t="s">
        <v>226</v>
      </c>
      <c r="H2653" s="40" t="s">
        <v>227</v>
      </c>
      <c r="I2653" s="629" t="s">
        <v>214</v>
      </c>
      <c r="J2653" s="698" t="s">
        <v>676</v>
      </c>
      <c r="K2653" s="303">
        <v>0</v>
      </c>
      <c r="L2653" s="304">
        <v>0</v>
      </c>
      <c r="M2653" s="305">
        <v>0</v>
      </c>
      <c r="N2653" s="305">
        <v>0</v>
      </c>
      <c r="O2653" s="303">
        <v>0</v>
      </c>
      <c r="P2653" s="305">
        <v>0</v>
      </c>
      <c r="Q2653" s="303">
        <v>0</v>
      </c>
      <c r="R2653" s="16">
        <f>SUMIFS('Member Months'!$L:$L,'Member Months'!$A:$A,$A2653,'Member Months'!$C:$C,$C2653, 'Member Months'!$D:$D,$D2653)</f>
        <v>0</v>
      </c>
      <c r="T2653" s="172"/>
    </row>
    <row r="2654" spans="1:20">
      <c r="A2654" s="38" t="s">
        <v>217</v>
      </c>
      <c r="B2654" s="39">
        <f t="shared" si="87"/>
        <v>0</v>
      </c>
      <c r="C2654" s="39" t="str">
        <f t="shared" si="88"/>
        <v>2020 Initial Year</v>
      </c>
      <c r="D2654" s="40">
        <v>1</v>
      </c>
      <c r="E2654" s="40" t="s">
        <v>217</v>
      </c>
      <c r="F2654" s="40" t="s">
        <v>738</v>
      </c>
      <c r="G2654" s="698" t="s">
        <v>226</v>
      </c>
      <c r="H2654" s="40" t="s">
        <v>227</v>
      </c>
      <c r="I2654" s="629" t="s">
        <v>215</v>
      </c>
      <c r="J2654" s="698" t="s">
        <v>216</v>
      </c>
      <c r="K2654" s="303">
        <v>0</v>
      </c>
      <c r="L2654" s="304">
        <v>0</v>
      </c>
      <c r="M2654" s="305">
        <v>0</v>
      </c>
      <c r="N2654" s="305">
        <v>0</v>
      </c>
      <c r="O2654" s="303">
        <v>0</v>
      </c>
      <c r="P2654" s="305">
        <v>0</v>
      </c>
      <c r="Q2654" s="303">
        <v>0</v>
      </c>
      <c r="R2654" s="16">
        <f>SUMIFS('Member Months'!$L:$L,'Member Months'!$A:$A,$A2654,'Member Months'!$C:$C,$C2654, 'Member Months'!$D:$D,$D2654)</f>
        <v>0</v>
      </c>
      <c r="T2654" s="172"/>
    </row>
    <row r="2655" spans="1:20">
      <c r="A2655" s="38" t="s">
        <v>217</v>
      </c>
      <c r="B2655" s="39">
        <f t="shared" si="87"/>
        <v>0</v>
      </c>
      <c r="C2655" s="39" t="str">
        <f t="shared" si="88"/>
        <v>2020 Initial Year</v>
      </c>
      <c r="D2655" s="40">
        <v>1</v>
      </c>
      <c r="E2655" s="40" t="s">
        <v>217</v>
      </c>
      <c r="F2655" s="40" t="s">
        <v>738</v>
      </c>
      <c r="G2655" s="698" t="s">
        <v>226</v>
      </c>
      <c r="H2655" s="40" t="s">
        <v>227</v>
      </c>
      <c r="I2655" s="629" t="s">
        <v>217</v>
      </c>
      <c r="J2655" s="698" t="s">
        <v>262</v>
      </c>
      <c r="K2655" s="303">
        <v>0</v>
      </c>
      <c r="L2655" s="304">
        <v>0</v>
      </c>
      <c r="M2655" s="305">
        <v>0</v>
      </c>
      <c r="N2655" s="305">
        <v>0</v>
      </c>
      <c r="O2655" s="303">
        <v>0</v>
      </c>
      <c r="P2655" s="305">
        <v>0</v>
      </c>
      <c r="Q2655" s="303">
        <v>0</v>
      </c>
      <c r="R2655" s="16">
        <f>SUMIFS('Member Months'!$L:$L,'Member Months'!$A:$A,$A2655,'Member Months'!$C:$C,$C2655, 'Member Months'!$D:$D,$D2655)</f>
        <v>0</v>
      </c>
      <c r="T2655" s="172"/>
    </row>
    <row r="2656" spans="1:20">
      <c r="A2656" s="38" t="s">
        <v>217</v>
      </c>
      <c r="B2656" s="39">
        <f t="shared" si="87"/>
        <v>0</v>
      </c>
      <c r="C2656" s="39" t="str">
        <f t="shared" si="88"/>
        <v>2020 Initial Year</v>
      </c>
      <c r="D2656" s="40">
        <v>1</v>
      </c>
      <c r="E2656" s="40" t="s">
        <v>217</v>
      </c>
      <c r="F2656" s="40" t="s">
        <v>738</v>
      </c>
      <c r="G2656" s="698" t="s">
        <v>226</v>
      </c>
      <c r="H2656" s="40" t="s">
        <v>227</v>
      </c>
      <c r="I2656" s="629" t="s">
        <v>218</v>
      </c>
      <c r="J2656" s="698" t="s">
        <v>677</v>
      </c>
      <c r="K2656" s="303">
        <v>0</v>
      </c>
      <c r="L2656" s="304">
        <v>0</v>
      </c>
      <c r="M2656" s="305">
        <v>0</v>
      </c>
      <c r="N2656" s="305">
        <v>0</v>
      </c>
      <c r="O2656" s="303">
        <v>0</v>
      </c>
      <c r="P2656" s="305">
        <v>0</v>
      </c>
      <c r="Q2656" s="303">
        <v>0</v>
      </c>
      <c r="R2656" s="16">
        <f>SUMIFS('Member Months'!$L:$L,'Member Months'!$A:$A,$A2656,'Member Months'!$C:$C,$C2656, 'Member Months'!$D:$D,$D2656)</f>
        <v>0</v>
      </c>
      <c r="T2656" s="172"/>
    </row>
    <row r="2657" spans="1:20">
      <c r="A2657" s="38" t="s">
        <v>217</v>
      </c>
      <c r="B2657" s="39">
        <f t="shared" si="87"/>
        <v>0</v>
      </c>
      <c r="C2657" s="39" t="str">
        <f t="shared" si="88"/>
        <v>2020 Initial Year</v>
      </c>
      <c r="D2657" s="40">
        <v>1</v>
      </c>
      <c r="E2657" s="40" t="s">
        <v>217</v>
      </c>
      <c r="F2657" s="40" t="s">
        <v>738</v>
      </c>
      <c r="G2657" s="698" t="s">
        <v>226</v>
      </c>
      <c r="H2657" s="40" t="s">
        <v>227</v>
      </c>
      <c r="I2657" s="629" t="s">
        <v>219</v>
      </c>
      <c r="J2657" s="698" t="s">
        <v>263</v>
      </c>
      <c r="K2657" s="303">
        <v>0</v>
      </c>
      <c r="L2657" s="304">
        <v>0</v>
      </c>
      <c r="M2657" s="305">
        <v>0</v>
      </c>
      <c r="N2657" s="305">
        <v>0</v>
      </c>
      <c r="O2657" s="303">
        <v>0</v>
      </c>
      <c r="P2657" s="305">
        <v>0</v>
      </c>
      <c r="Q2657" s="303">
        <v>0</v>
      </c>
      <c r="R2657" s="16">
        <f>SUMIFS('Member Months'!$L:$L,'Member Months'!$A:$A,$A2657,'Member Months'!$C:$C,$C2657, 'Member Months'!$D:$D,$D2657)</f>
        <v>0</v>
      </c>
      <c r="T2657" s="172"/>
    </row>
    <row r="2658" spans="1:20">
      <c r="A2658" s="38" t="s">
        <v>217</v>
      </c>
      <c r="B2658" s="39">
        <f t="shared" si="87"/>
        <v>0</v>
      </c>
      <c r="C2658" s="39" t="str">
        <f t="shared" si="88"/>
        <v>2020 Initial Year</v>
      </c>
      <c r="D2658" s="40">
        <v>1</v>
      </c>
      <c r="E2658" s="40" t="s">
        <v>217</v>
      </c>
      <c r="F2658" s="40" t="s">
        <v>738</v>
      </c>
      <c r="G2658" s="698" t="s">
        <v>226</v>
      </c>
      <c r="H2658" s="40" t="s">
        <v>227</v>
      </c>
      <c r="I2658" s="629" t="s">
        <v>220</v>
      </c>
      <c r="J2658" s="698" t="s">
        <v>675</v>
      </c>
      <c r="K2658" s="303">
        <v>0</v>
      </c>
      <c r="L2658" s="304">
        <v>0</v>
      </c>
      <c r="M2658" s="305">
        <v>0</v>
      </c>
      <c r="N2658" s="305">
        <v>0</v>
      </c>
      <c r="O2658" s="303">
        <v>0</v>
      </c>
      <c r="P2658" s="305">
        <v>0</v>
      </c>
      <c r="Q2658" s="303">
        <v>0</v>
      </c>
      <c r="R2658" s="16">
        <f>SUMIFS('Member Months'!$L:$L,'Member Months'!$A:$A,$A2658,'Member Months'!$C:$C,$C2658, 'Member Months'!$D:$D,$D2658)</f>
        <v>0</v>
      </c>
      <c r="T2658" s="172"/>
    </row>
    <row r="2659" spans="1:20">
      <c r="A2659" s="38" t="s">
        <v>217</v>
      </c>
      <c r="B2659" s="39">
        <f t="shared" si="87"/>
        <v>0</v>
      </c>
      <c r="C2659" s="39" t="str">
        <f t="shared" si="88"/>
        <v>2020 Initial Year</v>
      </c>
      <c r="D2659" s="40">
        <v>1</v>
      </c>
      <c r="E2659" s="40" t="s">
        <v>217</v>
      </c>
      <c r="F2659" s="40" t="s">
        <v>738</v>
      </c>
      <c r="G2659" s="698" t="s">
        <v>226</v>
      </c>
      <c r="H2659" s="40" t="s">
        <v>227</v>
      </c>
      <c r="I2659" s="629" t="s">
        <v>221</v>
      </c>
      <c r="J2659" s="698" t="s">
        <v>264</v>
      </c>
      <c r="K2659" s="303">
        <v>0</v>
      </c>
      <c r="L2659" s="304">
        <v>0</v>
      </c>
      <c r="M2659" s="305">
        <v>0</v>
      </c>
      <c r="N2659" s="305">
        <v>0</v>
      </c>
      <c r="O2659" s="303">
        <v>0</v>
      </c>
      <c r="P2659" s="305">
        <v>0</v>
      </c>
      <c r="Q2659" s="303">
        <v>0</v>
      </c>
      <c r="R2659" s="16">
        <f>SUMIFS('Member Months'!$L:$L,'Member Months'!$A:$A,$A2659,'Member Months'!$C:$C,$C2659, 'Member Months'!$D:$D,$D2659)</f>
        <v>0</v>
      </c>
      <c r="T2659" s="172"/>
    </row>
    <row r="2660" spans="1:20">
      <c r="A2660" s="38" t="s">
        <v>217</v>
      </c>
      <c r="B2660" s="39">
        <f t="shared" si="87"/>
        <v>0</v>
      </c>
      <c r="C2660" s="39" t="str">
        <f t="shared" si="88"/>
        <v>2020 Initial Year</v>
      </c>
      <c r="D2660" s="40">
        <v>1</v>
      </c>
      <c r="E2660" s="40" t="s">
        <v>217</v>
      </c>
      <c r="F2660" s="40" t="s">
        <v>738</v>
      </c>
      <c r="G2660" s="698" t="s">
        <v>226</v>
      </c>
      <c r="H2660" s="40" t="s">
        <v>227</v>
      </c>
      <c r="I2660" s="629" t="s">
        <v>222</v>
      </c>
      <c r="J2660" s="698" t="s">
        <v>206</v>
      </c>
      <c r="K2660" s="303">
        <v>0</v>
      </c>
      <c r="L2660" s="304">
        <v>0</v>
      </c>
      <c r="M2660" s="305">
        <v>0</v>
      </c>
      <c r="N2660" s="305">
        <v>0</v>
      </c>
      <c r="O2660" s="303">
        <v>0</v>
      </c>
      <c r="P2660" s="305">
        <v>0</v>
      </c>
      <c r="Q2660" s="303">
        <v>0</v>
      </c>
      <c r="R2660" s="16">
        <f>SUMIFS('Member Months'!$L:$L,'Member Months'!$A:$A,$A2660,'Member Months'!$C:$C,$C2660, 'Member Months'!$D:$D,$D2660)</f>
        <v>0</v>
      </c>
      <c r="T2660" s="172"/>
    </row>
    <row r="2661" spans="1:20">
      <c r="A2661" s="38" t="s">
        <v>217</v>
      </c>
      <c r="B2661" s="39">
        <f t="shared" si="87"/>
        <v>0</v>
      </c>
      <c r="C2661" s="39" t="str">
        <f t="shared" si="88"/>
        <v>2020 Initial Year</v>
      </c>
      <c r="D2661" s="40">
        <v>1</v>
      </c>
      <c r="E2661" s="40" t="s">
        <v>217</v>
      </c>
      <c r="F2661" s="40" t="s">
        <v>738</v>
      </c>
      <c r="G2661" s="698" t="s">
        <v>226</v>
      </c>
      <c r="H2661" s="40" t="s">
        <v>227</v>
      </c>
      <c r="I2661" s="629" t="s">
        <v>223</v>
      </c>
      <c r="J2661" s="698" t="s">
        <v>181</v>
      </c>
      <c r="K2661" s="303">
        <v>0</v>
      </c>
      <c r="L2661" s="304">
        <v>0</v>
      </c>
      <c r="M2661" s="305">
        <v>0</v>
      </c>
      <c r="N2661" s="305">
        <v>0</v>
      </c>
      <c r="O2661" s="303">
        <v>0</v>
      </c>
      <c r="P2661" s="305">
        <v>0</v>
      </c>
      <c r="Q2661" s="303">
        <v>0</v>
      </c>
      <c r="R2661" s="16">
        <f>SUMIFS('Member Months'!$L:$L,'Member Months'!$A:$A,$A2661,'Member Months'!$C:$C,$C2661, 'Member Months'!$D:$D,$D2661)</f>
        <v>0</v>
      </c>
      <c r="T2661" s="172"/>
    </row>
    <row r="2662" spans="1:20">
      <c r="A2662" s="38" t="s">
        <v>217</v>
      </c>
      <c r="B2662" s="39">
        <f t="shared" si="87"/>
        <v>0</v>
      </c>
      <c r="C2662" s="39" t="str">
        <f t="shared" si="88"/>
        <v>2020 Initial Year</v>
      </c>
      <c r="D2662" s="40">
        <v>1</v>
      </c>
      <c r="E2662" s="40" t="s">
        <v>217</v>
      </c>
      <c r="F2662" s="40" t="s">
        <v>738</v>
      </c>
      <c r="G2662" s="698" t="s">
        <v>226</v>
      </c>
      <c r="H2662" s="40" t="s">
        <v>227</v>
      </c>
      <c r="I2662" s="629" t="s">
        <v>150</v>
      </c>
      <c r="J2662" s="698" t="s">
        <v>204</v>
      </c>
      <c r="K2662" s="303">
        <v>0</v>
      </c>
      <c r="L2662" s="304">
        <v>0</v>
      </c>
      <c r="M2662" s="305">
        <v>0</v>
      </c>
      <c r="N2662" s="305">
        <v>0</v>
      </c>
      <c r="O2662" s="303">
        <v>0</v>
      </c>
      <c r="P2662" s="305">
        <v>0</v>
      </c>
      <c r="Q2662" s="303">
        <v>0</v>
      </c>
      <c r="R2662" s="16">
        <f>SUMIFS('Member Months'!$L:$L,'Member Months'!$A:$A,$A2662,'Member Months'!$C:$C,$C2662, 'Member Months'!$D:$D,$D2662)</f>
        <v>0</v>
      </c>
      <c r="T2662" s="172"/>
    </row>
    <row r="2663" spans="1:20">
      <c r="A2663" s="38" t="s">
        <v>217</v>
      </c>
      <c r="B2663" s="39">
        <f t="shared" ref="B2663:B2726" si="89">$B$2598</f>
        <v>0</v>
      </c>
      <c r="C2663" s="39" t="str">
        <f t="shared" ref="C2663:C2726" si="90">$C$2598</f>
        <v>2020 Initial Year</v>
      </c>
      <c r="D2663" s="40">
        <v>1</v>
      </c>
      <c r="E2663" s="40" t="s">
        <v>217</v>
      </c>
      <c r="F2663" s="40" t="s">
        <v>738</v>
      </c>
      <c r="G2663" s="698" t="s">
        <v>226</v>
      </c>
      <c r="H2663" s="40" t="s">
        <v>227</v>
      </c>
      <c r="I2663" s="629" t="s">
        <v>151</v>
      </c>
      <c r="J2663" s="698" t="s">
        <v>205</v>
      </c>
      <c r="K2663" s="303">
        <v>0</v>
      </c>
      <c r="L2663" s="304">
        <v>0</v>
      </c>
      <c r="M2663" s="305">
        <v>0</v>
      </c>
      <c r="N2663" s="305">
        <v>0</v>
      </c>
      <c r="O2663" s="303">
        <v>0</v>
      </c>
      <c r="P2663" s="305">
        <v>0</v>
      </c>
      <c r="Q2663" s="303">
        <v>0</v>
      </c>
      <c r="R2663" s="16">
        <f>SUMIFS('Member Months'!$L:$L,'Member Months'!$A:$A,$A2663,'Member Months'!$C:$C,$C2663, 'Member Months'!$D:$D,$D2663)</f>
        <v>0</v>
      </c>
      <c r="T2663" s="172"/>
    </row>
    <row r="2664" spans="1:20">
      <c r="A2664" s="38" t="s">
        <v>217</v>
      </c>
      <c r="B2664" s="39">
        <f t="shared" si="89"/>
        <v>0</v>
      </c>
      <c r="C2664" s="39" t="str">
        <f t="shared" si="90"/>
        <v>2020 Initial Year</v>
      </c>
      <c r="D2664" s="40">
        <v>1</v>
      </c>
      <c r="E2664" s="40" t="s">
        <v>217</v>
      </c>
      <c r="F2664" s="40" t="s">
        <v>738</v>
      </c>
      <c r="G2664" s="698" t="s">
        <v>226</v>
      </c>
      <c r="H2664" s="40" t="s">
        <v>227</v>
      </c>
      <c r="I2664" s="629" t="s">
        <v>152</v>
      </c>
      <c r="J2664" s="698" t="s">
        <v>182</v>
      </c>
      <c r="K2664" s="303">
        <v>0</v>
      </c>
      <c r="L2664" s="304">
        <v>0</v>
      </c>
      <c r="M2664" s="305">
        <v>0</v>
      </c>
      <c r="N2664" s="305">
        <v>0</v>
      </c>
      <c r="O2664" s="303">
        <v>0</v>
      </c>
      <c r="P2664" s="305">
        <v>0</v>
      </c>
      <c r="Q2664" s="303">
        <v>0</v>
      </c>
      <c r="R2664" s="16">
        <f>SUMIFS('Member Months'!$L:$L,'Member Months'!$A:$A,$A2664,'Member Months'!$C:$C,$C2664, 'Member Months'!$D:$D,$D2664)</f>
        <v>0</v>
      </c>
      <c r="T2664" s="172"/>
    </row>
    <row r="2665" spans="1:20">
      <c r="A2665" s="38" t="s">
        <v>217</v>
      </c>
      <c r="B2665" s="39">
        <f t="shared" si="89"/>
        <v>0</v>
      </c>
      <c r="C2665" s="39" t="str">
        <f t="shared" si="90"/>
        <v>2020 Initial Year</v>
      </c>
      <c r="D2665" s="40">
        <v>1</v>
      </c>
      <c r="E2665" s="40" t="s">
        <v>217</v>
      </c>
      <c r="F2665" s="40" t="s">
        <v>738</v>
      </c>
      <c r="G2665" s="698" t="s">
        <v>226</v>
      </c>
      <c r="H2665" s="40" t="s">
        <v>227</v>
      </c>
      <c r="I2665" s="629" t="s">
        <v>70</v>
      </c>
      <c r="J2665" s="698" t="s">
        <v>265</v>
      </c>
      <c r="K2665" s="303">
        <v>0</v>
      </c>
      <c r="L2665" s="304">
        <v>0</v>
      </c>
      <c r="M2665" s="305">
        <v>0</v>
      </c>
      <c r="N2665" s="305">
        <v>0</v>
      </c>
      <c r="O2665" s="303">
        <v>0</v>
      </c>
      <c r="P2665" s="305">
        <v>0</v>
      </c>
      <c r="Q2665" s="303">
        <v>0</v>
      </c>
      <c r="R2665" s="16">
        <f>SUMIFS('Member Months'!$L:$L,'Member Months'!$A:$A,$A2665,'Member Months'!$C:$C,$C2665, 'Member Months'!$D:$D,$D2665)</f>
        <v>0</v>
      </c>
      <c r="T2665" s="172"/>
    </row>
    <row r="2666" spans="1:20">
      <c r="A2666" s="38" t="s">
        <v>217</v>
      </c>
      <c r="B2666" s="39">
        <f t="shared" si="89"/>
        <v>0</v>
      </c>
      <c r="C2666" s="39" t="str">
        <f t="shared" si="90"/>
        <v>2020 Initial Year</v>
      </c>
      <c r="D2666" s="40">
        <v>1</v>
      </c>
      <c r="E2666" s="40" t="s">
        <v>217</v>
      </c>
      <c r="F2666" s="40" t="s">
        <v>738</v>
      </c>
      <c r="G2666" s="698" t="s">
        <v>226</v>
      </c>
      <c r="H2666" s="40" t="s">
        <v>227</v>
      </c>
      <c r="I2666" s="629" t="s">
        <v>71</v>
      </c>
      <c r="J2666" s="698" t="s">
        <v>266</v>
      </c>
      <c r="K2666" s="303">
        <v>0</v>
      </c>
      <c r="L2666" s="304">
        <v>0</v>
      </c>
      <c r="M2666" s="305">
        <v>0</v>
      </c>
      <c r="N2666" s="305">
        <v>0</v>
      </c>
      <c r="O2666" s="303">
        <v>0</v>
      </c>
      <c r="P2666" s="305">
        <v>0</v>
      </c>
      <c r="Q2666" s="303">
        <v>0</v>
      </c>
      <c r="R2666" s="16">
        <f>SUMIFS('Member Months'!$L:$L,'Member Months'!$A:$A,$A2666,'Member Months'!$C:$C,$C2666, 'Member Months'!$D:$D,$D2666)</f>
        <v>0</v>
      </c>
      <c r="T2666" s="172"/>
    </row>
    <row r="2667" spans="1:20">
      <c r="A2667" s="38" t="s">
        <v>217</v>
      </c>
      <c r="B2667" s="39">
        <f t="shared" si="89"/>
        <v>0</v>
      </c>
      <c r="C2667" s="39" t="str">
        <f t="shared" si="90"/>
        <v>2020 Initial Year</v>
      </c>
      <c r="D2667" s="40">
        <v>1</v>
      </c>
      <c r="E2667" s="40" t="s">
        <v>217</v>
      </c>
      <c r="F2667" s="40" t="s">
        <v>738</v>
      </c>
      <c r="G2667" s="698" t="s">
        <v>226</v>
      </c>
      <c r="H2667" s="40" t="s">
        <v>227</v>
      </c>
      <c r="I2667" s="629" t="s">
        <v>72</v>
      </c>
      <c r="J2667" s="698" t="s">
        <v>527</v>
      </c>
      <c r="K2667" s="303">
        <v>0</v>
      </c>
      <c r="L2667" s="304">
        <v>0</v>
      </c>
      <c r="M2667" s="305">
        <v>0</v>
      </c>
      <c r="N2667" s="305">
        <v>0</v>
      </c>
      <c r="O2667" s="303">
        <v>0</v>
      </c>
      <c r="P2667" s="305">
        <v>0</v>
      </c>
      <c r="Q2667" s="303">
        <v>0</v>
      </c>
      <c r="R2667" s="16">
        <f>SUMIFS('Member Months'!$L:$L,'Member Months'!$A:$A,$A2667,'Member Months'!$C:$C,$C2667, 'Member Months'!$D:$D,$D2667)</f>
        <v>0</v>
      </c>
      <c r="T2667" s="172"/>
    </row>
    <row r="2668" spans="1:20">
      <c r="A2668" s="38" t="s">
        <v>217</v>
      </c>
      <c r="B2668" s="39">
        <f t="shared" si="89"/>
        <v>0</v>
      </c>
      <c r="C2668" s="39" t="str">
        <f t="shared" si="90"/>
        <v>2020 Initial Year</v>
      </c>
      <c r="D2668" s="40">
        <v>1</v>
      </c>
      <c r="E2668" s="40" t="s">
        <v>217</v>
      </c>
      <c r="F2668" s="40" t="s">
        <v>738</v>
      </c>
      <c r="G2668" s="698" t="s">
        <v>226</v>
      </c>
      <c r="H2668" s="40" t="s">
        <v>227</v>
      </c>
      <c r="I2668" s="629" t="s">
        <v>73</v>
      </c>
      <c r="J2668" s="698" t="s">
        <v>528</v>
      </c>
      <c r="K2668" s="303">
        <v>0</v>
      </c>
      <c r="L2668" s="304">
        <v>0</v>
      </c>
      <c r="M2668" s="305">
        <v>0</v>
      </c>
      <c r="N2668" s="305">
        <v>0</v>
      </c>
      <c r="O2668" s="303">
        <v>0</v>
      </c>
      <c r="P2668" s="305">
        <v>0</v>
      </c>
      <c r="Q2668" s="303">
        <v>0</v>
      </c>
      <c r="R2668" s="16">
        <f>SUMIFS('Member Months'!$L:$L,'Member Months'!$A:$A,$A2668,'Member Months'!$C:$C,$C2668, 'Member Months'!$D:$D,$D2668)</f>
        <v>0</v>
      </c>
      <c r="T2668" s="172"/>
    </row>
    <row r="2669" spans="1:20">
      <c r="A2669" s="38" t="s">
        <v>217</v>
      </c>
      <c r="B2669" s="39">
        <f t="shared" si="89"/>
        <v>0</v>
      </c>
      <c r="C2669" s="39" t="str">
        <f t="shared" si="90"/>
        <v>2020 Initial Year</v>
      </c>
      <c r="D2669" s="40">
        <v>1</v>
      </c>
      <c r="E2669" s="40" t="s">
        <v>217</v>
      </c>
      <c r="F2669" s="40" t="s">
        <v>738</v>
      </c>
      <c r="G2669" s="698" t="s">
        <v>226</v>
      </c>
      <c r="H2669" s="40" t="s">
        <v>227</v>
      </c>
      <c r="I2669" s="630" t="s">
        <v>409</v>
      </c>
      <c r="J2669" s="698" t="s">
        <v>803</v>
      </c>
      <c r="K2669" s="303">
        <v>0</v>
      </c>
      <c r="L2669" s="304">
        <v>0</v>
      </c>
      <c r="M2669" s="305">
        <v>0</v>
      </c>
      <c r="N2669" s="305">
        <v>0</v>
      </c>
      <c r="O2669" s="303">
        <v>0</v>
      </c>
      <c r="P2669" s="305">
        <v>0</v>
      </c>
      <c r="Q2669" s="303">
        <v>0</v>
      </c>
      <c r="R2669" s="16">
        <f>SUMIFS('Member Months'!$L:$L,'Member Months'!$A:$A,$A2669,'Member Months'!$C:$C,$C2669, 'Member Months'!$D:$D,$D2669)</f>
        <v>0</v>
      </c>
      <c r="T2669" s="172"/>
    </row>
    <row r="2670" spans="1:20">
      <c r="A2670" s="38" t="s">
        <v>218</v>
      </c>
      <c r="B2670" s="39">
        <f t="shared" si="89"/>
        <v>0</v>
      </c>
      <c r="C2670" s="39" t="str">
        <f t="shared" si="90"/>
        <v>2020 Initial Year</v>
      </c>
      <c r="D2670" s="40">
        <v>1</v>
      </c>
      <c r="E2670" s="40" t="s">
        <v>218</v>
      </c>
      <c r="F2670" s="40" t="s">
        <v>738</v>
      </c>
      <c r="G2670" s="698" t="s">
        <v>226</v>
      </c>
      <c r="H2670" s="40" t="s">
        <v>228</v>
      </c>
      <c r="I2670" s="629" t="s">
        <v>211</v>
      </c>
      <c r="J2670" s="698" t="s">
        <v>261</v>
      </c>
      <c r="K2670" s="303">
        <v>0</v>
      </c>
      <c r="L2670" s="304">
        <v>0</v>
      </c>
      <c r="M2670" s="305">
        <v>0</v>
      </c>
      <c r="N2670" s="305">
        <v>0</v>
      </c>
      <c r="O2670" s="303">
        <v>0</v>
      </c>
      <c r="P2670" s="305">
        <v>0</v>
      </c>
      <c r="Q2670" s="303">
        <v>0</v>
      </c>
      <c r="R2670" s="16">
        <f>SUMIFS('Member Months'!$L:$L,'Member Months'!$A:$A,$A2670,'Member Months'!$C:$C,$C2670, 'Member Months'!$D:$D,$D2670)</f>
        <v>0</v>
      </c>
      <c r="T2670" s="172"/>
    </row>
    <row r="2671" spans="1:20">
      <c r="A2671" s="38" t="s">
        <v>218</v>
      </c>
      <c r="B2671" s="39">
        <f t="shared" si="89"/>
        <v>0</v>
      </c>
      <c r="C2671" s="39" t="str">
        <f t="shared" si="90"/>
        <v>2020 Initial Year</v>
      </c>
      <c r="D2671" s="40">
        <v>1</v>
      </c>
      <c r="E2671" s="40" t="s">
        <v>218</v>
      </c>
      <c r="F2671" s="40" t="s">
        <v>738</v>
      </c>
      <c r="G2671" s="698" t="s">
        <v>226</v>
      </c>
      <c r="H2671" s="40" t="s">
        <v>228</v>
      </c>
      <c r="I2671" s="629" t="s">
        <v>214</v>
      </c>
      <c r="J2671" s="698" t="s">
        <v>676</v>
      </c>
      <c r="K2671" s="303">
        <v>0</v>
      </c>
      <c r="L2671" s="304">
        <v>0</v>
      </c>
      <c r="M2671" s="305">
        <v>0</v>
      </c>
      <c r="N2671" s="305">
        <v>0</v>
      </c>
      <c r="O2671" s="303">
        <v>0</v>
      </c>
      <c r="P2671" s="305">
        <v>0</v>
      </c>
      <c r="Q2671" s="303">
        <v>0</v>
      </c>
      <c r="R2671" s="16">
        <f>SUMIFS('Member Months'!$L:$L,'Member Months'!$A:$A,$A2671,'Member Months'!$C:$C,$C2671, 'Member Months'!$D:$D,$D2671)</f>
        <v>0</v>
      </c>
      <c r="T2671" s="172"/>
    </row>
    <row r="2672" spans="1:20">
      <c r="A2672" s="38" t="s">
        <v>218</v>
      </c>
      <c r="B2672" s="39">
        <f t="shared" si="89"/>
        <v>0</v>
      </c>
      <c r="C2672" s="39" t="str">
        <f t="shared" si="90"/>
        <v>2020 Initial Year</v>
      </c>
      <c r="D2672" s="40">
        <v>1</v>
      </c>
      <c r="E2672" s="40" t="s">
        <v>218</v>
      </c>
      <c r="F2672" s="40" t="s">
        <v>738</v>
      </c>
      <c r="G2672" s="698" t="s">
        <v>226</v>
      </c>
      <c r="H2672" s="40" t="s">
        <v>228</v>
      </c>
      <c r="I2672" s="629" t="s">
        <v>215</v>
      </c>
      <c r="J2672" s="698" t="s">
        <v>216</v>
      </c>
      <c r="K2672" s="303">
        <v>0</v>
      </c>
      <c r="L2672" s="304">
        <v>0</v>
      </c>
      <c r="M2672" s="305">
        <v>0</v>
      </c>
      <c r="N2672" s="305">
        <v>0</v>
      </c>
      <c r="O2672" s="303">
        <v>0</v>
      </c>
      <c r="P2672" s="305">
        <v>0</v>
      </c>
      <c r="Q2672" s="303">
        <v>0</v>
      </c>
      <c r="R2672" s="16">
        <f>SUMIFS('Member Months'!$L:$L,'Member Months'!$A:$A,$A2672,'Member Months'!$C:$C,$C2672, 'Member Months'!$D:$D,$D2672)</f>
        <v>0</v>
      </c>
      <c r="T2672" s="172"/>
    </row>
    <row r="2673" spans="1:20">
      <c r="A2673" s="38" t="s">
        <v>218</v>
      </c>
      <c r="B2673" s="39">
        <f t="shared" si="89"/>
        <v>0</v>
      </c>
      <c r="C2673" s="39" t="str">
        <f t="shared" si="90"/>
        <v>2020 Initial Year</v>
      </c>
      <c r="D2673" s="40">
        <v>1</v>
      </c>
      <c r="E2673" s="40" t="s">
        <v>218</v>
      </c>
      <c r="F2673" s="40" t="s">
        <v>738</v>
      </c>
      <c r="G2673" s="698" t="s">
        <v>226</v>
      </c>
      <c r="H2673" s="40" t="s">
        <v>228</v>
      </c>
      <c r="I2673" s="629" t="s">
        <v>217</v>
      </c>
      <c r="J2673" s="698" t="s">
        <v>262</v>
      </c>
      <c r="K2673" s="303">
        <v>0</v>
      </c>
      <c r="L2673" s="304">
        <v>0</v>
      </c>
      <c r="M2673" s="305">
        <v>0</v>
      </c>
      <c r="N2673" s="305">
        <v>0</v>
      </c>
      <c r="O2673" s="303">
        <v>0</v>
      </c>
      <c r="P2673" s="305">
        <v>0</v>
      </c>
      <c r="Q2673" s="303">
        <v>0</v>
      </c>
      <c r="R2673" s="16">
        <f>SUMIFS('Member Months'!$L:$L,'Member Months'!$A:$A,$A2673,'Member Months'!$C:$C,$C2673, 'Member Months'!$D:$D,$D2673)</f>
        <v>0</v>
      </c>
      <c r="T2673" s="172"/>
    </row>
    <row r="2674" spans="1:20">
      <c r="A2674" s="38" t="s">
        <v>218</v>
      </c>
      <c r="B2674" s="39">
        <f t="shared" si="89"/>
        <v>0</v>
      </c>
      <c r="C2674" s="39" t="str">
        <f t="shared" si="90"/>
        <v>2020 Initial Year</v>
      </c>
      <c r="D2674" s="40">
        <v>1</v>
      </c>
      <c r="E2674" s="40" t="s">
        <v>218</v>
      </c>
      <c r="F2674" s="40" t="s">
        <v>738</v>
      </c>
      <c r="G2674" s="698" t="s">
        <v>226</v>
      </c>
      <c r="H2674" s="40" t="s">
        <v>228</v>
      </c>
      <c r="I2674" s="629" t="s">
        <v>218</v>
      </c>
      <c r="J2674" s="698" t="s">
        <v>677</v>
      </c>
      <c r="K2674" s="303">
        <v>0</v>
      </c>
      <c r="L2674" s="304">
        <v>0</v>
      </c>
      <c r="M2674" s="305">
        <v>0</v>
      </c>
      <c r="N2674" s="305">
        <v>0</v>
      </c>
      <c r="O2674" s="303">
        <v>0</v>
      </c>
      <c r="P2674" s="305">
        <v>0</v>
      </c>
      <c r="Q2674" s="303">
        <v>0</v>
      </c>
      <c r="R2674" s="16">
        <f>SUMIFS('Member Months'!$L:$L,'Member Months'!$A:$A,$A2674,'Member Months'!$C:$C,$C2674, 'Member Months'!$D:$D,$D2674)</f>
        <v>0</v>
      </c>
      <c r="T2674" s="172"/>
    </row>
    <row r="2675" spans="1:20">
      <c r="A2675" s="38" t="s">
        <v>218</v>
      </c>
      <c r="B2675" s="39">
        <f t="shared" si="89"/>
        <v>0</v>
      </c>
      <c r="C2675" s="39" t="str">
        <f t="shared" si="90"/>
        <v>2020 Initial Year</v>
      </c>
      <c r="D2675" s="40">
        <v>1</v>
      </c>
      <c r="E2675" s="40" t="s">
        <v>218</v>
      </c>
      <c r="F2675" s="40" t="s">
        <v>738</v>
      </c>
      <c r="G2675" s="698" t="s">
        <v>226</v>
      </c>
      <c r="H2675" s="40" t="s">
        <v>228</v>
      </c>
      <c r="I2675" s="629" t="s">
        <v>219</v>
      </c>
      <c r="J2675" s="698" t="s">
        <v>263</v>
      </c>
      <c r="K2675" s="303">
        <v>0</v>
      </c>
      <c r="L2675" s="304">
        <v>0</v>
      </c>
      <c r="M2675" s="305">
        <v>0</v>
      </c>
      <c r="N2675" s="305">
        <v>0</v>
      </c>
      <c r="O2675" s="303">
        <v>0</v>
      </c>
      <c r="P2675" s="305">
        <v>0</v>
      </c>
      <c r="Q2675" s="303">
        <v>0</v>
      </c>
      <c r="R2675" s="16">
        <f>SUMIFS('Member Months'!$L:$L,'Member Months'!$A:$A,$A2675,'Member Months'!$C:$C,$C2675, 'Member Months'!$D:$D,$D2675)</f>
        <v>0</v>
      </c>
      <c r="T2675" s="172"/>
    </row>
    <row r="2676" spans="1:20">
      <c r="A2676" s="38" t="s">
        <v>218</v>
      </c>
      <c r="B2676" s="39">
        <f t="shared" si="89"/>
        <v>0</v>
      </c>
      <c r="C2676" s="39" t="str">
        <f t="shared" si="90"/>
        <v>2020 Initial Year</v>
      </c>
      <c r="D2676" s="40">
        <v>1</v>
      </c>
      <c r="E2676" s="40" t="s">
        <v>218</v>
      </c>
      <c r="F2676" s="40" t="s">
        <v>738</v>
      </c>
      <c r="G2676" s="698" t="s">
        <v>226</v>
      </c>
      <c r="H2676" s="40" t="s">
        <v>228</v>
      </c>
      <c r="I2676" s="629" t="s">
        <v>220</v>
      </c>
      <c r="J2676" s="698" t="s">
        <v>675</v>
      </c>
      <c r="K2676" s="303">
        <v>0</v>
      </c>
      <c r="L2676" s="304">
        <v>0</v>
      </c>
      <c r="M2676" s="305">
        <v>0</v>
      </c>
      <c r="N2676" s="305">
        <v>0</v>
      </c>
      <c r="O2676" s="303">
        <v>0</v>
      </c>
      <c r="P2676" s="305">
        <v>0</v>
      </c>
      <c r="Q2676" s="303">
        <v>0</v>
      </c>
      <c r="R2676" s="16">
        <f>SUMIFS('Member Months'!$L:$L,'Member Months'!$A:$A,$A2676,'Member Months'!$C:$C,$C2676, 'Member Months'!$D:$D,$D2676)</f>
        <v>0</v>
      </c>
      <c r="T2676" s="172"/>
    </row>
    <row r="2677" spans="1:20">
      <c r="A2677" s="38" t="s">
        <v>218</v>
      </c>
      <c r="B2677" s="39">
        <f t="shared" si="89"/>
        <v>0</v>
      </c>
      <c r="C2677" s="39" t="str">
        <f t="shared" si="90"/>
        <v>2020 Initial Year</v>
      </c>
      <c r="D2677" s="40">
        <v>1</v>
      </c>
      <c r="E2677" s="40" t="s">
        <v>218</v>
      </c>
      <c r="F2677" s="40" t="s">
        <v>738</v>
      </c>
      <c r="G2677" s="698" t="s">
        <v>226</v>
      </c>
      <c r="H2677" s="40" t="s">
        <v>228</v>
      </c>
      <c r="I2677" s="629" t="s">
        <v>221</v>
      </c>
      <c r="J2677" s="698" t="s">
        <v>264</v>
      </c>
      <c r="K2677" s="303">
        <v>0</v>
      </c>
      <c r="L2677" s="304">
        <v>0</v>
      </c>
      <c r="M2677" s="305">
        <v>0</v>
      </c>
      <c r="N2677" s="305">
        <v>0</v>
      </c>
      <c r="O2677" s="303">
        <v>0</v>
      </c>
      <c r="P2677" s="305">
        <v>0</v>
      </c>
      <c r="Q2677" s="303">
        <v>0</v>
      </c>
      <c r="R2677" s="16">
        <f>SUMIFS('Member Months'!$L:$L,'Member Months'!$A:$A,$A2677,'Member Months'!$C:$C,$C2677, 'Member Months'!$D:$D,$D2677)</f>
        <v>0</v>
      </c>
      <c r="T2677" s="172"/>
    </row>
    <row r="2678" spans="1:20">
      <c r="A2678" s="38" t="s">
        <v>218</v>
      </c>
      <c r="B2678" s="39">
        <f t="shared" si="89"/>
        <v>0</v>
      </c>
      <c r="C2678" s="39" t="str">
        <f t="shared" si="90"/>
        <v>2020 Initial Year</v>
      </c>
      <c r="D2678" s="40">
        <v>1</v>
      </c>
      <c r="E2678" s="40" t="s">
        <v>218</v>
      </c>
      <c r="F2678" s="40" t="s">
        <v>738</v>
      </c>
      <c r="G2678" s="698" t="s">
        <v>226</v>
      </c>
      <c r="H2678" s="40" t="s">
        <v>228</v>
      </c>
      <c r="I2678" s="629" t="s">
        <v>222</v>
      </c>
      <c r="J2678" s="698" t="s">
        <v>206</v>
      </c>
      <c r="K2678" s="303">
        <v>0</v>
      </c>
      <c r="L2678" s="304">
        <v>0</v>
      </c>
      <c r="M2678" s="305">
        <v>0</v>
      </c>
      <c r="N2678" s="305">
        <v>0</v>
      </c>
      <c r="O2678" s="303">
        <v>0</v>
      </c>
      <c r="P2678" s="305">
        <v>0</v>
      </c>
      <c r="Q2678" s="303">
        <v>0</v>
      </c>
      <c r="R2678" s="16">
        <f>SUMIFS('Member Months'!$L:$L,'Member Months'!$A:$A,$A2678,'Member Months'!$C:$C,$C2678, 'Member Months'!$D:$D,$D2678)</f>
        <v>0</v>
      </c>
      <c r="T2678" s="172"/>
    </row>
    <row r="2679" spans="1:20">
      <c r="A2679" s="38" t="s">
        <v>218</v>
      </c>
      <c r="B2679" s="39">
        <f t="shared" si="89"/>
        <v>0</v>
      </c>
      <c r="C2679" s="39" t="str">
        <f t="shared" si="90"/>
        <v>2020 Initial Year</v>
      </c>
      <c r="D2679" s="40">
        <v>1</v>
      </c>
      <c r="E2679" s="40" t="s">
        <v>218</v>
      </c>
      <c r="F2679" s="40" t="s">
        <v>738</v>
      </c>
      <c r="G2679" s="698" t="s">
        <v>226</v>
      </c>
      <c r="H2679" s="40" t="s">
        <v>228</v>
      </c>
      <c r="I2679" s="629" t="s">
        <v>223</v>
      </c>
      <c r="J2679" s="698" t="s">
        <v>181</v>
      </c>
      <c r="K2679" s="303">
        <v>0</v>
      </c>
      <c r="L2679" s="304">
        <v>0</v>
      </c>
      <c r="M2679" s="305">
        <v>0</v>
      </c>
      <c r="N2679" s="305">
        <v>0</v>
      </c>
      <c r="O2679" s="303">
        <v>0</v>
      </c>
      <c r="P2679" s="305">
        <v>0</v>
      </c>
      <c r="Q2679" s="303">
        <v>0</v>
      </c>
      <c r="R2679" s="16">
        <f>SUMIFS('Member Months'!$L:$L,'Member Months'!$A:$A,$A2679,'Member Months'!$C:$C,$C2679, 'Member Months'!$D:$D,$D2679)</f>
        <v>0</v>
      </c>
      <c r="T2679" s="172"/>
    </row>
    <row r="2680" spans="1:20">
      <c r="A2680" s="38" t="s">
        <v>218</v>
      </c>
      <c r="B2680" s="39">
        <f t="shared" si="89"/>
        <v>0</v>
      </c>
      <c r="C2680" s="39" t="str">
        <f t="shared" si="90"/>
        <v>2020 Initial Year</v>
      </c>
      <c r="D2680" s="40">
        <v>1</v>
      </c>
      <c r="E2680" s="40" t="s">
        <v>218</v>
      </c>
      <c r="F2680" s="40" t="s">
        <v>738</v>
      </c>
      <c r="G2680" s="698" t="s">
        <v>226</v>
      </c>
      <c r="H2680" s="40" t="s">
        <v>228</v>
      </c>
      <c r="I2680" s="629" t="s">
        <v>150</v>
      </c>
      <c r="J2680" s="698" t="s">
        <v>204</v>
      </c>
      <c r="K2680" s="303">
        <v>0</v>
      </c>
      <c r="L2680" s="304">
        <v>0</v>
      </c>
      <c r="M2680" s="305">
        <v>0</v>
      </c>
      <c r="N2680" s="305">
        <v>0</v>
      </c>
      <c r="O2680" s="303">
        <v>0</v>
      </c>
      <c r="P2680" s="305">
        <v>0</v>
      </c>
      <c r="Q2680" s="303">
        <v>0</v>
      </c>
      <c r="R2680" s="16">
        <f>SUMIFS('Member Months'!$L:$L,'Member Months'!$A:$A,$A2680,'Member Months'!$C:$C,$C2680, 'Member Months'!$D:$D,$D2680)</f>
        <v>0</v>
      </c>
      <c r="T2680" s="172"/>
    </row>
    <row r="2681" spans="1:20">
      <c r="A2681" s="38" t="s">
        <v>218</v>
      </c>
      <c r="B2681" s="39">
        <f t="shared" si="89"/>
        <v>0</v>
      </c>
      <c r="C2681" s="39" t="str">
        <f t="shared" si="90"/>
        <v>2020 Initial Year</v>
      </c>
      <c r="D2681" s="40">
        <v>1</v>
      </c>
      <c r="E2681" s="40" t="s">
        <v>218</v>
      </c>
      <c r="F2681" s="40" t="s">
        <v>738</v>
      </c>
      <c r="G2681" s="698" t="s">
        <v>226</v>
      </c>
      <c r="H2681" s="40" t="s">
        <v>228</v>
      </c>
      <c r="I2681" s="629" t="s">
        <v>151</v>
      </c>
      <c r="J2681" s="698" t="s">
        <v>205</v>
      </c>
      <c r="K2681" s="303">
        <v>0</v>
      </c>
      <c r="L2681" s="304">
        <v>0</v>
      </c>
      <c r="M2681" s="305">
        <v>0</v>
      </c>
      <c r="N2681" s="305">
        <v>0</v>
      </c>
      <c r="O2681" s="303">
        <v>0</v>
      </c>
      <c r="P2681" s="305">
        <v>0</v>
      </c>
      <c r="Q2681" s="303">
        <v>0</v>
      </c>
      <c r="R2681" s="16">
        <f>SUMIFS('Member Months'!$L:$L,'Member Months'!$A:$A,$A2681,'Member Months'!$C:$C,$C2681, 'Member Months'!$D:$D,$D2681)</f>
        <v>0</v>
      </c>
      <c r="T2681" s="172"/>
    </row>
    <row r="2682" spans="1:20">
      <c r="A2682" s="38" t="s">
        <v>218</v>
      </c>
      <c r="B2682" s="39">
        <f t="shared" si="89"/>
        <v>0</v>
      </c>
      <c r="C2682" s="39" t="str">
        <f t="shared" si="90"/>
        <v>2020 Initial Year</v>
      </c>
      <c r="D2682" s="40">
        <v>1</v>
      </c>
      <c r="E2682" s="40" t="s">
        <v>218</v>
      </c>
      <c r="F2682" s="40" t="s">
        <v>738</v>
      </c>
      <c r="G2682" s="698" t="s">
        <v>226</v>
      </c>
      <c r="H2682" s="40" t="s">
        <v>228</v>
      </c>
      <c r="I2682" s="629" t="s">
        <v>152</v>
      </c>
      <c r="J2682" s="698" t="s">
        <v>182</v>
      </c>
      <c r="K2682" s="303">
        <v>0</v>
      </c>
      <c r="L2682" s="304">
        <v>0</v>
      </c>
      <c r="M2682" s="305">
        <v>0</v>
      </c>
      <c r="N2682" s="305">
        <v>0</v>
      </c>
      <c r="O2682" s="303">
        <v>0</v>
      </c>
      <c r="P2682" s="305">
        <v>0</v>
      </c>
      <c r="Q2682" s="303">
        <v>0</v>
      </c>
      <c r="R2682" s="16">
        <f>SUMIFS('Member Months'!$L:$L,'Member Months'!$A:$A,$A2682,'Member Months'!$C:$C,$C2682, 'Member Months'!$D:$D,$D2682)</f>
        <v>0</v>
      </c>
      <c r="T2682" s="172"/>
    </row>
    <row r="2683" spans="1:20">
      <c r="A2683" s="38" t="s">
        <v>218</v>
      </c>
      <c r="B2683" s="39">
        <f t="shared" si="89"/>
        <v>0</v>
      </c>
      <c r="C2683" s="39" t="str">
        <f t="shared" si="90"/>
        <v>2020 Initial Year</v>
      </c>
      <c r="D2683" s="40">
        <v>1</v>
      </c>
      <c r="E2683" s="40" t="s">
        <v>218</v>
      </c>
      <c r="F2683" s="40" t="s">
        <v>738</v>
      </c>
      <c r="G2683" s="698" t="s">
        <v>226</v>
      </c>
      <c r="H2683" s="40" t="s">
        <v>228</v>
      </c>
      <c r="I2683" s="629" t="s">
        <v>70</v>
      </c>
      <c r="J2683" s="698" t="s">
        <v>265</v>
      </c>
      <c r="K2683" s="303">
        <v>0</v>
      </c>
      <c r="L2683" s="304">
        <v>0</v>
      </c>
      <c r="M2683" s="305">
        <v>0</v>
      </c>
      <c r="N2683" s="305">
        <v>0</v>
      </c>
      <c r="O2683" s="303">
        <v>0</v>
      </c>
      <c r="P2683" s="305">
        <v>0</v>
      </c>
      <c r="Q2683" s="303">
        <v>0</v>
      </c>
      <c r="R2683" s="16">
        <f>SUMIFS('Member Months'!$L:$L,'Member Months'!$A:$A,$A2683,'Member Months'!$C:$C,$C2683, 'Member Months'!$D:$D,$D2683)</f>
        <v>0</v>
      </c>
      <c r="T2683" s="172"/>
    </row>
    <row r="2684" spans="1:20">
      <c r="A2684" s="38" t="s">
        <v>218</v>
      </c>
      <c r="B2684" s="39">
        <f t="shared" si="89"/>
        <v>0</v>
      </c>
      <c r="C2684" s="39" t="str">
        <f t="shared" si="90"/>
        <v>2020 Initial Year</v>
      </c>
      <c r="D2684" s="40">
        <v>1</v>
      </c>
      <c r="E2684" s="40" t="s">
        <v>218</v>
      </c>
      <c r="F2684" s="40" t="s">
        <v>738</v>
      </c>
      <c r="G2684" s="698" t="s">
        <v>226</v>
      </c>
      <c r="H2684" s="40" t="s">
        <v>228</v>
      </c>
      <c r="I2684" s="629" t="s">
        <v>71</v>
      </c>
      <c r="J2684" s="698" t="s">
        <v>266</v>
      </c>
      <c r="K2684" s="303">
        <v>0</v>
      </c>
      <c r="L2684" s="304">
        <v>0</v>
      </c>
      <c r="M2684" s="305">
        <v>0</v>
      </c>
      <c r="N2684" s="305">
        <v>0</v>
      </c>
      <c r="O2684" s="303">
        <v>0</v>
      </c>
      <c r="P2684" s="305">
        <v>0</v>
      </c>
      <c r="Q2684" s="303">
        <v>0</v>
      </c>
      <c r="R2684" s="16">
        <f>SUMIFS('Member Months'!$L:$L,'Member Months'!$A:$A,$A2684,'Member Months'!$C:$C,$C2684, 'Member Months'!$D:$D,$D2684)</f>
        <v>0</v>
      </c>
      <c r="T2684" s="172"/>
    </row>
    <row r="2685" spans="1:20">
      <c r="A2685" s="38" t="s">
        <v>218</v>
      </c>
      <c r="B2685" s="39">
        <f t="shared" si="89"/>
        <v>0</v>
      </c>
      <c r="C2685" s="39" t="str">
        <f t="shared" si="90"/>
        <v>2020 Initial Year</v>
      </c>
      <c r="D2685" s="40">
        <v>1</v>
      </c>
      <c r="E2685" s="40" t="s">
        <v>218</v>
      </c>
      <c r="F2685" s="40" t="s">
        <v>738</v>
      </c>
      <c r="G2685" s="698" t="s">
        <v>226</v>
      </c>
      <c r="H2685" s="40" t="s">
        <v>228</v>
      </c>
      <c r="I2685" s="629" t="s">
        <v>72</v>
      </c>
      <c r="J2685" s="698" t="s">
        <v>527</v>
      </c>
      <c r="K2685" s="303">
        <v>0</v>
      </c>
      <c r="L2685" s="304">
        <v>0</v>
      </c>
      <c r="M2685" s="305">
        <v>0</v>
      </c>
      <c r="N2685" s="305">
        <v>0</v>
      </c>
      <c r="O2685" s="303">
        <v>0</v>
      </c>
      <c r="P2685" s="305">
        <v>0</v>
      </c>
      <c r="Q2685" s="303">
        <v>0</v>
      </c>
      <c r="R2685" s="16">
        <f>SUMIFS('Member Months'!$L:$L,'Member Months'!$A:$A,$A2685,'Member Months'!$C:$C,$C2685, 'Member Months'!$D:$D,$D2685)</f>
        <v>0</v>
      </c>
      <c r="T2685" s="172"/>
    </row>
    <row r="2686" spans="1:20">
      <c r="A2686" s="38" t="s">
        <v>218</v>
      </c>
      <c r="B2686" s="39">
        <f t="shared" si="89"/>
        <v>0</v>
      </c>
      <c r="C2686" s="39" t="str">
        <f t="shared" si="90"/>
        <v>2020 Initial Year</v>
      </c>
      <c r="D2686" s="40">
        <v>1</v>
      </c>
      <c r="E2686" s="40" t="s">
        <v>218</v>
      </c>
      <c r="F2686" s="40" t="s">
        <v>738</v>
      </c>
      <c r="G2686" s="698" t="s">
        <v>226</v>
      </c>
      <c r="H2686" s="40" t="s">
        <v>228</v>
      </c>
      <c r="I2686" s="629" t="s">
        <v>73</v>
      </c>
      <c r="J2686" s="698" t="s">
        <v>528</v>
      </c>
      <c r="K2686" s="303">
        <v>0</v>
      </c>
      <c r="L2686" s="304">
        <v>0</v>
      </c>
      <c r="M2686" s="305">
        <v>0</v>
      </c>
      <c r="N2686" s="305">
        <v>0</v>
      </c>
      <c r="O2686" s="303">
        <v>0</v>
      </c>
      <c r="P2686" s="305">
        <v>0</v>
      </c>
      <c r="Q2686" s="303">
        <v>0</v>
      </c>
      <c r="R2686" s="16">
        <f>SUMIFS('Member Months'!$L:$L,'Member Months'!$A:$A,$A2686,'Member Months'!$C:$C,$C2686, 'Member Months'!$D:$D,$D2686)</f>
        <v>0</v>
      </c>
      <c r="T2686" s="172"/>
    </row>
    <row r="2687" spans="1:20">
      <c r="A2687" s="38" t="s">
        <v>218</v>
      </c>
      <c r="B2687" s="39">
        <f t="shared" si="89"/>
        <v>0</v>
      </c>
      <c r="C2687" s="39" t="str">
        <f t="shared" si="90"/>
        <v>2020 Initial Year</v>
      </c>
      <c r="D2687" s="40">
        <v>1</v>
      </c>
      <c r="E2687" s="40" t="s">
        <v>218</v>
      </c>
      <c r="F2687" s="40" t="s">
        <v>738</v>
      </c>
      <c r="G2687" s="698" t="s">
        <v>226</v>
      </c>
      <c r="H2687" s="40" t="s">
        <v>228</v>
      </c>
      <c r="I2687" s="630" t="s">
        <v>409</v>
      </c>
      <c r="J2687" s="698" t="s">
        <v>803</v>
      </c>
      <c r="K2687" s="303">
        <v>0</v>
      </c>
      <c r="L2687" s="304">
        <v>0</v>
      </c>
      <c r="M2687" s="305">
        <v>0</v>
      </c>
      <c r="N2687" s="305">
        <v>0</v>
      </c>
      <c r="O2687" s="303">
        <v>0</v>
      </c>
      <c r="P2687" s="305">
        <v>0</v>
      </c>
      <c r="Q2687" s="303">
        <v>0</v>
      </c>
      <c r="R2687" s="16">
        <f>SUMIFS('Member Months'!$L:$L,'Member Months'!$A:$A,$A2687,'Member Months'!$C:$C,$C2687, 'Member Months'!$D:$D,$D2687)</f>
        <v>0</v>
      </c>
      <c r="T2687" s="172"/>
    </row>
    <row r="2688" spans="1:20">
      <c r="A2688" s="38" t="s">
        <v>219</v>
      </c>
      <c r="B2688" s="39">
        <f t="shared" si="89"/>
        <v>0</v>
      </c>
      <c r="C2688" s="39" t="str">
        <f t="shared" si="90"/>
        <v>2020 Initial Year</v>
      </c>
      <c r="D2688" s="40">
        <v>1</v>
      </c>
      <c r="E2688" s="40" t="s">
        <v>219</v>
      </c>
      <c r="F2688" s="40" t="s">
        <v>738</v>
      </c>
      <c r="G2688" s="698" t="s">
        <v>229</v>
      </c>
      <c r="H2688" s="40" t="s">
        <v>227</v>
      </c>
      <c r="I2688" s="629" t="s">
        <v>211</v>
      </c>
      <c r="J2688" s="698" t="s">
        <v>261</v>
      </c>
      <c r="K2688" s="303">
        <v>0</v>
      </c>
      <c r="L2688" s="304">
        <v>0</v>
      </c>
      <c r="M2688" s="305">
        <v>0</v>
      </c>
      <c r="N2688" s="305">
        <v>0</v>
      </c>
      <c r="O2688" s="303">
        <v>0</v>
      </c>
      <c r="P2688" s="305">
        <v>0</v>
      </c>
      <c r="Q2688" s="303">
        <v>0</v>
      </c>
      <c r="R2688" s="16">
        <f>SUMIFS('Member Months'!$L:$L,'Member Months'!$A:$A,$A2688,'Member Months'!$C:$C,$C2688, 'Member Months'!$D:$D,$D2688)</f>
        <v>0</v>
      </c>
      <c r="T2688" s="172"/>
    </row>
    <row r="2689" spans="1:20">
      <c r="A2689" s="38" t="s">
        <v>219</v>
      </c>
      <c r="B2689" s="39">
        <f t="shared" si="89"/>
        <v>0</v>
      </c>
      <c r="C2689" s="39" t="str">
        <f t="shared" si="90"/>
        <v>2020 Initial Year</v>
      </c>
      <c r="D2689" s="40">
        <v>1</v>
      </c>
      <c r="E2689" s="40" t="s">
        <v>219</v>
      </c>
      <c r="F2689" s="40" t="s">
        <v>738</v>
      </c>
      <c r="G2689" s="698" t="s">
        <v>229</v>
      </c>
      <c r="H2689" s="40" t="s">
        <v>227</v>
      </c>
      <c r="I2689" s="629" t="s">
        <v>214</v>
      </c>
      <c r="J2689" s="698" t="s">
        <v>676</v>
      </c>
      <c r="K2689" s="303">
        <v>0</v>
      </c>
      <c r="L2689" s="304">
        <v>0</v>
      </c>
      <c r="M2689" s="305">
        <v>0</v>
      </c>
      <c r="N2689" s="305">
        <v>0</v>
      </c>
      <c r="O2689" s="303">
        <v>0</v>
      </c>
      <c r="P2689" s="305">
        <v>0</v>
      </c>
      <c r="Q2689" s="303">
        <v>0</v>
      </c>
      <c r="R2689" s="16">
        <f>SUMIFS('Member Months'!$L:$L,'Member Months'!$A:$A,$A2689,'Member Months'!$C:$C,$C2689, 'Member Months'!$D:$D,$D2689)</f>
        <v>0</v>
      </c>
      <c r="T2689" s="172"/>
    </row>
    <row r="2690" spans="1:20">
      <c r="A2690" s="38" t="s">
        <v>219</v>
      </c>
      <c r="B2690" s="39">
        <f t="shared" si="89"/>
        <v>0</v>
      </c>
      <c r="C2690" s="39" t="str">
        <f t="shared" si="90"/>
        <v>2020 Initial Year</v>
      </c>
      <c r="D2690" s="40">
        <v>1</v>
      </c>
      <c r="E2690" s="40" t="s">
        <v>219</v>
      </c>
      <c r="F2690" s="40" t="s">
        <v>738</v>
      </c>
      <c r="G2690" s="698" t="s">
        <v>229</v>
      </c>
      <c r="H2690" s="40" t="s">
        <v>227</v>
      </c>
      <c r="I2690" s="629" t="s">
        <v>215</v>
      </c>
      <c r="J2690" s="698" t="s">
        <v>216</v>
      </c>
      <c r="K2690" s="303">
        <v>0</v>
      </c>
      <c r="L2690" s="304">
        <v>0</v>
      </c>
      <c r="M2690" s="305">
        <v>0</v>
      </c>
      <c r="N2690" s="305">
        <v>0</v>
      </c>
      <c r="O2690" s="303">
        <v>0</v>
      </c>
      <c r="P2690" s="305">
        <v>0</v>
      </c>
      <c r="Q2690" s="303">
        <v>0</v>
      </c>
      <c r="R2690" s="16">
        <f>SUMIFS('Member Months'!$L:$L,'Member Months'!$A:$A,$A2690,'Member Months'!$C:$C,$C2690, 'Member Months'!$D:$D,$D2690)</f>
        <v>0</v>
      </c>
      <c r="T2690" s="172"/>
    </row>
    <row r="2691" spans="1:20">
      <c r="A2691" s="38" t="s">
        <v>219</v>
      </c>
      <c r="B2691" s="39">
        <f t="shared" si="89"/>
        <v>0</v>
      </c>
      <c r="C2691" s="39" t="str">
        <f t="shared" si="90"/>
        <v>2020 Initial Year</v>
      </c>
      <c r="D2691" s="40">
        <v>1</v>
      </c>
      <c r="E2691" s="40" t="s">
        <v>219</v>
      </c>
      <c r="F2691" s="40" t="s">
        <v>738</v>
      </c>
      <c r="G2691" s="698" t="s">
        <v>229</v>
      </c>
      <c r="H2691" s="40" t="s">
        <v>227</v>
      </c>
      <c r="I2691" s="629" t="s">
        <v>217</v>
      </c>
      <c r="J2691" s="698" t="s">
        <v>262</v>
      </c>
      <c r="K2691" s="303">
        <v>0</v>
      </c>
      <c r="L2691" s="304">
        <v>0</v>
      </c>
      <c r="M2691" s="305">
        <v>0</v>
      </c>
      <c r="N2691" s="305">
        <v>0</v>
      </c>
      <c r="O2691" s="303">
        <v>0</v>
      </c>
      <c r="P2691" s="305">
        <v>0</v>
      </c>
      <c r="Q2691" s="303">
        <v>0</v>
      </c>
      <c r="R2691" s="16">
        <f>SUMIFS('Member Months'!$L:$L,'Member Months'!$A:$A,$A2691,'Member Months'!$C:$C,$C2691, 'Member Months'!$D:$D,$D2691)</f>
        <v>0</v>
      </c>
      <c r="T2691" s="172"/>
    </row>
    <row r="2692" spans="1:20">
      <c r="A2692" s="38" t="s">
        <v>219</v>
      </c>
      <c r="B2692" s="39">
        <f t="shared" si="89"/>
        <v>0</v>
      </c>
      <c r="C2692" s="39" t="str">
        <f t="shared" si="90"/>
        <v>2020 Initial Year</v>
      </c>
      <c r="D2692" s="40">
        <v>1</v>
      </c>
      <c r="E2692" s="40" t="s">
        <v>219</v>
      </c>
      <c r="F2692" s="40" t="s">
        <v>738</v>
      </c>
      <c r="G2692" s="698" t="s">
        <v>229</v>
      </c>
      <c r="H2692" s="40" t="s">
        <v>227</v>
      </c>
      <c r="I2692" s="629" t="s">
        <v>218</v>
      </c>
      <c r="J2692" s="698" t="s">
        <v>677</v>
      </c>
      <c r="K2692" s="303">
        <v>0</v>
      </c>
      <c r="L2692" s="304">
        <v>0</v>
      </c>
      <c r="M2692" s="305">
        <v>0</v>
      </c>
      <c r="N2692" s="305">
        <v>0</v>
      </c>
      <c r="O2692" s="303">
        <v>0</v>
      </c>
      <c r="P2692" s="305">
        <v>0</v>
      </c>
      <c r="Q2692" s="303">
        <v>0</v>
      </c>
      <c r="R2692" s="16">
        <f>SUMIFS('Member Months'!$L:$L,'Member Months'!$A:$A,$A2692,'Member Months'!$C:$C,$C2692, 'Member Months'!$D:$D,$D2692)</f>
        <v>0</v>
      </c>
      <c r="T2692" s="172"/>
    </row>
    <row r="2693" spans="1:20">
      <c r="A2693" s="38" t="s">
        <v>219</v>
      </c>
      <c r="B2693" s="39">
        <f t="shared" si="89"/>
        <v>0</v>
      </c>
      <c r="C2693" s="39" t="str">
        <f t="shared" si="90"/>
        <v>2020 Initial Year</v>
      </c>
      <c r="D2693" s="40">
        <v>1</v>
      </c>
      <c r="E2693" s="40" t="s">
        <v>219</v>
      </c>
      <c r="F2693" s="40" t="s">
        <v>738</v>
      </c>
      <c r="G2693" s="698" t="s">
        <v>229</v>
      </c>
      <c r="H2693" s="40" t="s">
        <v>227</v>
      </c>
      <c r="I2693" s="629" t="s">
        <v>219</v>
      </c>
      <c r="J2693" s="698" t="s">
        <v>263</v>
      </c>
      <c r="K2693" s="303">
        <v>0</v>
      </c>
      <c r="L2693" s="304">
        <v>0</v>
      </c>
      <c r="M2693" s="305">
        <v>0</v>
      </c>
      <c r="N2693" s="305">
        <v>0</v>
      </c>
      <c r="O2693" s="303">
        <v>0</v>
      </c>
      <c r="P2693" s="305">
        <v>0</v>
      </c>
      <c r="Q2693" s="303">
        <v>0</v>
      </c>
      <c r="R2693" s="16">
        <f>SUMIFS('Member Months'!$L:$L,'Member Months'!$A:$A,$A2693,'Member Months'!$C:$C,$C2693, 'Member Months'!$D:$D,$D2693)</f>
        <v>0</v>
      </c>
      <c r="T2693" s="172"/>
    </row>
    <row r="2694" spans="1:20">
      <c r="A2694" s="38" t="s">
        <v>219</v>
      </c>
      <c r="B2694" s="39">
        <f t="shared" si="89"/>
        <v>0</v>
      </c>
      <c r="C2694" s="39" t="str">
        <f t="shared" si="90"/>
        <v>2020 Initial Year</v>
      </c>
      <c r="D2694" s="40">
        <v>1</v>
      </c>
      <c r="E2694" s="40" t="s">
        <v>219</v>
      </c>
      <c r="F2694" s="40" t="s">
        <v>738</v>
      </c>
      <c r="G2694" s="698" t="s">
        <v>229</v>
      </c>
      <c r="H2694" s="40" t="s">
        <v>227</v>
      </c>
      <c r="I2694" s="629" t="s">
        <v>220</v>
      </c>
      <c r="J2694" s="698" t="s">
        <v>675</v>
      </c>
      <c r="K2694" s="303">
        <v>0</v>
      </c>
      <c r="L2694" s="304">
        <v>0</v>
      </c>
      <c r="M2694" s="305">
        <v>0</v>
      </c>
      <c r="N2694" s="305">
        <v>0</v>
      </c>
      <c r="O2694" s="303">
        <v>0</v>
      </c>
      <c r="P2694" s="305">
        <v>0</v>
      </c>
      <c r="Q2694" s="303">
        <v>0</v>
      </c>
      <c r="R2694" s="16">
        <f>SUMIFS('Member Months'!$L:$L,'Member Months'!$A:$A,$A2694,'Member Months'!$C:$C,$C2694, 'Member Months'!$D:$D,$D2694)</f>
        <v>0</v>
      </c>
      <c r="T2694" s="172"/>
    </row>
    <row r="2695" spans="1:20">
      <c r="A2695" s="38" t="s">
        <v>219</v>
      </c>
      <c r="B2695" s="39">
        <f t="shared" si="89"/>
        <v>0</v>
      </c>
      <c r="C2695" s="39" t="str">
        <f t="shared" si="90"/>
        <v>2020 Initial Year</v>
      </c>
      <c r="D2695" s="40">
        <v>1</v>
      </c>
      <c r="E2695" s="40" t="s">
        <v>219</v>
      </c>
      <c r="F2695" s="40" t="s">
        <v>738</v>
      </c>
      <c r="G2695" s="698" t="s">
        <v>229</v>
      </c>
      <c r="H2695" s="40" t="s">
        <v>227</v>
      </c>
      <c r="I2695" s="629" t="s">
        <v>221</v>
      </c>
      <c r="J2695" s="698" t="s">
        <v>264</v>
      </c>
      <c r="K2695" s="303">
        <v>0</v>
      </c>
      <c r="L2695" s="304">
        <v>0</v>
      </c>
      <c r="M2695" s="305">
        <v>0</v>
      </c>
      <c r="N2695" s="305">
        <v>0</v>
      </c>
      <c r="O2695" s="303">
        <v>0</v>
      </c>
      <c r="P2695" s="305">
        <v>0</v>
      </c>
      <c r="Q2695" s="303">
        <v>0</v>
      </c>
      <c r="R2695" s="16">
        <f>SUMIFS('Member Months'!$L:$L,'Member Months'!$A:$A,$A2695,'Member Months'!$C:$C,$C2695, 'Member Months'!$D:$D,$D2695)</f>
        <v>0</v>
      </c>
      <c r="T2695" s="172"/>
    </row>
    <row r="2696" spans="1:20">
      <c r="A2696" s="38" t="s">
        <v>219</v>
      </c>
      <c r="B2696" s="39">
        <f t="shared" si="89"/>
        <v>0</v>
      </c>
      <c r="C2696" s="39" t="str">
        <f t="shared" si="90"/>
        <v>2020 Initial Year</v>
      </c>
      <c r="D2696" s="40">
        <v>1</v>
      </c>
      <c r="E2696" s="40" t="s">
        <v>219</v>
      </c>
      <c r="F2696" s="40" t="s">
        <v>738</v>
      </c>
      <c r="G2696" s="698" t="s">
        <v>229</v>
      </c>
      <c r="H2696" s="40" t="s">
        <v>227</v>
      </c>
      <c r="I2696" s="629" t="s">
        <v>222</v>
      </c>
      <c r="J2696" s="698" t="s">
        <v>206</v>
      </c>
      <c r="K2696" s="303">
        <v>0</v>
      </c>
      <c r="L2696" s="304">
        <v>0</v>
      </c>
      <c r="M2696" s="305">
        <v>0</v>
      </c>
      <c r="N2696" s="305">
        <v>0</v>
      </c>
      <c r="O2696" s="303">
        <v>0</v>
      </c>
      <c r="P2696" s="305">
        <v>0</v>
      </c>
      <c r="Q2696" s="303">
        <v>0</v>
      </c>
      <c r="R2696" s="16">
        <f>SUMIFS('Member Months'!$L:$L,'Member Months'!$A:$A,$A2696,'Member Months'!$C:$C,$C2696, 'Member Months'!$D:$D,$D2696)</f>
        <v>0</v>
      </c>
      <c r="T2696" s="172"/>
    </row>
    <row r="2697" spans="1:20">
      <c r="A2697" s="38" t="s">
        <v>219</v>
      </c>
      <c r="B2697" s="39">
        <f t="shared" si="89"/>
        <v>0</v>
      </c>
      <c r="C2697" s="39" t="str">
        <f t="shared" si="90"/>
        <v>2020 Initial Year</v>
      </c>
      <c r="D2697" s="40">
        <v>1</v>
      </c>
      <c r="E2697" s="40" t="s">
        <v>219</v>
      </c>
      <c r="F2697" s="40" t="s">
        <v>738</v>
      </c>
      <c r="G2697" s="698" t="s">
        <v>229</v>
      </c>
      <c r="H2697" s="40" t="s">
        <v>227</v>
      </c>
      <c r="I2697" s="629" t="s">
        <v>223</v>
      </c>
      <c r="J2697" s="698" t="s">
        <v>181</v>
      </c>
      <c r="K2697" s="303">
        <v>0</v>
      </c>
      <c r="L2697" s="304">
        <v>0</v>
      </c>
      <c r="M2697" s="305">
        <v>0</v>
      </c>
      <c r="N2697" s="305">
        <v>0</v>
      </c>
      <c r="O2697" s="303">
        <v>0</v>
      </c>
      <c r="P2697" s="305">
        <v>0</v>
      </c>
      <c r="Q2697" s="303">
        <v>0</v>
      </c>
      <c r="R2697" s="16">
        <f>SUMIFS('Member Months'!$L:$L,'Member Months'!$A:$A,$A2697,'Member Months'!$C:$C,$C2697, 'Member Months'!$D:$D,$D2697)</f>
        <v>0</v>
      </c>
      <c r="T2697" s="172"/>
    </row>
    <row r="2698" spans="1:20">
      <c r="A2698" s="38" t="s">
        <v>219</v>
      </c>
      <c r="B2698" s="39">
        <f t="shared" si="89"/>
        <v>0</v>
      </c>
      <c r="C2698" s="39" t="str">
        <f t="shared" si="90"/>
        <v>2020 Initial Year</v>
      </c>
      <c r="D2698" s="40">
        <v>1</v>
      </c>
      <c r="E2698" s="40" t="s">
        <v>219</v>
      </c>
      <c r="F2698" s="40" t="s">
        <v>738</v>
      </c>
      <c r="G2698" s="698" t="s">
        <v>229</v>
      </c>
      <c r="H2698" s="40" t="s">
        <v>227</v>
      </c>
      <c r="I2698" s="629" t="s">
        <v>150</v>
      </c>
      <c r="J2698" s="698" t="s">
        <v>204</v>
      </c>
      <c r="K2698" s="303">
        <v>0</v>
      </c>
      <c r="L2698" s="304">
        <v>0</v>
      </c>
      <c r="M2698" s="305">
        <v>0</v>
      </c>
      <c r="N2698" s="305">
        <v>0</v>
      </c>
      <c r="O2698" s="303">
        <v>0</v>
      </c>
      <c r="P2698" s="305">
        <v>0</v>
      </c>
      <c r="Q2698" s="303">
        <v>0</v>
      </c>
      <c r="R2698" s="16">
        <f>SUMIFS('Member Months'!$L:$L,'Member Months'!$A:$A,$A2698,'Member Months'!$C:$C,$C2698, 'Member Months'!$D:$D,$D2698)</f>
        <v>0</v>
      </c>
      <c r="T2698" s="172"/>
    </row>
    <row r="2699" spans="1:20">
      <c r="A2699" s="38" t="s">
        <v>219</v>
      </c>
      <c r="B2699" s="39">
        <f t="shared" si="89"/>
        <v>0</v>
      </c>
      <c r="C2699" s="39" t="str">
        <f t="shared" si="90"/>
        <v>2020 Initial Year</v>
      </c>
      <c r="D2699" s="40">
        <v>1</v>
      </c>
      <c r="E2699" s="40" t="s">
        <v>219</v>
      </c>
      <c r="F2699" s="40" t="s">
        <v>738</v>
      </c>
      <c r="G2699" s="698" t="s">
        <v>229</v>
      </c>
      <c r="H2699" s="40" t="s">
        <v>227</v>
      </c>
      <c r="I2699" s="629" t="s">
        <v>151</v>
      </c>
      <c r="J2699" s="698" t="s">
        <v>205</v>
      </c>
      <c r="K2699" s="303">
        <v>0</v>
      </c>
      <c r="L2699" s="304">
        <v>0</v>
      </c>
      <c r="M2699" s="305">
        <v>0</v>
      </c>
      <c r="N2699" s="305">
        <v>0</v>
      </c>
      <c r="O2699" s="303">
        <v>0</v>
      </c>
      <c r="P2699" s="305">
        <v>0</v>
      </c>
      <c r="Q2699" s="303">
        <v>0</v>
      </c>
      <c r="R2699" s="16">
        <f>SUMIFS('Member Months'!$L:$L,'Member Months'!$A:$A,$A2699,'Member Months'!$C:$C,$C2699, 'Member Months'!$D:$D,$D2699)</f>
        <v>0</v>
      </c>
      <c r="T2699" s="172"/>
    </row>
    <row r="2700" spans="1:20">
      <c r="A2700" s="38" t="s">
        <v>219</v>
      </c>
      <c r="B2700" s="39">
        <f t="shared" si="89"/>
        <v>0</v>
      </c>
      <c r="C2700" s="39" t="str">
        <f t="shared" si="90"/>
        <v>2020 Initial Year</v>
      </c>
      <c r="D2700" s="40">
        <v>1</v>
      </c>
      <c r="E2700" s="40" t="s">
        <v>219</v>
      </c>
      <c r="F2700" s="40" t="s">
        <v>738</v>
      </c>
      <c r="G2700" s="698" t="s">
        <v>229</v>
      </c>
      <c r="H2700" s="40" t="s">
        <v>227</v>
      </c>
      <c r="I2700" s="629" t="s">
        <v>152</v>
      </c>
      <c r="J2700" s="698" t="s">
        <v>182</v>
      </c>
      <c r="K2700" s="303">
        <v>0</v>
      </c>
      <c r="L2700" s="304">
        <v>0</v>
      </c>
      <c r="M2700" s="305">
        <v>0</v>
      </c>
      <c r="N2700" s="305">
        <v>0</v>
      </c>
      <c r="O2700" s="303">
        <v>0</v>
      </c>
      <c r="P2700" s="305">
        <v>0</v>
      </c>
      <c r="Q2700" s="303">
        <v>0</v>
      </c>
      <c r="R2700" s="16">
        <f>SUMIFS('Member Months'!$L:$L,'Member Months'!$A:$A,$A2700,'Member Months'!$C:$C,$C2700, 'Member Months'!$D:$D,$D2700)</f>
        <v>0</v>
      </c>
      <c r="T2700" s="172"/>
    </row>
    <row r="2701" spans="1:20">
      <c r="A2701" s="38" t="s">
        <v>219</v>
      </c>
      <c r="B2701" s="39">
        <f t="shared" si="89"/>
        <v>0</v>
      </c>
      <c r="C2701" s="39" t="str">
        <f t="shared" si="90"/>
        <v>2020 Initial Year</v>
      </c>
      <c r="D2701" s="40">
        <v>1</v>
      </c>
      <c r="E2701" s="40" t="s">
        <v>219</v>
      </c>
      <c r="F2701" s="40" t="s">
        <v>738</v>
      </c>
      <c r="G2701" s="698" t="s">
        <v>229</v>
      </c>
      <c r="H2701" s="40" t="s">
        <v>227</v>
      </c>
      <c r="I2701" s="629" t="s">
        <v>70</v>
      </c>
      <c r="J2701" s="698" t="s">
        <v>265</v>
      </c>
      <c r="K2701" s="303">
        <v>0</v>
      </c>
      <c r="L2701" s="304">
        <v>0</v>
      </c>
      <c r="M2701" s="305">
        <v>0</v>
      </c>
      <c r="N2701" s="305">
        <v>0</v>
      </c>
      <c r="O2701" s="303">
        <v>0</v>
      </c>
      <c r="P2701" s="305">
        <v>0</v>
      </c>
      <c r="Q2701" s="303">
        <v>0</v>
      </c>
      <c r="R2701" s="16">
        <f>SUMIFS('Member Months'!$L:$L,'Member Months'!$A:$A,$A2701,'Member Months'!$C:$C,$C2701, 'Member Months'!$D:$D,$D2701)</f>
        <v>0</v>
      </c>
      <c r="T2701" s="172"/>
    </row>
    <row r="2702" spans="1:20" ht="11.45" customHeight="1">
      <c r="A2702" s="38" t="s">
        <v>219</v>
      </c>
      <c r="B2702" s="39">
        <f t="shared" si="89"/>
        <v>0</v>
      </c>
      <c r="C2702" s="39" t="str">
        <f t="shared" si="90"/>
        <v>2020 Initial Year</v>
      </c>
      <c r="D2702" s="40">
        <v>1</v>
      </c>
      <c r="E2702" s="40" t="s">
        <v>219</v>
      </c>
      <c r="F2702" s="40" t="s">
        <v>738</v>
      </c>
      <c r="G2702" s="698" t="s">
        <v>229</v>
      </c>
      <c r="H2702" s="40" t="s">
        <v>227</v>
      </c>
      <c r="I2702" s="629" t="s">
        <v>71</v>
      </c>
      <c r="J2702" s="698" t="s">
        <v>266</v>
      </c>
      <c r="K2702" s="303">
        <v>0</v>
      </c>
      <c r="L2702" s="304">
        <v>0</v>
      </c>
      <c r="M2702" s="305">
        <v>0</v>
      </c>
      <c r="N2702" s="305">
        <v>0</v>
      </c>
      <c r="O2702" s="303">
        <v>0</v>
      </c>
      <c r="P2702" s="305">
        <v>0</v>
      </c>
      <c r="Q2702" s="303">
        <v>0</v>
      </c>
      <c r="R2702" s="16">
        <f>SUMIFS('Member Months'!$L:$L,'Member Months'!$A:$A,$A2702,'Member Months'!$C:$C,$C2702, 'Member Months'!$D:$D,$D2702)</f>
        <v>0</v>
      </c>
      <c r="T2702" s="172"/>
    </row>
    <row r="2703" spans="1:20">
      <c r="A2703" s="38" t="s">
        <v>219</v>
      </c>
      <c r="B2703" s="39">
        <f t="shared" si="89"/>
        <v>0</v>
      </c>
      <c r="C2703" s="39" t="str">
        <f t="shared" si="90"/>
        <v>2020 Initial Year</v>
      </c>
      <c r="D2703" s="40">
        <v>1</v>
      </c>
      <c r="E2703" s="40" t="s">
        <v>219</v>
      </c>
      <c r="F2703" s="40" t="s">
        <v>738</v>
      </c>
      <c r="G2703" s="698" t="s">
        <v>229</v>
      </c>
      <c r="H2703" s="40" t="s">
        <v>227</v>
      </c>
      <c r="I2703" s="629" t="s">
        <v>72</v>
      </c>
      <c r="J2703" s="698" t="s">
        <v>527</v>
      </c>
      <c r="K2703" s="303">
        <v>0</v>
      </c>
      <c r="L2703" s="304">
        <v>0</v>
      </c>
      <c r="M2703" s="305">
        <v>0</v>
      </c>
      <c r="N2703" s="305">
        <v>0</v>
      </c>
      <c r="O2703" s="303">
        <v>0</v>
      </c>
      <c r="P2703" s="305">
        <v>0</v>
      </c>
      <c r="Q2703" s="303">
        <v>0</v>
      </c>
      <c r="R2703" s="16">
        <f>SUMIFS('Member Months'!$L:$L,'Member Months'!$A:$A,$A2703,'Member Months'!$C:$C,$C2703, 'Member Months'!$D:$D,$D2703)</f>
        <v>0</v>
      </c>
      <c r="T2703" s="172"/>
    </row>
    <row r="2704" spans="1:20">
      <c r="A2704" s="38" t="s">
        <v>219</v>
      </c>
      <c r="B2704" s="39">
        <f t="shared" si="89"/>
        <v>0</v>
      </c>
      <c r="C2704" s="39" t="str">
        <f t="shared" si="90"/>
        <v>2020 Initial Year</v>
      </c>
      <c r="D2704" s="40">
        <v>1</v>
      </c>
      <c r="E2704" s="40" t="s">
        <v>219</v>
      </c>
      <c r="F2704" s="40" t="s">
        <v>738</v>
      </c>
      <c r="G2704" s="698" t="s">
        <v>229</v>
      </c>
      <c r="H2704" s="40" t="s">
        <v>227</v>
      </c>
      <c r="I2704" s="629" t="s">
        <v>73</v>
      </c>
      <c r="J2704" s="698" t="s">
        <v>528</v>
      </c>
      <c r="K2704" s="303">
        <v>0</v>
      </c>
      <c r="L2704" s="304">
        <v>0</v>
      </c>
      <c r="M2704" s="305">
        <v>0</v>
      </c>
      <c r="N2704" s="305">
        <v>0</v>
      </c>
      <c r="O2704" s="303">
        <v>0</v>
      </c>
      <c r="P2704" s="305">
        <v>0</v>
      </c>
      <c r="Q2704" s="303">
        <v>0</v>
      </c>
      <c r="R2704" s="16">
        <f>SUMIFS('Member Months'!$L:$L,'Member Months'!$A:$A,$A2704,'Member Months'!$C:$C,$C2704, 'Member Months'!$D:$D,$D2704)</f>
        <v>0</v>
      </c>
      <c r="T2704" s="172"/>
    </row>
    <row r="2705" spans="1:20">
      <c r="A2705" s="38" t="s">
        <v>219</v>
      </c>
      <c r="B2705" s="39">
        <f t="shared" si="89"/>
        <v>0</v>
      </c>
      <c r="C2705" s="39" t="str">
        <f t="shared" si="90"/>
        <v>2020 Initial Year</v>
      </c>
      <c r="D2705" s="40">
        <v>1</v>
      </c>
      <c r="E2705" s="40" t="s">
        <v>219</v>
      </c>
      <c r="F2705" s="40" t="s">
        <v>738</v>
      </c>
      <c r="G2705" s="698" t="s">
        <v>229</v>
      </c>
      <c r="H2705" s="40" t="s">
        <v>227</v>
      </c>
      <c r="I2705" s="630" t="s">
        <v>409</v>
      </c>
      <c r="J2705" s="698" t="s">
        <v>803</v>
      </c>
      <c r="K2705" s="303">
        <v>0</v>
      </c>
      <c r="L2705" s="304">
        <v>0</v>
      </c>
      <c r="M2705" s="305">
        <v>0</v>
      </c>
      <c r="N2705" s="305">
        <v>0</v>
      </c>
      <c r="O2705" s="303">
        <v>0</v>
      </c>
      <c r="P2705" s="305">
        <v>0</v>
      </c>
      <c r="Q2705" s="303">
        <v>0</v>
      </c>
      <c r="R2705" s="16">
        <f>SUMIFS('Member Months'!$L:$L,'Member Months'!$A:$A,$A2705,'Member Months'!$C:$C,$C2705, 'Member Months'!$D:$D,$D2705)</f>
        <v>0</v>
      </c>
      <c r="T2705" s="172"/>
    </row>
    <row r="2706" spans="1:20">
      <c r="A2706" s="38" t="s">
        <v>220</v>
      </c>
      <c r="B2706" s="39">
        <f t="shared" si="89"/>
        <v>0</v>
      </c>
      <c r="C2706" s="39" t="str">
        <f t="shared" si="90"/>
        <v>2020 Initial Year</v>
      </c>
      <c r="D2706" s="40">
        <v>1</v>
      </c>
      <c r="E2706" s="40" t="s">
        <v>220</v>
      </c>
      <c r="F2706" s="40" t="s">
        <v>738</v>
      </c>
      <c r="G2706" s="698" t="s">
        <v>229</v>
      </c>
      <c r="H2706" s="40" t="s">
        <v>228</v>
      </c>
      <c r="I2706" s="629" t="s">
        <v>211</v>
      </c>
      <c r="J2706" s="698" t="s">
        <v>261</v>
      </c>
      <c r="K2706" s="303">
        <v>0</v>
      </c>
      <c r="L2706" s="304">
        <v>0</v>
      </c>
      <c r="M2706" s="305">
        <v>0</v>
      </c>
      <c r="N2706" s="305">
        <v>0</v>
      </c>
      <c r="O2706" s="303">
        <v>0</v>
      </c>
      <c r="P2706" s="305">
        <v>0</v>
      </c>
      <c r="Q2706" s="303">
        <v>0</v>
      </c>
      <c r="R2706" s="16">
        <f>SUMIFS('Member Months'!$L:$L,'Member Months'!$A:$A,$A2706,'Member Months'!$C:$C,$C2706, 'Member Months'!$D:$D,$D2706)</f>
        <v>0</v>
      </c>
      <c r="T2706" s="172"/>
    </row>
    <row r="2707" spans="1:20">
      <c r="A2707" s="38" t="s">
        <v>220</v>
      </c>
      <c r="B2707" s="39">
        <f t="shared" si="89"/>
        <v>0</v>
      </c>
      <c r="C2707" s="39" t="str">
        <f t="shared" si="90"/>
        <v>2020 Initial Year</v>
      </c>
      <c r="D2707" s="40">
        <v>1</v>
      </c>
      <c r="E2707" s="40" t="s">
        <v>220</v>
      </c>
      <c r="F2707" s="40" t="s">
        <v>738</v>
      </c>
      <c r="G2707" s="698" t="s">
        <v>229</v>
      </c>
      <c r="H2707" s="40" t="s">
        <v>228</v>
      </c>
      <c r="I2707" s="629" t="s">
        <v>214</v>
      </c>
      <c r="J2707" s="698" t="s">
        <v>676</v>
      </c>
      <c r="K2707" s="303">
        <v>0</v>
      </c>
      <c r="L2707" s="304">
        <v>0</v>
      </c>
      <c r="M2707" s="305">
        <v>0</v>
      </c>
      <c r="N2707" s="305">
        <v>0</v>
      </c>
      <c r="O2707" s="303">
        <v>0</v>
      </c>
      <c r="P2707" s="305">
        <v>0</v>
      </c>
      <c r="Q2707" s="303">
        <v>0</v>
      </c>
      <c r="R2707" s="16">
        <f>SUMIFS('Member Months'!$L:$L,'Member Months'!$A:$A,$A2707,'Member Months'!$C:$C,$C2707, 'Member Months'!$D:$D,$D2707)</f>
        <v>0</v>
      </c>
      <c r="T2707" s="172"/>
    </row>
    <row r="2708" spans="1:20">
      <c r="A2708" s="38" t="s">
        <v>220</v>
      </c>
      <c r="B2708" s="39">
        <f t="shared" si="89"/>
        <v>0</v>
      </c>
      <c r="C2708" s="39" t="str">
        <f t="shared" si="90"/>
        <v>2020 Initial Year</v>
      </c>
      <c r="D2708" s="40">
        <v>1</v>
      </c>
      <c r="E2708" s="40" t="s">
        <v>220</v>
      </c>
      <c r="F2708" s="40" t="s">
        <v>738</v>
      </c>
      <c r="G2708" s="698" t="s">
        <v>229</v>
      </c>
      <c r="H2708" s="40" t="s">
        <v>228</v>
      </c>
      <c r="I2708" s="629" t="s">
        <v>215</v>
      </c>
      <c r="J2708" s="698" t="s">
        <v>216</v>
      </c>
      <c r="K2708" s="303">
        <v>0</v>
      </c>
      <c r="L2708" s="304">
        <v>0</v>
      </c>
      <c r="M2708" s="305">
        <v>0</v>
      </c>
      <c r="N2708" s="305">
        <v>0</v>
      </c>
      <c r="O2708" s="303">
        <v>0</v>
      </c>
      <c r="P2708" s="305">
        <v>0</v>
      </c>
      <c r="Q2708" s="303">
        <v>0</v>
      </c>
      <c r="R2708" s="16">
        <f>SUMIFS('Member Months'!$L:$L,'Member Months'!$A:$A,$A2708,'Member Months'!$C:$C,$C2708, 'Member Months'!$D:$D,$D2708)</f>
        <v>0</v>
      </c>
      <c r="T2708" s="172"/>
    </row>
    <row r="2709" spans="1:20">
      <c r="A2709" s="38" t="s">
        <v>220</v>
      </c>
      <c r="B2709" s="39">
        <f t="shared" si="89"/>
        <v>0</v>
      </c>
      <c r="C2709" s="39" t="str">
        <f t="shared" si="90"/>
        <v>2020 Initial Year</v>
      </c>
      <c r="D2709" s="40">
        <v>1</v>
      </c>
      <c r="E2709" s="40" t="s">
        <v>220</v>
      </c>
      <c r="F2709" s="40" t="s">
        <v>738</v>
      </c>
      <c r="G2709" s="698" t="s">
        <v>229</v>
      </c>
      <c r="H2709" s="40" t="s">
        <v>228</v>
      </c>
      <c r="I2709" s="629" t="s">
        <v>217</v>
      </c>
      <c r="J2709" s="698" t="s">
        <v>262</v>
      </c>
      <c r="K2709" s="303">
        <v>0</v>
      </c>
      <c r="L2709" s="304">
        <v>0</v>
      </c>
      <c r="M2709" s="305">
        <v>0</v>
      </c>
      <c r="N2709" s="305">
        <v>0</v>
      </c>
      <c r="O2709" s="303">
        <v>0</v>
      </c>
      <c r="P2709" s="305">
        <v>0</v>
      </c>
      <c r="Q2709" s="303">
        <v>0</v>
      </c>
      <c r="R2709" s="16">
        <f>SUMIFS('Member Months'!$L:$L,'Member Months'!$A:$A,$A2709,'Member Months'!$C:$C,$C2709, 'Member Months'!$D:$D,$D2709)</f>
        <v>0</v>
      </c>
      <c r="T2709" s="172"/>
    </row>
    <row r="2710" spans="1:20">
      <c r="A2710" s="38" t="s">
        <v>220</v>
      </c>
      <c r="B2710" s="39">
        <f t="shared" si="89"/>
        <v>0</v>
      </c>
      <c r="C2710" s="39" t="str">
        <f t="shared" si="90"/>
        <v>2020 Initial Year</v>
      </c>
      <c r="D2710" s="40">
        <v>1</v>
      </c>
      <c r="E2710" s="40" t="s">
        <v>220</v>
      </c>
      <c r="F2710" s="40" t="s">
        <v>738</v>
      </c>
      <c r="G2710" s="698" t="s">
        <v>229</v>
      </c>
      <c r="H2710" s="40" t="s">
        <v>228</v>
      </c>
      <c r="I2710" s="629" t="s">
        <v>218</v>
      </c>
      <c r="J2710" s="698" t="s">
        <v>677</v>
      </c>
      <c r="K2710" s="303">
        <v>0</v>
      </c>
      <c r="L2710" s="304">
        <v>0</v>
      </c>
      <c r="M2710" s="305">
        <v>0</v>
      </c>
      <c r="N2710" s="305">
        <v>0</v>
      </c>
      <c r="O2710" s="303">
        <v>0</v>
      </c>
      <c r="P2710" s="305">
        <v>0</v>
      </c>
      <c r="Q2710" s="303">
        <v>0</v>
      </c>
      <c r="R2710" s="16">
        <f>SUMIFS('Member Months'!$L:$L,'Member Months'!$A:$A,$A2710,'Member Months'!$C:$C,$C2710, 'Member Months'!$D:$D,$D2710)</f>
        <v>0</v>
      </c>
      <c r="T2710" s="172"/>
    </row>
    <row r="2711" spans="1:20">
      <c r="A2711" s="38" t="s">
        <v>220</v>
      </c>
      <c r="B2711" s="39">
        <f t="shared" si="89"/>
        <v>0</v>
      </c>
      <c r="C2711" s="39" t="str">
        <f t="shared" si="90"/>
        <v>2020 Initial Year</v>
      </c>
      <c r="D2711" s="40">
        <v>1</v>
      </c>
      <c r="E2711" s="40" t="s">
        <v>220</v>
      </c>
      <c r="F2711" s="40" t="s">
        <v>738</v>
      </c>
      <c r="G2711" s="698" t="s">
        <v>229</v>
      </c>
      <c r="H2711" s="40" t="s">
        <v>228</v>
      </c>
      <c r="I2711" s="629" t="s">
        <v>219</v>
      </c>
      <c r="J2711" s="698" t="s">
        <v>263</v>
      </c>
      <c r="K2711" s="303">
        <v>0</v>
      </c>
      <c r="L2711" s="304">
        <v>0</v>
      </c>
      <c r="M2711" s="305">
        <v>0</v>
      </c>
      <c r="N2711" s="305">
        <v>0</v>
      </c>
      <c r="O2711" s="303">
        <v>0</v>
      </c>
      <c r="P2711" s="305">
        <v>0</v>
      </c>
      <c r="Q2711" s="303">
        <v>0</v>
      </c>
      <c r="R2711" s="16">
        <f>SUMIFS('Member Months'!$L:$L,'Member Months'!$A:$A,$A2711,'Member Months'!$C:$C,$C2711, 'Member Months'!$D:$D,$D2711)</f>
        <v>0</v>
      </c>
      <c r="T2711" s="172"/>
    </row>
    <row r="2712" spans="1:20">
      <c r="A2712" s="38" t="s">
        <v>220</v>
      </c>
      <c r="B2712" s="39">
        <f t="shared" si="89"/>
        <v>0</v>
      </c>
      <c r="C2712" s="39" t="str">
        <f t="shared" si="90"/>
        <v>2020 Initial Year</v>
      </c>
      <c r="D2712" s="40">
        <v>1</v>
      </c>
      <c r="E2712" s="40" t="s">
        <v>220</v>
      </c>
      <c r="F2712" s="40" t="s">
        <v>738</v>
      </c>
      <c r="G2712" s="698" t="s">
        <v>229</v>
      </c>
      <c r="H2712" s="40" t="s">
        <v>228</v>
      </c>
      <c r="I2712" s="629" t="s">
        <v>220</v>
      </c>
      <c r="J2712" s="698" t="s">
        <v>675</v>
      </c>
      <c r="K2712" s="303">
        <v>0</v>
      </c>
      <c r="L2712" s="304">
        <v>0</v>
      </c>
      <c r="M2712" s="305">
        <v>0</v>
      </c>
      <c r="N2712" s="305">
        <v>0</v>
      </c>
      <c r="O2712" s="303">
        <v>0</v>
      </c>
      <c r="P2712" s="305">
        <v>0</v>
      </c>
      <c r="Q2712" s="303">
        <v>0</v>
      </c>
      <c r="R2712" s="16">
        <f>SUMIFS('Member Months'!$L:$L,'Member Months'!$A:$A,$A2712,'Member Months'!$C:$C,$C2712, 'Member Months'!$D:$D,$D2712)</f>
        <v>0</v>
      </c>
      <c r="T2712" s="172"/>
    </row>
    <row r="2713" spans="1:20">
      <c r="A2713" s="38" t="s">
        <v>220</v>
      </c>
      <c r="B2713" s="39">
        <f t="shared" si="89"/>
        <v>0</v>
      </c>
      <c r="C2713" s="39" t="str">
        <f t="shared" si="90"/>
        <v>2020 Initial Year</v>
      </c>
      <c r="D2713" s="40">
        <v>1</v>
      </c>
      <c r="E2713" s="40" t="s">
        <v>220</v>
      </c>
      <c r="F2713" s="40" t="s">
        <v>738</v>
      </c>
      <c r="G2713" s="698" t="s">
        <v>229</v>
      </c>
      <c r="H2713" s="40" t="s">
        <v>228</v>
      </c>
      <c r="I2713" s="629" t="s">
        <v>221</v>
      </c>
      <c r="J2713" s="698" t="s">
        <v>264</v>
      </c>
      <c r="K2713" s="303">
        <v>0</v>
      </c>
      <c r="L2713" s="304">
        <v>0</v>
      </c>
      <c r="M2713" s="305">
        <v>0</v>
      </c>
      <c r="N2713" s="305">
        <v>0</v>
      </c>
      <c r="O2713" s="303">
        <v>0</v>
      </c>
      <c r="P2713" s="305">
        <v>0</v>
      </c>
      <c r="Q2713" s="303">
        <v>0</v>
      </c>
      <c r="R2713" s="16">
        <f>SUMIFS('Member Months'!$L:$L,'Member Months'!$A:$A,$A2713,'Member Months'!$C:$C,$C2713, 'Member Months'!$D:$D,$D2713)</f>
        <v>0</v>
      </c>
      <c r="T2713" s="172"/>
    </row>
    <row r="2714" spans="1:20">
      <c r="A2714" s="38" t="s">
        <v>220</v>
      </c>
      <c r="B2714" s="39">
        <f t="shared" si="89"/>
        <v>0</v>
      </c>
      <c r="C2714" s="39" t="str">
        <f t="shared" si="90"/>
        <v>2020 Initial Year</v>
      </c>
      <c r="D2714" s="40">
        <v>1</v>
      </c>
      <c r="E2714" s="40" t="s">
        <v>220</v>
      </c>
      <c r="F2714" s="40" t="s">
        <v>738</v>
      </c>
      <c r="G2714" s="698" t="s">
        <v>229</v>
      </c>
      <c r="H2714" s="40" t="s">
        <v>228</v>
      </c>
      <c r="I2714" s="629" t="s">
        <v>222</v>
      </c>
      <c r="J2714" s="698" t="s">
        <v>206</v>
      </c>
      <c r="K2714" s="303">
        <v>0</v>
      </c>
      <c r="L2714" s="304">
        <v>0</v>
      </c>
      <c r="M2714" s="305">
        <v>0</v>
      </c>
      <c r="N2714" s="305">
        <v>0</v>
      </c>
      <c r="O2714" s="303">
        <v>0</v>
      </c>
      <c r="P2714" s="305">
        <v>0</v>
      </c>
      <c r="Q2714" s="303">
        <v>0</v>
      </c>
      <c r="R2714" s="16">
        <f>SUMIFS('Member Months'!$L:$L,'Member Months'!$A:$A,$A2714,'Member Months'!$C:$C,$C2714, 'Member Months'!$D:$D,$D2714)</f>
        <v>0</v>
      </c>
      <c r="T2714" s="172"/>
    </row>
    <row r="2715" spans="1:20">
      <c r="A2715" s="38" t="s">
        <v>220</v>
      </c>
      <c r="B2715" s="39">
        <f t="shared" si="89"/>
        <v>0</v>
      </c>
      <c r="C2715" s="39" t="str">
        <f t="shared" si="90"/>
        <v>2020 Initial Year</v>
      </c>
      <c r="D2715" s="40">
        <v>1</v>
      </c>
      <c r="E2715" s="40" t="s">
        <v>220</v>
      </c>
      <c r="F2715" s="40" t="s">
        <v>738</v>
      </c>
      <c r="G2715" s="698" t="s">
        <v>229</v>
      </c>
      <c r="H2715" s="40" t="s">
        <v>228</v>
      </c>
      <c r="I2715" s="629" t="s">
        <v>223</v>
      </c>
      <c r="J2715" s="698" t="s">
        <v>181</v>
      </c>
      <c r="K2715" s="303">
        <v>0</v>
      </c>
      <c r="L2715" s="304">
        <v>0</v>
      </c>
      <c r="M2715" s="305">
        <v>0</v>
      </c>
      <c r="N2715" s="305">
        <v>0</v>
      </c>
      <c r="O2715" s="303">
        <v>0</v>
      </c>
      <c r="P2715" s="305">
        <v>0</v>
      </c>
      <c r="Q2715" s="303">
        <v>0</v>
      </c>
      <c r="R2715" s="16">
        <f>SUMIFS('Member Months'!$L:$L,'Member Months'!$A:$A,$A2715,'Member Months'!$C:$C,$C2715, 'Member Months'!$D:$D,$D2715)</f>
        <v>0</v>
      </c>
      <c r="T2715" s="172"/>
    </row>
    <row r="2716" spans="1:20">
      <c r="A2716" s="38" t="s">
        <v>220</v>
      </c>
      <c r="B2716" s="39">
        <f t="shared" si="89"/>
        <v>0</v>
      </c>
      <c r="C2716" s="39" t="str">
        <f t="shared" si="90"/>
        <v>2020 Initial Year</v>
      </c>
      <c r="D2716" s="40">
        <v>1</v>
      </c>
      <c r="E2716" s="40" t="s">
        <v>220</v>
      </c>
      <c r="F2716" s="40" t="s">
        <v>738</v>
      </c>
      <c r="G2716" s="698" t="s">
        <v>229</v>
      </c>
      <c r="H2716" s="40" t="s">
        <v>228</v>
      </c>
      <c r="I2716" s="629" t="s">
        <v>150</v>
      </c>
      <c r="J2716" s="698" t="s">
        <v>204</v>
      </c>
      <c r="K2716" s="303">
        <v>0</v>
      </c>
      <c r="L2716" s="304">
        <v>0</v>
      </c>
      <c r="M2716" s="305">
        <v>0</v>
      </c>
      <c r="N2716" s="305">
        <v>0</v>
      </c>
      <c r="O2716" s="303">
        <v>0</v>
      </c>
      <c r="P2716" s="305">
        <v>0</v>
      </c>
      <c r="Q2716" s="303">
        <v>0</v>
      </c>
      <c r="R2716" s="16">
        <f>SUMIFS('Member Months'!$L:$L,'Member Months'!$A:$A,$A2716,'Member Months'!$C:$C,$C2716, 'Member Months'!$D:$D,$D2716)</f>
        <v>0</v>
      </c>
      <c r="T2716" s="172"/>
    </row>
    <row r="2717" spans="1:20">
      <c r="A2717" s="38" t="s">
        <v>220</v>
      </c>
      <c r="B2717" s="39">
        <f t="shared" si="89"/>
        <v>0</v>
      </c>
      <c r="C2717" s="39" t="str">
        <f t="shared" si="90"/>
        <v>2020 Initial Year</v>
      </c>
      <c r="D2717" s="40">
        <v>1</v>
      </c>
      <c r="E2717" s="40" t="s">
        <v>220</v>
      </c>
      <c r="F2717" s="40" t="s">
        <v>738</v>
      </c>
      <c r="G2717" s="698" t="s">
        <v>229</v>
      </c>
      <c r="H2717" s="40" t="s">
        <v>228</v>
      </c>
      <c r="I2717" s="629" t="s">
        <v>151</v>
      </c>
      <c r="J2717" s="698" t="s">
        <v>205</v>
      </c>
      <c r="K2717" s="303">
        <v>0</v>
      </c>
      <c r="L2717" s="304">
        <v>0</v>
      </c>
      <c r="M2717" s="305">
        <v>0</v>
      </c>
      <c r="N2717" s="305">
        <v>0</v>
      </c>
      <c r="O2717" s="303">
        <v>0</v>
      </c>
      <c r="P2717" s="305">
        <v>0</v>
      </c>
      <c r="Q2717" s="303">
        <v>0</v>
      </c>
      <c r="R2717" s="16">
        <f>SUMIFS('Member Months'!$L:$L,'Member Months'!$A:$A,$A2717,'Member Months'!$C:$C,$C2717, 'Member Months'!$D:$D,$D2717)</f>
        <v>0</v>
      </c>
      <c r="T2717" s="172"/>
    </row>
    <row r="2718" spans="1:20">
      <c r="A2718" s="38" t="s">
        <v>220</v>
      </c>
      <c r="B2718" s="39">
        <f t="shared" si="89"/>
        <v>0</v>
      </c>
      <c r="C2718" s="39" t="str">
        <f t="shared" si="90"/>
        <v>2020 Initial Year</v>
      </c>
      <c r="D2718" s="40">
        <v>1</v>
      </c>
      <c r="E2718" s="40" t="s">
        <v>220</v>
      </c>
      <c r="F2718" s="40" t="s">
        <v>738</v>
      </c>
      <c r="G2718" s="698" t="s">
        <v>229</v>
      </c>
      <c r="H2718" s="40" t="s">
        <v>228</v>
      </c>
      <c r="I2718" s="629" t="s">
        <v>152</v>
      </c>
      <c r="J2718" s="698" t="s">
        <v>182</v>
      </c>
      <c r="K2718" s="303">
        <v>0</v>
      </c>
      <c r="L2718" s="304">
        <v>0</v>
      </c>
      <c r="M2718" s="305">
        <v>0</v>
      </c>
      <c r="N2718" s="305">
        <v>0</v>
      </c>
      <c r="O2718" s="303">
        <v>0</v>
      </c>
      <c r="P2718" s="305">
        <v>0</v>
      </c>
      <c r="Q2718" s="303">
        <v>0</v>
      </c>
      <c r="R2718" s="16">
        <f>SUMIFS('Member Months'!$L:$L,'Member Months'!$A:$A,$A2718,'Member Months'!$C:$C,$C2718, 'Member Months'!$D:$D,$D2718)</f>
        <v>0</v>
      </c>
      <c r="T2718" s="172"/>
    </row>
    <row r="2719" spans="1:20">
      <c r="A2719" s="38" t="s">
        <v>220</v>
      </c>
      <c r="B2719" s="39">
        <f t="shared" si="89"/>
        <v>0</v>
      </c>
      <c r="C2719" s="39" t="str">
        <f t="shared" si="90"/>
        <v>2020 Initial Year</v>
      </c>
      <c r="D2719" s="40">
        <v>1</v>
      </c>
      <c r="E2719" s="40" t="s">
        <v>220</v>
      </c>
      <c r="F2719" s="40" t="s">
        <v>738</v>
      </c>
      <c r="G2719" s="698" t="s">
        <v>229</v>
      </c>
      <c r="H2719" s="40" t="s">
        <v>228</v>
      </c>
      <c r="I2719" s="629" t="s">
        <v>70</v>
      </c>
      <c r="J2719" s="698" t="s">
        <v>265</v>
      </c>
      <c r="K2719" s="303">
        <v>0</v>
      </c>
      <c r="L2719" s="304">
        <v>0</v>
      </c>
      <c r="M2719" s="305">
        <v>0</v>
      </c>
      <c r="N2719" s="305">
        <v>0</v>
      </c>
      <c r="O2719" s="303">
        <v>0</v>
      </c>
      <c r="P2719" s="305">
        <v>0</v>
      </c>
      <c r="Q2719" s="303">
        <v>0</v>
      </c>
      <c r="R2719" s="16">
        <f>SUMIFS('Member Months'!$L:$L,'Member Months'!$A:$A,$A2719,'Member Months'!$C:$C,$C2719, 'Member Months'!$D:$D,$D2719)</f>
        <v>0</v>
      </c>
      <c r="T2719" s="172"/>
    </row>
    <row r="2720" spans="1:20">
      <c r="A2720" s="38" t="s">
        <v>220</v>
      </c>
      <c r="B2720" s="39">
        <f t="shared" si="89"/>
        <v>0</v>
      </c>
      <c r="C2720" s="39" t="str">
        <f t="shared" si="90"/>
        <v>2020 Initial Year</v>
      </c>
      <c r="D2720" s="40">
        <v>1</v>
      </c>
      <c r="E2720" s="40" t="s">
        <v>220</v>
      </c>
      <c r="F2720" s="40" t="s">
        <v>738</v>
      </c>
      <c r="G2720" s="698" t="s">
        <v>229</v>
      </c>
      <c r="H2720" s="40" t="s">
        <v>228</v>
      </c>
      <c r="I2720" s="629" t="s">
        <v>71</v>
      </c>
      <c r="J2720" s="698" t="s">
        <v>266</v>
      </c>
      <c r="K2720" s="303">
        <v>0</v>
      </c>
      <c r="L2720" s="304">
        <v>0</v>
      </c>
      <c r="M2720" s="305">
        <v>0</v>
      </c>
      <c r="N2720" s="305">
        <v>0</v>
      </c>
      <c r="O2720" s="303">
        <v>0</v>
      </c>
      <c r="P2720" s="305">
        <v>0</v>
      </c>
      <c r="Q2720" s="303">
        <v>0</v>
      </c>
      <c r="R2720" s="16">
        <f>SUMIFS('Member Months'!$L:$L,'Member Months'!$A:$A,$A2720,'Member Months'!$C:$C,$C2720, 'Member Months'!$D:$D,$D2720)</f>
        <v>0</v>
      </c>
      <c r="T2720" s="172"/>
    </row>
    <row r="2721" spans="1:20">
      <c r="A2721" s="38" t="s">
        <v>220</v>
      </c>
      <c r="B2721" s="39">
        <f t="shared" si="89"/>
        <v>0</v>
      </c>
      <c r="C2721" s="39" t="str">
        <f t="shared" si="90"/>
        <v>2020 Initial Year</v>
      </c>
      <c r="D2721" s="40">
        <v>1</v>
      </c>
      <c r="E2721" s="40" t="s">
        <v>220</v>
      </c>
      <c r="F2721" s="40" t="s">
        <v>738</v>
      </c>
      <c r="G2721" s="698" t="s">
        <v>229</v>
      </c>
      <c r="H2721" s="40" t="s">
        <v>228</v>
      </c>
      <c r="I2721" s="629" t="s">
        <v>72</v>
      </c>
      <c r="J2721" s="698" t="s">
        <v>527</v>
      </c>
      <c r="K2721" s="303">
        <v>0</v>
      </c>
      <c r="L2721" s="304">
        <v>0</v>
      </c>
      <c r="M2721" s="305">
        <v>0</v>
      </c>
      <c r="N2721" s="305">
        <v>0</v>
      </c>
      <c r="O2721" s="303">
        <v>0</v>
      </c>
      <c r="P2721" s="305">
        <v>0</v>
      </c>
      <c r="Q2721" s="303">
        <v>0</v>
      </c>
      <c r="R2721" s="16">
        <f>SUMIFS('Member Months'!$L:$L,'Member Months'!$A:$A,$A2721,'Member Months'!$C:$C,$C2721, 'Member Months'!$D:$D,$D2721)</f>
        <v>0</v>
      </c>
      <c r="T2721" s="172"/>
    </row>
    <row r="2722" spans="1:20">
      <c r="A2722" s="38" t="s">
        <v>220</v>
      </c>
      <c r="B2722" s="39">
        <f t="shared" si="89"/>
        <v>0</v>
      </c>
      <c r="C2722" s="39" t="str">
        <f t="shared" si="90"/>
        <v>2020 Initial Year</v>
      </c>
      <c r="D2722" s="40">
        <v>1</v>
      </c>
      <c r="E2722" s="40" t="s">
        <v>220</v>
      </c>
      <c r="F2722" s="40" t="s">
        <v>738</v>
      </c>
      <c r="G2722" s="698" t="s">
        <v>229</v>
      </c>
      <c r="H2722" s="40" t="s">
        <v>228</v>
      </c>
      <c r="I2722" s="629" t="s">
        <v>73</v>
      </c>
      <c r="J2722" s="698" t="s">
        <v>528</v>
      </c>
      <c r="K2722" s="303">
        <v>0</v>
      </c>
      <c r="L2722" s="304">
        <v>0</v>
      </c>
      <c r="M2722" s="305">
        <v>0</v>
      </c>
      <c r="N2722" s="305">
        <v>0</v>
      </c>
      <c r="O2722" s="303">
        <v>0</v>
      </c>
      <c r="P2722" s="305">
        <v>0</v>
      </c>
      <c r="Q2722" s="303">
        <v>0</v>
      </c>
      <c r="R2722" s="16">
        <f>SUMIFS('Member Months'!$L:$L,'Member Months'!$A:$A,$A2722,'Member Months'!$C:$C,$C2722, 'Member Months'!$D:$D,$D2722)</f>
        <v>0</v>
      </c>
      <c r="T2722" s="172"/>
    </row>
    <row r="2723" spans="1:20">
      <c r="A2723" s="38" t="s">
        <v>220</v>
      </c>
      <c r="B2723" s="39">
        <f t="shared" si="89"/>
        <v>0</v>
      </c>
      <c r="C2723" s="39" t="str">
        <f t="shared" si="90"/>
        <v>2020 Initial Year</v>
      </c>
      <c r="D2723" s="40">
        <v>1</v>
      </c>
      <c r="E2723" s="40" t="s">
        <v>220</v>
      </c>
      <c r="F2723" s="40" t="s">
        <v>738</v>
      </c>
      <c r="G2723" s="698" t="s">
        <v>229</v>
      </c>
      <c r="H2723" s="40" t="s">
        <v>228</v>
      </c>
      <c r="I2723" s="630" t="s">
        <v>409</v>
      </c>
      <c r="J2723" s="698" t="s">
        <v>803</v>
      </c>
      <c r="K2723" s="303">
        <v>0</v>
      </c>
      <c r="L2723" s="304">
        <v>0</v>
      </c>
      <c r="M2723" s="305">
        <v>0</v>
      </c>
      <c r="N2723" s="305">
        <v>0</v>
      </c>
      <c r="O2723" s="303">
        <v>0</v>
      </c>
      <c r="P2723" s="305">
        <v>0</v>
      </c>
      <c r="Q2723" s="303">
        <v>0</v>
      </c>
      <c r="R2723" s="16">
        <f>SUMIFS('Member Months'!$L:$L,'Member Months'!$A:$A,$A2723,'Member Months'!$C:$C,$C2723, 'Member Months'!$D:$D,$D2723)</f>
        <v>0</v>
      </c>
      <c r="T2723" s="172"/>
    </row>
    <row r="2724" spans="1:20">
      <c r="A2724" s="38" t="s">
        <v>221</v>
      </c>
      <c r="B2724" s="39">
        <f t="shared" si="89"/>
        <v>0</v>
      </c>
      <c r="C2724" s="39" t="str">
        <f t="shared" si="90"/>
        <v>2020 Initial Year</v>
      </c>
      <c r="D2724" s="40">
        <v>1</v>
      </c>
      <c r="E2724" s="40" t="s">
        <v>221</v>
      </c>
      <c r="F2724" s="40" t="s">
        <v>738</v>
      </c>
      <c r="G2724" s="698" t="s">
        <v>230</v>
      </c>
      <c r="H2724" s="40" t="s">
        <v>213</v>
      </c>
      <c r="I2724" s="629" t="s">
        <v>211</v>
      </c>
      <c r="J2724" s="698" t="s">
        <v>261</v>
      </c>
      <c r="K2724" s="303">
        <v>0</v>
      </c>
      <c r="L2724" s="304">
        <v>0</v>
      </c>
      <c r="M2724" s="305">
        <v>0</v>
      </c>
      <c r="N2724" s="305">
        <v>0</v>
      </c>
      <c r="O2724" s="303">
        <v>0</v>
      </c>
      <c r="P2724" s="305">
        <v>0</v>
      </c>
      <c r="Q2724" s="303">
        <v>0</v>
      </c>
      <c r="R2724" s="16">
        <f>SUMIFS('Member Months'!$L:$L,'Member Months'!$A:$A,$A2724,'Member Months'!$C:$C,$C2724, 'Member Months'!$D:$D,$D2724)</f>
        <v>0</v>
      </c>
      <c r="T2724" s="172"/>
    </row>
    <row r="2725" spans="1:20">
      <c r="A2725" s="38" t="s">
        <v>221</v>
      </c>
      <c r="B2725" s="39">
        <f t="shared" si="89"/>
        <v>0</v>
      </c>
      <c r="C2725" s="39" t="str">
        <f t="shared" si="90"/>
        <v>2020 Initial Year</v>
      </c>
      <c r="D2725" s="40">
        <v>1</v>
      </c>
      <c r="E2725" s="40" t="s">
        <v>221</v>
      </c>
      <c r="F2725" s="40" t="s">
        <v>738</v>
      </c>
      <c r="G2725" s="698" t="s">
        <v>230</v>
      </c>
      <c r="H2725" s="40" t="s">
        <v>213</v>
      </c>
      <c r="I2725" s="629" t="s">
        <v>214</v>
      </c>
      <c r="J2725" s="698" t="s">
        <v>676</v>
      </c>
      <c r="K2725" s="303">
        <v>0</v>
      </c>
      <c r="L2725" s="304">
        <v>0</v>
      </c>
      <c r="M2725" s="305">
        <v>0</v>
      </c>
      <c r="N2725" s="305">
        <v>0</v>
      </c>
      <c r="O2725" s="303">
        <v>0</v>
      </c>
      <c r="P2725" s="305">
        <v>0</v>
      </c>
      <c r="Q2725" s="303">
        <v>0</v>
      </c>
      <c r="R2725" s="16">
        <f>SUMIFS('Member Months'!$L:$L,'Member Months'!$A:$A,$A2725,'Member Months'!$C:$C,$C2725, 'Member Months'!$D:$D,$D2725)</f>
        <v>0</v>
      </c>
      <c r="T2725" s="172"/>
    </row>
    <row r="2726" spans="1:20">
      <c r="A2726" s="38" t="s">
        <v>221</v>
      </c>
      <c r="B2726" s="39">
        <f t="shared" si="89"/>
        <v>0</v>
      </c>
      <c r="C2726" s="39" t="str">
        <f t="shared" si="90"/>
        <v>2020 Initial Year</v>
      </c>
      <c r="D2726" s="40">
        <v>1</v>
      </c>
      <c r="E2726" s="40" t="s">
        <v>221</v>
      </c>
      <c r="F2726" s="40" t="s">
        <v>738</v>
      </c>
      <c r="G2726" s="698" t="s">
        <v>230</v>
      </c>
      <c r="H2726" s="40" t="s">
        <v>213</v>
      </c>
      <c r="I2726" s="629" t="s">
        <v>215</v>
      </c>
      <c r="J2726" s="698" t="s">
        <v>216</v>
      </c>
      <c r="K2726" s="303">
        <v>0</v>
      </c>
      <c r="L2726" s="304">
        <v>0</v>
      </c>
      <c r="M2726" s="305">
        <v>0</v>
      </c>
      <c r="N2726" s="305">
        <v>0</v>
      </c>
      <c r="O2726" s="303">
        <v>0</v>
      </c>
      <c r="P2726" s="305">
        <v>0</v>
      </c>
      <c r="Q2726" s="303">
        <v>0</v>
      </c>
      <c r="R2726" s="16">
        <f>SUMIFS('Member Months'!$L:$L,'Member Months'!$A:$A,$A2726,'Member Months'!$C:$C,$C2726, 'Member Months'!$D:$D,$D2726)</f>
        <v>0</v>
      </c>
      <c r="T2726" s="172"/>
    </row>
    <row r="2727" spans="1:20">
      <c r="A2727" s="38" t="s">
        <v>221</v>
      </c>
      <c r="B2727" s="39">
        <f t="shared" ref="B2727:B2754" si="91">$B$2598</f>
        <v>0</v>
      </c>
      <c r="C2727" s="39" t="str">
        <f t="shared" ref="C2727:C2754" si="92">$C$2598</f>
        <v>2020 Initial Year</v>
      </c>
      <c r="D2727" s="40">
        <v>1</v>
      </c>
      <c r="E2727" s="40" t="s">
        <v>221</v>
      </c>
      <c r="F2727" s="40" t="s">
        <v>738</v>
      </c>
      <c r="G2727" s="698" t="s">
        <v>230</v>
      </c>
      <c r="H2727" s="40" t="s">
        <v>213</v>
      </c>
      <c r="I2727" s="629" t="s">
        <v>217</v>
      </c>
      <c r="J2727" s="698" t="s">
        <v>262</v>
      </c>
      <c r="K2727" s="303">
        <v>0</v>
      </c>
      <c r="L2727" s="304">
        <v>0</v>
      </c>
      <c r="M2727" s="305">
        <v>0</v>
      </c>
      <c r="N2727" s="305">
        <v>0</v>
      </c>
      <c r="O2727" s="303">
        <v>0</v>
      </c>
      <c r="P2727" s="305">
        <v>0</v>
      </c>
      <c r="Q2727" s="303">
        <v>0</v>
      </c>
      <c r="R2727" s="16">
        <f>SUMIFS('Member Months'!$L:$L,'Member Months'!$A:$A,$A2727,'Member Months'!$C:$C,$C2727, 'Member Months'!$D:$D,$D2727)</f>
        <v>0</v>
      </c>
      <c r="T2727" s="172"/>
    </row>
    <row r="2728" spans="1:20">
      <c r="A2728" s="38" t="s">
        <v>221</v>
      </c>
      <c r="B2728" s="39">
        <f t="shared" si="91"/>
        <v>0</v>
      </c>
      <c r="C2728" s="39" t="str">
        <f t="shared" si="92"/>
        <v>2020 Initial Year</v>
      </c>
      <c r="D2728" s="40">
        <v>1</v>
      </c>
      <c r="E2728" s="40" t="s">
        <v>221</v>
      </c>
      <c r="F2728" s="40" t="s">
        <v>738</v>
      </c>
      <c r="G2728" s="698" t="s">
        <v>230</v>
      </c>
      <c r="H2728" s="40" t="s">
        <v>213</v>
      </c>
      <c r="I2728" s="629" t="s">
        <v>218</v>
      </c>
      <c r="J2728" s="698" t="s">
        <v>677</v>
      </c>
      <c r="K2728" s="303">
        <v>0</v>
      </c>
      <c r="L2728" s="304">
        <v>0</v>
      </c>
      <c r="M2728" s="305">
        <v>0</v>
      </c>
      <c r="N2728" s="305">
        <v>0</v>
      </c>
      <c r="O2728" s="303">
        <v>0</v>
      </c>
      <c r="P2728" s="305">
        <v>0</v>
      </c>
      <c r="Q2728" s="303">
        <v>0</v>
      </c>
      <c r="R2728" s="16">
        <f>SUMIFS('Member Months'!$L:$L,'Member Months'!$A:$A,$A2728,'Member Months'!$C:$C,$C2728, 'Member Months'!$D:$D,$D2728)</f>
        <v>0</v>
      </c>
      <c r="T2728" s="172"/>
    </row>
    <row r="2729" spans="1:20">
      <c r="A2729" s="38" t="s">
        <v>221</v>
      </c>
      <c r="B2729" s="39">
        <f t="shared" si="91"/>
        <v>0</v>
      </c>
      <c r="C2729" s="39" t="str">
        <f t="shared" si="92"/>
        <v>2020 Initial Year</v>
      </c>
      <c r="D2729" s="40">
        <v>1</v>
      </c>
      <c r="E2729" s="40" t="s">
        <v>221</v>
      </c>
      <c r="F2729" s="40" t="s">
        <v>738</v>
      </c>
      <c r="G2729" s="698" t="s">
        <v>230</v>
      </c>
      <c r="H2729" s="40" t="s">
        <v>213</v>
      </c>
      <c r="I2729" s="629" t="s">
        <v>219</v>
      </c>
      <c r="J2729" s="698" t="s">
        <v>263</v>
      </c>
      <c r="K2729" s="303">
        <v>0</v>
      </c>
      <c r="L2729" s="304">
        <v>0</v>
      </c>
      <c r="M2729" s="305">
        <v>0</v>
      </c>
      <c r="N2729" s="305">
        <v>0</v>
      </c>
      <c r="O2729" s="303">
        <v>0</v>
      </c>
      <c r="P2729" s="305">
        <v>0</v>
      </c>
      <c r="Q2729" s="303">
        <v>0</v>
      </c>
      <c r="R2729" s="16">
        <f>SUMIFS('Member Months'!$L:$L,'Member Months'!$A:$A,$A2729,'Member Months'!$C:$C,$C2729, 'Member Months'!$D:$D,$D2729)</f>
        <v>0</v>
      </c>
      <c r="T2729" s="172"/>
    </row>
    <row r="2730" spans="1:20">
      <c r="A2730" s="38" t="s">
        <v>221</v>
      </c>
      <c r="B2730" s="39">
        <f t="shared" si="91"/>
        <v>0</v>
      </c>
      <c r="C2730" s="39" t="str">
        <f t="shared" si="92"/>
        <v>2020 Initial Year</v>
      </c>
      <c r="D2730" s="40">
        <v>1</v>
      </c>
      <c r="E2730" s="40" t="s">
        <v>221</v>
      </c>
      <c r="F2730" s="40" t="s">
        <v>738</v>
      </c>
      <c r="G2730" s="698" t="s">
        <v>230</v>
      </c>
      <c r="H2730" s="40" t="s">
        <v>213</v>
      </c>
      <c r="I2730" s="629" t="s">
        <v>220</v>
      </c>
      <c r="J2730" s="698" t="s">
        <v>675</v>
      </c>
      <c r="K2730" s="303">
        <v>0</v>
      </c>
      <c r="L2730" s="304">
        <v>0</v>
      </c>
      <c r="M2730" s="305">
        <v>0</v>
      </c>
      <c r="N2730" s="305">
        <v>0</v>
      </c>
      <c r="O2730" s="303">
        <v>0</v>
      </c>
      <c r="P2730" s="305">
        <v>0</v>
      </c>
      <c r="Q2730" s="303">
        <v>0</v>
      </c>
      <c r="R2730" s="16">
        <f>SUMIFS('Member Months'!$L:$L,'Member Months'!$A:$A,$A2730,'Member Months'!$C:$C,$C2730, 'Member Months'!$D:$D,$D2730)</f>
        <v>0</v>
      </c>
      <c r="T2730" s="172"/>
    </row>
    <row r="2731" spans="1:20">
      <c r="A2731" s="38" t="s">
        <v>221</v>
      </c>
      <c r="B2731" s="39">
        <f t="shared" si="91"/>
        <v>0</v>
      </c>
      <c r="C2731" s="39" t="str">
        <f t="shared" si="92"/>
        <v>2020 Initial Year</v>
      </c>
      <c r="D2731" s="40">
        <v>1</v>
      </c>
      <c r="E2731" s="40" t="s">
        <v>221</v>
      </c>
      <c r="F2731" s="40" t="s">
        <v>738</v>
      </c>
      <c r="G2731" s="698" t="s">
        <v>230</v>
      </c>
      <c r="H2731" s="40" t="s">
        <v>213</v>
      </c>
      <c r="I2731" s="629" t="s">
        <v>221</v>
      </c>
      <c r="J2731" s="698" t="s">
        <v>264</v>
      </c>
      <c r="K2731" s="303">
        <v>0</v>
      </c>
      <c r="L2731" s="304">
        <v>0</v>
      </c>
      <c r="M2731" s="305">
        <v>0</v>
      </c>
      <c r="N2731" s="305">
        <v>0</v>
      </c>
      <c r="O2731" s="303">
        <v>0</v>
      </c>
      <c r="P2731" s="305">
        <v>0</v>
      </c>
      <c r="Q2731" s="303">
        <v>0</v>
      </c>
      <c r="R2731" s="16">
        <f>SUMIFS('Member Months'!$L:$L,'Member Months'!$A:$A,$A2731,'Member Months'!$C:$C,$C2731, 'Member Months'!$D:$D,$D2731)</f>
        <v>0</v>
      </c>
      <c r="T2731" s="172"/>
    </row>
    <row r="2732" spans="1:20">
      <c r="A2732" s="38" t="s">
        <v>221</v>
      </c>
      <c r="B2732" s="39">
        <f t="shared" si="91"/>
        <v>0</v>
      </c>
      <c r="C2732" s="39" t="str">
        <f t="shared" si="92"/>
        <v>2020 Initial Year</v>
      </c>
      <c r="D2732" s="40">
        <v>1</v>
      </c>
      <c r="E2732" s="40" t="s">
        <v>221</v>
      </c>
      <c r="F2732" s="40" t="s">
        <v>738</v>
      </c>
      <c r="G2732" s="698" t="s">
        <v>230</v>
      </c>
      <c r="H2732" s="40" t="s">
        <v>213</v>
      </c>
      <c r="I2732" s="629" t="s">
        <v>222</v>
      </c>
      <c r="J2732" s="698" t="s">
        <v>206</v>
      </c>
      <c r="K2732" s="303">
        <v>0</v>
      </c>
      <c r="L2732" s="304">
        <v>0</v>
      </c>
      <c r="M2732" s="305">
        <v>0</v>
      </c>
      <c r="N2732" s="305">
        <v>0</v>
      </c>
      <c r="O2732" s="303">
        <v>0</v>
      </c>
      <c r="P2732" s="305">
        <v>0</v>
      </c>
      <c r="Q2732" s="303">
        <v>0</v>
      </c>
      <c r="R2732" s="16">
        <f>SUMIFS('Member Months'!$L:$L,'Member Months'!$A:$A,$A2732,'Member Months'!$C:$C,$C2732, 'Member Months'!$D:$D,$D2732)</f>
        <v>0</v>
      </c>
      <c r="T2732" s="172"/>
    </row>
    <row r="2733" spans="1:20">
      <c r="A2733" s="38" t="s">
        <v>221</v>
      </c>
      <c r="B2733" s="39">
        <f t="shared" si="91"/>
        <v>0</v>
      </c>
      <c r="C2733" s="39" t="str">
        <f t="shared" si="92"/>
        <v>2020 Initial Year</v>
      </c>
      <c r="D2733" s="40">
        <v>1</v>
      </c>
      <c r="E2733" s="40" t="s">
        <v>221</v>
      </c>
      <c r="F2733" s="40" t="s">
        <v>738</v>
      </c>
      <c r="G2733" s="698" t="s">
        <v>230</v>
      </c>
      <c r="H2733" s="40" t="s">
        <v>213</v>
      </c>
      <c r="I2733" s="629" t="s">
        <v>223</v>
      </c>
      <c r="J2733" s="698" t="s">
        <v>181</v>
      </c>
      <c r="K2733" s="303">
        <v>0</v>
      </c>
      <c r="L2733" s="304">
        <v>0</v>
      </c>
      <c r="M2733" s="305">
        <v>0</v>
      </c>
      <c r="N2733" s="305">
        <v>0</v>
      </c>
      <c r="O2733" s="303">
        <v>0</v>
      </c>
      <c r="P2733" s="305">
        <v>0</v>
      </c>
      <c r="Q2733" s="303">
        <v>0</v>
      </c>
      <c r="R2733" s="16">
        <f>SUMIFS('Member Months'!$L:$L,'Member Months'!$A:$A,$A2733,'Member Months'!$C:$C,$C2733, 'Member Months'!$D:$D,$D2733)</f>
        <v>0</v>
      </c>
      <c r="T2733" s="172"/>
    </row>
    <row r="2734" spans="1:20">
      <c r="A2734" s="38" t="s">
        <v>221</v>
      </c>
      <c r="B2734" s="39">
        <f t="shared" si="91"/>
        <v>0</v>
      </c>
      <c r="C2734" s="39" t="str">
        <f t="shared" si="92"/>
        <v>2020 Initial Year</v>
      </c>
      <c r="D2734" s="40">
        <v>1</v>
      </c>
      <c r="E2734" s="40" t="s">
        <v>221</v>
      </c>
      <c r="F2734" s="40" t="s">
        <v>738</v>
      </c>
      <c r="G2734" s="698" t="s">
        <v>230</v>
      </c>
      <c r="H2734" s="40" t="s">
        <v>213</v>
      </c>
      <c r="I2734" s="629" t="s">
        <v>150</v>
      </c>
      <c r="J2734" s="698" t="s">
        <v>204</v>
      </c>
      <c r="K2734" s="303">
        <v>0</v>
      </c>
      <c r="L2734" s="304">
        <v>0</v>
      </c>
      <c r="M2734" s="305">
        <v>0</v>
      </c>
      <c r="N2734" s="305">
        <v>0</v>
      </c>
      <c r="O2734" s="303">
        <v>0</v>
      </c>
      <c r="P2734" s="305">
        <v>0</v>
      </c>
      <c r="Q2734" s="303">
        <v>0</v>
      </c>
      <c r="R2734" s="16">
        <f>SUMIFS('Member Months'!$L:$L,'Member Months'!$A:$A,$A2734,'Member Months'!$C:$C,$C2734, 'Member Months'!$D:$D,$D2734)</f>
        <v>0</v>
      </c>
      <c r="T2734" s="172"/>
    </row>
    <row r="2735" spans="1:20">
      <c r="A2735" s="38" t="s">
        <v>221</v>
      </c>
      <c r="B2735" s="39">
        <f t="shared" si="91"/>
        <v>0</v>
      </c>
      <c r="C2735" s="39" t="str">
        <f t="shared" si="92"/>
        <v>2020 Initial Year</v>
      </c>
      <c r="D2735" s="40">
        <v>1</v>
      </c>
      <c r="E2735" s="40" t="s">
        <v>221</v>
      </c>
      <c r="F2735" s="40" t="s">
        <v>738</v>
      </c>
      <c r="G2735" s="698" t="s">
        <v>230</v>
      </c>
      <c r="H2735" s="40" t="s">
        <v>213</v>
      </c>
      <c r="I2735" s="629" t="s">
        <v>151</v>
      </c>
      <c r="J2735" s="698" t="s">
        <v>205</v>
      </c>
      <c r="K2735" s="303">
        <v>0</v>
      </c>
      <c r="L2735" s="304">
        <v>0</v>
      </c>
      <c r="M2735" s="305">
        <v>0</v>
      </c>
      <c r="N2735" s="305">
        <v>0</v>
      </c>
      <c r="O2735" s="303">
        <v>0</v>
      </c>
      <c r="P2735" s="305">
        <v>0</v>
      </c>
      <c r="Q2735" s="303">
        <v>0</v>
      </c>
      <c r="R2735" s="16">
        <f>SUMIFS('Member Months'!$L:$L,'Member Months'!$A:$A,$A2735,'Member Months'!$C:$C,$C2735, 'Member Months'!$D:$D,$D2735)</f>
        <v>0</v>
      </c>
      <c r="T2735" s="172"/>
    </row>
    <row r="2736" spans="1:20">
      <c r="A2736" s="38" t="s">
        <v>221</v>
      </c>
      <c r="B2736" s="39">
        <f t="shared" si="91"/>
        <v>0</v>
      </c>
      <c r="C2736" s="39" t="str">
        <f t="shared" si="92"/>
        <v>2020 Initial Year</v>
      </c>
      <c r="D2736" s="40">
        <v>1</v>
      </c>
      <c r="E2736" s="40" t="s">
        <v>221</v>
      </c>
      <c r="F2736" s="40" t="s">
        <v>738</v>
      </c>
      <c r="G2736" s="698" t="s">
        <v>230</v>
      </c>
      <c r="H2736" s="40" t="s">
        <v>213</v>
      </c>
      <c r="I2736" s="629" t="s">
        <v>152</v>
      </c>
      <c r="J2736" s="698" t="s">
        <v>182</v>
      </c>
      <c r="K2736" s="303">
        <v>0</v>
      </c>
      <c r="L2736" s="304">
        <v>0</v>
      </c>
      <c r="M2736" s="305">
        <v>0</v>
      </c>
      <c r="N2736" s="305">
        <v>0</v>
      </c>
      <c r="O2736" s="303">
        <v>0</v>
      </c>
      <c r="P2736" s="305">
        <v>0</v>
      </c>
      <c r="Q2736" s="303">
        <v>0</v>
      </c>
      <c r="R2736" s="16">
        <f>SUMIFS('Member Months'!$L:$L,'Member Months'!$A:$A,$A2736,'Member Months'!$C:$C,$C2736, 'Member Months'!$D:$D,$D2736)</f>
        <v>0</v>
      </c>
      <c r="T2736" s="172"/>
    </row>
    <row r="2737" spans="1:20">
      <c r="A2737" s="38" t="s">
        <v>221</v>
      </c>
      <c r="B2737" s="39">
        <f t="shared" si="91"/>
        <v>0</v>
      </c>
      <c r="C2737" s="39" t="str">
        <f t="shared" si="92"/>
        <v>2020 Initial Year</v>
      </c>
      <c r="D2737" s="40">
        <v>1</v>
      </c>
      <c r="E2737" s="40" t="s">
        <v>221</v>
      </c>
      <c r="F2737" s="40" t="s">
        <v>738</v>
      </c>
      <c r="G2737" s="698" t="s">
        <v>230</v>
      </c>
      <c r="H2737" s="40" t="s">
        <v>213</v>
      </c>
      <c r="I2737" s="629" t="s">
        <v>70</v>
      </c>
      <c r="J2737" s="698" t="s">
        <v>265</v>
      </c>
      <c r="K2737" s="303">
        <v>0</v>
      </c>
      <c r="L2737" s="304">
        <v>0</v>
      </c>
      <c r="M2737" s="305">
        <v>0</v>
      </c>
      <c r="N2737" s="305">
        <v>0</v>
      </c>
      <c r="O2737" s="303">
        <v>0</v>
      </c>
      <c r="P2737" s="305">
        <v>0</v>
      </c>
      <c r="Q2737" s="303">
        <v>0</v>
      </c>
      <c r="R2737" s="16">
        <f>SUMIFS('Member Months'!$L:$L,'Member Months'!$A:$A,$A2737,'Member Months'!$C:$C,$C2737, 'Member Months'!$D:$D,$D2737)</f>
        <v>0</v>
      </c>
      <c r="T2737" s="172"/>
    </row>
    <row r="2738" spans="1:20">
      <c r="A2738" s="38" t="s">
        <v>221</v>
      </c>
      <c r="B2738" s="39">
        <f t="shared" si="91"/>
        <v>0</v>
      </c>
      <c r="C2738" s="39" t="str">
        <f t="shared" si="92"/>
        <v>2020 Initial Year</v>
      </c>
      <c r="D2738" s="40">
        <v>1</v>
      </c>
      <c r="E2738" s="40" t="s">
        <v>221</v>
      </c>
      <c r="F2738" s="40" t="s">
        <v>738</v>
      </c>
      <c r="G2738" s="698" t="s">
        <v>230</v>
      </c>
      <c r="H2738" s="40" t="s">
        <v>213</v>
      </c>
      <c r="I2738" s="629" t="s">
        <v>71</v>
      </c>
      <c r="J2738" s="698" t="s">
        <v>266</v>
      </c>
      <c r="K2738" s="303">
        <v>0</v>
      </c>
      <c r="L2738" s="304">
        <v>0</v>
      </c>
      <c r="M2738" s="305">
        <v>0</v>
      </c>
      <c r="N2738" s="305">
        <v>0</v>
      </c>
      <c r="O2738" s="303">
        <v>0</v>
      </c>
      <c r="P2738" s="305">
        <v>0</v>
      </c>
      <c r="Q2738" s="303">
        <v>0</v>
      </c>
      <c r="R2738" s="16">
        <f>SUMIFS('Member Months'!$L:$L,'Member Months'!$A:$A,$A2738,'Member Months'!$C:$C,$C2738, 'Member Months'!$D:$D,$D2738)</f>
        <v>0</v>
      </c>
      <c r="T2738" s="172"/>
    </row>
    <row r="2739" spans="1:20">
      <c r="A2739" s="38" t="s">
        <v>221</v>
      </c>
      <c r="B2739" s="39">
        <f t="shared" si="91"/>
        <v>0</v>
      </c>
      <c r="C2739" s="39" t="str">
        <f t="shared" si="92"/>
        <v>2020 Initial Year</v>
      </c>
      <c r="D2739" s="40">
        <v>1</v>
      </c>
      <c r="E2739" s="40" t="s">
        <v>221</v>
      </c>
      <c r="F2739" s="40" t="s">
        <v>738</v>
      </c>
      <c r="G2739" s="698" t="s">
        <v>230</v>
      </c>
      <c r="H2739" s="40" t="s">
        <v>213</v>
      </c>
      <c r="I2739" s="629" t="s">
        <v>72</v>
      </c>
      <c r="J2739" s="698" t="s">
        <v>527</v>
      </c>
      <c r="K2739" s="303">
        <v>0</v>
      </c>
      <c r="L2739" s="304">
        <v>0</v>
      </c>
      <c r="M2739" s="305">
        <v>0</v>
      </c>
      <c r="N2739" s="305">
        <v>0</v>
      </c>
      <c r="O2739" s="303">
        <v>0</v>
      </c>
      <c r="P2739" s="305">
        <v>0</v>
      </c>
      <c r="Q2739" s="303">
        <v>0</v>
      </c>
      <c r="R2739" s="16">
        <f>SUMIFS('Member Months'!$L:$L,'Member Months'!$A:$A,$A2739,'Member Months'!$C:$C,$C2739, 'Member Months'!$D:$D,$D2739)</f>
        <v>0</v>
      </c>
      <c r="T2739" s="172"/>
    </row>
    <row r="2740" spans="1:20">
      <c r="A2740" s="38" t="s">
        <v>221</v>
      </c>
      <c r="B2740" s="39">
        <f t="shared" si="91"/>
        <v>0</v>
      </c>
      <c r="C2740" s="39" t="str">
        <f t="shared" si="92"/>
        <v>2020 Initial Year</v>
      </c>
      <c r="D2740" s="40">
        <v>1</v>
      </c>
      <c r="E2740" s="40" t="s">
        <v>221</v>
      </c>
      <c r="F2740" s="40" t="s">
        <v>738</v>
      </c>
      <c r="G2740" s="698" t="s">
        <v>230</v>
      </c>
      <c r="H2740" s="40" t="s">
        <v>213</v>
      </c>
      <c r="I2740" s="629" t="s">
        <v>73</v>
      </c>
      <c r="J2740" s="698" t="s">
        <v>528</v>
      </c>
      <c r="K2740" s="303">
        <v>0</v>
      </c>
      <c r="L2740" s="304">
        <v>0</v>
      </c>
      <c r="M2740" s="305">
        <v>0</v>
      </c>
      <c r="N2740" s="305">
        <v>0</v>
      </c>
      <c r="O2740" s="303">
        <v>0</v>
      </c>
      <c r="P2740" s="305">
        <v>0</v>
      </c>
      <c r="Q2740" s="303">
        <v>0</v>
      </c>
      <c r="R2740" s="16">
        <f>SUMIFS('Member Months'!$L:$L,'Member Months'!$A:$A,$A2740,'Member Months'!$C:$C,$C2740, 'Member Months'!$D:$D,$D2740)</f>
        <v>0</v>
      </c>
      <c r="T2740" s="172"/>
    </row>
    <row r="2741" spans="1:20">
      <c r="A2741" s="38" t="s">
        <v>221</v>
      </c>
      <c r="B2741" s="39">
        <f t="shared" si="91"/>
        <v>0</v>
      </c>
      <c r="C2741" s="39" t="str">
        <f t="shared" si="92"/>
        <v>2020 Initial Year</v>
      </c>
      <c r="D2741" s="40">
        <v>1</v>
      </c>
      <c r="E2741" s="40" t="s">
        <v>221</v>
      </c>
      <c r="F2741" s="40" t="s">
        <v>738</v>
      </c>
      <c r="G2741" s="698" t="s">
        <v>230</v>
      </c>
      <c r="H2741" s="40" t="s">
        <v>213</v>
      </c>
      <c r="I2741" s="630" t="s">
        <v>409</v>
      </c>
      <c r="J2741" s="698" t="s">
        <v>803</v>
      </c>
      <c r="K2741" s="303">
        <v>0</v>
      </c>
      <c r="L2741" s="304">
        <v>0</v>
      </c>
      <c r="M2741" s="305">
        <v>0</v>
      </c>
      <c r="N2741" s="305">
        <v>0</v>
      </c>
      <c r="O2741" s="303">
        <v>0</v>
      </c>
      <c r="P2741" s="305">
        <v>0</v>
      </c>
      <c r="Q2741" s="303">
        <v>0</v>
      </c>
      <c r="R2741" s="16">
        <f>SUMIFS('Member Months'!$L:$L,'Member Months'!$A:$A,$A2741,'Member Months'!$C:$C,$C2741, 'Member Months'!$D:$D,$D2741)</f>
        <v>0</v>
      </c>
      <c r="T2741" s="172"/>
    </row>
    <row r="2742" spans="1:20">
      <c r="A2742" s="38" t="s">
        <v>150</v>
      </c>
      <c r="B2742" s="39">
        <f t="shared" si="91"/>
        <v>0</v>
      </c>
      <c r="C2742" s="39" t="str">
        <f t="shared" si="92"/>
        <v>2020 Initial Year</v>
      </c>
      <c r="D2742" s="40">
        <v>1</v>
      </c>
      <c r="E2742" s="662" t="s">
        <v>150</v>
      </c>
      <c r="F2742" s="40" t="s">
        <v>739</v>
      </c>
      <c r="G2742" s="698" t="s">
        <v>161</v>
      </c>
      <c r="H2742" s="40" t="s">
        <v>213</v>
      </c>
      <c r="I2742" s="629" t="s">
        <v>211</v>
      </c>
      <c r="J2742" s="698" t="s">
        <v>261</v>
      </c>
      <c r="K2742" s="303">
        <v>0</v>
      </c>
      <c r="L2742" s="304">
        <v>0</v>
      </c>
      <c r="M2742" s="305">
        <v>0</v>
      </c>
      <c r="N2742" s="305">
        <v>0</v>
      </c>
      <c r="O2742" s="303">
        <v>0</v>
      </c>
      <c r="P2742" s="305">
        <v>0</v>
      </c>
      <c r="Q2742" s="303">
        <v>0</v>
      </c>
      <c r="R2742" s="16">
        <f>SUMIFS('Member Months'!$L:$L,'Member Months'!$A:$A,$A2742,'Member Months'!$C:$C,$C2742, 'Member Months'!$D:$D,$D2742)</f>
        <v>0</v>
      </c>
      <c r="T2742" s="172"/>
    </row>
    <row r="2743" spans="1:20">
      <c r="A2743" s="38" t="s">
        <v>150</v>
      </c>
      <c r="B2743" s="39">
        <f t="shared" si="91"/>
        <v>0</v>
      </c>
      <c r="C2743" s="39" t="str">
        <f t="shared" si="92"/>
        <v>2020 Initial Year</v>
      </c>
      <c r="D2743" s="40">
        <v>1</v>
      </c>
      <c r="E2743" s="662" t="s">
        <v>150</v>
      </c>
      <c r="F2743" s="40" t="s">
        <v>739</v>
      </c>
      <c r="G2743" s="698" t="s">
        <v>161</v>
      </c>
      <c r="H2743" s="40" t="s">
        <v>213</v>
      </c>
      <c r="I2743" s="629" t="s">
        <v>214</v>
      </c>
      <c r="J2743" s="698" t="s">
        <v>676</v>
      </c>
      <c r="K2743" s="303">
        <v>0</v>
      </c>
      <c r="L2743" s="304">
        <v>0</v>
      </c>
      <c r="M2743" s="305">
        <v>0</v>
      </c>
      <c r="N2743" s="305">
        <v>0</v>
      </c>
      <c r="O2743" s="303">
        <v>0</v>
      </c>
      <c r="P2743" s="305">
        <v>0</v>
      </c>
      <c r="Q2743" s="303">
        <v>0</v>
      </c>
      <c r="R2743" s="16">
        <f>SUMIFS('Member Months'!$L:$L,'Member Months'!$A:$A,$A2743,'Member Months'!$C:$C,$C2743, 'Member Months'!$D:$D,$D2743)</f>
        <v>0</v>
      </c>
      <c r="T2743" s="172"/>
    </row>
    <row r="2744" spans="1:20">
      <c r="A2744" s="38" t="s">
        <v>150</v>
      </c>
      <c r="B2744" s="39">
        <f t="shared" si="91"/>
        <v>0</v>
      </c>
      <c r="C2744" s="39" t="str">
        <f t="shared" si="92"/>
        <v>2020 Initial Year</v>
      </c>
      <c r="D2744" s="40">
        <v>1</v>
      </c>
      <c r="E2744" s="662" t="s">
        <v>150</v>
      </c>
      <c r="F2744" s="40" t="s">
        <v>739</v>
      </c>
      <c r="G2744" s="698" t="s">
        <v>161</v>
      </c>
      <c r="H2744" s="40" t="s">
        <v>213</v>
      </c>
      <c r="I2744" s="629" t="s">
        <v>215</v>
      </c>
      <c r="J2744" s="698" t="s">
        <v>216</v>
      </c>
      <c r="K2744" s="303">
        <v>0</v>
      </c>
      <c r="L2744" s="304">
        <v>0</v>
      </c>
      <c r="M2744" s="305">
        <v>0</v>
      </c>
      <c r="N2744" s="305">
        <v>0</v>
      </c>
      <c r="O2744" s="303">
        <v>0</v>
      </c>
      <c r="P2744" s="305">
        <v>0</v>
      </c>
      <c r="Q2744" s="303">
        <v>0</v>
      </c>
      <c r="R2744" s="16">
        <f>SUMIFS('Member Months'!$L:$L,'Member Months'!$A:$A,$A2744,'Member Months'!$C:$C,$C2744, 'Member Months'!$D:$D,$D2744)</f>
        <v>0</v>
      </c>
      <c r="T2744" s="172"/>
    </row>
    <row r="2745" spans="1:20">
      <c r="A2745" s="38" t="s">
        <v>150</v>
      </c>
      <c r="B2745" s="39">
        <f t="shared" si="91"/>
        <v>0</v>
      </c>
      <c r="C2745" s="39" t="str">
        <f t="shared" si="92"/>
        <v>2020 Initial Year</v>
      </c>
      <c r="D2745" s="40">
        <v>1</v>
      </c>
      <c r="E2745" s="662" t="s">
        <v>150</v>
      </c>
      <c r="F2745" s="40" t="s">
        <v>739</v>
      </c>
      <c r="G2745" s="698" t="s">
        <v>161</v>
      </c>
      <c r="H2745" s="40" t="s">
        <v>213</v>
      </c>
      <c r="I2745" s="629" t="s">
        <v>217</v>
      </c>
      <c r="J2745" s="698" t="s">
        <v>262</v>
      </c>
      <c r="K2745" s="303">
        <v>0</v>
      </c>
      <c r="L2745" s="304">
        <v>0</v>
      </c>
      <c r="M2745" s="305">
        <v>0</v>
      </c>
      <c r="N2745" s="305">
        <v>0</v>
      </c>
      <c r="O2745" s="303">
        <v>0</v>
      </c>
      <c r="P2745" s="305">
        <v>0</v>
      </c>
      <c r="Q2745" s="303">
        <v>0</v>
      </c>
      <c r="R2745" s="16">
        <f>SUMIFS('Member Months'!$L:$L,'Member Months'!$A:$A,$A2745,'Member Months'!$C:$C,$C2745, 'Member Months'!$D:$D,$D2745)</f>
        <v>0</v>
      </c>
      <c r="T2745" s="172"/>
    </row>
    <row r="2746" spans="1:20">
      <c r="A2746" s="38" t="s">
        <v>150</v>
      </c>
      <c r="B2746" s="39">
        <f t="shared" si="91"/>
        <v>0</v>
      </c>
      <c r="C2746" s="39" t="str">
        <f t="shared" si="92"/>
        <v>2020 Initial Year</v>
      </c>
      <c r="D2746" s="40">
        <v>1</v>
      </c>
      <c r="E2746" s="662" t="s">
        <v>150</v>
      </c>
      <c r="F2746" s="40" t="s">
        <v>739</v>
      </c>
      <c r="G2746" s="698" t="s">
        <v>161</v>
      </c>
      <c r="H2746" s="40" t="s">
        <v>213</v>
      </c>
      <c r="I2746" s="629" t="s">
        <v>218</v>
      </c>
      <c r="J2746" s="698" t="s">
        <v>677</v>
      </c>
      <c r="K2746" s="303">
        <v>0</v>
      </c>
      <c r="L2746" s="304">
        <v>0</v>
      </c>
      <c r="M2746" s="305">
        <v>0</v>
      </c>
      <c r="N2746" s="305">
        <v>0</v>
      </c>
      <c r="O2746" s="303">
        <v>0</v>
      </c>
      <c r="P2746" s="305">
        <v>0</v>
      </c>
      <c r="Q2746" s="303">
        <v>0</v>
      </c>
      <c r="R2746" s="16">
        <f>SUMIFS('Member Months'!$L:$L,'Member Months'!$A:$A,$A2746,'Member Months'!$C:$C,$C2746, 'Member Months'!$D:$D,$D2746)</f>
        <v>0</v>
      </c>
      <c r="T2746" s="172"/>
    </row>
    <row r="2747" spans="1:20">
      <c r="A2747" s="38" t="s">
        <v>150</v>
      </c>
      <c r="B2747" s="39">
        <f t="shared" si="91"/>
        <v>0</v>
      </c>
      <c r="C2747" s="39" t="str">
        <f t="shared" si="92"/>
        <v>2020 Initial Year</v>
      </c>
      <c r="D2747" s="40">
        <v>1</v>
      </c>
      <c r="E2747" s="662" t="s">
        <v>150</v>
      </c>
      <c r="F2747" s="40" t="s">
        <v>739</v>
      </c>
      <c r="G2747" s="698" t="s">
        <v>161</v>
      </c>
      <c r="H2747" s="40" t="s">
        <v>213</v>
      </c>
      <c r="I2747" s="629" t="s">
        <v>219</v>
      </c>
      <c r="J2747" s="698" t="s">
        <v>263</v>
      </c>
      <c r="K2747" s="303">
        <v>0</v>
      </c>
      <c r="L2747" s="304">
        <v>0</v>
      </c>
      <c r="M2747" s="305">
        <v>0</v>
      </c>
      <c r="N2747" s="305">
        <v>0</v>
      </c>
      <c r="O2747" s="303">
        <v>0</v>
      </c>
      <c r="P2747" s="305">
        <v>0</v>
      </c>
      <c r="Q2747" s="303">
        <v>0</v>
      </c>
      <c r="R2747" s="16">
        <f>SUMIFS('Member Months'!$L:$L,'Member Months'!$A:$A,$A2747,'Member Months'!$C:$C,$C2747, 'Member Months'!$D:$D,$D2747)</f>
        <v>0</v>
      </c>
      <c r="T2747" s="172"/>
    </row>
    <row r="2748" spans="1:20">
      <c r="A2748" s="38" t="s">
        <v>150</v>
      </c>
      <c r="B2748" s="39">
        <f t="shared" si="91"/>
        <v>0</v>
      </c>
      <c r="C2748" s="39" t="str">
        <f t="shared" si="92"/>
        <v>2020 Initial Year</v>
      </c>
      <c r="D2748" s="40">
        <v>1</v>
      </c>
      <c r="E2748" s="662" t="s">
        <v>150</v>
      </c>
      <c r="F2748" s="40" t="s">
        <v>739</v>
      </c>
      <c r="G2748" s="698" t="s">
        <v>161</v>
      </c>
      <c r="H2748" s="40" t="s">
        <v>213</v>
      </c>
      <c r="I2748" s="629" t="s">
        <v>220</v>
      </c>
      <c r="J2748" s="698" t="s">
        <v>675</v>
      </c>
      <c r="K2748" s="303">
        <v>0</v>
      </c>
      <c r="L2748" s="304">
        <v>0</v>
      </c>
      <c r="M2748" s="305">
        <v>0</v>
      </c>
      <c r="N2748" s="305">
        <v>0</v>
      </c>
      <c r="O2748" s="303">
        <v>0</v>
      </c>
      <c r="P2748" s="305">
        <v>0</v>
      </c>
      <c r="Q2748" s="303">
        <v>0</v>
      </c>
      <c r="R2748" s="16">
        <f>SUMIFS('Member Months'!$L:$L,'Member Months'!$A:$A,$A2748,'Member Months'!$C:$C,$C2748, 'Member Months'!$D:$D,$D2748)</f>
        <v>0</v>
      </c>
      <c r="T2748" s="172"/>
    </row>
    <row r="2749" spans="1:20">
      <c r="A2749" s="38" t="s">
        <v>150</v>
      </c>
      <c r="B2749" s="39">
        <f t="shared" si="91"/>
        <v>0</v>
      </c>
      <c r="C2749" s="39" t="str">
        <f t="shared" si="92"/>
        <v>2020 Initial Year</v>
      </c>
      <c r="D2749" s="40">
        <v>1</v>
      </c>
      <c r="E2749" s="662" t="s">
        <v>150</v>
      </c>
      <c r="F2749" s="40" t="s">
        <v>739</v>
      </c>
      <c r="G2749" s="698" t="s">
        <v>161</v>
      </c>
      <c r="H2749" s="40" t="s">
        <v>213</v>
      </c>
      <c r="I2749" s="629" t="s">
        <v>221</v>
      </c>
      <c r="J2749" s="698" t="s">
        <v>264</v>
      </c>
      <c r="K2749" s="303">
        <v>0</v>
      </c>
      <c r="L2749" s="304">
        <v>0</v>
      </c>
      <c r="M2749" s="305">
        <v>0</v>
      </c>
      <c r="N2749" s="305">
        <v>0</v>
      </c>
      <c r="O2749" s="303">
        <v>0</v>
      </c>
      <c r="P2749" s="305">
        <v>0</v>
      </c>
      <c r="Q2749" s="303">
        <v>0</v>
      </c>
      <c r="R2749" s="16">
        <f>SUMIFS('Member Months'!$L:$L,'Member Months'!$A:$A,$A2749,'Member Months'!$C:$C,$C2749, 'Member Months'!$D:$D,$D2749)</f>
        <v>0</v>
      </c>
      <c r="T2749" s="172"/>
    </row>
    <row r="2750" spans="1:20">
      <c r="A2750" s="38" t="s">
        <v>150</v>
      </c>
      <c r="B2750" s="39">
        <f t="shared" si="91"/>
        <v>0</v>
      </c>
      <c r="C2750" s="39" t="str">
        <f t="shared" si="92"/>
        <v>2020 Initial Year</v>
      </c>
      <c r="D2750" s="40">
        <v>1</v>
      </c>
      <c r="E2750" s="662" t="s">
        <v>150</v>
      </c>
      <c r="F2750" s="40" t="s">
        <v>739</v>
      </c>
      <c r="G2750" s="698" t="s">
        <v>161</v>
      </c>
      <c r="H2750" s="40" t="s">
        <v>213</v>
      </c>
      <c r="I2750" s="629" t="s">
        <v>222</v>
      </c>
      <c r="J2750" s="698" t="s">
        <v>206</v>
      </c>
      <c r="K2750" s="303">
        <v>0</v>
      </c>
      <c r="L2750" s="304">
        <v>0</v>
      </c>
      <c r="M2750" s="305">
        <v>0</v>
      </c>
      <c r="N2750" s="305">
        <v>0</v>
      </c>
      <c r="O2750" s="303">
        <v>0</v>
      </c>
      <c r="P2750" s="305">
        <v>0</v>
      </c>
      <c r="Q2750" s="303">
        <v>0</v>
      </c>
      <c r="R2750" s="16">
        <f>SUMIFS('Member Months'!$L:$L,'Member Months'!$A:$A,$A2750,'Member Months'!$C:$C,$C2750, 'Member Months'!$D:$D,$D2750)</f>
        <v>0</v>
      </c>
      <c r="T2750" s="172"/>
    </row>
    <row r="2751" spans="1:20">
      <c r="A2751" s="38" t="s">
        <v>150</v>
      </c>
      <c r="B2751" s="39">
        <f t="shared" si="91"/>
        <v>0</v>
      </c>
      <c r="C2751" s="39" t="str">
        <f t="shared" si="92"/>
        <v>2020 Initial Year</v>
      </c>
      <c r="D2751" s="40">
        <v>1</v>
      </c>
      <c r="E2751" s="662" t="s">
        <v>150</v>
      </c>
      <c r="F2751" s="40" t="s">
        <v>739</v>
      </c>
      <c r="G2751" s="698" t="s">
        <v>161</v>
      </c>
      <c r="H2751" s="40" t="s">
        <v>213</v>
      </c>
      <c r="I2751" s="629" t="s">
        <v>223</v>
      </c>
      <c r="J2751" s="698" t="s">
        <v>181</v>
      </c>
      <c r="K2751" s="303">
        <v>0</v>
      </c>
      <c r="L2751" s="304">
        <v>0</v>
      </c>
      <c r="M2751" s="305">
        <v>0</v>
      </c>
      <c r="N2751" s="305">
        <v>0</v>
      </c>
      <c r="O2751" s="303">
        <v>0</v>
      </c>
      <c r="P2751" s="305">
        <v>0</v>
      </c>
      <c r="Q2751" s="303">
        <v>0</v>
      </c>
      <c r="R2751" s="16">
        <f>SUMIFS('Member Months'!$L:$L,'Member Months'!$A:$A,$A2751,'Member Months'!$C:$C,$C2751, 'Member Months'!$D:$D,$D2751)</f>
        <v>0</v>
      </c>
      <c r="T2751" s="172"/>
    </row>
    <row r="2752" spans="1:20">
      <c r="A2752" s="38" t="s">
        <v>150</v>
      </c>
      <c r="B2752" s="39">
        <f t="shared" si="91"/>
        <v>0</v>
      </c>
      <c r="C2752" s="39" t="str">
        <f t="shared" si="92"/>
        <v>2020 Initial Year</v>
      </c>
      <c r="D2752" s="40">
        <v>1</v>
      </c>
      <c r="E2752" s="662" t="s">
        <v>150</v>
      </c>
      <c r="F2752" s="40" t="s">
        <v>739</v>
      </c>
      <c r="G2752" s="698" t="s">
        <v>161</v>
      </c>
      <c r="H2752" s="40" t="s">
        <v>213</v>
      </c>
      <c r="I2752" s="629" t="s">
        <v>150</v>
      </c>
      <c r="J2752" s="698" t="s">
        <v>204</v>
      </c>
      <c r="K2752" s="303">
        <v>0</v>
      </c>
      <c r="L2752" s="304">
        <v>0</v>
      </c>
      <c r="M2752" s="305">
        <v>0</v>
      </c>
      <c r="N2752" s="305">
        <v>0</v>
      </c>
      <c r="O2752" s="303">
        <v>0</v>
      </c>
      <c r="P2752" s="305">
        <v>0</v>
      </c>
      <c r="Q2752" s="303">
        <v>0</v>
      </c>
      <c r="R2752" s="16">
        <f>SUMIFS('Member Months'!$L:$L,'Member Months'!$A:$A,$A2752,'Member Months'!$C:$C,$C2752, 'Member Months'!$D:$D,$D2752)</f>
        <v>0</v>
      </c>
      <c r="T2752" s="172"/>
    </row>
    <row r="2753" spans="1:20">
      <c r="A2753" s="38" t="s">
        <v>150</v>
      </c>
      <c r="B2753" s="39">
        <f t="shared" si="91"/>
        <v>0</v>
      </c>
      <c r="C2753" s="39" t="str">
        <f t="shared" si="92"/>
        <v>2020 Initial Year</v>
      </c>
      <c r="D2753" s="40">
        <v>1</v>
      </c>
      <c r="E2753" s="662" t="s">
        <v>150</v>
      </c>
      <c r="F2753" s="40" t="s">
        <v>739</v>
      </c>
      <c r="G2753" s="698" t="s">
        <v>161</v>
      </c>
      <c r="H2753" s="40" t="s">
        <v>213</v>
      </c>
      <c r="I2753" s="629" t="s">
        <v>151</v>
      </c>
      <c r="J2753" s="698" t="s">
        <v>205</v>
      </c>
      <c r="K2753" s="303">
        <v>0</v>
      </c>
      <c r="L2753" s="304">
        <v>0</v>
      </c>
      <c r="M2753" s="305">
        <v>0</v>
      </c>
      <c r="N2753" s="305">
        <v>0</v>
      </c>
      <c r="O2753" s="303">
        <v>0</v>
      </c>
      <c r="P2753" s="305">
        <v>0</v>
      </c>
      <c r="Q2753" s="303">
        <v>0</v>
      </c>
      <c r="R2753" s="16">
        <f>SUMIFS('Member Months'!$L:$L,'Member Months'!$A:$A,$A2753,'Member Months'!$C:$C,$C2753, 'Member Months'!$D:$D,$D2753)</f>
        <v>0</v>
      </c>
      <c r="T2753" s="172"/>
    </row>
    <row r="2754" spans="1:20">
      <c r="A2754" s="38" t="s">
        <v>150</v>
      </c>
      <c r="B2754" s="39">
        <f t="shared" si="91"/>
        <v>0</v>
      </c>
      <c r="C2754" s="39" t="str">
        <f t="shared" si="92"/>
        <v>2020 Initial Year</v>
      </c>
      <c r="D2754" s="40">
        <v>1</v>
      </c>
      <c r="E2754" s="662" t="s">
        <v>150</v>
      </c>
      <c r="F2754" s="40" t="s">
        <v>739</v>
      </c>
      <c r="G2754" s="698" t="s">
        <v>161</v>
      </c>
      <c r="H2754" s="40" t="s">
        <v>213</v>
      </c>
      <c r="I2754" s="629" t="s">
        <v>152</v>
      </c>
      <c r="J2754" s="698" t="s">
        <v>182</v>
      </c>
      <c r="K2754" s="303">
        <v>0</v>
      </c>
      <c r="L2754" s="304">
        <v>0</v>
      </c>
      <c r="M2754" s="305">
        <v>0</v>
      </c>
      <c r="N2754" s="305">
        <v>0</v>
      </c>
      <c r="O2754" s="303">
        <v>0</v>
      </c>
      <c r="P2754" s="305">
        <v>0</v>
      </c>
      <c r="Q2754" s="303">
        <v>0</v>
      </c>
      <c r="R2754" s="16">
        <f>SUMIFS('Member Months'!$L:$L,'Member Months'!$A:$A,$A2754,'Member Months'!$C:$C,$C2754, 'Member Months'!$D:$D,$D2754)</f>
        <v>0</v>
      </c>
      <c r="T2754" s="172"/>
    </row>
    <row r="2755" spans="1:20">
      <c r="A2755" s="38" t="s">
        <v>150</v>
      </c>
      <c r="B2755" s="39">
        <f t="shared" ref="B2755:B2908" si="93">$B$2598</f>
        <v>0</v>
      </c>
      <c r="C2755" s="39" t="str">
        <f t="shared" ref="C2755:C2818" si="94">$C$2598</f>
        <v>2020 Initial Year</v>
      </c>
      <c r="D2755" s="40">
        <v>1</v>
      </c>
      <c r="E2755" s="662" t="s">
        <v>150</v>
      </c>
      <c r="F2755" s="40" t="s">
        <v>739</v>
      </c>
      <c r="G2755" s="698" t="s">
        <v>161</v>
      </c>
      <c r="H2755" s="40" t="s">
        <v>213</v>
      </c>
      <c r="I2755" s="629" t="s">
        <v>70</v>
      </c>
      <c r="J2755" s="698" t="s">
        <v>265</v>
      </c>
      <c r="K2755" s="303">
        <v>0</v>
      </c>
      <c r="L2755" s="304">
        <v>0</v>
      </c>
      <c r="M2755" s="305">
        <v>0</v>
      </c>
      <c r="N2755" s="305">
        <v>0</v>
      </c>
      <c r="O2755" s="303">
        <v>0</v>
      </c>
      <c r="P2755" s="305">
        <v>0</v>
      </c>
      <c r="Q2755" s="303">
        <v>0</v>
      </c>
      <c r="R2755" s="16">
        <f>SUMIFS('Member Months'!$L:$L,'Member Months'!$A:$A,$A2755,'Member Months'!$C:$C,$C2755, 'Member Months'!$D:$D,$D2755)</f>
        <v>0</v>
      </c>
      <c r="T2755" s="172"/>
    </row>
    <row r="2756" spans="1:20">
      <c r="A2756" s="38" t="s">
        <v>150</v>
      </c>
      <c r="B2756" s="39">
        <f t="shared" si="93"/>
        <v>0</v>
      </c>
      <c r="C2756" s="39" t="str">
        <f t="shared" si="94"/>
        <v>2020 Initial Year</v>
      </c>
      <c r="D2756" s="40">
        <v>1</v>
      </c>
      <c r="E2756" s="662" t="s">
        <v>150</v>
      </c>
      <c r="F2756" s="40" t="s">
        <v>739</v>
      </c>
      <c r="G2756" s="698" t="s">
        <v>161</v>
      </c>
      <c r="H2756" s="40" t="s">
        <v>213</v>
      </c>
      <c r="I2756" s="629" t="s">
        <v>71</v>
      </c>
      <c r="J2756" s="698" t="s">
        <v>266</v>
      </c>
      <c r="K2756" s="303">
        <v>0</v>
      </c>
      <c r="L2756" s="304">
        <v>0</v>
      </c>
      <c r="M2756" s="305">
        <v>0</v>
      </c>
      <c r="N2756" s="305">
        <v>0</v>
      </c>
      <c r="O2756" s="303">
        <v>0</v>
      </c>
      <c r="P2756" s="305">
        <v>0</v>
      </c>
      <c r="Q2756" s="303">
        <v>0</v>
      </c>
      <c r="R2756" s="16">
        <f>SUMIFS('Member Months'!$L:$L,'Member Months'!$A:$A,$A2756,'Member Months'!$C:$C,$C2756, 'Member Months'!$D:$D,$D2756)</f>
        <v>0</v>
      </c>
      <c r="T2756" s="172"/>
    </row>
    <row r="2757" spans="1:20">
      <c r="A2757" s="38" t="s">
        <v>150</v>
      </c>
      <c r="B2757" s="39">
        <f t="shared" si="93"/>
        <v>0</v>
      </c>
      <c r="C2757" s="39" t="str">
        <f t="shared" si="94"/>
        <v>2020 Initial Year</v>
      </c>
      <c r="D2757" s="40">
        <v>1</v>
      </c>
      <c r="E2757" s="662" t="s">
        <v>150</v>
      </c>
      <c r="F2757" s="40" t="s">
        <v>739</v>
      </c>
      <c r="G2757" s="698" t="s">
        <v>161</v>
      </c>
      <c r="H2757" s="40" t="s">
        <v>213</v>
      </c>
      <c r="I2757" s="629" t="s">
        <v>72</v>
      </c>
      <c r="J2757" s="698" t="s">
        <v>527</v>
      </c>
      <c r="K2757" s="303">
        <v>0</v>
      </c>
      <c r="L2757" s="304">
        <v>0</v>
      </c>
      <c r="M2757" s="305">
        <v>0</v>
      </c>
      <c r="N2757" s="305">
        <v>0</v>
      </c>
      <c r="O2757" s="303">
        <v>0</v>
      </c>
      <c r="P2757" s="305">
        <v>0</v>
      </c>
      <c r="Q2757" s="303">
        <v>0</v>
      </c>
      <c r="R2757" s="16">
        <f>SUMIFS('Member Months'!$L:$L,'Member Months'!$A:$A,$A2757,'Member Months'!$C:$C,$C2757, 'Member Months'!$D:$D,$D2757)</f>
        <v>0</v>
      </c>
      <c r="T2757" s="172"/>
    </row>
    <row r="2758" spans="1:20">
      <c r="A2758" s="38" t="s">
        <v>150</v>
      </c>
      <c r="B2758" s="39">
        <f t="shared" si="93"/>
        <v>0</v>
      </c>
      <c r="C2758" s="39" t="str">
        <f t="shared" si="94"/>
        <v>2020 Initial Year</v>
      </c>
      <c r="D2758" s="40">
        <v>1</v>
      </c>
      <c r="E2758" s="662" t="s">
        <v>150</v>
      </c>
      <c r="F2758" s="40" t="s">
        <v>739</v>
      </c>
      <c r="G2758" s="698" t="s">
        <v>161</v>
      </c>
      <c r="H2758" s="40" t="s">
        <v>213</v>
      </c>
      <c r="I2758" s="629" t="s">
        <v>73</v>
      </c>
      <c r="J2758" s="698" t="s">
        <v>528</v>
      </c>
      <c r="K2758" s="303">
        <v>0</v>
      </c>
      <c r="L2758" s="304">
        <v>0</v>
      </c>
      <c r="M2758" s="305">
        <v>0</v>
      </c>
      <c r="N2758" s="305">
        <v>0</v>
      </c>
      <c r="O2758" s="303">
        <v>0</v>
      </c>
      <c r="P2758" s="305">
        <v>0</v>
      </c>
      <c r="Q2758" s="303">
        <v>0</v>
      </c>
      <c r="R2758" s="16">
        <f>SUMIFS('Member Months'!$L:$L,'Member Months'!$A:$A,$A2758,'Member Months'!$C:$C,$C2758, 'Member Months'!$D:$D,$D2758)</f>
        <v>0</v>
      </c>
      <c r="T2758" s="172"/>
    </row>
    <row r="2759" spans="1:20">
      <c r="A2759" s="38" t="s">
        <v>150</v>
      </c>
      <c r="B2759" s="39">
        <f t="shared" si="93"/>
        <v>0</v>
      </c>
      <c r="C2759" s="39" t="str">
        <f t="shared" si="94"/>
        <v>2020 Initial Year</v>
      </c>
      <c r="D2759" s="40">
        <v>1</v>
      </c>
      <c r="E2759" s="662" t="s">
        <v>150</v>
      </c>
      <c r="F2759" s="40" t="s">
        <v>739</v>
      </c>
      <c r="G2759" s="698" t="s">
        <v>161</v>
      </c>
      <c r="H2759" s="40" t="s">
        <v>213</v>
      </c>
      <c r="I2759" s="630" t="s">
        <v>409</v>
      </c>
      <c r="J2759" s="698" t="s">
        <v>803</v>
      </c>
      <c r="K2759" s="303">
        <v>0</v>
      </c>
      <c r="L2759" s="304">
        <v>0</v>
      </c>
      <c r="M2759" s="305">
        <v>0</v>
      </c>
      <c r="N2759" s="305">
        <v>0</v>
      </c>
      <c r="O2759" s="303">
        <v>0</v>
      </c>
      <c r="P2759" s="305">
        <v>0</v>
      </c>
      <c r="Q2759" s="303">
        <v>0</v>
      </c>
      <c r="R2759" s="16">
        <f>SUMIFS('Member Months'!$L:$L,'Member Months'!$A:$A,$A2759,'Member Months'!$C:$C,$C2759, 'Member Months'!$D:$D,$D2759)</f>
        <v>0</v>
      </c>
      <c r="T2759" s="172"/>
    </row>
    <row r="2760" spans="1:20">
      <c r="A2760" s="38" t="s">
        <v>151</v>
      </c>
      <c r="B2760" s="39">
        <f t="shared" si="93"/>
        <v>0</v>
      </c>
      <c r="C2760" s="39" t="str">
        <f t="shared" si="94"/>
        <v>2020 Initial Year</v>
      </c>
      <c r="D2760" s="40">
        <v>1</v>
      </c>
      <c r="E2760" s="662" t="s">
        <v>151</v>
      </c>
      <c r="F2760" s="40" t="s">
        <v>739</v>
      </c>
      <c r="G2760" s="698" t="s">
        <v>225</v>
      </c>
      <c r="H2760" s="40" t="s">
        <v>213</v>
      </c>
      <c r="I2760" s="629" t="s">
        <v>211</v>
      </c>
      <c r="J2760" s="698" t="s">
        <v>261</v>
      </c>
      <c r="K2760" s="303">
        <v>0</v>
      </c>
      <c r="L2760" s="304">
        <v>0</v>
      </c>
      <c r="M2760" s="305">
        <v>0</v>
      </c>
      <c r="N2760" s="305">
        <v>0</v>
      </c>
      <c r="O2760" s="303">
        <v>0</v>
      </c>
      <c r="P2760" s="305">
        <v>0</v>
      </c>
      <c r="Q2760" s="303">
        <v>0</v>
      </c>
      <c r="R2760" s="16">
        <f>SUMIFS('Member Months'!$L:$L,'Member Months'!$A:$A,$A2760,'Member Months'!$C:$C,$C2760, 'Member Months'!$D:$D,$D2760)</f>
        <v>0</v>
      </c>
      <c r="T2760" s="172"/>
    </row>
    <row r="2761" spans="1:20">
      <c r="A2761" s="38" t="s">
        <v>151</v>
      </c>
      <c r="B2761" s="39">
        <f t="shared" si="93"/>
        <v>0</v>
      </c>
      <c r="C2761" s="39" t="str">
        <f t="shared" si="94"/>
        <v>2020 Initial Year</v>
      </c>
      <c r="D2761" s="40">
        <v>1</v>
      </c>
      <c r="E2761" s="662" t="s">
        <v>151</v>
      </c>
      <c r="F2761" s="40" t="s">
        <v>739</v>
      </c>
      <c r="G2761" s="698" t="s">
        <v>225</v>
      </c>
      <c r="H2761" s="40" t="s">
        <v>213</v>
      </c>
      <c r="I2761" s="629" t="s">
        <v>214</v>
      </c>
      <c r="J2761" s="698" t="s">
        <v>676</v>
      </c>
      <c r="K2761" s="303">
        <v>0</v>
      </c>
      <c r="L2761" s="304">
        <v>0</v>
      </c>
      <c r="M2761" s="305">
        <v>0</v>
      </c>
      <c r="N2761" s="305">
        <v>0</v>
      </c>
      <c r="O2761" s="303">
        <v>0</v>
      </c>
      <c r="P2761" s="305">
        <v>0</v>
      </c>
      <c r="Q2761" s="303">
        <v>0</v>
      </c>
      <c r="R2761" s="16">
        <f>SUMIFS('Member Months'!$L:$L,'Member Months'!$A:$A,$A2761,'Member Months'!$C:$C,$C2761, 'Member Months'!$D:$D,$D2761)</f>
        <v>0</v>
      </c>
      <c r="T2761" s="172"/>
    </row>
    <row r="2762" spans="1:20">
      <c r="A2762" s="38" t="s">
        <v>151</v>
      </c>
      <c r="B2762" s="39">
        <f t="shared" si="93"/>
        <v>0</v>
      </c>
      <c r="C2762" s="39" t="str">
        <f t="shared" si="94"/>
        <v>2020 Initial Year</v>
      </c>
      <c r="D2762" s="40">
        <v>1</v>
      </c>
      <c r="E2762" s="662" t="s">
        <v>151</v>
      </c>
      <c r="F2762" s="40" t="s">
        <v>739</v>
      </c>
      <c r="G2762" s="698" t="s">
        <v>225</v>
      </c>
      <c r="H2762" s="40" t="s">
        <v>213</v>
      </c>
      <c r="I2762" s="629" t="s">
        <v>215</v>
      </c>
      <c r="J2762" s="698" t="s">
        <v>216</v>
      </c>
      <c r="K2762" s="303">
        <v>0</v>
      </c>
      <c r="L2762" s="304">
        <v>0</v>
      </c>
      <c r="M2762" s="305">
        <v>0</v>
      </c>
      <c r="N2762" s="305">
        <v>0</v>
      </c>
      <c r="O2762" s="303">
        <v>0</v>
      </c>
      <c r="P2762" s="305">
        <v>0</v>
      </c>
      <c r="Q2762" s="303">
        <v>0</v>
      </c>
      <c r="R2762" s="16">
        <f>SUMIFS('Member Months'!$L:$L,'Member Months'!$A:$A,$A2762,'Member Months'!$C:$C,$C2762, 'Member Months'!$D:$D,$D2762)</f>
        <v>0</v>
      </c>
      <c r="T2762" s="172"/>
    </row>
    <row r="2763" spans="1:20">
      <c r="A2763" s="38" t="s">
        <v>151</v>
      </c>
      <c r="B2763" s="39">
        <f t="shared" si="93"/>
        <v>0</v>
      </c>
      <c r="C2763" s="39" t="str">
        <f t="shared" si="94"/>
        <v>2020 Initial Year</v>
      </c>
      <c r="D2763" s="40">
        <v>1</v>
      </c>
      <c r="E2763" s="662" t="s">
        <v>151</v>
      </c>
      <c r="F2763" s="40" t="s">
        <v>739</v>
      </c>
      <c r="G2763" s="698" t="s">
        <v>225</v>
      </c>
      <c r="H2763" s="40" t="s">
        <v>213</v>
      </c>
      <c r="I2763" s="629" t="s">
        <v>217</v>
      </c>
      <c r="J2763" s="698" t="s">
        <v>262</v>
      </c>
      <c r="K2763" s="303">
        <v>0</v>
      </c>
      <c r="L2763" s="304">
        <v>0</v>
      </c>
      <c r="M2763" s="305">
        <v>0</v>
      </c>
      <c r="N2763" s="305">
        <v>0</v>
      </c>
      <c r="O2763" s="303">
        <v>0</v>
      </c>
      <c r="P2763" s="305">
        <v>0</v>
      </c>
      <c r="Q2763" s="303">
        <v>0</v>
      </c>
      <c r="R2763" s="16">
        <f>SUMIFS('Member Months'!$L:$L,'Member Months'!$A:$A,$A2763,'Member Months'!$C:$C,$C2763, 'Member Months'!$D:$D,$D2763)</f>
        <v>0</v>
      </c>
      <c r="T2763" s="172"/>
    </row>
    <row r="2764" spans="1:20">
      <c r="A2764" s="38" t="s">
        <v>151</v>
      </c>
      <c r="B2764" s="39">
        <f t="shared" si="93"/>
        <v>0</v>
      </c>
      <c r="C2764" s="39" t="str">
        <f t="shared" si="94"/>
        <v>2020 Initial Year</v>
      </c>
      <c r="D2764" s="40">
        <v>1</v>
      </c>
      <c r="E2764" s="662" t="s">
        <v>151</v>
      </c>
      <c r="F2764" s="40" t="s">
        <v>739</v>
      </c>
      <c r="G2764" s="698" t="s">
        <v>225</v>
      </c>
      <c r="H2764" s="40" t="s">
        <v>213</v>
      </c>
      <c r="I2764" s="629" t="s">
        <v>218</v>
      </c>
      <c r="J2764" s="698" t="s">
        <v>677</v>
      </c>
      <c r="K2764" s="303">
        <v>0</v>
      </c>
      <c r="L2764" s="304">
        <v>0</v>
      </c>
      <c r="M2764" s="305">
        <v>0</v>
      </c>
      <c r="N2764" s="305">
        <v>0</v>
      </c>
      <c r="O2764" s="303">
        <v>0</v>
      </c>
      <c r="P2764" s="305">
        <v>0</v>
      </c>
      <c r="Q2764" s="303">
        <v>0</v>
      </c>
      <c r="R2764" s="16">
        <f>SUMIFS('Member Months'!$L:$L,'Member Months'!$A:$A,$A2764,'Member Months'!$C:$C,$C2764, 'Member Months'!$D:$D,$D2764)</f>
        <v>0</v>
      </c>
      <c r="T2764" s="172"/>
    </row>
    <row r="2765" spans="1:20">
      <c r="A2765" s="38" t="s">
        <v>151</v>
      </c>
      <c r="B2765" s="39">
        <f t="shared" si="93"/>
        <v>0</v>
      </c>
      <c r="C2765" s="39" t="str">
        <f t="shared" si="94"/>
        <v>2020 Initial Year</v>
      </c>
      <c r="D2765" s="40">
        <v>1</v>
      </c>
      <c r="E2765" s="662" t="s">
        <v>151</v>
      </c>
      <c r="F2765" s="40" t="s">
        <v>739</v>
      </c>
      <c r="G2765" s="698" t="s">
        <v>225</v>
      </c>
      <c r="H2765" s="40" t="s">
        <v>213</v>
      </c>
      <c r="I2765" s="629" t="s">
        <v>219</v>
      </c>
      <c r="J2765" s="698" t="s">
        <v>263</v>
      </c>
      <c r="K2765" s="303">
        <v>0</v>
      </c>
      <c r="L2765" s="304">
        <v>0</v>
      </c>
      <c r="M2765" s="305">
        <v>0</v>
      </c>
      <c r="N2765" s="305">
        <v>0</v>
      </c>
      <c r="O2765" s="303">
        <v>0</v>
      </c>
      <c r="P2765" s="305">
        <v>0</v>
      </c>
      <c r="Q2765" s="303">
        <v>0</v>
      </c>
      <c r="R2765" s="16">
        <f>SUMIFS('Member Months'!$L:$L,'Member Months'!$A:$A,$A2765,'Member Months'!$C:$C,$C2765, 'Member Months'!$D:$D,$D2765)</f>
        <v>0</v>
      </c>
      <c r="T2765" s="172"/>
    </row>
    <row r="2766" spans="1:20">
      <c r="A2766" s="38" t="s">
        <v>151</v>
      </c>
      <c r="B2766" s="39">
        <f t="shared" si="93"/>
        <v>0</v>
      </c>
      <c r="C2766" s="39" t="str">
        <f t="shared" si="94"/>
        <v>2020 Initial Year</v>
      </c>
      <c r="D2766" s="40">
        <v>1</v>
      </c>
      <c r="E2766" s="662" t="s">
        <v>151</v>
      </c>
      <c r="F2766" s="40" t="s">
        <v>739</v>
      </c>
      <c r="G2766" s="698" t="s">
        <v>225</v>
      </c>
      <c r="H2766" s="40" t="s">
        <v>213</v>
      </c>
      <c r="I2766" s="629" t="s">
        <v>220</v>
      </c>
      <c r="J2766" s="698" t="s">
        <v>675</v>
      </c>
      <c r="K2766" s="303">
        <v>0</v>
      </c>
      <c r="L2766" s="304">
        <v>0</v>
      </c>
      <c r="M2766" s="305">
        <v>0</v>
      </c>
      <c r="N2766" s="305">
        <v>0</v>
      </c>
      <c r="O2766" s="303">
        <v>0</v>
      </c>
      <c r="P2766" s="305">
        <v>0</v>
      </c>
      <c r="Q2766" s="303">
        <v>0</v>
      </c>
      <c r="R2766" s="16">
        <f>SUMIFS('Member Months'!$L:$L,'Member Months'!$A:$A,$A2766,'Member Months'!$C:$C,$C2766, 'Member Months'!$D:$D,$D2766)</f>
        <v>0</v>
      </c>
      <c r="T2766" s="172"/>
    </row>
    <row r="2767" spans="1:20">
      <c r="A2767" s="38" t="s">
        <v>151</v>
      </c>
      <c r="B2767" s="39">
        <f t="shared" si="93"/>
        <v>0</v>
      </c>
      <c r="C2767" s="39" t="str">
        <f t="shared" si="94"/>
        <v>2020 Initial Year</v>
      </c>
      <c r="D2767" s="40">
        <v>1</v>
      </c>
      <c r="E2767" s="662" t="s">
        <v>151</v>
      </c>
      <c r="F2767" s="40" t="s">
        <v>739</v>
      </c>
      <c r="G2767" s="698" t="s">
        <v>225</v>
      </c>
      <c r="H2767" s="40" t="s">
        <v>213</v>
      </c>
      <c r="I2767" s="629" t="s">
        <v>221</v>
      </c>
      <c r="J2767" s="698" t="s">
        <v>264</v>
      </c>
      <c r="K2767" s="303">
        <v>0</v>
      </c>
      <c r="L2767" s="304">
        <v>0</v>
      </c>
      <c r="M2767" s="305">
        <v>0</v>
      </c>
      <c r="N2767" s="305">
        <v>0</v>
      </c>
      <c r="O2767" s="303">
        <v>0</v>
      </c>
      <c r="P2767" s="305">
        <v>0</v>
      </c>
      <c r="Q2767" s="303">
        <v>0</v>
      </c>
      <c r="R2767" s="16">
        <f>SUMIFS('Member Months'!$L:$L,'Member Months'!$A:$A,$A2767,'Member Months'!$C:$C,$C2767, 'Member Months'!$D:$D,$D2767)</f>
        <v>0</v>
      </c>
      <c r="T2767" s="172"/>
    </row>
    <row r="2768" spans="1:20">
      <c r="A2768" s="38" t="s">
        <v>151</v>
      </c>
      <c r="B2768" s="39">
        <f t="shared" si="93"/>
        <v>0</v>
      </c>
      <c r="C2768" s="39" t="str">
        <f t="shared" si="94"/>
        <v>2020 Initial Year</v>
      </c>
      <c r="D2768" s="40">
        <v>1</v>
      </c>
      <c r="E2768" s="662" t="s">
        <v>151</v>
      </c>
      <c r="F2768" s="40" t="s">
        <v>739</v>
      </c>
      <c r="G2768" s="698" t="s">
        <v>225</v>
      </c>
      <c r="H2768" s="40" t="s">
        <v>213</v>
      </c>
      <c r="I2768" s="629" t="s">
        <v>222</v>
      </c>
      <c r="J2768" s="698" t="s">
        <v>206</v>
      </c>
      <c r="K2768" s="303">
        <v>0</v>
      </c>
      <c r="L2768" s="304">
        <v>0</v>
      </c>
      <c r="M2768" s="305">
        <v>0</v>
      </c>
      <c r="N2768" s="305">
        <v>0</v>
      </c>
      <c r="O2768" s="303">
        <v>0</v>
      </c>
      <c r="P2768" s="305">
        <v>0</v>
      </c>
      <c r="Q2768" s="303">
        <v>0</v>
      </c>
      <c r="R2768" s="16">
        <f>SUMIFS('Member Months'!$L:$L,'Member Months'!$A:$A,$A2768,'Member Months'!$C:$C,$C2768, 'Member Months'!$D:$D,$D2768)</f>
        <v>0</v>
      </c>
      <c r="T2768" s="172"/>
    </row>
    <row r="2769" spans="1:20">
      <c r="A2769" s="38" t="s">
        <v>151</v>
      </c>
      <c r="B2769" s="39">
        <f t="shared" si="93"/>
        <v>0</v>
      </c>
      <c r="C2769" s="39" t="str">
        <f t="shared" si="94"/>
        <v>2020 Initial Year</v>
      </c>
      <c r="D2769" s="40">
        <v>1</v>
      </c>
      <c r="E2769" s="662" t="s">
        <v>151</v>
      </c>
      <c r="F2769" s="40" t="s">
        <v>739</v>
      </c>
      <c r="G2769" s="698" t="s">
        <v>225</v>
      </c>
      <c r="H2769" s="40" t="s">
        <v>213</v>
      </c>
      <c r="I2769" s="629" t="s">
        <v>223</v>
      </c>
      <c r="J2769" s="698" t="s">
        <v>181</v>
      </c>
      <c r="K2769" s="303">
        <v>0</v>
      </c>
      <c r="L2769" s="304">
        <v>0</v>
      </c>
      <c r="M2769" s="305">
        <v>0</v>
      </c>
      <c r="N2769" s="305">
        <v>0</v>
      </c>
      <c r="O2769" s="303">
        <v>0</v>
      </c>
      <c r="P2769" s="305">
        <v>0</v>
      </c>
      <c r="Q2769" s="303">
        <v>0</v>
      </c>
      <c r="R2769" s="16">
        <f>SUMIFS('Member Months'!$L:$L,'Member Months'!$A:$A,$A2769,'Member Months'!$C:$C,$C2769, 'Member Months'!$D:$D,$D2769)</f>
        <v>0</v>
      </c>
      <c r="T2769" s="172"/>
    </row>
    <row r="2770" spans="1:20">
      <c r="A2770" s="38" t="s">
        <v>151</v>
      </c>
      <c r="B2770" s="39">
        <f t="shared" si="93"/>
        <v>0</v>
      </c>
      <c r="C2770" s="39" t="str">
        <f t="shared" si="94"/>
        <v>2020 Initial Year</v>
      </c>
      <c r="D2770" s="40">
        <v>1</v>
      </c>
      <c r="E2770" s="662" t="s">
        <v>151</v>
      </c>
      <c r="F2770" s="40" t="s">
        <v>739</v>
      </c>
      <c r="G2770" s="698" t="s">
        <v>225</v>
      </c>
      <c r="H2770" s="40" t="s">
        <v>213</v>
      </c>
      <c r="I2770" s="629" t="s">
        <v>150</v>
      </c>
      <c r="J2770" s="698" t="s">
        <v>204</v>
      </c>
      <c r="K2770" s="303">
        <v>0</v>
      </c>
      <c r="L2770" s="304">
        <v>0</v>
      </c>
      <c r="M2770" s="305">
        <v>0</v>
      </c>
      <c r="N2770" s="305">
        <v>0</v>
      </c>
      <c r="O2770" s="303">
        <v>0</v>
      </c>
      <c r="P2770" s="305">
        <v>0</v>
      </c>
      <c r="Q2770" s="303">
        <v>0</v>
      </c>
      <c r="R2770" s="16">
        <f>SUMIFS('Member Months'!$L:$L,'Member Months'!$A:$A,$A2770,'Member Months'!$C:$C,$C2770, 'Member Months'!$D:$D,$D2770)</f>
        <v>0</v>
      </c>
      <c r="T2770" s="172"/>
    </row>
    <row r="2771" spans="1:20">
      <c r="A2771" s="38" t="s">
        <v>151</v>
      </c>
      <c r="B2771" s="39">
        <f t="shared" si="93"/>
        <v>0</v>
      </c>
      <c r="C2771" s="39" t="str">
        <f t="shared" si="94"/>
        <v>2020 Initial Year</v>
      </c>
      <c r="D2771" s="40">
        <v>1</v>
      </c>
      <c r="E2771" s="662" t="s">
        <v>151</v>
      </c>
      <c r="F2771" s="40" t="s">
        <v>739</v>
      </c>
      <c r="G2771" s="698" t="s">
        <v>225</v>
      </c>
      <c r="H2771" s="40" t="s">
        <v>213</v>
      </c>
      <c r="I2771" s="629" t="s">
        <v>151</v>
      </c>
      <c r="J2771" s="698" t="s">
        <v>205</v>
      </c>
      <c r="K2771" s="303">
        <v>0</v>
      </c>
      <c r="L2771" s="304">
        <v>0</v>
      </c>
      <c r="M2771" s="305">
        <v>0</v>
      </c>
      <c r="N2771" s="305">
        <v>0</v>
      </c>
      <c r="O2771" s="303">
        <v>0</v>
      </c>
      <c r="P2771" s="305">
        <v>0</v>
      </c>
      <c r="Q2771" s="303">
        <v>0</v>
      </c>
      <c r="R2771" s="16">
        <f>SUMIFS('Member Months'!$L:$L,'Member Months'!$A:$A,$A2771,'Member Months'!$C:$C,$C2771, 'Member Months'!$D:$D,$D2771)</f>
        <v>0</v>
      </c>
      <c r="T2771" s="172"/>
    </row>
    <row r="2772" spans="1:20">
      <c r="A2772" s="38" t="s">
        <v>151</v>
      </c>
      <c r="B2772" s="39">
        <f t="shared" si="93"/>
        <v>0</v>
      </c>
      <c r="C2772" s="39" t="str">
        <f t="shared" si="94"/>
        <v>2020 Initial Year</v>
      </c>
      <c r="D2772" s="40">
        <v>1</v>
      </c>
      <c r="E2772" s="662" t="s">
        <v>151</v>
      </c>
      <c r="F2772" s="40" t="s">
        <v>739</v>
      </c>
      <c r="G2772" s="698" t="s">
        <v>225</v>
      </c>
      <c r="H2772" s="40" t="s">
        <v>213</v>
      </c>
      <c r="I2772" s="629" t="s">
        <v>152</v>
      </c>
      <c r="J2772" s="698" t="s">
        <v>182</v>
      </c>
      <c r="K2772" s="303">
        <v>0</v>
      </c>
      <c r="L2772" s="304">
        <v>0</v>
      </c>
      <c r="M2772" s="305">
        <v>0</v>
      </c>
      <c r="N2772" s="305">
        <v>0</v>
      </c>
      <c r="O2772" s="303">
        <v>0</v>
      </c>
      <c r="P2772" s="305">
        <v>0</v>
      </c>
      <c r="Q2772" s="303">
        <v>0</v>
      </c>
      <c r="R2772" s="16">
        <f>SUMIFS('Member Months'!$L:$L,'Member Months'!$A:$A,$A2772,'Member Months'!$C:$C,$C2772, 'Member Months'!$D:$D,$D2772)</f>
        <v>0</v>
      </c>
      <c r="T2772" s="172"/>
    </row>
    <row r="2773" spans="1:20">
      <c r="A2773" s="38" t="s">
        <v>151</v>
      </c>
      <c r="B2773" s="39">
        <f t="shared" si="93"/>
        <v>0</v>
      </c>
      <c r="C2773" s="39" t="str">
        <f t="shared" si="94"/>
        <v>2020 Initial Year</v>
      </c>
      <c r="D2773" s="40">
        <v>1</v>
      </c>
      <c r="E2773" s="662" t="s">
        <v>151</v>
      </c>
      <c r="F2773" s="40" t="s">
        <v>739</v>
      </c>
      <c r="G2773" s="698" t="s">
        <v>225</v>
      </c>
      <c r="H2773" s="40" t="s">
        <v>213</v>
      </c>
      <c r="I2773" s="629" t="s">
        <v>70</v>
      </c>
      <c r="J2773" s="698" t="s">
        <v>265</v>
      </c>
      <c r="K2773" s="303">
        <v>0</v>
      </c>
      <c r="L2773" s="304">
        <v>0</v>
      </c>
      <c r="M2773" s="305">
        <v>0</v>
      </c>
      <c r="N2773" s="305">
        <v>0</v>
      </c>
      <c r="O2773" s="303">
        <v>0</v>
      </c>
      <c r="P2773" s="305">
        <v>0</v>
      </c>
      <c r="Q2773" s="303">
        <v>0</v>
      </c>
      <c r="R2773" s="16">
        <f>SUMIFS('Member Months'!$L:$L,'Member Months'!$A:$A,$A2773,'Member Months'!$C:$C,$C2773, 'Member Months'!$D:$D,$D2773)</f>
        <v>0</v>
      </c>
      <c r="T2773" s="172"/>
    </row>
    <row r="2774" spans="1:20">
      <c r="A2774" s="38" t="s">
        <v>151</v>
      </c>
      <c r="B2774" s="39">
        <f t="shared" si="93"/>
        <v>0</v>
      </c>
      <c r="C2774" s="39" t="str">
        <f t="shared" si="94"/>
        <v>2020 Initial Year</v>
      </c>
      <c r="D2774" s="40">
        <v>1</v>
      </c>
      <c r="E2774" s="662" t="s">
        <v>151</v>
      </c>
      <c r="F2774" s="40" t="s">
        <v>739</v>
      </c>
      <c r="G2774" s="698" t="s">
        <v>225</v>
      </c>
      <c r="H2774" s="40" t="s">
        <v>213</v>
      </c>
      <c r="I2774" s="629" t="s">
        <v>71</v>
      </c>
      <c r="J2774" s="698" t="s">
        <v>266</v>
      </c>
      <c r="K2774" s="303">
        <v>0</v>
      </c>
      <c r="L2774" s="304">
        <v>0</v>
      </c>
      <c r="M2774" s="305">
        <v>0</v>
      </c>
      <c r="N2774" s="305">
        <v>0</v>
      </c>
      <c r="O2774" s="303">
        <v>0</v>
      </c>
      <c r="P2774" s="305">
        <v>0</v>
      </c>
      <c r="Q2774" s="303">
        <v>0</v>
      </c>
      <c r="R2774" s="16">
        <f>SUMIFS('Member Months'!$L:$L,'Member Months'!$A:$A,$A2774,'Member Months'!$C:$C,$C2774, 'Member Months'!$D:$D,$D2774)</f>
        <v>0</v>
      </c>
      <c r="T2774" s="172"/>
    </row>
    <row r="2775" spans="1:20">
      <c r="A2775" s="38" t="s">
        <v>151</v>
      </c>
      <c r="B2775" s="39">
        <f t="shared" si="93"/>
        <v>0</v>
      </c>
      <c r="C2775" s="39" t="str">
        <f t="shared" si="94"/>
        <v>2020 Initial Year</v>
      </c>
      <c r="D2775" s="40">
        <v>1</v>
      </c>
      <c r="E2775" s="662" t="s">
        <v>151</v>
      </c>
      <c r="F2775" s="40" t="s">
        <v>739</v>
      </c>
      <c r="G2775" s="698" t="s">
        <v>225</v>
      </c>
      <c r="H2775" s="40" t="s">
        <v>213</v>
      </c>
      <c r="I2775" s="629" t="s">
        <v>72</v>
      </c>
      <c r="J2775" s="698" t="s">
        <v>527</v>
      </c>
      <c r="K2775" s="303">
        <v>0</v>
      </c>
      <c r="L2775" s="304">
        <v>0</v>
      </c>
      <c r="M2775" s="305">
        <v>0</v>
      </c>
      <c r="N2775" s="305">
        <v>0</v>
      </c>
      <c r="O2775" s="303">
        <v>0</v>
      </c>
      <c r="P2775" s="305">
        <v>0</v>
      </c>
      <c r="Q2775" s="303">
        <v>0</v>
      </c>
      <c r="R2775" s="16">
        <f>SUMIFS('Member Months'!$L:$L,'Member Months'!$A:$A,$A2775,'Member Months'!$C:$C,$C2775, 'Member Months'!$D:$D,$D2775)</f>
        <v>0</v>
      </c>
      <c r="T2775" s="172"/>
    </row>
    <row r="2776" spans="1:20">
      <c r="A2776" s="38" t="s">
        <v>151</v>
      </c>
      <c r="B2776" s="39">
        <f t="shared" si="93"/>
        <v>0</v>
      </c>
      <c r="C2776" s="39" t="str">
        <f t="shared" si="94"/>
        <v>2020 Initial Year</v>
      </c>
      <c r="D2776" s="40">
        <v>1</v>
      </c>
      <c r="E2776" s="662" t="s">
        <v>151</v>
      </c>
      <c r="F2776" s="40" t="s">
        <v>739</v>
      </c>
      <c r="G2776" s="698" t="s">
        <v>225</v>
      </c>
      <c r="H2776" s="40" t="s">
        <v>213</v>
      </c>
      <c r="I2776" s="629" t="s">
        <v>73</v>
      </c>
      <c r="J2776" s="698" t="s">
        <v>528</v>
      </c>
      <c r="K2776" s="303">
        <v>0</v>
      </c>
      <c r="L2776" s="304">
        <v>0</v>
      </c>
      <c r="M2776" s="305">
        <v>0</v>
      </c>
      <c r="N2776" s="305">
        <v>0</v>
      </c>
      <c r="O2776" s="303">
        <v>0</v>
      </c>
      <c r="P2776" s="305">
        <v>0</v>
      </c>
      <c r="Q2776" s="303">
        <v>0</v>
      </c>
      <c r="R2776" s="16">
        <f>SUMIFS('Member Months'!$L:$L,'Member Months'!$A:$A,$A2776,'Member Months'!$C:$C,$C2776, 'Member Months'!$D:$D,$D2776)</f>
        <v>0</v>
      </c>
      <c r="T2776" s="172"/>
    </row>
    <row r="2777" spans="1:20">
      <c r="A2777" s="38" t="s">
        <v>151</v>
      </c>
      <c r="B2777" s="39">
        <f t="shared" si="93"/>
        <v>0</v>
      </c>
      <c r="C2777" s="39" t="str">
        <f t="shared" si="94"/>
        <v>2020 Initial Year</v>
      </c>
      <c r="D2777" s="40">
        <v>1</v>
      </c>
      <c r="E2777" s="662" t="s">
        <v>151</v>
      </c>
      <c r="F2777" s="40" t="s">
        <v>739</v>
      </c>
      <c r="G2777" s="698" t="s">
        <v>225</v>
      </c>
      <c r="H2777" s="40" t="s">
        <v>213</v>
      </c>
      <c r="I2777" s="630" t="s">
        <v>409</v>
      </c>
      <c r="J2777" s="698" t="s">
        <v>803</v>
      </c>
      <c r="K2777" s="303">
        <v>0</v>
      </c>
      <c r="L2777" s="304">
        <v>0</v>
      </c>
      <c r="M2777" s="305">
        <v>0</v>
      </c>
      <c r="N2777" s="305">
        <v>0</v>
      </c>
      <c r="O2777" s="303">
        <v>0</v>
      </c>
      <c r="P2777" s="305">
        <v>0</v>
      </c>
      <c r="Q2777" s="303">
        <v>0</v>
      </c>
      <c r="R2777" s="16">
        <f>SUMIFS('Member Months'!$L:$L,'Member Months'!$A:$A,$A2777,'Member Months'!$C:$C,$C2777, 'Member Months'!$D:$D,$D2777)</f>
        <v>0</v>
      </c>
      <c r="T2777" s="172"/>
    </row>
    <row r="2778" spans="1:20">
      <c r="A2778" s="38" t="s">
        <v>152</v>
      </c>
      <c r="B2778" s="39">
        <f t="shared" si="93"/>
        <v>0</v>
      </c>
      <c r="C2778" s="39" t="str">
        <f t="shared" si="94"/>
        <v>2020 Initial Year</v>
      </c>
      <c r="D2778" s="40">
        <v>1</v>
      </c>
      <c r="E2778" s="662" t="s">
        <v>152</v>
      </c>
      <c r="F2778" s="40" t="s">
        <v>739</v>
      </c>
      <c r="G2778" s="698" t="s">
        <v>231</v>
      </c>
      <c r="H2778" s="40" t="s">
        <v>213</v>
      </c>
      <c r="I2778" s="629" t="s">
        <v>211</v>
      </c>
      <c r="J2778" s="698" t="s">
        <v>261</v>
      </c>
      <c r="K2778" s="303">
        <v>0</v>
      </c>
      <c r="L2778" s="304">
        <v>0</v>
      </c>
      <c r="M2778" s="305">
        <v>0</v>
      </c>
      <c r="N2778" s="305">
        <v>0</v>
      </c>
      <c r="O2778" s="303">
        <v>0</v>
      </c>
      <c r="P2778" s="305">
        <v>0</v>
      </c>
      <c r="Q2778" s="303">
        <v>0</v>
      </c>
      <c r="R2778" s="16">
        <f>SUMIFS('Member Months'!$L:$L,'Member Months'!$A:$A,$A2778,'Member Months'!$C:$C,$C2778, 'Member Months'!$D:$D,$D2778)</f>
        <v>0</v>
      </c>
      <c r="T2778" s="172"/>
    </row>
    <row r="2779" spans="1:20">
      <c r="A2779" s="38" t="s">
        <v>152</v>
      </c>
      <c r="B2779" s="39">
        <f t="shared" si="93"/>
        <v>0</v>
      </c>
      <c r="C2779" s="39" t="str">
        <f t="shared" si="94"/>
        <v>2020 Initial Year</v>
      </c>
      <c r="D2779" s="40">
        <v>1</v>
      </c>
      <c r="E2779" s="662" t="s">
        <v>152</v>
      </c>
      <c r="F2779" s="40" t="s">
        <v>739</v>
      </c>
      <c r="G2779" s="698" t="s">
        <v>231</v>
      </c>
      <c r="H2779" s="40" t="s">
        <v>213</v>
      </c>
      <c r="I2779" s="629" t="s">
        <v>214</v>
      </c>
      <c r="J2779" s="698" t="s">
        <v>676</v>
      </c>
      <c r="K2779" s="303">
        <v>0</v>
      </c>
      <c r="L2779" s="304">
        <v>0</v>
      </c>
      <c r="M2779" s="305">
        <v>0</v>
      </c>
      <c r="N2779" s="305">
        <v>0</v>
      </c>
      <c r="O2779" s="303">
        <v>0</v>
      </c>
      <c r="P2779" s="305">
        <v>0</v>
      </c>
      <c r="Q2779" s="303">
        <v>0</v>
      </c>
      <c r="R2779" s="16">
        <f>SUMIFS('Member Months'!$L:$L,'Member Months'!$A:$A,$A2779,'Member Months'!$C:$C,$C2779, 'Member Months'!$D:$D,$D2779)</f>
        <v>0</v>
      </c>
      <c r="T2779" s="172"/>
    </row>
    <row r="2780" spans="1:20">
      <c r="A2780" s="38" t="s">
        <v>152</v>
      </c>
      <c r="B2780" s="39">
        <f t="shared" si="93"/>
        <v>0</v>
      </c>
      <c r="C2780" s="39" t="str">
        <f t="shared" si="94"/>
        <v>2020 Initial Year</v>
      </c>
      <c r="D2780" s="40">
        <v>1</v>
      </c>
      <c r="E2780" s="662" t="s">
        <v>152</v>
      </c>
      <c r="F2780" s="40" t="s">
        <v>739</v>
      </c>
      <c r="G2780" s="698" t="s">
        <v>231</v>
      </c>
      <c r="H2780" s="40" t="s">
        <v>213</v>
      </c>
      <c r="I2780" s="629" t="s">
        <v>215</v>
      </c>
      <c r="J2780" s="698" t="s">
        <v>216</v>
      </c>
      <c r="K2780" s="303">
        <v>0</v>
      </c>
      <c r="L2780" s="304">
        <v>0</v>
      </c>
      <c r="M2780" s="305">
        <v>0</v>
      </c>
      <c r="N2780" s="305">
        <v>0</v>
      </c>
      <c r="O2780" s="303">
        <v>0</v>
      </c>
      <c r="P2780" s="305">
        <v>0</v>
      </c>
      <c r="Q2780" s="303">
        <v>0</v>
      </c>
      <c r="R2780" s="16">
        <f>SUMIFS('Member Months'!$L:$L,'Member Months'!$A:$A,$A2780,'Member Months'!$C:$C,$C2780, 'Member Months'!$D:$D,$D2780)</f>
        <v>0</v>
      </c>
      <c r="T2780" s="172"/>
    </row>
    <row r="2781" spans="1:20">
      <c r="A2781" s="38" t="s">
        <v>152</v>
      </c>
      <c r="B2781" s="39">
        <f t="shared" si="93"/>
        <v>0</v>
      </c>
      <c r="C2781" s="39" t="str">
        <f t="shared" si="94"/>
        <v>2020 Initial Year</v>
      </c>
      <c r="D2781" s="40">
        <v>1</v>
      </c>
      <c r="E2781" s="662" t="s">
        <v>152</v>
      </c>
      <c r="F2781" s="40" t="s">
        <v>739</v>
      </c>
      <c r="G2781" s="698" t="s">
        <v>231</v>
      </c>
      <c r="H2781" s="40" t="s">
        <v>213</v>
      </c>
      <c r="I2781" s="629" t="s">
        <v>217</v>
      </c>
      <c r="J2781" s="698" t="s">
        <v>262</v>
      </c>
      <c r="K2781" s="303">
        <v>0</v>
      </c>
      <c r="L2781" s="304">
        <v>0</v>
      </c>
      <c r="M2781" s="305">
        <v>0</v>
      </c>
      <c r="N2781" s="305">
        <v>0</v>
      </c>
      <c r="O2781" s="303">
        <v>0</v>
      </c>
      <c r="P2781" s="305">
        <v>0</v>
      </c>
      <c r="Q2781" s="303">
        <v>0</v>
      </c>
      <c r="R2781" s="16">
        <f>SUMIFS('Member Months'!$L:$L,'Member Months'!$A:$A,$A2781,'Member Months'!$C:$C,$C2781, 'Member Months'!$D:$D,$D2781)</f>
        <v>0</v>
      </c>
      <c r="T2781" s="172"/>
    </row>
    <row r="2782" spans="1:20">
      <c r="A2782" s="38" t="s">
        <v>152</v>
      </c>
      <c r="B2782" s="39">
        <f t="shared" si="93"/>
        <v>0</v>
      </c>
      <c r="C2782" s="39" t="str">
        <f t="shared" si="94"/>
        <v>2020 Initial Year</v>
      </c>
      <c r="D2782" s="40">
        <v>1</v>
      </c>
      <c r="E2782" s="662" t="s">
        <v>152</v>
      </c>
      <c r="F2782" s="40" t="s">
        <v>739</v>
      </c>
      <c r="G2782" s="698" t="s">
        <v>231</v>
      </c>
      <c r="H2782" s="40" t="s">
        <v>213</v>
      </c>
      <c r="I2782" s="629" t="s">
        <v>218</v>
      </c>
      <c r="J2782" s="698" t="s">
        <v>677</v>
      </c>
      <c r="K2782" s="303">
        <v>0</v>
      </c>
      <c r="L2782" s="304">
        <v>0</v>
      </c>
      <c r="M2782" s="305">
        <v>0</v>
      </c>
      <c r="N2782" s="305">
        <v>0</v>
      </c>
      <c r="O2782" s="303">
        <v>0</v>
      </c>
      <c r="P2782" s="305">
        <v>0</v>
      </c>
      <c r="Q2782" s="303">
        <v>0</v>
      </c>
      <c r="R2782" s="16">
        <f>SUMIFS('Member Months'!$L:$L,'Member Months'!$A:$A,$A2782,'Member Months'!$C:$C,$C2782, 'Member Months'!$D:$D,$D2782)</f>
        <v>0</v>
      </c>
      <c r="T2782" s="172"/>
    </row>
    <row r="2783" spans="1:20">
      <c r="A2783" s="38" t="s">
        <v>152</v>
      </c>
      <c r="B2783" s="39">
        <f t="shared" si="93"/>
        <v>0</v>
      </c>
      <c r="C2783" s="39" t="str">
        <f t="shared" si="94"/>
        <v>2020 Initial Year</v>
      </c>
      <c r="D2783" s="40">
        <v>1</v>
      </c>
      <c r="E2783" s="662" t="s">
        <v>152</v>
      </c>
      <c r="F2783" s="40" t="s">
        <v>739</v>
      </c>
      <c r="G2783" s="698" t="s">
        <v>231</v>
      </c>
      <c r="H2783" s="40" t="s">
        <v>213</v>
      </c>
      <c r="I2783" s="629" t="s">
        <v>219</v>
      </c>
      <c r="J2783" s="698" t="s">
        <v>263</v>
      </c>
      <c r="K2783" s="303">
        <v>0</v>
      </c>
      <c r="L2783" s="304">
        <v>0</v>
      </c>
      <c r="M2783" s="305">
        <v>0</v>
      </c>
      <c r="N2783" s="305">
        <v>0</v>
      </c>
      <c r="O2783" s="303">
        <v>0</v>
      </c>
      <c r="P2783" s="305">
        <v>0</v>
      </c>
      <c r="Q2783" s="303">
        <v>0</v>
      </c>
      <c r="R2783" s="16">
        <f>SUMIFS('Member Months'!$L:$L,'Member Months'!$A:$A,$A2783,'Member Months'!$C:$C,$C2783, 'Member Months'!$D:$D,$D2783)</f>
        <v>0</v>
      </c>
      <c r="T2783" s="172"/>
    </row>
    <row r="2784" spans="1:20">
      <c r="A2784" s="38" t="s">
        <v>152</v>
      </c>
      <c r="B2784" s="39">
        <f t="shared" si="93"/>
        <v>0</v>
      </c>
      <c r="C2784" s="39" t="str">
        <f t="shared" si="94"/>
        <v>2020 Initial Year</v>
      </c>
      <c r="D2784" s="40">
        <v>1</v>
      </c>
      <c r="E2784" s="662" t="s">
        <v>152</v>
      </c>
      <c r="F2784" s="40" t="s">
        <v>739</v>
      </c>
      <c r="G2784" s="698" t="s">
        <v>231</v>
      </c>
      <c r="H2784" s="40" t="s">
        <v>213</v>
      </c>
      <c r="I2784" s="629" t="s">
        <v>220</v>
      </c>
      <c r="J2784" s="698" t="s">
        <v>675</v>
      </c>
      <c r="K2784" s="303">
        <v>0</v>
      </c>
      <c r="L2784" s="304">
        <v>0</v>
      </c>
      <c r="M2784" s="305">
        <v>0</v>
      </c>
      <c r="N2784" s="305">
        <v>0</v>
      </c>
      <c r="O2784" s="303">
        <v>0</v>
      </c>
      <c r="P2784" s="305">
        <v>0</v>
      </c>
      <c r="Q2784" s="303">
        <v>0</v>
      </c>
      <c r="R2784" s="16">
        <f>SUMIFS('Member Months'!$L:$L,'Member Months'!$A:$A,$A2784,'Member Months'!$C:$C,$C2784, 'Member Months'!$D:$D,$D2784)</f>
        <v>0</v>
      </c>
      <c r="T2784" s="172"/>
    </row>
    <row r="2785" spans="1:20">
      <c r="A2785" s="38" t="s">
        <v>152</v>
      </c>
      <c r="B2785" s="39">
        <f t="shared" si="93"/>
        <v>0</v>
      </c>
      <c r="C2785" s="39" t="str">
        <f t="shared" si="94"/>
        <v>2020 Initial Year</v>
      </c>
      <c r="D2785" s="40">
        <v>1</v>
      </c>
      <c r="E2785" s="662" t="s">
        <v>152</v>
      </c>
      <c r="F2785" s="40" t="s">
        <v>739</v>
      </c>
      <c r="G2785" s="698" t="s">
        <v>231</v>
      </c>
      <c r="H2785" s="40" t="s">
        <v>213</v>
      </c>
      <c r="I2785" s="629" t="s">
        <v>221</v>
      </c>
      <c r="J2785" s="698" t="s">
        <v>264</v>
      </c>
      <c r="K2785" s="303">
        <v>0</v>
      </c>
      <c r="L2785" s="304">
        <v>0</v>
      </c>
      <c r="M2785" s="305">
        <v>0</v>
      </c>
      <c r="N2785" s="305">
        <v>0</v>
      </c>
      <c r="O2785" s="303">
        <v>0</v>
      </c>
      <c r="P2785" s="305">
        <v>0</v>
      </c>
      <c r="Q2785" s="303">
        <v>0</v>
      </c>
      <c r="R2785" s="16">
        <f>SUMIFS('Member Months'!$L:$L,'Member Months'!$A:$A,$A2785,'Member Months'!$C:$C,$C2785, 'Member Months'!$D:$D,$D2785)</f>
        <v>0</v>
      </c>
      <c r="T2785" s="172"/>
    </row>
    <row r="2786" spans="1:20">
      <c r="A2786" s="38" t="s">
        <v>152</v>
      </c>
      <c r="B2786" s="39">
        <f t="shared" si="93"/>
        <v>0</v>
      </c>
      <c r="C2786" s="39" t="str">
        <f t="shared" si="94"/>
        <v>2020 Initial Year</v>
      </c>
      <c r="D2786" s="40">
        <v>1</v>
      </c>
      <c r="E2786" s="662" t="s">
        <v>152</v>
      </c>
      <c r="F2786" s="40" t="s">
        <v>739</v>
      </c>
      <c r="G2786" s="698" t="s">
        <v>231</v>
      </c>
      <c r="H2786" s="40" t="s">
        <v>213</v>
      </c>
      <c r="I2786" s="629" t="s">
        <v>222</v>
      </c>
      <c r="J2786" s="698" t="s">
        <v>206</v>
      </c>
      <c r="K2786" s="303">
        <v>0</v>
      </c>
      <c r="L2786" s="304">
        <v>0</v>
      </c>
      <c r="M2786" s="305">
        <v>0</v>
      </c>
      <c r="N2786" s="305">
        <v>0</v>
      </c>
      <c r="O2786" s="303">
        <v>0</v>
      </c>
      <c r="P2786" s="305">
        <v>0</v>
      </c>
      <c r="Q2786" s="303">
        <v>0</v>
      </c>
      <c r="R2786" s="16">
        <f>SUMIFS('Member Months'!$L:$L,'Member Months'!$A:$A,$A2786,'Member Months'!$C:$C,$C2786, 'Member Months'!$D:$D,$D2786)</f>
        <v>0</v>
      </c>
      <c r="T2786" s="172"/>
    </row>
    <row r="2787" spans="1:20">
      <c r="A2787" s="38" t="s">
        <v>152</v>
      </c>
      <c r="B2787" s="39">
        <f t="shared" si="93"/>
        <v>0</v>
      </c>
      <c r="C2787" s="39" t="str">
        <f t="shared" si="94"/>
        <v>2020 Initial Year</v>
      </c>
      <c r="D2787" s="40">
        <v>1</v>
      </c>
      <c r="E2787" s="662" t="s">
        <v>152</v>
      </c>
      <c r="F2787" s="40" t="s">
        <v>739</v>
      </c>
      <c r="G2787" s="698" t="s">
        <v>231</v>
      </c>
      <c r="H2787" s="40" t="s">
        <v>213</v>
      </c>
      <c r="I2787" s="629" t="s">
        <v>223</v>
      </c>
      <c r="J2787" s="698" t="s">
        <v>181</v>
      </c>
      <c r="K2787" s="303">
        <v>0</v>
      </c>
      <c r="L2787" s="304">
        <v>0</v>
      </c>
      <c r="M2787" s="305">
        <v>0</v>
      </c>
      <c r="N2787" s="305">
        <v>0</v>
      </c>
      <c r="O2787" s="303">
        <v>0</v>
      </c>
      <c r="P2787" s="305">
        <v>0</v>
      </c>
      <c r="Q2787" s="303">
        <v>0</v>
      </c>
      <c r="R2787" s="16">
        <f>SUMIFS('Member Months'!$L:$L,'Member Months'!$A:$A,$A2787,'Member Months'!$C:$C,$C2787, 'Member Months'!$D:$D,$D2787)</f>
        <v>0</v>
      </c>
      <c r="T2787" s="172"/>
    </row>
    <row r="2788" spans="1:20">
      <c r="A2788" s="38" t="s">
        <v>152</v>
      </c>
      <c r="B2788" s="39">
        <f t="shared" si="93"/>
        <v>0</v>
      </c>
      <c r="C2788" s="39" t="str">
        <f t="shared" si="94"/>
        <v>2020 Initial Year</v>
      </c>
      <c r="D2788" s="40">
        <v>1</v>
      </c>
      <c r="E2788" s="662" t="s">
        <v>152</v>
      </c>
      <c r="F2788" s="40" t="s">
        <v>739</v>
      </c>
      <c r="G2788" s="698" t="s">
        <v>231</v>
      </c>
      <c r="H2788" s="40" t="s">
        <v>213</v>
      </c>
      <c r="I2788" s="629" t="s">
        <v>150</v>
      </c>
      <c r="J2788" s="698" t="s">
        <v>204</v>
      </c>
      <c r="K2788" s="303">
        <v>0</v>
      </c>
      <c r="L2788" s="304">
        <v>0</v>
      </c>
      <c r="M2788" s="305">
        <v>0</v>
      </c>
      <c r="N2788" s="305">
        <v>0</v>
      </c>
      <c r="O2788" s="303">
        <v>0</v>
      </c>
      <c r="P2788" s="305">
        <v>0</v>
      </c>
      <c r="Q2788" s="303">
        <v>0</v>
      </c>
      <c r="R2788" s="16">
        <f>SUMIFS('Member Months'!$L:$L,'Member Months'!$A:$A,$A2788,'Member Months'!$C:$C,$C2788, 'Member Months'!$D:$D,$D2788)</f>
        <v>0</v>
      </c>
      <c r="T2788" s="172"/>
    </row>
    <row r="2789" spans="1:20">
      <c r="A2789" s="38" t="s">
        <v>152</v>
      </c>
      <c r="B2789" s="39">
        <f t="shared" si="93"/>
        <v>0</v>
      </c>
      <c r="C2789" s="39" t="str">
        <f t="shared" si="94"/>
        <v>2020 Initial Year</v>
      </c>
      <c r="D2789" s="40">
        <v>1</v>
      </c>
      <c r="E2789" s="662" t="s">
        <v>152</v>
      </c>
      <c r="F2789" s="40" t="s">
        <v>739</v>
      </c>
      <c r="G2789" s="698" t="s">
        <v>231</v>
      </c>
      <c r="H2789" s="40" t="s">
        <v>213</v>
      </c>
      <c r="I2789" s="629" t="s">
        <v>151</v>
      </c>
      <c r="J2789" s="698" t="s">
        <v>205</v>
      </c>
      <c r="K2789" s="303">
        <v>0</v>
      </c>
      <c r="L2789" s="304">
        <v>0</v>
      </c>
      <c r="M2789" s="305">
        <v>0</v>
      </c>
      <c r="N2789" s="305">
        <v>0</v>
      </c>
      <c r="O2789" s="303">
        <v>0</v>
      </c>
      <c r="P2789" s="305">
        <v>0</v>
      </c>
      <c r="Q2789" s="303">
        <v>0</v>
      </c>
      <c r="R2789" s="16">
        <f>SUMIFS('Member Months'!$L:$L,'Member Months'!$A:$A,$A2789,'Member Months'!$C:$C,$C2789, 'Member Months'!$D:$D,$D2789)</f>
        <v>0</v>
      </c>
      <c r="T2789" s="172"/>
    </row>
    <row r="2790" spans="1:20">
      <c r="A2790" s="38" t="s">
        <v>152</v>
      </c>
      <c r="B2790" s="39">
        <f t="shared" si="93"/>
        <v>0</v>
      </c>
      <c r="C2790" s="39" t="str">
        <f t="shared" si="94"/>
        <v>2020 Initial Year</v>
      </c>
      <c r="D2790" s="40">
        <v>1</v>
      </c>
      <c r="E2790" s="662" t="s">
        <v>152</v>
      </c>
      <c r="F2790" s="40" t="s">
        <v>739</v>
      </c>
      <c r="G2790" s="698" t="s">
        <v>231</v>
      </c>
      <c r="H2790" s="40" t="s">
        <v>213</v>
      </c>
      <c r="I2790" s="629" t="s">
        <v>152</v>
      </c>
      <c r="J2790" s="698" t="s">
        <v>182</v>
      </c>
      <c r="K2790" s="303">
        <v>0</v>
      </c>
      <c r="L2790" s="304">
        <v>0</v>
      </c>
      <c r="M2790" s="305">
        <v>0</v>
      </c>
      <c r="N2790" s="305">
        <v>0</v>
      </c>
      <c r="O2790" s="303">
        <v>0</v>
      </c>
      <c r="P2790" s="305">
        <v>0</v>
      </c>
      <c r="Q2790" s="303">
        <v>0</v>
      </c>
      <c r="R2790" s="16">
        <f>SUMIFS('Member Months'!$L:$L,'Member Months'!$A:$A,$A2790,'Member Months'!$C:$C,$C2790, 'Member Months'!$D:$D,$D2790)</f>
        <v>0</v>
      </c>
      <c r="T2790" s="172"/>
    </row>
    <row r="2791" spans="1:20">
      <c r="A2791" s="38" t="s">
        <v>152</v>
      </c>
      <c r="B2791" s="39">
        <f t="shared" si="93"/>
        <v>0</v>
      </c>
      <c r="C2791" s="39" t="str">
        <f t="shared" si="94"/>
        <v>2020 Initial Year</v>
      </c>
      <c r="D2791" s="40">
        <v>1</v>
      </c>
      <c r="E2791" s="662" t="s">
        <v>152</v>
      </c>
      <c r="F2791" s="40" t="s">
        <v>739</v>
      </c>
      <c r="G2791" s="698" t="s">
        <v>231</v>
      </c>
      <c r="H2791" s="40" t="s">
        <v>213</v>
      </c>
      <c r="I2791" s="629" t="s">
        <v>70</v>
      </c>
      <c r="J2791" s="698" t="s">
        <v>265</v>
      </c>
      <c r="K2791" s="303">
        <v>0</v>
      </c>
      <c r="L2791" s="304">
        <v>0</v>
      </c>
      <c r="M2791" s="305">
        <v>0</v>
      </c>
      <c r="N2791" s="305">
        <v>0</v>
      </c>
      <c r="O2791" s="303">
        <v>0</v>
      </c>
      <c r="P2791" s="305">
        <v>0</v>
      </c>
      <c r="Q2791" s="303">
        <v>0</v>
      </c>
      <c r="R2791" s="16">
        <f>SUMIFS('Member Months'!$L:$L,'Member Months'!$A:$A,$A2791,'Member Months'!$C:$C,$C2791, 'Member Months'!$D:$D,$D2791)</f>
        <v>0</v>
      </c>
      <c r="T2791" s="172"/>
    </row>
    <row r="2792" spans="1:20">
      <c r="A2792" s="38" t="s">
        <v>152</v>
      </c>
      <c r="B2792" s="39">
        <f t="shared" si="93"/>
        <v>0</v>
      </c>
      <c r="C2792" s="39" t="str">
        <f t="shared" si="94"/>
        <v>2020 Initial Year</v>
      </c>
      <c r="D2792" s="40">
        <v>1</v>
      </c>
      <c r="E2792" s="662" t="s">
        <v>152</v>
      </c>
      <c r="F2792" s="40" t="s">
        <v>739</v>
      </c>
      <c r="G2792" s="698" t="s">
        <v>231</v>
      </c>
      <c r="H2792" s="40" t="s">
        <v>213</v>
      </c>
      <c r="I2792" s="629" t="s">
        <v>71</v>
      </c>
      <c r="J2792" s="698" t="s">
        <v>266</v>
      </c>
      <c r="K2792" s="303">
        <v>0</v>
      </c>
      <c r="L2792" s="304">
        <v>0</v>
      </c>
      <c r="M2792" s="305">
        <v>0</v>
      </c>
      <c r="N2792" s="305">
        <v>0</v>
      </c>
      <c r="O2792" s="303">
        <v>0</v>
      </c>
      <c r="P2792" s="305">
        <v>0</v>
      </c>
      <c r="Q2792" s="303">
        <v>0</v>
      </c>
      <c r="R2792" s="16">
        <f>SUMIFS('Member Months'!$L:$L,'Member Months'!$A:$A,$A2792,'Member Months'!$C:$C,$C2792, 'Member Months'!$D:$D,$D2792)</f>
        <v>0</v>
      </c>
      <c r="T2792" s="172"/>
    </row>
    <row r="2793" spans="1:20">
      <c r="A2793" s="38" t="s">
        <v>152</v>
      </c>
      <c r="B2793" s="39">
        <f t="shared" si="93"/>
        <v>0</v>
      </c>
      <c r="C2793" s="39" t="str">
        <f t="shared" si="94"/>
        <v>2020 Initial Year</v>
      </c>
      <c r="D2793" s="40">
        <v>1</v>
      </c>
      <c r="E2793" s="662" t="s">
        <v>152</v>
      </c>
      <c r="F2793" s="40" t="s">
        <v>739</v>
      </c>
      <c r="G2793" s="698" t="s">
        <v>231</v>
      </c>
      <c r="H2793" s="40" t="s">
        <v>213</v>
      </c>
      <c r="I2793" s="629" t="s">
        <v>72</v>
      </c>
      <c r="J2793" s="698" t="s">
        <v>527</v>
      </c>
      <c r="K2793" s="303">
        <v>0</v>
      </c>
      <c r="L2793" s="304">
        <v>0</v>
      </c>
      <c r="M2793" s="305">
        <v>0</v>
      </c>
      <c r="N2793" s="305">
        <v>0</v>
      </c>
      <c r="O2793" s="303">
        <v>0</v>
      </c>
      <c r="P2793" s="305">
        <v>0</v>
      </c>
      <c r="Q2793" s="303">
        <v>0</v>
      </c>
      <c r="R2793" s="16">
        <f>SUMIFS('Member Months'!$L:$L,'Member Months'!$A:$A,$A2793,'Member Months'!$C:$C,$C2793, 'Member Months'!$D:$D,$D2793)</f>
        <v>0</v>
      </c>
      <c r="T2793" s="172"/>
    </row>
    <row r="2794" spans="1:20">
      <c r="A2794" s="38" t="s">
        <v>152</v>
      </c>
      <c r="B2794" s="39">
        <f t="shared" si="93"/>
        <v>0</v>
      </c>
      <c r="C2794" s="39" t="str">
        <f t="shared" si="94"/>
        <v>2020 Initial Year</v>
      </c>
      <c r="D2794" s="40">
        <v>1</v>
      </c>
      <c r="E2794" s="662" t="s">
        <v>152</v>
      </c>
      <c r="F2794" s="40" t="s">
        <v>739</v>
      </c>
      <c r="G2794" s="698" t="s">
        <v>231</v>
      </c>
      <c r="H2794" s="40" t="s">
        <v>213</v>
      </c>
      <c r="I2794" s="629" t="s">
        <v>73</v>
      </c>
      <c r="J2794" s="698" t="s">
        <v>528</v>
      </c>
      <c r="K2794" s="303">
        <v>0</v>
      </c>
      <c r="L2794" s="304">
        <v>0</v>
      </c>
      <c r="M2794" s="305">
        <v>0</v>
      </c>
      <c r="N2794" s="305">
        <v>0</v>
      </c>
      <c r="O2794" s="303">
        <v>0</v>
      </c>
      <c r="P2794" s="305">
        <v>0</v>
      </c>
      <c r="Q2794" s="303">
        <v>0</v>
      </c>
      <c r="R2794" s="16">
        <f>SUMIFS('Member Months'!$L:$L,'Member Months'!$A:$A,$A2794,'Member Months'!$C:$C,$C2794, 'Member Months'!$D:$D,$D2794)</f>
        <v>0</v>
      </c>
      <c r="T2794" s="172"/>
    </row>
    <row r="2795" spans="1:20">
      <c r="A2795" s="38" t="s">
        <v>152</v>
      </c>
      <c r="B2795" s="39">
        <f t="shared" si="93"/>
        <v>0</v>
      </c>
      <c r="C2795" s="39" t="str">
        <f t="shared" si="94"/>
        <v>2020 Initial Year</v>
      </c>
      <c r="D2795" s="40">
        <v>1</v>
      </c>
      <c r="E2795" s="662" t="s">
        <v>152</v>
      </c>
      <c r="F2795" s="40" t="s">
        <v>739</v>
      </c>
      <c r="G2795" s="698" t="s">
        <v>231</v>
      </c>
      <c r="H2795" s="40" t="s">
        <v>213</v>
      </c>
      <c r="I2795" s="630" t="s">
        <v>409</v>
      </c>
      <c r="J2795" s="698" t="s">
        <v>803</v>
      </c>
      <c r="K2795" s="303">
        <v>0</v>
      </c>
      <c r="L2795" s="304">
        <v>0</v>
      </c>
      <c r="M2795" s="305">
        <v>0</v>
      </c>
      <c r="N2795" s="305">
        <v>0</v>
      </c>
      <c r="O2795" s="303">
        <v>0</v>
      </c>
      <c r="P2795" s="305">
        <v>0</v>
      </c>
      <c r="Q2795" s="303">
        <v>0</v>
      </c>
      <c r="R2795" s="16">
        <f>SUMIFS('Member Months'!$L:$L,'Member Months'!$A:$A,$A2795,'Member Months'!$C:$C,$C2795, 'Member Months'!$D:$D,$D2795)</f>
        <v>0</v>
      </c>
      <c r="T2795" s="172"/>
    </row>
    <row r="2796" spans="1:20">
      <c r="A2796" s="38">
        <v>14</v>
      </c>
      <c r="B2796" s="39">
        <f t="shared" si="93"/>
        <v>0</v>
      </c>
      <c r="C2796" s="39" t="str">
        <f t="shared" si="94"/>
        <v>2020 Initial Year</v>
      </c>
      <c r="D2796" s="40">
        <v>1</v>
      </c>
      <c r="E2796" s="662">
        <v>14</v>
      </c>
      <c r="F2796" s="40" t="s">
        <v>740</v>
      </c>
      <c r="G2796" s="698" t="s">
        <v>425</v>
      </c>
      <c r="H2796" s="40" t="s">
        <v>227</v>
      </c>
      <c r="I2796" s="629" t="s">
        <v>211</v>
      </c>
      <c r="J2796" s="698" t="s">
        <v>261</v>
      </c>
      <c r="K2796" s="303">
        <v>0</v>
      </c>
      <c r="L2796" s="304">
        <v>0</v>
      </c>
      <c r="M2796" s="305">
        <v>0</v>
      </c>
      <c r="N2796" s="305">
        <v>0</v>
      </c>
      <c r="O2796" s="303">
        <v>0</v>
      </c>
      <c r="P2796" s="305">
        <v>0</v>
      </c>
      <c r="Q2796" s="303">
        <v>0</v>
      </c>
      <c r="R2796" s="16">
        <f>SUMIFS('Member Months'!$L:$L,'Member Months'!$A:$A,$A2796,'Member Months'!$C:$C,$C2796, 'Member Months'!$D:$D,$D2796)</f>
        <v>0</v>
      </c>
      <c r="T2796" s="172"/>
    </row>
    <row r="2797" spans="1:20">
      <c r="A2797" s="38">
        <v>14</v>
      </c>
      <c r="B2797" s="39">
        <f t="shared" si="93"/>
        <v>0</v>
      </c>
      <c r="C2797" s="39" t="str">
        <f t="shared" si="94"/>
        <v>2020 Initial Year</v>
      </c>
      <c r="D2797" s="40">
        <v>1</v>
      </c>
      <c r="E2797" s="662">
        <v>14</v>
      </c>
      <c r="F2797" s="40" t="s">
        <v>740</v>
      </c>
      <c r="G2797" s="698" t="s">
        <v>425</v>
      </c>
      <c r="H2797" s="40" t="s">
        <v>227</v>
      </c>
      <c r="I2797" s="629" t="s">
        <v>214</v>
      </c>
      <c r="J2797" s="698" t="s">
        <v>676</v>
      </c>
      <c r="K2797" s="303">
        <v>0</v>
      </c>
      <c r="L2797" s="304">
        <v>0</v>
      </c>
      <c r="M2797" s="305">
        <v>0</v>
      </c>
      <c r="N2797" s="305">
        <v>0</v>
      </c>
      <c r="O2797" s="303">
        <v>0</v>
      </c>
      <c r="P2797" s="305">
        <v>0</v>
      </c>
      <c r="Q2797" s="303">
        <v>0</v>
      </c>
      <c r="R2797" s="16">
        <f>SUMIFS('Member Months'!$L:$L,'Member Months'!$A:$A,$A2797,'Member Months'!$C:$C,$C2797, 'Member Months'!$D:$D,$D2797)</f>
        <v>0</v>
      </c>
      <c r="T2797" s="172"/>
    </row>
    <row r="2798" spans="1:20">
      <c r="A2798" s="38">
        <v>14</v>
      </c>
      <c r="B2798" s="39">
        <f t="shared" si="93"/>
        <v>0</v>
      </c>
      <c r="C2798" s="39" t="str">
        <f t="shared" si="94"/>
        <v>2020 Initial Year</v>
      </c>
      <c r="D2798" s="40">
        <v>1</v>
      </c>
      <c r="E2798" s="662">
        <v>14</v>
      </c>
      <c r="F2798" s="40" t="s">
        <v>740</v>
      </c>
      <c r="G2798" s="698" t="s">
        <v>425</v>
      </c>
      <c r="H2798" s="40" t="s">
        <v>227</v>
      </c>
      <c r="I2798" s="629" t="s">
        <v>215</v>
      </c>
      <c r="J2798" s="698" t="s">
        <v>216</v>
      </c>
      <c r="K2798" s="303">
        <v>0</v>
      </c>
      <c r="L2798" s="304">
        <v>0</v>
      </c>
      <c r="M2798" s="305">
        <v>0</v>
      </c>
      <c r="N2798" s="305">
        <v>0</v>
      </c>
      <c r="O2798" s="303">
        <v>0</v>
      </c>
      <c r="P2798" s="305">
        <v>0</v>
      </c>
      <c r="Q2798" s="303">
        <v>0</v>
      </c>
      <c r="R2798" s="16">
        <f>SUMIFS('Member Months'!$L:$L,'Member Months'!$A:$A,$A2798,'Member Months'!$C:$C,$C2798, 'Member Months'!$D:$D,$D2798)</f>
        <v>0</v>
      </c>
      <c r="T2798" s="172"/>
    </row>
    <row r="2799" spans="1:20">
      <c r="A2799" s="38">
        <v>14</v>
      </c>
      <c r="B2799" s="39">
        <f t="shared" si="93"/>
        <v>0</v>
      </c>
      <c r="C2799" s="39" t="str">
        <f t="shared" si="94"/>
        <v>2020 Initial Year</v>
      </c>
      <c r="D2799" s="40">
        <v>1</v>
      </c>
      <c r="E2799" s="662">
        <v>14</v>
      </c>
      <c r="F2799" s="40" t="s">
        <v>740</v>
      </c>
      <c r="G2799" s="698" t="s">
        <v>425</v>
      </c>
      <c r="H2799" s="40" t="s">
        <v>227</v>
      </c>
      <c r="I2799" s="629" t="s">
        <v>217</v>
      </c>
      <c r="J2799" s="698" t="s">
        <v>262</v>
      </c>
      <c r="K2799" s="303">
        <v>0</v>
      </c>
      <c r="L2799" s="304">
        <v>0</v>
      </c>
      <c r="M2799" s="305">
        <v>0</v>
      </c>
      <c r="N2799" s="305">
        <v>0</v>
      </c>
      <c r="O2799" s="303">
        <v>0</v>
      </c>
      <c r="P2799" s="305">
        <v>0</v>
      </c>
      <c r="Q2799" s="303">
        <v>0</v>
      </c>
      <c r="R2799" s="16">
        <f>SUMIFS('Member Months'!$L:$L,'Member Months'!$A:$A,$A2799,'Member Months'!$C:$C,$C2799, 'Member Months'!$D:$D,$D2799)</f>
        <v>0</v>
      </c>
      <c r="T2799" s="172"/>
    </row>
    <row r="2800" spans="1:20">
      <c r="A2800" s="38">
        <v>14</v>
      </c>
      <c r="B2800" s="39">
        <f t="shared" si="93"/>
        <v>0</v>
      </c>
      <c r="C2800" s="39" t="str">
        <f t="shared" si="94"/>
        <v>2020 Initial Year</v>
      </c>
      <c r="D2800" s="40">
        <v>1</v>
      </c>
      <c r="E2800" s="662">
        <v>14</v>
      </c>
      <c r="F2800" s="40" t="s">
        <v>740</v>
      </c>
      <c r="G2800" s="698" t="s">
        <v>425</v>
      </c>
      <c r="H2800" s="40" t="s">
        <v>227</v>
      </c>
      <c r="I2800" s="629" t="s">
        <v>218</v>
      </c>
      <c r="J2800" s="698" t="s">
        <v>677</v>
      </c>
      <c r="K2800" s="303">
        <v>0</v>
      </c>
      <c r="L2800" s="304">
        <v>0</v>
      </c>
      <c r="M2800" s="305">
        <v>0</v>
      </c>
      <c r="N2800" s="305">
        <v>0</v>
      </c>
      <c r="O2800" s="303">
        <v>0</v>
      </c>
      <c r="P2800" s="305">
        <v>0</v>
      </c>
      <c r="Q2800" s="303">
        <v>0</v>
      </c>
      <c r="R2800" s="16">
        <f>SUMIFS('Member Months'!$L:$L,'Member Months'!$A:$A,$A2800,'Member Months'!$C:$C,$C2800, 'Member Months'!$D:$D,$D2800)</f>
        <v>0</v>
      </c>
      <c r="T2800" s="172"/>
    </row>
    <row r="2801" spans="1:20">
      <c r="A2801" s="38">
        <v>14</v>
      </c>
      <c r="B2801" s="39">
        <f t="shared" si="93"/>
        <v>0</v>
      </c>
      <c r="C2801" s="39" t="str">
        <f t="shared" si="94"/>
        <v>2020 Initial Year</v>
      </c>
      <c r="D2801" s="40">
        <v>1</v>
      </c>
      <c r="E2801" s="662">
        <v>14</v>
      </c>
      <c r="F2801" s="40" t="s">
        <v>740</v>
      </c>
      <c r="G2801" s="698" t="s">
        <v>425</v>
      </c>
      <c r="H2801" s="40" t="s">
        <v>227</v>
      </c>
      <c r="I2801" s="629" t="s">
        <v>219</v>
      </c>
      <c r="J2801" s="698" t="s">
        <v>263</v>
      </c>
      <c r="K2801" s="303">
        <v>0</v>
      </c>
      <c r="L2801" s="304">
        <v>0</v>
      </c>
      <c r="M2801" s="305">
        <v>0</v>
      </c>
      <c r="N2801" s="305">
        <v>0</v>
      </c>
      <c r="O2801" s="303">
        <v>0</v>
      </c>
      <c r="P2801" s="305">
        <v>0</v>
      </c>
      <c r="Q2801" s="303">
        <v>0</v>
      </c>
      <c r="R2801" s="16">
        <f>SUMIFS('Member Months'!$L:$L,'Member Months'!$A:$A,$A2801,'Member Months'!$C:$C,$C2801, 'Member Months'!$D:$D,$D2801)</f>
        <v>0</v>
      </c>
      <c r="T2801" s="172"/>
    </row>
    <row r="2802" spans="1:20">
      <c r="A2802" s="38">
        <v>14</v>
      </c>
      <c r="B2802" s="39">
        <f t="shared" si="93"/>
        <v>0</v>
      </c>
      <c r="C2802" s="39" t="str">
        <f t="shared" si="94"/>
        <v>2020 Initial Year</v>
      </c>
      <c r="D2802" s="40">
        <v>1</v>
      </c>
      <c r="E2802" s="662">
        <v>14</v>
      </c>
      <c r="F2802" s="40" t="s">
        <v>740</v>
      </c>
      <c r="G2802" s="698" t="s">
        <v>425</v>
      </c>
      <c r="H2802" s="40" t="s">
        <v>227</v>
      </c>
      <c r="I2802" s="629" t="s">
        <v>220</v>
      </c>
      <c r="J2802" s="698" t="s">
        <v>675</v>
      </c>
      <c r="K2802" s="303">
        <v>0</v>
      </c>
      <c r="L2802" s="304">
        <v>0</v>
      </c>
      <c r="M2802" s="305">
        <v>0</v>
      </c>
      <c r="N2802" s="305">
        <v>0</v>
      </c>
      <c r="O2802" s="303">
        <v>0</v>
      </c>
      <c r="P2802" s="305">
        <v>0</v>
      </c>
      <c r="Q2802" s="303">
        <v>0</v>
      </c>
      <c r="R2802" s="16">
        <f>SUMIFS('Member Months'!$L:$L,'Member Months'!$A:$A,$A2802,'Member Months'!$C:$C,$C2802, 'Member Months'!$D:$D,$D2802)</f>
        <v>0</v>
      </c>
      <c r="T2802" s="172"/>
    </row>
    <row r="2803" spans="1:20">
      <c r="A2803" s="38">
        <v>14</v>
      </c>
      <c r="B2803" s="39">
        <f t="shared" si="93"/>
        <v>0</v>
      </c>
      <c r="C2803" s="39" t="str">
        <f t="shared" si="94"/>
        <v>2020 Initial Year</v>
      </c>
      <c r="D2803" s="40">
        <v>1</v>
      </c>
      <c r="E2803" s="662">
        <v>14</v>
      </c>
      <c r="F2803" s="40" t="s">
        <v>740</v>
      </c>
      <c r="G2803" s="698" t="s">
        <v>425</v>
      </c>
      <c r="H2803" s="40" t="s">
        <v>227</v>
      </c>
      <c r="I2803" s="629" t="s">
        <v>221</v>
      </c>
      <c r="J2803" s="698" t="s">
        <v>264</v>
      </c>
      <c r="K2803" s="303">
        <v>0</v>
      </c>
      <c r="L2803" s="304">
        <v>0</v>
      </c>
      <c r="M2803" s="305">
        <v>0</v>
      </c>
      <c r="N2803" s="305">
        <v>0</v>
      </c>
      <c r="O2803" s="303">
        <v>0</v>
      </c>
      <c r="P2803" s="305">
        <v>0</v>
      </c>
      <c r="Q2803" s="303">
        <v>0</v>
      </c>
      <c r="R2803" s="16">
        <f>SUMIFS('Member Months'!$L:$L,'Member Months'!$A:$A,$A2803,'Member Months'!$C:$C,$C2803, 'Member Months'!$D:$D,$D2803)</f>
        <v>0</v>
      </c>
      <c r="T2803" s="172"/>
    </row>
    <row r="2804" spans="1:20">
      <c r="A2804" s="38">
        <v>14</v>
      </c>
      <c r="B2804" s="39">
        <f t="shared" si="93"/>
        <v>0</v>
      </c>
      <c r="C2804" s="39" t="str">
        <f t="shared" si="94"/>
        <v>2020 Initial Year</v>
      </c>
      <c r="D2804" s="40">
        <v>1</v>
      </c>
      <c r="E2804" s="662">
        <v>14</v>
      </c>
      <c r="F2804" s="40" t="s">
        <v>740</v>
      </c>
      <c r="G2804" s="698" t="s">
        <v>425</v>
      </c>
      <c r="H2804" s="40" t="s">
        <v>227</v>
      </c>
      <c r="I2804" s="629" t="s">
        <v>222</v>
      </c>
      <c r="J2804" s="698" t="s">
        <v>206</v>
      </c>
      <c r="K2804" s="303">
        <v>0</v>
      </c>
      <c r="L2804" s="304">
        <v>0</v>
      </c>
      <c r="M2804" s="305">
        <v>0</v>
      </c>
      <c r="N2804" s="305">
        <v>0</v>
      </c>
      <c r="O2804" s="303">
        <v>0</v>
      </c>
      <c r="P2804" s="305">
        <v>0</v>
      </c>
      <c r="Q2804" s="303">
        <v>0</v>
      </c>
      <c r="R2804" s="16">
        <f>SUMIFS('Member Months'!$L:$L,'Member Months'!$A:$A,$A2804,'Member Months'!$C:$C,$C2804, 'Member Months'!$D:$D,$D2804)</f>
        <v>0</v>
      </c>
      <c r="T2804" s="172"/>
    </row>
    <row r="2805" spans="1:20">
      <c r="A2805" s="38">
        <v>14</v>
      </c>
      <c r="B2805" s="39">
        <f t="shared" si="93"/>
        <v>0</v>
      </c>
      <c r="C2805" s="39" t="str">
        <f t="shared" si="94"/>
        <v>2020 Initial Year</v>
      </c>
      <c r="D2805" s="40">
        <v>1</v>
      </c>
      <c r="E2805" s="662">
        <v>14</v>
      </c>
      <c r="F2805" s="40" t="s">
        <v>740</v>
      </c>
      <c r="G2805" s="698" t="s">
        <v>425</v>
      </c>
      <c r="H2805" s="40" t="s">
        <v>227</v>
      </c>
      <c r="I2805" s="629" t="s">
        <v>223</v>
      </c>
      <c r="J2805" s="698" t="s">
        <v>181</v>
      </c>
      <c r="K2805" s="303">
        <v>0</v>
      </c>
      <c r="L2805" s="304">
        <v>0</v>
      </c>
      <c r="M2805" s="305">
        <v>0</v>
      </c>
      <c r="N2805" s="305">
        <v>0</v>
      </c>
      <c r="O2805" s="303">
        <v>0</v>
      </c>
      <c r="P2805" s="305">
        <v>0</v>
      </c>
      <c r="Q2805" s="303">
        <v>0</v>
      </c>
      <c r="R2805" s="16">
        <f>SUMIFS('Member Months'!$L:$L,'Member Months'!$A:$A,$A2805,'Member Months'!$C:$C,$C2805, 'Member Months'!$D:$D,$D2805)</f>
        <v>0</v>
      </c>
      <c r="T2805" s="172"/>
    </row>
    <row r="2806" spans="1:20">
      <c r="A2806" s="38">
        <v>14</v>
      </c>
      <c r="B2806" s="39">
        <f t="shared" si="93"/>
        <v>0</v>
      </c>
      <c r="C2806" s="39" t="str">
        <f t="shared" si="94"/>
        <v>2020 Initial Year</v>
      </c>
      <c r="D2806" s="40">
        <v>1</v>
      </c>
      <c r="E2806" s="662">
        <v>14</v>
      </c>
      <c r="F2806" s="40" t="s">
        <v>740</v>
      </c>
      <c r="G2806" s="698" t="s">
        <v>425</v>
      </c>
      <c r="H2806" s="40" t="s">
        <v>227</v>
      </c>
      <c r="I2806" s="629" t="s">
        <v>150</v>
      </c>
      <c r="J2806" s="698" t="s">
        <v>204</v>
      </c>
      <c r="K2806" s="303">
        <v>0</v>
      </c>
      <c r="L2806" s="304">
        <v>0</v>
      </c>
      <c r="M2806" s="305">
        <v>0</v>
      </c>
      <c r="N2806" s="305">
        <v>0</v>
      </c>
      <c r="O2806" s="303">
        <v>0</v>
      </c>
      <c r="P2806" s="305">
        <v>0</v>
      </c>
      <c r="Q2806" s="303">
        <v>0</v>
      </c>
      <c r="R2806" s="16">
        <f>SUMIFS('Member Months'!$L:$L,'Member Months'!$A:$A,$A2806,'Member Months'!$C:$C,$C2806, 'Member Months'!$D:$D,$D2806)</f>
        <v>0</v>
      </c>
      <c r="T2806" s="172"/>
    </row>
    <row r="2807" spans="1:20">
      <c r="A2807" s="38">
        <v>14</v>
      </c>
      <c r="B2807" s="39">
        <f t="shared" si="93"/>
        <v>0</v>
      </c>
      <c r="C2807" s="39" t="str">
        <f t="shared" si="94"/>
        <v>2020 Initial Year</v>
      </c>
      <c r="D2807" s="40">
        <v>1</v>
      </c>
      <c r="E2807" s="662">
        <v>14</v>
      </c>
      <c r="F2807" s="40" t="s">
        <v>740</v>
      </c>
      <c r="G2807" s="698" t="s">
        <v>425</v>
      </c>
      <c r="H2807" s="40" t="s">
        <v>227</v>
      </c>
      <c r="I2807" s="629" t="s">
        <v>151</v>
      </c>
      <c r="J2807" s="698" t="s">
        <v>205</v>
      </c>
      <c r="K2807" s="303">
        <v>0</v>
      </c>
      <c r="L2807" s="304">
        <v>0</v>
      </c>
      <c r="M2807" s="305">
        <v>0</v>
      </c>
      <c r="N2807" s="305">
        <v>0</v>
      </c>
      <c r="O2807" s="303">
        <v>0</v>
      </c>
      <c r="P2807" s="305">
        <v>0</v>
      </c>
      <c r="Q2807" s="303">
        <v>0</v>
      </c>
      <c r="R2807" s="16">
        <f>SUMIFS('Member Months'!$L:$L,'Member Months'!$A:$A,$A2807,'Member Months'!$C:$C,$C2807, 'Member Months'!$D:$D,$D2807)</f>
        <v>0</v>
      </c>
      <c r="T2807" s="172"/>
    </row>
    <row r="2808" spans="1:20">
      <c r="A2808" s="38">
        <v>14</v>
      </c>
      <c r="B2808" s="39">
        <f t="shared" si="93"/>
        <v>0</v>
      </c>
      <c r="C2808" s="39" t="str">
        <f t="shared" si="94"/>
        <v>2020 Initial Year</v>
      </c>
      <c r="D2808" s="40">
        <v>1</v>
      </c>
      <c r="E2808" s="662">
        <v>14</v>
      </c>
      <c r="F2808" s="40" t="s">
        <v>740</v>
      </c>
      <c r="G2808" s="698" t="s">
        <v>425</v>
      </c>
      <c r="H2808" s="40" t="s">
        <v>227</v>
      </c>
      <c r="I2808" s="629" t="s">
        <v>152</v>
      </c>
      <c r="J2808" s="698" t="s">
        <v>182</v>
      </c>
      <c r="K2808" s="303">
        <v>0</v>
      </c>
      <c r="L2808" s="304">
        <v>0</v>
      </c>
      <c r="M2808" s="305">
        <v>0</v>
      </c>
      <c r="N2808" s="305">
        <v>0</v>
      </c>
      <c r="O2808" s="303">
        <v>0</v>
      </c>
      <c r="P2808" s="305">
        <v>0</v>
      </c>
      <c r="Q2808" s="303">
        <v>0</v>
      </c>
      <c r="R2808" s="16">
        <f>SUMIFS('Member Months'!$L:$L,'Member Months'!$A:$A,$A2808,'Member Months'!$C:$C,$C2808, 'Member Months'!$D:$D,$D2808)</f>
        <v>0</v>
      </c>
      <c r="T2808" s="172"/>
    </row>
    <row r="2809" spans="1:20">
      <c r="A2809" s="38">
        <v>14</v>
      </c>
      <c r="B2809" s="39">
        <f t="shared" si="93"/>
        <v>0</v>
      </c>
      <c r="C2809" s="39" t="str">
        <f t="shared" si="94"/>
        <v>2020 Initial Year</v>
      </c>
      <c r="D2809" s="40">
        <v>1</v>
      </c>
      <c r="E2809" s="662">
        <v>14</v>
      </c>
      <c r="F2809" s="40" t="s">
        <v>740</v>
      </c>
      <c r="G2809" s="698" t="s">
        <v>425</v>
      </c>
      <c r="H2809" s="40" t="s">
        <v>227</v>
      </c>
      <c r="I2809" s="629" t="s">
        <v>70</v>
      </c>
      <c r="J2809" s="698" t="s">
        <v>265</v>
      </c>
      <c r="K2809" s="303">
        <v>0</v>
      </c>
      <c r="L2809" s="304">
        <v>0</v>
      </c>
      <c r="M2809" s="305">
        <v>0</v>
      </c>
      <c r="N2809" s="305">
        <v>0</v>
      </c>
      <c r="O2809" s="303">
        <v>0</v>
      </c>
      <c r="P2809" s="305">
        <v>0</v>
      </c>
      <c r="Q2809" s="303">
        <v>0</v>
      </c>
      <c r="R2809" s="16">
        <f>SUMIFS('Member Months'!$L:$L,'Member Months'!$A:$A,$A2809,'Member Months'!$C:$C,$C2809, 'Member Months'!$D:$D,$D2809)</f>
        <v>0</v>
      </c>
      <c r="T2809" s="172"/>
    </row>
    <row r="2810" spans="1:20">
      <c r="A2810" s="38">
        <v>14</v>
      </c>
      <c r="B2810" s="39">
        <f t="shared" si="93"/>
        <v>0</v>
      </c>
      <c r="C2810" s="39" t="str">
        <f t="shared" si="94"/>
        <v>2020 Initial Year</v>
      </c>
      <c r="D2810" s="40">
        <v>1</v>
      </c>
      <c r="E2810" s="662">
        <v>14</v>
      </c>
      <c r="F2810" s="40" t="s">
        <v>740</v>
      </c>
      <c r="G2810" s="698" t="s">
        <v>425</v>
      </c>
      <c r="H2810" s="40" t="s">
        <v>227</v>
      </c>
      <c r="I2810" s="629" t="s">
        <v>71</v>
      </c>
      <c r="J2810" s="698" t="s">
        <v>266</v>
      </c>
      <c r="K2810" s="303">
        <v>0</v>
      </c>
      <c r="L2810" s="304">
        <v>0</v>
      </c>
      <c r="M2810" s="305">
        <v>0</v>
      </c>
      <c r="N2810" s="305">
        <v>0</v>
      </c>
      <c r="O2810" s="303">
        <v>0</v>
      </c>
      <c r="P2810" s="305">
        <v>0</v>
      </c>
      <c r="Q2810" s="303">
        <v>0</v>
      </c>
      <c r="R2810" s="16">
        <f>SUMIFS('Member Months'!$L:$L,'Member Months'!$A:$A,$A2810,'Member Months'!$C:$C,$C2810, 'Member Months'!$D:$D,$D2810)</f>
        <v>0</v>
      </c>
      <c r="T2810" s="172"/>
    </row>
    <row r="2811" spans="1:20">
      <c r="A2811" s="38">
        <v>14</v>
      </c>
      <c r="B2811" s="39">
        <f t="shared" si="93"/>
        <v>0</v>
      </c>
      <c r="C2811" s="39" t="str">
        <f t="shared" si="94"/>
        <v>2020 Initial Year</v>
      </c>
      <c r="D2811" s="40">
        <v>1</v>
      </c>
      <c r="E2811" s="662">
        <v>14</v>
      </c>
      <c r="F2811" s="40" t="s">
        <v>740</v>
      </c>
      <c r="G2811" s="698" t="s">
        <v>425</v>
      </c>
      <c r="H2811" s="40" t="s">
        <v>227</v>
      </c>
      <c r="I2811" s="629" t="s">
        <v>72</v>
      </c>
      <c r="J2811" s="698" t="s">
        <v>527</v>
      </c>
      <c r="K2811" s="303">
        <v>0</v>
      </c>
      <c r="L2811" s="304">
        <v>0</v>
      </c>
      <c r="M2811" s="305">
        <v>0</v>
      </c>
      <c r="N2811" s="305">
        <v>0</v>
      </c>
      <c r="O2811" s="303">
        <v>0</v>
      </c>
      <c r="P2811" s="305">
        <v>0</v>
      </c>
      <c r="Q2811" s="303">
        <v>0</v>
      </c>
      <c r="R2811" s="16">
        <f>SUMIFS('Member Months'!$L:$L,'Member Months'!$A:$A,$A2811,'Member Months'!$C:$C,$C2811, 'Member Months'!$D:$D,$D2811)</f>
        <v>0</v>
      </c>
      <c r="T2811" s="172"/>
    </row>
    <row r="2812" spans="1:20">
      <c r="A2812" s="38">
        <v>14</v>
      </c>
      <c r="B2812" s="39">
        <f t="shared" si="93"/>
        <v>0</v>
      </c>
      <c r="C2812" s="39" t="str">
        <f t="shared" si="94"/>
        <v>2020 Initial Year</v>
      </c>
      <c r="D2812" s="40">
        <v>1</v>
      </c>
      <c r="E2812" s="662">
        <v>14</v>
      </c>
      <c r="F2812" s="40" t="s">
        <v>740</v>
      </c>
      <c r="G2812" s="698" t="s">
        <v>425</v>
      </c>
      <c r="H2812" s="40" t="s">
        <v>227</v>
      </c>
      <c r="I2812" s="629" t="s">
        <v>73</v>
      </c>
      <c r="J2812" s="698" t="s">
        <v>528</v>
      </c>
      <c r="K2812" s="303">
        <v>0</v>
      </c>
      <c r="L2812" s="304">
        <v>0</v>
      </c>
      <c r="M2812" s="305">
        <v>0</v>
      </c>
      <c r="N2812" s="305">
        <v>0</v>
      </c>
      <c r="O2812" s="303">
        <v>0</v>
      </c>
      <c r="P2812" s="305">
        <v>0</v>
      </c>
      <c r="Q2812" s="303">
        <v>0</v>
      </c>
      <c r="R2812" s="16">
        <f>SUMIFS('Member Months'!$L:$L,'Member Months'!$A:$A,$A2812,'Member Months'!$C:$C,$C2812, 'Member Months'!$D:$D,$D2812)</f>
        <v>0</v>
      </c>
      <c r="T2812" s="172"/>
    </row>
    <row r="2813" spans="1:20">
      <c r="A2813" s="38">
        <v>14</v>
      </c>
      <c r="B2813" s="39">
        <f t="shared" si="93"/>
        <v>0</v>
      </c>
      <c r="C2813" s="39" t="str">
        <f t="shared" si="94"/>
        <v>2020 Initial Year</v>
      </c>
      <c r="D2813" s="40">
        <v>1</v>
      </c>
      <c r="E2813" s="662">
        <v>14</v>
      </c>
      <c r="F2813" s="40" t="s">
        <v>740</v>
      </c>
      <c r="G2813" s="698" t="s">
        <v>425</v>
      </c>
      <c r="H2813" s="40" t="s">
        <v>227</v>
      </c>
      <c r="I2813" s="630" t="s">
        <v>409</v>
      </c>
      <c r="J2813" s="698" t="s">
        <v>803</v>
      </c>
      <c r="K2813" s="303">
        <v>0</v>
      </c>
      <c r="L2813" s="304">
        <v>0</v>
      </c>
      <c r="M2813" s="305">
        <v>0</v>
      </c>
      <c r="N2813" s="305">
        <v>0</v>
      </c>
      <c r="O2813" s="303">
        <v>0</v>
      </c>
      <c r="P2813" s="305">
        <v>0</v>
      </c>
      <c r="Q2813" s="303">
        <v>0</v>
      </c>
      <c r="R2813" s="16">
        <f>SUMIFS('Member Months'!$L:$L,'Member Months'!$A:$A,$A2813,'Member Months'!$C:$C,$C2813, 'Member Months'!$D:$D,$D2813)</f>
        <v>0</v>
      </c>
      <c r="T2813" s="172"/>
    </row>
    <row r="2814" spans="1:20">
      <c r="A2814" s="38">
        <v>22</v>
      </c>
      <c r="B2814" s="39">
        <f t="shared" ref="B2814:B2831" si="95">$B$6</f>
        <v>0</v>
      </c>
      <c r="C2814" s="39" t="str">
        <f t="shared" si="94"/>
        <v>2020 Initial Year</v>
      </c>
      <c r="D2814" s="40">
        <v>1</v>
      </c>
      <c r="E2814" s="662">
        <v>22</v>
      </c>
      <c r="F2814" s="662">
        <v>6</v>
      </c>
      <c r="G2814" s="991" t="s">
        <v>933</v>
      </c>
      <c r="H2814" s="40" t="s">
        <v>227</v>
      </c>
      <c r="I2814" s="629" t="s">
        <v>211</v>
      </c>
      <c r="J2814" s="991" t="s">
        <v>261</v>
      </c>
      <c r="K2814" s="303">
        <v>0</v>
      </c>
      <c r="L2814" s="304">
        <v>0</v>
      </c>
      <c r="M2814" s="305">
        <v>0</v>
      </c>
      <c r="N2814" s="305">
        <v>0</v>
      </c>
      <c r="O2814" s="303">
        <v>0</v>
      </c>
      <c r="P2814" s="305">
        <v>0</v>
      </c>
      <c r="Q2814" s="303">
        <v>0</v>
      </c>
      <c r="R2814" s="16">
        <f>SUMIFS('Member Months'!$L:$L,'Member Months'!$A:$A,$A2814,'Member Months'!$C:$C,$C2814, 'Member Months'!$D:$D,$D2814)</f>
        <v>0</v>
      </c>
      <c r="T2814" s="172"/>
    </row>
    <row r="2815" spans="1:20">
      <c r="A2815" s="38">
        <v>22</v>
      </c>
      <c r="B2815" s="39">
        <f t="shared" si="95"/>
        <v>0</v>
      </c>
      <c r="C2815" s="39" t="str">
        <f t="shared" si="94"/>
        <v>2020 Initial Year</v>
      </c>
      <c r="D2815" s="40">
        <v>1</v>
      </c>
      <c r="E2815" s="662">
        <v>22</v>
      </c>
      <c r="F2815" s="662">
        <v>6</v>
      </c>
      <c r="G2815" s="991" t="s">
        <v>933</v>
      </c>
      <c r="H2815" s="40" t="s">
        <v>227</v>
      </c>
      <c r="I2815" s="629" t="s">
        <v>214</v>
      </c>
      <c r="J2815" s="991" t="s">
        <v>676</v>
      </c>
      <c r="K2815" s="303">
        <v>0</v>
      </c>
      <c r="L2815" s="304">
        <v>0</v>
      </c>
      <c r="M2815" s="305">
        <v>0</v>
      </c>
      <c r="N2815" s="305">
        <v>0</v>
      </c>
      <c r="O2815" s="303">
        <v>0</v>
      </c>
      <c r="P2815" s="305">
        <v>0</v>
      </c>
      <c r="Q2815" s="303">
        <v>0</v>
      </c>
      <c r="R2815" s="16">
        <f>SUMIFS('Member Months'!$L:$L,'Member Months'!$A:$A,$A2815,'Member Months'!$C:$C,$C2815, 'Member Months'!$D:$D,$D2815)</f>
        <v>0</v>
      </c>
      <c r="T2815" s="172"/>
    </row>
    <row r="2816" spans="1:20">
      <c r="A2816" s="38">
        <v>22</v>
      </c>
      <c r="B2816" s="39">
        <f t="shared" si="95"/>
        <v>0</v>
      </c>
      <c r="C2816" s="39" t="str">
        <f t="shared" si="94"/>
        <v>2020 Initial Year</v>
      </c>
      <c r="D2816" s="40">
        <v>1</v>
      </c>
      <c r="E2816" s="662">
        <v>22</v>
      </c>
      <c r="F2816" s="662">
        <v>6</v>
      </c>
      <c r="G2816" s="991" t="s">
        <v>933</v>
      </c>
      <c r="H2816" s="40" t="s">
        <v>227</v>
      </c>
      <c r="I2816" s="629" t="s">
        <v>215</v>
      </c>
      <c r="J2816" s="991" t="s">
        <v>216</v>
      </c>
      <c r="K2816" s="303">
        <v>0</v>
      </c>
      <c r="L2816" s="304">
        <v>0</v>
      </c>
      <c r="M2816" s="305">
        <v>0</v>
      </c>
      <c r="N2816" s="305">
        <v>0</v>
      </c>
      <c r="O2816" s="303">
        <v>0</v>
      </c>
      <c r="P2816" s="305">
        <v>0</v>
      </c>
      <c r="Q2816" s="303">
        <v>0</v>
      </c>
      <c r="R2816" s="16">
        <f>SUMIFS('Member Months'!$L:$L,'Member Months'!$A:$A,$A2816,'Member Months'!$C:$C,$C2816, 'Member Months'!$D:$D,$D2816)</f>
        <v>0</v>
      </c>
      <c r="T2816" s="172"/>
    </row>
    <row r="2817" spans="1:20">
      <c r="A2817" s="38">
        <v>22</v>
      </c>
      <c r="B2817" s="39">
        <f t="shared" si="95"/>
        <v>0</v>
      </c>
      <c r="C2817" s="39" t="str">
        <f t="shared" si="94"/>
        <v>2020 Initial Year</v>
      </c>
      <c r="D2817" s="40">
        <v>1</v>
      </c>
      <c r="E2817" s="662">
        <v>22</v>
      </c>
      <c r="F2817" s="662">
        <v>6</v>
      </c>
      <c r="G2817" s="991" t="s">
        <v>933</v>
      </c>
      <c r="H2817" s="40" t="s">
        <v>227</v>
      </c>
      <c r="I2817" s="629" t="s">
        <v>217</v>
      </c>
      <c r="J2817" s="991" t="s">
        <v>262</v>
      </c>
      <c r="K2817" s="303">
        <v>0</v>
      </c>
      <c r="L2817" s="304">
        <v>0</v>
      </c>
      <c r="M2817" s="305">
        <v>0</v>
      </c>
      <c r="N2817" s="305">
        <v>0</v>
      </c>
      <c r="O2817" s="303">
        <v>0</v>
      </c>
      <c r="P2817" s="305">
        <v>0</v>
      </c>
      <c r="Q2817" s="303">
        <v>0</v>
      </c>
      <c r="R2817" s="16">
        <f>SUMIFS('Member Months'!$L:$L,'Member Months'!$A:$A,$A2817,'Member Months'!$C:$C,$C2817, 'Member Months'!$D:$D,$D2817)</f>
        <v>0</v>
      </c>
      <c r="T2817" s="172"/>
    </row>
    <row r="2818" spans="1:20">
      <c r="A2818" s="38">
        <v>22</v>
      </c>
      <c r="B2818" s="39">
        <f t="shared" si="95"/>
        <v>0</v>
      </c>
      <c r="C2818" s="39" t="str">
        <f t="shared" si="94"/>
        <v>2020 Initial Year</v>
      </c>
      <c r="D2818" s="40">
        <v>1</v>
      </c>
      <c r="E2818" s="662">
        <v>22</v>
      </c>
      <c r="F2818" s="662">
        <v>6</v>
      </c>
      <c r="G2818" s="991" t="s">
        <v>933</v>
      </c>
      <c r="H2818" s="40" t="s">
        <v>227</v>
      </c>
      <c r="I2818" s="629" t="s">
        <v>218</v>
      </c>
      <c r="J2818" s="991" t="s">
        <v>677</v>
      </c>
      <c r="K2818" s="303">
        <v>0</v>
      </c>
      <c r="L2818" s="304">
        <v>0</v>
      </c>
      <c r="M2818" s="305">
        <v>0</v>
      </c>
      <c r="N2818" s="305">
        <v>0</v>
      </c>
      <c r="O2818" s="303">
        <v>0</v>
      </c>
      <c r="P2818" s="305">
        <v>0</v>
      </c>
      <c r="Q2818" s="303">
        <v>0</v>
      </c>
      <c r="R2818" s="16">
        <f>SUMIFS('Member Months'!$L:$L,'Member Months'!$A:$A,$A2818,'Member Months'!$C:$C,$C2818, 'Member Months'!$D:$D,$D2818)</f>
        <v>0</v>
      </c>
      <c r="T2818" s="172"/>
    </row>
    <row r="2819" spans="1:20">
      <c r="A2819" s="38">
        <v>22</v>
      </c>
      <c r="B2819" s="39">
        <f t="shared" si="95"/>
        <v>0</v>
      </c>
      <c r="C2819" s="39" t="str">
        <f t="shared" ref="C2819:C2882" si="96">$C$2598</f>
        <v>2020 Initial Year</v>
      </c>
      <c r="D2819" s="40">
        <v>1</v>
      </c>
      <c r="E2819" s="662">
        <v>22</v>
      </c>
      <c r="F2819" s="662">
        <v>6</v>
      </c>
      <c r="G2819" s="991" t="s">
        <v>933</v>
      </c>
      <c r="H2819" s="40" t="s">
        <v>227</v>
      </c>
      <c r="I2819" s="629" t="s">
        <v>219</v>
      </c>
      <c r="J2819" s="991" t="s">
        <v>263</v>
      </c>
      <c r="K2819" s="303">
        <v>0</v>
      </c>
      <c r="L2819" s="304">
        <v>0</v>
      </c>
      <c r="M2819" s="305">
        <v>0</v>
      </c>
      <c r="N2819" s="305">
        <v>0</v>
      </c>
      <c r="O2819" s="303">
        <v>0</v>
      </c>
      <c r="P2819" s="305">
        <v>0</v>
      </c>
      <c r="Q2819" s="303">
        <v>0</v>
      </c>
      <c r="R2819" s="16">
        <f>SUMIFS('Member Months'!$L:$L,'Member Months'!$A:$A,$A2819,'Member Months'!$C:$C,$C2819, 'Member Months'!$D:$D,$D2819)</f>
        <v>0</v>
      </c>
      <c r="T2819" s="172"/>
    </row>
    <row r="2820" spans="1:20">
      <c r="A2820" s="38">
        <v>22</v>
      </c>
      <c r="B2820" s="39">
        <f t="shared" si="95"/>
        <v>0</v>
      </c>
      <c r="C2820" s="39" t="str">
        <f t="shared" si="96"/>
        <v>2020 Initial Year</v>
      </c>
      <c r="D2820" s="40">
        <v>1</v>
      </c>
      <c r="E2820" s="662">
        <v>22</v>
      </c>
      <c r="F2820" s="662">
        <v>6</v>
      </c>
      <c r="G2820" s="991" t="s">
        <v>933</v>
      </c>
      <c r="H2820" s="40" t="s">
        <v>227</v>
      </c>
      <c r="I2820" s="629" t="s">
        <v>220</v>
      </c>
      <c r="J2820" s="991" t="s">
        <v>675</v>
      </c>
      <c r="K2820" s="303">
        <v>0</v>
      </c>
      <c r="L2820" s="304">
        <v>0</v>
      </c>
      <c r="M2820" s="305">
        <v>0</v>
      </c>
      <c r="N2820" s="305">
        <v>0</v>
      </c>
      <c r="O2820" s="303">
        <v>0</v>
      </c>
      <c r="P2820" s="305">
        <v>0</v>
      </c>
      <c r="Q2820" s="303">
        <v>0</v>
      </c>
      <c r="R2820" s="16">
        <f>SUMIFS('Member Months'!$L:$L,'Member Months'!$A:$A,$A2820,'Member Months'!$C:$C,$C2820, 'Member Months'!$D:$D,$D2820)</f>
        <v>0</v>
      </c>
      <c r="T2820" s="172"/>
    </row>
    <row r="2821" spans="1:20">
      <c r="A2821" s="38">
        <v>22</v>
      </c>
      <c r="B2821" s="39">
        <f t="shared" si="95"/>
        <v>0</v>
      </c>
      <c r="C2821" s="39" t="str">
        <f t="shared" si="96"/>
        <v>2020 Initial Year</v>
      </c>
      <c r="D2821" s="40">
        <v>1</v>
      </c>
      <c r="E2821" s="662">
        <v>22</v>
      </c>
      <c r="F2821" s="662">
        <v>6</v>
      </c>
      <c r="G2821" s="991" t="s">
        <v>933</v>
      </c>
      <c r="H2821" s="40" t="s">
        <v>227</v>
      </c>
      <c r="I2821" s="629" t="s">
        <v>221</v>
      </c>
      <c r="J2821" s="991" t="s">
        <v>264</v>
      </c>
      <c r="K2821" s="303">
        <v>0</v>
      </c>
      <c r="L2821" s="304">
        <v>0</v>
      </c>
      <c r="M2821" s="305">
        <v>0</v>
      </c>
      <c r="N2821" s="305">
        <v>0</v>
      </c>
      <c r="O2821" s="303">
        <v>0</v>
      </c>
      <c r="P2821" s="305">
        <v>0</v>
      </c>
      <c r="Q2821" s="303">
        <v>0</v>
      </c>
      <c r="R2821" s="16">
        <f>SUMIFS('Member Months'!$L:$L,'Member Months'!$A:$A,$A2821,'Member Months'!$C:$C,$C2821, 'Member Months'!$D:$D,$D2821)</f>
        <v>0</v>
      </c>
      <c r="T2821" s="172"/>
    </row>
    <row r="2822" spans="1:20">
      <c r="A2822" s="38">
        <v>22</v>
      </c>
      <c r="B2822" s="39">
        <f t="shared" si="95"/>
        <v>0</v>
      </c>
      <c r="C2822" s="39" t="str">
        <f t="shared" si="96"/>
        <v>2020 Initial Year</v>
      </c>
      <c r="D2822" s="40">
        <v>1</v>
      </c>
      <c r="E2822" s="662">
        <v>22</v>
      </c>
      <c r="F2822" s="662">
        <v>6</v>
      </c>
      <c r="G2822" s="991" t="s">
        <v>933</v>
      </c>
      <c r="H2822" s="40" t="s">
        <v>227</v>
      </c>
      <c r="I2822" s="630" t="s">
        <v>222</v>
      </c>
      <c r="J2822" s="991" t="s">
        <v>206</v>
      </c>
      <c r="K2822" s="303">
        <v>0</v>
      </c>
      <c r="L2822" s="304">
        <v>0</v>
      </c>
      <c r="M2822" s="305">
        <v>0</v>
      </c>
      <c r="N2822" s="305">
        <v>0</v>
      </c>
      <c r="O2822" s="303">
        <v>0</v>
      </c>
      <c r="P2822" s="305">
        <v>0</v>
      </c>
      <c r="Q2822" s="303">
        <v>0</v>
      </c>
      <c r="R2822" s="16">
        <f>SUMIFS('Member Months'!$L:$L,'Member Months'!$A:$A,$A2822,'Member Months'!$C:$C,$C2822, 'Member Months'!$D:$D,$D2822)</f>
        <v>0</v>
      </c>
      <c r="T2822" s="172"/>
    </row>
    <row r="2823" spans="1:20">
      <c r="A2823" s="38">
        <v>22</v>
      </c>
      <c r="B2823" s="39">
        <f t="shared" si="95"/>
        <v>0</v>
      </c>
      <c r="C2823" s="39" t="str">
        <f t="shared" si="96"/>
        <v>2020 Initial Year</v>
      </c>
      <c r="D2823" s="40">
        <v>1</v>
      </c>
      <c r="E2823" s="662">
        <v>22</v>
      </c>
      <c r="F2823" s="662">
        <v>6</v>
      </c>
      <c r="G2823" s="991" t="s">
        <v>933</v>
      </c>
      <c r="H2823" s="40" t="s">
        <v>227</v>
      </c>
      <c r="I2823" s="630" t="s">
        <v>223</v>
      </c>
      <c r="J2823" s="991" t="s">
        <v>181</v>
      </c>
      <c r="K2823" s="303">
        <v>0</v>
      </c>
      <c r="L2823" s="304">
        <v>0</v>
      </c>
      <c r="M2823" s="305">
        <v>0</v>
      </c>
      <c r="N2823" s="305">
        <v>0</v>
      </c>
      <c r="O2823" s="303">
        <v>0</v>
      </c>
      <c r="P2823" s="305">
        <v>0</v>
      </c>
      <c r="Q2823" s="303">
        <v>0</v>
      </c>
      <c r="R2823" s="16">
        <f>SUMIFS('Member Months'!$L:$L,'Member Months'!$A:$A,$A2823,'Member Months'!$C:$C,$C2823, 'Member Months'!$D:$D,$D2823)</f>
        <v>0</v>
      </c>
      <c r="T2823" s="172"/>
    </row>
    <row r="2824" spans="1:20">
      <c r="A2824" s="38">
        <v>22</v>
      </c>
      <c r="B2824" s="39">
        <f t="shared" si="95"/>
        <v>0</v>
      </c>
      <c r="C2824" s="39" t="str">
        <f t="shared" si="96"/>
        <v>2020 Initial Year</v>
      </c>
      <c r="D2824" s="40">
        <v>1</v>
      </c>
      <c r="E2824" s="662">
        <v>22</v>
      </c>
      <c r="F2824" s="662">
        <v>6</v>
      </c>
      <c r="G2824" s="991" t="s">
        <v>933</v>
      </c>
      <c r="H2824" s="40" t="s">
        <v>227</v>
      </c>
      <c r="I2824" s="630" t="s">
        <v>150</v>
      </c>
      <c r="J2824" s="991" t="s">
        <v>204</v>
      </c>
      <c r="K2824" s="303">
        <v>0</v>
      </c>
      <c r="L2824" s="304">
        <v>0</v>
      </c>
      <c r="M2824" s="305">
        <v>0</v>
      </c>
      <c r="N2824" s="305">
        <v>0</v>
      </c>
      <c r="O2824" s="303">
        <v>0</v>
      </c>
      <c r="P2824" s="305">
        <v>0</v>
      </c>
      <c r="Q2824" s="303">
        <v>0</v>
      </c>
      <c r="R2824" s="16">
        <f>SUMIFS('Member Months'!$L:$L,'Member Months'!$A:$A,$A2824,'Member Months'!$C:$C,$C2824, 'Member Months'!$D:$D,$D2824)</f>
        <v>0</v>
      </c>
      <c r="T2824" s="172"/>
    </row>
    <row r="2825" spans="1:20">
      <c r="A2825" s="38">
        <v>22</v>
      </c>
      <c r="B2825" s="39">
        <f t="shared" si="95"/>
        <v>0</v>
      </c>
      <c r="C2825" s="39" t="str">
        <f t="shared" si="96"/>
        <v>2020 Initial Year</v>
      </c>
      <c r="D2825" s="40">
        <v>1</v>
      </c>
      <c r="E2825" s="662">
        <v>22</v>
      </c>
      <c r="F2825" s="662">
        <v>6</v>
      </c>
      <c r="G2825" s="991" t="s">
        <v>933</v>
      </c>
      <c r="H2825" s="40" t="s">
        <v>227</v>
      </c>
      <c r="I2825" s="630" t="s">
        <v>151</v>
      </c>
      <c r="J2825" s="991" t="s">
        <v>205</v>
      </c>
      <c r="K2825" s="303">
        <v>0</v>
      </c>
      <c r="L2825" s="304">
        <v>0</v>
      </c>
      <c r="M2825" s="305">
        <v>0</v>
      </c>
      <c r="N2825" s="305">
        <v>0</v>
      </c>
      <c r="O2825" s="303">
        <v>0</v>
      </c>
      <c r="P2825" s="305">
        <v>0</v>
      </c>
      <c r="Q2825" s="303">
        <v>0</v>
      </c>
      <c r="R2825" s="16">
        <f>SUMIFS('Member Months'!$L:$L,'Member Months'!$A:$A,$A2825,'Member Months'!$C:$C,$C2825, 'Member Months'!$D:$D,$D2825)</f>
        <v>0</v>
      </c>
      <c r="T2825" s="172"/>
    </row>
    <row r="2826" spans="1:20">
      <c r="A2826" s="38">
        <v>22</v>
      </c>
      <c r="B2826" s="39">
        <f t="shared" si="95"/>
        <v>0</v>
      </c>
      <c r="C2826" s="39" t="str">
        <f t="shared" si="96"/>
        <v>2020 Initial Year</v>
      </c>
      <c r="D2826" s="40">
        <v>1</v>
      </c>
      <c r="E2826" s="662">
        <v>22</v>
      </c>
      <c r="F2826" s="662">
        <v>6</v>
      </c>
      <c r="G2826" s="991" t="s">
        <v>933</v>
      </c>
      <c r="H2826" s="40" t="s">
        <v>227</v>
      </c>
      <c r="I2826" s="630" t="s">
        <v>152</v>
      </c>
      <c r="J2826" s="991" t="s">
        <v>182</v>
      </c>
      <c r="K2826" s="303">
        <v>0</v>
      </c>
      <c r="L2826" s="304">
        <v>0</v>
      </c>
      <c r="M2826" s="305">
        <v>0</v>
      </c>
      <c r="N2826" s="305">
        <v>0</v>
      </c>
      <c r="O2826" s="303">
        <v>0</v>
      </c>
      <c r="P2826" s="305">
        <v>0</v>
      </c>
      <c r="Q2826" s="303">
        <v>0</v>
      </c>
      <c r="R2826" s="16">
        <f>SUMIFS('Member Months'!$L:$L,'Member Months'!$A:$A,$A2826,'Member Months'!$C:$C,$C2826, 'Member Months'!$D:$D,$D2826)</f>
        <v>0</v>
      </c>
      <c r="T2826" s="172"/>
    </row>
    <row r="2827" spans="1:20">
      <c r="A2827" s="38">
        <v>22</v>
      </c>
      <c r="B2827" s="39">
        <f t="shared" si="95"/>
        <v>0</v>
      </c>
      <c r="C2827" s="39" t="str">
        <f t="shared" si="96"/>
        <v>2020 Initial Year</v>
      </c>
      <c r="D2827" s="40">
        <v>1</v>
      </c>
      <c r="E2827" s="662">
        <v>22</v>
      </c>
      <c r="F2827" s="662">
        <v>6</v>
      </c>
      <c r="G2827" s="991" t="s">
        <v>933</v>
      </c>
      <c r="H2827" s="40" t="s">
        <v>227</v>
      </c>
      <c r="I2827" s="630" t="s">
        <v>70</v>
      </c>
      <c r="J2827" s="991" t="s">
        <v>265</v>
      </c>
      <c r="K2827" s="303">
        <v>0</v>
      </c>
      <c r="L2827" s="304">
        <v>0</v>
      </c>
      <c r="M2827" s="305">
        <v>0</v>
      </c>
      <c r="N2827" s="305">
        <v>0</v>
      </c>
      <c r="O2827" s="303">
        <v>0</v>
      </c>
      <c r="P2827" s="305">
        <v>0</v>
      </c>
      <c r="Q2827" s="303">
        <v>0</v>
      </c>
      <c r="R2827" s="16">
        <f>SUMIFS('Member Months'!$L:$L,'Member Months'!$A:$A,$A2827,'Member Months'!$C:$C,$C2827, 'Member Months'!$D:$D,$D2827)</f>
        <v>0</v>
      </c>
      <c r="T2827" s="172"/>
    </row>
    <row r="2828" spans="1:20">
      <c r="A2828" s="38">
        <v>22</v>
      </c>
      <c r="B2828" s="39">
        <f t="shared" si="95"/>
        <v>0</v>
      </c>
      <c r="C2828" s="39" t="str">
        <f t="shared" si="96"/>
        <v>2020 Initial Year</v>
      </c>
      <c r="D2828" s="40">
        <v>1</v>
      </c>
      <c r="E2828" s="662">
        <v>22</v>
      </c>
      <c r="F2828" s="662">
        <v>6</v>
      </c>
      <c r="G2828" s="991" t="s">
        <v>933</v>
      </c>
      <c r="H2828" s="40" t="s">
        <v>227</v>
      </c>
      <c r="I2828" s="630" t="s">
        <v>71</v>
      </c>
      <c r="J2828" s="991" t="s">
        <v>266</v>
      </c>
      <c r="K2828" s="303">
        <v>0</v>
      </c>
      <c r="L2828" s="304">
        <v>0</v>
      </c>
      <c r="M2828" s="305">
        <v>0</v>
      </c>
      <c r="N2828" s="305">
        <v>0</v>
      </c>
      <c r="O2828" s="303">
        <v>0</v>
      </c>
      <c r="P2828" s="305">
        <v>0</v>
      </c>
      <c r="Q2828" s="303">
        <v>0</v>
      </c>
      <c r="R2828" s="16">
        <f>SUMIFS('Member Months'!$L:$L,'Member Months'!$A:$A,$A2828,'Member Months'!$C:$C,$C2828, 'Member Months'!$D:$D,$D2828)</f>
        <v>0</v>
      </c>
      <c r="T2828" s="172"/>
    </row>
    <row r="2829" spans="1:20">
      <c r="A2829" s="38">
        <v>22</v>
      </c>
      <c r="B2829" s="39">
        <f t="shared" si="95"/>
        <v>0</v>
      </c>
      <c r="C2829" s="39" t="str">
        <f t="shared" si="96"/>
        <v>2020 Initial Year</v>
      </c>
      <c r="D2829" s="40">
        <v>1</v>
      </c>
      <c r="E2829" s="662">
        <v>22</v>
      </c>
      <c r="F2829" s="662">
        <v>6</v>
      </c>
      <c r="G2829" s="991" t="s">
        <v>933</v>
      </c>
      <c r="H2829" s="40" t="s">
        <v>227</v>
      </c>
      <c r="I2829" s="630" t="s">
        <v>72</v>
      </c>
      <c r="J2829" s="991" t="s">
        <v>527</v>
      </c>
      <c r="K2829" s="303">
        <v>0</v>
      </c>
      <c r="L2829" s="304">
        <v>0</v>
      </c>
      <c r="M2829" s="305">
        <v>0</v>
      </c>
      <c r="N2829" s="305">
        <v>0</v>
      </c>
      <c r="O2829" s="303">
        <v>0</v>
      </c>
      <c r="P2829" s="305">
        <v>0</v>
      </c>
      <c r="Q2829" s="303">
        <v>0</v>
      </c>
      <c r="R2829" s="16">
        <f>SUMIFS('Member Months'!$L:$L,'Member Months'!$A:$A,$A2829,'Member Months'!$C:$C,$C2829, 'Member Months'!$D:$D,$D2829)</f>
        <v>0</v>
      </c>
      <c r="T2829" s="172"/>
    </row>
    <row r="2830" spans="1:20">
      <c r="A2830" s="38">
        <v>22</v>
      </c>
      <c r="B2830" s="39">
        <f t="shared" si="95"/>
        <v>0</v>
      </c>
      <c r="C2830" s="39" t="str">
        <f t="shared" si="96"/>
        <v>2020 Initial Year</v>
      </c>
      <c r="D2830" s="40">
        <v>1</v>
      </c>
      <c r="E2830" s="662">
        <v>22</v>
      </c>
      <c r="F2830" s="662">
        <v>6</v>
      </c>
      <c r="G2830" s="991" t="s">
        <v>933</v>
      </c>
      <c r="H2830" s="40" t="s">
        <v>227</v>
      </c>
      <c r="I2830" s="630" t="s">
        <v>73</v>
      </c>
      <c r="J2830" s="991" t="s">
        <v>528</v>
      </c>
      <c r="K2830" s="303">
        <v>0</v>
      </c>
      <c r="L2830" s="304">
        <v>0</v>
      </c>
      <c r="M2830" s="305">
        <v>0</v>
      </c>
      <c r="N2830" s="305">
        <v>0</v>
      </c>
      <c r="O2830" s="303">
        <v>0</v>
      </c>
      <c r="P2830" s="305">
        <v>0</v>
      </c>
      <c r="Q2830" s="303">
        <v>0</v>
      </c>
      <c r="R2830" s="16">
        <f>SUMIFS('Member Months'!$L:$L,'Member Months'!$A:$A,$A2830,'Member Months'!$C:$C,$C2830, 'Member Months'!$D:$D,$D2830)</f>
        <v>0</v>
      </c>
      <c r="T2830" s="172"/>
    </row>
    <row r="2831" spans="1:20">
      <c r="A2831" s="38">
        <v>22</v>
      </c>
      <c r="B2831" s="39">
        <f t="shared" si="95"/>
        <v>0</v>
      </c>
      <c r="C2831" s="39" t="str">
        <f t="shared" si="96"/>
        <v>2020 Initial Year</v>
      </c>
      <c r="D2831" s="40">
        <v>1</v>
      </c>
      <c r="E2831" s="662">
        <v>22</v>
      </c>
      <c r="F2831" s="662">
        <v>6</v>
      </c>
      <c r="G2831" s="991" t="s">
        <v>933</v>
      </c>
      <c r="H2831" s="40" t="s">
        <v>227</v>
      </c>
      <c r="I2831" s="630" t="s">
        <v>409</v>
      </c>
      <c r="J2831" s="991" t="s">
        <v>803</v>
      </c>
      <c r="K2831" s="303">
        <v>0</v>
      </c>
      <c r="L2831" s="304">
        <v>0</v>
      </c>
      <c r="M2831" s="305">
        <v>0</v>
      </c>
      <c r="N2831" s="305">
        <v>0</v>
      </c>
      <c r="O2831" s="303">
        <v>0</v>
      </c>
      <c r="P2831" s="305">
        <v>0</v>
      </c>
      <c r="Q2831" s="303">
        <v>0</v>
      </c>
      <c r="R2831" s="16">
        <f>SUMIFS('Member Months'!$L:$L,'Member Months'!$A:$A,$A2831,'Member Months'!$C:$C,$C2831, 'Member Months'!$D:$D,$D2831)</f>
        <v>0</v>
      </c>
      <c r="T2831" s="172"/>
    </row>
    <row r="2832" spans="1:20">
      <c r="A2832" s="38">
        <v>23</v>
      </c>
      <c r="B2832" s="39">
        <v>0</v>
      </c>
      <c r="C2832" s="39" t="str">
        <f t="shared" si="96"/>
        <v>2020 Initial Year</v>
      </c>
      <c r="D2832" s="40">
        <v>1</v>
      </c>
      <c r="E2832" s="662">
        <v>23</v>
      </c>
      <c r="F2832" s="662">
        <v>6</v>
      </c>
      <c r="G2832" s="991" t="s">
        <v>933</v>
      </c>
      <c r="H2832" s="40" t="s">
        <v>228</v>
      </c>
      <c r="I2832" s="630" t="s">
        <v>211</v>
      </c>
      <c r="J2832" s="991" t="s">
        <v>261</v>
      </c>
      <c r="K2832" s="303">
        <v>0</v>
      </c>
      <c r="L2832" s="304">
        <v>0</v>
      </c>
      <c r="M2832" s="305">
        <v>0</v>
      </c>
      <c r="N2832" s="305">
        <v>0</v>
      </c>
      <c r="O2832" s="303">
        <v>0</v>
      </c>
      <c r="P2832" s="305">
        <v>0</v>
      </c>
      <c r="Q2832" s="303">
        <v>0</v>
      </c>
      <c r="R2832" s="16">
        <v>0</v>
      </c>
      <c r="T2832" s="172"/>
    </row>
    <row r="2833" spans="1:20">
      <c r="A2833" s="38">
        <v>23</v>
      </c>
      <c r="B2833" s="39">
        <v>0</v>
      </c>
      <c r="C2833" s="39" t="str">
        <f t="shared" si="96"/>
        <v>2020 Initial Year</v>
      </c>
      <c r="D2833" s="40">
        <v>1</v>
      </c>
      <c r="E2833" s="662">
        <v>23</v>
      </c>
      <c r="F2833" s="662">
        <v>6</v>
      </c>
      <c r="G2833" s="991" t="s">
        <v>933</v>
      </c>
      <c r="H2833" s="40" t="s">
        <v>228</v>
      </c>
      <c r="I2833" s="630" t="s">
        <v>214</v>
      </c>
      <c r="J2833" s="991" t="s">
        <v>676</v>
      </c>
      <c r="K2833" s="303">
        <v>0</v>
      </c>
      <c r="L2833" s="304">
        <v>0</v>
      </c>
      <c r="M2833" s="305">
        <v>0</v>
      </c>
      <c r="N2833" s="305">
        <v>0</v>
      </c>
      <c r="O2833" s="303">
        <v>0</v>
      </c>
      <c r="P2833" s="305">
        <v>0</v>
      </c>
      <c r="Q2833" s="303">
        <v>0</v>
      </c>
      <c r="R2833" s="16">
        <v>0</v>
      </c>
      <c r="T2833" s="172"/>
    </row>
    <row r="2834" spans="1:20">
      <c r="A2834" s="38">
        <v>23</v>
      </c>
      <c r="B2834" s="39">
        <v>0</v>
      </c>
      <c r="C2834" s="39" t="str">
        <f t="shared" si="96"/>
        <v>2020 Initial Year</v>
      </c>
      <c r="D2834" s="40">
        <v>1</v>
      </c>
      <c r="E2834" s="662">
        <v>23</v>
      </c>
      <c r="F2834" s="662">
        <v>6</v>
      </c>
      <c r="G2834" s="991" t="s">
        <v>933</v>
      </c>
      <c r="H2834" s="40" t="s">
        <v>228</v>
      </c>
      <c r="I2834" s="630" t="s">
        <v>215</v>
      </c>
      <c r="J2834" s="991" t="s">
        <v>216</v>
      </c>
      <c r="K2834" s="303">
        <v>0</v>
      </c>
      <c r="L2834" s="304">
        <v>0</v>
      </c>
      <c r="M2834" s="305">
        <v>0</v>
      </c>
      <c r="N2834" s="305">
        <v>0</v>
      </c>
      <c r="O2834" s="303">
        <v>0</v>
      </c>
      <c r="P2834" s="305">
        <v>0</v>
      </c>
      <c r="Q2834" s="303">
        <v>0</v>
      </c>
      <c r="R2834" s="16">
        <v>0</v>
      </c>
      <c r="T2834" s="172"/>
    </row>
    <row r="2835" spans="1:20">
      <c r="A2835" s="38">
        <v>23</v>
      </c>
      <c r="B2835" s="39">
        <v>0</v>
      </c>
      <c r="C2835" s="39" t="str">
        <f t="shared" si="96"/>
        <v>2020 Initial Year</v>
      </c>
      <c r="D2835" s="40">
        <v>1</v>
      </c>
      <c r="E2835" s="662">
        <v>23</v>
      </c>
      <c r="F2835" s="662">
        <v>6</v>
      </c>
      <c r="G2835" s="991" t="s">
        <v>933</v>
      </c>
      <c r="H2835" s="40" t="s">
        <v>228</v>
      </c>
      <c r="I2835" s="630" t="s">
        <v>217</v>
      </c>
      <c r="J2835" s="991" t="s">
        <v>262</v>
      </c>
      <c r="K2835" s="303">
        <v>0</v>
      </c>
      <c r="L2835" s="304">
        <v>0</v>
      </c>
      <c r="M2835" s="305">
        <v>0</v>
      </c>
      <c r="N2835" s="305">
        <v>0</v>
      </c>
      <c r="O2835" s="303">
        <v>0</v>
      </c>
      <c r="P2835" s="305">
        <v>0</v>
      </c>
      <c r="Q2835" s="303">
        <v>0</v>
      </c>
      <c r="R2835" s="16">
        <v>0</v>
      </c>
      <c r="T2835" s="172"/>
    </row>
    <row r="2836" spans="1:20">
      <c r="A2836" s="38">
        <v>23</v>
      </c>
      <c r="B2836" s="39">
        <v>0</v>
      </c>
      <c r="C2836" s="39" t="str">
        <f t="shared" si="96"/>
        <v>2020 Initial Year</v>
      </c>
      <c r="D2836" s="40">
        <v>1</v>
      </c>
      <c r="E2836" s="662">
        <v>23</v>
      </c>
      <c r="F2836" s="662">
        <v>6</v>
      </c>
      <c r="G2836" s="991" t="s">
        <v>933</v>
      </c>
      <c r="H2836" s="40" t="s">
        <v>228</v>
      </c>
      <c r="I2836" s="630" t="s">
        <v>218</v>
      </c>
      <c r="J2836" s="991" t="s">
        <v>677</v>
      </c>
      <c r="K2836" s="303">
        <v>0</v>
      </c>
      <c r="L2836" s="304">
        <v>0</v>
      </c>
      <c r="M2836" s="305">
        <v>0</v>
      </c>
      <c r="N2836" s="305">
        <v>0</v>
      </c>
      <c r="O2836" s="303">
        <v>0</v>
      </c>
      <c r="P2836" s="305">
        <v>0</v>
      </c>
      <c r="Q2836" s="303">
        <v>0</v>
      </c>
      <c r="R2836" s="16">
        <v>0</v>
      </c>
      <c r="T2836" s="172"/>
    </row>
    <row r="2837" spans="1:20">
      <c r="A2837" s="38">
        <v>23</v>
      </c>
      <c r="B2837" s="39">
        <v>0</v>
      </c>
      <c r="C2837" s="39" t="str">
        <f t="shared" si="96"/>
        <v>2020 Initial Year</v>
      </c>
      <c r="D2837" s="40">
        <v>1</v>
      </c>
      <c r="E2837" s="662">
        <v>23</v>
      </c>
      <c r="F2837" s="662">
        <v>6</v>
      </c>
      <c r="G2837" s="991" t="s">
        <v>933</v>
      </c>
      <c r="H2837" s="40" t="s">
        <v>228</v>
      </c>
      <c r="I2837" s="630" t="s">
        <v>219</v>
      </c>
      <c r="J2837" s="991" t="s">
        <v>263</v>
      </c>
      <c r="K2837" s="303">
        <v>0</v>
      </c>
      <c r="L2837" s="304">
        <v>0</v>
      </c>
      <c r="M2837" s="305">
        <v>0</v>
      </c>
      <c r="N2837" s="305">
        <v>0</v>
      </c>
      <c r="O2837" s="303">
        <v>0</v>
      </c>
      <c r="P2837" s="305">
        <v>0</v>
      </c>
      <c r="Q2837" s="303">
        <v>0</v>
      </c>
      <c r="R2837" s="16">
        <v>0</v>
      </c>
      <c r="T2837" s="172"/>
    </row>
    <row r="2838" spans="1:20">
      <c r="A2838" s="38">
        <v>23</v>
      </c>
      <c r="B2838" s="39">
        <v>0</v>
      </c>
      <c r="C2838" s="39" t="str">
        <f t="shared" si="96"/>
        <v>2020 Initial Year</v>
      </c>
      <c r="D2838" s="40">
        <v>1</v>
      </c>
      <c r="E2838" s="662">
        <v>23</v>
      </c>
      <c r="F2838" s="662">
        <v>6</v>
      </c>
      <c r="G2838" s="991" t="s">
        <v>933</v>
      </c>
      <c r="H2838" s="40" t="s">
        <v>228</v>
      </c>
      <c r="I2838" s="630" t="s">
        <v>220</v>
      </c>
      <c r="J2838" s="991" t="s">
        <v>675</v>
      </c>
      <c r="K2838" s="303">
        <v>0</v>
      </c>
      <c r="L2838" s="304">
        <v>0</v>
      </c>
      <c r="M2838" s="305">
        <v>0</v>
      </c>
      <c r="N2838" s="305">
        <v>0</v>
      </c>
      <c r="O2838" s="303">
        <v>0</v>
      </c>
      <c r="P2838" s="305">
        <v>0</v>
      </c>
      <c r="Q2838" s="303">
        <v>0</v>
      </c>
      <c r="R2838" s="16">
        <v>0</v>
      </c>
      <c r="T2838" s="172"/>
    </row>
    <row r="2839" spans="1:20">
      <c r="A2839" s="38">
        <v>23</v>
      </c>
      <c r="B2839" s="39">
        <v>0</v>
      </c>
      <c r="C2839" s="39" t="str">
        <f t="shared" si="96"/>
        <v>2020 Initial Year</v>
      </c>
      <c r="D2839" s="40">
        <v>1</v>
      </c>
      <c r="E2839" s="662">
        <v>23</v>
      </c>
      <c r="F2839" s="662">
        <v>6</v>
      </c>
      <c r="G2839" s="991" t="s">
        <v>933</v>
      </c>
      <c r="H2839" s="40" t="s">
        <v>228</v>
      </c>
      <c r="I2839" s="630" t="s">
        <v>221</v>
      </c>
      <c r="J2839" s="991" t="s">
        <v>264</v>
      </c>
      <c r="K2839" s="303">
        <v>0</v>
      </c>
      <c r="L2839" s="304">
        <v>0</v>
      </c>
      <c r="M2839" s="305">
        <v>0</v>
      </c>
      <c r="N2839" s="305">
        <v>0</v>
      </c>
      <c r="O2839" s="303">
        <v>0</v>
      </c>
      <c r="P2839" s="305">
        <v>0</v>
      </c>
      <c r="Q2839" s="303">
        <v>0</v>
      </c>
      <c r="R2839" s="16">
        <v>0</v>
      </c>
      <c r="T2839" s="172"/>
    </row>
    <row r="2840" spans="1:20">
      <c r="A2840" s="38">
        <v>23</v>
      </c>
      <c r="B2840" s="39">
        <v>0</v>
      </c>
      <c r="C2840" s="39" t="str">
        <f t="shared" si="96"/>
        <v>2020 Initial Year</v>
      </c>
      <c r="D2840" s="40">
        <v>1</v>
      </c>
      <c r="E2840" s="662">
        <v>23</v>
      </c>
      <c r="F2840" s="662">
        <v>6</v>
      </c>
      <c r="G2840" s="991" t="s">
        <v>933</v>
      </c>
      <c r="H2840" s="40" t="s">
        <v>228</v>
      </c>
      <c r="I2840" s="630" t="s">
        <v>222</v>
      </c>
      <c r="J2840" s="991" t="s">
        <v>206</v>
      </c>
      <c r="K2840" s="303">
        <v>0</v>
      </c>
      <c r="L2840" s="304">
        <v>0</v>
      </c>
      <c r="M2840" s="305">
        <v>0</v>
      </c>
      <c r="N2840" s="305">
        <v>0</v>
      </c>
      <c r="O2840" s="303">
        <v>0</v>
      </c>
      <c r="P2840" s="305">
        <v>0</v>
      </c>
      <c r="Q2840" s="303">
        <v>0</v>
      </c>
      <c r="R2840" s="16">
        <v>0</v>
      </c>
      <c r="T2840" s="172"/>
    </row>
    <row r="2841" spans="1:20">
      <c r="A2841" s="38">
        <v>23</v>
      </c>
      <c r="B2841" s="39">
        <v>0</v>
      </c>
      <c r="C2841" s="39" t="str">
        <f t="shared" si="96"/>
        <v>2020 Initial Year</v>
      </c>
      <c r="D2841" s="40">
        <v>1</v>
      </c>
      <c r="E2841" s="662">
        <v>23</v>
      </c>
      <c r="F2841" s="662">
        <v>6</v>
      </c>
      <c r="G2841" s="991" t="s">
        <v>933</v>
      </c>
      <c r="H2841" s="40" t="s">
        <v>228</v>
      </c>
      <c r="I2841" s="630" t="s">
        <v>223</v>
      </c>
      <c r="J2841" s="991" t="s">
        <v>181</v>
      </c>
      <c r="K2841" s="303">
        <v>0</v>
      </c>
      <c r="L2841" s="304">
        <v>0</v>
      </c>
      <c r="M2841" s="305">
        <v>0</v>
      </c>
      <c r="N2841" s="305">
        <v>0</v>
      </c>
      <c r="O2841" s="303">
        <v>0</v>
      </c>
      <c r="P2841" s="305">
        <v>0</v>
      </c>
      <c r="Q2841" s="303">
        <v>0</v>
      </c>
      <c r="R2841" s="16">
        <v>0</v>
      </c>
      <c r="T2841" s="172"/>
    </row>
    <row r="2842" spans="1:20">
      <c r="A2842" s="38">
        <v>23</v>
      </c>
      <c r="B2842" s="39">
        <v>0</v>
      </c>
      <c r="C2842" s="39" t="str">
        <f t="shared" si="96"/>
        <v>2020 Initial Year</v>
      </c>
      <c r="D2842" s="40">
        <v>1</v>
      </c>
      <c r="E2842" s="662">
        <v>23</v>
      </c>
      <c r="F2842" s="662">
        <v>6</v>
      </c>
      <c r="G2842" s="991" t="s">
        <v>933</v>
      </c>
      <c r="H2842" s="40" t="s">
        <v>228</v>
      </c>
      <c r="I2842" s="630" t="s">
        <v>150</v>
      </c>
      <c r="J2842" s="991" t="s">
        <v>204</v>
      </c>
      <c r="K2842" s="303">
        <v>0</v>
      </c>
      <c r="L2842" s="304">
        <v>0</v>
      </c>
      <c r="M2842" s="305">
        <v>0</v>
      </c>
      <c r="N2842" s="305">
        <v>0</v>
      </c>
      <c r="O2842" s="303">
        <v>0</v>
      </c>
      <c r="P2842" s="305">
        <v>0</v>
      </c>
      <c r="Q2842" s="303">
        <v>0</v>
      </c>
      <c r="R2842" s="16">
        <v>0</v>
      </c>
      <c r="T2842" s="172"/>
    </row>
    <row r="2843" spans="1:20">
      <c r="A2843" s="38">
        <v>23</v>
      </c>
      <c r="B2843" s="39">
        <v>0</v>
      </c>
      <c r="C2843" s="39" t="str">
        <f t="shared" si="96"/>
        <v>2020 Initial Year</v>
      </c>
      <c r="D2843" s="40">
        <v>1</v>
      </c>
      <c r="E2843" s="662">
        <v>23</v>
      </c>
      <c r="F2843" s="662">
        <v>6</v>
      </c>
      <c r="G2843" s="991" t="s">
        <v>933</v>
      </c>
      <c r="H2843" s="40" t="s">
        <v>228</v>
      </c>
      <c r="I2843" s="630" t="s">
        <v>151</v>
      </c>
      <c r="J2843" s="991" t="s">
        <v>205</v>
      </c>
      <c r="K2843" s="303">
        <v>0</v>
      </c>
      <c r="L2843" s="304">
        <v>0</v>
      </c>
      <c r="M2843" s="305">
        <v>0</v>
      </c>
      <c r="N2843" s="305">
        <v>0</v>
      </c>
      <c r="O2843" s="303">
        <v>0</v>
      </c>
      <c r="P2843" s="305">
        <v>0</v>
      </c>
      <c r="Q2843" s="303">
        <v>0</v>
      </c>
      <c r="R2843" s="16">
        <v>0</v>
      </c>
      <c r="T2843" s="172"/>
    </row>
    <row r="2844" spans="1:20">
      <c r="A2844" s="38">
        <v>23</v>
      </c>
      <c r="B2844" s="39">
        <v>0</v>
      </c>
      <c r="C2844" s="39" t="str">
        <f t="shared" si="96"/>
        <v>2020 Initial Year</v>
      </c>
      <c r="D2844" s="40">
        <v>1</v>
      </c>
      <c r="E2844" s="662">
        <v>23</v>
      </c>
      <c r="F2844" s="662">
        <v>6</v>
      </c>
      <c r="G2844" s="991" t="s">
        <v>933</v>
      </c>
      <c r="H2844" s="40" t="s">
        <v>228</v>
      </c>
      <c r="I2844" s="630" t="s">
        <v>152</v>
      </c>
      <c r="J2844" s="991" t="s">
        <v>182</v>
      </c>
      <c r="K2844" s="303">
        <v>0</v>
      </c>
      <c r="L2844" s="304">
        <v>0</v>
      </c>
      <c r="M2844" s="305">
        <v>0</v>
      </c>
      <c r="N2844" s="305">
        <v>0</v>
      </c>
      <c r="O2844" s="303">
        <v>0</v>
      </c>
      <c r="P2844" s="305">
        <v>0</v>
      </c>
      <c r="Q2844" s="303">
        <v>0</v>
      </c>
      <c r="R2844" s="16">
        <v>0</v>
      </c>
      <c r="T2844" s="172"/>
    </row>
    <row r="2845" spans="1:20">
      <c r="A2845" s="38">
        <v>23</v>
      </c>
      <c r="B2845" s="39">
        <v>0</v>
      </c>
      <c r="C2845" s="39" t="str">
        <f t="shared" si="96"/>
        <v>2020 Initial Year</v>
      </c>
      <c r="D2845" s="40">
        <v>1</v>
      </c>
      <c r="E2845" s="662">
        <v>23</v>
      </c>
      <c r="F2845" s="662">
        <v>6</v>
      </c>
      <c r="G2845" s="991" t="s">
        <v>933</v>
      </c>
      <c r="H2845" s="40" t="s">
        <v>228</v>
      </c>
      <c r="I2845" s="630" t="s">
        <v>70</v>
      </c>
      <c r="J2845" s="991" t="s">
        <v>265</v>
      </c>
      <c r="K2845" s="303">
        <v>0</v>
      </c>
      <c r="L2845" s="304">
        <v>0</v>
      </c>
      <c r="M2845" s="305">
        <v>0</v>
      </c>
      <c r="N2845" s="305">
        <v>0</v>
      </c>
      <c r="O2845" s="303">
        <v>0</v>
      </c>
      <c r="P2845" s="305">
        <v>0</v>
      </c>
      <c r="Q2845" s="303">
        <v>0</v>
      </c>
      <c r="R2845" s="16">
        <v>0</v>
      </c>
      <c r="T2845" s="172"/>
    </row>
    <row r="2846" spans="1:20">
      <c r="A2846" s="38">
        <v>23</v>
      </c>
      <c r="B2846" s="39">
        <v>0</v>
      </c>
      <c r="C2846" s="39" t="str">
        <f t="shared" si="96"/>
        <v>2020 Initial Year</v>
      </c>
      <c r="D2846" s="40">
        <v>1</v>
      </c>
      <c r="E2846" s="662">
        <v>23</v>
      </c>
      <c r="F2846" s="662">
        <v>6</v>
      </c>
      <c r="G2846" s="991" t="s">
        <v>933</v>
      </c>
      <c r="H2846" s="40" t="s">
        <v>228</v>
      </c>
      <c r="I2846" s="630" t="s">
        <v>71</v>
      </c>
      <c r="J2846" s="991" t="s">
        <v>266</v>
      </c>
      <c r="K2846" s="303">
        <v>0</v>
      </c>
      <c r="L2846" s="304">
        <v>0</v>
      </c>
      <c r="M2846" s="305">
        <v>0</v>
      </c>
      <c r="N2846" s="305">
        <v>0</v>
      </c>
      <c r="O2846" s="303">
        <v>0</v>
      </c>
      <c r="P2846" s="305">
        <v>0</v>
      </c>
      <c r="Q2846" s="303">
        <v>0</v>
      </c>
      <c r="R2846" s="16">
        <v>0</v>
      </c>
      <c r="T2846" s="172"/>
    </row>
    <row r="2847" spans="1:20">
      <c r="A2847" s="38">
        <v>23</v>
      </c>
      <c r="B2847" s="39">
        <v>0</v>
      </c>
      <c r="C2847" s="39" t="str">
        <f t="shared" si="96"/>
        <v>2020 Initial Year</v>
      </c>
      <c r="D2847" s="40">
        <v>1</v>
      </c>
      <c r="E2847" s="662">
        <v>23</v>
      </c>
      <c r="F2847" s="662">
        <v>6</v>
      </c>
      <c r="G2847" s="991" t="s">
        <v>933</v>
      </c>
      <c r="H2847" s="40" t="s">
        <v>228</v>
      </c>
      <c r="I2847" s="630" t="s">
        <v>72</v>
      </c>
      <c r="J2847" s="991" t="s">
        <v>527</v>
      </c>
      <c r="K2847" s="303">
        <v>0</v>
      </c>
      <c r="L2847" s="304">
        <v>0</v>
      </c>
      <c r="M2847" s="305">
        <v>0</v>
      </c>
      <c r="N2847" s="305">
        <v>0</v>
      </c>
      <c r="O2847" s="303">
        <v>0</v>
      </c>
      <c r="P2847" s="305">
        <v>0</v>
      </c>
      <c r="Q2847" s="303">
        <v>0</v>
      </c>
      <c r="R2847" s="16">
        <v>0</v>
      </c>
      <c r="T2847" s="172"/>
    </row>
    <row r="2848" spans="1:20">
      <c r="A2848" s="38">
        <v>23</v>
      </c>
      <c r="B2848" s="39">
        <v>0</v>
      </c>
      <c r="C2848" s="39" t="str">
        <f t="shared" si="96"/>
        <v>2020 Initial Year</v>
      </c>
      <c r="D2848" s="40">
        <v>1</v>
      </c>
      <c r="E2848" s="662">
        <v>23</v>
      </c>
      <c r="F2848" s="662">
        <v>6</v>
      </c>
      <c r="G2848" s="991" t="s">
        <v>933</v>
      </c>
      <c r="H2848" s="40" t="s">
        <v>228</v>
      </c>
      <c r="I2848" s="630" t="s">
        <v>73</v>
      </c>
      <c r="J2848" s="991" t="s">
        <v>528</v>
      </c>
      <c r="K2848" s="303">
        <v>0</v>
      </c>
      <c r="L2848" s="304">
        <v>0</v>
      </c>
      <c r="M2848" s="305">
        <v>0</v>
      </c>
      <c r="N2848" s="305">
        <v>0</v>
      </c>
      <c r="O2848" s="303">
        <v>0</v>
      </c>
      <c r="P2848" s="305">
        <v>0</v>
      </c>
      <c r="Q2848" s="303">
        <v>0</v>
      </c>
      <c r="R2848" s="16">
        <v>0</v>
      </c>
      <c r="T2848" s="172"/>
    </row>
    <row r="2849" spans="1:20">
      <c r="A2849" s="38">
        <v>23</v>
      </c>
      <c r="B2849" s="39">
        <v>0</v>
      </c>
      <c r="C2849" s="39" t="str">
        <f t="shared" si="96"/>
        <v>2020 Initial Year</v>
      </c>
      <c r="D2849" s="40">
        <v>1</v>
      </c>
      <c r="E2849" s="662">
        <v>23</v>
      </c>
      <c r="F2849" s="662">
        <v>6</v>
      </c>
      <c r="G2849" s="991" t="s">
        <v>933</v>
      </c>
      <c r="H2849" s="40" t="s">
        <v>228</v>
      </c>
      <c r="I2849" s="630" t="s">
        <v>409</v>
      </c>
      <c r="J2849" s="991" t="s">
        <v>803</v>
      </c>
      <c r="K2849" s="303">
        <v>0</v>
      </c>
      <c r="L2849" s="304">
        <v>0</v>
      </c>
      <c r="M2849" s="305">
        <v>0</v>
      </c>
      <c r="N2849" s="305">
        <v>0</v>
      </c>
      <c r="O2849" s="303">
        <v>0</v>
      </c>
      <c r="P2849" s="305">
        <v>0</v>
      </c>
      <c r="Q2849" s="303">
        <v>0</v>
      </c>
      <c r="R2849" s="16">
        <v>0</v>
      </c>
      <c r="T2849" s="172"/>
    </row>
    <row r="2850" spans="1:20">
      <c r="A2850" s="38">
        <v>24</v>
      </c>
      <c r="B2850" s="39">
        <v>0</v>
      </c>
      <c r="C2850" s="39" t="str">
        <f t="shared" si="96"/>
        <v>2020 Initial Year</v>
      </c>
      <c r="D2850" s="40">
        <v>1</v>
      </c>
      <c r="E2850" s="662">
        <v>24</v>
      </c>
      <c r="F2850" s="662">
        <v>6</v>
      </c>
      <c r="G2850" s="991" t="s">
        <v>229</v>
      </c>
      <c r="H2850" s="40" t="s">
        <v>227</v>
      </c>
      <c r="I2850" s="630" t="s">
        <v>211</v>
      </c>
      <c r="J2850" s="991" t="s">
        <v>261</v>
      </c>
      <c r="K2850" s="303">
        <v>0</v>
      </c>
      <c r="L2850" s="304">
        <v>0</v>
      </c>
      <c r="M2850" s="305">
        <v>0</v>
      </c>
      <c r="N2850" s="305">
        <v>0</v>
      </c>
      <c r="O2850" s="303">
        <v>0</v>
      </c>
      <c r="P2850" s="305">
        <v>0</v>
      </c>
      <c r="Q2850" s="303">
        <v>0</v>
      </c>
      <c r="R2850" s="16">
        <v>0</v>
      </c>
      <c r="T2850" s="172"/>
    </row>
    <row r="2851" spans="1:20">
      <c r="A2851" s="38">
        <v>24</v>
      </c>
      <c r="B2851" s="39">
        <v>0</v>
      </c>
      <c r="C2851" s="39" t="str">
        <f t="shared" si="96"/>
        <v>2020 Initial Year</v>
      </c>
      <c r="D2851" s="40">
        <v>1</v>
      </c>
      <c r="E2851" s="662">
        <v>24</v>
      </c>
      <c r="F2851" s="662">
        <v>6</v>
      </c>
      <c r="G2851" s="991" t="s">
        <v>229</v>
      </c>
      <c r="H2851" s="40" t="s">
        <v>227</v>
      </c>
      <c r="I2851" s="630" t="s">
        <v>214</v>
      </c>
      <c r="J2851" s="991" t="s">
        <v>676</v>
      </c>
      <c r="K2851" s="303">
        <v>0</v>
      </c>
      <c r="L2851" s="304">
        <v>0</v>
      </c>
      <c r="M2851" s="305">
        <v>0</v>
      </c>
      <c r="N2851" s="305">
        <v>0</v>
      </c>
      <c r="O2851" s="303">
        <v>0</v>
      </c>
      <c r="P2851" s="305">
        <v>0</v>
      </c>
      <c r="Q2851" s="303">
        <v>0</v>
      </c>
      <c r="R2851" s="16">
        <v>0</v>
      </c>
      <c r="T2851" s="172"/>
    </row>
    <row r="2852" spans="1:20">
      <c r="A2852" s="38">
        <v>24</v>
      </c>
      <c r="B2852" s="39">
        <v>0</v>
      </c>
      <c r="C2852" s="39" t="str">
        <f t="shared" si="96"/>
        <v>2020 Initial Year</v>
      </c>
      <c r="D2852" s="40">
        <v>1</v>
      </c>
      <c r="E2852" s="662">
        <v>24</v>
      </c>
      <c r="F2852" s="662">
        <v>6</v>
      </c>
      <c r="G2852" s="991" t="s">
        <v>229</v>
      </c>
      <c r="H2852" s="40" t="s">
        <v>227</v>
      </c>
      <c r="I2852" s="630" t="s">
        <v>215</v>
      </c>
      <c r="J2852" s="991" t="s">
        <v>216</v>
      </c>
      <c r="K2852" s="303">
        <v>0</v>
      </c>
      <c r="L2852" s="304">
        <v>0</v>
      </c>
      <c r="M2852" s="305">
        <v>0</v>
      </c>
      <c r="N2852" s="305">
        <v>0</v>
      </c>
      <c r="O2852" s="303">
        <v>0</v>
      </c>
      <c r="P2852" s="305">
        <v>0</v>
      </c>
      <c r="Q2852" s="303">
        <v>0</v>
      </c>
      <c r="R2852" s="16">
        <v>0</v>
      </c>
      <c r="T2852" s="172"/>
    </row>
    <row r="2853" spans="1:20">
      <c r="A2853" s="38">
        <v>24</v>
      </c>
      <c r="B2853" s="39">
        <v>0</v>
      </c>
      <c r="C2853" s="39" t="str">
        <f t="shared" si="96"/>
        <v>2020 Initial Year</v>
      </c>
      <c r="D2853" s="40">
        <v>1</v>
      </c>
      <c r="E2853" s="662">
        <v>24</v>
      </c>
      <c r="F2853" s="662">
        <v>6</v>
      </c>
      <c r="G2853" s="991" t="s">
        <v>229</v>
      </c>
      <c r="H2853" s="40" t="s">
        <v>227</v>
      </c>
      <c r="I2853" s="630" t="s">
        <v>217</v>
      </c>
      <c r="J2853" s="991" t="s">
        <v>262</v>
      </c>
      <c r="K2853" s="303">
        <v>0</v>
      </c>
      <c r="L2853" s="304">
        <v>0</v>
      </c>
      <c r="M2853" s="305">
        <v>0</v>
      </c>
      <c r="N2853" s="305">
        <v>0</v>
      </c>
      <c r="O2853" s="303">
        <v>0</v>
      </c>
      <c r="P2853" s="305">
        <v>0</v>
      </c>
      <c r="Q2853" s="303">
        <v>0</v>
      </c>
      <c r="R2853" s="16">
        <v>0</v>
      </c>
      <c r="T2853" s="172"/>
    </row>
    <row r="2854" spans="1:20">
      <c r="A2854" s="38">
        <v>24</v>
      </c>
      <c r="B2854" s="39">
        <v>0</v>
      </c>
      <c r="C2854" s="39" t="str">
        <f t="shared" si="96"/>
        <v>2020 Initial Year</v>
      </c>
      <c r="D2854" s="40">
        <v>1</v>
      </c>
      <c r="E2854" s="662">
        <v>24</v>
      </c>
      <c r="F2854" s="662">
        <v>6</v>
      </c>
      <c r="G2854" s="991" t="s">
        <v>229</v>
      </c>
      <c r="H2854" s="40" t="s">
        <v>227</v>
      </c>
      <c r="I2854" s="630" t="s">
        <v>218</v>
      </c>
      <c r="J2854" s="991" t="s">
        <v>677</v>
      </c>
      <c r="K2854" s="303">
        <v>0</v>
      </c>
      <c r="L2854" s="304">
        <v>0</v>
      </c>
      <c r="M2854" s="305">
        <v>0</v>
      </c>
      <c r="N2854" s="305">
        <v>0</v>
      </c>
      <c r="O2854" s="303">
        <v>0</v>
      </c>
      <c r="P2854" s="305">
        <v>0</v>
      </c>
      <c r="Q2854" s="303">
        <v>0</v>
      </c>
      <c r="R2854" s="16">
        <v>0</v>
      </c>
      <c r="T2854" s="172"/>
    </row>
    <row r="2855" spans="1:20">
      <c r="A2855" s="38">
        <v>24</v>
      </c>
      <c r="B2855" s="39">
        <v>0</v>
      </c>
      <c r="C2855" s="39" t="str">
        <f t="shared" si="96"/>
        <v>2020 Initial Year</v>
      </c>
      <c r="D2855" s="40">
        <v>1</v>
      </c>
      <c r="E2855" s="662">
        <v>24</v>
      </c>
      <c r="F2855" s="662">
        <v>6</v>
      </c>
      <c r="G2855" s="991" t="s">
        <v>229</v>
      </c>
      <c r="H2855" s="40" t="s">
        <v>227</v>
      </c>
      <c r="I2855" s="630" t="s">
        <v>219</v>
      </c>
      <c r="J2855" s="991" t="s">
        <v>263</v>
      </c>
      <c r="K2855" s="303">
        <v>0</v>
      </c>
      <c r="L2855" s="304">
        <v>0</v>
      </c>
      <c r="M2855" s="305">
        <v>0</v>
      </c>
      <c r="N2855" s="305">
        <v>0</v>
      </c>
      <c r="O2855" s="303">
        <v>0</v>
      </c>
      <c r="P2855" s="305">
        <v>0</v>
      </c>
      <c r="Q2855" s="303">
        <v>0</v>
      </c>
      <c r="R2855" s="16">
        <v>0</v>
      </c>
      <c r="T2855" s="172"/>
    </row>
    <row r="2856" spans="1:20">
      <c r="A2856" s="38">
        <v>24</v>
      </c>
      <c r="B2856" s="39">
        <v>0</v>
      </c>
      <c r="C2856" s="39" t="str">
        <f t="shared" si="96"/>
        <v>2020 Initial Year</v>
      </c>
      <c r="D2856" s="40">
        <v>1</v>
      </c>
      <c r="E2856" s="662">
        <v>24</v>
      </c>
      <c r="F2856" s="662">
        <v>6</v>
      </c>
      <c r="G2856" s="991" t="s">
        <v>229</v>
      </c>
      <c r="H2856" s="40" t="s">
        <v>227</v>
      </c>
      <c r="I2856" s="630" t="s">
        <v>220</v>
      </c>
      <c r="J2856" s="991" t="s">
        <v>675</v>
      </c>
      <c r="K2856" s="303">
        <v>0</v>
      </c>
      <c r="L2856" s="304">
        <v>0</v>
      </c>
      <c r="M2856" s="305">
        <v>0</v>
      </c>
      <c r="N2856" s="305">
        <v>0</v>
      </c>
      <c r="O2856" s="303">
        <v>0</v>
      </c>
      <c r="P2856" s="305">
        <v>0</v>
      </c>
      <c r="Q2856" s="303">
        <v>0</v>
      </c>
      <c r="R2856" s="16">
        <v>0</v>
      </c>
      <c r="T2856" s="172"/>
    </row>
    <row r="2857" spans="1:20">
      <c r="A2857" s="38">
        <v>24</v>
      </c>
      <c r="B2857" s="39">
        <v>0</v>
      </c>
      <c r="C2857" s="39" t="str">
        <f t="shared" si="96"/>
        <v>2020 Initial Year</v>
      </c>
      <c r="D2857" s="40">
        <v>1</v>
      </c>
      <c r="E2857" s="662">
        <v>24</v>
      </c>
      <c r="F2857" s="662">
        <v>6</v>
      </c>
      <c r="G2857" s="991" t="s">
        <v>229</v>
      </c>
      <c r="H2857" s="40" t="s">
        <v>227</v>
      </c>
      <c r="I2857" s="630" t="s">
        <v>221</v>
      </c>
      <c r="J2857" s="991" t="s">
        <v>264</v>
      </c>
      <c r="K2857" s="303">
        <v>0</v>
      </c>
      <c r="L2857" s="304">
        <v>0</v>
      </c>
      <c r="M2857" s="305">
        <v>0</v>
      </c>
      <c r="N2857" s="305">
        <v>0</v>
      </c>
      <c r="O2857" s="303">
        <v>0</v>
      </c>
      <c r="P2857" s="305">
        <v>0</v>
      </c>
      <c r="Q2857" s="303">
        <v>0</v>
      </c>
      <c r="R2857" s="16">
        <v>0</v>
      </c>
      <c r="T2857" s="172"/>
    </row>
    <row r="2858" spans="1:20">
      <c r="A2858" s="38">
        <v>24</v>
      </c>
      <c r="B2858" s="39">
        <v>0</v>
      </c>
      <c r="C2858" s="39" t="str">
        <f t="shared" si="96"/>
        <v>2020 Initial Year</v>
      </c>
      <c r="D2858" s="40">
        <v>1</v>
      </c>
      <c r="E2858" s="662">
        <v>24</v>
      </c>
      <c r="F2858" s="662">
        <v>6</v>
      </c>
      <c r="G2858" s="991" t="s">
        <v>229</v>
      </c>
      <c r="H2858" s="40" t="s">
        <v>227</v>
      </c>
      <c r="I2858" s="630" t="s">
        <v>222</v>
      </c>
      <c r="J2858" s="991" t="s">
        <v>206</v>
      </c>
      <c r="K2858" s="303">
        <v>0</v>
      </c>
      <c r="L2858" s="304">
        <v>0</v>
      </c>
      <c r="M2858" s="305">
        <v>0</v>
      </c>
      <c r="N2858" s="305">
        <v>0</v>
      </c>
      <c r="O2858" s="303">
        <v>0</v>
      </c>
      <c r="P2858" s="305">
        <v>0</v>
      </c>
      <c r="Q2858" s="303">
        <v>0</v>
      </c>
      <c r="R2858" s="16">
        <v>0</v>
      </c>
      <c r="T2858" s="172"/>
    </row>
    <row r="2859" spans="1:20">
      <c r="A2859" s="38">
        <v>24</v>
      </c>
      <c r="B2859" s="39">
        <v>0</v>
      </c>
      <c r="C2859" s="39" t="str">
        <f t="shared" si="96"/>
        <v>2020 Initial Year</v>
      </c>
      <c r="D2859" s="40">
        <v>1</v>
      </c>
      <c r="E2859" s="662">
        <v>24</v>
      </c>
      <c r="F2859" s="662">
        <v>6</v>
      </c>
      <c r="G2859" s="991" t="s">
        <v>229</v>
      </c>
      <c r="H2859" s="40" t="s">
        <v>227</v>
      </c>
      <c r="I2859" s="630" t="s">
        <v>223</v>
      </c>
      <c r="J2859" s="991" t="s">
        <v>181</v>
      </c>
      <c r="K2859" s="303">
        <v>0</v>
      </c>
      <c r="L2859" s="304">
        <v>0</v>
      </c>
      <c r="M2859" s="305">
        <v>0</v>
      </c>
      <c r="N2859" s="305">
        <v>0</v>
      </c>
      <c r="O2859" s="303">
        <v>0</v>
      </c>
      <c r="P2859" s="305">
        <v>0</v>
      </c>
      <c r="Q2859" s="303">
        <v>0</v>
      </c>
      <c r="R2859" s="16">
        <v>0</v>
      </c>
      <c r="T2859" s="172"/>
    </row>
    <row r="2860" spans="1:20">
      <c r="A2860" s="38">
        <v>24</v>
      </c>
      <c r="B2860" s="39">
        <v>0</v>
      </c>
      <c r="C2860" s="39" t="str">
        <f t="shared" si="96"/>
        <v>2020 Initial Year</v>
      </c>
      <c r="D2860" s="40">
        <v>1</v>
      </c>
      <c r="E2860" s="662">
        <v>24</v>
      </c>
      <c r="F2860" s="662">
        <v>6</v>
      </c>
      <c r="G2860" s="991" t="s">
        <v>229</v>
      </c>
      <c r="H2860" s="40" t="s">
        <v>227</v>
      </c>
      <c r="I2860" s="630" t="s">
        <v>150</v>
      </c>
      <c r="J2860" s="991" t="s">
        <v>204</v>
      </c>
      <c r="K2860" s="303">
        <v>0</v>
      </c>
      <c r="L2860" s="304">
        <v>0</v>
      </c>
      <c r="M2860" s="305">
        <v>0</v>
      </c>
      <c r="N2860" s="305">
        <v>0</v>
      </c>
      <c r="O2860" s="303">
        <v>0</v>
      </c>
      <c r="P2860" s="305">
        <v>0</v>
      </c>
      <c r="Q2860" s="303">
        <v>0</v>
      </c>
      <c r="R2860" s="16">
        <v>0</v>
      </c>
      <c r="T2860" s="172"/>
    </row>
    <row r="2861" spans="1:20">
      <c r="A2861" s="38">
        <v>24</v>
      </c>
      <c r="B2861" s="39">
        <v>0</v>
      </c>
      <c r="C2861" s="39" t="str">
        <f t="shared" si="96"/>
        <v>2020 Initial Year</v>
      </c>
      <c r="D2861" s="40">
        <v>1</v>
      </c>
      <c r="E2861" s="662">
        <v>24</v>
      </c>
      <c r="F2861" s="662">
        <v>6</v>
      </c>
      <c r="G2861" s="991" t="s">
        <v>229</v>
      </c>
      <c r="H2861" s="40" t="s">
        <v>227</v>
      </c>
      <c r="I2861" s="630" t="s">
        <v>151</v>
      </c>
      <c r="J2861" s="991" t="s">
        <v>205</v>
      </c>
      <c r="K2861" s="303">
        <v>0</v>
      </c>
      <c r="L2861" s="304">
        <v>0</v>
      </c>
      <c r="M2861" s="305">
        <v>0</v>
      </c>
      <c r="N2861" s="305">
        <v>0</v>
      </c>
      <c r="O2861" s="303">
        <v>0</v>
      </c>
      <c r="P2861" s="305">
        <v>0</v>
      </c>
      <c r="Q2861" s="303">
        <v>0</v>
      </c>
      <c r="R2861" s="16">
        <v>0</v>
      </c>
      <c r="T2861" s="172"/>
    </row>
    <row r="2862" spans="1:20">
      <c r="A2862" s="38">
        <v>24</v>
      </c>
      <c r="B2862" s="39">
        <v>0</v>
      </c>
      <c r="C2862" s="39" t="str">
        <f t="shared" si="96"/>
        <v>2020 Initial Year</v>
      </c>
      <c r="D2862" s="40">
        <v>1</v>
      </c>
      <c r="E2862" s="662">
        <v>24</v>
      </c>
      <c r="F2862" s="662">
        <v>6</v>
      </c>
      <c r="G2862" s="991" t="s">
        <v>229</v>
      </c>
      <c r="H2862" s="40" t="s">
        <v>227</v>
      </c>
      <c r="I2862" s="630" t="s">
        <v>152</v>
      </c>
      <c r="J2862" s="991" t="s">
        <v>182</v>
      </c>
      <c r="K2862" s="303">
        <v>0</v>
      </c>
      <c r="L2862" s="304">
        <v>0</v>
      </c>
      <c r="M2862" s="305">
        <v>0</v>
      </c>
      <c r="N2862" s="305">
        <v>0</v>
      </c>
      <c r="O2862" s="303">
        <v>0</v>
      </c>
      <c r="P2862" s="305">
        <v>0</v>
      </c>
      <c r="Q2862" s="303">
        <v>0</v>
      </c>
      <c r="R2862" s="16">
        <v>0</v>
      </c>
      <c r="T2862" s="172"/>
    </row>
    <row r="2863" spans="1:20">
      <c r="A2863" s="38">
        <v>24</v>
      </c>
      <c r="B2863" s="39">
        <v>0</v>
      </c>
      <c r="C2863" s="39" t="str">
        <f t="shared" si="96"/>
        <v>2020 Initial Year</v>
      </c>
      <c r="D2863" s="40">
        <v>1</v>
      </c>
      <c r="E2863" s="662">
        <v>24</v>
      </c>
      <c r="F2863" s="662">
        <v>6</v>
      </c>
      <c r="G2863" s="991" t="s">
        <v>229</v>
      </c>
      <c r="H2863" s="40" t="s">
        <v>227</v>
      </c>
      <c r="I2863" s="630" t="s">
        <v>70</v>
      </c>
      <c r="J2863" s="991" t="s">
        <v>265</v>
      </c>
      <c r="K2863" s="303">
        <v>0</v>
      </c>
      <c r="L2863" s="304">
        <v>0</v>
      </c>
      <c r="M2863" s="305">
        <v>0</v>
      </c>
      <c r="N2863" s="305">
        <v>0</v>
      </c>
      <c r="O2863" s="303">
        <v>0</v>
      </c>
      <c r="P2863" s="305">
        <v>0</v>
      </c>
      <c r="Q2863" s="303">
        <v>0</v>
      </c>
      <c r="R2863" s="16">
        <v>0</v>
      </c>
      <c r="T2863" s="172"/>
    </row>
    <row r="2864" spans="1:20">
      <c r="A2864" s="38">
        <v>24</v>
      </c>
      <c r="B2864" s="39">
        <v>0</v>
      </c>
      <c r="C2864" s="39" t="str">
        <f t="shared" si="96"/>
        <v>2020 Initial Year</v>
      </c>
      <c r="D2864" s="40">
        <v>1</v>
      </c>
      <c r="E2864" s="662">
        <v>24</v>
      </c>
      <c r="F2864" s="662">
        <v>6</v>
      </c>
      <c r="G2864" s="991" t="s">
        <v>229</v>
      </c>
      <c r="H2864" s="40" t="s">
        <v>227</v>
      </c>
      <c r="I2864" s="630" t="s">
        <v>71</v>
      </c>
      <c r="J2864" s="991" t="s">
        <v>266</v>
      </c>
      <c r="K2864" s="303">
        <v>0</v>
      </c>
      <c r="L2864" s="304">
        <v>0</v>
      </c>
      <c r="M2864" s="305">
        <v>0</v>
      </c>
      <c r="N2864" s="305">
        <v>0</v>
      </c>
      <c r="O2864" s="303">
        <v>0</v>
      </c>
      <c r="P2864" s="305">
        <v>0</v>
      </c>
      <c r="Q2864" s="303">
        <v>0</v>
      </c>
      <c r="R2864" s="16">
        <v>0</v>
      </c>
      <c r="T2864" s="172"/>
    </row>
    <row r="2865" spans="1:20">
      <c r="A2865" s="38">
        <v>24</v>
      </c>
      <c r="B2865" s="39">
        <v>0</v>
      </c>
      <c r="C2865" s="39" t="str">
        <f t="shared" si="96"/>
        <v>2020 Initial Year</v>
      </c>
      <c r="D2865" s="40">
        <v>1</v>
      </c>
      <c r="E2865" s="662">
        <v>24</v>
      </c>
      <c r="F2865" s="662">
        <v>6</v>
      </c>
      <c r="G2865" s="991" t="s">
        <v>229</v>
      </c>
      <c r="H2865" s="40" t="s">
        <v>227</v>
      </c>
      <c r="I2865" s="630" t="s">
        <v>72</v>
      </c>
      <c r="J2865" s="991" t="s">
        <v>527</v>
      </c>
      <c r="K2865" s="303">
        <v>0</v>
      </c>
      <c r="L2865" s="304">
        <v>0</v>
      </c>
      <c r="M2865" s="305">
        <v>0</v>
      </c>
      <c r="N2865" s="305">
        <v>0</v>
      </c>
      <c r="O2865" s="303">
        <v>0</v>
      </c>
      <c r="P2865" s="305">
        <v>0</v>
      </c>
      <c r="Q2865" s="303">
        <v>0</v>
      </c>
      <c r="R2865" s="16">
        <v>0</v>
      </c>
      <c r="T2865" s="172"/>
    </row>
    <row r="2866" spans="1:20">
      <c r="A2866" s="38">
        <v>24</v>
      </c>
      <c r="B2866" s="39">
        <v>0</v>
      </c>
      <c r="C2866" s="39" t="str">
        <f t="shared" si="96"/>
        <v>2020 Initial Year</v>
      </c>
      <c r="D2866" s="40">
        <v>1</v>
      </c>
      <c r="E2866" s="662">
        <v>24</v>
      </c>
      <c r="F2866" s="662">
        <v>6</v>
      </c>
      <c r="G2866" s="991" t="s">
        <v>229</v>
      </c>
      <c r="H2866" s="40" t="s">
        <v>227</v>
      </c>
      <c r="I2866" s="630" t="s">
        <v>73</v>
      </c>
      <c r="J2866" s="991" t="s">
        <v>528</v>
      </c>
      <c r="K2866" s="303">
        <v>0</v>
      </c>
      <c r="L2866" s="304">
        <v>0</v>
      </c>
      <c r="M2866" s="305">
        <v>0</v>
      </c>
      <c r="N2866" s="305">
        <v>0</v>
      </c>
      <c r="O2866" s="303">
        <v>0</v>
      </c>
      <c r="P2866" s="305">
        <v>0</v>
      </c>
      <c r="Q2866" s="303">
        <v>0</v>
      </c>
      <c r="R2866" s="16">
        <v>0</v>
      </c>
      <c r="T2866" s="172"/>
    </row>
    <row r="2867" spans="1:20">
      <c r="A2867" s="38">
        <v>24</v>
      </c>
      <c r="B2867" s="39">
        <v>0</v>
      </c>
      <c r="C2867" s="39" t="str">
        <f t="shared" si="96"/>
        <v>2020 Initial Year</v>
      </c>
      <c r="D2867" s="40">
        <v>1</v>
      </c>
      <c r="E2867" s="662">
        <v>24</v>
      </c>
      <c r="F2867" s="662">
        <v>6</v>
      </c>
      <c r="G2867" s="991" t="s">
        <v>229</v>
      </c>
      <c r="H2867" s="40" t="s">
        <v>227</v>
      </c>
      <c r="I2867" s="630" t="s">
        <v>409</v>
      </c>
      <c r="J2867" s="991" t="s">
        <v>803</v>
      </c>
      <c r="K2867" s="303">
        <v>0</v>
      </c>
      <c r="L2867" s="304">
        <v>0</v>
      </c>
      <c r="M2867" s="305">
        <v>0</v>
      </c>
      <c r="N2867" s="305">
        <v>0</v>
      </c>
      <c r="O2867" s="303">
        <v>0</v>
      </c>
      <c r="P2867" s="305">
        <v>0</v>
      </c>
      <c r="Q2867" s="303">
        <v>0</v>
      </c>
      <c r="R2867" s="16">
        <v>0</v>
      </c>
      <c r="T2867" s="172"/>
    </row>
    <row r="2868" spans="1:20">
      <c r="A2868" s="38">
        <v>25</v>
      </c>
      <c r="B2868" s="39">
        <v>0</v>
      </c>
      <c r="C2868" s="39" t="str">
        <f t="shared" si="96"/>
        <v>2020 Initial Year</v>
      </c>
      <c r="D2868" s="40">
        <v>1</v>
      </c>
      <c r="E2868" s="662">
        <v>25</v>
      </c>
      <c r="F2868" s="662">
        <v>6</v>
      </c>
      <c r="G2868" s="991" t="s">
        <v>229</v>
      </c>
      <c r="H2868" s="40" t="s">
        <v>228</v>
      </c>
      <c r="I2868" s="630" t="s">
        <v>211</v>
      </c>
      <c r="J2868" s="991" t="s">
        <v>261</v>
      </c>
      <c r="K2868" s="303">
        <v>0</v>
      </c>
      <c r="L2868" s="304">
        <v>0</v>
      </c>
      <c r="M2868" s="305">
        <v>0</v>
      </c>
      <c r="N2868" s="305">
        <v>0</v>
      </c>
      <c r="O2868" s="303">
        <v>0</v>
      </c>
      <c r="P2868" s="305">
        <v>0</v>
      </c>
      <c r="Q2868" s="303">
        <v>0</v>
      </c>
      <c r="R2868" s="16">
        <v>0</v>
      </c>
      <c r="T2868" s="172"/>
    </row>
    <row r="2869" spans="1:20">
      <c r="A2869" s="38">
        <v>25</v>
      </c>
      <c r="B2869" s="39">
        <v>0</v>
      </c>
      <c r="C2869" s="39" t="str">
        <f t="shared" si="96"/>
        <v>2020 Initial Year</v>
      </c>
      <c r="D2869" s="40">
        <v>1</v>
      </c>
      <c r="E2869" s="662">
        <v>25</v>
      </c>
      <c r="F2869" s="662">
        <v>6</v>
      </c>
      <c r="G2869" s="991" t="s">
        <v>229</v>
      </c>
      <c r="H2869" s="40" t="s">
        <v>228</v>
      </c>
      <c r="I2869" s="630" t="s">
        <v>214</v>
      </c>
      <c r="J2869" s="991" t="s">
        <v>676</v>
      </c>
      <c r="K2869" s="303">
        <v>0</v>
      </c>
      <c r="L2869" s="304">
        <v>0</v>
      </c>
      <c r="M2869" s="305">
        <v>0</v>
      </c>
      <c r="N2869" s="305">
        <v>0</v>
      </c>
      <c r="O2869" s="303">
        <v>0</v>
      </c>
      <c r="P2869" s="305">
        <v>0</v>
      </c>
      <c r="Q2869" s="303">
        <v>0</v>
      </c>
      <c r="R2869" s="16">
        <v>0</v>
      </c>
      <c r="T2869" s="172"/>
    </row>
    <row r="2870" spans="1:20">
      <c r="A2870" s="38">
        <v>25</v>
      </c>
      <c r="B2870" s="39">
        <v>0</v>
      </c>
      <c r="C2870" s="39" t="str">
        <f t="shared" si="96"/>
        <v>2020 Initial Year</v>
      </c>
      <c r="D2870" s="40">
        <v>1</v>
      </c>
      <c r="E2870" s="662">
        <v>25</v>
      </c>
      <c r="F2870" s="662">
        <v>6</v>
      </c>
      <c r="G2870" s="991" t="s">
        <v>229</v>
      </c>
      <c r="H2870" s="40" t="s">
        <v>228</v>
      </c>
      <c r="I2870" s="630" t="s">
        <v>215</v>
      </c>
      <c r="J2870" s="991" t="s">
        <v>216</v>
      </c>
      <c r="K2870" s="303">
        <v>0</v>
      </c>
      <c r="L2870" s="304">
        <v>0</v>
      </c>
      <c r="M2870" s="305">
        <v>0</v>
      </c>
      <c r="N2870" s="305">
        <v>0</v>
      </c>
      <c r="O2870" s="303">
        <v>0</v>
      </c>
      <c r="P2870" s="305">
        <v>0</v>
      </c>
      <c r="Q2870" s="303">
        <v>0</v>
      </c>
      <c r="R2870" s="16">
        <v>0</v>
      </c>
      <c r="T2870" s="172"/>
    </row>
    <row r="2871" spans="1:20">
      <c r="A2871" s="38">
        <v>25</v>
      </c>
      <c r="B2871" s="39">
        <v>0</v>
      </c>
      <c r="C2871" s="39" t="str">
        <f t="shared" si="96"/>
        <v>2020 Initial Year</v>
      </c>
      <c r="D2871" s="40">
        <v>1</v>
      </c>
      <c r="E2871" s="662">
        <v>25</v>
      </c>
      <c r="F2871" s="662">
        <v>6</v>
      </c>
      <c r="G2871" s="991" t="s">
        <v>229</v>
      </c>
      <c r="H2871" s="40" t="s">
        <v>228</v>
      </c>
      <c r="I2871" s="630" t="s">
        <v>217</v>
      </c>
      <c r="J2871" s="991" t="s">
        <v>262</v>
      </c>
      <c r="K2871" s="303">
        <v>0</v>
      </c>
      <c r="L2871" s="304">
        <v>0</v>
      </c>
      <c r="M2871" s="305">
        <v>0</v>
      </c>
      <c r="N2871" s="305">
        <v>0</v>
      </c>
      <c r="O2871" s="303">
        <v>0</v>
      </c>
      <c r="P2871" s="305">
        <v>0</v>
      </c>
      <c r="Q2871" s="303">
        <v>0</v>
      </c>
      <c r="R2871" s="16">
        <v>0</v>
      </c>
      <c r="T2871" s="172"/>
    </row>
    <row r="2872" spans="1:20">
      <c r="A2872" s="38">
        <v>25</v>
      </c>
      <c r="B2872" s="39">
        <v>0</v>
      </c>
      <c r="C2872" s="39" t="str">
        <f t="shared" si="96"/>
        <v>2020 Initial Year</v>
      </c>
      <c r="D2872" s="40">
        <v>1</v>
      </c>
      <c r="E2872" s="662">
        <v>25</v>
      </c>
      <c r="F2872" s="662">
        <v>6</v>
      </c>
      <c r="G2872" s="991" t="s">
        <v>229</v>
      </c>
      <c r="H2872" s="40" t="s">
        <v>228</v>
      </c>
      <c r="I2872" s="630" t="s">
        <v>218</v>
      </c>
      <c r="J2872" s="991" t="s">
        <v>677</v>
      </c>
      <c r="K2872" s="303">
        <v>0</v>
      </c>
      <c r="L2872" s="304">
        <v>0</v>
      </c>
      <c r="M2872" s="305">
        <v>0</v>
      </c>
      <c r="N2872" s="305">
        <v>0</v>
      </c>
      <c r="O2872" s="303">
        <v>0</v>
      </c>
      <c r="P2872" s="305">
        <v>0</v>
      </c>
      <c r="Q2872" s="303">
        <v>0</v>
      </c>
      <c r="R2872" s="16">
        <v>0</v>
      </c>
      <c r="T2872" s="172"/>
    </row>
    <row r="2873" spans="1:20">
      <c r="A2873" s="38">
        <v>25</v>
      </c>
      <c r="B2873" s="39">
        <v>0</v>
      </c>
      <c r="C2873" s="39" t="str">
        <f t="shared" si="96"/>
        <v>2020 Initial Year</v>
      </c>
      <c r="D2873" s="40">
        <v>1</v>
      </c>
      <c r="E2873" s="662">
        <v>25</v>
      </c>
      <c r="F2873" s="662">
        <v>6</v>
      </c>
      <c r="G2873" s="991" t="s">
        <v>229</v>
      </c>
      <c r="H2873" s="40" t="s">
        <v>228</v>
      </c>
      <c r="I2873" s="630" t="s">
        <v>219</v>
      </c>
      <c r="J2873" s="991" t="s">
        <v>263</v>
      </c>
      <c r="K2873" s="303">
        <v>0</v>
      </c>
      <c r="L2873" s="304">
        <v>0</v>
      </c>
      <c r="M2873" s="305">
        <v>0</v>
      </c>
      <c r="N2873" s="305">
        <v>0</v>
      </c>
      <c r="O2873" s="303">
        <v>0</v>
      </c>
      <c r="P2873" s="305">
        <v>0</v>
      </c>
      <c r="Q2873" s="303">
        <v>0</v>
      </c>
      <c r="R2873" s="16">
        <v>0</v>
      </c>
      <c r="T2873" s="172"/>
    </row>
    <row r="2874" spans="1:20">
      <c r="A2874" s="38">
        <v>25</v>
      </c>
      <c r="B2874" s="39">
        <v>0</v>
      </c>
      <c r="C2874" s="39" t="str">
        <f t="shared" si="96"/>
        <v>2020 Initial Year</v>
      </c>
      <c r="D2874" s="40">
        <v>1</v>
      </c>
      <c r="E2874" s="662">
        <v>25</v>
      </c>
      <c r="F2874" s="662">
        <v>6</v>
      </c>
      <c r="G2874" s="991" t="s">
        <v>229</v>
      </c>
      <c r="H2874" s="40" t="s">
        <v>228</v>
      </c>
      <c r="I2874" s="630" t="s">
        <v>220</v>
      </c>
      <c r="J2874" s="991" t="s">
        <v>675</v>
      </c>
      <c r="K2874" s="303">
        <v>0</v>
      </c>
      <c r="L2874" s="304">
        <v>0</v>
      </c>
      <c r="M2874" s="305">
        <v>0</v>
      </c>
      <c r="N2874" s="305">
        <v>0</v>
      </c>
      <c r="O2874" s="303">
        <v>0</v>
      </c>
      <c r="P2874" s="305">
        <v>0</v>
      </c>
      <c r="Q2874" s="303">
        <v>0</v>
      </c>
      <c r="R2874" s="16">
        <v>0</v>
      </c>
      <c r="T2874" s="172"/>
    </row>
    <row r="2875" spans="1:20">
      <c r="A2875" s="38">
        <v>25</v>
      </c>
      <c r="B2875" s="39">
        <v>0</v>
      </c>
      <c r="C2875" s="39" t="str">
        <f t="shared" si="96"/>
        <v>2020 Initial Year</v>
      </c>
      <c r="D2875" s="40">
        <v>1</v>
      </c>
      <c r="E2875" s="662">
        <v>25</v>
      </c>
      <c r="F2875" s="662">
        <v>6</v>
      </c>
      <c r="G2875" s="991" t="s">
        <v>229</v>
      </c>
      <c r="H2875" s="40" t="s">
        <v>228</v>
      </c>
      <c r="I2875" s="630" t="s">
        <v>221</v>
      </c>
      <c r="J2875" s="991" t="s">
        <v>264</v>
      </c>
      <c r="K2875" s="303">
        <v>0</v>
      </c>
      <c r="L2875" s="304">
        <v>0</v>
      </c>
      <c r="M2875" s="305">
        <v>0</v>
      </c>
      <c r="N2875" s="305">
        <v>0</v>
      </c>
      <c r="O2875" s="303">
        <v>0</v>
      </c>
      <c r="P2875" s="305">
        <v>0</v>
      </c>
      <c r="Q2875" s="303">
        <v>0</v>
      </c>
      <c r="R2875" s="16">
        <v>0</v>
      </c>
      <c r="T2875" s="172"/>
    </row>
    <row r="2876" spans="1:20">
      <c r="A2876" s="38">
        <v>25</v>
      </c>
      <c r="B2876" s="39">
        <v>0</v>
      </c>
      <c r="C2876" s="39" t="str">
        <f t="shared" si="96"/>
        <v>2020 Initial Year</v>
      </c>
      <c r="D2876" s="40">
        <v>1</v>
      </c>
      <c r="E2876" s="662">
        <v>25</v>
      </c>
      <c r="F2876" s="662">
        <v>6</v>
      </c>
      <c r="G2876" s="991" t="s">
        <v>229</v>
      </c>
      <c r="H2876" s="40" t="s">
        <v>228</v>
      </c>
      <c r="I2876" s="630" t="s">
        <v>222</v>
      </c>
      <c r="J2876" s="991" t="s">
        <v>206</v>
      </c>
      <c r="K2876" s="303">
        <v>0</v>
      </c>
      <c r="L2876" s="304">
        <v>0</v>
      </c>
      <c r="M2876" s="305">
        <v>0</v>
      </c>
      <c r="N2876" s="305">
        <v>0</v>
      </c>
      <c r="O2876" s="303">
        <v>0</v>
      </c>
      <c r="P2876" s="305">
        <v>0</v>
      </c>
      <c r="Q2876" s="303">
        <v>0</v>
      </c>
      <c r="R2876" s="16">
        <v>0</v>
      </c>
      <c r="T2876" s="172"/>
    </row>
    <row r="2877" spans="1:20">
      <c r="A2877" s="38">
        <v>25</v>
      </c>
      <c r="B2877" s="39">
        <v>0</v>
      </c>
      <c r="C2877" s="39" t="str">
        <f t="shared" si="96"/>
        <v>2020 Initial Year</v>
      </c>
      <c r="D2877" s="40">
        <v>1</v>
      </c>
      <c r="E2877" s="662">
        <v>25</v>
      </c>
      <c r="F2877" s="662">
        <v>6</v>
      </c>
      <c r="G2877" s="991" t="s">
        <v>229</v>
      </c>
      <c r="H2877" s="40" t="s">
        <v>228</v>
      </c>
      <c r="I2877" s="630" t="s">
        <v>223</v>
      </c>
      <c r="J2877" s="991" t="s">
        <v>181</v>
      </c>
      <c r="K2877" s="303">
        <v>0</v>
      </c>
      <c r="L2877" s="304">
        <v>0</v>
      </c>
      <c r="M2877" s="305">
        <v>0</v>
      </c>
      <c r="N2877" s="305">
        <v>0</v>
      </c>
      <c r="O2877" s="303">
        <v>0</v>
      </c>
      <c r="P2877" s="305">
        <v>0</v>
      </c>
      <c r="Q2877" s="303">
        <v>0</v>
      </c>
      <c r="R2877" s="16">
        <v>0</v>
      </c>
      <c r="T2877" s="172"/>
    </row>
    <row r="2878" spans="1:20">
      <c r="A2878" s="38">
        <v>25</v>
      </c>
      <c r="B2878" s="39">
        <v>0</v>
      </c>
      <c r="C2878" s="39" t="str">
        <f t="shared" si="96"/>
        <v>2020 Initial Year</v>
      </c>
      <c r="D2878" s="40">
        <v>1</v>
      </c>
      <c r="E2878" s="662">
        <v>25</v>
      </c>
      <c r="F2878" s="662">
        <v>6</v>
      </c>
      <c r="G2878" s="991" t="s">
        <v>229</v>
      </c>
      <c r="H2878" s="40" t="s">
        <v>228</v>
      </c>
      <c r="I2878" s="630" t="s">
        <v>150</v>
      </c>
      <c r="J2878" s="991" t="s">
        <v>204</v>
      </c>
      <c r="K2878" s="303">
        <v>0</v>
      </c>
      <c r="L2878" s="304">
        <v>0</v>
      </c>
      <c r="M2878" s="305">
        <v>0</v>
      </c>
      <c r="N2878" s="305">
        <v>0</v>
      </c>
      <c r="O2878" s="303">
        <v>0</v>
      </c>
      <c r="P2878" s="305">
        <v>0</v>
      </c>
      <c r="Q2878" s="303">
        <v>0</v>
      </c>
      <c r="R2878" s="16">
        <v>0</v>
      </c>
      <c r="T2878" s="172"/>
    </row>
    <row r="2879" spans="1:20">
      <c r="A2879" s="38">
        <v>25</v>
      </c>
      <c r="B2879" s="39">
        <v>0</v>
      </c>
      <c r="C2879" s="39" t="str">
        <f t="shared" si="96"/>
        <v>2020 Initial Year</v>
      </c>
      <c r="D2879" s="40">
        <v>1</v>
      </c>
      <c r="E2879" s="662">
        <v>25</v>
      </c>
      <c r="F2879" s="662">
        <v>6</v>
      </c>
      <c r="G2879" s="991" t="s">
        <v>229</v>
      </c>
      <c r="H2879" s="40" t="s">
        <v>228</v>
      </c>
      <c r="I2879" s="630" t="s">
        <v>151</v>
      </c>
      <c r="J2879" s="991" t="s">
        <v>205</v>
      </c>
      <c r="K2879" s="303">
        <v>0</v>
      </c>
      <c r="L2879" s="304">
        <v>0</v>
      </c>
      <c r="M2879" s="305">
        <v>0</v>
      </c>
      <c r="N2879" s="305">
        <v>0</v>
      </c>
      <c r="O2879" s="303">
        <v>0</v>
      </c>
      <c r="P2879" s="305">
        <v>0</v>
      </c>
      <c r="Q2879" s="303">
        <v>0</v>
      </c>
      <c r="R2879" s="16">
        <v>0</v>
      </c>
      <c r="T2879" s="172"/>
    </row>
    <row r="2880" spans="1:20">
      <c r="A2880" s="38">
        <v>25</v>
      </c>
      <c r="B2880" s="39">
        <v>0</v>
      </c>
      <c r="C2880" s="39" t="str">
        <f t="shared" si="96"/>
        <v>2020 Initial Year</v>
      </c>
      <c r="D2880" s="40">
        <v>1</v>
      </c>
      <c r="E2880" s="662">
        <v>25</v>
      </c>
      <c r="F2880" s="662">
        <v>6</v>
      </c>
      <c r="G2880" s="991" t="s">
        <v>229</v>
      </c>
      <c r="H2880" s="40" t="s">
        <v>228</v>
      </c>
      <c r="I2880" s="630" t="s">
        <v>152</v>
      </c>
      <c r="J2880" s="991" t="s">
        <v>182</v>
      </c>
      <c r="K2880" s="303">
        <v>0</v>
      </c>
      <c r="L2880" s="304">
        <v>0</v>
      </c>
      <c r="M2880" s="305">
        <v>0</v>
      </c>
      <c r="N2880" s="305">
        <v>0</v>
      </c>
      <c r="O2880" s="303">
        <v>0</v>
      </c>
      <c r="P2880" s="305">
        <v>0</v>
      </c>
      <c r="Q2880" s="303">
        <v>0</v>
      </c>
      <c r="R2880" s="16">
        <v>0</v>
      </c>
      <c r="T2880" s="172"/>
    </row>
    <row r="2881" spans="1:20">
      <c r="A2881" s="38">
        <v>25</v>
      </c>
      <c r="B2881" s="39">
        <v>0</v>
      </c>
      <c r="C2881" s="39" t="str">
        <f t="shared" si="96"/>
        <v>2020 Initial Year</v>
      </c>
      <c r="D2881" s="40">
        <v>1</v>
      </c>
      <c r="E2881" s="662">
        <v>25</v>
      </c>
      <c r="F2881" s="662">
        <v>6</v>
      </c>
      <c r="G2881" s="991" t="s">
        <v>229</v>
      </c>
      <c r="H2881" s="40" t="s">
        <v>228</v>
      </c>
      <c r="I2881" s="630" t="s">
        <v>70</v>
      </c>
      <c r="J2881" s="991" t="s">
        <v>265</v>
      </c>
      <c r="K2881" s="303">
        <v>0</v>
      </c>
      <c r="L2881" s="304">
        <v>0</v>
      </c>
      <c r="M2881" s="305">
        <v>0</v>
      </c>
      <c r="N2881" s="305">
        <v>0</v>
      </c>
      <c r="O2881" s="303">
        <v>0</v>
      </c>
      <c r="P2881" s="305">
        <v>0</v>
      </c>
      <c r="Q2881" s="303">
        <v>0</v>
      </c>
      <c r="R2881" s="16">
        <v>0</v>
      </c>
      <c r="T2881" s="172"/>
    </row>
    <row r="2882" spans="1:20">
      <c r="A2882" s="38">
        <v>25</v>
      </c>
      <c r="B2882" s="39">
        <v>0</v>
      </c>
      <c r="C2882" s="39" t="str">
        <f t="shared" si="96"/>
        <v>2020 Initial Year</v>
      </c>
      <c r="D2882" s="40">
        <v>1</v>
      </c>
      <c r="E2882" s="662">
        <v>25</v>
      </c>
      <c r="F2882" s="662">
        <v>6</v>
      </c>
      <c r="G2882" s="991" t="s">
        <v>229</v>
      </c>
      <c r="H2882" s="40" t="s">
        <v>228</v>
      </c>
      <c r="I2882" s="630" t="s">
        <v>71</v>
      </c>
      <c r="J2882" s="991" t="s">
        <v>266</v>
      </c>
      <c r="K2882" s="303">
        <v>0</v>
      </c>
      <c r="L2882" s="304">
        <v>0</v>
      </c>
      <c r="M2882" s="305">
        <v>0</v>
      </c>
      <c r="N2882" s="305">
        <v>0</v>
      </c>
      <c r="O2882" s="303">
        <v>0</v>
      </c>
      <c r="P2882" s="305">
        <v>0</v>
      </c>
      <c r="Q2882" s="303">
        <v>0</v>
      </c>
      <c r="R2882" s="16">
        <v>0</v>
      </c>
      <c r="T2882" s="172"/>
    </row>
    <row r="2883" spans="1:20">
      <c r="A2883" s="38">
        <v>25</v>
      </c>
      <c r="B2883" s="39">
        <v>0</v>
      </c>
      <c r="C2883" s="39" t="str">
        <f t="shared" ref="C2883:C2946" si="97">$C$2598</f>
        <v>2020 Initial Year</v>
      </c>
      <c r="D2883" s="40">
        <v>1</v>
      </c>
      <c r="E2883" s="662">
        <v>25</v>
      </c>
      <c r="F2883" s="662">
        <v>6</v>
      </c>
      <c r="G2883" s="991" t="s">
        <v>229</v>
      </c>
      <c r="H2883" s="40" t="s">
        <v>228</v>
      </c>
      <c r="I2883" s="630" t="s">
        <v>72</v>
      </c>
      <c r="J2883" s="991" t="s">
        <v>527</v>
      </c>
      <c r="K2883" s="303">
        <v>0</v>
      </c>
      <c r="L2883" s="304">
        <v>0</v>
      </c>
      <c r="M2883" s="305">
        <v>0</v>
      </c>
      <c r="N2883" s="305">
        <v>0</v>
      </c>
      <c r="O2883" s="303">
        <v>0</v>
      </c>
      <c r="P2883" s="305">
        <v>0</v>
      </c>
      <c r="Q2883" s="303">
        <v>0</v>
      </c>
      <c r="R2883" s="16">
        <v>0</v>
      </c>
      <c r="T2883" s="172"/>
    </row>
    <row r="2884" spans="1:20">
      <c r="A2884" s="38">
        <v>25</v>
      </c>
      <c r="B2884" s="39">
        <v>0</v>
      </c>
      <c r="C2884" s="39" t="str">
        <f t="shared" si="97"/>
        <v>2020 Initial Year</v>
      </c>
      <c r="D2884" s="40">
        <v>1</v>
      </c>
      <c r="E2884" s="662">
        <v>25</v>
      </c>
      <c r="F2884" s="662">
        <v>6</v>
      </c>
      <c r="G2884" s="991" t="s">
        <v>229</v>
      </c>
      <c r="H2884" s="40" t="s">
        <v>228</v>
      </c>
      <c r="I2884" s="630" t="s">
        <v>73</v>
      </c>
      <c r="J2884" s="991" t="s">
        <v>528</v>
      </c>
      <c r="K2884" s="303">
        <v>0</v>
      </c>
      <c r="L2884" s="304">
        <v>0</v>
      </c>
      <c r="M2884" s="305">
        <v>0</v>
      </c>
      <c r="N2884" s="305">
        <v>0</v>
      </c>
      <c r="O2884" s="303">
        <v>0</v>
      </c>
      <c r="P2884" s="305">
        <v>0</v>
      </c>
      <c r="Q2884" s="303">
        <v>0</v>
      </c>
      <c r="R2884" s="16">
        <v>0</v>
      </c>
      <c r="T2884" s="172"/>
    </row>
    <row r="2885" spans="1:20">
      <c r="A2885" s="38">
        <v>25</v>
      </c>
      <c r="B2885" s="39">
        <v>0</v>
      </c>
      <c r="C2885" s="39" t="str">
        <f t="shared" si="97"/>
        <v>2020 Initial Year</v>
      </c>
      <c r="D2885" s="40">
        <v>1</v>
      </c>
      <c r="E2885" s="662">
        <v>25</v>
      </c>
      <c r="F2885" s="662">
        <v>6</v>
      </c>
      <c r="G2885" s="991" t="s">
        <v>229</v>
      </c>
      <c r="H2885" s="40" t="s">
        <v>228</v>
      </c>
      <c r="I2885" s="630" t="s">
        <v>409</v>
      </c>
      <c r="J2885" s="991" t="s">
        <v>803</v>
      </c>
      <c r="K2885" s="303">
        <v>0</v>
      </c>
      <c r="L2885" s="304">
        <v>0</v>
      </c>
      <c r="M2885" s="305">
        <v>0</v>
      </c>
      <c r="N2885" s="305">
        <v>0</v>
      </c>
      <c r="O2885" s="303">
        <v>0</v>
      </c>
      <c r="P2885" s="305">
        <v>0</v>
      </c>
      <c r="Q2885" s="303">
        <v>0</v>
      </c>
      <c r="R2885" s="16">
        <v>0</v>
      </c>
      <c r="T2885" s="172"/>
    </row>
    <row r="2886" spans="1:20">
      <c r="A2886" s="38">
        <v>26</v>
      </c>
      <c r="B2886" s="39">
        <v>0</v>
      </c>
      <c r="C2886" s="39" t="str">
        <f t="shared" si="97"/>
        <v>2020 Initial Year</v>
      </c>
      <c r="D2886" s="40">
        <v>1</v>
      </c>
      <c r="E2886" s="662">
        <v>26</v>
      </c>
      <c r="F2886" s="662">
        <v>6</v>
      </c>
      <c r="G2886" s="991" t="s">
        <v>230</v>
      </c>
      <c r="H2886" s="40" t="s">
        <v>213</v>
      </c>
      <c r="I2886" s="630" t="s">
        <v>211</v>
      </c>
      <c r="J2886" s="991" t="s">
        <v>261</v>
      </c>
      <c r="K2886" s="303">
        <v>0</v>
      </c>
      <c r="L2886" s="304">
        <v>0</v>
      </c>
      <c r="M2886" s="305">
        <v>0</v>
      </c>
      <c r="N2886" s="305">
        <v>0</v>
      </c>
      <c r="O2886" s="303">
        <v>0</v>
      </c>
      <c r="P2886" s="305">
        <v>0</v>
      </c>
      <c r="Q2886" s="303">
        <v>0</v>
      </c>
      <c r="R2886" s="16">
        <v>0</v>
      </c>
      <c r="T2886" s="172"/>
    </row>
    <row r="2887" spans="1:20">
      <c r="A2887" s="38">
        <v>26</v>
      </c>
      <c r="B2887" s="39">
        <v>0</v>
      </c>
      <c r="C2887" s="39" t="str">
        <f t="shared" si="97"/>
        <v>2020 Initial Year</v>
      </c>
      <c r="D2887" s="40">
        <v>1</v>
      </c>
      <c r="E2887" s="662">
        <v>26</v>
      </c>
      <c r="F2887" s="662">
        <v>6</v>
      </c>
      <c r="G2887" s="991" t="s">
        <v>230</v>
      </c>
      <c r="H2887" s="40" t="s">
        <v>213</v>
      </c>
      <c r="I2887" s="630" t="s">
        <v>214</v>
      </c>
      <c r="J2887" s="991" t="s">
        <v>676</v>
      </c>
      <c r="K2887" s="303">
        <v>0</v>
      </c>
      <c r="L2887" s="304">
        <v>0</v>
      </c>
      <c r="M2887" s="305">
        <v>0</v>
      </c>
      <c r="N2887" s="305">
        <v>0</v>
      </c>
      <c r="O2887" s="303">
        <v>0</v>
      </c>
      <c r="P2887" s="305">
        <v>0</v>
      </c>
      <c r="Q2887" s="303">
        <v>0</v>
      </c>
      <c r="R2887" s="16">
        <v>0</v>
      </c>
      <c r="T2887" s="172"/>
    </row>
    <row r="2888" spans="1:20">
      <c r="A2888" s="38">
        <v>26</v>
      </c>
      <c r="B2888" s="39">
        <v>0</v>
      </c>
      <c r="C2888" s="39" t="str">
        <f t="shared" si="97"/>
        <v>2020 Initial Year</v>
      </c>
      <c r="D2888" s="40">
        <v>1</v>
      </c>
      <c r="E2888" s="662">
        <v>26</v>
      </c>
      <c r="F2888" s="662">
        <v>6</v>
      </c>
      <c r="G2888" s="991" t="s">
        <v>230</v>
      </c>
      <c r="H2888" s="40" t="s">
        <v>213</v>
      </c>
      <c r="I2888" s="630" t="s">
        <v>215</v>
      </c>
      <c r="J2888" s="991" t="s">
        <v>216</v>
      </c>
      <c r="K2888" s="303">
        <v>0</v>
      </c>
      <c r="L2888" s="304">
        <v>0</v>
      </c>
      <c r="M2888" s="305">
        <v>0</v>
      </c>
      <c r="N2888" s="305">
        <v>0</v>
      </c>
      <c r="O2888" s="303">
        <v>0</v>
      </c>
      <c r="P2888" s="305">
        <v>0</v>
      </c>
      <c r="Q2888" s="303">
        <v>0</v>
      </c>
      <c r="R2888" s="16">
        <v>0</v>
      </c>
      <c r="T2888" s="172"/>
    </row>
    <row r="2889" spans="1:20">
      <c r="A2889" s="38">
        <v>26</v>
      </c>
      <c r="B2889" s="39">
        <v>0</v>
      </c>
      <c r="C2889" s="39" t="str">
        <f t="shared" si="97"/>
        <v>2020 Initial Year</v>
      </c>
      <c r="D2889" s="40">
        <v>1</v>
      </c>
      <c r="E2889" s="662">
        <v>26</v>
      </c>
      <c r="F2889" s="662">
        <v>6</v>
      </c>
      <c r="G2889" s="991" t="s">
        <v>230</v>
      </c>
      <c r="H2889" s="40" t="s">
        <v>213</v>
      </c>
      <c r="I2889" s="630" t="s">
        <v>217</v>
      </c>
      <c r="J2889" s="991" t="s">
        <v>262</v>
      </c>
      <c r="K2889" s="303">
        <v>0</v>
      </c>
      <c r="L2889" s="304">
        <v>0</v>
      </c>
      <c r="M2889" s="305">
        <v>0</v>
      </c>
      <c r="N2889" s="305">
        <v>0</v>
      </c>
      <c r="O2889" s="303">
        <v>0</v>
      </c>
      <c r="P2889" s="305">
        <v>0</v>
      </c>
      <c r="Q2889" s="303">
        <v>0</v>
      </c>
      <c r="R2889" s="16">
        <v>0</v>
      </c>
      <c r="T2889" s="172"/>
    </row>
    <row r="2890" spans="1:20">
      <c r="A2890" s="38">
        <v>26</v>
      </c>
      <c r="B2890" s="39">
        <v>0</v>
      </c>
      <c r="C2890" s="39" t="str">
        <f t="shared" si="97"/>
        <v>2020 Initial Year</v>
      </c>
      <c r="D2890" s="40">
        <v>1</v>
      </c>
      <c r="E2890" s="662">
        <v>26</v>
      </c>
      <c r="F2890" s="662">
        <v>6</v>
      </c>
      <c r="G2890" s="991" t="s">
        <v>230</v>
      </c>
      <c r="H2890" s="40" t="s">
        <v>213</v>
      </c>
      <c r="I2890" s="630" t="s">
        <v>218</v>
      </c>
      <c r="J2890" s="991" t="s">
        <v>677</v>
      </c>
      <c r="K2890" s="303">
        <v>0</v>
      </c>
      <c r="L2890" s="304">
        <v>0</v>
      </c>
      <c r="M2890" s="305">
        <v>0</v>
      </c>
      <c r="N2890" s="305">
        <v>0</v>
      </c>
      <c r="O2890" s="303">
        <v>0</v>
      </c>
      <c r="P2890" s="305">
        <v>0</v>
      </c>
      <c r="Q2890" s="303">
        <v>0</v>
      </c>
      <c r="R2890" s="16">
        <v>0</v>
      </c>
      <c r="T2890" s="172"/>
    </row>
    <row r="2891" spans="1:20">
      <c r="A2891" s="38">
        <v>26</v>
      </c>
      <c r="B2891" s="39">
        <v>0</v>
      </c>
      <c r="C2891" s="39" t="str">
        <f t="shared" si="97"/>
        <v>2020 Initial Year</v>
      </c>
      <c r="D2891" s="40">
        <v>1</v>
      </c>
      <c r="E2891" s="662">
        <v>26</v>
      </c>
      <c r="F2891" s="662">
        <v>6</v>
      </c>
      <c r="G2891" s="991" t="s">
        <v>230</v>
      </c>
      <c r="H2891" s="40" t="s">
        <v>213</v>
      </c>
      <c r="I2891" s="630" t="s">
        <v>219</v>
      </c>
      <c r="J2891" s="991" t="s">
        <v>263</v>
      </c>
      <c r="K2891" s="303">
        <v>0</v>
      </c>
      <c r="L2891" s="304">
        <v>0</v>
      </c>
      <c r="M2891" s="305">
        <v>0</v>
      </c>
      <c r="N2891" s="305">
        <v>0</v>
      </c>
      <c r="O2891" s="303">
        <v>0</v>
      </c>
      <c r="P2891" s="305">
        <v>0</v>
      </c>
      <c r="Q2891" s="303">
        <v>0</v>
      </c>
      <c r="R2891" s="16">
        <v>0</v>
      </c>
      <c r="T2891" s="172"/>
    </row>
    <row r="2892" spans="1:20">
      <c r="A2892" s="38">
        <v>26</v>
      </c>
      <c r="B2892" s="39">
        <v>0</v>
      </c>
      <c r="C2892" s="39" t="str">
        <f t="shared" si="97"/>
        <v>2020 Initial Year</v>
      </c>
      <c r="D2892" s="40">
        <v>1</v>
      </c>
      <c r="E2892" s="662">
        <v>26</v>
      </c>
      <c r="F2892" s="662">
        <v>6</v>
      </c>
      <c r="G2892" s="991" t="s">
        <v>230</v>
      </c>
      <c r="H2892" s="40" t="s">
        <v>213</v>
      </c>
      <c r="I2892" s="630" t="s">
        <v>220</v>
      </c>
      <c r="J2892" s="991" t="s">
        <v>675</v>
      </c>
      <c r="K2892" s="303">
        <v>0</v>
      </c>
      <c r="L2892" s="304">
        <v>0</v>
      </c>
      <c r="M2892" s="305">
        <v>0</v>
      </c>
      <c r="N2892" s="305">
        <v>0</v>
      </c>
      <c r="O2892" s="303">
        <v>0</v>
      </c>
      <c r="P2892" s="305">
        <v>0</v>
      </c>
      <c r="Q2892" s="303">
        <v>0</v>
      </c>
      <c r="R2892" s="16">
        <v>0</v>
      </c>
      <c r="T2892" s="172"/>
    </row>
    <row r="2893" spans="1:20">
      <c r="A2893" s="38">
        <v>26</v>
      </c>
      <c r="B2893" s="39">
        <v>0</v>
      </c>
      <c r="C2893" s="39" t="str">
        <f t="shared" si="97"/>
        <v>2020 Initial Year</v>
      </c>
      <c r="D2893" s="40">
        <v>1</v>
      </c>
      <c r="E2893" s="662">
        <v>26</v>
      </c>
      <c r="F2893" s="662">
        <v>6</v>
      </c>
      <c r="G2893" s="991" t="s">
        <v>230</v>
      </c>
      <c r="H2893" s="40" t="s">
        <v>213</v>
      </c>
      <c r="I2893" s="630" t="s">
        <v>221</v>
      </c>
      <c r="J2893" s="991" t="s">
        <v>264</v>
      </c>
      <c r="K2893" s="303">
        <v>0</v>
      </c>
      <c r="L2893" s="304">
        <v>0</v>
      </c>
      <c r="M2893" s="305">
        <v>0</v>
      </c>
      <c r="N2893" s="305">
        <v>0</v>
      </c>
      <c r="O2893" s="303">
        <v>0</v>
      </c>
      <c r="P2893" s="305">
        <v>0</v>
      </c>
      <c r="Q2893" s="303">
        <v>0</v>
      </c>
      <c r="R2893" s="16">
        <v>0</v>
      </c>
      <c r="T2893" s="172"/>
    </row>
    <row r="2894" spans="1:20">
      <c r="A2894" s="38">
        <v>26</v>
      </c>
      <c r="B2894" s="39">
        <v>0</v>
      </c>
      <c r="C2894" s="39" t="str">
        <f t="shared" si="97"/>
        <v>2020 Initial Year</v>
      </c>
      <c r="D2894" s="40">
        <v>1</v>
      </c>
      <c r="E2894" s="662">
        <v>26</v>
      </c>
      <c r="F2894" s="662">
        <v>6</v>
      </c>
      <c r="G2894" s="991" t="s">
        <v>230</v>
      </c>
      <c r="H2894" s="40" t="s">
        <v>213</v>
      </c>
      <c r="I2894" s="630" t="s">
        <v>222</v>
      </c>
      <c r="J2894" s="991" t="s">
        <v>206</v>
      </c>
      <c r="K2894" s="303">
        <v>0</v>
      </c>
      <c r="L2894" s="304">
        <v>0</v>
      </c>
      <c r="M2894" s="305">
        <v>0</v>
      </c>
      <c r="N2894" s="305">
        <v>0</v>
      </c>
      <c r="O2894" s="303">
        <v>0</v>
      </c>
      <c r="P2894" s="305">
        <v>0</v>
      </c>
      <c r="Q2894" s="303">
        <v>0</v>
      </c>
      <c r="R2894" s="16">
        <v>0</v>
      </c>
      <c r="T2894" s="172"/>
    </row>
    <row r="2895" spans="1:20">
      <c r="A2895" s="38">
        <v>26</v>
      </c>
      <c r="B2895" s="39">
        <v>0</v>
      </c>
      <c r="C2895" s="39" t="str">
        <f t="shared" si="97"/>
        <v>2020 Initial Year</v>
      </c>
      <c r="D2895" s="40">
        <v>1</v>
      </c>
      <c r="E2895" s="662">
        <v>26</v>
      </c>
      <c r="F2895" s="662">
        <v>6</v>
      </c>
      <c r="G2895" s="991" t="s">
        <v>230</v>
      </c>
      <c r="H2895" s="40" t="s">
        <v>213</v>
      </c>
      <c r="I2895" s="630" t="s">
        <v>223</v>
      </c>
      <c r="J2895" s="991" t="s">
        <v>181</v>
      </c>
      <c r="K2895" s="303">
        <v>0</v>
      </c>
      <c r="L2895" s="304">
        <v>0</v>
      </c>
      <c r="M2895" s="305">
        <v>0</v>
      </c>
      <c r="N2895" s="305">
        <v>0</v>
      </c>
      <c r="O2895" s="303">
        <v>0</v>
      </c>
      <c r="P2895" s="305">
        <v>0</v>
      </c>
      <c r="Q2895" s="303">
        <v>0</v>
      </c>
      <c r="R2895" s="16">
        <v>0</v>
      </c>
      <c r="T2895" s="172"/>
    </row>
    <row r="2896" spans="1:20">
      <c r="A2896" s="38">
        <v>26</v>
      </c>
      <c r="B2896" s="39">
        <v>0</v>
      </c>
      <c r="C2896" s="39" t="str">
        <f t="shared" si="97"/>
        <v>2020 Initial Year</v>
      </c>
      <c r="D2896" s="40">
        <v>1</v>
      </c>
      <c r="E2896" s="662">
        <v>26</v>
      </c>
      <c r="F2896" s="662">
        <v>6</v>
      </c>
      <c r="G2896" s="991" t="s">
        <v>230</v>
      </c>
      <c r="H2896" s="40" t="s">
        <v>213</v>
      </c>
      <c r="I2896" s="630" t="s">
        <v>150</v>
      </c>
      <c r="J2896" s="991" t="s">
        <v>204</v>
      </c>
      <c r="K2896" s="303">
        <v>0</v>
      </c>
      <c r="L2896" s="304">
        <v>0</v>
      </c>
      <c r="M2896" s="305">
        <v>0</v>
      </c>
      <c r="N2896" s="305">
        <v>0</v>
      </c>
      <c r="O2896" s="303">
        <v>0</v>
      </c>
      <c r="P2896" s="305">
        <v>0</v>
      </c>
      <c r="Q2896" s="303">
        <v>0</v>
      </c>
      <c r="R2896" s="16">
        <v>0</v>
      </c>
      <c r="T2896" s="172"/>
    </row>
    <row r="2897" spans="1:20">
      <c r="A2897" s="38">
        <v>26</v>
      </c>
      <c r="B2897" s="39">
        <v>0</v>
      </c>
      <c r="C2897" s="39" t="str">
        <f t="shared" si="97"/>
        <v>2020 Initial Year</v>
      </c>
      <c r="D2897" s="40">
        <v>1</v>
      </c>
      <c r="E2897" s="662">
        <v>26</v>
      </c>
      <c r="F2897" s="662">
        <v>6</v>
      </c>
      <c r="G2897" s="991" t="s">
        <v>230</v>
      </c>
      <c r="H2897" s="40" t="s">
        <v>213</v>
      </c>
      <c r="I2897" s="630" t="s">
        <v>151</v>
      </c>
      <c r="J2897" s="991" t="s">
        <v>205</v>
      </c>
      <c r="K2897" s="303">
        <v>0</v>
      </c>
      <c r="L2897" s="304">
        <v>0</v>
      </c>
      <c r="M2897" s="305">
        <v>0</v>
      </c>
      <c r="N2897" s="305">
        <v>0</v>
      </c>
      <c r="O2897" s="303">
        <v>0</v>
      </c>
      <c r="P2897" s="305">
        <v>0</v>
      </c>
      <c r="Q2897" s="303">
        <v>0</v>
      </c>
      <c r="R2897" s="16">
        <v>0</v>
      </c>
      <c r="T2897" s="172"/>
    </row>
    <row r="2898" spans="1:20">
      <c r="A2898" s="38">
        <v>26</v>
      </c>
      <c r="B2898" s="39">
        <v>0</v>
      </c>
      <c r="C2898" s="39" t="str">
        <f t="shared" si="97"/>
        <v>2020 Initial Year</v>
      </c>
      <c r="D2898" s="40">
        <v>1</v>
      </c>
      <c r="E2898" s="662">
        <v>26</v>
      </c>
      <c r="F2898" s="662">
        <v>6</v>
      </c>
      <c r="G2898" s="991" t="s">
        <v>230</v>
      </c>
      <c r="H2898" s="40" t="s">
        <v>213</v>
      </c>
      <c r="I2898" s="630" t="s">
        <v>152</v>
      </c>
      <c r="J2898" s="991" t="s">
        <v>182</v>
      </c>
      <c r="K2898" s="303">
        <v>0</v>
      </c>
      <c r="L2898" s="304">
        <v>0</v>
      </c>
      <c r="M2898" s="305">
        <v>0</v>
      </c>
      <c r="N2898" s="305">
        <v>0</v>
      </c>
      <c r="O2898" s="303">
        <v>0</v>
      </c>
      <c r="P2898" s="305">
        <v>0</v>
      </c>
      <c r="Q2898" s="303">
        <v>0</v>
      </c>
      <c r="R2898" s="16">
        <v>0</v>
      </c>
      <c r="T2898" s="172"/>
    </row>
    <row r="2899" spans="1:20">
      <c r="A2899" s="38">
        <v>26</v>
      </c>
      <c r="B2899" s="39">
        <v>0</v>
      </c>
      <c r="C2899" s="39" t="str">
        <f t="shared" si="97"/>
        <v>2020 Initial Year</v>
      </c>
      <c r="D2899" s="40">
        <v>1</v>
      </c>
      <c r="E2899" s="662">
        <v>26</v>
      </c>
      <c r="F2899" s="662">
        <v>6</v>
      </c>
      <c r="G2899" s="991" t="s">
        <v>230</v>
      </c>
      <c r="H2899" s="40" t="s">
        <v>213</v>
      </c>
      <c r="I2899" s="630" t="s">
        <v>70</v>
      </c>
      <c r="J2899" s="991" t="s">
        <v>265</v>
      </c>
      <c r="K2899" s="303">
        <v>0</v>
      </c>
      <c r="L2899" s="304">
        <v>0</v>
      </c>
      <c r="M2899" s="305">
        <v>0</v>
      </c>
      <c r="N2899" s="305">
        <v>0</v>
      </c>
      <c r="O2899" s="303">
        <v>0</v>
      </c>
      <c r="P2899" s="305">
        <v>0</v>
      </c>
      <c r="Q2899" s="303">
        <v>0</v>
      </c>
      <c r="R2899" s="16">
        <v>0</v>
      </c>
      <c r="T2899" s="172"/>
    </row>
    <row r="2900" spans="1:20">
      <c r="A2900" s="38">
        <v>26</v>
      </c>
      <c r="B2900" s="39">
        <v>0</v>
      </c>
      <c r="C2900" s="39" t="str">
        <f t="shared" si="97"/>
        <v>2020 Initial Year</v>
      </c>
      <c r="D2900" s="40">
        <v>1</v>
      </c>
      <c r="E2900" s="662">
        <v>26</v>
      </c>
      <c r="F2900" s="662">
        <v>6</v>
      </c>
      <c r="G2900" s="991" t="s">
        <v>230</v>
      </c>
      <c r="H2900" s="40" t="s">
        <v>213</v>
      </c>
      <c r="I2900" s="630" t="s">
        <v>71</v>
      </c>
      <c r="J2900" s="991" t="s">
        <v>266</v>
      </c>
      <c r="K2900" s="303">
        <v>0</v>
      </c>
      <c r="L2900" s="304">
        <v>0</v>
      </c>
      <c r="M2900" s="305">
        <v>0</v>
      </c>
      <c r="N2900" s="305">
        <v>0</v>
      </c>
      <c r="O2900" s="303">
        <v>0</v>
      </c>
      <c r="P2900" s="305">
        <v>0</v>
      </c>
      <c r="Q2900" s="303">
        <v>0</v>
      </c>
      <c r="R2900" s="16">
        <v>0</v>
      </c>
      <c r="T2900" s="172"/>
    </row>
    <row r="2901" spans="1:20">
      <c r="A2901" s="38">
        <v>26</v>
      </c>
      <c r="B2901" s="39">
        <v>0</v>
      </c>
      <c r="C2901" s="39" t="str">
        <f t="shared" si="97"/>
        <v>2020 Initial Year</v>
      </c>
      <c r="D2901" s="40">
        <v>1</v>
      </c>
      <c r="E2901" s="662">
        <v>26</v>
      </c>
      <c r="F2901" s="662">
        <v>6</v>
      </c>
      <c r="G2901" s="991" t="s">
        <v>230</v>
      </c>
      <c r="H2901" s="40" t="s">
        <v>213</v>
      </c>
      <c r="I2901" s="630" t="s">
        <v>72</v>
      </c>
      <c r="J2901" s="991" t="s">
        <v>527</v>
      </c>
      <c r="K2901" s="303">
        <v>0</v>
      </c>
      <c r="L2901" s="304">
        <v>0</v>
      </c>
      <c r="M2901" s="305">
        <v>0</v>
      </c>
      <c r="N2901" s="305">
        <v>0</v>
      </c>
      <c r="O2901" s="303">
        <v>0</v>
      </c>
      <c r="P2901" s="305">
        <v>0</v>
      </c>
      <c r="Q2901" s="303">
        <v>0</v>
      </c>
      <c r="R2901" s="16">
        <v>0</v>
      </c>
      <c r="T2901" s="172"/>
    </row>
    <row r="2902" spans="1:20">
      <c r="A2902" s="38">
        <v>26</v>
      </c>
      <c r="B2902" s="39">
        <v>0</v>
      </c>
      <c r="C2902" s="39" t="str">
        <f t="shared" si="97"/>
        <v>2020 Initial Year</v>
      </c>
      <c r="D2902" s="40">
        <v>1</v>
      </c>
      <c r="E2902" s="662">
        <v>26</v>
      </c>
      <c r="F2902" s="662">
        <v>6</v>
      </c>
      <c r="G2902" s="991" t="s">
        <v>230</v>
      </c>
      <c r="H2902" s="40" t="s">
        <v>213</v>
      </c>
      <c r="I2902" s="630" t="s">
        <v>73</v>
      </c>
      <c r="J2902" s="991" t="s">
        <v>528</v>
      </c>
      <c r="K2902" s="303">
        <v>0</v>
      </c>
      <c r="L2902" s="304">
        <v>0</v>
      </c>
      <c r="M2902" s="305">
        <v>0</v>
      </c>
      <c r="N2902" s="305">
        <v>0</v>
      </c>
      <c r="O2902" s="303">
        <v>0</v>
      </c>
      <c r="P2902" s="305">
        <v>0</v>
      </c>
      <c r="Q2902" s="303">
        <v>0</v>
      </c>
      <c r="R2902" s="16">
        <v>0</v>
      </c>
      <c r="T2902" s="172"/>
    </row>
    <row r="2903" spans="1:20">
      <c r="A2903" s="38">
        <v>26</v>
      </c>
      <c r="B2903" s="39">
        <v>0</v>
      </c>
      <c r="C2903" s="39" t="str">
        <f t="shared" si="97"/>
        <v>2020 Initial Year</v>
      </c>
      <c r="D2903" s="40">
        <v>1</v>
      </c>
      <c r="E2903" s="662">
        <v>26</v>
      </c>
      <c r="F2903" s="662">
        <v>6</v>
      </c>
      <c r="G2903" s="991" t="s">
        <v>230</v>
      </c>
      <c r="H2903" s="40" t="s">
        <v>213</v>
      </c>
      <c r="I2903" s="630" t="s">
        <v>409</v>
      </c>
      <c r="J2903" s="991" t="s">
        <v>803</v>
      </c>
      <c r="K2903" s="303">
        <v>0</v>
      </c>
      <c r="L2903" s="304">
        <v>0</v>
      </c>
      <c r="M2903" s="305">
        <v>0</v>
      </c>
      <c r="N2903" s="305">
        <v>0</v>
      </c>
      <c r="O2903" s="303">
        <v>0</v>
      </c>
      <c r="P2903" s="305">
        <v>0</v>
      </c>
      <c r="Q2903" s="303">
        <v>0</v>
      </c>
      <c r="R2903" s="16">
        <v>0</v>
      </c>
      <c r="T2903" s="172"/>
    </row>
    <row r="2904" spans="1:20">
      <c r="A2904" s="38">
        <v>15</v>
      </c>
      <c r="B2904" s="39">
        <f t="shared" si="93"/>
        <v>0</v>
      </c>
      <c r="C2904" s="39" t="str">
        <f t="shared" si="97"/>
        <v>2020 Initial Year</v>
      </c>
      <c r="D2904" s="40">
        <v>1</v>
      </c>
      <c r="E2904" s="662">
        <v>15</v>
      </c>
      <c r="F2904" s="40" t="s">
        <v>424</v>
      </c>
      <c r="G2904" s="698" t="s">
        <v>212</v>
      </c>
      <c r="H2904" s="40" t="s">
        <v>213</v>
      </c>
      <c r="I2904" s="629" t="s">
        <v>211</v>
      </c>
      <c r="J2904" s="698" t="s">
        <v>261</v>
      </c>
      <c r="K2904" s="303">
        <v>0</v>
      </c>
      <c r="L2904" s="304">
        <v>0</v>
      </c>
      <c r="M2904" s="305">
        <v>0</v>
      </c>
      <c r="N2904" s="305">
        <v>0</v>
      </c>
      <c r="O2904" s="303">
        <v>0</v>
      </c>
      <c r="P2904" s="305">
        <v>0</v>
      </c>
      <c r="Q2904" s="303">
        <v>0</v>
      </c>
      <c r="R2904" s="16">
        <f>SUMIFS('Member Months'!$L:$L,'Member Months'!$A:$A,$A2904,'Member Months'!$C:$C,$C2904, 'Member Months'!$D:$D,$D2904)</f>
        <v>0</v>
      </c>
      <c r="T2904" s="172"/>
    </row>
    <row r="2905" spans="1:20">
      <c r="A2905" s="38">
        <v>15</v>
      </c>
      <c r="B2905" s="39">
        <f t="shared" si="93"/>
        <v>0</v>
      </c>
      <c r="C2905" s="39" t="str">
        <f t="shared" si="97"/>
        <v>2020 Initial Year</v>
      </c>
      <c r="D2905" s="40">
        <v>1</v>
      </c>
      <c r="E2905" s="662">
        <v>15</v>
      </c>
      <c r="F2905" s="40" t="s">
        <v>424</v>
      </c>
      <c r="G2905" s="698" t="s">
        <v>212</v>
      </c>
      <c r="H2905" s="40" t="s">
        <v>213</v>
      </c>
      <c r="I2905" s="629" t="s">
        <v>214</v>
      </c>
      <c r="J2905" s="698" t="s">
        <v>676</v>
      </c>
      <c r="K2905" s="303">
        <v>0</v>
      </c>
      <c r="L2905" s="304">
        <v>0</v>
      </c>
      <c r="M2905" s="305">
        <v>0</v>
      </c>
      <c r="N2905" s="305">
        <v>0</v>
      </c>
      <c r="O2905" s="303">
        <v>0</v>
      </c>
      <c r="P2905" s="305">
        <v>0</v>
      </c>
      <c r="Q2905" s="303">
        <v>0</v>
      </c>
      <c r="R2905" s="16">
        <f>SUMIFS('Member Months'!$L:$L,'Member Months'!$A:$A,$A2905,'Member Months'!$C:$C,$C2905, 'Member Months'!$D:$D,$D2905)</f>
        <v>0</v>
      </c>
      <c r="T2905" s="172"/>
    </row>
    <row r="2906" spans="1:20">
      <c r="A2906" s="38">
        <v>15</v>
      </c>
      <c r="B2906" s="39">
        <f t="shared" si="93"/>
        <v>0</v>
      </c>
      <c r="C2906" s="39" t="str">
        <f t="shared" si="97"/>
        <v>2020 Initial Year</v>
      </c>
      <c r="D2906" s="40">
        <v>1</v>
      </c>
      <c r="E2906" s="662">
        <v>15</v>
      </c>
      <c r="F2906" s="40" t="s">
        <v>424</v>
      </c>
      <c r="G2906" s="698" t="s">
        <v>212</v>
      </c>
      <c r="H2906" s="40" t="s">
        <v>213</v>
      </c>
      <c r="I2906" s="629" t="s">
        <v>215</v>
      </c>
      <c r="J2906" s="698" t="s">
        <v>216</v>
      </c>
      <c r="K2906" s="303">
        <v>0</v>
      </c>
      <c r="L2906" s="304">
        <v>0</v>
      </c>
      <c r="M2906" s="305">
        <v>0</v>
      </c>
      <c r="N2906" s="305">
        <v>0</v>
      </c>
      <c r="O2906" s="303">
        <v>0</v>
      </c>
      <c r="P2906" s="305">
        <v>0</v>
      </c>
      <c r="Q2906" s="303">
        <v>0</v>
      </c>
      <c r="R2906" s="16">
        <f>SUMIFS('Member Months'!$L:$L,'Member Months'!$A:$A,$A2906,'Member Months'!$C:$C,$C2906, 'Member Months'!$D:$D,$D2906)</f>
        <v>0</v>
      </c>
      <c r="T2906" s="172"/>
    </row>
    <row r="2907" spans="1:20">
      <c r="A2907" s="38">
        <v>15</v>
      </c>
      <c r="B2907" s="39">
        <f t="shared" si="93"/>
        <v>0</v>
      </c>
      <c r="C2907" s="39" t="str">
        <f t="shared" si="97"/>
        <v>2020 Initial Year</v>
      </c>
      <c r="D2907" s="40">
        <v>1</v>
      </c>
      <c r="E2907" s="662">
        <v>15</v>
      </c>
      <c r="F2907" s="40" t="s">
        <v>424</v>
      </c>
      <c r="G2907" s="698" t="s">
        <v>212</v>
      </c>
      <c r="H2907" s="40" t="s">
        <v>213</v>
      </c>
      <c r="I2907" s="629" t="s">
        <v>217</v>
      </c>
      <c r="J2907" s="698" t="s">
        <v>262</v>
      </c>
      <c r="K2907" s="303">
        <v>0</v>
      </c>
      <c r="L2907" s="304">
        <v>0</v>
      </c>
      <c r="M2907" s="305">
        <v>0</v>
      </c>
      <c r="N2907" s="305">
        <v>0</v>
      </c>
      <c r="O2907" s="303">
        <v>0</v>
      </c>
      <c r="P2907" s="305">
        <v>0</v>
      </c>
      <c r="Q2907" s="303">
        <v>0</v>
      </c>
      <c r="R2907" s="16">
        <f>SUMIFS('Member Months'!$L:$L,'Member Months'!$A:$A,$A2907,'Member Months'!$C:$C,$C2907, 'Member Months'!$D:$D,$D2907)</f>
        <v>0</v>
      </c>
      <c r="T2907" s="172"/>
    </row>
    <row r="2908" spans="1:20">
      <c r="A2908" s="38">
        <v>15</v>
      </c>
      <c r="B2908" s="39">
        <f t="shared" si="93"/>
        <v>0</v>
      </c>
      <c r="C2908" s="39" t="str">
        <f t="shared" si="97"/>
        <v>2020 Initial Year</v>
      </c>
      <c r="D2908" s="40">
        <v>1</v>
      </c>
      <c r="E2908" s="662">
        <v>15</v>
      </c>
      <c r="F2908" s="40" t="s">
        <v>424</v>
      </c>
      <c r="G2908" s="698" t="s">
        <v>212</v>
      </c>
      <c r="H2908" s="40" t="s">
        <v>213</v>
      </c>
      <c r="I2908" s="629" t="s">
        <v>218</v>
      </c>
      <c r="J2908" s="698" t="s">
        <v>677</v>
      </c>
      <c r="K2908" s="303">
        <v>0</v>
      </c>
      <c r="L2908" s="304">
        <v>0</v>
      </c>
      <c r="M2908" s="305">
        <v>0</v>
      </c>
      <c r="N2908" s="305">
        <v>0</v>
      </c>
      <c r="O2908" s="303">
        <v>0</v>
      </c>
      <c r="P2908" s="305">
        <v>0</v>
      </c>
      <c r="Q2908" s="303">
        <v>0</v>
      </c>
      <c r="R2908" s="16">
        <f>SUMIFS('Member Months'!$L:$L,'Member Months'!$A:$A,$A2908,'Member Months'!$C:$C,$C2908, 'Member Months'!$D:$D,$D2908)</f>
        <v>0</v>
      </c>
      <c r="T2908" s="172"/>
    </row>
    <row r="2909" spans="1:20">
      <c r="A2909" s="38">
        <v>15</v>
      </c>
      <c r="B2909" s="39">
        <f t="shared" ref="B2909:B2921" si="98">$B$2598</f>
        <v>0</v>
      </c>
      <c r="C2909" s="39" t="str">
        <f t="shared" si="97"/>
        <v>2020 Initial Year</v>
      </c>
      <c r="D2909" s="40">
        <v>1</v>
      </c>
      <c r="E2909" s="662">
        <v>15</v>
      </c>
      <c r="F2909" s="40" t="s">
        <v>424</v>
      </c>
      <c r="G2909" s="698" t="s">
        <v>212</v>
      </c>
      <c r="H2909" s="40" t="s">
        <v>213</v>
      </c>
      <c r="I2909" s="629" t="s">
        <v>219</v>
      </c>
      <c r="J2909" s="698" t="s">
        <v>263</v>
      </c>
      <c r="K2909" s="303">
        <v>0</v>
      </c>
      <c r="L2909" s="304">
        <v>0</v>
      </c>
      <c r="M2909" s="305">
        <v>0</v>
      </c>
      <c r="N2909" s="305">
        <v>0</v>
      </c>
      <c r="O2909" s="303">
        <v>0</v>
      </c>
      <c r="P2909" s="305">
        <v>0</v>
      </c>
      <c r="Q2909" s="303">
        <v>0</v>
      </c>
      <c r="R2909" s="16">
        <f>SUMIFS('Member Months'!$L:$L,'Member Months'!$A:$A,$A2909,'Member Months'!$C:$C,$C2909, 'Member Months'!$D:$D,$D2909)</f>
        <v>0</v>
      </c>
      <c r="T2909" s="172"/>
    </row>
    <row r="2910" spans="1:20">
      <c r="A2910" s="38">
        <v>15</v>
      </c>
      <c r="B2910" s="39">
        <f t="shared" si="98"/>
        <v>0</v>
      </c>
      <c r="C2910" s="39" t="str">
        <f t="shared" si="97"/>
        <v>2020 Initial Year</v>
      </c>
      <c r="D2910" s="40">
        <v>1</v>
      </c>
      <c r="E2910" s="662">
        <v>15</v>
      </c>
      <c r="F2910" s="40" t="s">
        <v>424</v>
      </c>
      <c r="G2910" s="698" t="s">
        <v>212</v>
      </c>
      <c r="H2910" s="40" t="s">
        <v>213</v>
      </c>
      <c r="I2910" s="629" t="s">
        <v>220</v>
      </c>
      <c r="J2910" s="698" t="s">
        <v>675</v>
      </c>
      <c r="K2910" s="303">
        <v>0</v>
      </c>
      <c r="L2910" s="304">
        <v>0</v>
      </c>
      <c r="M2910" s="305">
        <v>0</v>
      </c>
      <c r="N2910" s="305">
        <v>0</v>
      </c>
      <c r="O2910" s="303">
        <v>0</v>
      </c>
      <c r="P2910" s="305">
        <v>0</v>
      </c>
      <c r="Q2910" s="303">
        <v>0</v>
      </c>
      <c r="R2910" s="16">
        <f>SUMIFS('Member Months'!$L:$L,'Member Months'!$A:$A,$A2910,'Member Months'!$C:$C,$C2910, 'Member Months'!$D:$D,$D2910)</f>
        <v>0</v>
      </c>
      <c r="T2910" s="172"/>
    </row>
    <row r="2911" spans="1:20">
      <c r="A2911" s="38">
        <v>15</v>
      </c>
      <c r="B2911" s="39">
        <f t="shared" si="98"/>
        <v>0</v>
      </c>
      <c r="C2911" s="39" t="str">
        <f t="shared" si="97"/>
        <v>2020 Initial Year</v>
      </c>
      <c r="D2911" s="40">
        <v>1</v>
      </c>
      <c r="E2911" s="662">
        <v>15</v>
      </c>
      <c r="F2911" s="40" t="s">
        <v>424</v>
      </c>
      <c r="G2911" s="698" t="s">
        <v>212</v>
      </c>
      <c r="H2911" s="40" t="s">
        <v>213</v>
      </c>
      <c r="I2911" s="629" t="s">
        <v>221</v>
      </c>
      <c r="J2911" s="698" t="s">
        <v>264</v>
      </c>
      <c r="K2911" s="303">
        <v>0</v>
      </c>
      <c r="L2911" s="304">
        <v>0</v>
      </c>
      <c r="M2911" s="305">
        <v>0</v>
      </c>
      <c r="N2911" s="305">
        <v>0</v>
      </c>
      <c r="O2911" s="303">
        <v>0</v>
      </c>
      <c r="P2911" s="305">
        <v>0</v>
      </c>
      <c r="Q2911" s="303">
        <v>0</v>
      </c>
      <c r="R2911" s="16">
        <f>SUMIFS('Member Months'!$L:$L,'Member Months'!$A:$A,$A2911,'Member Months'!$C:$C,$C2911, 'Member Months'!$D:$D,$D2911)</f>
        <v>0</v>
      </c>
      <c r="T2911" s="172"/>
    </row>
    <row r="2912" spans="1:20">
      <c r="A2912" s="38">
        <v>15</v>
      </c>
      <c r="B2912" s="39">
        <f t="shared" si="98"/>
        <v>0</v>
      </c>
      <c r="C2912" s="39" t="str">
        <f t="shared" si="97"/>
        <v>2020 Initial Year</v>
      </c>
      <c r="D2912" s="40">
        <v>1</v>
      </c>
      <c r="E2912" s="662">
        <v>15</v>
      </c>
      <c r="F2912" s="40" t="s">
        <v>424</v>
      </c>
      <c r="G2912" s="698" t="s">
        <v>212</v>
      </c>
      <c r="H2912" s="40" t="s">
        <v>213</v>
      </c>
      <c r="I2912" s="629" t="s">
        <v>222</v>
      </c>
      <c r="J2912" s="698" t="s">
        <v>206</v>
      </c>
      <c r="K2912" s="303">
        <v>0</v>
      </c>
      <c r="L2912" s="304">
        <v>0</v>
      </c>
      <c r="M2912" s="305">
        <v>0</v>
      </c>
      <c r="N2912" s="305">
        <v>0</v>
      </c>
      <c r="O2912" s="303">
        <v>0</v>
      </c>
      <c r="P2912" s="305">
        <v>0</v>
      </c>
      <c r="Q2912" s="303">
        <v>0</v>
      </c>
      <c r="R2912" s="16">
        <f>SUMIFS('Member Months'!$L:$L,'Member Months'!$A:$A,$A2912,'Member Months'!$C:$C,$C2912, 'Member Months'!$D:$D,$D2912)</f>
        <v>0</v>
      </c>
      <c r="T2912" s="172"/>
    </row>
    <row r="2913" spans="1:20">
      <c r="A2913" s="38">
        <v>15</v>
      </c>
      <c r="B2913" s="39">
        <f t="shared" si="98"/>
        <v>0</v>
      </c>
      <c r="C2913" s="39" t="str">
        <f t="shared" si="97"/>
        <v>2020 Initial Year</v>
      </c>
      <c r="D2913" s="40">
        <v>1</v>
      </c>
      <c r="E2913" s="662">
        <v>15</v>
      </c>
      <c r="F2913" s="40" t="s">
        <v>424</v>
      </c>
      <c r="G2913" s="698" t="s">
        <v>212</v>
      </c>
      <c r="H2913" s="40" t="s">
        <v>213</v>
      </c>
      <c r="I2913" s="629" t="s">
        <v>223</v>
      </c>
      <c r="J2913" s="698" t="s">
        <v>181</v>
      </c>
      <c r="K2913" s="303">
        <v>0</v>
      </c>
      <c r="L2913" s="304">
        <v>0</v>
      </c>
      <c r="M2913" s="305">
        <v>0</v>
      </c>
      <c r="N2913" s="305">
        <v>0</v>
      </c>
      <c r="O2913" s="303">
        <v>0</v>
      </c>
      <c r="P2913" s="305">
        <v>0</v>
      </c>
      <c r="Q2913" s="303">
        <v>0</v>
      </c>
      <c r="R2913" s="16">
        <f>SUMIFS('Member Months'!$L:$L,'Member Months'!$A:$A,$A2913,'Member Months'!$C:$C,$C2913, 'Member Months'!$D:$D,$D2913)</f>
        <v>0</v>
      </c>
      <c r="T2913" s="172"/>
    </row>
    <row r="2914" spans="1:20">
      <c r="A2914" s="38">
        <v>15</v>
      </c>
      <c r="B2914" s="39">
        <f t="shared" si="98"/>
        <v>0</v>
      </c>
      <c r="C2914" s="39" t="str">
        <f t="shared" si="97"/>
        <v>2020 Initial Year</v>
      </c>
      <c r="D2914" s="40">
        <v>1</v>
      </c>
      <c r="E2914" s="662">
        <v>15</v>
      </c>
      <c r="F2914" s="40" t="s">
        <v>424</v>
      </c>
      <c r="G2914" s="698" t="s">
        <v>212</v>
      </c>
      <c r="H2914" s="40" t="s">
        <v>213</v>
      </c>
      <c r="I2914" s="629" t="s">
        <v>150</v>
      </c>
      <c r="J2914" s="698" t="s">
        <v>204</v>
      </c>
      <c r="K2914" s="303">
        <v>0</v>
      </c>
      <c r="L2914" s="304">
        <v>0</v>
      </c>
      <c r="M2914" s="305">
        <v>0</v>
      </c>
      <c r="N2914" s="305">
        <v>0</v>
      </c>
      <c r="O2914" s="303">
        <v>0</v>
      </c>
      <c r="P2914" s="305">
        <v>0</v>
      </c>
      <c r="Q2914" s="303">
        <v>0</v>
      </c>
      <c r="R2914" s="16">
        <f>SUMIFS('Member Months'!$L:$L,'Member Months'!$A:$A,$A2914,'Member Months'!$C:$C,$C2914, 'Member Months'!$D:$D,$D2914)</f>
        <v>0</v>
      </c>
      <c r="T2914" s="172"/>
    </row>
    <row r="2915" spans="1:20">
      <c r="A2915" s="38">
        <v>15</v>
      </c>
      <c r="B2915" s="39">
        <f t="shared" si="98"/>
        <v>0</v>
      </c>
      <c r="C2915" s="39" t="str">
        <f t="shared" si="97"/>
        <v>2020 Initial Year</v>
      </c>
      <c r="D2915" s="40">
        <v>1</v>
      </c>
      <c r="E2915" s="662">
        <v>15</v>
      </c>
      <c r="F2915" s="40" t="s">
        <v>424</v>
      </c>
      <c r="G2915" s="698" t="s">
        <v>212</v>
      </c>
      <c r="H2915" s="40" t="s">
        <v>213</v>
      </c>
      <c r="I2915" s="629" t="s">
        <v>151</v>
      </c>
      <c r="J2915" s="698" t="s">
        <v>205</v>
      </c>
      <c r="K2915" s="303">
        <v>0</v>
      </c>
      <c r="L2915" s="304">
        <v>0</v>
      </c>
      <c r="M2915" s="305">
        <v>0</v>
      </c>
      <c r="N2915" s="305">
        <v>0</v>
      </c>
      <c r="O2915" s="303">
        <v>0</v>
      </c>
      <c r="P2915" s="305">
        <v>0</v>
      </c>
      <c r="Q2915" s="303">
        <v>0</v>
      </c>
      <c r="R2915" s="16">
        <f>SUMIFS('Member Months'!$L:$L,'Member Months'!$A:$A,$A2915,'Member Months'!$C:$C,$C2915, 'Member Months'!$D:$D,$D2915)</f>
        <v>0</v>
      </c>
      <c r="T2915" s="172"/>
    </row>
    <row r="2916" spans="1:20">
      <c r="A2916" s="38">
        <v>15</v>
      </c>
      <c r="B2916" s="39">
        <f t="shared" si="98"/>
        <v>0</v>
      </c>
      <c r="C2916" s="39" t="str">
        <f t="shared" si="97"/>
        <v>2020 Initial Year</v>
      </c>
      <c r="D2916" s="40">
        <v>1</v>
      </c>
      <c r="E2916" s="662">
        <v>15</v>
      </c>
      <c r="F2916" s="40" t="s">
        <v>424</v>
      </c>
      <c r="G2916" s="698" t="s">
        <v>212</v>
      </c>
      <c r="H2916" s="40" t="s">
        <v>213</v>
      </c>
      <c r="I2916" s="629" t="s">
        <v>152</v>
      </c>
      <c r="J2916" s="698" t="s">
        <v>182</v>
      </c>
      <c r="K2916" s="303">
        <v>0</v>
      </c>
      <c r="L2916" s="304">
        <v>0</v>
      </c>
      <c r="M2916" s="305">
        <v>0</v>
      </c>
      <c r="N2916" s="305">
        <v>0</v>
      </c>
      <c r="O2916" s="303">
        <v>0</v>
      </c>
      <c r="P2916" s="305">
        <v>0</v>
      </c>
      <c r="Q2916" s="303">
        <v>0</v>
      </c>
      <c r="R2916" s="16">
        <f>SUMIFS('Member Months'!$L:$L,'Member Months'!$A:$A,$A2916,'Member Months'!$C:$C,$C2916, 'Member Months'!$D:$D,$D2916)</f>
        <v>0</v>
      </c>
      <c r="T2916" s="172"/>
    </row>
    <row r="2917" spans="1:20">
      <c r="A2917" s="38">
        <v>15</v>
      </c>
      <c r="B2917" s="39">
        <f t="shared" si="98"/>
        <v>0</v>
      </c>
      <c r="C2917" s="39" t="str">
        <f t="shared" si="97"/>
        <v>2020 Initial Year</v>
      </c>
      <c r="D2917" s="40">
        <v>1</v>
      </c>
      <c r="E2917" s="662">
        <v>15</v>
      </c>
      <c r="F2917" s="40" t="s">
        <v>424</v>
      </c>
      <c r="G2917" s="698" t="s">
        <v>212</v>
      </c>
      <c r="H2917" s="40" t="s">
        <v>213</v>
      </c>
      <c r="I2917" s="629" t="s">
        <v>70</v>
      </c>
      <c r="J2917" s="698" t="s">
        <v>265</v>
      </c>
      <c r="K2917" s="303">
        <v>0</v>
      </c>
      <c r="L2917" s="304">
        <v>0</v>
      </c>
      <c r="M2917" s="305">
        <v>0</v>
      </c>
      <c r="N2917" s="305">
        <v>0</v>
      </c>
      <c r="O2917" s="303">
        <v>0</v>
      </c>
      <c r="P2917" s="305">
        <v>0</v>
      </c>
      <c r="Q2917" s="303">
        <v>0</v>
      </c>
      <c r="R2917" s="16">
        <f>SUMIFS('Member Months'!$L:$L,'Member Months'!$A:$A,$A2917,'Member Months'!$C:$C,$C2917, 'Member Months'!$D:$D,$D2917)</f>
        <v>0</v>
      </c>
      <c r="T2917" s="172"/>
    </row>
    <row r="2918" spans="1:20">
      <c r="A2918" s="38">
        <v>15</v>
      </c>
      <c r="B2918" s="39">
        <f t="shared" si="98"/>
        <v>0</v>
      </c>
      <c r="C2918" s="39" t="str">
        <f t="shared" si="97"/>
        <v>2020 Initial Year</v>
      </c>
      <c r="D2918" s="40">
        <v>1</v>
      </c>
      <c r="E2918" s="662">
        <v>15</v>
      </c>
      <c r="F2918" s="40" t="s">
        <v>424</v>
      </c>
      <c r="G2918" s="698" t="s">
        <v>212</v>
      </c>
      <c r="H2918" s="40" t="s">
        <v>213</v>
      </c>
      <c r="I2918" s="629" t="s">
        <v>71</v>
      </c>
      <c r="J2918" s="698" t="s">
        <v>266</v>
      </c>
      <c r="K2918" s="303">
        <v>0</v>
      </c>
      <c r="L2918" s="304">
        <v>0</v>
      </c>
      <c r="M2918" s="305">
        <v>0</v>
      </c>
      <c r="N2918" s="305">
        <v>0</v>
      </c>
      <c r="O2918" s="303">
        <v>0</v>
      </c>
      <c r="P2918" s="305">
        <v>0</v>
      </c>
      <c r="Q2918" s="303">
        <v>0</v>
      </c>
      <c r="R2918" s="16">
        <f>SUMIFS('Member Months'!$L:$L,'Member Months'!$A:$A,$A2918,'Member Months'!$C:$C,$C2918, 'Member Months'!$D:$D,$D2918)</f>
        <v>0</v>
      </c>
      <c r="T2918" s="172"/>
    </row>
    <row r="2919" spans="1:20">
      <c r="A2919" s="38">
        <v>15</v>
      </c>
      <c r="B2919" s="39">
        <f t="shared" si="98"/>
        <v>0</v>
      </c>
      <c r="C2919" s="39" t="str">
        <f t="shared" si="97"/>
        <v>2020 Initial Year</v>
      </c>
      <c r="D2919" s="40">
        <v>1</v>
      </c>
      <c r="E2919" s="662">
        <v>15</v>
      </c>
      <c r="F2919" s="40" t="s">
        <v>424</v>
      </c>
      <c r="G2919" s="698" t="s">
        <v>212</v>
      </c>
      <c r="H2919" s="40" t="s">
        <v>213</v>
      </c>
      <c r="I2919" s="629" t="s">
        <v>72</v>
      </c>
      <c r="J2919" s="698" t="s">
        <v>527</v>
      </c>
      <c r="K2919" s="303">
        <v>0</v>
      </c>
      <c r="L2919" s="304">
        <v>0</v>
      </c>
      <c r="M2919" s="305">
        <v>0</v>
      </c>
      <c r="N2919" s="305">
        <v>0</v>
      </c>
      <c r="O2919" s="303">
        <v>0</v>
      </c>
      <c r="P2919" s="305">
        <v>0</v>
      </c>
      <c r="Q2919" s="303">
        <v>0</v>
      </c>
      <c r="R2919" s="16">
        <f>SUMIFS('Member Months'!$L:$L,'Member Months'!$A:$A,$A2919,'Member Months'!$C:$C,$C2919, 'Member Months'!$D:$D,$D2919)</f>
        <v>0</v>
      </c>
      <c r="T2919" s="172"/>
    </row>
    <row r="2920" spans="1:20">
      <c r="A2920" s="38">
        <v>15</v>
      </c>
      <c r="B2920" s="39">
        <f t="shared" si="98"/>
        <v>0</v>
      </c>
      <c r="C2920" s="39" t="str">
        <f t="shared" si="97"/>
        <v>2020 Initial Year</v>
      </c>
      <c r="D2920" s="40">
        <v>1</v>
      </c>
      <c r="E2920" s="662">
        <v>15</v>
      </c>
      <c r="F2920" s="40" t="s">
        <v>424</v>
      </c>
      <c r="G2920" s="698" t="s">
        <v>212</v>
      </c>
      <c r="H2920" s="40" t="s">
        <v>213</v>
      </c>
      <c r="I2920" s="629" t="s">
        <v>73</v>
      </c>
      <c r="J2920" s="698" t="s">
        <v>528</v>
      </c>
      <c r="K2920" s="303">
        <v>0</v>
      </c>
      <c r="L2920" s="304">
        <v>0</v>
      </c>
      <c r="M2920" s="305">
        <v>0</v>
      </c>
      <c r="N2920" s="305">
        <v>0</v>
      </c>
      <c r="O2920" s="303">
        <v>0</v>
      </c>
      <c r="P2920" s="305">
        <v>0</v>
      </c>
      <c r="Q2920" s="303">
        <v>0</v>
      </c>
      <c r="R2920" s="16">
        <f>SUMIFS('Member Months'!$L:$L,'Member Months'!$A:$A,$A2920,'Member Months'!$C:$C,$C2920, 'Member Months'!$D:$D,$D2920)</f>
        <v>0</v>
      </c>
      <c r="T2920" s="172"/>
    </row>
    <row r="2921" spans="1:20">
      <c r="A2921" s="775">
        <v>15</v>
      </c>
      <c r="B2921" s="776">
        <f t="shared" si="98"/>
        <v>0</v>
      </c>
      <c r="C2921" s="776" t="str">
        <f t="shared" si="97"/>
        <v>2020 Initial Year</v>
      </c>
      <c r="D2921" s="777">
        <v>1</v>
      </c>
      <c r="E2921" s="778">
        <v>15</v>
      </c>
      <c r="F2921" s="777" t="s">
        <v>424</v>
      </c>
      <c r="G2921" s="779" t="s">
        <v>212</v>
      </c>
      <c r="H2921" s="777" t="s">
        <v>213</v>
      </c>
      <c r="I2921" s="780" t="s">
        <v>409</v>
      </c>
      <c r="J2921" s="779" t="s">
        <v>803</v>
      </c>
      <c r="K2921" s="781">
        <v>0</v>
      </c>
      <c r="L2921" s="782">
        <v>0</v>
      </c>
      <c r="M2921" s="783">
        <v>0</v>
      </c>
      <c r="N2921" s="783">
        <v>0</v>
      </c>
      <c r="O2921" s="781">
        <v>0</v>
      </c>
      <c r="P2921" s="783">
        <v>0</v>
      </c>
      <c r="Q2921" s="781">
        <v>0</v>
      </c>
      <c r="R2921" s="785">
        <f>SUMIFS('Member Months'!$L:$L,'Member Months'!$A:$A,$A2921,'Member Months'!$C:$C,$C2921, 'Member Months'!$D:$D,$D2921)</f>
        <v>0</v>
      </c>
      <c r="T2921" s="172"/>
    </row>
    <row r="2922" spans="1:20">
      <c r="A2922" s="38" t="s">
        <v>211</v>
      </c>
      <c r="B2922" s="39">
        <f>$B$6</f>
        <v>0</v>
      </c>
      <c r="C2922" s="39" t="str">
        <f t="shared" si="97"/>
        <v>2020 Initial Year</v>
      </c>
      <c r="D2922" s="40">
        <v>2</v>
      </c>
      <c r="E2922" s="40" t="s">
        <v>211</v>
      </c>
      <c r="F2922" s="40" t="s">
        <v>738</v>
      </c>
      <c r="G2922" s="698" t="s">
        <v>212</v>
      </c>
      <c r="H2922" s="40" t="s">
        <v>213</v>
      </c>
      <c r="I2922" s="629" t="s">
        <v>211</v>
      </c>
      <c r="J2922" s="698" t="s">
        <v>261</v>
      </c>
      <c r="K2922" s="303">
        <v>0</v>
      </c>
      <c r="L2922" s="304">
        <v>0</v>
      </c>
      <c r="M2922" s="305">
        <v>0</v>
      </c>
      <c r="N2922" s="305">
        <v>0</v>
      </c>
      <c r="O2922" s="303">
        <v>0</v>
      </c>
      <c r="P2922" s="305">
        <v>0</v>
      </c>
      <c r="Q2922" s="303">
        <v>0</v>
      </c>
      <c r="R2922" s="16">
        <f>SUMIFS('Member Months'!$L:$L,'Member Months'!$A:$A,$A2922,'Member Months'!$C:$C,$C2922, 'Member Months'!$D:$D,$D2922)</f>
        <v>0</v>
      </c>
      <c r="T2922" s="172"/>
    </row>
    <row r="2923" spans="1:20">
      <c r="A2923" s="38" t="s">
        <v>211</v>
      </c>
      <c r="B2923" s="39">
        <f t="shared" ref="B2923:B2986" si="99">$B$2922</f>
        <v>0</v>
      </c>
      <c r="C2923" s="39" t="str">
        <f t="shared" si="97"/>
        <v>2020 Initial Year</v>
      </c>
      <c r="D2923" s="40">
        <v>2</v>
      </c>
      <c r="E2923" s="40" t="s">
        <v>211</v>
      </c>
      <c r="F2923" s="40" t="s">
        <v>738</v>
      </c>
      <c r="G2923" s="698" t="s">
        <v>212</v>
      </c>
      <c r="H2923" s="40" t="s">
        <v>213</v>
      </c>
      <c r="I2923" s="629" t="s">
        <v>214</v>
      </c>
      <c r="J2923" s="698" t="s">
        <v>676</v>
      </c>
      <c r="K2923" s="303">
        <v>0</v>
      </c>
      <c r="L2923" s="304">
        <v>0</v>
      </c>
      <c r="M2923" s="305">
        <v>0</v>
      </c>
      <c r="N2923" s="305">
        <v>0</v>
      </c>
      <c r="O2923" s="303">
        <v>0</v>
      </c>
      <c r="P2923" s="305">
        <v>0</v>
      </c>
      <c r="Q2923" s="303">
        <v>0</v>
      </c>
      <c r="R2923" s="16">
        <f>SUMIFS('Member Months'!$L:$L,'Member Months'!$A:$A,$A2923,'Member Months'!$C:$C,$C2923, 'Member Months'!$D:$D,$D2923)</f>
        <v>0</v>
      </c>
      <c r="T2923" s="172"/>
    </row>
    <row r="2924" spans="1:20">
      <c r="A2924" s="38" t="s">
        <v>211</v>
      </c>
      <c r="B2924" s="39">
        <f t="shared" si="99"/>
        <v>0</v>
      </c>
      <c r="C2924" s="39" t="str">
        <f t="shared" si="97"/>
        <v>2020 Initial Year</v>
      </c>
      <c r="D2924" s="40">
        <v>2</v>
      </c>
      <c r="E2924" s="40" t="s">
        <v>211</v>
      </c>
      <c r="F2924" s="40" t="s">
        <v>738</v>
      </c>
      <c r="G2924" s="698" t="s">
        <v>212</v>
      </c>
      <c r="H2924" s="40" t="s">
        <v>213</v>
      </c>
      <c r="I2924" s="629" t="s">
        <v>215</v>
      </c>
      <c r="J2924" s="698" t="s">
        <v>216</v>
      </c>
      <c r="K2924" s="303">
        <v>0</v>
      </c>
      <c r="L2924" s="304">
        <v>0</v>
      </c>
      <c r="M2924" s="305">
        <v>0</v>
      </c>
      <c r="N2924" s="305">
        <v>0</v>
      </c>
      <c r="O2924" s="303">
        <v>0</v>
      </c>
      <c r="P2924" s="305">
        <v>0</v>
      </c>
      <c r="Q2924" s="303">
        <v>0</v>
      </c>
      <c r="R2924" s="16">
        <f>SUMIFS('Member Months'!$L:$L,'Member Months'!$A:$A,$A2924,'Member Months'!$C:$C,$C2924, 'Member Months'!$D:$D,$D2924)</f>
        <v>0</v>
      </c>
      <c r="T2924" s="172"/>
    </row>
    <row r="2925" spans="1:20">
      <c r="A2925" s="38" t="s">
        <v>211</v>
      </c>
      <c r="B2925" s="39">
        <f t="shared" si="99"/>
        <v>0</v>
      </c>
      <c r="C2925" s="39" t="str">
        <f t="shared" si="97"/>
        <v>2020 Initial Year</v>
      </c>
      <c r="D2925" s="40">
        <v>2</v>
      </c>
      <c r="E2925" s="40" t="s">
        <v>211</v>
      </c>
      <c r="F2925" s="40" t="s">
        <v>738</v>
      </c>
      <c r="G2925" s="698" t="s">
        <v>212</v>
      </c>
      <c r="H2925" s="40" t="s">
        <v>213</v>
      </c>
      <c r="I2925" s="629" t="s">
        <v>217</v>
      </c>
      <c r="J2925" s="698" t="s">
        <v>262</v>
      </c>
      <c r="K2925" s="303">
        <v>0</v>
      </c>
      <c r="L2925" s="304">
        <v>0</v>
      </c>
      <c r="M2925" s="305">
        <v>0</v>
      </c>
      <c r="N2925" s="305">
        <v>0</v>
      </c>
      <c r="O2925" s="303">
        <v>0</v>
      </c>
      <c r="P2925" s="305">
        <v>0</v>
      </c>
      <c r="Q2925" s="303">
        <v>0</v>
      </c>
      <c r="R2925" s="16">
        <f>SUMIFS('Member Months'!$L:$L,'Member Months'!$A:$A,$A2925,'Member Months'!$C:$C,$C2925, 'Member Months'!$D:$D,$D2925)</f>
        <v>0</v>
      </c>
      <c r="T2925" s="172"/>
    </row>
    <row r="2926" spans="1:20">
      <c r="A2926" s="38" t="s">
        <v>211</v>
      </c>
      <c r="B2926" s="39">
        <f t="shared" si="99"/>
        <v>0</v>
      </c>
      <c r="C2926" s="39" t="str">
        <f t="shared" si="97"/>
        <v>2020 Initial Year</v>
      </c>
      <c r="D2926" s="40">
        <v>2</v>
      </c>
      <c r="E2926" s="40" t="s">
        <v>211</v>
      </c>
      <c r="F2926" s="40" t="s">
        <v>738</v>
      </c>
      <c r="G2926" s="698" t="s">
        <v>212</v>
      </c>
      <c r="H2926" s="40" t="s">
        <v>213</v>
      </c>
      <c r="I2926" s="629" t="s">
        <v>218</v>
      </c>
      <c r="J2926" s="698" t="s">
        <v>677</v>
      </c>
      <c r="K2926" s="303">
        <v>0</v>
      </c>
      <c r="L2926" s="304">
        <v>0</v>
      </c>
      <c r="M2926" s="305">
        <v>0</v>
      </c>
      <c r="N2926" s="305">
        <v>0</v>
      </c>
      <c r="O2926" s="303">
        <v>0</v>
      </c>
      <c r="P2926" s="305">
        <v>0</v>
      </c>
      <c r="Q2926" s="303">
        <v>0</v>
      </c>
      <c r="R2926" s="16">
        <f>SUMIFS('Member Months'!$L:$L,'Member Months'!$A:$A,$A2926,'Member Months'!$C:$C,$C2926, 'Member Months'!$D:$D,$D2926)</f>
        <v>0</v>
      </c>
      <c r="T2926" s="172"/>
    </row>
    <row r="2927" spans="1:20">
      <c r="A2927" s="38" t="s">
        <v>211</v>
      </c>
      <c r="B2927" s="39">
        <f t="shared" si="99"/>
        <v>0</v>
      </c>
      <c r="C2927" s="39" t="str">
        <f t="shared" si="97"/>
        <v>2020 Initial Year</v>
      </c>
      <c r="D2927" s="40">
        <v>2</v>
      </c>
      <c r="E2927" s="40" t="s">
        <v>211</v>
      </c>
      <c r="F2927" s="40" t="s">
        <v>738</v>
      </c>
      <c r="G2927" s="698" t="s">
        <v>212</v>
      </c>
      <c r="H2927" s="40" t="s">
        <v>213</v>
      </c>
      <c r="I2927" s="629" t="s">
        <v>219</v>
      </c>
      <c r="J2927" s="698" t="s">
        <v>263</v>
      </c>
      <c r="K2927" s="303">
        <v>0</v>
      </c>
      <c r="L2927" s="304">
        <v>0</v>
      </c>
      <c r="M2927" s="305">
        <v>0</v>
      </c>
      <c r="N2927" s="305">
        <v>0</v>
      </c>
      <c r="O2927" s="303">
        <v>0</v>
      </c>
      <c r="P2927" s="305">
        <v>0</v>
      </c>
      <c r="Q2927" s="303">
        <v>0</v>
      </c>
      <c r="R2927" s="16">
        <f>SUMIFS('Member Months'!$L:$L,'Member Months'!$A:$A,$A2927,'Member Months'!$C:$C,$C2927, 'Member Months'!$D:$D,$D2927)</f>
        <v>0</v>
      </c>
      <c r="T2927" s="172"/>
    </row>
    <row r="2928" spans="1:20">
      <c r="A2928" s="38" t="s">
        <v>211</v>
      </c>
      <c r="B2928" s="39">
        <f t="shared" si="99"/>
        <v>0</v>
      </c>
      <c r="C2928" s="39" t="str">
        <f t="shared" si="97"/>
        <v>2020 Initial Year</v>
      </c>
      <c r="D2928" s="40">
        <v>2</v>
      </c>
      <c r="E2928" s="40" t="s">
        <v>211</v>
      </c>
      <c r="F2928" s="40" t="s">
        <v>738</v>
      </c>
      <c r="G2928" s="698" t="s">
        <v>212</v>
      </c>
      <c r="H2928" s="40" t="s">
        <v>213</v>
      </c>
      <c r="I2928" s="629" t="s">
        <v>220</v>
      </c>
      <c r="J2928" s="698" t="s">
        <v>675</v>
      </c>
      <c r="K2928" s="303">
        <v>0</v>
      </c>
      <c r="L2928" s="304">
        <v>0</v>
      </c>
      <c r="M2928" s="305">
        <v>0</v>
      </c>
      <c r="N2928" s="305">
        <v>0</v>
      </c>
      <c r="O2928" s="303">
        <v>0</v>
      </c>
      <c r="P2928" s="305">
        <v>0</v>
      </c>
      <c r="Q2928" s="303">
        <v>0</v>
      </c>
      <c r="R2928" s="16">
        <f>SUMIFS('Member Months'!$L:$L,'Member Months'!$A:$A,$A2928,'Member Months'!$C:$C,$C2928, 'Member Months'!$D:$D,$D2928)</f>
        <v>0</v>
      </c>
      <c r="T2928" s="172"/>
    </row>
    <row r="2929" spans="1:20">
      <c r="A2929" s="38" t="s">
        <v>211</v>
      </c>
      <c r="B2929" s="39">
        <f t="shared" si="99"/>
        <v>0</v>
      </c>
      <c r="C2929" s="39" t="str">
        <f t="shared" si="97"/>
        <v>2020 Initial Year</v>
      </c>
      <c r="D2929" s="40">
        <v>2</v>
      </c>
      <c r="E2929" s="40" t="s">
        <v>211</v>
      </c>
      <c r="F2929" s="40" t="s">
        <v>738</v>
      </c>
      <c r="G2929" s="698" t="s">
        <v>212</v>
      </c>
      <c r="H2929" s="40" t="s">
        <v>213</v>
      </c>
      <c r="I2929" s="629" t="s">
        <v>221</v>
      </c>
      <c r="J2929" s="698" t="s">
        <v>264</v>
      </c>
      <c r="K2929" s="303">
        <v>0</v>
      </c>
      <c r="L2929" s="304">
        <v>0</v>
      </c>
      <c r="M2929" s="305">
        <v>0</v>
      </c>
      <c r="N2929" s="305">
        <v>0</v>
      </c>
      <c r="O2929" s="303">
        <v>0</v>
      </c>
      <c r="P2929" s="305">
        <v>0</v>
      </c>
      <c r="Q2929" s="303">
        <v>0</v>
      </c>
      <c r="R2929" s="16">
        <f>SUMIFS('Member Months'!$L:$L,'Member Months'!$A:$A,$A2929,'Member Months'!$C:$C,$C2929, 'Member Months'!$D:$D,$D2929)</f>
        <v>0</v>
      </c>
      <c r="T2929" s="172"/>
    </row>
    <row r="2930" spans="1:20">
      <c r="A2930" s="38" t="s">
        <v>211</v>
      </c>
      <c r="B2930" s="39">
        <f t="shared" si="99"/>
        <v>0</v>
      </c>
      <c r="C2930" s="39" t="str">
        <f t="shared" si="97"/>
        <v>2020 Initial Year</v>
      </c>
      <c r="D2930" s="40">
        <v>2</v>
      </c>
      <c r="E2930" s="40" t="s">
        <v>211</v>
      </c>
      <c r="F2930" s="40" t="s">
        <v>738</v>
      </c>
      <c r="G2930" s="698" t="s">
        <v>212</v>
      </c>
      <c r="H2930" s="40" t="s">
        <v>213</v>
      </c>
      <c r="I2930" s="629" t="s">
        <v>222</v>
      </c>
      <c r="J2930" s="698" t="s">
        <v>206</v>
      </c>
      <c r="K2930" s="303">
        <v>0</v>
      </c>
      <c r="L2930" s="304">
        <v>0</v>
      </c>
      <c r="M2930" s="305">
        <v>0</v>
      </c>
      <c r="N2930" s="305">
        <v>0</v>
      </c>
      <c r="O2930" s="303">
        <v>0</v>
      </c>
      <c r="P2930" s="305">
        <v>0</v>
      </c>
      <c r="Q2930" s="303">
        <v>0</v>
      </c>
      <c r="R2930" s="16">
        <f>SUMIFS('Member Months'!$L:$L,'Member Months'!$A:$A,$A2930,'Member Months'!$C:$C,$C2930, 'Member Months'!$D:$D,$D2930)</f>
        <v>0</v>
      </c>
      <c r="T2930" s="172"/>
    </row>
    <row r="2931" spans="1:20">
      <c r="A2931" s="38" t="s">
        <v>211</v>
      </c>
      <c r="B2931" s="39">
        <f t="shared" si="99"/>
        <v>0</v>
      </c>
      <c r="C2931" s="39" t="str">
        <f t="shared" si="97"/>
        <v>2020 Initial Year</v>
      </c>
      <c r="D2931" s="40">
        <v>2</v>
      </c>
      <c r="E2931" s="40" t="s">
        <v>211</v>
      </c>
      <c r="F2931" s="40" t="s">
        <v>738</v>
      </c>
      <c r="G2931" s="698" t="s">
        <v>212</v>
      </c>
      <c r="H2931" s="40" t="s">
        <v>213</v>
      </c>
      <c r="I2931" s="629" t="s">
        <v>223</v>
      </c>
      <c r="J2931" s="698" t="s">
        <v>181</v>
      </c>
      <c r="K2931" s="109">
        <v>0</v>
      </c>
      <c r="L2931" s="110">
        <v>0</v>
      </c>
      <c r="M2931" s="111">
        <v>0</v>
      </c>
      <c r="N2931" s="111">
        <v>0</v>
      </c>
      <c r="O2931" s="109">
        <v>0</v>
      </c>
      <c r="P2931" s="111">
        <v>0</v>
      </c>
      <c r="Q2931" s="109">
        <v>0</v>
      </c>
      <c r="R2931" s="16">
        <f>SUMIFS('Member Months'!$L:$L,'Member Months'!$A:$A,$A2931,'Member Months'!$C:$C,$C2931, 'Member Months'!$D:$D,$D2931)</f>
        <v>0</v>
      </c>
      <c r="T2931" s="172"/>
    </row>
    <row r="2932" spans="1:20">
      <c r="A2932" s="38" t="s">
        <v>211</v>
      </c>
      <c r="B2932" s="39">
        <f t="shared" si="99"/>
        <v>0</v>
      </c>
      <c r="C2932" s="39" t="str">
        <f t="shared" si="97"/>
        <v>2020 Initial Year</v>
      </c>
      <c r="D2932" s="40">
        <v>2</v>
      </c>
      <c r="E2932" s="40" t="s">
        <v>211</v>
      </c>
      <c r="F2932" s="40" t="s">
        <v>738</v>
      </c>
      <c r="G2932" s="698" t="s">
        <v>212</v>
      </c>
      <c r="H2932" s="40" t="s">
        <v>213</v>
      </c>
      <c r="I2932" s="629" t="s">
        <v>150</v>
      </c>
      <c r="J2932" s="698" t="s">
        <v>204</v>
      </c>
      <c r="K2932" s="109">
        <v>0</v>
      </c>
      <c r="L2932" s="110">
        <v>0</v>
      </c>
      <c r="M2932" s="111">
        <v>0</v>
      </c>
      <c r="N2932" s="111">
        <v>0</v>
      </c>
      <c r="O2932" s="109">
        <v>0</v>
      </c>
      <c r="P2932" s="111">
        <v>0</v>
      </c>
      <c r="Q2932" s="109">
        <v>0</v>
      </c>
      <c r="R2932" s="16">
        <f>SUMIFS('Member Months'!$L:$L,'Member Months'!$A:$A,$A2932,'Member Months'!$C:$C,$C2932, 'Member Months'!$D:$D,$D2932)</f>
        <v>0</v>
      </c>
      <c r="T2932" s="172"/>
    </row>
    <row r="2933" spans="1:20">
      <c r="A2933" s="38" t="s">
        <v>211</v>
      </c>
      <c r="B2933" s="39">
        <f t="shared" si="99"/>
        <v>0</v>
      </c>
      <c r="C2933" s="39" t="str">
        <f t="shared" si="97"/>
        <v>2020 Initial Year</v>
      </c>
      <c r="D2933" s="40">
        <v>2</v>
      </c>
      <c r="E2933" s="40" t="s">
        <v>211</v>
      </c>
      <c r="F2933" s="40" t="s">
        <v>738</v>
      </c>
      <c r="G2933" s="698" t="s">
        <v>212</v>
      </c>
      <c r="H2933" s="40" t="s">
        <v>213</v>
      </c>
      <c r="I2933" s="629" t="s">
        <v>151</v>
      </c>
      <c r="J2933" s="698" t="s">
        <v>205</v>
      </c>
      <c r="K2933" s="109">
        <v>0</v>
      </c>
      <c r="L2933" s="110">
        <v>0</v>
      </c>
      <c r="M2933" s="111">
        <v>0</v>
      </c>
      <c r="N2933" s="111">
        <v>0</v>
      </c>
      <c r="O2933" s="109">
        <v>0</v>
      </c>
      <c r="P2933" s="111">
        <v>0</v>
      </c>
      <c r="Q2933" s="109">
        <v>0</v>
      </c>
      <c r="R2933" s="16">
        <f>SUMIFS('Member Months'!$L:$L,'Member Months'!$A:$A,$A2933,'Member Months'!$C:$C,$C2933, 'Member Months'!$D:$D,$D2933)</f>
        <v>0</v>
      </c>
      <c r="T2933" s="172"/>
    </row>
    <row r="2934" spans="1:20">
      <c r="A2934" s="38" t="s">
        <v>211</v>
      </c>
      <c r="B2934" s="39">
        <f t="shared" si="99"/>
        <v>0</v>
      </c>
      <c r="C2934" s="39" t="str">
        <f t="shared" si="97"/>
        <v>2020 Initial Year</v>
      </c>
      <c r="D2934" s="40">
        <v>2</v>
      </c>
      <c r="E2934" s="40" t="s">
        <v>211</v>
      </c>
      <c r="F2934" s="40" t="s">
        <v>738</v>
      </c>
      <c r="G2934" s="698" t="s">
        <v>212</v>
      </c>
      <c r="H2934" s="40" t="s">
        <v>213</v>
      </c>
      <c r="I2934" s="629" t="s">
        <v>152</v>
      </c>
      <c r="J2934" s="698" t="s">
        <v>182</v>
      </c>
      <c r="K2934" s="109">
        <v>0</v>
      </c>
      <c r="L2934" s="110">
        <v>0</v>
      </c>
      <c r="M2934" s="111">
        <v>0</v>
      </c>
      <c r="N2934" s="111">
        <v>0</v>
      </c>
      <c r="O2934" s="109">
        <v>0</v>
      </c>
      <c r="P2934" s="111">
        <v>0</v>
      </c>
      <c r="Q2934" s="109">
        <v>0</v>
      </c>
      <c r="R2934" s="16">
        <f>SUMIFS('Member Months'!$L:$L,'Member Months'!$A:$A,$A2934,'Member Months'!$C:$C,$C2934, 'Member Months'!$D:$D,$D2934)</f>
        <v>0</v>
      </c>
      <c r="T2934" s="172"/>
    </row>
    <row r="2935" spans="1:20">
      <c r="A2935" s="38" t="s">
        <v>211</v>
      </c>
      <c r="B2935" s="39">
        <f t="shared" si="99"/>
        <v>0</v>
      </c>
      <c r="C2935" s="39" t="str">
        <f t="shared" si="97"/>
        <v>2020 Initial Year</v>
      </c>
      <c r="D2935" s="40">
        <v>2</v>
      </c>
      <c r="E2935" s="40" t="s">
        <v>211</v>
      </c>
      <c r="F2935" s="40" t="s">
        <v>738</v>
      </c>
      <c r="G2935" s="698" t="s">
        <v>212</v>
      </c>
      <c r="H2935" s="40" t="s">
        <v>213</v>
      </c>
      <c r="I2935" s="629" t="s">
        <v>70</v>
      </c>
      <c r="J2935" s="698" t="s">
        <v>265</v>
      </c>
      <c r="K2935" s="109">
        <v>0</v>
      </c>
      <c r="L2935" s="110">
        <v>0</v>
      </c>
      <c r="M2935" s="111">
        <v>0</v>
      </c>
      <c r="N2935" s="111">
        <v>0</v>
      </c>
      <c r="O2935" s="109">
        <v>0</v>
      </c>
      <c r="P2935" s="111">
        <v>0</v>
      </c>
      <c r="Q2935" s="109">
        <v>0</v>
      </c>
      <c r="R2935" s="16">
        <f>SUMIFS('Member Months'!$L:$L,'Member Months'!$A:$A,$A2935,'Member Months'!$C:$C,$C2935, 'Member Months'!$D:$D,$D2935)</f>
        <v>0</v>
      </c>
      <c r="T2935" s="172"/>
    </row>
    <row r="2936" spans="1:20">
      <c r="A2936" s="38" t="s">
        <v>211</v>
      </c>
      <c r="B2936" s="39">
        <f t="shared" si="99"/>
        <v>0</v>
      </c>
      <c r="C2936" s="39" t="str">
        <f t="shared" si="97"/>
        <v>2020 Initial Year</v>
      </c>
      <c r="D2936" s="40">
        <v>2</v>
      </c>
      <c r="E2936" s="40" t="s">
        <v>211</v>
      </c>
      <c r="F2936" s="40" t="s">
        <v>738</v>
      </c>
      <c r="G2936" s="698" t="s">
        <v>212</v>
      </c>
      <c r="H2936" s="40" t="s">
        <v>213</v>
      </c>
      <c r="I2936" s="629" t="s">
        <v>71</v>
      </c>
      <c r="J2936" s="698" t="s">
        <v>266</v>
      </c>
      <c r="K2936" s="109">
        <v>0</v>
      </c>
      <c r="L2936" s="110">
        <v>0</v>
      </c>
      <c r="M2936" s="111">
        <v>0</v>
      </c>
      <c r="N2936" s="111">
        <v>0</v>
      </c>
      <c r="O2936" s="109">
        <v>0</v>
      </c>
      <c r="P2936" s="111">
        <v>0</v>
      </c>
      <c r="Q2936" s="109">
        <v>0</v>
      </c>
      <c r="R2936" s="16">
        <f>SUMIFS('Member Months'!$L:$L,'Member Months'!$A:$A,$A2936,'Member Months'!$C:$C,$C2936, 'Member Months'!$D:$D,$D2936)</f>
        <v>0</v>
      </c>
      <c r="T2936" s="172"/>
    </row>
    <row r="2937" spans="1:20">
      <c r="A2937" s="38" t="s">
        <v>211</v>
      </c>
      <c r="B2937" s="39">
        <f t="shared" si="99"/>
        <v>0</v>
      </c>
      <c r="C2937" s="39" t="str">
        <f t="shared" si="97"/>
        <v>2020 Initial Year</v>
      </c>
      <c r="D2937" s="40">
        <v>2</v>
      </c>
      <c r="E2937" s="40" t="s">
        <v>211</v>
      </c>
      <c r="F2937" s="40" t="s">
        <v>738</v>
      </c>
      <c r="G2937" s="698" t="s">
        <v>212</v>
      </c>
      <c r="H2937" s="40" t="s">
        <v>213</v>
      </c>
      <c r="I2937" s="629" t="s">
        <v>72</v>
      </c>
      <c r="J2937" s="698" t="s">
        <v>527</v>
      </c>
      <c r="K2937" s="109">
        <v>0</v>
      </c>
      <c r="L2937" s="110">
        <v>0</v>
      </c>
      <c r="M2937" s="111">
        <v>0</v>
      </c>
      <c r="N2937" s="111">
        <v>0</v>
      </c>
      <c r="O2937" s="109">
        <v>0</v>
      </c>
      <c r="P2937" s="111">
        <v>0</v>
      </c>
      <c r="Q2937" s="109">
        <v>0</v>
      </c>
      <c r="R2937" s="16">
        <f>SUMIFS('Member Months'!$L:$L,'Member Months'!$A:$A,$A2937,'Member Months'!$C:$C,$C2937, 'Member Months'!$D:$D,$D2937)</f>
        <v>0</v>
      </c>
      <c r="T2937" s="172"/>
    </row>
    <row r="2938" spans="1:20">
      <c r="A2938" s="38" t="s">
        <v>211</v>
      </c>
      <c r="B2938" s="39">
        <f t="shared" si="99"/>
        <v>0</v>
      </c>
      <c r="C2938" s="39" t="str">
        <f t="shared" si="97"/>
        <v>2020 Initial Year</v>
      </c>
      <c r="D2938" s="40">
        <v>2</v>
      </c>
      <c r="E2938" s="40" t="s">
        <v>211</v>
      </c>
      <c r="F2938" s="40" t="s">
        <v>738</v>
      </c>
      <c r="G2938" s="698" t="s">
        <v>212</v>
      </c>
      <c r="H2938" s="40" t="s">
        <v>213</v>
      </c>
      <c r="I2938" s="629" t="s">
        <v>73</v>
      </c>
      <c r="J2938" s="698" t="s">
        <v>528</v>
      </c>
      <c r="K2938" s="109">
        <v>0</v>
      </c>
      <c r="L2938" s="110">
        <v>0</v>
      </c>
      <c r="M2938" s="111">
        <v>0</v>
      </c>
      <c r="N2938" s="111">
        <v>0</v>
      </c>
      <c r="O2938" s="109">
        <v>0</v>
      </c>
      <c r="P2938" s="111">
        <v>0</v>
      </c>
      <c r="Q2938" s="109">
        <v>0</v>
      </c>
      <c r="R2938" s="16">
        <f>SUMIFS('Member Months'!$L:$L,'Member Months'!$A:$A,$A2938,'Member Months'!$C:$C,$C2938, 'Member Months'!$D:$D,$D2938)</f>
        <v>0</v>
      </c>
      <c r="T2938" s="172"/>
    </row>
    <row r="2939" spans="1:20">
      <c r="A2939" s="38" t="s">
        <v>211</v>
      </c>
      <c r="B2939" s="39">
        <f t="shared" si="99"/>
        <v>0</v>
      </c>
      <c r="C2939" s="39" t="str">
        <f t="shared" si="97"/>
        <v>2020 Initial Year</v>
      </c>
      <c r="D2939" s="40">
        <v>2</v>
      </c>
      <c r="E2939" s="40" t="s">
        <v>211</v>
      </c>
      <c r="F2939" s="40" t="s">
        <v>738</v>
      </c>
      <c r="G2939" s="698" t="s">
        <v>212</v>
      </c>
      <c r="H2939" s="40" t="s">
        <v>213</v>
      </c>
      <c r="I2939" s="630" t="s">
        <v>409</v>
      </c>
      <c r="J2939" s="698" t="s">
        <v>803</v>
      </c>
      <c r="K2939" s="109">
        <v>0</v>
      </c>
      <c r="L2939" s="110">
        <v>0</v>
      </c>
      <c r="M2939" s="111">
        <v>0</v>
      </c>
      <c r="N2939" s="111">
        <v>0</v>
      </c>
      <c r="O2939" s="109">
        <v>0</v>
      </c>
      <c r="P2939" s="111">
        <v>0</v>
      </c>
      <c r="Q2939" s="109">
        <v>0</v>
      </c>
      <c r="R2939" s="16">
        <f>SUMIFS('Member Months'!$L:$L,'Member Months'!$A:$A,$A2939,'Member Months'!$C:$C,$C2939, 'Member Months'!$D:$D,$D2939)</f>
        <v>0</v>
      </c>
      <c r="T2939" s="172"/>
    </row>
    <row r="2940" spans="1:20">
      <c r="A2940" s="38" t="s">
        <v>214</v>
      </c>
      <c r="B2940" s="39">
        <f t="shared" si="99"/>
        <v>0</v>
      </c>
      <c r="C2940" s="39" t="str">
        <f t="shared" si="97"/>
        <v>2020 Initial Year</v>
      </c>
      <c r="D2940" s="40">
        <v>2</v>
      </c>
      <c r="E2940" s="40" t="s">
        <v>214</v>
      </c>
      <c r="F2940" s="40" t="s">
        <v>738</v>
      </c>
      <c r="G2940" s="698" t="s">
        <v>224</v>
      </c>
      <c r="H2940" s="40" t="s">
        <v>213</v>
      </c>
      <c r="I2940" s="629" t="s">
        <v>211</v>
      </c>
      <c r="J2940" s="698" t="s">
        <v>261</v>
      </c>
      <c r="K2940" s="109">
        <v>0</v>
      </c>
      <c r="L2940" s="110">
        <v>0</v>
      </c>
      <c r="M2940" s="111">
        <v>0</v>
      </c>
      <c r="N2940" s="111">
        <v>0</v>
      </c>
      <c r="O2940" s="109">
        <v>0</v>
      </c>
      <c r="P2940" s="111">
        <v>0</v>
      </c>
      <c r="Q2940" s="109">
        <v>0</v>
      </c>
      <c r="R2940" s="16">
        <f>SUMIFS('Member Months'!$L:$L,'Member Months'!$A:$A,$A2940,'Member Months'!$C:$C,$C2940, 'Member Months'!$D:$D,$D2940)</f>
        <v>0</v>
      </c>
      <c r="T2940" s="172"/>
    </row>
    <row r="2941" spans="1:20">
      <c r="A2941" s="38" t="s">
        <v>214</v>
      </c>
      <c r="B2941" s="39">
        <f t="shared" si="99"/>
        <v>0</v>
      </c>
      <c r="C2941" s="39" t="str">
        <f t="shared" si="97"/>
        <v>2020 Initial Year</v>
      </c>
      <c r="D2941" s="40">
        <v>2</v>
      </c>
      <c r="E2941" s="40" t="s">
        <v>214</v>
      </c>
      <c r="F2941" s="40" t="s">
        <v>738</v>
      </c>
      <c r="G2941" s="698" t="s">
        <v>224</v>
      </c>
      <c r="H2941" s="40" t="s">
        <v>213</v>
      </c>
      <c r="I2941" s="629" t="s">
        <v>214</v>
      </c>
      <c r="J2941" s="698" t="s">
        <v>676</v>
      </c>
      <c r="K2941" s="109">
        <v>0</v>
      </c>
      <c r="L2941" s="110">
        <v>0</v>
      </c>
      <c r="M2941" s="111">
        <v>0</v>
      </c>
      <c r="N2941" s="111">
        <v>0</v>
      </c>
      <c r="O2941" s="109">
        <v>0</v>
      </c>
      <c r="P2941" s="111">
        <v>0</v>
      </c>
      <c r="Q2941" s="109">
        <v>0</v>
      </c>
      <c r="R2941" s="16">
        <f>SUMIFS('Member Months'!$L:$L,'Member Months'!$A:$A,$A2941,'Member Months'!$C:$C,$C2941, 'Member Months'!$D:$D,$D2941)</f>
        <v>0</v>
      </c>
      <c r="T2941" s="172"/>
    </row>
    <row r="2942" spans="1:20">
      <c r="A2942" s="38" t="s">
        <v>214</v>
      </c>
      <c r="B2942" s="39">
        <f t="shared" si="99"/>
        <v>0</v>
      </c>
      <c r="C2942" s="39" t="str">
        <f t="shared" si="97"/>
        <v>2020 Initial Year</v>
      </c>
      <c r="D2942" s="40">
        <v>2</v>
      </c>
      <c r="E2942" s="40" t="s">
        <v>214</v>
      </c>
      <c r="F2942" s="40" t="s">
        <v>738</v>
      </c>
      <c r="G2942" s="698" t="s">
        <v>224</v>
      </c>
      <c r="H2942" s="40" t="s">
        <v>213</v>
      </c>
      <c r="I2942" s="629" t="s">
        <v>215</v>
      </c>
      <c r="J2942" s="698" t="s">
        <v>216</v>
      </c>
      <c r="K2942" s="109">
        <v>0</v>
      </c>
      <c r="L2942" s="110">
        <v>0</v>
      </c>
      <c r="M2942" s="111">
        <v>0</v>
      </c>
      <c r="N2942" s="111">
        <v>0</v>
      </c>
      <c r="O2942" s="109">
        <v>0</v>
      </c>
      <c r="P2942" s="111">
        <v>0</v>
      </c>
      <c r="Q2942" s="109">
        <v>0</v>
      </c>
      <c r="R2942" s="16">
        <f>SUMIFS('Member Months'!$L:$L,'Member Months'!$A:$A,$A2942,'Member Months'!$C:$C,$C2942, 'Member Months'!$D:$D,$D2942)</f>
        <v>0</v>
      </c>
      <c r="T2942" s="172"/>
    </row>
    <row r="2943" spans="1:20">
      <c r="A2943" s="38" t="s">
        <v>214</v>
      </c>
      <c r="B2943" s="39">
        <f t="shared" si="99"/>
        <v>0</v>
      </c>
      <c r="C2943" s="39" t="str">
        <f t="shared" si="97"/>
        <v>2020 Initial Year</v>
      </c>
      <c r="D2943" s="40">
        <v>2</v>
      </c>
      <c r="E2943" s="40" t="s">
        <v>214</v>
      </c>
      <c r="F2943" s="40" t="s">
        <v>738</v>
      </c>
      <c r="G2943" s="698" t="s">
        <v>224</v>
      </c>
      <c r="H2943" s="40" t="s">
        <v>213</v>
      </c>
      <c r="I2943" s="629" t="s">
        <v>217</v>
      </c>
      <c r="J2943" s="698" t="s">
        <v>262</v>
      </c>
      <c r="K2943" s="109">
        <v>0</v>
      </c>
      <c r="L2943" s="110">
        <v>0</v>
      </c>
      <c r="M2943" s="111">
        <v>0</v>
      </c>
      <c r="N2943" s="111">
        <v>0</v>
      </c>
      <c r="O2943" s="109">
        <v>0</v>
      </c>
      <c r="P2943" s="111">
        <v>0</v>
      </c>
      <c r="Q2943" s="109">
        <v>0</v>
      </c>
      <c r="R2943" s="16">
        <f>SUMIFS('Member Months'!$L:$L,'Member Months'!$A:$A,$A2943,'Member Months'!$C:$C,$C2943, 'Member Months'!$D:$D,$D2943)</f>
        <v>0</v>
      </c>
      <c r="T2943" s="172"/>
    </row>
    <row r="2944" spans="1:20">
      <c r="A2944" s="38" t="s">
        <v>214</v>
      </c>
      <c r="B2944" s="39">
        <f t="shared" si="99"/>
        <v>0</v>
      </c>
      <c r="C2944" s="39" t="str">
        <f t="shared" si="97"/>
        <v>2020 Initial Year</v>
      </c>
      <c r="D2944" s="40">
        <v>2</v>
      </c>
      <c r="E2944" s="40" t="s">
        <v>214</v>
      </c>
      <c r="F2944" s="40" t="s">
        <v>738</v>
      </c>
      <c r="G2944" s="698" t="s">
        <v>224</v>
      </c>
      <c r="H2944" s="40" t="s">
        <v>213</v>
      </c>
      <c r="I2944" s="629" t="s">
        <v>218</v>
      </c>
      <c r="J2944" s="698" t="s">
        <v>677</v>
      </c>
      <c r="K2944" s="109">
        <v>0</v>
      </c>
      <c r="L2944" s="110">
        <v>0</v>
      </c>
      <c r="M2944" s="111">
        <v>0</v>
      </c>
      <c r="N2944" s="111">
        <v>0</v>
      </c>
      <c r="O2944" s="109">
        <v>0</v>
      </c>
      <c r="P2944" s="111">
        <v>0</v>
      </c>
      <c r="Q2944" s="109">
        <v>0</v>
      </c>
      <c r="R2944" s="16">
        <f>SUMIFS('Member Months'!$L:$L,'Member Months'!$A:$A,$A2944,'Member Months'!$C:$C,$C2944, 'Member Months'!$D:$D,$D2944)</f>
        <v>0</v>
      </c>
      <c r="T2944" s="172"/>
    </row>
    <row r="2945" spans="1:20">
      <c r="A2945" s="38" t="s">
        <v>214</v>
      </c>
      <c r="B2945" s="39">
        <f t="shared" si="99"/>
        <v>0</v>
      </c>
      <c r="C2945" s="39" t="str">
        <f t="shared" si="97"/>
        <v>2020 Initial Year</v>
      </c>
      <c r="D2945" s="40">
        <v>2</v>
      </c>
      <c r="E2945" s="40" t="s">
        <v>214</v>
      </c>
      <c r="F2945" s="40" t="s">
        <v>738</v>
      </c>
      <c r="G2945" s="698" t="s">
        <v>224</v>
      </c>
      <c r="H2945" s="40" t="s">
        <v>213</v>
      </c>
      <c r="I2945" s="629" t="s">
        <v>219</v>
      </c>
      <c r="J2945" s="698" t="s">
        <v>263</v>
      </c>
      <c r="K2945" s="109">
        <v>0</v>
      </c>
      <c r="L2945" s="110">
        <v>0</v>
      </c>
      <c r="M2945" s="111">
        <v>0</v>
      </c>
      <c r="N2945" s="111">
        <v>0</v>
      </c>
      <c r="O2945" s="109">
        <v>0</v>
      </c>
      <c r="P2945" s="111">
        <v>0</v>
      </c>
      <c r="Q2945" s="109">
        <v>0</v>
      </c>
      <c r="R2945" s="16">
        <f>SUMIFS('Member Months'!$L:$L,'Member Months'!$A:$A,$A2945,'Member Months'!$C:$C,$C2945, 'Member Months'!$D:$D,$D2945)</f>
        <v>0</v>
      </c>
      <c r="T2945" s="172"/>
    </row>
    <row r="2946" spans="1:20">
      <c r="A2946" s="38" t="s">
        <v>214</v>
      </c>
      <c r="B2946" s="39">
        <f t="shared" si="99"/>
        <v>0</v>
      </c>
      <c r="C2946" s="39" t="str">
        <f t="shared" si="97"/>
        <v>2020 Initial Year</v>
      </c>
      <c r="D2946" s="40">
        <v>2</v>
      </c>
      <c r="E2946" s="40" t="s">
        <v>214</v>
      </c>
      <c r="F2946" s="40" t="s">
        <v>738</v>
      </c>
      <c r="G2946" s="698" t="s">
        <v>224</v>
      </c>
      <c r="H2946" s="40" t="s">
        <v>213</v>
      </c>
      <c r="I2946" s="629" t="s">
        <v>220</v>
      </c>
      <c r="J2946" s="698" t="s">
        <v>675</v>
      </c>
      <c r="K2946" s="303">
        <v>0</v>
      </c>
      <c r="L2946" s="304">
        <v>0</v>
      </c>
      <c r="M2946" s="305">
        <v>0</v>
      </c>
      <c r="N2946" s="305">
        <v>0</v>
      </c>
      <c r="O2946" s="303">
        <v>0</v>
      </c>
      <c r="P2946" s="305">
        <v>0</v>
      </c>
      <c r="Q2946" s="303">
        <v>0</v>
      </c>
      <c r="R2946" s="16">
        <f>SUMIFS('Member Months'!$L:$L,'Member Months'!$A:$A,$A2946,'Member Months'!$C:$C,$C2946, 'Member Months'!$D:$D,$D2946)</f>
        <v>0</v>
      </c>
      <c r="T2946" s="172"/>
    </row>
    <row r="2947" spans="1:20">
      <c r="A2947" s="38" t="s">
        <v>214</v>
      </c>
      <c r="B2947" s="39">
        <f t="shared" si="99"/>
        <v>0</v>
      </c>
      <c r="C2947" s="39" t="str">
        <f t="shared" ref="C2947:C3010" si="100">$C$2598</f>
        <v>2020 Initial Year</v>
      </c>
      <c r="D2947" s="40">
        <v>2</v>
      </c>
      <c r="E2947" s="40" t="s">
        <v>214</v>
      </c>
      <c r="F2947" s="40" t="s">
        <v>738</v>
      </c>
      <c r="G2947" s="698" t="s">
        <v>224</v>
      </c>
      <c r="H2947" s="40" t="s">
        <v>213</v>
      </c>
      <c r="I2947" s="629" t="s">
        <v>221</v>
      </c>
      <c r="J2947" s="698" t="s">
        <v>264</v>
      </c>
      <c r="K2947" s="303">
        <v>0</v>
      </c>
      <c r="L2947" s="304">
        <v>0</v>
      </c>
      <c r="M2947" s="305">
        <v>0</v>
      </c>
      <c r="N2947" s="305">
        <v>0</v>
      </c>
      <c r="O2947" s="303">
        <v>0</v>
      </c>
      <c r="P2947" s="305">
        <v>0</v>
      </c>
      <c r="Q2947" s="303">
        <v>0</v>
      </c>
      <c r="R2947" s="16">
        <f>SUMIFS('Member Months'!$L:$L,'Member Months'!$A:$A,$A2947,'Member Months'!$C:$C,$C2947, 'Member Months'!$D:$D,$D2947)</f>
        <v>0</v>
      </c>
      <c r="T2947" s="172"/>
    </row>
    <row r="2948" spans="1:20">
      <c r="A2948" s="38" t="s">
        <v>214</v>
      </c>
      <c r="B2948" s="39">
        <f t="shared" si="99"/>
        <v>0</v>
      </c>
      <c r="C2948" s="39" t="str">
        <f t="shared" si="100"/>
        <v>2020 Initial Year</v>
      </c>
      <c r="D2948" s="40">
        <v>2</v>
      </c>
      <c r="E2948" s="40" t="s">
        <v>214</v>
      </c>
      <c r="F2948" s="40" t="s">
        <v>738</v>
      </c>
      <c r="G2948" s="698" t="s">
        <v>224</v>
      </c>
      <c r="H2948" s="40" t="s">
        <v>213</v>
      </c>
      <c r="I2948" s="629" t="s">
        <v>222</v>
      </c>
      <c r="J2948" s="698" t="s">
        <v>206</v>
      </c>
      <c r="K2948" s="303">
        <v>0</v>
      </c>
      <c r="L2948" s="304">
        <v>0</v>
      </c>
      <c r="M2948" s="305">
        <v>0</v>
      </c>
      <c r="N2948" s="305">
        <v>0</v>
      </c>
      <c r="O2948" s="303">
        <v>0</v>
      </c>
      <c r="P2948" s="305">
        <v>0</v>
      </c>
      <c r="Q2948" s="303">
        <v>0</v>
      </c>
      <c r="R2948" s="16">
        <f>SUMIFS('Member Months'!$L:$L,'Member Months'!$A:$A,$A2948,'Member Months'!$C:$C,$C2948, 'Member Months'!$D:$D,$D2948)</f>
        <v>0</v>
      </c>
      <c r="T2948" s="172"/>
    </row>
    <row r="2949" spans="1:20">
      <c r="A2949" s="38" t="s">
        <v>214</v>
      </c>
      <c r="B2949" s="39">
        <f t="shared" si="99"/>
        <v>0</v>
      </c>
      <c r="C2949" s="39" t="str">
        <f t="shared" si="100"/>
        <v>2020 Initial Year</v>
      </c>
      <c r="D2949" s="40">
        <v>2</v>
      </c>
      <c r="E2949" s="40" t="s">
        <v>214</v>
      </c>
      <c r="F2949" s="40" t="s">
        <v>738</v>
      </c>
      <c r="G2949" s="698" t="s">
        <v>224</v>
      </c>
      <c r="H2949" s="40" t="s">
        <v>213</v>
      </c>
      <c r="I2949" s="629" t="s">
        <v>223</v>
      </c>
      <c r="J2949" s="698" t="s">
        <v>181</v>
      </c>
      <c r="K2949" s="303">
        <v>0</v>
      </c>
      <c r="L2949" s="304">
        <v>0</v>
      </c>
      <c r="M2949" s="305">
        <v>0</v>
      </c>
      <c r="N2949" s="305">
        <v>0</v>
      </c>
      <c r="O2949" s="303">
        <v>0</v>
      </c>
      <c r="P2949" s="305">
        <v>0</v>
      </c>
      <c r="Q2949" s="303">
        <v>0</v>
      </c>
      <c r="R2949" s="16">
        <f>SUMIFS('Member Months'!$L:$L,'Member Months'!$A:$A,$A2949,'Member Months'!$C:$C,$C2949, 'Member Months'!$D:$D,$D2949)</f>
        <v>0</v>
      </c>
      <c r="T2949" s="172"/>
    </row>
    <row r="2950" spans="1:20">
      <c r="A2950" s="38" t="s">
        <v>214</v>
      </c>
      <c r="B2950" s="39">
        <f t="shared" si="99"/>
        <v>0</v>
      </c>
      <c r="C2950" s="39" t="str">
        <f t="shared" si="100"/>
        <v>2020 Initial Year</v>
      </c>
      <c r="D2950" s="40">
        <v>2</v>
      </c>
      <c r="E2950" s="40" t="s">
        <v>214</v>
      </c>
      <c r="F2950" s="40" t="s">
        <v>738</v>
      </c>
      <c r="G2950" s="698" t="s">
        <v>224</v>
      </c>
      <c r="H2950" s="40" t="s">
        <v>213</v>
      </c>
      <c r="I2950" s="629" t="s">
        <v>150</v>
      </c>
      <c r="J2950" s="698" t="s">
        <v>204</v>
      </c>
      <c r="K2950" s="303">
        <v>0</v>
      </c>
      <c r="L2950" s="304">
        <v>0</v>
      </c>
      <c r="M2950" s="305">
        <v>0</v>
      </c>
      <c r="N2950" s="305">
        <v>0</v>
      </c>
      <c r="O2950" s="303">
        <v>0</v>
      </c>
      <c r="P2950" s="305">
        <v>0</v>
      </c>
      <c r="Q2950" s="303">
        <v>0</v>
      </c>
      <c r="R2950" s="16">
        <f>SUMIFS('Member Months'!$L:$L,'Member Months'!$A:$A,$A2950,'Member Months'!$C:$C,$C2950, 'Member Months'!$D:$D,$D2950)</f>
        <v>0</v>
      </c>
      <c r="T2950" s="172"/>
    </row>
    <row r="2951" spans="1:20">
      <c r="A2951" s="38" t="s">
        <v>214</v>
      </c>
      <c r="B2951" s="39">
        <f t="shared" si="99"/>
        <v>0</v>
      </c>
      <c r="C2951" s="39" t="str">
        <f t="shared" si="100"/>
        <v>2020 Initial Year</v>
      </c>
      <c r="D2951" s="40">
        <v>2</v>
      </c>
      <c r="E2951" s="40" t="s">
        <v>214</v>
      </c>
      <c r="F2951" s="40" t="s">
        <v>738</v>
      </c>
      <c r="G2951" s="698" t="s">
        <v>224</v>
      </c>
      <c r="H2951" s="40" t="s">
        <v>213</v>
      </c>
      <c r="I2951" s="629" t="s">
        <v>151</v>
      </c>
      <c r="J2951" s="698" t="s">
        <v>205</v>
      </c>
      <c r="K2951" s="303">
        <v>0</v>
      </c>
      <c r="L2951" s="304">
        <v>0</v>
      </c>
      <c r="M2951" s="305">
        <v>0</v>
      </c>
      <c r="N2951" s="305">
        <v>0</v>
      </c>
      <c r="O2951" s="303">
        <v>0</v>
      </c>
      <c r="P2951" s="305">
        <v>0</v>
      </c>
      <c r="Q2951" s="303">
        <v>0</v>
      </c>
      <c r="R2951" s="16">
        <f>SUMIFS('Member Months'!$L:$L,'Member Months'!$A:$A,$A2951,'Member Months'!$C:$C,$C2951, 'Member Months'!$D:$D,$D2951)</f>
        <v>0</v>
      </c>
      <c r="T2951" s="172"/>
    </row>
    <row r="2952" spans="1:20">
      <c r="A2952" s="38" t="s">
        <v>214</v>
      </c>
      <c r="B2952" s="39">
        <f t="shared" si="99"/>
        <v>0</v>
      </c>
      <c r="C2952" s="39" t="str">
        <f t="shared" si="100"/>
        <v>2020 Initial Year</v>
      </c>
      <c r="D2952" s="40">
        <v>2</v>
      </c>
      <c r="E2952" s="40" t="s">
        <v>214</v>
      </c>
      <c r="F2952" s="40" t="s">
        <v>738</v>
      </c>
      <c r="G2952" s="698" t="s">
        <v>224</v>
      </c>
      <c r="H2952" s="40" t="s">
        <v>213</v>
      </c>
      <c r="I2952" s="629" t="s">
        <v>152</v>
      </c>
      <c r="J2952" s="698" t="s">
        <v>182</v>
      </c>
      <c r="K2952" s="303">
        <v>0</v>
      </c>
      <c r="L2952" s="304">
        <v>0</v>
      </c>
      <c r="M2952" s="305">
        <v>0</v>
      </c>
      <c r="N2952" s="305">
        <v>0</v>
      </c>
      <c r="O2952" s="303">
        <v>0</v>
      </c>
      <c r="P2952" s="305">
        <v>0</v>
      </c>
      <c r="Q2952" s="303">
        <v>0</v>
      </c>
      <c r="R2952" s="16">
        <f>SUMIFS('Member Months'!$L:$L,'Member Months'!$A:$A,$A2952,'Member Months'!$C:$C,$C2952, 'Member Months'!$D:$D,$D2952)</f>
        <v>0</v>
      </c>
      <c r="T2952" s="172"/>
    </row>
    <row r="2953" spans="1:20">
      <c r="A2953" s="38" t="s">
        <v>214</v>
      </c>
      <c r="B2953" s="39">
        <f t="shared" si="99"/>
        <v>0</v>
      </c>
      <c r="C2953" s="39" t="str">
        <f t="shared" si="100"/>
        <v>2020 Initial Year</v>
      </c>
      <c r="D2953" s="40">
        <v>2</v>
      </c>
      <c r="E2953" s="40" t="s">
        <v>214</v>
      </c>
      <c r="F2953" s="40" t="s">
        <v>738</v>
      </c>
      <c r="G2953" s="698" t="s">
        <v>224</v>
      </c>
      <c r="H2953" s="40" t="s">
        <v>213</v>
      </c>
      <c r="I2953" s="629" t="s">
        <v>70</v>
      </c>
      <c r="J2953" s="698" t="s">
        <v>265</v>
      </c>
      <c r="K2953" s="303">
        <v>0</v>
      </c>
      <c r="L2953" s="304">
        <v>0</v>
      </c>
      <c r="M2953" s="305">
        <v>0</v>
      </c>
      <c r="N2953" s="305">
        <v>0</v>
      </c>
      <c r="O2953" s="303">
        <v>0</v>
      </c>
      <c r="P2953" s="305">
        <v>0</v>
      </c>
      <c r="Q2953" s="303">
        <v>0</v>
      </c>
      <c r="R2953" s="16">
        <f>SUMIFS('Member Months'!$L:$L,'Member Months'!$A:$A,$A2953,'Member Months'!$C:$C,$C2953, 'Member Months'!$D:$D,$D2953)</f>
        <v>0</v>
      </c>
      <c r="T2953" s="172"/>
    </row>
    <row r="2954" spans="1:20">
      <c r="A2954" s="38" t="s">
        <v>214</v>
      </c>
      <c r="B2954" s="39">
        <f t="shared" si="99"/>
        <v>0</v>
      </c>
      <c r="C2954" s="39" t="str">
        <f t="shared" si="100"/>
        <v>2020 Initial Year</v>
      </c>
      <c r="D2954" s="40">
        <v>2</v>
      </c>
      <c r="E2954" s="40" t="s">
        <v>214</v>
      </c>
      <c r="F2954" s="40" t="s">
        <v>738</v>
      </c>
      <c r="G2954" s="698" t="s">
        <v>224</v>
      </c>
      <c r="H2954" s="40" t="s">
        <v>213</v>
      </c>
      <c r="I2954" s="629" t="s">
        <v>71</v>
      </c>
      <c r="J2954" s="698" t="s">
        <v>266</v>
      </c>
      <c r="K2954" s="303">
        <v>0</v>
      </c>
      <c r="L2954" s="304">
        <v>0</v>
      </c>
      <c r="M2954" s="305">
        <v>0</v>
      </c>
      <c r="N2954" s="305">
        <v>0</v>
      </c>
      <c r="O2954" s="303">
        <v>0</v>
      </c>
      <c r="P2954" s="305">
        <v>0</v>
      </c>
      <c r="Q2954" s="303">
        <v>0</v>
      </c>
      <c r="R2954" s="16">
        <f>SUMIFS('Member Months'!$L:$L,'Member Months'!$A:$A,$A2954,'Member Months'!$C:$C,$C2954, 'Member Months'!$D:$D,$D2954)</f>
        <v>0</v>
      </c>
      <c r="T2954" s="172"/>
    </row>
    <row r="2955" spans="1:20">
      <c r="A2955" s="38" t="s">
        <v>214</v>
      </c>
      <c r="B2955" s="39">
        <f t="shared" si="99"/>
        <v>0</v>
      </c>
      <c r="C2955" s="39" t="str">
        <f t="shared" si="100"/>
        <v>2020 Initial Year</v>
      </c>
      <c r="D2955" s="40">
        <v>2</v>
      </c>
      <c r="E2955" s="40" t="s">
        <v>214</v>
      </c>
      <c r="F2955" s="40" t="s">
        <v>738</v>
      </c>
      <c r="G2955" s="698" t="s">
        <v>224</v>
      </c>
      <c r="H2955" s="40" t="s">
        <v>213</v>
      </c>
      <c r="I2955" s="629" t="s">
        <v>72</v>
      </c>
      <c r="J2955" s="698" t="s">
        <v>527</v>
      </c>
      <c r="K2955" s="303">
        <v>0</v>
      </c>
      <c r="L2955" s="304">
        <v>0</v>
      </c>
      <c r="M2955" s="305">
        <v>0</v>
      </c>
      <c r="N2955" s="305">
        <v>0</v>
      </c>
      <c r="O2955" s="303">
        <v>0</v>
      </c>
      <c r="P2955" s="305">
        <v>0</v>
      </c>
      <c r="Q2955" s="303">
        <v>0</v>
      </c>
      <c r="R2955" s="16">
        <f>SUMIFS('Member Months'!$L:$L,'Member Months'!$A:$A,$A2955,'Member Months'!$C:$C,$C2955, 'Member Months'!$D:$D,$D2955)</f>
        <v>0</v>
      </c>
      <c r="T2955" s="172"/>
    </row>
    <row r="2956" spans="1:20">
      <c r="A2956" s="38" t="s">
        <v>214</v>
      </c>
      <c r="B2956" s="39">
        <f t="shared" si="99"/>
        <v>0</v>
      </c>
      <c r="C2956" s="39" t="str">
        <f t="shared" si="100"/>
        <v>2020 Initial Year</v>
      </c>
      <c r="D2956" s="40">
        <v>2</v>
      </c>
      <c r="E2956" s="40" t="s">
        <v>214</v>
      </c>
      <c r="F2956" s="40" t="s">
        <v>738</v>
      </c>
      <c r="G2956" s="698" t="s">
        <v>224</v>
      </c>
      <c r="H2956" s="40" t="s">
        <v>213</v>
      </c>
      <c r="I2956" s="629" t="s">
        <v>73</v>
      </c>
      <c r="J2956" s="698" t="s">
        <v>528</v>
      </c>
      <c r="K2956" s="303">
        <v>0</v>
      </c>
      <c r="L2956" s="304">
        <v>0</v>
      </c>
      <c r="M2956" s="305">
        <v>0</v>
      </c>
      <c r="N2956" s="305">
        <v>0</v>
      </c>
      <c r="O2956" s="303">
        <v>0</v>
      </c>
      <c r="P2956" s="305">
        <v>0</v>
      </c>
      <c r="Q2956" s="303">
        <v>0</v>
      </c>
      <c r="R2956" s="16">
        <f>SUMIFS('Member Months'!$L:$L,'Member Months'!$A:$A,$A2956,'Member Months'!$C:$C,$C2956, 'Member Months'!$D:$D,$D2956)</f>
        <v>0</v>
      </c>
      <c r="T2956" s="172"/>
    </row>
    <row r="2957" spans="1:20">
      <c r="A2957" s="38" t="s">
        <v>214</v>
      </c>
      <c r="B2957" s="39">
        <f t="shared" si="99"/>
        <v>0</v>
      </c>
      <c r="C2957" s="39" t="str">
        <f t="shared" si="100"/>
        <v>2020 Initial Year</v>
      </c>
      <c r="D2957" s="40">
        <v>2</v>
      </c>
      <c r="E2957" s="40" t="s">
        <v>214</v>
      </c>
      <c r="F2957" s="40" t="s">
        <v>738</v>
      </c>
      <c r="G2957" s="698" t="s">
        <v>224</v>
      </c>
      <c r="H2957" s="40" t="s">
        <v>213</v>
      </c>
      <c r="I2957" s="630" t="s">
        <v>409</v>
      </c>
      <c r="J2957" s="698" t="s">
        <v>803</v>
      </c>
      <c r="K2957" s="303">
        <v>0</v>
      </c>
      <c r="L2957" s="304">
        <v>0</v>
      </c>
      <c r="M2957" s="305">
        <v>0</v>
      </c>
      <c r="N2957" s="305">
        <v>0</v>
      </c>
      <c r="O2957" s="303">
        <v>0</v>
      </c>
      <c r="P2957" s="305">
        <v>0</v>
      </c>
      <c r="Q2957" s="303">
        <v>0</v>
      </c>
      <c r="R2957" s="16">
        <f>SUMIFS('Member Months'!$L:$L,'Member Months'!$A:$A,$A2957,'Member Months'!$C:$C,$C2957, 'Member Months'!$D:$D,$D2957)</f>
        <v>0</v>
      </c>
      <c r="T2957" s="172"/>
    </row>
    <row r="2958" spans="1:20">
      <c r="A2958" s="38" t="s">
        <v>215</v>
      </c>
      <c r="B2958" s="39">
        <f t="shared" si="99"/>
        <v>0</v>
      </c>
      <c r="C2958" s="39" t="str">
        <f t="shared" si="100"/>
        <v>2020 Initial Year</v>
      </c>
      <c r="D2958" s="40">
        <v>2</v>
      </c>
      <c r="E2958" s="40" t="s">
        <v>215</v>
      </c>
      <c r="F2958" s="40" t="s">
        <v>738</v>
      </c>
      <c r="G2958" s="698" t="s">
        <v>225</v>
      </c>
      <c r="H2958" s="40" t="s">
        <v>213</v>
      </c>
      <c r="I2958" s="629" t="s">
        <v>211</v>
      </c>
      <c r="J2958" s="698" t="s">
        <v>261</v>
      </c>
      <c r="K2958" s="303">
        <v>0</v>
      </c>
      <c r="L2958" s="304">
        <v>0</v>
      </c>
      <c r="M2958" s="305">
        <v>0</v>
      </c>
      <c r="N2958" s="305">
        <v>0</v>
      </c>
      <c r="O2958" s="303">
        <v>0</v>
      </c>
      <c r="P2958" s="305">
        <v>0</v>
      </c>
      <c r="Q2958" s="303">
        <v>0</v>
      </c>
      <c r="R2958" s="16">
        <f>SUMIFS('Member Months'!$L:$L,'Member Months'!$A:$A,$A2958,'Member Months'!$C:$C,$C2958, 'Member Months'!$D:$D,$D2958)</f>
        <v>0</v>
      </c>
      <c r="T2958" s="172"/>
    </row>
    <row r="2959" spans="1:20">
      <c r="A2959" s="38" t="s">
        <v>215</v>
      </c>
      <c r="B2959" s="39">
        <f t="shared" si="99"/>
        <v>0</v>
      </c>
      <c r="C2959" s="39" t="str">
        <f t="shared" si="100"/>
        <v>2020 Initial Year</v>
      </c>
      <c r="D2959" s="40">
        <v>2</v>
      </c>
      <c r="E2959" s="40" t="s">
        <v>215</v>
      </c>
      <c r="F2959" s="40" t="s">
        <v>738</v>
      </c>
      <c r="G2959" s="698" t="s">
        <v>225</v>
      </c>
      <c r="H2959" s="40" t="s">
        <v>213</v>
      </c>
      <c r="I2959" s="629" t="s">
        <v>214</v>
      </c>
      <c r="J2959" s="698" t="s">
        <v>676</v>
      </c>
      <c r="K2959" s="303">
        <v>0</v>
      </c>
      <c r="L2959" s="304">
        <v>0</v>
      </c>
      <c r="M2959" s="305">
        <v>0</v>
      </c>
      <c r="N2959" s="305">
        <v>0</v>
      </c>
      <c r="O2959" s="303">
        <v>0</v>
      </c>
      <c r="P2959" s="305">
        <v>0</v>
      </c>
      <c r="Q2959" s="303">
        <v>0</v>
      </c>
      <c r="R2959" s="16">
        <f>SUMIFS('Member Months'!$L:$L,'Member Months'!$A:$A,$A2959,'Member Months'!$C:$C,$C2959, 'Member Months'!$D:$D,$D2959)</f>
        <v>0</v>
      </c>
      <c r="T2959" s="172"/>
    </row>
    <row r="2960" spans="1:20">
      <c r="A2960" s="38" t="s">
        <v>215</v>
      </c>
      <c r="B2960" s="39">
        <f t="shared" si="99"/>
        <v>0</v>
      </c>
      <c r="C2960" s="39" t="str">
        <f t="shared" si="100"/>
        <v>2020 Initial Year</v>
      </c>
      <c r="D2960" s="40">
        <v>2</v>
      </c>
      <c r="E2960" s="40" t="s">
        <v>215</v>
      </c>
      <c r="F2960" s="40" t="s">
        <v>738</v>
      </c>
      <c r="G2960" s="698" t="s">
        <v>225</v>
      </c>
      <c r="H2960" s="40" t="s">
        <v>213</v>
      </c>
      <c r="I2960" s="629" t="s">
        <v>215</v>
      </c>
      <c r="J2960" s="698" t="s">
        <v>216</v>
      </c>
      <c r="K2960" s="303">
        <v>0</v>
      </c>
      <c r="L2960" s="304">
        <v>0</v>
      </c>
      <c r="M2960" s="305">
        <v>0</v>
      </c>
      <c r="N2960" s="305">
        <v>0</v>
      </c>
      <c r="O2960" s="303">
        <v>0</v>
      </c>
      <c r="P2960" s="305">
        <v>0</v>
      </c>
      <c r="Q2960" s="303">
        <v>0</v>
      </c>
      <c r="R2960" s="16">
        <f>SUMIFS('Member Months'!$L:$L,'Member Months'!$A:$A,$A2960,'Member Months'!$C:$C,$C2960, 'Member Months'!$D:$D,$D2960)</f>
        <v>0</v>
      </c>
      <c r="T2960" s="172"/>
    </row>
    <row r="2961" spans="1:20">
      <c r="A2961" s="38" t="s">
        <v>215</v>
      </c>
      <c r="B2961" s="39">
        <f t="shared" si="99"/>
        <v>0</v>
      </c>
      <c r="C2961" s="39" t="str">
        <f t="shared" si="100"/>
        <v>2020 Initial Year</v>
      </c>
      <c r="D2961" s="40">
        <v>2</v>
      </c>
      <c r="E2961" s="40" t="s">
        <v>215</v>
      </c>
      <c r="F2961" s="40" t="s">
        <v>738</v>
      </c>
      <c r="G2961" s="698" t="s">
        <v>225</v>
      </c>
      <c r="H2961" s="40" t="s">
        <v>213</v>
      </c>
      <c r="I2961" s="629" t="s">
        <v>217</v>
      </c>
      <c r="J2961" s="698" t="s">
        <v>262</v>
      </c>
      <c r="K2961" s="303">
        <v>0</v>
      </c>
      <c r="L2961" s="304">
        <v>0</v>
      </c>
      <c r="M2961" s="305">
        <v>0</v>
      </c>
      <c r="N2961" s="305">
        <v>0</v>
      </c>
      <c r="O2961" s="303">
        <v>0</v>
      </c>
      <c r="P2961" s="305">
        <v>0</v>
      </c>
      <c r="Q2961" s="303">
        <v>0</v>
      </c>
      <c r="R2961" s="16">
        <f>SUMIFS('Member Months'!$L:$L,'Member Months'!$A:$A,$A2961,'Member Months'!$C:$C,$C2961, 'Member Months'!$D:$D,$D2961)</f>
        <v>0</v>
      </c>
      <c r="T2961" s="172"/>
    </row>
    <row r="2962" spans="1:20">
      <c r="A2962" s="38" t="s">
        <v>215</v>
      </c>
      <c r="B2962" s="39">
        <f t="shared" si="99"/>
        <v>0</v>
      </c>
      <c r="C2962" s="39" t="str">
        <f t="shared" si="100"/>
        <v>2020 Initial Year</v>
      </c>
      <c r="D2962" s="40">
        <v>2</v>
      </c>
      <c r="E2962" s="40" t="s">
        <v>215</v>
      </c>
      <c r="F2962" s="40" t="s">
        <v>738</v>
      </c>
      <c r="G2962" s="698" t="s">
        <v>225</v>
      </c>
      <c r="H2962" s="40" t="s">
        <v>213</v>
      </c>
      <c r="I2962" s="629" t="s">
        <v>218</v>
      </c>
      <c r="J2962" s="698" t="s">
        <v>677</v>
      </c>
      <c r="K2962" s="303">
        <v>0</v>
      </c>
      <c r="L2962" s="304">
        <v>0</v>
      </c>
      <c r="M2962" s="305">
        <v>0</v>
      </c>
      <c r="N2962" s="305">
        <v>0</v>
      </c>
      <c r="O2962" s="303">
        <v>0</v>
      </c>
      <c r="P2962" s="305">
        <v>0</v>
      </c>
      <c r="Q2962" s="303">
        <v>0</v>
      </c>
      <c r="R2962" s="16">
        <f>SUMIFS('Member Months'!$L:$L,'Member Months'!$A:$A,$A2962,'Member Months'!$C:$C,$C2962, 'Member Months'!$D:$D,$D2962)</f>
        <v>0</v>
      </c>
      <c r="T2962" s="172"/>
    </row>
    <row r="2963" spans="1:20">
      <c r="A2963" s="38" t="s">
        <v>215</v>
      </c>
      <c r="B2963" s="39">
        <f t="shared" si="99"/>
        <v>0</v>
      </c>
      <c r="C2963" s="39" t="str">
        <f t="shared" si="100"/>
        <v>2020 Initial Year</v>
      </c>
      <c r="D2963" s="40">
        <v>2</v>
      </c>
      <c r="E2963" s="40" t="s">
        <v>215</v>
      </c>
      <c r="F2963" s="40" t="s">
        <v>738</v>
      </c>
      <c r="G2963" s="698" t="s">
        <v>225</v>
      </c>
      <c r="H2963" s="40" t="s">
        <v>213</v>
      </c>
      <c r="I2963" s="629" t="s">
        <v>219</v>
      </c>
      <c r="J2963" s="698" t="s">
        <v>263</v>
      </c>
      <c r="K2963" s="303">
        <v>0</v>
      </c>
      <c r="L2963" s="304">
        <v>0</v>
      </c>
      <c r="M2963" s="305">
        <v>0</v>
      </c>
      <c r="N2963" s="305">
        <v>0</v>
      </c>
      <c r="O2963" s="303">
        <v>0</v>
      </c>
      <c r="P2963" s="305">
        <v>0</v>
      </c>
      <c r="Q2963" s="303">
        <v>0</v>
      </c>
      <c r="R2963" s="16">
        <f>SUMIFS('Member Months'!$L:$L,'Member Months'!$A:$A,$A2963,'Member Months'!$C:$C,$C2963, 'Member Months'!$D:$D,$D2963)</f>
        <v>0</v>
      </c>
      <c r="T2963" s="172"/>
    </row>
    <row r="2964" spans="1:20">
      <c r="A2964" s="38" t="s">
        <v>215</v>
      </c>
      <c r="B2964" s="39">
        <f t="shared" si="99"/>
        <v>0</v>
      </c>
      <c r="C2964" s="39" t="str">
        <f t="shared" si="100"/>
        <v>2020 Initial Year</v>
      </c>
      <c r="D2964" s="40">
        <v>2</v>
      </c>
      <c r="E2964" s="40" t="s">
        <v>215</v>
      </c>
      <c r="F2964" s="40" t="s">
        <v>738</v>
      </c>
      <c r="G2964" s="698" t="s">
        <v>225</v>
      </c>
      <c r="H2964" s="40" t="s">
        <v>213</v>
      </c>
      <c r="I2964" s="629" t="s">
        <v>220</v>
      </c>
      <c r="J2964" s="698" t="s">
        <v>675</v>
      </c>
      <c r="K2964" s="303">
        <v>0</v>
      </c>
      <c r="L2964" s="304">
        <v>0</v>
      </c>
      <c r="M2964" s="305">
        <v>0</v>
      </c>
      <c r="N2964" s="305">
        <v>0</v>
      </c>
      <c r="O2964" s="303">
        <v>0</v>
      </c>
      <c r="P2964" s="305">
        <v>0</v>
      </c>
      <c r="Q2964" s="303">
        <v>0</v>
      </c>
      <c r="R2964" s="16">
        <f>SUMIFS('Member Months'!$L:$L,'Member Months'!$A:$A,$A2964,'Member Months'!$C:$C,$C2964, 'Member Months'!$D:$D,$D2964)</f>
        <v>0</v>
      </c>
      <c r="T2964" s="172"/>
    </row>
    <row r="2965" spans="1:20">
      <c r="A2965" s="38" t="s">
        <v>215</v>
      </c>
      <c r="B2965" s="39">
        <f t="shared" si="99"/>
        <v>0</v>
      </c>
      <c r="C2965" s="39" t="str">
        <f t="shared" si="100"/>
        <v>2020 Initial Year</v>
      </c>
      <c r="D2965" s="40">
        <v>2</v>
      </c>
      <c r="E2965" s="40" t="s">
        <v>215</v>
      </c>
      <c r="F2965" s="40" t="s">
        <v>738</v>
      </c>
      <c r="G2965" s="698" t="s">
        <v>225</v>
      </c>
      <c r="H2965" s="40" t="s">
        <v>213</v>
      </c>
      <c r="I2965" s="629" t="s">
        <v>221</v>
      </c>
      <c r="J2965" s="698" t="s">
        <v>264</v>
      </c>
      <c r="K2965" s="303">
        <v>0</v>
      </c>
      <c r="L2965" s="304">
        <v>0</v>
      </c>
      <c r="M2965" s="305">
        <v>0</v>
      </c>
      <c r="N2965" s="305">
        <v>0</v>
      </c>
      <c r="O2965" s="303">
        <v>0</v>
      </c>
      <c r="P2965" s="305">
        <v>0</v>
      </c>
      <c r="Q2965" s="303">
        <v>0</v>
      </c>
      <c r="R2965" s="16">
        <f>SUMIFS('Member Months'!$L:$L,'Member Months'!$A:$A,$A2965,'Member Months'!$C:$C,$C2965, 'Member Months'!$D:$D,$D2965)</f>
        <v>0</v>
      </c>
      <c r="T2965" s="172"/>
    </row>
    <row r="2966" spans="1:20">
      <c r="A2966" s="38" t="s">
        <v>215</v>
      </c>
      <c r="B2966" s="39">
        <f t="shared" si="99"/>
        <v>0</v>
      </c>
      <c r="C2966" s="39" t="str">
        <f t="shared" si="100"/>
        <v>2020 Initial Year</v>
      </c>
      <c r="D2966" s="40">
        <v>2</v>
      </c>
      <c r="E2966" s="40" t="s">
        <v>215</v>
      </c>
      <c r="F2966" s="40" t="s">
        <v>738</v>
      </c>
      <c r="G2966" s="698" t="s">
        <v>225</v>
      </c>
      <c r="H2966" s="40" t="s">
        <v>213</v>
      </c>
      <c r="I2966" s="629" t="s">
        <v>222</v>
      </c>
      <c r="J2966" s="698" t="s">
        <v>206</v>
      </c>
      <c r="K2966" s="303">
        <v>0</v>
      </c>
      <c r="L2966" s="304">
        <v>0</v>
      </c>
      <c r="M2966" s="305">
        <v>0</v>
      </c>
      <c r="N2966" s="305">
        <v>0</v>
      </c>
      <c r="O2966" s="303">
        <v>0</v>
      </c>
      <c r="P2966" s="305">
        <v>0</v>
      </c>
      <c r="Q2966" s="303">
        <v>0</v>
      </c>
      <c r="R2966" s="16">
        <f>SUMIFS('Member Months'!$L:$L,'Member Months'!$A:$A,$A2966,'Member Months'!$C:$C,$C2966, 'Member Months'!$D:$D,$D2966)</f>
        <v>0</v>
      </c>
      <c r="T2966" s="172"/>
    </row>
    <row r="2967" spans="1:20">
      <c r="A2967" s="38" t="s">
        <v>215</v>
      </c>
      <c r="B2967" s="39">
        <f t="shared" si="99"/>
        <v>0</v>
      </c>
      <c r="C2967" s="39" t="str">
        <f t="shared" si="100"/>
        <v>2020 Initial Year</v>
      </c>
      <c r="D2967" s="40">
        <v>2</v>
      </c>
      <c r="E2967" s="40" t="s">
        <v>215</v>
      </c>
      <c r="F2967" s="40" t="s">
        <v>738</v>
      </c>
      <c r="G2967" s="698" t="s">
        <v>225</v>
      </c>
      <c r="H2967" s="40" t="s">
        <v>213</v>
      </c>
      <c r="I2967" s="629" t="s">
        <v>223</v>
      </c>
      <c r="J2967" s="698" t="s">
        <v>181</v>
      </c>
      <c r="K2967" s="303">
        <v>0</v>
      </c>
      <c r="L2967" s="304">
        <v>0</v>
      </c>
      <c r="M2967" s="305">
        <v>0</v>
      </c>
      <c r="N2967" s="305">
        <v>0</v>
      </c>
      <c r="O2967" s="303">
        <v>0</v>
      </c>
      <c r="P2967" s="305">
        <v>0</v>
      </c>
      <c r="Q2967" s="303">
        <v>0</v>
      </c>
      <c r="R2967" s="16">
        <f>SUMIFS('Member Months'!$L:$L,'Member Months'!$A:$A,$A2967,'Member Months'!$C:$C,$C2967, 'Member Months'!$D:$D,$D2967)</f>
        <v>0</v>
      </c>
      <c r="T2967" s="172"/>
    </row>
    <row r="2968" spans="1:20">
      <c r="A2968" s="38" t="s">
        <v>215</v>
      </c>
      <c r="B2968" s="39">
        <f t="shared" si="99"/>
        <v>0</v>
      </c>
      <c r="C2968" s="39" t="str">
        <f t="shared" si="100"/>
        <v>2020 Initial Year</v>
      </c>
      <c r="D2968" s="40">
        <v>2</v>
      </c>
      <c r="E2968" s="40" t="s">
        <v>215</v>
      </c>
      <c r="F2968" s="40" t="s">
        <v>738</v>
      </c>
      <c r="G2968" s="698" t="s">
        <v>225</v>
      </c>
      <c r="H2968" s="40" t="s">
        <v>213</v>
      </c>
      <c r="I2968" s="629" t="s">
        <v>150</v>
      </c>
      <c r="J2968" s="698" t="s">
        <v>204</v>
      </c>
      <c r="K2968" s="303">
        <v>0</v>
      </c>
      <c r="L2968" s="304">
        <v>0</v>
      </c>
      <c r="M2968" s="305">
        <v>0</v>
      </c>
      <c r="N2968" s="305">
        <v>0</v>
      </c>
      <c r="O2968" s="303">
        <v>0</v>
      </c>
      <c r="P2968" s="305">
        <v>0</v>
      </c>
      <c r="Q2968" s="303">
        <v>0</v>
      </c>
      <c r="R2968" s="16">
        <f>SUMIFS('Member Months'!$L:$L,'Member Months'!$A:$A,$A2968,'Member Months'!$C:$C,$C2968, 'Member Months'!$D:$D,$D2968)</f>
        <v>0</v>
      </c>
      <c r="T2968" s="172"/>
    </row>
    <row r="2969" spans="1:20">
      <c r="A2969" s="38" t="s">
        <v>215</v>
      </c>
      <c r="B2969" s="39">
        <f t="shared" si="99"/>
        <v>0</v>
      </c>
      <c r="C2969" s="39" t="str">
        <f t="shared" si="100"/>
        <v>2020 Initial Year</v>
      </c>
      <c r="D2969" s="40">
        <v>2</v>
      </c>
      <c r="E2969" s="40" t="s">
        <v>215</v>
      </c>
      <c r="F2969" s="40" t="s">
        <v>738</v>
      </c>
      <c r="G2969" s="698" t="s">
        <v>225</v>
      </c>
      <c r="H2969" s="40" t="s">
        <v>213</v>
      </c>
      <c r="I2969" s="629" t="s">
        <v>151</v>
      </c>
      <c r="J2969" s="698" t="s">
        <v>205</v>
      </c>
      <c r="K2969" s="303">
        <v>0</v>
      </c>
      <c r="L2969" s="304">
        <v>0</v>
      </c>
      <c r="M2969" s="305">
        <v>0</v>
      </c>
      <c r="N2969" s="305">
        <v>0</v>
      </c>
      <c r="O2969" s="303">
        <v>0</v>
      </c>
      <c r="P2969" s="305">
        <v>0</v>
      </c>
      <c r="Q2969" s="303">
        <v>0</v>
      </c>
      <c r="R2969" s="16">
        <f>SUMIFS('Member Months'!$L:$L,'Member Months'!$A:$A,$A2969,'Member Months'!$C:$C,$C2969, 'Member Months'!$D:$D,$D2969)</f>
        <v>0</v>
      </c>
      <c r="T2969" s="172"/>
    </row>
    <row r="2970" spans="1:20">
      <c r="A2970" s="38" t="s">
        <v>215</v>
      </c>
      <c r="B2970" s="39">
        <f t="shared" si="99"/>
        <v>0</v>
      </c>
      <c r="C2970" s="39" t="str">
        <f t="shared" si="100"/>
        <v>2020 Initial Year</v>
      </c>
      <c r="D2970" s="40">
        <v>2</v>
      </c>
      <c r="E2970" s="40" t="s">
        <v>215</v>
      </c>
      <c r="F2970" s="40" t="s">
        <v>738</v>
      </c>
      <c r="G2970" s="698" t="s">
        <v>225</v>
      </c>
      <c r="H2970" s="40" t="s">
        <v>213</v>
      </c>
      <c r="I2970" s="629" t="s">
        <v>152</v>
      </c>
      <c r="J2970" s="698" t="s">
        <v>182</v>
      </c>
      <c r="K2970" s="303">
        <v>0</v>
      </c>
      <c r="L2970" s="304">
        <v>0</v>
      </c>
      <c r="M2970" s="305">
        <v>0</v>
      </c>
      <c r="N2970" s="305">
        <v>0</v>
      </c>
      <c r="O2970" s="303">
        <v>0</v>
      </c>
      <c r="P2970" s="305">
        <v>0</v>
      </c>
      <c r="Q2970" s="303">
        <v>0</v>
      </c>
      <c r="R2970" s="16">
        <f>SUMIFS('Member Months'!$L:$L,'Member Months'!$A:$A,$A2970,'Member Months'!$C:$C,$C2970, 'Member Months'!$D:$D,$D2970)</f>
        <v>0</v>
      </c>
      <c r="T2970" s="172"/>
    </row>
    <row r="2971" spans="1:20">
      <c r="A2971" s="38" t="s">
        <v>215</v>
      </c>
      <c r="B2971" s="39">
        <f t="shared" si="99"/>
        <v>0</v>
      </c>
      <c r="C2971" s="39" t="str">
        <f t="shared" si="100"/>
        <v>2020 Initial Year</v>
      </c>
      <c r="D2971" s="40">
        <v>2</v>
      </c>
      <c r="E2971" s="40" t="s">
        <v>215</v>
      </c>
      <c r="F2971" s="40" t="s">
        <v>738</v>
      </c>
      <c r="G2971" s="698" t="s">
        <v>225</v>
      </c>
      <c r="H2971" s="40" t="s">
        <v>213</v>
      </c>
      <c r="I2971" s="629" t="s">
        <v>70</v>
      </c>
      <c r="J2971" s="698" t="s">
        <v>265</v>
      </c>
      <c r="K2971" s="303">
        <v>0</v>
      </c>
      <c r="L2971" s="304">
        <v>0</v>
      </c>
      <c r="M2971" s="305">
        <v>0</v>
      </c>
      <c r="N2971" s="305">
        <v>0</v>
      </c>
      <c r="O2971" s="303">
        <v>0</v>
      </c>
      <c r="P2971" s="305">
        <v>0</v>
      </c>
      <c r="Q2971" s="303">
        <v>0</v>
      </c>
      <c r="R2971" s="16">
        <f>SUMIFS('Member Months'!$L:$L,'Member Months'!$A:$A,$A2971,'Member Months'!$C:$C,$C2971, 'Member Months'!$D:$D,$D2971)</f>
        <v>0</v>
      </c>
      <c r="T2971" s="172"/>
    </row>
    <row r="2972" spans="1:20">
      <c r="A2972" s="38" t="s">
        <v>215</v>
      </c>
      <c r="B2972" s="39">
        <f t="shared" si="99"/>
        <v>0</v>
      </c>
      <c r="C2972" s="39" t="str">
        <f t="shared" si="100"/>
        <v>2020 Initial Year</v>
      </c>
      <c r="D2972" s="40">
        <v>2</v>
      </c>
      <c r="E2972" s="40" t="s">
        <v>215</v>
      </c>
      <c r="F2972" s="40" t="s">
        <v>738</v>
      </c>
      <c r="G2972" s="698" t="s">
        <v>225</v>
      </c>
      <c r="H2972" s="40" t="s">
        <v>213</v>
      </c>
      <c r="I2972" s="629" t="s">
        <v>71</v>
      </c>
      <c r="J2972" s="698" t="s">
        <v>266</v>
      </c>
      <c r="K2972" s="303">
        <v>0</v>
      </c>
      <c r="L2972" s="304">
        <v>0</v>
      </c>
      <c r="M2972" s="305">
        <v>0</v>
      </c>
      <c r="N2972" s="305">
        <v>0</v>
      </c>
      <c r="O2972" s="303">
        <v>0</v>
      </c>
      <c r="P2972" s="305">
        <v>0</v>
      </c>
      <c r="Q2972" s="303">
        <v>0</v>
      </c>
      <c r="R2972" s="16">
        <f>SUMIFS('Member Months'!$L:$L,'Member Months'!$A:$A,$A2972,'Member Months'!$C:$C,$C2972, 'Member Months'!$D:$D,$D2972)</f>
        <v>0</v>
      </c>
      <c r="T2972" s="172"/>
    </row>
    <row r="2973" spans="1:20">
      <c r="A2973" s="38" t="s">
        <v>215</v>
      </c>
      <c r="B2973" s="39">
        <f t="shared" si="99"/>
        <v>0</v>
      </c>
      <c r="C2973" s="39" t="str">
        <f t="shared" si="100"/>
        <v>2020 Initial Year</v>
      </c>
      <c r="D2973" s="40">
        <v>2</v>
      </c>
      <c r="E2973" s="40" t="s">
        <v>215</v>
      </c>
      <c r="F2973" s="40" t="s">
        <v>738</v>
      </c>
      <c r="G2973" s="698" t="s">
        <v>225</v>
      </c>
      <c r="H2973" s="40" t="s">
        <v>213</v>
      </c>
      <c r="I2973" s="629" t="s">
        <v>72</v>
      </c>
      <c r="J2973" s="698" t="s">
        <v>527</v>
      </c>
      <c r="K2973" s="303">
        <v>0</v>
      </c>
      <c r="L2973" s="304">
        <v>0</v>
      </c>
      <c r="M2973" s="305">
        <v>0</v>
      </c>
      <c r="N2973" s="305">
        <v>0</v>
      </c>
      <c r="O2973" s="303">
        <v>0</v>
      </c>
      <c r="P2973" s="305">
        <v>0</v>
      </c>
      <c r="Q2973" s="303">
        <v>0</v>
      </c>
      <c r="R2973" s="16">
        <f>SUMIFS('Member Months'!$L:$L,'Member Months'!$A:$A,$A2973,'Member Months'!$C:$C,$C2973, 'Member Months'!$D:$D,$D2973)</f>
        <v>0</v>
      </c>
      <c r="T2973" s="172"/>
    </row>
    <row r="2974" spans="1:20">
      <c r="A2974" s="38" t="s">
        <v>215</v>
      </c>
      <c r="B2974" s="39">
        <f t="shared" si="99"/>
        <v>0</v>
      </c>
      <c r="C2974" s="39" t="str">
        <f t="shared" si="100"/>
        <v>2020 Initial Year</v>
      </c>
      <c r="D2974" s="40">
        <v>2</v>
      </c>
      <c r="E2974" s="40" t="s">
        <v>215</v>
      </c>
      <c r="F2974" s="40" t="s">
        <v>738</v>
      </c>
      <c r="G2974" s="698" t="s">
        <v>225</v>
      </c>
      <c r="H2974" s="40" t="s">
        <v>213</v>
      </c>
      <c r="I2974" s="629" t="s">
        <v>73</v>
      </c>
      <c r="J2974" s="698" t="s">
        <v>528</v>
      </c>
      <c r="K2974" s="303">
        <v>0</v>
      </c>
      <c r="L2974" s="304">
        <v>0</v>
      </c>
      <c r="M2974" s="305">
        <v>0</v>
      </c>
      <c r="N2974" s="305">
        <v>0</v>
      </c>
      <c r="O2974" s="303">
        <v>0</v>
      </c>
      <c r="P2974" s="305">
        <v>0</v>
      </c>
      <c r="Q2974" s="303">
        <v>0</v>
      </c>
      <c r="R2974" s="16">
        <f>SUMIFS('Member Months'!$L:$L,'Member Months'!$A:$A,$A2974,'Member Months'!$C:$C,$C2974, 'Member Months'!$D:$D,$D2974)</f>
        <v>0</v>
      </c>
      <c r="T2974" s="172"/>
    </row>
    <row r="2975" spans="1:20">
      <c r="A2975" s="38" t="s">
        <v>215</v>
      </c>
      <c r="B2975" s="39">
        <f t="shared" si="99"/>
        <v>0</v>
      </c>
      <c r="C2975" s="39" t="str">
        <f t="shared" si="100"/>
        <v>2020 Initial Year</v>
      </c>
      <c r="D2975" s="40">
        <v>2</v>
      </c>
      <c r="E2975" s="40" t="s">
        <v>215</v>
      </c>
      <c r="F2975" s="40" t="s">
        <v>738</v>
      </c>
      <c r="G2975" s="698" t="s">
        <v>225</v>
      </c>
      <c r="H2975" s="40" t="s">
        <v>213</v>
      </c>
      <c r="I2975" s="630" t="s">
        <v>409</v>
      </c>
      <c r="J2975" s="698" t="s">
        <v>803</v>
      </c>
      <c r="K2975" s="303">
        <v>0</v>
      </c>
      <c r="L2975" s="304">
        <v>0</v>
      </c>
      <c r="M2975" s="305">
        <v>0</v>
      </c>
      <c r="N2975" s="305">
        <v>0</v>
      </c>
      <c r="O2975" s="303">
        <v>0</v>
      </c>
      <c r="P2975" s="305">
        <v>0</v>
      </c>
      <c r="Q2975" s="303">
        <v>0</v>
      </c>
      <c r="R2975" s="16">
        <f>SUMIFS('Member Months'!$L:$L,'Member Months'!$A:$A,$A2975,'Member Months'!$C:$C,$C2975, 'Member Months'!$D:$D,$D2975)</f>
        <v>0</v>
      </c>
      <c r="T2975" s="172"/>
    </row>
    <row r="2976" spans="1:20">
      <c r="A2976" s="38" t="s">
        <v>217</v>
      </c>
      <c r="B2976" s="39">
        <f t="shared" si="99"/>
        <v>0</v>
      </c>
      <c r="C2976" s="39" t="str">
        <f t="shared" si="100"/>
        <v>2020 Initial Year</v>
      </c>
      <c r="D2976" s="40">
        <v>2</v>
      </c>
      <c r="E2976" s="40" t="s">
        <v>217</v>
      </c>
      <c r="F2976" s="40" t="s">
        <v>738</v>
      </c>
      <c r="G2976" s="698" t="s">
        <v>226</v>
      </c>
      <c r="H2976" s="40" t="s">
        <v>227</v>
      </c>
      <c r="I2976" s="629" t="s">
        <v>211</v>
      </c>
      <c r="J2976" s="698" t="s">
        <v>261</v>
      </c>
      <c r="K2976" s="303">
        <v>0</v>
      </c>
      <c r="L2976" s="304">
        <v>0</v>
      </c>
      <c r="M2976" s="305">
        <v>0</v>
      </c>
      <c r="N2976" s="305">
        <v>0</v>
      </c>
      <c r="O2976" s="303">
        <v>0</v>
      </c>
      <c r="P2976" s="305">
        <v>0</v>
      </c>
      <c r="Q2976" s="303">
        <v>0</v>
      </c>
      <c r="R2976" s="16">
        <f>SUMIFS('Member Months'!$L:$L,'Member Months'!$A:$A,$A2976,'Member Months'!$C:$C,$C2976, 'Member Months'!$D:$D,$D2976)</f>
        <v>0</v>
      </c>
      <c r="T2976" s="172"/>
    </row>
    <row r="2977" spans="1:20">
      <c r="A2977" s="38" t="s">
        <v>217</v>
      </c>
      <c r="B2977" s="39">
        <f t="shared" si="99"/>
        <v>0</v>
      </c>
      <c r="C2977" s="39" t="str">
        <f t="shared" si="100"/>
        <v>2020 Initial Year</v>
      </c>
      <c r="D2977" s="40">
        <v>2</v>
      </c>
      <c r="E2977" s="40" t="s">
        <v>217</v>
      </c>
      <c r="F2977" s="40" t="s">
        <v>738</v>
      </c>
      <c r="G2977" s="698" t="s">
        <v>226</v>
      </c>
      <c r="H2977" s="40" t="s">
        <v>227</v>
      </c>
      <c r="I2977" s="629" t="s">
        <v>214</v>
      </c>
      <c r="J2977" s="698" t="s">
        <v>676</v>
      </c>
      <c r="K2977" s="303">
        <v>0</v>
      </c>
      <c r="L2977" s="304">
        <v>0</v>
      </c>
      <c r="M2977" s="305">
        <v>0</v>
      </c>
      <c r="N2977" s="305">
        <v>0</v>
      </c>
      <c r="O2977" s="303">
        <v>0</v>
      </c>
      <c r="P2977" s="305">
        <v>0</v>
      </c>
      <c r="Q2977" s="303">
        <v>0</v>
      </c>
      <c r="R2977" s="16">
        <f>SUMIFS('Member Months'!$L:$L,'Member Months'!$A:$A,$A2977,'Member Months'!$C:$C,$C2977, 'Member Months'!$D:$D,$D2977)</f>
        <v>0</v>
      </c>
      <c r="T2977" s="172"/>
    </row>
    <row r="2978" spans="1:20">
      <c r="A2978" s="38" t="s">
        <v>217</v>
      </c>
      <c r="B2978" s="39">
        <f t="shared" si="99"/>
        <v>0</v>
      </c>
      <c r="C2978" s="39" t="str">
        <f t="shared" si="100"/>
        <v>2020 Initial Year</v>
      </c>
      <c r="D2978" s="40">
        <v>2</v>
      </c>
      <c r="E2978" s="40" t="s">
        <v>217</v>
      </c>
      <c r="F2978" s="40" t="s">
        <v>738</v>
      </c>
      <c r="G2978" s="698" t="s">
        <v>226</v>
      </c>
      <c r="H2978" s="40" t="s">
        <v>227</v>
      </c>
      <c r="I2978" s="629" t="s">
        <v>215</v>
      </c>
      <c r="J2978" s="698" t="s">
        <v>216</v>
      </c>
      <c r="K2978" s="303">
        <v>0</v>
      </c>
      <c r="L2978" s="304">
        <v>0</v>
      </c>
      <c r="M2978" s="305">
        <v>0</v>
      </c>
      <c r="N2978" s="305">
        <v>0</v>
      </c>
      <c r="O2978" s="303">
        <v>0</v>
      </c>
      <c r="P2978" s="305">
        <v>0</v>
      </c>
      <c r="Q2978" s="303">
        <v>0</v>
      </c>
      <c r="R2978" s="16">
        <f>SUMIFS('Member Months'!$L:$L,'Member Months'!$A:$A,$A2978,'Member Months'!$C:$C,$C2978, 'Member Months'!$D:$D,$D2978)</f>
        <v>0</v>
      </c>
      <c r="T2978" s="172"/>
    </row>
    <row r="2979" spans="1:20">
      <c r="A2979" s="38" t="s">
        <v>217</v>
      </c>
      <c r="B2979" s="39">
        <f t="shared" si="99"/>
        <v>0</v>
      </c>
      <c r="C2979" s="39" t="str">
        <f t="shared" si="100"/>
        <v>2020 Initial Year</v>
      </c>
      <c r="D2979" s="40">
        <v>2</v>
      </c>
      <c r="E2979" s="40" t="s">
        <v>217</v>
      </c>
      <c r="F2979" s="40" t="s">
        <v>738</v>
      </c>
      <c r="G2979" s="698" t="s">
        <v>226</v>
      </c>
      <c r="H2979" s="40" t="s">
        <v>227</v>
      </c>
      <c r="I2979" s="629" t="s">
        <v>217</v>
      </c>
      <c r="J2979" s="698" t="s">
        <v>262</v>
      </c>
      <c r="K2979" s="303">
        <v>0</v>
      </c>
      <c r="L2979" s="304">
        <v>0</v>
      </c>
      <c r="M2979" s="305">
        <v>0</v>
      </c>
      <c r="N2979" s="305">
        <v>0</v>
      </c>
      <c r="O2979" s="303">
        <v>0</v>
      </c>
      <c r="P2979" s="305">
        <v>0</v>
      </c>
      <c r="Q2979" s="303">
        <v>0</v>
      </c>
      <c r="R2979" s="16">
        <f>SUMIFS('Member Months'!$L:$L,'Member Months'!$A:$A,$A2979,'Member Months'!$C:$C,$C2979, 'Member Months'!$D:$D,$D2979)</f>
        <v>0</v>
      </c>
      <c r="T2979" s="172"/>
    </row>
    <row r="2980" spans="1:20">
      <c r="A2980" s="38" t="s">
        <v>217</v>
      </c>
      <c r="B2980" s="39">
        <f t="shared" si="99"/>
        <v>0</v>
      </c>
      <c r="C2980" s="39" t="str">
        <f t="shared" si="100"/>
        <v>2020 Initial Year</v>
      </c>
      <c r="D2980" s="40">
        <v>2</v>
      </c>
      <c r="E2980" s="40" t="s">
        <v>217</v>
      </c>
      <c r="F2980" s="40" t="s">
        <v>738</v>
      </c>
      <c r="G2980" s="698" t="s">
        <v>226</v>
      </c>
      <c r="H2980" s="40" t="s">
        <v>227</v>
      </c>
      <c r="I2980" s="629" t="s">
        <v>218</v>
      </c>
      <c r="J2980" s="698" t="s">
        <v>677</v>
      </c>
      <c r="K2980" s="303">
        <v>0</v>
      </c>
      <c r="L2980" s="304">
        <v>0</v>
      </c>
      <c r="M2980" s="305">
        <v>0</v>
      </c>
      <c r="N2980" s="305">
        <v>0</v>
      </c>
      <c r="O2980" s="303">
        <v>0</v>
      </c>
      <c r="P2980" s="305">
        <v>0</v>
      </c>
      <c r="Q2980" s="303">
        <v>0</v>
      </c>
      <c r="R2980" s="16">
        <f>SUMIFS('Member Months'!$L:$L,'Member Months'!$A:$A,$A2980,'Member Months'!$C:$C,$C2980, 'Member Months'!$D:$D,$D2980)</f>
        <v>0</v>
      </c>
      <c r="T2980" s="172"/>
    </row>
    <row r="2981" spans="1:20">
      <c r="A2981" s="38" t="s">
        <v>217</v>
      </c>
      <c r="B2981" s="39">
        <f t="shared" si="99"/>
        <v>0</v>
      </c>
      <c r="C2981" s="39" t="str">
        <f t="shared" si="100"/>
        <v>2020 Initial Year</v>
      </c>
      <c r="D2981" s="40">
        <v>2</v>
      </c>
      <c r="E2981" s="40" t="s">
        <v>217</v>
      </c>
      <c r="F2981" s="40" t="s">
        <v>738</v>
      </c>
      <c r="G2981" s="698" t="s">
        <v>226</v>
      </c>
      <c r="H2981" s="40" t="s">
        <v>227</v>
      </c>
      <c r="I2981" s="629" t="s">
        <v>219</v>
      </c>
      <c r="J2981" s="698" t="s">
        <v>263</v>
      </c>
      <c r="K2981" s="303">
        <v>0</v>
      </c>
      <c r="L2981" s="304">
        <v>0</v>
      </c>
      <c r="M2981" s="305">
        <v>0</v>
      </c>
      <c r="N2981" s="305">
        <v>0</v>
      </c>
      <c r="O2981" s="303">
        <v>0</v>
      </c>
      <c r="P2981" s="305">
        <v>0</v>
      </c>
      <c r="Q2981" s="303">
        <v>0</v>
      </c>
      <c r="R2981" s="16">
        <f>SUMIFS('Member Months'!$L:$L,'Member Months'!$A:$A,$A2981,'Member Months'!$C:$C,$C2981, 'Member Months'!$D:$D,$D2981)</f>
        <v>0</v>
      </c>
      <c r="T2981" s="172"/>
    </row>
    <row r="2982" spans="1:20">
      <c r="A2982" s="38" t="s">
        <v>217</v>
      </c>
      <c r="B2982" s="39">
        <f t="shared" si="99"/>
        <v>0</v>
      </c>
      <c r="C2982" s="39" t="str">
        <f t="shared" si="100"/>
        <v>2020 Initial Year</v>
      </c>
      <c r="D2982" s="40">
        <v>2</v>
      </c>
      <c r="E2982" s="40" t="s">
        <v>217</v>
      </c>
      <c r="F2982" s="40" t="s">
        <v>738</v>
      </c>
      <c r="G2982" s="698" t="s">
        <v>226</v>
      </c>
      <c r="H2982" s="40" t="s">
        <v>227</v>
      </c>
      <c r="I2982" s="629" t="s">
        <v>220</v>
      </c>
      <c r="J2982" s="698" t="s">
        <v>675</v>
      </c>
      <c r="K2982" s="303">
        <v>0</v>
      </c>
      <c r="L2982" s="304">
        <v>0</v>
      </c>
      <c r="M2982" s="305">
        <v>0</v>
      </c>
      <c r="N2982" s="305">
        <v>0</v>
      </c>
      <c r="O2982" s="303">
        <v>0</v>
      </c>
      <c r="P2982" s="305">
        <v>0</v>
      </c>
      <c r="Q2982" s="303">
        <v>0</v>
      </c>
      <c r="R2982" s="16">
        <f>SUMIFS('Member Months'!$L:$L,'Member Months'!$A:$A,$A2982,'Member Months'!$C:$C,$C2982, 'Member Months'!$D:$D,$D2982)</f>
        <v>0</v>
      </c>
      <c r="T2982" s="172"/>
    </row>
    <row r="2983" spans="1:20">
      <c r="A2983" s="38" t="s">
        <v>217</v>
      </c>
      <c r="B2983" s="39">
        <f t="shared" si="99"/>
        <v>0</v>
      </c>
      <c r="C2983" s="39" t="str">
        <f t="shared" si="100"/>
        <v>2020 Initial Year</v>
      </c>
      <c r="D2983" s="40">
        <v>2</v>
      </c>
      <c r="E2983" s="40" t="s">
        <v>217</v>
      </c>
      <c r="F2983" s="40" t="s">
        <v>738</v>
      </c>
      <c r="G2983" s="698" t="s">
        <v>226</v>
      </c>
      <c r="H2983" s="40" t="s">
        <v>227</v>
      </c>
      <c r="I2983" s="629" t="s">
        <v>221</v>
      </c>
      <c r="J2983" s="698" t="s">
        <v>264</v>
      </c>
      <c r="K2983" s="303">
        <v>0</v>
      </c>
      <c r="L2983" s="304">
        <v>0</v>
      </c>
      <c r="M2983" s="305">
        <v>0</v>
      </c>
      <c r="N2983" s="305">
        <v>0</v>
      </c>
      <c r="O2983" s="303">
        <v>0</v>
      </c>
      <c r="P2983" s="305">
        <v>0</v>
      </c>
      <c r="Q2983" s="303">
        <v>0</v>
      </c>
      <c r="R2983" s="16">
        <f>SUMIFS('Member Months'!$L:$L,'Member Months'!$A:$A,$A2983,'Member Months'!$C:$C,$C2983, 'Member Months'!$D:$D,$D2983)</f>
        <v>0</v>
      </c>
      <c r="T2983" s="172"/>
    </row>
    <row r="2984" spans="1:20">
      <c r="A2984" s="38" t="s">
        <v>217</v>
      </c>
      <c r="B2984" s="39">
        <f t="shared" si="99"/>
        <v>0</v>
      </c>
      <c r="C2984" s="39" t="str">
        <f t="shared" si="100"/>
        <v>2020 Initial Year</v>
      </c>
      <c r="D2984" s="40">
        <v>2</v>
      </c>
      <c r="E2984" s="40" t="s">
        <v>217</v>
      </c>
      <c r="F2984" s="40" t="s">
        <v>738</v>
      </c>
      <c r="G2984" s="698" t="s">
        <v>226</v>
      </c>
      <c r="H2984" s="40" t="s">
        <v>227</v>
      </c>
      <c r="I2984" s="629" t="s">
        <v>222</v>
      </c>
      <c r="J2984" s="698" t="s">
        <v>206</v>
      </c>
      <c r="K2984" s="303">
        <v>0</v>
      </c>
      <c r="L2984" s="304">
        <v>0</v>
      </c>
      <c r="M2984" s="305">
        <v>0</v>
      </c>
      <c r="N2984" s="305">
        <v>0</v>
      </c>
      <c r="O2984" s="303">
        <v>0</v>
      </c>
      <c r="P2984" s="305">
        <v>0</v>
      </c>
      <c r="Q2984" s="303">
        <v>0</v>
      </c>
      <c r="R2984" s="16">
        <f>SUMIFS('Member Months'!$L:$L,'Member Months'!$A:$A,$A2984,'Member Months'!$C:$C,$C2984, 'Member Months'!$D:$D,$D2984)</f>
        <v>0</v>
      </c>
      <c r="T2984" s="172"/>
    </row>
    <row r="2985" spans="1:20">
      <c r="A2985" s="38" t="s">
        <v>217</v>
      </c>
      <c r="B2985" s="39">
        <f t="shared" si="99"/>
        <v>0</v>
      </c>
      <c r="C2985" s="39" t="str">
        <f t="shared" si="100"/>
        <v>2020 Initial Year</v>
      </c>
      <c r="D2985" s="40">
        <v>2</v>
      </c>
      <c r="E2985" s="40" t="s">
        <v>217</v>
      </c>
      <c r="F2985" s="40" t="s">
        <v>738</v>
      </c>
      <c r="G2985" s="698" t="s">
        <v>226</v>
      </c>
      <c r="H2985" s="40" t="s">
        <v>227</v>
      </c>
      <c r="I2985" s="629" t="s">
        <v>223</v>
      </c>
      <c r="J2985" s="698" t="s">
        <v>181</v>
      </c>
      <c r="K2985" s="303">
        <v>0</v>
      </c>
      <c r="L2985" s="304">
        <v>0</v>
      </c>
      <c r="M2985" s="305">
        <v>0</v>
      </c>
      <c r="N2985" s="305">
        <v>0</v>
      </c>
      <c r="O2985" s="303">
        <v>0</v>
      </c>
      <c r="P2985" s="305">
        <v>0</v>
      </c>
      <c r="Q2985" s="303">
        <v>0</v>
      </c>
      <c r="R2985" s="16">
        <f>SUMIFS('Member Months'!$L:$L,'Member Months'!$A:$A,$A2985,'Member Months'!$C:$C,$C2985, 'Member Months'!$D:$D,$D2985)</f>
        <v>0</v>
      </c>
      <c r="T2985" s="172"/>
    </row>
    <row r="2986" spans="1:20">
      <c r="A2986" s="38" t="s">
        <v>217</v>
      </c>
      <c r="B2986" s="39">
        <f t="shared" si="99"/>
        <v>0</v>
      </c>
      <c r="C2986" s="39" t="str">
        <f t="shared" si="100"/>
        <v>2020 Initial Year</v>
      </c>
      <c r="D2986" s="40">
        <v>2</v>
      </c>
      <c r="E2986" s="40" t="s">
        <v>217</v>
      </c>
      <c r="F2986" s="40" t="s">
        <v>738</v>
      </c>
      <c r="G2986" s="698" t="s">
        <v>226</v>
      </c>
      <c r="H2986" s="40" t="s">
        <v>227</v>
      </c>
      <c r="I2986" s="629" t="s">
        <v>150</v>
      </c>
      <c r="J2986" s="698" t="s">
        <v>204</v>
      </c>
      <c r="K2986" s="303">
        <v>0</v>
      </c>
      <c r="L2986" s="304">
        <v>0</v>
      </c>
      <c r="M2986" s="305">
        <v>0</v>
      </c>
      <c r="N2986" s="305">
        <v>0</v>
      </c>
      <c r="O2986" s="303">
        <v>0</v>
      </c>
      <c r="P2986" s="305">
        <v>0</v>
      </c>
      <c r="Q2986" s="303">
        <v>0</v>
      </c>
      <c r="R2986" s="16">
        <f>SUMIFS('Member Months'!$L:$L,'Member Months'!$A:$A,$A2986,'Member Months'!$C:$C,$C2986, 'Member Months'!$D:$D,$D2986)</f>
        <v>0</v>
      </c>
      <c r="T2986" s="172"/>
    </row>
    <row r="2987" spans="1:20">
      <c r="A2987" s="38" t="s">
        <v>217</v>
      </c>
      <c r="B2987" s="39">
        <f t="shared" ref="B2987:B3050" si="101">$B$2922</f>
        <v>0</v>
      </c>
      <c r="C2987" s="39" t="str">
        <f t="shared" si="100"/>
        <v>2020 Initial Year</v>
      </c>
      <c r="D2987" s="40">
        <v>2</v>
      </c>
      <c r="E2987" s="40" t="s">
        <v>217</v>
      </c>
      <c r="F2987" s="40" t="s">
        <v>738</v>
      </c>
      <c r="G2987" s="698" t="s">
        <v>226</v>
      </c>
      <c r="H2987" s="40" t="s">
        <v>227</v>
      </c>
      <c r="I2987" s="629" t="s">
        <v>151</v>
      </c>
      <c r="J2987" s="698" t="s">
        <v>205</v>
      </c>
      <c r="K2987" s="303">
        <v>0</v>
      </c>
      <c r="L2987" s="304">
        <v>0</v>
      </c>
      <c r="M2987" s="305">
        <v>0</v>
      </c>
      <c r="N2987" s="305">
        <v>0</v>
      </c>
      <c r="O2987" s="303">
        <v>0</v>
      </c>
      <c r="P2987" s="305">
        <v>0</v>
      </c>
      <c r="Q2987" s="303">
        <v>0</v>
      </c>
      <c r="R2987" s="16">
        <f>SUMIFS('Member Months'!$L:$L,'Member Months'!$A:$A,$A2987,'Member Months'!$C:$C,$C2987, 'Member Months'!$D:$D,$D2987)</f>
        <v>0</v>
      </c>
      <c r="T2987" s="172"/>
    </row>
    <row r="2988" spans="1:20">
      <c r="A2988" s="38" t="s">
        <v>217</v>
      </c>
      <c r="B2988" s="39">
        <f t="shared" si="101"/>
        <v>0</v>
      </c>
      <c r="C2988" s="39" t="str">
        <f t="shared" si="100"/>
        <v>2020 Initial Year</v>
      </c>
      <c r="D2988" s="40">
        <v>2</v>
      </c>
      <c r="E2988" s="40" t="s">
        <v>217</v>
      </c>
      <c r="F2988" s="40" t="s">
        <v>738</v>
      </c>
      <c r="G2988" s="698" t="s">
        <v>226</v>
      </c>
      <c r="H2988" s="40" t="s">
        <v>227</v>
      </c>
      <c r="I2988" s="629" t="s">
        <v>152</v>
      </c>
      <c r="J2988" s="698" t="s">
        <v>182</v>
      </c>
      <c r="K2988" s="303">
        <v>0</v>
      </c>
      <c r="L2988" s="304">
        <v>0</v>
      </c>
      <c r="M2988" s="305">
        <v>0</v>
      </c>
      <c r="N2988" s="305">
        <v>0</v>
      </c>
      <c r="O2988" s="303">
        <v>0</v>
      </c>
      <c r="P2988" s="305">
        <v>0</v>
      </c>
      <c r="Q2988" s="303">
        <v>0</v>
      </c>
      <c r="R2988" s="16">
        <f>SUMIFS('Member Months'!$L:$L,'Member Months'!$A:$A,$A2988,'Member Months'!$C:$C,$C2988, 'Member Months'!$D:$D,$D2988)</f>
        <v>0</v>
      </c>
      <c r="T2988" s="172"/>
    </row>
    <row r="2989" spans="1:20">
      <c r="A2989" s="38" t="s">
        <v>217</v>
      </c>
      <c r="B2989" s="39">
        <f t="shared" si="101"/>
        <v>0</v>
      </c>
      <c r="C2989" s="39" t="str">
        <f t="shared" si="100"/>
        <v>2020 Initial Year</v>
      </c>
      <c r="D2989" s="40">
        <v>2</v>
      </c>
      <c r="E2989" s="40" t="s">
        <v>217</v>
      </c>
      <c r="F2989" s="40" t="s">
        <v>738</v>
      </c>
      <c r="G2989" s="698" t="s">
        <v>226</v>
      </c>
      <c r="H2989" s="40" t="s">
        <v>227</v>
      </c>
      <c r="I2989" s="629" t="s">
        <v>70</v>
      </c>
      <c r="J2989" s="698" t="s">
        <v>265</v>
      </c>
      <c r="K2989" s="303">
        <v>0</v>
      </c>
      <c r="L2989" s="304">
        <v>0</v>
      </c>
      <c r="M2989" s="305">
        <v>0</v>
      </c>
      <c r="N2989" s="305">
        <v>0</v>
      </c>
      <c r="O2989" s="303">
        <v>0</v>
      </c>
      <c r="P2989" s="305">
        <v>0</v>
      </c>
      <c r="Q2989" s="303">
        <v>0</v>
      </c>
      <c r="R2989" s="16">
        <f>SUMIFS('Member Months'!$L:$L,'Member Months'!$A:$A,$A2989,'Member Months'!$C:$C,$C2989, 'Member Months'!$D:$D,$D2989)</f>
        <v>0</v>
      </c>
      <c r="T2989" s="172"/>
    </row>
    <row r="2990" spans="1:20">
      <c r="A2990" s="38" t="s">
        <v>217</v>
      </c>
      <c r="B2990" s="39">
        <f t="shared" si="101"/>
        <v>0</v>
      </c>
      <c r="C2990" s="39" t="str">
        <f t="shared" si="100"/>
        <v>2020 Initial Year</v>
      </c>
      <c r="D2990" s="40">
        <v>2</v>
      </c>
      <c r="E2990" s="40" t="s">
        <v>217</v>
      </c>
      <c r="F2990" s="40" t="s">
        <v>738</v>
      </c>
      <c r="G2990" s="698" t="s">
        <v>226</v>
      </c>
      <c r="H2990" s="40" t="s">
        <v>227</v>
      </c>
      <c r="I2990" s="629" t="s">
        <v>71</v>
      </c>
      <c r="J2990" s="698" t="s">
        <v>266</v>
      </c>
      <c r="K2990" s="303">
        <v>0</v>
      </c>
      <c r="L2990" s="304">
        <v>0</v>
      </c>
      <c r="M2990" s="305">
        <v>0</v>
      </c>
      <c r="N2990" s="305">
        <v>0</v>
      </c>
      <c r="O2990" s="303">
        <v>0</v>
      </c>
      <c r="P2990" s="305">
        <v>0</v>
      </c>
      <c r="Q2990" s="303">
        <v>0</v>
      </c>
      <c r="R2990" s="16">
        <f>SUMIFS('Member Months'!$L:$L,'Member Months'!$A:$A,$A2990,'Member Months'!$C:$C,$C2990, 'Member Months'!$D:$D,$D2990)</f>
        <v>0</v>
      </c>
      <c r="T2990" s="172"/>
    </row>
    <row r="2991" spans="1:20">
      <c r="A2991" s="38" t="s">
        <v>217</v>
      </c>
      <c r="B2991" s="39">
        <f t="shared" si="101"/>
        <v>0</v>
      </c>
      <c r="C2991" s="39" t="str">
        <f t="shared" si="100"/>
        <v>2020 Initial Year</v>
      </c>
      <c r="D2991" s="40">
        <v>2</v>
      </c>
      <c r="E2991" s="40" t="s">
        <v>217</v>
      </c>
      <c r="F2991" s="40" t="s">
        <v>738</v>
      </c>
      <c r="G2991" s="698" t="s">
        <v>226</v>
      </c>
      <c r="H2991" s="40" t="s">
        <v>227</v>
      </c>
      <c r="I2991" s="629" t="s">
        <v>72</v>
      </c>
      <c r="J2991" s="698" t="s">
        <v>527</v>
      </c>
      <c r="K2991" s="303">
        <v>0</v>
      </c>
      <c r="L2991" s="304">
        <v>0</v>
      </c>
      <c r="M2991" s="305">
        <v>0</v>
      </c>
      <c r="N2991" s="305">
        <v>0</v>
      </c>
      <c r="O2991" s="303">
        <v>0</v>
      </c>
      <c r="P2991" s="305">
        <v>0</v>
      </c>
      <c r="Q2991" s="303">
        <v>0</v>
      </c>
      <c r="R2991" s="16">
        <f>SUMIFS('Member Months'!$L:$L,'Member Months'!$A:$A,$A2991,'Member Months'!$C:$C,$C2991, 'Member Months'!$D:$D,$D2991)</f>
        <v>0</v>
      </c>
      <c r="T2991" s="172"/>
    </row>
    <row r="2992" spans="1:20">
      <c r="A2992" s="38" t="s">
        <v>217</v>
      </c>
      <c r="B2992" s="39">
        <f t="shared" si="101"/>
        <v>0</v>
      </c>
      <c r="C2992" s="39" t="str">
        <f t="shared" si="100"/>
        <v>2020 Initial Year</v>
      </c>
      <c r="D2992" s="40">
        <v>2</v>
      </c>
      <c r="E2992" s="40" t="s">
        <v>217</v>
      </c>
      <c r="F2992" s="40" t="s">
        <v>738</v>
      </c>
      <c r="G2992" s="698" t="s">
        <v>226</v>
      </c>
      <c r="H2992" s="40" t="s">
        <v>227</v>
      </c>
      <c r="I2992" s="629" t="s">
        <v>73</v>
      </c>
      <c r="J2992" s="698" t="s">
        <v>528</v>
      </c>
      <c r="K2992" s="303">
        <v>0</v>
      </c>
      <c r="L2992" s="304">
        <v>0</v>
      </c>
      <c r="M2992" s="305">
        <v>0</v>
      </c>
      <c r="N2992" s="305">
        <v>0</v>
      </c>
      <c r="O2992" s="303">
        <v>0</v>
      </c>
      <c r="P2992" s="305">
        <v>0</v>
      </c>
      <c r="Q2992" s="303">
        <v>0</v>
      </c>
      <c r="R2992" s="16">
        <f>SUMIFS('Member Months'!$L:$L,'Member Months'!$A:$A,$A2992,'Member Months'!$C:$C,$C2992, 'Member Months'!$D:$D,$D2992)</f>
        <v>0</v>
      </c>
      <c r="T2992" s="172"/>
    </row>
    <row r="2993" spans="1:20">
      <c r="A2993" s="38" t="s">
        <v>217</v>
      </c>
      <c r="B2993" s="39">
        <f t="shared" si="101"/>
        <v>0</v>
      </c>
      <c r="C2993" s="39" t="str">
        <f t="shared" si="100"/>
        <v>2020 Initial Year</v>
      </c>
      <c r="D2993" s="40">
        <v>2</v>
      </c>
      <c r="E2993" s="40" t="s">
        <v>217</v>
      </c>
      <c r="F2993" s="40" t="s">
        <v>738</v>
      </c>
      <c r="G2993" s="698" t="s">
        <v>226</v>
      </c>
      <c r="H2993" s="40" t="s">
        <v>227</v>
      </c>
      <c r="I2993" s="630" t="s">
        <v>409</v>
      </c>
      <c r="J2993" s="698" t="s">
        <v>803</v>
      </c>
      <c r="K2993" s="303">
        <v>0</v>
      </c>
      <c r="L2993" s="304">
        <v>0</v>
      </c>
      <c r="M2993" s="305">
        <v>0</v>
      </c>
      <c r="N2993" s="305">
        <v>0</v>
      </c>
      <c r="O2993" s="303">
        <v>0</v>
      </c>
      <c r="P2993" s="305">
        <v>0</v>
      </c>
      <c r="Q2993" s="303">
        <v>0</v>
      </c>
      <c r="R2993" s="16">
        <f>SUMIFS('Member Months'!$L:$L,'Member Months'!$A:$A,$A2993,'Member Months'!$C:$C,$C2993, 'Member Months'!$D:$D,$D2993)</f>
        <v>0</v>
      </c>
      <c r="T2993" s="172"/>
    </row>
    <row r="2994" spans="1:20">
      <c r="A2994" s="38" t="s">
        <v>218</v>
      </c>
      <c r="B2994" s="39">
        <f t="shared" si="101"/>
        <v>0</v>
      </c>
      <c r="C2994" s="39" t="str">
        <f t="shared" si="100"/>
        <v>2020 Initial Year</v>
      </c>
      <c r="D2994" s="40">
        <v>2</v>
      </c>
      <c r="E2994" s="40" t="s">
        <v>218</v>
      </c>
      <c r="F2994" s="40" t="s">
        <v>738</v>
      </c>
      <c r="G2994" s="698" t="s">
        <v>226</v>
      </c>
      <c r="H2994" s="40" t="s">
        <v>228</v>
      </c>
      <c r="I2994" s="629" t="s">
        <v>211</v>
      </c>
      <c r="J2994" s="698" t="s">
        <v>261</v>
      </c>
      <c r="K2994" s="303">
        <v>0</v>
      </c>
      <c r="L2994" s="304">
        <v>0</v>
      </c>
      <c r="M2994" s="305">
        <v>0</v>
      </c>
      <c r="N2994" s="305">
        <v>0</v>
      </c>
      <c r="O2994" s="303">
        <v>0</v>
      </c>
      <c r="P2994" s="305">
        <v>0</v>
      </c>
      <c r="Q2994" s="303">
        <v>0</v>
      </c>
      <c r="R2994" s="16">
        <f>SUMIFS('Member Months'!$L:$L,'Member Months'!$A:$A,$A2994,'Member Months'!$C:$C,$C2994, 'Member Months'!$D:$D,$D2994)</f>
        <v>0</v>
      </c>
      <c r="T2994" s="172"/>
    </row>
    <row r="2995" spans="1:20">
      <c r="A2995" s="38" t="s">
        <v>218</v>
      </c>
      <c r="B2995" s="39">
        <f t="shared" si="101"/>
        <v>0</v>
      </c>
      <c r="C2995" s="39" t="str">
        <f t="shared" si="100"/>
        <v>2020 Initial Year</v>
      </c>
      <c r="D2995" s="40">
        <v>2</v>
      </c>
      <c r="E2995" s="40" t="s">
        <v>218</v>
      </c>
      <c r="F2995" s="40" t="s">
        <v>738</v>
      </c>
      <c r="G2995" s="698" t="s">
        <v>226</v>
      </c>
      <c r="H2995" s="40" t="s">
        <v>228</v>
      </c>
      <c r="I2995" s="629" t="s">
        <v>214</v>
      </c>
      <c r="J2995" s="698" t="s">
        <v>676</v>
      </c>
      <c r="K2995" s="303">
        <v>0</v>
      </c>
      <c r="L2995" s="304">
        <v>0</v>
      </c>
      <c r="M2995" s="305">
        <v>0</v>
      </c>
      <c r="N2995" s="305">
        <v>0</v>
      </c>
      <c r="O2995" s="303">
        <v>0</v>
      </c>
      <c r="P2995" s="305">
        <v>0</v>
      </c>
      <c r="Q2995" s="303">
        <v>0</v>
      </c>
      <c r="R2995" s="16">
        <f>SUMIFS('Member Months'!$L:$L,'Member Months'!$A:$A,$A2995,'Member Months'!$C:$C,$C2995, 'Member Months'!$D:$D,$D2995)</f>
        <v>0</v>
      </c>
      <c r="T2995" s="172"/>
    </row>
    <row r="2996" spans="1:20">
      <c r="A2996" s="38" t="s">
        <v>218</v>
      </c>
      <c r="B2996" s="39">
        <f t="shared" si="101"/>
        <v>0</v>
      </c>
      <c r="C2996" s="39" t="str">
        <f t="shared" si="100"/>
        <v>2020 Initial Year</v>
      </c>
      <c r="D2996" s="40">
        <v>2</v>
      </c>
      <c r="E2996" s="40" t="s">
        <v>218</v>
      </c>
      <c r="F2996" s="40" t="s">
        <v>738</v>
      </c>
      <c r="G2996" s="698" t="s">
        <v>226</v>
      </c>
      <c r="H2996" s="40" t="s">
        <v>228</v>
      </c>
      <c r="I2996" s="629" t="s">
        <v>215</v>
      </c>
      <c r="J2996" s="698" t="s">
        <v>216</v>
      </c>
      <c r="K2996" s="303">
        <v>0</v>
      </c>
      <c r="L2996" s="304">
        <v>0</v>
      </c>
      <c r="M2996" s="305">
        <v>0</v>
      </c>
      <c r="N2996" s="305">
        <v>0</v>
      </c>
      <c r="O2996" s="303">
        <v>0</v>
      </c>
      <c r="P2996" s="305">
        <v>0</v>
      </c>
      <c r="Q2996" s="303">
        <v>0</v>
      </c>
      <c r="R2996" s="16">
        <f>SUMIFS('Member Months'!$L:$L,'Member Months'!$A:$A,$A2996,'Member Months'!$C:$C,$C2996, 'Member Months'!$D:$D,$D2996)</f>
        <v>0</v>
      </c>
      <c r="T2996" s="172"/>
    </row>
    <row r="2997" spans="1:20">
      <c r="A2997" s="38" t="s">
        <v>218</v>
      </c>
      <c r="B2997" s="39">
        <f t="shared" si="101"/>
        <v>0</v>
      </c>
      <c r="C2997" s="39" t="str">
        <f t="shared" si="100"/>
        <v>2020 Initial Year</v>
      </c>
      <c r="D2997" s="40">
        <v>2</v>
      </c>
      <c r="E2997" s="40" t="s">
        <v>218</v>
      </c>
      <c r="F2997" s="40" t="s">
        <v>738</v>
      </c>
      <c r="G2997" s="698" t="s">
        <v>226</v>
      </c>
      <c r="H2997" s="40" t="s">
        <v>228</v>
      </c>
      <c r="I2997" s="629" t="s">
        <v>217</v>
      </c>
      <c r="J2997" s="698" t="s">
        <v>262</v>
      </c>
      <c r="K2997" s="303">
        <v>0</v>
      </c>
      <c r="L2997" s="304">
        <v>0</v>
      </c>
      <c r="M2997" s="305">
        <v>0</v>
      </c>
      <c r="N2997" s="305">
        <v>0</v>
      </c>
      <c r="O2997" s="303">
        <v>0</v>
      </c>
      <c r="P2997" s="305">
        <v>0</v>
      </c>
      <c r="Q2997" s="303">
        <v>0</v>
      </c>
      <c r="R2997" s="16">
        <f>SUMIFS('Member Months'!$L:$L,'Member Months'!$A:$A,$A2997,'Member Months'!$C:$C,$C2997, 'Member Months'!$D:$D,$D2997)</f>
        <v>0</v>
      </c>
      <c r="T2997" s="172"/>
    </row>
    <row r="2998" spans="1:20">
      <c r="A2998" s="38" t="s">
        <v>218</v>
      </c>
      <c r="B2998" s="39">
        <f t="shared" si="101"/>
        <v>0</v>
      </c>
      <c r="C2998" s="39" t="str">
        <f t="shared" si="100"/>
        <v>2020 Initial Year</v>
      </c>
      <c r="D2998" s="40">
        <v>2</v>
      </c>
      <c r="E2998" s="40" t="s">
        <v>218</v>
      </c>
      <c r="F2998" s="40" t="s">
        <v>738</v>
      </c>
      <c r="G2998" s="698" t="s">
        <v>226</v>
      </c>
      <c r="H2998" s="40" t="s">
        <v>228</v>
      </c>
      <c r="I2998" s="629" t="s">
        <v>218</v>
      </c>
      <c r="J2998" s="698" t="s">
        <v>677</v>
      </c>
      <c r="K2998" s="303">
        <v>0</v>
      </c>
      <c r="L2998" s="304">
        <v>0</v>
      </c>
      <c r="M2998" s="305">
        <v>0</v>
      </c>
      <c r="N2998" s="305">
        <v>0</v>
      </c>
      <c r="O2998" s="303">
        <v>0</v>
      </c>
      <c r="P2998" s="305">
        <v>0</v>
      </c>
      <c r="Q2998" s="303">
        <v>0</v>
      </c>
      <c r="R2998" s="16">
        <f>SUMIFS('Member Months'!$L:$L,'Member Months'!$A:$A,$A2998,'Member Months'!$C:$C,$C2998, 'Member Months'!$D:$D,$D2998)</f>
        <v>0</v>
      </c>
      <c r="T2998" s="172"/>
    </row>
    <row r="2999" spans="1:20">
      <c r="A2999" s="38" t="s">
        <v>218</v>
      </c>
      <c r="B2999" s="39">
        <f t="shared" si="101"/>
        <v>0</v>
      </c>
      <c r="C2999" s="39" t="str">
        <f t="shared" si="100"/>
        <v>2020 Initial Year</v>
      </c>
      <c r="D2999" s="40">
        <v>2</v>
      </c>
      <c r="E2999" s="40" t="s">
        <v>218</v>
      </c>
      <c r="F2999" s="40" t="s">
        <v>738</v>
      </c>
      <c r="G2999" s="698" t="s">
        <v>226</v>
      </c>
      <c r="H2999" s="40" t="s">
        <v>228</v>
      </c>
      <c r="I2999" s="629" t="s">
        <v>219</v>
      </c>
      <c r="J2999" s="698" t="s">
        <v>263</v>
      </c>
      <c r="K2999" s="303">
        <v>0</v>
      </c>
      <c r="L2999" s="304">
        <v>0</v>
      </c>
      <c r="M2999" s="305">
        <v>0</v>
      </c>
      <c r="N2999" s="305">
        <v>0</v>
      </c>
      <c r="O2999" s="303">
        <v>0</v>
      </c>
      <c r="P2999" s="305">
        <v>0</v>
      </c>
      <c r="Q2999" s="303">
        <v>0</v>
      </c>
      <c r="R2999" s="16">
        <f>SUMIFS('Member Months'!$L:$L,'Member Months'!$A:$A,$A2999,'Member Months'!$C:$C,$C2999, 'Member Months'!$D:$D,$D2999)</f>
        <v>0</v>
      </c>
      <c r="T2999" s="172"/>
    </row>
    <row r="3000" spans="1:20">
      <c r="A3000" s="38" t="s">
        <v>218</v>
      </c>
      <c r="B3000" s="39">
        <f t="shared" si="101"/>
        <v>0</v>
      </c>
      <c r="C3000" s="39" t="str">
        <f t="shared" si="100"/>
        <v>2020 Initial Year</v>
      </c>
      <c r="D3000" s="40">
        <v>2</v>
      </c>
      <c r="E3000" s="40" t="s">
        <v>218</v>
      </c>
      <c r="F3000" s="40" t="s">
        <v>738</v>
      </c>
      <c r="G3000" s="698" t="s">
        <v>226</v>
      </c>
      <c r="H3000" s="40" t="s">
        <v>228</v>
      </c>
      <c r="I3000" s="629" t="s">
        <v>220</v>
      </c>
      <c r="J3000" s="698" t="s">
        <v>675</v>
      </c>
      <c r="K3000" s="303">
        <v>0</v>
      </c>
      <c r="L3000" s="304">
        <v>0</v>
      </c>
      <c r="M3000" s="305">
        <v>0</v>
      </c>
      <c r="N3000" s="305">
        <v>0</v>
      </c>
      <c r="O3000" s="303">
        <v>0</v>
      </c>
      <c r="P3000" s="305">
        <v>0</v>
      </c>
      <c r="Q3000" s="303">
        <v>0</v>
      </c>
      <c r="R3000" s="16">
        <f>SUMIFS('Member Months'!$L:$L,'Member Months'!$A:$A,$A3000,'Member Months'!$C:$C,$C3000, 'Member Months'!$D:$D,$D3000)</f>
        <v>0</v>
      </c>
      <c r="T3000" s="172"/>
    </row>
    <row r="3001" spans="1:20">
      <c r="A3001" s="38" t="s">
        <v>218</v>
      </c>
      <c r="B3001" s="39">
        <f t="shared" si="101"/>
        <v>0</v>
      </c>
      <c r="C3001" s="39" t="str">
        <f t="shared" si="100"/>
        <v>2020 Initial Year</v>
      </c>
      <c r="D3001" s="40">
        <v>2</v>
      </c>
      <c r="E3001" s="40" t="s">
        <v>218</v>
      </c>
      <c r="F3001" s="40" t="s">
        <v>738</v>
      </c>
      <c r="G3001" s="698" t="s">
        <v>226</v>
      </c>
      <c r="H3001" s="40" t="s">
        <v>228</v>
      </c>
      <c r="I3001" s="629" t="s">
        <v>221</v>
      </c>
      <c r="J3001" s="698" t="s">
        <v>264</v>
      </c>
      <c r="K3001" s="303">
        <v>0</v>
      </c>
      <c r="L3001" s="304">
        <v>0</v>
      </c>
      <c r="M3001" s="305">
        <v>0</v>
      </c>
      <c r="N3001" s="305">
        <v>0</v>
      </c>
      <c r="O3001" s="303">
        <v>0</v>
      </c>
      <c r="P3001" s="305">
        <v>0</v>
      </c>
      <c r="Q3001" s="303">
        <v>0</v>
      </c>
      <c r="R3001" s="16">
        <f>SUMIFS('Member Months'!$L:$L,'Member Months'!$A:$A,$A3001,'Member Months'!$C:$C,$C3001, 'Member Months'!$D:$D,$D3001)</f>
        <v>0</v>
      </c>
      <c r="T3001" s="172"/>
    </row>
    <row r="3002" spans="1:20">
      <c r="A3002" s="38" t="s">
        <v>218</v>
      </c>
      <c r="B3002" s="39">
        <f t="shared" si="101"/>
        <v>0</v>
      </c>
      <c r="C3002" s="39" t="str">
        <f t="shared" si="100"/>
        <v>2020 Initial Year</v>
      </c>
      <c r="D3002" s="40">
        <v>2</v>
      </c>
      <c r="E3002" s="40" t="s">
        <v>218</v>
      </c>
      <c r="F3002" s="40" t="s">
        <v>738</v>
      </c>
      <c r="G3002" s="698" t="s">
        <v>226</v>
      </c>
      <c r="H3002" s="40" t="s">
        <v>228</v>
      </c>
      <c r="I3002" s="629" t="s">
        <v>222</v>
      </c>
      <c r="J3002" s="698" t="s">
        <v>206</v>
      </c>
      <c r="K3002" s="303">
        <v>0</v>
      </c>
      <c r="L3002" s="304">
        <v>0</v>
      </c>
      <c r="M3002" s="305">
        <v>0</v>
      </c>
      <c r="N3002" s="305">
        <v>0</v>
      </c>
      <c r="O3002" s="303">
        <v>0</v>
      </c>
      <c r="P3002" s="305">
        <v>0</v>
      </c>
      <c r="Q3002" s="303">
        <v>0</v>
      </c>
      <c r="R3002" s="16">
        <f>SUMIFS('Member Months'!$L:$L,'Member Months'!$A:$A,$A3002,'Member Months'!$C:$C,$C3002, 'Member Months'!$D:$D,$D3002)</f>
        <v>0</v>
      </c>
      <c r="T3002" s="172"/>
    </row>
    <row r="3003" spans="1:20">
      <c r="A3003" s="38" t="s">
        <v>218</v>
      </c>
      <c r="B3003" s="39">
        <f t="shared" si="101"/>
        <v>0</v>
      </c>
      <c r="C3003" s="39" t="str">
        <f t="shared" si="100"/>
        <v>2020 Initial Year</v>
      </c>
      <c r="D3003" s="40">
        <v>2</v>
      </c>
      <c r="E3003" s="40" t="s">
        <v>218</v>
      </c>
      <c r="F3003" s="40" t="s">
        <v>738</v>
      </c>
      <c r="G3003" s="698" t="s">
        <v>226</v>
      </c>
      <c r="H3003" s="40" t="s">
        <v>228</v>
      </c>
      <c r="I3003" s="629" t="s">
        <v>223</v>
      </c>
      <c r="J3003" s="698" t="s">
        <v>181</v>
      </c>
      <c r="K3003" s="303">
        <v>0</v>
      </c>
      <c r="L3003" s="304">
        <v>0</v>
      </c>
      <c r="M3003" s="305">
        <v>0</v>
      </c>
      <c r="N3003" s="305">
        <v>0</v>
      </c>
      <c r="O3003" s="303">
        <v>0</v>
      </c>
      <c r="P3003" s="305">
        <v>0</v>
      </c>
      <c r="Q3003" s="303">
        <v>0</v>
      </c>
      <c r="R3003" s="16">
        <f>SUMIFS('Member Months'!$L:$L,'Member Months'!$A:$A,$A3003,'Member Months'!$C:$C,$C3003, 'Member Months'!$D:$D,$D3003)</f>
        <v>0</v>
      </c>
      <c r="T3003" s="172"/>
    </row>
    <row r="3004" spans="1:20">
      <c r="A3004" s="38" t="s">
        <v>218</v>
      </c>
      <c r="B3004" s="39">
        <f t="shared" si="101"/>
        <v>0</v>
      </c>
      <c r="C3004" s="39" t="str">
        <f t="shared" si="100"/>
        <v>2020 Initial Year</v>
      </c>
      <c r="D3004" s="40">
        <v>2</v>
      </c>
      <c r="E3004" s="40" t="s">
        <v>218</v>
      </c>
      <c r="F3004" s="40" t="s">
        <v>738</v>
      </c>
      <c r="G3004" s="698" t="s">
        <v>226</v>
      </c>
      <c r="H3004" s="40" t="s">
        <v>228</v>
      </c>
      <c r="I3004" s="629" t="s">
        <v>150</v>
      </c>
      <c r="J3004" s="698" t="s">
        <v>204</v>
      </c>
      <c r="K3004" s="303">
        <v>0</v>
      </c>
      <c r="L3004" s="304">
        <v>0</v>
      </c>
      <c r="M3004" s="305">
        <v>0</v>
      </c>
      <c r="N3004" s="305">
        <v>0</v>
      </c>
      <c r="O3004" s="303">
        <v>0</v>
      </c>
      <c r="P3004" s="305">
        <v>0</v>
      </c>
      <c r="Q3004" s="303">
        <v>0</v>
      </c>
      <c r="R3004" s="16">
        <f>SUMIFS('Member Months'!$L:$L,'Member Months'!$A:$A,$A3004,'Member Months'!$C:$C,$C3004, 'Member Months'!$D:$D,$D3004)</f>
        <v>0</v>
      </c>
      <c r="T3004" s="172"/>
    </row>
    <row r="3005" spans="1:20">
      <c r="A3005" s="38" t="s">
        <v>218</v>
      </c>
      <c r="B3005" s="39">
        <f t="shared" si="101"/>
        <v>0</v>
      </c>
      <c r="C3005" s="39" t="str">
        <f t="shared" si="100"/>
        <v>2020 Initial Year</v>
      </c>
      <c r="D3005" s="40">
        <v>2</v>
      </c>
      <c r="E3005" s="40" t="s">
        <v>218</v>
      </c>
      <c r="F3005" s="40" t="s">
        <v>738</v>
      </c>
      <c r="G3005" s="698" t="s">
        <v>226</v>
      </c>
      <c r="H3005" s="40" t="s">
        <v>228</v>
      </c>
      <c r="I3005" s="629" t="s">
        <v>151</v>
      </c>
      <c r="J3005" s="698" t="s">
        <v>205</v>
      </c>
      <c r="K3005" s="303">
        <v>0</v>
      </c>
      <c r="L3005" s="304">
        <v>0</v>
      </c>
      <c r="M3005" s="305">
        <v>0</v>
      </c>
      <c r="N3005" s="305">
        <v>0</v>
      </c>
      <c r="O3005" s="303">
        <v>0</v>
      </c>
      <c r="P3005" s="305">
        <v>0</v>
      </c>
      <c r="Q3005" s="303">
        <v>0</v>
      </c>
      <c r="R3005" s="16">
        <f>SUMIFS('Member Months'!$L:$L,'Member Months'!$A:$A,$A3005,'Member Months'!$C:$C,$C3005, 'Member Months'!$D:$D,$D3005)</f>
        <v>0</v>
      </c>
      <c r="T3005" s="172"/>
    </row>
    <row r="3006" spans="1:20">
      <c r="A3006" s="38" t="s">
        <v>218</v>
      </c>
      <c r="B3006" s="39">
        <f t="shared" si="101"/>
        <v>0</v>
      </c>
      <c r="C3006" s="39" t="str">
        <f t="shared" si="100"/>
        <v>2020 Initial Year</v>
      </c>
      <c r="D3006" s="40">
        <v>2</v>
      </c>
      <c r="E3006" s="40" t="s">
        <v>218</v>
      </c>
      <c r="F3006" s="40" t="s">
        <v>738</v>
      </c>
      <c r="G3006" s="698" t="s">
        <v>226</v>
      </c>
      <c r="H3006" s="40" t="s">
        <v>228</v>
      </c>
      <c r="I3006" s="629" t="s">
        <v>152</v>
      </c>
      <c r="J3006" s="698" t="s">
        <v>182</v>
      </c>
      <c r="K3006" s="303">
        <v>0</v>
      </c>
      <c r="L3006" s="304">
        <v>0</v>
      </c>
      <c r="M3006" s="305">
        <v>0</v>
      </c>
      <c r="N3006" s="305">
        <v>0</v>
      </c>
      <c r="O3006" s="303">
        <v>0</v>
      </c>
      <c r="P3006" s="305">
        <v>0</v>
      </c>
      <c r="Q3006" s="303">
        <v>0</v>
      </c>
      <c r="R3006" s="16">
        <f>SUMIFS('Member Months'!$L:$L,'Member Months'!$A:$A,$A3006,'Member Months'!$C:$C,$C3006, 'Member Months'!$D:$D,$D3006)</f>
        <v>0</v>
      </c>
      <c r="T3006" s="172"/>
    </row>
    <row r="3007" spans="1:20">
      <c r="A3007" s="38" t="s">
        <v>218</v>
      </c>
      <c r="B3007" s="39">
        <f t="shared" si="101"/>
        <v>0</v>
      </c>
      <c r="C3007" s="39" t="str">
        <f t="shared" si="100"/>
        <v>2020 Initial Year</v>
      </c>
      <c r="D3007" s="40">
        <v>2</v>
      </c>
      <c r="E3007" s="40" t="s">
        <v>218</v>
      </c>
      <c r="F3007" s="40" t="s">
        <v>738</v>
      </c>
      <c r="G3007" s="698" t="s">
        <v>226</v>
      </c>
      <c r="H3007" s="40" t="s">
        <v>228</v>
      </c>
      <c r="I3007" s="629" t="s">
        <v>70</v>
      </c>
      <c r="J3007" s="698" t="s">
        <v>265</v>
      </c>
      <c r="K3007" s="303">
        <v>0</v>
      </c>
      <c r="L3007" s="304">
        <v>0</v>
      </c>
      <c r="M3007" s="305">
        <v>0</v>
      </c>
      <c r="N3007" s="305">
        <v>0</v>
      </c>
      <c r="O3007" s="303">
        <v>0</v>
      </c>
      <c r="P3007" s="305">
        <v>0</v>
      </c>
      <c r="Q3007" s="303">
        <v>0</v>
      </c>
      <c r="R3007" s="16">
        <f>SUMIFS('Member Months'!$L:$L,'Member Months'!$A:$A,$A3007,'Member Months'!$C:$C,$C3007, 'Member Months'!$D:$D,$D3007)</f>
        <v>0</v>
      </c>
      <c r="T3007" s="172"/>
    </row>
    <row r="3008" spans="1:20">
      <c r="A3008" s="38" t="s">
        <v>218</v>
      </c>
      <c r="B3008" s="39">
        <f t="shared" si="101"/>
        <v>0</v>
      </c>
      <c r="C3008" s="39" t="str">
        <f t="shared" si="100"/>
        <v>2020 Initial Year</v>
      </c>
      <c r="D3008" s="40">
        <v>2</v>
      </c>
      <c r="E3008" s="40" t="s">
        <v>218</v>
      </c>
      <c r="F3008" s="40" t="s">
        <v>738</v>
      </c>
      <c r="G3008" s="698" t="s">
        <v>226</v>
      </c>
      <c r="H3008" s="40" t="s">
        <v>228</v>
      </c>
      <c r="I3008" s="629" t="s">
        <v>71</v>
      </c>
      <c r="J3008" s="698" t="s">
        <v>266</v>
      </c>
      <c r="K3008" s="303">
        <v>0</v>
      </c>
      <c r="L3008" s="304">
        <v>0</v>
      </c>
      <c r="M3008" s="305">
        <v>0</v>
      </c>
      <c r="N3008" s="305">
        <v>0</v>
      </c>
      <c r="O3008" s="303">
        <v>0</v>
      </c>
      <c r="P3008" s="305">
        <v>0</v>
      </c>
      <c r="Q3008" s="303">
        <v>0</v>
      </c>
      <c r="R3008" s="16">
        <f>SUMIFS('Member Months'!$L:$L,'Member Months'!$A:$A,$A3008,'Member Months'!$C:$C,$C3008, 'Member Months'!$D:$D,$D3008)</f>
        <v>0</v>
      </c>
      <c r="T3008" s="172"/>
    </row>
    <row r="3009" spans="1:20">
      <c r="A3009" s="38" t="s">
        <v>218</v>
      </c>
      <c r="B3009" s="39">
        <f t="shared" si="101"/>
        <v>0</v>
      </c>
      <c r="C3009" s="39" t="str">
        <f t="shared" si="100"/>
        <v>2020 Initial Year</v>
      </c>
      <c r="D3009" s="40">
        <v>2</v>
      </c>
      <c r="E3009" s="40" t="s">
        <v>218</v>
      </c>
      <c r="F3009" s="40" t="s">
        <v>738</v>
      </c>
      <c r="G3009" s="698" t="s">
        <v>226</v>
      </c>
      <c r="H3009" s="40" t="s">
        <v>228</v>
      </c>
      <c r="I3009" s="629" t="s">
        <v>72</v>
      </c>
      <c r="J3009" s="698" t="s">
        <v>527</v>
      </c>
      <c r="K3009" s="303">
        <v>0</v>
      </c>
      <c r="L3009" s="304">
        <v>0</v>
      </c>
      <c r="M3009" s="305">
        <v>0</v>
      </c>
      <c r="N3009" s="305">
        <v>0</v>
      </c>
      <c r="O3009" s="303">
        <v>0</v>
      </c>
      <c r="P3009" s="305">
        <v>0</v>
      </c>
      <c r="Q3009" s="303">
        <v>0</v>
      </c>
      <c r="R3009" s="16">
        <f>SUMIFS('Member Months'!$L:$L,'Member Months'!$A:$A,$A3009,'Member Months'!$C:$C,$C3009, 'Member Months'!$D:$D,$D3009)</f>
        <v>0</v>
      </c>
      <c r="T3009" s="172"/>
    </row>
    <row r="3010" spans="1:20">
      <c r="A3010" s="38" t="s">
        <v>218</v>
      </c>
      <c r="B3010" s="39">
        <f t="shared" si="101"/>
        <v>0</v>
      </c>
      <c r="C3010" s="39" t="str">
        <f t="shared" si="100"/>
        <v>2020 Initial Year</v>
      </c>
      <c r="D3010" s="40">
        <v>2</v>
      </c>
      <c r="E3010" s="40" t="s">
        <v>218</v>
      </c>
      <c r="F3010" s="40" t="s">
        <v>738</v>
      </c>
      <c r="G3010" s="698" t="s">
        <v>226</v>
      </c>
      <c r="H3010" s="40" t="s">
        <v>228</v>
      </c>
      <c r="I3010" s="629" t="s">
        <v>73</v>
      </c>
      <c r="J3010" s="698" t="s">
        <v>528</v>
      </c>
      <c r="K3010" s="303">
        <v>0</v>
      </c>
      <c r="L3010" s="304">
        <v>0</v>
      </c>
      <c r="M3010" s="305">
        <v>0</v>
      </c>
      <c r="N3010" s="305">
        <v>0</v>
      </c>
      <c r="O3010" s="303">
        <v>0</v>
      </c>
      <c r="P3010" s="305">
        <v>0</v>
      </c>
      <c r="Q3010" s="303">
        <v>0</v>
      </c>
      <c r="R3010" s="16">
        <f>SUMIFS('Member Months'!$L:$L,'Member Months'!$A:$A,$A3010,'Member Months'!$C:$C,$C3010, 'Member Months'!$D:$D,$D3010)</f>
        <v>0</v>
      </c>
      <c r="T3010" s="172"/>
    </row>
    <row r="3011" spans="1:20">
      <c r="A3011" s="38" t="s">
        <v>218</v>
      </c>
      <c r="B3011" s="39">
        <f t="shared" si="101"/>
        <v>0</v>
      </c>
      <c r="C3011" s="39" t="str">
        <f t="shared" ref="C3011:C3065" si="102">$C$2598</f>
        <v>2020 Initial Year</v>
      </c>
      <c r="D3011" s="40">
        <v>2</v>
      </c>
      <c r="E3011" s="40" t="s">
        <v>218</v>
      </c>
      <c r="F3011" s="40" t="s">
        <v>738</v>
      </c>
      <c r="G3011" s="698" t="s">
        <v>226</v>
      </c>
      <c r="H3011" s="40" t="s">
        <v>228</v>
      </c>
      <c r="I3011" s="630" t="s">
        <v>409</v>
      </c>
      <c r="J3011" s="698" t="s">
        <v>803</v>
      </c>
      <c r="K3011" s="303">
        <v>0</v>
      </c>
      <c r="L3011" s="304">
        <v>0</v>
      </c>
      <c r="M3011" s="305">
        <v>0</v>
      </c>
      <c r="N3011" s="305">
        <v>0</v>
      </c>
      <c r="O3011" s="303">
        <v>0</v>
      </c>
      <c r="P3011" s="305">
        <v>0</v>
      </c>
      <c r="Q3011" s="303">
        <v>0</v>
      </c>
      <c r="R3011" s="16">
        <f>SUMIFS('Member Months'!$L:$L,'Member Months'!$A:$A,$A3011,'Member Months'!$C:$C,$C3011, 'Member Months'!$D:$D,$D3011)</f>
        <v>0</v>
      </c>
      <c r="T3011" s="172"/>
    </row>
    <row r="3012" spans="1:20">
      <c r="A3012" s="38" t="s">
        <v>219</v>
      </c>
      <c r="B3012" s="39">
        <f t="shared" si="101"/>
        <v>0</v>
      </c>
      <c r="C3012" s="39" t="str">
        <f t="shared" si="102"/>
        <v>2020 Initial Year</v>
      </c>
      <c r="D3012" s="40">
        <v>2</v>
      </c>
      <c r="E3012" s="40" t="s">
        <v>219</v>
      </c>
      <c r="F3012" s="40" t="s">
        <v>738</v>
      </c>
      <c r="G3012" s="698" t="s">
        <v>229</v>
      </c>
      <c r="H3012" s="40" t="s">
        <v>227</v>
      </c>
      <c r="I3012" s="629" t="s">
        <v>211</v>
      </c>
      <c r="J3012" s="698" t="s">
        <v>261</v>
      </c>
      <c r="K3012" s="303">
        <v>0</v>
      </c>
      <c r="L3012" s="304">
        <v>0</v>
      </c>
      <c r="M3012" s="305">
        <v>0</v>
      </c>
      <c r="N3012" s="305">
        <v>0</v>
      </c>
      <c r="O3012" s="303">
        <v>0</v>
      </c>
      <c r="P3012" s="305">
        <v>0</v>
      </c>
      <c r="Q3012" s="303">
        <v>0</v>
      </c>
      <c r="R3012" s="16">
        <f>SUMIFS('Member Months'!$L:$L,'Member Months'!$A:$A,$A3012,'Member Months'!$C:$C,$C3012, 'Member Months'!$D:$D,$D3012)</f>
        <v>0</v>
      </c>
      <c r="T3012" s="172"/>
    </row>
    <row r="3013" spans="1:20">
      <c r="A3013" s="38" t="s">
        <v>219</v>
      </c>
      <c r="B3013" s="39">
        <f t="shared" si="101"/>
        <v>0</v>
      </c>
      <c r="C3013" s="39" t="str">
        <f t="shared" si="102"/>
        <v>2020 Initial Year</v>
      </c>
      <c r="D3013" s="40">
        <v>2</v>
      </c>
      <c r="E3013" s="40" t="s">
        <v>219</v>
      </c>
      <c r="F3013" s="40" t="s">
        <v>738</v>
      </c>
      <c r="G3013" s="698" t="s">
        <v>229</v>
      </c>
      <c r="H3013" s="40" t="s">
        <v>227</v>
      </c>
      <c r="I3013" s="629" t="s">
        <v>214</v>
      </c>
      <c r="J3013" s="698" t="s">
        <v>676</v>
      </c>
      <c r="K3013" s="303">
        <v>0</v>
      </c>
      <c r="L3013" s="304">
        <v>0</v>
      </c>
      <c r="M3013" s="305">
        <v>0</v>
      </c>
      <c r="N3013" s="305">
        <v>0</v>
      </c>
      <c r="O3013" s="303">
        <v>0</v>
      </c>
      <c r="P3013" s="305">
        <v>0</v>
      </c>
      <c r="Q3013" s="303">
        <v>0</v>
      </c>
      <c r="R3013" s="16">
        <f>SUMIFS('Member Months'!$L:$L,'Member Months'!$A:$A,$A3013,'Member Months'!$C:$C,$C3013, 'Member Months'!$D:$D,$D3013)</f>
        <v>0</v>
      </c>
      <c r="T3013" s="172"/>
    </row>
    <row r="3014" spans="1:20">
      <c r="A3014" s="38" t="s">
        <v>219</v>
      </c>
      <c r="B3014" s="39">
        <f t="shared" si="101"/>
        <v>0</v>
      </c>
      <c r="C3014" s="39" t="str">
        <f t="shared" si="102"/>
        <v>2020 Initial Year</v>
      </c>
      <c r="D3014" s="40">
        <v>2</v>
      </c>
      <c r="E3014" s="40" t="s">
        <v>219</v>
      </c>
      <c r="F3014" s="40" t="s">
        <v>738</v>
      </c>
      <c r="G3014" s="698" t="s">
        <v>229</v>
      </c>
      <c r="H3014" s="40" t="s">
        <v>227</v>
      </c>
      <c r="I3014" s="629" t="s">
        <v>215</v>
      </c>
      <c r="J3014" s="698" t="s">
        <v>216</v>
      </c>
      <c r="K3014" s="303">
        <v>0</v>
      </c>
      <c r="L3014" s="304">
        <v>0</v>
      </c>
      <c r="M3014" s="305">
        <v>0</v>
      </c>
      <c r="N3014" s="305">
        <v>0</v>
      </c>
      <c r="O3014" s="303">
        <v>0</v>
      </c>
      <c r="P3014" s="305">
        <v>0</v>
      </c>
      <c r="Q3014" s="303">
        <v>0</v>
      </c>
      <c r="R3014" s="16">
        <f>SUMIFS('Member Months'!$L:$L,'Member Months'!$A:$A,$A3014,'Member Months'!$C:$C,$C3014, 'Member Months'!$D:$D,$D3014)</f>
        <v>0</v>
      </c>
      <c r="T3014" s="172"/>
    </row>
    <row r="3015" spans="1:20">
      <c r="A3015" s="38" t="s">
        <v>219</v>
      </c>
      <c r="B3015" s="39">
        <f t="shared" si="101"/>
        <v>0</v>
      </c>
      <c r="C3015" s="39" t="str">
        <f t="shared" si="102"/>
        <v>2020 Initial Year</v>
      </c>
      <c r="D3015" s="40">
        <v>2</v>
      </c>
      <c r="E3015" s="40" t="s">
        <v>219</v>
      </c>
      <c r="F3015" s="40" t="s">
        <v>738</v>
      </c>
      <c r="G3015" s="698" t="s">
        <v>229</v>
      </c>
      <c r="H3015" s="40" t="s">
        <v>227</v>
      </c>
      <c r="I3015" s="629" t="s">
        <v>217</v>
      </c>
      <c r="J3015" s="698" t="s">
        <v>262</v>
      </c>
      <c r="K3015" s="303">
        <v>0</v>
      </c>
      <c r="L3015" s="304">
        <v>0</v>
      </c>
      <c r="M3015" s="305">
        <v>0</v>
      </c>
      <c r="N3015" s="305">
        <v>0</v>
      </c>
      <c r="O3015" s="303">
        <v>0</v>
      </c>
      <c r="P3015" s="305">
        <v>0</v>
      </c>
      <c r="Q3015" s="303">
        <v>0</v>
      </c>
      <c r="R3015" s="16">
        <f>SUMIFS('Member Months'!$L:$L,'Member Months'!$A:$A,$A3015,'Member Months'!$C:$C,$C3015, 'Member Months'!$D:$D,$D3015)</f>
        <v>0</v>
      </c>
      <c r="T3015" s="172"/>
    </row>
    <row r="3016" spans="1:20">
      <c r="A3016" s="38" t="s">
        <v>219</v>
      </c>
      <c r="B3016" s="39">
        <f t="shared" si="101"/>
        <v>0</v>
      </c>
      <c r="C3016" s="39" t="str">
        <f t="shared" si="102"/>
        <v>2020 Initial Year</v>
      </c>
      <c r="D3016" s="40">
        <v>2</v>
      </c>
      <c r="E3016" s="40" t="s">
        <v>219</v>
      </c>
      <c r="F3016" s="40" t="s">
        <v>738</v>
      </c>
      <c r="G3016" s="698" t="s">
        <v>229</v>
      </c>
      <c r="H3016" s="40" t="s">
        <v>227</v>
      </c>
      <c r="I3016" s="629" t="s">
        <v>218</v>
      </c>
      <c r="J3016" s="698" t="s">
        <v>677</v>
      </c>
      <c r="K3016" s="303">
        <v>0</v>
      </c>
      <c r="L3016" s="304">
        <v>0</v>
      </c>
      <c r="M3016" s="305">
        <v>0</v>
      </c>
      <c r="N3016" s="305">
        <v>0</v>
      </c>
      <c r="O3016" s="303">
        <v>0</v>
      </c>
      <c r="P3016" s="305">
        <v>0</v>
      </c>
      <c r="Q3016" s="303">
        <v>0</v>
      </c>
      <c r="R3016" s="16">
        <f>SUMIFS('Member Months'!$L:$L,'Member Months'!$A:$A,$A3016,'Member Months'!$C:$C,$C3016, 'Member Months'!$D:$D,$D3016)</f>
        <v>0</v>
      </c>
      <c r="T3016" s="172"/>
    </row>
    <row r="3017" spans="1:20">
      <c r="A3017" s="38" t="s">
        <v>219</v>
      </c>
      <c r="B3017" s="39">
        <f t="shared" si="101"/>
        <v>0</v>
      </c>
      <c r="C3017" s="39" t="str">
        <f t="shared" si="102"/>
        <v>2020 Initial Year</v>
      </c>
      <c r="D3017" s="40">
        <v>2</v>
      </c>
      <c r="E3017" s="40" t="s">
        <v>219</v>
      </c>
      <c r="F3017" s="40" t="s">
        <v>738</v>
      </c>
      <c r="G3017" s="698" t="s">
        <v>229</v>
      </c>
      <c r="H3017" s="40" t="s">
        <v>227</v>
      </c>
      <c r="I3017" s="629" t="s">
        <v>219</v>
      </c>
      <c r="J3017" s="698" t="s">
        <v>263</v>
      </c>
      <c r="K3017" s="303">
        <v>0</v>
      </c>
      <c r="L3017" s="304">
        <v>0</v>
      </c>
      <c r="M3017" s="305">
        <v>0</v>
      </c>
      <c r="N3017" s="305">
        <v>0</v>
      </c>
      <c r="O3017" s="303">
        <v>0</v>
      </c>
      <c r="P3017" s="305">
        <v>0</v>
      </c>
      <c r="Q3017" s="303">
        <v>0</v>
      </c>
      <c r="R3017" s="16">
        <f>SUMIFS('Member Months'!$L:$L,'Member Months'!$A:$A,$A3017,'Member Months'!$C:$C,$C3017, 'Member Months'!$D:$D,$D3017)</f>
        <v>0</v>
      </c>
      <c r="T3017" s="172"/>
    </row>
    <row r="3018" spans="1:20">
      <c r="A3018" s="38" t="s">
        <v>219</v>
      </c>
      <c r="B3018" s="39">
        <f t="shared" si="101"/>
        <v>0</v>
      </c>
      <c r="C3018" s="39" t="str">
        <f t="shared" si="102"/>
        <v>2020 Initial Year</v>
      </c>
      <c r="D3018" s="40">
        <v>2</v>
      </c>
      <c r="E3018" s="40" t="s">
        <v>219</v>
      </c>
      <c r="F3018" s="40" t="s">
        <v>738</v>
      </c>
      <c r="G3018" s="698" t="s">
        <v>229</v>
      </c>
      <c r="H3018" s="40" t="s">
        <v>227</v>
      </c>
      <c r="I3018" s="629" t="s">
        <v>220</v>
      </c>
      <c r="J3018" s="698" t="s">
        <v>675</v>
      </c>
      <c r="K3018" s="303">
        <v>0</v>
      </c>
      <c r="L3018" s="304">
        <v>0</v>
      </c>
      <c r="M3018" s="305">
        <v>0</v>
      </c>
      <c r="N3018" s="305">
        <v>0</v>
      </c>
      <c r="O3018" s="303">
        <v>0</v>
      </c>
      <c r="P3018" s="305">
        <v>0</v>
      </c>
      <c r="Q3018" s="303">
        <v>0</v>
      </c>
      <c r="R3018" s="16">
        <f>SUMIFS('Member Months'!$L:$L,'Member Months'!$A:$A,$A3018,'Member Months'!$C:$C,$C3018, 'Member Months'!$D:$D,$D3018)</f>
        <v>0</v>
      </c>
      <c r="T3018" s="172"/>
    </row>
    <row r="3019" spans="1:20">
      <c r="A3019" s="38" t="s">
        <v>219</v>
      </c>
      <c r="B3019" s="39">
        <f t="shared" si="101"/>
        <v>0</v>
      </c>
      <c r="C3019" s="39" t="str">
        <f t="shared" si="102"/>
        <v>2020 Initial Year</v>
      </c>
      <c r="D3019" s="40">
        <v>2</v>
      </c>
      <c r="E3019" s="40" t="s">
        <v>219</v>
      </c>
      <c r="F3019" s="40" t="s">
        <v>738</v>
      </c>
      <c r="G3019" s="698" t="s">
        <v>229</v>
      </c>
      <c r="H3019" s="40" t="s">
        <v>227</v>
      </c>
      <c r="I3019" s="629" t="s">
        <v>221</v>
      </c>
      <c r="J3019" s="698" t="s">
        <v>264</v>
      </c>
      <c r="K3019" s="303">
        <v>0</v>
      </c>
      <c r="L3019" s="304">
        <v>0</v>
      </c>
      <c r="M3019" s="305">
        <v>0</v>
      </c>
      <c r="N3019" s="305">
        <v>0</v>
      </c>
      <c r="O3019" s="303">
        <v>0</v>
      </c>
      <c r="P3019" s="305">
        <v>0</v>
      </c>
      <c r="Q3019" s="303">
        <v>0</v>
      </c>
      <c r="R3019" s="16">
        <f>SUMIFS('Member Months'!$L:$L,'Member Months'!$A:$A,$A3019,'Member Months'!$C:$C,$C3019, 'Member Months'!$D:$D,$D3019)</f>
        <v>0</v>
      </c>
      <c r="T3019" s="172"/>
    </row>
    <row r="3020" spans="1:20">
      <c r="A3020" s="38" t="s">
        <v>219</v>
      </c>
      <c r="B3020" s="39">
        <f t="shared" si="101"/>
        <v>0</v>
      </c>
      <c r="C3020" s="39" t="str">
        <f t="shared" si="102"/>
        <v>2020 Initial Year</v>
      </c>
      <c r="D3020" s="40">
        <v>2</v>
      </c>
      <c r="E3020" s="40" t="s">
        <v>219</v>
      </c>
      <c r="F3020" s="40" t="s">
        <v>738</v>
      </c>
      <c r="G3020" s="698" t="s">
        <v>229</v>
      </c>
      <c r="H3020" s="40" t="s">
        <v>227</v>
      </c>
      <c r="I3020" s="629" t="s">
        <v>222</v>
      </c>
      <c r="J3020" s="698" t="s">
        <v>206</v>
      </c>
      <c r="K3020" s="303">
        <v>0</v>
      </c>
      <c r="L3020" s="304">
        <v>0</v>
      </c>
      <c r="M3020" s="305">
        <v>0</v>
      </c>
      <c r="N3020" s="305">
        <v>0</v>
      </c>
      <c r="O3020" s="303">
        <v>0</v>
      </c>
      <c r="P3020" s="305">
        <v>0</v>
      </c>
      <c r="Q3020" s="303">
        <v>0</v>
      </c>
      <c r="R3020" s="16">
        <f>SUMIFS('Member Months'!$L:$L,'Member Months'!$A:$A,$A3020,'Member Months'!$C:$C,$C3020, 'Member Months'!$D:$D,$D3020)</f>
        <v>0</v>
      </c>
      <c r="T3020" s="172"/>
    </row>
    <row r="3021" spans="1:20">
      <c r="A3021" s="38" t="s">
        <v>219</v>
      </c>
      <c r="B3021" s="39">
        <f t="shared" si="101"/>
        <v>0</v>
      </c>
      <c r="C3021" s="39" t="str">
        <f t="shared" si="102"/>
        <v>2020 Initial Year</v>
      </c>
      <c r="D3021" s="40">
        <v>2</v>
      </c>
      <c r="E3021" s="40" t="s">
        <v>219</v>
      </c>
      <c r="F3021" s="40" t="s">
        <v>738</v>
      </c>
      <c r="G3021" s="698" t="s">
        <v>229</v>
      </c>
      <c r="H3021" s="40" t="s">
        <v>227</v>
      </c>
      <c r="I3021" s="629" t="s">
        <v>223</v>
      </c>
      <c r="J3021" s="698" t="s">
        <v>181</v>
      </c>
      <c r="K3021" s="303">
        <v>0</v>
      </c>
      <c r="L3021" s="304">
        <v>0</v>
      </c>
      <c r="M3021" s="305">
        <v>0</v>
      </c>
      <c r="N3021" s="305">
        <v>0</v>
      </c>
      <c r="O3021" s="303">
        <v>0</v>
      </c>
      <c r="P3021" s="305">
        <v>0</v>
      </c>
      <c r="Q3021" s="303">
        <v>0</v>
      </c>
      <c r="R3021" s="16">
        <f>SUMIFS('Member Months'!$L:$L,'Member Months'!$A:$A,$A3021,'Member Months'!$C:$C,$C3021, 'Member Months'!$D:$D,$D3021)</f>
        <v>0</v>
      </c>
      <c r="T3021" s="172"/>
    </row>
    <row r="3022" spans="1:20">
      <c r="A3022" s="38" t="s">
        <v>219</v>
      </c>
      <c r="B3022" s="39">
        <f t="shared" si="101"/>
        <v>0</v>
      </c>
      <c r="C3022" s="39" t="str">
        <f t="shared" si="102"/>
        <v>2020 Initial Year</v>
      </c>
      <c r="D3022" s="40">
        <v>2</v>
      </c>
      <c r="E3022" s="40" t="s">
        <v>219</v>
      </c>
      <c r="F3022" s="40" t="s">
        <v>738</v>
      </c>
      <c r="G3022" s="698" t="s">
        <v>229</v>
      </c>
      <c r="H3022" s="40" t="s">
        <v>227</v>
      </c>
      <c r="I3022" s="629" t="s">
        <v>150</v>
      </c>
      <c r="J3022" s="698" t="s">
        <v>204</v>
      </c>
      <c r="K3022" s="303">
        <v>0</v>
      </c>
      <c r="L3022" s="304">
        <v>0</v>
      </c>
      <c r="M3022" s="305">
        <v>0</v>
      </c>
      <c r="N3022" s="305">
        <v>0</v>
      </c>
      <c r="O3022" s="303">
        <v>0</v>
      </c>
      <c r="P3022" s="305">
        <v>0</v>
      </c>
      <c r="Q3022" s="303">
        <v>0</v>
      </c>
      <c r="R3022" s="16">
        <f>SUMIFS('Member Months'!$L:$L,'Member Months'!$A:$A,$A3022,'Member Months'!$C:$C,$C3022, 'Member Months'!$D:$D,$D3022)</f>
        <v>0</v>
      </c>
      <c r="T3022" s="172"/>
    </row>
    <row r="3023" spans="1:20">
      <c r="A3023" s="38" t="s">
        <v>219</v>
      </c>
      <c r="B3023" s="39">
        <f t="shared" si="101"/>
        <v>0</v>
      </c>
      <c r="C3023" s="39" t="str">
        <f t="shared" si="102"/>
        <v>2020 Initial Year</v>
      </c>
      <c r="D3023" s="40">
        <v>2</v>
      </c>
      <c r="E3023" s="40" t="s">
        <v>219</v>
      </c>
      <c r="F3023" s="40" t="s">
        <v>738</v>
      </c>
      <c r="G3023" s="698" t="s">
        <v>229</v>
      </c>
      <c r="H3023" s="40" t="s">
        <v>227</v>
      </c>
      <c r="I3023" s="629" t="s">
        <v>151</v>
      </c>
      <c r="J3023" s="698" t="s">
        <v>205</v>
      </c>
      <c r="K3023" s="303">
        <v>0</v>
      </c>
      <c r="L3023" s="304">
        <v>0</v>
      </c>
      <c r="M3023" s="305">
        <v>0</v>
      </c>
      <c r="N3023" s="305">
        <v>0</v>
      </c>
      <c r="O3023" s="303">
        <v>0</v>
      </c>
      <c r="P3023" s="305">
        <v>0</v>
      </c>
      <c r="Q3023" s="303">
        <v>0</v>
      </c>
      <c r="R3023" s="16">
        <f>SUMIFS('Member Months'!$L:$L,'Member Months'!$A:$A,$A3023,'Member Months'!$C:$C,$C3023, 'Member Months'!$D:$D,$D3023)</f>
        <v>0</v>
      </c>
      <c r="T3023" s="172"/>
    </row>
    <row r="3024" spans="1:20">
      <c r="A3024" s="38" t="s">
        <v>219</v>
      </c>
      <c r="B3024" s="39">
        <f t="shared" si="101"/>
        <v>0</v>
      </c>
      <c r="C3024" s="39" t="str">
        <f t="shared" si="102"/>
        <v>2020 Initial Year</v>
      </c>
      <c r="D3024" s="40">
        <v>2</v>
      </c>
      <c r="E3024" s="40" t="s">
        <v>219</v>
      </c>
      <c r="F3024" s="40" t="s">
        <v>738</v>
      </c>
      <c r="G3024" s="698" t="s">
        <v>229</v>
      </c>
      <c r="H3024" s="40" t="s">
        <v>227</v>
      </c>
      <c r="I3024" s="629" t="s">
        <v>152</v>
      </c>
      <c r="J3024" s="698" t="s">
        <v>182</v>
      </c>
      <c r="K3024" s="303">
        <v>0</v>
      </c>
      <c r="L3024" s="304">
        <v>0</v>
      </c>
      <c r="M3024" s="305">
        <v>0</v>
      </c>
      <c r="N3024" s="305">
        <v>0</v>
      </c>
      <c r="O3024" s="303">
        <v>0</v>
      </c>
      <c r="P3024" s="305">
        <v>0</v>
      </c>
      <c r="Q3024" s="303">
        <v>0</v>
      </c>
      <c r="R3024" s="16">
        <f>SUMIFS('Member Months'!$L:$L,'Member Months'!$A:$A,$A3024,'Member Months'!$C:$C,$C3024, 'Member Months'!$D:$D,$D3024)</f>
        <v>0</v>
      </c>
      <c r="T3024" s="172"/>
    </row>
    <row r="3025" spans="1:20">
      <c r="A3025" s="38" t="s">
        <v>219</v>
      </c>
      <c r="B3025" s="39">
        <f t="shared" si="101"/>
        <v>0</v>
      </c>
      <c r="C3025" s="39" t="str">
        <f t="shared" si="102"/>
        <v>2020 Initial Year</v>
      </c>
      <c r="D3025" s="40">
        <v>2</v>
      </c>
      <c r="E3025" s="40" t="s">
        <v>219</v>
      </c>
      <c r="F3025" s="40" t="s">
        <v>738</v>
      </c>
      <c r="G3025" s="698" t="s">
        <v>229</v>
      </c>
      <c r="H3025" s="40" t="s">
        <v>227</v>
      </c>
      <c r="I3025" s="629" t="s">
        <v>70</v>
      </c>
      <c r="J3025" s="698" t="s">
        <v>265</v>
      </c>
      <c r="K3025" s="303">
        <v>0</v>
      </c>
      <c r="L3025" s="304">
        <v>0</v>
      </c>
      <c r="M3025" s="305">
        <v>0</v>
      </c>
      <c r="N3025" s="305">
        <v>0</v>
      </c>
      <c r="O3025" s="303">
        <v>0</v>
      </c>
      <c r="P3025" s="305">
        <v>0</v>
      </c>
      <c r="Q3025" s="303">
        <v>0</v>
      </c>
      <c r="R3025" s="16">
        <f>SUMIFS('Member Months'!$L:$L,'Member Months'!$A:$A,$A3025,'Member Months'!$C:$C,$C3025, 'Member Months'!$D:$D,$D3025)</f>
        <v>0</v>
      </c>
      <c r="T3025" s="172"/>
    </row>
    <row r="3026" spans="1:20">
      <c r="A3026" s="38" t="s">
        <v>219</v>
      </c>
      <c r="B3026" s="39">
        <f t="shared" si="101"/>
        <v>0</v>
      </c>
      <c r="C3026" s="39" t="str">
        <f t="shared" si="102"/>
        <v>2020 Initial Year</v>
      </c>
      <c r="D3026" s="40">
        <v>2</v>
      </c>
      <c r="E3026" s="40" t="s">
        <v>219</v>
      </c>
      <c r="F3026" s="40" t="s">
        <v>738</v>
      </c>
      <c r="G3026" s="698" t="s">
        <v>229</v>
      </c>
      <c r="H3026" s="40" t="s">
        <v>227</v>
      </c>
      <c r="I3026" s="629" t="s">
        <v>71</v>
      </c>
      <c r="J3026" s="698" t="s">
        <v>266</v>
      </c>
      <c r="K3026" s="303">
        <v>0</v>
      </c>
      <c r="L3026" s="304">
        <v>0</v>
      </c>
      <c r="M3026" s="305">
        <v>0</v>
      </c>
      <c r="N3026" s="305">
        <v>0</v>
      </c>
      <c r="O3026" s="303">
        <v>0</v>
      </c>
      <c r="P3026" s="305">
        <v>0</v>
      </c>
      <c r="Q3026" s="303">
        <v>0</v>
      </c>
      <c r="R3026" s="16">
        <f>SUMIFS('Member Months'!$L:$L,'Member Months'!$A:$A,$A3026,'Member Months'!$C:$C,$C3026, 'Member Months'!$D:$D,$D3026)</f>
        <v>0</v>
      </c>
      <c r="T3026" s="172"/>
    </row>
    <row r="3027" spans="1:20">
      <c r="A3027" s="38" t="s">
        <v>219</v>
      </c>
      <c r="B3027" s="39">
        <f t="shared" si="101"/>
        <v>0</v>
      </c>
      <c r="C3027" s="39" t="str">
        <f t="shared" si="102"/>
        <v>2020 Initial Year</v>
      </c>
      <c r="D3027" s="40">
        <v>2</v>
      </c>
      <c r="E3027" s="40" t="s">
        <v>219</v>
      </c>
      <c r="F3027" s="40" t="s">
        <v>738</v>
      </c>
      <c r="G3027" s="698" t="s">
        <v>229</v>
      </c>
      <c r="H3027" s="40" t="s">
        <v>227</v>
      </c>
      <c r="I3027" s="629" t="s">
        <v>72</v>
      </c>
      <c r="J3027" s="698" t="s">
        <v>527</v>
      </c>
      <c r="K3027" s="303">
        <v>0</v>
      </c>
      <c r="L3027" s="304">
        <v>0</v>
      </c>
      <c r="M3027" s="305">
        <v>0</v>
      </c>
      <c r="N3027" s="305">
        <v>0</v>
      </c>
      <c r="O3027" s="303">
        <v>0</v>
      </c>
      <c r="P3027" s="305">
        <v>0</v>
      </c>
      <c r="Q3027" s="303">
        <v>0</v>
      </c>
      <c r="R3027" s="16">
        <f>SUMIFS('Member Months'!$L:$L,'Member Months'!$A:$A,$A3027,'Member Months'!$C:$C,$C3027, 'Member Months'!$D:$D,$D3027)</f>
        <v>0</v>
      </c>
      <c r="T3027" s="172"/>
    </row>
    <row r="3028" spans="1:20">
      <c r="A3028" s="38" t="s">
        <v>219</v>
      </c>
      <c r="B3028" s="39">
        <f t="shared" si="101"/>
        <v>0</v>
      </c>
      <c r="C3028" s="39" t="str">
        <f t="shared" si="102"/>
        <v>2020 Initial Year</v>
      </c>
      <c r="D3028" s="40">
        <v>2</v>
      </c>
      <c r="E3028" s="40" t="s">
        <v>219</v>
      </c>
      <c r="F3028" s="40" t="s">
        <v>738</v>
      </c>
      <c r="G3028" s="698" t="s">
        <v>229</v>
      </c>
      <c r="H3028" s="40" t="s">
        <v>227</v>
      </c>
      <c r="I3028" s="629" t="s">
        <v>73</v>
      </c>
      <c r="J3028" s="698" t="s">
        <v>528</v>
      </c>
      <c r="K3028" s="303">
        <v>0</v>
      </c>
      <c r="L3028" s="304">
        <v>0</v>
      </c>
      <c r="M3028" s="305">
        <v>0</v>
      </c>
      <c r="N3028" s="305">
        <v>0</v>
      </c>
      <c r="O3028" s="303">
        <v>0</v>
      </c>
      <c r="P3028" s="305">
        <v>0</v>
      </c>
      <c r="Q3028" s="303">
        <v>0</v>
      </c>
      <c r="R3028" s="16">
        <f>SUMIFS('Member Months'!$L:$L,'Member Months'!$A:$A,$A3028,'Member Months'!$C:$C,$C3028, 'Member Months'!$D:$D,$D3028)</f>
        <v>0</v>
      </c>
      <c r="T3028" s="172"/>
    </row>
    <row r="3029" spans="1:20">
      <c r="A3029" s="38" t="s">
        <v>219</v>
      </c>
      <c r="B3029" s="39">
        <f t="shared" si="101"/>
        <v>0</v>
      </c>
      <c r="C3029" s="39" t="str">
        <f t="shared" si="102"/>
        <v>2020 Initial Year</v>
      </c>
      <c r="D3029" s="40">
        <v>2</v>
      </c>
      <c r="E3029" s="40" t="s">
        <v>219</v>
      </c>
      <c r="F3029" s="40" t="s">
        <v>738</v>
      </c>
      <c r="G3029" s="698" t="s">
        <v>229</v>
      </c>
      <c r="H3029" s="40" t="s">
        <v>227</v>
      </c>
      <c r="I3029" s="630" t="s">
        <v>409</v>
      </c>
      <c r="J3029" s="698" t="s">
        <v>803</v>
      </c>
      <c r="K3029" s="303">
        <v>0</v>
      </c>
      <c r="L3029" s="304">
        <v>0</v>
      </c>
      <c r="M3029" s="305">
        <v>0</v>
      </c>
      <c r="N3029" s="305">
        <v>0</v>
      </c>
      <c r="O3029" s="303">
        <v>0</v>
      </c>
      <c r="P3029" s="305">
        <v>0</v>
      </c>
      <c r="Q3029" s="303">
        <v>0</v>
      </c>
      <c r="R3029" s="16">
        <f>SUMIFS('Member Months'!$L:$L,'Member Months'!$A:$A,$A3029,'Member Months'!$C:$C,$C3029, 'Member Months'!$D:$D,$D3029)</f>
        <v>0</v>
      </c>
      <c r="T3029" s="172"/>
    </row>
    <row r="3030" spans="1:20">
      <c r="A3030" s="38" t="s">
        <v>220</v>
      </c>
      <c r="B3030" s="39">
        <f t="shared" si="101"/>
        <v>0</v>
      </c>
      <c r="C3030" s="39" t="str">
        <f t="shared" si="102"/>
        <v>2020 Initial Year</v>
      </c>
      <c r="D3030" s="40">
        <v>2</v>
      </c>
      <c r="E3030" s="40" t="s">
        <v>220</v>
      </c>
      <c r="F3030" s="40" t="s">
        <v>738</v>
      </c>
      <c r="G3030" s="698" t="s">
        <v>229</v>
      </c>
      <c r="H3030" s="40" t="s">
        <v>228</v>
      </c>
      <c r="I3030" s="629" t="s">
        <v>211</v>
      </c>
      <c r="J3030" s="698" t="s">
        <v>261</v>
      </c>
      <c r="K3030" s="303">
        <v>0</v>
      </c>
      <c r="L3030" s="304">
        <v>0</v>
      </c>
      <c r="M3030" s="305">
        <v>0</v>
      </c>
      <c r="N3030" s="305">
        <v>0</v>
      </c>
      <c r="O3030" s="303">
        <v>0</v>
      </c>
      <c r="P3030" s="305">
        <v>0</v>
      </c>
      <c r="Q3030" s="303">
        <v>0</v>
      </c>
      <c r="R3030" s="16">
        <f>SUMIFS('Member Months'!$L:$L,'Member Months'!$A:$A,$A3030,'Member Months'!$C:$C,$C3030, 'Member Months'!$D:$D,$D3030)</f>
        <v>0</v>
      </c>
      <c r="T3030" s="172"/>
    </row>
    <row r="3031" spans="1:20">
      <c r="A3031" s="38" t="s">
        <v>220</v>
      </c>
      <c r="B3031" s="39">
        <f t="shared" si="101"/>
        <v>0</v>
      </c>
      <c r="C3031" s="39" t="str">
        <f t="shared" si="102"/>
        <v>2020 Initial Year</v>
      </c>
      <c r="D3031" s="40">
        <v>2</v>
      </c>
      <c r="E3031" s="40" t="s">
        <v>220</v>
      </c>
      <c r="F3031" s="40" t="s">
        <v>738</v>
      </c>
      <c r="G3031" s="698" t="s">
        <v>229</v>
      </c>
      <c r="H3031" s="40" t="s">
        <v>228</v>
      </c>
      <c r="I3031" s="629" t="s">
        <v>214</v>
      </c>
      <c r="J3031" s="698" t="s">
        <v>676</v>
      </c>
      <c r="K3031" s="303">
        <v>0</v>
      </c>
      <c r="L3031" s="304">
        <v>0</v>
      </c>
      <c r="M3031" s="305">
        <v>0</v>
      </c>
      <c r="N3031" s="305">
        <v>0</v>
      </c>
      <c r="O3031" s="303">
        <v>0</v>
      </c>
      <c r="P3031" s="305">
        <v>0</v>
      </c>
      <c r="Q3031" s="303">
        <v>0</v>
      </c>
      <c r="R3031" s="16">
        <f>SUMIFS('Member Months'!$L:$L,'Member Months'!$A:$A,$A3031,'Member Months'!$C:$C,$C3031, 'Member Months'!$D:$D,$D3031)</f>
        <v>0</v>
      </c>
      <c r="T3031" s="172"/>
    </row>
    <row r="3032" spans="1:20">
      <c r="A3032" s="38" t="s">
        <v>220</v>
      </c>
      <c r="B3032" s="39">
        <f t="shared" si="101"/>
        <v>0</v>
      </c>
      <c r="C3032" s="39" t="str">
        <f t="shared" si="102"/>
        <v>2020 Initial Year</v>
      </c>
      <c r="D3032" s="40">
        <v>2</v>
      </c>
      <c r="E3032" s="40" t="s">
        <v>220</v>
      </c>
      <c r="F3032" s="40" t="s">
        <v>738</v>
      </c>
      <c r="G3032" s="698" t="s">
        <v>229</v>
      </c>
      <c r="H3032" s="40" t="s">
        <v>228</v>
      </c>
      <c r="I3032" s="629" t="s">
        <v>215</v>
      </c>
      <c r="J3032" s="698" t="s">
        <v>216</v>
      </c>
      <c r="K3032" s="303">
        <v>0</v>
      </c>
      <c r="L3032" s="304">
        <v>0</v>
      </c>
      <c r="M3032" s="305">
        <v>0</v>
      </c>
      <c r="N3032" s="305">
        <v>0</v>
      </c>
      <c r="O3032" s="303">
        <v>0</v>
      </c>
      <c r="P3032" s="305">
        <v>0</v>
      </c>
      <c r="Q3032" s="303">
        <v>0</v>
      </c>
      <c r="R3032" s="16">
        <f>SUMIFS('Member Months'!$L:$L,'Member Months'!$A:$A,$A3032,'Member Months'!$C:$C,$C3032, 'Member Months'!$D:$D,$D3032)</f>
        <v>0</v>
      </c>
      <c r="T3032" s="172"/>
    </row>
    <row r="3033" spans="1:20">
      <c r="A3033" s="38" t="s">
        <v>220</v>
      </c>
      <c r="B3033" s="39">
        <f t="shared" si="101"/>
        <v>0</v>
      </c>
      <c r="C3033" s="39" t="str">
        <f t="shared" si="102"/>
        <v>2020 Initial Year</v>
      </c>
      <c r="D3033" s="40">
        <v>2</v>
      </c>
      <c r="E3033" s="40" t="s">
        <v>220</v>
      </c>
      <c r="F3033" s="40" t="s">
        <v>738</v>
      </c>
      <c r="G3033" s="698" t="s">
        <v>229</v>
      </c>
      <c r="H3033" s="40" t="s">
        <v>228</v>
      </c>
      <c r="I3033" s="629" t="s">
        <v>217</v>
      </c>
      <c r="J3033" s="698" t="s">
        <v>262</v>
      </c>
      <c r="K3033" s="303">
        <v>0</v>
      </c>
      <c r="L3033" s="304">
        <v>0</v>
      </c>
      <c r="M3033" s="305">
        <v>0</v>
      </c>
      <c r="N3033" s="305">
        <v>0</v>
      </c>
      <c r="O3033" s="303">
        <v>0</v>
      </c>
      <c r="P3033" s="305">
        <v>0</v>
      </c>
      <c r="Q3033" s="303">
        <v>0</v>
      </c>
      <c r="R3033" s="16">
        <f>SUMIFS('Member Months'!$L:$L,'Member Months'!$A:$A,$A3033,'Member Months'!$C:$C,$C3033, 'Member Months'!$D:$D,$D3033)</f>
        <v>0</v>
      </c>
      <c r="T3033" s="172"/>
    </row>
    <row r="3034" spans="1:20">
      <c r="A3034" s="38" t="s">
        <v>220</v>
      </c>
      <c r="B3034" s="39">
        <f t="shared" si="101"/>
        <v>0</v>
      </c>
      <c r="C3034" s="39" t="str">
        <f t="shared" si="102"/>
        <v>2020 Initial Year</v>
      </c>
      <c r="D3034" s="40">
        <v>2</v>
      </c>
      <c r="E3034" s="40" t="s">
        <v>220</v>
      </c>
      <c r="F3034" s="40" t="s">
        <v>738</v>
      </c>
      <c r="G3034" s="698" t="s">
        <v>229</v>
      </c>
      <c r="H3034" s="40" t="s">
        <v>228</v>
      </c>
      <c r="I3034" s="629" t="s">
        <v>218</v>
      </c>
      <c r="J3034" s="698" t="s">
        <v>677</v>
      </c>
      <c r="K3034" s="303">
        <v>0</v>
      </c>
      <c r="L3034" s="304">
        <v>0</v>
      </c>
      <c r="M3034" s="305">
        <v>0</v>
      </c>
      <c r="N3034" s="305">
        <v>0</v>
      </c>
      <c r="O3034" s="303">
        <v>0</v>
      </c>
      <c r="P3034" s="305">
        <v>0</v>
      </c>
      <c r="Q3034" s="303">
        <v>0</v>
      </c>
      <c r="R3034" s="16">
        <f>SUMIFS('Member Months'!$L:$L,'Member Months'!$A:$A,$A3034,'Member Months'!$C:$C,$C3034, 'Member Months'!$D:$D,$D3034)</f>
        <v>0</v>
      </c>
      <c r="T3034" s="172"/>
    </row>
    <row r="3035" spans="1:20">
      <c r="A3035" s="38" t="s">
        <v>220</v>
      </c>
      <c r="B3035" s="39">
        <f t="shared" si="101"/>
        <v>0</v>
      </c>
      <c r="C3035" s="39" t="str">
        <f t="shared" si="102"/>
        <v>2020 Initial Year</v>
      </c>
      <c r="D3035" s="40">
        <v>2</v>
      </c>
      <c r="E3035" s="40" t="s">
        <v>220</v>
      </c>
      <c r="F3035" s="40" t="s">
        <v>738</v>
      </c>
      <c r="G3035" s="698" t="s">
        <v>229</v>
      </c>
      <c r="H3035" s="40" t="s">
        <v>228</v>
      </c>
      <c r="I3035" s="629" t="s">
        <v>219</v>
      </c>
      <c r="J3035" s="698" t="s">
        <v>263</v>
      </c>
      <c r="K3035" s="303">
        <v>0</v>
      </c>
      <c r="L3035" s="304">
        <v>0</v>
      </c>
      <c r="M3035" s="305">
        <v>0</v>
      </c>
      <c r="N3035" s="305">
        <v>0</v>
      </c>
      <c r="O3035" s="303">
        <v>0</v>
      </c>
      <c r="P3035" s="305">
        <v>0</v>
      </c>
      <c r="Q3035" s="303">
        <v>0</v>
      </c>
      <c r="R3035" s="16">
        <f>SUMIFS('Member Months'!$L:$L,'Member Months'!$A:$A,$A3035,'Member Months'!$C:$C,$C3035, 'Member Months'!$D:$D,$D3035)</f>
        <v>0</v>
      </c>
      <c r="T3035" s="172"/>
    </row>
    <row r="3036" spans="1:20">
      <c r="A3036" s="38" t="s">
        <v>220</v>
      </c>
      <c r="B3036" s="39">
        <f t="shared" si="101"/>
        <v>0</v>
      </c>
      <c r="C3036" s="39" t="str">
        <f t="shared" si="102"/>
        <v>2020 Initial Year</v>
      </c>
      <c r="D3036" s="40">
        <v>2</v>
      </c>
      <c r="E3036" s="40" t="s">
        <v>220</v>
      </c>
      <c r="F3036" s="40" t="s">
        <v>738</v>
      </c>
      <c r="G3036" s="698" t="s">
        <v>229</v>
      </c>
      <c r="H3036" s="40" t="s">
        <v>228</v>
      </c>
      <c r="I3036" s="629" t="s">
        <v>220</v>
      </c>
      <c r="J3036" s="698" t="s">
        <v>675</v>
      </c>
      <c r="K3036" s="303">
        <v>0</v>
      </c>
      <c r="L3036" s="304">
        <v>0</v>
      </c>
      <c r="M3036" s="305">
        <v>0</v>
      </c>
      <c r="N3036" s="305">
        <v>0</v>
      </c>
      <c r="O3036" s="303">
        <v>0</v>
      </c>
      <c r="P3036" s="305">
        <v>0</v>
      </c>
      <c r="Q3036" s="303">
        <v>0</v>
      </c>
      <c r="R3036" s="16">
        <f>SUMIFS('Member Months'!$L:$L,'Member Months'!$A:$A,$A3036,'Member Months'!$C:$C,$C3036, 'Member Months'!$D:$D,$D3036)</f>
        <v>0</v>
      </c>
      <c r="T3036" s="172"/>
    </row>
    <row r="3037" spans="1:20">
      <c r="A3037" s="38" t="s">
        <v>220</v>
      </c>
      <c r="B3037" s="39">
        <f t="shared" si="101"/>
        <v>0</v>
      </c>
      <c r="C3037" s="39" t="str">
        <f t="shared" si="102"/>
        <v>2020 Initial Year</v>
      </c>
      <c r="D3037" s="40">
        <v>2</v>
      </c>
      <c r="E3037" s="40" t="s">
        <v>220</v>
      </c>
      <c r="F3037" s="40" t="s">
        <v>738</v>
      </c>
      <c r="G3037" s="698" t="s">
        <v>229</v>
      </c>
      <c r="H3037" s="40" t="s">
        <v>228</v>
      </c>
      <c r="I3037" s="629" t="s">
        <v>221</v>
      </c>
      <c r="J3037" s="698" t="s">
        <v>264</v>
      </c>
      <c r="K3037" s="303">
        <v>0</v>
      </c>
      <c r="L3037" s="304">
        <v>0</v>
      </c>
      <c r="M3037" s="305">
        <v>0</v>
      </c>
      <c r="N3037" s="305">
        <v>0</v>
      </c>
      <c r="O3037" s="303">
        <v>0</v>
      </c>
      <c r="P3037" s="305">
        <v>0</v>
      </c>
      <c r="Q3037" s="303">
        <v>0</v>
      </c>
      <c r="R3037" s="16">
        <f>SUMIFS('Member Months'!$L:$L,'Member Months'!$A:$A,$A3037,'Member Months'!$C:$C,$C3037, 'Member Months'!$D:$D,$D3037)</f>
        <v>0</v>
      </c>
      <c r="T3037" s="172"/>
    </row>
    <row r="3038" spans="1:20">
      <c r="A3038" s="38" t="s">
        <v>220</v>
      </c>
      <c r="B3038" s="39">
        <f t="shared" si="101"/>
        <v>0</v>
      </c>
      <c r="C3038" s="39" t="str">
        <f t="shared" si="102"/>
        <v>2020 Initial Year</v>
      </c>
      <c r="D3038" s="40">
        <v>2</v>
      </c>
      <c r="E3038" s="40" t="s">
        <v>220</v>
      </c>
      <c r="F3038" s="40" t="s">
        <v>738</v>
      </c>
      <c r="G3038" s="698" t="s">
        <v>229</v>
      </c>
      <c r="H3038" s="40" t="s">
        <v>228</v>
      </c>
      <c r="I3038" s="629" t="s">
        <v>222</v>
      </c>
      <c r="J3038" s="698" t="s">
        <v>206</v>
      </c>
      <c r="K3038" s="303">
        <v>0</v>
      </c>
      <c r="L3038" s="304">
        <v>0</v>
      </c>
      <c r="M3038" s="305">
        <v>0</v>
      </c>
      <c r="N3038" s="305">
        <v>0</v>
      </c>
      <c r="O3038" s="303">
        <v>0</v>
      </c>
      <c r="P3038" s="305">
        <v>0</v>
      </c>
      <c r="Q3038" s="303">
        <v>0</v>
      </c>
      <c r="R3038" s="16">
        <f>SUMIFS('Member Months'!$L:$L,'Member Months'!$A:$A,$A3038,'Member Months'!$C:$C,$C3038, 'Member Months'!$D:$D,$D3038)</f>
        <v>0</v>
      </c>
      <c r="T3038" s="172"/>
    </row>
    <row r="3039" spans="1:20">
      <c r="A3039" s="38" t="s">
        <v>220</v>
      </c>
      <c r="B3039" s="39">
        <f t="shared" si="101"/>
        <v>0</v>
      </c>
      <c r="C3039" s="39" t="str">
        <f t="shared" si="102"/>
        <v>2020 Initial Year</v>
      </c>
      <c r="D3039" s="40">
        <v>2</v>
      </c>
      <c r="E3039" s="40" t="s">
        <v>220</v>
      </c>
      <c r="F3039" s="40" t="s">
        <v>738</v>
      </c>
      <c r="G3039" s="698" t="s">
        <v>229</v>
      </c>
      <c r="H3039" s="40" t="s">
        <v>228</v>
      </c>
      <c r="I3039" s="629" t="s">
        <v>223</v>
      </c>
      <c r="J3039" s="698" t="s">
        <v>181</v>
      </c>
      <c r="K3039" s="303">
        <v>0</v>
      </c>
      <c r="L3039" s="304">
        <v>0</v>
      </c>
      <c r="M3039" s="305">
        <v>0</v>
      </c>
      <c r="N3039" s="305">
        <v>0</v>
      </c>
      <c r="O3039" s="303">
        <v>0</v>
      </c>
      <c r="P3039" s="305">
        <v>0</v>
      </c>
      <c r="Q3039" s="303">
        <v>0</v>
      </c>
      <c r="R3039" s="16">
        <f>SUMIFS('Member Months'!$L:$L,'Member Months'!$A:$A,$A3039,'Member Months'!$C:$C,$C3039, 'Member Months'!$D:$D,$D3039)</f>
        <v>0</v>
      </c>
      <c r="T3039" s="172"/>
    </row>
    <row r="3040" spans="1:20">
      <c r="A3040" s="38" t="s">
        <v>220</v>
      </c>
      <c r="B3040" s="39">
        <f t="shared" si="101"/>
        <v>0</v>
      </c>
      <c r="C3040" s="39" t="str">
        <f t="shared" si="102"/>
        <v>2020 Initial Year</v>
      </c>
      <c r="D3040" s="40">
        <v>2</v>
      </c>
      <c r="E3040" s="40" t="s">
        <v>220</v>
      </c>
      <c r="F3040" s="40" t="s">
        <v>738</v>
      </c>
      <c r="G3040" s="698" t="s">
        <v>229</v>
      </c>
      <c r="H3040" s="40" t="s">
        <v>228</v>
      </c>
      <c r="I3040" s="629" t="s">
        <v>150</v>
      </c>
      <c r="J3040" s="698" t="s">
        <v>204</v>
      </c>
      <c r="K3040" s="303">
        <v>0</v>
      </c>
      <c r="L3040" s="304">
        <v>0</v>
      </c>
      <c r="M3040" s="305">
        <v>0</v>
      </c>
      <c r="N3040" s="305">
        <v>0</v>
      </c>
      <c r="O3040" s="303">
        <v>0</v>
      </c>
      <c r="P3040" s="305">
        <v>0</v>
      </c>
      <c r="Q3040" s="303">
        <v>0</v>
      </c>
      <c r="R3040" s="16">
        <f>SUMIFS('Member Months'!$L:$L,'Member Months'!$A:$A,$A3040,'Member Months'!$C:$C,$C3040, 'Member Months'!$D:$D,$D3040)</f>
        <v>0</v>
      </c>
      <c r="T3040" s="172"/>
    </row>
    <row r="3041" spans="1:20">
      <c r="A3041" s="38" t="s">
        <v>220</v>
      </c>
      <c r="B3041" s="39">
        <f t="shared" si="101"/>
        <v>0</v>
      </c>
      <c r="C3041" s="39" t="str">
        <f t="shared" si="102"/>
        <v>2020 Initial Year</v>
      </c>
      <c r="D3041" s="40">
        <v>2</v>
      </c>
      <c r="E3041" s="40" t="s">
        <v>220</v>
      </c>
      <c r="F3041" s="40" t="s">
        <v>738</v>
      </c>
      <c r="G3041" s="698" t="s">
        <v>229</v>
      </c>
      <c r="H3041" s="40" t="s">
        <v>228</v>
      </c>
      <c r="I3041" s="629" t="s">
        <v>151</v>
      </c>
      <c r="J3041" s="698" t="s">
        <v>205</v>
      </c>
      <c r="K3041" s="303">
        <v>0</v>
      </c>
      <c r="L3041" s="304">
        <v>0</v>
      </c>
      <c r="M3041" s="305">
        <v>0</v>
      </c>
      <c r="N3041" s="305">
        <v>0</v>
      </c>
      <c r="O3041" s="303">
        <v>0</v>
      </c>
      <c r="P3041" s="305">
        <v>0</v>
      </c>
      <c r="Q3041" s="303">
        <v>0</v>
      </c>
      <c r="R3041" s="16">
        <f>SUMIFS('Member Months'!$L:$L,'Member Months'!$A:$A,$A3041,'Member Months'!$C:$C,$C3041, 'Member Months'!$D:$D,$D3041)</f>
        <v>0</v>
      </c>
      <c r="T3041" s="172"/>
    </row>
    <row r="3042" spans="1:20">
      <c r="A3042" s="38" t="s">
        <v>220</v>
      </c>
      <c r="B3042" s="39">
        <f t="shared" si="101"/>
        <v>0</v>
      </c>
      <c r="C3042" s="39" t="str">
        <f t="shared" si="102"/>
        <v>2020 Initial Year</v>
      </c>
      <c r="D3042" s="40">
        <v>2</v>
      </c>
      <c r="E3042" s="40" t="s">
        <v>220</v>
      </c>
      <c r="F3042" s="40" t="s">
        <v>738</v>
      </c>
      <c r="G3042" s="698" t="s">
        <v>229</v>
      </c>
      <c r="H3042" s="40" t="s">
        <v>228</v>
      </c>
      <c r="I3042" s="629" t="s">
        <v>152</v>
      </c>
      <c r="J3042" s="698" t="s">
        <v>182</v>
      </c>
      <c r="K3042" s="303">
        <v>0</v>
      </c>
      <c r="L3042" s="304">
        <v>0</v>
      </c>
      <c r="M3042" s="305">
        <v>0</v>
      </c>
      <c r="N3042" s="305">
        <v>0</v>
      </c>
      <c r="O3042" s="303">
        <v>0</v>
      </c>
      <c r="P3042" s="305">
        <v>0</v>
      </c>
      <c r="Q3042" s="303">
        <v>0</v>
      </c>
      <c r="R3042" s="16">
        <f>SUMIFS('Member Months'!$L:$L,'Member Months'!$A:$A,$A3042,'Member Months'!$C:$C,$C3042, 'Member Months'!$D:$D,$D3042)</f>
        <v>0</v>
      </c>
      <c r="T3042" s="172"/>
    </row>
    <row r="3043" spans="1:20">
      <c r="A3043" s="38" t="s">
        <v>220</v>
      </c>
      <c r="B3043" s="39">
        <f t="shared" si="101"/>
        <v>0</v>
      </c>
      <c r="C3043" s="39" t="str">
        <f t="shared" si="102"/>
        <v>2020 Initial Year</v>
      </c>
      <c r="D3043" s="40">
        <v>2</v>
      </c>
      <c r="E3043" s="40" t="s">
        <v>220</v>
      </c>
      <c r="F3043" s="40" t="s">
        <v>738</v>
      </c>
      <c r="G3043" s="698" t="s">
        <v>229</v>
      </c>
      <c r="H3043" s="40" t="s">
        <v>228</v>
      </c>
      <c r="I3043" s="629" t="s">
        <v>70</v>
      </c>
      <c r="J3043" s="698" t="s">
        <v>265</v>
      </c>
      <c r="K3043" s="303">
        <v>0</v>
      </c>
      <c r="L3043" s="304">
        <v>0</v>
      </c>
      <c r="M3043" s="305">
        <v>0</v>
      </c>
      <c r="N3043" s="305">
        <v>0</v>
      </c>
      <c r="O3043" s="303">
        <v>0</v>
      </c>
      <c r="P3043" s="305">
        <v>0</v>
      </c>
      <c r="Q3043" s="303">
        <v>0</v>
      </c>
      <c r="R3043" s="16">
        <f>SUMIFS('Member Months'!$L:$L,'Member Months'!$A:$A,$A3043,'Member Months'!$C:$C,$C3043, 'Member Months'!$D:$D,$D3043)</f>
        <v>0</v>
      </c>
      <c r="T3043" s="172"/>
    </row>
    <row r="3044" spans="1:20">
      <c r="A3044" s="38" t="s">
        <v>220</v>
      </c>
      <c r="B3044" s="39">
        <f t="shared" si="101"/>
        <v>0</v>
      </c>
      <c r="C3044" s="39" t="str">
        <f t="shared" si="102"/>
        <v>2020 Initial Year</v>
      </c>
      <c r="D3044" s="40">
        <v>2</v>
      </c>
      <c r="E3044" s="40" t="s">
        <v>220</v>
      </c>
      <c r="F3044" s="40" t="s">
        <v>738</v>
      </c>
      <c r="G3044" s="698" t="s">
        <v>229</v>
      </c>
      <c r="H3044" s="40" t="s">
        <v>228</v>
      </c>
      <c r="I3044" s="629" t="s">
        <v>71</v>
      </c>
      <c r="J3044" s="698" t="s">
        <v>266</v>
      </c>
      <c r="K3044" s="303">
        <v>0</v>
      </c>
      <c r="L3044" s="304">
        <v>0</v>
      </c>
      <c r="M3044" s="305">
        <v>0</v>
      </c>
      <c r="N3044" s="305">
        <v>0</v>
      </c>
      <c r="O3044" s="303">
        <v>0</v>
      </c>
      <c r="P3044" s="305">
        <v>0</v>
      </c>
      <c r="Q3044" s="303">
        <v>0</v>
      </c>
      <c r="R3044" s="16">
        <f>SUMIFS('Member Months'!$L:$L,'Member Months'!$A:$A,$A3044,'Member Months'!$C:$C,$C3044, 'Member Months'!$D:$D,$D3044)</f>
        <v>0</v>
      </c>
      <c r="T3044" s="172"/>
    </row>
    <row r="3045" spans="1:20">
      <c r="A3045" s="38" t="s">
        <v>220</v>
      </c>
      <c r="B3045" s="39">
        <f t="shared" si="101"/>
        <v>0</v>
      </c>
      <c r="C3045" s="39" t="str">
        <f t="shared" si="102"/>
        <v>2020 Initial Year</v>
      </c>
      <c r="D3045" s="40">
        <v>2</v>
      </c>
      <c r="E3045" s="40" t="s">
        <v>220</v>
      </c>
      <c r="F3045" s="40" t="s">
        <v>738</v>
      </c>
      <c r="G3045" s="698" t="s">
        <v>229</v>
      </c>
      <c r="H3045" s="40" t="s">
        <v>228</v>
      </c>
      <c r="I3045" s="629" t="s">
        <v>72</v>
      </c>
      <c r="J3045" s="698" t="s">
        <v>527</v>
      </c>
      <c r="K3045" s="303">
        <v>0</v>
      </c>
      <c r="L3045" s="304">
        <v>0</v>
      </c>
      <c r="M3045" s="305">
        <v>0</v>
      </c>
      <c r="N3045" s="305">
        <v>0</v>
      </c>
      <c r="O3045" s="303">
        <v>0</v>
      </c>
      <c r="P3045" s="305">
        <v>0</v>
      </c>
      <c r="Q3045" s="303">
        <v>0</v>
      </c>
      <c r="R3045" s="16">
        <f>SUMIFS('Member Months'!$L:$L,'Member Months'!$A:$A,$A3045,'Member Months'!$C:$C,$C3045, 'Member Months'!$D:$D,$D3045)</f>
        <v>0</v>
      </c>
      <c r="T3045" s="172"/>
    </row>
    <row r="3046" spans="1:20">
      <c r="A3046" s="38" t="s">
        <v>220</v>
      </c>
      <c r="B3046" s="39">
        <f t="shared" si="101"/>
        <v>0</v>
      </c>
      <c r="C3046" s="39" t="str">
        <f t="shared" si="102"/>
        <v>2020 Initial Year</v>
      </c>
      <c r="D3046" s="40">
        <v>2</v>
      </c>
      <c r="E3046" s="40" t="s">
        <v>220</v>
      </c>
      <c r="F3046" s="40" t="s">
        <v>738</v>
      </c>
      <c r="G3046" s="698" t="s">
        <v>229</v>
      </c>
      <c r="H3046" s="40" t="s">
        <v>228</v>
      </c>
      <c r="I3046" s="629" t="s">
        <v>73</v>
      </c>
      <c r="J3046" s="698" t="s">
        <v>528</v>
      </c>
      <c r="K3046" s="303">
        <v>0</v>
      </c>
      <c r="L3046" s="304">
        <v>0</v>
      </c>
      <c r="M3046" s="305">
        <v>0</v>
      </c>
      <c r="N3046" s="305">
        <v>0</v>
      </c>
      <c r="O3046" s="303">
        <v>0</v>
      </c>
      <c r="P3046" s="305">
        <v>0</v>
      </c>
      <c r="Q3046" s="303">
        <v>0</v>
      </c>
      <c r="R3046" s="16">
        <f>SUMIFS('Member Months'!$L:$L,'Member Months'!$A:$A,$A3046,'Member Months'!$C:$C,$C3046, 'Member Months'!$D:$D,$D3046)</f>
        <v>0</v>
      </c>
      <c r="T3046" s="172"/>
    </row>
    <row r="3047" spans="1:20">
      <c r="A3047" s="38" t="s">
        <v>220</v>
      </c>
      <c r="B3047" s="39">
        <f t="shared" si="101"/>
        <v>0</v>
      </c>
      <c r="C3047" s="39" t="str">
        <f t="shared" si="102"/>
        <v>2020 Initial Year</v>
      </c>
      <c r="D3047" s="40">
        <v>2</v>
      </c>
      <c r="E3047" s="40" t="s">
        <v>220</v>
      </c>
      <c r="F3047" s="40" t="s">
        <v>738</v>
      </c>
      <c r="G3047" s="698" t="s">
        <v>229</v>
      </c>
      <c r="H3047" s="40" t="s">
        <v>228</v>
      </c>
      <c r="I3047" s="630" t="s">
        <v>409</v>
      </c>
      <c r="J3047" s="698" t="s">
        <v>803</v>
      </c>
      <c r="K3047" s="303">
        <v>0</v>
      </c>
      <c r="L3047" s="304">
        <v>0</v>
      </c>
      <c r="M3047" s="305">
        <v>0</v>
      </c>
      <c r="N3047" s="305">
        <v>0</v>
      </c>
      <c r="O3047" s="303">
        <v>0</v>
      </c>
      <c r="P3047" s="305">
        <v>0</v>
      </c>
      <c r="Q3047" s="303">
        <v>0</v>
      </c>
      <c r="R3047" s="16">
        <f>SUMIFS('Member Months'!$L:$L,'Member Months'!$A:$A,$A3047,'Member Months'!$C:$C,$C3047, 'Member Months'!$D:$D,$D3047)</f>
        <v>0</v>
      </c>
      <c r="T3047" s="172"/>
    </row>
    <row r="3048" spans="1:20">
      <c r="A3048" s="38" t="s">
        <v>221</v>
      </c>
      <c r="B3048" s="39">
        <f t="shared" si="101"/>
        <v>0</v>
      </c>
      <c r="C3048" s="39" t="str">
        <f t="shared" si="102"/>
        <v>2020 Initial Year</v>
      </c>
      <c r="D3048" s="40">
        <v>2</v>
      </c>
      <c r="E3048" s="40" t="s">
        <v>221</v>
      </c>
      <c r="F3048" s="40" t="s">
        <v>738</v>
      </c>
      <c r="G3048" s="698" t="s">
        <v>230</v>
      </c>
      <c r="H3048" s="40" t="s">
        <v>213</v>
      </c>
      <c r="I3048" s="629" t="s">
        <v>211</v>
      </c>
      <c r="J3048" s="698" t="s">
        <v>261</v>
      </c>
      <c r="K3048" s="303">
        <v>0</v>
      </c>
      <c r="L3048" s="304">
        <v>0</v>
      </c>
      <c r="M3048" s="305">
        <v>0</v>
      </c>
      <c r="N3048" s="305">
        <v>0</v>
      </c>
      <c r="O3048" s="303">
        <v>0</v>
      </c>
      <c r="P3048" s="305">
        <v>0</v>
      </c>
      <c r="Q3048" s="303">
        <v>0</v>
      </c>
      <c r="R3048" s="16">
        <f>SUMIFS('Member Months'!$L:$L,'Member Months'!$A:$A,$A3048,'Member Months'!$C:$C,$C3048, 'Member Months'!$D:$D,$D3048)</f>
        <v>0</v>
      </c>
      <c r="T3048" s="172"/>
    </row>
    <row r="3049" spans="1:20">
      <c r="A3049" s="38" t="s">
        <v>221</v>
      </c>
      <c r="B3049" s="39">
        <f t="shared" si="101"/>
        <v>0</v>
      </c>
      <c r="C3049" s="39" t="str">
        <f t="shared" si="102"/>
        <v>2020 Initial Year</v>
      </c>
      <c r="D3049" s="40">
        <v>2</v>
      </c>
      <c r="E3049" s="40" t="s">
        <v>221</v>
      </c>
      <c r="F3049" s="40" t="s">
        <v>738</v>
      </c>
      <c r="G3049" s="698" t="s">
        <v>230</v>
      </c>
      <c r="H3049" s="40" t="s">
        <v>213</v>
      </c>
      <c r="I3049" s="629" t="s">
        <v>214</v>
      </c>
      <c r="J3049" s="698" t="s">
        <v>676</v>
      </c>
      <c r="K3049" s="303">
        <v>0</v>
      </c>
      <c r="L3049" s="304">
        <v>0</v>
      </c>
      <c r="M3049" s="305">
        <v>0</v>
      </c>
      <c r="N3049" s="305">
        <v>0</v>
      </c>
      <c r="O3049" s="303">
        <v>0</v>
      </c>
      <c r="P3049" s="305">
        <v>0</v>
      </c>
      <c r="Q3049" s="303">
        <v>0</v>
      </c>
      <c r="R3049" s="16">
        <f>SUMIFS('Member Months'!$L:$L,'Member Months'!$A:$A,$A3049,'Member Months'!$C:$C,$C3049, 'Member Months'!$D:$D,$D3049)</f>
        <v>0</v>
      </c>
      <c r="T3049" s="172"/>
    </row>
    <row r="3050" spans="1:20">
      <c r="A3050" s="38" t="s">
        <v>221</v>
      </c>
      <c r="B3050" s="39">
        <f t="shared" si="101"/>
        <v>0</v>
      </c>
      <c r="C3050" s="39" t="str">
        <f t="shared" si="102"/>
        <v>2020 Initial Year</v>
      </c>
      <c r="D3050" s="40">
        <v>2</v>
      </c>
      <c r="E3050" s="40" t="s">
        <v>221</v>
      </c>
      <c r="F3050" s="40" t="s">
        <v>738</v>
      </c>
      <c r="G3050" s="698" t="s">
        <v>230</v>
      </c>
      <c r="H3050" s="40" t="s">
        <v>213</v>
      </c>
      <c r="I3050" s="629" t="s">
        <v>215</v>
      </c>
      <c r="J3050" s="698" t="s">
        <v>216</v>
      </c>
      <c r="K3050" s="303">
        <v>0</v>
      </c>
      <c r="L3050" s="304">
        <v>0</v>
      </c>
      <c r="M3050" s="305">
        <v>0</v>
      </c>
      <c r="N3050" s="305">
        <v>0</v>
      </c>
      <c r="O3050" s="303">
        <v>0</v>
      </c>
      <c r="P3050" s="305">
        <v>0</v>
      </c>
      <c r="Q3050" s="303">
        <v>0</v>
      </c>
      <c r="R3050" s="16">
        <f>SUMIFS('Member Months'!$L:$L,'Member Months'!$A:$A,$A3050,'Member Months'!$C:$C,$C3050, 'Member Months'!$D:$D,$D3050)</f>
        <v>0</v>
      </c>
      <c r="T3050" s="172"/>
    </row>
    <row r="3051" spans="1:20">
      <c r="A3051" s="38" t="s">
        <v>221</v>
      </c>
      <c r="B3051" s="39">
        <f t="shared" ref="B3051:B3078" si="103">$B$2922</f>
        <v>0</v>
      </c>
      <c r="C3051" s="39" t="str">
        <f t="shared" si="102"/>
        <v>2020 Initial Year</v>
      </c>
      <c r="D3051" s="40">
        <v>2</v>
      </c>
      <c r="E3051" s="40" t="s">
        <v>221</v>
      </c>
      <c r="F3051" s="40" t="s">
        <v>738</v>
      </c>
      <c r="G3051" s="698" t="s">
        <v>230</v>
      </c>
      <c r="H3051" s="40" t="s">
        <v>213</v>
      </c>
      <c r="I3051" s="629" t="s">
        <v>217</v>
      </c>
      <c r="J3051" s="698" t="s">
        <v>262</v>
      </c>
      <c r="K3051" s="303">
        <v>0</v>
      </c>
      <c r="L3051" s="304">
        <v>0</v>
      </c>
      <c r="M3051" s="305">
        <v>0</v>
      </c>
      <c r="N3051" s="305">
        <v>0</v>
      </c>
      <c r="O3051" s="303">
        <v>0</v>
      </c>
      <c r="P3051" s="305">
        <v>0</v>
      </c>
      <c r="Q3051" s="303">
        <v>0</v>
      </c>
      <c r="R3051" s="16">
        <f>SUMIFS('Member Months'!$L:$L,'Member Months'!$A:$A,$A3051,'Member Months'!$C:$C,$C3051, 'Member Months'!$D:$D,$D3051)</f>
        <v>0</v>
      </c>
      <c r="T3051" s="172"/>
    </row>
    <row r="3052" spans="1:20">
      <c r="A3052" s="38" t="s">
        <v>221</v>
      </c>
      <c r="B3052" s="39">
        <f t="shared" si="103"/>
        <v>0</v>
      </c>
      <c r="C3052" s="39" t="str">
        <f t="shared" si="102"/>
        <v>2020 Initial Year</v>
      </c>
      <c r="D3052" s="40">
        <v>2</v>
      </c>
      <c r="E3052" s="40" t="s">
        <v>221</v>
      </c>
      <c r="F3052" s="40" t="s">
        <v>738</v>
      </c>
      <c r="G3052" s="698" t="s">
        <v>230</v>
      </c>
      <c r="H3052" s="40" t="s">
        <v>213</v>
      </c>
      <c r="I3052" s="629" t="s">
        <v>218</v>
      </c>
      <c r="J3052" s="698" t="s">
        <v>677</v>
      </c>
      <c r="K3052" s="303">
        <v>0</v>
      </c>
      <c r="L3052" s="304">
        <v>0</v>
      </c>
      <c r="M3052" s="305">
        <v>0</v>
      </c>
      <c r="N3052" s="305">
        <v>0</v>
      </c>
      <c r="O3052" s="303">
        <v>0</v>
      </c>
      <c r="P3052" s="305">
        <v>0</v>
      </c>
      <c r="Q3052" s="303">
        <v>0</v>
      </c>
      <c r="R3052" s="16">
        <f>SUMIFS('Member Months'!$L:$L,'Member Months'!$A:$A,$A3052,'Member Months'!$C:$C,$C3052, 'Member Months'!$D:$D,$D3052)</f>
        <v>0</v>
      </c>
      <c r="T3052" s="172"/>
    </row>
    <row r="3053" spans="1:20">
      <c r="A3053" s="38" t="s">
        <v>221</v>
      </c>
      <c r="B3053" s="39">
        <f t="shared" si="103"/>
        <v>0</v>
      </c>
      <c r="C3053" s="39" t="str">
        <f t="shared" si="102"/>
        <v>2020 Initial Year</v>
      </c>
      <c r="D3053" s="40">
        <v>2</v>
      </c>
      <c r="E3053" s="40" t="s">
        <v>221</v>
      </c>
      <c r="F3053" s="40" t="s">
        <v>738</v>
      </c>
      <c r="G3053" s="698" t="s">
        <v>230</v>
      </c>
      <c r="H3053" s="40" t="s">
        <v>213</v>
      </c>
      <c r="I3053" s="629" t="s">
        <v>219</v>
      </c>
      <c r="J3053" s="698" t="s">
        <v>263</v>
      </c>
      <c r="K3053" s="303">
        <v>0</v>
      </c>
      <c r="L3053" s="304">
        <v>0</v>
      </c>
      <c r="M3053" s="305">
        <v>0</v>
      </c>
      <c r="N3053" s="305">
        <v>0</v>
      </c>
      <c r="O3053" s="303">
        <v>0</v>
      </c>
      <c r="P3053" s="305">
        <v>0</v>
      </c>
      <c r="Q3053" s="303">
        <v>0</v>
      </c>
      <c r="R3053" s="16">
        <f>SUMIFS('Member Months'!$L:$L,'Member Months'!$A:$A,$A3053,'Member Months'!$C:$C,$C3053, 'Member Months'!$D:$D,$D3053)</f>
        <v>0</v>
      </c>
      <c r="T3053" s="172"/>
    </row>
    <row r="3054" spans="1:20">
      <c r="A3054" s="38" t="s">
        <v>221</v>
      </c>
      <c r="B3054" s="39">
        <f t="shared" si="103"/>
        <v>0</v>
      </c>
      <c r="C3054" s="39" t="str">
        <f t="shared" si="102"/>
        <v>2020 Initial Year</v>
      </c>
      <c r="D3054" s="40">
        <v>2</v>
      </c>
      <c r="E3054" s="40" t="s">
        <v>221</v>
      </c>
      <c r="F3054" s="40" t="s">
        <v>738</v>
      </c>
      <c r="G3054" s="698" t="s">
        <v>230</v>
      </c>
      <c r="H3054" s="40" t="s">
        <v>213</v>
      </c>
      <c r="I3054" s="629" t="s">
        <v>220</v>
      </c>
      <c r="J3054" s="698" t="s">
        <v>675</v>
      </c>
      <c r="K3054" s="303">
        <v>0</v>
      </c>
      <c r="L3054" s="304">
        <v>0</v>
      </c>
      <c r="M3054" s="305">
        <v>0</v>
      </c>
      <c r="N3054" s="305">
        <v>0</v>
      </c>
      <c r="O3054" s="303">
        <v>0</v>
      </c>
      <c r="P3054" s="305">
        <v>0</v>
      </c>
      <c r="Q3054" s="303">
        <v>0</v>
      </c>
      <c r="R3054" s="16">
        <f>SUMIFS('Member Months'!$L:$L,'Member Months'!$A:$A,$A3054,'Member Months'!$C:$C,$C3054, 'Member Months'!$D:$D,$D3054)</f>
        <v>0</v>
      </c>
      <c r="T3054" s="172"/>
    </row>
    <row r="3055" spans="1:20">
      <c r="A3055" s="38" t="s">
        <v>221</v>
      </c>
      <c r="B3055" s="39">
        <f t="shared" si="103"/>
        <v>0</v>
      </c>
      <c r="C3055" s="39" t="str">
        <f t="shared" si="102"/>
        <v>2020 Initial Year</v>
      </c>
      <c r="D3055" s="40">
        <v>2</v>
      </c>
      <c r="E3055" s="40" t="s">
        <v>221</v>
      </c>
      <c r="F3055" s="40" t="s">
        <v>738</v>
      </c>
      <c r="G3055" s="698" t="s">
        <v>230</v>
      </c>
      <c r="H3055" s="40" t="s">
        <v>213</v>
      </c>
      <c r="I3055" s="629" t="s">
        <v>221</v>
      </c>
      <c r="J3055" s="698" t="s">
        <v>264</v>
      </c>
      <c r="K3055" s="303">
        <v>0</v>
      </c>
      <c r="L3055" s="304">
        <v>0</v>
      </c>
      <c r="M3055" s="305">
        <v>0</v>
      </c>
      <c r="N3055" s="305">
        <v>0</v>
      </c>
      <c r="O3055" s="303">
        <v>0</v>
      </c>
      <c r="P3055" s="305">
        <v>0</v>
      </c>
      <c r="Q3055" s="303">
        <v>0</v>
      </c>
      <c r="R3055" s="16">
        <f>SUMIFS('Member Months'!$L:$L,'Member Months'!$A:$A,$A3055,'Member Months'!$C:$C,$C3055, 'Member Months'!$D:$D,$D3055)</f>
        <v>0</v>
      </c>
      <c r="T3055" s="172"/>
    </row>
    <row r="3056" spans="1:20">
      <c r="A3056" s="38" t="s">
        <v>221</v>
      </c>
      <c r="B3056" s="39">
        <f t="shared" si="103"/>
        <v>0</v>
      </c>
      <c r="C3056" s="39" t="str">
        <f t="shared" si="102"/>
        <v>2020 Initial Year</v>
      </c>
      <c r="D3056" s="40">
        <v>2</v>
      </c>
      <c r="E3056" s="40" t="s">
        <v>221</v>
      </c>
      <c r="F3056" s="40" t="s">
        <v>738</v>
      </c>
      <c r="G3056" s="698" t="s">
        <v>230</v>
      </c>
      <c r="H3056" s="40" t="s">
        <v>213</v>
      </c>
      <c r="I3056" s="629" t="s">
        <v>222</v>
      </c>
      <c r="J3056" s="698" t="s">
        <v>206</v>
      </c>
      <c r="K3056" s="303">
        <v>0</v>
      </c>
      <c r="L3056" s="304">
        <v>0</v>
      </c>
      <c r="M3056" s="305">
        <v>0</v>
      </c>
      <c r="N3056" s="305">
        <v>0</v>
      </c>
      <c r="O3056" s="303">
        <v>0</v>
      </c>
      <c r="P3056" s="305">
        <v>0</v>
      </c>
      <c r="Q3056" s="303">
        <v>0</v>
      </c>
      <c r="R3056" s="16">
        <f>SUMIFS('Member Months'!$L:$L,'Member Months'!$A:$A,$A3056,'Member Months'!$C:$C,$C3056, 'Member Months'!$D:$D,$D3056)</f>
        <v>0</v>
      </c>
      <c r="T3056" s="172"/>
    </row>
    <row r="3057" spans="1:20">
      <c r="A3057" s="38" t="s">
        <v>221</v>
      </c>
      <c r="B3057" s="39">
        <f t="shared" si="103"/>
        <v>0</v>
      </c>
      <c r="C3057" s="39" t="str">
        <f t="shared" si="102"/>
        <v>2020 Initial Year</v>
      </c>
      <c r="D3057" s="40">
        <v>2</v>
      </c>
      <c r="E3057" s="40" t="s">
        <v>221</v>
      </c>
      <c r="F3057" s="40" t="s">
        <v>738</v>
      </c>
      <c r="G3057" s="698" t="s">
        <v>230</v>
      </c>
      <c r="H3057" s="40" t="s">
        <v>213</v>
      </c>
      <c r="I3057" s="629" t="s">
        <v>223</v>
      </c>
      <c r="J3057" s="698" t="s">
        <v>181</v>
      </c>
      <c r="K3057" s="303">
        <v>0</v>
      </c>
      <c r="L3057" s="304">
        <v>0</v>
      </c>
      <c r="M3057" s="305">
        <v>0</v>
      </c>
      <c r="N3057" s="305">
        <v>0</v>
      </c>
      <c r="O3057" s="303">
        <v>0</v>
      </c>
      <c r="P3057" s="305">
        <v>0</v>
      </c>
      <c r="Q3057" s="303">
        <v>0</v>
      </c>
      <c r="R3057" s="16">
        <f>SUMIFS('Member Months'!$L:$L,'Member Months'!$A:$A,$A3057,'Member Months'!$C:$C,$C3057, 'Member Months'!$D:$D,$D3057)</f>
        <v>0</v>
      </c>
      <c r="T3057" s="172"/>
    </row>
    <row r="3058" spans="1:20">
      <c r="A3058" s="38" t="s">
        <v>221</v>
      </c>
      <c r="B3058" s="39">
        <f t="shared" si="103"/>
        <v>0</v>
      </c>
      <c r="C3058" s="39" t="str">
        <f t="shared" si="102"/>
        <v>2020 Initial Year</v>
      </c>
      <c r="D3058" s="40">
        <v>2</v>
      </c>
      <c r="E3058" s="40" t="s">
        <v>221</v>
      </c>
      <c r="F3058" s="40" t="s">
        <v>738</v>
      </c>
      <c r="G3058" s="698" t="s">
        <v>230</v>
      </c>
      <c r="H3058" s="40" t="s">
        <v>213</v>
      </c>
      <c r="I3058" s="629" t="s">
        <v>150</v>
      </c>
      <c r="J3058" s="698" t="s">
        <v>204</v>
      </c>
      <c r="K3058" s="303">
        <v>0</v>
      </c>
      <c r="L3058" s="304">
        <v>0</v>
      </c>
      <c r="M3058" s="305">
        <v>0</v>
      </c>
      <c r="N3058" s="305">
        <v>0</v>
      </c>
      <c r="O3058" s="303">
        <v>0</v>
      </c>
      <c r="P3058" s="305">
        <v>0</v>
      </c>
      <c r="Q3058" s="303">
        <v>0</v>
      </c>
      <c r="R3058" s="16">
        <f>SUMIFS('Member Months'!$L:$L,'Member Months'!$A:$A,$A3058,'Member Months'!$C:$C,$C3058, 'Member Months'!$D:$D,$D3058)</f>
        <v>0</v>
      </c>
      <c r="T3058" s="172"/>
    </row>
    <row r="3059" spans="1:20">
      <c r="A3059" s="38" t="s">
        <v>221</v>
      </c>
      <c r="B3059" s="39">
        <f t="shared" si="103"/>
        <v>0</v>
      </c>
      <c r="C3059" s="39" t="str">
        <f t="shared" si="102"/>
        <v>2020 Initial Year</v>
      </c>
      <c r="D3059" s="40">
        <v>2</v>
      </c>
      <c r="E3059" s="40" t="s">
        <v>221</v>
      </c>
      <c r="F3059" s="40" t="s">
        <v>738</v>
      </c>
      <c r="G3059" s="698" t="s">
        <v>230</v>
      </c>
      <c r="H3059" s="40" t="s">
        <v>213</v>
      </c>
      <c r="I3059" s="629" t="s">
        <v>151</v>
      </c>
      <c r="J3059" s="698" t="s">
        <v>205</v>
      </c>
      <c r="K3059" s="303">
        <v>0</v>
      </c>
      <c r="L3059" s="304">
        <v>0</v>
      </c>
      <c r="M3059" s="305">
        <v>0</v>
      </c>
      <c r="N3059" s="305">
        <v>0</v>
      </c>
      <c r="O3059" s="303">
        <v>0</v>
      </c>
      <c r="P3059" s="305">
        <v>0</v>
      </c>
      <c r="Q3059" s="303">
        <v>0</v>
      </c>
      <c r="R3059" s="16">
        <f>SUMIFS('Member Months'!$L:$L,'Member Months'!$A:$A,$A3059,'Member Months'!$C:$C,$C3059, 'Member Months'!$D:$D,$D3059)</f>
        <v>0</v>
      </c>
      <c r="T3059" s="172"/>
    </row>
    <row r="3060" spans="1:20">
      <c r="A3060" s="38" t="s">
        <v>221</v>
      </c>
      <c r="B3060" s="39">
        <f t="shared" si="103"/>
        <v>0</v>
      </c>
      <c r="C3060" s="39" t="str">
        <f t="shared" si="102"/>
        <v>2020 Initial Year</v>
      </c>
      <c r="D3060" s="40">
        <v>2</v>
      </c>
      <c r="E3060" s="40" t="s">
        <v>221</v>
      </c>
      <c r="F3060" s="40" t="s">
        <v>738</v>
      </c>
      <c r="G3060" s="698" t="s">
        <v>230</v>
      </c>
      <c r="H3060" s="40" t="s">
        <v>213</v>
      </c>
      <c r="I3060" s="629" t="s">
        <v>152</v>
      </c>
      <c r="J3060" s="698" t="s">
        <v>182</v>
      </c>
      <c r="K3060" s="303">
        <v>0</v>
      </c>
      <c r="L3060" s="304">
        <v>0</v>
      </c>
      <c r="M3060" s="305">
        <v>0</v>
      </c>
      <c r="N3060" s="305">
        <v>0</v>
      </c>
      <c r="O3060" s="303">
        <v>0</v>
      </c>
      <c r="P3060" s="305">
        <v>0</v>
      </c>
      <c r="Q3060" s="303">
        <v>0</v>
      </c>
      <c r="R3060" s="16">
        <f>SUMIFS('Member Months'!$L:$L,'Member Months'!$A:$A,$A3060,'Member Months'!$C:$C,$C3060, 'Member Months'!$D:$D,$D3060)</f>
        <v>0</v>
      </c>
      <c r="T3060" s="172"/>
    </row>
    <row r="3061" spans="1:20">
      <c r="A3061" s="38" t="s">
        <v>221</v>
      </c>
      <c r="B3061" s="39">
        <f t="shared" si="103"/>
        <v>0</v>
      </c>
      <c r="C3061" s="39" t="str">
        <f t="shared" si="102"/>
        <v>2020 Initial Year</v>
      </c>
      <c r="D3061" s="40">
        <v>2</v>
      </c>
      <c r="E3061" s="40" t="s">
        <v>221</v>
      </c>
      <c r="F3061" s="40" t="s">
        <v>738</v>
      </c>
      <c r="G3061" s="698" t="s">
        <v>230</v>
      </c>
      <c r="H3061" s="40" t="s">
        <v>213</v>
      </c>
      <c r="I3061" s="629" t="s">
        <v>70</v>
      </c>
      <c r="J3061" s="698" t="s">
        <v>265</v>
      </c>
      <c r="K3061" s="303">
        <v>0</v>
      </c>
      <c r="L3061" s="304">
        <v>0</v>
      </c>
      <c r="M3061" s="305">
        <v>0</v>
      </c>
      <c r="N3061" s="305">
        <v>0</v>
      </c>
      <c r="O3061" s="303">
        <v>0</v>
      </c>
      <c r="P3061" s="305">
        <v>0</v>
      </c>
      <c r="Q3061" s="303">
        <v>0</v>
      </c>
      <c r="R3061" s="16">
        <f>SUMIFS('Member Months'!$L:$L,'Member Months'!$A:$A,$A3061,'Member Months'!$C:$C,$C3061, 'Member Months'!$D:$D,$D3061)</f>
        <v>0</v>
      </c>
      <c r="T3061" s="172"/>
    </row>
    <row r="3062" spans="1:20">
      <c r="A3062" s="38" t="s">
        <v>221</v>
      </c>
      <c r="B3062" s="39">
        <f t="shared" si="103"/>
        <v>0</v>
      </c>
      <c r="C3062" s="39" t="str">
        <f t="shared" si="102"/>
        <v>2020 Initial Year</v>
      </c>
      <c r="D3062" s="40">
        <v>2</v>
      </c>
      <c r="E3062" s="40" t="s">
        <v>221</v>
      </c>
      <c r="F3062" s="40" t="s">
        <v>738</v>
      </c>
      <c r="G3062" s="698" t="s">
        <v>230</v>
      </c>
      <c r="H3062" s="40" t="s">
        <v>213</v>
      </c>
      <c r="I3062" s="629" t="s">
        <v>71</v>
      </c>
      <c r="J3062" s="698" t="s">
        <v>266</v>
      </c>
      <c r="K3062" s="303">
        <v>0</v>
      </c>
      <c r="L3062" s="304">
        <v>0</v>
      </c>
      <c r="M3062" s="305">
        <v>0</v>
      </c>
      <c r="N3062" s="305">
        <v>0</v>
      </c>
      <c r="O3062" s="303">
        <v>0</v>
      </c>
      <c r="P3062" s="305">
        <v>0</v>
      </c>
      <c r="Q3062" s="303">
        <v>0</v>
      </c>
      <c r="R3062" s="16">
        <f>SUMIFS('Member Months'!$L:$L,'Member Months'!$A:$A,$A3062,'Member Months'!$C:$C,$C3062, 'Member Months'!$D:$D,$D3062)</f>
        <v>0</v>
      </c>
      <c r="T3062" s="172"/>
    </row>
    <row r="3063" spans="1:20">
      <c r="A3063" s="38" t="s">
        <v>221</v>
      </c>
      <c r="B3063" s="39">
        <f t="shared" si="103"/>
        <v>0</v>
      </c>
      <c r="C3063" s="39" t="str">
        <f t="shared" si="102"/>
        <v>2020 Initial Year</v>
      </c>
      <c r="D3063" s="40">
        <v>2</v>
      </c>
      <c r="E3063" s="40" t="s">
        <v>221</v>
      </c>
      <c r="F3063" s="40" t="s">
        <v>738</v>
      </c>
      <c r="G3063" s="698" t="s">
        <v>230</v>
      </c>
      <c r="H3063" s="40" t="s">
        <v>213</v>
      </c>
      <c r="I3063" s="629" t="s">
        <v>72</v>
      </c>
      <c r="J3063" s="698" t="s">
        <v>527</v>
      </c>
      <c r="K3063" s="303">
        <v>0</v>
      </c>
      <c r="L3063" s="304">
        <v>0</v>
      </c>
      <c r="M3063" s="305">
        <v>0</v>
      </c>
      <c r="N3063" s="305">
        <v>0</v>
      </c>
      <c r="O3063" s="303">
        <v>0</v>
      </c>
      <c r="P3063" s="305">
        <v>0</v>
      </c>
      <c r="Q3063" s="303">
        <v>0</v>
      </c>
      <c r="R3063" s="16">
        <f>SUMIFS('Member Months'!$L:$L,'Member Months'!$A:$A,$A3063,'Member Months'!$C:$C,$C3063, 'Member Months'!$D:$D,$D3063)</f>
        <v>0</v>
      </c>
      <c r="T3063" s="172"/>
    </row>
    <row r="3064" spans="1:20">
      <c r="A3064" s="38" t="s">
        <v>221</v>
      </c>
      <c r="B3064" s="39">
        <f t="shared" si="103"/>
        <v>0</v>
      </c>
      <c r="C3064" s="39" t="str">
        <f t="shared" si="102"/>
        <v>2020 Initial Year</v>
      </c>
      <c r="D3064" s="40">
        <v>2</v>
      </c>
      <c r="E3064" s="40" t="s">
        <v>221</v>
      </c>
      <c r="F3064" s="40" t="s">
        <v>738</v>
      </c>
      <c r="G3064" s="698" t="s">
        <v>230</v>
      </c>
      <c r="H3064" s="40" t="s">
        <v>213</v>
      </c>
      <c r="I3064" s="629" t="s">
        <v>73</v>
      </c>
      <c r="J3064" s="698" t="s">
        <v>528</v>
      </c>
      <c r="K3064" s="303">
        <v>0</v>
      </c>
      <c r="L3064" s="304">
        <v>0</v>
      </c>
      <c r="M3064" s="305">
        <v>0</v>
      </c>
      <c r="N3064" s="305">
        <v>0</v>
      </c>
      <c r="O3064" s="303">
        <v>0</v>
      </c>
      <c r="P3064" s="305">
        <v>0</v>
      </c>
      <c r="Q3064" s="303">
        <v>0</v>
      </c>
      <c r="R3064" s="16">
        <f>SUMIFS('Member Months'!$L:$L,'Member Months'!$A:$A,$A3064,'Member Months'!$C:$C,$C3064, 'Member Months'!$D:$D,$D3064)</f>
        <v>0</v>
      </c>
      <c r="T3064" s="172"/>
    </row>
    <row r="3065" spans="1:20">
      <c r="A3065" s="38" t="s">
        <v>221</v>
      </c>
      <c r="B3065" s="39">
        <f t="shared" si="103"/>
        <v>0</v>
      </c>
      <c r="C3065" s="39" t="str">
        <f t="shared" si="102"/>
        <v>2020 Initial Year</v>
      </c>
      <c r="D3065" s="40">
        <v>2</v>
      </c>
      <c r="E3065" s="40" t="s">
        <v>221</v>
      </c>
      <c r="F3065" s="40" t="s">
        <v>738</v>
      </c>
      <c r="G3065" s="698" t="s">
        <v>230</v>
      </c>
      <c r="H3065" s="40" t="s">
        <v>213</v>
      </c>
      <c r="I3065" s="630" t="s">
        <v>409</v>
      </c>
      <c r="J3065" s="698" t="s">
        <v>803</v>
      </c>
      <c r="K3065" s="303">
        <v>0</v>
      </c>
      <c r="L3065" s="304">
        <v>0</v>
      </c>
      <c r="M3065" s="305">
        <v>0</v>
      </c>
      <c r="N3065" s="305">
        <v>0</v>
      </c>
      <c r="O3065" s="303">
        <v>0</v>
      </c>
      <c r="P3065" s="305">
        <v>0</v>
      </c>
      <c r="Q3065" s="303">
        <v>0</v>
      </c>
      <c r="R3065" s="16">
        <f>SUMIFS('Member Months'!$L:$L,'Member Months'!$A:$A,$A3065,'Member Months'!$C:$C,$C3065, 'Member Months'!$D:$D,$D3065)</f>
        <v>0</v>
      </c>
      <c r="T3065" s="172"/>
    </row>
    <row r="3066" spans="1:20">
      <c r="A3066" s="38" t="s">
        <v>150</v>
      </c>
      <c r="B3066" s="39">
        <f t="shared" si="103"/>
        <v>0</v>
      </c>
      <c r="C3066" s="39" t="str">
        <f t="shared" ref="C3066:C3102" si="104">$C$2598</f>
        <v>2020 Initial Year</v>
      </c>
      <c r="D3066" s="40">
        <v>2</v>
      </c>
      <c r="E3066" s="662" t="s">
        <v>150</v>
      </c>
      <c r="F3066" s="40" t="s">
        <v>739</v>
      </c>
      <c r="G3066" s="698" t="s">
        <v>161</v>
      </c>
      <c r="H3066" s="40" t="s">
        <v>213</v>
      </c>
      <c r="I3066" s="629" t="s">
        <v>211</v>
      </c>
      <c r="J3066" s="698" t="s">
        <v>261</v>
      </c>
      <c r="K3066" s="303">
        <v>0</v>
      </c>
      <c r="L3066" s="304">
        <v>0</v>
      </c>
      <c r="M3066" s="305">
        <v>0</v>
      </c>
      <c r="N3066" s="305">
        <v>0</v>
      </c>
      <c r="O3066" s="303">
        <v>0</v>
      </c>
      <c r="P3066" s="305">
        <v>0</v>
      </c>
      <c r="Q3066" s="303">
        <v>0</v>
      </c>
      <c r="R3066" s="16">
        <f>SUMIFS('Member Months'!$L:$L,'Member Months'!$A:$A,$A3066,'Member Months'!$C:$C,$C3066, 'Member Months'!$D:$D,$D3066)</f>
        <v>0</v>
      </c>
      <c r="T3066" s="172"/>
    </row>
    <row r="3067" spans="1:20">
      <c r="A3067" s="38" t="s">
        <v>150</v>
      </c>
      <c r="B3067" s="39">
        <f t="shared" si="103"/>
        <v>0</v>
      </c>
      <c r="C3067" s="39" t="str">
        <f t="shared" si="104"/>
        <v>2020 Initial Year</v>
      </c>
      <c r="D3067" s="40">
        <v>2</v>
      </c>
      <c r="E3067" s="662" t="s">
        <v>150</v>
      </c>
      <c r="F3067" s="40" t="s">
        <v>739</v>
      </c>
      <c r="G3067" s="698" t="s">
        <v>161</v>
      </c>
      <c r="H3067" s="40" t="s">
        <v>213</v>
      </c>
      <c r="I3067" s="629" t="s">
        <v>214</v>
      </c>
      <c r="J3067" s="698" t="s">
        <v>676</v>
      </c>
      <c r="K3067" s="303">
        <v>0</v>
      </c>
      <c r="L3067" s="304">
        <v>0</v>
      </c>
      <c r="M3067" s="305">
        <v>0</v>
      </c>
      <c r="N3067" s="305">
        <v>0</v>
      </c>
      <c r="O3067" s="303">
        <v>0</v>
      </c>
      <c r="P3067" s="305">
        <v>0</v>
      </c>
      <c r="Q3067" s="303">
        <v>0</v>
      </c>
      <c r="R3067" s="16">
        <f>SUMIFS('Member Months'!$L:$L,'Member Months'!$A:$A,$A3067,'Member Months'!$C:$C,$C3067, 'Member Months'!$D:$D,$D3067)</f>
        <v>0</v>
      </c>
      <c r="T3067" s="172"/>
    </row>
    <row r="3068" spans="1:20">
      <c r="A3068" s="38" t="s">
        <v>150</v>
      </c>
      <c r="B3068" s="39">
        <f t="shared" si="103"/>
        <v>0</v>
      </c>
      <c r="C3068" s="39" t="str">
        <f t="shared" si="104"/>
        <v>2020 Initial Year</v>
      </c>
      <c r="D3068" s="40">
        <v>2</v>
      </c>
      <c r="E3068" s="662" t="s">
        <v>150</v>
      </c>
      <c r="F3068" s="40" t="s">
        <v>739</v>
      </c>
      <c r="G3068" s="698" t="s">
        <v>161</v>
      </c>
      <c r="H3068" s="40" t="s">
        <v>213</v>
      </c>
      <c r="I3068" s="629" t="s">
        <v>215</v>
      </c>
      <c r="J3068" s="698" t="s">
        <v>216</v>
      </c>
      <c r="K3068" s="303">
        <v>0</v>
      </c>
      <c r="L3068" s="304">
        <v>0</v>
      </c>
      <c r="M3068" s="305">
        <v>0</v>
      </c>
      <c r="N3068" s="305">
        <v>0</v>
      </c>
      <c r="O3068" s="303">
        <v>0</v>
      </c>
      <c r="P3068" s="305">
        <v>0</v>
      </c>
      <c r="Q3068" s="303">
        <v>0</v>
      </c>
      <c r="R3068" s="16">
        <f>SUMIFS('Member Months'!$L:$L,'Member Months'!$A:$A,$A3068,'Member Months'!$C:$C,$C3068, 'Member Months'!$D:$D,$D3068)</f>
        <v>0</v>
      </c>
      <c r="T3068" s="172"/>
    </row>
    <row r="3069" spans="1:20">
      <c r="A3069" s="38" t="s">
        <v>150</v>
      </c>
      <c r="B3069" s="39">
        <f t="shared" si="103"/>
        <v>0</v>
      </c>
      <c r="C3069" s="39" t="str">
        <f t="shared" si="104"/>
        <v>2020 Initial Year</v>
      </c>
      <c r="D3069" s="40">
        <v>2</v>
      </c>
      <c r="E3069" s="662" t="s">
        <v>150</v>
      </c>
      <c r="F3069" s="40" t="s">
        <v>739</v>
      </c>
      <c r="G3069" s="698" t="s">
        <v>161</v>
      </c>
      <c r="H3069" s="40" t="s">
        <v>213</v>
      </c>
      <c r="I3069" s="629" t="s">
        <v>217</v>
      </c>
      <c r="J3069" s="698" t="s">
        <v>262</v>
      </c>
      <c r="K3069" s="303">
        <v>0</v>
      </c>
      <c r="L3069" s="304">
        <v>0</v>
      </c>
      <c r="M3069" s="305">
        <v>0</v>
      </c>
      <c r="N3069" s="305">
        <v>0</v>
      </c>
      <c r="O3069" s="303">
        <v>0</v>
      </c>
      <c r="P3069" s="305">
        <v>0</v>
      </c>
      <c r="Q3069" s="303">
        <v>0</v>
      </c>
      <c r="R3069" s="16">
        <f>SUMIFS('Member Months'!$L:$L,'Member Months'!$A:$A,$A3069,'Member Months'!$C:$C,$C3069, 'Member Months'!$D:$D,$D3069)</f>
        <v>0</v>
      </c>
      <c r="T3069" s="172"/>
    </row>
    <row r="3070" spans="1:20">
      <c r="A3070" s="38" t="s">
        <v>150</v>
      </c>
      <c r="B3070" s="39">
        <f t="shared" si="103"/>
        <v>0</v>
      </c>
      <c r="C3070" s="39" t="str">
        <f t="shared" si="104"/>
        <v>2020 Initial Year</v>
      </c>
      <c r="D3070" s="40">
        <v>2</v>
      </c>
      <c r="E3070" s="662" t="s">
        <v>150</v>
      </c>
      <c r="F3070" s="40" t="s">
        <v>739</v>
      </c>
      <c r="G3070" s="698" t="s">
        <v>161</v>
      </c>
      <c r="H3070" s="40" t="s">
        <v>213</v>
      </c>
      <c r="I3070" s="629" t="s">
        <v>218</v>
      </c>
      <c r="J3070" s="698" t="s">
        <v>677</v>
      </c>
      <c r="K3070" s="303">
        <v>0</v>
      </c>
      <c r="L3070" s="304">
        <v>0</v>
      </c>
      <c r="M3070" s="305">
        <v>0</v>
      </c>
      <c r="N3070" s="305">
        <v>0</v>
      </c>
      <c r="O3070" s="303">
        <v>0</v>
      </c>
      <c r="P3070" s="305">
        <v>0</v>
      </c>
      <c r="Q3070" s="303">
        <v>0</v>
      </c>
      <c r="R3070" s="16">
        <f>SUMIFS('Member Months'!$L:$L,'Member Months'!$A:$A,$A3070,'Member Months'!$C:$C,$C3070, 'Member Months'!$D:$D,$D3070)</f>
        <v>0</v>
      </c>
      <c r="T3070" s="172"/>
    </row>
    <row r="3071" spans="1:20">
      <c r="A3071" s="38" t="s">
        <v>150</v>
      </c>
      <c r="B3071" s="39">
        <f t="shared" si="103"/>
        <v>0</v>
      </c>
      <c r="C3071" s="39" t="str">
        <f t="shared" si="104"/>
        <v>2020 Initial Year</v>
      </c>
      <c r="D3071" s="40">
        <v>2</v>
      </c>
      <c r="E3071" s="662" t="s">
        <v>150</v>
      </c>
      <c r="F3071" s="40" t="s">
        <v>739</v>
      </c>
      <c r="G3071" s="698" t="s">
        <v>161</v>
      </c>
      <c r="H3071" s="40" t="s">
        <v>213</v>
      </c>
      <c r="I3071" s="629" t="s">
        <v>219</v>
      </c>
      <c r="J3071" s="698" t="s">
        <v>263</v>
      </c>
      <c r="K3071" s="303">
        <v>0</v>
      </c>
      <c r="L3071" s="304">
        <v>0</v>
      </c>
      <c r="M3071" s="305">
        <v>0</v>
      </c>
      <c r="N3071" s="305">
        <v>0</v>
      </c>
      <c r="O3071" s="303">
        <v>0</v>
      </c>
      <c r="P3071" s="305">
        <v>0</v>
      </c>
      <c r="Q3071" s="303">
        <v>0</v>
      </c>
      <c r="R3071" s="16">
        <f>SUMIFS('Member Months'!$L:$L,'Member Months'!$A:$A,$A3071,'Member Months'!$C:$C,$C3071, 'Member Months'!$D:$D,$D3071)</f>
        <v>0</v>
      </c>
      <c r="T3071" s="172"/>
    </row>
    <row r="3072" spans="1:20">
      <c r="A3072" s="38" t="s">
        <v>150</v>
      </c>
      <c r="B3072" s="39">
        <f t="shared" si="103"/>
        <v>0</v>
      </c>
      <c r="C3072" s="39" t="str">
        <f t="shared" si="104"/>
        <v>2020 Initial Year</v>
      </c>
      <c r="D3072" s="40">
        <v>2</v>
      </c>
      <c r="E3072" s="662" t="s">
        <v>150</v>
      </c>
      <c r="F3072" s="40" t="s">
        <v>739</v>
      </c>
      <c r="G3072" s="698" t="s">
        <v>161</v>
      </c>
      <c r="H3072" s="40" t="s">
        <v>213</v>
      </c>
      <c r="I3072" s="629" t="s">
        <v>220</v>
      </c>
      <c r="J3072" s="698" t="s">
        <v>675</v>
      </c>
      <c r="K3072" s="303">
        <v>0</v>
      </c>
      <c r="L3072" s="304">
        <v>0</v>
      </c>
      <c r="M3072" s="305">
        <v>0</v>
      </c>
      <c r="N3072" s="305">
        <v>0</v>
      </c>
      <c r="O3072" s="303">
        <v>0</v>
      </c>
      <c r="P3072" s="305">
        <v>0</v>
      </c>
      <c r="Q3072" s="303">
        <v>0</v>
      </c>
      <c r="R3072" s="16">
        <f>SUMIFS('Member Months'!$L:$L,'Member Months'!$A:$A,$A3072,'Member Months'!$C:$C,$C3072, 'Member Months'!$D:$D,$D3072)</f>
        <v>0</v>
      </c>
      <c r="T3072" s="172"/>
    </row>
    <row r="3073" spans="1:20">
      <c r="A3073" s="38" t="s">
        <v>150</v>
      </c>
      <c r="B3073" s="39">
        <f t="shared" si="103"/>
        <v>0</v>
      </c>
      <c r="C3073" s="39" t="str">
        <f t="shared" si="104"/>
        <v>2020 Initial Year</v>
      </c>
      <c r="D3073" s="40">
        <v>2</v>
      </c>
      <c r="E3073" s="662" t="s">
        <v>150</v>
      </c>
      <c r="F3073" s="40" t="s">
        <v>739</v>
      </c>
      <c r="G3073" s="698" t="s">
        <v>161</v>
      </c>
      <c r="H3073" s="40" t="s">
        <v>213</v>
      </c>
      <c r="I3073" s="629" t="s">
        <v>221</v>
      </c>
      <c r="J3073" s="698" t="s">
        <v>264</v>
      </c>
      <c r="K3073" s="303">
        <v>0</v>
      </c>
      <c r="L3073" s="304">
        <v>0</v>
      </c>
      <c r="M3073" s="305">
        <v>0</v>
      </c>
      <c r="N3073" s="305">
        <v>0</v>
      </c>
      <c r="O3073" s="303">
        <v>0</v>
      </c>
      <c r="P3073" s="305">
        <v>0</v>
      </c>
      <c r="Q3073" s="303">
        <v>0</v>
      </c>
      <c r="R3073" s="16">
        <f>SUMIFS('Member Months'!$L:$L,'Member Months'!$A:$A,$A3073,'Member Months'!$C:$C,$C3073, 'Member Months'!$D:$D,$D3073)</f>
        <v>0</v>
      </c>
      <c r="T3073" s="172"/>
    </row>
    <row r="3074" spans="1:20">
      <c r="A3074" s="38" t="s">
        <v>150</v>
      </c>
      <c r="B3074" s="39">
        <f t="shared" si="103"/>
        <v>0</v>
      </c>
      <c r="C3074" s="39" t="str">
        <f t="shared" si="104"/>
        <v>2020 Initial Year</v>
      </c>
      <c r="D3074" s="40">
        <v>2</v>
      </c>
      <c r="E3074" s="662" t="s">
        <v>150</v>
      </c>
      <c r="F3074" s="40" t="s">
        <v>739</v>
      </c>
      <c r="G3074" s="698" t="s">
        <v>161</v>
      </c>
      <c r="H3074" s="40" t="s">
        <v>213</v>
      </c>
      <c r="I3074" s="629" t="s">
        <v>222</v>
      </c>
      <c r="J3074" s="698" t="s">
        <v>206</v>
      </c>
      <c r="K3074" s="303">
        <v>0</v>
      </c>
      <c r="L3074" s="304">
        <v>0</v>
      </c>
      <c r="M3074" s="305">
        <v>0</v>
      </c>
      <c r="N3074" s="305">
        <v>0</v>
      </c>
      <c r="O3074" s="303">
        <v>0</v>
      </c>
      <c r="P3074" s="305">
        <v>0</v>
      </c>
      <c r="Q3074" s="303">
        <v>0</v>
      </c>
      <c r="R3074" s="16">
        <f>SUMIFS('Member Months'!$L:$L,'Member Months'!$A:$A,$A3074,'Member Months'!$C:$C,$C3074, 'Member Months'!$D:$D,$D3074)</f>
        <v>0</v>
      </c>
      <c r="T3074" s="172"/>
    </row>
    <row r="3075" spans="1:20">
      <c r="A3075" s="38" t="s">
        <v>150</v>
      </c>
      <c r="B3075" s="39">
        <f t="shared" si="103"/>
        <v>0</v>
      </c>
      <c r="C3075" s="39" t="str">
        <f t="shared" si="104"/>
        <v>2020 Initial Year</v>
      </c>
      <c r="D3075" s="40">
        <v>2</v>
      </c>
      <c r="E3075" s="662" t="s">
        <v>150</v>
      </c>
      <c r="F3075" s="40" t="s">
        <v>739</v>
      </c>
      <c r="G3075" s="698" t="s">
        <v>161</v>
      </c>
      <c r="H3075" s="40" t="s">
        <v>213</v>
      </c>
      <c r="I3075" s="629" t="s">
        <v>223</v>
      </c>
      <c r="J3075" s="698" t="s">
        <v>181</v>
      </c>
      <c r="K3075" s="303">
        <v>0</v>
      </c>
      <c r="L3075" s="304">
        <v>0</v>
      </c>
      <c r="M3075" s="305">
        <v>0</v>
      </c>
      <c r="N3075" s="305">
        <v>0</v>
      </c>
      <c r="O3075" s="303">
        <v>0</v>
      </c>
      <c r="P3075" s="305">
        <v>0</v>
      </c>
      <c r="Q3075" s="303">
        <v>0</v>
      </c>
      <c r="R3075" s="16">
        <f>SUMIFS('Member Months'!$L:$L,'Member Months'!$A:$A,$A3075,'Member Months'!$C:$C,$C3075, 'Member Months'!$D:$D,$D3075)</f>
        <v>0</v>
      </c>
      <c r="T3075" s="172"/>
    </row>
    <row r="3076" spans="1:20">
      <c r="A3076" s="38" t="s">
        <v>150</v>
      </c>
      <c r="B3076" s="39">
        <f t="shared" si="103"/>
        <v>0</v>
      </c>
      <c r="C3076" s="39" t="str">
        <f t="shared" si="104"/>
        <v>2020 Initial Year</v>
      </c>
      <c r="D3076" s="40">
        <v>2</v>
      </c>
      <c r="E3076" s="662" t="s">
        <v>150</v>
      </c>
      <c r="F3076" s="40" t="s">
        <v>739</v>
      </c>
      <c r="G3076" s="698" t="s">
        <v>161</v>
      </c>
      <c r="H3076" s="40" t="s">
        <v>213</v>
      </c>
      <c r="I3076" s="629" t="s">
        <v>150</v>
      </c>
      <c r="J3076" s="698" t="s">
        <v>204</v>
      </c>
      <c r="K3076" s="303">
        <v>0</v>
      </c>
      <c r="L3076" s="304">
        <v>0</v>
      </c>
      <c r="M3076" s="305">
        <v>0</v>
      </c>
      <c r="N3076" s="305">
        <v>0</v>
      </c>
      <c r="O3076" s="303">
        <v>0</v>
      </c>
      <c r="P3076" s="305">
        <v>0</v>
      </c>
      <c r="Q3076" s="303">
        <v>0</v>
      </c>
      <c r="R3076" s="16">
        <f>SUMIFS('Member Months'!$L:$L,'Member Months'!$A:$A,$A3076,'Member Months'!$C:$C,$C3076, 'Member Months'!$D:$D,$D3076)</f>
        <v>0</v>
      </c>
      <c r="T3076" s="172"/>
    </row>
    <row r="3077" spans="1:20">
      <c r="A3077" s="38" t="s">
        <v>150</v>
      </c>
      <c r="B3077" s="39">
        <f t="shared" si="103"/>
        <v>0</v>
      </c>
      <c r="C3077" s="39" t="str">
        <f t="shared" si="104"/>
        <v>2020 Initial Year</v>
      </c>
      <c r="D3077" s="40">
        <v>2</v>
      </c>
      <c r="E3077" s="662" t="s">
        <v>150</v>
      </c>
      <c r="F3077" s="40" t="s">
        <v>739</v>
      </c>
      <c r="G3077" s="698" t="s">
        <v>161</v>
      </c>
      <c r="H3077" s="40" t="s">
        <v>213</v>
      </c>
      <c r="I3077" s="629" t="s">
        <v>151</v>
      </c>
      <c r="J3077" s="698" t="s">
        <v>205</v>
      </c>
      <c r="K3077" s="303">
        <v>0</v>
      </c>
      <c r="L3077" s="304">
        <v>0</v>
      </c>
      <c r="M3077" s="305">
        <v>0</v>
      </c>
      <c r="N3077" s="305">
        <v>0</v>
      </c>
      <c r="O3077" s="303">
        <v>0</v>
      </c>
      <c r="P3077" s="305">
        <v>0</v>
      </c>
      <c r="Q3077" s="303">
        <v>0</v>
      </c>
      <c r="R3077" s="16">
        <f>SUMIFS('Member Months'!$L:$L,'Member Months'!$A:$A,$A3077,'Member Months'!$C:$C,$C3077, 'Member Months'!$D:$D,$D3077)</f>
        <v>0</v>
      </c>
      <c r="T3077" s="172"/>
    </row>
    <row r="3078" spans="1:20">
      <c r="A3078" s="38" t="s">
        <v>150</v>
      </c>
      <c r="B3078" s="39">
        <f t="shared" si="103"/>
        <v>0</v>
      </c>
      <c r="C3078" s="39" t="str">
        <f t="shared" si="104"/>
        <v>2020 Initial Year</v>
      </c>
      <c r="D3078" s="40">
        <v>2</v>
      </c>
      <c r="E3078" s="662" t="s">
        <v>150</v>
      </c>
      <c r="F3078" s="40" t="s">
        <v>739</v>
      </c>
      <c r="G3078" s="698" t="s">
        <v>161</v>
      </c>
      <c r="H3078" s="40" t="s">
        <v>213</v>
      </c>
      <c r="I3078" s="629" t="s">
        <v>152</v>
      </c>
      <c r="J3078" s="698" t="s">
        <v>182</v>
      </c>
      <c r="K3078" s="303">
        <v>0</v>
      </c>
      <c r="L3078" s="304">
        <v>0</v>
      </c>
      <c r="M3078" s="305">
        <v>0</v>
      </c>
      <c r="N3078" s="305">
        <v>0</v>
      </c>
      <c r="O3078" s="303">
        <v>0</v>
      </c>
      <c r="P3078" s="305">
        <v>0</v>
      </c>
      <c r="Q3078" s="303">
        <v>0</v>
      </c>
      <c r="R3078" s="16">
        <f>SUMIFS('Member Months'!$L:$L,'Member Months'!$A:$A,$A3078,'Member Months'!$C:$C,$C3078, 'Member Months'!$D:$D,$D3078)</f>
        <v>0</v>
      </c>
      <c r="T3078" s="172"/>
    </row>
    <row r="3079" spans="1:20">
      <c r="A3079" s="38" t="s">
        <v>150</v>
      </c>
      <c r="B3079" s="39">
        <f t="shared" ref="B3079:B3232" si="105">$B$2922</f>
        <v>0</v>
      </c>
      <c r="C3079" s="39" t="str">
        <f t="shared" si="104"/>
        <v>2020 Initial Year</v>
      </c>
      <c r="D3079" s="40">
        <v>2</v>
      </c>
      <c r="E3079" s="662" t="s">
        <v>150</v>
      </c>
      <c r="F3079" s="40" t="s">
        <v>739</v>
      </c>
      <c r="G3079" s="698" t="s">
        <v>161</v>
      </c>
      <c r="H3079" s="40" t="s">
        <v>213</v>
      </c>
      <c r="I3079" s="629" t="s">
        <v>70</v>
      </c>
      <c r="J3079" s="698" t="s">
        <v>265</v>
      </c>
      <c r="K3079" s="303">
        <v>0</v>
      </c>
      <c r="L3079" s="304">
        <v>0</v>
      </c>
      <c r="M3079" s="305">
        <v>0</v>
      </c>
      <c r="N3079" s="305">
        <v>0</v>
      </c>
      <c r="O3079" s="303">
        <v>0</v>
      </c>
      <c r="P3079" s="305">
        <v>0</v>
      </c>
      <c r="Q3079" s="303">
        <v>0</v>
      </c>
      <c r="R3079" s="16">
        <f>SUMIFS('Member Months'!$L:$L,'Member Months'!$A:$A,$A3079,'Member Months'!$C:$C,$C3079, 'Member Months'!$D:$D,$D3079)</f>
        <v>0</v>
      </c>
      <c r="T3079" s="172"/>
    </row>
    <row r="3080" spans="1:20">
      <c r="A3080" s="38" t="s">
        <v>150</v>
      </c>
      <c r="B3080" s="39">
        <f t="shared" si="105"/>
        <v>0</v>
      </c>
      <c r="C3080" s="39" t="str">
        <f t="shared" si="104"/>
        <v>2020 Initial Year</v>
      </c>
      <c r="D3080" s="40">
        <v>2</v>
      </c>
      <c r="E3080" s="662" t="s">
        <v>150</v>
      </c>
      <c r="F3080" s="40" t="s">
        <v>739</v>
      </c>
      <c r="G3080" s="698" t="s">
        <v>161</v>
      </c>
      <c r="H3080" s="40" t="s">
        <v>213</v>
      </c>
      <c r="I3080" s="629" t="s">
        <v>71</v>
      </c>
      <c r="J3080" s="698" t="s">
        <v>266</v>
      </c>
      <c r="K3080" s="303">
        <v>0</v>
      </c>
      <c r="L3080" s="304">
        <v>0</v>
      </c>
      <c r="M3080" s="305">
        <v>0</v>
      </c>
      <c r="N3080" s="305">
        <v>0</v>
      </c>
      <c r="O3080" s="303">
        <v>0</v>
      </c>
      <c r="P3080" s="305">
        <v>0</v>
      </c>
      <c r="Q3080" s="303">
        <v>0</v>
      </c>
      <c r="R3080" s="16">
        <f>SUMIFS('Member Months'!$L:$L,'Member Months'!$A:$A,$A3080,'Member Months'!$C:$C,$C3080, 'Member Months'!$D:$D,$D3080)</f>
        <v>0</v>
      </c>
      <c r="T3080" s="172"/>
    </row>
    <row r="3081" spans="1:20">
      <c r="A3081" s="38" t="s">
        <v>150</v>
      </c>
      <c r="B3081" s="39">
        <f t="shared" si="105"/>
        <v>0</v>
      </c>
      <c r="C3081" s="39" t="str">
        <f t="shared" si="104"/>
        <v>2020 Initial Year</v>
      </c>
      <c r="D3081" s="40">
        <v>2</v>
      </c>
      <c r="E3081" s="662" t="s">
        <v>150</v>
      </c>
      <c r="F3081" s="40" t="s">
        <v>739</v>
      </c>
      <c r="G3081" s="698" t="s">
        <v>161</v>
      </c>
      <c r="H3081" s="40" t="s">
        <v>213</v>
      </c>
      <c r="I3081" s="629" t="s">
        <v>72</v>
      </c>
      <c r="J3081" s="698" t="s">
        <v>527</v>
      </c>
      <c r="K3081" s="303">
        <v>0</v>
      </c>
      <c r="L3081" s="304">
        <v>0</v>
      </c>
      <c r="M3081" s="305">
        <v>0</v>
      </c>
      <c r="N3081" s="305">
        <v>0</v>
      </c>
      <c r="O3081" s="303">
        <v>0</v>
      </c>
      <c r="P3081" s="305">
        <v>0</v>
      </c>
      <c r="Q3081" s="303">
        <v>0</v>
      </c>
      <c r="R3081" s="16">
        <f>SUMIFS('Member Months'!$L:$L,'Member Months'!$A:$A,$A3081,'Member Months'!$C:$C,$C3081, 'Member Months'!$D:$D,$D3081)</f>
        <v>0</v>
      </c>
      <c r="T3081" s="172"/>
    </row>
    <row r="3082" spans="1:20">
      <c r="A3082" s="38" t="s">
        <v>150</v>
      </c>
      <c r="B3082" s="39">
        <f t="shared" si="105"/>
        <v>0</v>
      </c>
      <c r="C3082" s="39" t="str">
        <f t="shared" si="104"/>
        <v>2020 Initial Year</v>
      </c>
      <c r="D3082" s="40">
        <v>2</v>
      </c>
      <c r="E3082" s="662" t="s">
        <v>150</v>
      </c>
      <c r="F3082" s="40" t="s">
        <v>739</v>
      </c>
      <c r="G3082" s="698" t="s">
        <v>161</v>
      </c>
      <c r="H3082" s="40" t="s">
        <v>213</v>
      </c>
      <c r="I3082" s="629" t="s">
        <v>73</v>
      </c>
      <c r="J3082" s="698" t="s">
        <v>528</v>
      </c>
      <c r="K3082" s="303">
        <v>0</v>
      </c>
      <c r="L3082" s="304">
        <v>0</v>
      </c>
      <c r="M3082" s="305">
        <v>0</v>
      </c>
      <c r="N3082" s="305">
        <v>0</v>
      </c>
      <c r="O3082" s="303">
        <v>0</v>
      </c>
      <c r="P3082" s="305">
        <v>0</v>
      </c>
      <c r="Q3082" s="303">
        <v>0</v>
      </c>
      <c r="R3082" s="16">
        <f>SUMIFS('Member Months'!$L:$L,'Member Months'!$A:$A,$A3082,'Member Months'!$C:$C,$C3082, 'Member Months'!$D:$D,$D3082)</f>
        <v>0</v>
      </c>
      <c r="T3082" s="172"/>
    </row>
    <row r="3083" spans="1:20">
      <c r="A3083" s="38" t="s">
        <v>150</v>
      </c>
      <c r="B3083" s="39">
        <f t="shared" si="105"/>
        <v>0</v>
      </c>
      <c r="C3083" s="39" t="str">
        <f t="shared" si="104"/>
        <v>2020 Initial Year</v>
      </c>
      <c r="D3083" s="40">
        <v>2</v>
      </c>
      <c r="E3083" s="662" t="s">
        <v>150</v>
      </c>
      <c r="F3083" s="40" t="s">
        <v>739</v>
      </c>
      <c r="G3083" s="698" t="s">
        <v>161</v>
      </c>
      <c r="H3083" s="40" t="s">
        <v>213</v>
      </c>
      <c r="I3083" s="630" t="s">
        <v>409</v>
      </c>
      <c r="J3083" s="698" t="s">
        <v>803</v>
      </c>
      <c r="K3083" s="303">
        <v>0</v>
      </c>
      <c r="L3083" s="304">
        <v>0</v>
      </c>
      <c r="M3083" s="305">
        <v>0</v>
      </c>
      <c r="N3083" s="305">
        <v>0</v>
      </c>
      <c r="O3083" s="303">
        <v>0</v>
      </c>
      <c r="P3083" s="305">
        <v>0</v>
      </c>
      <c r="Q3083" s="303">
        <v>0</v>
      </c>
      <c r="R3083" s="16">
        <f>SUMIFS('Member Months'!$L:$L,'Member Months'!$A:$A,$A3083,'Member Months'!$C:$C,$C3083, 'Member Months'!$D:$D,$D3083)</f>
        <v>0</v>
      </c>
      <c r="T3083" s="172"/>
    </row>
    <row r="3084" spans="1:20">
      <c r="A3084" s="38" t="s">
        <v>151</v>
      </c>
      <c r="B3084" s="39">
        <f t="shared" si="105"/>
        <v>0</v>
      </c>
      <c r="C3084" s="39" t="str">
        <f t="shared" si="104"/>
        <v>2020 Initial Year</v>
      </c>
      <c r="D3084" s="40">
        <v>2</v>
      </c>
      <c r="E3084" s="662" t="s">
        <v>151</v>
      </c>
      <c r="F3084" s="40" t="s">
        <v>739</v>
      </c>
      <c r="G3084" s="698" t="s">
        <v>225</v>
      </c>
      <c r="H3084" s="40" t="s">
        <v>213</v>
      </c>
      <c r="I3084" s="629" t="s">
        <v>211</v>
      </c>
      <c r="J3084" s="698" t="s">
        <v>261</v>
      </c>
      <c r="K3084" s="303">
        <v>0</v>
      </c>
      <c r="L3084" s="304">
        <v>0</v>
      </c>
      <c r="M3084" s="305">
        <v>0</v>
      </c>
      <c r="N3084" s="305">
        <v>0</v>
      </c>
      <c r="O3084" s="303">
        <v>0</v>
      </c>
      <c r="P3084" s="305">
        <v>0</v>
      </c>
      <c r="Q3084" s="303">
        <v>0</v>
      </c>
      <c r="R3084" s="16">
        <f>SUMIFS('Member Months'!$L:$L,'Member Months'!$A:$A,$A3084,'Member Months'!$C:$C,$C3084, 'Member Months'!$D:$D,$D3084)</f>
        <v>0</v>
      </c>
      <c r="T3084" s="172"/>
    </row>
    <row r="3085" spans="1:20">
      <c r="A3085" s="38" t="s">
        <v>151</v>
      </c>
      <c r="B3085" s="39">
        <f t="shared" si="105"/>
        <v>0</v>
      </c>
      <c r="C3085" s="39" t="str">
        <f t="shared" si="104"/>
        <v>2020 Initial Year</v>
      </c>
      <c r="D3085" s="40">
        <v>2</v>
      </c>
      <c r="E3085" s="662" t="s">
        <v>151</v>
      </c>
      <c r="F3085" s="40" t="s">
        <v>739</v>
      </c>
      <c r="G3085" s="698" t="s">
        <v>225</v>
      </c>
      <c r="H3085" s="40" t="s">
        <v>213</v>
      </c>
      <c r="I3085" s="629" t="s">
        <v>214</v>
      </c>
      <c r="J3085" s="698" t="s">
        <v>676</v>
      </c>
      <c r="K3085" s="303">
        <v>0</v>
      </c>
      <c r="L3085" s="304">
        <v>0</v>
      </c>
      <c r="M3085" s="305">
        <v>0</v>
      </c>
      <c r="N3085" s="305">
        <v>0</v>
      </c>
      <c r="O3085" s="303">
        <v>0</v>
      </c>
      <c r="P3085" s="305">
        <v>0</v>
      </c>
      <c r="Q3085" s="303">
        <v>0</v>
      </c>
      <c r="R3085" s="16">
        <f>SUMIFS('Member Months'!$L:$L,'Member Months'!$A:$A,$A3085,'Member Months'!$C:$C,$C3085, 'Member Months'!$D:$D,$D3085)</f>
        <v>0</v>
      </c>
      <c r="T3085" s="172"/>
    </row>
    <row r="3086" spans="1:20">
      <c r="A3086" s="38" t="s">
        <v>151</v>
      </c>
      <c r="B3086" s="39">
        <f t="shared" si="105"/>
        <v>0</v>
      </c>
      <c r="C3086" s="39" t="str">
        <f t="shared" si="104"/>
        <v>2020 Initial Year</v>
      </c>
      <c r="D3086" s="40">
        <v>2</v>
      </c>
      <c r="E3086" s="662" t="s">
        <v>151</v>
      </c>
      <c r="F3086" s="40" t="s">
        <v>739</v>
      </c>
      <c r="G3086" s="698" t="s">
        <v>225</v>
      </c>
      <c r="H3086" s="40" t="s">
        <v>213</v>
      </c>
      <c r="I3086" s="629" t="s">
        <v>215</v>
      </c>
      <c r="J3086" s="698" t="s">
        <v>216</v>
      </c>
      <c r="K3086" s="303">
        <v>0</v>
      </c>
      <c r="L3086" s="304">
        <v>0</v>
      </c>
      <c r="M3086" s="305">
        <v>0</v>
      </c>
      <c r="N3086" s="305">
        <v>0</v>
      </c>
      <c r="O3086" s="303">
        <v>0</v>
      </c>
      <c r="P3086" s="305">
        <v>0</v>
      </c>
      <c r="Q3086" s="303">
        <v>0</v>
      </c>
      <c r="R3086" s="16">
        <f>SUMIFS('Member Months'!$L:$L,'Member Months'!$A:$A,$A3086,'Member Months'!$C:$C,$C3086, 'Member Months'!$D:$D,$D3086)</f>
        <v>0</v>
      </c>
      <c r="T3086" s="172"/>
    </row>
    <row r="3087" spans="1:20">
      <c r="A3087" s="38" t="s">
        <v>151</v>
      </c>
      <c r="B3087" s="39">
        <f t="shared" si="105"/>
        <v>0</v>
      </c>
      <c r="C3087" s="39" t="str">
        <f t="shared" si="104"/>
        <v>2020 Initial Year</v>
      </c>
      <c r="D3087" s="40">
        <v>2</v>
      </c>
      <c r="E3087" s="662" t="s">
        <v>151</v>
      </c>
      <c r="F3087" s="40" t="s">
        <v>739</v>
      </c>
      <c r="G3087" s="698" t="s">
        <v>225</v>
      </c>
      <c r="H3087" s="40" t="s">
        <v>213</v>
      </c>
      <c r="I3087" s="629" t="s">
        <v>217</v>
      </c>
      <c r="J3087" s="698" t="s">
        <v>262</v>
      </c>
      <c r="K3087" s="303">
        <v>0</v>
      </c>
      <c r="L3087" s="304">
        <v>0</v>
      </c>
      <c r="M3087" s="305">
        <v>0</v>
      </c>
      <c r="N3087" s="305">
        <v>0</v>
      </c>
      <c r="O3087" s="303">
        <v>0</v>
      </c>
      <c r="P3087" s="305">
        <v>0</v>
      </c>
      <c r="Q3087" s="303">
        <v>0</v>
      </c>
      <c r="R3087" s="16">
        <f>SUMIFS('Member Months'!$L:$L,'Member Months'!$A:$A,$A3087,'Member Months'!$C:$C,$C3087, 'Member Months'!$D:$D,$D3087)</f>
        <v>0</v>
      </c>
      <c r="T3087" s="172"/>
    </row>
    <row r="3088" spans="1:20">
      <c r="A3088" s="38" t="s">
        <v>151</v>
      </c>
      <c r="B3088" s="39">
        <f t="shared" si="105"/>
        <v>0</v>
      </c>
      <c r="C3088" s="39" t="str">
        <f t="shared" si="104"/>
        <v>2020 Initial Year</v>
      </c>
      <c r="D3088" s="40">
        <v>2</v>
      </c>
      <c r="E3088" s="662" t="s">
        <v>151</v>
      </c>
      <c r="F3088" s="40" t="s">
        <v>739</v>
      </c>
      <c r="G3088" s="698" t="s">
        <v>225</v>
      </c>
      <c r="H3088" s="40" t="s">
        <v>213</v>
      </c>
      <c r="I3088" s="629" t="s">
        <v>218</v>
      </c>
      <c r="J3088" s="698" t="s">
        <v>677</v>
      </c>
      <c r="K3088" s="303">
        <v>0</v>
      </c>
      <c r="L3088" s="304">
        <v>0</v>
      </c>
      <c r="M3088" s="305">
        <v>0</v>
      </c>
      <c r="N3088" s="305">
        <v>0</v>
      </c>
      <c r="O3088" s="303">
        <v>0</v>
      </c>
      <c r="P3088" s="305">
        <v>0</v>
      </c>
      <c r="Q3088" s="303">
        <v>0</v>
      </c>
      <c r="R3088" s="16">
        <f>SUMIFS('Member Months'!$L:$L,'Member Months'!$A:$A,$A3088,'Member Months'!$C:$C,$C3088, 'Member Months'!$D:$D,$D3088)</f>
        <v>0</v>
      </c>
      <c r="T3088" s="172"/>
    </row>
    <row r="3089" spans="1:20">
      <c r="A3089" s="38" t="s">
        <v>151</v>
      </c>
      <c r="B3089" s="39">
        <f t="shared" si="105"/>
        <v>0</v>
      </c>
      <c r="C3089" s="39" t="str">
        <f t="shared" si="104"/>
        <v>2020 Initial Year</v>
      </c>
      <c r="D3089" s="40">
        <v>2</v>
      </c>
      <c r="E3089" s="662" t="s">
        <v>151</v>
      </c>
      <c r="F3089" s="40" t="s">
        <v>739</v>
      </c>
      <c r="G3089" s="698" t="s">
        <v>225</v>
      </c>
      <c r="H3089" s="40" t="s">
        <v>213</v>
      </c>
      <c r="I3089" s="629" t="s">
        <v>219</v>
      </c>
      <c r="J3089" s="698" t="s">
        <v>263</v>
      </c>
      <c r="K3089" s="303">
        <v>0</v>
      </c>
      <c r="L3089" s="304">
        <v>0</v>
      </c>
      <c r="M3089" s="305">
        <v>0</v>
      </c>
      <c r="N3089" s="305">
        <v>0</v>
      </c>
      <c r="O3089" s="303">
        <v>0</v>
      </c>
      <c r="P3089" s="305">
        <v>0</v>
      </c>
      <c r="Q3089" s="303">
        <v>0</v>
      </c>
      <c r="R3089" s="16">
        <f>SUMIFS('Member Months'!$L:$L,'Member Months'!$A:$A,$A3089,'Member Months'!$C:$C,$C3089, 'Member Months'!$D:$D,$D3089)</f>
        <v>0</v>
      </c>
      <c r="T3089" s="172"/>
    </row>
    <row r="3090" spans="1:20">
      <c r="A3090" s="38" t="s">
        <v>151</v>
      </c>
      <c r="B3090" s="39">
        <f t="shared" si="105"/>
        <v>0</v>
      </c>
      <c r="C3090" s="39" t="str">
        <f t="shared" si="104"/>
        <v>2020 Initial Year</v>
      </c>
      <c r="D3090" s="40">
        <v>2</v>
      </c>
      <c r="E3090" s="662" t="s">
        <v>151</v>
      </c>
      <c r="F3090" s="40" t="s">
        <v>739</v>
      </c>
      <c r="G3090" s="698" t="s">
        <v>225</v>
      </c>
      <c r="H3090" s="40" t="s">
        <v>213</v>
      </c>
      <c r="I3090" s="629" t="s">
        <v>220</v>
      </c>
      <c r="J3090" s="698" t="s">
        <v>675</v>
      </c>
      <c r="K3090" s="303">
        <v>0</v>
      </c>
      <c r="L3090" s="304">
        <v>0</v>
      </c>
      <c r="M3090" s="305">
        <v>0</v>
      </c>
      <c r="N3090" s="305">
        <v>0</v>
      </c>
      <c r="O3090" s="303">
        <v>0</v>
      </c>
      <c r="P3090" s="305">
        <v>0</v>
      </c>
      <c r="Q3090" s="303">
        <v>0</v>
      </c>
      <c r="R3090" s="16">
        <f>SUMIFS('Member Months'!$L:$L,'Member Months'!$A:$A,$A3090,'Member Months'!$C:$C,$C3090, 'Member Months'!$D:$D,$D3090)</f>
        <v>0</v>
      </c>
      <c r="T3090" s="172"/>
    </row>
    <row r="3091" spans="1:20">
      <c r="A3091" s="38" t="s">
        <v>151</v>
      </c>
      <c r="B3091" s="39">
        <f t="shared" si="105"/>
        <v>0</v>
      </c>
      <c r="C3091" s="39" t="str">
        <f t="shared" si="104"/>
        <v>2020 Initial Year</v>
      </c>
      <c r="D3091" s="40">
        <v>2</v>
      </c>
      <c r="E3091" s="662" t="s">
        <v>151</v>
      </c>
      <c r="F3091" s="40" t="s">
        <v>739</v>
      </c>
      <c r="G3091" s="698" t="s">
        <v>225</v>
      </c>
      <c r="H3091" s="40" t="s">
        <v>213</v>
      </c>
      <c r="I3091" s="629" t="s">
        <v>221</v>
      </c>
      <c r="J3091" s="698" t="s">
        <v>264</v>
      </c>
      <c r="K3091" s="303">
        <v>0</v>
      </c>
      <c r="L3091" s="304">
        <v>0</v>
      </c>
      <c r="M3091" s="305">
        <v>0</v>
      </c>
      <c r="N3091" s="305">
        <v>0</v>
      </c>
      <c r="O3091" s="303">
        <v>0</v>
      </c>
      <c r="P3091" s="305">
        <v>0</v>
      </c>
      <c r="Q3091" s="303">
        <v>0</v>
      </c>
      <c r="R3091" s="16">
        <f>SUMIFS('Member Months'!$L:$L,'Member Months'!$A:$A,$A3091,'Member Months'!$C:$C,$C3091, 'Member Months'!$D:$D,$D3091)</f>
        <v>0</v>
      </c>
      <c r="T3091" s="172"/>
    </row>
    <row r="3092" spans="1:20">
      <c r="A3092" s="38" t="s">
        <v>151</v>
      </c>
      <c r="B3092" s="39">
        <f t="shared" si="105"/>
        <v>0</v>
      </c>
      <c r="C3092" s="39" t="str">
        <f t="shared" si="104"/>
        <v>2020 Initial Year</v>
      </c>
      <c r="D3092" s="40">
        <v>2</v>
      </c>
      <c r="E3092" s="662" t="s">
        <v>151</v>
      </c>
      <c r="F3092" s="40" t="s">
        <v>739</v>
      </c>
      <c r="G3092" s="698" t="s">
        <v>225</v>
      </c>
      <c r="H3092" s="40" t="s">
        <v>213</v>
      </c>
      <c r="I3092" s="629" t="s">
        <v>222</v>
      </c>
      <c r="J3092" s="698" t="s">
        <v>206</v>
      </c>
      <c r="K3092" s="303">
        <v>0</v>
      </c>
      <c r="L3092" s="304">
        <v>0</v>
      </c>
      <c r="M3092" s="305">
        <v>0</v>
      </c>
      <c r="N3092" s="305">
        <v>0</v>
      </c>
      <c r="O3092" s="303">
        <v>0</v>
      </c>
      <c r="P3092" s="305">
        <v>0</v>
      </c>
      <c r="Q3092" s="303">
        <v>0</v>
      </c>
      <c r="R3092" s="16">
        <f>SUMIFS('Member Months'!$L:$L,'Member Months'!$A:$A,$A3092,'Member Months'!$C:$C,$C3092, 'Member Months'!$D:$D,$D3092)</f>
        <v>0</v>
      </c>
      <c r="T3092" s="172"/>
    </row>
    <row r="3093" spans="1:20">
      <c r="A3093" s="38" t="s">
        <v>151</v>
      </c>
      <c r="B3093" s="39">
        <f t="shared" si="105"/>
        <v>0</v>
      </c>
      <c r="C3093" s="39" t="str">
        <f t="shared" si="104"/>
        <v>2020 Initial Year</v>
      </c>
      <c r="D3093" s="40">
        <v>2</v>
      </c>
      <c r="E3093" s="662" t="s">
        <v>151</v>
      </c>
      <c r="F3093" s="40" t="s">
        <v>739</v>
      </c>
      <c r="G3093" s="698" t="s">
        <v>225</v>
      </c>
      <c r="H3093" s="40" t="s">
        <v>213</v>
      </c>
      <c r="I3093" s="629" t="s">
        <v>223</v>
      </c>
      <c r="J3093" s="698" t="s">
        <v>181</v>
      </c>
      <c r="K3093" s="303">
        <v>0</v>
      </c>
      <c r="L3093" s="304">
        <v>0</v>
      </c>
      <c r="M3093" s="305">
        <v>0</v>
      </c>
      <c r="N3093" s="305">
        <v>0</v>
      </c>
      <c r="O3093" s="303">
        <v>0</v>
      </c>
      <c r="P3093" s="305">
        <v>0</v>
      </c>
      <c r="Q3093" s="303">
        <v>0</v>
      </c>
      <c r="R3093" s="16">
        <f>SUMIFS('Member Months'!$L:$L,'Member Months'!$A:$A,$A3093,'Member Months'!$C:$C,$C3093, 'Member Months'!$D:$D,$D3093)</f>
        <v>0</v>
      </c>
      <c r="T3093" s="172"/>
    </row>
    <row r="3094" spans="1:20">
      <c r="A3094" s="38" t="s">
        <v>151</v>
      </c>
      <c r="B3094" s="39">
        <f t="shared" si="105"/>
        <v>0</v>
      </c>
      <c r="C3094" s="39" t="str">
        <f t="shared" si="104"/>
        <v>2020 Initial Year</v>
      </c>
      <c r="D3094" s="40">
        <v>2</v>
      </c>
      <c r="E3094" s="662" t="s">
        <v>151</v>
      </c>
      <c r="F3094" s="40" t="s">
        <v>739</v>
      </c>
      <c r="G3094" s="698" t="s">
        <v>225</v>
      </c>
      <c r="H3094" s="40" t="s">
        <v>213</v>
      </c>
      <c r="I3094" s="629" t="s">
        <v>150</v>
      </c>
      <c r="J3094" s="698" t="s">
        <v>204</v>
      </c>
      <c r="K3094" s="303">
        <v>0</v>
      </c>
      <c r="L3094" s="304">
        <v>0</v>
      </c>
      <c r="M3094" s="305">
        <v>0</v>
      </c>
      <c r="N3094" s="305">
        <v>0</v>
      </c>
      <c r="O3094" s="303">
        <v>0</v>
      </c>
      <c r="P3094" s="305">
        <v>0</v>
      </c>
      <c r="Q3094" s="303">
        <v>0</v>
      </c>
      <c r="R3094" s="16">
        <f>SUMIFS('Member Months'!$L:$L,'Member Months'!$A:$A,$A3094,'Member Months'!$C:$C,$C3094, 'Member Months'!$D:$D,$D3094)</f>
        <v>0</v>
      </c>
      <c r="T3094" s="172"/>
    </row>
    <row r="3095" spans="1:20">
      <c r="A3095" s="38" t="s">
        <v>151</v>
      </c>
      <c r="B3095" s="39">
        <f t="shared" si="105"/>
        <v>0</v>
      </c>
      <c r="C3095" s="39" t="str">
        <f t="shared" si="104"/>
        <v>2020 Initial Year</v>
      </c>
      <c r="D3095" s="40">
        <v>2</v>
      </c>
      <c r="E3095" s="662" t="s">
        <v>151</v>
      </c>
      <c r="F3095" s="40" t="s">
        <v>739</v>
      </c>
      <c r="G3095" s="698" t="s">
        <v>225</v>
      </c>
      <c r="H3095" s="40" t="s">
        <v>213</v>
      </c>
      <c r="I3095" s="629" t="s">
        <v>151</v>
      </c>
      <c r="J3095" s="698" t="s">
        <v>205</v>
      </c>
      <c r="K3095" s="303">
        <v>0</v>
      </c>
      <c r="L3095" s="304">
        <v>0</v>
      </c>
      <c r="M3095" s="305">
        <v>0</v>
      </c>
      <c r="N3095" s="305">
        <v>0</v>
      </c>
      <c r="O3095" s="303">
        <v>0</v>
      </c>
      <c r="P3095" s="305">
        <v>0</v>
      </c>
      <c r="Q3095" s="303">
        <v>0</v>
      </c>
      <c r="R3095" s="16">
        <f>SUMIFS('Member Months'!$L:$L,'Member Months'!$A:$A,$A3095,'Member Months'!$C:$C,$C3095, 'Member Months'!$D:$D,$D3095)</f>
        <v>0</v>
      </c>
      <c r="T3095" s="172"/>
    </row>
    <row r="3096" spans="1:20">
      <c r="A3096" s="38" t="s">
        <v>151</v>
      </c>
      <c r="B3096" s="39">
        <f t="shared" si="105"/>
        <v>0</v>
      </c>
      <c r="C3096" s="39" t="str">
        <f t="shared" si="104"/>
        <v>2020 Initial Year</v>
      </c>
      <c r="D3096" s="40">
        <v>2</v>
      </c>
      <c r="E3096" s="662" t="s">
        <v>151</v>
      </c>
      <c r="F3096" s="40" t="s">
        <v>739</v>
      </c>
      <c r="G3096" s="698" t="s">
        <v>225</v>
      </c>
      <c r="H3096" s="40" t="s">
        <v>213</v>
      </c>
      <c r="I3096" s="629" t="s">
        <v>152</v>
      </c>
      <c r="J3096" s="698" t="s">
        <v>182</v>
      </c>
      <c r="K3096" s="303">
        <v>0</v>
      </c>
      <c r="L3096" s="304">
        <v>0</v>
      </c>
      <c r="M3096" s="305">
        <v>0</v>
      </c>
      <c r="N3096" s="305">
        <v>0</v>
      </c>
      <c r="O3096" s="303">
        <v>0</v>
      </c>
      <c r="P3096" s="305">
        <v>0</v>
      </c>
      <c r="Q3096" s="303">
        <v>0</v>
      </c>
      <c r="R3096" s="16">
        <f>SUMIFS('Member Months'!$L:$L,'Member Months'!$A:$A,$A3096,'Member Months'!$C:$C,$C3096, 'Member Months'!$D:$D,$D3096)</f>
        <v>0</v>
      </c>
      <c r="T3096" s="172"/>
    </row>
    <row r="3097" spans="1:20">
      <c r="A3097" s="38" t="s">
        <v>151</v>
      </c>
      <c r="B3097" s="39">
        <f t="shared" si="105"/>
        <v>0</v>
      </c>
      <c r="C3097" s="39" t="str">
        <f t="shared" si="104"/>
        <v>2020 Initial Year</v>
      </c>
      <c r="D3097" s="40">
        <v>2</v>
      </c>
      <c r="E3097" s="662" t="s">
        <v>151</v>
      </c>
      <c r="F3097" s="40" t="s">
        <v>739</v>
      </c>
      <c r="G3097" s="698" t="s">
        <v>225</v>
      </c>
      <c r="H3097" s="40" t="s">
        <v>213</v>
      </c>
      <c r="I3097" s="629" t="s">
        <v>70</v>
      </c>
      <c r="J3097" s="698" t="s">
        <v>265</v>
      </c>
      <c r="K3097" s="303">
        <v>0</v>
      </c>
      <c r="L3097" s="304">
        <v>0</v>
      </c>
      <c r="M3097" s="305">
        <v>0</v>
      </c>
      <c r="N3097" s="305">
        <v>0</v>
      </c>
      <c r="O3097" s="303">
        <v>0</v>
      </c>
      <c r="P3097" s="305">
        <v>0</v>
      </c>
      <c r="Q3097" s="303">
        <v>0</v>
      </c>
      <c r="R3097" s="16">
        <f>SUMIFS('Member Months'!$L:$L,'Member Months'!$A:$A,$A3097,'Member Months'!$C:$C,$C3097, 'Member Months'!$D:$D,$D3097)</f>
        <v>0</v>
      </c>
      <c r="T3097" s="172"/>
    </row>
    <row r="3098" spans="1:20">
      <c r="A3098" s="38" t="s">
        <v>151</v>
      </c>
      <c r="B3098" s="39">
        <f t="shared" si="105"/>
        <v>0</v>
      </c>
      <c r="C3098" s="39" t="str">
        <f t="shared" si="104"/>
        <v>2020 Initial Year</v>
      </c>
      <c r="D3098" s="40">
        <v>2</v>
      </c>
      <c r="E3098" s="662" t="s">
        <v>151</v>
      </c>
      <c r="F3098" s="40" t="s">
        <v>739</v>
      </c>
      <c r="G3098" s="698" t="s">
        <v>225</v>
      </c>
      <c r="H3098" s="40" t="s">
        <v>213</v>
      </c>
      <c r="I3098" s="629" t="s">
        <v>71</v>
      </c>
      <c r="J3098" s="698" t="s">
        <v>266</v>
      </c>
      <c r="K3098" s="303">
        <v>0</v>
      </c>
      <c r="L3098" s="304">
        <v>0</v>
      </c>
      <c r="M3098" s="305">
        <v>0</v>
      </c>
      <c r="N3098" s="305">
        <v>0</v>
      </c>
      <c r="O3098" s="303">
        <v>0</v>
      </c>
      <c r="P3098" s="305">
        <v>0</v>
      </c>
      <c r="Q3098" s="303">
        <v>0</v>
      </c>
      <c r="R3098" s="16">
        <f>SUMIFS('Member Months'!$L:$L,'Member Months'!$A:$A,$A3098,'Member Months'!$C:$C,$C3098, 'Member Months'!$D:$D,$D3098)</f>
        <v>0</v>
      </c>
      <c r="T3098" s="172"/>
    </row>
    <row r="3099" spans="1:20">
      <c r="A3099" s="38" t="s">
        <v>151</v>
      </c>
      <c r="B3099" s="39">
        <f t="shared" si="105"/>
        <v>0</v>
      </c>
      <c r="C3099" s="39" t="str">
        <f t="shared" si="104"/>
        <v>2020 Initial Year</v>
      </c>
      <c r="D3099" s="40">
        <v>2</v>
      </c>
      <c r="E3099" s="662" t="s">
        <v>151</v>
      </c>
      <c r="F3099" s="40" t="s">
        <v>739</v>
      </c>
      <c r="G3099" s="698" t="s">
        <v>225</v>
      </c>
      <c r="H3099" s="40" t="s">
        <v>213</v>
      </c>
      <c r="I3099" s="629" t="s">
        <v>72</v>
      </c>
      <c r="J3099" s="698" t="s">
        <v>527</v>
      </c>
      <c r="K3099" s="303">
        <v>0</v>
      </c>
      <c r="L3099" s="304">
        <v>0</v>
      </c>
      <c r="M3099" s="305">
        <v>0</v>
      </c>
      <c r="N3099" s="305">
        <v>0</v>
      </c>
      <c r="O3099" s="303">
        <v>0</v>
      </c>
      <c r="P3099" s="305">
        <v>0</v>
      </c>
      <c r="Q3099" s="303">
        <v>0</v>
      </c>
      <c r="R3099" s="16">
        <f>SUMIFS('Member Months'!$L:$L,'Member Months'!$A:$A,$A3099,'Member Months'!$C:$C,$C3099, 'Member Months'!$D:$D,$D3099)</f>
        <v>0</v>
      </c>
      <c r="T3099" s="172"/>
    </row>
    <row r="3100" spans="1:20">
      <c r="A3100" s="38" t="s">
        <v>151</v>
      </c>
      <c r="B3100" s="39">
        <f t="shared" si="105"/>
        <v>0</v>
      </c>
      <c r="C3100" s="39" t="str">
        <f t="shared" si="104"/>
        <v>2020 Initial Year</v>
      </c>
      <c r="D3100" s="40">
        <v>2</v>
      </c>
      <c r="E3100" s="662" t="s">
        <v>151</v>
      </c>
      <c r="F3100" s="40" t="s">
        <v>739</v>
      </c>
      <c r="G3100" s="698" t="s">
        <v>225</v>
      </c>
      <c r="H3100" s="40" t="s">
        <v>213</v>
      </c>
      <c r="I3100" s="629" t="s">
        <v>73</v>
      </c>
      <c r="J3100" s="698" t="s">
        <v>528</v>
      </c>
      <c r="K3100" s="303">
        <v>0</v>
      </c>
      <c r="L3100" s="304">
        <v>0</v>
      </c>
      <c r="M3100" s="305">
        <v>0</v>
      </c>
      <c r="N3100" s="305">
        <v>0</v>
      </c>
      <c r="O3100" s="303">
        <v>0</v>
      </c>
      <c r="P3100" s="305">
        <v>0</v>
      </c>
      <c r="Q3100" s="303">
        <v>0</v>
      </c>
      <c r="R3100" s="16">
        <f>SUMIFS('Member Months'!$L:$L,'Member Months'!$A:$A,$A3100,'Member Months'!$C:$C,$C3100, 'Member Months'!$D:$D,$D3100)</f>
        <v>0</v>
      </c>
      <c r="T3100" s="172"/>
    </row>
    <row r="3101" spans="1:20">
      <c r="A3101" s="38" t="s">
        <v>151</v>
      </c>
      <c r="B3101" s="39">
        <f t="shared" si="105"/>
        <v>0</v>
      </c>
      <c r="C3101" s="39" t="str">
        <f t="shared" si="104"/>
        <v>2020 Initial Year</v>
      </c>
      <c r="D3101" s="40">
        <v>2</v>
      </c>
      <c r="E3101" s="662" t="s">
        <v>151</v>
      </c>
      <c r="F3101" s="40" t="s">
        <v>739</v>
      </c>
      <c r="G3101" s="698" t="s">
        <v>225</v>
      </c>
      <c r="H3101" s="40" t="s">
        <v>213</v>
      </c>
      <c r="I3101" s="630" t="s">
        <v>409</v>
      </c>
      <c r="J3101" s="698" t="s">
        <v>803</v>
      </c>
      <c r="K3101" s="303">
        <v>0</v>
      </c>
      <c r="L3101" s="304">
        <v>0</v>
      </c>
      <c r="M3101" s="305">
        <v>0</v>
      </c>
      <c r="N3101" s="305">
        <v>0</v>
      </c>
      <c r="O3101" s="303">
        <v>0</v>
      </c>
      <c r="P3101" s="305">
        <v>0</v>
      </c>
      <c r="Q3101" s="303">
        <v>0</v>
      </c>
      <c r="R3101" s="16">
        <f>SUMIFS('Member Months'!$L:$L,'Member Months'!$A:$A,$A3101,'Member Months'!$C:$C,$C3101, 'Member Months'!$D:$D,$D3101)</f>
        <v>0</v>
      </c>
      <c r="T3101" s="172"/>
    </row>
    <row r="3102" spans="1:20">
      <c r="A3102" s="38" t="s">
        <v>152</v>
      </c>
      <c r="B3102" s="39">
        <f t="shared" si="105"/>
        <v>0</v>
      </c>
      <c r="C3102" s="39" t="str">
        <f t="shared" si="104"/>
        <v>2020 Initial Year</v>
      </c>
      <c r="D3102" s="40">
        <v>2</v>
      </c>
      <c r="E3102" s="662" t="s">
        <v>152</v>
      </c>
      <c r="F3102" s="40" t="s">
        <v>739</v>
      </c>
      <c r="G3102" s="698" t="s">
        <v>231</v>
      </c>
      <c r="H3102" s="40" t="s">
        <v>213</v>
      </c>
      <c r="I3102" s="629" t="s">
        <v>211</v>
      </c>
      <c r="J3102" s="698" t="s">
        <v>261</v>
      </c>
      <c r="K3102" s="303">
        <v>0</v>
      </c>
      <c r="L3102" s="304">
        <v>0</v>
      </c>
      <c r="M3102" s="305">
        <v>0</v>
      </c>
      <c r="N3102" s="305">
        <v>0</v>
      </c>
      <c r="O3102" s="303">
        <v>0</v>
      </c>
      <c r="P3102" s="305">
        <v>0</v>
      </c>
      <c r="Q3102" s="303">
        <v>0</v>
      </c>
      <c r="R3102" s="16">
        <f>SUMIFS('Member Months'!$L:$L,'Member Months'!$A:$A,$A3102,'Member Months'!$C:$C,$C3102, 'Member Months'!$D:$D,$D3102)</f>
        <v>0</v>
      </c>
      <c r="T3102" s="172"/>
    </row>
    <row r="3103" spans="1:20">
      <c r="A3103" s="38" t="s">
        <v>152</v>
      </c>
      <c r="B3103" s="39">
        <f t="shared" si="105"/>
        <v>0</v>
      </c>
      <c r="C3103" s="39" t="str">
        <f t="shared" ref="C3103:C3166" si="106">$C$2598</f>
        <v>2020 Initial Year</v>
      </c>
      <c r="D3103" s="40">
        <v>2</v>
      </c>
      <c r="E3103" s="662" t="s">
        <v>152</v>
      </c>
      <c r="F3103" s="40" t="s">
        <v>739</v>
      </c>
      <c r="G3103" s="698" t="s">
        <v>231</v>
      </c>
      <c r="H3103" s="40" t="s">
        <v>213</v>
      </c>
      <c r="I3103" s="629" t="s">
        <v>214</v>
      </c>
      <c r="J3103" s="698" t="s">
        <v>676</v>
      </c>
      <c r="K3103" s="303">
        <v>0</v>
      </c>
      <c r="L3103" s="304">
        <v>0</v>
      </c>
      <c r="M3103" s="305">
        <v>0</v>
      </c>
      <c r="N3103" s="305">
        <v>0</v>
      </c>
      <c r="O3103" s="303">
        <v>0</v>
      </c>
      <c r="P3103" s="305">
        <v>0</v>
      </c>
      <c r="Q3103" s="303">
        <v>0</v>
      </c>
      <c r="R3103" s="16">
        <f>SUMIFS('Member Months'!$L:$L,'Member Months'!$A:$A,$A3103,'Member Months'!$C:$C,$C3103, 'Member Months'!$D:$D,$D3103)</f>
        <v>0</v>
      </c>
      <c r="T3103" s="172"/>
    </row>
    <row r="3104" spans="1:20">
      <c r="A3104" s="38" t="s">
        <v>152</v>
      </c>
      <c r="B3104" s="39">
        <f t="shared" si="105"/>
        <v>0</v>
      </c>
      <c r="C3104" s="39" t="str">
        <f t="shared" si="106"/>
        <v>2020 Initial Year</v>
      </c>
      <c r="D3104" s="40">
        <v>2</v>
      </c>
      <c r="E3104" s="662" t="s">
        <v>152</v>
      </c>
      <c r="F3104" s="40" t="s">
        <v>739</v>
      </c>
      <c r="G3104" s="698" t="s">
        <v>231</v>
      </c>
      <c r="H3104" s="40" t="s">
        <v>213</v>
      </c>
      <c r="I3104" s="629" t="s">
        <v>215</v>
      </c>
      <c r="J3104" s="698" t="s">
        <v>216</v>
      </c>
      <c r="K3104" s="303">
        <v>0</v>
      </c>
      <c r="L3104" s="304">
        <v>0</v>
      </c>
      <c r="M3104" s="305">
        <v>0</v>
      </c>
      <c r="N3104" s="305">
        <v>0</v>
      </c>
      <c r="O3104" s="303">
        <v>0</v>
      </c>
      <c r="P3104" s="305">
        <v>0</v>
      </c>
      <c r="Q3104" s="303">
        <v>0</v>
      </c>
      <c r="R3104" s="16">
        <f>SUMIFS('Member Months'!$L:$L,'Member Months'!$A:$A,$A3104,'Member Months'!$C:$C,$C3104, 'Member Months'!$D:$D,$D3104)</f>
        <v>0</v>
      </c>
      <c r="T3104" s="172"/>
    </row>
    <row r="3105" spans="1:20">
      <c r="A3105" s="38" t="s">
        <v>152</v>
      </c>
      <c r="B3105" s="39">
        <f t="shared" si="105"/>
        <v>0</v>
      </c>
      <c r="C3105" s="39" t="str">
        <f t="shared" si="106"/>
        <v>2020 Initial Year</v>
      </c>
      <c r="D3105" s="40">
        <v>2</v>
      </c>
      <c r="E3105" s="662" t="s">
        <v>152</v>
      </c>
      <c r="F3105" s="40" t="s">
        <v>739</v>
      </c>
      <c r="G3105" s="698" t="s">
        <v>231</v>
      </c>
      <c r="H3105" s="40" t="s">
        <v>213</v>
      </c>
      <c r="I3105" s="629" t="s">
        <v>217</v>
      </c>
      <c r="J3105" s="698" t="s">
        <v>262</v>
      </c>
      <c r="K3105" s="303">
        <v>0</v>
      </c>
      <c r="L3105" s="304">
        <v>0</v>
      </c>
      <c r="M3105" s="305">
        <v>0</v>
      </c>
      <c r="N3105" s="305">
        <v>0</v>
      </c>
      <c r="O3105" s="303">
        <v>0</v>
      </c>
      <c r="P3105" s="305">
        <v>0</v>
      </c>
      <c r="Q3105" s="303">
        <v>0</v>
      </c>
      <c r="R3105" s="16">
        <f>SUMIFS('Member Months'!$L:$L,'Member Months'!$A:$A,$A3105,'Member Months'!$C:$C,$C3105, 'Member Months'!$D:$D,$D3105)</f>
        <v>0</v>
      </c>
      <c r="T3105" s="172"/>
    </row>
    <row r="3106" spans="1:20">
      <c r="A3106" s="38" t="s">
        <v>152</v>
      </c>
      <c r="B3106" s="39">
        <f t="shared" si="105"/>
        <v>0</v>
      </c>
      <c r="C3106" s="39" t="str">
        <f t="shared" si="106"/>
        <v>2020 Initial Year</v>
      </c>
      <c r="D3106" s="40">
        <v>2</v>
      </c>
      <c r="E3106" s="662" t="s">
        <v>152</v>
      </c>
      <c r="F3106" s="40" t="s">
        <v>739</v>
      </c>
      <c r="G3106" s="698" t="s">
        <v>231</v>
      </c>
      <c r="H3106" s="40" t="s">
        <v>213</v>
      </c>
      <c r="I3106" s="629" t="s">
        <v>218</v>
      </c>
      <c r="J3106" s="698" t="s">
        <v>677</v>
      </c>
      <c r="K3106" s="303">
        <v>0</v>
      </c>
      <c r="L3106" s="304">
        <v>0</v>
      </c>
      <c r="M3106" s="305">
        <v>0</v>
      </c>
      <c r="N3106" s="305">
        <v>0</v>
      </c>
      <c r="O3106" s="303">
        <v>0</v>
      </c>
      <c r="P3106" s="305">
        <v>0</v>
      </c>
      <c r="Q3106" s="303">
        <v>0</v>
      </c>
      <c r="R3106" s="16">
        <f>SUMIFS('Member Months'!$L:$L,'Member Months'!$A:$A,$A3106,'Member Months'!$C:$C,$C3106, 'Member Months'!$D:$D,$D3106)</f>
        <v>0</v>
      </c>
      <c r="T3106" s="172"/>
    </row>
    <row r="3107" spans="1:20">
      <c r="A3107" s="38" t="s">
        <v>152</v>
      </c>
      <c r="B3107" s="39">
        <f t="shared" si="105"/>
        <v>0</v>
      </c>
      <c r="C3107" s="39" t="str">
        <f t="shared" si="106"/>
        <v>2020 Initial Year</v>
      </c>
      <c r="D3107" s="40">
        <v>2</v>
      </c>
      <c r="E3107" s="662" t="s">
        <v>152</v>
      </c>
      <c r="F3107" s="40" t="s">
        <v>739</v>
      </c>
      <c r="G3107" s="698" t="s">
        <v>231</v>
      </c>
      <c r="H3107" s="40" t="s">
        <v>213</v>
      </c>
      <c r="I3107" s="629" t="s">
        <v>219</v>
      </c>
      <c r="J3107" s="698" t="s">
        <v>263</v>
      </c>
      <c r="K3107" s="303">
        <v>0</v>
      </c>
      <c r="L3107" s="304">
        <v>0</v>
      </c>
      <c r="M3107" s="305">
        <v>0</v>
      </c>
      <c r="N3107" s="305">
        <v>0</v>
      </c>
      <c r="O3107" s="303">
        <v>0</v>
      </c>
      <c r="P3107" s="305">
        <v>0</v>
      </c>
      <c r="Q3107" s="303">
        <v>0</v>
      </c>
      <c r="R3107" s="16">
        <f>SUMIFS('Member Months'!$L:$L,'Member Months'!$A:$A,$A3107,'Member Months'!$C:$C,$C3107, 'Member Months'!$D:$D,$D3107)</f>
        <v>0</v>
      </c>
      <c r="T3107" s="172"/>
    </row>
    <row r="3108" spans="1:20">
      <c r="A3108" s="38" t="s">
        <v>152</v>
      </c>
      <c r="B3108" s="39">
        <f t="shared" si="105"/>
        <v>0</v>
      </c>
      <c r="C3108" s="39" t="str">
        <f t="shared" si="106"/>
        <v>2020 Initial Year</v>
      </c>
      <c r="D3108" s="40">
        <v>2</v>
      </c>
      <c r="E3108" s="662" t="s">
        <v>152</v>
      </c>
      <c r="F3108" s="40" t="s">
        <v>739</v>
      </c>
      <c r="G3108" s="698" t="s">
        <v>231</v>
      </c>
      <c r="H3108" s="40" t="s">
        <v>213</v>
      </c>
      <c r="I3108" s="629" t="s">
        <v>220</v>
      </c>
      <c r="J3108" s="698" t="s">
        <v>675</v>
      </c>
      <c r="K3108" s="303">
        <v>0</v>
      </c>
      <c r="L3108" s="304">
        <v>0</v>
      </c>
      <c r="M3108" s="305">
        <v>0</v>
      </c>
      <c r="N3108" s="305">
        <v>0</v>
      </c>
      <c r="O3108" s="303">
        <v>0</v>
      </c>
      <c r="P3108" s="305">
        <v>0</v>
      </c>
      <c r="Q3108" s="303">
        <v>0</v>
      </c>
      <c r="R3108" s="16">
        <f>SUMIFS('Member Months'!$L:$L,'Member Months'!$A:$A,$A3108,'Member Months'!$C:$C,$C3108, 'Member Months'!$D:$D,$D3108)</f>
        <v>0</v>
      </c>
      <c r="T3108" s="172"/>
    </row>
    <row r="3109" spans="1:20">
      <c r="A3109" s="38" t="s">
        <v>152</v>
      </c>
      <c r="B3109" s="39">
        <f t="shared" si="105"/>
        <v>0</v>
      </c>
      <c r="C3109" s="39" t="str">
        <f t="shared" si="106"/>
        <v>2020 Initial Year</v>
      </c>
      <c r="D3109" s="40">
        <v>2</v>
      </c>
      <c r="E3109" s="662" t="s">
        <v>152</v>
      </c>
      <c r="F3109" s="40" t="s">
        <v>739</v>
      </c>
      <c r="G3109" s="698" t="s">
        <v>231</v>
      </c>
      <c r="H3109" s="40" t="s">
        <v>213</v>
      </c>
      <c r="I3109" s="629" t="s">
        <v>221</v>
      </c>
      <c r="J3109" s="698" t="s">
        <v>264</v>
      </c>
      <c r="K3109" s="303">
        <v>0</v>
      </c>
      <c r="L3109" s="304">
        <v>0</v>
      </c>
      <c r="M3109" s="305">
        <v>0</v>
      </c>
      <c r="N3109" s="305">
        <v>0</v>
      </c>
      <c r="O3109" s="303">
        <v>0</v>
      </c>
      <c r="P3109" s="305">
        <v>0</v>
      </c>
      <c r="Q3109" s="303">
        <v>0</v>
      </c>
      <c r="R3109" s="16">
        <f>SUMIFS('Member Months'!$L:$L,'Member Months'!$A:$A,$A3109,'Member Months'!$C:$C,$C3109, 'Member Months'!$D:$D,$D3109)</f>
        <v>0</v>
      </c>
      <c r="T3109" s="172"/>
    </row>
    <row r="3110" spans="1:20">
      <c r="A3110" s="38" t="s">
        <v>152</v>
      </c>
      <c r="B3110" s="39">
        <f t="shared" si="105"/>
        <v>0</v>
      </c>
      <c r="C3110" s="39" t="str">
        <f t="shared" si="106"/>
        <v>2020 Initial Year</v>
      </c>
      <c r="D3110" s="40">
        <v>2</v>
      </c>
      <c r="E3110" s="662" t="s">
        <v>152</v>
      </c>
      <c r="F3110" s="40" t="s">
        <v>739</v>
      </c>
      <c r="G3110" s="698" t="s">
        <v>231</v>
      </c>
      <c r="H3110" s="40" t="s">
        <v>213</v>
      </c>
      <c r="I3110" s="629" t="s">
        <v>222</v>
      </c>
      <c r="J3110" s="698" t="s">
        <v>206</v>
      </c>
      <c r="K3110" s="303">
        <v>0</v>
      </c>
      <c r="L3110" s="304">
        <v>0</v>
      </c>
      <c r="M3110" s="305">
        <v>0</v>
      </c>
      <c r="N3110" s="305">
        <v>0</v>
      </c>
      <c r="O3110" s="303">
        <v>0</v>
      </c>
      <c r="P3110" s="305">
        <v>0</v>
      </c>
      <c r="Q3110" s="303">
        <v>0</v>
      </c>
      <c r="R3110" s="16">
        <f>SUMIFS('Member Months'!$L:$L,'Member Months'!$A:$A,$A3110,'Member Months'!$C:$C,$C3110, 'Member Months'!$D:$D,$D3110)</f>
        <v>0</v>
      </c>
      <c r="T3110" s="172"/>
    </row>
    <row r="3111" spans="1:20">
      <c r="A3111" s="38" t="s">
        <v>152</v>
      </c>
      <c r="B3111" s="39">
        <f t="shared" si="105"/>
        <v>0</v>
      </c>
      <c r="C3111" s="39" t="str">
        <f t="shared" si="106"/>
        <v>2020 Initial Year</v>
      </c>
      <c r="D3111" s="40">
        <v>2</v>
      </c>
      <c r="E3111" s="662" t="s">
        <v>152</v>
      </c>
      <c r="F3111" s="40" t="s">
        <v>739</v>
      </c>
      <c r="G3111" s="698" t="s">
        <v>231</v>
      </c>
      <c r="H3111" s="40" t="s">
        <v>213</v>
      </c>
      <c r="I3111" s="629" t="s">
        <v>223</v>
      </c>
      <c r="J3111" s="698" t="s">
        <v>181</v>
      </c>
      <c r="K3111" s="303">
        <v>0</v>
      </c>
      <c r="L3111" s="304">
        <v>0</v>
      </c>
      <c r="M3111" s="305">
        <v>0</v>
      </c>
      <c r="N3111" s="305">
        <v>0</v>
      </c>
      <c r="O3111" s="303">
        <v>0</v>
      </c>
      <c r="P3111" s="305">
        <v>0</v>
      </c>
      <c r="Q3111" s="303">
        <v>0</v>
      </c>
      <c r="R3111" s="16">
        <f>SUMIFS('Member Months'!$L:$L,'Member Months'!$A:$A,$A3111,'Member Months'!$C:$C,$C3111, 'Member Months'!$D:$D,$D3111)</f>
        <v>0</v>
      </c>
      <c r="T3111" s="172"/>
    </row>
    <row r="3112" spans="1:20">
      <c r="A3112" s="38" t="s">
        <v>152</v>
      </c>
      <c r="B3112" s="39">
        <f t="shared" si="105"/>
        <v>0</v>
      </c>
      <c r="C3112" s="39" t="str">
        <f t="shared" si="106"/>
        <v>2020 Initial Year</v>
      </c>
      <c r="D3112" s="40">
        <v>2</v>
      </c>
      <c r="E3112" s="662" t="s">
        <v>152</v>
      </c>
      <c r="F3112" s="40" t="s">
        <v>739</v>
      </c>
      <c r="G3112" s="698" t="s">
        <v>231</v>
      </c>
      <c r="H3112" s="40" t="s">
        <v>213</v>
      </c>
      <c r="I3112" s="629" t="s">
        <v>150</v>
      </c>
      <c r="J3112" s="698" t="s">
        <v>204</v>
      </c>
      <c r="K3112" s="303">
        <v>0</v>
      </c>
      <c r="L3112" s="304">
        <v>0</v>
      </c>
      <c r="M3112" s="305">
        <v>0</v>
      </c>
      <c r="N3112" s="305">
        <v>0</v>
      </c>
      <c r="O3112" s="303">
        <v>0</v>
      </c>
      <c r="P3112" s="305">
        <v>0</v>
      </c>
      <c r="Q3112" s="303">
        <v>0</v>
      </c>
      <c r="R3112" s="16">
        <f>SUMIFS('Member Months'!$L:$L,'Member Months'!$A:$A,$A3112,'Member Months'!$C:$C,$C3112, 'Member Months'!$D:$D,$D3112)</f>
        <v>0</v>
      </c>
      <c r="T3112" s="172"/>
    </row>
    <row r="3113" spans="1:20">
      <c r="A3113" s="38" t="s">
        <v>152</v>
      </c>
      <c r="B3113" s="39">
        <f t="shared" si="105"/>
        <v>0</v>
      </c>
      <c r="C3113" s="39" t="str">
        <f t="shared" si="106"/>
        <v>2020 Initial Year</v>
      </c>
      <c r="D3113" s="40">
        <v>2</v>
      </c>
      <c r="E3113" s="662" t="s">
        <v>152</v>
      </c>
      <c r="F3113" s="40" t="s">
        <v>739</v>
      </c>
      <c r="G3113" s="698" t="s">
        <v>231</v>
      </c>
      <c r="H3113" s="40" t="s">
        <v>213</v>
      </c>
      <c r="I3113" s="629" t="s">
        <v>151</v>
      </c>
      <c r="J3113" s="698" t="s">
        <v>205</v>
      </c>
      <c r="K3113" s="303">
        <v>0</v>
      </c>
      <c r="L3113" s="304">
        <v>0</v>
      </c>
      <c r="M3113" s="305">
        <v>0</v>
      </c>
      <c r="N3113" s="305">
        <v>0</v>
      </c>
      <c r="O3113" s="303">
        <v>0</v>
      </c>
      <c r="P3113" s="305">
        <v>0</v>
      </c>
      <c r="Q3113" s="303">
        <v>0</v>
      </c>
      <c r="R3113" s="16">
        <f>SUMIFS('Member Months'!$L:$L,'Member Months'!$A:$A,$A3113,'Member Months'!$C:$C,$C3113, 'Member Months'!$D:$D,$D3113)</f>
        <v>0</v>
      </c>
      <c r="T3113" s="172"/>
    </row>
    <row r="3114" spans="1:20">
      <c r="A3114" s="38" t="s">
        <v>152</v>
      </c>
      <c r="B3114" s="39">
        <f t="shared" si="105"/>
        <v>0</v>
      </c>
      <c r="C3114" s="39" t="str">
        <f t="shared" si="106"/>
        <v>2020 Initial Year</v>
      </c>
      <c r="D3114" s="40">
        <v>2</v>
      </c>
      <c r="E3114" s="662" t="s">
        <v>152</v>
      </c>
      <c r="F3114" s="40" t="s">
        <v>739</v>
      </c>
      <c r="G3114" s="698" t="s">
        <v>231</v>
      </c>
      <c r="H3114" s="40" t="s">
        <v>213</v>
      </c>
      <c r="I3114" s="629" t="s">
        <v>152</v>
      </c>
      <c r="J3114" s="698" t="s">
        <v>182</v>
      </c>
      <c r="K3114" s="303">
        <v>0</v>
      </c>
      <c r="L3114" s="304">
        <v>0</v>
      </c>
      <c r="M3114" s="305">
        <v>0</v>
      </c>
      <c r="N3114" s="305">
        <v>0</v>
      </c>
      <c r="O3114" s="303">
        <v>0</v>
      </c>
      <c r="P3114" s="305">
        <v>0</v>
      </c>
      <c r="Q3114" s="303">
        <v>0</v>
      </c>
      <c r="R3114" s="16">
        <f>SUMIFS('Member Months'!$L:$L,'Member Months'!$A:$A,$A3114,'Member Months'!$C:$C,$C3114, 'Member Months'!$D:$D,$D3114)</f>
        <v>0</v>
      </c>
      <c r="T3114" s="172"/>
    </row>
    <row r="3115" spans="1:20">
      <c r="A3115" s="38" t="s">
        <v>152</v>
      </c>
      <c r="B3115" s="39">
        <f t="shared" si="105"/>
        <v>0</v>
      </c>
      <c r="C3115" s="39" t="str">
        <f t="shared" si="106"/>
        <v>2020 Initial Year</v>
      </c>
      <c r="D3115" s="40">
        <v>2</v>
      </c>
      <c r="E3115" s="662" t="s">
        <v>152</v>
      </c>
      <c r="F3115" s="40" t="s">
        <v>739</v>
      </c>
      <c r="G3115" s="698" t="s">
        <v>231</v>
      </c>
      <c r="H3115" s="40" t="s">
        <v>213</v>
      </c>
      <c r="I3115" s="629" t="s">
        <v>70</v>
      </c>
      <c r="J3115" s="698" t="s">
        <v>265</v>
      </c>
      <c r="K3115" s="303">
        <v>0</v>
      </c>
      <c r="L3115" s="304">
        <v>0</v>
      </c>
      <c r="M3115" s="305">
        <v>0</v>
      </c>
      <c r="N3115" s="305">
        <v>0</v>
      </c>
      <c r="O3115" s="303">
        <v>0</v>
      </c>
      <c r="P3115" s="305">
        <v>0</v>
      </c>
      <c r="Q3115" s="303">
        <v>0</v>
      </c>
      <c r="R3115" s="16">
        <f>SUMIFS('Member Months'!$L:$L,'Member Months'!$A:$A,$A3115,'Member Months'!$C:$C,$C3115, 'Member Months'!$D:$D,$D3115)</f>
        <v>0</v>
      </c>
      <c r="T3115" s="172"/>
    </row>
    <row r="3116" spans="1:20">
      <c r="A3116" s="38" t="s">
        <v>152</v>
      </c>
      <c r="B3116" s="39">
        <f t="shared" si="105"/>
        <v>0</v>
      </c>
      <c r="C3116" s="39" t="str">
        <f t="shared" si="106"/>
        <v>2020 Initial Year</v>
      </c>
      <c r="D3116" s="40">
        <v>2</v>
      </c>
      <c r="E3116" s="662" t="s">
        <v>152</v>
      </c>
      <c r="F3116" s="40" t="s">
        <v>739</v>
      </c>
      <c r="G3116" s="698" t="s">
        <v>231</v>
      </c>
      <c r="H3116" s="40" t="s">
        <v>213</v>
      </c>
      <c r="I3116" s="629" t="s">
        <v>71</v>
      </c>
      <c r="J3116" s="698" t="s">
        <v>266</v>
      </c>
      <c r="K3116" s="303">
        <v>0</v>
      </c>
      <c r="L3116" s="304">
        <v>0</v>
      </c>
      <c r="M3116" s="305">
        <v>0</v>
      </c>
      <c r="N3116" s="305">
        <v>0</v>
      </c>
      <c r="O3116" s="303">
        <v>0</v>
      </c>
      <c r="P3116" s="305">
        <v>0</v>
      </c>
      <c r="Q3116" s="303">
        <v>0</v>
      </c>
      <c r="R3116" s="16">
        <f>SUMIFS('Member Months'!$L:$L,'Member Months'!$A:$A,$A3116,'Member Months'!$C:$C,$C3116, 'Member Months'!$D:$D,$D3116)</f>
        <v>0</v>
      </c>
      <c r="T3116" s="172"/>
    </row>
    <row r="3117" spans="1:20">
      <c r="A3117" s="38" t="s">
        <v>152</v>
      </c>
      <c r="B3117" s="39">
        <f t="shared" si="105"/>
        <v>0</v>
      </c>
      <c r="C3117" s="39" t="str">
        <f t="shared" si="106"/>
        <v>2020 Initial Year</v>
      </c>
      <c r="D3117" s="40">
        <v>2</v>
      </c>
      <c r="E3117" s="662" t="s">
        <v>152</v>
      </c>
      <c r="F3117" s="40" t="s">
        <v>739</v>
      </c>
      <c r="G3117" s="698" t="s">
        <v>231</v>
      </c>
      <c r="H3117" s="40" t="s">
        <v>213</v>
      </c>
      <c r="I3117" s="629" t="s">
        <v>72</v>
      </c>
      <c r="J3117" s="698" t="s">
        <v>527</v>
      </c>
      <c r="K3117" s="303">
        <v>0</v>
      </c>
      <c r="L3117" s="304">
        <v>0</v>
      </c>
      <c r="M3117" s="305">
        <v>0</v>
      </c>
      <c r="N3117" s="305">
        <v>0</v>
      </c>
      <c r="O3117" s="303">
        <v>0</v>
      </c>
      <c r="P3117" s="305">
        <v>0</v>
      </c>
      <c r="Q3117" s="303">
        <v>0</v>
      </c>
      <c r="R3117" s="16">
        <f>SUMIFS('Member Months'!$L:$L,'Member Months'!$A:$A,$A3117,'Member Months'!$C:$C,$C3117, 'Member Months'!$D:$D,$D3117)</f>
        <v>0</v>
      </c>
      <c r="T3117" s="172"/>
    </row>
    <row r="3118" spans="1:20">
      <c r="A3118" s="38" t="s">
        <v>152</v>
      </c>
      <c r="B3118" s="39">
        <f t="shared" si="105"/>
        <v>0</v>
      </c>
      <c r="C3118" s="39" t="str">
        <f t="shared" si="106"/>
        <v>2020 Initial Year</v>
      </c>
      <c r="D3118" s="40">
        <v>2</v>
      </c>
      <c r="E3118" s="662" t="s">
        <v>152</v>
      </c>
      <c r="F3118" s="40" t="s">
        <v>739</v>
      </c>
      <c r="G3118" s="698" t="s">
        <v>231</v>
      </c>
      <c r="H3118" s="40" t="s">
        <v>213</v>
      </c>
      <c r="I3118" s="629" t="s">
        <v>73</v>
      </c>
      <c r="J3118" s="698" t="s">
        <v>528</v>
      </c>
      <c r="K3118" s="303">
        <v>0</v>
      </c>
      <c r="L3118" s="304">
        <v>0</v>
      </c>
      <c r="M3118" s="305">
        <v>0</v>
      </c>
      <c r="N3118" s="305">
        <v>0</v>
      </c>
      <c r="O3118" s="303">
        <v>0</v>
      </c>
      <c r="P3118" s="305">
        <v>0</v>
      </c>
      <c r="Q3118" s="303">
        <v>0</v>
      </c>
      <c r="R3118" s="16">
        <f>SUMIFS('Member Months'!$L:$L,'Member Months'!$A:$A,$A3118,'Member Months'!$C:$C,$C3118, 'Member Months'!$D:$D,$D3118)</f>
        <v>0</v>
      </c>
      <c r="T3118" s="172"/>
    </row>
    <row r="3119" spans="1:20">
      <c r="A3119" s="38" t="s">
        <v>152</v>
      </c>
      <c r="B3119" s="39">
        <f t="shared" si="105"/>
        <v>0</v>
      </c>
      <c r="C3119" s="39" t="str">
        <f t="shared" si="106"/>
        <v>2020 Initial Year</v>
      </c>
      <c r="D3119" s="40">
        <v>2</v>
      </c>
      <c r="E3119" s="662" t="s">
        <v>152</v>
      </c>
      <c r="F3119" s="40" t="s">
        <v>739</v>
      </c>
      <c r="G3119" s="698" t="s">
        <v>231</v>
      </c>
      <c r="H3119" s="40" t="s">
        <v>213</v>
      </c>
      <c r="I3119" s="630" t="s">
        <v>409</v>
      </c>
      <c r="J3119" s="698" t="s">
        <v>803</v>
      </c>
      <c r="K3119" s="303">
        <v>0</v>
      </c>
      <c r="L3119" s="304">
        <v>0</v>
      </c>
      <c r="M3119" s="305">
        <v>0</v>
      </c>
      <c r="N3119" s="305">
        <v>0</v>
      </c>
      <c r="O3119" s="303">
        <v>0</v>
      </c>
      <c r="P3119" s="305">
        <v>0</v>
      </c>
      <c r="Q3119" s="303">
        <v>0</v>
      </c>
      <c r="R3119" s="16">
        <f>SUMIFS('Member Months'!$L:$L,'Member Months'!$A:$A,$A3119,'Member Months'!$C:$C,$C3119, 'Member Months'!$D:$D,$D3119)</f>
        <v>0</v>
      </c>
      <c r="T3119" s="172"/>
    </row>
    <row r="3120" spans="1:20">
      <c r="A3120" s="38">
        <v>14</v>
      </c>
      <c r="B3120" s="39">
        <f t="shared" si="105"/>
        <v>0</v>
      </c>
      <c r="C3120" s="39" t="str">
        <f t="shared" si="106"/>
        <v>2020 Initial Year</v>
      </c>
      <c r="D3120" s="40">
        <v>2</v>
      </c>
      <c r="E3120" s="662">
        <v>14</v>
      </c>
      <c r="F3120" s="40" t="s">
        <v>740</v>
      </c>
      <c r="G3120" s="698" t="s">
        <v>425</v>
      </c>
      <c r="H3120" s="40" t="s">
        <v>227</v>
      </c>
      <c r="I3120" s="629" t="s">
        <v>211</v>
      </c>
      <c r="J3120" s="698" t="s">
        <v>261</v>
      </c>
      <c r="K3120" s="303">
        <v>0</v>
      </c>
      <c r="L3120" s="304">
        <v>0</v>
      </c>
      <c r="M3120" s="305">
        <v>0</v>
      </c>
      <c r="N3120" s="305">
        <v>0</v>
      </c>
      <c r="O3120" s="303">
        <v>0</v>
      </c>
      <c r="P3120" s="305">
        <v>0</v>
      </c>
      <c r="Q3120" s="303">
        <v>0</v>
      </c>
      <c r="R3120" s="16">
        <f>SUMIFS('Member Months'!$L:$L,'Member Months'!$A:$A,$A3120,'Member Months'!$C:$C,$C3120, 'Member Months'!$D:$D,$D3120)</f>
        <v>0</v>
      </c>
      <c r="T3120" s="172"/>
    </row>
    <row r="3121" spans="1:20">
      <c r="A3121" s="38">
        <v>14</v>
      </c>
      <c r="B3121" s="39">
        <f t="shared" si="105"/>
        <v>0</v>
      </c>
      <c r="C3121" s="39" t="str">
        <f t="shared" si="106"/>
        <v>2020 Initial Year</v>
      </c>
      <c r="D3121" s="40">
        <v>2</v>
      </c>
      <c r="E3121" s="662">
        <v>14</v>
      </c>
      <c r="F3121" s="40" t="s">
        <v>740</v>
      </c>
      <c r="G3121" s="698" t="s">
        <v>425</v>
      </c>
      <c r="H3121" s="40" t="s">
        <v>227</v>
      </c>
      <c r="I3121" s="629" t="s">
        <v>214</v>
      </c>
      <c r="J3121" s="698" t="s">
        <v>676</v>
      </c>
      <c r="K3121" s="303">
        <v>0</v>
      </c>
      <c r="L3121" s="304">
        <v>0</v>
      </c>
      <c r="M3121" s="305">
        <v>0</v>
      </c>
      <c r="N3121" s="305">
        <v>0</v>
      </c>
      <c r="O3121" s="303">
        <v>0</v>
      </c>
      <c r="P3121" s="305">
        <v>0</v>
      </c>
      <c r="Q3121" s="303">
        <v>0</v>
      </c>
      <c r="R3121" s="16">
        <f>SUMIFS('Member Months'!$L:$L,'Member Months'!$A:$A,$A3121,'Member Months'!$C:$C,$C3121, 'Member Months'!$D:$D,$D3121)</f>
        <v>0</v>
      </c>
      <c r="T3121" s="172"/>
    </row>
    <row r="3122" spans="1:20">
      <c r="A3122" s="38">
        <v>14</v>
      </c>
      <c r="B3122" s="39">
        <f t="shared" si="105"/>
        <v>0</v>
      </c>
      <c r="C3122" s="39" t="str">
        <f t="shared" si="106"/>
        <v>2020 Initial Year</v>
      </c>
      <c r="D3122" s="40">
        <v>2</v>
      </c>
      <c r="E3122" s="662">
        <v>14</v>
      </c>
      <c r="F3122" s="40" t="s">
        <v>740</v>
      </c>
      <c r="G3122" s="698" t="s">
        <v>425</v>
      </c>
      <c r="H3122" s="40" t="s">
        <v>227</v>
      </c>
      <c r="I3122" s="629" t="s">
        <v>215</v>
      </c>
      <c r="J3122" s="698" t="s">
        <v>216</v>
      </c>
      <c r="K3122" s="303">
        <v>0</v>
      </c>
      <c r="L3122" s="304">
        <v>0</v>
      </c>
      <c r="M3122" s="305">
        <v>0</v>
      </c>
      <c r="N3122" s="305">
        <v>0</v>
      </c>
      <c r="O3122" s="303">
        <v>0</v>
      </c>
      <c r="P3122" s="305">
        <v>0</v>
      </c>
      <c r="Q3122" s="303">
        <v>0</v>
      </c>
      <c r="R3122" s="16">
        <f>SUMIFS('Member Months'!$L:$L,'Member Months'!$A:$A,$A3122,'Member Months'!$C:$C,$C3122, 'Member Months'!$D:$D,$D3122)</f>
        <v>0</v>
      </c>
      <c r="T3122" s="172"/>
    </row>
    <row r="3123" spans="1:20">
      <c r="A3123" s="38">
        <v>14</v>
      </c>
      <c r="B3123" s="39">
        <f t="shared" si="105"/>
        <v>0</v>
      </c>
      <c r="C3123" s="39" t="str">
        <f t="shared" si="106"/>
        <v>2020 Initial Year</v>
      </c>
      <c r="D3123" s="40">
        <v>2</v>
      </c>
      <c r="E3123" s="662">
        <v>14</v>
      </c>
      <c r="F3123" s="40" t="s">
        <v>740</v>
      </c>
      <c r="G3123" s="698" t="s">
        <v>425</v>
      </c>
      <c r="H3123" s="40" t="s">
        <v>227</v>
      </c>
      <c r="I3123" s="629" t="s">
        <v>217</v>
      </c>
      <c r="J3123" s="698" t="s">
        <v>262</v>
      </c>
      <c r="K3123" s="303">
        <v>0</v>
      </c>
      <c r="L3123" s="304">
        <v>0</v>
      </c>
      <c r="M3123" s="305">
        <v>0</v>
      </c>
      <c r="N3123" s="305">
        <v>0</v>
      </c>
      <c r="O3123" s="303">
        <v>0</v>
      </c>
      <c r="P3123" s="305">
        <v>0</v>
      </c>
      <c r="Q3123" s="303">
        <v>0</v>
      </c>
      <c r="R3123" s="16">
        <f>SUMIFS('Member Months'!$L:$L,'Member Months'!$A:$A,$A3123,'Member Months'!$C:$C,$C3123, 'Member Months'!$D:$D,$D3123)</f>
        <v>0</v>
      </c>
      <c r="T3123" s="172"/>
    </row>
    <row r="3124" spans="1:20">
      <c r="A3124" s="38">
        <v>14</v>
      </c>
      <c r="B3124" s="39">
        <f t="shared" si="105"/>
        <v>0</v>
      </c>
      <c r="C3124" s="39" t="str">
        <f t="shared" si="106"/>
        <v>2020 Initial Year</v>
      </c>
      <c r="D3124" s="40">
        <v>2</v>
      </c>
      <c r="E3124" s="662">
        <v>14</v>
      </c>
      <c r="F3124" s="40" t="s">
        <v>740</v>
      </c>
      <c r="G3124" s="698" t="s">
        <v>425</v>
      </c>
      <c r="H3124" s="40" t="s">
        <v>227</v>
      </c>
      <c r="I3124" s="629" t="s">
        <v>218</v>
      </c>
      <c r="J3124" s="698" t="s">
        <v>677</v>
      </c>
      <c r="K3124" s="303">
        <v>0</v>
      </c>
      <c r="L3124" s="304">
        <v>0</v>
      </c>
      <c r="M3124" s="305">
        <v>0</v>
      </c>
      <c r="N3124" s="305">
        <v>0</v>
      </c>
      <c r="O3124" s="303">
        <v>0</v>
      </c>
      <c r="P3124" s="305">
        <v>0</v>
      </c>
      <c r="Q3124" s="303">
        <v>0</v>
      </c>
      <c r="R3124" s="16">
        <f>SUMIFS('Member Months'!$L:$L,'Member Months'!$A:$A,$A3124,'Member Months'!$C:$C,$C3124, 'Member Months'!$D:$D,$D3124)</f>
        <v>0</v>
      </c>
      <c r="T3124" s="172"/>
    </row>
    <row r="3125" spans="1:20">
      <c r="A3125" s="38">
        <v>14</v>
      </c>
      <c r="B3125" s="39">
        <f t="shared" si="105"/>
        <v>0</v>
      </c>
      <c r="C3125" s="39" t="str">
        <f t="shared" si="106"/>
        <v>2020 Initial Year</v>
      </c>
      <c r="D3125" s="40">
        <v>2</v>
      </c>
      <c r="E3125" s="662">
        <v>14</v>
      </c>
      <c r="F3125" s="40" t="s">
        <v>740</v>
      </c>
      <c r="G3125" s="698" t="s">
        <v>425</v>
      </c>
      <c r="H3125" s="40" t="s">
        <v>227</v>
      </c>
      <c r="I3125" s="629" t="s">
        <v>219</v>
      </c>
      <c r="J3125" s="698" t="s">
        <v>263</v>
      </c>
      <c r="K3125" s="303">
        <v>0</v>
      </c>
      <c r="L3125" s="304">
        <v>0</v>
      </c>
      <c r="M3125" s="305">
        <v>0</v>
      </c>
      <c r="N3125" s="305">
        <v>0</v>
      </c>
      <c r="O3125" s="303">
        <v>0</v>
      </c>
      <c r="P3125" s="305">
        <v>0</v>
      </c>
      <c r="Q3125" s="303">
        <v>0</v>
      </c>
      <c r="R3125" s="16">
        <f>SUMIFS('Member Months'!$L:$L,'Member Months'!$A:$A,$A3125,'Member Months'!$C:$C,$C3125, 'Member Months'!$D:$D,$D3125)</f>
        <v>0</v>
      </c>
      <c r="T3125" s="172"/>
    </row>
    <row r="3126" spans="1:20">
      <c r="A3126" s="38">
        <v>14</v>
      </c>
      <c r="B3126" s="39">
        <f t="shared" si="105"/>
        <v>0</v>
      </c>
      <c r="C3126" s="39" t="str">
        <f t="shared" si="106"/>
        <v>2020 Initial Year</v>
      </c>
      <c r="D3126" s="40">
        <v>2</v>
      </c>
      <c r="E3126" s="662">
        <v>14</v>
      </c>
      <c r="F3126" s="40" t="s">
        <v>740</v>
      </c>
      <c r="G3126" s="698" t="s">
        <v>425</v>
      </c>
      <c r="H3126" s="40" t="s">
        <v>227</v>
      </c>
      <c r="I3126" s="629" t="s">
        <v>220</v>
      </c>
      <c r="J3126" s="698" t="s">
        <v>675</v>
      </c>
      <c r="K3126" s="303">
        <v>0</v>
      </c>
      <c r="L3126" s="304">
        <v>0</v>
      </c>
      <c r="M3126" s="305">
        <v>0</v>
      </c>
      <c r="N3126" s="305">
        <v>0</v>
      </c>
      <c r="O3126" s="303">
        <v>0</v>
      </c>
      <c r="P3126" s="305">
        <v>0</v>
      </c>
      <c r="Q3126" s="303">
        <v>0</v>
      </c>
      <c r="R3126" s="16">
        <f>SUMIFS('Member Months'!$L:$L,'Member Months'!$A:$A,$A3126,'Member Months'!$C:$C,$C3126, 'Member Months'!$D:$D,$D3126)</f>
        <v>0</v>
      </c>
      <c r="T3126" s="172"/>
    </row>
    <row r="3127" spans="1:20">
      <c r="A3127" s="38">
        <v>14</v>
      </c>
      <c r="B3127" s="39">
        <f t="shared" si="105"/>
        <v>0</v>
      </c>
      <c r="C3127" s="39" t="str">
        <f t="shared" si="106"/>
        <v>2020 Initial Year</v>
      </c>
      <c r="D3127" s="40">
        <v>2</v>
      </c>
      <c r="E3127" s="662">
        <v>14</v>
      </c>
      <c r="F3127" s="40" t="s">
        <v>740</v>
      </c>
      <c r="G3127" s="698" t="s">
        <v>425</v>
      </c>
      <c r="H3127" s="40" t="s">
        <v>227</v>
      </c>
      <c r="I3127" s="629" t="s">
        <v>221</v>
      </c>
      <c r="J3127" s="698" t="s">
        <v>264</v>
      </c>
      <c r="K3127" s="303">
        <v>0</v>
      </c>
      <c r="L3127" s="304">
        <v>0</v>
      </c>
      <c r="M3127" s="305">
        <v>0</v>
      </c>
      <c r="N3127" s="305">
        <v>0</v>
      </c>
      <c r="O3127" s="303">
        <v>0</v>
      </c>
      <c r="P3127" s="305">
        <v>0</v>
      </c>
      <c r="Q3127" s="303">
        <v>0</v>
      </c>
      <c r="R3127" s="16">
        <f>SUMIFS('Member Months'!$L:$L,'Member Months'!$A:$A,$A3127,'Member Months'!$C:$C,$C3127, 'Member Months'!$D:$D,$D3127)</f>
        <v>0</v>
      </c>
      <c r="T3127" s="172"/>
    </row>
    <row r="3128" spans="1:20">
      <c r="A3128" s="38">
        <v>14</v>
      </c>
      <c r="B3128" s="39">
        <f t="shared" si="105"/>
        <v>0</v>
      </c>
      <c r="C3128" s="39" t="str">
        <f t="shared" si="106"/>
        <v>2020 Initial Year</v>
      </c>
      <c r="D3128" s="40">
        <v>2</v>
      </c>
      <c r="E3128" s="662">
        <v>14</v>
      </c>
      <c r="F3128" s="40" t="s">
        <v>740</v>
      </c>
      <c r="G3128" s="698" t="s">
        <v>425</v>
      </c>
      <c r="H3128" s="40" t="s">
        <v>227</v>
      </c>
      <c r="I3128" s="629" t="s">
        <v>222</v>
      </c>
      <c r="J3128" s="698" t="s">
        <v>206</v>
      </c>
      <c r="K3128" s="303">
        <v>0</v>
      </c>
      <c r="L3128" s="304">
        <v>0</v>
      </c>
      <c r="M3128" s="305">
        <v>0</v>
      </c>
      <c r="N3128" s="305">
        <v>0</v>
      </c>
      <c r="O3128" s="303">
        <v>0</v>
      </c>
      <c r="P3128" s="305">
        <v>0</v>
      </c>
      <c r="Q3128" s="303">
        <v>0</v>
      </c>
      <c r="R3128" s="16">
        <f>SUMIFS('Member Months'!$L:$L,'Member Months'!$A:$A,$A3128,'Member Months'!$C:$C,$C3128, 'Member Months'!$D:$D,$D3128)</f>
        <v>0</v>
      </c>
      <c r="T3128" s="172"/>
    </row>
    <row r="3129" spans="1:20">
      <c r="A3129" s="38">
        <v>14</v>
      </c>
      <c r="B3129" s="39">
        <f t="shared" si="105"/>
        <v>0</v>
      </c>
      <c r="C3129" s="39" t="str">
        <f t="shared" si="106"/>
        <v>2020 Initial Year</v>
      </c>
      <c r="D3129" s="40">
        <v>2</v>
      </c>
      <c r="E3129" s="662">
        <v>14</v>
      </c>
      <c r="F3129" s="40" t="s">
        <v>740</v>
      </c>
      <c r="G3129" s="698" t="s">
        <v>425</v>
      </c>
      <c r="H3129" s="40" t="s">
        <v>227</v>
      </c>
      <c r="I3129" s="629" t="s">
        <v>223</v>
      </c>
      <c r="J3129" s="698" t="s">
        <v>181</v>
      </c>
      <c r="K3129" s="303">
        <v>0</v>
      </c>
      <c r="L3129" s="304">
        <v>0</v>
      </c>
      <c r="M3129" s="305">
        <v>0</v>
      </c>
      <c r="N3129" s="305">
        <v>0</v>
      </c>
      <c r="O3129" s="303">
        <v>0</v>
      </c>
      <c r="P3129" s="305">
        <v>0</v>
      </c>
      <c r="Q3129" s="303">
        <v>0</v>
      </c>
      <c r="R3129" s="16">
        <f>SUMIFS('Member Months'!$L:$L,'Member Months'!$A:$A,$A3129,'Member Months'!$C:$C,$C3129, 'Member Months'!$D:$D,$D3129)</f>
        <v>0</v>
      </c>
      <c r="T3129" s="172"/>
    </row>
    <row r="3130" spans="1:20">
      <c r="A3130" s="38">
        <v>14</v>
      </c>
      <c r="B3130" s="39">
        <f t="shared" si="105"/>
        <v>0</v>
      </c>
      <c r="C3130" s="39" t="str">
        <f t="shared" si="106"/>
        <v>2020 Initial Year</v>
      </c>
      <c r="D3130" s="40">
        <v>2</v>
      </c>
      <c r="E3130" s="662">
        <v>14</v>
      </c>
      <c r="F3130" s="40" t="s">
        <v>740</v>
      </c>
      <c r="G3130" s="698" t="s">
        <v>425</v>
      </c>
      <c r="H3130" s="40" t="s">
        <v>227</v>
      </c>
      <c r="I3130" s="629" t="s">
        <v>150</v>
      </c>
      <c r="J3130" s="698" t="s">
        <v>204</v>
      </c>
      <c r="K3130" s="303">
        <v>0</v>
      </c>
      <c r="L3130" s="304">
        <v>0</v>
      </c>
      <c r="M3130" s="305">
        <v>0</v>
      </c>
      <c r="N3130" s="305">
        <v>0</v>
      </c>
      <c r="O3130" s="303">
        <v>0</v>
      </c>
      <c r="P3130" s="305">
        <v>0</v>
      </c>
      <c r="Q3130" s="303">
        <v>0</v>
      </c>
      <c r="R3130" s="16">
        <f>SUMIFS('Member Months'!$L:$L,'Member Months'!$A:$A,$A3130,'Member Months'!$C:$C,$C3130, 'Member Months'!$D:$D,$D3130)</f>
        <v>0</v>
      </c>
      <c r="T3130" s="172"/>
    </row>
    <row r="3131" spans="1:20">
      <c r="A3131" s="38">
        <v>14</v>
      </c>
      <c r="B3131" s="39">
        <f t="shared" si="105"/>
        <v>0</v>
      </c>
      <c r="C3131" s="39" t="str">
        <f t="shared" si="106"/>
        <v>2020 Initial Year</v>
      </c>
      <c r="D3131" s="40">
        <v>2</v>
      </c>
      <c r="E3131" s="662">
        <v>14</v>
      </c>
      <c r="F3131" s="40" t="s">
        <v>740</v>
      </c>
      <c r="G3131" s="698" t="s">
        <v>425</v>
      </c>
      <c r="H3131" s="40" t="s">
        <v>227</v>
      </c>
      <c r="I3131" s="629" t="s">
        <v>151</v>
      </c>
      <c r="J3131" s="698" t="s">
        <v>205</v>
      </c>
      <c r="K3131" s="303">
        <v>0</v>
      </c>
      <c r="L3131" s="304">
        <v>0</v>
      </c>
      <c r="M3131" s="305">
        <v>0</v>
      </c>
      <c r="N3131" s="305">
        <v>0</v>
      </c>
      <c r="O3131" s="303">
        <v>0</v>
      </c>
      <c r="P3131" s="305">
        <v>0</v>
      </c>
      <c r="Q3131" s="303">
        <v>0</v>
      </c>
      <c r="R3131" s="16">
        <f>SUMIFS('Member Months'!$L:$L,'Member Months'!$A:$A,$A3131,'Member Months'!$C:$C,$C3131, 'Member Months'!$D:$D,$D3131)</f>
        <v>0</v>
      </c>
      <c r="T3131" s="172"/>
    </row>
    <row r="3132" spans="1:20">
      <c r="A3132" s="38">
        <v>14</v>
      </c>
      <c r="B3132" s="39">
        <f t="shared" si="105"/>
        <v>0</v>
      </c>
      <c r="C3132" s="39" t="str">
        <f t="shared" si="106"/>
        <v>2020 Initial Year</v>
      </c>
      <c r="D3132" s="40">
        <v>2</v>
      </c>
      <c r="E3132" s="662">
        <v>14</v>
      </c>
      <c r="F3132" s="40" t="s">
        <v>740</v>
      </c>
      <c r="G3132" s="698" t="s">
        <v>425</v>
      </c>
      <c r="H3132" s="40" t="s">
        <v>227</v>
      </c>
      <c r="I3132" s="629" t="s">
        <v>152</v>
      </c>
      <c r="J3132" s="698" t="s">
        <v>182</v>
      </c>
      <c r="K3132" s="303">
        <v>0</v>
      </c>
      <c r="L3132" s="304">
        <v>0</v>
      </c>
      <c r="M3132" s="305">
        <v>0</v>
      </c>
      <c r="N3132" s="305">
        <v>0</v>
      </c>
      <c r="O3132" s="303">
        <v>0</v>
      </c>
      <c r="P3132" s="305">
        <v>0</v>
      </c>
      <c r="Q3132" s="303">
        <v>0</v>
      </c>
      <c r="R3132" s="16">
        <f>SUMIFS('Member Months'!$L:$L,'Member Months'!$A:$A,$A3132,'Member Months'!$C:$C,$C3132, 'Member Months'!$D:$D,$D3132)</f>
        <v>0</v>
      </c>
      <c r="T3132" s="172"/>
    </row>
    <row r="3133" spans="1:20">
      <c r="A3133" s="38">
        <v>14</v>
      </c>
      <c r="B3133" s="39">
        <f t="shared" si="105"/>
        <v>0</v>
      </c>
      <c r="C3133" s="39" t="str">
        <f t="shared" si="106"/>
        <v>2020 Initial Year</v>
      </c>
      <c r="D3133" s="40">
        <v>2</v>
      </c>
      <c r="E3133" s="662">
        <v>14</v>
      </c>
      <c r="F3133" s="40" t="s">
        <v>740</v>
      </c>
      <c r="G3133" s="698" t="s">
        <v>425</v>
      </c>
      <c r="H3133" s="40" t="s">
        <v>227</v>
      </c>
      <c r="I3133" s="629" t="s">
        <v>70</v>
      </c>
      <c r="J3133" s="698" t="s">
        <v>265</v>
      </c>
      <c r="K3133" s="303">
        <v>0</v>
      </c>
      <c r="L3133" s="304">
        <v>0</v>
      </c>
      <c r="M3133" s="305">
        <v>0</v>
      </c>
      <c r="N3133" s="305">
        <v>0</v>
      </c>
      <c r="O3133" s="303">
        <v>0</v>
      </c>
      <c r="P3133" s="305">
        <v>0</v>
      </c>
      <c r="Q3133" s="303">
        <v>0</v>
      </c>
      <c r="R3133" s="16">
        <f>SUMIFS('Member Months'!$L:$L,'Member Months'!$A:$A,$A3133,'Member Months'!$C:$C,$C3133, 'Member Months'!$D:$D,$D3133)</f>
        <v>0</v>
      </c>
      <c r="T3133" s="172"/>
    </row>
    <row r="3134" spans="1:20">
      <c r="A3134" s="38">
        <v>14</v>
      </c>
      <c r="B3134" s="39">
        <f t="shared" si="105"/>
        <v>0</v>
      </c>
      <c r="C3134" s="39" t="str">
        <f t="shared" si="106"/>
        <v>2020 Initial Year</v>
      </c>
      <c r="D3134" s="40">
        <v>2</v>
      </c>
      <c r="E3134" s="662">
        <v>14</v>
      </c>
      <c r="F3134" s="40" t="s">
        <v>740</v>
      </c>
      <c r="G3134" s="698" t="s">
        <v>425</v>
      </c>
      <c r="H3134" s="40" t="s">
        <v>227</v>
      </c>
      <c r="I3134" s="629" t="s">
        <v>71</v>
      </c>
      <c r="J3134" s="698" t="s">
        <v>266</v>
      </c>
      <c r="K3134" s="303">
        <v>0</v>
      </c>
      <c r="L3134" s="304">
        <v>0</v>
      </c>
      <c r="M3134" s="305">
        <v>0</v>
      </c>
      <c r="N3134" s="305">
        <v>0</v>
      </c>
      <c r="O3134" s="303">
        <v>0</v>
      </c>
      <c r="P3134" s="305">
        <v>0</v>
      </c>
      <c r="Q3134" s="303">
        <v>0</v>
      </c>
      <c r="R3134" s="16">
        <f>SUMIFS('Member Months'!$L:$L,'Member Months'!$A:$A,$A3134,'Member Months'!$C:$C,$C3134, 'Member Months'!$D:$D,$D3134)</f>
        <v>0</v>
      </c>
      <c r="T3134" s="172"/>
    </row>
    <row r="3135" spans="1:20">
      <c r="A3135" s="38">
        <v>14</v>
      </c>
      <c r="B3135" s="39">
        <f t="shared" si="105"/>
        <v>0</v>
      </c>
      <c r="C3135" s="39" t="str">
        <f t="shared" si="106"/>
        <v>2020 Initial Year</v>
      </c>
      <c r="D3135" s="40">
        <v>2</v>
      </c>
      <c r="E3135" s="662">
        <v>14</v>
      </c>
      <c r="F3135" s="40" t="s">
        <v>740</v>
      </c>
      <c r="G3135" s="698" t="s">
        <v>425</v>
      </c>
      <c r="H3135" s="40" t="s">
        <v>227</v>
      </c>
      <c r="I3135" s="629" t="s">
        <v>72</v>
      </c>
      <c r="J3135" s="698" t="s">
        <v>527</v>
      </c>
      <c r="K3135" s="303">
        <v>0</v>
      </c>
      <c r="L3135" s="304">
        <v>0</v>
      </c>
      <c r="M3135" s="305">
        <v>0</v>
      </c>
      <c r="N3135" s="305">
        <v>0</v>
      </c>
      <c r="O3135" s="303">
        <v>0</v>
      </c>
      <c r="P3135" s="305">
        <v>0</v>
      </c>
      <c r="Q3135" s="303">
        <v>0</v>
      </c>
      <c r="R3135" s="16">
        <f>SUMIFS('Member Months'!$L:$L,'Member Months'!$A:$A,$A3135,'Member Months'!$C:$C,$C3135, 'Member Months'!$D:$D,$D3135)</f>
        <v>0</v>
      </c>
      <c r="T3135" s="172"/>
    </row>
    <row r="3136" spans="1:20">
      <c r="A3136" s="38">
        <v>14</v>
      </c>
      <c r="B3136" s="39">
        <f t="shared" si="105"/>
        <v>0</v>
      </c>
      <c r="C3136" s="39" t="str">
        <f t="shared" si="106"/>
        <v>2020 Initial Year</v>
      </c>
      <c r="D3136" s="40">
        <v>2</v>
      </c>
      <c r="E3136" s="662">
        <v>14</v>
      </c>
      <c r="F3136" s="40" t="s">
        <v>740</v>
      </c>
      <c r="G3136" s="698" t="s">
        <v>425</v>
      </c>
      <c r="H3136" s="40" t="s">
        <v>227</v>
      </c>
      <c r="I3136" s="629" t="s">
        <v>73</v>
      </c>
      <c r="J3136" s="698" t="s">
        <v>528</v>
      </c>
      <c r="K3136" s="303">
        <v>0</v>
      </c>
      <c r="L3136" s="304">
        <v>0</v>
      </c>
      <c r="M3136" s="305">
        <v>0</v>
      </c>
      <c r="N3136" s="305">
        <v>0</v>
      </c>
      <c r="O3136" s="303">
        <v>0</v>
      </c>
      <c r="P3136" s="305">
        <v>0</v>
      </c>
      <c r="Q3136" s="303">
        <v>0</v>
      </c>
      <c r="R3136" s="16">
        <f>SUMIFS('Member Months'!$L:$L,'Member Months'!$A:$A,$A3136,'Member Months'!$C:$C,$C3136, 'Member Months'!$D:$D,$D3136)</f>
        <v>0</v>
      </c>
      <c r="T3136" s="172"/>
    </row>
    <row r="3137" spans="1:20">
      <c r="A3137" s="38">
        <v>14</v>
      </c>
      <c r="B3137" s="39">
        <f t="shared" si="105"/>
        <v>0</v>
      </c>
      <c r="C3137" s="39" t="str">
        <f t="shared" si="106"/>
        <v>2020 Initial Year</v>
      </c>
      <c r="D3137" s="40">
        <v>2</v>
      </c>
      <c r="E3137" s="662">
        <v>14</v>
      </c>
      <c r="F3137" s="40" t="s">
        <v>740</v>
      </c>
      <c r="G3137" s="698" t="s">
        <v>425</v>
      </c>
      <c r="H3137" s="40" t="s">
        <v>227</v>
      </c>
      <c r="I3137" s="630" t="s">
        <v>409</v>
      </c>
      <c r="J3137" s="698" t="s">
        <v>803</v>
      </c>
      <c r="K3137" s="303">
        <v>0</v>
      </c>
      <c r="L3137" s="304">
        <v>0</v>
      </c>
      <c r="M3137" s="305">
        <v>0</v>
      </c>
      <c r="N3137" s="305">
        <v>0</v>
      </c>
      <c r="O3137" s="303">
        <v>0</v>
      </c>
      <c r="P3137" s="305">
        <v>0</v>
      </c>
      <c r="Q3137" s="303">
        <v>0</v>
      </c>
      <c r="R3137" s="16">
        <f>SUMIFS('Member Months'!$L:$L,'Member Months'!$A:$A,$A3137,'Member Months'!$C:$C,$C3137, 'Member Months'!$D:$D,$D3137)</f>
        <v>0</v>
      </c>
      <c r="T3137" s="172"/>
    </row>
    <row r="3138" spans="1:20">
      <c r="A3138" s="38">
        <v>22</v>
      </c>
      <c r="B3138" s="39">
        <f t="shared" ref="B3138:B3155" si="107">$B$6</f>
        <v>0</v>
      </c>
      <c r="C3138" s="39" t="str">
        <f t="shared" si="106"/>
        <v>2020 Initial Year</v>
      </c>
      <c r="D3138" s="40">
        <v>2</v>
      </c>
      <c r="E3138" s="662">
        <v>22</v>
      </c>
      <c r="F3138" s="662">
        <v>6</v>
      </c>
      <c r="G3138" s="991" t="s">
        <v>933</v>
      </c>
      <c r="H3138" s="40" t="s">
        <v>227</v>
      </c>
      <c r="I3138" s="629" t="s">
        <v>211</v>
      </c>
      <c r="J3138" s="991" t="s">
        <v>261</v>
      </c>
      <c r="K3138" s="303">
        <v>0</v>
      </c>
      <c r="L3138" s="304">
        <v>0</v>
      </c>
      <c r="M3138" s="305">
        <v>0</v>
      </c>
      <c r="N3138" s="305">
        <v>0</v>
      </c>
      <c r="O3138" s="303">
        <v>0</v>
      </c>
      <c r="P3138" s="305">
        <v>0</v>
      </c>
      <c r="Q3138" s="303">
        <v>0</v>
      </c>
      <c r="R3138" s="16">
        <f>SUMIFS('Member Months'!$L:$L,'Member Months'!$A:$A,$A3138,'Member Months'!$C:$C,$C3138, 'Member Months'!$D:$D,$D3138)</f>
        <v>0</v>
      </c>
      <c r="T3138" s="172"/>
    </row>
    <row r="3139" spans="1:20">
      <c r="A3139" s="38">
        <v>22</v>
      </c>
      <c r="B3139" s="39">
        <f t="shared" si="107"/>
        <v>0</v>
      </c>
      <c r="C3139" s="39" t="str">
        <f t="shared" si="106"/>
        <v>2020 Initial Year</v>
      </c>
      <c r="D3139" s="40">
        <v>2</v>
      </c>
      <c r="E3139" s="662">
        <v>22</v>
      </c>
      <c r="F3139" s="662">
        <v>6</v>
      </c>
      <c r="G3139" s="991" t="s">
        <v>933</v>
      </c>
      <c r="H3139" s="40" t="s">
        <v>227</v>
      </c>
      <c r="I3139" s="629" t="s">
        <v>214</v>
      </c>
      <c r="J3139" s="991" t="s">
        <v>676</v>
      </c>
      <c r="K3139" s="303">
        <v>0</v>
      </c>
      <c r="L3139" s="304">
        <v>0</v>
      </c>
      <c r="M3139" s="305">
        <v>0</v>
      </c>
      <c r="N3139" s="305">
        <v>0</v>
      </c>
      <c r="O3139" s="303">
        <v>0</v>
      </c>
      <c r="P3139" s="305">
        <v>0</v>
      </c>
      <c r="Q3139" s="303">
        <v>0</v>
      </c>
      <c r="R3139" s="16">
        <f>SUMIFS('Member Months'!$L:$L,'Member Months'!$A:$A,$A3139,'Member Months'!$C:$C,$C3139, 'Member Months'!$D:$D,$D3139)</f>
        <v>0</v>
      </c>
      <c r="T3139" s="172"/>
    </row>
    <row r="3140" spans="1:20">
      <c r="A3140" s="38">
        <v>22</v>
      </c>
      <c r="B3140" s="39">
        <f t="shared" si="107"/>
        <v>0</v>
      </c>
      <c r="C3140" s="39" t="str">
        <f t="shared" si="106"/>
        <v>2020 Initial Year</v>
      </c>
      <c r="D3140" s="40">
        <v>2</v>
      </c>
      <c r="E3140" s="662">
        <v>22</v>
      </c>
      <c r="F3140" s="662">
        <v>6</v>
      </c>
      <c r="G3140" s="991" t="s">
        <v>933</v>
      </c>
      <c r="H3140" s="40" t="s">
        <v>227</v>
      </c>
      <c r="I3140" s="629" t="s">
        <v>215</v>
      </c>
      <c r="J3140" s="991" t="s">
        <v>216</v>
      </c>
      <c r="K3140" s="303">
        <v>0</v>
      </c>
      <c r="L3140" s="304">
        <v>0</v>
      </c>
      <c r="M3140" s="305">
        <v>0</v>
      </c>
      <c r="N3140" s="305">
        <v>0</v>
      </c>
      <c r="O3140" s="303">
        <v>0</v>
      </c>
      <c r="P3140" s="305">
        <v>0</v>
      </c>
      <c r="Q3140" s="303">
        <v>0</v>
      </c>
      <c r="R3140" s="16">
        <f>SUMIFS('Member Months'!$L:$L,'Member Months'!$A:$A,$A3140,'Member Months'!$C:$C,$C3140, 'Member Months'!$D:$D,$D3140)</f>
        <v>0</v>
      </c>
      <c r="T3140" s="172"/>
    </row>
    <row r="3141" spans="1:20">
      <c r="A3141" s="38">
        <v>22</v>
      </c>
      <c r="B3141" s="39">
        <f t="shared" si="107"/>
        <v>0</v>
      </c>
      <c r="C3141" s="39" t="str">
        <f t="shared" si="106"/>
        <v>2020 Initial Year</v>
      </c>
      <c r="D3141" s="40">
        <v>2</v>
      </c>
      <c r="E3141" s="662">
        <v>22</v>
      </c>
      <c r="F3141" s="662">
        <v>6</v>
      </c>
      <c r="G3141" s="991" t="s">
        <v>933</v>
      </c>
      <c r="H3141" s="40" t="s">
        <v>227</v>
      </c>
      <c r="I3141" s="629" t="s">
        <v>217</v>
      </c>
      <c r="J3141" s="991" t="s">
        <v>262</v>
      </c>
      <c r="K3141" s="303">
        <v>0</v>
      </c>
      <c r="L3141" s="304">
        <v>0</v>
      </c>
      <c r="M3141" s="305">
        <v>0</v>
      </c>
      <c r="N3141" s="305">
        <v>0</v>
      </c>
      <c r="O3141" s="303">
        <v>0</v>
      </c>
      <c r="P3141" s="305">
        <v>0</v>
      </c>
      <c r="Q3141" s="303">
        <v>0</v>
      </c>
      <c r="R3141" s="16">
        <f>SUMIFS('Member Months'!$L:$L,'Member Months'!$A:$A,$A3141,'Member Months'!$C:$C,$C3141, 'Member Months'!$D:$D,$D3141)</f>
        <v>0</v>
      </c>
      <c r="T3141" s="172"/>
    </row>
    <row r="3142" spans="1:20">
      <c r="A3142" s="38">
        <v>22</v>
      </c>
      <c r="B3142" s="39">
        <f t="shared" si="107"/>
        <v>0</v>
      </c>
      <c r="C3142" s="39" t="str">
        <f t="shared" si="106"/>
        <v>2020 Initial Year</v>
      </c>
      <c r="D3142" s="40">
        <v>2</v>
      </c>
      <c r="E3142" s="662">
        <v>22</v>
      </c>
      <c r="F3142" s="662">
        <v>6</v>
      </c>
      <c r="G3142" s="991" t="s">
        <v>933</v>
      </c>
      <c r="H3142" s="40" t="s">
        <v>227</v>
      </c>
      <c r="I3142" s="629" t="s">
        <v>218</v>
      </c>
      <c r="J3142" s="991" t="s">
        <v>677</v>
      </c>
      <c r="K3142" s="303">
        <v>0</v>
      </c>
      <c r="L3142" s="304">
        <v>0</v>
      </c>
      <c r="M3142" s="305">
        <v>0</v>
      </c>
      <c r="N3142" s="305">
        <v>0</v>
      </c>
      <c r="O3142" s="303">
        <v>0</v>
      </c>
      <c r="P3142" s="305">
        <v>0</v>
      </c>
      <c r="Q3142" s="303">
        <v>0</v>
      </c>
      <c r="R3142" s="16">
        <f>SUMIFS('Member Months'!$L:$L,'Member Months'!$A:$A,$A3142,'Member Months'!$C:$C,$C3142, 'Member Months'!$D:$D,$D3142)</f>
        <v>0</v>
      </c>
      <c r="T3142" s="172"/>
    </row>
    <row r="3143" spans="1:20">
      <c r="A3143" s="38">
        <v>22</v>
      </c>
      <c r="B3143" s="39">
        <f t="shared" si="107"/>
        <v>0</v>
      </c>
      <c r="C3143" s="39" t="str">
        <f t="shared" si="106"/>
        <v>2020 Initial Year</v>
      </c>
      <c r="D3143" s="40">
        <v>2</v>
      </c>
      <c r="E3143" s="662">
        <v>22</v>
      </c>
      <c r="F3143" s="662">
        <v>6</v>
      </c>
      <c r="G3143" s="991" t="s">
        <v>933</v>
      </c>
      <c r="H3143" s="40" t="s">
        <v>227</v>
      </c>
      <c r="I3143" s="629" t="s">
        <v>219</v>
      </c>
      <c r="J3143" s="991" t="s">
        <v>263</v>
      </c>
      <c r="K3143" s="303">
        <v>0</v>
      </c>
      <c r="L3143" s="304">
        <v>0</v>
      </c>
      <c r="M3143" s="305">
        <v>0</v>
      </c>
      <c r="N3143" s="305">
        <v>0</v>
      </c>
      <c r="O3143" s="303">
        <v>0</v>
      </c>
      <c r="P3143" s="305">
        <v>0</v>
      </c>
      <c r="Q3143" s="303">
        <v>0</v>
      </c>
      <c r="R3143" s="16">
        <f>SUMIFS('Member Months'!$L:$L,'Member Months'!$A:$A,$A3143,'Member Months'!$C:$C,$C3143, 'Member Months'!$D:$D,$D3143)</f>
        <v>0</v>
      </c>
      <c r="T3143" s="172"/>
    </row>
    <row r="3144" spans="1:20">
      <c r="A3144" s="38">
        <v>22</v>
      </c>
      <c r="B3144" s="39">
        <f t="shared" si="107"/>
        <v>0</v>
      </c>
      <c r="C3144" s="39" t="str">
        <f t="shared" si="106"/>
        <v>2020 Initial Year</v>
      </c>
      <c r="D3144" s="40">
        <v>2</v>
      </c>
      <c r="E3144" s="662">
        <v>22</v>
      </c>
      <c r="F3144" s="662">
        <v>6</v>
      </c>
      <c r="G3144" s="991" t="s">
        <v>933</v>
      </c>
      <c r="H3144" s="40" t="s">
        <v>227</v>
      </c>
      <c r="I3144" s="629" t="s">
        <v>220</v>
      </c>
      <c r="J3144" s="991" t="s">
        <v>675</v>
      </c>
      <c r="K3144" s="303">
        <v>0</v>
      </c>
      <c r="L3144" s="304">
        <v>0</v>
      </c>
      <c r="M3144" s="305">
        <v>0</v>
      </c>
      <c r="N3144" s="305">
        <v>0</v>
      </c>
      <c r="O3144" s="303">
        <v>0</v>
      </c>
      <c r="P3144" s="305">
        <v>0</v>
      </c>
      <c r="Q3144" s="303">
        <v>0</v>
      </c>
      <c r="R3144" s="16">
        <f>SUMIFS('Member Months'!$L:$L,'Member Months'!$A:$A,$A3144,'Member Months'!$C:$C,$C3144, 'Member Months'!$D:$D,$D3144)</f>
        <v>0</v>
      </c>
      <c r="T3144" s="172"/>
    </row>
    <row r="3145" spans="1:20">
      <c r="A3145" s="38">
        <v>22</v>
      </c>
      <c r="B3145" s="39">
        <f t="shared" si="107"/>
        <v>0</v>
      </c>
      <c r="C3145" s="39" t="str">
        <f t="shared" si="106"/>
        <v>2020 Initial Year</v>
      </c>
      <c r="D3145" s="40">
        <v>2</v>
      </c>
      <c r="E3145" s="662">
        <v>22</v>
      </c>
      <c r="F3145" s="662">
        <v>6</v>
      </c>
      <c r="G3145" s="991" t="s">
        <v>933</v>
      </c>
      <c r="H3145" s="40" t="s">
        <v>227</v>
      </c>
      <c r="I3145" s="629" t="s">
        <v>221</v>
      </c>
      <c r="J3145" s="991" t="s">
        <v>264</v>
      </c>
      <c r="K3145" s="303">
        <v>0</v>
      </c>
      <c r="L3145" s="304">
        <v>0</v>
      </c>
      <c r="M3145" s="305">
        <v>0</v>
      </c>
      <c r="N3145" s="305">
        <v>0</v>
      </c>
      <c r="O3145" s="303">
        <v>0</v>
      </c>
      <c r="P3145" s="305">
        <v>0</v>
      </c>
      <c r="Q3145" s="303">
        <v>0</v>
      </c>
      <c r="R3145" s="16">
        <f>SUMIFS('Member Months'!$L:$L,'Member Months'!$A:$A,$A3145,'Member Months'!$C:$C,$C3145, 'Member Months'!$D:$D,$D3145)</f>
        <v>0</v>
      </c>
      <c r="T3145" s="172"/>
    </row>
    <row r="3146" spans="1:20">
      <c r="A3146" s="38">
        <v>22</v>
      </c>
      <c r="B3146" s="39">
        <f t="shared" si="107"/>
        <v>0</v>
      </c>
      <c r="C3146" s="39" t="str">
        <f t="shared" si="106"/>
        <v>2020 Initial Year</v>
      </c>
      <c r="D3146" s="40">
        <v>2</v>
      </c>
      <c r="E3146" s="662">
        <v>22</v>
      </c>
      <c r="F3146" s="662">
        <v>6</v>
      </c>
      <c r="G3146" s="991" t="s">
        <v>933</v>
      </c>
      <c r="H3146" s="40" t="s">
        <v>227</v>
      </c>
      <c r="I3146" s="630" t="s">
        <v>222</v>
      </c>
      <c r="J3146" s="991" t="s">
        <v>206</v>
      </c>
      <c r="K3146" s="303">
        <v>0</v>
      </c>
      <c r="L3146" s="304">
        <v>0</v>
      </c>
      <c r="M3146" s="305">
        <v>0</v>
      </c>
      <c r="N3146" s="305">
        <v>0</v>
      </c>
      <c r="O3146" s="303">
        <v>0</v>
      </c>
      <c r="P3146" s="305">
        <v>0</v>
      </c>
      <c r="Q3146" s="303">
        <v>0</v>
      </c>
      <c r="R3146" s="16">
        <f>SUMIFS('Member Months'!$L:$L,'Member Months'!$A:$A,$A3146,'Member Months'!$C:$C,$C3146, 'Member Months'!$D:$D,$D3146)</f>
        <v>0</v>
      </c>
      <c r="T3146" s="172"/>
    </row>
    <row r="3147" spans="1:20">
      <c r="A3147" s="38">
        <v>22</v>
      </c>
      <c r="B3147" s="39">
        <f t="shared" si="107"/>
        <v>0</v>
      </c>
      <c r="C3147" s="39" t="str">
        <f t="shared" si="106"/>
        <v>2020 Initial Year</v>
      </c>
      <c r="D3147" s="40">
        <v>2</v>
      </c>
      <c r="E3147" s="662">
        <v>22</v>
      </c>
      <c r="F3147" s="662">
        <v>6</v>
      </c>
      <c r="G3147" s="991" t="s">
        <v>933</v>
      </c>
      <c r="H3147" s="40" t="s">
        <v>227</v>
      </c>
      <c r="I3147" s="630" t="s">
        <v>223</v>
      </c>
      <c r="J3147" s="991" t="s">
        <v>181</v>
      </c>
      <c r="K3147" s="303">
        <v>0</v>
      </c>
      <c r="L3147" s="304">
        <v>0</v>
      </c>
      <c r="M3147" s="305">
        <v>0</v>
      </c>
      <c r="N3147" s="305">
        <v>0</v>
      </c>
      <c r="O3147" s="303">
        <v>0</v>
      </c>
      <c r="P3147" s="305">
        <v>0</v>
      </c>
      <c r="Q3147" s="303">
        <v>0</v>
      </c>
      <c r="R3147" s="16">
        <f>SUMIFS('Member Months'!$L:$L,'Member Months'!$A:$A,$A3147,'Member Months'!$C:$C,$C3147, 'Member Months'!$D:$D,$D3147)</f>
        <v>0</v>
      </c>
      <c r="T3147" s="172"/>
    </row>
    <row r="3148" spans="1:20">
      <c r="A3148" s="38">
        <v>22</v>
      </c>
      <c r="B3148" s="39">
        <f t="shared" si="107"/>
        <v>0</v>
      </c>
      <c r="C3148" s="39" t="str">
        <f t="shared" si="106"/>
        <v>2020 Initial Year</v>
      </c>
      <c r="D3148" s="40">
        <v>2</v>
      </c>
      <c r="E3148" s="662">
        <v>22</v>
      </c>
      <c r="F3148" s="662">
        <v>6</v>
      </c>
      <c r="G3148" s="991" t="s">
        <v>933</v>
      </c>
      <c r="H3148" s="40" t="s">
        <v>227</v>
      </c>
      <c r="I3148" s="630" t="s">
        <v>150</v>
      </c>
      <c r="J3148" s="991" t="s">
        <v>204</v>
      </c>
      <c r="K3148" s="303">
        <v>0</v>
      </c>
      <c r="L3148" s="304">
        <v>0</v>
      </c>
      <c r="M3148" s="305">
        <v>0</v>
      </c>
      <c r="N3148" s="305">
        <v>0</v>
      </c>
      <c r="O3148" s="303">
        <v>0</v>
      </c>
      <c r="P3148" s="305">
        <v>0</v>
      </c>
      <c r="Q3148" s="303">
        <v>0</v>
      </c>
      <c r="R3148" s="16">
        <f>SUMIFS('Member Months'!$L:$L,'Member Months'!$A:$A,$A3148,'Member Months'!$C:$C,$C3148, 'Member Months'!$D:$D,$D3148)</f>
        <v>0</v>
      </c>
      <c r="T3148" s="172"/>
    </row>
    <row r="3149" spans="1:20">
      <c r="A3149" s="38">
        <v>22</v>
      </c>
      <c r="B3149" s="39">
        <f t="shared" si="107"/>
        <v>0</v>
      </c>
      <c r="C3149" s="39" t="str">
        <f t="shared" si="106"/>
        <v>2020 Initial Year</v>
      </c>
      <c r="D3149" s="40">
        <v>2</v>
      </c>
      <c r="E3149" s="662">
        <v>22</v>
      </c>
      <c r="F3149" s="662">
        <v>6</v>
      </c>
      <c r="G3149" s="991" t="s">
        <v>933</v>
      </c>
      <c r="H3149" s="40" t="s">
        <v>227</v>
      </c>
      <c r="I3149" s="630" t="s">
        <v>151</v>
      </c>
      <c r="J3149" s="991" t="s">
        <v>205</v>
      </c>
      <c r="K3149" s="303">
        <v>0</v>
      </c>
      <c r="L3149" s="304">
        <v>0</v>
      </c>
      <c r="M3149" s="305">
        <v>0</v>
      </c>
      <c r="N3149" s="305">
        <v>0</v>
      </c>
      <c r="O3149" s="303">
        <v>0</v>
      </c>
      <c r="P3149" s="305">
        <v>0</v>
      </c>
      <c r="Q3149" s="303">
        <v>0</v>
      </c>
      <c r="R3149" s="16">
        <f>SUMIFS('Member Months'!$L:$L,'Member Months'!$A:$A,$A3149,'Member Months'!$C:$C,$C3149, 'Member Months'!$D:$D,$D3149)</f>
        <v>0</v>
      </c>
      <c r="T3149" s="172"/>
    </row>
    <row r="3150" spans="1:20">
      <c r="A3150" s="38">
        <v>22</v>
      </c>
      <c r="B3150" s="39">
        <f t="shared" si="107"/>
        <v>0</v>
      </c>
      <c r="C3150" s="39" t="str">
        <f t="shared" si="106"/>
        <v>2020 Initial Year</v>
      </c>
      <c r="D3150" s="40">
        <v>2</v>
      </c>
      <c r="E3150" s="662">
        <v>22</v>
      </c>
      <c r="F3150" s="662">
        <v>6</v>
      </c>
      <c r="G3150" s="991" t="s">
        <v>933</v>
      </c>
      <c r="H3150" s="40" t="s">
        <v>227</v>
      </c>
      <c r="I3150" s="630" t="s">
        <v>152</v>
      </c>
      <c r="J3150" s="991" t="s">
        <v>182</v>
      </c>
      <c r="K3150" s="303">
        <v>0</v>
      </c>
      <c r="L3150" s="304">
        <v>0</v>
      </c>
      <c r="M3150" s="305">
        <v>0</v>
      </c>
      <c r="N3150" s="305">
        <v>0</v>
      </c>
      <c r="O3150" s="303">
        <v>0</v>
      </c>
      <c r="P3150" s="305">
        <v>0</v>
      </c>
      <c r="Q3150" s="303">
        <v>0</v>
      </c>
      <c r="R3150" s="16">
        <f>SUMIFS('Member Months'!$L:$L,'Member Months'!$A:$A,$A3150,'Member Months'!$C:$C,$C3150, 'Member Months'!$D:$D,$D3150)</f>
        <v>0</v>
      </c>
      <c r="T3150" s="172"/>
    </row>
    <row r="3151" spans="1:20">
      <c r="A3151" s="38">
        <v>22</v>
      </c>
      <c r="B3151" s="39">
        <f t="shared" si="107"/>
        <v>0</v>
      </c>
      <c r="C3151" s="39" t="str">
        <f t="shared" si="106"/>
        <v>2020 Initial Year</v>
      </c>
      <c r="D3151" s="40">
        <v>2</v>
      </c>
      <c r="E3151" s="662">
        <v>22</v>
      </c>
      <c r="F3151" s="662">
        <v>6</v>
      </c>
      <c r="G3151" s="991" t="s">
        <v>933</v>
      </c>
      <c r="H3151" s="40" t="s">
        <v>227</v>
      </c>
      <c r="I3151" s="630" t="s">
        <v>70</v>
      </c>
      <c r="J3151" s="991" t="s">
        <v>265</v>
      </c>
      <c r="K3151" s="303">
        <v>0</v>
      </c>
      <c r="L3151" s="304">
        <v>0</v>
      </c>
      <c r="M3151" s="305">
        <v>0</v>
      </c>
      <c r="N3151" s="305">
        <v>0</v>
      </c>
      <c r="O3151" s="303">
        <v>0</v>
      </c>
      <c r="P3151" s="305">
        <v>0</v>
      </c>
      <c r="Q3151" s="303">
        <v>0</v>
      </c>
      <c r="R3151" s="16">
        <f>SUMIFS('Member Months'!$L:$L,'Member Months'!$A:$A,$A3151,'Member Months'!$C:$C,$C3151, 'Member Months'!$D:$D,$D3151)</f>
        <v>0</v>
      </c>
      <c r="T3151" s="172"/>
    </row>
    <row r="3152" spans="1:20">
      <c r="A3152" s="38">
        <v>22</v>
      </c>
      <c r="B3152" s="39">
        <f t="shared" si="107"/>
        <v>0</v>
      </c>
      <c r="C3152" s="39" t="str">
        <f t="shared" si="106"/>
        <v>2020 Initial Year</v>
      </c>
      <c r="D3152" s="40">
        <v>2</v>
      </c>
      <c r="E3152" s="662">
        <v>22</v>
      </c>
      <c r="F3152" s="662">
        <v>6</v>
      </c>
      <c r="G3152" s="991" t="s">
        <v>933</v>
      </c>
      <c r="H3152" s="40" t="s">
        <v>227</v>
      </c>
      <c r="I3152" s="630" t="s">
        <v>71</v>
      </c>
      <c r="J3152" s="991" t="s">
        <v>266</v>
      </c>
      <c r="K3152" s="303">
        <v>0</v>
      </c>
      <c r="L3152" s="304">
        <v>0</v>
      </c>
      <c r="M3152" s="305">
        <v>0</v>
      </c>
      <c r="N3152" s="305">
        <v>0</v>
      </c>
      <c r="O3152" s="303">
        <v>0</v>
      </c>
      <c r="P3152" s="305">
        <v>0</v>
      </c>
      <c r="Q3152" s="303">
        <v>0</v>
      </c>
      <c r="R3152" s="16">
        <f>SUMIFS('Member Months'!$L:$L,'Member Months'!$A:$A,$A3152,'Member Months'!$C:$C,$C3152, 'Member Months'!$D:$D,$D3152)</f>
        <v>0</v>
      </c>
      <c r="T3152" s="172"/>
    </row>
    <row r="3153" spans="1:20">
      <c r="A3153" s="38">
        <v>22</v>
      </c>
      <c r="B3153" s="39">
        <f t="shared" si="107"/>
        <v>0</v>
      </c>
      <c r="C3153" s="39" t="str">
        <f t="shared" si="106"/>
        <v>2020 Initial Year</v>
      </c>
      <c r="D3153" s="40">
        <v>2</v>
      </c>
      <c r="E3153" s="662">
        <v>22</v>
      </c>
      <c r="F3153" s="662">
        <v>6</v>
      </c>
      <c r="G3153" s="991" t="s">
        <v>933</v>
      </c>
      <c r="H3153" s="40" t="s">
        <v>227</v>
      </c>
      <c r="I3153" s="630" t="s">
        <v>72</v>
      </c>
      <c r="J3153" s="991" t="s">
        <v>527</v>
      </c>
      <c r="K3153" s="303">
        <v>0</v>
      </c>
      <c r="L3153" s="304">
        <v>0</v>
      </c>
      <c r="M3153" s="305">
        <v>0</v>
      </c>
      <c r="N3153" s="305">
        <v>0</v>
      </c>
      <c r="O3153" s="303">
        <v>0</v>
      </c>
      <c r="P3153" s="305">
        <v>0</v>
      </c>
      <c r="Q3153" s="303">
        <v>0</v>
      </c>
      <c r="R3153" s="16">
        <f>SUMIFS('Member Months'!$L:$L,'Member Months'!$A:$A,$A3153,'Member Months'!$C:$C,$C3153, 'Member Months'!$D:$D,$D3153)</f>
        <v>0</v>
      </c>
      <c r="T3153" s="172"/>
    </row>
    <row r="3154" spans="1:20">
      <c r="A3154" s="38">
        <v>22</v>
      </c>
      <c r="B3154" s="39">
        <f t="shared" si="107"/>
        <v>0</v>
      </c>
      <c r="C3154" s="39" t="str">
        <f t="shared" si="106"/>
        <v>2020 Initial Year</v>
      </c>
      <c r="D3154" s="40">
        <v>2</v>
      </c>
      <c r="E3154" s="662">
        <v>22</v>
      </c>
      <c r="F3154" s="662">
        <v>6</v>
      </c>
      <c r="G3154" s="991" t="s">
        <v>933</v>
      </c>
      <c r="H3154" s="40" t="s">
        <v>227</v>
      </c>
      <c r="I3154" s="630" t="s">
        <v>73</v>
      </c>
      <c r="J3154" s="991" t="s">
        <v>528</v>
      </c>
      <c r="K3154" s="303">
        <v>0</v>
      </c>
      <c r="L3154" s="304">
        <v>0</v>
      </c>
      <c r="M3154" s="305">
        <v>0</v>
      </c>
      <c r="N3154" s="305">
        <v>0</v>
      </c>
      <c r="O3154" s="303">
        <v>0</v>
      </c>
      <c r="P3154" s="305">
        <v>0</v>
      </c>
      <c r="Q3154" s="303">
        <v>0</v>
      </c>
      <c r="R3154" s="16">
        <f>SUMIFS('Member Months'!$L:$L,'Member Months'!$A:$A,$A3154,'Member Months'!$C:$C,$C3154, 'Member Months'!$D:$D,$D3154)</f>
        <v>0</v>
      </c>
      <c r="T3154" s="172"/>
    </row>
    <row r="3155" spans="1:20">
      <c r="A3155" s="38">
        <v>22</v>
      </c>
      <c r="B3155" s="39">
        <f t="shared" si="107"/>
        <v>0</v>
      </c>
      <c r="C3155" s="39" t="str">
        <f t="shared" si="106"/>
        <v>2020 Initial Year</v>
      </c>
      <c r="D3155" s="40">
        <v>2</v>
      </c>
      <c r="E3155" s="662">
        <v>22</v>
      </c>
      <c r="F3155" s="662">
        <v>6</v>
      </c>
      <c r="G3155" s="991" t="s">
        <v>933</v>
      </c>
      <c r="H3155" s="40" t="s">
        <v>227</v>
      </c>
      <c r="I3155" s="630" t="s">
        <v>409</v>
      </c>
      <c r="J3155" s="991" t="s">
        <v>803</v>
      </c>
      <c r="K3155" s="303">
        <v>0</v>
      </c>
      <c r="L3155" s="304">
        <v>0</v>
      </c>
      <c r="M3155" s="305">
        <v>0</v>
      </c>
      <c r="N3155" s="305">
        <v>0</v>
      </c>
      <c r="O3155" s="303">
        <v>0</v>
      </c>
      <c r="P3155" s="305">
        <v>0</v>
      </c>
      <c r="Q3155" s="303">
        <v>0</v>
      </c>
      <c r="R3155" s="16">
        <f>SUMIFS('Member Months'!$L:$L,'Member Months'!$A:$A,$A3155,'Member Months'!$C:$C,$C3155, 'Member Months'!$D:$D,$D3155)</f>
        <v>0</v>
      </c>
      <c r="T3155" s="172"/>
    </row>
    <row r="3156" spans="1:20">
      <c r="A3156" s="38">
        <v>23</v>
      </c>
      <c r="B3156" s="39">
        <v>0</v>
      </c>
      <c r="C3156" s="39" t="str">
        <f t="shared" si="106"/>
        <v>2020 Initial Year</v>
      </c>
      <c r="D3156" s="40">
        <v>2</v>
      </c>
      <c r="E3156" s="662">
        <v>23</v>
      </c>
      <c r="F3156" s="662">
        <v>6</v>
      </c>
      <c r="G3156" s="991" t="s">
        <v>933</v>
      </c>
      <c r="H3156" s="40" t="s">
        <v>228</v>
      </c>
      <c r="I3156" s="630" t="s">
        <v>211</v>
      </c>
      <c r="J3156" s="991" t="s">
        <v>261</v>
      </c>
      <c r="K3156" s="303">
        <v>0</v>
      </c>
      <c r="L3156" s="304">
        <v>0</v>
      </c>
      <c r="M3156" s="305">
        <v>0</v>
      </c>
      <c r="N3156" s="305">
        <v>0</v>
      </c>
      <c r="O3156" s="303">
        <v>0</v>
      </c>
      <c r="P3156" s="305">
        <v>0</v>
      </c>
      <c r="Q3156" s="303">
        <v>0</v>
      </c>
      <c r="R3156" s="16">
        <v>0</v>
      </c>
      <c r="T3156" s="172"/>
    </row>
    <row r="3157" spans="1:20">
      <c r="A3157" s="38">
        <v>23</v>
      </c>
      <c r="B3157" s="39">
        <v>0</v>
      </c>
      <c r="C3157" s="39" t="str">
        <f t="shared" si="106"/>
        <v>2020 Initial Year</v>
      </c>
      <c r="D3157" s="40">
        <v>2</v>
      </c>
      <c r="E3157" s="662">
        <v>23</v>
      </c>
      <c r="F3157" s="662">
        <v>6</v>
      </c>
      <c r="G3157" s="991" t="s">
        <v>933</v>
      </c>
      <c r="H3157" s="40" t="s">
        <v>228</v>
      </c>
      <c r="I3157" s="630" t="s">
        <v>214</v>
      </c>
      <c r="J3157" s="991" t="s">
        <v>676</v>
      </c>
      <c r="K3157" s="303">
        <v>0</v>
      </c>
      <c r="L3157" s="304">
        <v>0</v>
      </c>
      <c r="M3157" s="305">
        <v>0</v>
      </c>
      <c r="N3157" s="305">
        <v>0</v>
      </c>
      <c r="O3157" s="303">
        <v>0</v>
      </c>
      <c r="P3157" s="305">
        <v>0</v>
      </c>
      <c r="Q3157" s="303">
        <v>0</v>
      </c>
      <c r="R3157" s="16">
        <v>0</v>
      </c>
      <c r="T3157" s="172"/>
    </row>
    <row r="3158" spans="1:20">
      <c r="A3158" s="38">
        <v>23</v>
      </c>
      <c r="B3158" s="39">
        <v>0</v>
      </c>
      <c r="C3158" s="39" t="str">
        <f t="shared" si="106"/>
        <v>2020 Initial Year</v>
      </c>
      <c r="D3158" s="40">
        <v>2</v>
      </c>
      <c r="E3158" s="662">
        <v>23</v>
      </c>
      <c r="F3158" s="662">
        <v>6</v>
      </c>
      <c r="G3158" s="991" t="s">
        <v>933</v>
      </c>
      <c r="H3158" s="40" t="s">
        <v>228</v>
      </c>
      <c r="I3158" s="630" t="s">
        <v>215</v>
      </c>
      <c r="J3158" s="991" t="s">
        <v>216</v>
      </c>
      <c r="K3158" s="303">
        <v>0</v>
      </c>
      <c r="L3158" s="304">
        <v>0</v>
      </c>
      <c r="M3158" s="305">
        <v>0</v>
      </c>
      <c r="N3158" s="305">
        <v>0</v>
      </c>
      <c r="O3158" s="303">
        <v>0</v>
      </c>
      <c r="P3158" s="305">
        <v>0</v>
      </c>
      <c r="Q3158" s="303">
        <v>0</v>
      </c>
      <c r="R3158" s="16">
        <v>0</v>
      </c>
      <c r="T3158" s="172"/>
    </row>
    <row r="3159" spans="1:20">
      <c r="A3159" s="38">
        <v>23</v>
      </c>
      <c r="B3159" s="39">
        <v>0</v>
      </c>
      <c r="C3159" s="39" t="str">
        <f t="shared" si="106"/>
        <v>2020 Initial Year</v>
      </c>
      <c r="D3159" s="40">
        <v>2</v>
      </c>
      <c r="E3159" s="662">
        <v>23</v>
      </c>
      <c r="F3159" s="662">
        <v>6</v>
      </c>
      <c r="G3159" s="991" t="s">
        <v>933</v>
      </c>
      <c r="H3159" s="40" t="s">
        <v>228</v>
      </c>
      <c r="I3159" s="630" t="s">
        <v>217</v>
      </c>
      <c r="J3159" s="991" t="s">
        <v>262</v>
      </c>
      <c r="K3159" s="303">
        <v>0</v>
      </c>
      <c r="L3159" s="304">
        <v>0</v>
      </c>
      <c r="M3159" s="305">
        <v>0</v>
      </c>
      <c r="N3159" s="305">
        <v>0</v>
      </c>
      <c r="O3159" s="303">
        <v>0</v>
      </c>
      <c r="P3159" s="305">
        <v>0</v>
      </c>
      <c r="Q3159" s="303">
        <v>0</v>
      </c>
      <c r="R3159" s="16">
        <v>0</v>
      </c>
      <c r="T3159" s="172"/>
    </row>
    <row r="3160" spans="1:20">
      <c r="A3160" s="38">
        <v>23</v>
      </c>
      <c r="B3160" s="39">
        <v>0</v>
      </c>
      <c r="C3160" s="39" t="str">
        <f t="shared" si="106"/>
        <v>2020 Initial Year</v>
      </c>
      <c r="D3160" s="40">
        <v>2</v>
      </c>
      <c r="E3160" s="662">
        <v>23</v>
      </c>
      <c r="F3160" s="662">
        <v>6</v>
      </c>
      <c r="G3160" s="991" t="s">
        <v>933</v>
      </c>
      <c r="H3160" s="40" t="s">
        <v>228</v>
      </c>
      <c r="I3160" s="630" t="s">
        <v>218</v>
      </c>
      <c r="J3160" s="991" t="s">
        <v>677</v>
      </c>
      <c r="K3160" s="303">
        <v>0</v>
      </c>
      <c r="L3160" s="304">
        <v>0</v>
      </c>
      <c r="M3160" s="305">
        <v>0</v>
      </c>
      <c r="N3160" s="305">
        <v>0</v>
      </c>
      <c r="O3160" s="303">
        <v>0</v>
      </c>
      <c r="P3160" s="305">
        <v>0</v>
      </c>
      <c r="Q3160" s="303">
        <v>0</v>
      </c>
      <c r="R3160" s="16">
        <v>0</v>
      </c>
      <c r="T3160" s="172"/>
    </row>
    <row r="3161" spans="1:20">
      <c r="A3161" s="38">
        <v>23</v>
      </c>
      <c r="B3161" s="39">
        <v>0</v>
      </c>
      <c r="C3161" s="39" t="str">
        <f t="shared" si="106"/>
        <v>2020 Initial Year</v>
      </c>
      <c r="D3161" s="40">
        <v>2</v>
      </c>
      <c r="E3161" s="662">
        <v>23</v>
      </c>
      <c r="F3161" s="662">
        <v>6</v>
      </c>
      <c r="G3161" s="991" t="s">
        <v>933</v>
      </c>
      <c r="H3161" s="40" t="s">
        <v>228</v>
      </c>
      <c r="I3161" s="630" t="s">
        <v>219</v>
      </c>
      <c r="J3161" s="991" t="s">
        <v>263</v>
      </c>
      <c r="K3161" s="303">
        <v>0</v>
      </c>
      <c r="L3161" s="304">
        <v>0</v>
      </c>
      <c r="M3161" s="305">
        <v>0</v>
      </c>
      <c r="N3161" s="305">
        <v>0</v>
      </c>
      <c r="O3161" s="303">
        <v>0</v>
      </c>
      <c r="P3161" s="305">
        <v>0</v>
      </c>
      <c r="Q3161" s="303">
        <v>0</v>
      </c>
      <c r="R3161" s="16">
        <v>0</v>
      </c>
      <c r="T3161" s="172"/>
    </row>
    <row r="3162" spans="1:20">
      <c r="A3162" s="38">
        <v>23</v>
      </c>
      <c r="B3162" s="39">
        <v>0</v>
      </c>
      <c r="C3162" s="39" t="str">
        <f t="shared" si="106"/>
        <v>2020 Initial Year</v>
      </c>
      <c r="D3162" s="40">
        <v>2</v>
      </c>
      <c r="E3162" s="662">
        <v>23</v>
      </c>
      <c r="F3162" s="662">
        <v>6</v>
      </c>
      <c r="G3162" s="991" t="s">
        <v>933</v>
      </c>
      <c r="H3162" s="40" t="s">
        <v>228</v>
      </c>
      <c r="I3162" s="630" t="s">
        <v>220</v>
      </c>
      <c r="J3162" s="991" t="s">
        <v>675</v>
      </c>
      <c r="K3162" s="303">
        <v>0</v>
      </c>
      <c r="L3162" s="304">
        <v>0</v>
      </c>
      <c r="M3162" s="305">
        <v>0</v>
      </c>
      <c r="N3162" s="305">
        <v>0</v>
      </c>
      <c r="O3162" s="303">
        <v>0</v>
      </c>
      <c r="P3162" s="305">
        <v>0</v>
      </c>
      <c r="Q3162" s="303">
        <v>0</v>
      </c>
      <c r="R3162" s="16">
        <v>0</v>
      </c>
      <c r="T3162" s="172"/>
    </row>
    <row r="3163" spans="1:20">
      <c r="A3163" s="38">
        <v>23</v>
      </c>
      <c r="B3163" s="39">
        <v>0</v>
      </c>
      <c r="C3163" s="39" t="str">
        <f t="shared" si="106"/>
        <v>2020 Initial Year</v>
      </c>
      <c r="D3163" s="40">
        <v>2</v>
      </c>
      <c r="E3163" s="662">
        <v>23</v>
      </c>
      <c r="F3163" s="662">
        <v>6</v>
      </c>
      <c r="G3163" s="991" t="s">
        <v>933</v>
      </c>
      <c r="H3163" s="40" t="s">
        <v>228</v>
      </c>
      <c r="I3163" s="630" t="s">
        <v>221</v>
      </c>
      <c r="J3163" s="991" t="s">
        <v>264</v>
      </c>
      <c r="K3163" s="303">
        <v>0</v>
      </c>
      <c r="L3163" s="304">
        <v>0</v>
      </c>
      <c r="M3163" s="305">
        <v>0</v>
      </c>
      <c r="N3163" s="305">
        <v>0</v>
      </c>
      <c r="O3163" s="303">
        <v>0</v>
      </c>
      <c r="P3163" s="305">
        <v>0</v>
      </c>
      <c r="Q3163" s="303">
        <v>0</v>
      </c>
      <c r="R3163" s="16">
        <v>0</v>
      </c>
      <c r="T3163" s="172"/>
    </row>
    <row r="3164" spans="1:20">
      <c r="A3164" s="38">
        <v>23</v>
      </c>
      <c r="B3164" s="39">
        <v>0</v>
      </c>
      <c r="C3164" s="39" t="str">
        <f t="shared" si="106"/>
        <v>2020 Initial Year</v>
      </c>
      <c r="D3164" s="40">
        <v>2</v>
      </c>
      <c r="E3164" s="662">
        <v>23</v>
      </c>
      <c r="F3164" s="662">
        <v>6</v>
      </c>
      <c r="G3164" s="991" t="s">
        <v>933</v>
      </c>
      <c r="H3164" s="40" t="s">
        <v>228</v>
      </c>
      <c r="I3164" s="630" t="s">
        <v>222</v>
      </c>
      <c r="J3164" s="991" t="s">
        <v>206</v>
      </c>
      <c r="K3164" s="303">
        <v>0</v>
      </c>
      <c r="L3164" s="304">
        <v>0</v>
      </c>
      <c r="M3164" s="305">
        <v>0</v>
      </c>
      <c r="N3164" s="305">
        <v>0</v>
      </c>
      <c r="O3164" s="303">
        <v>0</v>
      </c>
      <c r="P3164" s="305">
        <v>0</v>
      </c>
      <c r="Q3164" s="303">
        <v>0</v>
      </c>
      <c r="R3164" s="16">
        <v>0</v>
      </c>
      <c r="T3164" s="172"/>
    </row>
    <row r="3165" spans="1:20">
      <c r="A3165" s="38">
        <v>23</v>
      </c>
      <c r="B3165" s="39">
        <v>0</v>
      </c>
      <c r="C3165" s="39" t="str">
        <f t="shared" si="106"/>
        <v>2020 Initial Year</v>
      </c>
      <c r="D3165" s="40">
        <v>2</v>
      </c>
      <c r="E3165" s="662">
        <v>23</v>
      </c>
      <c r="F3165" s="662">
        <v>6</v>
      </c>
      <c r="G3165" s="991" t="s">
        <v>933</v>
      </c>
      <c r="H3165" s="40" t="s">
        <v>228</v>
      </c>
      <c r="I3165" s="630" t="s">
        <v>223</v>
      </c>
      <c r="J3165" s="991" t="s">
        <v>181</v>
      </c>
      <c r="K3165" s="303">
        <v>0</v>
      </c>
      <c r="L3165" s="304">
        <v>0</v>
      </c>
      <c r="M3165" s="305">
        <v>0</v>
      </c>
      <c r="N3165" s="305">
        <v>0</v>
      </c>
      <c r="O3165" s="303">
        <v>0</v>
      </c>
      <c r="P3165" s="305">
        <v>0</v>
      </c>
      <c r="Q3165" s="303">
        <v>0</v>
      </c>
      <c r="R3165" s="16">
        <v>0</v>
      </c>
      <c r="T3165" s="172"/>
    </row>
    <row r="3166" spans="1:20">
      <c r="A3166" s="38">
        <v>23</v>
      </c>
      <c r="B3166" s="39">
        <v>0</v>
      </c>
      <c r="C3166" s="39" t="str">
        <f t="shared" si="106"/>
        <v>2020 Initial Year</v>
      </c>
      <c r="D3166" s="40">
        <v>2</v>
      </c>
      <c r="E3166" s="662">
        <v>23</v>
      </c>
      <c r="F3166" s="662">
        <v>6</v>
      </c>
      <c r="G3166" s="991" t="s">
        <v>933</v>
      </c>
      <c r="H3166" s="40" t="s">
        <v>228</v>
      </c>
      <c r="I3166" s="630" t="s">
        <v>150</v>
      </c>
      <c r="J3166" s="991" t="s">
        <v>204</v>
      </c>
      <c r="K3166" s="303">
        <v>0</v>
      </c>
      <c r="L3166" s="304">
        <v>0</v>
      </c>
      <c r="M3166" s="305">
        <v>0</v>
      </c>
      <c r="N3166" s="305">
        <v>0</v>
      </c>
      <c r="O3166" s="303">
        <v>0</v>
      </c>
      <c r="P3166" s="305">
        <v>0</v>
      </c>
      <c r="Q3166" s="303">
        <v>0</v>
      </c>
      <c r="R3166" s="16">
        <v>0</v>
      </c>
      <c r="T3166" s="172"/>
    </row>
    <row r="3167" spans="1:20">
      <c r="A3167" s="38">
        <v>23</v>
      </c>
      <c r="B3167" s="39">
        <v>0</v>
      </c>
      <c r="C3167" s="39" t="str">
        <f t="shared" ref="C3167:C3230" si="108">$C$2598</f>
        <v>2020 Initial Year</v>
      </c>
      <c r="D3167" s="40">
        <v>2</v>
      </c>
      <c r="E3167" s="662">
        <v>23</v>
      </c>
      <c r="F3167" s="662">
        <v>6</v>
      </c>
      <c r="G3167" s="991" t="s">
        <v>933</v>
      </c>
      <c r="H3167" s="40" t="s">
        <v>228</v>
      </c>
      <c r="I3167" s="630" t="s">
        <v>151</v>
      </c>
      <c r="J3167" s="991" t="s">
        <v>205</v>
      </c>
      <c r="K3167" s="303">
        <v>0</v>
      </c>
      <c r="L3167" s="304">
        <v>0</v>
      </c>
      <c r="M3167" s="305">
        <v>0</v>
      </c>
      <c r="N3167" s="305">
        <v>0</v>
      </c>
      <c r="O3167" s="303">
        <v>0</v>
      </c>
      <c r="P3167" s="305">
        <v>0</v>
      </c>
      <c r="Q3167" s="303">
        <v>0</v>
      </c>
      <c r="R3167" s="16">
        <v>0</v>
      </c>
      <c r="T3167" s="172"/>
    </row>
    <row r="3168" spans="1:20">
      <c r="A3168" s="38">
        <v>23</v>
      </c>
      <c r="B3168" s="39">
        <v>0</v>
      </c>
      <c r="C3168" s="39" t="str">
        <f t="shared" si="108"/>
        <v>2020 Initial Year</v>
      </c>
      <c r="D3168" s="40">
        <v>2</v>
      </c>
      <c r="E3168" s="662">
        <v>23</v>
      </c>
      <c r="F3168" s="662">
        <v>6</v>
      </c>
      <c r="G3168" s="991" t="s">
        <v>933</v>
      </c>
      <c r="H3168" s="40" t="s">
        <v>228</v>
      </c>
      <c r="I3168" s="630" t="s">
        <v>152</v>
      </c>
      <c r="J3168" s="991" t="s">
        <v>182</v>
      </c>
      <c r="K3168" s="303">
        <v>0</v>
      </c>
      <c r="L3168" s="304">
        <v>0</v>
      </c>
      <c r="M3168" s="305">
        <v>0</v>
      </c>
      <c r="N3168" s="305">
        <v>0</v>
      </c>
      <c r="O3168" s="303">
        <v>0</v>
      </c>
      <c r="P3168" s="305">
        <v>0</v>
      </c>
      <c r="Q3168" s="303">
        <v>0</v>
      </c>
      <c r="R3168" s="16">
        <v>0</v>
      </c>
      <c r="T3168" s="172"/>
    </row>
    <row r="3169" spans="1:20">
      <c r="A3169" s="38">
        <v>23</v>
      </c>
      <c r="B3169" s="39">
        <v>0</v>
      </c>
      <c r="C3169" s="39" t="str">
        <f t="shared" si="108"/>
        <v>2020 Initial Year</v>
      </c>
      <c r="D3169" s="40">
        <v>2</v>
      </c>
      <c r="E3169" s="662">
        <v>23</v>
      </c>
      <c r="F3169" s="662">
        <v>6</v>
      </c>
      <c r="G3169" s="991" t="s">
        <v>933</v>
      </c>
      <c r="H3169" s="40" t="s">
        <v>228</v>
      </c>
      <c r="I3169" s="630" t="s">
        <v>70</v>
      </c>
      <c r="J3169" s="991" t="s">
        <v>265</v>
      </c>
      <c r="K3169" s="303">
        <v>0</v>
      </c>
      <c r="L3169" s="304">
        <v>0</v>
      </c>
      <c r="M3169" s="305">
        <v>0</v>
      </c>
      <c r="N3169" s="305">
        <v>0</v>
      </c>
      <c r="O3169" s="303">
        <v>0</v>
      </c>
      <c r="P3169" s="305">
        <v>0</v>
      </c>
      <c r="Q3169" s="303">
        <v>0</v>
      </c>
      <c r="R3169" s="16">
        <v>0</v>
      </c>
      <c r="T3169" s="172"/>
    </row>
    <row r="3170" spans="1:20">
      <c r="A3170" s="38">
        <v>23</v>
      </c>
      <c r="B3170" s="39">
        <v>0</v>
      </c>
      <c r="C3170" s="39" t="str">
        <f t="shared" si="108"/>
        <v>2020 Initial Year</v>
      </c>
      <c r="D3170" s="40">
        <v>2</v>
      </c>
      <c r="E3170" s="662">
        <v>23</v>
      </c>
      <c r="F3170" s="662">
        <v>6</v>
      </c>
      <c r="G3170" s="991" t="s">
        <v>933</v>
      </c>
      <c r="H3170" s="40" t="s">
        <v>228</v>
      </c>
      <c r="I3170" s="630" t="s">
        <v>71</v>
      </c>
      <c r="J3170" s="991" t="s">
        <v>266</v>
      </c>
      <c r="K3170" s="303">
        <v>0</v>
      </c>
      <c r="L3170" s="304">
        <v>0</v>
      </c>
      <c r="M3170" s="305">
        <v>0</v>
      </c>
      <c r="N3170" s="305">
        <v>0</v>
      </c>
      <c r="O3170" s="303">
        <v>0</v>
      </c>
      <c r="P3170" s="305">
        <v>0</v>
      </c>
      <c r="Q3170" s="303">
        <v>0</v>
      </c>
      <c r="R3170" s="16">
        <v>0</v>
      </c>
      <c r="T3170" s="172"/>
    </row>
    <row r="3171" spans="1:20">
      <c r="A3171" s="38">
        <v>23</v>
      </c>
      <c r="B3171" s="39">
        <v>0</v>
      </c>
      <c r="C3171" s="39" t="str">
        <f t="shared" si="108"/>
        <v>2020 Initial Year</v>
      </c>
      <c r="D3171" s="40">
        <v>2</v>
      </c>
      <c r="E3171" s="662">
        <v>23</v>
      </c>
      <c r="F3171" s="662">
        <v>6</v>
      </c>
      <c r="G3171" s="991" t="s">
        <v>933</v>
      </c>
      <c r="H3171" s="40" t="s">
        <v>228</v>
      </c>
      <c r="I3171" s="630" t="s">
        <v>72</v>
      </c>
      <c r="J3171" s="991" t="s">
        <v>527</v>
      </c>
      <c r="K3171" s="303">
        <v>0</v>
      </c>
      <c r="L3171" s="304">
        <v>0</v>
      </c>
      <c r="M3171" s="305">
        <v>0</v>
      </c>
      <c r="N3171" s="305">
        <v>0</v>
      </c>
      <c r="O3171" s="303">
        <v>0</v>
      </c>
      <c r="P3171" s="305">
        <v>0</v>
      </c>
      <c r="Q3171" s="303">
        <v>0</v>
      </c>
      <c r="R3171" s="16">
        <v>0</v>
      </c>
      <c r="T3171" s="172"/>
    </row>
    <row r="3172" spans="1:20">
      <c r="A3172" s="38">
        <v>23</v>
      </c>
      <c r="B3172" s="39">
        <v>0</v>
      </c>
      <c r="C3172" s="39" t="str">
        <f t="shared" si="108"/>
        <v>2020 Initial Year</v>
      </c>
      <c r="D3172" s="40">
        <v>2</v>
      </c>
      <c r="E3172" s="662">
        <v>23</v>
      </c>
      <c r="F3172" s="662">
        <v>6</v>
      </c>
      <c r="G3172" s="991" t="s">
        <v>933</v>
      </c>
      <c r="H3172" s="40" t="s">
        <v>228</v>
      </c>
      <c r="I3172" s="630" t="s">
        <v>73</v>
      </c>
      <c r="J3172" s="991" t="s">
        <v>528</v>
      </c>
      <c r="K3172" s="303">
        <v>0</v>
      </c>
      <c r="L3172" s="304">
        <v>0</v>
      </c>
      <c r="M3172" s="305">
        <v>0</v>
      </c>
      <c r="N3172" s="305">
        <v>0</v>
      </c>
      <c r="O3172" s="303">
        <v>0</v>
      </c>
      <c r="P3172" s="305">
        <v>0</v>
      </c>
      <c r="Q3172" s="303">
        <v>0</v>
      </c>
      <c r="R3172" s="16">
        <v>0</v>
      </c>
      <c r="T3172" s="172"/>
    </row>
    <row r="3173" spans="1:20">
      <c r="A3173" s="38">
        <v>23</v>
      </c>
      <c r="B3173" s="39">
        <v>0</v>
      </c>
      <c r="C3173" s="39" t="str">
        <f t="shared" si="108"/>
        <v>2020 Initial Year</v>
      </c>
      <c r="D3173" s="40">
        <v>2</v>
      </c>
      <c r="E3173" s="662">
        <v>23</v>
      </c>
      <c r="F3173" s="662">
        <v>6</v>
      </c>
      <c r="G3173" s="991" t="s">
        <v>933</v>
      </c>
      <c r="H3173" s="40" t="s">
        <v>228</v>
      </c>
      <c r="I3173" s="630" t="s">
        <v>409</v>
      </c>
      <c r="J3173" s="991" t="s">
        <v>803</v>
      </c>
      <c r="K3173" s="303">
        <v>0</v>
      </c>
      <c r="L3173" s="304">
        <v>0</v>
      </c>
      <c r="M3173" s="305">
        <v>0</v>
      </c>
      <c r="N3173" s="305">
        <v>0</v>
      </c>
      <c r="O3173" s="303">
        <v>0</v>
      </c>
      <c r="P3173" s="305">
        <v>0</v>
      </c>
      <c r="Q3173" s="303">
        <v>0</v>
      </c>
      <c r="R3173" s="16">
        <v>0</v>
      </c>
      <c r="T3173" s="172"/>
    </row>
    <row r="3174" spans="1:20">
      <c r="A3174" s="38">
        <v>24</v>
      </c>
      <c r="B3174" s="39">
        <v>0</v>
      </c>
      <c r="C3174" s="39" t="str">
        <f t="shared" si="108"/>
        <v>2020 Initial Year</v>
      </c>
      <c r="D3174" s="40">
        <v>2</v>
      </c>
      <c r="E3174" s="662">
        <v>24</v>
      </c>
      <c r="F3174" s="662">
        <v>6</v>
      </c>
      <c r="G3174" s="991" t="s">
        <v>229</v>
      </c>
      <c r="H3174" s="40" t="s">
        <v>227</v>
      </c>
      <c r="I3174" s="630" t="s">
        <v>211</v>
      </c>
      <c r="J3174" s="991" t="s">
        <v>261</v>
      </c>
      <c r="K3174" s="303">
        <v>0</v>
      </c>
      <c r="L3174" s="304">
        <v>0</v>
      </c>
      <c r="M3174" s="305">
        <v>0</v>
      </c>
      <c r="N3174" s="305">
        <v>0</v>
      </c>
      <c r="O3174" s="303">
        <v>0</v>
      </c>
      <c r="P3174" s="305">
        <v>0</v>
      </c>
      <c r="Q3174" s="303">
        <v>0</v>
      </c>
      <c r="R3174" s="16">
        <v>0</v>
      </c>
      <c r="T3174" s="172"/>
    </row>
    <row r="3175" spans="1:20">
      <c r="A3175" s="38">
        <v>24</v>
      </c>
      <c r="B3175" s="39">
        <v>0</v>
      </c>
      <c r="C3175" s="39" t="str">
        <f t="shared" si="108"/>
        <v>2020 Initial Year</v>
      </c>
      <c r="D3175" s="40">
        <v>2</v>
      </c>
      <c r="E3175" s="662">
        <v>24</v>
      </c>
      <c r="F3175" s="662">
        <v>6</v>
      </c>
      <c r="G3175" s="991" t="s">
        <v>229</v>
      </c>
      <c r="H3175" s="40" t="s">
        <v>227</v>
      </c>
      <c r="I3175" s="630" t="s">
        <v>214</v>
      </c>
      <c r="J3175" s="991" t="s">
        <v>676</v>
      </c>
      <c r="K3175" s="303">
        <v>0</v>
      </c>
      <c r="L3175" s="304">
        <v>0</v>
      </c>
      <c r="M3175" s="305">
        <v>0</v>
      </c>
      <c r="N3175" s="305">
        <v>0</v>
      </c>
      <c r="O3175" s="303">
        <v>0</v>
      </c>
      <c r="P3175" s="305">
        <v>0</v>
      </c>
      <c r="Q3175" s="303">
        <v>0</v>
      </c>
      <c r="R3175" s="16">
        <v>0</v>
      </c>
      <c r="T3175" s="172"/>
    </row>
    <row r="3176" spans="1:20">
      <c r="A3176" s="38">
        <v>24</v>
      </c>
      <c r="B3176" s="39">
        <v>0</v>
      </c>
      <c r="C3176" s="39" t="str">
        <f t="shared" si="108"/>
        <v>2020 Initial Year</v>
      </c>
      <c r="D3176" s="40">
        <v>2</v>
      </c>
      <c r="E3176" s="662">
        <v>24</v>
      </c>
      <c r="F3176" s="662">
        <v>6</v>
      </c>
      <c r="G3176" s="991" t="s">
        <v>229</v>
      </c>
      <c r="H3176" s="40" t="s">
        <v>227</v>
      </c>
      <c r="I3176" s="630" t="s">
        <v>215</v>
      </c>
      <c r="J3176" s="991" t="s">
        <v>216</v>
      </c>
      <c r="K3176" s="303">
        <v>0</v>
      </c>
      <c r="L3176" s="304">
        <v>0</v>
      </c>
      <c r="M3176" s="305">
        <v>0</v>
      </c>
      <c r="N3176" s="305">
        <v>0</v>
      </c>
      <c r="O3176" s="303">
        <v>0</v>
      </c>
      <c r="P3176" s="305">
        <v>0</v>
      </c>
      <c r="Q3176" s="303">
        <v>0</v>
      </c>
      <c r="R3176" s="16">
        <v>0</v>
      </c>
      <c r="T3176" s="172"/>
    </row>
    <row r="3177" spans="1:20">
      <c r="A3177" s="38">
        <v>24</v>
      </c>
      <c r="B3177" s="39">
        <v>0</v>
      </c>
      <c r="C3177" s="39" t="str">
        <f t="shared" si="108"/>
        <v>2020 Initial Year</v>
      </c>
      <c r="D3177" s="40">
        <v>2</v>
      </c>
      <c r="E3177" s="662">
        <v>24</v>
      </c>
      <c r="F3177" s="662">
        <v>6</v>
      </c>
      <c r="G3177" s="991" t="s">
        <v>229</v>
      </c>
      <c r="H3177" s="40" t="s">
        <v>227</v>
      </c>
      <c r="I3177" s="630" t="s">
        <v>217</v>
      </c>
      <c r="J3177" s="991" t="s">
        <v>262</v>
      </c>
      <c r="K3177" s="303">
        <v>0</v>
      </c>
      <c r="L3177" s="304">
        <v>0</v>
      </c>
      <c r="M3177" s="305">
        <v>0</v>
      </c>
      <c r="N3177" s="305">
        <v>0</v>
      </c>
      <c r="O3177" s="303">
        <v>0</v>
      </c>
      <c r="P3177" s="305">
        <v>0</v>
      </c>
      <c r="Q3177" s="303">
        <v>0</v>
      </c>
      <c r="R3177" s="16">
        <v>0</v>
      </c>
      <c r="T3177" s="172"/>
    </row>
    <row r="3178" spans="1:20">
      <c r="A3178" s="38">
        <v>24</v>
      </c>
      <c r="B3178" s="39">
        <v>0</v>
      </c>
      <c r="C3178" s="39" t="str">
        <f t="shared" si="108"/>
        <v>2020 Initial Year</v>
      </c>
      <c r="D3178" s="40">
        <v>2</v>
      </c>
      <c r="E3178" s="662">
        <v>24</v>
      </c>
      <c r="F3178" s="662">
        <v>6</v>
      </c>
      <c r="G3178" s="991" t="s">
        <v>229</v>
      </c>
      <c r="H3178" s="40" t="s">
        <v>227</v>
      </c>
      <c r="I3178" s="630" t="s">
        <v>218</v>
      </c>
      <c r="J3178" s="991" t="s">
        <v>677</v>
      </c>
      <c r="K3178" s="303">
        <v>0</v>
      </c>
      <c r="L3178" s="304">
        <v>0</v>
      </c>
      <c r="M3178" s="305">
        <v>0</v>
      </c>
      <c r="N3178" s="305">
        <v>0</v>
      </c>
      <c r="O3178" s="303">
        <v>0</v>
      </c>
      <c r="P3178" s="305">
        <v>0</v>
      </c>
      <c r="Q3178" s="303">
        <v>0</v>
      </c>
      <c r="R3178" s="16">
        <v>0</v>
      </c>
      <c r="T3178" s="172"/>
    </row>
    <row r="3179" spans="1:20">
      <c r="A3179" s="38">
        <v>24</v>
      </c>
      <c r="B3179" s="39">
        <v>0</v>
      </c>
      <c r="C3179" s="39" t="str">
        <f t="shared" si="108"/>
        <v>2020 Initial Year</v>
      </c>
      <c r="D3179" s="40">
        <v>2</v>
      </c>
      <c r="E3179" s="662">
        <v>24</v>
      </c>
      <c r="F3179" s="662">
        <v>6</v>
      </c>
      <c r="G3179" s="991" t="s">
        <v>229</v>
      </c>
      <c r="H3179" s="40" t="s">
        <v>227</v>
      </c>
      <c r="I3179" s="630" t="s">
        <v>219</v>
      </c>
      <c r="J3179" s="991" t="s">
        <v>263</v>
      </c>
      <c r="K3179" s="303">
        <v>0</v>
      </c>
      <c r="L3179" s="304">
        <v>0</v>
      </c>
      <c r="M3179" s="305">
        <v>0</v>
      </c>
      <c r="N3179" s="305">
        <v>0</v>
      </c>
      <c r="O3179" s="303">
        <v>0</v>
      </c>
      <c r="P3179" s="305">
        <v>0</v>
      </c>
      <c r="Q3179" s="303">
        <v>0</v>
      </c>
      <c r="R3179" s="16">
        <v>0</v>
      </c>
      <c r="T3179" s="172"/>
    </row>
    <row r="3180" spans="1:20">
      <c r="A3180" s="38">
        <v>24</v>
      </c>
      <c r="B3180" s="39">
        <v>0</v>
      </c>
      <c r="C3180" s="39" t="str">
        <f t="shared" si="108"/>
        <v>2020 Initial Year</v>
      </c>
      <c r="D3180" s="40">
        <v>2</v>
      </c>
      <c r="E3180" s="662">
        <v>24</v>
      </c>
      <c r="F3180" s="662">
        <v>6</v>
      </c>
      <c r="G3180" s="991" t="s">
        <v>229</v>
      </c>
      <c r="H3180" s="40" t="s">
        <v>227</v>
      </c>
      <c r="I3180" s="630" t="s">
        <v>220</v>
      </c>
      <c r="J3180" s="991" t="s">
        <v>675</v>
      </c>
      <c r="K3180" s="303">
        <v>0</v>
      </c>
      <c r="L3180" s="304">
        <v>0</v>
      </c>
      <c r="M3180" s="305">
        <v>0</v>
      </c>
      <c r="N3180" s="305">
        <v>0</v>
      </c>
      <c r="O3180" s="303">
        <v>0</v>
      </c>
      <c r="P3180" s="305">
        <v>0</v>
      </c>
      <c r="Q3180" s="303">
        <v>0</v>
      </c>
      <c r="R3180" s="16">
        <v>0</v>
      </c>
      <c r="T3180" s="172"/>
    </row>
    <row r="3181" spans="1:20">
      <c r="A3181" s="38">
        <v>24</v>
      </c>
      <c r="B3181" s="39">
        <v>0</v>
      </c>
      <c r="C3181" s="39" t="str">
        <f t="shared" si="108"/>
        <v>2020 Initial Year</v>
      </c>
      <c r="D3181" s="40">
        <v>2</v>
      </c>
      <c r="E3181" s="662">
        <v>24</v>
      </c>
      <c r="F3181" s="662">
        <v>6</v>
      </c>
      <c r="G3181" s="991" t="s">
        <v>229</v>
      </c>
      <c r="H3181" s="40" t="s">
        <v>227</v>
      </c>
      <c r="I3181" s="630" t="s">
        <v>221</v>
      </c>
      <c r="J3181" s="991" t="s">
        <v>264</v>
      </c>
      <c r="K3181" s="303">
        <v>0</v>
      </c>
      <c r="L3181" s="304">
        <v>0</v>
      </c>
      <c r="M3181" s="305">
        <v>0</v>
      </c>
      <c r="N3181" s="305">
        <v>0</v>
      </c>
      <c r="O3181" s="303">
        <v>0</v>
      </c>
      <c r="P3181" s="305">
        <v>0</v>
      </c>
      <c r="Q3181" s="303">
        <v>0</v>
      </c>
      <c r="R3181" s="16">
        <v>0</v>
      </c>
      <c r="T3181" s="172"/>
    </row>
    <row r="3182" spans="1:20">
      <c r="A3182" s="38">
        <v>24</v>
      </c>
      <c r="B3182" s="39">
        <v>0</v>
      </c>
      <c r="C3182" s="39" t="str">
        <f t="shared" si="108"/>
        <v>2020 Initial Year</v>
      </c>
      <c r="D3182" s="40">
        <v>2</v>
      </c>
      <c r="E3182" s="662">
        <v>24</v>
      </c>
      <c r="F3182" s="662">
        <v>6</v>
      </c>
      <c r="G3182" s="991" t="s">
        <v>229</v>
      </c>
      <c r="H3182" s="40" t="s">
        <v>227</v>
      </c>
      <c r="I3182" s="630" t="s">
        <v>222</v>
      </c>
      <c r="J3182" s="991" t="s">
        <v>206</v>
      </c>
      <c r="K3182" s="303">
        <v>0</v>
      </c>
      <c r="L3182" s="304">
        <v>0</v>
      </c>
      <c r="M3182" s="305">
        <v>0</v>
      </c>
      <c r="N3182" s="305">
        <v>0</v>
      </c>
      <c r="O3182" s="303">
        <v>0</v>
      </c>
      <c r="P3182" s="305">
        <v>0</v>
      </c>
      <c r="Q3182" s="303">
        <v>0</v>
      </c>
      <c r="R3182" s="16">
        <v>0</v>
      </c>
      <c r="T3182" s="172"/>
    </row>
    <row r="3183" spans="1:20">
      <c r="A3183" s="38">
        <v>24</v>
      </c>
      <c r="B3183" s="39">
        <v>0</v>
      </c>
      <c r="C3183" s="39" t="str">
        <f t="shared" si="108"/>
        <v>2020 Initial Year</v>
      </c>
      <c r="D3183" s="40">
        <v>2</v>
      </c>
      <c r="E3183" s="662">
        <v>24</v>
      </c>
      <c r="F3183" s="662">
        <v>6</v>
      </c>
      <c r="G3183" s="991" t="s">
        <v>229</v>
      </c>
      <c r="H3183" s="40" t="s">
        <v>227</v>
      </c>
      <c r="I3183" s="630" t="s">
        <v>223</v>
      </c>
      <c r="J3183" s="991" t="s">
        <v>181</v>
      </c>
      <c r="K3183" s="303">
        <v>0</v>
      </c>
      <c r="L3183" s="304">
        <v>0</v>
      </c>
      <c r="M3183" s="305">
        <v>0</v>
      </c>
      <c r="N3183" s="305">
        <v>0</v>
      </c>
      <c r="O3183" s="303">
        <v>0</v>
      </c>
      <c r="P3183" s="305">
        <v>0</v>
      </c>
      <c r="Q3183" s="303">
        <v>0</v>
      </c>
      <c r="R3183" s="16">
        <v>0</v>
      </c>
      <c r="T3183" s="172"/>
    </row>
    <row r="3184" spans="1:20">
      <c r="A3184" s="38">
        <v>24</v>
      </c>
      <c r="B3184" s="39">
        <v>0</v>
      </c>
      <c r="C3184" s="39" t="str">
        <f t="shared" si="108"/>
        <v>2020 Initial Year</v>
      </c>
      <c r="D3184" s="40">
        <v>2</v>
      </c>
      <c r="E3184" s="662">
        <v>24</v>
      </c>
      <c r="F3184" s="662">
        <v>6</v>
      </c>
      <c r="G3184" s="991" t="s">
        <v>229</v>
      </c>
      <c r="H3184" s="40" t="s">
        <v>227</v>
      </c>
      <c r="I3184" s="630" t="s">
        <v>150</v>
      </c>
      <c r="J3184" s="991" t="s">
        <v>204</v>
      </c>
      <c r="K3184" s="303">
        <v>0</v>
      </c>
      <c r="L3184" s="304">
        <v>0</v>
      </c>
      <c r="M3184" s="305">
        <v>0</v>
      </c>
      <c r="N3184" s="305">
        <v>0</v>
      </c>
      <c r="O3184" s="303">
        <v>0</v>
      </c>
      <c r="P3184" s="305">
        <v>0</v>
      </c>
      <c r="Q3184" s="303">
        <v>0</v>
      </c>
      <c r="R3184" s="16">
        <v>0</v>
      </c>
      <c r="T3184" s="172"/>
    </row>
    <row r="3185" spans="1:20">
      <c r="A3185" s="38">
        <v>24</v>
      </c>
      <c r="B3185" s="39">
        <v>0</v>
      </c>
      <c r="C3185" s="39" t="str">
        <f t="shared" si="108"/>
        <v>2020 Initial Year</v>
      </c>
      <c r="D3185" s="40">
        <v>2</v>
      </c>
      <c r="E3185" s="662">
        <v>24</v>
      </c>
      <c r="F3185" s="662">
        <v>6</v>
      </c>
      <c r="G3185" s="991" t="s">
        <v>229</v>
      </c>
      <c r="H3185" s="40" t="s">
        <v>227</v>
      </c>
      <c r="I3185" s="630" t="s">
        <v>151</v>
      </c>
      <c r="J3185" s="991" t="s">
        <v>205</v>
      </c>
      <c r="K3185" s="303">
        <v>0</v>
      </c>
      <c r="L3185" s="304">
        <v>0</v>
      </c>
      <c r="M3185" s="305">
        <v>0</v>
      </c>
      <c r="N3185" s="305">
        <v>0</v>
      </c>
      <c r="O3185" s="303">
        <v>0</v>
      </c>
      <c r="P3185" s="305">
        <v>0</v>
      </c>
      <c r="Q3185" s="303">
        <v>0</v>
      </c>
      <c r="R3185" s="16">
        <v>0</v>
      </c>
      <c r="T3185" s="172"/>
    </row>
    <row r="3186" spans="1:20">
      <c r="A3186" s="38">
        <v>24</v>
      </c>
      <c r="B3186" s="39">
        <v>0</v>
      </c>
      <c r="C3186" s="39" t="str">
        <f t="shared" si="108"/>
        <v>2020 Initial Year</v>
      </c>
      <c r="D3186" s="40">
        <v>2</v>
      </c>
      <c r="E3186" s="662">
        <v>24</v>
      </c>
      <c r="F3186" s="662">
        <v>6</v>
      </c>
      <c r="G3186" s="991" t="s">
        <v>229</v>
      </c>
      <c r="H3186" s="40" t="s">
        <v>227</v>
      </c>
      <c r="I3186" s="630" t="s">
        <v>152</v>
      </c>
      <c r="J3186" s="991" t="s">
        <v>182</v>
      </c>
      <c r="K3186" s="303">
        <v>0</v>
      </c>
      <c r="L3186" s="304">
        <v>0</v>
      </c>
      <c r="M3186" s="305">
        <v>0</v>
      </c>
      <c r="N3186" s="305">
        <v>0</v>
      </c>
      <c r="O3186" s="303">
        <v>0</v>
      </c>
      <c r="P3186" s="305">
        <v>0</v>
      </c>
      <c r="Q3186" s="303">
        <v>0</v>
      </c>
      <c r="R3186" s="16">
        <v>0</v>
      </c>
      <c r="T3186" s="172"/>
    </row>
    <row r="3187" spans="1:20">
      <c r="A3187" s="38">
        <v>24</v>
      </c>
      <c r="B3187" s="39">
        <v>0</v>
      </c>
      <c r="C3187" s="39" t="str">
        <f t="shared" si="108"/>
        <v>2020 Initial Year</v>
      </c>
      <c r="D3187" s="40">
        <v>2</v>
      </c>
      <c r="E3187" s="662">
        <v>24</v>
      </c>
      <c r="F3187" s="662">
        <v>6</v>
      </c>
      <c r="G3187" s="991" t="s">
        <v>229</v>
      </c>
      <c r="H3187" s="40" t="s">
        <v>227</v>
      </c>
      <c r="I3187" s="630" t="s">
        <v>70</v>
      </c>
      <c r="J3187" s="991" t="s">
        <v>265</v>
      </c>
      <c r="K3187" s="303">
        <v>0</v>
      </c>
      <c r="L3187" s="304">
        <v>0</v>
      </c>
      <c r="M3187" s="305">
        <v>0</v>
      </c>
      <c r="N3187" s="305">
        <v>0</v>
      </c>
      <c r="O3187" s="303">
        <v>0</v>
      </c>
      <c r="P3187" s="305">
        <v>0</v>
      </c>
      <c r="Q3187" s="303">
        <v>0</v>
      </c>
      <c r="R3187" s="16">
        <v>0</v>
      </c>
      <c r="T3187" s="172"/>
    </row>
    <row r="3188" spans="1:20">
      <c r="A3188" s="38">
        <v>24</v>
      </c>
      <c r="B3188" s="39">
        <v>0</v>
      </c>
      <c r="C3188" s="39" t="str">
        <f t="shared" si="108"/>
        <v>2020 Initial Year</v>
      </c>
      <c r="D3188" s="40">
        <v>2</v>
      </c>
      <c r="E3188" s="662">
        <v>24</v>
      </c>
      <c r="F3188" s="662">
        <v>6</v>
      </c>
      <c r="G3188" s="991" t="s">
        <v>229</v>
      </c>
      <c r="H3188" s="40" t="s">
        <v>227</v>
      </c>
      <c r="I3188" s="630" t="s">
        <v>71</v>
      </c>
      <c r="J3188" s="991" t="s">
        <v>266</v>
      </c>
      <c r="K3188" s="303">
        <v>0</v>
      </c>
      <c r="L3188" s="304">
        <v>0</v>
      </c>
      <c r="M3188" s="305">
        <v>0</v>
      </c>
      <c r="N3188" s="305">
        <v>0</v>
      </c>
      <c r="O3188" s="303">
        <v>0</v>
      </c>
      <c r="P3188" s="305">
        <v>0</v>
      </c>
      <c r="Q3188" s="303">
        <v>0</v>
      </c>
      <c r="R3188" s="16">
        <v>0</v>
      </c>
      <c r="T3188" s="172"/>
    </row>
    <row r="3189" spans="1:20">
      <c r="A3189" s="38">
        <v>24</v>
      </c>
      <c r="B3189" s="39">
        <v>0</v>
      </c>
      <c r="C3189" s="39" t="str">
        <f t="shared" si="108"/>
        <v>2020 Initial Year</v>
      </c>
      <c r="D3189" s="40">
        <v>2</v>
      </c>
      <c r="E3189" s="662">
        <v>24</v>
      </c>
      <c r="F3189" s="662">
        <v>6</v>
      </c>
      <c r="G3189" s="991" t="s">
        <v>229</v>
      </c>
      <c r="H3189" s="40" t="s">
        <v>227</v>
      </c>
      <c r="I3189" s="630" t="s">
        <v>72</v>
      </c>
      <c r="J3189" s="991" t="s">
        <v>527</v>
      </c>
      <c r="K3189" s="303">
        <v>0</v>
      </c>
      <c r="L3189" s="304">
        <v>0</v>
      </c>
      <c r="M3189" s="305">
        <v>0</v>
      </c>
      <c r="N3189" s="305">
        <v>0</v>
      </c>
      <c r="O3189" s="303">
        <v>0</v>
      </c>
      <c r="P3189" s="305">
        <v>0</v>
      </c>
      <c r="Q3189" s="303">
        <v>0</v>
      </c>
      <c r="R3189" s="16">
        <v>0</v>
      </c>
      <c r="T3189" s="172"/>
    </row>
    <row r="3190" spans="1:20">
      <c r="A3190" s="38">
        <v>24</v>
      </c>
      <c r="B3190" s="39">
        <v>0</v>
      </c>
      <c r="C3190" s="39" t="str">
        <f t="shared" si="108"/>
        <v>2020 Initial Year</v>
      </c>
      <c r="D3190" s="40">
        <v>2</v>
      </c>
      <c r="E3190" s="662">
        <v>24</v>
      </c>
      <c r="F3190" s="662">
        <v>6</v>
      </c>
      <c r="G3190" s="991" t="s">
        <v>229</v>
      </c>
      <c r="H3190" s="40" t="s">
        <v>227</v>
      </c>
      <c r="I3190" s="630" t="s">
        <v>73</v>
      </c>
      <c r="J3190" s="991" t="s">
        <v>528</v>
      </c>
      <c r="K3190" s="303">
        <v>0</v>
      </c>
      <c r="L3190" s="304">
        <v>0</v>
      </c>
      <c r="M3190" s="305">
        <v>0</v>
      </c>
      <c r="N3190" s="305">
        <v>0</v>
      </c>
      <c r="O3190" s="303">
        <v>0</v>
      </c>
      <c r="P3190" s="305">
        <v>0</v>
      </c>
      <c r="Q3190" s="303">
        <v>0</v>
      </c>
      <c r="R3190" s="16">
        <v>0</v>
      </c>
      <c r="T3190" s="172"/>
    </row>
    <row r="3191" spans="1:20">
      <c r="A3191" s="38">
        <v>24</v>
      </c>
      <c r="B3191" s="39">
        <v>0</v>
      </c>
      <c r="C3191" s="39" t="str">
        <f t="shared" si="108"/>
        <v>2020 Initial Year</v>
      </c>
      <c r="D3191" s="40">
        <v>2</v>
      </c>
      <c r="E3191" s="662">
        <v>24</v>
      </c>
      <c r="F3191" s="662">
        <v>6</v>
      </c>
      <c r="G3191" s="991" t="s">
        <v>229</v>
      </c>
      <c r="H3191" s="40" t="s">
        <v>227</v>
      </c>
      <c r="I3191" s="630" t="s">
        <v>409</v>
      </c>
      <c r="J3191" s="991" t="s">
        <v>803</v>
      </c>
      <c r="K3191" s="303">
        <v>0</v>
      </c>
      <c r="L3191" s="304">
        <v>0</v>
      </c>
      <c r="M3191" s="305">
        <v>0</v>
      </c>
      <c r="N3191" s="305">
        <v>0</v>
      </c>
      <c r="O3191" s="303">
        <v>0</v>
      </c>
      <c r="P3191" s="305">
        <v>0</v>
      </c>
      <c r="Q3191" s="303">
        <v>0</v>
      </c>
      <c r="R3191" s="16">
        <v>0</v>
      </c>
      <c r="T3191" s="172"/>
    </row>
    <row r="3192" spans="1:20">
      <c r="A3192" s="38">
        <v>25</v>
      </c>
      <c r="B3192" s="39">
        <v>0</v>
      </c>
      <c r="C3192" s="39" t="str">
        <f t="shared" si="108"/>
        <v>2020 Initial Year</v>
      </c>
      <c r="D3192" s="40">
        <v>2</v>
      </c>
      <c r="E3192" s="662">
        <v>25</v>
      </c>
      <c r="F3192" s="662">
        <v>6</v>
      </c>
      <c r="G3192" s="991" t="s">
        <v>229</v>
      </c>
      <c r="H3192" s="40" t="s">
        <v>228</v>
      </c>
      <c r="I3192" s="630" t="s">
        <v>211</v>
      </c>
      <c r="J3192" s="991" t="s">
        <v>261</v>
      </c>
      <c r="K3192" s="303">
        <v>0</v>
      </c>
      <c r="L3192" s="304">
        <v>0</v>
      </c>
      <c r="M3192" s="305">
        <v>0</v>
      </c>
      <c r="N3192" s="305">
        <v>0</v>
      </c>
      <c r="O3192" s="303">
        <v>0</v>
      </c>
      <c r="P3192" s="305">
        <v>0</v>
      </c>
      <c r="Q3192" s="303">
        <v>0</v>
      </c>
      <c r="R3192" s="16">
        <v>0</v>
      </c>
      <c r="T3192" s="172"/>
    </row>
    <row r="3193" spans="1:20">
      <c r="A3193" s="38">
        <v>25</v>
      </c>
      <c r="B3193" s="39">
        <v>0</v>
      </c>
      <c r="C3193" s="39" t="str">
        <f t="shared" si="108"/>
        <v>2020 Initial Year</v>
      </c>
      <c r="D3193" s="40">
        <v>2</v>
      </c>
      <c r="E3193" s="662">
        <v>25</v>
      </c>
      <c r="F3193" s="662">
        <v>6</v>
      </c>
      <c r="G3193" s="991" t="s">
        <v>229</v>
      </c>
      <c r="H3193" s="40" t="s">
        <v>228</v>
      </c>
      <c r="I3193" s="630" t="s">
        <v>214</v>
      </c>
      <c r="J3193" s="991" t="s">
        <v>676</v>
      </c>
      <c r="K3193" s="303">
        <v>0</v>
      </c>
      <c r="L3193" s="304">
        <v>0</v>
      </c>
      <c r="M3193" s="305">
        <v>0</v>
      </c>
      <c r="N3193" s="305">
        <v>0</v>
      </c>
      <c r="O3193" s="303">
        <v>0</v>
      </c>
      <c r="P3193" s="305">
        <v>0</v>
      </c>
      <c r="Q3193" s="303">
        <v>0</v>
      </c>
      <c r="R3193" s="16">
        <v>0</v>
      </c>
      <c r="T3193" s="172"/>
    </row>
    <row r="3194" spans="1:20">
      <c r="A3194" s="38">
        <v>25</v>
      </c>
      <c r="B3194" s="39">
        <v>0</v>
      </c>
      <c r="C3194" s="39" t="str">
        <f t="shared" si="108"/>
        <v>2020 Initial Year</v>
      </c>
      <c r="D3194" s="40">
        <v>2</v>
      </c>
      <c r="E3194" s="662">
        <v>25</v>
      </c>
      <c r="F3194" s="662">
        <v>6</v>
      </c>
      <c r="G3194" s="991" t="s">
        <v>229</v>
      </c>
      <c r="H3194" s="40" t="s">
        <v>228</v>
      </c>
      <c r="I3194" s="630" t="s">
        <v>215</v>
      </c>
      <c r="J3194" s="991" t="s">
        <v>216</v>
      </c>
      <c r="K3194" s="303">
        <v>0</v>
      </c>
      <c r="L3194" s="304">
        <v>0</v>
      </c>
      <c r="M3194" s="305">
        <v>0</v>
      </c>
      <c r="N3194" s="305">
        <v>0</v>
      </c>
      <c r="O3194" s="303">
        <v>0</v>
      </c>
      <c r="P3194" s="305">
        <v>0</v>
      </c>
      <c r="Q3194" s="303">
        <v>0</v>
      </c>
      <c r="R3194" s="16">
        <v>0</v>
      </c>
      <c r="T3194" s="172"/>
    </row>
    <row r="3195" spans="1:20">
      <c r="A3195" s="38">
        <v>25</v>
      </c>
      <c r="B3195" s="39">
        <v>0</v>
      </c>
      <c r="C3195" s="39" t="str">
        <f t="shared" si="108"/>
        <v>2020 Initial Year</v>
      </c>
      <c r="D3195" s="40">
        <v>2</v>
      </c>
      <c r="E3195" s="662">
        <v>25</v>
      </c>
      <c r="F3195" s="662">
        <v>6</v>
      </c>
      <c r="G3195" s="991" t="s">
        <v>229</v>
      </c>
      <c r="H3195" s="40" t="s">
        <v>228</v>
      </c>
      <c r="I3195" s="630" t="s">
        <v>217</v>
      </c>
      <c r="J3195" s="991" t="s">
        <v>262</v>
      </c>
      <c r="K3195" s="303">
        <v>0</v>
      </c>
      <c r="L3195" s="304">
        <v>0</v>
      </c>
      <c r="M3195" s="305">
        <v>0</v>
      </c>
      <c r="N3195" s="305">
        <v>0</v>
      </c>
      <c r="O3195" s="303">
        <v>0</v>
      </c>
      <c r="P3195" s="305">
        <v>0</v>
      </c>
      <c r="Q3195" s="303">
        <v>0</v>
      </c>
      <c r="R3195" s="16">
        <v>0</v>
      </c>
      <c r="T3195" s="172"/>
    </row>
    <row r="3196" spans="1:20">
      <c r="A3196" s="38">
        <v>25</v>
      </c>
      <c r="B3196" s="39">
        <v>0</v>
      </c>
      <c r="C3196" s="39" t="str">
        <f t="shared" si="108"/>
        <v>2020 Initial Year</v>
      </c>
      <c r="D3196" s="40">
        <v>2</v>
      </c>
      <c r="E3196" s="662">
        <v>25</v>
      </c>
      <c r="F3196" s="662">
        <v>6</v>
      </c>
      <c r="G3196" s="991" t="s">
        <v>229</v>
      </c>
      <c r="H3196" s="40" t="s">
        <v>228</v>
      </c>
      <c r="I3196" s="630" t="s">
        <v>218</v>
      </c>
      <c r="J3196" s="991" t="s">
        <v>677</v>
      </c>
      <c r="K3196" s="303">
        <v>0</v>
      </c>
      <c r="L3196" s="304">
        <v>0</v>
      </c>
      <c r="M3196" s="305">
        <v>0</v>
      </c>
      <c r="N3196" s="305">
        <v>0</v>
      </c>
      <c r="O3196" s="303">
        <v>0</v>
      </c>
      <c r="P3196" s="305">
        <v>0</v>
      </c>
      <c r="Q3196" s="303">
        <v>0</v>
      </c>
      <c r="R3196" s="16">
        <v>0</v>
      </c>
      <c r="T3196" s="172"/>
    </row>
    <row r="3197" spans="1:20">
      <c r="A3197" s="38">
        <v>25</v>
      </c>
      <c r="B3197" s="39">
        <v>0</v>
      </c>
      <c r="C3197" s="39" t="str">
        <f t="shared" si="108"/>
        <v>2020 Initial Year</v>
      </c>
      <c r="D3197" s="40">
        <v>2</v>
      </c>
      <c r="E3197" s="662">
        <v>25</v>
      </c>
      <c r="F3197" s="662">
        <v>6</v>
      </c>
      <c r="G3197" s="991" t="s">
        <v>229</v>
      </c>
      <c r="H3197" s="40" t="s">
        <v>228</v>
      </c>
      <c r="I3197" s="630" t="s">
        <v>219</v>
      </c>
      <c r="J3197" s="991" t="s">
        <v>263</v>
      </c>
      <c r="K3197" s="303">
        <v>0</v>
      </c>
      <c r="L3197" s="304">
        <v>0</v>
      </c>
      <c r="M3197" s="305">
        <v>0</v>
      </c>
      <c r="N3197" s="305">
        <v>0</v>
      </c>
      <c r="O3197" s="303">
        <v>0</v>
      </c>
      <c r="P3197" s="305">
        <v>0</v>
      </c>
      <c r="Q3197" s="303">
        <v>0</v>
      </c>
      <c r="R3197" s="16">
        <v>0</v>
      </c>
      <c r="T3197" s="172"/>
    </row>
    <row r="3198" spans="1:20">
      <c r="A3198" s="38">
        <v>25</v>
      </c>
      <c r="B3198" s="39">
        <v>0</v>
      </c>
      <c r="C3198" s="39" t="str">
        <f t="shared" si="108"/>
        <v>2020 Initial Year</v>
      </c>
      <c r="D3198" s="40">
        <v>2</v>
      </c>
      <c r="E3198" s="662">
        <v>25</v>
      </c>
      <c r="F3198" s="662">
        <v>6</v>
      </c>
      <c r="G3198" s="991" t="s">
        <v>229</v>
      </c>
      <c r="H3198" s="40" t="s">
        <v>228</v>
      </c>
      <c r="I3198" s="630" t="s">
        <v>220</v>
      </c>
      <c r="J3198" s="991" t="s">
        <v>675</v>
      </c>
      <c r="K3198" s="303">
        <v>0</v>
      </c>
      <c r="L3198" s="304">
        <v>0</v>
      </c>
      <c r="M3198" s="305">
        <v>0</v>
      </c>
      <c r="N3198" s="305">
        <v>0</v>
      </c>
      <c r="O3198" s="303">
        <v>0</v>
      </c>
      <c r="P3198" s="305">
        <v>0</v>
      </c>
      <c r="Q3198" s="303">
        <v>0</v>
      </c>
      <c r="R3198" s="16">
        <v>0</v>
      </c>
      <c r="T3198" s="172"/>
    </row>
    <row r="3199" spans="1:20">
      <c r="A3199" s="38">
        <v>25</v>
      </c>
      <c r="B3199" s="39">
        <v>0</v>
      </c>
      <c r="C3199" s="39" t="str">
        <f t="shared" si="108"/>
        <v>2020 Initial Year</v>
      </c>
      <c r="D3199" s="40">
        <v>2</v>
      </c>
      <c r="E3199" s="662">
        <v>25</v>
      </c>
      <c r="F3199" s="662">
        <v>6</v>
      </c>
      <c r="G3199" s="991" t="s">
        <v>229</v>
      </c>
      <c r="H3199" s="40" t="s">
        <v>228</v>
      </c>
      <c r="I3199" s="630" t="s">
        <v>221</v>
      </c>
      <c r="J3199" s="991" t="s">
        <v>264</v>
      </c>
      <c r="K3199" s="303">
        <v>0</v>
      </c>
      <c r="L3199" s="304">
        <v>0</v>
      </c>
      <c r="M3199" s="305">
        <v>0</v>
      </c>
      <c r="N3199" s="305">
        <v>0</v>
      </c>
      <c r="O3199" s="303">
        <v>0</v>
      </c>
      <c r="P3199" s="305">
        <v>0</v>
      </c>
      <c r="Q3199" s="303">
        <v>0</v>
      </c>
      <c r="R3199" s="16">
        <v>0</v>
      </c>
      <c r="T3199" s="172"/>
    </row>
    <row r="3200" spans="1:20">
      <c r="A3200" s="38">
        <v>25</v>
      </c>
      <c r="B3200" s="39">
        <v>0</v>
      </c>
      <c r="C3200" s="39" t="str">
        <f t="shared" si="108"/>
        <v>2020 Initial Year</v>
      </c>
      <c r="D3200" s="40">
        <v>2</v>
      </c>
      <c r="E3200" s="662">
        <v>25</v>
      </c>
      <c r="F3200" s="662">
        <v>6</v>
      </c>
      <c r="G3200" s="991" t="s">
        <v>229</v>
      </c>
      <c r="H3200" s="40" t="s">
        <v>228</v>
      </c>
      <c r="I3200" s="630" t="s">
        <v>222</v>
      </c>
      <c r="J3200" s="991" t="s">
        <v>206</v>
      </c>
      <c r="K3200" s="303">
        <v>0</v>
      </c>
      <c r="L3200" s="304">
        <v>0</v>
      </c>
      <c r="M3200" s="305">
        <v>0</v>
      </c>
      <c r="N3200" s="305">
        <v>0</v>
      </c>
      <c r="O3200" s="303">
        <v>0</v>
      </c>
      <c r="P3200" s="305">
        <v>0</v>
      </c>
      <c r="Q3200" s="303">
        <v>0</v>
      </c>
      <c r="R3200" s="16">
        <v>0</v>
      </c>
      <c r="T3200" s="172"/>
    </row>
    <row r="3201" spans="1:20">
      <c r="A3201" s="38">
        <v>25</v>
      </c>
      <c r="B3201" s="39">
        <v>0</v>
      </c>
      <c r="C3201" s="39" t="str">
        <f t="shared" si="108"/>
        <v>2020 Initial Year</v>
      </c>
      <c r="D3201" s="40">
        <v>2</v>
      </c>
      <c r="E3201" s="662">
        <v>25</v>
      </c>
      <c r="F3201" s="662">
        <v>6</v>
      </c>
      <c r="G3201" s="991" t="s">
        <v>229</v>
      </c>
      <c r="H3201" s="40" t="s">
        <v>228</v>
      </c>
      <c r="I3201" s="630" t="s">
        <v>223</v>
      </c>
      <c r="J3201" s="991" t="s">
        <v>181</v>
      </c>
      <c r="K3201" s="303">
        <v>0</v>
      </c>
      <c r="L3201" s="304">
        <v>0</v>
      </c>
      <c r="M3201" s="305">
        <v>0</v>
      </c>
      <c r="N3201" s="305">
        <v>0</v>
      </c>
      <c r="O3201" s="303">
        <v>0</v>
      </c>
      <c r="P3201" s="305">
        <v>0</v>
      </c>
      <c r="Q3201" s="303">
        <v>0</v>
      </c>
      <c r="R3201" s="16">
        <v>0</v>
      </c>
      <c r="T3201" s="172"/>
    </row>
    <row r="3202" spans="1:20">
      <c r="A3202" s="38">
        <v>25</v>
      </c>
      <c r="B3202" s="39">
        <v>0</v>
      </c>
      <c r="C3202" s="39" t="str">
        <f t="shared" si="108"/>
        <v>2020 Initial Year</v>
      </c>
      <c r="D3202" s="40">
        <v>2</v>
      </c>
      <c r="E3202" s="662">
        <v>25</v>
      </c>
      <c r="F3202" s="662">
        <v>6</v>
      </c>
      <c r="G3202" s="991" t="s">
        <v>229</v>
      </c>
      <c r="H3202" s="40" t="s">
        <v>228</v>
      </c>
      <c r="I3202" s="630" t="s">
        <v>150</v>
      </c>
      <c r="J3202" s="991" t="s">
        <v>204</v>
      </c>
      <c r="K3202" s="303">
        <v>0</v>
      </c>
      <c r="L3202" s="304">
        <v>0</v>
      </c>
      <c r="M3202" s="305">
        <v>0</v>
      </c>
      <c r="N3202" s="305">
        <v>0</v>
      </c>
      <c r="O3202" s="303">
        <v>0</v>
      </c>
      <c r="P3202" s="305">
        <v>0</v>
      </c>
      <c r="Q3202" s="303">
        <v>0</v>
      </c>
      <c r="R3202" s="16">
        <v>0</v>
      </c>
      <c r="T3202" s="172"/>
    </row>
    <row r="3203" spans="1:20">
      <c r="A3203" s="38">
        <v>25</v>
      </c>
      <c r="B3203" s="39">
        <v>0</v>
      </c>
      <c r="C3203" s="39" t="str">
        <f t="shared" si="108"/>
        <v>2020 Initial Year</v>
      </c>
      <c r="D3203" s="40">
        <v>2</v>
      </c>
      <c r="E3203" s="662">
        <v>25</v>
      </c>
      <c r="F3203" s="662">
        <v>6</v>
      </c>
      <c r="G3203" s="991" t="s">
        <v>229</v>
      </c>
      <c r="H3203" s="40" t="s">
        <v>228</v>
      </c>
      <c r="I3203" s="630" t="s">
        <v>151</v>
      </c>
      <c r="J3203" s="991" t="s">
        <v>205</v>
      </c>
      <c r="K3203" s="303">
        <v>0</v>
      </c>
      <c r="L3203" s="304">
        <v>0</v>
      </c>
      <c r="M3203" s="305">
        <v>0</v>
      </c>
      <c r="N3203" s="305">
        <v>0</v>
      </c>
      <c r="O3203" s="303">
        <v>0</v>
      </c>
      <c r="P3203" s="305">
        <v>0</v>
      </c>
      <c r="Q3203" s="303">
        <v>0</v>
      </c>
      <c r="R3203" s="16">
        <v>0</v>
      </c>
      <c r="T3203" s="172"/>
    </row>
    <row r="3204" spans="1:20">
      <c r="A3204" s="38">
        <v>25</v>
      </c>
      <c r="B3204" s="39">
        <v>0</v>
      </c>
      <c r="C3204" s="39" t="str">
        <f t="shared" si="108"/>
        <v>2020 Initial Year</v>
      </c>
      <c r="D3204" s="40">
        <v>2</v>
      </c>
      <c r="E3204" s="662">
        <v>25</v>
      </c>
      <c r="F3204" s="662">
        <v>6</v>
      </c>
      <c r="G3204" s="991" t="s">
        <v>229</v>
      </c>
      <c r="H3204" s="40" t="s">
        <v>228</v>
      </c>
      <c r="I3204" s="630" t="s">
        <v>152</v>
      </c>
      <c r="J3204" s="991" t="s">
        <v>182</v>
      </c>
      <c r="K3204" s="303">
        <v>0</v>
      </c>
      <c r="L3204" s="304">
        <v>0</v>
      </c>
      <c r="M3204" s="305">
        <v>0</v>
      </c>
      <c r="N3204" s="305">
        <v>0</v>
      </c>
      <c r="O3204" s="303">
        <v>0</v>
      </c>
      <c r="P3204" s="305">
        <v>0</v>
      </c>
      <c r="Q3204" s="303">
        <v>0</v>
      </c>
      <c r="R3204" s="16">
        <v>0</v>
      </c>
      <c r="T3204" s="172"/>
    </row>
    <row r="3205" spans="1:20">
      <c r="A3205" s="38">
        <v>25</v>
      </c>
      <c r="B3205" s="39">
        <v>0</v>
      </c>
      <c r="C3205" s="39" t="str">
        <f t="shared" si="108"/>
        <v>2020 Initial Year</v>
      </c>
      <c r="D3205" s="40">
        <v>2</v>
      </c>
      <c r="E3205" s="662">
        <v>25</v>
      </c>
      <c r="F3205" s="662">
        <v>6</v>
      </c>
      <c r="G3205" s="991" t="s">
        <v>229</v>
      </c>
      <c r="H3205" s="40" t="s">
        <v>228</v>
      </c>
      <c r="I3205" s="630" t="s">
        <v>70</v>
      </c>
      <c r="J3205" s="991" t="s">
        <v>265</v>
      </c>
      <c r="K3205" s="303">
        <v>0</v>
      </c>
      <c r="L3205" s="304">
        <v>0</v>
      </c>
      <c r="M3205" s="305">
        <v>0</v>
      </c>
      <c r="N3205" s="305">
        <v>0</v>
      </c>
      <c r="O3205" s="303">
        <v>0</v>
      </c>
      <c r="P3205" s="305">
        <v>0</v>
      </c>
      <c r="Q3205" s="303">
        <v>0</v>
      </c>
      <c r="R3205" s="16">
        <v>0</v>
      </c>
      <c r="T3205" s="172"/>
    </row>
    <row r="3206" spans="1:20">
      <c r="A3206" s="38">
        <v>25</v>
      </c>
      <c r="B3206" s="39">
        <v>0</v>
      </c>
      <c r="C3206" s="39" t="str">
        <f t="shared" si="108"/>
        <v>2020 Initial Year</v>
      </c>
      <c r="D3206" s="40">
        <v>2</v>
      </c>
      <c r="E3206" s="662">
        <v>25</v>
      </c>
      <c r="F3206" s="662">
        <v>6</v>
      </c>
      <c r="G3206" s="991" t="s">
        <v>229</v>
      </c>
      <c r="H3206" s="40" t="s">
        <v>228</v>
      </c>
      <c r="I3206" s="630" t="s">
        <v>71</v>
      </c>
      <c r="J3206" s="991" t="s">
        <v>266</v>
      </c>
      <c r="K3206" s="303">
        <v>0</v>
      </c>
      <c r="L3206" s="304">
        <v>0</v>
      </c>
      <c r="M3206" s="305">
        <v>0</v>
      </c>
      <c r="N3206" s="305">
        <v>0</v>
      </c>
      <c r="O3206" s="303">
        <v>0</v>
      </c>
      <c r="P3206" s="305">
        <v>0</v>
      </c>
      <c r="Q3206" s="303">
        <v>0</v>
      </c>
      <c r="R3206" s="16">
        <v>0</v>
      </c>
      <c r="T3206" s="172"/>
    </row>
    <row r="3207" spans="1:20">
      <c r="A3207" s="38">
        <v>25</v>
      </c>
      <c r="B3207" s="39">
        <v>0</v>
      </c>
      <c r="C3207" s="39" t="str">
        <f t="shared" si="108"/>
        <v>2020 Initial Year</v>
      </c>
      <c r="D3207" s="40">
        <v>2</v>
      </c>
      <c r="E3207" s="662">
        <v>25</v>
      </c>
      <c r="F3207" s="662">
        <v>6</v>
      </c>
      <c r="G3207" s="991" t="s">
        <v>229</v>
      </c>
      <c r="H3207" s="40" t="s">
        <v>228</v>
      </c>
      <c r="I3207" s="630" t="s">
        <v>72</v>
      </c>
      <c r="J3207" s="991" t="s">
        <v>527</v>
      </c>
      <c r="K3207" s="303">
        <v>0</v>
      </c>
      <c r="L3207" s="304">
        <v>0</v>
      </c>
      <c r="M3207" s="305">
        <v>0</v>
      </c>
      <c r="N3207" s="305">
        <v>0</v>
      </c>
      <c r="O3207" s="303">
        <v>0</v>
      </c>
      <c r="P3207" s="305">
        <v>0</v>
      </c>
      <c r="Q3207" s="303">
        <v>0</v>
      </c>
      <c r="R3207" s="16">
        <v>0</v>
      </c>
      <c r="T3207" s="172"/>
    </row>
    <row r="3208" spans="1:20">
      <c r="A3208" s="38">
        <v>25</v>
      </c>
      <c r="B3208" s="39">
        <v>0</v>
      </c>
      <c r="C3208" s="39" t="str">
        <f t="shared" si="108"/>
        <v>2020 Initial Year</v>
      </c>
      <c r="D3208" s="40">
        <v>2</v>
      </c>
      <c r="E3208" s="662">
        <v>25</v>
      </c>
      <c r="F3208" s="662">
        <v>6</v>
      </c>
      <c r="G3208" s="991" t="s">
        <v>229</v>
      </c>
      <c r="H3208" s="40" t="s">
        <v>228</v>
      </c>
      <c r="I3208" s="630" t="s">
        <v>73</v>
      </c>
      <c r="J3208" s="991" t="s">
        <v>528</v>
      </c>
      <c r="K3208" s="303">
        <v>0</v>
      </c>
      <c r="L3208" s="304">
        <v>0</v>
      </c>
      <c r="M3208" s="305">
        <v>0</v>
      </c>
      <c r="N3208" s="305">
        <v>0</v>
      </c>
      <c r="O3208" s="303">
        <v>0</v>
      </c>
      <c r="P3208" s="305">
        <v>0</v>
      </c>
      <c r="Q3208" s="303">
        <v>0</v>
      </c>
      <c r="R3208" s="16">
        <v>0</v>
      </c>
      <c r="T3208" s="172"/>
    </row>
    <row r="3209" spans="1:20">
      <c r="A3209" s="38">
        <v>25</v>
      </c>
      <c r="B3209" s="39">
        <v>0</v>
      </c>
      <c r="C3209" s="39" t="str">
        <f t="shared" si="108"/>
        <v>2020 Initial Year</v>
      </c>
      <c r="D3209" s="40">
        <v>2</v>
      </c>
      <c r="E3209" s="662">
        <v>25</v>
      </c>
      <c r="F3209" s="662">
        <v>6</v>
      </c>
      <c r="G3209" s="991" t="s">
        <v>229</v>
      </c>
      <c r="H3209" s="40" t="s">
        <v>228</v>
      </c>
      <c r="I3209" s="630" t="s">
        <v>409</v>
      </c>
      <c r="J3209" s="991" t="s">
        <v>803</v>
      </c>
      <c r="K3209" s="303">
        <v>0</v>
      </c>
      <c r="L3209" s="304">
        <v>0</v>
      </c>
      <c r="M3209" s="305">
        <v>0</v>
      </c>
      <c r="N3209" s="305">
        <v>0</v>
      </c>
      <c r="O3209" s="303">
        <v>0</v>
      </c>
      <c r="P3209" s="305">
        <v>0</v>
      </c>
      <c r="Q3209" s="303">
        <v>0</v>
      </c>
      <c r="R3209" s="16">
        <v>0</v>
      </c>
      <c r="T3209" s="172"/>
    </row>
    <row r="3210" spans="1:20">
      <c r="A3210" s="38">
        <v>26</v>
      </c>
      <c r="B3210" s="39">
        <v>0</v>
      </c>
      <c r="C3210" s="39" t="str">
        <f t="shared" si="108"/>
        <v>2020 Initial Year</v>
      </c>
      <c r="D3210" s="40">
        <v>2</v>
      </c>
      <c r="E3210" s="662">
        <v>26</v>
      </c>
      <c r="F3210" s="662">
        <v>6</v>
      </c>
      <c r="G3210" s="991" t="s">
        <v>230</v>
      </c>
      <c r="H3210" s="40" t="s">
        <v>213</v>
      </c>
      <c r="I3210" s="630" t="s">
        <v>211</v>
      </c>
      <c r="J3210" s="991" t="s">
        <v>261</v>
      </c>
      <c r="K3210" s="303">
        <v>0</v>
      </c>
      <c r="L3210" s="304">
        <v>0</v>
      </c>
      <c r="M3210" s="305">
        <v>0</v>
      </c>
      <c r="N3210" s="305">
        <v>0</v>
      </c>
      <c r="O3210" s="303">
        <v>0</v>
      </c>
      <c r="P3210" s="305">
        <v>0</v>
      </c>
      <c r="Q3210" s="303">
        <v>0</v>
      </c>
      <c r="R3210" s="16">
        <v>0</v>
      </c>
      <c r="T3210" s="172"/>
    </row>
    <row r="3211" spans="1:20">
      <c r="A3211" s="38">
        <v>26</v>
      </c>
      <c r="B3211" s="39">
        <v>0</v>
      </c>
      <c r="C3211" s="39" t="str">
        <f t="shared" si="108"/>
        <v>2020 Initial Year</v>
      </c>
      <c r="D3211" s="40">
        <v>2</v>
      </c>
      <c r="E3211" s="662">
        <v>26</v>
      </c>
      <c r="F3211" s="662">
        <v>6</v>
      </c>
      <c r="G3211" s="991" t="s">
        <v>230</v>
      </c>
      <c r="H3211" s="40" t="s">
        <v>213</v>
      </c>
      <c r="I3211" s="630" t="s">
        <v>214</v>
      </c>
      <c r="J3211" s="991" t="s">
        <v>676</v>
      </c>
      <c r="K3211" s="303">
        <v>0</v>
      </c>
      <c r="L3211" s="304">
        <v>0</v>
      </c>
      <c r="M3211" s="305">
        <v>0</v>
      </c>
      <c r="N3211" s="305">
        <v>0</v>
      </c>
      <c r="O3211" s="303">
        <v>0</v>
      </c>
      <c r="P3211" s="305">
        <v>0</v>
      </c>
      <c r="Q3211" s="303">
        <v>0</v>
      </c>
      <c r="R3211" s="16">
        <v>0</v>
      </c>
      <c r="T3211" s="172"/>
    </row>
    <row r="3212" spans="1:20">
      <c r="A3212" s="38">
        <v>26</v>
      </c>
      <c r="B3212" s="39">
        <v>0</v>
      </c>
      <c r="C3212" s="39" t="str">
        <f t="shared" si="108"/>
        <v>2020 Initial Year</v>
      </c>
      <c r="D3212" s="40">
        <v>2</v>
      </c>
      <c r="E3212" s="662">
        <v>26</v>
      </c>
      <c r="F3212" s="662">
        <v>6</v>
      </c>
      <c r="G3212" s="991" t="s">
        <v>230</v>
      </c>
      <c r="H3212" s="40" t="s">
        <v>213</v>
      </c>
      <c r="I3212" s="630" t="s">
        <v>215</v>
      </c>
      <c r="J3212" s="991" t="s">
        <v>216</v>
      </c>
      <c r="K3212" s="303">
        <v>0</v>
      </c>
      <c r="L3212" s="304">
        <v>0</v>
      </c>
      <c r="M3212" s="305">
        <v>0</v>
      </c>
      <c r="N3212" s="305">
        <v>0</v>
      </c>
      <c r="O3212" s="303">
        <v>0</v>
      </c>
      <c r="P3212" s="305">
        <v>0</v>
      </c>
      <c r="Q3212" s="303">
        <v>0</v>
      </c>
      <c r="R3212" s="16">
        <v>0</v>
      </c>
      <c r="T3212" s="172"/>
    </row>
    <row r="3213" spans="1:20">
      <c r="A3213" s="38">
        <v>26</v>
      </c>
      <c r="B3213" s="39">
        <v>0</v>
      </c>
      <c r="C3213" s="39" t="str">
        <f t="shared" si="108"/>
        <v>2020 Initial Year</v>
      </c>
      <c r="D3213" s="40">
        <v>2</v>
      </c>
      <c r="E3213" s="662">
        <v>26</v>
      </c>
      <c r="F3213" s="662">
        <v>6</v>
      </c>
      <c r="G3213" s="991" t="s">
        <v>230</v>
      </c>
      <c r="H3213" s="40" t="s">
        <v>213</v>
      </c>
      <c r="I3213" s="630" t="s">
        <v>217</v>
      </c>
      <c r="J3213" s="991" t="s">
        <v>262</v>
      </c>
      <c r="K3213" s="303">
        <v>0</v>
      </c>
      <c r="L3213" s="304">
        <v>0</v>
      </c>
      <c r="M3213" s="305">
        <v>0</v>
      </c>
      <c r="N3213" s="305">
        <v>0</v>
      </c>
      <c r="O3213" s="303">
        <v>0</v>
      </c>
      <c r="P3213" s="305">
        <v>0</v>
      </c>
      <c r="Q3213" s="303">
        <v>0</v>
      </c>
      <c r="R3213" s="16">
        <v>0</v>
      </c>
      <c r="T3213" s="172"/>
    </row>
    <row r="3214" spans="1:20">
      <c r="A3214" s="38">
        <v>26</v>
      </c>
      <c r="B3214" s="39">
        <v>0</v>
      </c>
      <c r="C3214" s="39" t="str">
        <f t="shared" si="108"/>
        <v>2020 Initial Year</v>
      </c>
      <c r="D3214" s="40">
        <v>2</v>
      </c>
      <c r="E3214" s="662">
        <v>26</v>
      </c>
      <c r="F3214" s="662">
        <v>6</v>
      </c>
      <c r="G3214" s="991" t="s">
        <v>230</v>
      </c>
      <c r="H3214" s="40" t="s">
        <v>213</v>
      </c>
      <c r="I3214" s="630" t="s">
        <v>218</v>
      </c>
      <c r="J3214" s="991" t="s">
        <v>677</v>
      </c>
      <c r="K3214" s="303">
        <v>0</v>
      </c>
      <c r="L3214" s="304">
        <v>0</v>
      </c>
      <c r="M3214" s="305">
        <v>0</v>
      </c>
      <c r="N3214" s="305">
        <v>0</v>
      </c>
      <c r="O3214" s="303">
        <v>0</v>
      </c>
      <c r="P3214" s="305">
        <v>0</v>
      </c>
      <c r="Q3214" s="303">
        <v>0</v>
      </c>
      <c r="R3214" s="16">
        <v>0</v>
      </c>
      <c r="T3214" s="172"/>
    </row>
    <row r="3215" spans="1:20">
      <c r="A3215" s="38">
        <v>26</v>
      </c>
      <c r="B3215" s="39">
        <v>0</v>
      </c>
      <c r="C3215" s="39" t="str">
        <f t="shared" si="108"/>
        <v>2020 Initial Year</v>
      </c>
      <c r="D3215" s="40">
        <v>2</v>
      </c>
      <c r="E3215" s="662">
        <v>26</v>
      </c>
      <c r="F3215" s="662">
        <v>6</v>
      </c>
      <c r="G3215" s="991" t="s">
        <v>230</v>
      </c>
      <c r="H3215" s="40" t="s">
        <v>213</v>
      </c>
      <c r="I3215" s="630" t="s">
        <v>219</v>
      </c>
      <c r="J3215" s="991" t="s">
        <v>263</v>
      </c>
      <c r="K3215" s="303">
        <v>0</v>
      </c>
      <c r="L3215" s="304">
        <v>0</v>
      </c>
      <c r="M3215" s="305">
        <v>0</v>
      </c>
      <c r="N3215" s="305">
        <v>0</v>
      </c>
      <c r="O3215" s="303">
        <v>0</v>
      </c>
      <c r="P3215" s="305">
        <v>0</v>
      </c>
      <c r="Q3215" s="303">
        <v>0</v>
      </c>
      <c r="R3215" s="16">
        <v>0</v>
      </c>
      <c r="T3215" s="172"/>
    </row>
    <row r="3216" spans="1:20">
      <c r="A3216" s="38">
        <v>26</v>
      </c>
      <c r="B3216" s="39">
        <v>0</v>
      </c>
      <c r="C3216" s="39" t="str">
        <f t="shared" si="108"/>
        <v>2020 Initial Year</v>
      </c>
      <c r="D3216" s="40">
        <v>2</v>
      </c>
      <c r="E3216" s="662">
        <v>26</v>
      </c>
      <c r="F3216" s="662">
        <v>6</v>
      </c>
      <c r="G3216" s="991" t="s">
        <v>230</v>
      </c>
      <c r="H3216" s="40" t="s">
        <v>213</v>
      </c>
      <c r="I3216" s="630" t="s">
        <v>220</v>
      </c>
      <c r="J3216" s="991" t="s">
        <v>675</v>
      </c>
      <c r="K3216" s="303">
        <v>0</v>
      </c>
      <c r="L3216" s="304">
        <v>0</v>
      </c>
      <c r="M3216" s="305">
        <v>0</v>
      </c>
      <c r="N3216" s="305">
        <v>0</v>
      </c>
      <c r="O3216" s="303">
        <v>0</v>
      </c>
      <c r="P3216" s="305">
        <v>0</v>
      </c>
      <c r="Q3216" s="303">
        <v>0</v>
      </c>
      <c r="R3216" s="16">
        <v>0</v>
      </c>
      <c r="T3216" s="172"/>
    </row>
    <row r="3217" spans="1:20">
      <c r="A3217" s="38">
        <v>26</v>
      </c>
      <c r="B3217" s="39">
        <v>0</v>
      </c>
      <c r="C3217" s="39" t="str">
        <f t="shared" si="108"/>
        <v>2020 Initial Year</v>
      </c>
      <c r="D3217" s="40">
        <v>2</v>
      </c>
      <c r="E3217" s="662">
        <v>26</v>
      </c>
      <c r="F3217" s="662">
        <v>6</v>
      </c>
      <c r="G3217" s="991" t="s">
        <v>230</v>
      </c>
      <c r="H3217" s="40" t="s">
        <v>213</v>
      </c>
      <c r="I3217" s="630" t="s">
        <v>221</v>
      </c>
      <c r="J3217" s="991" t="s">
        <v>264</v>
      </c>
      <c r="K3217" s="303">
        <v>0</v>
      </c>
      <c r="L3217" s="304">
        <v>0</v>
      </c>
      <c r="M3217" s="305">
        <v>0</v>
      </c>
      <c r="N3217" s="305">
        <v>0</v>
      </c>
      <c r="O3217" s="303">
        <v>0</v>
      </c>
      <c r="P3217" s="305">
        <v>0</v>
      </c>
      <c r="Q3217" s="303">
        <v>0</v>
      </c>
      <c r="R3217" s="16">
        <v>0</v>
      </c>
      <c r="T3217" s="172"/>
    </row>
    <row r="3218" spans="1:20">
      <c r="A3218" s="38">
        <v>26</v>
      </c>
      <c r="B3218" s="39">
        <v>0</v>
      </c>
      <c r="C3218" s="39" t="str">
        <f t="shared" si="108"/>
        <v>2020 Initial Year</v>
      </c>
      <c r="D3218" s="40">
        <v>2</v>
      </c>
      <c r="E3218" s="662">
        <v>26</v>
      </c>
      <c r="F3218" s="662">
        <v>6</v>
      </c>
      <c r="G3218" s="991" t="s">
        <v>230</v>
      </c>
      <c r="H3218" s="40" t="s">
        <v>213</v>
      </c>
      <c r="I3218" s="630" t="s">
        <v>222</v>
      </c>
      <c r="J3218" s="991" t="s">
        <v>206</v>
      </c>
      <c r="K3218" s="303">
        <v>0</v>
      </c>
      <c r="L3218" s="304">
        <v>0</v>
      </c>
      <c r="M3218" s="305">
        <v>0</v>
      </c>
      <c r="N3218" s="305">
        <v>0</v>
      </c>
      <c r="O3218" s="303">
        <v>0</v>
      </c>
      <c r="P3218" s="305">
        <v>0</v>
      </c>
      <c r="Q3218" s="303">
        <v>0</v>
      </c>
      <c r="R3218" s="16">
        <v>0</v>
      </c>
      <c r="T3218" s="172"/>
    </row>
    <row r="3219" spans="1:20">
      <c r="A3219" s="38">
        <v>26</v>
      </c>
      <c r="B3219" s="39">
        <v>0</v>
      </c>
      <c r="C3219" s="39" t="str">
        <f t="shared" si="108"/>
        <v>2020 Initial Year</v>
      </c>
      <c r="D3219" s="40">
        <v>2</v>
      </c>
      <c r="E3219" s="662">
        <v>26</v>
      </c>
      <c r="F3219" s="662">
        <v>6</v>
      </c>
      <c r="G3219" s="991" t="s">
        <v>230</v>
      </c>
      <c r="H3219" s="40" t="s">
        <v>213</v>
      </c>
      <c r="I3219" s="630" t="s">
        <v>223</v>
      </c>
      <c r="J3219" s="991" t="s">
        <v>181</v>
      </c>
      <c r="K3219" s="303">
        <v>0</v>
      </c>
      <c r="L3219" s="304">
        <v>0</v>
      </c>
      <c r="M3219" s="305">
        <v>0</v>
      </c>
      <c r="N3219" s="305">
        <v>0</v>
      </c>
      <c r="O3219" s="303">
        <v>0</v>
      </c>
      <c r="P3219" s="305">
        <v>0</v>
      </c>
      <c r="Q3219" s="303">
        <v>0</v>
      </c>
      <c r="R3219" s="16">
        <v>0</v>
      </c>
      <c r="T3219" s="172"/>
    </row>
    <row r="3220" spans="1:20">
      <c r="A3220" s="38">
        <v>26</v>
      </c>
      <c r="B3220" s="39">
        <v>0</v>
      </c>
      <c r="C3220" s="39" t="str">
        <f t="shared" si="108"/>
        <v>2020 Initial Year</v>
      </c>
      <c r="D3220" s="40">
        <v>2</v>
      </c>
      <c r="E3220" s="662">
        <v>26</v>
      </c>
      <c r="F3220" s="662">
        <v>6</v>
      </c>
      <c r="G3220" s="991" t="s">
        <v>230</v>
      </c>
      <c r="H3220" s="40" t="s">
        <v>213</v>
      </c>
      <c r="I3220" s="630" t="s">
        <v>150</v>
      </c>
      <c r="J3220" s="991" t="s">
        <v>204</v>
      </c>
      <c r="K3220" s="303">
        <v>0</v>
      </c>
      <c r="L3220" s="304">
        <v>0</v>
      </c>
      <c r="M3220" s="305">
        <v>0</v>
      </c>
      <c r="N3220" s="305">
        <v>0</v>
      </c>
      <c r="O3220" s="303">
        <v>0</v>
      </c>
      <c r="P3220" s="305">
        <v>0</v>
      </c>
      <c r="Q3220" s="303">
        <v>0</v>
      </c>
      <c r="R3220" s="16">
        <v>0</v>
      </c>
      <c r="T3220" s="172"/>
    </row>
    <row r="3221" spans="1:20">
      <c r="A3221" s="38">
        <v>26</v>
      </c>
      <c r="B3221" s="39">
        <v>0</v>
      </c>
      <c r="C3221" s="39" t="str">
        <f t="shared" si="108"/>
        <v>2020 Initial Year</v>
      </c>
      <c r="D3221" s="40">
        <v>2</v>
      </c>
      <c r="E3221" s="662">
        <v>26</v>
      </c>
      <c r="F3221" s="662">
        <v>6</v>
      </c>
      <c r="G3221" s="991" t="s">
        <v>230</v>
      </c>
      <c r="H3221" s="40" t="s">
        <v>213</v>
      </c>
      <c r="I3221" s="630" t="s">
        <v>151</v>
      </c>
      <c r="J3221" s="991" t="s">
        <v>205</v>
      </c>
      <c r="K3221" s="303">
        <v>0</v>
      </c>
      <c r="L3221" s="304">
        <v>0</v>
      </c>
      <c r="M3221" s="305">
        <v>0</v>
      </c>
      <c r="N3221" s="305">
        <v>0</v>
      </c>
      <c r="O3221" s="303">
        <v>0</v>
      </c>
      <c r="P3221" s="305">
        <v>0</v>
      </c>
      <c r="Q3221" s="303">
        <v>0</v>
      </c>
      <c r="R3221" s="16">
        <v>0</v>
      </c>
      <c r="T3221" s="172"/>
    </row>
    <row r="3222" spans="1:20">
      <c r="A3222" s="38">
        <v>26</v>
      </c>
      <c r="B3222" s="39">
        <v>0</v>
      </c>
      <c r="C3222" s="39" t="str">
        <f t="shared" si="108"/>
        <v>2020 Initial Year</v>
      </c>
      <c r="D3222" s="40">
        <v>2</v>
      </c>
      <c r="E3222" s="662">
        <v>26</v>
      </c>
      <c r="F3222" s="662">
        <v>6</v>
      </c>
      <c r="G3222" s="991" t="s">
        <v>230</v>
      </c>
      <c r="H3222" s="40" t="s">
        <v>213</v>
      </c>
      <c r="I3222" s="630" t="s">
        <v>152</v>
      </c>
      <c r="J3222" s="991" t="s">
        <v>182</v>
      </c>
      <c r="K3222" s="303">
        <v>0</v>
      </c>
      <c r="L3222" s="304">
        <v>0</v>
      </c>
      <c r="M3222" s="305">
        <v>0</v>
      </c>
      <c r="N3222" s="305">
        <v>0</v>
      </c>
      <c r="O3222" s="303">
        <v>0</v>
      </c>
      <c r="P3222" s="305">
        <v>0</v>
      </c>
      <c r="Q3222" s="303">
        <v>0</v>
      </c>
      <c r="R3222" s="16">
        <v>0</v>
      </c>
      <c r="T3222" s="172"/>
    </row>
    <row r="3223" spans="1:20">
      <c r="A3223" s="38">
        <v>26</v>
      </c>
      <c r="B3223" s="39">
        <v>0</v>
      </c>
      <c r="C3223" s="39" t="str">
        <f t="shared" si="108"/>
        <v>2020 Initial Year</v>
      </c>
      <c r="D3223" s="40">
        <v>2</v>
      </c>
      <c r="E3223" s="662">
        <v>26</v>
      </c>
      <c r="F3223" s="662">
        <v>6</v>
      </c>
      <c r="G3223" s="991" t="s">
        <v>230</v>
      </c>
      <c r="H3223" s="40" t="s">
        <v>213</v>
      </c>
      <c r="I3223" s="630" t="s">
        <v>70</v>
      </c>
      <c r="J3223" s="991" t="s">
        <v>265</v>
      </c>
      <c r="K3223" s="303">
        <v>0</v>
      </c>
      <c r="L3223" s="304">
        <v>0</v>
      </c>
      <c r="M3223" s="305">
        <v>0</v>
      </c>
      <c r="N3223" s="305">
        <v>0</v>
      </c>
      <c r="O3223" s="303">
        <v>0</v>
      </c>
      <c r="P3223" s="305">
        <v>0</v>
      </c>
      <c r="Q3223" s="303">
        <v>0</v>
      </c>
      <c r="R3223" s="16">
        <v>0</v>
      </c>
      <c r="T3223" s="172"/>
    </row>
    <row r="3224" spans="1:20">
      <c r="A3224" s="38">
        <v>26</v>
      </c>
      <c r="B3224" s="39">
        <v>0</v>
      </c>
      <c r="C3224" s="39" t="str">
        <f t="shared" si="108"/>
        <v>2020 Initial Year</v>
      </c>
      <c r="D3224" s="40">
        <v>2</v>
      </c>
      <c r="E3224" s="662">
        <v>26</v>
      </c>
      <c r="F3224" s="662">
        <v>6</v>
      </c>
      <c r="G3224" s="991" t="s">
        <v>230</v>
      </c>
      <c r="H3224" s="40" t="s">
        <v>213</v>
      </c>
      <c r="I3224" s="630" t="s">
        <v>71</v>
      </c>
      <c r="J3224" s="991" t="s">
        <v>266</v>
      </c>
      <c r="K3224" s="303">
        <v>0</v>
      </c>
      <c r="L3224" s="304">
        <v>0</v>
      </c>
      <c r="M3224" s="305">
        <v>0</v>
      </c>
      <c r="N3224" s="305">
        <v>0</v>
      </c>
      <c r="O3224" s="303">
        <v>0</v>
      </c>
      <c r="P3224" s="305">
        <v>0</v>
      </c>
      <c r="Q3224" s="303">
        <v>0</v>
      </c>
      <c r="R3224" s="16">
        <v>0</v>
      </c>
      <c r="T3224" s="172"/>
    </row>
    <row r="3225" spans="1:20">
      <c r="A3225" s="38">
        <v>26</v>
      </c>
      <c r="B3225" s="39">
        <v>0</v>
      </c>
      <c r="C3225" s="39" t="str">
        <f t="shared" si="108"/>
        <v>2020 Initial Year</v>
      </c>
      <c r="D3225" s="40">
        <v>2</v>
      </c>
      <c r="E3225" s="662">
        <v>26</v>
      </c>
      <c r="F3225" s="662">
        <v>6</v>
      </c>
      <c r="G3225" s="991" t="s">
        <v>230</v>
      </c>
      <c r="H3225" s="40" t="s">
        <v>213</v>
      </c>
      <c r="I3225" s="630" t="s">
        <v>72</v>
      </c>
      <c r="J3225" s="991" t="s">
        <v>527</v>
      </c>
      <c r="K3225" s="303">
        <v>0</v>
      </c>
      <c r="L3225" s="304">
        <v>0</v>
      </c>
      <c r="M3225" s="305">
        <v>0</v>
      </c>
      <c r="N3225" s="305">
        <v>0</v>
      </c>
      <c r="O3225" s="303">
        <v>0</v>
      </c>
      <c r="P3225" s="305">
        <v>0</v>
      </c>
      <c r="Q3225" s="303">
        <v>0</v>
      </c>
      <c r="R3225" s="16">
        <v>0</v>
      </c>
      <c r="T3225" s="172"/>
    </row>
    <row r="3226" spans="1:20">
      <c r="A3226" s="38">
        <v>26</v>
      </c>
      <c r="B3226" s="39">
        <v>0</v>
      </c>
      <c r="C3226" s="39" t="str">
        <f t="shared" si="108"/>
        <v>2020 Initial Year</v>
      </c>
      <c r="D3226" s="40">
        <v>2</v>
      </c>
      <c r="E3226" s="662">
        <v>26</v>
      </c>
      <c r="F3226" s="662">
        <v>6</v>
      </c>
      <c r="G3226" s="991" t="s">
        <v>230</v>
      </c>
      <c r="H3226" s="40" t="s">
        <v>213</v>
      </c>
      <c r="I3226" s="630" t="s">
        <v>73</v>
      </c>
      <c r="J3226" s="991" t="s">
        <v>528</v>
      </c>
      <c r="K3226" s="303">
        <v>0</v>
      </c>
      <c r="L3226" s="304">
        <v>0</v>
      </c>
      <c r="M3226" s="305">
        <v>0</v>
      </c>
      <c r="N3226" s="305">
        <v>0</v>
      </c>
      <c r="O3226" s="303">
        <v>0</v>
      </c>
      <c r="P3226" s="305">
        <v>0</v>
      </c>
      <c r="Q3226" s="303">
        <v>0</v>
      </c>
      <c r="R3226" s="16">
        <v>0</v>
      </c>
      <c r="T3226" s="172"/>
    </row>
    <row r="3227" spans="1:20">
      <c r="A3227" s="38">
        <v>26</v>
      </c>
      <c r="B3227" s="39">
        <v>0</v>
      </c>
      <c r="C3227" s="39" t="str">
        <f t="shared" si="108"/>
        <v>2020 Initial Year</v>
      </c>
      <c r="D3227" s="40">
        <v>2</v>
      </c>
      <c r="E3227" s="662">
        <v>26</v>
      </c>
      <c r="F3227" s="662">
        <v>6</v>
      </c>
      <c r="G3227" s="991" t="s">
        <v>230</v>
      </c>
      <c r="H3227" s="40" t="s">
        <v>213</v>
      </c>
      <c r="I3227" s="630" t="s">
        <v>409</v>
      </c>
      <c r="J3227" s="991" t="s">
        <v>803</v>
      </c>
      <c r="K3227" s="303">
        <v>0</v>
      </c>
      <c r="L3227" s="304">
        <v>0</v>
      </c>
      <c r="M3227" s="305">
        <v>0</v>
      </c>
      <c r="N3227" s="305">
        <v>0</v>
      </c>
      <c r="O3227" s="303">
        <v>0</v>
      </c>
      <c r="P3227" s="305">
        <v>0</v>
      </c>
      <c r="Q3227" s="303">
        <v>0</v>
      </c>
      <c r="R3227" s="16">
        <v>0</v>
      </c>
      <c r="T3227" s="172"/>
    </row>
    <row r="3228" spans="1:20">
      <c r="A3228" s="38">
        <v>15</v>
      </c>
      <c r="B3228" s="39">
        <f t="shared" si="105"/>
        <v>0</v>
      </c>
      <c r="C3228" s="39" t="str">
        <f t="shared" si="108"/>
        <v>2020 Initial Year</v>
      </c>
      <c r="D3228" s="40">
        <v>2</v>
      </c>
      <c r="E3228" s="662">
        <v>15</v>
      </c>
      <c r="F3228" s="40" t="s">
        <v>424</v>
      </c>
      <c r="G3228" s="698" t="s">
        <v>212</v>
      </c>
      <c r="H3228" s="40" t="s">
        <v>213</v>
      </c>
      <c r="I3228" s="629" t="s">
        <v>211</v>
      </c>
      <c r="J3228" s="698" t="s">
        <v>261</v>
      </c>
      <c r="K3228" s="303">
        <v>0</v>
      </c>
      <c r="L3228" s="304">
        <v>0</v>
      </c>
      <c r="M3228" s="305">
        <v>0</v>
      </c>
      <c r="N3228" s="305">
        <v>0</v>
      </c>
      <c r="O3228" s="303">
        <v>0</v>
      </c>
      <c r="P3228" s="305">
        <v>0</v>
      </c>
      <c r="Q3228" s="303">
        <v>0</v>
      </c>
      <c r="R3228" s="16">
        <f>SUMIFS('Member Months'!$L:$L,'Member Months'!$A:$A,$A3228,'Member Months'!$C:$C,$C3228, 'Member Months'!$D:$D,$D3228)</f>
        <v>0</v>
      </c>
      <c r="T3228" s="172"/>
    </row>
    <row r="3229" spans="1:20">
      <c r="A3229" s="38">
        <v>15</v>
      </c>
      <c r="B3229" s="39">
        <f t="shared" si="105"/>
        <v>0</v>
      </c>
      <c r="C3229" s="39" t="str">
        <f t="shared" si="108"/>
        <v>2020 Initial Year</v>
      </c>
      <c r="D3229" s="40">
        <v>2</v>
      </c>
      <c r="E3229" s="662">
        <v>15</v>
      </c>
      <c r="F3229" s="40" t="s">
        <v>424</v>
      </c>
      <c r="G3229" s="698" t="s">
        <v>212</v>
      </c>
      <c r="H3229" s="40" t="s">
        <v>213</v>
      </c>
      <c r="I3229" s="629" t="s">
        <v>214</v>
      </c>
      <c r="J3229" s="698" t="s">
        <v>676</v>
      </c>
      <c r="K3229" s="303">
        <v>0</v>
      </c>
      <c r="L3229" s="304">
        <v>0</v>
      </c>
      <c r="M3229" s="305">
        <v>0</v>
      </c>
      <c r="N3229" s="305">
        <v>0</v>
      </c>
      <c r="O3229" s="303">
        <v>0</v>
      </c>
      <c r="P3229" s="305">
        <v>0</v>
      </c>
      <c r="Q3229" s="303">
        <v>0</v>
      </c>
      <c r="R3229" s="16">
        <f>SUMIFS('Member Months'!$L:$L,'Member Months'!$A:$A,$A3229,'Member Months'!$C:$C,$C3229, 'Member Months'!$D:$D,$D3229)</f>
        <v>0</v>
      </c>
      <c r="T3229" s="172"/>
    </row>
    <row r="3230" spans="1:20">
      <c r="A3230" s="38">
        <v>15</v>
      </c>
      <c r="B3230" s="39">
        <f t="shared" si="105"/>
        <v>0</v>
      </c>
      <c r="C3230" s="39" t="str">
        <f t="shared" si="108"/>
        <v>2020 Initial Year</v>
      </c>
      <c r="D3230" s="40">
        <v>2</v>
      </c>
      <c r="E3230" s="662">
        <v>15</v>
      </c>
      <c r="F3230" s="40" t="s">
        <v>424</v>
      </c>
      <c r="G3230" s="698" t="s">
        <v>212</v>
      </c>
      <c r="H3230" s="40" t="s">
        <v>213</v>
      </c>
      <c r="I3230" s="629" t="s">
        <v>215</v>
      </c>
      <c r="J3230" s="698" t="s">
        <v>216</v>
      </c>
      <c r="K3230" s="303">
        <v>0</v>
      </c>
      <c r="L3230" s="304">
        <v>0</v>
      </c>
      <c r="M3230" s="305">
        <v>0</v>
      </c>
      <c r="N3230" s="305">
        <v>0</v>
      </c>
      <c r="O3230" s="303">
        <v>0</v>
      </c>
      <c r="P3230" s="305">
        <v>0</v>
      </c>
      <c r="Q3230" s="303">
        <v>0</v>
      </c>
      <c r="R3230" s="16">
        <f>SUMIFS('Member Months'!$L:$L,'Member Months'!$A:$A,$A3230,'Member Months'!$C:$C,$C3230, 'Member Months'!$D:$D,$D3230)</f>
        <v>0</v>
      </c>
      <c r="T3230" s="172"/>
    </row>
    <row r="3231" spans="1:20">
      <c r="A3231" s="38">
        <v>15</v>
      </c>
      <c r="B3231" s="39">
        <f t="shared" si="105"/>
        <v>0</v>
      </c>
      <c r="C3231" s="39" t="str">
        <f t="shared" ref="C3231:C3294" si="109">$C$2598</f>
        <v>2020 Initial Year</v>
      </c>
      <c r="D3231" s="40">
        <v>2</v>
      </c>
      <c r="E3231" s="662">
        <v>15</v>
      </c>
      <c r="F3231" s="40" t="s">
        <v>424</v>
      </c>
      <c r="G3231" s="698" t="s">
        <v>212</v>
      </c>
      <c r="H3231" s="40" t="s">
        <v>213</v>
      </c>
      <c r="I3231" s="629" t="s">
        <v>217</v>
      </c>
      <c r="J3231" s="698" t="s">
        <v>262</v>
      </c>
      <c r="K3231" s="303">
        <v>0</v>
      </c>
      <c r="L3231" s="304">
        <v>0</v>
      </c>
      <c r="M3231" s="305">
        <v>0</v>
      </c>
      <c r="N3231" s="305">
        <v>0</v>
      </c>
      <c r="O3231" s="303">
        <v>0</v>
      </c>
      <c r="P3231" s="305">
        <v>0</v>
      </c>
      <c r="Q3231" s="303">
        <v>0</v>
      </c>
      <c r="R3231" s="16">
        <f>SUMIFS('Member Months'!$L:$L,'Member Months'!$A:$A,$A3231,'Member Months'!$C:$C,$C3231, 'Member Months'!$D:$D,$D3231)</f>
        <v>0</v>
      </c>
      <c r="T3231" s="172"/>
    </row>
    <row r="3232" spans="1:20">
      <c r="A3232" s="38">
        <v>15</v>
      </c>
      <c r="B3232" s="39">
        <f t="shared" si="105"/>
        <v>0</v>
      </c>
      <c r="C3232" s="39" t="str">
        <f t="shared" si="109"/>
        <v>2020 Initial Year</v>
      </c>
      <c r="D3232" s="40">
        <v>2</v>
      </c>
      <c r="E3232" s="662">
        <v>15</v>
      </c>
      <c r="F3232" s="40" t="s">
        <v>424</v>
      </c>
      <c r="G3232" s="698" t="s">
        <v>212</v>
      </c>
      <c r="H3232" s="40" t="s">
        <v>213</v>
      </c>
      <c r="I3232" s="629" t="s">
        <v>218</v>
      </c>
      <c r="J3232" s="698" t="s">
        <v>677</v>
      </c>
      <c r="K3232" s="303">
        <v>0</v>
      </c>
      <c r="L3232" s="304">
        <v>0</v>
      </c>
      <c r="M3232" s="305">
        <v>0</v>
      </c>
      <c r="N3232" s="305">
        <v>0</v>
      </c>
      <c r="O3232" s="303">
        <v>0</v>
      </c>
      <c r="P3232" s="305">
        <v>0</v>
      </c>
      <c r="Q3232" s="303">
        <v>0</v>
      </c>
      <c r="R3232" s="16">
        <f>SUMIFS('Member Months'!$L:$L,'Member Months'!$A:$A,$A3232,'Member Months'!$C:$C,$C3232, 'Member Months'!$D:$D,$D3232)</f>
        <v>0</v>
      </c>
      <c r="T3232" s="172"/>
    </row>
    <row r="3233" spans="1:20">
      <c r="A3233" s="38">
        <v>15</v>
      </c>
      <c r="B3233" s="39">
        <f t="shared" ref="B3233:B3245" si="110">$B$2922</f>
        <v>0</v>
      </c>
      <c r="C3233" s="39" t="str">
        <f t="shared" si="109"/>
        <v>2020 Initial Year</v>
      </c>
      <c r="D3233" s="40">
        <v>2</v>
      </c>
      <c r="E3233" s="662">
        <v>15</v>
      </c>
      <c r="F3233" s="40" t="s">
        <v>424</v>
      </c>
      <c r="G3233" s="698" t="s">
        <v>212</v>
      </c>
      <c r="H3233" s="40" t="s">
        <v>213</v>
      </c>
      <c r="I3233" s="629" t="s">
        <v>219</v>
      </c>
      <c r="J3233" s="698" t="s">
        <v>263</v>
      </c>
      <c r="K3233" s="303">
        <v>0</v>
      </c>
      <c r="L3233" s="304">
        <v>0</v>
      </c>
      <c r="M3233" s="305">
        <v>0</v>
      </c>
      <c r="N3233" s="305">
        <v>0</v>
      </c>
      <c r="O3233" s="303">
        <v>0</v>
      </c>
      <c r="P3233" s="305">
        <v>0</v>
      </c>
      <c r="Q3233" s="303">
        <v>0</v>
      </c>
      <c r="R3233" s="16">
        <f>SUMIFS('Member Months'!$L:$L,'Member Months'!$A:$A,$A3233,'Member Months'!$C:$C,$C3233, 'Member Months'!$D:$D,$D3233)</f>
        <v>0</v>
      </c>
      <c r="T3233" s="172"/>
    </row>
    <row r="3234" spans="1:20">
      <c r="A3234" s="38">
        <v>15</v>
      </c>
      <c r="B3234" s="39">
        <f t="shared" si="110"/>
        <v>0</v>
      </c>
      <c r="C3234" s="39" t="str">
        <f t="shared" si="109"/>
        <v>2020 Initial Year</v>
      </c>
      <c r="D3234" s="40">
        <v>2</v>
      </c>
      <c r="E3234" s="662">
        <v>15</v>
      </c>
      <c r="F3234" s="40" t="s">
        <v>424</v>
      </c>
      <c r="G3234" s="698" t="s">
        <v>212</v>
      </c>
      <c r="H3234" s="40" t="s">
        <v>213</v>
      </c>
      <c r="I3234" s="629" t="s">
        <v>220</v>
      </c>
      <c r="J3234" s="698" t="s">
        <v>675</v>
      </c>
      <c r="K3234" s="303">
        <v>0</v>
      </c>
      <c r="L3234" s="304">
        <v>0</v>
      </c>
      <c r="M3234" s="305">
        <v>0</v>
      </c>
      <c r="N3234" s="305">
        <v>0</v>
      </c>
      <c r="O3234" s="303">
        <v>0</v>
      </c>
      <c r="P3234" s="305">
        <v>0</v>
      </c>
      <c r="Q3234" s="303">
        <v>0</v>
      </c>
      <c r="R3234" s="16">
        <f>SUMIFS('Member Months'!$L:$L,'Member Months'!$A:$A,$A3234,'Member Months'!$C:$C,$C3234, 'Member Months'!$D:$D,$D3234)</f>
        <v>0</v>
      </c>
      <c r="T3234" s="172"/>
    </row>
    <row r="3235" spans="1:20">
      <c r="A3235" s="38">
        <v>15</v>
      </c>
      <c r="B3235" s="39">
        <f t="shared" si="110"/>
        <v>0</v>
      </c>
      <c r="C3235" s="39" t="str">
        <f t="shared" si="109"/>
        <v>2020 Initial Year</v>
      </c>
      <c r="D3235" s="40">
        <v>2</v>
      </c>
      <c r="E3235" s="662">
        <v>15</v>
      </c>
      <c r="F3235" s="40" t="s">
        <v>424</v>
      </c>
      <c r="G3235" s="698" t="s">
        <v>212</v>
      </c>
      <c r="H3235" s="40" t="s">
        <v>213</v>
      </c>
      <c r="I3235" s="629" t="s">
        <v>221</v>
      </c>
      <c r="J3235" s="698" t="s">
        <v>264</v>
      </c>
      <c r="K3235" s="303">
        <v>0</v>
      </c>
      <c r="L3235" s="304">
        <v>0</v>
      </c>
      <c r="M3235" s="305">
        <v>0</v>
      </c>
      <c r="N3235" s="305">
        <v>0</v>
      </c>
      <c r="O3235" s="303">
        <v>0</v>
      </c>
      <c r="P3235" s="305">
        <v>0</v>
      </c>
      <c r="Q3235" s="303">
        <v>0</v>
      </c>
      <c r="R3235" s="16">
        <f>SUMIFS('Member Months'!$L:$L,'Member Months'!$A:$A,$A3235,'Member Months'!$C:$C,$C3235, 'Member Months'!$D:$D,$D3235)</f>
        <v>0</v>
      </c>
      <c r="T3235" s="172"/>
    </row>
    <row r="3236" spans="1:20">
      <c r="A3236" s="38">
        <v>15</v>
      </c>
      <c r="B3236" s="39">
        <f t="shared" si="110"/>
        <v>0</v>
      </c>
      <c r="C3236" s="39" t="str">
        <f t="shared" si="109"/>
        <v>2020 Initial Year</v>
      </c>
      <c r="D3236" s="40">
        <v>2</v>
      </c>
      <c r="E3236" s="662">
        <v>15</v>
      </c>
      <c r="F3236" s="40" t="s">
        <v>424</v>
      </c>
      <c r="G3236" s="698" t="s">
        <v>212</v>
      </c>
      <c r="H3236" s="40" t="s">
        <v>213</v>
      </c>
      <c r="I3236" s="629" t="s">
        <v>222</v>
      </c>
      <c r="J3236" s="698" t="s">
        <v>206</v>
      </c>
      <c r="K3236" s="303">
        <v>0</v>
      </c>
      <c r="L3236" s="304">
        <v>0</v>
      </c>
      <c r="M3236" s="305">
        <v>0</v>
      </c>
      <c r="N3236" s="305">
        <v>0</v>
      </c>
      <c r="O3236" s="303">
        <v>0</v>
      </c>
      <c r="P3236" s="305">
        <v>0</v>
      </c>
      <c r="Q3236" s="303">
        <v>0</v>
      </c>
      <c r="R3236" s="16">
        <f>SUMIFS('Member Months'!$L:$L,'Member Months'!$A:$A,$A3236,'Member Months'!$C:$C,$C3236, 'Member Months'!$D:$D,$D3236)</f>
        <v>0</v>
      </c>
      <c r="T3236" s="172"/>
    </row>
    <row r="3237" spans="1:20">
      <c r="A3237" s="38">
        <v>15</v>
      </c>
      <c r="B3237" s="39">
        <f t="shared" si="110"/>
        <v>0</v>
      </c>
      <c r="C3237" s="39" t="str">
        <f t="shared" si="109"/>
        <v>2020 Initial Year</v>
      </c>
      <c r="D3237" s="40">
        <v>2</v>
      </c>
      <c r="E3237" s="662">
        <v>15</v>
      </c>
      <c r="F3237" s="40" t="s">
        <v>424</v>
      </c>
      <c r="G3237" s="698" t="s">
        <v>212</v>
      </c>
      <c r="H3237" s="40" t="s">
        <v>213</v>
      </c>
      <c r="I3237" s="629" t="s">
        <v>223</v>
      </c>
      <c r="J3237" s="698" t="s">
        <v>181</v>
      </c>
      <c r="K3237" s="303">
        <v>0</v>
      </c>
      <c r="L3237" s="304">
        <v>0</v>
      </c>
      <c r="M3237" s="305">
        <v>0</v>
      </c>
      <c r="N3237" s="305">
        <v>0</v>
      </c>
      <c r="O3237" s="303">
        <v>0</v>
      </c>
      <c r="P3237" s="305">
        <v>0</v>
      </c>
      <c r="Q3237" s="303">
        <v>0</v>
      </c>
      <c r="R3237" s="16">
        <f>SUMIFS('Member Months'!$L:$L,'Member Months'!$A:$A,$A3237,'Member Months'!$C:$C,$C3237, 'Member Months'!$D:$D,$D3237)</f>
        <v>0</v>
      </c>
      <c r="T3237" s="172"/>
    </row>
    <row r="3238" spans="1:20">
      <c r="A3238" s="38">
        <v>15</v>
      </c>
      <c r="B3238" s="39">
        <f t="shared" si="110"/>
        <v>0</v>
      </c>
      <c r="C3238" s="39" t="str">
        <f t="shared" si="109"/>
        <v>2020 Initial Year</v>
      </c>
      <c r="D3238" s="40">
        <v>2</v>
      </c>
      <c r="E3238" s="662">
        <v>15</v>
      </c>
      <c r="F3238" s="40" t="s">
        <v>424</v>
      </c>
      <c r="G3238" s="698" t="s">
        <v>212</v>
      </c>
      <c r="H3238" s="40" t="s">
        <v>213</v>
      </c>
      <c r="I3238" s="629" t="s">
        <v>150</v>
      </c>
      <c r="J3238" s="698" t="s">
        <v>204</v>
      </c>
      <c r="K3238" s="303">
        <v>0</v>
      </c>
      <c r="L3238" s="304">
        <v>0</v>
      </c>
      <c r="M3238" s="305">
        <v>0</v>
      </c>
      <c r="N3238" s="305">
        <v>0</v>
      </c>
      <c r="O3238" s="303">
        <v>0</v>
      </c>
      <c r="P3238" s="305">
        <v>0</v>
      </c>
      <c r="Q3238" s="303">
        <v>0</v>
      </c>
      <c r="R3238" s="16">
        <f>SUMIFS('Member Months'!$L:$L,'Member Months'!$A:$A,$A3238,'Member Months'!$C:$C,$C3238, 'Member Months'!$D:$D,$D3238)</f>
        <v>0</v>
      </c>
      <c r="T3238" s="172"/>
    </row>
    <row r="3239" spans="1:20">
      <c r="A3239" s="38">
        <v>15</v>
      </c>
      <c r="B3239" s="39">
        <f t="shared" si="110"/>
        <v>0</v>
      </c>
      <c r="C3239" s="39" t="str">
        <f t="shared" si="109"/>
        <v>2020 Initial Year</v>
      </c>
      <c r="D3239" s="40">
        <v>2</v>
      </c>
      <c r="E3239" s="662">
        <v>15</v>
      </c>
      <c r="F3239" s="40" t="s">
        <v>424</v>
      </c>
      <c r="G3239" s="698" t="s">
        <v>212</v>
      </c>
      <c r="H3239" s="40" t="s">
        <v>213</v>
      </c>
      <c r="I3239" s="629" t="s">
        <v>151</v>
      </c>
      <c r="J3239" s="698" t="s">
        <v>205</v>
      </c>
      <c r="K3239" s="303">
        <v>0</v>
      </c>
      <c r="L3239" s="304">
        <v>0</v>
      </c>
      <c r="M3239" s="305">
        <v>0</v>
      </c>
      <c r="N3239" s="305">
        <v>0</v>
      </c>
      <c r="O3239" s="303">
        <v>0</v>
      </c>
      <c r="P3239" s="305">
        <v>0</v>
      </c>
      <c r="Q3239" s="303">
        <v>0</v>
      </c>
      <c r="R3239" s="16">
        <f>SUMIFS('Member Months'!$L:$L,'Member Months'!$A:$A,$A3239,'Member Months'!$C:$C,$C3239, 'Member Months'!$D:$D,$D3239)</f>
        <v>0</v>
      </c>
      <c r="T3239" s="172"/>
    </row>
    <row r="3240" spans="1:20">
      <c r="A3240" s="38">
        <v>15</v>
      </c>
      <c r="B3240" s="39">
        <f t="shared" si="110"/>
        <v>0</v>
      </c>
      <c r="C3240" s="39" t="str">
        <f t="shared" si="109"/>
        <v>2020 Initial Year</v>
      </c>
      <c r="D3240" s="40">
        <v>2</v>
      </c>
      <c r="E3240" s="662">
        <v>15</v>
      </c>
      <c r="F3240" s="40" t="s">
        <v>424</v>
      </c>
      <c r="G3240" s="698" t="s">
        <v>212</v>
      </c>
      <c r="H3240" s="40" t="s">
        <v>213</v>
      </c>
      <c r="I3240" s="629" t="s">
        <v>152</v>
      </c>
      <c r="J3240" s="698" t="s">
        <v>182</v>
      </c>
      <c r="K3240" s="303">
        <v>0</v>
      </c>
      <c r="L3240" s="304">
        <v>0</v>
      </c>
      <c r="M3240" s="305">
        <v>0</v>
      </c>
      <c r="N3240" s="305">
        <v>0</v>
      </c>
      <c r="O3240" s="303">
        <v>0</v>
      </c>
      <c r="P3240" s="305">
        <v>0</v>
      </c>
      <c r="Q3240" s="303">
        <v>0</v>
      </c>
      <c r="R3240" s="16">
        <f>SUMIFS('Member Months'!$L:$L,'Member Months'!$A:$A,$A3240,'Member Months'!$C:$C,$C3240, 'Member Months'!$D:$D,$D3240)</f>
        <v>0</v>
      </c>
      <c r="T3240" s="172"/>
    </row>
    <row r="3241" spans="1:20">
      <c r="A3241" s="38">
        <v>15</v>
      </c>
      <c r="B3241" s="39">
        <f t="shared" si="110"/>
        <v>0</v>
      </c>
      <c r="C3241" s="39" t="str">
        <f t="shared" si="109"/>
        <v>2020 Initial Year</v>
      </c>
      <c r="D3241" s="40">
        <v>2</v>
      </c>
      <c r="E3241" s="662">
        <v>15</v>
      </c>
      <c r="F3241" s="40" t="s">
        <v>424</v>
      </c>
      <c r="G3241" s="698" t="s">
        <v>212</v>
      </c>
      <c r="H3241" s="40" t="s">
        <v>213</v>
      </c>
      <c r="I3241" s="629" t="s">
        <v>70</v>
      </c>
      <c r="J3241" s="698" t="s">
        <v>265</v>
      </c>
      <c r="K3241" s="303">
        <v>0</v>
      </c>
      <c r="L3241" s="304">
        <v>0</v>
      </c>
      <c r="M3241" s="305">
        <v>0</v>
      </c>
      <c r="N3241" s="305">
        <v>0</v>
      </c>
      <c r="O3241" s="303">
        <v>0</v>
      </c>
      <c r="P3241" s="305">
        <v>0</v>
      </c>
      <c r="Q3241" s="303">
        <v>0</v>
      </c>
      <c r="R3241" s="16">
        <f>SUMIFS('Member Months'!$L:$L,'Member Months'!$A:$A,$A3241,'Member Months'!$C:$C,$C3241, 'Member Months'!$D:$D,$D3241)</f>
        <v>0</v>
      </c>
      <c r="T3241" s="172"/>
    </row>
    <row r="3242" spans="1:20">
      <c r="A3242" s="38">
        <v>15</v>
      </c>
      <c r="B3242" s="39">
        <f t="shared" si="110"/>
        <v>0</v>
      </c>
      <c r="C3242" s="39" t="str">
        <f t="shared" si="109"/>
        <v>2020 Initial Year</v>
      </c>
      <c r="D3242" s="40">
        <v>2</v>
      </c>
      <c r="E3242" s="662">
        <v>15</v>
      </c>
      <c r="F3242" s="40" t="s">
        <v>424</v>
      </c>
      <c r="G3242" s="698" t="s">
        <v>212</v>
      </c>
      <c r="H3242" s="40" t="s">
        <v>213</v>
      </c>
      <c r="I3242" s="629" t="s">
        <v>71</v>
      </c>
      <c r="J3242" s="698" t="s">
        <v>266</v>
      </c>
      <c r="K3242" s="303">
        <v>0</v>
      </c>
      <c r="L3242" s="304">
        <v>0</v>
      </c>
      <c r="M3242" s="305">
        <v>0</v>
      </c>
      <c r="N3242" s="305">
        <v>0</v>
      </c>
      <c r="O3242" s="303">
        <v>0</v>
      </c>
      <c r="P3242" s="305">
        <v>0</v>
      </c>
      <c r="Q3242" s="303">
        <v>0</v>
      </c>
      <c r="R3242" s="16">
        <f>SUMIFS('Member Months'!$L:$L,'Member Months'!$A:$A,$A3242,'Member Months'!$C:$C,$C3242, 'Member Months'!$D:$D,$D3242)</f>
        <v>0</v>
      </c>
      <c r="T3242" s="172"/>
    </row>
    <row r="3243" spans="1:20">
      <c r="A3243" s="38">
        <v>15</v>
      </c>
      <c r="B3243" s="39">
        <f t="shared" si="110"/>
        <v>0</v>
      </c>
      <c r="C3243" s="39" t="str">
        <f t="shared" si="109"/>
        <v>2020 Initial Year</v>
      </c>
      <c r="D3243" s="40">
        <v>2</v>
      </c>
      <c r="E3243" s="662">
        <v>15</v>
      </c>
      <c r="F3243" s="40" t="s">
        <v>424</v>
      </c>
      <c r="G3243" s="698" t="s">
        <v>212</v>
      </c>
      <c r="H3243" s="40" t="s">
        <v>213</v>
      </c>
      <c r="I3243" s="629" t="s">
        <v>72</v>
      </c>
      <c r="J3243" s="698" t="s">
        <v>527</v>
      </c>
      <c r="K3243" s="303">
        <v>0</v>
      </c>
      <c r="L3243" s="304">
        <v>0</v>
      </c>
      <c r="M3243" s="305">
        <v>0</v>
      </c>
      <c r="N3243" s="305">
        <v>0</v>
      </c>
      <c r="O3243" s="303">
        <v>0</v>
      </c>
      <c r="P3243" s="305">
        <v>0</v>
      </c>
      <c r="Q3243" s="303">
        <v>0</v>
      </c>
      <c r="R3243" s="16">
        <f>SUMIFS('Member Months'!$L:$L,'Member Months'!$A:$A,$A3243,'Member Months'!$C:$C,$C3243, 'Member Months'!$D:$D,$D3243)</f>
        <v>0</v>
      </c>
      <c r="T3243" s="172"/>
    </row>
    <row r="3244" spans="1:20">
      <c r="A3244" s="38">
        <v>15</v>
      </c>
      <c r="B3244" s="39">
        <f t="shared" si="110"/>
        <v>0</v>
      </c>
      <c r="C3244" s="39" t="str">
        <f t="shared" si="109"/>
        <v>2020 Initial Year</v>
      </c>
      <c r="D3244" s="40">
        <v>2</v>
      </c>
      <c r="E3244" s="662">
        <v>15</v>
      </c>
      <c r="F3244" s="40" t="s">
        <v>424</v>
      </c>
      <c r="G3244" s="698" t="s">
        <v>212</v>
      </c>
      <c r="H3244" s="40" t="s">
        <v>213</v>
      </c>
      <c r="I3244" s="629" t="s">
        <v>73</v>
      </c>
      <c r="J3244" s="698" t="s">
        <v>528</v>
      </c>
      <c r="K3244" s="303">
        <v>0</v>
      </c>
      <c r="L3244" s="304">
        <v>0</v>
      </c>
      <c r="M3244" s="305">
        <v>0</v>
      </c>
      <c r="N3244" s="305">
        <v>0</v>
      </c>
      <c r="O3244" s="303">
        <v>0</v>
      </c>
      <c r="P3244" s="305">
        <v>0</v>
      </c>
      <c r="Q3244" s="303">
        <v>0</v>
      </c>
      <c r="R3244" s="16">
        <f>SUMIFS('Member Months'!$L:$L,'Member Months'!$A:$A,$A3244,'Member Months'!$C:$C,$C3244, 'Member Months'!$D:$D,$D3244)</f>
        <v>0</v>
      </c>
      <c r="T3244" s="172"/>
    </row>
    <row r="3245" spans="1:20">
      <c r="A3245" s="775">
        <v>15</v>
      </c>
      <c r="B3245" s="776">
        <f t="shared" si="110"/>
        <v>0</v>
      </c>
      <c r="C3245" s="776" t="str">
        <f t="shared" si="109"/>
        <v>2020 Initial Year</v>
      </c>
      <c r="D3245" s="777">
        <v>2</v>
      </c>
      <c r="E3245" s="778">
        <v>15</v>
      </c>
      <c r="F3245" s="777" t="s">
        <v>424</v>
      </c>
      <c r="G3245" s="779" t="s">
        <v>212</v>
      </c>
      <c r="H3245" s="777" t="s">
        <v>213</v>
      </c>
      <c r="I3245" s="780" t="s">
        <v>409</v>
      </c>
      <c r="J3245" s="779" t="s">
        <v>803</v>
      </c>
      <c r="K3245" s="781">
        <v>0</v>
      </c>
      <c r="L3245" s="782">
        <v>0</v>
      </c>
      <c r="M3245" s="783">
        <v>0</v>
      </c>
      <c r="N3245" s="783">
        <v>0</v>
      </c>
      <c r="O3245" s="781">
        <v>0</v>
      </c>
      <c r="P3245" s="783">
        <v>0</v>
      </c>
      <c r="Q3245" s="781">
        <v>0</v>
      </c>
      <c r="R3245" s="785">
        <f>SUMIFS('Member Months'!$L:$L,'Member Months'!$A:$A,$A3245,'Member Months'!$C:$C,$C3245, 'Member Months'!$D:$D,$D3245)</f>
        <v>0</v>
      </c>
      <c r="T3245" s="172"/>
    </row>
    <row r="3246" spans="1:20">
      <c r="A3246" s="38" t="s">
        <v>211</v>
      </c>
      <c r="B3246" s="39">
        <f>$B$6</f>
        <v>0</v>
      </c>
      <c r="C3246" s="39" t="str">
        <f t="shared" si="109"/>
        <v>2020 Initial Year</v>
      </c>
      <c r="D3246" s="40">
        <v>3</v>
      </c>
      <c r="E3246" s="40" t="s">
        <v>211</v>
      </c>
      <c r="F3246" s="40" t="s">
        <v>738</v>
      </c>
      <c r="G3246" s="698" t="s">
        <v>212</v>
      </c>
      <c r="H3246" s="40" t="s">
        <v>213</v>
      </c>
      <c r="I3246" s="629" t="s">
        <v>211</v>
      </c>
      <c r="J3246" s="698" t="s">
        <v>261</v>
      </c>
      <c r="K3246" s="109">
        <v>0</v>
      </c>
      <c r="L3246" s="110">
        <v>0</v>
      </c>
      <c r="M3246" s="111">
        <v>0</v>
      </c>
      <c r="N3246" s="111">
        <v>0</v>
      </c>
      <c r="O3246" s="109">
        <v>0</v>
      </c>
      <c r="P3246" s="111">
        <v>0</v>
      </c>
      <c r="Q3246" s="109">
        <v>0</v>
      </c>
      <c r="R3246" s="16">
        <f>SUMIFS('Member Months'!$L:$L,'Member Months'!$A:$A,$A3246,'Member Months'!$C:$C,$C3246, 'Member Months'!$D:$D,$D3246)</f>
        <v>0</v>
      </c>
      <c r="T3246" s="172"/>
    </row>
    <row r="3247" spans="1:20">
      <c r="A3247" s="38" t="s">
        <v>211</v>
      </c>
      <c r="B3247" s="39">
        <f t="shared" ref="B3247:B3310" si="111">$B$3246</f>
        <v>0</v>
      </c>
      <c r="C3247" s="39" t="str">
        <f t="shared" si="109"/>
        <v>2020 Initial Year</v>
      </c>
      <c r="D3247" s="40">
        <v>3</v>
      </c>
      <c r="E3247" s="40" t="s">
        <v>211</v>
      </c>
      <c r="F3247" s="40" t="s">
        <v>738</v>
      </c>
      <c r="G3247" s="698" t="s">
        <v>212</v>
      </c>
      <c r="H3247" s="40" t="s">
        <v>213</v>
      </c>
      <c r="I3247" s="629" t="s">
        <v>214</v>
      </c>
      <c r="J3247" s="698" t="s">
        <v>676</v>
      </c>
      <c r="K3247" s="109">
        <v>0</v>
      </c>
      <c r="L3247" s="110">
        <v>0</v>
      </c>
      <c r="M3247" s="111">
        <v>0</v>
      </c>
      <c r="N3247" s="111">
        <v>0</v>
      </c>
      <c r="O3247" s="109">
        <v>0</v>
      </c>
      <c r="P3247" s="111">
        <v>0</v>
      </c>
      <c r="Q3247" s="109">
        <v>0</v>
      </c>
      <c r="R3247" s="16">
        <f>SUMIFS('Member Months'!$L:$L,'Member Months'!$A:$A,$A3247,'Member Months'!$C:$C,$C3247, 'Member Months'!$D:$D,$D3247)</f>
        <v>0</v>
      </c>
      <c r="T3247" s="172"/>
    </row>
    <row r="3248" spans="1:20">
      <c r="A3248" s="38" t="s">
        <v>211</v>
      </c>
      <c r="B3248" s="39">
        <f t="shared" si="111"/>
        <v>0</v>
      </c>
      <c r="C3248" s="39" t="str">
        <f t="shared" si="109"/>
        <v>2020 Initial Year</v>
      </c>
      <c r="D3248" s="40">
        <v>3</v>
      </c>
      <c r="E3248" s="40" t="s">
        <v>211</v>
      </c>
      <c r="F3248" s="40" t="s">
        <v>738</v>
      </c>
      <c r="G3248" s="698" t="s">
        <v>212</v>
      </c>
      <c r="H3248" s="40" t="s">
        <v>213</v>
      </c>
      <c r="I3248" s="629" t="s">
        <v>215</v>
      </c>
      <c r="J3248" s="698" t="s">
        <v>216</v>
      </c>
      <c r="K3248" s="109">
        <v>0</v>
      </c>
      <c r="L3248" s="110">
        <v>0</v>
      </c>
      <c r="M3248" s="111">
        <v>0</v>
      </c>
      <c r="N3248" s="111">
        <v>0</v>
      </c>
      <c r="O3248" s="109">
        <v>0</v>
      </c>
      <c r="P3248" s="111">
        <v>0</v>
      </c>
      <c r="Q3248" s="109">
        <v>0</v>
      </c>
      <c r="R3248" s="16">
        <f>SUMIFS('Member Months'!$L:$L,'Member Months'!$A:$A,$A3248,'Member Months'!$C:$C,$C3248, 'Member Months'!$D:$D,$D3248)</f>
        <v>0</v>
      </c>
      <c r="T3248" s="172"/>
    </row>
    <row r="3249" spans="1:20">
      <c r="A3249" s="38" t="s">
        <v>211</v>
      </c>
      <c r="B3249" s="39">
        <f t="shared" si="111"/>
        <v>0</v>
      </c>
      <c r="C3249" s="39" t="str">
        <f t="shared" si="109"/>
        <v>2020 Initial Year</v>
      </c>
      <c r="D3249" s="40">
        <v>3</v>
      </c>
      <c r="E3249" s="40" t="s">
        <v>211</v>
      </c>
      <c r="F3249" s="40" t="s">
        <v>738</v>
      </c>
      <c r="G3249" s="698" t="s">
        <v>212</v>
      </c>
      <c r="H3249" s="40" t="s">
        <v>213</v>
      </c>
      <c r="I3249" s="629" t="s">
        <v>217</v>
      </c>
      <c r="J3249" s="698" t="s">
        <v>262</v>
      </c>
      <c r="K3249" s="109">
        <v>0</v>
      </c>
      <c r="L3249" s="110">
        <v>0</v>
      </c>
      <c r="M3249" s="111">
        <v>0</v>
      </c>
      <c r="N3249" s="111">
        <v>0</v>
      </c>
      <c r="O3249" s="109">
        <v>0</v>
      </c>
      <c r="P3249" s="111">
        <v>0</v>
      </c>
      <c r="Q3249" s="109">
        <v>0</v>
      </c>
      <c r="R3249" s="16">
        <f>SUMIFS('Member Months'!$L:$L,'Member Months'!$A:$A,$A3249,'Member Months'!$C:$C,$C3249, 'Member Months'!$D:$D,$D3249)</f>
        <v>0</v>
      </c>
      <c r="T3249" s="172"/>
    </row>
    <row r="3250" spans="1:20">
      <c r="A3250" s="38" t="s">
        <v>211</v>
      </c>
      <c r="B3250" s="39">
        <f t="shared" si="111"/>
        <v>0</v>
      </c>
      <c r="C3250" s="39" t="str">
        <f t="shared" si="109"/>
        <v>2020 Initial Year</v>
      </c>
      <c r="D3250" s="40">
        <v>3</v>
      </c>
      <c r="E3250" s="40" t="s">
        <v>211</v>
      </c>
      <c r="F3250" s="40" t="s">
        <v>738</v>
      </c>
      <c r="G3250" s="698" t="s">
        <v>212</v>
      </c>
      <c r="H3250" s="40" t="s">
        <v>213</v>
      </c>
      <c r="I3250" s="629" t="s">
        <v>218</v>
      </c>
      <c r="J3250" s="698" t="s">
        <v>677</v>
      </c>
      <c r="K3250" s="109">
        <v>0</v>
      </c>
      <c r="L3250" s="110">
        <v>0</v>
      </c>
      <c r="M3250" s="111">
        <v>0</v>
      </c>
      <c r="N3250" s="111">
        <v>0</v>
      </c>
      <c r="O3250" s="109">
        <v>0</v>
      </c>
      <c r="P3250" s="111">
        <v>0</v>
      </c>
      <c r="Q3250" s="109">
        <v>0</v>
      </c>
      <c r="R3250" s="16">
        <f>SUMIFS('Member Months'!$L:$L,'Member Months'!$A:$A,$A3250,'Member Months'!$C:$C,$C3250, 'Member Months'!$D:$D,$D3250)</f>
        <v>0</v>
      </c>
      <c r="T3250" s="172"/>
    </row>
    <row r="3251" spans="1:20">
      <c r="A3251" s="38" t="s">
        <v>211</v>
      </c>
      <c r="B3251" s="39">
        <f t="shared" si="111"/>
        <v>0</v>
      </c>
      <c r="C3251" s="39" t="str">
        <f t="shared" si="109"/>
        <v>2020 Initial Year</v>
      </c>
      <c r="D3251" s="40">
        <v>3</v>
      </c>
      <c r="E3251" s="40" t="s">
        <v>211</v>
      </c>
      <c r="F3251" s="40" t="s">
        <v>738</v>
      </c>
      <c r="G3251" s="698" t="s">
        <v>212</v>
      </c>
      <c r="H3251" s="40" t="s">
        <v>213</v>
      </c>
      <c r="I3251" s="629" t="s">
        <v>219</v>
      </c>
      <c r="J3251" s="698" t="s">
        <v>263</v>
      </c>
      <c r="K3251" s="109">
        <v>0</v>
      </c>
      <c r="L3251" s="110">
        <v>0</v>
      </c>
      <c r="M3251" s="111">
        <v>0</v>
      </c>
      <c r="N3251" s="111">
        <v>0</v>
      </c>
      <c r="O3251" s="109">
        <v>0</v>
      </c>
      <c r="P3251" s="111">
        <v>0</v>
      </c>
      <c r="Q3251" s="109">
        <v>0</v>
      </c>
      <c r="R3251" s="16">
        <f>SUMIFS('Member Months'!$L:$L,'Member Months'!$A:$A,$A3251,'Member Months'!$C:$C,$C3251, 'Member Months'!$D:$D,$D3251)</f>
        <v>0</v>
      </c>
      <c r="T3251" s="172"/>
    </row>
    <row r="3252" spans="1:20">
      <c r="A3252" s="38" t="s">
        <v>211</v>
      </c>
      <c r="B3252" s="39">
        <f t="shared" si="111"/>
        <v>0</v>
      </c>
      <c r="C3252" s="39" t="str">
        <f t="shared" si="109"/>
        <v>2020 Initial Year</v>
      </c>
      <c r="D3252" s="40">
        <v>3</v>
      </c>
      <c r="E3252" s="40" t="s">
        <v>211</v>
      </c>
      <c r="F3252" s="40" t="s">
        <v>738</v>
      </c>
      <c r="G3252" s="698" t="s">
        <v>212</v>
      </c>
      <c r="H3252" s="40" t="s">
        <v>213</v>
      </c>
      <c r="I3252" s="629" t="s">
        <v>220</v>
      </c>
      <c r="J3252" s="698" t="s">
        <v>675</v>
      </c>
      <c r="K3252" s="109">
        <v>0</v>
      </c>
      <c r="L3252" s="110">
        <v>0</v>
      </c>
      <c r="M3252" s="111">
        <v>0</v>
      </c>
      <c r="N3252" s="111">
        <v>0</v>
      </c>
      <c r="O3252" s="109">
        <v>0</v>
      </c>
      <c r="P3252" s="111">
        <v>0</v>
      </c>
      <c r="Q3252" s="109">
        <v>0</v>
      </c>
      <c r="R3252" s="16">
        <f>SUMIFS('Member Months'!$L:$L,'Member Months'!$A:$A,$A3252,'Member Months'!$C:$C,$C3252, 'Member Months'!$D:$D,$D3252)</f>
        <v>0</v>
      </c>
      <c r="T3252" s="172"/>
    </row>
    <row r="3253" spans="1:20">
      <c r="A3253" s="38" t="s">
        <v>211</v>
      </c>
      <c r="B3253" s="39">
        <f t="shared" si="111"/>
        <v>0</v>
      </c>
      <c r="C3253" s="39" t="str">
        <f t="shared" si="109"/>
        <v>2020 Initial Year</v>
      </c>
      <c r="D3253" s="40">
        <v>3</v>
      </c>
      <c r="E3253" s="40" t="s">
        <v>211</v>
      </c>
      <c r="F3253" s="40" t="s">
        <v>738</v>
      </c>
      <c r="G3253" s="698" t="s">
        <v>212</v>
      </c>
      <c r="H3253" s="40" t="s">
        <v>213</v>
      </c>
      <c r="I3253" s="629" t="s">
        <v>221</v>
      </c>
      <c r="J3253" s="698" t="s">
        <v>264</v>
      </c>
      <c r="K3253" s="109">
        <v>0</v>
      </c>
      <c r="L3253" s="110">
        <v>0</v>
      </c>
      <c r="M3253" s="111">
        <v>0</v>
      </c>
      <c r="N3253" s="111">
        <v>0</v>
      </c>
      <c r="O3253" s="109">
        <v>0</v>
      </c>
      <c r="P3253" s="111">
        <v>0</v>
      </c>
      <c r="Q3253" s="109">
        <v>0</v>
      </c>
      <c r="R3253" s="16">
        <f>SUMIFS('Member Months'!$L:$L,'Member Months'!$A:$A,$A3253,'Member Months'!$C:$C,$C3253, 'Member Months'!$D:$D,$D3253)</f>
        <v>0</v>
      </c>
      <c r="T3253" s="172"/>
    </row>
    <row r="3254" spans="1:20">
      <c r="A3254" s="38" t="s">
        <v>211</v>
      </c>
      <c r="B3254" s="39">
        <f t="shared" si="111"/>
        <v>0</v>
      </c>
      <c r="C3254" s="39" t="str">
        <f t="shared" si="109"/>
        <v>2020 Initial Year</v>
      </c>
      <c r="D3254" s="40">
        <v>3</v>
      </c>
      <c r="E3254" s="40" t="s">
        <v>211</v>
      </c>
      <c r="F3254" s="40" t="s">
        <v>738</v>
      </c>
      <c r="G3254" s="698" t="s">
        <v>212</v>
      </c>
      <c r="H3254" s="40" t="s">
        <v>213</v>
      </c>
      <c r="I3254" s="629" t="s">
        <v>222</v>
      </c>
      <c r="J3254" s="698" t="s">
        <v>206</v>
      </c>
      <c r="K3254" s="109">
        <v>0</v>
      </c>
      <c r="L3254" s="110">
        <v>0</v>
      </c>
      <c r="M3254" s="111">
        <v>0</v>
      </c>
      <c r="N3254" s="111">
        <v>0</v>
      </c>
      <c r="O3254" s="109">
        <v>0</v>
      </c>
      <c r="P3254" s="111">
        <v>0</v>
      </c>
      <c r="Q3254" s="109">
        <v>0</v>
      </c>
      <c r="R3254" s="16">
        <f>SUMIFS('Member Months'!$L:$L,'Member Months'!$A:$A,$A3254,'Member Months'!$C:$C,$C3254, 'Member Months'!$D:$D,$D3254)</f>
        <v>0</v>
      </c>
      <c r="T3254" s="172"/>
    </row>
    <row r="3255" spans="1:20">
      <c r="A3255" s="38" t="s">
        <v>211</v>
      </c>
      <c r="B3255" s="39">
        <f t="shared" si="111"/>
        <v>0</v>
      </c>
      <c r="C3255" s="39" t="str">
        <f t="shared" si="109"/>
        <v>2020 Initial Year</v>
      </c>
      <c r="D3255" s="40">
        <v>3</v>
      </c>
      <c r="E3255" s="40" t="s">
        <v>211</v>
      </c>
      <c r="F3255" s="40" t="s">
        <v>738</v>
      </c>
      <c r="G3255" s="698" t="s">
        <v>212</v>
      </c>
      <c r="H3255" s="40" t="s">
        <v>213</v>
      </c>
      <c r="I3255" s="629" t="s">
        <v>223</v>
      </c>
      <c r="J3255" s="698" t="s">
        <v>181</v>
      </c>
      <c r="K3255" s="109">
        <v>0</v>
      </c>
      <c r="L3255" s="110">
        <v>0</v>
      </c>
      <c r="M3255" s="111">
        <v>0</v>
      </c>
      <c r="N3255" s="111">
        <v>0</v>
      </c>
      <c r="O3255" s="109">
        <v>0</v>
      </c>
      <c r="P3255" s="111">
        <v>0</v>
      </c>
      <c r="Q3255" s="109">
        <v>0</v>
      </c>
      <c r="R3255" s="16">
        <f>SUMIFS('Member Months'!$L:$L,'Member Months'!$A:$A,$A3255,'Member Months'!$C:$C,$C3255, 'Member Months'!$D:$D,$D3255)</f>
        <v>0</v>
      </c>
      <c r="T3255" s="172"/>
    </row>
    <row r="3256" spans="1:20">
      <c r="A3256" s="38" t="s">
        <v>211</v>
      </c>
      <c r="B3256" s="39">
        <f t="shared" si="111"/>
        <v>0</v>
      </c>
      <c r="C3256" s="39" t="str">
        <f t="shared" si="109"/>
        <v>2020 Initial Year</v>
      </c>
      <c r="D3256" s="40">
        <v>3</v>
      </c>
      <c r="E3256" s="40" t="s">
        <v>211</v>
      </c>
      <c r="F3256" s="40" t="s">
        <v>738</v>
      </c>
      <c r="G3256" s="698" t="s">
        <v>212</v>
      </c>
      <c r="H3256" s="40" t="s">
        <v>213</v>
      </c>
      <c r="I3256" s="629" t="s">
        <v>150</v>
      </c>
      <c r="J3256" s="698" t="s">
        <v>204</v>
      </c>
      <c r="K3256" s="109">
        <v>0</v>
      </c>
      <c r="L3256" s="110">
        <v>0</v>
      </c>
      <c r="M3256" s="111">
        <v>0</v>
      </c>
      <c r="N3256" s="111">
        <v>0</v>
      </c>
      <c r="O3256" s="109">
        <v>0</v>
      </c>
      <c r="P3256" s="111">
        <v>0</v>
      </c>
      <c r="Q3256" s="109">
        <v>0</v>
      </c>
      <c r="R3256" s="16">
        <f>SUMIFS('Member Months'!$L:$L,'Member Months'!$A:$A,$A3256,'Member Months'!$C:$C,$C3256, 'Member Months'!$D:$D,$D3256)</f>
        <v>0</v>
      </c>
      <c r="T3256" s="172"/>
    </row>
    <row r="3257" spans="1:20">
      <c r="A3257" s="38" t="s">
        <v>211</v>
      </c>
      <c r="B3257" s="39">
        <f t="shared" si="111"/>
        <v>0</v>
      </c>
      <c r="C3257" s="39" t="str">
        <f t="shared" si="109"/>
        <v>2020 Initial Year</v>
      </c>
      <c r="D3257" s="40">
        <v>3</v>
      </c>
      <c r="E3257" s="40" t="s">
        <v>211</v>
      </c>
      <c r="F3257" s="40" t="s">
        <v>738</v>
      </c>
      <c r="G3257" s="698" t="s">
        <v>212</v>
      </c>
      <c r="H3257" s="40" t="s">
        <v>213</v>
      </c>
      <c r="I3257" s="629" t="s">
        <v>151</v>
      </c>
      <c r="J3257" s="698" t="s">
        <v>205</v>
      </c>
      <c r="K3257" s="109">
        <v>0</v>
      </c>
      <c r="L3257" s="110">
        <v>0</v>
      </c>
      <c r="M3257" s="111">
        <v>0</v>
      </c>
      <c r="N3257" s="111">
        <v>0</v>
      </c>
      <c r="O3257" s="109">
        <v>0</v>
      </c>
      <c r="P3257" s="111">
        <v>0</v>
      </c>
      <c r="Q3257" s="109">
        <v>0</v>
      </c>
      <c r="R3257" s="16">
        <f>SUMIFS('Member Months'!$L:$L,'Member Months'!$A:$A,$A3257,'Member Months'!$C:$C,$C3257, 'Member Months'!$D:$D,$D3257)</f>
        <v>0</v>
      </c>
      <c r="T3257" s="172"/>
    </row>
    <row r="3258" spans="1:20">
      <c r="A3258" s="38" t="s">
        <v>211</v>
      </c>
      <c r="B3258" s="39">
        <f t="shared" si="111"/>
        <v>0</v>
      </c>
      <c r="C3258" s="39" t="str">
        <f t="shared" si="109"/>
        <v>2020 Initial Year</v>
      </c>
      <c r="D3258" s="40">
        <v>3</v>
      </c>
      <c r="E3258" s="40" t="s">
        <v>211</v>
      </c>
      <c r="F3258" s="40" t="s">
        <v>738</v>
      </c>
      <c r="G3258" s="698" t="s">
        <v>212</v>
      </c>
      <c r="H3258" s="40" t="s">
        <v>213</v>
      </c>
      <c r="I3258" s="629" t="s">
        <v>152</v>
      </c>
      <c r="J3258" s="698" t="s">
        <v>182</v>
      </c>
      <c r="K3258" s="109">
        <v>0</v>
      </c>
      <c r="L3258" s="110">
        <v>0</v>
      </c>
      <c r="M3258" s="111">
        <v>0</v>
      </c>
      <c r="N3258" s="111">
        <v>0</v>
      </c>
      <c r="O3258" s="109">
        <v>0</v>
      </c>
      <c r="P3258" s="111">
        <v>0</v>
      </c>
      <c r="Q3258" s="109">
        <v>0</v>
      </c>
      <c r="R3258" s="16">
        <f>SUMIFS('Member Months'!$L:$L,'Member Months'!$A:$A,$A3258,'Member Months'!$C:$C,$C3258, 'Member Months'!$D:$D,$D3258)</f>
        <v>0</v>
      </c>
      <c r="T3258" s="172"/>
    </row>
    <row r="3259" spans="1:20">
      <c r="A3259" s="38" t="s">
        <v>211</v>
      </c>
      <c r="B3259" s="39">
        <f t="shared" si="111"/>
        <v>0</v>
      </c>
      <c r="C3259" s="39" t="str">
        <f t="shared" si="109"/>
        <v>2020 Initial Year</v>
      </c>
      <c r="D3259" s="40">
        <v>3</v>
      </c>
      <c r="E3259" s="40" t="s">
        <v>211</v>
      </c>
      <c r="F3259" s="40" t="s">
        <v>738</v>
      </c>
      <c r="G3259" s="698" t="s">
        <v>212</v>
      </c>
      <c r="H3259" s="40" t="s">
        <v>213</v>
      </c>
      <c r="I3259" s="629" t="s">
        <v>70</v>
      </c>
      <c r="J3259" s="698" t="s">
        <v>265</v>
      </c>
      <c r="K3259" s="109">
        <v>0</v>
      </c>
      <c r="L3259" s="110">
        <v>0</v>
      </c>
      <c r="M3259" s="111">
        <v>0</v>
      </c>
      <c r="N3259" s="111">
        <v>0</v>
      </c>
      <c r="O3259" s="109">
        <v>0</v>
      </c>
      <c r="P3259" s="111">
        <v>0</v>
      </c>
      <c r="Q3259" s="109">
        <v>0</v>
      </c>
      <c r="R3259" s="16">
        <f>SUMIFS('Member Months'!$L:$L,'Member Months'!$A:$A,$A3259,'Member Months'!$C:$C,$C3259, 'Member Months'!$D:$D,$D3259)</f>
        <v>0</v>
      </c>
      <c r="T3259" s="172"/>
    </row>
    <row r="3260" spans="1:20">
      <c r="A3260" s="38" t="s">
        <v>211</v>
      </c>
      <c r="B3260" s="39">
        <f t="shared" si="111"/>
        <v>0</v>
      </c>
      <c r="C3260" s="39" t="str">
        <f t="shared" si="109"/>
        <v>2020 Initial Year</v>
      </c>
      <c r="D3260" s="40">
        <v>3</v>
      </c>
      <c r="E3260" s="40" t="s">
        <v>211</v>
      </c>
      <c r="F3260" s="40" t="s">
        <v>738</v>
      </c>
      <c r="G3260" s="698" t="s">
        <v>212</v>
      </c>
      <c r="H3260" s="40" t="s">
        <v>213</v>
      </c>
      <c r="I3260" s="629" t="s">
        <v>71</v>
      </c>
      <c r="J3260" s="698" t="s">
        <v>266</v>
      </c>
      <c r="K3260" s="109">
        <v>0</v>
      </c>
      <c r="L3260" s="110">
        <v>0</v>
      </c>
      <c r="M3260" s="111">
        <v>0</v>
      </c>
      <c r="N3260" s="111">
        <v>0</v>
      </c>
      <c r="O3260" s="109">
        <v>0</v>
      </c>
      <c r="P3260" s="111">
        <v>0</v>
      </c>
      <c r="Q3260" s="109">
        <v>0</v>
      </c>
      <c r="R3260" s="16">
        <f>SUMIFS('Member Months'!$L:$L,'Member Months'!$A:$A,$A3260,'Member Months'!$C:$C,$C3260, 'Member Months'!$D:$D,$D3260)</f>
        <v>0</v>
      </c>
      <c r="T3260" s="172"/>
    </row>
    <row r="3261" spans="1:20">
      <c r="A3261" s="38" t="s">
        <v>211</v>
      </c>
      <c r="B3261" s="39">
        <f t="shared" si="111"/>
        <v>0</v>
      </c>
      <c r="C3261" s="39" t="str">
        <f t="shared" si="109"/>
        <v>2020 Initial Year</v>
      </c>
      <c r="D3261" s="40">
        <v>3</v>
      </c>
      <c r="E3261" s="40" t="s">
        <v>211</v>
      </c>
      <c r="F3261" s="40" t="s">
        <v>738</v>
      </c>
      <c r="G3261" s="698" t="s">
        <v>212</v>
      </c>
      <c r="H3261" s="40" t="s">
        <v>213</v>
      </c>
      <c r="I3261" s="629" t="s">
        <v>72</v>
      </c>
      <c r="J3261" s="698" t="s">
        <v>527</v>
      </c>
      <c r="K3261" s="109">
        <v>0</v>
      </c>
      <c r="L3261" s="110">
        <v>0</v>
      </c>
      <c r="M3261" s="111">
        <v>0</v>
      </c>
      <c r="N3261" s="111">
        <v>0</v>
      </c>
      <c r="O3261" s="109">
        <v>0</v>
      </c>
      <c r="P3261" s="111">
        <v>0</v>
      </c>
      <c r="Q3261" s="109">
        <v>0</v>
      </c>
      <c r="R3261" s="16">
        <f>SUMIFS('Member Months'!$L:$L,'Member Months'!$A:$A,$A3261,'Member Months'!$C:$C,$C3261, 'Member Months'!$D:$D,$D3261)</f>
        <v>0</v>
      </c>
      <c r="T3261" s="172"/>
    </row>
    <row r="3262" spans="1:20">
      <c r="A3262" s="38" t="s">
        <v>211</v>
      </c>
      <c r="B3262" s="39">
        <f t="shared" si="111"/>
        <v>0</v>
      </c>
      <c r="C3262" s="39" t="str">
        <f t="shared" si="109"/>
        <v>2020 Initial Year</v>
      </c>
      <c r="D3262" s="40">
        <v>3</v>
      </c>
      <c r="E3262" s="40" t="s">
        <v>211</v>
      </c>
      <c r="F3262" s="40" t="s">
        <v>738</v>
      </c>
      <c r="G3262" s="698" t="s">
        <v>212</v>
      </c>
      <c r="H3262" s="40" t="s">
        <v>213</v>
      </c>
      <c r="I3262" s="629" t="s">
        <v>73</v>
      </c>
      <c r="J3262" s="698" t="s">
        <v>528</v>
      </c>
      <c r="K3262" s="109">
        <v>0</v>
      </c>
      <c r="L3262" s="110">
        <v>0</v>
      </c>
      <c r="M3262" s="111">
        <v>0</v>
      </c>
      <c r="N3262" s="111">
        <v>0</v>
      </c>
      <c r="O3262" s="109">
        <v>0</v>
      </c>
      <c r="P3262" s="111">
        <v>0</v>
      </c>
      <c r="Q3262" s="109">
        <v>0</v>
      </c>
      <c r="R3262" s="16">
        <f>SUMIFS('Member Months'!$L:$L,'Member Months'!$A:$A,$A3262,'Member Months'!$C:$C,$C3262, 'Member Months'!$D:$D,$D3262)</f>
        <v>0</v>
      </c>
      <c r="T3262" s="172"/>
    </row>
    <row r="3263" spans="1:20">
      <c r="A3263" s="38" t="s">
        <v>211</v>
      </c>
      <c r="B3263" s="39">
        <f t="shared" si="111"/>
        <v>0</v>
      </c>
      <c r="C3263" s="39" t="str">
        <f t="shared" si="109"/>
        <v>2020 Initial Year</v>
      </c>
      <c r="D3263" s="40">
        <v>3</v>
      </c>
      <c r="E3263" s="40" t="s">
        <v>211</v>
      </c>
      <c r="F3263" s="40" t="s">
        <v>738</v>
      </c>
      <c r="G3263" s="698" t="s">
        <v>212</v>
      </c>
      <c r="H3263" s="40" t="s">
        <v>213</v>
      </c>
      <c r="I3263" s="630" t="s">
        <v>409</v>
      </c>
      <c r="J3263" s="698" t="s">
        <v>803</v>
      </c>
      <c r="K3263" s="109">
        <v>0</v>
      </c>
      <c r="L3263" s="110">
        <v>0</v>
      </c>
      <c r="M3263" s="111">
        <v>0</v>
      </c>
      <c r="N3263" s="111">
        <v>0</v>
      </c>
      <c r="O3263" s="109">
        <v>0</v>
      </c>
      <c r="P3263" s="111">
        <v>0</v>
      </c>
      <c r="Q3263" s="109">
        <v>0</v>
      </c>
      <c r="R3263" s="16">
        <f>SUMIFS('Member Months'!$L:$L,'Member Months'!$A:$A,$A3263,'Member Months'!$C:$C,$C3263, 'Member Months'!$D:$D,$D3263)</f>
        <v>0</v>
      </c>
      <c r="T3263" s="172"/>
    </row>
    <row r="3264" spans="1:20">
      <c r="A3264" s="38" t="s">
        <v>214</v>
      </c>
      <c r="B3264" s="39">
        <f t="shared" si="111"/>
        <v>0</v>
      </c>
      <c r="C3264" s="39" t="str">
        <f t="shared" si="109"/>
        <v>2020 Initial Year</v>
      </c>
      <c r="D3264" s="40">
        <v>3</v>
      </c>
      <c r="E3264" s="40" t="s">
        <v>214</v>
      </c>
      <c r="F3264" s="40" t="s">
        <v>738</v>
      </c>
      <c r="G3264" s="698" t="s">
        <v>224</v>
      </c>
      <c r="H3264" s="40" t="s">
        <v>213</v>
      </c>
      <c r="I3264" s="629" t="s">
        <v>211</v>
      </c>
      <c r="J3264" s="698" t="s">
        <v>261</v>
      </c>
      <c r="K3264" s="109">
        <v>0</v>
      </c>
      <c r="L3264" s="110">
        <v>0</v>
      </c>
      <c r="M3264" s="111">
        <v>0</v>
      </c>
      <c r="N3264" s="111">
        <v>0</v>
      </c>
      <c r="O3264" s="109">
        <v>0</v>
      </c>
      <c r="P3264" s="111">
        <v>0</v>
      </c>
      <c r="Q3264" s="109">
        <v>0</v>
      </c>
      <c r="R3264" s="16">
        <f>SUMIFS('Member Months'!$L:$L,'Member Months'!$A:$A,$A3264,'Member Months'!$C:$C,$C3264, 'Member Months'!$D:$D,$D3264)</f>
        <v>0</v>
      </c>
      <c r="T3264" s="172"/>
    </row>
    <row r="3265" spans="1:20">
      <c r="A3265" s="38" t="s">
        <v>214</v>
      </c>
      <c r="B3265" s="39">
        <f t="shared" si="111"/>
        <v>0</v>
      </c>
      <c r="C3265" s="39" t="str">
        <f t="shared" si="109"/>
        <v>2020 Initial Year</v>
      </c>
      <c r="D3265" s="40">
        <v>3</v>
      </c>
      <c r="E3265" s="40" t="s">
        <v>214</v>
      </c>
      <c r="F3265" s="40" t="s">
        <v>738</v>
      </c>
      <c r="G3265" s="698" t="s">
        <v>224</v>
      </c>
      <c r="H3265" s="40" t="s">
        <v>213</v>
      </c>
      <c r="I3265" s="629" t="s">
        <v>214</v>
      </c>
      <c r="J3265" s="698" t="s">
        <v>676</v>
      </c>
      <c r="K3265" s="109">
        <v>0</v>
      </c>
      <c r="L3265" s="110">
        <v>0</v>
      </c>
      <c r="M3265" s="111">
        <v>0</v>
      </c>
      <c r="N3265" s="111">
        <v>0</v>
      </c>
      <c r="O3265" s="109">
        <v>0</v>
      </c>
      <c r="P3265" s="111">
        <v>0</v>
      </c>
      <c r="Q3265" s="109">
        <v>0</v>
      </c>
      <c r="R3265" s="16">
        <f>SUMIFS('Member Months'!$L:$L,'Member Months'!$A:$A,$A3265,'Member Months'!$C:$C,$C3265, 'Member Months'!$D:$D,$D3265)</f>
        <v>0</v>
      </c>
      <c r="T3265" s="172"/>
    </row>
    <row r="3266" spans="1:20">
      <c r="A3266" s="38" t="s">
        <v>214</v>
      </c>
      <c r="B3266" s="39">
        <f t="shared" si="111"/>
        <v>0</v>
      </c>
      <c r="C3266" s="39" t="str">
        <f t="shared" si="109"/>
        <v>2020 Initial Year</v>
      </c>
      <c r="D3266" s="40">
        <v>3</v>
      </c>
      <c r="E3266" s="40" t="s">
        <v>214</v>
      </c>
      <c r="F3266" s="40" t="s">
        <v>738</v>
      </c>
      <c r="G3266" s="698" t="s">
        <v>224</v>
      </c>
      <c r="H3266" s="40" t="s">
        <v>213</v>
      </c>
      <c r="I3266" s="629" t="s">
        <v>215</v>
      </c>
      <c r="J3266" s="698" t="s">
        <v>216</v>
      </c>
      <c r="K3266" s="109">
        <v>0</v>
      </c>
      <c r="L3266" s="110">
        <v>0</v>
      </c>
      <c r="M3266" s="111">
        <v>0</v>
      </c>
      <c r="N3266" s="111">
        <v>0</v>
      </c>
      <c r="O3266" s="109">
        <v>0</v>
      </c>
      <c r="P3266" s="111">
        <v>0</v>
      </c>
      <c r="Q3266" s="109">
        <v>0</v>
      </c>
      <c r="R3266" s="16">
        <f>SUMIFS('Member Months'!$L:$L,'Member Months'!$A:$A,$A3266,'Member Months'!$C:$C,$C3266, 'Member Months'!$D:$D,$D3266)</f>
        <v>0</v>
      </c>
      <c r="T3266" s="172"/>
    </row>
    <row r="3267" spans="1:20">
      <c r="A3267" s="38" t="s">
        <v>214</v>
      </c>
      <c r="B3267" s="39">
        <f t="shared" si="111"/>
        <v>0</v>
      </c>
      <c r="C3267" s="39" t="str">
        <f t="shared" si="109"/>
        <v>2020 Initial Year</v>
      </c>
      <c r="D3267" s="40">
        <v>3</v>
      </c>
      <c r="E3267" s="40" t="s">
        <v>214</v>
      </c>
      <c r="F3267" s="40" t="s">
        <v>738</v>
      </c>
      <c r="G3267" s="698" t="s">
        <v>224</v>
      </c>
      <c r="H3267" s="40" t="s">
        <v>213</v>
      </c>
      <c r="I3267" s="629" t="s">
        <v>217</v>
      </c>
      <c r="J3267" s="698" t="s">
        <v>262</v>
      </c>
      <c r="K3267" s="109">
        <v>0</v>
      </c>
      <c r="L3267" s="110">
        <v>0</v>
      </c>
      <c r="M3267" s="111">
        <v>0</v>
      </c>
      <c r="N3267" s="111">
        <v>0</v>
      </c>
      <c r="O3267" s="109">
        <v>0</v>
      </c>
      <c r="P3267" s="111">
        <v>0</v>
      </c>
      <c r="Q3267" s="109">
        <v>0</v>
      </c>
      <c r="R3267" s="16">
        <f>SUMIFS('Member Months'!$L:$L,'Member Months'!$A:$A,$A3267,'Member Months'!$C:$C,$C3267, 'Member Months'!$D:$D,$D3267)</f>
        <v>0</v>
      </c>
      <c r="T3267" s="172"/>
    </row>
    <row r="3268" spans="1:20">
      <c r="A3268" s="38" t="s">
        <v>214</v>
      </c>
      <c r="B3268" s="39">
        <f t="shared" si="111"/>
        <v>0</v>
      </c>
      <c r="C3268" s="39" t="str">
        <f t="shared" si="109"/>
        <v>2020 Initial Year</v>
      </c>
      <c r="D3268" s="40">
        <v>3</v>
      </c>
      <c r="E3268" s="40" t="s">
        <v>214</v>
      </c>
      <c r="F3268" s="40" t="s">
        <v>738</v>
      </c>
      <c r="G3268" s="698" t="s">
        <v>224</v>
      </c>
      <c r="H3268" s="40" t="s">
        <v>213</v>
      </c>
      <c r="I3268" s="629" t="s">
        <v>218</v>
      </c>
      <c r="J3268" s="698" t="s">
        <v>677</v>
      </c>
      <c r="K3268" s="109">
        <v>0</v>
      </c>
      <c r="L3268" s="110">
        <v>0</v>
      </c>
      <c r="M3268" s="111">
        <v>0</v>
      </c>
      <c r="N3268" s="111">
        <v>0</v>
      </c>
      <c r="O3268" s="109">
        <v>0</v>
      </c>
      <c r="P3268" s="111">
        <v>0</v>
      </c>
      <c r="Q3268" s="109">
        <v>0</v>
      </c>
      <c r="R3268" s="16">
        <f>SUMIFS('Member Months'!$L:$L,'Member Months'!$A:$A,$A3268,'Member Months'!$C:$C,$C3268, 'Member Months'!$D:$D,$D3268)</f>
        <v>0</v>
      </c>
      <c r="T3268" s="172"/>
    </row>
    <row r="3269" spans="1:20">
      <c r="A3269" s="38" t="s">
        <v>214</v>
      </c>
      <c r="B3269" s="39">
        <f t="shared" si="111"/>
        <v>0</v>
      </c>
      <c r="C3269" s="39" t="str">
        <f t="shared" si="109"/>
        <v>2020 Initial Year</v>
      </c>
      <c r="D3269" s="40">
        <v>3</v>
      </c>
      <c r="E3269" s="40" t="s">
        <v>214</v>
      </c>
      <c r="F3269" s="40" t="s">
        <v>738</v>
      </c>
      <c r="G3269" s="698" t="s">
        <v>224</v>
      </c>
      <c r="H3269" s="40" t="s">
        <v>213</v>
      </c>
      <c r="I3269" s="629" t="s">
        <v>219</v>
      </c>
      <c r="J3269" s="698" t="s">
        <v>263</v>
      </c>
      <c r="K3269" s="109">
        <v>0</v>
      </c>
      <c r="L3269" s="110">
        <v>0</v>
      </c>
      <c r="M3269" s="111">
        <v>0</v>
      </c>
      <c r="N3269" s="111">
        <v>0</v>
      </c>
      <c r="O3269" s="109">
        <v>0</v>
      </c>
      <c r="P3269" s="111">
        <v>0</v>
      </c>
      <c r="Q3269" s="109">
        <v>0</v>
      </c>
      <c r="R3269" s="16">
        <f>SUMIFS('Member Months'!$L:$L,'Member Months'!$A:$A,$A3269,'Member Months'!$C:$C,$C3269, 'Member Months'!$D:$D,$D3269)</f>
        <v>0</v>
      </c>
      <c r="T3269" s="172"/>
    </row>
    <row r="3270" spans="1:20">
      <c r="A3270" s="38" t="s">
        <v>214</v>
      </c>
      <c r="B3270" s="39">
        <f t="shared" si="111"/>
        <v>0</v>
      </c>
      <c r="C3270" s="39" t="str">
        <f t="shared" si="109"/>
        <v>2020 Initial Year</v>
      </c>
      <c r="D3270" s="40">
        <v>3</v>
      </c>
      <c r="E3270" s="40" t="s">
        <v>214</v>
      </c>
      <c r="F3270" s="40" t="s">
        <v>738</v>
      </c>
      <c r="G3270" s="698" t="s">
        <v>224</v>
      </c>
      <c r="H3270" s="40" t="s">
        <v>213</v>
      </c>
      <c r="I3270" s="629" t="s">
        <v>220</v>
      </c>
      <c r="J3270" s="698" t="s">
        <v>675</v>
      </c>
      <c r="K3270" s="109">
        <v>0</v>
      </c>
      <c r="L3270" s="110">
        <v>0</v>
      </c>
      <c r="M3270" s="111">
        <v>0</v>
      </c>
      <c r="N3270" s="111">
        <v>0</v>
      </c>
      <c r="O3270" s="109">
        <v>0</v>
      </c>
      <c r="P3270" s="111">
        <v>0</v>
      </c>
      <c r="Q3270" s="109">
        <v>0</v>
      </c>
      <c r="R3270" s="16">
        <f>SUMIFS('Member Months'!$L:$L,'Member Months'!$A:$A,$A3270,'Member Months'!$C:$C,$C3270, 'Member Months'!$D:$D,$D3270)</f>
        <v>0</v>
      </c>
      <c r="T3270" s="172"/>
    </row>
    <row r="3271" spans="1:20">
      <c r="A3271" s="38" t="s">
        <v>214</v>
      </c>
      <c r="B3271" s="39">
        <f t="shared" si="111"/>
        <v>0</v>
      </c>
      <c r="C3271" s="39" t="str">
        <f t="shared" si="109"/>
        <v>2020 Initial Year</v>
      </c>
      <c r="D3271" s="40">
        <v>3</v>
      </c>
      <c r="E3271" s="40" t="s">
        <v>214</v>
      </c>
      <c r="F3271" s="40" t="s">
        <v>738</v>
      </c>
      <c r="G3271" s="698" t="s">
        <v>224</v>
      </c>
      <c r="H3271" s="40" t="s">
        <v>213</v>
      </c>
      <c r="I3271" s="629" t="s">
        <v>221</v>
      </c>
      <c r="J3271" s="698" t="s">
        <v>264</v>
      </c>
      <c r="K3271" s="109">
        <v>0</v>
      </c>
      <c r="L3271" s="110">
        <v>0</v>
      </c>
      <c r="M3271" s="111">
        <v>0</v>
      </c>
      <c r="N3271" s="111">
        <v>0</v>
      </c>
      <c r="O3271" s="109">
        <v>0</v>
      </c>
      <c r="P3271" s="111">
        <v>0</v>
      </c>
      <c r="Q3271" s="109">
        <v>0</v>
      </c>
      <c r="R3271" s="16">
        <f>SUMIFS('Member Months'!$L:$L,'Member Months'!$A:$A,$A3271,'Member Months'!$C:$C,$C3271, 'Member Months'!$D:$D,$D3271)</f>
        <v>0</v>
      </c>
      <c r="T3271" s="172"/>
    </row>
    <row r="3272" spans="1:20">
      <c r="A3272" s="38" t="s">
        <v>214</v>
      </c>
      <c r="B3272" s="39">
        <f t="shared" si="111"/>
        <v>0</v>
      </c>
      <c r="C3272" s="39" t="str">
        <f t="shared" si="109"/>
        <v>2020 Initial Year</v>
      </c>
      <c r="D3272" s="40">
        <v>3</v>
      </c>
      <c r="E3272" s="40" t="s">
        <v>214</v>
      </c>
      <c r="F3272" s="40" t="s">
        <v>738</v>
      </c>
      <c r="G3272" s="698" t="s">
        <v>224</v>
      </c>
      <c r="H3272" s="40" t="s">
        <v>213</v>
      </c>
      <c r="I3272" s="629" t="s">
        <v>222</v>
      </c>
      <c r="J3272" s="698" t="s">
        <v>206</v>
      </c>
      <c r="K3272" s="109">
        <v>0</v>
      </c>
      <c r="L3272" s="110">
        <v>0</v>
      </c>
      <c r="M3272" s="111">
        <v>0</v>
      </c>
      <c r="N3272" s="111">
        <v>0</v>
      </c>
      <c r="O3272" s="109">
        <v>0</v>
      </c>
      <c r="P3272" s="111">
        <v>0</v>
      </c>
      <c r="Q3272" s="109">
        <v>0</v>
      </c>
      <c r="R3272" s="16">
        <f>SUMIFS('Member Months'!$L:$L,'Member Months'!$A:$A,$A3272,'Member Months'!$C:$C,$C3272, 'Member Months'!$D:$D,$D3272)</f>
        <v>0</v>
      </c>
      <c r="T3272" s="172"/>
    </row>
    <row r="3273" spans="1:20">
      <c r="A3273" s="38" t="s">
        <v>214</v>
      </c>
      <c r="B3273" s="39">
        <f t="shared" si="111"/>
        <v>0</v>
      </c>
      <c r="C3273" s="39" t="str">
        <f t="shared" si="109"/>
        <v>2020 Initial Year</v>
      </c>
      <c r="D3273" s="40">
        <v>3</v>
      </c>
      <c r="E3273" s="40" t="s">
        <v>214</v>
      </c>
      <c r="F3273" s="40" t="s">
        <v>738</v>
      </c>
      <c r="G3273" s="698" t="s">
        <v>224</v>
      </c>
      <c r="H3273" s="40" t="s">
        <v>213</v>
      </c>
      <c r="I3273" s="629" t="s">
        <v>223</v>
      </c>
      <c r="J3273" s="698" t="s">
        <v>181</v>
      </c>
      <c r="K3273" s="109">
        <v>0</v>
      </c>
      <c r="L3273" s="110">
        <v>0</v>
      </c>
      <c r="M3273" s="111">
        <v>0</v>
      </c>
      <c r="N3273" s="111">
        <v>0</v>
      </c>
      <c r="O3273" s="109">
        <v>0</v>
      </c>
      <c r="P3273" s="111">
        <v>0</v>
      </c>
      <c r="Q3273" s="109">
        <v>0</v>
      </c>
      <c r="R3273" s="16">
        <f>SUMIFS('Member Months'!$L:$L,'Member Months'!$A:$A,$A3273,'Member Months'!$C:$C,$C3273, 'Member Months'!$D:$D,$D3273)</f>
        <v>0</v>
      </c>
      <c r="T3273" s="172"/>
    </row>
    <row r="3274" spans="1:20">
      <c r="A3274" s="38" t="s">
        <v>214</v>
      </c>
      <c r="B3274" s="39">
        <f t="shared" si="111"/>
        <v>0</v>
      </c>
      <c r="C3274" s="39" t="str">
        <f t="shared" si="109"/>
        <v>2020 Initial Year</v>
      </c>
      <c r="D3274" s="40">
        <v>3</v>
      </c>
      <c r="E3274" s="40" t="s">
        <v>214</v>
      </c>
      <c r="F3274" s="40" t="s">
        <v>738</v>
      </c>
      <c r="G3274" s="698" t="s">
        <v>224</v>
      </c>
      <c r="H3274" s="40" t="s">
        <v>213</v>
      </c>
      <c r="I3274" s="629" t="s">
        <v>150</v>
      </c>
      <c r="J3274" s="698" t="s">
        <v>204</v>
      </c>
      <c r="K3274" s="303">
        <v>0</v>
      </c>
      <c r="L3274" s="304">
        <v>0</v>
      </c>
      <c r="M3274" s="305">
        <v>0</v>
      </c>
      <c r="N3274" s="305">
        <v>0</v>
      </c>
      <c r="O3274" s="303">
        <v>0</v>
      </c>
      <c r="P3274" s="305">
        <v>0</v>
      </c>
      <c r="Q3274" s="303">
        <v>0</v>
      </c>
      <c r="R3274" s="16">
        <f>SUMIFS('Member Months'!$L:$L,'Member Months'!$A:$A,$A3274,'Member Months'!$C:$C,$C3274, 'Member Months'!$D:$D,$D3274)</f>
        <v>0</v>
      </c>
      <c r="T3274" s="172"/>
    </row>
    <row r="3275" spans="1:20">
      <c r="A3275" s="38" t="s">
        <v>214</v>
      </c>
      <c r="B3275" s="39">
        <f t="shared" si="111"/>
        <v>0</v>
      </c>
      <c r="C3275" s="39" t="str">
        <f t="shared" si="109"/>
        <v>2020 Initial Year</v>
      </c>
      <c r="D3275" s="40">
        <v>3</v>
      </c>
      <c r="E3275" s="40" t="s">
        <v>214</v>
      </c>
      <c r="F3275" s="40" t="s">
        <v>738</v>
      </c>
      <c r="G3275" s="698" t="s">
        <v>224</v>
      </c>
      <c r="H3275" s="40" t="s">
        <v>213</v>
      </c>
      <c r="I3275" s="629" t="s">
        <v>151</v>
      </c>
      <c r="J3275" s="698" t="s">
        <v>205</v>
      </c>
      <c r="K3275" s="303">
        <v>0</v>
      </c>
      <c r="L3275" s="304">
        <v>0</v>
      </c>
      <c r="M3275" s="305">
        <v>0</v>
      </c>
      <c r="N3275" s="305">
        <v>0</v>
      </c>
      <c r="O3275" s="303">
        <v>0</v>
      </c>
      <c r="P3275" s="305">
        <v>0</v>
      </c>
      <c r="Q3275" s="303">
        <v>0</v>
      </c>
      <c r="R3275" s="16">
        <f>SUMIFS('Member Months'!$L:$L,'Member Months'!$A:$A,$A3275,'Member Months'!$C:$C,$C3275, 'Member Months'!$D:$D,$D3275)</f>
        <v>0</v>
      </c>
      <c r="T3275" s="172"/>
    </row>
    <row r="3276" spans="1:20">
      <c r="A3276" s="38" t="s">
        <v>214</v>
      </c>
      <c r="B3276" s="39">
        <f t="shared" si="111"/>
        <v>0</v>
      </c>
      <c r="C3276" s="39" t="str">
        <f t="shared" si="109"/>
        <v>2020 Initial Year</v>
      </c>
      <c r="D3276" s="40">
        <v>3</v>
      </c>
      <c r="E3276" s="40" t="s">
        <v>214</v>
      </c>
      <c r="F3276" s="40" t="s">
        <v>738</v>
      </c>
      <c r="G3276" s="698" t="s">
        <v>224</v>
      </c>
      <c r="H3276" s="40" t="s">
        <v>213</v>
      </c>
      <c r="I3276" s="629" t="s">
        <v>152</v>
      </c>
      <c r="J3276" s="698" t="s">
        <v>182</v>
      </c>
      <c r="K3276" s="303">
        <v>0</v>
      </c>
      <c r="L3276" s="304">
        <v>0</v>
      </c>
      <c r="M3276" s="305">
        <v>0</v>
      </c>
      <c r="N3276" s="305">
        <v>0</v>
      </c>
      <c r="O3276" s="303">
        <v>0</v>
      </c>
      <c r="P3276" s="305">
        <v>0</v>
      </c>
      <c r="Q3276" s="303">
        <v>0</v>
      </c>
      <c r="R3276" s="16">
        <f>SUMIFS('Member Months'!$L:$L,'Member Months'!$A:$A,$A3276,'Member Months'!$C:$C,$C3276, 'Member Months'!$D:$D,$D3276)</f>
        <v>0</v>
      </c>
      <c r="T3276" s="172"/>
    </row>
    <row r="3277" spans="1:20">
      <c r="A3277" s="38" t="s">
        <v>214</v>
      </c>
      <c r="B3277" s="39">
        <f t="shared" si="111"/>
        <v>0</v>
      </c>
      <c r="C3277" s="39" t="str">
        <f t="shared" si="109"/>
        <v>2020 Initial Year</v>
      </c>
      <c r="D3277" s="40">
        <v>3</v>
      </c>
      <c r="E3277" s="40" t="s">
        <v>214</v>
      </c>
      <c r="F3277" s="40" t="s">
        <v>738</v>
      </c>
      <c r="G3277" s="698" t="s">
        <v>224</v>
      </c>
      <c r="H3277" s="40" t="s">
        <v>213</v>
      </c>
      <c r="I3277" s="629" t="s">
        <v>70</v>
      </c>
      <c r="J3277" s="698" t="s">
        <v>265</v>
      </c>
      <c r="K3277" s="303">
        <v>0</v>
      </c>
      <c r="L3277" s="304">
        <v>0</v>
      </c>
      <c r="M3277" s="305">
        <v>0</v>
      </c>
      <c r="N3277" s="305">
        <v>0</v>
      </c>
      <c r="O3277" s="303">
        <v>0</v>
      </c>
      <c r="P3277" s="305">
        <v>0</v>
      </c>
      <c r="Q3277" s="303">
        <v>0</v>
      </c>
      <c r="R3277" s="16">
        <f>SUMIFS('Member Months'!$L:$L,'Member Months'!$A:$A,$A3277,'Member Months'!$C:$C,$C3277, 'Member Months'!$D:$D,$D3277)</f>
        <v>0</v>
      </c>
      <c r="T3277" s="172"/>
    </row>
    <row r="3278" spans="1:20">
      <c r="A3278" s="38" t="s">
        <v>214</v>
      </c>
      <c r="B3278" s="39">
        <f t="shared" si="111"/>
        <v>0</v>
      </c>
      <c r="C3278" s="39" t="str">
        <f t="shared" si="109"/>
        <v>2020 Initial Year</v>
      </c>
      <c r="D3278" s="40">
        <v>3</v>
      </c>
      <c r="E3278" s="40" t="s">
        <v>214</v>
      </c>
      <c r="F3278" s="40" t="s">
        <v>738</v>
      </c>
      <c r="G3278" s="698" t="s">
        <v>224</v>
      </c>
      <c r="H3278" s="40" t="s">
        <v>213</v>
      </c>
      <c r="I3278" s="629" t="s">
        <v>71</v>
      </c>
      <c r="J3278" s="698" t="s">
        <v>266</v>
      </c>
      <c r="K3278" s="303">
        <v>0</v>
      </c>
      <c r="L3278" s="304">
        <v>0</v>
      </c>
      <c r="M3278" s="305">
        <v>0</v>
      </c>
      <c r="N3278" s="305">
        <v>0</v>
      </c>
      <c r="O3278" s="303">
        <v>0</v>
      </c>
      <c r="P3278" s="305">
        <v>0</v>
      </c>
      <c r="Q3278" s="303">
        <v>0</v>
      </c>
      <c r="R3278" s="16">
        <f>SUMIFS('Member Months'!$L:$L,'Member Months'!$A:$A,$A3278,'Member Months'!$C:$C,$C3278, 'Member Months'!$D:$D,$D3278)</f>
        <v>0</v>
      </c>
      <c r="T3278" s="172"/>
    </row>
    <row r="3279" spans="1:20">
      <c r="A3279" s="38" t="s">
        <v>214</v>
      </c>
      <c r="B3279" s="39">
        <f t="shared" si="111"/>
        <v>0</v>
      </c>
      <c r="C3279" s="39" t="str">
        <f t="shared" si="109"/>
        <v>2020 Initial Year</v>
      </c>
      <c r="D3279" s="40">
        <v>3</v>
      </c>
      <c r="E3279" s="40" t="s">
        <v>214</v>
      </c>
      <c r="F3279" s="40" t="s">
        <v>738</v>
      </c>
      <c r="G3279" s="698" t="s">
        <v>224</v>
      </c>
      <c r="H3279" s="40" t="s">
        <v>213</v>
      </c>
      <c r="I3279" s="629" t="s">
        <v>72</v>
      </c>
      <c r="J3279" s="698" t="s">
        <v>527</v>
      </c>
      <c r="K3279" s="303">
        <v>0</v>
      </c>
      <c r="L3279" s="304">
        <v>0</v>
      </c>
      <c r="M3279" s="305">
        <v>0</v>
      </c>
      <c r="N3279" s="305">
        <v>0</v>
      </c>
      <c r="O3279" s="303">
        <v>0</v>
      </c>
      <c r="P3279" s="305">
        <v>0</v>
      </c>
      <c r="Q3279" s="303">
        <v>0</v>
      </c>
      <c r="R3279" s="16">
        <f>SUMIFS('Member Months'!$L:$L,'Member Months'!$A:$A,$A3279,'Member Months'!$C:$C,$C3279, 'Member Months'!$D:$D,$D3279)</f>
        <v>0</v>
      </c>
      <c r="T3279" s="172"/>
    </row>
    <row r="3280" spans="1:20">
      <c r="A3280" s="38" t="s">
        <v>214</v>
      </c>
      <c r="B3280" s="39">
        <f t="shared" si="111"/>
        <v>0</v>
      </c>
      <c r="C3280" s="39" t="str">
        <f t="shared" si="109"/>
        <v>2020 Initial Year</v>
      </c>
      <c r="D3280" s="40">
        <v>3</v>
      </c>
      <c r="E3280" s="40" t="s">
        <v>214</v>
      </c>
      <c r="F3280" s="40" t="s">
        <v>738</v>
      </c>
      <c r="G3280" s="698" t="s">
        <v>224</v>
      </c>
      <c r="H3280" s="40" t="s">
        <v>213</v>
      </c>
      <c r="I3280" s="629" t="s">
        <v>73</v>
      </c>
      <c r="J3280" s="698" t="s">
        <v>528</v>
      </c>
      <c r="K3280" s="303">
        <v>0</v>
      </c>
      <c r="L3280" s="304">
        <v>0</v>
      </c>
      <c r="M3280" s="305">
        <v>0</v>
      </c>
      <c r="N3280" s="305">
        <v>0</v>
      </c>
      <c r="O3280" s="303">
        <v>0</v>
      </c>
      <c r="P3280" s="305">
        <v>0</v>
      </c>
      <c r="Q3280" s="303">
        <v>0</v>
      </c>
      <c r="R3280" s="16">
        <f>SUMIFS('Member Months'!$L:$L,'Member Months'!$A:$A,$A3280,'Member Months'!$C:$C,$C3280, 'Member Months'!$D:$D,$D3280)</f>
        <v>0</v>
      </c>
      <c r="T3280" s="172"/>
    </row>
    <row r="3281" spans="1:20">
      <c r="A3281" s="38" t="s">
        <v>214</v>
      </c>
      <c r="B3281" s="39">
        <f t="shared" si="111"/>
        <v>0</v>
      </c>
      <c r="C3281" s="39" t="str">
        <f t="shared" si="109"/>
        <v>2020 Initial Year</v>
      </c>
      <c r="D3281" s="40">
        <v>3</v>
      </c>
      <c r="E3281" s="40" t="s">
        <v>214</v>
      </c>
      <c r="F3281" s="40" t="s">
        <v>738</v>
      </c>
      <c r="G3281" s="698" t="s">
        <v>224</v>
      </c>
      <c r="H3281" s="40" t="s">
        <v>213</v>
      </c>
      <c r="I3281" s="630" t="s">
        <v>409</v>
      </c>
      <c r="J3281" s="698" t="s">
        <v>803</v>
      </c>
      <c r="K3281" s="303">
        <v>0</v>
      </c>
      <c r="L3281" s="304">
        <v>0</v>
      </c>
      <c r="M3281" s="305">
        <v>0</v>
      </c>
      <c r="N3281" s="305">
        <v>0</v>
      </c>
      <c r="O3281" s="303">
        <v>0</v>
      </c>
      <c r="P3281" s="305">
        <v>0</v>
      </c>
      <c r="Q3281" s="303">
        <v>0</v>
      </c>
      <c r="R3281" s="16">
        <f>SUMIFS('Member Months'!$L:$L,'Member Months'!$A:$A,$A3281,'Member Months'!$C:$C,$C3281, 'Member Months'!$D:$D,$D3281)</f>
        <v>0</v>
      </c>
      <c r="T3281" s="172"/>
    </row>
    <row r="3282" spans="1:20">
      <c r="A3282" s="38" t="s">
        <v>215</v>
      </c>
      <c r="B3282" s="39">
        <f t="shared" si="111"/>
        <v>0</v>
      </c>
      <c r="C3282" s="39" t="str">
        <f t="shared" si="109"/>
        <v>2020 Initial Year</v>
      </c>
      <c r="D3282" s="40">
        <v>3</v>
      </c>
      <c r="E3282" s="40" t="s">
        <v>215</v>
      </c>
      <c r="F3282" s="40" t="s">
        <v>738</v>
      </c>
      <c r="G3282" s="698" t="s">
        <v>225</v>
      </c>
      <c r="H3282" s="40" t="s">
        <v>213</v>
      </c>
      <c r="I3282" s="629" t="s">
        <v>211</v>
      </c>
      <c r="J3282" s="698" t="s">
        <v>261</v>
      </c>
      <c r="K3282" s="303">
        <v>0</v>
      </c>
      <c r="L3282" s="304">
        <v>0</v>
      </c>
      <c r="M3282" s="305">
        <v>0</v>
      </c>
      <c r="N3282" s="305">
        <v>0</v>
      </c>
      <c r="O3282" s="303">
        <v>0</v>
      </c>
      <c r="P3282" s="305">
        <v>0</v>
      </c>
      <c r="Q3282" s="303">
        <v>0</v>
      </c>
      <c r="R3282" s="16">
        <f>SUMIFS('Member Months'!$L:$L,'Member Months'!$A:$A,$A3282,'Member Months'!$C:$C,$C3282, 'Member Months'!$D:$D,$D3282)</f>
        <v>0</v>
      </c>
      <c r="T3282" s="172"/>
    </row>
    <row r="3283" spans="1:20">
      <c r="A3283" s="38" t="s">
        <v>215</v>
      </c>
      <c r="B3283" s="39">
        <f t="shared" si="111"/>
        <v>0</v>
      </c>
      <c r="C3283" s="39" t="str">
        <f t="shared" si="109"/>
        <v>2020 Initial Year</v>
      </c>
      <c r="D3283" s="40">
        <v>3</v>
      </c>
      <c r="E3283" s="40" t="s">
        <v>215</v>
      </c>
      <c r="F3283" s="40" t="s">
        <v>738</v>
      </c>
      <c r="G3283" s="698" t="s">
        <v>225</v>
      </c>
      <c r="H3283" s="40" t="s">
        <v>213</v>
      </c>
      <c r="I3283" s="629" t="s">
        <v>214</v>
      </c>
      <c r="J3283" s="698" t="s">
        <v>676</v>
      </c>
      <c r="K3283" s="303">
        <v>0</v>
      </c>
      <c r="L3283" s="304">
        <v>0</v>
      </c>
      <c r="M3283" s="305">
        <v>0</v>
      </c>
      <c r="N3283" s="305">
        <v>0</v>
      </c>
      <c r="O3283" s="303">
        <v>0</v>
      </c>
      <c r="P3283" s="305">
        <v>0</v>
      </c>
      <c r="Q3283" s="303">
        <v>0</v>
      </c>
      <c r="R3283" s="16">
        <f>SUMIFS('Member Months'!$L:$L,'Member Months'!$A:$A,$A3283,'Member Months'!$C:$C,$C3283, 'Member Months'!$D:$D,$D3283)</f>
        <v>0</v>
      </c>
      <c r="T3283" s="172"/>
    </row>
    <row r="3284" spans="1:20">
      <c r="A3284" s="38" t="s">
        <v>215</v>
      </c>
      <c r="B3284" s="39">
        <f t="shared" si="111"/>
        <v>0</v>
      </c>
      <c r="C3284" s="39" t="str">
        <f t="shared" si="109"/>
        <v>2020 Initial Year</v>
      </c>
      <c r="D3284" s="40">
        <v>3</v>
      </c>
      <c r="E3284" s="40" t="s">
        <v>215</v>
      </c>
      <c r="F3284" s="40" t="s">
        <v>738</v>
      </c>
      <c r="G3284" s="698" t="s">
        <v>225</v>
      </c>
      <c r="H3284" s="40" t="s">
        <v>213</v>
      </c>
      <c r="I3284" s="629" t="s">
        <v>215</v>
      </c>
      <c r="J3284" s="698" t="s">
        <v>216</v>
      </c>
      <c r="K3284" s="303">
        <v>0</v>
      </c>
      <c r="L3284" s="304">
        <v>0</v>
      </c>
      <c r="M3284" s="305">
        <v>0</v>
      </c>
      <c r="N3284" s="305">
        <v>0</v>
      </c>
      <c r="O3284" s="303">
        <v>0</v>
      </c>
      <c r="P3284" s="305">
        <v>0</v>
      </c>
      <c r="Q3284" s="303">
        <v>0</v>
      </c>
      <c r="R3284" s="16">
        <f>SUMIFS('Member Months'!$L:$L,'Member Months'!$A:$A,$A3284,'Member Months'!$C:$C,$C3284, 'Member Months'!$D:$D,$D3284)</f>
        <v>0</v>
      </c>
      <c r="T3284" s="172"/>
    </row>
    <row r="3285" spans="1:20">
      <c r="A3285" s="38" t="s">
        <v>215</v>
      </c>
      <c r="B3285" s="39">
        <f t="shared" si="111"/>
        <v>0</v>
      </c>
      <c r="C3285" s="39" t="str">
        <f t="shared" si="109"/>
        <v>2020 Initial Year</v>
      </c>
      <c r="D3285" s="40">
        <v>3</v>
      </c>
      <c r="E3285" s="40" t="s">
        <v>215</v>
      </c>
      <c r="F3285" s="40" t="s">
        <v>738</v>
      </c>
      <c r="G3285" s="698" t="s">
        <v>225</v>
      </c>
      <c r="H3285" s="40" t="s">
        <v>213</v>
      </c>
      <c r="I3285" s="629" t="s">
        <v>217</v>
      </c>
      <c r="J3285" s="698" t="s">
        <v>262</v>
      </c>
      <c r="K3285" s="303">
        <v>0</v>
      </c>
      <c r="L3285" s="304">
        <v>0</v>
      </c>
      <c r="M3285" s="305">
        <v>0</v>
      </c>
      <c r="N3285" s="305">
        <v>0</v>
      </c>
      <c r="O3285" s="303">
        <v>0</v>
      </c>
      <c r="P3285" s="305">
        <v>0</v>
      </c>
      <c r="Q3285" s="303">
        <v>0</v>
      </c>
      <c r="R3285" s="16">
        <f>SUMIFS('Member Months'!$L:$L,'Member Months'!$A:$A,$A3285,'Member Months'!$C:$C,$C3285, 'Member Months'!$D:$D,$D3285)</f>
        <v>0</v>
      </c>
      <c r="T3285" s="172"/>
    </row>
    <row r="3286" spans="1:20">
      <c r="A3286" s="38" t="s">
        <v>215</v>
      </c>
      <c r="B3286" s="39">
        <f t="shared" si="111"/>
        <v>0</v>
      </c>
      <c r="C3286" s="39" t="str">
        <f t="shared" si="109"/>
        <v>2020 Initial Year</v>
      </c>
      <c r="D3286" s="40">
        <v>3</v>
      </c>
      <c r="E3286" s="40" t="s">
        <v>215</v>
      </c>
      <c r="F3286" s="40" t="s">
        <v>738</v>
      </c>
      <c r="G3286" s="698" t="s">
        <v>225</v>
      </c>
      <c r="H3286" s="40" t="s">
        <v>213</v>
      </c>
      <c r="I3286" s="629" t="s">
        <v>218</v>
      </c>
      <c r="J3286" s="698" t="s">
        <v>677</v>
      </c>
      <c r="K3286" s="303">
        <v>0</v>
      </c>
      <c r="L3286" s="304">
        <v>0</v>
      </c>
      <c r="M3286" s="305">
        <v>0</v>
      </c>
      <c r="N3286" s="305">
        <v>0</v>
      </c>
      <c r="O3286" s="303">
        <v>0</v>
      </c>
      <c r="P3286" s="305">
        <v>0</v>
      </c>
      <c r="Q3286" s="303">
        <v>0</v>
      </c>
      <c r="R3286" s="16">
        <f>SUMIFS('Member Months'!$L:$L,'Member Months'!$A:$A,$A3286,'Member Months'!$C:$C,$C3286, 'Member Months'!$D:$D,$D3286)</f>
        <v>0</v>
      </c>
      <c r="T3286" s="172"/>
    </row>
    <row r="3287" spans="1:20">
      <c r="A3287" s="38" t="s">
        <v>215</v>
      </c>
      <c r="B3287" s="39">
        <f t="shared" si="111"/>
        <v>0</v>
      </c>
      <c r="C3287" s="39" t="str">
        <f t="shared" si="109"/>
        <v>2020 Initial Year</v>
      </c>
      <c r="D3287" s="40">
        <v>3</v>
      </c>
      <c r="E3287" s="40" t="s">
        <v>215</v>
      </c>
      <c r="F3287" s="40" t="s">
        <v>738</v>
      </c>
      <c r="G3287" s="698" t="s">
        <v>225</v>
      </c>
      <c r="H3287" s="40" t="s">
        <v>213</v>
      </c>
      <c r="I3287" s="629" t="s">
        <v>219</v>
      </c>
      <c r="J3287" s="698" t="s">
        <v>263</v>
      </c>
      <c r="K3287" s="303">
        <v>0</v>
      </c>
      <c r="L3287" s="304">
        <v>0</v>
      </c>
      <c r="M3287" s="305">
        <v>0</v>
      </c>
      <c r="N3287" s="305">
        <v>0</v>
      </c>
      <c r="O3287" s="303">
        <v>0</v>
      </c>
      <c r="P3287" s="305">
        <v>0</v>
      </c>
      <c r="Q3287" s="303">
        <v>0</v>
      </c>
      <c r="R3287" s="16">
        <f>SUMIFS('Member Months'!$L:$L,'Member Months'!$A:$A,$A3287,'Member Months'!$C:$C,$C3287, 'Member Months'!$D:$D,$D3287)</f>
        <v>0</v>
      </c>
      <c r="T3287" s="172"/>
    </row>
    <row r="3288" spans="1:20">
      <c r="A3288" s="38" t="s">
        <v>215</v>
      </c>
      <c r="B3288" s="39">
        <f t="shared" si="111"/>
        <v>0</v>
      </c>
      <c r="C3288" s="39" t="str">
        <f t="shared" si="109"/>
        <v>2020 Initial Year</v>
      </c>
      <c r="D3288" s="40">
        <v>3</v>
      </c>
      <c r="E3288" s="40" t="s">
        <v>215</v>
      </c>
      <c r="F3288" s="40" t="s">
        <v>738</v>
      </c>
      <c r="G3288" s="698" t="s">
        <v>225</v>
      </c>
      <c r="H3288" s="40" t="s">
        <v>213</v>
      </c>
      <c r="I3288" s="629" t="s">
        <v>220</v>
      </c>
      <c r="J3288" s="698" t="s">
        <v>675</v>
      </c>
      <c r="K3288" s="303">
        <v>0</v>
      </c>
      <c r="L3288" s="304">
        <v>0</v>
      </c>
      <c r="M3288" s="305">
        <v>0</v>
      </c>
      <c r="N3288" s="305">
        <v>0</v>
      </c>
      <c r="O3288" s="303">
        <v>0</v>
      </c>
      <c r="P3288" s="305">
        <v>0</v>
      </c>
      <c r="Q3288" s="303">
        <v>0</v>
      </c>
      <c r="R3288" s="16">
        <f>SUMIFS('Member Months'!$L:$L,'Member Months'!$A:$A,$A3288,'Member Months'!$C:$C,$C3288, 'Member Months'!$D:$D,$D3288)</f>
        <v>0</v>
      </c>
      <c r="T3288" s="172"/>
    </row>
    <row r="3289" spans="1:20">
      <c r="A3289" s="38" t="s">
        <v>215</v>
      </c>
      <c r="B3289" s="39">
        <f t="shared" si="111"/>
        <v>0</v>
      </c>
      <c r="C3289" s="39" t="str">
        <f t="shared" si="109"/>
        <v>2020 Initial Year</v>
      </c>
      <c r="D3289" s="40">
        <v>3</v>
      </c>
      <c r="E3289" s="40" t="s">
        <v>215</v>
      </c>
      <c r="F3289" s="40" t="s">
        <v>738</v>
      </c>
      <c r="G3289" s="698" t="s">
        <v>225</v>
      </c>
      <c r="H3289" s="40" t="s">
        <v>213</v>
      </c>
      <c r="I3289" s="629" t="s">
        <v>221</v>
      </c>
      <c r="J3289" s="698" t="s">
        <v>264</v>
      </c>
      <c r="K3289" s="303">
        <v>0</v>
      </c>
      <c r="L3289" s="304">
        <v>0</v>
      </c>
      <c r="M3289" s="305">
        <v>0</v>
      </c>
      <c r="N3289" s="305">
        <v>0</v>
      </c>
      <c r="O3289" s="303">
        <v>0</v>
      </c>
      <c r="P3289" s="305">
        <v>0</v>
      </c>
      <c r="Q3289" s="303">
        <v>0</v>
      </c>
      <c r="R3289" s="16">
        <f>SUMIFS('Member Months'!$L:$L,'Member Months'!$A:$A,$A3289,'Member Months'!$C:$C,$C3289, 'Member Months'!$D:$D,$D3289)</f>
        <v>0</v>
      </c>
      <c r="T3289" s="172"/>
    </row>
    <row r="3290" spans="1:20">
      <c r="A3290" s="38" t="s">
        <v>215</v>
      </c>
      <c r="B3290" s="39">
        <f t="shared" si="111"/>
        <v>0</v>
      </c>
      <c r="C3290" s="39" t="str">
        <f t="shared" si="109"/>
        <v>2020 Initial Year</v>
      </c>
      <c r="D3290" s="40">
        <v>3</v>
      </c>
      <c r="E3290" s="40" t="s">
        <v>215</v>
      </c>
      <c r="F3290" s="40" t="s">
        <v>738</v>
      </c>
      <c r="G3290" s="698" t="s">
        <v>225</v>
      </c>
      <c r="H3290" s="40" t="s">
        <v>213</v>
      </c>
      <c r="I3290" s="629" t="s">
        <v>222</v>
      </c>
      <c r="J3290" s="698" t="s">
        <v>206</v>
      </c>
      <c r="K3290" s="303">
        <v>0</v>
      </c>
      <c r="L3290" s="304">
        <v>0</v>
      </c>
      <c r="M3290" s="305">
        <v>0</v>
      </c>
      <c r="N3290" s="305">
        <v>0</v>
      </c>
      <c r="O3290" s="303">
        <v>0</v>
      </c>
      <c r="P3290" s="305">
        <v>0</v>
      </c>
      <c r="Q3290" s="303">
        <v>0</v>
      </c>
      <c r="R3290" s="16">
        <f>SUMIFS('Member Months'!$L:$L,'Member Months'!$A:$A,$A3290,'Member Months'!$C:$C,$C3290, 'Member Months'!$D:$D,$D3290)</f>
        <v>0</v>
      </c>
      <c r="T3290" s="172"/>
    </row>
    <row r="3291" spans="1:20">
      <c r="A3291" s="38" t="s">
        <v>215</v>
      </c>
      <c r="B3291" s="39">
        <f t="shared" si="111"/>
        <v>0</v>
      </c>
      <c r="C3291" s="39" t="str">
        <f t="shared" si="109"/>
        <v>2020 Initial Year</v>
      </c>
      <c r="D3291" s="40">
        <v>3</v>
      </c>
      <c r="E3291" s="40" t="s">
        <v>215</v>
      </c>
      <c r="F3291" s="40" t="s">
        <v>738</v>
      </c>
      <c r="G3291" s="698" t="s">
        <v>225</v>
      </c>
      <c r="H3291" s="40" t="s">
        <v>213</v>
      </c>
      <c r="I3291" s="629" t="s">
        <v>223</v>
      </c>
      <c r="J3291" s="698" t="s">
        <v>181</v>
      </c>
      <c r="K3291" s="303">
        <v>0</v>
      </c>
      <c r="L3291" s="304">
        <v>0</v>
      </c>
      <c r="M3291" s="305">
        <v>0</v>
      </c>
      <c r="N3291" s="305">
        <v>0</v>
      </c>
      <c r="O3291" s="303">
        <v>0</v>
      </c>
      <c r="P3291" s="305">
        <v>0</v>
      </c>
      <c r="Q3291" s="303">
        <v>0</v>
      </c>
      <c r="R3291" s="16">
        <f>SUMIFS('Member Months'!$L:$L,'Member Months'!$A:$A,$A3291,'Member Months'!$C:$C,$C3291, 'Member Months'!$D:$D,$D3291)</f>
        <v>0</v>
      </c>
      <c r="T3291" s="172"/>
    </row>
    <row r="3292" spans="1:20">
      <c r="A3292" s="38" t="s">
        <v>215</v>
      </c>
      <c r="B3292" s="39">
        <f t="shared" si="111"/>
        <v>0</v>
      </c>
      <c r="C3292" s="39" t="str">
        <f t="shared" si="109"/>
        <v>2020 Initial Year</v>
      </c>
      <c r="D3292" s="40">
        <v>3</v>
      </c>
      <c r="E3292" s="40" t="s">
        <v>215</v>
      </c>
      <c r="F3292" s="40" t="s">
        <v>738</v>
      </c>
      <c r="G3292" s="698" t="s">
        <v>225</v>
      </c>
      <c r="H3292" s="40" t="s">
        <v>213</v>
      </c>
      <c r="I3292" s="629" t="s">
        <v>150</v>
      </c>
      <c r="J3292" s="698" t="s">
        <v>204</v>
      </c>
      <c r="K3292" s="303">
        <v>0</v>
      </c>
      <c r="L3292" s="304">
        <v>0</v>
      </c>
      <c r="M3292" s="305">
        <v>0</v>
      </c>
      <c r="N3292" s="305">
        <v>0</v>
      </c>
      <c r="O3292" s="303">
        <v>0</v>
      </c>
      <c r="P3292" s="305">
        <v>0</v>
      </c>
      <c r="Q3292" s="303">
        <v>0</v>
      </c>
      <c r="R3292" s="16">
        <f>SUMIFS('Member Months'!$L:$L,'Member Months'!$A:$A,$A3292,'Member Months'!$C:$C,$C3292, 'Member Months'!$D:$D,$D3292)</f>
        <v>0</v>
      </c>
      <c r="T3292" s="172"/>
    </row>
    <row r="3293" spans="1:20">
      <c r="A3293" s="38" t="s">
        <v>215</v>
      </c>
      <c r="B3293" s="39">
        <f t="shared" si="111"/>
        <v>0</v>
      </c>
      <c r="C3293" s="39" t="str">
        <f t="shared" si="109"/>
        <v>2020 Initial Year</v>
      </c>
      <c r="D3293" s="40">
        <v>3</v>
      </c>
      <c r="E3293" s="40" t="s">
        <v>215</v>
      </c>
      <c r="F3293" s="40" t="s">
        <v>738</v>
      </c>
      <c r="G3293" s="698" t="s">
        <v>225</v>
      </c>
      <c r="H3293" s="40" t="s">
        <v>213</v>
      </c>
      <c r="I3293" s="629" t="s">
        <v>151</v>
      </c>
      <c r="J3293" s="698" t="s">
        <v>205</v>
      </c>
      <c r="K3293" s="303">
        <v>0</v>
      </c>
      <c r="L3293" s="304">
        <v>0</v>
      </c>
      <c r="M3293" s="305">
        <v>0</v>
      </c>
      <c r="N3293" s="305">
        <v>0</v>
      </c>
      <c r="O3293" s="303">
        <v>0</v>
      </c>
      <c r="P3293" s="305">
        <v>0</v>
      </c>
      <c r="Q3293" s="303">
        <v>0</v>
      </c>
      <c r="R3293" s="16">
        <f>SUMIFS('Member Months'!$L:$L,'Member Months'!$A:$A,$A3293,'Member Months'!$C:$C,$C3293, 'Member Months'!$D:$D,$D3293)</f>
        <v>0</v>
      </c>
      <c r="T3293" s="172"/>
    </row>
    <row r="3294" spans="1:20">
      <c r="A3294" s="38" t="s">
        <v>215</v>
      </c>
      <c r="B3294" s="39">
        <f t="shared" si="111"/>
        <v>0</v>
      </c>
      <c r="C3294" s="39" t="str">
        <f t="shared" si="109"/>
        <v>2020 Initial Year</v>
      </c>
      <c r="D3294" s="40">
        <v>3</v>
      </c>
      <c r="E3294" s="40" t="s">
        <v>215</v>
      </c>
      <c r="F3294" s="40" t="s">
        <v>738</v>
      </c>
      <c r="G3294" s="698" t="s">
        <v>225</v>
      </c>
      <c r="H3294" s="40" t="s">
        <v>213</v>
      </c>
      <c r="I3294" s="629" t="s">
        <v>152</v>
      </c>
      <c r="J3294" s="698" t="s">
        <v>182</v>
      </c>
      <c r="K3294" s="303">
        <v>0</v>
      </c>
      <c r="L3294" s="304">
        <v>0</v>
      </c>
      <c r="M3294" s="305">
        <v>0</v>
      </c>
      <c r="N3294" s="305">
        <v>0</v>
      </c>
      <c r="O3294" s="303">
        <v>0</v>
      </c>
      <c r="P3294" s="305">
        <v>0</v>
      </c>
      <c r="Q3294" s="303">
        <v>0</v>
      </c>
      <c r="R3294" s="16">
        <f>SUMIFS('Member Months'!$L:$L,'Member Months'!$A:$A,$A3294,'Member Months'!$C:$C,$C3294, 'Member Months'!$D:$D,$D3294)</f>
        <v>0</v>
      </c>
      <c r="T3294" s="172"/>
    </row>
    <row r="3295" spans="1:20">
      <c r="A3295" s="38" t="s">
        <v>215</v>
      </c>
      <c r="B3295" s="39">
        <f t="shared" si="111"/>
        <v>0</v>
      </c>
      <c r="C3295" s="39" t="str">
        <f t="shared" ref="C3295:C3358" si="112">$C$2598</f>
        <v>2020 Initial Year</v>
      </c>
      <c r="D3295" s="40">
        <v>3</v>
      </c>
      <c r="E3295" s="40" t="s">
        <v>215</v>
      </c>
      <c r="F3295" s="40" t="s">
        <v>738</v>
      </c>
      <c r="G3295" s="698" t="s">
        <v>225</v>
      </c>
      <c r="H3295" s="40" t="s">
        <v>213</v>
      </c>
      <c r="I3295" s="629" t="s">
        <v>70</v>
      </c>
      <c r="J3295" s="698" t="s">
        <v>265</v>
      </c>
      <c r="K3295" s="303">
        <v>0</v>
      </c>
      <c r="L3295" s="304">
        <v>0</v>
      </c>
      <c r="M3295" s="305">
        <v>0</v>
      </c>
      <c r="N3295" s="305">
        <v>0</v>
      </c>
      <c r="O3295" s="303">
        <v>0</v>
      </c>
      <c r="P3295" s="305">
        <v>0</v>
      </c>
      <c r="Q3295" s="303">
        <v>0</v>
      </c>
      <c r="R3295" s="16">
        <f>SUMIFS('Member Months'!$L:$L,'Member Months'!$A:$A,$A3295,'Member Months'!$C:$C,$C3295, 'Member Months'!$D:$D,$D3295)</f>
        <v>0</v>
      </c>
      <c r="T3295" s="172"/>
    </row>
    <row r="3296" spans="1:20">
      <c r="A3296" s="38" t="s">
        <v>215</v>
      </c>
      <c r="B3296" s="39">
        <f t="shared" si="111"/>
        <v>0</v>
      </c>
      <c r="C3296" s="39" t="str">
        <f t="shared" si="112"/>
        <v>2020 Initial Year</v>
      </c>
      <c r="D3296" s="40">
        <v>3</v>
      </c>
      <c r="E3296" s="40" t="s">
        <v>215</v>
      </c>
      <c r="F3296" s="40" t="s">
        <v>738</v>
      </c>
      <c r="G3296" s="698" t="s">
        <v>225</v>
      </c>
      <c r="H3296" s="40" t="s">
        <v>213</v>
      </c>
      <c r="I3296" s="629" t="s">
        <v>71</v>
      </c>
      <c r="J3296" s="698" t="s">
        <v>266</v>
      </c>
      <c r="K3296" s="303">
        <v>0</v>
      </c>
      <c r="L3296" s="304">
        <v>0</v>
      </c>
      <c r="M3296" s="305">
        <v>0</v>
      </c>
      <c r="N3296" s="305">
        <v>0</v>
      </c>
      <c r="O3296" s="303">
        <v>0</v>
      </c>
      <c r="P3296" s="305">
        <v>0</v>
      </c>
      <c r="Q3296" s="303">
        <v>0</v>
      </c>
      <c r="R3296" s="16">
        <f>SUMIFS('Member Months'!$L:$L,'Member Months'!$A:$A,$A3296,'Member Months'!$C:$C,$C3296, 'Member Months'!$D:$D,$D3296)</f>
        <v>0</v>
      </c>
      <c r="T3296" s="172"/>
    </row>
    <row r="3297" spans="1:20">
      <c r="A3297" s="38" t="s">
        <v>215</v>
      </c>
      <c r="B3297" s="39">
        <f t="shared" si="111"/>
        <v>0</v>
      </c>
      <c r="C3297" s="39" t="str">
        <f t="shared" si="112"/>
        <v>2020 Initial Year</v>
      </c>
      <c r="D3297" s="40">
        <v>3</v>
      </c>
      <c r="E3297" s="40" t="s">
        <v>215</v>
      </c>
      <c r="F3297" s="40" t="s">
        <v>738</v>
      </c>
      <c r="G3297" s="698" t="s">
        <v>225</v>
      </c>
      <c r="H3297" s="40" t="s">
        <v>213</v>
      </c>
      <c r="I3297" s="629" t="s">
        <v>72</v>
      </c>
      <c r="J3297" s="698" t="s">
        <v>527</v>
      </c>
      <c r="K3297" s="303">
        <v>0</v>
      </c>
      <c r="L3297" s="304">
        <v>0</v>
      </c>
      <c r="M3297" s="305">
        <v>0</v>
      </c>
      <c r="N3297" s="305">
        <v>0</v>
      </c>
      <c r="O3297" s="303">
        <v>0</v>
      </c>
      <c r="P3297" s="305">
        <v>0</v>
      </c>
      <c r="Q3297" s="303">
        <v>0</v>
      </c>
      <c r="R3297" s="16">
        <f>SUMIFS('Member Months'!$L:$L,'Member Months'!$A:$A,$A3297,'Member Months'!$C:$C,$C3297, 'Member Months'!$D:$D,$D3297)</f>
        <v>0</v>
      </c>
      <c r="T3297" s="172"/>
    </row>
    <row r="3298" spans="1:20">
      <c r="A3298" s="38" t="s">
        <v>215</v>
      </c>
      <c r="B3298" s="39">
        <f t="shared" si="111"/>
        <v>0</v>
      </c>
      <c r="C3298" s="39" t="str">
        <f t="shared" si="112"/>
        <v>2020 Initial Year</v>
      </c>
      <c r="D3298" s="40">
        <v>3</v>
      </c>
      <c r="E3298" s="40" t="s">
        <v>215</v>
      </c>
      <c r="F3298" s="40" t="s">
        <v>738</v>
      </c>
      <c r="G3298" s="698" t="s">
        <v>225</v>
      </c>
      <c r="H3298" s="40" t="s">
        <v>213</v>
      </c>
      <c r="I3298" s="629" t="s">
        <v>73</v>
      </c>
      <c r="J3298" s="698" t="s">
        <v>528</v>
      </c>
      <c r="K3298" s="303">
        <v>0</v>
      </c>
      <c r="L3298" s="304">
        <v>0</v>
      </c>
      <c r="M3298" s="305">
        <v>0</v>
      </c>
      <c r="N3298" s="305">
        <v>0</v>
      </c>
      <c r="O3298" s="303">
        <v>0</v>
      </c>
      <c r="P3298" s="305">
        <v>0</v>
      </c>
      <c r="Q3298" s="303">
        <v>0</v>
      </c>
      <c r="R3298" s="16">
        <f>SUMIFS('Member Months'!$L:$L,'Member Months'!$A:$A,$A3298,'Member Months'!$C:$C,$C3298, 'Member Months'!$D:$D,$D3298)</f>
        <v>0</v>
      </c>
      <c r="T3298" s="172"/>
    </row>
    <row r="3299" spans="1:20">
      <c r="A3299" s="38" t="s">
        <v>215</v>
      </c>
      <c r="B3299" s="39">
        <f t="shared" si="111"/>
        <v>0</v>
      </c>
      <c r="C3299" s="39" t="str">
        <f t="shared" si="112"/>
        <v>2020 Initial Year</v>
      </c>
      <c r="D3299" s="40">
        <v>3</v>
      </c>
      <c r="E3299" s="40" t="s">
        <v>215</v>
      </c>
      <c r="F3299" s="40" t="s">
        <v>738</v>
      </c>
      <c r="G3299" s="698" t="s">
        <v>225</v>
      </c>
      <c r="H3299" s="40" t="s">
        <v>213</v>
      </c>
      <c r="I3299" s="630" t="s">
        <v>409</v>
      </c>
      <c r="J3299" s="698" t="s">
        <v>803</v>
      </c>
      <c r="K3299" s="303">
        <v>0</v>
      </c>
      <c r="L3299" s="304">
        <v>0</v>
      </c>
      <c r="M3299" s="305">
        <v>0</v>
      </c>
      <c r="N3299" s="305">
        <v>0</v>
      </c>
      <c r="O3299" s="303">
        <v>0</v>
      </c>
      <c r="P3299" s="305">
        <v>0</v>
      </c>
      <c r="Q3299" s="303">
        <v>0</v>
      </c>
      <c r="R3299" s="16">
        <f>SUMIFS('Member Months'!$L:$L,'Member Months'!$A:$A,$A3299,'Member Months'!$C:$C,$C3299, 'Member Months'!$D:$D,$D3299)</f>
        <v>0</v>
      </c>
      <c r="T3299" s="172"/>
    </row>
    <row r="3300" spans="1:20">
      <c r="A3300" s="38" t="s">
        <v>217</v>
      </c>
      <c r="B3300" s="39">
        <f t="shared" si="111"/>
        <v>0</v>
      </c>
      <c r="C3300" s="39" t="str">
        <f t="shared" si="112"/>
        <v>2020 Initial Year</v>
      </c>
      <c r="D3300" s="40">
        <v>3</v>
      </c>
      <c r="E3300" s="40" t="s">
        <v>217</v>
      </c>
      <c r="F3300" s="40" t="s">
        <v>738</v>
      </c>
      <c r="G3300" s="698" t="s">
        <v>226</v>
      </c>
      <c r="H3300" s="40" t="s">
        <v>227</v>
      </c>
      <c r="I3300" s="629" t="s">
        <v>211</v>
      </c>
      <c r="J3300" s="698" t="s">
        <v>261</v>
      </c>
      <c r="K3300" s="303">
        <v>0</v>
      </c>
      <c r="L3300" s="304">
        <v>0</v>
      </c>
      <c r="M3300" s="305">
        <v>0</v>
      </c>
      <c r="N3300" s="305">
        <v>0</v>
      </c>
      <c r="O3300" s="303">
        <v>0</v>
      </c>
      <c r="P3300" s="305">
        <v>0</v>
      </c>
      <c r="Q3300" s="303">
        <v>0</v>
      </c>
      <c r="R3300" s="16">
        <f>SUMIFS('Member Months'!$L:$L,'Member Months'!$A:$A,$A3300,'Member Months'!$C:$C,$C3300, 'Member Months'!$D:$D,$D3300)</f>
        <v>0</v>
      </c>
      <c r="T3300" s="172"/>
    </row>
    <row r="3301" spans="1:20">
      <c r="A3301" s="38" t="s">
        <v>217</v>
      </c>
      <c r="B3301" s="39">
        <f t="shared" si="111"/>
        <v>0</v>
      </c>
      <c r="C3301" s="39" t="str">
        <f t="shared" si="112"/>
        <v>2020 Initial Year</v>
      </c>
      <c r="D3301" s="40">
        <v>3</v>
      </c>
      <c r="E3301" s="40" t="s">
        <v>217</v>
      </c>
      <c r="F3301" s="40" t="s">
        <v>738</v>
      </c>
      <c r="G3301" s="698" t="s">
        <v>226</v>
      </c>
      <c r="H3301" s="40" t="s">
        <v>227</v>
      </c>
      <c r="I3301" s="629" t="s">
        <v>214</v>
      </c>
      <c r="J3301" s="698" t="s">
        <v>676</v>
      </c>
      <c r="K3301" s="303">
        <v>0</v>
      </c>
      <c r="L3301" s="304">
        <v>0</v>
      </c>
      <c r="M3301" s="305">
        <v>0</v>
      </c>
      <c r="N3301" s="305">
        <v>0</v>
      </c>
      <c r="O3301" s="303">
        <v>0</v>
      </c>
      <c r="P3301" s="305">
        <v>0</v>
      </c>
      <c r="Q3301" s="303">
        <v>0</v>
      </c>
      <c r="R3301" s="16">
        <f>SUMIFS('Member Months'!$L:$L,'Member Months'!$A:$A,$A3301,'Member Months'!$C:$C,$C3301, 'Member Months'!$D:$D,$D3301)</f>
        <v>0</v>
      </c>
      <c r="T3301" s="172"/>
    </row>
    <row r="3302" spans="1:20">
      <c r="A3302" s="38" t="s">
        <v>217</v>
      </c>
      <c r="B3302" s="39">
        <f t="shared" si="111"/>
        <v>0</v>
      </c>
      <c r="C3302" s="39" t="str">
        <f t="shared" si="112"/>
        <v>2020 Initial Year</v>
      </c>
      <c r="D3302" s="40">
        <v>3</v>
      </c>
      <c r="E3302" s="40" t="s">
        <v>217</v>
      </c>
      <c r="F3302" s="40" t="s">
        <v>738</v>
      </c>
      <c r="G3302" s="698" t="s">
        <v>226</v>
      </c>
      <c r="H3302" s="40" t="s">
        <v>227</v>
      </c>
      <c r="I3302" s="629" t="s">
        <v>215</v>
      </c>
      <c r="J3302" s="698" t="s">
        <v>216</v>
      </c>
      <c r="K3302" s="303">
        <v>0</v>
      </c>
      <c r="L3302" s="304">
        <v>0</v>
      </c>
      <c r="M3302" s="305">
        <v>0</v>
      </c>
      <c r="N3302" s="305">
        <v>0</v>
      </c>
      <c r="O3302" s="303">
        <v>0</v>
      </c>
      <c r="P3302" s="305">
        <v>0</v>
      </c>
      <c r="Q3302" s="303">
        <v>0</v>
      </c>
      <c r="R3302" s="16">
        <f>SUMIFS('Member Months'!$L:$L,'Member Months'!$A:$A,$A3302,'Member Months'!$C:$C,$C3302, 'Member Months'!$D:$D,$D3302)</f>
        <v>0</v>
      </c>
      <c r="T3302" s="172"/>
    </row>
    <row r="3303" spans="1:20">
      <c r="A3303" s="38" t="s">
        <v>217</v>
      </c>
      <c r="B3303" s="39">
        <f t="shared" si="111"/>
        <v>0</v>
      </c>
      <c r="C3303" s="39" t="str">
        <f t="shared" si="112"/>
        <v>2020 Initial Year</v>
      </c>
      <c r="D3303" s="40">
        <v>3</v>
      </c>
      <c r="E3303" s="40" t="s">
        <v>217</v>
      </c>
      <c r="F3303" s="40" t="s">
        <v>738</v>
      </c>
      <c r="G3303" s="698" t="s">
        <v>226</v>
      </c>
      <c r="H3303" s="40" t="s">
        <v>227</v>
      </c>
      <c r="I3303" s="629" t="s">
        <v>217</v>
      </c>
      <c r="J3303" s="698" t="s">
        <v>262</v>
      </c>
      <c r="K3303" s="303">
        <v>0</v>
      </c>
      <c r="L3303" s="304">
        <v>0</v>
      </c>
      <c r="M3303" s="305">
        <v>0</v>
      </c>
      <c r="N3303" s="305">
        <v>0</v>
      </c>
      <c r="O3303" s="303">
        <v>0</v>
      </c>
      <c r="P3303" s="305">
        <v>0</v>
      </c>
      <c r="Q3303" s="303">
        <v>0</v>
      </c>
      <c r="R3303" s="16">
        <f>SUMIFS('Member Months'!$L:$L,'Member Months'!$A:$A,$A3303,'Member Months'!$C:$C,$C3303, 'Member Months'!$D:$D,$D3303)</f>
        <v>0</v>
      </c>
      <c r="T3303" s="172"/>
    </row>
    <row r="3304" spans="1:20">
      <c r="A3304" s="38" t="s">
        <v>217</v>
      </c>
      <c r="B3304" s="39">
        <f t="shared" si="111"/>
        <v>0</v>
      </c>
      <c r="C3304" s="39" t="str">
        <f t="shared" si="112"/>
        <v>2020 Initial Year</v>
      </c>
      <c r="D3304" s="40">
        <v>3</v>
      </c>
      <c r="E3304" s="40" t="s">
        <v>217</v>
      </c>
      <c r="F3304" s="40" t="s">
        <v>738</v>
      </c>
      <c r="G3304" s="698" t="s">
        <v>226</v>
      </c>
      <c r="H3304" s="40" t="s">
        <v>227</v>
      </c>
      <c r="I3304" s="629" t="s">
        <v>218</v>
      </c>
      <c r="J3304" s="698" t="s">
        <v>677</v>
      </c>
      <c r="K3304" s="303">
        <v>0</v>
      </c>
      <c r="L3304" s="304">
        <v>0</v>
      </c>
      <c r="M3304" s="305">
        <v>0</v>
      </c>
      <c r="N3304" s="305">
        <v>0</v>
      </c>
      <c r="O3304" s="303">
        <v>0</v>
      </c>
      <c r="P3304" s="305">
        <v>0</v>
      </c>
      <c r="Q3304" s="303">
        <v>0</v>
      </c>
      <c r="R3304" s="16">
        <f>SUMIFS('Member Months'!$L:$L,'Member Months'!$A:$A,$A3304,'Member Months'!$C:$C,$C3304, 'Member Months'!$D:$D,$D3304)</f>
        <v>0</v>
      </c>
      <c r="T3304" s="172"/>
    </row>
    <row r="3305" spans="1:20">
      <c r="A3305" s="38" t="s">
        <v>217</v>
      </c>
      <c r="B3305" s="39">
        <f t="shared" si="111"/>
        <v>0</v>
      </c>
      <c r="C3305" s="39" t="str">
        <f t="shared" si="112"/>
        <v>2020 Initial Year</v>
      </c>
      <c r="D3305" s="40">
        <v>3</v>
      </c>
      <c r="E3305" s="40" t="s">
        <v>217</v>
      </c>
      <c r="F3305" s="40" t="s">
        <v>738</v>
      </c>
      <c r="G3305" s="698" t="s">
        <v>226</v>
      </c>
      <c r="H3305" s="40" t="s">
        <v>227</v>
      </c>
      <c r="I3305" s="629" t="s">
        <v>219</v>
      </c>
      <c r="J3305" s="698" t="s">
        <v>263</v>
      </c>
      <c r="K3305" s="303">
        <v>0</v>
      </c>
      <c r="L3305" s="304">
        <v>0</v>
      </c>
      <c r="M3305" s="305">
        <v>0</v>
      </c>
      <c r="N3305" s="305">
        <v>0</v>
      </c>
      <c r="O3305" s="303">
        <v>0</v>
      </c>
      <c r="P3305" s="305">
        <v>0</v>
      </c>
      <c r="Q3305" s="303">
        <v>0</v>
      </c>
      <c r="R3305" s="16">
        <f>SUMIFS('Member Months'!$L:$L,'Member Months'!$A:$A,$A3305,'Member Months'!$C:$C,$C3305, 'Member Months'!$D:$D,$D3305)</f>
        <v>0</v>
      </c>
      <c r="T3305" s="172"/>
    </row>
    <row r="3306" spans="1:20">
      <c r="A3306" s="38" t="s">
        <v>217</v>
      </c>
      <c r="B3306" s="39">
        <f t="shared" si="111"/>
        <v>0</v>
      </c>
      <c r="C3306" s="39" t="str">
        <f t="shared" si="112"/>
        <v>2020 Initial Year</v>
      </c>
      <c r="D3306" s="40">
        <v>3</v>
      </c>
      <c r="E3306" s="40" t="s">
        <v>217</v>
      </c>
      <c r="F3306" s="40" t="s">
        <v>738</v>
      </c>
      <c r="G3306" s="698" t="s">
        <v>226</v>
      </c>
      <c r="H3306" s="40" t="s">
        <v>227</v>
      </c>
      <c r="I3306" s="629" t="s">
        <v>220</v>
      </c>
      <c r="J3306" s="698" t="s">
        <v>675</v>
      </c>
      <c r="K3306" s="303">
        <v>0</v>
      </c>
      <c r="L3306" s="304">
        <v>0</v>
      </c>
      <c r="M3306" s="305">
        <v>0</v>
      </c>
      <c r="N3306" s="305">
        <v>0</v>
      </c>
      <c r="O3306" s="303">
        <v>0</v>
      </c>
      <c r="P3306" s="305">
        <v>0</v>
      </c>
      <c r="Q3306" s="303">
        <v>0</v>
      </c>
      <c r="R3306" s="16">
        <f>SUMIFS('Member Months'!$L:$L,'Member Months'!$A:$A,$A3306,'Member Months'!$C:$C,$C3306, 'Member Months'!$D:$D,$D3306)</f>
        <v>0</v>
      </c>
      <c r="T3306" s="172"/>
    </row>
    <row r="3307" spans="1:20">
      <c r="A3307" s="38" t="s">
        <v>217</v>
      </c>
      <c r="B3307" s="39">
        <f t="shared" si="111"/>
        <v>0</v>
      </c>
      <c r="C3307" s="39" t="str">
        <f t="shared" si="112"/>
        <v>2020 Initial Year</v>
      </c>
      <c r="D3307" s="40">
        <v>3</v>
      </c>
      <c r="E3307" s="40" t="s">
        <v>217</v>
      </c>
      <c r="F3307" s="40" t="s">
        <v>738</v>
      </c>
      <c r="G3307" s="698" t="s">
        <v>226</v>
      </c>
      <c r="H3307" s="40" t="s">
        <v>227</v>
      </c>
      <c r="I3307" s="629" t="s">
        <v>221</v>
      </c>
      <c r="J3307" s="698" t="s">
        <v>264</v>
      </c>
      <c r="K3307" s="303">
        <v>0</v>
      </c>
      <c r="L3307" s="304">
        <v>0</v>
      </c>
      <c r="M3307" s="305">
        <v>0</v>
      </c>
      <c r="N3307" s="305">
        <v>0</v>
      </c>
      <c r="O3307" s="303">
        <v>0</v>
      </c>
      <c r="P3307" s="305">
        <v>0</v>
      </c>
      <c r="Q3307" s="303">
        <v>0</v>
      </c>
      <c r="R3307" s="16">
        <f>SUMIFS('Member Months'!$L:$L,'Member Months'!$A:$A,$A3307,'Member Months'!$C:$C,$C3307, 'Member Months'!$D:$D,$D3307)</f>
        <v>0</v>
      </c>
      <c r="T3307" s="172"/>
    </row>
    <row r="3308" spans="1:20">
      <c r="A3308" s="38" t="s">
        <v>217</v>
      </c>
      <c r="B3308" s="39">
        <f t="shared" si="111"/>
        <v>0</v>
      </c>
      <c r="C3308" s="39" t="str">
        <f t="shared" si="112"/>
        <v>2020 Initial Year</v>
      </c>
      <c r="D3308" s="40">
        <v>3</v>
      </c>
      <c r="E3308" s="40" t="s">
        <v>217</v>
      </c>
      <c r="F3308" s="40" t="s">
        <v>738</v>
      </c>
      <c r="G3308" s="698" t="s">
        <v>226</v>
      </c>
      <c r="H3308" s="40" t="s">
        <v>227</v>
      </c>
      <c r="I3308" s="629" t="s">
        <v>222</v>
      </c>
      <c r="J3308" s="698" t="s">
        <v>206</v>
      </c>
      <c r="K3308" s="303">
        <v>0</v>
      </c>
      <c r="L3308" s="304">
        <v>0</v>
      </c>
      <c r="M3308" s="305">
        <v>0</v>
      </c>
      <c r="N3308" s="305">
        <v>0</v>
      </c>
      <c r="O3308" s="303">
        <v>0</v>
      </c>
      <c r="P3308" s="305">
        <v>0</v>
      </c>
      <c r="Q3308" s="303">
        <v>0</v>
      </c>
      <c r="R3308" s="16">
        <f>SUMIFS('Member Months'!$L:$L,'Member Months'!$A:$A,$A3308,'Member Months'!$C:$C,$C3308, 'Member Months'!$D:$D,$D3308)</f>
        <v>0</v>
      </c>
      <c r="T3308" s="172"/>
    </row>
    <row r="3309" spans="1:20">
      <c r="A3309" s="38" t="s">
        <v>217</v>
      </c>
      <c r="B3309" s="39">
        <f t="shared" si="111"/>
        <v>0</v>
      </c>
      <c r="C3309" s="39" t="str">
        <f t="shared" si="112"/>
        <v>2020 Initial Year</v>
      </c>
      <c r="D3309" s="40">
        <v>3</v>
      </c>
      <c r="E3309" s="40" t="s">
        <v>217</v>
      </c>
      <c r="F3309" s="40" t="s">
        <v>738</v>
      </c>
      <c r="G3309" s="698" t="s">
        <v>226</v>
      </c>
      <c r="H3309" s="40" t="s">
        <v>227</v>
      </c>
      <c r="I3309" s="629" t="s">
        <v>223</v>
      </c>
      <c r="J3309" s="698" t="s">
        <v>181</v>
      </c>
      <c r="K3309" s="303">
        <v>0</v>
      </c>
      <c r="L3309" s="304">
        <v>0</v>
      </c>
      <c r="M3309" s="305">
        <v>0</v>
      </c>
      <c r="N3309" s="305">
        <v>0</v>
      </c>
      <c r="O3309" s="303">
        <v>0</v>
      </c>
      <c r="P3309" s="305">
        <v>0</v>
      </c>
      <c r="Q3309" s="303">
        <v>0</v>
      </c>
      <c r="R3309" s="16">
        <f>SUMIFS('Member Months'!$L:$L,'Member Months'!$A:$A,$A3309,'Member Months'!$C:$C,$C3309, 'Member Months'!$D:$D,$D3309)</f>
        <v>0</v>
      </c>
      <c r="T3309" s="172"/>
    </row>
    <row r="3310" spans="1:20">
      <c r="A3310" s="38" t="s">
        <v>217</v>
      </c>
      <c r="B3310" s="39">
        <f t="shared" si="111"/>
        <v>0</v>
      </c>
      <c r="C3310" s="39" t="str">
        <f t="shared" si="112"/>
        <v>2020 Initial Year</v>
      </c>
      <c r="D3310" s="40">
        <v>3</v>
      </c>
      <c r="E3310" s="40" t="s">
        <v>217</v>
      </c>
      <c r="F3310" s="40" t="s">
        <v>738</v>
      </c>
      <c r="G3310" s="698" t="s">
        <v>226</v>
      </c>
      <c r="H3310" s="40" t="s">
        <v>227</v>
      </c>
      <c r="I3310" s="629" t="s">
        <v>150</v>
      </c>
      <c r="J3310" s="698" t="s">
        <v>204</v>
      </c>
      <c r="K3310" s="303">
        <v>0</v>
      </c>
      <c r="L3310" s="304">
        <v>0</v>
      </c>
      <c r="M3310" s="305">
        <v>0</v>
      </c>
      <c r="N3310" s="305">
        <v>0</v>
      </c>
      <c r="O3310" s="303">
        <v>0</v>
      </c>
      <c r="P3310" s="305">
        <v>0</v>
      </c>
      <c r="Q3310" s="303">
        <v>0</v>
      </c>
      <c r="R3310" s="16">
        <f>SUMIFS('Member Months'!$L:$L,'Member Months'!$A:$A,$A3310,'Member Months'!$C:$C,$C3310, 'Member Months'!$D:$D,$D3310)</f>
        <v>0</v>
      </c>
      <c r="T3310" s="172"/>
    </row>
    <row r="3311" spans="1:20">
      <c r="A3311" s="38" t="s">
        <v>217</v>
      </c>
      <c r="B3311" s="39">
        <f t="shared" ref="B3311:B3374" si="113">$B$3246</f>
        <v>0</v>
      </c>
      <c r="C3311" s="39" t="str">
        <f t="shared" si="112"/>
        <v>2020 Initial Year</v>
      </c>
      <c r="D3311" s="40">
        <v>3</v>
      </c>
      <c r="E3311" s="40" t="s">
        <v>217</v>
      </c>
      <c r="F3311" s="40" t="s">
        <v>738</v>
      </c>
      <c r="G3311" s="698" t="s">
        <v>226</v>
      </c>
      <c r="H3311" s="40" t="s">
        <v>227</v>
      </c>
      <c r="I3311" s="629" t="s">
        <v>151</v>
      </c>
      <c r="J3311" s="698" t="s">
        <v>205</v>
      </c>
      <c r="K3311" s="303">
        <v>0</v>
      </c>
      <c r="L3311" s="304">
        <v>0</v>
      </c>
      <c r="M3311" s="305">
        <v>0</v>
      </c>
      <c r="N3311" s="305">
        <v>0</v>
      </c>
      <c r="O3311" s="303">
        <v>0</v>
      </c>
      <c r="P3311" s="305">
        <v>0</v>
      </c>
      <c r="Q3311" s="303">
        <v>0</v>
      </c>
      <c r="R3311" s="16">
        <f>SUMIFS('Member Months'!$L:$L,'Member Months'!$A:$A,$A3311,'Member Months'!$C:$C,$C3311, 'Member Months'!$D:$D,$D3311)</f>
        <v>0</v>
      </c>
      <c r="T3311" s="172"/>
    </row>
    <row r="3312" spans="1:20">
      <c r="A3312" s="38" t="s">
        <v>217</v>
      </c>
      <c r="B3312" s="39">
        <f t="shared" si="113"/>
        <v>0</v>
      </c>
      <c r="C3312" s="39" t="str">
        <f t="shared" si="112"/>
        <v>2020 Initial Year</v>
      </c>
      <c r="D3312" s="40">
        <v>3</v>
      </c>
      <c r="E3312" s="40" t="s">
        <v>217</v>
      </c>
      <c r="F3312" s="40" t="s">
        <v>738</v>
      </c>
      <c r="G3312" s="698" t="s">
        <v>226</v>
      </c>
      <c r="H3312" s="40" t="s">
        <v>227</v>
      </c>
      <c r="I3312" s="629" t="s">
        <v>152</v>
      </c>
      <c r="J3312" s="698" t="s">
        <v>182</v>
      </c>
      <c r="K3312" s="303">
        <v>0</v>
      </c>
      <c r="L3312" s="304">
        <v>0</v>
      </c>
      <c r="M3312" s="305">
        <v>0</v>
      </c>
      <c r="N3312" s="305">
        <v>0</v>
      </c>
      <c r="O3312" s="303">
        <v>0</v>
      </c>
      <c r="P3312" s="305">
        <v>0</v>
      </c>
      <c r="Q3312" s="303">
        <v>0</v>
      </c>
      <c r="R3312" s="16">
        <f>SUMIFS('Member Months'!$L:$L,'Member Months'!$A:$A,$A3312,'Member Months'!$C:$C,$C3312, 'Member Months'!$D:$D,$D3312)</f>
        <v>0</v>
      </c>
      <c r="T3312" s="172"/>
    </row>
    <row r="3313" spans="1:20">
      <c r="A3313" s="38" t="s">
        <v>217</v>
      </c>
      <c r="B3313" s="39">
        <f t="shared" si="113"/>
        <v>0</v>
      </c>
      <c r="C3313" s="39" t="str">
        <f t="shared" si="112"/>
        <v>2020 Initial Year</v>
      </c>
      <c r="D3313" s="40">
        <v>3</v>
      </c>
      <c r="E3313" s="40" t="s">
        <v>217</v>
      </c>
      <c r="F3313" s="40" t="s">
        <v>738</v>
      </c>
      <c r="G3313" s="698" t="s">
        <v>226</v>
      </c>
      <c r="H3313" s="40" t="s">
        <v>227</v>
      </c>
      <c r="I3313" s="629" t="s">
        <v>70</v>
      </c>
      <c r="J3313" s="698" t="s">
        <v>265</v>
      </c>
      <c r="K3313" s="303">
        <v>0</v>
      </c>
      <c r="L3313" s="304">
        <v>0</v>
      </c>
      <c r="M3313" s="305">
        <v>0</v>
      </c>
      <c r="N3313" s="305">
        <v>0</v>
      </c>
      <c r="O3313" s="303">
        <v>0</v>
      </c>
      <c r="P3313" s="305">
        <v>0</v>
      </c>
      <c r="Q3313" s="303">
        <v>0</v>
      </c>
      <c r="R3313" s="16">
        <f>SUMIFS('Member Months'!$L:$L,'Member Months'!$A:$A,$A3313,'Member Months'!$C:$C,$C3313, 'Member Months'!$D:$D,$D3313)</f>
        <v>0</v>
      </c>
      <c r="T3313" s="172"/>
    </row>
    <row r="3314" spans="1:20">
      <c r="A3314" s="38" t="s">
        <v>217</v>
      </c>
      <c r="B3314" s="39">
        <f t="shared" si="113"/>
        <v>0</v>
      </c>
      <c r="C3314" s="39" t="str">
        <f t="shared" si="112"/>
        <v>2020 Initial Year</v>
      </c>
      <c r="D3314" s="40">
        <v>3</v>
      </c>
      <c r="E3314" s="40" t="s">
        <v>217</v>
      </c>
      <c r="F3314" s="40" t="s">
        <v>738</v>
      </c>
      <c r="G3314" s="698" t="s">
        <v>226</v>
      </c>
      <c r="H3314" s="40" t="s">
        <v>227</v>
      </c>
      <c r="I3314" s="629" t="s">
        <v>71</v>
      </c>
      <c r="J3314" s="698" t="s">
        <v>266</v>
      </c>
      <c r="K3314" s="303">
        <v>0</v>
      </c>
      <c r="L3314" s="304">
        <v>0</v>
      </c>
      <c r="M3314" s="305">
        <v>0</v>
      </c>
      <c r="N3314" s="305">
        <v>0</v>
      </c>
      <c r="O3314" s="303">
        <v>0</v>
      </c>
      <c r="P3314" s="305">
        <v>0</v>
      </c>
      <c r="Q3314" s="303">
        <v>0</v>
      </c>
      <c r="R3314" s="16">
        <f>SUMIFS('Member Months'!$L:$L,'Member Months'!$A:$A,$A3314,'Member Months'!$C:$C,$C3314, 'Member Months'!$D:$D,$D3314)</f>
        <v>0</v>
      </c>
      <c r="T3314" s="172"/>
    </row>
    <row r="3315" spans="1:20">
      <c r="A3315" s="38" t="s">
        <v>217</v>
      </c>
      <c r="B3315" s="39">
        <f t="shared" si="113"/>
        <v>0</v>
      </c>
      <c r="C3315" s="39" t="str">
        <f t="shared" si="112"/>
        <v>2020 Initial Year</v>
      </c>
      <c r="D3315" s="40">
        <v>3</v>
      </c>
      <c r="E3315" s="40" t="s">
        <v>217</v>
      </c>
      <c r="F3315" s="40" t="s">
        <v>738</v>
      </c>
      <c r="G3315" s="698" t="s">
        <v>226</v>
      </c>
      <c r="H3315" s="40" t="s">
        <v>227</v>
      </c>
      <c r="I3315" s="629" t="s">
        <v>72</v>
      </c>
      <c r="J3315" s="698" t="s">
        <v>527</v>
      </c>
      <c r="K3315" s="303">
        <v>0</v>
      </c>
      <c r="L3315" s="304">
        <v>0</v>
      </c>
      <c r="M3315" s="305">
        <v>0</v>
      </c>
      <c r="N3315" s="305">
        <v>0</v>
      </c>
      <c r="O3315" s="303">
        <v>0</v>
      </c>
      <c r="P3315" s="305">
        <v>0</v>
      </c>
      <c r="Q3315" s="303">
        <v>0</v>
      </c>
      <c r="R3315" s="16">
        <f>SUMIFS('Member Months'!$L:$L,'Member Months'!$A:$A,$A3315,'Member Months'!$C:$C,$C3315, 'Member Months'!$D:$D,$D3315)</f>
        <v>0</v>
      </c>
      <c r="T3315" s="172"/>
    </row>
    <row r="3316" spans="1:20">
      <c r="A3316" s="38" t="s">
        <v>217</v>
      </c>
      <c r="B3316" s="39">
        <f t="shared" si="113"/>
        <v>0</v>
      </c>
      <c r="C3316" s="39" t="str">
        <f t="shared" si="112"/>
        <v>2020 Initial Year</v>
      </c>
      <c r="D3316" s="40">
        <v>3</v>
      </c>
      <c r="E3316" s="40" t="s">
        <v>217</v>
      </c>
      <c r="F3316" s="40" t="s">
        <v>738</v>
      </c>
      <c r="G3316" s="698" t="s">
        <v>226</v>
      </c>
      <c r="H3316" s="40" t="s">
        <v>227</v>
      </c>
      <c r="I3316" s="629" t="s">
        <v>73</v>
      </c>
      <c r="J3316" s="698" t="s">
        <v>528</v>
      </c>
      <c r="K3316" s="303">
        <v>0</v>
      </c>
      <c r="L3316" s="304">
        <v>0</v>
      </c>
      <c r="M3316" s="305">
        <v>0</v>
      </c>
      <c r="N3316" s="305">
        <v>0</v>
      </c>
      <c r="O3316" s="303">
        <v>0</v>
      </c>
      <c r="P3316" s="305">
        <v>0</v>
      </c>
      <c r="Q3316" s="303">
        <v>0</v>
      </c>
      <c r="R3316" s="16">
        <f>SUMIFS('Member Months'!$L:$L,'Member Months'!$A:$A,$A3316,'Member Months'!$C:$C,$C3316, 'Member Months'!$D:$D,$D3316)</f>
        <v>0</v>
      </c>
      <c r="T3316" s="172"/>
    </row>
    <row r="3317" spans="1:20">
      <c r="A3317" s="38" t="s">
        <v>217</v>
      </c>
      <c r="B3317" s="39">
        <f t="shared" si="113"/>
        <v>0</v>
      </c>
      <c r="C3317" s="39" t="str">
        <f t="shared" si="112"/>
        <v>2020 Initial Year</v>
      </c>
      <c r="D3317" s="40">
        <v>3</v>
      </c>
      <c r="E3317" s="40" t="s">
        <v>217</v>
      </c>
      <c r="F3317" s="40" t="s">
        <v>738</v>
      </c>
      <c r="G3317" s="698" t="s">
        <v>226</v>
      </c>
      <c r="H3317" s="40" t="s">
        <v>227</v>
      </c>
      <c r="I3317" s="630" t="s">
        <v>409</v>
      </c>
      <c r="J3317" s="698" t="s">
        <v>803</v>
      </c>
      <c r="K3317" s="303">
        <v>0</v>
      </c>
      <c r="L3317" s="304">
        <v>0</v>
      </c>
      <c r="M3317" s="305">
        <v>0</v>
      </c>
      <c r="N3317" s="305">
        <v>0</v>
      </c>
      <c r="O3317" s="303">
        <v>0</v>
      </c>
      <c r="P3317" s="305">
        <v>0</v>
      </c>
      <c r="Q3317" s="303">
        <v>0</v>
      </c>
      <c r="R3317" s="16">
        <f>SUMIFS('Member Months'!$L:$L,'Member Months'!$A:$A,$A3317,'Member Months'!$C:$C,$C3317, 'Member Months'!$D:$D,$D3317)</f>
        <v>0</v>
      </c>
      <c r="T3317" s="172"/>
    </row>
    <row r="3318" spans="1:20">
      <c r="A3318" s="38" t="s">
        <v>218</v>
      </c>
      <c r="B3318" s="39">
        <f t="shared" si="113"/>
        <v>0</v>
      </c>
      <c r="C3318" s="39" t="str">
        <f t="shared" si="112"/>
        <v>2020 Initial Year</v>
      </c>
      <c r="D3318" s="40">
        <v>3</v>
      </c>
      <c r="E3318" s="40" t="s">
        <v>218</v>
      </c>
      <c r="F3318" s="40" t="s">
        <v>738</v>
      </c>
      <c r="G3318" s="698" t="s">
        <v>226</v>
      </c>
      <c r="H3318" s="40" t="s">
        <v>228</v>
      </c>
      <c r="I3318" s="629" t="s">
        <v>211</v>
      </c>
      <c r="J3318" s="698" t="s">
        <v>261</v>
      </c>
      <c r="K3318" s="303">
        <v>0</v>
      </c>
      <c r="L3318" s="304">
        <v>0</v>
      </c>
      <c r="M3318" s="305">
        <v>0</v>
      </c>
      <c r="N3318" s="305">
        <v>0</v>
      </c>
      <c r="O3318" s="303">
        <v>0</v>
      </c>
      <c r="P3318" s="305">
        <v>0</v>
      </c>
      <c r="Q3318" s="303">
        <v>0</v>
      </c>
      <c r="R3318" s="16">
        <f>SUMIFS('Member Months'!$L:$L,'Member Months'!$A:$A,$A3318,'Member Months'!$C:$C,$C3318, 'Member Months'!$D:$D,$D3318)</f>
        <v>0</v>
      </c>
      <c r="T3318" s="172"/>
    </row>
    <row r="3319" spans="1:20">
      <c r="A3319" s="38" t="s">
        <v>218</v>
      </c>
      <c r="B3319" s="39">
        <f t="shared" si="113"/>
        <v>0</v>
      </c>
      <c r="C3319" s="39" t="str">
        <f t="shared" si="112"/>
        <v>2020 Initial Year</v>
      </c>
      <c r="D3319" s="40">
        <v>3</v>
      </c>
      <c r="E3319" s="40" t="s">
        <v>218</v>
      </c>
      <c r="F3319" s="40" t="s">
        <v>738</v>
      </c>
      <c r="G3319" s="698" t="s">
        <v>226</v>
      </c>
      <c r="H3319" s="40" t="s">
        <v>228</v>
      </c>
      <c r="I3319" s="629" t="s">
        <v>214</v>
      </c>
      <c r="J3319" s="698" t="s">
        <v>676</v>
      </c>
      <c r="K3319" s="303">
        <v>0</v>
      </c>
      <c r="L3319" s="304">
        <v>0</v>
      </c>
      <c r="M3319" s="305">
        <v>0</v>
      </c>
      <c r="N3319" s="305">
        <v>0</v>
      </c>
      <c r="O3319" s="303">
        <v>0</v>
      </c>
      <c r="P3319" s="305">
        <v>0</v>
      </c>
      <c r="Q3319" s="303">
        <v>0</v>
      </c>
      <c r="R3319" s="16">
        <f>SUMIFS('Member Months'!$L:$L,'Member Months'!$A:$A,$A3319,'Member Months'!$C:$C,$C3319, 'Member Months'!$D:$D,$D3319)</f>
        <v>0</v>
      </c>
      <c r="T3319" s="172"/>
    </row>
    <row r="3320" spans="1:20">
      <c r="A3320" s="38" t="s">
        <v>218</v>
      </c>
      <c r="B3320" s="39">
        <f t="shared" si="113"/>
        <v>0</v>
      </c>
      <c r="C3320" s="39" t="str">
        <f t="shared" si="112"/>
        <v>2020 Initial Year</v>
      </c>
      <c r="D3320" s="40">
        <v>3</v>
      </c>
      <c r="E3320" s="40" t="s">
        <v>218</v>
      </c>
      <c r="F3320" s="40" t="s">
        <v>738</v>
      </c>
      <c r="G3320" s="698" t="s">
        <v>226</v>
      </c>
      <c r="H3320" s="40" t="s">
        <v>228</v>
      </c>
      <c r="I3320" s="629" t="s">
        <v>215</v>
      </c>
      <c r="J3320" s="698" t="s">
        <v>216</v>
      </c>
      <c r="K3320" s="303">
        <v>0</v>
      </c>
      <c r="L3320" s="304">
        <v>0</v>
      </c>
      <c r="M3320" s="305">
        <v>0</v>
      </c>
      <c r="N3320" s="305">
        <v>0</v>
      </c>
      <c r="O3320" s="303">
        <v>0</v>
      </c>
      <c r="P3320" s="305">
        <v>0</v>
      </c>
      <c r="Q3320" s="303">
        <v>0</v>
      </c>
      <c r="R3320" s="16">
        <f>SUMIFS('Member Months'!$L:$L,'Member Months'!$A:$A,$A3320,'Member Months'!$C:$C,$C3320, 'Member Months'!$D:$D,$D3320)</f>
        <v>0</v>
      </c>
      <c r="T3320" s="172"/>
    </row>
    <row r="3321" spans="1:20">
      <c r="A3321" s="38" t="s">
        <v>218</v>
      </c>
      <c r="B3321" s="39">
        <f t="shared" si="113"/>
        <v>0</v>
      </c>
      <c r="C3321" s="39" t="str">
        <f t="shared" si="112"/>
        <v>2020 Initial Year</v>
      </c>
      <c r="D3321" s="40">
        <v>3</v>
      </c>
      <c r="E3321" s="40" t="s">
        <v>218</v>
      </c>
      <c r="F3321" s="40" t="s">
        <v>738</v>
      </c>
      <c r="G3321" s="698" t="s">
        <v>226</v>
      </c>
      <c r="H3321" s="40" t="s">
        <v>228</v>
      </c>
      <c r="I3321" s="629" t="s">
        <v>217</v>
      </c>
      <c r="J3321" s="698" t="s">
        <v>262</v>
      </c>
      <c r="K3321" s="303">
        <v>0</v>
      </c>
      <c r="L3321" s="304">
        <v>0</v>
      </c>
      <c r="M3321" s="305">
        <v>0</v>
      </c>
      <c r="N3321" s="305">
        <v>0</v>
      </c>
      <c r="O3321" s="303">
        <v>0</v>
      </c>
      <c r="P3321" s="305">
        <v>0</v>
      </c>
      <c r="Q3321" s="303">
        <v>0</v>
      </c>
      <c r="R3321" s="16">
        <f>SUMIFS('Member Months'!$L:$L,'Member Months'!$A:$A,$A3321,'Member Months'!$C:$C,$C3321, 'Member Months'!$D:$D,$D3321)</f>
        <v>0</v>
      </c>
      <c r="T3321" s="172"/>
    </row>
    <row r="3322" spans="1:20">
      <c r="A3322" s="38" t="s">
        <v>218</v>
      </c>
      <c r="B3322" s="39">
        <f t="shared" si="113"/>
        <v>0</v>
      </c>
      <c r="C3322" s="39" t="str">
        <f t="shared" si="112"/>
        <v>2020 Initial Year</v>
      </c>
      <c r="D3322" s="40">
        <v>3</v>
      </c>
      <c r="E3322" s="40" t="s">
        <v>218</v>
      </c>
      <c r="F3322" s="40" t="s">
        <v>738</v>
      </c>
      <c r="G3322" s="698" t="s">
        <v>226</v>
      </c>
      <c r="H3322" s="40" t="s">
        <v>228</v>
      </c>
      <c r="I3322" s="629" t="s">
        <v>218</v>
      </c>
      <c r="J3322" s="698" t="s">
        <v>677</v>
      </c>
      <c r="K3322" s="303">
        <v>0</v>
      </c>
      <c r="L3322" s="304">
        <v>0</v>
      </c>
      <c r="M3322" s="305">
        <v>0</v>
      </c>
      <c r="N3322" s="305">
        <v>0</v>
      </c>
      <c r="O3322" s="303">
        <v>0</v>
      </c>
      <c r="P3322" s="305">
        <v>0</v>
      </c>
      <c r="Q3322" s="303">
        <v>0</v>
      </c>
      <c r="R3322" s="16">
        <f>SUMIFS('Member Months'!$L:$L,'Member Months'!$A:$A,$A3322,'Member Months'!$C:$C,$C3322, 'Member Months'!$D:$D,$D3322)</f>
        <v>0</v>
      </c>
      <c r="T3322" s="172"/>
    </row>
    <row r="3323" spans="1:20">
      <c r="A3323" s="38" t="s">
        <v>218</v>
      </c>
      <c r="B3323" s="39">
        <f t="shared" si="113"/>
        <v>0</v>
      </c>
      <c r="C3323" s="39" t="str">
        <f t="shared" si="112"/>
        <v>2020 Initial Year</v>
      </c>
      <c r="D3323" s="40">
        <v>3</v>
      </c>
      <c r="E3323" s="40" t="s">
        <v>218</v>
      </c>
      <c r="F3323" s="40" t="s">
        <v>738</v>
      </c>
      <c r="G3323" s="698" t="s">
        <v>226</v>
      </c>
      <c r="H3323" s="40" t="s">
        <v>228</v>
      </c>
      <c r="I3323" s="629" t="s">
        <v>219</v>
      </c>
      <c r="J3323" s="698" t="s">
        <v>263</v>
      </c>
      <c r="K3323" s="303">
        <v>0</v>
      </c>
      <c r="L3323" s="304">
        <v>0</v>
      </c>
      <c r="M3323" s="305">
        <v>0</v>
      </c>
      <c r="N3323" s="305">
        <v>0</v>
      </c>
      <c r="O3323" s="303">
        <v>0</v>
      </c>
      <c r="P3323" s="305">
        <v>0</v>
      </c>
      <c r="Q3323" s="303">
        <v>0</v>
      </c>
      <c r="R3323" s="16">
        <f>SUMIFS('Member Months'!$L:$L,'Member Months'!$A:$A,$A3323,'Member Months'!$C:$C,$C3323, 'Member Months'!$D:$D,$D3323)</f>
        <v>0</v>
      </c>
      <c r="T3323" s="172"/>
    </row>
    <row r="3324" spans="1:20">
      <c r="A3324" s="38" t="s">
        <v>218</v>
      </c>
      <c r="B3324" s="39">
        <f t="shared" si="113"/>
        <v>0</v>
      </c>
      <c r="C3324" s="39" t="str">
        <f t="shared" si="112"/>
        <v>2020 Initial Year</v>
      </c>
      <c r="D3324" s="40">
        <v>3</v>
      </c>
      <c r="E3324" s="40" t="s">
        <v>218</v>
      </c>
      <c r="F3324" s="40" t="s">
        <v>738</v>
      </c>
      <c r="G3324" s="698" t="s">
        <v>226</v>
      </c>
      <c r="H3324" s="40" t="s">
        <v>228</v>
      </c>
      <c r="I3324" s="629" t="s">
        <v>220</v>
      </c>
      <c r="J3324" s="698" t="s">
        <v>675</v>
      </c>
      <c r="K3324" s="303">
        <v>0</v>
      </c>
      <c r="L3324" s="304">
        <v>0</v>
      </c>
      <c r="M3324" s="305">
        <v>0</v>
      </c>
      <c r="N3324" s="305">
        <v>0</v>
      </c>
      <c r="O3324" s="303">
        <v>0</v>
      </c>
      <c r="P3324" s="305">
        <v>0</v>
      </c>
      <c r="Q3324" s="303">
        <v>0</v>
      </c>
      <c r="R3324" s="16">
        <f>SUMIFS('Member Months'!$L:$L,'Member Months'!$A:$A,$A3324,'Member Months'!$C:$C,$C3324, 'Member Months'!$D:$D,$D3324)</f>
        <v>0</v>
      </c>
      <c r="T3324" s="172"/>
    </row>
    <row r="3325" spans="1:20">
      <c r="A3325" s="38" t="s">
        <v>218</v>
      </c>
      <c r="B3325" s="39">
        <f t="shared" si="113"/>
        <v>0</v>
      </c>
      <c r="C3325" s="39" t="str">
        <f t="shared" si="112"/>
        <v>2020 Initial Year</v>
      </c>
      <c r="D3325" s="40">
        <v>3</v>
      </c>
      <c r="E3325" s="40" t="s">
        <v>218</v>
      </c>
      <c r="F3325" s="40" t="s">
        <v>738</v>
      </c>
      <c r="G3325" s="698" t="s">
        <v>226</v>
      </c>
      <c r="H3325" s="40" t="s">
        <v>228</v>
      </c>
      <c r="I3325" s="629" t="s">
        <v>221</v>
      </c>
      <c r="J3325" s="698" t="s">
        <v>264</v>
      </c>
      <c r="K3325" s="303">
        <v>0</v>
      </c>
      <c r="L3325" s="304">
        <v>0</v>
      </c>
      <c r="M3325" s="305">
        <v>0</v>
      </c>
      <c r="N3325" s="305">
        <v>0</v>
      </c>
      <c r="O3325" s="303">
        <v>0</v>
      </c>
      <c r="P3325" s="305">
        <v>0</v>
      </c>
      <c r="Q3325" s="303">
        <v>0</v>
      </c>
      <c r="R3325" s="16">
        <f>SUMIFS('Member Months'!$L:$L,'Member Months'!$A:$A,$A3325,'Member Months'!$C:$C,$C3325, 'Member Months'!$D:$D,$D3325)</f>
        <v>0</v>
      </c>
      <c r="T3325" s="172"/>
    </row>
    <row r="3326" spans="1:20">
      <c r="A3326" s="38" t="s">
        <v>218</v>
      </c>
      <c r="B3326" s="39">
        <f t="shared" si="113"/>
        <v>0</v>
      </c>
      <c r="C3326" s="39" t="str">
        <f t="shared" si="112"/>
        <v>2020 Initial Year</v>
      </c>
      <c r="D3326" s="40">
        <v>3</v>
      </c>
      <c r="E3326" s="40" t="s">
        <v>218</v>
      </c>
      <c r="F3326" s="40" t="s">
        <v>738</v>
      </c>
      <c r="G3326" s="698" t="s">
        <v>226</v>
      </c>
      <c r="H3326" s="40" t="s">
        <v>228</v>
      </c>
      <c r="I3326" s="629" t="s">
        <v>222</v>
      </c>
      <c r="J3326" s="698" t="s">
        <v>206</v>
      </c>
      <c r="K3326" s="303">
        <v>0</v>
      </c>
      <c r="L3326" s="304">
        <v>0</v>
      </c>
      <c r="M3326" s="305">
        <v>0</v>
      </c>
      <c r="N3326" s="305">
        <v>0</v>
      </c>
      <c r="O3326" s="303">
        <v>0</v>
      </c>
      <c r="P3326" s="305">
        <v>0</v>
      </c>
      <c r="Q3326" s="303">
        <v>0</v>
      </c>
      <c r="R3326" s="16">
        <f>SUMIFS('Member Months'!$L:$L,'Member Months'!$A:$A,$A3326,'Member Months'!$C:$C,$C3326, 'Member Months'!$D:$D,$D3326)</f>
        <v>0</v>
      </c>
      <c r="T3326" s="172"/>
    </row>
    <row r="3327" spans="1:20">
      <c r="A3327" s="38" t="s">
        <v>218</v>
      </c>
      <c r="B3327" s="39">
        <f t="shared" si="113"/>
        <v>0</v>
      </c>
      <c r="C3327" s="39" t="str">
        <f t="shared" si="112"/>
        <v>2020 Initial Year</v>
      </c>
      <c r="D3327" s="40">
        <v>3</v>
      </c>
      <c r="E3327" s="40" t="s">
        <v>218</v>
      </c>
      <c r="F3327" s="40" t="s">
        <v>738</v>
      </c>
      <c r="G3327" s="698" t="s">
        <v>226</v>
      </c>
      <c r="H3327" s="40" t="s">
        <v>228</v>
      </c>
      <c r="I3327" s="629" t="s">
        <v>223</v>
      </c>
      <c r="J3327" s="698" t="s">
        <v>181</v>
      </c>
      <c r="K3327" s="303">
        <v>0</v>
      </c>
      <c r="L3327" s="304">
        <v>0</v>
      </c>
      <c r="M3327" s="305">
        <v>0</v>
      </c>
      <c r="N3327" s="305">
        <v>0</v>
      </c>
      <c r="O3327" s="303">
        <v>0</v>
      </c>
      <c r="P3327" s="305">
        <v>0</v>
      </c>
      <c r="Q3327" s="303">
        <v>0</v>
      </c>
      <c r="R3327" s="16">
        <f>SUMIFS('Member Months'!$L:$L,'Member Months'!$A:$A,$A3327,'Member Months'!$C:$C,$C3327, 'Member Months'!$D:$D,$D3327)</f>
        <v>0</v>
      </c>
      <c r="T3327" s="172"/>
    </row>
    <row r="3328" spans="1:20">
      <c r="A3328" s="38" t="s">
        <v>218</v>
      </c>
      <c r="B3328" s="39">
        <f t="shared" si="113"/>
        <v>0</v>
      </c>
      <c r="C3328" s="39" t="str">
        <f t="shared" si="112"/>
        <v>2020 Initial Year</v>
      </c>
      <c r="D3328" s="40">
        <v>3</v>
      </c>
      <c r="E3328" s="40" t="s">
        <v>218</v>
      </c>
      <c r="F3328" s="40" t="s">
        <v>738</v>
      </c>
      <c r="G3328" s="698" t="s">
        <v>226</v>
      </c>
      <c r="H3328" s="40" t="s">
        <v>228</v>
      </c>
      <c r="I3328" s="629" t="s">
        <v>150</v>
      </c>
      <c r="J3328" s="698" t="s">
        <v>204</v>
      </c>
      <c r="K3328" s="303">
        <v>0</v>
      </c>
      <c r="L3328" s="304">
        <v>0</v>
      </c>
      <c r="M3328" s="305">
        <v>0</v>
      </c>
      <c r="N3328" s="305">
        <v>0</v>
      </c>
      <c r="O3328" s="303">
        <v>0</v>
      </c>
      <c r="P3328" s="305">
        <v>0</v>
      </c>
      <c r="Q3328" s="303">
        <v>0</v>
      </c>
      <c r="R3328" s="16">
        <f>SUMIFS('Member Months'!$L:$L,'Member Months'!$A:$A,$A3328,'Member Months'!$C:$C,$C3328, 'Member Months'!$D:$D,$D3328)</f>
        <v>0</v>
      </c>
      <c r="T3328" s="172"/>
    </row>
    <row r="3329" spans="1:20">
      <c r="A3329" s="38" t="s">
        <v>218</v>
      </c>
      <c r="B3329" s="39">
        <f t="shared" si="113"/>
        <v>0</v>
      </c>
      <c r="C3329" s="39" t="str">
        <f t="shared" si="112"/>
        <v>2020 Initial Year</v>
      </c>
      <c r="D3329" s="40">
        <v>3</v>
      </c>
      <c r="E3329" s="40" t="s">
        <v>218</v>
      </c>
      <c r="F3329" s="40" t="s">
        <v>738</v>
      </c>
      <c r="G3329" s="698" t="s">
        <v>226</v>
      </c>
      <c r="H3329" s="40" t="s">
        <v>228</v>
      </c>
      <c r="I3329" s="629" t="s">
        <v>151</v>
      </c>
      <c r="J3329" s="698" t="s">
        <v>205</v>
      </c>
      <c r="K3329" s="303">
        <v>0</v>
      </c>
      <c r="L3329" s="304">
        <v>0</v>
      </c>
      <c r="M3329" s="305">
        <v>0</v>
      </c>
      <c r="N3329" s="305">
        <v>0</v>
      </c>
      <c r="O3329" s="303">
        <v>0</v>
      </c>
      <c r="P3329" s="305">
        <v>0</v>
      </c>
      <c r="Q3329" s="303">
        <v>0</v>
      </c>
      <c r="R3329" s="16">
        <f>SUMIFS('Member Months'!$L:$L,'Member Months'!$A:$A,$A3329,'Member Months'!$C:$C,$C3329, 'Member Months'!$D:$D,$D3329)</f>
        <v>0</v>
      </c>
      <c r="T3329" s="172"/>
    </row>
    <row r="3330" spans="1:20">
      <c r="A3330" s="38" t="s">
        <v>218</v>
      </c>
      <c r="B3330" s="39">
        <f t="shared" si="113"/>
        <v>0</v>
      </c>
      <c r="C3330" s="39" t="str">
        <f t="shared" si="112"/>
        <v>2020 Initial Year</v>
      </c>
      <c r="D3330" s="40">
        <v>3</v>
      </c>
      <c r="E3330" s="40" t="s">
        <v>218</v>
      </c>
      <c r="F3330" s="40" t="s">
        <v>738</v>
      </c>
      <c r="G3330" s="698" t="s">
        <v>226</v>
      </c>
      <c r="H3330" s="40" t="s">
        <v>228</v>
      </c>
      <c r="I3330" s="629" t="s">
        <v>152</v>
      </c>
      <c r="J3330" s="698" t="s">
        <v>182</v>
      </c>
      <c r="K3330" s="303">
        <v>0</v>
      </c>
      <c r="L3330" s="304">
        <v>0</v>
      </c>
      <c r="M3330" s="305">
        <v>0</v>
      </c>
      <c r="N3330" s="305">
        <v>0</v>
      </c>
      <c r="O3330" s="303">
        <v>0</v>
      </c>
      <c r="P3330" s="305">
        <v>0</v>
      </c>
      <c r="Q3330" s="303">
        <v>0</v>
      </c>
      <c r="R3330" s="16">
        <f>SUMIFS('Member Months'!$L:$L,'Member Months'!$A:$A,$A3330,'Member Months'!$C:$C,$C3330, 'Member Months'!$D:$D,$D3330)</f>
        <v>0</v>
      </c>
      <c r="T3330" s="172"/>
    </row>
    <row r="3331" spans="1:20">
      <c r="A3331" s="38" t="s">
        <v>218</v>
      </c>
      <c r="B3331" s="39">
        <f t="shared" si="113"/>
        <v>0</v>
      </c>
      <c r="C3331" s="39" t="str">
        <f t="shared" si="112"/>
        <v>2020 Initial Year</v>
      </c>
      <c r="D3331" s="40">
        <v>3</v>
      </c>
      <c r="E3331" s="40" t="s">
        <v>218</v>
      </c>
      <c r="F3331" s="40" t="s">
        <v>738</v>
      </c>
      <c r="G3331" s="698" t="s">
        <v>226</v>
      </c>
      <c r="H3331" s="40" t="s">
        <v>228</v>
      </c>
      <c r="I3331" s="629" t="s">
        <v>70</v>
      </c>
      <c r="J3331" s="698" t="s">
        <v>265</v>
      </c>
      <c r="K3331" s="303">
        <v>0</v>
      </c>
      <c r="L3331" s="304">
        <v>0</v>
      </c>
      <c r="M3331" s="305">
        <v>0</v>
      </c>
      <c r="N3331" s="305">
        <v>0</v>
      </c>
      <c r="O3331" s="303">
        <v>0</v>
      </c>
      <c r="P3331" s="305">
        <v>0</v>
      </c>
      <c r="Q3331" s="303">
        <v>0</v>
      </c>
      <c r="R3331" s="16">
        <f>SUMIFS('Member Months'!$L:$L,'Member Months'!$A:$A,$A3331,'Member Months'!$C:$C,$C3331, 'Member Months'!$D:$D,$D3331)</f>
        <v>0</v>
      </c>
      <c r="T3331" s="172"/>
    </row>
    <row r="3332" spans="1:20">
      <c r="A3332" s="38" t="s">
        <v>218</v>
      </c>
      <c r="B3332" s="39">
        <f t="shared" si="113"/>
        <v>0</v>
      </c>
      <c r="C3332" s="39" t="str">
        <f t="shared" si="112"/>
        <v>2020 Initial Year</v>
      </c>
      <c r="D3332" s="40">
        <v>3</v>
      </c>
      <c r="E3332" s="40" t="s">
        <v>218</v>
      </c>
      <c r="F3332" s="40" t="s">
        <v>738</v>
      </c>
      <c r="G3332" s="698" t="s">
        <v>226</v>
      </c>
      <c r="H3332" s="40" t="s">
        <v>228</v>
      </c>
      <c r="I3332" s="629" t="s">
        <v>71</v>
      </c>
      <c r="J3332" s="698" t="s">
        <v>266</v>
      </c>
      <c r="K3332" s="303">
        <v>0</v>
      </c>
      <c r="L3332" s="304">
        <v>0</v>
      </c>
      <c r="M3332" s="305">
        <v>0</v>
      </c>
      <c r="N3332" s="305">
        <v>0</v>
      </c>
      <c r="O3332" s="303">
        <v>0</v>
      </c>
      <c r="P3332" s="305">
        <v>0</v>
      </c>
      <c r="Q3332" s="303">
        <v>0</v>
      </c>
      <c r="R3332" s="16">
        <f>SUMIFS('Member Months'!$L:$L,'Member Months'!$A:$A,$A3332,'Member Months'!$C:$C,$C3332, 'Member Months'!$D:$D,$D3332)</f>
        <v>0</v>
      </c>
      <c r="T3332" s="172"/>
    </row>
    <row r="3333" spans="1:20">
      <c r="A3333" s="38" t="s">
        <v>218</v>
      </c>
      <c r="B3333" s="39">
        <f t="shared" si="113"/>
        <v>0</v>
      </c>
      <c r="C3333" s="39" t="str">
        <f t="shared" si="112"/>
        <v>2020 Initial Year</v>
      </c>
      <c r="D3333" s="40">
        <v>3</v>
      </c>
      <c r="E3333" s="40" t="s">
        <v>218</v>
      </c>
      <c r="F3333" s="40" t="s">
        <v>738</v>
      </c>
      <c r="G3333" s="698" t="s">
        <v>226</v>
      </c>
      <c r="H3333" s="40" t="s">
        <v>228</v>
      </c>
      <c r="I3333" s="629" t="s">
        <v>72</v>
      </c>
      <c r="J3333" s="698" t="s">
        <v>527</v>
      </c>
      <c r="K3333" s="303">
        <v>0</v>
      </c>
      <c r="L3333" s="304">
        <v>0</v>
      </c>
      <c r="M3333" s="305">
        <v>0</v>
      </c>
      <c r="N3333" s="305">
        <v>0</v>
      </c>
      <c r="O3333" s="303">
        <v>0</v>
      </c>
      <c r="P3333" s="305">
        <v>0</v>
      </c>
      <c r="Q3333" s="303">
        <v>0</v>
      </c>
      <c r="R3333" s="16">
        <f>SUMIFS('Member Months'!$L:$L,'Member Months'!$A:$A,$A3333,'Member Months'!$C:$C,$C3333, 'Member Months'!$D:$D,$D3333)</f>
        <v>0</v>
      </c>
      <c r="T3333" s="172"/>
    </row>
    <row r="3334" spans="1:20">
      <c r="A3334" s="38" t="s">
        <v>218</v>
      </c>
      <c r="B3334" s="39">
        <f t="shared" si="113"/>
        <v>0</v>
      </c>
      <c r="C3334" s="39" t="str">
        <f t="shared" si="112"/>
        <v>2020 Initial Year</v>
      </c>
      <c r="D3334" s="40">
        <v>3</v>
      </c>
      <c r="E3334" s="40" t="s">
        <v>218</v>
      </c>
      <c r="F3334" s="40" t="s">
        <v>738</v>
      </c>
      <c r="G3334" s="698" t="s">
        <v>226</v>
      </c>
      <c r="H3334" s="40" t="s">
        <v>228</v>
      </c>
      <c r="I3334" s="629" t="s">
        <v>73</v>
      </c>
      <c r="J3334" s="698" t="s">
        <v>528</v>
      </c>
      <c r="K3334" s="303">
        <v>0</v>
      </c>
      <c r="L3334" s="304">
        <v>0</v>
      </c>
      <c r="M3334" s="305">
        <v>0</v>
      </c>
      <c r="N3334" s="305">
        <v>0</v>
      </c>
      <c r="O3334" s="303">
        <v>0</v>
      </c>
      <c r="P3334" s="305">
        <v>0</v>
      </c>
      <c r="Q3334" s="303">
        <v>0</v>
      </c>
      <c r="R3334" s="16">
        <f>SUMIFS('Member Months'!$L:$L,'Member Months'!$A:$A,$A3334,'Member Months'!$C:$C,$C3334, 'Member Months'!$D:$D,$D3334)</f>
        <v>0</v>
      </c>
      <c r="T3334" s="172"/>
    </row>
    <row r="3335" spans="1:20">
      <c r="A3335" s="38" t="s">
        <v>218</v>
      </c>
      <c r="B3335" s="39">
        <f t="shared" si="113"/>
        <v>0</v>
      </c>
      <c r="C3335" s="39" t="str">
        <f t="shared" si="112"/>
        <v>2020 Initial Year</v>
      </c>
      <c r="D3335" s="40">
        <v>3</v>
      </c>
      <c r="E3335" s="40" t="s">
        <v>218</v>
      </c>
      <c r="F3335" s="40" t="s">
        <v>738</v>
      </c>
      <c r="G3335" s="698" t="s">
        <v>226</v>
      </c>
      <c r="H3335" s="40" t="s">
        <v>228</v>
      </c>
      <c r="I3335" s="630" t="s">
        <v>409</v>
      </c>
      <c r="J3335" s="698" t="s">
        <v>803</v>
      </c>
      <c r="K3335" s="303">
        <v>0</v>
      </c>
      <c r="L3335" s="304">
        <v>0</v>
      </c>
      <c r="M3335" s="305">
        <v>0</v>
      </c>
      <c r="N3335" s="305">
        <v>0</v>
      </c>
      <c r="O3335" s="303">
        <v>0</v>
      </c>
      <c r="P3335" s="305">
        <v>0</v>
      </c>
      <c r="Q3335" s="303">
        <v>0</v>
      </c>
      <c r="R3335" s="16">
        <f>SUMIFS('Member Months'!$L:$L,'Member Months'!$A:$A,$A3335,'Member Months'!$C:$C,$C3335, 'Member Months'!$D:$D,$D3335)</f>
        <v>0</v>
      </c>
      <c r="T3335" s="172"/>
    </row>
    <row r="3336" spans="1:20">
      <c r="A3336" s="38" t="s">
        <v>219</v>
      </c>
      <c r="B3336" s="39">
        <f t="shared" si="113"/>
        <v>0</v>
      </c>
      <c r="C3336" s="39" t="str">
        <f t="shared" si="112"/>
        <v>2020 Initial Year</v>
      </c>
      <c r="D3336" s="40">
        <v>3</v>
      </c>
      <c r="E3336" s="40" t="s">
        <v>219</v>
      </c>
      <c r="F3336" s="40" t="s">
        <v>738</v>
      </c>
      <c r="G3336" s="698" t="s">
        <v>229</v>
      </c>
      <c r="H3336" s="40" t="s">
        <v>227</v>
      </c>
      <c r="I3336" s="629" t="s">
        <v>211</v>
      </c>
      <c r="J3336" s="698" t="s">
        <v>261</v>
      </c>
      <c r="K3336" s="303">
        <v>0</v>
      </c>
      <c r="L3336" s="304">
        <v>0</v>
      </c>
      <c r="M3336" s="305">
        <v>0</v>
      </c>
      <c r="N3336" s="305">
        <v>0</v>
      </c>
      <c r="O3336" s="303">
        <v>0</v>
      </c>
      <c r="P3336" s="305">
        <v>0</v>
      </c>
      <c r="Q3336" s="303">
        <v>0</v>
      </c>
      <c r="R3336" s="16">
        <f>SUMIFS('Member Months'!$L:$L,'Member Months'!$A:$A,$A3336,'Member Months'!$C:$C,$C3336, 'Member Months'!$D:$D,$D3336)</f>
        <v>0</v>
      </c>
      <c r="T3336" s="172"/>
    </row>
    <row r="3337" spans="1:20">
      <c r="A3337" s="38" t="s">
        <v>219</v>
      </c>
      <c r="B3337" s="39">
        <f t="shared" si="113"/>
        <v>0</v>
      </c>
      <c r="C3337" s="39" t="str">
        <f t="shared" si="112"/>
        <v>2020 Initial Year</v>
      </c>
      <c r="D3337" s="40">
        <v>3</v>
      </c>
      <c r="E3337" s="40" t="s">
        <v>219</v>
      </c>
      <c r="F3337" s="40" t="s">
        <v>738</v>
      </c>
      <c r="G3337" s="698" t="s">
        <v>229</v>
      </c>
      <c r="H3337" s="40" t="s">
        <v>227</v>
      </c>
      <c r="I3337" s="629" t="s">
        <v>214</v>
      </c>
      <c r="J3337" s="698" t="s">
        <v>676</v>
      </c>
      <c r="K3337" s="303">
        <v>0</v>
      </c>
      <c r="L3337" s="304">
        <v>0</v>
      </c>
      <c r="M3337" s="305">
        <v>0</v>
      </c>
      <c r="N3337" s="305">
        <v>0</v>
      </c>
      <c r="O3337" s="303">
        <v>0</v>
      </c>
      <c r="P3337" s="305">
        <v>0</v>
      </c>
      <c r="Q3337" s="303">
        <v>0</v>
      </c>
      <c r="R3337" s="16">
        <f>SUMIFS('Member Months'!$L:$L,'Member Months'!$A:$A,$A3337,'Member Months'!$C:$C,$C3337, 'Member Months'!$D:$D,$D3337)</f>
        <v>0</v>
      </c>
      <c r="T3337" s="172"/>
    </row>
    <row r="3338" spans="1:20">
      <c r="A3338" s="38" t="s">
        <v>219</v>
      </c>
      <c r="B3338" s="39">
        <f t="shared" si="113"/>
        <v>0</v>
      </c>
      <c r="C3338" s="39" t="str">
        <f t="shared" si="112"/>
        <v>2020 Initial Year</v>
      </c>
      <c r="D3338" s="40">
        <v>3</v>
      </c>
      <c r="E3338" s="40" t="s">
        <v>219</v>
      </c>
      <c r="F3338" s="40" t="s">
        <v>738</v>
      </c>
      <c r="G3338" s="698" t="s">
        <v>229</v>
      </c>
      <c r="H3338" s="40" t="s">
        <v>227</v>
      </c>
      <c r="I3338" s="629" t="s">
        <v>215</v>
      </c>
      <c r="J3338" s="698" t="s">
        <v>216</v>
      </c>
      <c r="K3338" s="303">
        <v>0</v>
      </c>
      <c r="L3338" s="304">
        <v>0</v>
      </c>
      <c r="M3338" s="305">
        <v>0</v>
      </c>
      <c r="N3338" s="305">
        <v>0</v>
      </c>
      <c r="O3338" s="303">
        <v>0</v>
      </c>
      <c r="P3338" s="305">
        <v>0</v>
      </c>
      <c r="Q3338" s="303">
        <v>0</v>
      </c>
      <c r="R3338" s="16">
        <f>SUMIFS('Member Months'!$L:$L,'Member Months'!$A:$A,$A3338,'Member Months'!$C:$C,$C3338, 'Member Months'!$D:$D,$D3338)</f>
        <v>0</v>
      </c>
      <c r="T3338" s="172"/>
    </row>
    <row r="3339" spans="1:20">
      <c r="A3339" s="38" t="s">
        <v>219</v>
      </c>
      <c r="B3339" s="39">
        <f t="shared" si="113"/>
        <v>0</v>
      </c>
      <c r="C3339" s="39" t="str">
        <f t="shared" si="112"/>
        <v>2020 Initial Year</v>
      </c>
      <c r="D3339" s="40">
        <v>3</v>
      </c>
      <c r="E3339" s="40" t="s">
        <v>219</v>
      </c>
      <c r="F3339" s="40" t="s">
        <v>738</v>
      </c>
      <c r="G3339" s="698" t="s">
        <v>229</v>
      </c>
      <c r="H3339" s="40" t="s">
        <v>227</v>
      </c>
      <c r="I3339" s="629" t="s">
        <v>217</v>
      </c>
      <c r="J3339" s="698" t="s">
        <v>262</v>
      </c>
      <c r="K3339" s="303">
        <v>0</v>
      </c>
      <c r="L3339" s="304">
        <v>0</v>
      </c>
      <c r="M3339" s="305">
        <v>0</v>
      </c>
      <c r="N3339" s="305">
        <v>0</v>
      </c>
      <c r="O3339" s="303">
        <v>0</v>
      </c>
      <c r="P3339" s="305">
        <v>0</v>
      </c>
      <c r="Q3339" s="303">
        <v>0</v>
      </c>
      <c r="R3339" s="16">
        <f>SUMIFS('Member Months'!$L:$L,'Member Months'!$A:$A,$A3339,'Member Months'!$C:$C,$C3339, 'Member Months'!$D:$D,$D3339)</f>
        <v>0</v>
      </c>
      <c r="T3339" s="172"/>
    </row>
    <row r="3340" spans="1:20">
      <c r="A3340" s="38" t="s">
        <v>219</v>
      </c>
      <c r="B3340" s="39">
        <f t="shared" si="113"/>
        <v>0</v>
      </c>
      <c r="C3340" s="39" t="str">
        <f t="shared" si="112"/>
        <v>2020 Initial Year</v>
      </c>
      <c r="D3340" s="40">
        <v>3</v>
      </c>
      <c r="E3340" s="40" t="s">
        <v>219</v>
      </c>
      <c r="F3340" s="40" t="s">
        <v>738</v>
      </c>
      <c r="G3340" s="698" t="s">
        <v>229</v>
      </c>
      <c r="H3340" s="40" t="s">
        <v>227</v>
      </c>
      <c r="I3340" s="629" t="s">
        <v>218</v>
      </c>
      <c r="J3340" s="698" t="s">
        <v>677</v>
      </c>
      <c r="K3340" s="303">
        <v>0</v>
      </c>
      <c r="L3340" s="304">
        <v>0</v>
      </c>
      <c r="M3340" s="305">
        <v>0</v>
      </c>
      <c r="N3340" s="305">
        <v>0</v>
      </c>
      <c r="O3340" s="303">
        <v>0</v>
      </c>
      <c r="P3340" s="305">
        <v>0</v>
      </c>
      <c r="Q3340" s="303">
        <v>0</v>
      </c>
      <c r="R3340" s="16">
        <f>SUMIFS('Member Months'!$L:$L,'Member Months'!$A:$A,$A3340,'Member Months'!$C:$C,$C3340, 'Member Months'!$D:$D,$D3340)</f>
        <v>0</v>
      </c>
      <c r="T3340" s="172"/>
    </row>
    <row r="3341" spans="1:20">
      <c r="A3341" s="38" t="s">
        <v>219</v>
      </c>
      <c r="B3341" s="39">
        <f t="shared" si="113"/>
        <v>0</v>
      </c>
      <c r="C3341" s="39" t="str">
        <f t="shared" si="112"/>
        <v>2020 Initial Year</v>
      </c>
      <c r="D3341" s="40">
        <v>3</v>
      </c>
      <c r="E3341" s="40" t="s">
        <v>219</v>
      </c>
      <c r="F3341" s="40" t="s">
        <v>738</v>
      </c>
      <c r="G3341" s="698" t="s">
        <v>229</v>
      </c>
      <c r="H3341" s="40" t="s">
        <v>227</v>
      </c>
      <c r="I3341" s="629" t="s">
        <v>219</v>
      </c>
      <c r="J3341" s="698" t="s">
        <v>263</v>
      </c>
      <c r="K3341" s="303">
        <v>0</v>
      </c>
      <c r="L3341" s="304">
        <v>0</v>
      </c>
      <c r="M3341" s="305">
        <v>0</v>
      </c>
      <c r="N3341" s="305">
        <v>0</v>
      </c>
      <c r="O3341" s="303">
        <v>0</v>
      </c>
      <c r="P3341" s="305">
        <v>0</v>
      </c>
      <c r="Q3341" s="303">
        <v>0</v>
      </c>
      <c r="R3341" s="16">
        <f>SUMIFS('Member Months'!$L:$L,'Member Months'!$A:$A,$A3341,'Member Months'!$C:$C,$C3341, 'Member Months'!$D:$D,$D3341)</f>
        <v>0</v>
      </c>
      <c r="T3341" s="172"/>
    </row>
    <row r="3342" spans="1:20">
      <c r="A3342" s="38" t="s">
        <v>219</v>
      </c>
      <c r="B3342" s="39">
        <f t="shared" si="113"/>
        <v>0</v>
      </c>
      <c r="C3342" s="39" t="str">
        <f t="shared" si="112"/>
        <v>2020 Initial Year</v>
      </c>
      <c r="D3342" s="40">
        <v>3</v>
      </c>
      <c r="E3342" s="40" t="s">
        <v>219</v>
      </c>
      <c r="F3342" s="40" t="s">
        <v>738</v>
      </c>
      <c r="G3342" s="698" t="s">
        <v>229</v>
      </c>
      <c r="H3342" s="40" t="s">
        <v>227</v>
      </c>
      <c r="I3342" s="629" t="s">
        <v>220</v>
      </c>
      <c r="J3342" s="698" t="s">
        <v>675</v>
      </c>
      <c r="K3342" s="303">
        <v>0</v>
      </c>
      <c r="L3342" s="304">
        <v>0</v>
      </c>
      <c r="M3342" s="305">
        <v>0</v>
      </c>
      <c r="N3342" s="305">
        <v>0</v>
      </c>
      <c r="O3342" s="303">
        <v>0</v>
      </c>
      <c r="P3342" s="305">
        <v>0</v>
      </c>
      <c r="Q3342" s="303">
        <v>0</v>
      </c>
      <c r="R3342" s="16">
        <f>SUMIFS('Member Months'!$L:$L,'Member Months'!$A:$A,$A3342,'Member Months'!$C:$C,$C3342, 'Member Months'!$D:$D,$D3342)</f>
        <v>0</v>
      </c>
      <c r="T3342" s="172"/>
    </row>
    <row r="3343" spans="1:20">
      <c r="A3343" s="38" t="s">
        <v>219</v>
      </c>
      <c r="B3343" s="39">
        <f t="shared" si="113"/>
        <v>0</v>
      </c>
      <c r="C3343" s="39" t="str">
        <f t="shared" si="112"/>
        <v>2020 Initial Year</v>
      </c>
      <c r="D3343" s="40">
        <v>3</v>
      </c>
      <c r="E3343" s="40" t="s">
        <v>219</v>
      </c>
      <c r="F3343" s="40" t="s">
        <v>738</v>
      </c>
      <c r="G3343" s="698" t="s">
        <v>229</v>
      </c>
      <c r="H3343" s="40" t="s">
        <v>227</v>
      </c>
      <c r="I3343" s="629" t="s">
        <v>221</v>
      </c>
      <c r="J3343" s="698" t="s">
        <v>264</v>
      </c>
      <c r="K3343" s="303">
        <v>0</v>
      </c>
      <c r="L3343" s="304">
        <v>0</v>
      </c>
      <c r="M3343" s="305">
        <v>0</v>
      </c>
      <c r="N3343" s="305">
        <v>0</v>
      </c>
      <c r="O3343" s="303">
        <v>0</v>
      </c>
      <c r="P3343" s="305">
        <v>0</v>
      </c>
      <c r="Q3343" s="303">
        <v>0</v>
      </c>
      <c r="R3343" s="16">
        <f>SUMIFS('Member Months'!$L:$L,'Member Months'!$A:$A,$A3343,'Member Months'!$C:$C,$C3343, 'Member Months'!$D:$D,$D3343)</f>
        <v>0</v>
      </c>
      <c r="T3343" s="172"/>
    </row>
    <row r="3344" spans="1:20">
      <c r="A3344" s="38" t="s">
        <v>219</v>
      </c>
      <c r="B3344" s="39">
        <f t="shared" si="113"/>
        <v>0</v>
      </c>
      <c r="C3344" s="39" t="str">
        <f t="shared" si="112"/>
        <v>2020 Initial Year</v>
      </c>
      <c r="D3344" s="40">
        <v>3</v>
      </c>
      <c r="E3344" s="40" t="s">
        <v>219</v>
      </c>
      <c r="F3344" s="40" t="s">
        <v>738</v>
      </c>
      <c r="G3344" s="698" t="s">
        <v>229</v>
      </c>
      <c r="H3344" s="40" t="s">
        <v>227</v>
      </c>
      <c r="I3344" s="629" t="s">
        <v>222</v>
      </c>
      <c r="J3344" s="698" t="s">
        <v>206</v>
      </c>
      <c r="K3344" s="303">
        <v>0</v>
      </c>
      <c r="L3344" s="304">
        <v>0</v>
      </c>
      <c r="M3344" s="305">
        <v>0</v>
      </c>
      <c r="N3344" s="305">
        <v>0</v>
      </c>
      <c r="O3344" s="303">
        <v>0</v>
      </c>
      <c r="P3344" s="305">
        <v>0</v>
      </c>
      <c r="Q3344" s="303">
        <v>0</v>
      </c>
      <c r="R3344" s="16">
        <f>SUMIFS('Member Months'!$L:$L,'Member Months'!$A:$A,$A3344,'Member Months'!$C:$C,$C3344, 'Member Months'!$D:$D,$D3344)</f>
        <v>0</v>
      </c>
      <c r="T3344" s="172"/>
    </row>
    <row r="3345" spans="1:20">
      <c r="A3345" s="38" t="s">
        <v>219</v>
      </c>
      <c r="B3345" s="39">
        <f t="shared" si="113"/>
        <v>0</v>
      </c>
      <c r="C3345" s="39" t="str">
        <f t="shared" si="112"/>
        <v>2020 Initial Year</v>
      </c>
      <c r="D3345" s="40">
        <v>3</v>
      </c>
      <c r="E3345" s="40" t="s">
        <v>219</v>
      </c>
      <c r="F3345" s="40" t="s">
        <v>738</v>
      </c>
      <c r="G3345" s="698" t="s">
        <v>229</v>
      </c>
      <c r="H3345" s="40" t="s">
        <v>227</v>
      </c>
      <c r="I3345" s="629" t="s">
        <v>223</v>
      </c>
      <c r="J3345" s="698" t="s">
        <v>181</v>
      </c>
      <c r="K3345" s="303">
        <v>0</v>
      </c>
      <c r="L3345" s="304">
        <v>0</v>
      </c>
      <c r="M3345" s="305">
        <v>0</v>
      </c>
      <c r="N3345" s="305">
        <v>0</v>
      </c>
      <c r="O3345" s="303">
        <v>0</v>
      </c>
      <c r="P3345" s="305">
        <v>0</v>
      </c>
      <c r="Q3345" s="303">
        <v>0</v>
      </c>
      <c r="R3345" s="16">
        <f>SUMIFS('Member Months'!$L:$L,'Member Months'!$A:$A,$A3345,'Member Months'!$C:$C,$C3345, 'Member Months'!$D:$D,$D3345)</f>
        <v>0</v>
      </c>
      <c r="T3345" s="172"/>
    </row>
    <row r="3346" spans="1:20">
      <c r="A3346" s="38" t="s">
        <v>219</v>
      </c>
      <c r="B3346" s="39">
        <f t="shared" si="113"/>
        <v>0</v>
      </c>
      <c r="C3346" s="39" t="str">
        <f t="shared" si="112"/>
        <v>2020 Initial Year</v>
      </c>
      <c r="D3346" s="40">
        <v>3</v>
      </c>
      <c r="E3346" s="40" t="s">
        <v>219</v>
      </c>
      <c r="F3346" s="40" t="s">
        <v>738</v>
      </c>
      <c r="G3346" s="698" t="s">
        <v>229</v>
      </c>
      <c r="H3346" s="40" t="s">
        <v>227</v>
      </c>
      <c r="I3346" s="629" t="s">
        <v>150</v>
      </c>
      <c r="J3346" s="698" t="s">
        <v>204</v>
      </c>
      <c r="K3346" s="303">
        <v>0</v>
      </c>
      <c r="L3346" s="304">
        <v>0</v>
      </c>
      <c r="M3346" s="305">
        <v>0</v>
      </c>
      <c r="N3346" s="305">
        <v>0</v>
      </c>
      <c r="O3346" s="303">
        <v>0</v>
      </c>
      <c r="P3346" s="305">
        <v>0</v>
      </c>
      <c r="Q3346" s="303">
        <v>0</v>
      </c>
      <c r="R3346" s="16">
        <f>SUMIFS('Member Months'!$L:$L,'Member Months'!$A:$A,$A3346,'Member Months'!$C:$C,$C3346, 'Member Months'!$D:$D,$D3346)</f>
        <v>0</v>
      </c>
      <c r="T3346" s="172"/>
    </row>
    <row r="3347" spans="1:20">
      <c r="A3347" s="38" t="s">
        <v>219</v>
      </c>
      <c r="B3347" s="39">
        <f t="shared" si="113"/>
        <v>0</v>
      </c>
      <c r="C3347" s="39" t="str">
        <f t="shared" si="112"/>
        <v>2020 Initial Year</v>
      </c>
      <c r="D3347" s="40">
        <v>3</v>
      </c>
      <c r="E3347" s="40" t="s">
        <v>219</v>
      </c>
      <c r="F3347" s="40" t="s">
        <v>738</v>
      </c>
      <c r="G3347" s="698" t="s">
        <v>229</v>
      </c>
      <c r="H3347" s="40" t="s">
        <v>227</v>
      </c>
      <c r="I3347" s="629" t="s">
        <v>151</v>
      </c>
      <c r="J3347" s="698" t="s">
        <v>205</v>
      </c>
      <c r="K3347" s="303">
        <v>0</v>
      </c>
      <c r="L3347" s="304">
        <v>0</v>
      </c>
      <c r="M3347" s="305">
        <v>0</v>
      </c>
      <c r="N3347" s="305">
        <v>0</v>
      </c>
      <c r="O3347" s="303">
        <v>0</v>
      </c>
      <c r="P3347" s="305">
        <v>0</v>
      </c>
      <c r="Q3347" s="303">
        <v>0</v>
      </c>
      <c r="R3347" s="16">
        <f>SUMIFS('Member Months'!$L:$L,'Member Months'!$A:$A,$A3347,'Member Months'!$C:$C,$C3347, 'Member Months'!$D:$D,$D3347)</f>
        <v>0</v>
      </c>
      <c r="T3347" s="172"/>
    </row>
    <row r="3348" spans="1:20">
      <c r="A3348" s="38" t="s">
        <v>219</v>
      </c>
      <c r="B3348" s="39">
        <f t="shared" si="113"/>
        <v>0</v>
      </c>
      <c r="C3348" s="39" t="str">
        <f t="shared" si="112"/>
        <v>2020 Initial Year</v>
      </c>
      <c r="D3348" s="40">
        <v>3</v>
      </c>
      <c r="E3348" s="40" t="s">
        <v>219</v>
      </c>
      <c r="F3348" s="40" t="s">
        <v>738</v>
      </c>
      <c r="G3348" s="698" t="s">
        <v>229</v>
      </c>
      <c r="H3348" s="40" t="s">
        <v>227</v>
      </c>
      <c r="I3348" s="629" t="s">
        <v>152</v>
      </c>
      <c r="J3348" s="698" t="s">
        <v>182</v>
      </c>
      <c r="K3348" s="303">
        <v>0</v>
      </c>
      <c r="L3348" s="304">
        <v>0</v>
      </c>
      <c r="M3348" s="305">
        <v>0</v>
      </c>
      <c r="N3348" s="305">
        <v>0</v>
      </c>
      <c r="O3348" s="303">
        <v>0</v>
      </c>
      <c r="P3348" s="305">
        <v>0</v>
      </c>
      <c r="Q3348" s="303">
        <v>0</v>
      </c>
      <c r="R3348" s="16">
        <f>SUMIFS('Member Months'!$L:$L,'Member Months'!$A:$A,$A3348,'Member Months'!$C:$C,$C3348, 'Member Months'!$D:$D,$D3348)</f>
        <v>0</v>
      </c>
      <c r="T3348" s="172"/>
    </row>
    <row r="3349" spans="1:20">
      <c r="A3349" s="38" t="s">
        <v>219</v>
      </c>
      <c r="B3349" s="39">
        <f t="shared" si="113"/>
        <v>0</v>
      </c>
      <c r="C3349" s="39" t="str">
        <f t="shared" si="112"/>
        <v>2020 Initial Year</v>
      </c>
      <c r="D3349" s="40">
        <v>3</v>
      </c>
      <c r="E3349" s="40" t="s">
        <v>219</v>
      </c>
      <c r="F3349" s="40" t="s">
        <v>738</v>
      </c>
      <c r="G3349" s="698" t="s">
        <v>229</v>
      </c>
      <c r="H3349" s="40" t="s">
        <v>227</v>
      </c>
      <c r="I3349" s="629" t="s">
        <v>70</v>
      </c>
      <c r="J3349" s="698" t="s">
        <v>265</v>
      </c>
      <c r="K3349" s="303">
        <v>0</v>
      </c>
      <c r="L3349" s="304">
        <v>0</v>
      </c>
      <c r="M3349" s="305">
        <v>0</v>
      </c>
      <c r="N3349" s="305">
        <v>0</v>
      </c>
      <c r="O3349" s="303">
        <v>0</v>
      </c>
      <c r="P3349" s="305">
        <v>0</v>
      </c>
      <c r="Q3349" s="303">
        <v>0</v>
      </c>
      <c r="R3349" s="16">
        <f>SUMIFS('Member Months'!$L:$L,'Member Months'!$A:$A,$A3349,'Member Months'!$C:$C,$C3349, 'Member Months'!$D:$D,$D3349)</f>
        <v>0</v>
      </c>
      <c r="T3349" s="172"/>
    </row>
    <row r="3350" spans="1:20">
      <c r="A3350" s="38" t="s">
        <v>219</v>
      </c>
      <c r="B3350" s="39">
        <f t="shared" si="113"/>
        <v>0</v>
      </c>
      <c r="C3350" s="39" t="str">
        <f t="shared" si="112"/>
        <v>2020 Initial Year</v>
      </c>
      <c r="D3350" s="40">
        <v>3</v>
      </c>
      <c r="E3350" s="40" t="s">
        <v>219</v>
      </c>
      <c r="F3350" s="40" t="s">
        <v>738</v>
      </c>
      <c r="G3350" s="698" t="s">
        <v>229</v>
      </c>
      <c r="H3350" s="40" t="s">
        <v>227</v>
      </c>
      <c r="I3350" s="629" t="s">
        <v>71</v>
      </c>
      <c r="J3350" s="698" t="s">
        <v>266</v>
      </c>
      <c r="K3350" s="303">
        <v>0</v>
      </c>
      <c r="L3350" s="304">
        <v>0</v>
      </c>
      <c r="M3350" s="305">
        <v>0</v>
      </c>
      <c r="N3350" s="305">
        <v>0</v>
      </c>
      <c r="O3350" s="303">
        <v>0</v>
      </c>
      <c r="P3350" s="305">
        <v>0</v>
      </c>
      <c r="Q3350" s="303">
        <v>0</v>
      </c>
      <c r="R3350" s="16">
        <f>SUMIFS('Member Months'!$L:$L,'Member Months'!$A:$A,$A3350,'Member Months'!$C:$C,$C3350, 'Member Months'!$D:$D,$D3350)</f>
        <v>0</v>
      </c>
      <c r="T3350" s="172"/>
    </row>
    <row r="3351" spans="1:20">
      <c r="A3351" s="38" t="s">
        <v>219</v>
      </c>
      <c r="B3351" s="39">
        <f t="shared" si="113"/>
        <v>0</v>
      </c>
      <c r="C3351" s="39" t="str">
        <f t="shared" si="112"/>
        <v>2020 Initial Year</v>
      </c>
      <c r="D3351" s="40">
        <v>3</v>
      </c>
      <c r="E3351" s="40" t="s">
        <v>219</v>
      </c>
      <c r="F3351" s="40" t="s">
        <v>738</v>
      </c>
      <c r="G3351" s="698" t="s">
        <v>229</v>
      </c>
      <c r="H3351" s="40" t="s">
        <v>227</v>
      </c>
      <c r="I3351" s="629" t="s">
        <v>72</v>
      </c>
      <c r="J3351" s="698" t="s">
        <v>527</v>
      </c>
      <c r="K3351" s="303">
        <v>0</v>
      </c>
      <c r="L3351" s="304">
        <v>0</v>
      </c>
      <c r="M3351" s="305">
        <v>0</v>
      </c>
      <c r="N3351" s="305">
        <v>0</v>
      </c>
      <c r="O3351" s="303">
        <v>0</v>
      </c>
      <c r="P3351" s="305">
        <v>0</v>
      </c>
      <c r="Q3351" s="303">
        <v>0</v>
      </c>
      <c r="R3351" s="16">
        <f>SUMIFS('Member Months'!$L:$L,'Member Months'!$A:$A,$A3351,'Member Months'!$C:$C,$C3351, 'Member Months'!$D:$D,$D3351)</f>
        <v>0</v>
      </c>
      <c r="T3351" s="172"/>
    </row>
    <row r="3352" spans="1:20">
      <c r="A3352" s="38" t="s">
        <v>219</v>
      </c>
      <c r="B3352" s="39">
        <f t="shared" si="113"/>
        <v>0</v>
      </c>
      <c r="C3352" s="39" t="str">
        <f t="shared" si="112"/>
        <v>2020 Initial Year</v>
      </c>
      <c r="D3352" s="40">
        <v>3</v>
      </c>
      <c r="E3352" s="40" t="s">
        <v>219</v>
      </c>
      <c r="F3352" s="40" t="s">
        <v>738</v>
      </c>
      <c r="G3352" s="698" t="s">
        <v>229</v>
      </c>
      <c r="H3352" s="40" t="s">
        <v>227</v>
      </c>
      <c r="I3352" s="629" t="s">
        <v>73</v>
      </c>
      <c r="J3352" s="698" t="s">
        <v>528</v>
      </c>
      <c r="K3352" s="303">
        <v>0</v>
      </c>
      <c r="L3352" s="304">
        <v>0</v>
      </c>
      <c r="M3352" s="305">
        <v>0</v>
      </c>
      <c r="N3352" s="305">
        <v>0</v>
      </c>
      <c r="O3352" s="303">
        <v>0</v>
      </c>
      <c r="P3352" s="305">
        <v>0</v>
      </c>
      <c r="Q3352" s="303">
        <v>0</v>
      </c>
      <c r="R3352" s="16">
        <f>SUMIFS('Member Months'!$L:$L,'Member Months'!$A:$A,$A3352,'Member Months'!$C:$C,$C3352, 'Member Months'!$D:$D,$D3352)</f>
        <v>0</v>
      </c>
      <c r="T3352" s="172"/>
    </row>
    <row r="3353" spans="1:20">
      <c r="A3353" s="38" t="s">
        <v>219</v>
      </c>
      <c r="B3353" s="39">
        <f t="shared" si="113"/>
        <v>0</v>
      </c>
      <c r="C3353" s="39" t="str">
        <f t="shared" si="112"/>
        <v>2020 Initial Year</v>
      </c>
      <c r="D3353" s="40">
        <v>3</v>
      </c>
      <c r="E3353" s="40" t="s">
        <v>219</v>
      </c>
      <c r="F3353" s="40" t="s">
        <v>738</v>
      </c>
      <c r="G3353" s="698" t="s">
        <v>229</v>
      </c>
      <c r="H3353" s="40" t="s">
        <v>227</v>
      </c>
      <c r="I3353" s="630" t="s">
        <v>409</v>
      </c>
      <c r="J3353" s="698" t="s">
        <v>803</v>
      </c>
      <c r="K3353" s="303">
        <v>0</v>
      </c>
      <c r="L3353" s="304">
        <v>0</v>
      </c>
      <c r="M3353" s="305">
        <v>0</v>
      </c>
      <c r="N3353" s="305">
        <v>0</v>
      </c>
      <c r="O3353" s="303">
        <v>0</v>
      </c>
      <c r="P3353" s="305">
        <v>0</v>
      </c>
      <c r="Q3353" s="303">
        <v>0</v>
      </c>
      <c r="R3353" s="16">
        <f>SUMIFS('Member Months'!$L:$L,'Member Months'!$A:$A,$A3353,'Member Months'!$C:$C,$C3353, 'Member Months'!$D:$D,$D3353)</f>
        <v>0</v>
      </c>
      <c r="T3353" s="172"/>
    </row>
    <row r="3354" spans="1:20">
      <c r="A3354" s="38" t="s">
        <v>220</v>
      </c>
      <c r="B3354" s="39">
        <f t="shared" si="113"/>
        <v>0</v>
      </c>
      <c r="C3354" s="39" t="str">
        <f t="shared" si="112"/>
        <v>2020 Initial Year</v>
      </c>
      <c r="D3354" s="40">
        <v>3</v>
      </c>
      <c r="E3354" s="40" t="s">
        <v>220</v>
      </c>
      <c r="F3354" s="40" t="s">
        <v>738</v>
      </c>
      <c r="G3354" s="698" t="s">
        <v>229</v>
      </c>
      <c r="H3354" s="40" t="s">
        <v>228</v>
      </c>
      <c r="I3354" s="629" t="s">
        <v>211</v>
      </c>
      <c r="J3354" s="698" t="s">
        <v>261</v>
      </c>
      <c r="K3354" s="303">
        <v>0</v>
      </c>
      <c r="L3354" s="304">
        <v>0</v>
      </c>
      <c r="M3354" s="305">
        <v>0</v>
      </c>
      <c r="N3354" s="305">
        <v>0</v>
      </c>
      <c r="O3354" s="303">
        <v>0</v>
      </c>
      <c r="P3354" s="305">
        <v>0</v>
      </c>
      <c r="Q3354" s="303">
        <v>0</v>
      </c>
      <c r="R3354" s="16">
        <f>SUMIFS('Member Months'!$L:$L,'Member Months'!$A:$A,$A3354,'Member Months'!$C:$C,$C3354, 'Member Months'!$D:$D,$D3354)</f>
        <v>0</v>
      </c>
      <c r="T3354" s="172"/>
    </row>
    <row r="3355" spans="1:20">
      <c r="A3355" s="38" t="s">
        <v>220</v>
      </c>
      <c r="B3355" s="39">
        <f t="shared" si="113"/>
        <v>0</v>
      </c>
      <c r="C3355" s="39" t="str">
        <f t="shared" si="112"/>
        <v>2020 Initial Year</v>
      </c>
      <c r="D3355" s="40">
        <v>3</v>
      </c>
      <c r="E3355" s="40" t="s">
        <v>220</v>
      </c>
      <c r="F3355" s="40" t="s">
        <v>738</v>
      </c>
      <c r="G3355" s="698" t="s">
        <v>229</v>
      </c>
      <c r="H3355" s="40" t="s">
        <v>228</v>
      </c>
      <c r="I3355" s="629" t="s">
        <v>214</v>
      </c>
      <c r="J3355" s="698" t="s">
        <v>676</v>
      </c>
      <c r="K3355" s="303">
        <v>0</v>
      </c>
      <c r="L3355" s="304">
        <v>0</v>
      </c>
      <c r="M3355" s="305">
        <v>0</v>
      </c>
      <c r="N3355" s="305">
        <v>0</v>
      </c>
      <c r="O3355" s="303">
        <v>0</v>
      </c>
      <c r="P3355" s="305">
        <v>0</v>
      </c>
      <c r="Q3355" s="303">
        <v>0</v>
      </c>
      <c r="R3355" s="16">
        <f>SUMIFS('Member Months'!$L:$L,'Member Months'!$A:$A,$A3355,'Member Months'!$C:$C,$C3355, 'Member Months'!$D:$D,$D3355)</f>
        <v>0</v>
      </c>
      <c r="T3355" s="172"/>
    </row>
    <row r="3356" spans="1:20">
      <c r="A3356" s="38" t="s">
        <v>220</v>
      </c>
      <c r="B3356" s="39">
        <f t="shared" si="113"/>
        <v>0</v>
      </c>
      <c r="C3356" s="39" t="str">
        <f t="shared" si="112"/>
        <v>2020 Initial Year</v>
      </c>
      <c r="D3356" s="40">
        <v>3</v>
      </c>
      <c r="E3356" s="40" t="s">
        <v>220</v>
      </c>
      <c r="F3356" s="40" t="s">
        <v>738</v>
      </c>
      <c r="G3356" s="698" t="s">
        <v>229</v>
      </c>
      <c r="H3356" s="40" t="s">
        <v>228</v>
      </c>
      <c r="I3356" s="629" t="s">
        <v>215</v>
      </c>
      <c r="J3356" s="698" t="s">
        <v>216</v>
      </c>
      <c r="K3356" s="303">
        <v>0</v>
      </c>
      <c r="L3356" s="304">
        <v>0</v>
      </c>
      <c r="M3356" s="305">
        <v>0</v>
      </c>
      <c r="N3356" s="305">
        <v>0</v>
      </c>
      <c r="O3356" s="303">
        <v>0</v>
      </c>
      <c r="P3356" s="305">
        <v>0</v>
      </c>
      <c r="Q3356" s="303">
        <v>0</v>
      </c>
      <c r="R3356" s="16">
        <f>SUMIFS('Member Months'!$L:$L,'Member Months'!$A:$A,$A3356,'Member Months'!$C:$C,$C3356, 'Member Months'!$D:$D,$D3356)</f>
        <v>0</v>
      </c>
      <c r="T3356" s="172"/>
    </row>
    <row r="3357" spans="1:20">
      <c r="A3357" s="38" t="s">
        <v>220</v>
      </c>
      <c r="B3357" s="39">
        <f t="shared" si="113"/>
        <v>0</v>
      </c>
      <c r="C3357" s="39" t="str">
        <f t="shared" si="112"/>
        <v>2020 Initial Year</v>
      </c>
      <c r="D3357" s="40">
        <v>3</v>
      </c>
      <c r="E3357" s="40" t="s">
        <v>220</v>
      </c>
      <c r="F3357" s="40" t="s">
        <v>738</v>
      </c>
      <c r="G3357" s="698" t="s">
        <v>229</v>
      </c>
      <c r="H3357" s="40" t="s">
        <v>228</v>
      </c>
      <c r="I3357" s="629" t="s">
        <v>217</v>
      </c>
      <c r="J3357" s="698" t="s">
        <v>262</v>
      </c>
      <c r="K3357" s="303">
        <v>0</v>
      </c>
      <c r="L3357" s="304">
        <v>0</v>
      </c>
      <c r="M3357" s="305">
        <v>0</v>
      </c>
      <c r="N3357" s="305">
        <v>0</v>
      </c>
      <c r="O3357" s="303">
        <v>0</v>
      </c>
      <c r="P3357" s="305">
        <v>0</v>
      </c>
      <c r="Q3357" s="303">
        <v>0</v>
      </c>
      <c r="R3357" s="16">
        <f>SUMIFS('Member Months'!$L:$L,'Member Months'!$A:$A,$A3357,'Member Months'!$C:$C,$C3357, 'Member Months'!$D:$D,$D3357)</f>
        <v>0</v>
      </c>
      <c r="T3357" s="172"/>
    </row>
    <row r="3358" spans="1:20">
      <c r="A3358" s="38" t="s">
        <v>220</v>
      </c>
      <c r="B3358" s="39">
        <f t="shared" si="113"/>
        <v>0</v>
      </c>
      <c r="C3358" s="39" t="str">
        <f t="shared" si="112"/>
        <v>2020 Initial Year</v>
      </c>
      <c r="D3358" s="40">
        <v>3</v>
      </c>
      <c r="E3358" s="40" t="s">
        <v>220</v>
      </c>
      <c r="F3358" s="40" t="s">
        <v>738</v>
      </c>
      <c r="G3358" s="698" t="s">
        <v>229</v>
      </c>
      <c r="H3358" s="40" t="s">
        <v>228</v>
      </c>
      <c r="I3358" s="629" t="s">
        <v>218</v>
      </c>
      <c r="J3358" s="698" t="s">
        <v>677</v>
      </c>
      <c r="K3358" s="303">
        <v>0</v>
      </c>
      <c r="L3358" s="304">
        <v>0</v>
      </c>
      <c r="M3358" s="305">
        <v>0</v>
      </c>
      <c r="N3358" s="305">
        <v>0</v>
      </c>
      <c r="O3358" s="303">
        <v>0</v>
      </c>
      <c r="P3358" s="305">
        <v>0</v>
      </c>
      <c r="Q3358" s="303">
        <v>0</v>
      </c>
      <c r="R3358" s="16">
        <f>SUMIFS('Member Months'!$L:$L,'Member Months'!$A:$A,$A3358,'Member Months'!$C:$C,$C3358, 'Member Months'!$D:$D,$D3358)</f>
        <v>0</v>
      </c>
      <c r="T3358" s="172"/>
    </row>
    <row r="3359" spans="1:20">
      <c r="A3359" s="38" t="s">
        <v>220</v>
      </c>
      <c r="B3359" s="39">
        <f t="shared" si="113"/>
        <v>0</v>
      </c>
      <c r="C3359" s="39" t="str">
        <f t="shared" ref="C3359:C3389" si="114">$C$2598</f>
        <v>2020 Initial Year</v>
      </c>
      <c r="D3359" s="40">
        <v>3</v>
      </c>
      <c r="E3359" s="40" t="s">
        <v>220</v>
      </c>
      <c r="F3359" s="40" t="s">
        <v>738</v>
      </c>
      <c r="G3359" s="698" t="s">
        <v>229</v>
      </c>
      <c r="H3359" s="40" t="s">
        <v>228</v>
      </c>
      <c r="I3359" s="629" t="s">
        <v>219</v>
      </c>
      <c r="J3359" s="698" t="s">
        <v>263</v>
      </c>
      <c r="K3359" s="303">
        <v>0</v>
      </c>
      <c r="L3359" s="304">
        <v>0</v>
      </c>
      <c r="M3359" s="305">
        <v>0</v>
      </c>
      <c r="N3359" s="305">
        <v>0</v>
      </c>
      <c r="O3359" s="303">
        <v>0</v>
      </c>
      <c r="P3359" s="305">
        <v>0</v>
      </c>
      <c r="Q3359" s="303">
        <v>0</v>
      </c>
      <c r="R3359" s="16">
        <f>SUMIFS('Member Months'!$L:$L,'Member Months'!$A:$A,$A3359,'Member Months'!$C:$C,$C3359, 'Member Months'!$D:$D,$D3359)</f>
        <v>0</v>
      </c>
      <c r="T3359" s="172"/>
    </row>
    <row r="3360" spans="1:20">
      <c r="A3360" s="38" t="s">
        <v>220</v>
      </c>
      <c r="B3360" s="39">
        <f t="shared" si="113"/>
        <v>0</v>
      </c>
      <c r="C3360" s="39" t="str">
        <f t="shared" si="114"/>
        <v>2020 Initial Year</v>
      </c>
      <c r="D3360" s="40">
        <v>3</v>
      </c>
      <c r="E3360" s="40" t="s">
        <v>220</v>
      </c>
      <c r="F3360" s="40" t="s">
        <v>738</v>
      </c>
      <c r="G3360" s="698" t="s">
        <v>229</v>
      </c>
      <c r="H3360" s="40" t="s">
        <v>228</v>
      </c>
      <c r="I3360" s="629" t="s">
        <v>220</v>
      </c>
      <c r="J3360" s="698" t="s">
        <v>675</v>
      </c>
      <c r="K3360" s="303">
        <v>0</v>
      </c>
      <c r="L3360" s="304">
        <v>0</v>
      </c>
      <c r="M3360" s="305">
        <v>0</v>
      </c>
      <c r="N3360" s="305">
        <v>0</v>
      </c>
      <c r="O3360" s="303">
        <v>0</v>
      </c>
      <c r="P3360" s="305">
        <v>0</v>
      </c>
      <c r="Q3360" s="303">
        <v>0</v>
      </c>
      <c r="R3360" s="16">
        <f>SUMIFS('Member Months'!$L:$L,'Member Months'!$A:$A,$A3360,'Member Months'!$C:$C,$C3360, 'Member Months'!$D:$D,$D3360)</f>
        <v>0</v>
      </c>
      <c r="T3360" s="172"/>
    </row>
    <row r="3361" spans="1:20">
      <c r="A3361" s="38" t="s">
        <v>220</v>
      </c>
      <c r="B3361" s="39">
        <f t="shared" si="113"/>
        <v>0</v>
      </c>
      <c r="C3361" s="39" t="str">
        <f t="shared" si="114"/>
        <v>2020 Initial Year</v>
      </c>
      <c r="D3361" s="40">
        <v>3</v>
      </c>
      <c r="E3361" s="40" t="s">
        <v>220</v>
      </c>
      <c r="F3361" s="40" t="s">
        <v>738</v>
      </c>
      <c r="G3361" s="698" t="s">
        <v>229</v>
      </c>
      <c r="H3361" s="40" t="s">
        <v>228</v>
      </c>
      <c r="I3361" s="629" t="s">
        <v>221</v>
      </c>
      <c r="J3361" s="698" t="s">
        <v>264</v>
      </c>
      <c r="K3361" s="303">
        <v>0</v>
      </c>
      <c r="L3361" s="304">
        <v>0</v>
      </c>
      <c r="M3361" s="305">
        <v>0</v>
      </c>
      <c r="N3361" s="305">
        <v>0</v>
      </c>
      <c r="O3361" s="303">
        <v>0</v>
      </c>
      <c r="P3361" s="305">
        <v>0</v>
      </c>
      <c r="Q3361" s="303">
        <v>0</v>
      </c>
      <c r="R3361" s="16">
        <f>SUMIFS('Member Months'!$L:$L,'Member Months'!$A:$A,$A3361,'Member Months'!$C:$C,$C3361, 'Member Months'!$D:$D,$D3361)</f>
        <v>0</v>
      </c>
      <c r="T3361" s="172"/>
    </row>
    <row r="3362" spans="1:20">
      <c r="A3362" s="38" t="s">
        <v>220</v>
      </c>
      <c r="B3362" s="39">
        <f t="shared" si="113"/>
        <v>0</v>
      </c>
      <c r="C3362" s="39" t="str">
        <f t="shared" si="114"/>
        <v>2020 Initial Year</v>
      </c>
      <c r="D3362" s="40">
        <v>3</v>
      </c>
      <c r="E3362" s="40" t="s">
        <v>220</v>
      </c>
      <c r="F3362" s="40" t="s">
        <v>738</v>
      </c>
      <c r="G3362" s="698" t="s">
        <v>229</v>
      </c>
      <c r="H3362" s="40" t="s">
        <v>228</v>
      </c>
      <c r="I3362" s="629" t="s">
        <v>222</v>
      </c>
      <c r="J3362" s="698" t="s">
        <v>206</v>
      </c>
      <c r="K3362" s="303">
        <v>0</v>
      </c>
      <c r="L3362" s="304">
        <v>0</v>
      </c>
      <c r="M3362" s="305">
        <v>0</v>
      </c>
      <c r="N3362" s="305">
        <v>0</v>
      </c>
      <c r="O3362" s="303">
        <v>0</v>
      </c>
      <c r="P3362" s="305">
        <v>0</v>
      </c>
      <c r="Q3362" s="303">
        <v>0</v>
      </c>
      <c r="R3362" s="16">
        <f>SUMIFS('Member Months'!$L:$L,'Member Months'!$A:$A,$A3362,'Member Months'!$C:$C,$C3362, 'Member Months'!$D:$D,$D3362)</f>
        <v>0</v>
      </c>
      <c r="T3362" s="172"/>
    </row>
    <row r="3363" spans="1:20">
      <c r="A3363" s="38" t="s">
        <v>220</v>
      </c>
      <c r="B3363" s="39">
        <f t="shared" si="113"/>
        <v>0</v>
      </c>
      <c r="C3363" s="39" t="str">
        <f t="shared" si="114"/>
        <v>2020 Initial Year</v>
      </c>
      <c r="D3363" s="40">
        <v>3</v>
      </c>
      <c r="E3363" s="40" t="s">
        <v>220</v>
      </c>
      <c r="F3363" s="40" t="s">
        <v>738</v>
      </c>
      <c r="G3363" s="698" t="s">
        <v>229</v>
      </c>
      <c r="H3363" s="40" t="s">
        <v>228</v>
      </c>
      <c r="I3363" s="629" t="s">
        <v>223</v>
      </c>
      <c r="J3363" s="698" t="s">
        <v>181</v>
      </c>
      <c r="K3363" s="303">
        <v>0</v>
      </c>
      <c r="L3363" s="304">
        <v>0</v>
      </c>
      <c r="M3363" s="305">
        <v>0</v>
      </c>
      <c r="N3363" s="305">
        <v>0</v>
      </c>
      <c r="O3363" s="303">
        <v>0</v>
      </c>
      <c r="P3363" s="305">
        <v>0</v>
      </c>
      <c r="Q3363" s="303">
        <v>0</v>
      </c>
      <c r="R3363" s="16">
        <f>SUMIFS('Member Months'!$L:$L,'Member Months'!$A:$A,$A3363,'Member Months'!$C:$C,$C3363, 'Member Months'!$D:$D,$D3363)</f>
        <v>0</v>
      </c>
      <c r="T3363" s="172"/>
    </row>
    <row r="3364" spans="1:20">
      <c r="A3364" s="38" t="s">
        <v>220</v>
      </c>
      <c r="B3364" s="39">
        <f t="shared" si="113"/>
        <v>0</v>
      </c>
      <c r="C3364" s="39" t="str">
        <f t="shared" si="114"/>
        <v>2020 Initial Year</v>
      </c>
      <c r="D3364" s="40">
        <v>3</v>
      </c>
      <c r="E3364" s="40" t="s">
        <v>220</v>
      </c>
      <c r="F3364" s="40" t="s">
        <v>738</v>
      </c>
      <c r="G3364" s="698" t="s">
        <v>229</v>
      </c>
      <c r="H3364" s="40" t="s">
        <v>228</v>
      </c>
      <c r="I3364" s="629" t="s">
        <v>150</v>
      </c>
      <c r="J3364" s="698" t="s">
        <v>204</v>
      </c>
      <c r="K3364" s="303">
        <v>0</v>
      </c>
      <c r="L3364" s="304">
        <v>0</v>
      </c>
      <c r="M3364" s="305">
        <v>0</v>
      </c>
      <c r="N3364" s="305">
        <v>0</v>
      </c>
      <c r="O3364" s="303">
        <v>0</v>
      </c>
      <c r="P3364" s="305">
        <v>0</v>
      </c>
      <c r="Q3364" s="303">
        <v>0</v>
      </c>
      <c r="R3364" s="16">
        <f>SUMIFS('Member Months'!$L:$L,'Member Months'!$A:$A,$A3364,'Member Months'!$C:$C,$C3364, 'Member Months'!$D:$D,$D3364)</f>
        <v>0</v>
      </c>
      <c r="T3364" s="172"/>
    </row>
    <row r="3365" spans="1:20">
      <c r="A3365" s="38" t="s">
        <v>220</v>
      </c>
      <c r="B3365" s="39">
        <f t="shared" si="113"/>
        <v>0</v>
      </c>
      <c r="C3365" s="39" t="str">
        <f t="shared" si="114"/>
        <v>2020 Initial Year</v>
      </c>
      <c r="D3365" s="40">
        <v>3</v>
      </c>
      <c r="E3365" s="40" t="s">
        <v>220</v>
      </c>
      <c r="F3365" s="40" t="s">
        <v>738</v>
      </c>
      <c r="G3365" s="698" t="s">
        <v>229</v>
      </c>
      <c r="H3365" s="40" t="s">
        <v>228</v>
      </c>
      <c r="I3365" s="629" t="s">
        <v>151</v>
      </c>
      <c r="J3365" s="698" t="s">
        <v>205</v>
      </c>
      <c r="K3365" s="303">
        <v>0</v>
      </c>
      <c r="L3365" s="304">
        <v>0</v>
      </c>
      <c r="M3365" s="305">
        <v>0</v>
      </c>
      <c r="N3365" s="305">
        <v>0</v>
      </c>
      <c r="O3365" s="303">
        <v>0</v>
      </c>
      <c r="P3365" s="305">
        <v>0</v>
      </c>
      <c r="Q3365" s="303">
        <v>0</v>
      </c>
      <c r="R3365" s="16">
        <f>SUMIFS('Member Months'!$L:$L,'Member Months'!$A:$A,$A3365,'Member Months'!$C:$C,$C3365, 'Member Months'!$D:$D,$D3365)</f>
        <v>0</v>
      </c>
      <c r="T3365" s="172"/>
    </row>
    <row r="3366" spans="1:20">
      <c r="A3366" s="38" t="s">
        <v>220</v>
      </c>
      <c r="B3366" s="39">
        <f t="shared" si="113"/>
        <v>0</v>
      </c>
      <c r="C3366" s="39" t="str">
        <f t="shared" si="114"/>
        <v>2020 Initial Year</v>
      </c>
      <c r="D3366" s="40">
        <v>3</v>
      </c>
      <c r="E3366" s="40" t="s">
        <v>220</v>
      </c>
      <c r="F3366" s="40" t="s">
        <v>738</v>
      </c>
      <c r="G3366" s="698" t="s">
        <v>229</v>
      </c>
      <c r="H3366" s="40" t="s">
        <v>228</v>
      </c>
      <c r="I3366" s="629" t="s">
        <v>152</v>
      </c>
      <c r="J3366" s="698" t="s">
        <v>182</v>
      </c>
      <c r="K3366" s="303">
        <v>0</v>
      </c>
      <c r="L3366" s="304">
        <v>0</v>
      </c>
      <c r="M3366" s="305">
        <v>0</v>
      </c>
      <c r="N3366" s="305">
        <v>0</v>
      </c>
      <c r="O3366" s="303">
        <v>0</v>
      </c>
      <c r="P3366" s="305">
        <v>0</v>
      </c>
      <c r="Q3366" s="303">
        <v>0</v>
      </c>
      <c r="R3366" s="16">
        <f>SUMIFS('Member Months'!$L:$L,'Member Months'!$A:$A,$A3366,'Member Months'!$C:$C,$C3366, 'Member Months'!$D:$D,$D3366)</f>
        <v>0</v>
      </c>
      <c r="T3366" s="172"/>
    </row>
    <row r="3367" spans="1:20" ht="12" customHeight="1">
      <c r="A3367" s="38" t="s">
        <v>220</v>
      </c>
      <c r="B3367" s="39">
        <f t="shared" si="113"/>
        <v>0</v>
      </c>
      <c r="C3367" s="39" t="str">
        <f t="shared" si="114"/>
        <v>2020 Initial Year</v>
      </c>
      <c r="D3367" s="40">
        <v>3</v>
      </c>
      <c r="E3367" s="40" t="s">
        <v>220</v>
      </c>
      <c r="F3367" s="40" t="s">
        <v>738</v>
      </c>
      <c r="G3367" s="698" t="s">
        <v>229</v>
      </c>
      <c r="H3367" s="40" t="s">
        <v>228</v>
      </c>
      <c r="I3367" s="629" t="s">
        <v>70</v>
      </c>
      <c r="J3367" s="698" t="s">
        <v>265</v>
      </c>
      <c r="K3367" s="303">
        <v>0</v>
      </c>
      <c r="L3367" s="304">
        <v>0</v>
      </c>
      <c r="M3367" s="305">
        <v>0</v>
      </c>
      <c r="N3367" s="305">
        <v>0</v>
      </c>
      <c r="O3367" s="303">
        <v>0</v>
      </c>
      <c r="P3367" s="305">
        <v>0</v>
      </c>
      <c r="Q3367" s="303">
        <v>0</v>
      </c>
      <c r="R3367" s="16">
        <f>SUMIFS('Member Months'!$L:$L,'Member Months'!$A:$A,$A3367,'Member Months'!$C:$C,$C3367, 'Member Months'!$D:$D,$D3367)</f>
        <v>0</v>
      </c>
      <c r="T3367" s="172"/>
    </row>
    <row r="3368" spans="1:20" ht="12.75" customHeight="1">
      <c r="A3368" s="38" t="s">
        <v>220</v>
      </c>
      <c r="B3368" s="39">
        <f t="shared" si="113"/>
        <v>0</v>
      </c>
      <c r="C3368" s="39" t="str">
        <f t="shared" si="114"/>
        <v>2020 Initial Year</v>
      </c>
      <c r="D3368" s="40">
        <v>3</v>
      </c>
      <c r="E3368" s="40" t="s">
        <v>220</v>
      </c>
      <c r="F3368" s="40" t="s">
        <v>738</v>
      </c>
      <c r="G3368" s="698" t="s">
        <v>229</v>
      </c>
      <c r="H3368" s="40" t="s">
        <v>228</v>
      </c>
      <c r="I3368" s="629" t="s">
        <v>71</v>
      </c>
      <c r="J3368" s="698" t="s">
        <v>266</v>
      </c>
      <c r="K3368" s="303">
        <v>0</v>
      </c>
      <c r="L3368" s="304">
        <v>0</v>
      </c>
      <c r="M3368" s="305">
        <v>0</v>
      </c>
      <c r="N3368" s="305">
        <v>0</v>
      </c>
      <c r="O3368" s="303">
        <v>0</v>
      </c>
      <c r="P3368" s="305">
        <v>0</v>
      </c>
      <c r="Q3368" s="303">
        <v>0</v>
      </c>
      <c r="R3368" s="16">
        <f>SUMIFS('Member Months'!$L:$L,'Member Months'!$A:$A,$A3368,'Member Months'!$C:$C,$C3368, 'Member Months'!$D:$D,$D3368)</f>
        <v>0</v>
      </c>
      <c r="T3368" s="172"/>
    </row>
    <row r="3369" spans="1:20">
      <c r="A3369" s="38" t="s">
        <v>220</v>
      </c>
      <c r="B3369" s="39">
        <f t="shared" si="113"/>
        <v>0</v>
      </c>
      <c r="C3369" s="39" t="str">
        <f t="shared" si="114"/>
        <v>2020 Initial Year</v>
      </c>
      <c r="D3369" s="40">
        <v>3</v>
      </c>
      <c r="E3369" s="40" t="s">
        <v>220</v>
      </c>
      <c r="F3369" s="40" t="s">
        <v>738</v>
      </c>
      <c r="G3369" s="698" t="s">
        <v>229</v>
      </c>
      <c r="H3369" s="40" t="s">
        <v>228</v>
      </c>
      <c r="I3369" s="629" t="s">
        <v>72</v>
      </c>
      <c r="J3369" s="698" t="s">
        <v>527</v>
      </c>
      <c r="K3369" s="303">
        <v>0</v>
      </c>
      <c r="L3369" s="304">
        <v>0</v>
      </c>
      <c r="M3369" s="305">
        <v>0</v>
      </c>
      <c r="N3369" s="305">
        <v>0</v>
      </c>
      <c r="O3369" s="303">
        <v>0</v>
      </c>
      <c r="P3369" s="305">
        <v>0</v>
      </c>
      <c r="Q3369" s="303">
        <v>0</v>
      </c>
      <c r="R3369" s="16">
        <f>SUMIFS('Member Months'!$L:$L,'Member Months'!$A:$A,$A3369,'Member Months'!$C:$C,$C3369, 'Member Months'!$D:$D,$D3369)</f>
        <v>0</v>
      </c>
      <c r="T3369" s="172"/>
    </row>
    <row r="3370" spans="1:20">
      <c r="A3370" s="38" t="s">
        <v>220</v>
      </c>
      <c r="B3370" s="39">
        <f t="shared" si="113"/>
        <v>0</v>
      </c>
      <c r="C3370" s="39" t="str">
        <f t="shared" si="114"/>
        <v>2020 Initial Year</v>
      </c>
      <c r="D3370" s="40">
        <v>3</v>
      </c>
      <c r="E3370" s="40" t="s">
        <v>220</v>
      </c>
      <c r="F3370" s="40" t="s">
        <v>738</v>
      </c>
      <c r="G3370" s="698" t="s">
        <v>229</v>
      </c>
      <c r="H3370" s="40" t="s">
        <v>228</v>
      </c>
      <c r="I3370" s="629" t="s">
        <v>73</v>
      </c>
      <c r="J3370" s="698" t="s">
        <v>528</v>
      </c>
      <c r="K3370" s="303">
        <v>0</v>
      </c>
      <c r="L3370" s="304">
        <v>0</v>
      </c>
      <c r="M3370" s="305">
        <v>0</v>
      </c>
      <c r="N3370" s="305">
        <v>0</v>
      </c>
      <c r="O3370" s="303">
        <v>0</v>
      </c>
      <c r="P3370" s="305">
        <v>0</v>
      </c>
      <c r="Q3370" s="303">
        <v>0</v>
      </c>
      <c r="R3370" s="16">
        <f>SUMIFS('Member Months'!$L:$L,'Member Months'!$A:$A,$A3370,'Member Months'!$C:$C,$C3370, 'Member Months'!$D:$D,$D3370)</f>
        <v>0</v>
      </c>
      <c r="T3370" s="172"/>
    </row>
    <row r="3371" spans="1:20">
      <c r="A3371" s="38" t="s">
        <v>220</v>
      </c>
      <c r="B3371" s="39">
        <f t="shared" si="113"/>
        <v>0</v>
      </c>
      <c r="C3371" s="39" t="str">
        <f t="shared" si="114"/>
        <v>2020 Initial Year</v>
      </c>
      <c r="D3371" s="40">
        <v>3</v>
      </c>
      <c r="E3371" s="40" t="s">
        <v>220</v>
      </c>
      <c r="F3371" s="40" t="s">
        <v>738</v>
      </c>
      <c r="G3371" s="698" t="s">
        <v>229</v>
      </c>
      <c r="H3371" s="40" t="s">
        <v>228</v>
      </c>
      <c r="I3371" s="630" t="s">
        <v>409</v>
      </c>
      <c r="J3371" s="698" t="s">
        <v>803</v>
      </c>
      <c r="K3371" s="303">
        <v>0</v>
      </c>
      <c r="L3371" s="304">
        <v>0</v>
      </c>
      <c r="M3371" s="305">
        <v>0</v>
      </c>
      <c r="N3371" s="305">
        <v>0</v>
      </c>
      <c r="O3371" s="303">
        <v>0</v>
      </c>
      <c r="P3371" s="305">
        <v>0</v>
      </c>
      <c r="Q3371" s="303">
        <v>0</v>
      </c>
      <c r="R3371" s="16">
        <f>SUMIFS('Member Months'!$L:$L,'Member Months'!$A:$A,$A3371,'Member Months'!$C:$C,$C3371, 'Member Months'!$D:$D,$D3371)</f>
        <v>0</v>
      </c>
      <c r="T3371" s="172"/>
    </row>
    <row r="3372" spans="1:20">
      <c r="A3372" s="38" t="s">
        <v>221</v>
      </c>
      <c r="B3372" s="39">
        <f t="shared" si="113"/>
        <v>0</v>
      </c>
      <c r="C3372" s="39" t="str">
        <f t="shared" si="114"/>
        <v>2020 Initial Year</v>
      </c>
      <c r="D3372" s="40">
        <v>3</v>
      </c>
      <c r="E3372" s="40" t="s">
        <v>221</v>
      </c>
      <c r="F3372" s="40" t="s">
        <v>738</v>
      </c>
      <c r="G3372" s="698" t="s">
        <v>230</v>
      </c>
      <c r="H3372" s="40" t="s">
        <v>213</v>
      </c>
      <c r="I3372" s="629" t="s">
        <v>211</v>
      </c>
      <c r="J3372" s="698" t="s">
        <v>261</v>
      </c>
      <c r="K3372" s="303">
        <v>0</v>
      </c>
      <c r="L3372" s="304">
        <v>0</v>
      </c>
      <c r="M3372" s="305">
        <v>0</v>
      </c>
      <c r="N3372" s="305">
        <v>0</v>
      </c>
      <c r="O3372" s="303">
        <v>0</v>
      </c>
      <c r="P3372" s="305">
        <v>0</v>
      </c>
      <c r="Q3372" s="303">
        <v>0</v>
      </c>
      <c r="R3372" s="16">
        <f>SUMIFS('Member Months'!$L:$L,'Member Months'!$A:$A,$A3372,'Member Months'!$C:$C,$C3372, 'Member Months'!$D:$D,$D3372)</f>
        <v>0</v>
      </c>
      <c r="T3372" s="172"/>
    </row>
    <row r="3373" spans="1:20">
      <c r="A3373" s="38" t="s">
        <v>221</v>
      </c>
      <c r="B3373" s="39">
        <f t="shared" si="113"/>
        <v>0</v>
      </c>
      <c r="C3373" s="39" t="str">
        <f t="shared" si="114"/>
        <v>2020 Initial Year</v>
      </c>
      <c r="D3373" s="40">
        <v>3</v>
      </c>
      <c r="E3373" s="40" t="s">
        <v>221</v>
      </c>
      <c r="F3373" s="40" t="s">
        <v>738</v>
      </c>
      <c r="G3373" s="698" t="s">
        <v>230</v>
      </c>
      <c r="H3373" s="40" t="s">
        <v>213</v>
      </c>
      <c r="I3373" s="629" t="s">
        <v>214</v>
      </c>
      <c r="J3373" s="698" t="s">
        <v>676</v>
      </c>
      <c r="K3373" s="303">
        <v>0</v>
      </c>
      <c r="L3373" s="304">
        <v>0</v>
      </c>
      <c r="M3373" s="305">
        <v>0</v>
      </c>
      <c r="N3373" s="305">
        <v>0</v>
      </c>
      <c r="O3373" s="303">
        <v>0</v>
      </c>
      <c r="P3373" s="305">
        <v>0</v>
      </c>
      <c r="Q3373" s="303">
        <v>0</v>
      </c>
      <c r="R3373" s="16">
        <f>SUMIFS('Member Months'!$L:$L,'Member Months'!$A:$A,$A3373,'Member Months'!$C:$C,$C3373, 'Member Months'!$D:$D,$D3373)</f>
        <v>0</v>
      </c>
      <c r="T3373" s="172"/>
    </row>
    <row r="3374" spans="1:20">
      <c r="A3374" s="38" t="s">
        <v>221</v>
      </c>
      <c r="B3374" s="39">
        <f t="shared" si="113"/>
        <v>0</v>
      </c>
      <c r="C3374" s="39" t="str">
        <f t="shared" si="114"/>
        <v>2020 Initial Year</v>
      </c>
      <c r="D3374" s="40">
        <v>3</v>
      </c>
      <c r="E3374" s="40" t="s">
        <v>221</v>
      </c>
      <c r="F3374" s="40" t="s">
        <v>738</v>
      </c>
      <c r="G3374" s="698" t="s">
        <v>230</v>
      </c>
      <c r="H3374" s="40" t="s">
        <v>213</v>
      </c>
      <c r="I3374" s="629" t="s">
        <v>215</v>
      </c>
      <c r="J3374" s="698" t="s">
        <v>216</v>
      </c>
      <c r="K3374" s="303">
        <v>0</v>
      </c>
      <c r="L3374" s="304">
        <v>0</v>
      </c>
      <c r="M3374" s="305">
        <v>0</v>
      </c>
      <c r="N3374" s="305">
        <v>0</v>
      </c>
      <c r="O3374" s="303">
        <v>0</v>
      </c>
      <c r="P3374" s="305">
        <v>0</v>
      </c>
      <c r="Q3374" s="303">
        <v>0</v>
      </c>
      <c r="R3374" s="16">
        <f>SUMIFS('Member Months'!$L:$L,'Member Months'!$A:$A,$A3374,'Member Months'!$C:$C,$C3374, 'Member Months'!$D:$D,$D3374)</f>
        <v>0</v>
      </c>
      <c r="T3374" s="172"/>
    </row>
    <row r="3375" spans="1:20">
      <c r="A3375" s="38" t="s">
        <v>221</v>
      </c>
      <c r="B3375" s="39">
        <f t="shared" ref="B3375:B3402" si="115">$B$3246</f>
        <v>0</v>
      </c>
      <c r="C3375" s="39" t="str">
        <f t="shared" si="114"/>
        <v>2020 Initial Year</v>
      </c>
      <c r="D3375" s="40">
        <v>3</v>
      </c>
      <c r="E3375" s="40" t="s">
        <v>221</v>
      </c>
      <c r="F3375" s="40" t="s">
        <v>738</v>
      </c>
      <c r="G3375" s="698" t="s">
        <v>230</v>
      </c>
      <c r="H3375" s="40" t="s">
        <v>213</v>
      </c>
      <c r="I3375" s="629" t="s">
        <v>217</v>
      </c>
      <c r="J3375" s="698" t="s">
        <v>262</v>
      </c>
      <c r="K3375" s="303">
        <v>0</v>
      </c>
      <c r="L3375" s="304">
        <v>0</v>
      </c>
      <c r="M3375" s="305">
        <v>0</v>
      </c>
      <c r="N3375" s="305">
        <v>0</v>
      </c>
      <c r="O3375" s="303">
        <v>0</v>
      </c>
      <c r="P3375" s="305">
        <v>0</v>
      </c>
      <c r="Q3375" s="303">
        <v>0</v>
      </c>
      <c r="R3375" s="16">
        <f>SUMIFS('Member Months'!$L:$L,'Member Months'!$A:$A,$A3375,'Member Months'!$C:$C,$C3375, 'Member Months'!$D:$D,$D3375)</f>
        <v>0</v>
      </c>
      <c r="T3375" s="172"/>
    </row>
    <row r="3376" spans="1:20">
      <c r="A3376" s="38" t="s">
        <v>221</v>
      </c>
      <c r="B3376" s="39">
        <f t="shared" si="115"/>
        <v>0</v>
      </c>
      <c r="C3376" s="39" t="str">
        <f t="shared" si="114"/>
        <v>2020 Initial Year</v>
      </c>
      <c r="D3376" s="40">
        <v>3</v>
      </c>
      <c r="E3376" s="40" t="s">
        <v>221</v>
      </c>
      <c r="F3376" s="40" t="s">
        <v>738</v>
      </c>
      <c r="G3376" s="698" t="s">
        <v>230</v>
      </c>
      <c r="H3376" s="40" t="s">
        <v>213</v>
      </c>
      <c r="I3376" s="629" t="s">
        <v>218</v>
      </c>
      <c r="J3376" s="698" t="s">
        <v>677</v>
      </c>
      <c r="K3376" s="303">
        <v>0</v>
      </c>
      <c r="L3376" s="304">
        <v>0</v>
      </c>
      <c r="M3376" s="305">
        <v>0</v>
      </c>
      <c r="N3376" s="305">
        <v>0</v>
      </c>
      <c r="O3376" s="303">
        <v>0</v>
      </c>
      <c r="P3376" s="305">
        <v>0</v>
      </c>
      <c r="Q3376" s="303">
        <v>0</v>
      </c>
      <c r="R3376" s="16">
        <f>SUMIFS('Member Months'!$L:$L,'Member Months'!$A:$A,$A3376,'Member Months'!$C:$C,$C3376, 'Member Months'!$D:$D,$D3376)</f>
        <v>0</v>
      </c>
      <c r="T3376" s="172"/>
    </row>
    <row r="3377" spans="1:20">
      <c r="A3377" s="38" t="s">
        <v>221</v>
      </c>
      <c r="B3377" s="39">
        <f t="shared" si="115"/>
        <v>0</v>
      </c>
      <c r="C3377" s="39" t="str">
        <f t="shared" si="114"/>
        <v>2020 Initial Year</v>
      </c>
      <c r="D3377" s="40">
        <v>3</v>
      </c>
      <c r="E3377" s="40" t="s">
        <v>221</v>
      </c>
      <c r="F3377" s="40" t="s">
        <v>738</v>
      </c>
      <c r="G3377" s="698" t="s">
        <v>230</v>
      </c>
      <c r="H3377" s="40" t="s">
        <v>213</v>
      </c>
      <c r="I3377" s="629" t="s">
        <v>219</v>
      </c>
      <c r="J3377" s="698" t="s">
        <v>263</v>
      </c>
      <c r="K3377" s="303">
        <v>0</v>
      </c>
      <c r="L3377" s="304">
        <v>0</v>
      </c>
      <c r="M3377" s="305">
        <v>0</v>
      </c>
      <c r="N3377" s="305">
        <v>0</v>
      </c>
      <c r="O3377" s="303">
        <v>0</v>
      </c>
      <c r="P3377" s="305">
        <v>0</v>
      </c>
      <c r="Q3377" s="303">
        <v>0</v>
      </c>
      <c r="R3377" s="16">
        <f>SUMIFS('Member Months'!$L:$L,'Member Months'!$A:$A,$A3377,'Member Months'!$C:$C,$C3377, 'Member Months'!$D:$D,$D3377)</f>
        <v>0</v>
      </c>
      <c r="T3377" s="172"/>
    </row>
    <row r="3378" spans="1:20">
      <c r="A3378" s="38" t="s">
        <v>221</v>
      </c>
      <c r="B3378" s="39">
        <f t="shared" si="115"/>
        <v>0</v>
      </c>
      <c r="C3378" s="39" t="str">
        <f t="shared" si="114"/>
        <v>2020 Initial Year</v>
      </c>
      <c r="D3378" s="40">
        <v>3</v>
      </c>
      <c r="E3378" s="40" t="s">
        <v>221</v>
      </c>
      <c r="F3378" s="40" t="s">
        <v>738</v>
      </c>
      <c r="G3378" s="698" t="s">
        <v>230</v>
      </c>
      <c r="H3378" s="40" t="s">
        <v>213</v>
      </c>
      <c r="I3378" s="629" t="s">
        <v>220</v>
      </c>
      <c r="J3378" s="698" t="s">
        <v>675</v>
      </c>
      <c r="K3378" s="303">
        <v>0</v>
      </c>
      <c r="L3378" s="304">
        <v>0</v>
      </c>
      <c r="M3378" s="305">
        <v>0</v>
      </c>
      <c r="N3378" s="305">
        <v>0</v>
      </c>
      <c r="O3378" s="303">
        <v>0</v>
      </c>
      <c r="P3378" s="305">
        <v>0</v>
      </c>
      <c r="Q3378" s="303">
        <v>0</v>
      </c>
      <c r="R3378" s="16">
        <f>SUMIFS('Member Months'!$L:$L,'Member Months'!$A:$A,$A3378,'Member Months'!$C:$C,$C3378, 'Member Months'!$D:$D,$D3378)</f>
        <v>0</v>
      </c>
      <c r="T3378" s="172"/>
    </row>
    <row r="3379" spans="1:20">
      <c r="A3379" s="38" t="s">
        <v>221</v>
      </c>
      <c r="B3379" s="39">
        <f t="shared" si="115"/>
        <v>0</v>
      </c>
      <c r="C3379" s="39" t="str">
        <f t="shared" si="114"/>
        <v>2020 Initial Year</v>
      </c>
      <c r="D3379" s="40">
        <v>3</v>
      </c>
      <c r="E3379" s="40" t="s">
        <v>221</v>
      </c>
      <c r="F3379" s="40" t="s">
        <v>738</v>
      </c>
      <c r="G3379" s="698" t="s">
        <v>230</v>
      </c>
      <c r="H3379" s="40" t="s">
        <v>213</v>
      </c>
      <c r="I3379" s="629" t="s">
        <v>221</v>
      </c>
      <c r="J3379" s="698" t="s">
        <v>264</v>
      </c>
      <c r="K3379" s="303">
        <v>0</v>
      </c>
      <c r="L3379" s="304">
        <v>0</v>
      </c>
      <c r="M3379" s="305">
        <v>0</v>
      </c>
      <c r="N3379" s="305">
        <v>0</v>
      </c>
      <c r="O3379" s="303">
        <v>0</v>
      </c>
      <c r="P3379" s="305">
        <v>0</v>
      </c>
      <c r="Q3379" s="303">
        <v>0</v>
      </c>
      <c r="R3379" s="16">
        <f>SUMIFS('Member Months'!$L:$L,'Member Months'!$A:$A,$A3379,'Member Months'!$C:$C,$C3379, 'Member Months'!$D:$D,$D3379)</f>
        <v>0</v>
      </c>
      <c r="T3379" s="172"/>
    </row>
    <row r="3380" spans="1:20">
      <c r="A3380" s="38" t="s">
        <v>221</v>
      </c>
      <c r="B3380" s="39">
        <f t="shared" si="115"/>
        <v>0</v>
      </c>
      <c r="C3380" s="39" t="str">
        <f t="shared" si="114"/>
        <v>2020 Initial Year</v>
      </c>
      <c r="D3380" s="40">
        <v>3</v>
      </c>
      <c r="E3380" s="40" t="s">
        <v>221</v>
      </c>
      <c r="F3380" s="40" t="s">
        <v>738</v>
      </c>
      <c r="G3380" s="698" t="s">
        <v>230</v>
      </c>
      <c r="H3380" s="40" t="s">
        <v>213</v>
      </c>
      <c r="I3380" s="629" t="s">
        <v>222</v>
      </c>
      <c r="J3380" s="698" t="s">
        <v>206</v>
      </c>
      <c r="K3380" s="303">
        <v>0</v>
      </c>
      <c r="L3380" s="304">
        <v>0</v>
      </c>
      <c r="M3380" s="305">
        <v>0</v>
      </c>
      <c r="N3380" s="305">
        <v>0</v>
      </c>
      <c r="O3380" s="303">
        <v>0</v>
      </c>
      <c r="P3380" s="305">
        <v>0</v>
      </c>
      <c r="Q3380" s="303">
        <v>0</v>
      </c>
      <c r="R3380" s="16">
        <f>SUMIFS('Member Months'!$L:$L,'Member Months'!$A:$A,$A3380,'Member Months'!$C:$C,$C3380, 'Member Months'!$D:$D,$D3380)</f>
        <v>0</v>
      </c>
      <c r="T3380" s="172"/>
    </row>
    <row r="3381" spans="1:20">
      <c r="A3381" s="38" t="s">
        <v>221</v>
      </c>
      <c r="B3381" s="39">
        <f t="shared" si="115"/>
        <v>0</v>
      </c>
      <c r="C3381" s="39" t="str">
        <f t="shared" si="114"/>
        <v>2020 Initial Year</v>
      </c>
      <c r="D3381" s="40">
        <v>3</v>
      </c>
      <c r="E3381" s="40" t="s">
        <v>221</v>
      </c>
      <c r="F3381" s="40" t="s">
        <v>738</v>
      </c>
      <c r="G3381" s="698" t="s">
        <v>230</v>
      </c>
      <c r="H3381" s="40" t="s">
        <v>213</v>
      </c>
      <c r="I3381" s="629" t="s">
        <v>223</v>
      </c>
      <c r="J3381" s="698" t="s">
        <v>181</v>
      </c>
      <c r="K3381" s="303">
        <v>0</v>
      </c>
      <c r="L3381" s="304">
        <v>0</v>
      </c>
      <c r="M3381" s="305">
        <v>0</v>
      </c>
      <c r="N3381" s="305">
        <v>0</v>
      </c>
      <c r="O3381" s="303">
        <v>0</v>
      </c>
      <c r="P3381" s="305">
        <v>0</v>
      </c>
      <c r="Q3381" s="303">
        <v>0</v>
      </c>
      <c r="R3381" s="16">
        <f>SUMIFS('Member Months'!$L:$L,'Member Months'!$A:$A,$A3381,'Member Months'!$C:$C,$C3381, 'Member Months'!$D:$D,$D3381)</f>
        <v>0</v>
      </c>
      <c r="T3381" s="172"/>
    </row>
    <row r="3382" spans="1:20">
      <c r="A3382" s="38" t="s">
        <v>221</v>
      </c>
      <c r="B3382" s="39">
        <f t="shared" si="115"/>
        <v>0</v>
      </c>
      <c r="C3382" s="39" t="str">
        <f t="shared" si="114"/>
        <v>2020 Initial Year</v>
      </c>
      <c r="D3382" s="40">
        <v>3</v>
      </c>
      <c r="E3382" s="40" t="s">
        <v>221</v>
      </c>
      <c r="F3382" s="40" t="s">
        <v>738</v>
      </c>
      <c r="G3382" s="698" t="s">
        <v>230</v>
      </c>
      <c r="H3382" s="40" t="s">
        <v>213</v>
      </c>
      <c r="I3382" s="629" t="s">
        <v>150</v>
      </c>
      <c r="J3382" s="698" t="s">
        <v>204</v>
      </c>
      <c r="K3382" s="303">
        <v>0</v>
      </c>
      <c r="L3382" s="304">
        <v>0</v>
      </c>
      <c r="M3382" s="305">
        <v>0</v>
      </c>
      <c r="N3382" s="305">
        <v>0</v>
      </c>
      <c r="O3382" s="303">
        <v>0</v>
      </c>
      <c r="P3382" s="305">
        <v>0</v>
      </c>
      <c r="Q3382" s="303">
        <v>0</v>
      </c>
      <c r="R3382" s="16">
        <f>SUMIFS('Member Months'!$L:$L,'Member Months'!$A:$A,$A3382,'Member Months'!$C:$C,$C3382, 'Member Months'!$D:$D,$D3382)</f>
        <v>0</v>
      </c>
      <c r="T3382" s="172"/>
    </row>
    <row r="3383" spans="1:20">
      <c r="A3383" s="38" t="s">
        <v>221</v>
      </c>
      <c r="B3383" s="39">
        <f t="shared" si="115"/>
        <v>0</v>
      </c>
      <c r="C3383" s="39" t="str">
        <f t="shared" si="114"/>
        <v>2020 Initial Year</v>
      </c>
      <c r="D3383" s="40">
        <v>3</v>
      </c>
      <c r="E3383" s="40" t="s">
        <v>221</v>
      </c>
      <c r="F3383" s="40" t="s">
        <v>738</v>
      </c>
      <c r="G3383" s="698" t="s">
        <v>230</v>
      </c>
      <c r="H3383" s="40" t="s">
        <v>213</v>
      </c>
      <c r="I3383" s="629" t="s">
        <v>151</v>
      </c>
      <c r="J3383" s="698" t="s">
        <v>205</v>
      </c>
      <c r="K3383" s="303">
        <v>0</v>
      </c>
      <c r="L3383" s="304">
        <v>0</v>
      </c>
      <c r="M3383" s="305">
        <v>0</v>
      </c>
      <c r="N3383" s="305">
        <v>0</v>
      </c>
      <c r="O3383" s="303">
        <v>0</v>
      </c>
      <c r="P3383" s="305">
        <v>0</v>
      </c>
      <c r="Q3383" s="303">
        <v>0</v>
      </c>
      <c r="R3383" s="16">
        <f>SUMIFS('Member Months'!$L:$L,'Member Months'!$A:$A,$A3383,'Member Months'!$C:$C,$C3383, 'Member Months'!$D:$D,$D3383)</f>
        <v>0</v>
      </c>
      <c r="T3383" s="172"/>
    </row>
    <row r="3384" spans="1:20">
      <c r="A3384" s="38" t="s">
        <v>221</v>
      </c>
      <c r="B3384" s="39">
        <f t="shared" si="115"/>
        <v>0</v>
      </c>
      <c r="C3384" s="39" t="str">
        <f t="shared" si="114"/>
        <v>2020 Initial Year</v>
      </c>
      <c r="D3384" s="40">
        <v>3</v>
      </c>
      <c r="E3384" s="40" t="s">
        <v>221</v>
      </c>
      <c r="F3384" s="40" t="s">
        <v>738</v>
      </c>
      <c r="G3384" s="698" t="s">
        <v>230</v>
      </c>
      <c r="H3384" s="40" t="s">
        <v>213</v>
      </c>
      <c r="I3384" s="629" t="s">
        <v>152</v>
      </c>
      <c r="J3384" s="698" t="s">
        <v>182</v>
      </c>
      <c r="K3384" s="303">
        <v>0</v>
      </c>
      <c r="L3384" s="304">
        <v>0</v>
      </c>
      <c r="M3384" s="305">
        <v>0</v>
      </c>
      <c r="N3384" s="305">
        <v>0</v>
      </c>
      <c r="O3384" s="303">
        <v>0</v>
      </c>
      <c r="P3384" s="305">
        <v>0</v>
      </c>
      <c r="Q3384" s="303">
        <v>0</v>
      </c>
      <c r="R3384" s="16">
        <f>SUMIFS('Member Months'!$L:$L,'Member Months'!$A:$A,$A3384,'Member Months'!$C:$C,$C3384, 'Member Months'!$D:$D,$D3384)</f>
        <v>0</v>
      </c>
      <c r="T3384" s="172"/>
    </row>
    <row r="3385" spans="1:20">
      <c r="A3385" s="38" t="s">
        <v>221</v>
      </c>
      <c r="B3385" s="39">
        <f t="shared" si="115"/>
        <v>0</v>
      </c>
      <c r="C3385" s="39" t="str">
        <f t="shared" si="114"/>
        <v>2020 Initial Year</v>
      </c>
      <c r="D3385" s="40">
        <v>3</v>
      </c>
      <c r="E3385" s="40" t="s">
        <v>221</v>
      </c>
      <c r="F3385" s="40" t="s">
        <v>738</v>
      </c>
      <c r="G3385" s="698" t="s">
        <v>230</v>
      </c>
      <c r="H3385" s="40" t="s">
        <v>213</v>
      </c>
      <c r="I3385" s="629" t="s">
        <v>70</v>
      </c>
      <c r="J3385" s="698" t="s">
        <v>265</v>
      </c>
      <c r="K3385" s="303">
        <v>0</v>
      </c>
      <c r="L3385" s="304">
        <v>0</v>
      </c>
      <c r="M3385" s="305">
        <v>0</v>
      </c>
      <c r="N3385" s="305">
        <v>0</v>
      </c>
      <c r="O3385" s="303">
        <v>0</v>
      </c>
      <c r="P3385" s="305">
        <v>0</v>
      </c>
      <c r="Q3385" s="303">
        <v>0</v>
      </c>
      <c r="R3385" s="16">
        <f>SUMIFS('Member Months'!$L:$L,'Member Months'!$A:$A,$A3385,'Member Months'!$C:$C,$C3385, 'Member Months'!$D:$D,$D3385)</f>
        <v>0</v>
      </c>
      <c r="T3385" s="172"/>
    </row>
    <row r="3386" spans="1:20">
      <c r="A3386" s="38" t="s">
        <v>221</v>
      </c>
      <c r="B3386" s="39">
        <f t="shared" si="115"/>
        <v>0</v>
      </c>
      <c r="C3386" s="39" t="str">
        <f t="shared" si="114"/>
        <v>2020 Initial Year</v>
      </c>
      <c r="D3386" s="40">
        <v>3</v>
      </c>
      <c r="E3386" s="40" t="s">
        <v>221</v>
      </c>
      <c r="F3386" s="40" t="s">
        <v>738</v>
      </c>
      <c r="G3386" s="698" t="s">
        <v>230</v>
      </c>
      <c r="H3386" s="40" t="s">
        <v>213</v>
      </c>
      <c r="I3386" s="629" t="s">
        <v>71</v>
      </c>
      <c r="J3386" s="698" t="s">
        <v>266</v>
      </c>
      <c r="K3386" s="303">
        <v>0</v>
      </c>
      <c r="L3386" s="304">
        <v>0</v>
      </c>
      <c r="M3386" s="305">
        <v>0</v>
      </c>
      <c r="N3386" s="305">
        <v>0</v>
      </c>
      <c r="O3386" s="303">
        <v>0</v>
      </c>
      <c r="P3386" s="305">
        <v>0</v>
      </c>
      <c r="Q3386" s="303">
        <v>0</v>
      </c>
      <c r="R3386" s="16">
        <f>SUMIFS('Member Months'!$L:$L,'Member Months'!$A:$A,$A3386,'Member Months'!$C:$C,$C3386, 'Member Months'!$D:$D,$D3386)</f>
        <v>0</v>
      </c>
      <c r="T3386" s="172"/>
    </row>
    <row r="3387" spans="1:20">
      <c r="A3387" s="38" t="s">
        <v>221</v>
      </c>
      <c r="B3387" s="39">
        <f t="shared" si="115"/>
        <v>0</v>
      </c>
      <c r="C3387" s="39" t="str">
        <f t="shared" si="114"/>
        <v>2020 Initial Year</v>
      </c>
      <c r="D3387" s="40">
        <v>3</v>
      </c>
      <c r="E3387" s="40" t="s">
        <v>221</v>
      </c>
      <c r="F3387" s="40" t="s">
        <v>738</v>
      </c>
      <c r="G3387" s="698" t="s">
        <v>230</v>
      </c>
      <c r="H3387" s="40" t="s">
        <v>213</v>
      </c>
      <c r="I3387" s="629" t="s">
        <v>72</v>
      </c>
      <c r="J3387" s="698" t="s">
        <v>527</v>
      </c>
      <c r="K3387" s="303">
        <v>0</v>
      </c>
      <c r="L3387" s="304">
        <v>0</v>
      </c>
      <c r="M3387" s="305">
        <v>0</v>
      </c>
      <c r="N3387" s="305">
        <v>0</v>
      </c>
      <c r="O3387" s="303">
        <v>0</v>
      </c>
      <c r="P3387" s="305">
        <v>0</v>
      </c>
      <c r="Q3387" s="303">
        <v>0</v>
      </c>
      <c r="R3387" s="16">
        <f>SUMIFS('Member Months'!$L:$L,'Member Months'!$A:$A,$A3387,'Member Months'!$C:$C,$C3387, 'Member Months'!$D:$D,$D3387)</f>
        <v>0</v>
      </c>
      <c r="T3387" s="172"/>
    </row>
    <row r="3388" spans="1:20">
      <c r="A3388" s="38" t="s">
        <v>221</v>
      </c>
      <c r="B3388" s="39">
        <f t="shared" si="115"/>
        <v>0</v>
      </c>
      <c r="C3388" s="39" t="str">
        <f t="shared" si="114"/>
        <v>2020 Initial Year</v>
      </c>
      <c r="D3388" s="40">
        <v>3</v>
      </c>
      <c r="E3388" s="40" t="s">
        <v>221</v>
      </c>
      <c r="F3388" s="40" t="s">
        <v>738</v>
      </c>
      <c r="G3388" s="698" t="s">
        <v>230</v>
      </c>
      <c r="H3388" s="40" t="s">
        <v>213</v>
      </c>
      <c r="I3388" s="629" t="s">
        <v>73</v>
      </c>
      <c r="J3388" s="698" t="s">
        <v>528</v>
      </c>
      <c r="K3388" s="303">
        <v>0</v>
      </c>
      <c r="L3388" s="304">
        <v>0</v>
      </c>
      <c r="M3388" s="305">
        <v>0</v>
      </c>
      <c r="N3388" s="305">
        <v>0</v>
      </c>
      <c r="O3388" s="303">
        <v>0</v>
      </c>
      <c r="P3388" s="305">
        <v>0</v>
      </c>
      <c r="Q3388" s="303">
        <v>0</v>
      </c>
      <c r="R3388" s="16">
        <f>SUMIFS('Member Months'!$L:$L,'Member Months'!$A:$A,$A3388,'Member Months'!$C:$C,$C3388, 'Member Months'!$D:$D,$D3388)</f>
        <v>0</v>
      </c>
      <c r="T3388" s="172"/>
    </row>
    <row r="3389" spans="1:20">
      <c r="A3389" s="38" t="s">
        <v>221</v>
      </c>
      <c r="B3389" s="39">
        <f t="shared" si="115"/>
        <v>0</v>
      </c>
      <c r="C3389" s="39" t="str">
        <f t="shared" si="114"/>
        <v>2020 Initial Year</v>
      </c>
      <c r="D3389" s="40">
        <v>3</v>
      </c>
      <c r="E3389" s="40" t="s">
        <v>221</v>
      </c>
      <c r="F3389" s="40" t="s">
        <v>738</v>
      </c>
      <c r="G3389" s="698" t="s">
        <v>230</v>
      </c>
      <c r="H3389" s="40" t="s">
        <v>213</v>
      </c>
      <c r="I3389" s="630" t="s">
        <v>409</v>
      </c>
      <c r="J3389" s="698" t="s">
        <v>803</v>
      </c>
      <c r="K3389" s="303">
        <v>0</v>
      </c>
      <c r="L3389" s="304">
        <v>0</v>
      </c>
      <c r="M3389" s="305">
        <v>0</v>
      </c>
      <c r="N3389" s="305">
        <v>0</v>
      </c>
      <c r="O3389" s="303">
        <v>0</v>
      </c>
      <c r="P3389" s="305">
        <v>0</v>
      </c>
      <c r="Q3389" s="303">
        <v>0</v>
      </c>
      <c r="R3389" s="16">
        <f>SUMIFS('Member Months'!$L:$L,'Member Months'!$A:$A,$A3389,'Member Months'!$C:$C,$C3389, 'Member Months'!$D:$D,$D3389)</f>
        <v>0</v>
      </c>
      <c r="T3389" s="172"/>
    </row>
    <row r="3390" spans="1:20">
      <c r="A3390" s="38" t="s">
        <v>150</v>
      </c>
      <c r="B3390" s="39">
        <f t="shared" si="115"/>
        <v>0</v>
      </c>
      <c r="C3390" s="39" t="str">
        <f t="shared" ref="C3390:C3450" si="116">$C$2598</f>
        <v>2020 Initial Year</v>
      </c>
      <c r="D3390" s="40">
        <v>3</v>
      </c>
      <c r="E3390" s="662" t="s">
        <v>150</v>
      </c>
      <c r="F3390" s="40" t="s">
        <v>739</v>
      </c>
      <c r="G3390" s="698" t="s">
        <v>161</v>
      </c>
      <c r="H3390" s="40" t="s">
        <v>213</v>
      </c>
      <c r="I3390" s="629" t="s">
        <v>211</v>
      </c>
      <c r="J3390" s="698" t="s">
        <v>261</v>
      </c>
      <c r="K3390" s="303">
        <v>0</v>
      </c>
      <c r="L3390" s="304">
        <v>0</v>
      </c>
      <c r="M3390" s="305">
        <v>0</v>
      </c>
      <c r="N3390" s="305">
        <v>0</v>
      </c>
      <c r="O3390" s="303">
        <v>0</v>
      </c>
      <c r="P3390" s="305">
        <v>0</v>
      </c>
      <c r="Q3390" s="303">
        <v>0</v>
      </c>
      <c r="R3390" s="16">
        <f>SUMIFS('Member Months'!$L:$L,'Member Months'!$A:$A,$A3390,'Member Months'!$C:$C,$C3390, 'Member Months'!$D:$D,$D3390)</f>
        <v>0</v>
      </c>
      <c r="T3390" s="172"/>
    </row>
    <row r="3391" spans="1:20">
      <c r="A3391" s="38" t="s">
        <v>150</v>
      </c>
      <c r="B3391" s="39">
        <f t="shared" si="115"/>
        <v>0</v>
      </c>
      <c r="C3391" s="39" t="str">
        <f t="shared" si="116"/>
        <v>2020 Initial Year</v>
      </c>
      <c r="D3391" s="40">
        <v>3</v>
      </c>
      <c r="E3391" s="662" t="s">
        <v>150</v>
      </c>
      <c r="F3391" s="40" t="s">
        <v>739</v>
      </c>
      <c r="G3391" s="698" t="s">
        <v>161</v>
      </c>
      <c r="H3391" s="40" t="s">
        <v>213</v>
      </c>
      <c r="I3391" s="629" t="s">
        <v>214</v>
      </c>
      <c r="J3391" s="698" t="s">
        <v>676</v>
      </c>
      <c r="K3391" s="303">
        <v>0</v>
      </c>
      <c r="L3391" s="304">
        <v>0</v>
      </c>
      <c r="M3391" s="305">
        <v>0</v>
      </c>
      <c r="N3391" s="305">
        <v>0</v>
      </c>
      <c r="O3391" s="303">
        <v>0</v>
      </c>
      <c r="P3391" s="305">
        <v>0</v>
      </c>
      <c r="Q3391" s="303">
        <v>0</v>
      </c>
      <c r="R3391" s="16">
        <f>SUMIFS('Member Months'!$L:$L,'Member Months'!$A:$A,$A3391,'Member Months'!$C:$C,$C3391, 'Member Months'!$D:$D,$D3391)</f>
        <v>0</v>
      </c>
      <c r="T3391" s="172"/>
    </row>
    <row r="3392" spans="1:20">
      <c r="A3392" s="38" t="s">
        <v>150</v>
      </c>
      <c r="B3392" s="39">
        <f t="shared" si="115"/>
        <v>0</v>
      </c>
      <c r="C3392" s="39" t="str">
        <f t="shared" si="116"/>
        <v>2020 Initial Year</v>
      </c>
      <c r="D3392" s="40">
        <v>3</v>
      </c>
      <c r="E3392" s="662" t="s">
        <v>150</v>
      </c>
      <c r="F3392" s="40" t="s">
        <v>739</v>
      </c>
      <c r="G3392" s="698" t="s">
        <v>161</v>
      </c>
      <c r="H3392" s="40" t="s">
        <v>213</v>
      </c>
      <c r="I3392" s="629" t="s">
        <v>215</v>
      </c>
      <c r="J3392" s="698" t="s">
        <v>216</v>
      </c>
      <c r="K3392" s="303">
        <v>0</v>
      </c>
      <c r="L3392" s="304">
        <v>0</v>
      </c>
      <c r="M3392" s="305">
        <v>0</v>
      </c>
      <c r="N3392" s="305">
        <v>0</v>
      </c>
      <c r="O3392" s="303">
        <v>0</v>
      </c>
      <c r="P3392" s="305">
        <v>0</v>
      </c>
      <c r="Q3392" s="303">
        <v>0</v>
      </c>
      <c r="R3392" s="16">
        <f>SUMIFS('Member Months'!$L:$L,'Member Months'!$A:$A,$A3392,'Member Months'!$C:$C,$C3392, 'Member Months'!$D:$D,$D3392)</f>
        <v>0</v>
      </c>
      <c r="T3392" s="172"/>
    </row>
    <row r="3393" spans="1:20">
      <c r="A3393" s="38" t="s">
        <v>150</v>
      </c>
      <c r="B3393" s="39">
        <f t="shared" si="115"/>
        <v>0</v>
      </c>
      <c r="C3393" s="39" t="str">
        <f t="shared" si="116"/>
        <v>2020 Initial Year</v>
      </c>
      <c r="D3393" s="40">
        <v>3</v>
      </c>
      <c r="E3393" s="662" t="s">
        <v>150</v>
      </c>
      <c r="F3393" s="40" t="s">
        <v>739</v>
      </c>
      <c r="G3393" s="698" t="s">
        <v>161</v>
      </c>
      <c r="H3393" s="40" t="s">
        <v>213</v>
      </c>
      <c r="I3393" s="629" t="s">
        <v>217</v>
      </c>
      <c r="J3393" s="698" t="s">
        <v>262</v>
      </c>
      <c r="K3393" s="303">
        <v>0</v>
      </c>
      <c r="L3393" s="304">
        <v>0</v>
      </c>
      <c r="M3393" s="305">
        <v>0</v>
      </c>
      <c r="N3393" s="305">
        <v>0</v>
      </c>
      <c r="O3393" s="303">
        <v>0</v>
      </c>
      <c r="P3393" s="305">
        <v>0</v>
      </c>
      <c r="Q3393" s="303">
        <v>0</v>
      </c>
      <c r="R3393" s="16">
        <f>SUMIFS('Member Months'!$L:$L,'Member Months'!$A:$A,$A3393,'Member Months'!$C:$C,$C3393, 'Member Months'!$D:$D,$D3393)</f>
        <v>0</v>
      </c>
      <c r="T3393" s="172"/>
    </row>
    <row r="3394" spans="1:20">
      <c r="A3394" s="38" t="s">
        <v>150</v>
      </c>
      <c r="B3394" s="39">
        <f t="shared" si="115"/>
        <v>0</v>
      </c>
      <c r="C3394" s="39" t="str">
        <f t="shared" si="116"/>
        <v>2020 Initial Year</v>
      </c>
      <c r="D3394" s="40">
        <v>3</v>
      </c>
      <c r="E3394" s="662" t="s">
        <v>150</v>
      </c>
      <c r="F3394" s="40" t="s">
        <v>739</v>
      </c>
      <c r="G3394" s="698" t="s">
        <v>161</v>
      </c>
      <c r="H3394" s="40" t="s">
        <v>213</v>
      </c>
      <c r="I3394" s="629" t="s">
        <v>218</v>
      </c>
      <c r="J3394" s="698" t="s">
        <v>677</v>
      </c>
      <c r="K3394" s="303">
        <v>0</v>
      </c>
      <c r="L3394" s="304">
        <v>0</v>
      </c>
      <c r="M3394" s="305">
        <v>0</v>
      </c>
      <c r="N3394" s="305">
        <v>0</v>
      </c>
      <c r="O3394" s="303">
        <v>0</v>
      </c>
      <c r="P3394" s="305">
        <v>0</v>
      </c>
      <c r="Q3394" s="303">
        <v>0</v>
      </c>
      <c r="R3394" s="16">
        <f>SUMIFS('Member Months'!$L:$L,'Member Months'!$A:$A,$A3394,'Member Months'!$C:$C,$C3394, 'Member Months'!$D:$D,$D3394)</f>
        <v>0</v>
      </c>
      <c r="T3394" s="172"/>
    </row>
    <row r="3395" spans="1:20">
      <c r="A3395" s="38" t="s">
        <v>150</v>
      </c>
      <c r="B3395" s="39">
        <f t="shared" si="115"/>
        <v>0</v>
      </c>
      <c r="C3395" s="39" t="str">
        <f t="shared" si="116"/>
        <v>2020 Initial Year</v>
      </c>
      <c r="D3395" s="40">
        <v>3</v>
      </c>
      <c r="E3395" s="662" t="s">
        <v>150</v>
      </c>
      <c r="F3395" s="40" t="s">
        <v>739</v>
      </c>
      <c r="G3395" s="698" t="s">
        <v>161</v>
      </c>
      <c r="H3395" s="40" t="s">
        <v>213</v>
      </c>
      <c r="I3395" s="629" t="s">
        <v>219</v>
      </c>
      <c r="J3395" s="698" t="s">
        <v>263</v>
      </c>
      <c r="K3395" s="303">
        <v>0</v>
      </c>
      <c r="L3395" s="304">
        <v>0</v>
      </c>
      <c r="M3395" s="305">
        <v>0</v>
      </c>
      <c r="N3395" s="305">
        <v>0</v>
      </c>
      <c r="O3395" s="303">
        <v>0</v>
      </c>
      <c r="P3395" s="305">
        <v>0</v>
      </c>
      <c r="Q3395" s="303">
        <v>0</v>
      </c>
      <c r="R3395" s="16">
        <f>SUMIFS('Member Months'!$L:$L,'Member Months'!$A:$A,$A3395,'Member Months'!$C:$C,$C3395, 'Member Months'!$D:$D,$D3395)</f>
        <v>0</v>
      </c>
      <c r="T3395" s="172"/>
    </row>
    <row r="3396" spans="1:20">
      <c r="A3396" s="38" t="s">
        <v>150</v>
      </c>
      <c r="B3396" s="39">
        <f t="shared" si="115"/>
        <v>0</v>
      </c>
      <c r="C3396" s="39" t="str">
        <f t="shared" si="116"/>
        <v>2020 Initial Year</v>
      </c>
      <c r="D3396" s="40">
        <v>3</v>
      </c>
      <c r="E3396" s="662" t="s">
        <v>150</v>
      </c>
      <c r="F3396" s="40" t="s">
        <v>739</v>
      </c>
      <c r="G3396" s="698" t="s">
        <v>161</v>
      </c>
      <c r="H3396" s="40" t="s">
        <v>213</v>
      </c>
      <c r="I3396" s="629" t="s">
        <v>220</v>
      </c>
      <c r="J3396" s="698" t="s">
        <v>675</v>
      </c>
      <c r="K3396" s="303">
        <v>0</v>
      </c>
      <c r="L3396" s="304">
        <v>0</v>
      </c>
      <c r="M3396" s="305">
        <v>0</v>
      </c>
      <c r="N3396" s="305">
        <v>0</v>
      </c>
      <c r="O3396" s="303">
        <v>0</v>
      </c>
      <c r="P3396" s="305">
        <v>0</v>
      </c>
      <c r="Q3396" s="303">
        <v>0</v>
      </c>
      <c r="R3396" s="16">
        <f>SUMIFS('Member Months'!$L:$L,'Member Months'!$A:$A,$A3396,'Member Months'!$C:$C,$C3396, 'Member Months'!$D:$D,$D3396)</f>
        <v>0</v>
      </c>
      <c r="T3396" s="172"/>
    </row>
    <row r="3397" spans="1:20">
      <c r="A3397" s="38" t="s">
        <v>150</v>
      </c>
      <c r="B3397" s="39">
        <f t="shared" si="115"/>
        <v>0</v>
      </c>
      <c r="C3397" s="39" t="str">
        <f t="shared" si="116"/>
        <v>2020 Initial Year</v>
      </c>
      <c r="D3397" s="40">
        <v>3</v>
      </c>
      <c r="E3397" s="662" t="s">
        <v>150</v>
      </c>
      <c r="F3397" s="40" t="s">
        <v>739</v>
      </c>
      <c r="G3397" s="698" t="s">
        <v>161</v>
      </c>
      <c r="H3397" s="40" t="s">
        <v>213</v>
      </c>
      <c r="I3397" s="629" t="s">
        <v>221</v>
      </c>
      <c r="J3397" s="698" t="s">
        <v>264</v>
      </c>
      <c r="K3397" s="303">
        <v>0</v>
      </c>
      <c r="L3397" s="304">
        <v>0</v>
      </c>
      <c r="M3397" s="305">
        <v>0</v>
      </c>
      <c r="N3397" s="305">
        <v>0</v>
      </c>
      <c r="O3397" s="303">
        <v>0</v>
      </c>
      <c r="P3397" s="305">
        <v>0</v>
      </c>
      <c r="Q3397" s="303">
        <v>0</v>
      </c>
      <c r="R3397" s="16">
        <f>SUMIFS('Member Months'!$L:$L,'Member Months'!$A:$A,$A3397,'Member Months'!$C:$C,$C3397, 'Member Months'!$D:$D,$D3397)</f>
        <v>0</v>
      </c>
      <c r="T3397" s="172"/>
    </row>
    <row r="3398" spans="1:20">
      <c r="A3398" s="38" t="s">
        <v>150</v>
      </c>
      <c r="B3398" s="39">
        <f t="shared" si="115"/>
        <v>0</v>
      </c>
      <c r="C3398" s="39" t="str">
        <f t="shared" si="116"/>
        <v>2020 Initial Year</v>
      </c>
      <c r="D3398" s="40">
        <v>3</v>
      </c>
      <c r="E3398" s="662" t="s">
        <v>150</v>
      </c>
      <c r="F3398" s="40" t="s">
        <v>739</v>
      </c>
      <c r="G3398" s="698" t="s">
        <v>161</v>
      </c>
      <c r="H3398" s="40" t="s">
        <v>213</v>
      </c>
      <c r="I3398" s="629" t="s">
        <v>222</v>
      </c>
      <c r="J3398" s="698" t="s">
        <v>206</v>
      </c>
      <c r="K3398" s="303">
        <v>0</v>
      </c>
      <c r="L3398" s="304">
        <v>0</v>
      </c>
      <c r="M3398" s="305">
        <v>0</v>
      </c>
      <c r="N3398" s="305">
        <v>0</v>
      </c>
      <c r="O3398" s="303">
        <v>0</v>
      </c>
      <c r="P3398" s="305">
        <v>0</v>
      </c>
      <c r="Q3398" s="303">
        <v>0</v>
      </c>
      <c r="R3398" s="16">
        <f>SUMIFS('Member Months'!$L:$L,'Member Months'!$A:$A,$A3398,'Member Months'!$C:$C,$C3398, 'Member Months'!$D:$D,$D3398)</f>
        <v>0</v>
      </c>
      <c r="T3398" s="172"/>
    </row>
    <row r="3399" spans="1:20">
      <c r="A3399" s="38" t="s">
        <v>150</v>
      </c>
      <c r="B3399" s="39">
        <f t="shared" si="115"/>
        <v>0</v>
      </c>
      <c r="C3399" s="39" t="str">
        <f t="shared" si="116"/>
        <v>2020 Initial Year</v>
      </c>
      <c r="D3399" s="40">
        <v>3</v>
      </c>
      <c r="E3399" s="662" t="s">
        <v>150</v>
      </c>
      <c r="F3399" s="40" t="s">
        <v>739</v>
      </c>
      <c r="G3399" s="698" t="s">
        <v>161</v>
      </c>
      <c r="H3399" s="40" t="s">
        <v>213</v>
      </c>
      <c r="I3399" s="629" t="s">
        <v>223</v>
      </c>
      <c r="J3399" s="698" t="s">
        <v>181</v>
      </c>
      <c r="K3399" s="303">
        <v>0</v>
      </c>
      <c r="L3399" s="304">
        <v>0</v>
      </c>
      <c r="M3399" s="305">
        <v>0</v>
      </c>
      <c r="N3399" s="305">
        <v>0</v>
      </c>
      <c r="O3399" s="303">
        <v>0</v>
      </c>
      <c r="P3399" s="305">
        <v>0</v>
      </c>
      <c r="Q3399" s="303">
        <v>0</v>
      </c>
      <c r="R3399" s="16">
        <f>SUMIFS('Member Months'!$L:$L,'Member Months'!$A:$A,$A3399,'Member Months'!$C:$C,$C3399, 'Member Months'!$D:$D,$D3399)</f>
        <v>0</v>
      </c>
      <c r="T3399" s="172"/>
    </row>
    <row r="3400" spans="1:20">
      <c r="A3400" s="38" t="s">
        <v>150</v>
      </c>
      <c r="B3400" s="39">
        <f t="shared" si="115"/>
        <v>0</v>
      </c>
      <c r="C3400" s="39" t="str">
        <f t="shared" si="116"/>
        <v>2020 Initial Year</v>
      </c>
      <c r="D3400" s="40">
        <v>3</v>
      </c>
      <c r="E3400" s="662" t="s">
        <v>150</v>
      </c>
      <c r="F3400" s="40" t="s">
        <v>739</v>
      </c>
      <c r="G3400" s="698" t="s">
        <v>161</v>
      </c>
      <c r="H3400" s="40" t="s">
        <v>213</v>
      </c>
      <c r="I3400" s="629" t="s">
        <v>150</v>
      </c>
      <c r="J3400" s="698" t="s">
        <v>204</v>
      </c>
      <c r="K3400" s="303">
        <v>0</v>
      </c>
      <c r="L3400" s="304">
        <v>0</v>
      </c>
      <c r="M3400" s="305">
        <v>0</v>
      </c>
      <c r="N3400" s="305">
        <v>0</v>
      </c>
      <c r="O3400" s="303">
        <v>0</v>
      </c>
      <c r="P3400" s="305">
        <v>0</v>
      </c>
      <c r="Q3400" s="303">
        <v>0</v>
      </c>
      <c r="R3400" s="16">
        <f>SUMIFS('Member Months'!$L:$L,'Member Months'!$A:$A,$A3400,'Member Months'!$C:$C,$C3400, 'Member Months'!$D:$D,$D3400)</f>
        <v>0</v>
      </c>
      <c r="T3400" s="172"/>
    </row>
    <row r="3401" spans="1:20">
      <c r="A3401" s="38" t="s">
        <v>150</v>
      </c>
      <c r="B3401" s="39">
        <f t="shared" si="115"/>
        <v>0</v>
      </c>
      <c r="C3401" s="39" t="str">
        <f t="shared" si="116"/>
        <v>2020 Initial Year</v>
      </c>
      <c r="D3401" s="40">
        <v>3</v>
      </c>
      <c r="E3401" s="662" t="s">
        <v>150</v>
      </c>
      <c r="F3401" s="40" t="s">
        <v>739</v>
      </c>
      <c r="G3401" s="698" t="s">
        <v>161</v>
      </c>
      <c r="H3401" s="40" t="s">
        <v>213</v>
      </c>
      <c r="I3401" s="629" t="s">
        <v>151</v>
      </c>
      <c r="J3401" s="698" t="s">
        <v>205</v>
      </c>
      <c r="K3401" s="303">
        <v>0</v>
      </c>
      <c r="L3401" s="304">
        <v>0</v>
      </c>
      <c r="M3401" s="305">
        <v>0</v>
      </c>
      <c r="N3401" s="305">
        <v>0</v>
      </c>
      <c r="O3401" s="303">
        <v>0</v>
      </c>
      <c r="P3401" s="305">
        <v>0</v>
      </c>
      <c r="Q3401" s="303">
        <v>0</v>
      </c>
      <c r="R3401" s="16">
        <f>SUMIFS('Member Months'!$L:$L,'Member Months'!$A:$A,$A3401,'Member Months'!$C:$C,$C3401, 'Member Months'!$D:$D,$D3401)</f>
        <v>0</v>
      </c>
      <c r="T3401" s="172"/>
    </row>
    <row r="3402" spans="1:20">
      <c r="A3402" s="38" t="s">
        <v>150</v>
      </c>
      <c r="B3402" s="39">
        <f t="shared" si="115"/>
        <v>0</v>
      </c>
      <c r="C3402" s="39" t="str">
        <f t="shared" si="116"/>
        <v>2020 Initial Year</v>
      </c>
      <c r="D3402" s="40">
        <v>3</v>
      </c>
      <c r="E3402" s="662" t="s">
        <v>150</v>
      </c>
      <c r="F3402" s="40" t="s">
        <v>739</v>
      </c>
      <c r="G3402" s="698" t="s">
        <v>161</v>
      </c>
      <c r="H3402" s="40" t="s">
        <v>213</v>
      </c>
      <c r="I3402" s="629" t="s">
        <v>152</v>
      </c>
      <c r="J3402" s="698" t="s">
        <v>182</v>
      </c>
      <c r="K3402" s="303">
        <v>0</v>
      </c>
      <c r="L3402" s="304">
        <v>0</v>
      </c>
      <c r="M3402" s="305">
        <v>0</v>
      </c>
      <c r="N3402" s="305">
        <v>0</v>
      </c>
      <c r="O3402" s="303">
        <v>0</v>
      </c>
      <c r="P3402" s="305">
        <v>0</v>
      </c>
      <c r="Q3402" s="303">
        <v>0</v>
      </c>
      <c r="R3402" s="16">
        <f>SUMIFS('Member Months'!$L:$L,'Member Months'!$A:$A,$A3402,'Member Months'!$C:$C,$C3402, 'Member Months'!$D:$D,$D3402)</f>
        <v>0</v>
      </c>
      <c r="T3402" s="172"/>
    </row>
    <row r="3403" spans="1:20">
      <c r="A3403" s="38" t="s">
        <v>150</v>
      </c>
      <c r="B3403" s="39">
        <f t="shared" ref="B3403:B3556" si="117">$B$3246</f>
        <v>0</v>
      </c>
      <c r="C3403" s="39" t="str">
        <f t="shared" si="116"/>
        <v>2020 Initial Year</v>
      </c>
      <c r="D3403" s="40">
        <v>3</v>
      </c>
      <c r="E3403" s="662" t="s">
        <v>150</v>
      </c>
      <c r="F3403" s="40" t="s">
        <v>739</v>
      </c>
      <c r="G3403" s="698" t="s">
        <v>161</v>
      </c>
      <c r="H3403" s="40" t="s">
        <v>213</v>
      </c>
      <c r="I3403" s="629" t="s">
        <v>70</v>
      </c>
      <c r="J3403" s="698" t="s">
        <v>265</v>
      </c>
      <c r="K3403" s="303">
        <v>0</v>
      </c>
      <c r="L3403" s="304">
        <v>0</v>
      </c>
      <c r="M3403" s="305">
        <v>0</v>
      </c>
      <c r="N3403" s="305">
        <v>0</v>
      </c>
      <c r="O3403" s="303">
        <v>0</v>
      </c>
      <c r="P3403" s="305">
        <v>0</v>
      </c>
      <c r="Q3403" s="303">
        <v>0</v>
      </c>
      <c r="R3403" s="16">
        <f>SUMIFS('Member Months'!$L:$L,'Member Months'!$A:$A,$A3403,'Member Months'!$C:$C,$C3403, 'Member Months'!$D:$D,$D3403)</f>
        <v>0</v>
      </c>
      <c r="T3403" s="172"/>
    </row>
    <row r="3404" spans="1:20">
      <c r="A3404" s="38" t="s">
        <v>150</v>
      </c>
      <c r="B3404" s="39">
        <f t="shared" si="117"/>
        <v>0</v>
      </c>
      <c r="C3404" s="39" t="str">
        <f t="shared" si="116"/>
        <v>2020 Initial Year</v>
      </c>
      <c r="D3404" s="40">
        <v>3</v>
      </c>
      <c r="E3404" s="662" t="s">
        <v>150</v>
      </c>
      <c r="F3404" s="40" t="s">
        <v>739</v>
      </c>
      <c r="G3404" s="698" t="s">
        <v>161</v>
      </c>
      <c r="H3404" s="40" t="s">
        <v>213</v>
      </c>
      <c r="I3404" s="629" t="s">
        <v>71</v>
      </c>
      <c r="J3404" s="698" t="s">
        <v>266</v>
      </c>
      <c r="K3404" s="303">
        <v>0</v>
      </c>
      <c r="L3404" s="304">
        <v>0</v>
      </c>
      <c r="M3404" s="305">
        <v>0</v>
      </c>
      <c r="N3404" s="305">
        <v>0</v>
      </c>
      <c r="O3404" s="303">
        <v>0</v>
      </c>
      <c r="P3404" s="305">
        <v>0</v>
      </c>
      <c r="Q3404" s="303">
        <v>0</v>
      </c>
      <c r="R3404" s="16">
        <f>SUMIFS('Member Months'!$L:$L,'Member Months'!$A:$A,$A3404,'Member Months'!$C:$C,$C3404, 'Member Months'!$D:$D,$D3404)</f>
        <v>0</v>
      </c>
      <c r="T3404" s="172"/>
    </row>
    <row r="3405" spans="1:20">
      <c r="A3405" s="38" t="s">
        <v>150</v>
      </c>
      <c r="B3405" s="39">
        <f t="shared" si="117"/>
        <v>0</v>
      </c>
      <c r="C3405" s="39" t="str">
        <f t="shared" si="116"/>
        <v>2020 Initial Year</v>
      </c>
      <c r="D3405" s="40">
        <v>3</v>
      </c>
      <c r="E3405" s="662" t="s">
        <v>150</v>
      </c>
      <c r="F3405" s="40" t="s">
        <v>739</v>
      </c>
      <c r="G3405" s="698" t="s">
        <v>161</v>
      </c>
      <c r="H3405" s="40" t="s">
        <v>213</v>
      </c>
      <c r="I3405" s="629" t="s">
        <v>72</v>
      </c>
      <c r="J3405" s="698" t="s">
        <v>527</v>
      </c>
      <c r="K3405" s="303">
        <v>0</v>
      </c>
      <c r="L3405" s="304">
        <v>0</v>
      </c>
      <c r="M3405" s="305">
        <v>0</v>
      </c>
      <c r="N3405" s="305">
        <v>0</v>
      </c>
      <c r="O3405" s="303">
        <v>0</v>
      </c>
      <c r="P3405" s="305">
        <v>0</v>
      </c>
      <c r="Q3405" s="303">
        <v>0</v>
      </c>
      <c r="R3405" s="16">
        <f>SUMIFS('Member Months'!$L:$L,'Member Months'!$A:$A,$A3405,'Member Months'!$C:$C,$C3405, 'Member Months'!$D:$D,$D3405)</f>
        <v>0</v>
      </c>
      <c r="T3405" s="172"/>
    </row>
    <row r="3406" spans="1:20">
      <c r="A3406" s="38" t="s">
        <v>150</v>
      </c>
      <c r="B3406" s="39">
        <f t="shared" si="117"/>
        <v>0</v>
      </c>
      <c r="C3406" s="39" t="str">
        <f t="shared" si="116"/>
        <v>2020 Initial Year</v>
      </c>
      <c r="D3406" s="40">
        <v>3</v>
      </c>
      <c r="E3406" s="662" t="s">
        <v>150</v>
      </c>
      <c r="F3406" s="40" t="s">
        <v>739</v>
      </c>
      <c r="G3406" s="698" t="s">
        <v>161</v>
      </c>
      <c r="H3406" s="40" t="s">
        <v>213</v>
      </c>
      <c r="I3406" s="629" t="s">
        <v>73</v>
      </c>
      <c r="J3406" s="698" t="s">
        <v>528</v>
      </c>
      <c r="K3406" s="303">
        <v>0</v>
      </c>
      <c r="L3406" s="304">
        <v>0</v>
      </c>
      <c r="M3406" s="305">
        <v>0</v>
      </c>
      <c r="N3406" s="305">
        <v>0</v>
      </c>
      <c r="O3406" s="303">
        <v>0</v>
      </c>
      <c r="P3406" s="305">
        <v>0</v>
      </c>
      <c r="Q3406" s="303">
        <v>0</v>
      </c>
      <c r="R3406" s="16">
        <f>SUMIFS('Member Months'!$L:$L,'Member Months'!$A:$A,$A3406,'Member Months'!$C:$C,$C3406, 'Member Months'!$D:$D,$D3406)</f>
        <v>0</v>
      </c>
      <c r="T3406" s="172"/>
    </row>
    <row r="3407" spans="1:20">
      <c r="A3407" s="38" t="s">
        <v>150</v>
      </c>
      <c r="B3407" s="39">
        <f t="shared" si="117"/>
        <v>0</v>
      </c>
      <c r="C3407" s="39" t="str">
        <f t="shared" si="116"/>
        <v>2020 Initial Year</v>
      </c>
      <c r="D3407" s="40">
        <v>3</v>
      </c>
      <c r="E3407" s="662" t="s">
        <v>150</v>
      </c>
      <c r="F3407" s="40" t="s">
        <v>739</v>
      </c>
      <c r="G3407" s="698" t="s">
        <v>161</v>
      </c>
      <c r="H3407" s="40" t="s">
        <v>213</v>
      </c>
      <c r="I3407" s="630" t="s">
        <v>409</v>
      </c>
      <c r="J3407" s="698" t="s">
        <v>803</v>
      </c>
      <c r="K3407" s="303">
        <v>0</v>
      </c>
      <c r="L3407" s="304">
        <v>0</v>
      </c>
      <c r="M3407" s="305">
        <v>0</v>
      </c>
      <c r="N3407" s="305">
        <v>0</v>
      </c>
      <c r="O3407" s="303">
        <v>0</v>
      </c>
      <c r="P3407" s="305">
        <v>0</v>
      </c>
      <c r="Q3407" s="303">
        <v>0</v>
      </c>
      <c r="R3407" s="16">
        <f>SUMIFS('Member Months'!$L:$L,'Member Months'!$A:$A,$A3407,'Member Months'!$C:$C,$C3407, 'Member Months'!$D:$D,$D3407)</f>
        <v>0</v>
      </c>
      <c r="T3407" s="172"/>
    </row>
    <row r="3408" spans="1:20">
      <c r="A3408" s="38" t="s">
        <v>151</v>
      </c>
      <c r="B3408" s="39">
        <f t="shared" si="117"/>
        <v>0</v>
      </c>
      <c r="C3408" s="39" t="str">
        <f t="shared" si="116"/>
        <v>2020 Initial Year</v>
      </c>
      <c r="D3408" s="40">
        <v>3</v>
      </c>
      <c r="E3408" s="662" t="s">
        <v>151</v>
      </c>
      <c r="F3408" s="40" t="s">
        <v>739</v>
      </c>
      <c r="G3408" s="698" t="s">
        <v>225</v>
      </c>
      <c r="H3408" s="40" t="s">
        <v>213</v>
      </c>
      <c r="I3408" s="629" t="s">
        <v>211</v>
      </c>
      <c r="J3408" s="698" t="s">
        <v>261</v>
      </c>
      <c r="K3408" s="303">
        <v>0</v>
      </c>
      <c r="L3408" s="304">
        <v>0</v>
      </c>
      <c r="M3408" s="305">
        <v>0</v>
      </c>
      <c r="N3408" s="305">
        <v>0</v>
      </c>
      <c r="O3408" s="303">
        <v>0</v>
      </c>
      <c r="P3408" s="305">
        <v>0</v>
      </c>
      <c r="Q3408" s="303">
        <v>0</v>
      </c>
      <c r="R3408" s="16">
        <f>SUMIFS('Member Months'!$L:$L,'Member Months'!$A:$A,$A3408,'Member Months'!$C:$C,$C3408, 'Member Months'!$D:$D,$D3408)</f>
        <v>0</v>
      </c>
      <c r="T3408" s="172"/>
    </row>
    <row r="3409" spans="1:20">
      <c r="A3409" s="38" t="s">
        <v>151</v>
      </c>
      <c r="B3409" s="39">
        <f t="shared" si="117"/>
        <v>0</v>
      </c>
      <c r="C3409" s="39" t="str">
        <f t="shared" si="116"/>
        <v>2020 Initial Year</v>
      </c>
      <c r="D3409" s="40">
        <v>3</v>
      </c>
      <c r="E3409" s="662" t="s">
        <v>151</v>
      </c>
      <c r="F3409" s="40" t="s">
        <v>739</v>
      </c>
      <c r="G3409" s="698" t="s">
        <v>225</v>
      </c>
      <c r="H3409" s="40" t="s">
        <v>213</v>
      </c>
      <c r="I3409" s="629" t="s">
        <v>214</v>
      </c>
      <c r="J3409" s="698" t="s">
        <v>676</v>
      </c>
      <c r="K3409" s="303">
        <v>0</v>
      </c>
      <c r="L3409" s="304">
        <v>0</v>
      </c>
      <c r="M3409" s="305">
        <v>0</v>
      </c>
      <c r="N3409" s="305">
        <v>0</v>
      </c>
      <c r="O3409" s="303">
        <v>0</v>
      </c>
      <c r="P3409" s="305">
        <v>0</v>
      </c>
      <c r="Q3409" s="303">
        <v>0</v>
      </c>
      <c r="R3409" s="16">
        <f>SUMIFS('Member Months'!$L:$L,'Member Months'!$A:$A,$A3409,'Member Months'!$C:$C,$C3409, 'Member Months'!$D:$D,$D3409)</f>
        <v>0</v>
      </c>
      <c r="T3409" s="172"/>
    </row>
    <row r="3410" spans="1:20">
      <c r="A3410" s="38" t="s">
        <v>151</v>
      </c>
      <c r="B3410" s="39">
        <f t="shared" si="117"/>
        <v>0</v>
      </c>
      <c r="C3410" s="39" t="str">
        <f t="shared" si="116"/>
        <v>2020 Initial Year</v>
      </c>
      <c r="D3410" s="40">
        <v>3</v>
      </c>
      <c r="E3410" s="662" t="s">
        <v>151</v>
      </c>
      <c r="F3410" s="40" t="s">
        <v>739</v>
      </c>
      <c r="G3410" s="698" t="s">
        <v>225</v>
      </c>
      <c r="H3410" s="40" t="s">
        <v>213</v>
      </c>
      <c r="I3410" s="629" t="s">
        <v>215</v>
      </c>
      <c r="J3410" s="698" t="s">
        <v>216</v>
      </c>
      <c r="K3410" s="303">
        <v>0</v>
      </c>
      <c r="L3410" s="304">
        <v>0</v>
      </c>
      <c r="M3410" s="305">
        <v>0</v>
      </c>
      <c r="N3410" s="305">
        <v>0</v>
      </c>
      <c r="O3410" s="303">
        <v>0</v>
      </c>
      <c r="P3410" s="305">
        <v>0</v>
      </c>
      <c r="Q3410" s="303">
        <v>0</v>
      </c>
      <c r="R3410" s="16">
        <f>SUMIFS('Member Months'!$L:$L,'Member Months'!$A:$A,$A3410,'Member Months'!$C:$C,$C3410, 'Member Months'!$D:$D,$D3410)</f>
        <v>0</v>
      </c>
      <c r="T3410" s="172"/>
    </row>
    <row r="3411" spans="1:20">
      <c r="A3411" s="38" t="s">
        <v>151</v>
      </c>
      <c r="B3411" s="39">
        <f t="shared" si="117"/>
        <v>0</v>
      </c>
      <c r="C3411" s="39" t="str">
        <f t="shared" si="116"/>
        <v>2020 Initial Year</v>
      </c>
      <c r="D3411" s="40">
        <v>3</v>
      </c>
      <c r="E3411" s="662" t="s">
        <v>151</v>
      </c>
      <c r="F3411" s="40" t="s">
        <v>739</v>
      </c>
      <c r="G3411" s="698" t="s">
        <v>225</v>
      </c>
      <c r="H3411" s="40" t="s">
        <v>213</v>
      </c>
      <c r="I3411" s="629" t="s">
        <v>217</v>
      </c>
      <c r="J3411" s="698" t="s">
        <v>262</v>
      </c>
      <c r="K3411" s="303">
        <v>0</v>
      </c>
      <c r="L3411" s="304">
        <v>0</v>
      </c>
      <c r="M3411" s="305">
        <v>0</v>
      </c>
      <c r="N3411" s="305">
        <v>0</v>
      </c>
      <c r="O3411" s="303">
        <v>0</v>
      </c>
      <c r="P3411" s="305">
        <v>0</v>
      </c>
      <c r="Q3411" s="303">
        <v>0</v>
      </c>
      <c r="R3411" s="16">
        <f>SUMIFS('Member Months'!$L:$L,'Member Months'!$A:$A,$A3411,'Member Months'!$C:$C,$C3411, 'Member Months'!$D:$D,$D3411)</f>
        <v>0</v>
      </c>
      <c r="T3411" s="172"/>
    </row>
    <row r="3412" spans="1:20">
      <c r="A3412" s="38" t="s">
        <v>151</v>
      </c>
      <c r="B3412" s="39">
        <f t="shared" si="117"/>
        <v>0</v>
      </c>
      <c r="C3412" s="39" t="str">
        <f t="shared" si="116"/>
        <v>2020 Initial Year</v>
      </c>
      <c r="D3412" s="40">
        <v>3</v>
      </c>
      <c r="E3412" s="662" t="s">
        <v>151</v>
      </c>
      <c r="F3412" s="40" t="s">
        <v>739</v>
      </c>
      <c r="G3412" s="698" t="s">
        <v>225</v>
      </c>
      <c r="H3412" s="40" t="s">
        <v>213</v>
      </c>
      <c r="I3412" s="629" t="s">
        <v>218</v>
      </c>
      <c r="J3412" s="698" t="s">
        <v>677</v>
      </c>
      <c r="K3412" s="303">
        <v>0</v>
      </c>
      <c r="L3412" s="304">
        <v>0</v>
      </c>
      <c r="M3412" s="305">
        <v>0</v>
      </c>
      <c r="N3412" s="305">
        <v>0</v>
      </c>
      <c r="O3412" s="303">
        <v>0</v>
      </c>
      <c r="P3412" s="305">
        <v>0</v>
      </c>
      <c r="Q3412" s="303">
        <v>0</v>
      </c>
      <c r="R3412" s="16">
        <f>SUMIFS('Member Months'!$L:$L,'Member Months'!$A:$A,$A3412,'Member Months'!$C:$C,$C3412, 'Member Months'!$D:$D,$D3412)</f>
        <v>0</v>
      </c>
      <c r="T3412" s="172"/>
    </row>
    <row r="3413" spans="1:20">
      <c r="A3413" s="38" t="s">
        <v>151</v>
      </c>
      <c r="B3413" s="39">
        <f t="shared" si="117"/>
        <v>0</v>
      </c>
      <c r="C3413" s="39" t="str">
        <f t="shared" si="116"/>
        <v>2020 Initial Year</v>
      </c>
      <c r="D3413" s="40">
        <v>3</v>
      </c>
      <c r="E3413" s="662" t="s">
        <v>151</v>
      </c>
      <c r="F3413" s="40" t="s">
        <v>739</v>
      </c>
      <c r="G3413" s="698" t="s">
        <v>225</v>
      </c>
      <c r="H3413" s="40" t="s">
        <v>213</v>
      </c>
      <c r="I3413" s="629" t="s">
        <v>219</v>
      </c>
      <c r="J3413" s="698" t="s">
        <v>263</v>
      </c>
      <c r="K3413" s="303">
        <v>0</v>
      </c>
      <c r="L3413" s="304">
        <v>0</v>
      </c>
      <c r="M3413" s="305">
        <v>0</v>
      </c>
      <c r="N3413" s="305">
        <v>0</v>
      </c>
      <c r="O3413" s="303">
        <v>0</v>
      </c>
      <c r="P3413" s="305">
        <v>0</v>
      </c>
      <c r="Q3413" s="303">
        <v>0</v>
      </c>
      <c r="R3413" s="16">
        <f>SUMIFS('Member Months'!$L:$L,'Member Months'!$A:$A,$A3413,'Member Months'!$C:$C,$C3413, 'Member Months'!$D:$D,$D3413)</f>
        <v>0</v>
      </c>
      <c r="T3413" s="172"/>
    </row>
    <row r="3414" spans="1:20">
      <c r="A3414" s="38" t="s">
        <v>151</v>
      </c>
      <c r="B3414" s="39">
        <f t="shared" si="117"/>
        <v>0</v>
      </c>
      <c r="C3414" s="39" t="str">
        <f t="shared" si="116"/>
        <v>2020 Initial Year</v>
      </c>
      <c r="D3414" s="40">
        <v>3</v>
      </c>
      <c r="E3414" s="662" t="s">
        <v>151</v>
      </c>
      <c r="F3414" s="40" t="s">
        <v>739</v>
      </c>
      <c r="G3414" s="698" t="s">
        <v>225</v>
      </c>
      <c r="H3414" s="40" t="s">
        <v>213</v>
      </c>
      <c r="I3414" s="629" t="s">
        <v>220</v>
      </c>
      <c r="J3414" s="698" t="s">
        <v>675</v>
      </c>
      <c r="K3414" s="303">
        <v>0</v>
      </c>
      <c r="L3414" s="304">
        <v>0</v>
      </c>
      <c r="M3414" s="305">
        <v>0</v>
      </c>
      <c r="N3414" s="305">
        <v>0</v>
      </c>
      <c r="O3414" s="303">
        <v>0</v>
      </c>
      <c r="P3414" s="305">
        <v>0</v>
      </c>
      <c r="Q3414" s="303">
        <v>0</v>
      </c>
      <c r="R3414" s="16">
        <f>SUMIFS('Member Months'!$L:$L,'Member Months'!$A:$A,$A3414,'Member Months'!$C:$C,$C3414, 'Member Months'!$D:$D,$D3414)</f>
        <v>0</v>
      </c>
      <c r="T3414" s="172"/>
    </row>
    <row r="3415" spans="1:20">
      <c r="A3415" s="38" t="s">
        <v>151</v>
      </c>
      <c r="B3415" s="39">
        <f t="shared" si="117"/>
        <v>0</v>
      </c>
      <c r="C3415" s="39" t="str">
        <f t="shared" si="116"/>
        <v>2020 Initial Year</v>
      </c>
      <c r="D3415" s="40">
        <v>3</v>
      </c>
      <c r="E3415" s="662" t="s">
        <v>151</v>
      </c>
      <c r="F3415" s="40" t="s">
        <v>739</v>
      </c>
      <c r="G3415" s="698" t="s">
        <v>225</v>
      </c>
      <c r="H3415" s="40" t="s">
        <v>213</v>
      </c>
      <c r="I3415" s="629" t="s">
        <v>221</v>
      </c>
      <c r="J3415" s="698" t="s">
        <v>264</v>
      </c>
      <c r="K3415" s="303">
        <v>0</v>
      </c>
      <c r="L3415" s="304">
        <v>0</v>
      </c>
      <c r="M3415" s="305">
        <v>0</v>
      </c>
      <c r="N3415" s="305">
        <v>0</v>
      </c>
      <c r="O3415" s="303">
        <v>0</v>
      </c>
      <c r="P3415" s="305">
        <v>0</v>
      </c>
      <c r="Q3415" s="303">
        <v>0</v>
      </c>
      <c r="R3415" s="16">
        <f>SUMIFS('Member Months'!$L:$L,'Member Months'!$A:$A,$A3415,'Member Months'!$C:$C,$C3415, 'Member Months'!$D:$D,$D3415)</f>
        <v>0</v>
      </c>
      <c r="T3415" s="172"/>
    </row>
    <row r="3416" spans="1:20">
      <c r="A3416" s="38" t="s">
        <v>151</v>
      </c>
      <c r="B3416" s="39">
        <f t="shared" si="117"/>
        <v>0</v>
      </c>
      <c r="C3416" s="39" t="str">
        <f t="shared" si="116"/>
        <v>2020 Initial Year</v>
      </c>
      <c r="D3416" s="40">
        <v>3</v>
      </c>
      <c r="E3416" s="662" t="s">
        <v>151</v>
      </c>
      <c r="F3416" s="40" t="s">
        <v>739</v>
      </c>
      <c r="G3416" s="698" t="s">
        <v>225</v>
      </c>
      <c r="H3416" s="40" t="s">
        <v>213</v>
      </c>
      <c r="I3416" s="629" t="s">
        <v>222</v>
      </c>
      <c r="J3416" s="698" t="s">
        <v>206</v>
      </c>
      <c r="K3416" s="303">
        <v>0</v>
      </c>
      <c r="L3416" s="304">
        <v>0</v>
      </c>
      <c r="M3416" s="305">
        <v>0</v>
      </c>
      <c r="N3416" s="305">
        <v>0</v>
      </c>
      <c r="O3416" s="303">
        <v>0</v>
      </c>
      <c r="P3416" s="305">
        <v>0</v>
      </c>
      <c r="Q3416" s="303">
        <v>0</v>
      </c>
      <c r="R3416" s="16">
        <f>SUMIFS('Member Months'!$L:$L,'Member Months'!$A:$A,$A3416,'Member Months'!$C:$C,$C3416, 'Member Months'!$D:$D,$D3416)</f>
        <v>0</v>
      </c>
      <c r="T3416" s="172"/>
    </row>
    <row r="3417" spans="1:20">
      <c r="A3417" s="38" t="s">
        <v>151</v>
      </c>
      <c r="B3417" s="39">
        <f t="shared" si="117"/>
        <v>0</v>
      </c>
      <c r="C3417" s="39" t="str">
        <f t="shared" si="116"/>
        <v>2020 Initial Year</v>
      </c>
      <c r="D3417" s="40">
        <v>3</v>
      </c>
      <c r="E3417" s="662" t="s">
        <v>151</v>
      </c>
      <c r="F3417" s="40" t="s">
        <v>739</v>
      </c>
      <c r="G3417" s="698" t="s">
        <v>225</v>
      </c>
      <c r="H3417" s="40" t="s">
        <v>213</v>
      </c>
      <c r="I3417" s="629" t="s">
        <v>223</v>
      </c>
      <c r="J3417" s="698" t="s">
        <v>181</v>
      </c>
      <c r="K3417" s="303">
        <v>0</v>
      </c>
      <c r="L3417" s="304">
        <v>0</v>
      </c>
      <c r="M3417" s="305">
        <v>0</v>
      </c>
      <c r="N3417" s="305">
        <v>0</v>
      </c>
      <c r="O3417" s="303">
        <v>0</v>
      </c>
      <c r="P3417" s="305">
        <v>0</v>
      </c>
      <c r="Q3417" s="303">
        <v>0</v>
      </c>
      <c r="R3417" s="16">
        <f>SUMIFS('Member Months'!$L:$L,'Member Months'!$A:$A,$A3417,'Member Months'!$C:$C,$C3417, 'Member Months'!$D:$D,$D3417)</f>
        <v>0</v>
      </c>
      <c r="T3417" s="172"/>
    </row>
    <row r="3418" spans="1:20">
      <c r="A3418" s="38" t="s">
        <v>151</v>
      </c>
      <c r="B3418" s="39">
        <f t="shared" si="117"/>
        <v>0</v>
      </c>
      <c r="C3418" s="39" t="str">
        <f t="shared" si="116"/>
        <v>2020 Initial Year</v>
      </c>
      <c r="D3418" s="40">
        <v>3</v>
      </c>
      <c r="E3418" s="662" t="s">
        <v>151</v>
      </c>
      <c r="F3418" s="40" t="s">
        <v>739</v>
      </c>
      <c r="G3418" s="698" t="s">
        <v>225</v>
      </c>
      <c r="H3418" s="40" t="s">
        <v>213</v>
      </c>
      <c r="I3418" s="629" t="s">
        <v>150</v>
      </c>
      <c r="J3418" s="698" t="s">
        <v>204</v>
      </c>
      <c r="K3418" s="303">
        <v>0</v>
      </c>
      <c r="L3418" s="304">
        <v>0</v>
      </c>
      <c r="M3418" s="305">
        <v>0</v>
      </c>
      <c r="N3418" s="305">
        <v>0</v>
      </c>
      <c r="O3418" s="303">
        <v>0</v>
      </c>
      <c r="P3418" s="305">
        <v>0</v>
      </c>
      <c r="Q3418" s="303">
        <v>0</v>
      </c>
      <c r="R3418" s="16">
        <f>SUMIFS('Member Months'!$L:$L,'Member Months'!$A:$A,$A3418,'Member Months'!$C:$C,$C3418, 'Member Months'!$D:$D,$D3418)</f>
        <v>0</v>
      </c>
      <c r="T3418" s="172"/>
    </row>
    <row r="3419" spans="1:20">
      <c r="A3419" s="38" t="s">
        <v>151</v>
      </c>
      <c r="B3419" s="39">
        <f t="shared" si="117"/>
        <v>0</v>
      </c>
      <c r="C3419" s="39" t="str">
        <f t="shared" si="116"/>
        <v>2020 Initial Year</v>
      </c>
      <c r="D3419" s="40">
        <v>3</v>
      </c>
      <c r="E3419" s="662" t="s">
        <v>151</v>
      </c>
      <c r="F3419" s="40" t="s">
        <v>739</v>
      </c>
      <c r="G3419" s="698" t="s">
        <v>225</v>
      </c>
      <c r="H3419" s="40" t="s">
        <v>213</v>
      </c>
      <c r="I3419" s="629" t="s">
        <v>151</v>
      </c>
      <c r="J3419" s="698" t="s">
        <v>205</v>
      </c>
      <c r="K3419" s="303">
        <v>0</v>
      </c>
      <c r="L3419" s="304">
        <v>0</v>
      </c>
      <c r="M3419" s="305">
        <v>0</v>
      </c>
      <c r="N3419" s="305">
        <v>0</v>
      </c>
      <c r="O3419" s="303">
        <v>0</v>
      </c>
      <c r="P3419" s="305">
        <v>0</v>
      </c>
      <c r="Q3419" s="303">
        <v>0</v>
      </c>
      <c r="R3419" s="16">
        <f>SUMIFS('Member Months'!$L:$L,'Member Months'!$A:$A,$A3419,'Member Months'!$C:$C,$C3419, 'Member Months'!$D:$D,$D3419)</f>
        <v>0</v>
      </c>
      <c r="T3419" s="172"/>
    </row>
    <row r="3420" spans="1:20">
      <c r="A3420" s="38" t="s">
        <v>151</v>
      </c>
      <c r="B3420" s="39">
        <f t="shared" si="117"/>
        <v>0</v>
      </c>
      <c r="C3420" s="39" t="str">
        <f t="shared" si="116"/>
        <v>2020 Initial Year</v>
      </c>
      <c r="D3420" s="40">
        <v>3</v>
      </c>
      <c r="E3420" s="662" t="s">
        <v>151</v>
      </c>
      <c r="F3420" s="40" t="s">
        <v>739</v>
      </c>
      <c r="G3420" s="698" t="s">
        <v>225</v>
      </c>
      <c r="H3420" s="40" t="s">
        <v>213</v>
      </c>
      <c r="I3420" s="629" t="s">
        <v>152</v>
      </c>
      <c r="J3420" s="698" t="s">
        <v>182</v>
      </c>
      <c r="K3420" s="303">
        <v>0</v>
      </c>
      <c r="L3420" s="304">
        <v>0</v>
      </c>
      <c r="M3420" s="305">
        <v>0</v>
      </c>
      <c r="N3420" s="305">
        <v>0</v>
      </c>
      <c r="O3420" s="303">
        <v>0</v>
      </c>
      <c r="P3420" s="305">
        <v>0</v>
      </c>
      <c r="Q3420" s="303">
        <v>0</v>
      </c>
      <c r="R3420" s="16">
        <f>SUMIFS('Member Months'!$L:$L,'Member Months'!$A:$A,$A3420,'Member Months'!$C:$C,$C3420, 'Member Months'!$D:$D,$D3420)</f>
        <v>0</v>
      </c>
      <c r="T3420" s="172"/>
    </row>
    <row r="3421" spans="1:20">
      <c r="A3421" s="38" t="s">
        <v>151</v>
      </c>
      <c r="B3421" s="39">
        <f t="shared" si="117"/>
        <v>0</v>
      </c>
      <c r="C3421" s="39" t="str">
        <f t="shared" si="116"/>
        <v>2020 Initial Year</v>
      </c>
      <c r="D3421" s="40">
        <v>3</v>
      </c>
      <c r="E3421" s="662" t="s">
        <v>151</v>
      </c>
      <c r="F3421" s="40" t="s">
        <v>739</v>
      </c>
      <c r="G3421" s="698" t="s">
        <v>225</v>
      </c>
      <c r="H3421" s="40" t="s">
        <v>213</v>
      </c>
      <c r="I3421" s="629" t="s">
        <v>70</v>
      </c>
      <c r="J3421" s="698" t="s">
        <v>265</v>
      </c>
      <c r="K3421" s="303">
        <v>0</v>
      </c>
      <c r="L3421" s="304">
        <v>0</v>
      </c>
      <c r="M3421" s="305">
        <v>0</v>
      </c>
      <c r="N3421" s="305">
        <v>0</v>
      </c>
      <c r="O3421" s="303">
        <v>0</v>
      </c>
      <c r="P3421" s="305">
        <v>0</v>
      </c>
      <c r="Q3421" s="303">
        <v>0</v>
      </c>
      <c r="R3421" s="16">
        <f>SUMIFS('Member Months'!$L:$L,'Member Months'!$A:$A,$A3421,'Member Months'!$C:$C,$C3421, 'Member Months'!$D:$D,$D3421)</f>
        <v>0</v>
      </c>
      <c r="T3421" s="172"/>
    </row>
    <row r="3422" spans="1:20">
      <c r="A3422" s="38" t="s">
        <v>151</v>
      </c>
      <c r="B3422" s="39">
        <f t="shared" si="117"/>
        <v>0</v>
      </c>
      <c r="C3422" s="39" t="str">
        <f t="shared" si="116"/>
        <v>2020 Initial Year</v>
      </c>
      <c r="D3422" s="40">
        <v>3</v>
      </c>
      <c r="E3422" s="662" t="s">
        <v>151</v>
      </c>
      <c r="F3422" s="40" t="s">
        <v>739</v>
      </c>
      <c r="G3422" s="698" t="s">
        <v>225</v>
      </c>
      <c r="H3422" s="40" t="s">
        <v>213</v>
      </c>
      <c r="I3422" s="629" t="s">
        <v>71</v>
      </c>
      <c r="J3422" s="698" t="s">
        <v>266</v>
      </c>
      <c r="K3422" s="303">
        <v>0</v>
      </c>
      <c r="L3422" s="304">
        <v>0</v>
      </c>
      <c r="M3422" s="305">
        <v>0</v>
      </c>
      <c r="N3422" s="305">
        <v>0</v>
      </c>
      <c r="O3422" s="303">
        <v>0</v>
      </c>
      <c r="P3422" s="305">
        <v>0</v>
      </c>
      <c r="Q3422" s="303">
        <v>0</v>
      </c>
      <c r="R3422" s="16">
        <f>SUMIFS('Member Months'!$L:$L,'Member Months'!$A:$A,$A3422,'Member Months'!$C:$C,$C3422, 'Member Months'!$D:$D,$D3422)</f>
        <v>0</v>
      </c>
      <c r="T3422" s="172"/>
    </row>
    <row r="3423" spans="1:20">
      <c r="A3423" s="38" t="s">
        <v>151</v>
      </c>
      <c r="B3423" s="39">
        <f t="shared" si="117"/>
        <v>0</v>
      </c>
      <c r="C3423" s="39" t="str">
        <f t="shared" si="116"/>
        <v>2020 Initial Year</v>
      </c>
      <c r="D3423" s="40">
        <v>3</v>
      </c>
      <c r="E3423" s="662" t="s">
        <v>151</v>
      </c>
      <c r="F3423" s="40" t="s">
        <v>739</v>
      </c>
      <c r="G3423" s="698" t="s">
        <v>225</v>
      </c>
      <c r="H3423" s="40" t="s">
        <v>213</v>
      </c>
      <c r="I3423" s="629" t="s">
        <v>72</v>
      </c>
      <c r="J3423" s="698" t="s">
        <v>527</v>
      </c>
      <c r="K3423" s="303">
        <v>0</v>
      </c>
      <c r="L3423" s="304">
        <v>0</v>
      </c>
      <c r="M3423" s="305">
        <v>0</v>
      </c>
      <c r="N3423" s="305">
        <v>0</v>
      </c>
      <c r="O3423" s="303">
        <v>0</v>
      </c>
      <c r="P3423" s="305">
        <v>0</v>
      </c>
      <c r="Q3423" s="303">
        <v>0</v>
      </c>
      <c r="R3423" s="16">
        <f>SUMIFS('Member Months'!$L:$L,'Member Months'!$A:$A,$A3423,'Member Months'!$C:$C,$C3423, 'Member Months'!$D:$D,$D3423)</f>
        <v>0</v>
      </c>
      <c r="T3423" s="172"/>
    </row>
    <row r="3424" spans="1:20">
      <c r="A3424" s="38" t="s">
        <v>151</v>
      </c>
      <c r="B3424" s="39">
        <f t="shared" si="117"/>
        <v>0</v>
      </c>
      <c r="C3424" s="39" t="str">
        <f t="shared" si="116"/>
        <v>2020 Initial Year</v>
      </c>
      <c r="D3424" s="40">
        <v>3</v>
      </c>
      <c r="E3424" s="662" t="s">
        <v>151</v>
      </c>
      <c r="F3424" s="40" t="s">
        <v>739</v>
      </c>
      <c r="G3424" s="698" t="s">
        <v>225</v>
      </c>
      <c r="H3424" s="40" t="s">
        <v>213</v>
      </c>
      <c r="I3424" s="629" t="s">
        <v>73</v>
      </c>
      <c r="J3424" s="698" t="s">
        <v>528</v>
      </c>
      <c r="K3424" s="303">
        <v>0</v>
      </c>
      <c r="L3424" s="304">
        <v>0</v>
      </c>
      <c r="M3424" s="305">
        <v>0</v>
      </c>
      <c r="N3424" s="305">
        <v>0</v>
      </c>
      <c r="O3424" s="303">
        <v>0</v>
      </c>
      <c r="P3424" s="305">
        <v>0</v>
      </c>
      <c r="Q3424" s="303">
        <v>0</v>
      </c>
      <c r="R3424" s="16">
        <f>SUMIFS('Member Months'!$L:$L,'Member Months'!$A:$A,$A3424,'Member Months'!$C:$C,$C3424, 'Member Months'!$D:$D,$D3424)</f>
        <v>0</v>
      </c>
      <c r="T3424" s="172"/>
    </row>
    <row r="3425" spans="1:20">
      <c r="A3425" s="38" t="s">
        <v>151</v>
      </c>
      <c r="B3425" s="39">
        <f t="shared" si="117"/>
        <v>0</v>
      </c>
      <c r="C3425" s="39" t="str">
        <f t="shared" si="116"/>
        <v>2020 Initial Year</v>
      </c>
      <c r="D3425" s="40">
        <v>3</v>
      </c>
      <c r="E3425" s="662" t="s">
        <v>151</v>
      </c>
      <c r="F3425" s="40" t="s">
        <v>739</v>
      </c>
      <c r="G3425" s="698" t="s">
        <v>225</v>
      </c>
      <c r="H3425" s="40" t="s">
        <v>213</v>
      </c>
      <c r="I3425" s="630" t="s">
        <v>409</v>
      </c>
      <c r="J3425" s="698" t="s">
        <v>803</v>
      </c>
      <c r="K3425" s="303">
        <v>0</v>
      </c>
      <c r="L3425" s="304">
        <v>0</v>
      </c>
      <c r="M3425" s="305">
        <v>0</v>
      </c>
      <c r="N3425" s="305">
        <v>0</v>
      </c>
      <c r="O3425" s="303">
        <v>0</v>
      </c>
      <c r="P3425" s="305">
        <v>0</v>
      </c>
      <c r="Q3425" s="303">
        <v>0</v>
      </c>
      <c r="R3425" s="16">
        <f>SUMIFS('Member Months'!$L:$L,'Member Months'!$A:$A,$A3425,'Member Months'!$C:$C,$C3425, 'Member Months'!$D:$D,$D3425)</f>
        <v>0</v>
      </c>
      <c r="T3425" s="172"/>
    </row>
    <row r="3426" spans="1:20">
      <c r="A3426" s="38" t="s">
        <v>152</v>
      </c>
      <c r="B3426" s="39">
        <f t="shared" si="117"/>
        <v>0</v>
      </c>
      <c r="C3426" s="39" t="str">
        <f t="shared" si="116"/>
        <v>2020 Initial Year</v>
      </c>
      <c r="D3426" s="40">
        <v>3</v>
      </c>
      <c r="E3426" s="662" t="s">
        <v>152</v>
      </c>
      <c r="F3426" s="40" t="s">
        <v>739</v>
      </c>
      <c r="G3426" s="698" t="s">
        <v>231</v>
      </c>
      <c r="H3426" s="40" t="s">
        <v>213</v>
      </c>
      <c r="I3426" s="629" t="s">
        <v>211</v>
      </c>
      <c r="J3426" s="698" t="s">
        <v>261</v>
      </c>
      <c r="K3426" s="303">
        <v>0</v>
      </c>
      <c r="L3426" s="304">
        <v>0</v>
      </c>
      <c r="M3426" s="305">
        <v>0</v>
      </c>
      <c r="N3426" s="305">
        <v>0</v>
      </c>
      <c r="O3426" s="303">
        <v>0</v>
      </c>
      <c r="P3426" s="305">
        <v>0</v>
      </c>
      <c r="Q3426" s="303">
        <v>0</v>
      </c>
      <c r="R3426" s="16">
        <f>SUMIFS('Member Months'!$L:$L,'Member Months'!$A:$A,$A3426,'Member Months'!$C:$C,$C3426, 'Member Months'!$D:$D,$D3426)</f>
        <v>0</v>
      </c>
      <c r="T3426" s="172"/>
    </row>
    <row r="3427" spans="1:20">
      <c r="A3427" s="38" t="s">
        <v>152</v>
      </c>
      <c r="B3427" s="39">
        <f t="shared" si="117"/>
        <v>0</v>
      </c>
      <c r="C3427" s="39" t="str">
        <f t="shared" si="116"/>
        <v>2020 Initial Year</v>
      </c>
      <c r="D3427" s="40">
        <v>3</v>
      </c>
      <c r="E3427" s="662" t="s">
        <v>152</v>
      </c>
      <c r="F3427" s="40" t="s">
        <v>739</v>
      </c>
      <c r="G3427" s="698" t="s">
        <v>231</v>
      </c>
      <c r="H3427" s="40" t="s">
        <v>213</v>
      </c>
      <c r="I3427" s="629" t="s">
        <v>214</v>
      </c>
      <c r="J3427" s="698" t="s">
        <v>676</v>
      </c>
      <c r="K3427" s="303">
        <v>0</v>
      </c>
      <c r="L3427" s="304">
        <v>0</v>
      </c>
      <c r="M3427" s="305">
        <v>0</v>
      </c>
      <c r="N3427" s="305">
        <v>0</v>
      </c>
      <c r="O3427" s="303">
        <v>0</v>
      </c>
      <c r="P3427" s="305">
        <v>0</v>
      </c>
      <c r="Q3427" s="303">
        <v>0</v>
      </c>
      <c r="R3427" s="16">
        <f>SUMIFS('Member Months'!$L:$L,'Member Months'!$A:$A,$A3427,'Member Months'!$C:$C,$C3427, 'Member Months'!$D:$D,$D3427)</f>
        <v>0</v>
      </c>
      <c r="T3427" s="172"/>
    </row>
    <row r="3428" spans="1:20">
      <c r="A3428" s="38" t="s">
        <v>152</v>
      </c>
      <c r="B3428" s="39">
        <f t="shared" si="117"/>
        <v>0</v>
      </c>
      <c r="C3428" s="39" t="str">
        <f t="shared" si="116"/>
        <v>2020 Initial Year</v>
      </c>
      <c r="D3428" s="40">
        <v>3</v>
      </c>
      <c r="E3428" s="662" t="s">
        <v>152</v>
      </c>
      <c r="F3428" s="40" t="s">
        <v>739</v>
      </c>
      <c r="G3428" s="698" t="s">
        <v>231</v>
      </c>
      <c r="H3428" s="40" t="s">
        <v>213</v>
      </c>
      <c r="I3428" s="629" t="s">
        <v>215</v>
      </c>
      <c r="J3428" s="698" t="s">
        <v>216</v>
      </c>
      <c r="K3428" s="303">
        <v>0</v>
      </c>
      <c r="L3428" s="304">
        <v>0</v>
      </c>
      <c r="M3428" s="305">
        <v>0</v>
      </c>
      <c r="N3428" s="305">
        <v>0</v>
      </c>
      <c r="O3428" s="303">
        <v>0</v>
      </c>
      <c r="P3428" s="305">
        <v>0</v>
      </c>
      <c r="Q3428" s="303">
        <v>0</v>
      </c>
      <c r="R3428" s="16">
        <f>SUMIFS('Member Months'!$L:$L,'Member Months'!$A:$A,$A3428,'Member Months'!$C:$C,$C3428, 'Member Months'!$D:$D,$D3428)</f>
        <v>0</v>
      </c>
      <c r="T3428" s="172"/>
    </row>
    <row r="3429" spans="1:20">
      <c r="A3429" s="38" t="s">
        <v>152</v>
      </c>
      <c r="B3429" s="39">
        <f t="shared" si="117"/>
        <v>0</v>
      </c>
      <c r="C3429" s="39" t="str">
        <f t="shared" si="116"/>
        <v>2020 Initial Year</v>
      </c>
      <c r="D3429" s="40">
        <v>3</v>
      </c>
      <c r="E3429" s="662" t="s">
        <v>152</v>
      </c>
      <c r="F3429" s="40" t="s">
        <v>739</v>
      </c>
      <c r="G3429" s="698" t="s">
        <v>231</v>
      </c>
      <c r="H3429" s="40" t="s">
        <v>213</v>
      </c>
      <c r="I3429" s="629" t="s">
        <v>217</v>
      </c>
      <c r="J3429" s="698" t="s">
        <v>262</v>
      </c>
      <c r="K3429" s="303">
        <v>0</v>
      </c>
      <c r="L3429" s="304">
        <v>0</v>
      </c>
      <c r="M3429" s="305">
        <v>0</v>
      </c>
      <c r="N3429" s="305">
        <v>0</v>
      </c>
      <c r="O3429" s="303">
        <v>0</v>
      </c>
      <c r="P3429" s="305">
        <v>0</v>
      </c>
      <c r="Q3429" s="303">
        <v>0</v>
      </c>
      <c r="R3429" s="16">
        <f>SUMIFS('Member Months'!$L:$L,'Member Months'!$A:$A,$A3429,'Member Months'!$C:$C,$C3429, 'Member Months'!$D:$D,$D3429)</f>
        <v>0</v>
      </c>
      <c r="T3429" s="172"/>
    </row>
    <row r="3430" spans="1:20">
      <c r="A3430" s="38" t="s">
        <v>152</v>
      </c>
      <c r="B3430" s="39">
        <f t="shared" si="117"/>
        <v>0</v>
      </c>
      <c r="C3430" s="39" t="str">
        <f t="shared" si="116"/>
        <v>2020 Initial Year</v>
      </c>
      <c r="D3430" s="40">
        <v>3</v>
      </c>
      <c r="E3430" s="662" t="s">
        <v>152</v>
      </c>
      <c r="F3430" s="40" t="s">
        <v>739</v>
      </c>
      <c r="G3430" s="698" t="s">
        <v>231</v>
      </c>
      <c r="H3430" s="40" t="s">
        <v>213</v>
      </c>
      <c r="I3430" s="629" t="s">
        <v>218</v>
      </c>
      <c r="J3430" s="698" t="s">
        <v>677</v>
      </c>
      <c r="K3430" s="303">
        <v>0</v>
      </c>
      <c r="L3430" s="304">
        <v>0</v>
      </c>
      <c r="M3430" s="305">
        <v>0</v>
      </c>
      <c r="N3430" s="305">
        <v>0</v>
      </c>
      <c r="O3430" s="303">
        <v>0</v>
      </c>
      <c r="P3430" s="305">
        <v>0</v>
      </c>
      <c r="Q3430" s="303">
        <v>0</v>
      </c>
      <c r="R3430" s="16">
        <f>SUMIFS('Member Months'!$L:$L,'Member Months'!$A:$A,$A3430,'Member Months'!$C:$C,$C3430, 'Member Months'!$D:$D,$D3430)</f>
        <v>0</v>
      </c>
      <c r="T3430" s="172"/>
    </row>
    <row r="3431" spans="1:20">
      <c r="A3431" s="38" t="s">
        <v>152</v>
      </c>
      <c r="B3431" s="39">
        <f t="shared" si="117"/>
        <v>0</v>
      </c>
      <c r="C3431" s="39" t="str">
        <f t="shared" si="116"/>
        <v>2020 Initial Year</v>
      </c>
      <c r="D3431" s="40">
        <v>3</v>
      </c>
      <c r="E3431" s="662" t="s">
        <v>152</v>
      </c>
      <c r="F3431" s="40" t="s">
        <v>739</v>
      </c>
      <c r="G3431" s="698" t="s">
        <v>231</v>
      </c>
      <c r="H3431" s="40" t="s">
        <v>213</v>
      </c>
      <c r="I3431" s="629" t="s">
        <v>219</v>
      </c>
      <c r="J3431" s="698" t="s">
        <v>263</v>
      </c>
      <c r="K3431" s="303">
        <v>0</v>
      </c>
      <c r="L3431" s="304">
        <v>0</v>
      </c>
      <c r="M3431" s="305">
        <v>0</v>
      </c>
      <c r="N3431" s="305">
        <v>0</v>
      </c>
      <c r="O3431" s="303">
        <v>0</v>
      </c>
      <c r="P3431" s="305">
        <v>0</v>
      </c>
      <c r="Q3431" s="303">
        <v>0</v>
      </c>
      <c r="R3431" s="16">
        <f>SUMIFS('Member Months'!$L:$L,'Member Months'!$A:$A,$A3431,'Member Months'!$C:$C,$C3431, 'Member Months'!$D:$D,$D3431)</f>
        <v>0</v>
      </c>
      <c r="T3431" s="172"/>
    </row>
    <row r="3432" spans="1:20">
      <c r="A3432" s="38" t="s">
        <v>152</v>
      </c>
      <c r="B3432" s="39">
        <f t="shared" si="117"/>
        <v>0</v>
      </c>
      <c r="C3432" s="39" t="str">
        <f t="shared" si="116"/>
        <v>2020 Initial Year</v>
      </c>
      <c r="D3432" s="40">
        <v>3</v>
      </c>
      <c r="E3432" s="662" t="s">
        <v>152</v>
      </c>
      <c r="F3432" s="40" t="s">
        <v>739</v>
      </c>
      <c r="G3432" s="698" t="s">
        <v>231</v>
      </c>
      <c r="H3432" s="40" t="s">
        <v>213</v>
      </c>
      <c r="I3432" s="629" t="s">
        <v>220</v>
      </c>
      <c r="J3432" s="698" t="s">
        <v>675</v>
      </c>
      <c r="K3432" s="303">
        <v>0</v>
      </c>
      <c r="L3432" s="304">
        <v>0</v>
      </c>
      <c r="M3432" s="305">
        <v>0</v>
      </c>
      <c r="N3432" s="305">
        <v>0</v>
      </c>
      <c r="O3432" s="303">
        <v>0</v>
      </c>
      <c r="P3432" s="305">
        <v>0</v>
      </c>
      <c r="Q3432" s="303">
        <v>0</v>
      </c>
      <c r="R3432" s="16">
        <f>SUMIFS('Member Months'!$L:$L,'Member Months'!$A:$A,$A3432,'Member Months'!$C:$C,$C3432, 'Member Months'!$D:$D,$D3432)</f>
        <v>0</v>
      </c>
      <c r="T3432" s="172"/>
    </row>
    <row r="3433" spans="1:20">
      <c r="A3433" s="38" t="s">
        <v>152</v>
      </c>
      <c r="B3433" s="39">
        <f t="shared" si="117"/>
        <v>0</v>
      </c>
      <c r="C3433" s="39" t="str">
        <f t="shared" si="116"/>
        <v>2020 Initial Year</v>
      </c>
      <c r="D3433" s="40">
        <v>3</v>
      </c>
      <c r="E3433" s="662" t="s">
        <v>152</v>
      </c>
      <c r="F3433" s="40" t="s">
        <v>739</v>
      </c>
      <c r="G3433" s="698" t="s">
        <v>231</v>
      </c>
      <c r="H3433" s="40" t="s">
        <v>213</v>
      </c>
      <c r="I3433" s="629" t="s">
        <v>221</v>
      </c>
      <c r="J3433" s="698" t="s">
        <v>264</v>
      </c>
      <c r="K3433" s="303">
        <v>0</v>
      </c>
      <c r="L3433" s="304">
        <v>0</v>
      </c>
      <c r="M3433" s="305">
        <v>0</v>
      </c>
      <c r="N3433" s="305">
        <v>0</v>
      </c>
      <c r="O3433" s="303">
        <v>0</v>
      </c>
      <c r="P3433" s="305">
        <v>0</v>
      </c>
      <c r="Q3433" s="303">
        <v>0</v>
      </c>
      <c r="R3433" s="16">
        <f>SUMIFS('Member Months'!$L:$L,'Member Months'!$A:$A,$A3433,'Member Months'!$C:$C,$C3433, 'Member Months'!$D:$D,$D3433)</f>
        <v>0</v>
      </c>
      <c r="T3433" s="172"/>
    </row>
    <row r="3434" spans="1:20">
      <c r="A3434" s="38" t="s">
        <v>152</v>
      </c>
      <c r="B3434" s="39">
        <f t="shared" si="117"/>
        <v>0</v>
      </c>
      <c r="C3434" s="39" t="str">
        <f t="shared" si="116"/>
        <v>2020 Initial Year</v>
      </c>
      <c r="D3434" s="40">
        <v>3</v>
      </c>
      <c r="E3434" s="662" t="s">
        <v>152</v>
      </c>
      <c r="F3434" s="40" t="s">
        <v>739</v>
      </c>
      <c r="G3434" s="698" t="s">
        <v>231</v>
      </c>
      <c r="H3434" s="40" t="s">
        <v>213</v>
      </c>
      <c r="I3434" s="629" t="s">
        <v>222</v>
      </c>
      <c r="J3434" s="698" t="s">
        <v>206</v>
      </c>
      <c r="K3434" s="303">
        <v>0</v>
      </c>
      <c r="L3434" s="304">
        <v>0</v>
      </c>
      <c r="M3434" s="305">
        <v>0</v>
      </c>
      <c r="N3434" s="305">
        <v>0</v>
      </c>
      <c r="O3434" s="303">
        <v>0</v>
      </c>
      <c r="P3434" s="305">
        <v>0</v>
      </c>
      <c r="Q3434" s="303">
        <v>0</v>
      </c>
      <c r="R3434" s="16">
        <f>SUMIFS('Member Months'!$L:$L,'Member Months'!$A:$A,$A3434,'Member Months'!$C:$C,$C3434, 'Member Months'!$D:$D,$D3434)</f>
        <v>0</v>
      </c>
      <c r="T3434" s="172"/>
    </row>
    <row r="3435" spans="1:20">
      <c r="A3435" s="38" t="s">
        <v>152</v>
      </c>
      <c r="B3435" s="39">
        <f t="shared" si="117"/>
        <v>0</v>
      </c>
      <c r="C3435" s="39" t="str">
        <f t="shared" si="116"/>
        <v>2020 Initial Year</v>
      </c>
      <c r="D3435" s="40">
        <v>3</v>
      </c>
      <c r="E3435" s="662" t="s">
        <v>152</v>
      </c>
      <c r="F3435" s="40" t="s">
        <v>739</v>
      </c>
      <c r="G3435" s="698" t="s">
        <v>231</v>
      </c>
      <c r="H3435" s="40" t="s">
        <v>213</v>
      </c>
      <c r="I3435" s="629" t="s">
        <v>223</v>
      </c>
      <c r="J3435" s="698" t="s">
        <v>181</v>
      </c>
      <c r="K3435" s="303">
        <v>0</v>
      </c>
      <c r="L3435" s="304">
        <v>0</v>
      </c>
      <c r="M3435" s="305">
        <v>0</v>
      </c>
      <c r="N3435" s="305">
        <v>0</v>
      </c>
      <c r="O3435" s="303">
        <v>0</v>
      </c>
      <c r="P3435" s="305">
        <v>0</v>
      </c>
      <c r="Q3435" s="303">
        <v>0</v>
      </c>
      <c r="R3435" s="16">
        <f>SUMIFS('Member Months'!$L:$L,'Member Months'!$A:$A,$A3435,'Member Months'!$C:$C,$C3435, 'Member Months'!$D:$D,$D3435)</f>
        <v>0</v>
      </c>
      <c r="T3435" s="172"/>
    </row>
    <row r="3436" spans="1:20">
      <c r="A3436" s="38" t="s">
        <v>152</v>
      </c>
      <c r="B3436" s="39">
        <f t="shared" si="117"/>
        <v>0</v>
      </c>
      <c r="C3436" s="39" t="str">
        <f t="shared" si="116"/>
        <v>2020 Initial Year</v>
      </c>
      <c r="D3436" s="40">
        <v>3</v>
      </c>
      <c r="E3436" s="662" t="s">
        <v>152</v>
      </c>
      <c r="F3436" s="40" t="s">
        <v>739</v>
      </c>
      <c r="G3436" s="698" t="s">
        <v>231</v>
      </c>
      <c r="H3436" s="40" t="s">
        <v>213</v>
      </c>
      <c r="I3436" s="629" t="s">
        <v>150</v>
      </c>
      <c r="J3436" s="698" t="s">
        <v>204</v>
      </c>
      <c r="K3436" s="303">
        <v>0</v>
      </c>
      <c r="L3436" s="304">
        <v>0</v>
      </c>
      <c r="M3436" s="305">
        <v>0</v>
      </c>
      <c r="N3436" s="305">
        <v>0</v>
      </c>
      <c r="O3436" s="303">
        <v>0</v>
      </c>
      <c r="P3436" s="305">
        <v>0</v>
      </c>
      <c r="Q3436" s="303">
        <v>0</v>
      </c>
      <c r="R3436" s="16">
        <f>SUMIFS('Member Months'!$L:$L,'Member Months'!$A:$A,$A3436,'Member Months'!$C:$C,$C3436, 'Member Months'!$D:$D,$D3436)</f>
        <v>0</v>
      </c>
      <c r="T3436" s="172"/>
    </row>
    <row r="3437" spans="1:20">
      <c r="A3437" s="38" t="s">
        <v>152</v>
      </c>
      <c r="B3437" s="39">
        <f t="shared" si="117"/>
        <v>0</v>
      </c>
      <c r="C3437" s="39" t="str">
        <f t="shared" si="116"/>
        <v>2020 Initial Year</v>
      </c>
      <c r="D3437" s="40">
        <v>3</v>
      </c>
      <c r="E3437" s="662" t="s">
        <v>152</v>
      </c>
      <c r="F3437" s="40" t="s">
        <v>739</v>
      </c>
      <c r="G3437" s="698" t="s">
        <v>231</v>
      </c>
      <c r="H3437" s="40" t="s">
        <v>213</v>
      </c>
      <c r="I3437" s="629" t="s">
        <v>151</v>
      </c>
      <c r="J3437" s="698" t="s">
        <v>205</v>
      </c>
      <c r="K3437" s="303">
        <v>0</v>
      </c>
      <c r="L3437" s="304">
        <v>0</v>
      </c>
      <c r="M3437" s="305">
        <v>0</v>
      </c>
      <c r="N3437" s="305">
        <v>0</v>
      </c>
      <c r="O3437" s="303">
        <v>0</v>
      </c>
      <c r="P3437" s="305">
        <v>0</v>
      </c>
      <c r="Q3437" s="303">
        <v>0</v>
      </c>
      <c r="R3437" s="16">
        <f>SUMIFS('Member Months'!$L:$L,'Member Months'!$A:$A,$A3437,'Member Months'!$C:$C,$C3437, 'Member Months'!$D:$D,$D3437)</f>
        <v>0</v>
      </c>
      <c r="T3437" s="172"/>
    </row>
    <row r="3438" spans="1:20">
      <c r="A3438" s="38" t="s">
        <v>152</v>
      </c>
      <c r="B3438" s="39">
        <f t="shared" si="117"/>
        <v>0</v>
      </c>
      <c r="C3438" s="39" t="str">
        <f t="shared" si="116"/>
        <v>2020 Initial Year</v>
      </c>
      <c r="D3438" s="40">
        <v>3</v>
      </c>
      <c r="E3438" s="662" t="s">
        <v>152</v>
      </c>
      <c r="F3438" s="40" t="s">
        <v>739</v>
      </c>
      <c r="G3438" s="698" t="s">
        <v>231</v>
      </c>
      <c r="H3438" s="40" t="s">
        <v>213</v>
      </c>
      <c r="I3438" s="629" t="s">
        <v>152</v>
      </c>
      <c r="J3438" s="698" t="s">
        <v>182</v>
      </c>
      <c r="K3438" s="303">
        <v>0</v>
      </c>
      <c r="L3438" s="304">
        <v>0</v>
      </c>
      <c r="M3438" s="305">
        <v>0</v>
      </c>
      <c r="N3438" s="305">
        <v>0</v>
      </c>
      <c r="O3438" s="303">
        <v>0</v>
      </c>
      <c r="P3438" s="305">
        <v>0</v>
      </c>
      <c r="Q3438" s="303">
        <v>0</v>
      </c>
      <c r="R3438" s="16">
        <f>SUMIFS('Member Months'!$L:$L,'Member Months'!$A:$A,$A3438,'Member Months'!$C:$C,$C3438, 'Member Months'!$D:$D,$D3438)</f>
        <v>0</v>
      </c>
      <c r="T3438" s="172"/>
    </row>
    <row r="3439" spans="1:20">
      <c r="A3439" s="38" t="s">
        <v>152</v>
      </c>
      <c r="B3439" s="39">
        <f t="shared" si="117"/>
        <v>0</v>
      </c>
      <c r="C3439" s="39" t="str">
        <f t="shared" si="116"/>
        <v>2020 Initial Year</v>
      </c>
      <c r="D3439" s="40">
        <v>3</v>
      </c>
      <c r="E3439" s="662" t="s">
        <v>152</v>
      </c>
      <c r="F3439" s="40" t="s">
        <v>739</v>
      </c>
      <c r="G3439" s="698" t="s">
        <v>231</v>
      </c>
      <c r="H3439" s="40" t="s">
        <v>213</v>
      </c>
      <c r="I3439" s="629" t="s">
        <v>70</v>
      </c>
      <c r="J3439" s="698" t="s">
        <v>265</v>
      </c>
      <c r="K3439" s="303">
        <v>0</v>
      </c>
      <c r="L3439" s="304">
        <v>0</v>
      </c>
      <c r="M3439" s="305">
        <v>0</v>
      </c>
      <c r="N3439" s="305">
        <v>0</v>
      </c>
      <c r="O3439" s="303">
        <v>0</v>
      </c>
      <c r="P3439" s="305">
        <v>0</v>
      </c>
      <c r="Q3439" s="303">
        <v>0</v>
      </c>
      <c r="R3439" s="16">
        <f>SUMIFS('Member Months'!$L:$L,'Member Months'!$A:$A,$A3439,'Member Months'!$C:$C,$C3439, 'Member Months'!$D:$D,$D3439)</f>
        <v>0</v>
      </c>
      <c r="T3439" s="172"/>
    </row>
    <row r="3440" spans="1:20">
      <c r="A3440" s="38" t="s">
        <v>152</v>
      </c>
      <c r="B3440" s="39">
        <f t="shared" si="117"/>
        <v>0</v>
      </c>
      <c r="C3440" s="39" t="str">
        <f t="shared" si="116"/>
        <v>2020 Initial Year</v>
      </c>
      <c r="D3440" s="40">
        <v>3</v>
      </c>
      <c r="E3440" s="662" t="s">
        <v>152</v>
      </c>
      <c r="F3440" s="40" t="s">
        <v>739</v>
      </c>
      <c r="G3440" s="698" t="s">
        <v>231</v>
      </c>
      <c r="H3440" s="40" t="s">
        <v>213</v>
      </c>
      <c r="I3440" s="629" t="s">
        <v>71</v>
      </c>
      <c r="J3440" s="698" t="s">
        <v>266</v>
      </c>
      <c r="K3440" s="303">
        <v>0</v>
      </c>
      <c r="L3440" s="304">
        <v>0</v>
      </c>
      <c r="M3440" s="305">
        <v>0</v>
      </c>
      <c r="N3440" s="305">
        <v>0</v>
      </c>
      <c r="O3440" s="303">
        <v>0</v>
      </c>
      <c r="P3440" s="305">
        <v>0</v>
      </c>
      <c r="Q3440" s="303">
        <v>0</v>
      </c>
      <c r="R3440" s="16">
        <f>SUMIFS('Member Months'!$L:$L,'Member Months'!$A:$A,$A3440,'Member Months'!$C:$C,$C3440, 'Member Months'!$D:$D,$D3440)</f>
        <v>0</v>
      </c>
      <c r="T3440" s="172"/>
    </row>
    <row r="3441" spans="1:20">
      <c r="A3441" s="38" t="s">
        <v>152</v>
      </c>
      <c r="B3441" s="39">
        <f t="shared" si="117"/>
        <v>0</v>
      </c>
      <c r="C3441" s="39" t="str">
        <f t="shared" si="116"/>
        <v>2020 Initial Year</v>
      </c>
      <c r="D3441" s="40">
        <v>3</v>
      </c>
      <c r="E3441" s="662" t="s">
        <v>152</v>
      </c>
      <c r="F3441" s="40" t="s">
        <v>739</v>
      </c>
      <c r="G3441" s="698" t="s">
        <v>231</v>
      </c>
      <c r="H3441" s="40" t="s">
        <v>213</v>
      </c>
      <c r="I3441" s="629" t="s">
        <v>72</v>
      </c>
      <c r="J3441" s="698" t="s">
        <v>527</v>
      </c>
      <c r="K3441" s="303">
        <v>0</v>
      </c>
      <c r="L3441" s="304">
        <v>0</v>
      </c>
      <c r="M3441" s="305">
        <v>0</v>
      </c>
      <c r="N3441" s="305">
        <v>0</v>
      </c>
      <c r="O3441" s="303">
        <v>0</v>
      </c>
      <c r="P3441" s="305">
        <v>0</v>
      </c>
      <c r="Q3441" s="303">
        <v>0</v>
      </c>
      <c r="R3441" s="16">
        <f>SUMIFS('Member Months'!$L:$L,'Member Months'!$A:$A,$A3441,'Member Months'!$C:$C,$C3441, 'Member Months'!$D:$D,$D3441)</f>
        <v>0</v>
      </c>
      <c r="T3441" s="172"/>
    </row>
    <row r="3442" spans="1:20">
      <c r="A3442" s="38" t="s">
        <v>152</v>
      </c>
      <c r="B3442" s="39">
        <f t="shared" si="117"/>
        <v>0</v>
      </c>
      <c r="C3442" s="39" t="str">
        <f t="shared" si="116"/>
        <v>2020 Initial Year</v>
      </c>
      <c r="D3442" s="40">
        <v>3</v>
      </c>
      <c r="E3442" s="662" t="s">
        <v>152</v>
      </c>
      <c r="F3442" s="40" t="s">
        <v>739</v>
      </c>
      <c r="G3442" s="698" t="s">
        <v>231</v>
      </c>
      <c r="H3442" s="40" t="s">
        <v>213</v>
      </c>
      <c r="I3442" s="629" t="s">
        <v>73</v>
      </c>
      <c r="J3442" s="698" t="s">
        <v>528</v>
      </c>
      <c r="K3442" s="303">
        <v>0</v>
      </c>
      <c r="L3442" s="304">
        <v>0</v>
      </c>
      <c r="M3442" s="305">
        <v>0</v>
      </c>
      <c r="N3442" s="305">
        <v>0</v>
      </c>
      <c r="O3442" s="303">
        <v>0</v>
      </c>
      <c r="P3442" s="305">
        <v>0</v>
      </c>
      <c r="Q3442" s="303">
        <v>0</v>
      </c>
      <c r="R3442" s="16">
        <f>SUMIFS('Member Months'!$L:$L,'Member Months'!$A:$A,$A3442,'Member Months'!$C:$C,$C3442, 'Member Months'!$D:$D,$D3442)</f>
        <v>0</v>
      </c>
      <c r="T3442" s="172"/>
    </row>
    <row r="3443" spans="1:20">
      <c r="A3443" s="38" t="s">
        <v>152</v>
      </c>
      <c r="B3443" s="39">
        <f t="shared" si="117"/>
        <v>0</v>
      </c>
      <c r="C3443" s="39" t="str">
        <f t="shared" si="116"/>
        <v>2020 Initial Year</v>
      </c>
      <c r="D3443" s="40">
        <v>3</v>
      </c>
      <c r="E3443" s="662" t="s">
        <v>152</v>
      </c>
      <c r="F3443" s="40" t="s">
        <v>739</v>
      </c>
      <c r="G3443" s="698" t="s">
        <v>231</v>
      </c>
      <c r="H3443" s="40" t="s">
        <v>213</v>
      </c>
      <c r="I3443" s="630" t="s">
        <v>409</v>
      </c>
      <c r="J3443" s="698" t="s">
        <v>803</v>
      </c>
      <c r="K3443" s="303">
        <v>0</v>
      </c>
      <c r="L3443" s="304">
        <v>0</v>
      </c>
      <c r="M3443" s="305">
        <v>0</v>
      </c>
      <c r="N3443" s="305">
        <v>0</v>
      </c>
      <c r="O3443" s="303">
        <v>0</v>
      </c>
      <c r="P3443" s="305">
        <v>0</v>
      </c>
      <c r="Q3443" s="303">
        <v>0</v>
      </c>
      <c r="R3443" s="16">
        <f>SUMIFS('Member Months'!$L:$L,'Member Months'!$A:$A,$A3443,'Member Months'!$C:$C,$C3443, 'Member Months'!$D:$D,$D3443)</f>
        <v>0</v>
      </c>
      <c r="T3443" s="172"/>
    </row>
    <row r="3444" spans="1:20">
      <c r="A3444" s="38">
        <v>14</v>
      </c>
      <c r="B3444" s="39">
        <f t="shared" si="117"/>
        <v>0</v>
      </c>
      <c r="C3444" s="39" t="str">
        <f t="shared" si="116"/>
        <v>2020 Initial Year</v>
      </c>
      <c r="D3444" s="40">
        <v>3</v>
      </c>
      <c r="E3444" s="662">
        <v>14</v>
      </c>
      <c r="F3444" s="40" t="s">
        <v>740</v>
      </c>
      <c r="G3444" s="698" t="s">
        <v>425</v>
      </c>
      <c r="H3444" s="40" t="s">
        <v>227</v>
      </c>
      <c r="I3444" s="629" t="s">
        <v>211</v>
      </c>
      <c r="J3444" s="698" t="s">
        <v>261</v>
      </c>
      <c r="K3444" s="303">
        <v>0</v>
      </c>
      <c r="L3444" s="304">
        <v>0</v>
      </c>
      <c r="M3444" s="305">
        <v>0</v>
      </c>
      <c r="N3444" s="305">
        <v>0</v>
      </c>
      <c r="O3444" s="303">
        <v>0</v>
      </c>
      <c r="P3444" s="305">
        <v>0</v>
      </c>
      <c r="Q3444" s="303">
        <v>0</v>
      </c>
      <c r="R3444" s="16">
        <f>SUMIFS('Member Months'!$L:$L,'Member Months'!$A:$A,$A3444,'Member Months'!$C:$C,$C3444, 'Member Months'!$D:$D,$D3444)</f>
        <v>0</v>
      </c>
      <c r="T3444" s="172"/>
    </row>
    <row r="3445" spans="1:20">
      <c r="A3445" s="38">
        <v>14</v>
      </c>
      <c r="B3445" s="39">
        <f t="shared" si="117"/>
        <v>0</v>
      </c>
      <c r="C3445" s="39" t="str">
        <f t="shared" si="116"/>
        <v>2020 Initial Year</v>
      </c>
      <c r="D3445" s="40">
        <v>3</v>
      </c>
      <c r="E3445" s="662">
        <v>14</v>
      </c>
      <c r="F3445" s="40" t="s">
        <v>740</v>
      </c>
      <c r="G3445" s="698" t="s">
        <v>425</v>
      </c>
      <c r="H3445" s="40" t="s">
        <v>227</v>
      </c>
      <c r="I3445" s="629" t="s">
        <v>214</v>
      </c>
      <c r="J3445" s="698" t="s">
        <v>676</v>
      </c>
      <c r="K3445" s="303">
        <v>0</v>
      </c>
      <c r="L3445" s="304">
        <v>0</v>
      </c>
      <c r="M3445" s="305">
        <v>0</v>
      </c>
      <c r="N3445" s="305">
        <v>0</v>
      </c>
      <c r="O3445" s="303">
        <v>0</v>
      </c>
      <c r="P3445" s="305">
        <v>0</v>
      </c>
      <c r="Q3445" s="303">
        <v>0</v>
      </c>
      <c r="R3445" s="16">
        <f>SUMIFS('Member Months'!$L:$L,'Member Months'!$A:$A,$A3445,'Member Months'!$C:$C,$C3445, 'Member Months'!$D:$D,$D3445)</f>
        <v>0</v>
      </c>
      <c r="T3445" s="172"/>
    </row>
    <row r="3446" spans="1:20" ht="9.9499999999999993" customHeight="1">
      <c r="A3446" s="38">
        <v>14</v>
      </c>
      <c r="B3446" s="39">
        <f t="shared" si="117"/>
        <v>0</v>
      </c>
      <c r="C3446" s="39" t="str">
        <f t="shared" si="116"/>
        <v>2020 Initial Year</v>
      </c>
      <c r="D3446" s="40">
        <v>3</v>
      </c>
      <c r="E3446" s="662">
        <v>14</v>
      </c>
      <c r="F3446" s="40" t="s">
        <v>740</v>
      </c>
      <c r="G3446" s="698" t="s">
        <v>425</v>
      </c>
      <c r="H3446" s="40" t="s">
        <v>227</v>
      </c>
      <c r="I3446" s="629" t="s">
        <v>215</v>
      </c>
      <c r="J3446" s="698" t="s">
        <v>216</v>
      </c>
      <c r="K3446" s="303">
        <v>0</v>
      </c>
      <c r="L3446" s="304">
        <v>0</v>
      </c>
      <c r="M3446" s="305">
        <v>0</v>
      </c>
      <c r="N3446" s="305">
        <v>0</v>
      </c>
      <c r="O3446" s="303">
        <v>0</v>
      </c>
      <c r="P3446" s="305">
        <v>0</v>
      </c>
      <c r="Q3446" s="303">
        <v>0</v>
      </c>
      <c r="R3446" s="16">
        <f>SUMIFS('Member Months'!$L:$L,'Member Months'!$A:$A,$A3446,'Member Months'!$C:$C,$C3446, 'Member Months'!$D:$D,$D3446)</f>
        <v>0</v>
      </c>
      <c r="T3446" s="172"/>
    </row>
    <row r="3447" spans="1:20" ht="9.9499999999999993" customHeight="1">
      <c r="A3447" s="38">
        <v>14</v>
      </c>
      <c r="B3447" s="39">
        <f t="shared" si="117"/>
        <v>0</v>
      </c>
      <c r="C3447" s="39" t="str">
        <f t="shared" si="116"/>
        <v>2020 Initial Year</v>
      </c>
      <c r="D3447" s="40">
        <v>3</v>
      </c>
      <c r="E3447" s="662">
        <v>14</v>
      </c>
      <c r="F3447" s="40" t="s">
        <v>740</v>
      </c>
      <c r="G3447" s="698" t="s">
        <v>425</v>
      </c>
      <c r="H3447" s="40" t="s">
        <v>227</v>
      </c>
      <c r="I3447" s="629" t="s">
        <v>217</v>
      </c>
      <c r="J3447" s="698" t="s">
        <v>262</v>
      </c>
      <c r="K3447" s="303">
        <v>0</v>
      </c>
      <c r="L3447" s="304">
        <v>0</v>
      </c>
      <c r="M3447" s="305">
        <v>0</v>
      </c>
      <c r="N3447" s="305">
        <v>0</v>
      </c>
      <c r="O3447" s="303">
        <v>0</v>
      </c>
      <c r="P3447" s="305">
        <v>0</v>
      </c>
      <c r="Q3447" s="303">
        <v>0</v>
      </c>
      <c r="R3447" s="16">
        <f>SUMIFS('Member Months'!$L:$L,'Member Months'!$A:$A,$A3447,'Member Months'!$C:$C,$C3447, 'Member Months'!$D:$D,$D3447)</f>
        <v>0</v>
      </c>
      <c r="T3447" s="172"/>
    </row>
    <row r="3448" spans="1:20" ht="9.9499999999999993" customHeight="1">
      <c r="A3448" s="38">
        <v>14</v>
      </c>
      <c r="B3448" s="39">
        <f t="shared" si="117"/>
        <v>0</v>
      </c>
      <c r="C3448" s="39" t="str">
        <f t="shared" si="116"/>
        <v>2020 Initial Year</v>
      </c>
      <c r="D3448" s="40">
        <v>3</v>
      </c>
      <c r="E3448" s="662">
        <v>14</v>
      </c>
      <c r="F3448" s="40" t="s">
        <v>740</v>
      </c>
      <c r="G3448" s="698" t="s">
        <v>425</v>
      </c>
      <c r="H3448" s="40" t="s">
        <v>227</v>
      </c>
      <c r="I3448" s="629" t="s">
        <v>218</v>
      </c>
      <c r="J3448" s="698" t="s">
        <v>677</v>
      </c>
      <c r="K3448" s="303">
        <v>0</v>
      </c>
      <c r="L3448" s="304">
        <v>0</v>
      </c>
      <c r="M3448" s="305">
        <v>0</v>
      </c>
      <c r="N3448" s="305">
        <v>0</v>
      </c>
      <c r="O3448" s="303">
        <v>0</v>
      </c>
      <c r="P3448" s="305">
        <v>0</v>
      </c>
      <c r="Q3448" s="303">
        <v>0</v>
      </c>
      <c r="R3448" s="16">
        <f>SUMIFS('Member Months'!$L:$L,'Member Months'!$A:$A,$A3448,'Member Months'!$C:$C,$C3448, 'Member Months'!$D:$D,$D3448)</f>
        <v>0</v>
      </c>
      <c r="T3448" s="172"/>
    </row>
    <row r="3449" spans="1:20" ht="9.9499999999999993" customHeight="1">
      <c r="A3449" s="38">
        <v>14</v>
      </c>
      <c r="B3449" s="39">
        <f t="shared" si="117"/>
        <v>0</v>
      </c>
      <c r="C3449" s="39" t="str">
        <f t="shared" si="116"/>
        <v>2020 Initial Year</v>
      </c>
      <c r="D3449" s="40">
        <v>3</v>
      </c>
      <c r="E3449" s="662">
        <v>14</v>
      </c>
      <c r="F3449" s="40" t="s">
        <v>740</v>
      </c>
      <c r="G3449" s="698" t="s">
        <v>425</v>
      </c>
      <c r="H3449" s="40" t="s">
        <v>227</v>
      </c>
      <c r="I3449" s="629" t="s">
        <v>219</v>
      </c>
      <c r="J3449" s="698" t="s">
        <v>263</v>
      </c>
      <c r="K3449" s="303">
        <v>0</v>
      </c>
      <c r="L3449" s="304">
        <v>0</v>
      </c>
      <c r="M3449" s="305">
        <v>0</v>
      </c>
      <c r="N3449" s="305">
        <v>0</v>
      </c>
      <c r="O3449" s="303">
        <v>0</v>
      </c>
      <c r="P3449" s="305">
        <v>0</v>
      </c>
      <c r="Q3449" s="303">
        <v>0</v>
      </c>
      <c r="R3449" s="16">
        <f>SUMIFS('Member Months'!$L:$L,'Member Months'!$A:$A,$A3449,'Member Months'!$C:$C,$C3449, 'Member Months'!$D:$D,$D3449)</f>
        <v>0</v>
      </c>
      <c r="T3449" s="172"/>
    </row>
    <row r="3450" spans="1:20" ht="9.9499999999999993" customHeight="1">
      <c r="A3450" s="38">
        <v>14</v>
      </c>
      <c r="B3450" s="39">
        <f t="shared" si="117"/>
        <v>0</v>
      </c>
      <c r="C3450" s="39" t="str">
        <f t="shared" si="116"/>
        <v>2020 Initial Year</v>
      </c>
      <c r="D3450" s="40">
        <v>3</v>
      </c>
      <c r="E3450" s="662">
        <v>14</v>
      </c>
      <c r="F3450" s="40" t="s">
        <v>740</v>
      </c>
      <c r="G3450" s="698" t="s">
        <v>425</v>
      </c>
      <c r="H3450" s="40" t="s">
        <v>227</v>
      </c>
      <c r="I3450" s="629" t="s">
        <v>220</v>
      </c>
      <c r="J3450" s="698" t="s">
        <v>675</v>
      </c>
      <c r="K3450" s="303">
        <v>0</v>
      </c>
      <c r="L3450" s="304">
        <v>0</v>
      </c>
      <c r="M3450" s="305">
        <v>0</v>
      </c>
      <c r="N3450" s="305">
        <v>0</v>
      </c>
      <c r="O3450" s="303">
        <v>0</v>
      </c>
      <c r="P3450" s="305">
        <v>0</v>
      </c>
      <c r="Q3450" s="303">
        <v>0</v>
      </c>
      <c r="R3450" s="16">
        <f>SUMIFS('Member Months'!$L:$L,'Member Months'!$A:$A,$A3450,'Member Months'!$C:$C,$C3450, 'Member Months'!$D:$D,$D3450)</f>
        <v>0</v>
      </c>
      <c r="T3450" s="172"/>
    </row>
    <row r="3451" spans="1:20" ht="9.9499999999999993" customHeight="1">
      <c r="A3451" s="38">
        <v>14</v>
      </c>
      <c r="B3451" s="39">
        <f t="shared" si="117"/>
        <v>0</v>
      </c>
      <c r="C3451" s="39" t="str">
        <f t="shared" ref="C3451:C3514" si="118">$C$2598</f>
        <v>2020 Initial Year</v>
      </c>
      <c r="D3451" s="40">
        <v>3</v>
      </c>
      <c r="E3451" s="662">
        <v>14</v>
      </c>
      <c r="F3451" s="40" t="s">
        <v>740</v>
      </c>
      <c r="G3451" s="698" t="s">
        <v>425</v>
      </c>
      <c r="H3451" s="40" t="s">
        <v>227</v>
      </c>
      <c r="I3451" s="629" t="s">
        <v>221</v>
      </c>
      <c r="J3451" s="698" t="s">
        <v>264</v>
      </c>
      <c r="K3451" s="303">
        <v>0</v>
      </c>
      <c r="L3451" s="304">
        <v>0</v>
      </c>
      <c r="M3451" s="305">
        <v>0</v>
      </c>
      <c r="N3451" s="305">
        <v>0</v>
      </c>
      <c r="O3451" s="303">
        <v>0</v>
      </c>
      <c r="P3451" s="305">
        <v>0</v>
      </c>
      <c r="Q3451" s="303">
        <v>0</v>
      </c>
      <c r="R3451" s="16">
        <f>SUMIFS('Member Months'!$L:$L,'Member Months'!$A:$A,$A3451,'Member Months'!$C:$C,$C3451, 'Member Months'!$D:$D,$D3451)</f>
        <v>0</v>
      </c>
      <c r="T3451" s="172"/>
    </row>
    <row r="3452" spans="1:20" ht="9.9499999999999993" customHeight="1">
      <c r="A3452" s="38">
        <v>14</v>
      </c>
      <c r="B3452" s="39">
        <f t="shared" si="117"/>
        <v>0</v>
      </c>
      <c r="C3452" s="39" t="str">
        <f t="shared" si="118"/>
        <v>2020 Initial Year</v>
      </c>
      <c r="D3452" s="40">
        <v>3</v>
      </c>
      <c r="E3452" s="662">
        <v>14</v>
      </c>
      <c r="F3452" s="40" t="s">
        <v>740</v>
      </c>
      <c r="G3452" s="698" t="s">
        <v>425</v>
      </c>
      <c r="H3452" s="40" t="s">
        <v>227</v>
      </c>
      <c r="I3452" s="629" t="s">
        <v>222</v>
      </c>
      <c r="J3452" s="698" t="s">
        <v>206</v>
      </c>
      <c r="K3452" s="303">
        <v>0</v>
      </c>
      <c r="L3452" s="304">
        <v>0</v>
      </c>
      <c r="M3452" s="305">
        <v>0</v>
      </c>
      <c r="N3452" s="305">
        <v>0</v>
      </c>
      <c r="O3452" s="303">
        <v>0</v>
      </c>
      <c r="P3452" s="305">
        <v>0</v>
      </c>
      <c r="Q3452" s="303">
        <v>0</v>
      </c>
      <c r="R3452" s="16">
        <f>SUMIFS('Member Months'!$L:$L,'Member Months'!$A:$A,$A3452,'Member Months'!$C:$C,$C3452, 'Member Months'!$D:$D,$D3452)</f>
        <v>0</v>
      </c>
      <c r="T3452" s="172"/>
    </row>
    <row r="3453" spans="1:20" ht="9.9499999999999993" customHeight="1">
      <c r="A3453" s="38">
        <v>14</v>
      </c>
      <c r="B3453" s="39">
        <f t="shared" si="117"/>
        <v>0</v>
      </c>
      <c r="C3453" s="39" t="str">
        <f t="shared" si="118"/>
        <v>2020 Initial Year</v>
      </c>
      <c r="D3453" s="40">
        <v>3</v>
      </c>
      <c r="E3453" s="662">
        <v>14</v>
      </c>
      <c r="F3453" s="40" t="s">
        <v>740</v>
      </c>
      <c r="G3453" s="698" t="s">
        <v>425</v>
      </c>
      <c r="H3453" s="40" t="s">
        <v>227</v>
      </c>
      <c r="I3453" s="629" t="s">
        <v>223</v>
      </c>
      <c r="J3453" s="698" t="s">
        <v>181</v>
      </c>
      <c r="K3453" s="303">
        <v>0</v>
      </c>
      <c r="L3453" s="304">
        <v>0</v>
      </c>
      <c r="M3453" s="305">
        <v>0</v>
      </c>
      <c r="N3453" s="305">
        <v>0</v>
      </c>
      <c r="O3453" s="303">
        <v>0</v>
      </c>
      <c r="P3453" s="305">
        <v>0</v>
      </c>
      <c r="Q3453" s="303">
        <v>0</v>
      </c>
      <c r="R3453" s="16">
        <f>SUMIFS('Member Months'!$L:$L,'Member Months'!$A:$A,$A3453,'Member Months'!$C:$C,$C3453, 'Member Months'!$D:$D,$D3453)</f>
        <v>0</v>
      </c>
      <c r="T3453" s="172"/>
    </row>
    <row r="3454" spans="1:20">
      <c r="A3454" s="38">
        <v>14</v>
      </c>
      <c r="B3454" s="39">
        <f t="shared" si="117"/>
        <v>0</v>
      </c>
      <c r="C3454" s="39" t="str">
        <f t="shared" si="118"/>
        <v>2020 Initial Year</v>
      </c>
      <c r="D3454" s="40">
        <v>3</v>
      </c>
      <c r="E3454" s="662">
        <v>14</v>
      </c>
      <c r="F3454" s="40" t="s">
        <v>740</v>
      </c>
      <c r="G3454" s="698" t="s">
        <v>425</v>
      </c>
      <c r="H3454" s="40" t="s">
        <v>227</v>
      </c>
      <c r="I3454" s="629" t="s">
        <v>150</v>
      </c>
      <c r="J3454" s="698" t="s">
        <v>204</v>
      </c>
      <c r="K3454" s="303">
        <v>0</v>
      </c>
      <c r="L3454" s="304">
        <v>0</v>
      </c>
      <c r="M3454" s="305">
        <v>0</v>
      </c>
      <c r="N3454" s="305">
        <v>0</v>
      </c>
      <c r="O3454" s="303">
        <v>0</v>
      </c>
      <c r="P3454" s="305">
        <v>0</v>
      </c>
      <c r="Q3454" s="303">
        <v>0</v>
      </c>
      <c r="R3454" s="16">
        <f>SUMIFS('Member Months'!$L:$L,'Member Months'!$A:$A,$A3454,'Member Months'!$C:$C,$C3454, 'Member Months'!$D:$D,$D3454)</f>
        <v>0</v>
      </c>
      <c r="T3454" s="172"/>
    </row>
    <row r="3455" spans="1:20">
      <c r="A3455" s="38">
        <v>14</v>
      </c>
      <c r="B3455" s="39">
        <f t="shared" si="117"/>
        <v>0</v>
      </c>
      <c r="C3455" s="39" t="str">
        <f t="shared" si="118"/>
        <v>2020 Initial Year</v>
      </c>
      <c r="D3455" s="40">
        <v>3</v>
      </c>
      <c r="E3455" s="662">
        <v>14</v>
      </c>
      <c r="F3455" s="40" t="s">
        <v>740</v>
      </c>
      <c r="G3455" s="698" t="s">
        <v>425</v>
      </c>
      <c r="H3455" s="40" t="s">
        <v>227</v>
      </c>
      <c r="I3455" s="629" t="s">
        <v>151</v>
      </c>
      <c r="J3455" s="698" t="s">
        <v>205</v>
      </c>
      <c r="K3455" s="303">
        <v>0</v>
      </c>
      <c r="L3455" s="304">
        <v>0</v>
      </c>
      <c r="M3455" s="305">
        <v>0</v>
      </c>
      <c r="N3455" s="305">
        <v>0</v>
      </c>
      <c r="O3455" s="303">
        <v>0</v>
      </c>
      <c r="P3455" s="305">
        <v>0</v>
      </c>
      <c r="Q3455" s="303">
        <v>0</v>
      </c>
      <c r="R3455" s="16">
        <f>SUMIFS('Member Months'!$L:$L,'Member Months'!$A:$A,$A3455,'Member Months'!$C:$C,$C3455, 'Member Months'!$D:$D,$D3455)</f>
        <v>0</v>
      </c>
      <c r="T3455" s="172"/>
    </row>
    <row r="3456" spans="1:20">
      <c r="A3456" s="38">
        <v>14</v>
      </c>
      <c r="B3456" s="39">
        <f t="shared" si="117"/>
        <v>0</v>
      </c>
      <c r="C3456" s="39" t="str">
        <f t="shared" si="118"/>
        <v>2020 Initial Year</v>
      </c>
      <c r="D3456" s="40">
        <v>3</v>
      </c>
      <c r="E3456" s="662">
        <v>14</v>
      </c>
      <c r="F3456" s="40" t="s">
        <v>740</v>
      </c>
      <c r="G3456" s="698" t="s">
        <v>425</v>
      </c>
      <c r="H3456" s="40" t="s">
        <v>227</v>
      </c>
      <c r="I3456" s="629" t="s">
        <v>152</v>
      </c>
      <c r="J3456" s="698" t="s">
        <v>182</v>
      </c>
      <c r="K3456" s="303">
        <v>0</v>
      </c>
      <c r="L3456" s="304">
        <v>0</v>
      </c>
      <c r="M3456" s="305">
        <v>0</v>
      </c>
      <c r="N3456" s="305">
        <v>0</v>
      </c>
      <c r="O3456" s="303">
        <v>0</v>
      </c>
      <c r="P3456" s="305">
        <v>0</v>
      </c>
      <c r="Q3456" s="303">
        <v>0</v>
      </c>
      <c r="R3456" s="16">
        <f>SUMIFS('Member Months'!$L:$L,'Member Months'!$A:$A,$A3456,'Member Months'!$C:$C,$C3456, 'Member Months'!$D:$D,$D3456)</f>
        <v>0</v>
      </c>
      <c r="T3456" s="172"/>
    </row>
    <row r="3457" spans="1:20">
      <c r="A3457" s="38">
        <v>14</v>
      </c>
      <c r="B3457" s="39">
        <f t="shared" si="117"/>
        <v>0</v>
      </c>
      <c r="C3457" s="39" t="str">
        <f t="shared" si="118"/>
        <v>2020 Initial Year</v>
      </c>
      <c r="D3457" s="40">
        <v>3</v>
      </c>
      <c r="E3457" s="662">
        <v>14</v>
      </c>
      <c r="F3457" s="40" t="s">
        <v>740</v>
      </c>
      <c r="G3457" s="698" t="s">
        <v>425</v>
      </c>
      <c r="H3457" s="40" t="s">
        <v>227</v>
      </c>
      <c r="I3457" s="629" t="s">
        <v>70</v>
      </c>
      <c r="J3457" s="698" t="s">
        <v>265</v>
      </c>
      <c r="K3457" s="303">
        <v>0</v>
      </c>
      <c r="L3457" s="304">
        <v>0</v>
      </c>
      <c r="M3457" s="305">
        <v>0</v>
      </c>
      <c r="N3457" s="305">
        <v>0</v>
      </c>
      <c r="O3457" s="303">
        <v>0</v>
      </c>
      <c r="P3457" s="305">
        <v>0</v>
      </c>
      <c r="Q3457" s="303">
        <v>0</v>
      </c>
      <c r="R3457" s="16">
        <f>SUMIFS('Member Months'!$L:$L,'Member Months'!$A:$A,$A3457,'Member Months'!$C:$C,$C3457, 'Member Months'!$D:$D,$D3457)</f>
        <v>0</v>
      </c>
      <c r="T3457" s="172"/>
    </row>
    <row r="3458" spans="1:20">
      <c r="A3458" s="38">
        <v>14</v>
      </c>
      <c r="B3458" s="39">
        <f t="shared" si="117"/>
        <v>0</v>
      </c>
      <c r="C3458" s="39" t="str">
        <f t="shared" si="118"/>
        <v>2020 Initial Year</v>
      </c>
      <c r="D3458" s="40">
        <v>3</v>
      </c>
      <c r="E3458" s="662">
        <v>14</v>
      </c>
      <c r="F3458" s="40" t="s">
        <v>740</v>
      </c>
      <c r="G3458" s="698" t="s">
        <v>425</v>
      </c>
      <c r="H3458" s="40" t="s">
        <v>227</v>
      </c>
      <c r="I3458" s="629" t="s">
        <v>71</v>
      </c>
      <c r="J3458" s="698" t="s">
        <v>266</v>
      </c>
      <c r="K3458" s="303">
        <v>0</v>
      </c>
      <c r="L3458" s="304">
        <v>0</v>
      </c>
      <c r="M3458" s="305">
        <v>0</v>
      </c>
      <c r="N3458" s="305">
        <v>0</v>
      </c>
      <c r="O3458" s="303">
        <v>0</v>
      </c>
      <c r="P3458" s="305">
        <v>0</v>
      </c>
      <c r="Q3458" s="303">
        <v>0</v>
      </c>
      <c r="R3458" s="16">
        <f>SUMIFS('Member Months'!$L:$L,'Member Months'!$A:$A,$A3458,'Member Months'!$C:$C,$C3458, 'Member Months'!$D:$D,$D3458)</f>
        <v>0</v>
      </c>
      <c r="T3458" s="172"/>
    </row>
    <row r="3459" spans="1:20">
      <c r="A3459" s="38">
        <v>14</v>
      </c>
      <c r="B3459" s="39">
        <f t="shared" si="117"/>
        <v>0</v>
      </c>
      <c r="C3459" s="39" t="str">
        <f t="shared" si="118"/>
        <v>2020 Initial Year</v>
      </c>
      <c r="D3459" s="40">
        <v>3</v>
      </c>
      <c r="E3459" s="662">
        <v>14</v>
      </c>
      <c r="F3459" s="40" t="s">
        <v>740</v>
      </c>
      <c r="G3459" s="698" t="s">
        <v>425</v>
      </c>
      <c r="H3459" s="40" t="s">
        <v>227</v>
      </c>
      <c r="I3459" s="629" t="s">
        <v>72</v>
      </c>
      <c r="J3459" s="698" t="s">
        <v>527</v>
      </c>
      <c r="K3459" s="303">
        <v>0</v>
      </c>
      <c r="L3459" s="304">
        <v>0</v>
      </c>
      <c r="M3459" s="305">
        <v>0</v>
      </c>
      <c r="N3459" s="305">
        <v>0</v>
      </c>
      <c r="O3459" s="303">
        <v>0</v>
      </c>
      <c r="P3459" s="305">
        <v>0</v>
      </c>
      <c r="Q3459" s="303">
        <v>0</v>
      </c>
      <c r="R3459" s="16">
        <f>SUMIFS('Member Months'!$L:$L,'Member Months'!$A:$A,$A3459,'Member Months'!$C:$C,$C3459, 'Member Months'!$D:$D,$D3459)</f>
        <v>0</v>
      </c>
      <c r="T3459" s="172"/>
    </row>
    <row r="3460" spans="1:20">
      <c r="A3460" s="38">
        <v>14</v>
      </c>
      <c r="B3460" s="39">
        <f t="shared" si="117"/>
        <v>0</v>
      </c>
      <c r="C3460" s="39" t="str">
        <f t="shared" si="118"/>
        <v>2020 Initial Year</v>
      </c>
      <c r="D3460" s="40">
        <v>3</v>
      </c>
      <c r="E3460" s="662">
        <v>14</v>
      </c>
      <c r="F3460" s="40" t="s">
        <v>740</v>
      </c>
      <c r="G3460" s="698" t="s">
        <v>425</v>
      </c>
      <c r="H3460" s="40" t="s">
        <v>227</v>
      </c>
      <c r="I3460" s="629" t="s">
        <v>73</v>
      </c>
      <c r="J3460" s="698" t="s">
        <v>528</v>
      </c>
      <c r="K3460" s="303">
        <v>0</v>
      </c>
      <c r="L3460" s="304">
        <v>0</v>
      </c>
      <c r="M3460" s="305">
        <v>0</v>
      </c>
      <c r="N3460" s="305">
        <v>0</v>
      </c>
      <c r="O3460" s="303">
        <v>0</v>
      </c>
      <c r="P3460" s="305">
        <v>0</v>
      </c>
      <c r="Q3460" s="303">
        <v>0</v>
      </c>
      <c r="R3460" s="16">
        <f>SUMIFS('Member Months'!$L:$L,'Member Months'!$A:$A,$A3460,'Member Months'!$C:$C,$C3460, 'Member Months'!$D:$D,$D3460)</f>
        <v>0</v>
      </c>
      <c r="T3460" s="172"/>
    </row>
    <row r="3461" spans="1:20">
      <c r="A3461" s="38">
        <v>14</v>
      </c>
      <c r="B3461" s="39">
        <f t="shared" si="117"/>
        <v>0</v>
      </c>
      <c r="C3461" s="39" t="str">
        <f t="shared" si="118"/>
        <v>2020 Initial Year</v>
      </c>
      <c r="D3461" s="40">
        <v>3</v>
      </c>
      <c r="E3461" s="662">
        <v>14</v>
      </c>
      <c r="F3461" s="40" t="s">
        <v>740</v>
      </c>
      <c r="G3461" s="698" t="s">
        <v>425</v>
      </c>
      <c r="H3461" s="40" t="s">
        <v>227</v>
      </c>
      <c r="I3461" s="630" t="s">
        <v>409</v>
      </c>
      <c r="J3461" s="698" t="s">
        <v>803</v>
      </c>
      <c r="K3461" s="303">
        <v>0</v>
      </c>
      <c r="L3461" s="304">
        <v>0</v>
      </c>
      <c r="M3461" s="305">
        <v>0</v>
      </c>
      <c r="N3461" s="305">
        <v>0</v>
      </c>
      <c r="O3461" s="303">
        <v>0</v>
      </c>
      <c r="P3461" s="305">
        <v>0</v>
      </c>
      <c r="Q3461" s="303">
        <v>0</v>
      </c>
      <c r="R3461" s="16">
        <f>SUMIFS('Member Months'!$L:$L,'Member Months'!$A:$A,$A3461,'Member Months'!$C:$C,$C3461, 'Member Months'!$D:$D,$D3461)</f>
        <v>0</v>
      </c>
      <c r="T3461" s="172"/>
    </row>
    <row r="3462" spans="1:20">
      <c r="A3462" s="38">
        <v>22</v>
      </c>
      <c r="B3462" s="39">
        <f t="shared" ref="B3462:B3479" si="119">$B$6</f>
        <v>0</v>
      </c>
      <c r="C3462" s="39" t="str">
        <f t="shared" si="118"/>
        <v>2020 Initial Year</v>
      </c>
      <c r="D3462" s="40">
        <v>3</v>
      </c>
      <c r="E3462" s="662">
        <v>22</v>
      </c>
      <c r="F3462" s="662">
        <v>6</v>
      </c>
      <c r="G3462" s="991" t="s">
        <v>933</v>
      </c>
      <c r="H3462" s="40" t="s">
        <v>227</v>
      </c>
      <c r="I3462" s="629" t="s">
        <v>211</v>
      </c>
      <c r="J3462" s="991" t="s">
        <v>261</v>
      </c>
      <c r="K3462" s="303">
        <v>0</v>
      </c>
      <c r="L3462" s="304">
        <v>0</v>
      </c>
      <c r="M3462" s="305">
        <v>0</v>
      </c>
      <c r="N3462" s="305">
        <v>0</v>
      </c>
      <c r="O3462" s="303">
        <v>0</v>
      </c>
      <c r="P3462" s="305">
        <v>0</v>
      </c>
      <c r="Q3462" s="303">
        <v>0</v>
      </c>
      <c r="R3462" s="16">
        <f>SUMIFS('Member Months'!$L:$L,'Member Months'!$A:$A,$A3462,'Member Months'!$C:$C,$C3462, 'Member Months'!$D:$D,$D3462)</f>
        <v>0</v>
      </c>
      <c r="T3462" s="172"/>
    </row>
    <row r="3463" spans="1:20">
      <c r="A3463" s="38">
        <v>22</v>
      </c>
      <c r="B3463" s="39">
        <f t="shared" si="119"/>
        <v>0</v>
      </c>
      <c r="C3463" s="39" t="str">
        <f t="shared" si="118"/>
        <v>2020 Initial Year</v>
      </c>
      <c r="D3463" s="40">
        <v>3</v>
      </c>
      <c r="E3463" s="662">
        <v>22</v>
      </c>
      <c r="F3463" s="662">
        <v>6</v>
      </c>
      <c r="G3463" s="991" t="s">
        <v>933</v>
      </c>
      <c r="H3463" s="40" t="s">
        <v>227</v>
      </c>
      <c r="I3463" s="629" t="s">
        <v>214</v>
      </c>
      <c r="J3463" s="991" t="s">
        <v>676</v>
      </c>
      <c r="K3463" s="303">
        <v>0</v>
      </c>
      <c r="L3463" s="304">
        <v>0</v>
      </c>
      <c r="M3463" s="305">
        <v>0</v>
      </c>
      <c r="N3463" s="305">
        <v>0</v>
      </c>
      <c r="O3463" s="303">
        <v>0</v>
      </c>
      <c r="P3463" s="305">
        <v>0</v>
      </c>
      <c r="Q3463" s="303">
        <v>0</v>
      </c>
      <c r="R3463" s="16">
        <f>SUMIFS('Member Months'!$L:$L,'Member Months'!$A:$A,$A3463,'Member Months'!$C:$C,$C3463, 'Member Months'!$D:$D,$D3463)</f>
        <v>0</v>
      </c>
      <c r="T3463" s="172"/>
    </row>
    <row r="3464" spans="1:20">
      <c r="A3464" s="38">
        <v>22</v>
      </c>
      <c r="B3464" s="39">
        <f t="shared" si="119"/>
        <v>0</v>
      </c>
      <c r="C3464" s="39" t="str">
        <f t="shared" si="118"/>
        <v>2020 Initial Year</v>
      </c>
      <c r="D3464" s="40">
        <v>3</v>
      </c>
      <c r="E3464" s="662">
        <v>22</v>
      </c>
      <c r="F3464" s="662">
        <v>6</v>
      </c>
      <c r="G3464" s="991" t="s">
        <v>933</v>
      </c>
      <c r="H3464" s="40" t="s">
        <v>227</v>
      </c>
      <c r="I3464" s="629" t="s">
        <v>215</v>
      </c>
      <c r="J3464" s="991" t="s">
        <v>216</v>
      </c>
      <c r="K3464" s="303">
        <v>0</v>
      </c>
      <c r="L3464" s="304">
        <v>0</v>
      </c>
      <c r="M3464" s="305">
        <v>0</v>
      </c>
      <c r="N3464" s="305">
        <v>0</v>
      </c>
      <c r="O3464" s="303">
        <v>0</v>
      </c>
      <c r="P3464" s="305">
        <v>0</v>
      </c>
      <c r="Q3464" s="303">
        <v>0</v>
      </c>
      <c r="R3464" s="16">
        <f>SUMIFS('Member Months'!$L:$L,'Member Months'!$A:$A,$A3464,'Member Months'!$C:$C,$C3464, 'Member Months'!$D:$D,$D3464)</f>
        <v>0</v>
      </c>
      <c r="T3464" s="172"/>
    </row>
    <row r="3465" spans="1:20">
      <c r="A3465" s="38">
        <v>22</v>
      </c>
      <c r="B3465" s="39">
        <f t="shared" si="119"/>
        <v>0</v>
      </c>
      <c r="C3465" s="39" t="str">
        <f t="shared" si="118"/>
        <v>2020 Initial Year</v>
      </c>
      <c r="D3465" s="40">
        <v>3</v>
      </c>
      <c r="E3465" s="662">
        <v>22</v>
      </c>
      <c r="F3465" s="662">
        <v>6</v>
      </c>
      <c r="G3465" s="991" t="s">
        <v>933</v>
      </c>
      <c r="H3465" s="40" t="s">
        <v>227</v>
      </c>
      <c r="I3465" s="629" t="s">
        <v>217</v>
      </c>
      <c r="J3465" s="991" t="s">
        <v>262</v>
      </c>
      <c r="K3465" s="303">
        <v>0</v>
      </c>
      <c r="L3465" s="304">
        <v>0</v>
      </c>
      <c r="M3465" s="305">
        <v>0</v>
      </c>
      <c r="N3465" s="305">
        <v>0</v>
      </c>
      <c r="O3465" s="303">
        <v>0</v>
      </c>
      <c r="P3465" s="305">
        <v>0</v>
      </c>
      <c r="Q3465" s="303">
        <v>0</v>
      </c>
      <c r="R3465" s="16">
        <f>SUMIFS('Member Months'!$L:$L,'Member Months'!$A:$A,$A3465,'Member Months'!$C:$C,$C3465, 'Member Months'!$D:$D,$D3465)</f>
        <v>0</v>
      </c>
      <c r="T3465" s="172"/>
    </row>
    <row r="3466" spans="1:20">
      <c r="A3466" s="38">
        <v>22</v>
      </c>
      <c r="B3466" s="39">
        <f t="shared" si="119"/>
        <v>0</v>
      </c>
      <c r="C3466" s="39" t="str">
        <f t="shared" si="118"/>
        <v>2020 Initial Year</v>
      </c>
      <c r="D3466" s="40">
        <v>3</v>
      </c>
      <c r="E3466" s="662">
        <v>22</v>
      </c>
      <c r="F3466" s="662">
        <v>6</v>
      </c>
      <c r="G3466" s="991" t="s">
        <v>933</v>
      </c>
      <c r="H3466" s="40" t="s">
        <v>227</v>
      </c>
      <c r="I3466" s="629" t="s">
        <v>218</v>
      </c>
      <c r="J3466" s="991" t="s">
        <v>677</v>
      </c>
      <c r="K3466" s="303">
        <v>0</v>
      </c>
      <c r="L3466" s="304">
        <v>0</v>
      </c>
      <c r="M3466" s="305">
        <v>0</v>
      </c>
      <c r="N3466" s="305">
        <v>0</v>
      </c>
      <c r="O3466" s="303">
        <v>0</v>
      </c>
      <c r="P3466" s="305">
        <v>0</v>
      </c>
      <c r="Q3466" s="303">
        <v>0</v>
      </c>
      <c r="R3466" s="16">
        <f>SUMIFS('Member Months'!$L:$L,'Member Months'!$A:$A,$A3466,'Member Months'!$C:$C,$C3466, 'Member Months'!$D:$D,$D3466)</f>
        <v>0</v>
      </c>
      <c r="T3466" s="172"/>
    </row>
    <row r="3467" spans="1:20">
      <c r="A3467" s="38">
        <v>22</v>
      </c>
      <c r="B3467" s="39">
        <f t="shared" si="119"/>
        <v>0</v>
      </c>
      <c r="C3467" s="39" t="str">
        <f t="shared" si="118"/>
        <v>2020 Initial Year</v>
      </c>
      <c r="D3467" s="40">
        <v>3</v>
      </c>
      <c r="E3467" s="662">
        <v>22</v>
      </c>
      <c r="F3467" s="662">
        <v>6</v>
      </c>
      <c r="G3467" s="991" t="s">
        <v>933</v>
      </c>
      <c r="H3467" s="40" t="s">
        <v>227</v>
      </c>
      <c r="I3467" s="629" t="s">
        <v>219</v>
      </c>
      <c r="J3467" s="991" t="s">
        <v>263</v>
      </c>
      <c r="K3467" s="303">
        <v>0</v>
      </c>
      <c r="L3467" s="304">
        <v>0</v>
      </c>
      <c r="M3467" s="305">
        <v>0</v>
      </c>
      <c r="N3467" s="305">
        <v>0</v>
      </c>
      <c r="O3467" s="303">
        <v>0</v>
      </c>
      <c r="P3467" s="305">
        <v>0</v>
      </c>
      <c r="Q3467" s="303">
        <v>0</v>
      </c>
      <c r="R3467" s="16">
        <f>SUMIFS('Member Months'!$L:$L,'Member Months'!$A:$A,$A3467,'Member Months'!$C:$C,$C3467, 'Member Months'!$D:$D,$D3467)</f>
        <v>0</v>
      </c>
      <c r="T3467" s="172"/>
    </row>
    <row r="3468" spans="1:20">
      <c r="A3468" s="38">
        <v>22</v>
      </c>
      <c r="B3468" s="39">
        <f t="shared" si="119"/>
        <v>0</v>
      </c>
      <c r="C3468" s="39" t="str">
        <f t="shared" si="118"/>
        <v>2020 Initial Year</v>
      </c>
      <c r="D3468" s="40">
        <v>3</v>
      </c>
      <c r="E3468" s="662">
        <v>22</v>
      </c>
      <c r="F3468" s="662">
        <v>6</v>
      </c>
      <c r="G3468" s="991" t="s">
        <v>933</v>
      </c>
      <c r="H3468" s="40" t="s">
        <v>227</v>
      </c>
      <c r="I3468" s="629" t="s">
        <v>220</v>
      </c>
      <c r="J3468" s="991" t="s">
        <v>675</v>
      </c>
      <c r="K3468" s="303">
        <v>0</v>
      </c>
      <c r="L3468" s="304">
        <v>0</v>
      </c>
      <c r="M3468" s="305">
        <v>0</v>
      </c>
      <c r="N3468" s="305">
        <v>0</v>
      </c>
      <c r="O3468" s="303">
        <v>0</v>
      </c>
      <c r="P3468" s="305">
        <v>0</v>
      </c>
      <c r="Q3468" s="303">
        <v>0</v>
      </c>
      <c r="R3468" s="16">
        <f>SUMIFS('Member Months'!$L:$L,'Member Months'!$A:$A,$A3468,'Member Months'!$C:$C,$C3468, 'Member Months'!$D:$D,$D3468)</f>
        <v>0</v>
      </c>
      <c r="T3468" s="172"/>
    </row>
    <row r="3469" spans="1:20">
      <c r="A3469" s="38">
        <v>22</v>
      </c>
      <c r="B3469" s="39">
        <f t="shared" si="119"/>
        <v>0</v>
      </c>
      <c r="C3469" s="39" t="str">
        <f t="shared" si="118"/>
        <v>2020 Initial Year</v>
      </c>
      <c r="D3469" s="40">
        <v>3</v>
      </c>
      <c r="E3469" s="662">
        <v>22</v>
      </c>
      <c r="F3469" s="662">
        <v>6</v>
      </c>
      <c r="G3469" s="991" t="s">
        <v>933</v>
      </c>
      <c r="H3469" s="40" t="s">
        <v>227</v>
      </c>
      <c r="I3469" s="629" t="s">
        <v>221</v>
      </c>
      <c r="J3469" s="991" t="s">
        <v>264</v>
      </c>
      <c r="K3469" s="303">
        <v>0</v>
      </c>
      <c r="L3469" s="304">
        <v>0</v>
      </c>
      <c r="M3469" s="305">
        <v>0</v>
      </c>
      <c r="N3469" s="305">
        <v>0</v>
      </c>
      <c r="O3469" s="303">
        <v>0</v>
      </c>
      <c r="P3469" s="305">
        <v>0</v>
      </c>
      <c r="Q3469" s="303">
        <v>0</v>
      </c>
      <c r="R3469" s="16">
        <f>SUMIFS('Member Months'!$L:$L,'Member Months'!$A:$A,$A3469,'Member Months'!$C:$C,$C3469, 'Member Months'!$D:$D,$D3469)</f>
        <v>0</v>
      </c>
      <c r="T3469" s="172"/>
    </row>
    <row r="3470" spans="1:20">
      <c r="A3470" s="38">
        <v>22</v>
      </c>
      <c r="B3470" s="39">
        <f t="shared" si="119"/>
        <v>0</v>
      </c>
      <c r="C3470" s="39" t="str">
        <f t="shared" si="118"/>
        <v>2020 Initial Year</v>
      </c>
      <c r="D3470" s="40">
        <v>3</v>
      </c>
      <c r="E3470" s="662">
        <v>22</v>
      </c>
      <c r="F3470" s="662">
        <v>6</v>
      </c>
      <c r="G3470" s="991" t="s">
        <v>933</v>
      </c>
      <c r="H3470" s="40" t="s">
        <v>227</v>
      </c>
      <c r="I3470" s="630" t="s">
        <v>222</v>
      </c>
      <c r="J3470" s="991" t="s">
        <v>206</v>
      </c>
      <c r="K3470" s="303">
        <v>0</v>
      </c>
      <c r="L3470" s="304">
        <v>0</v>
      </c>
      <c r="M3470" s="305">
        <v>0</v>
      </c>
      <c r="N3470" s="305">
        <v>0</v>
      </c>
      <c r="O3470" s="303">
        <v>0</v>
      </c>
      <c r="P3470" s="305">
        <v>0</v>
      </c>
      <c r="Q3470" s="303">
        <v>0</v>
      </c>
      <c r="R3470" s="16">
        <f>SUMIFS('Member Months'!$L:$L,'Member Months'!$A:$A,$A3470,'Member Months'!$C:$C,$C3470, 'Member Months'!$D:$D,$D3470)</f>
        <v>0</v>
      </c>
      <c r="T3470" s="172"/>
    </row>
    <row r="3471" spans="1:20">
      <c r="A3471" s="38">
        <v>22</v>
      </c>
      <c r="B3471" s="39">
        <f t="shared" si="119"/>
        <v>0</v>
      </c>
      <c r="C3471" s="39" t="str">
        <f t="shared" si="118"/>
        <v>2020 Initial Year</v>
      </c>
      <c r="D3471" s="40">
        <v>3</v>
      </c>
      <c r="E3471" s="662">
        <v>22</v>
      </c>
      <c r="F3471" s="662">
        <v>6</v>
      </c>
      <c r="G3471" s="991" t="s">
        <v>933</v>
      </c>
      <c r="H3471" s="40" t="s">
        <v>227</v>
      </c>
      <c r="I3471" s="630" t="s">
        <v>223</v>
      </c>
      <c r="J3471" s="991" t="s">
        <v>181</v>
      </c>
      <c r="K3471" s="303">
        <v>0</v>
      </c>
      <c r="L3471" s="304">
        <v>0</v>
      </c>
      <c r="M3471" s="305">
        <v>0</v>
      </c>
      <c r="N3471" s="305">
        <v>0</v>
      </c>
      <c r="O3471" s="303">
        <v>0</v>
      </c>
      <c r="P3471" s="305">
        <v>0</v>
      </c>
      <c r="Q3471" s="303">
        <v>0</v>
      </c>
      <c r="R3471" s="16">
        <f>SUMIFS('Member Months'!$L:$L,'Member Months'!$A:$A,$A3471,'Member Months'!$C:$C,$C3471, 'Member Months'!$D:$D,$D3471)</f>
        <v>0</v>
      </c>
      <c r="T3471" s="172"/>
    </row>
    <row r="3472" spans="1:20">
      <c r="A3472" s="38">
        <v>22</v>
      </c>
      <c r="B3472" s="39">
        <f t="shared" si="119"/>
        <v>0</v>
      </c>
      <c r="C3472" s="39" t="str">
        <f t="shared" si="118"/>
        <v>2020 Initial Year</v>
      </c>
      <c r="D3472" s="40">
        <v>3</v>
      </c>
      <c r="E3472" s="662">
        <v>22</v>
      </c>
      <c r="F3472" s="662">
        <v>6</v>
      </c>
      <c r="G3472" s="991" t="s">
        <v>933</v>
      </c>
      <c r="H3472" s="40" t="s">
        <v>227</v>
      </c>
      <c r="I3472" s="630" t="s">
        <v>150</v>
      </c>
      <c r="J3472" s="991" t="s">
        <v>204</v>
      </c>
      <c r="K3472" s="303">
        <v>0</v>
      </c>
      <c r="L3472" s="304">
        <v>0</v>
      </c>
      <c r="M3472" s="305">
        <v>0</v>
      </c>
      <c r="N3472" s="305">
        <v>0</v>
      </c>
      <c r="O3472" s="303">
        <v>0</v>
      </c>
      <c r="P3472" s="305">
        <v>0</v>
      </c>
      <c r="Q3472" s="303">
        <v>0</v>
      </c>
      <c r="R3472" s="16">
        <f>SUMIFS('Member Months'!$L:$L,'Member Months'!$A:$A,$A3472,'Member Months'!$C:$C,$C3472, 'Member Months'!$D:$D,$D3472)</f>
        <v>0</v>
      </c>
      <c r="T3472" s="172"/>
    </row>
    <row r="3473" spans="1:20">
      <c r="A3473" s="38">
        <v>22</v>
      </c>
      <c r="B3473" s="39">
        <f t="shared" si="119"/>
        <v>0</v>
      </c>
      <c r="C3473" s="39" t="str">
        <f t="shared" si="118"/>
        <v>2020 Initial Year</v>
      </c>
      <c r="D3473" s="40">
        <v>3</v>
      </c>
      <c r="E3473" s="662">
        <v>22</v>
      </c>
      <c r="F3473" s="662">
        <v>6</v>
      </c>
      <c r="G3473" s="991" t="s">
        <v>933</v>
      </c>
      <c r="H3473" s="40" t="s">
        <v>227</v>
      </c>
      <c r="I3473" s="630" t="s">
        <v>151</v>
      </c>
      <c r="J3473" s="991" t="s">
        <v>205</v>
      </c>
      <c r="K3473" s="303">
        <v>0</v>
      </c>
      <c r="L3473" s="304">
        <v>0</v>
      </c>
      <c r="M3473" s="305">
        <v>0</v>
      </c>
      <c r="N3473" s="305">
        <v>0</v>
      </c>
      <c r="O3473" s="303">
        <v>0</v>
      </c>
      <c r="P3473" s="305">
        <v>0</v>
      </c>
      <c r="Q3473" s="303">
        <v>0</v>
      </c>
      <c r="R3473" s="16">
        <f>SUMIFS('Member Months'!$L:$L,'Member Months'!$A:$A,$A3473,'Member Months'!$C:$C,$C3473, 'Member Months'!$D:$D,$D3473)</f>
        <v>0</v>
      </c>
      <c r="T3473" s="172"/>
    </row>
    <row r="3474" spans="1:20">
      <c r="A3474" s="38">
        <v>22</v>
      </c>
      <c r="B3474" s="39">
        <f t="shared" si="119"/>
        <v>0</v>
      </c>
      <c r="C3474" s="39" t="str">
        <f t="shared" si="118"/>
        <v>2020 Initial Year</v>
      </c>
      <c r="D3474" s="40">
        <v>3</v>
      </c>
      <c r="E3474" s="662">
        <v>22</v>
      </c>
      <c r="F3474" s="662">
        <v>6</v>
      </c>
      <c r="G3474" s="991" t="s">
        <v>933</v>
      </c>
      <c r="H3474" s="40" t="s">
        <v>227</v>
      </c>
      <c r="I3474" s="630" t="s">
        <v>152</v>
      </c>
      <c r="J3474" s="991" t="s">
        <v>182</v>
      </c>
      <c r="K3474" s="303">
        <v>0</v>
      </c>
      <c r="L3474" s="304">
        <v>0</v>
      </c>
      <c r="M3474" s="305">
        <v>0</v>
      </c>
      <c r="N3474" s="305">
        <v>0</v>
      </c>
      <c r="O3474" s="303">
        <v>0</v>
      </c>
      <c r="P3474" s="305">
        <v>0</v>
      </c>
      <c r="Q3474" s="303">
        <v>0</v>
      </c>
      <c r="R3474" s="16">
        <f>SUMIFS('Member Months'!$L:$L,'Member Months'!$A:$A,$A3474,'Member Months'!$C:$C,$C3474, 'Member Months'!$D:$D,$D3474)</f>
        <v>0</v>
      </c>
      <c r="T3474" s="172"/>
    </row>
    <row r="3475" spans="1:20">
      <c r="A3475" s="38">
        <v>22</v>
      </c>
      <c r="B3475" s="39">
        <f t="shared" si="119"/>
        <v>0</v>
      </c>
      <c r="C3475" s="39" t="str">
        <f t="shared" si="118"/>
        <v>2020 Initial Year</v>
      </c>
      <c r="D3475" s="40">
        <v>3</v>
      </c>
      <c r="E3475" s="662">
        <v>22</v>
      </c>
      <c r="F3475" s="662">
        <v>6</v>
      </c>
      <c r="G3475" s="991" t="s">
        <v>933</v>
      </c>
      <c r="H3475" s="40" t="s">
        <v>227</v>
      </c>
      <c r="I3475" s="630" t="s">
        <v>70</v>
      </c>
      <c r="J3475" s="991" t="s">
        <v>265</v>
      </c>
      <c r="K3475" s="303">
        <v>0</v>
      </c>
      <c r="L3475" s="304">
        <v>0</v>
      </c>
      <c r="M3475" s="305">
        <v>0</v>
      </c>
      <c r="N3475" s="305">
        <v>0</v>
      </c>
      <c r="O3475" s="303">
        <v>0</v>
      </c>
      <c r="P3475" s="305">
        <v>0</v>
      </c>
      <c r="Q3475" s="303">
        <v>0</v>
      </c>
      <c r="R3475" s="16">
        <f>SUMIFS('Member Months'!$L:$L,'Member Months'!$A:$A,$A3475,'Member Months'!$C:$C,$C3475, 'Member Months'!$D:$D,$D3475)</f>
        <v>0</v>
      </c>
      <c r="T3475" s="172"/>
    </row>
    <row r="3476" spans="1:20">
      <c r="A3476" s="38">
        <v>22</v>
      </c>
      <c r="B3476" s="39">
        <f t="shared" si="119"/>
        <v>0</v>
      </c>
      <c r="C3476" s="39" t="str">
        <f t="shared" si="118"/>
        <v>2020 Initial Year</v>
      </c>
      <c r="D3476" s="40">
        <v>3</v>
      </c>
      <c r="E3476" s="662">
        <v>22</v>
      </c>
      <c r="F3476" s="662">
        <v>6</v>
      </c>
      <c r="G3476" s="991" t="s">
        <v>933</v>
      </c>
      <c r="H3476" s="40" t="s">
        <v>227</v>
      </c>
      <c r="I3476" s="630" t="s">
        <v>71</v>
      </c>
      <c r="J3476" s="991" t="s">
        <v>266</v>
      </c>
      <c r="K3476" s="303">
        <v>0</v>
      </c>
      <c r="L3476" s="304">
        <v>0</v>
      </c>
      <c r="M3476" s="305">
        <v>0</v>
      </c>
      <c r="N3476" s="305">
        <v>0</v>
      </c>
      <c r="O3476" s="303">
        <v>0</v>
      </c>
      <c r="P3476" s="305">
        <v>0</v>
      </c>
      <c r="Q3476" s="303">
        <v>0</v>
      </c>
      <c r="R3476" s="16">
        <f>SUMIFS('Member Months'!$L:$L,'Member Months'!$A:$A,$A3476,'Member Months'!$C:$C,$C3476, 'Member Months'!$D:$D,$D3476)</f>
        <v>0</v>
      </c>
      <c r="T3476" s="172"/>
    </row>
    <row r="3477" spans="1:20">
      <c r="A3477" s="38">
        <v>22</v>
      </c>
      <c r="B3477" s="39">
        <f t="shared" si="119"/>
        <v>0</v>
      </c>
      <c r="C3477" s="39" t="str">
        <f t="shared" si="118"/>
        <v>2020 Initial Year</v>
      </c>
      <c r="D3477" s="40">
        <v>3</v>
      </c>
      <c r="E3477" s="662">
        <v>22</v>
      </c>
      <c r="F3477" s="662">
        <v>6</v>
      </c>
      <c r="G3477" s="991" t="s">
        <v>933</v>
      </c>
      <c r="H3477" s="40" t="s">
        <v>227</v>
      </c>
      <c r="I3477" s="630" t="s">
        <v>72</v>
      </c>
      <c r="J3477" s="991" t="s">
        <v>527</v>
      </c>
      <c r="K3477" s="303">
        <v>0</v>
      </c>
      <c r="L3477" s="304">
        <v>0</v>
      </c>
      <c r="M3477" s="305">
        <v>0</v>
      </c>
      <c r="N3477" s="305">
        <v>0</v>
      </c>
      <c r="O3477" s="303">
        <v>0</v>
      </c>
      <c r="P3477" s="305">
        <v>0</v>
      </c>
      <c r="Q3477" s="303">
        <v>0</v>
      </c>
      <c r="R3477" s="16">
        <f>SUMIFS('Member Months'!$L:$L,'Member Months'!$A:$A,$A3477,'Member Months'!$C:$C,$C3477, 'Member Months'!$D:$D,$D3477)</f>
        <v>0</v>
      </c>
      <c r="T3477" s="172"/>
    </row>
    <row r="3478" spans="1:20">
      <c r="A3478" s="38">
        <v>22</v>
      </c>
      <c r="B3478" s="39">
        <f t="shared" si="119"/>
        <v>0</v>
      </c>
      <c r="C3478" s="39" t="str">
        <f t="shared" si="118"/>
        <v>2020 Initial Year</v>
      </c>
      <c r="D3478" s="40">
        <v>3</v>
      </c>
      <c r="E3478" s="662">
        <v>22</v>
      </c>
      <c r="F3478" s="662">
        <v>6</v>
      </c>
      <c r="G3478" s="991" t="s">
        <v>933</v>
      </c>
      <c r="H3478" s="40" t="s">
        <v>227</v>
      </c>
      <c r="I3478" s="630" t="s">
        <v>73</v>
      </c>
      <c r="J3478" s="991" t="s">
        <v>528</v>
      </c>
      <c r="K3478" s="303">
        <v>0</v>
      </c>
      <c r="L3478" s="304">
        <v>0</v>
      </c>
      <c r="M3478" s="305">
        <v>0</v>
      </c>
      <c r="N3478" s="305">
        <v>0</v>
      </c>
      <c r="O3478" s="303">
        <v>0</v>
      </c>
      <c r="P3478" s="305">
        <v>0</v>
      </c>
      <c r="Q3478" s="303">
        <v>0</v>
      </c>
      <c r="R3478" s="16">
        <f>SUMIFS('Member Months'!$L:$L,'Member Months'!$A:$A,$A3478,'Member Months'!$C:$C,$C3478, 'Member Months'!$D:$D,$D3478)</f>
        <v>0</v>
      </c>
      <c r="T3478" s="172"/>
    </row>
    <row r="3479" spans="1:20">
      <c r="A3479" s="38">
        <v>22</v>
      </c>
      <c r="B3479" s="39">
        <f t="shared" si="119"/>
        <v>0</v>
      </c>
      <c r="C3479" s="39" t="str">
        <f t="shared" si="118"/>
        <v>2020 Initial Year</v>
      </c>
      <c r="D3479" s="40">
        <v>3</v>
      </c>
      <c r="E3479" s="662">
        <v>22</v>
      </c>
      <c r="F3479" s="662">
        <v>6</v>
      </c>
      <c r="G3479" s="991" t="s">
        <v>933</v>
      </c>
      <c r="H3479" s="40" t="s">
        <v>227</v>
      </c>
      <c r="I3479" s="630" t="s">
        <v>409</v>
      </c>
      <c r="J3479" s="991" t="s">
        <v>803</v>
      </c>
      <c r="K3479" s="303">
        <v>0</v>
      </c>
      <c r="L3479" s="304">
        <v>0</v>
      </c>
      <c r="M3479" s="305">
        <v>0</v>
      </c>
      <c r="N3479" s="305">
        <v>0</v>
      </c>
      <c r="O3479" s="303">
        <v>0</v>
      </c>
      <c r="P3479" s="305">
        <v>0</v>
      </c>
      <c r="Q3479" s="303">
        <v>0</v>
      </c>
      <c r="R3479" s="16">
        <f>SUMIFS('Member Months'!$L:$L,'Member Months'!$A:$A,$A3479,'Member Months'!$C:$C,$C3479, 'Member Months'!$D:$D,$D3479)</f>
        <v>0</v>
      </c>
      <c r="T3479" s="172"/>
    </row>
    <row r="3480" spans="1:20">
      <c r="A3480" s="38">
        <v>23</v>
      </c>
      <c r="B3480" s="39">
        <v>0</v>
      </c>
      <c r="C3480" s="39" t="str">
        <f t="shared" si="118"/>
        <v>2020 Initial Year</v>
      </c>
      <c r="D3480" s="40">
        <v>3</v>
      </c>
      <c r="E3480" s="662">
        <v>23</v>
      </c>
      <c r="F3480" s="662">
        <v>6</v>
      </c>
      <c r="G3480" s="991" t="s">
        <v>933</v>
      </c>
      <c r="H3480" s="40" t="s">
        <v>228</v>
      </c>
      <c r="I3480" s="630" t="s">
        <v>211</v>
      </c>
      <c r="J3480" s="991" t="s">
        <v>261</v>
      </c>
      <c r="K3480" s="303">
        <v>0</v>
      </c>
      <c r="L3480" s="304">
        <v>0</v>
      </c>
      <c r="M3480" s="305">
        <v>0</v>
      </c>
      <c r="N3480" s="305">
        <v>0</v>
      </c>
      <c r="O3480" s="303">
        <v>0</v>
      </c>
      <c r="P3480" s="305">
        <v>0</v>
      </c>
      <c r="Q3480" s="303">
        <v>0</v>
      </c>
      <c r="R3480" s="16">
        <v>0</v>
      </c>
      <c r="T3480" s="172"/>
    </row>
    <row r="3481" spans="1:20">
      <c r="A3481" s="38">
        <v>23</v>
      </c>
      <c r="B3481" s="39">
        <v>0</v>
      </c>
      <c r="C3481" s="39" t="str">
        <f t="shared" si="118"/>
        <v>2020 Initial Year</v>
      </c>
      <c r="D3481" s="40">
        <v>3</v>
      </c>
      <c r="E3481" s="662">
        <v>23</v>
      </c>
      <c r="F3481" s="662">
        <v>6</v>
      </c>
      <c r="G3481" s="991" t="s">
        <v>933</v>
      </c>
      <c r="H3481" s="40" t="s">
        <v>228</v>
      </c>
      <c r="I3481" s="630" t="s">
        <v>214</v>
      </c>
      <c r="J3481" s="991" t="s">
        <v>676</v>
      </c>
      <c r="K3481" s="303">
        <v>0</v>
      </c>
      <c r="L3481" s="304">
        <v>0</v>
      </c>
      <c r="M3481" s="305">
        <v>0</v>
      </c>
      <c r="N3481" s="305">
        <v>0</v>
      </c>
      <c r="O3481" s="303">
        <v>0</v>
      </c>
      <c r="P3481" s="305">
        <v>0</v>
      </c>
      <c r="Q3481" s="303">
        <v>0</v>
      </c>
      <c r="R3481" s="16">
        <v>0</v>
      </c>
      <c r="T3481" s="172"/>
    </row>
    <row r="3482" spans="1:20">
      <c r="A3482" s="38">
        <v>23</v>
      </c>
      <c r="B3482" s="39">
        <v>0</v>
      </c>
      <c r="C3482" s="39" t="str">
        <f t="shared" si="118"/>
        <v>2020 Initial Year</v>
      </c>
      <c r="D3482" s="40">
        <v>3</v>
      </c>
      <c r="E3482" s="662">
        <v>23</v>
      </c>
      <c r="F3482" s="662">
        <v>6</v>
      </c>
      <c r="G3482" s="991" t="s">
        <v>933</v>
      </c>
      <c r="H3482" s="40" t="s">
        <v>228</v>
      </c>
      <c r="I3482" s="630" t="s">
        <v>215</v>
      </c>
      <c r="J3482" s="991" t="s">
        <v>216</v>
      </c>
      <c r="K3482" s="303">
        <v>0</v>
      </c>
      <c r="L3482" s="304">
        <v>0</v>
      </c>
      <c r="M3482" s="305">
        <v>0</v>
      </c>
      <c r="N3482" s="305">
        <v>0</v>
      </c>
      <c r="O3482" s="303">
        <v>0</v>
      </c>
      <c r="P3482" s="305">
        <v>0</v>
      </c>
      <c r="Q3482" s="303">
        <v>0</v>
      </c>
      <c r="R3482" s="16">
        <v>0</v>
      </c>
      <c r="T3482" s="172"/>
    </row>
    <row r="3483" spans="1:20">
      <c r="A3483" s="38">
        <v>23</v>
      </c>
      <c r="B3483" s="39">
        <v>0</v>
      </c>
      <c r="C3483" s="39" t="str">
        <f t="shared" si="118"/>
        <v>2020 Initial Year</v>
      </c>
      <c r="D3483" s="40">
        <v>3</v>
      </c>
      <c r="E3483" s="662">
        <v>23</v>
      </c>
      <c r="F3483" s="662">
        <v>6</v>
      </c>
      <c r="G3483" s="991" t="s">
        <v>933</v>
      </c>
      <c r="H3483" s="40" t="s">
        <v>228</v>
      </c>
      <c r="I3483" s="630" t="s">
        <v>217</v>
      </c>
      <c r="J3483" s="991" t="s">
        <v>262</v>
      </c>
      <c r="K3483" s="303">
        <v>0</v>
      </c>
      <c r="L3483" s="304">
        <v>0</v>
      </c>
      <c r="M3483" s="305">
        <v>0</v>
      </c>
      <c r="N3483" s="305">
        <v>0</v>
      </c>
      <c r="O3483" s="303">
        <v>0</v>
      </c>
      <c r="P3483" s="305">
        <v>0</v>
      </c>
      <c r="Q3483" s="303">
        <v>0</v>
      </c>
      <c r="R3483" s="16">
        <v>0</v>
      </c>
      <c r="T3483" s="172"/>
    </row>
    <row r="3484" spans="1:20">
      <c r="A3484" s="38">
        <v>23</v>
      </c>
      <c r="B3484" s="39">
        <v>0</v>
      </c>
      <c r="C3484" s="39" t="str">
        <f t="shared" si="118"/>
        <v>2020 Initial Year</v>
      </c>
      <c r="D3484" s="40">
        <v>3</v>
      </c>
      <c r="E3484" s="662">
        <v>23</v>
      </c>
      <c r="F3484" s="662">
        <v>6</v>
      </c>
      <c r="G3484" s="991" t="s">
        <v>933</v>
      </c>
      <c r="H3484" s="40" t="s">
        <v>228</v>
      </c>
      <c r="I3484" s="630" t="s">
        <v>218</v>
      </c>
      <c r="J3484" s="991" t="s">
        <v>677</v>
      </c>
      <c r="K3484" s="303">
        <v>0</v>
      </c>
      <c r="L3484" s="304">
        <v>0</v>
      </c>
      <c r="M3484" s="305">
        <v>0</v>
      </c>
      <c r="N3484" s="305">
        <v>0</v>
      </c>
      <c r="O3484" s="303">
        <v>0</v>
      </c>
      <c r="P3484" s="305">
        <v>0</v>
      </c>
      <c r="Q3484" s="303">
        <v>0</v>
      </c>
      <c r="R3484" s="16">
        <v>0</v>
      </c>
      <c r="T3484" s="172"/>
    </row>
    <row r="3485" spans="1:20">
      <c r="A3485" s="38">
        <v>23</v>
      </c>
      <c r="B3485" s="39">
        <v>0</v>
      </c>
      <c r="C3485" s="39" t="str">
        <f t="shared" si="118"/>
        <v>2020 Initial Year</v>
      </c>
      <c r="D3485" s="40">
        <v>3</v>
      </c>
      <c r="E3485" s="662">
        <v>23</v>
      </c>
      <c r="F3485" s="662">
        <v>6</v>
      </c>
      <c r="G3485" s="991" t="s">
        <v>933</v>
      </c>
      <c r="H3485" s="40" t="s">
        <v>228</v>
      </c>
      <c r="I3485" s="630" t="s">
        <v>219</v>
      </c>
      <c r="J3485" s="991" t="s">
        <v>263</v>
      </c>
      <c r="K3485" s="303">
        <v>0</v>
      </c>
      <c r="L3485" s="304">
        <v>0</v>
      </c>
      <c r="M3485" s="305">
        <v>0</v>
      </c>
      <c r="N3485" s="305">
        <v>0</v>
      </c>
      <c r="O3485" s="303">
        <v>0</v>
      </c>
      <c r="P3485" s="305">
        <v>0</v>
      </c>
      <c r="Q3485" s="303">
        <v>0</v>
      </c>
      <c r="R3485" s="16">
        <v>0</v>
      </c>
      <c r="T3485" s="172"/>
    </row>
    <row r="3486" spans="1:20">
      <c r="A3486" s="38">
        <v>23</v>
      </c>
      <c r="B3486" s="39">
        <v>0</v>
      </c>
      <c r="C3486" s="39" t="str">
        <f t="shared" si="118"/>
        <v>2020 Initial Year</v>
      </c>
      <c r="D3486" s="40">
        <v>3</v>
      </c>
      <c r="E3486" s="662">
        <v>23</v>
      </c>
      <c r="F3486" s="662">
        <v>6</v>
      </c>
      <c r="G3486" s="991" t="s">
        <v>933</v>
      </c>
      <c r="H3486" s="40" t="s">
        <v>228</v>
      </c>
      <c r="I3486" s="630" t="s">
        <v>220</v>
      </c>
      <c r="J3486" s="991" t="s">
        <v>675</v>
      </c>
      <c r="K3486" s="303">
        <v>0</v>
      </c>
      <c r="L3486" s="304">
        <v>0</v>
      </c>
      <c r="M3486" s="305">
        <v>0</v>
      </c>
      <c r="N3486" s="305">
        <v>0</v>
      </c>
      <c r="O3486" s="303">
        <v>0</v>
      </c>
      <c r="P3486" s="305">
        <v>0</v>
      </c>
      <c r="Q3486" s="303">
        <v>0</v>
      </c>
      <c r="R3486" s="16">
        <v>0</v>
      </c>
      <c r="T3486" s="172"/>
    </row>
    <row r="3487" spans="1:20">
      <c r="A3487" s="38">
        <v>23</v>
      </c>
      <c r="B3487" s="39">
        <v>0</v>
      </c>
      <c r="C3487" s="39" t="str">
        <f t="shared" si="118"/>
        <v>2020 Initial Year</v>
      </c>
      <c r="D3487" s="40">
        <v>3</v>
      </c>
      <c r="E3487" s="662">
        <v>23</v>
      </c>
      <c r="F3487" s="662">
        <v>6</v>
      </c>
      <c r="G3487" s="991" t="s">
        <v>933</v>
      </c>
      <c r="H3487" s="40" t="s">
        <v>228</v>
      </c>
      <c r="I3487" s="630" t="s">
        <v>221</v>
      </c>
      <c r="J3487" s="991" t="s">
        <v>264</v>
      </c>
      <c r="K3487" s="303">
        <v>0</v>
      </c>
      <c r="L3487" s="304">
        <v>0</v>
      </c>
      <c r="M3487" s="305">
        <v>0</v>
      </c>
      <c r="N3487" s="305">
        <v>0</v>
      </c>
      <c r="O3487" s="303">
        <v>0</v>
      </c>
      <c r="P3487" s="305">
        <v>0</v>
      </c>
      <c r="Q3487" s="303">
        <v>0</v>
      </c>
      <c r="R3487" s="16">
        <v>0</v>
      </c>
      <c r="T3487" s="172"/>
    </row>
    <row r="3488" spans="1:20">
      <c r="A3488" s="38">
        <v>23</v>
      </c>
      <c r="B3488" s="39">
        <v>0</v>
      </c>
      <c r="C3488" s="39" t="str">
        <f t="shared" si="118"/>
        <v>2020 Initial Year</v>
      </c>
      <c r="D3488" s="40">
        <v>3</v>
      </c>
      <c r="E3488" s="662">
        <v>23</v>
      </c>
      <c r="F3488" s="662">
        <v>6</v>
      </c>
      <c r="G3488" s="991" t="s">
        <v>933</v>
      </c>
      <c r="H3488" s="40" t="s">
        <v>228</v>
      </c>
      <c r="I3488" s="630" t="s">
        <v>222</v>
      </c>
      <c r="J3488" s="991" t="s">
        <v>206</v>
      </c>
      <c r="K3488" s="303">
        <v>0</v>
      </c>
      <c r="L3488" s="304">
        <v>0</v>
      </c>
      <c r="M3488" s="305">
        <v>0</v>
      </c>
      <c r="N3488" s="305">
        <v>0</v>
      </c>
      <c r="O3488" s="303">
        <v>0</v>
      </c>
      <c r="P3488" s="305">
        <v>0</v>
      </c>
      <c r="Q3488" s="303">
        <v>0</v>
      </c>
      <c r="R3488" s="16">
        <v>0</v>
      </c>
      <c r="T3488" s="172"/>
    </row>
    <row r="3489" spans="1:20">
      <c r="A3489" s="38">
        <v>23</v>
      </c>
      <c r="B3489" s="39">
        <v>0</v>
      </c>
      <c r="C3489" s="39" t="str">
        <f t="shared" si="118"/>
        <v>2020 Initial Year</v>
      </c>
      <c r="D3489" s="40">
        <v>3</v>
      </c>
      <c r="E3489" s="662">
        <v>23</v>
      </c>
      <c r="F3489" s="662">
        <v>6</v>
      </c>
      <c r="G3489" s="991" t="s">
        <v>933</v>
      </c>
      <c r="H3489" s="40" t="s">
        <v>228</v>
      </c>
      <c r="I3489" s="630" t="s">
        <v>223</v>
      </c>
      <c r="J3489" s="991" t="s">
        <v>181</v>
      </c>
      <c r="K3489" s="303">
        <v>0</v>
      </c>
      <c r="L3489" s="304">
        <v>0</v>
      </c>
      <c r="M3489" s="305">
        <v>0</v>
      </c>
      <c r="N3489" s="305">
        <v>0</v>
      </c>
      <c r="O3489" s="303">
        <v>0</v>
      </c>
      <c r="P3489" s="305">
        <v>0</v>
      </c>
      <c r="Q3489" s="303">
        <v>0</v>
      </c>
      <c r="R3489" s="16">
        <v>0</v>
      </c>
      <c r="T3489" s="172"/>
    </row>
    <row r="3490" spans="1:20">
      <c r="A3490" s="38">
        <v>23</v>
      </c>
      <c r="B3490" s="39">
        <v>0</v>
      </c>
      <c r="C3490" s="39" t="str">
        <f t="shared" si="118"/>
        <v>2020 Initial Year</v>
      </c>
      <c r="D3490" s="40">
        <v>3</v>
      </c>
      <c r="E3490" s="662">
        <v>23</v>
      </c>
      <c r="F3490" s="662">
        <v>6</v>
      </c>
      <c r="G3490" s="991" t="s">
        <v>933</v>
      </c>
      <c r="H3490" s="40" t="s">
        <v>228</v>
      </c>
      <c r="I3490" s="630" t="s">
        <v>150</v>
      </c>
      <c r="J3490" s="991" t="s">
        <v>204</v>
      </c>
      <c r="K3490" s="303">
        <v>0</v>
      </c>
      <c r="L3490" s="304">
        <v>0</v>
      </c>
      <c r="M3490" s="305">
        <v>0</v>
      </c>
      <c r="N3490" s="305">
        <v>0</v>
      </c>
      <c r="O3490" s="303">
        <v>0</v>
      </c>
      <c r="P3490" s="305">
        <v>0</v>
      </c>
      <c r="Q3490" s="303">
        <v>0</v>
      </c>
      <c r="R3490" s="16">
        <v>0</v>
      </c>
      <c r="T3490" s="172"/>
    </row>
    <row r="3491" spans="1:20">
      <c r="A3491" s="38">
        <v>23</v>
      </c>
      <c r="B3491" s="39">
        <v>0</v>
      </c>
      <c r="C3491" s="39" t="str">
        <f t="shared" si="118"/>
        <v>2020 Initial Year</v>
      </c>
      <c r="D3491" s="40">
        <v>3</v>
      </c>
      <c r="E3491" s="662">
        <v>23</v>
      </c>
      <c r="F3491" s="662">
        <v>6</v>
      </c>
      <c r="G3491" s="991" t="s">
        <v>933</v>
      </c>
      <c r="H3491" s="40" t="s">
        <v>228</v>
      </c>
      <c r="I3491" s="630" t="s">
        <v>151</v>
      </c>
      <c r="J3491" s="991" t="s">
        <v>205</v>
      </c>
      <c r="K3491" s="303">
        <v>0</v>
      </c>
      <c r="L3491" s="304">
        <v>0</v>
      </c>
      <c r="M3491" s="305">
        <v>0</v>
      </c>
      <c r="N3491" s="305">
        <v>0</v>
      </c>
      <c r="O3491" s="303">
        <v>0</v>
      </c>
      <c r="P3491" s="305">
        <v>0</v>
      </c>
      <c r="Q3491" s="303">
        <v>0</v>
      </c>
      <c r="R3491" s="16">
        <v>0</v>
      </c>
      <c r="T3491" s="172"/>
    </row>
    <row r="3492" spans="1:20">
      <c r="A3492" s="38">
        <v>23</v>
      </c>
      <c r="B3492" s="39">
        <v>0</v>
      </c>
      <c r="C3492" s="39" t="str">
        <f t="shared" si="118"/>
        <v>2020 Initial Year</v>
      </c>
      <c r="D3492" s="40">
        <v>3</v>
      </c>
      <c r="E3492" s="662">
        <v>23</v>
      </c>
      <c r="F3492" s="662">
        <v>6</v>
      </c>
      <c r="G3492" s="991" t="s">
        <v>933</v>
      </c>
      <c r="H3492" s="40" t="s">
        <v>228</v>
      </c>
      <c r="I3492" s="630" t="s">
        <v>152</v>
      </c>
      <c r="J3492" s="991" t="s">
        <v>182</v>
      </c>
      <c r="K3492" s="303">
        <v>0</v>
      </c>
      <c r="L3492" s="304">
        <v>0</v>
      </c>
      <c r="M3492" s="305">
        <v>0</v>
      </c>
      <c r="N3492" s="305">
        <v>0</v>
      </c>
      <c r="O3492" s="303">
        <v>0</v>
      </c>
      <c r="P3492" s="305">
        <v>0</v>
      </c>
      <c r="Q3492" s="303">
        <v>0</v>
      </c>
      <c r="R3492" s="16">
        <v>0</v>
      </c>
      <c r="T3492" s="172"/>
    </row>
    <row r="3493" spans="1:20">
      <c r="A3493" s="38">
        <v>23</v>
      </c>
      <c r="B3493" s="39">
        <v>0</v>
      </c>
      <c r="C3493" s="39" t="str">
        <f t="shared" si="118"/>
        <v>2020 Initial Year</v>
      </c>
      <c r="D3493" s="40">
        <v>3</v>
      </c>
      <c r="E3493" s="662">
        <v>23</v>
      </c>
      <c r="F3493" s="662">
        <v>6</v>
      </c>
      <c r="G3493" s="991" t="s">
        <v>933</v>
      </c>
      <c r="H3493" s="40" t="s">
        <v>228</v>
      </c>
      <c r="I3493" s="630" t="s">
        <v>70</v>
      </c>
      <c r="J3493" s="991" t="s">
        <v>265</v>
      </c>
      <c r="K3493" s="303">
        <v>0</v>
      </c>
      <c r="L3493" s="304">
        <v>0</v>
      </c>
      <c r="M3493" s="305">
        <v>0</v>
      </c>
      <c r="N3493" s="305">
        <v>0</v>
      </c>
      <c r="O3493" s="303">
        <v>0</v>
      </c>
      <c r="P3493" s="305">
        <v>0</v>
      </c>
      <c r="Q3493" s="303">
        <v>0</v>
      </c>
      <c r="R3493" s="16">
        <v>0</v>
      </c>
      <c r="T3493" s="172"/>
    </row>
    <row r="3494" spans="1:20">
      <c r="A3494" s="38">
        <v>23</v>
      </c>
      <c r="B3494" s="39">
        <v>0</v>
      </c>
      <c r="C3494" s="39" t="str">
        <f t="shared" si="118"/>
        <v>2020 Initial Year</v>
      </c>
      <c r="D3494" s="40">
        <v>3</v>
      </c>
      <c r="E3494" s="662">
        <v>23</v>
      </c>
      <c r="F3494" s="662">
        <v>6</v>
      </c>
      <c r="G3494" s="991" t="s">
        <v>933</v>
      </c>
      <c r="H3494" s="40" t="s">
        <v>228</v>
      </c>
      <c r="I3494" s="630" t="s">
        <v>71</v>
      </c>
      <c r="J3494" s="991" t="s">
        <v>266</v>
      </c>
      <c r="K3494" s="303">
        <v>0</v>
      </c>
      <c r="L3494" s="304">
        <v>0</v>
      </c>
      <c r="M3494" s="305">
        <v>0</v>
      </c>
      <c r="N3494" s="305">
        <v>0</v>
      </c>
      <c r="O3494" s="303">
        <v>0</v>
      </c>
      <c r="P3494" s="305">
        <v>0</v>
      </c>
      <c r="Q3494" s="303">
        <v>0</v>
      </c>
      <c r="R3494" s="16">
        <v>0</v>
      </c>
      <c r="T3494" s="172"/>
    </row>
    <row r="3495" spans="1:20">
      <c r="A3495" s="38">
        <v>23</v>
      </c>
      <c r="B3495" s="39">
        <v>0</v>
      </c>
      <c r="C3495" s="39" t="str">
        <f t="shared" si="118"/>
        <v>2020 Initial Year</v>
      </c>
      <c r="D3495" s="40">
        <v>3</v>
      </c>
      <c r="E3495" s="662">
        <v>23</v>
      </c>
      <c r="F3495" s="662">
        <v>6</v>
      </c>
      <c r="G3495" s="991" t="s">
        <v>933</v>
      </c>
      <c r="H3495" s="40" t="s">
        <v>228</v>
      </c>
      <c r="I3495" s="630" t="s">
        <v>72</v>
      </c>
      <c r="J3495" s="991" t="s">
        <v>527</v>
      </c>
      <c r="K3495" s="303">
        <v>0</v>
      </c>
      <c r="L3495" s="304">
        <v>0</v>
      </c>
      <c r="M3495" s="305">
        <v>0</v>
      </c>
      <c r="N3495" s="305">
        <v>0</v>
      </c>
      <c r="O3495" s="303">
        <v>0</v>
      </c>
      <c r="P3495" s="305">
        <v>0</v>
      </c>
      <c r="Q3495" s="303">
        <v>0</v>
      </c>
      <c r="R3495" s="16">
        <v>0</v>
      </c>
      <c r="T3495" s="172"/>
    </row>
    <row r="3496" spans="1:20">
      <c r="A3496" s="38">
        <v>23</v>
      </c>
      <c r="B3496" s="39">
        <v>0</v>
      </c>
      <c r="C3496" s="39" t="str">
        <f t="shared" si="118"/>
        <v>2020 Initial Year</v>
      </c>
      <c r="D3496" s="40">
        <v>3</v>
      </c>
      <c r="E3496" s="662">
        <v>23</v>
      </c>
      <c r="F3496" s="662">
        <v>6</v>
      </c>
      <c r="G3496" s="991" t="s">
        <v>933</v>
      </c>
      <c r="H3496" s="40" t="s">
        <v>228</v>
      </c>
      <c r="I3496" s="630" t="s">
        <v>73</v>
      </c>
      <c r="J3496" s="991" t="s">
        <v>528</v>
      </c>
      <c r="K3496" s="303">
        <v>0</v>
      </c>
      <c r="L3496" s="304">
        <v>0</v>
      </c>
      <c r="M3496" s="305">
        <v>0</v>
      </c>
      <c r="N3496" s="305">
        <v>0</v>
      </c>
      <c r="O3496" s="303">
        <v>0</v>
      </c>
      <c r="P3496" s="305">
        <v>0</v>
      </c>
      <c r="Q3496" s="303">
        <v>0</v>
      </c>
      <c r="R3496" s="16">
        <v>0</v>
      </c>
      <c r="T3496" s="172"/>
    </row>
    <row r="3497" spans="1:20">
      <c r="A3497" s="38">
        <v>23</v>
      </c>
      <c r="B3497" s="39">
        <v>0</v>
      </c>
      <c r="C3497" s="39" t="str">
        <f t="shared" si="118"/>
        <v>2020 Initial Year</v>
      </c>
      <c r="D3497" s="40">
        <v>3</v>
      </c>
      <c r="E3497" s="662">
        <v>23</v>
      </c>
      <c r="F3497" s="662">
        <v>6</v>
      </c>
      <c r="G3497" s="991" t="s">
        <v>933</v>
      </c>
      <c r="H3497" s="40" t="s">
        <v>228</v>
      </c>
      <c r="I3497" s="630" t="s">
        <v>409</v>
      </c>
      <c r="J3497" s="991" t="s">
        <v>803</v>
      </c>
      <c r="K3497" s="303">
        <v>0</v>
      </c>
      <c r="L3497" s="304">
        <v>0</v>
      </c>
      <c r="M3497" s="305">
        <v>0</v>
      </c>
      <c r="N3497" s="305">
        <v>0</v>
      </c>
      <c r="O3497" s="303">
        <v>0</v>
      </c>
      <c r="P3497" s="305">
        <v>0</v>
      </c>
      <c r="Q3497" s="303">
        <v>0</v>
      </c>
      <c r="R3497" s="16">
        <v>0</v>
      </c>
      <c r="T3497" s="172"/>
    </row>
    <row r="3498" spans="1:20">
      <c r="A3498" s="38">
        <v>24</v>
      </c>
      <c r="B3498" s="39">
        <v>0</v>
      </c>
      <c r="C3498" s="39" t="str">
        <f t="shared" si="118"/>
        <v>2020 Initial Year</v>
      </c>
      <c r="D3498" s="40">
        <v>3</v>
      </c>
      <c r="E3498" s="662">
        <v>24</v>
      </c>
      <c r="F3498" s="662">
        <v>6</v>
      </c>
      <c r="G3498" s="991" t="s">
        <v>229</v>
      </c>
      <c r="H3498" s="40" t="s">
        <v>227</v>
      </c>
      <c r="I3498" s="630" t="s">
        <v>211</v>
      </c>
      <c r="J3498" s="991" t="s">
        <v>261</v>
      </c>
      <c r="K3498" s="303">
        <v>0</v>
      </c>
      <c r="L3498" s="304">
        <v>0</v>
      </c>
      <c r="M3498" s="305">
        <v>0</v>
      </c>
      <c r="N3498" s="305">
        <v>0</v>
      </c>
      <c r="O3498" s="303">
        <v>0</v>
      </c>
      <c r="P3498" s="305">
        <v>0</v>
      </c>
      <c r="Q3498" s="303">
        <v>0</v>
      </c>
      <c r="R3498" s="16">
        <v>0</v>
      </c>
      <c r="T3498" s="172"/>
    </row>
    <row r="3499" spans="1:20">
      <c r="A3499" s="38">
        <v>24</v>
      </c>
      <c r="B3499" s="39">
        <v>0</v>
      </c>
      <c r="C3499" s="39" t="str">
        <f t="shared" si="118"/>
        <v>2020 Initial Year</v>
      </c>
      <c r="D3499" s="40">
        <v>3</v>
      </c>
      <c r="E3499" s="662">
        <v>24</v>
      </c>
      <c r="F3499" s="662">
        <v>6</v>
      </c>
      <c r="G3499" s="991" t="s">
        <v>229</v>
      </c>
      <c r="H3499" s="40" t="s">
        <v>227</v>
      </c>
      <c r="I3499" s="630" t="s">
        <v>214</v>
      </c>
      <c r="J3499" s="991" t="s">
        <v>676</v>
      </c>
      <c r="K3499" s="303">
        <v>0</v>
      </c>
      <c r="L3499" s="304">
        <v>0</v>
      </c>
      <c r="M3499" s="305">
        <v>0</v>
      </c>
      <c r="N3499" s="305">
        <v>0</v>
      </c>
      <c r="O3499" s="303">
        <v>0</v>
      </c>
      <c r="P3499" s="305">
        <v>0</v>
      </c>
      <c r="Q3499" s="303">
        <v>0</v>
      </c>
      <c r="R3499" s="16">
        <v>0</v>
      </c>
      <c r="T3499" s="172"/>
    </row>
    <row r="3500" spans="1:20">
      <c r="A3500" s="38">
        <v>24</v>
      </c>
      <c r="B3500" s="39">
        <v>0</v>
      </c>
      <c r="C3500" s="39" t="str">
        <f t="shared" si="118"/>
        <v>2020 Initial Year</v>
      </c>
      <c r="D3500" s="40">
        <v>3</v>
      </c>
      <c r="E3500" s="662">
        <v>24</v>
      </c>
      <c r="F3500" s="662">
        <v>6</v>
      </c>
      <c r="G3500" s="991" t="s">
        <v>229</v>
      </c>
      <c r="H3500" s="40" t="s">
        <v>227</v>
      </c>
      <c r="I3500" s="630" t="s">
        <v>215</v>
      </c>
      <c r="J3500" s="991" t="s">
        <v>216</v>
      </c>
      <c r="K3500" s="303">
        <v>0</v>
      </c>
      <c r="L3500" s="304">
        <v>0</v>
      </c>
      <c r="M3500" s="305">
        <v>0</v>
      </c>
      <c r="N3500" s="305">
        <v>0</v>
      </c>
      <c r="O3500" s="303">
        <v>0</v>
      </c>
      <c r="P3500" s="305">
        <v>0</v>
      </c>
      <c r="Q3500" s="303">
        <v>0</v>
      </c>
      <c r="R3500" s="16">
        <v>0</v>
      </c>
      <c r="T3500" s="172"/>
    </row>
    <row r="3501" spans="1:20">
      <c r="A3501" s="38">
        <v>24</v>
      </c>
      <c r="B3501" s="39">
        <v>0</v>
      </c>
      <c r="C3501" s="39" t="str">
        <f t="shared" si="118"/>
        <v>2020 Initial Year</v>
      </c>
      <c r="D3501" s="40">
        <v>3</v>
      </c>
      <c r="E3501" s="662">
        <v>24</v>
      </c>
      <c r="F3501" s="662">
        <v>6</v>
      </c>
      <c r="G3501" s="991" t="s">
        <v>229</v>
      </c>
      <c r="H3501" s="40" t="s">
        <v>227</v>
      </c>
      <c r="I3501" s="630" t="s">
        <v>217</v>
      </c>
      <c r="J3501" s="991" t="s">
        <v>262</v>
      </c>
      <c r="K3501" s="303">
        <v>0</v>
      </c>
      <c r="L3501" s="304">
        <v>0</v>
      </c>
      <c r="M3501" s="305">
        <v>0</v>
      </c>
      <c r="N3501" s="305">
        <v>0</v>
      </c>
      <c r="O3501" s="303">
        <v>0</v>
      </c>
      <c r="P3501" s="305">
        <v>0</v>
      </c>
      <c r="Q3501" s="303">
        <v>0</v>
      </c>
      <c r="R3501" s="16">
        <v>0</v>
      </c>
      <c r="T3501" s="172"/>
    </row>
    <row r="3502" spans="1:20">
      <c r="A3502" s="38">
        <v>24</v>
      </c>
      <c r="B3502" s="39">
        <v>0</v>
      </c>
      <c r="C3502" s="39" t="str">
        <f t="shared" si="118"/>
        <v>2020 Initial Year</v>
      </c>
      <c r="D3502" s="40">
        <v>3</v>
      </c>
      <c r="E3502" s="662">
        <v>24</v>
      </c>
      <c r="F3502" s="662">
        <v>6</v>
      </c>
      <c r="G3502" s="991" t="s">
        <v>229</v>
      </c>
      <c r="H3502" s="40" t="s">
        <v>227</v>
      </c>
      <c r="I3502" s="630" t="s">
        <v>218</v>
      </c>
      <c r="J3502" s="991" t="s">
        <v>677</v>
      </c>
      <c r="K3502" s="303">
        <v>0</v>
      </c>
      <c r="L3502" s="304">
        <v>0</v>
      </c>
      <c r="M3502" s="305">
        <v>0</v>
      </c>
      <c r="N3502" s="305">
        <v>0</v>
      </c>
      <c r="O3502" s="303">
        <v>0</v>
      </c>
      <c r="P3502" s="305">
        <v>0</v>
      </c>
      <c r="Q3502" s="303">
        <v>0</v>
      </c>
      <c r="R3502" s="16">
        <v>0</v>
      </c>
      <c r="T3502" s="172"/>
    </row>
    <row r="3503" spans="1:20">
      <c r="A3503" s="38">
        <v>24</v>
      </c>
      <c r="B3503" s="39">
        <v>0</v>
      </c>
      <c r="C3503" s="39" t="str">
        <f t="shared" si="118"/>
        <v>2020 Initial Year</v>
      </c>
      <c r="D3503" s="40">
        <v>3</v>
      </c>
      <c r="E3503" s="662">
        <v>24</v>
      </c>
      <c r="F3503" s="662">
        <v>6</v>
      </c>
      <c r="G3503" s="991" t="s">
        <v>229</v>
      </c>
      <c r="H3503" s="40" t="s">
        <v>227</v>
      </c>
      <c r="I3503" s="630" t="s">
        <v>219</v>
      </c>
      <c r="J3503" s="991" t="s">
        <v>263</v>
      </c>
      <c r="K3503" s="303">
        <v>0</v>
      </c>
      <c r="L3503" s="304">
        <v>0</v>
      </c>
      <c r="M3503" s="305">
        <v>0</v>
      </c>
      <c r="N3503" s="305">
        <v>0</v>
      </c>
      <c r="O3503" s="303">
        <v>0</v>
      </c>
      <c r="P3503" s="305">
        <v>0</v>
      </c>
      <c r="Q3503" s="303">
        <v>0</v>
      </c>
      <c r="R3503" s="16">
        <v>0</v>
      </c>
      <c r="T3503" s="172"/>
    </row>
    <row r="3504" spans="1:20">
      <c r="A3504" s="38">
        <v>24</v>
      </c>
      <c r="B3504" s="39">
        <v>0</v>
      </c>
      <c r="C3504" s="39" t="str">
        <f t="shared" si="118"/>
        <v>2020 Initial Year</v>
      </c>
      <c r="D3504" s="40">
        <v>3</v>
      </c>
      <c r="E3504" s="662">
        <v>24</v>
      </c>
      <c r="F3504" s="662">
        <v>6</v>
      </c>
      <c r="G3504" s="991" t="s">
        <v>229</v>
      </c>
      <c r="H3504" s="40" t="s">
        <v>227</v>
      </c>
      <c r="I3504" s="630" t="s">
        <v>220</v>
      </c>
      <c r="J3504" s="991" t="s">
        <v>675</v>
      </c>
      <c r="K3504" s="303">
        <v>0</v>
      </c>
      <c r="L3504" s="304">
        <v>0</v>
      </c>
      <c r="M3504" s="305">
        <v>0</v>
      </c>
      <c r="N3504" s="305">
        <v>0</v>
      </c>
      <c r="O3504" s="303">
        <v>0</v>
      </c>
      <c r="P3504" s="305">
        <v>0</v>
      </c>
      <c r="Q3504" s="303">
        <v>0</v>
      </c>
      <c r="R3504" s="16">
        <v>0</v>
      </c>
      <c r="T3504" s="172"/>
    </row>
    <row r="3505" spans="1:20">
      <c r="A3505" s="38">
        <v>24</v>
      </c>
      <c r="B3505" s="39">
        <v>0</v>
      </c>
      <c r="C3505" s="39" t="str">
        <f t="shared" si="118"/>
        <v>2020 Initial Year</v>
      </c>
      <c r="D3505" s="40">
        <v>3</v>
      </c>
      <c r="E3505" s="662">
        <v>24</v>
      </c>
      <c r="F3505" s="662">
        <v>6</v>
      </c>
      <c r="G3505" s="991" t="s">
        <v>229</v>
      </c>
      <c r="H3505" s="40" t="s">
        <v>227</v>
      </c>
      <c r="I3505" s="630" t="s">
        <v>221</v>
      </c>
      <c r="J3505" s="991" t="s">
        <v>264</v>
      </c>
      <c r="K3505" s="303">
        <v>0</v>
      </c>
      <c r="L3505" s="304">
        <v>0</v>
      </c>
      <c r="M3505" s="305">
        <v>0</v>
      </c>
      <c r="N3505" s="305">
        <v>0</v>
      </c>
      <c r="O3505" s="303">
        <v>0</v>
      </c>
      <c r="P3505" s="305">
        <v>0</v>
      </c>
      <c r="Q3505" s="303">
        <v>0</v>
      </c>
      <c r="R3505" s="16">
        <v>0</v>
      </c>
      <c r="T3505" s="172"/>
    </row>
    <row r="3506" spans="1:20">
      <c r="A3506" s="38">
        <v>24</v>
      </c>
      <c r="B3506" s="39">
        <v>0</v>
      </c>
      <c r="C3506" s="39" t="str">
        <f t="shared" si="118"/>
        <v>2020 Initial Year</v>
      </c>
      <c r="D3506" s="40">
        <v>3</v>
      </c>
      <c r="E3506" s="662">
        <v>24</v>
      </c>
      <c r="F3506" s="662">
        <v>6</v>
      </c>
      <c r="G3506" s="991" t="s">
        <v>229</v>
      </c>
      <c r="H3506" s="40" t="s">
        <v>227</v>
      </c>
      <c r="I3506" s="630" t="s">
        <v>222</v>
      </c>
      <c r="J3506" s="991" t="s">
        <v>206</v>
      </c>
      <c r="K3506" s="303">
        <v>0</v>
      </c>
      <c r="L3506" s="304">
        <v>0</v>
      </c>
      <c r="M3506" s="305">
        <v>0</v>
      </c>
      <c r="N3506" s="305">
        <v>0</v>
      </c>
      <c r="O3506" s="303">
        <v>0</v>
      </c>
      <c r="P3506" s="305">
        <v>0</v>
      </c>
      <c r="Q3506" s="303">
        <v>0</v>
      </c>
      <c r="R3506" s="16">
        <v>0</v>
      </c>
      <c r="T3506" s="172"/>
    </row>
    <row r="3507" spans="1:20">
      <c r="A3507" s="38">
        <v>24</v>
      </c>
      <c r="B3507" s="39">
        <v>0</v>
      </c>
      <c r="C3507" s="39" t="str">
        <f t="shared" si="118"/>
        <v>2020 Initial Year</v>
      </c>
      <c r="D3507" s="40">
        <v>3</v>
      </c>
      <c r="E3507" s="662">
        <v>24</v>
      </c>
      <c r="F3507" s="662">
        <v>6</v>
      </c>
      <c r="G3507" s="991" t="s">
        <v>229</v>
      </c>
      <c r="H3507" s="40" t="s">
        <v>227</v>
      </c>
      <c r="I3507" s="630" t="s">
        <v>223</v>
      </c>
      <c r="J3507" s="991" t="s">
        <v>181</v>
      </c>
      <c r="K3507" s="303">
        <v>0</v>
      </c>
      <c r="L3507" s="304">
        <v>0</v>
      </c>
      <c r="M3507" s="305">
        <v>0</v>
      </c>
      <c r="N3507" s="305">
        <v>0</v>
      </c>
      <c r="O3507" s="303">
        <v>0</v>
      </c>
      <c r="P3507" s="305">
        <v>0</v>
      </c>
      <c r="Q3507" s="303">
        <v>0</v>
      </c>
      <c r="R3507" s="16">
        <v>0</v>
      </c>
      <c r="T3507" s="172"/>
    </row>
    <row r="3508" spans="1:20">
      <c r="A3508" s="38">
        <v>24</v>
      </c>
      <c r="B3508" s="39">
        <v>0</v>
      </c>
      <c r="C3508" s="39" t="str">
        <f t="shared" si="118"/>
        <v>2020 Initial Year</v>
      </c>
      <c r="D3508" s="40">
        <v>3</v>
      </c>
      <c r="E3508" s="662">
        <v>24</v>
      </c>
      <c r="F3508" s="662">
        <v>6</v>
      </c>
      <c r="G3508" s="991" t="s">
        <v>229</v>
      </c>
      <c r="H3508" s="40" t="s">
        <v>227</v>
      </c>
      <c r="I3508" s="630" t="s">
        <v>150</v>
      </c>
      <c r="J3508" s="991" t="s">
        <v>204</v>
      </c>
      <c r="K3508" s="303">
        <v>0</v>
      </c>
      <c r="L3508" s="304">
        <v>0</v>
      </c>
      <c r="M3508" s="305">
        <v>0</v>
      </c>
      <c r="N3508" s="305">
        <v>0</v>
      </c>
      <c r="O3508" s="303">
        <v>0</v>
      </c>
      <c r="P3508" s="305">
        <v>0</v>
      </c>
      <c r="Q3508" s="303">
        <v>0</v>
      </c>
      <c r="R3508" s="16">
        <v>0</v>
      </c>
      <c r="T3508" s="172"/>
    </row>
    <row r="3509" spans="1:20">
      <c r="A3509" s="38">
        <v>24</v>
      </c>
      <c r="B3509" s="39">
        <v>0</v>
      </c>
      <c r="C3509" s="39" t="str">
        <f t="shared" si="118"/>
        <v>2020 Initial Year</v>
      </c>
      <c r="D3509" s="40">
        <v>3</v>
      </c>
      <c r="E3509" s="662">
        <v>24</v>
      </c>
      <c r="F3509" s="662">
        <v>6</v>
      </c>
      <c r="G3509" s="991" t="s">
        <v>229</v>
      </c>
      <c r="H3509" s="40" t="s">
        <v>227</v>
      </c>
      <c r="I3509" s="630" t="s">
        <v>151</v>
      </c>
      <c r="J3509" s="991" t="s">
        <v>205</v>
      </c>
      <c r="K3509" s="303">
        <v>0</v>
      </c>
      <c r="L3509" s="304">
        <v>0</v>
      </c>
      <c r="M3509" s="305">
        <v>0</v>
      </c>
      <c r="N3509" s="305">
        <v>0</v>
      </c>
      <c r="O3509" s="303">
        <v>0</v>
      </c>
      <c r="P3509" s="305">
        <v>0</v>
      </c>
      <c r="Q3509" s="303">
        <v>0</v>
      </c>
      <c r="R3509" s="16">
        <v>0</v>
      </c>
      <c r="T3509" s="172"/>
    </row>
    <row r="3510" spans="1:20">
      <c r="A3510" s="38">
        <v>24</v>
      </c>
      <c r="B3510" s="39">
        <v>0</v>
      </c>
      <c r="C3510" s="39" t="str">
        <f t="shared" si="118"/>
        <v>2020 Initial Year</v>
      </c>
      <c r="D3510" s="40">
        <v>3</v>
      </c>
      <c r="E3510" s="662">
        <v>24</v>
      </c>
      <c r="F3510" s="662">
        <v>6</v>
      </c>
      <c r="G3510" s="991" t="s">
        <v>229</v>
      </c>
      <c r="H3510" s="40" t="s">
        <v>227</v>
      </c>
      <c r="I3510" s="630" t="s">
        <v>152</v>
      </c>
      <c r="J3510" s="991" t="s">
        <v>182</v>
      </c>
      <c r="K3510" s="303">
        <v>0</v>
      </c>
      <c r="L3510" s="304">
        <v>0</v>
      </c>
      <c r="M3510" s="305">
        <v>0</v>
      </c>
      <c r="N3510" s="305">
        <v>0</v>
      </c>
      <c r="O3510" s="303">
        <v>0</v>
      </c>
      <c r="P3510" s="305">
        <v>0</v>
      </c>
      <c r="Q3510" s="303">
        <v>0</v>
      </c>
      <c r="R3510" s="16">
        <v>0</v>
      </c>
      <c r="T3510" s="172"/>
    </row>
    <row r="3511" spans="1:20">
      <c r="A3511" s="38">
        <v>24</v>
      </c>
      <c r="B3511" s="39">
        <v>0</v>
      </c>
      <c r="C3511" s="39" t="str">
        <f t="shared" si="118"/>
        <v>2020 Initial Year</v>
      </c>
      <c r="D3511" s="40">
        <v>3</v>
      </c>
      <c r="E3511" s="662">
        <v>24</v>
      </c>
      <c r="F3511" s="662">
        <v>6</v>
      </c>
      <c r="G3511" s="991" t="s">
        <v>229</v>
      </c>
      <c r="H3511" s="40" t="s">
        <v>227</v>
      </c>
      <c r="I3511" s="630" t="s">
        <v>70</v>
      </c>
      <c r="J3511" s="991" t="s">
        <v>265</v>
      </c>
      <c r="K3511" s="303">
        <v>0</v>
      </c>
      <c r="L3511" s="304">
        <v>0</v>
      </c>
      <c r="M3511" s="305">
        <v>0</v>
      </c>
      <c r="N3511" s="305">
        <v>0</v>
      </c>
      <c r="O3511" s="303">
        <v>0</v>
      </c>
      <c r="P3511" s="305">
        <v>0</v>
      </c>
      <c r="Q3511" s="303">
        <v>0</v>
      </c>
      <c r="R3511" s="16">
        <v>0</v>
      </c>
      <c r="T3511" s="172"/>
    </row>
    <row r="3512" spans="1:20">
      <c r="A3512" s="38">
        <v>24</v>
      </c>
      <c r="B3512" s="39">
        <v>0</v>
      </c>
      <c r="C3512" s="39" t="str">
        <f t="shared" si="118"/>
        <v>2020 Initial Year</v>
      </c>
      <c r="D3512" s="40">
        <v>3</v>
      </c>
      <c r="E3512" s="662">
        <v>24</v>
      </c>
      <c r="F3512" s="662">
        <v>6</v>
      </c>
      <c r="G3512" s="991" t="s">
        <v>229</v>
      </c>
      <c r="H3512" s="40" t="s">
        <v>227</v>
      </c>
      <c r="I3512" s="630" t="s">
        <v>71</v>
      </c>
      <c r="J3512" s="991" t="s">
        <v>266</v>
      </c>
      <c r="K3512" s="303">
        <v>0</v>
      </c>
      <c r="L3512" s="304">
        <v>0</v>
      </c>
      <c r="M3512" s="305">
        <v>0</v>
      </c>
      <c r="N3512" s="305">
        <v>0</v>
      </c>
      <c r="O3512" s="303">
        <v>0</v>
      </c>
      <c r="P3512" s="305">
        <v>0</v>
      </c>
      <c r="Q3512" s="303">
        <v>0</v>
      </c>
      <c r="R3512" s="16">
        <v>0</v>
      </c>
      <c r="T3512" s="172"/>
    </row>
    <row r="3513" spans="1:20">
      <c r="A3513" s="38">
        <v>24</v>
      </c>
      <c r="B3513" s="39">
        <v>0</v>
      </c>
      <c r="C3513" s="39" t="str">
        <f t="shared" si="118"/>
        <v>2020 Initial Year</v>
      </c>
      <c r="D3513" s="40">
        <v>3</v>
      </c>
      <c r="E3513" s="662">
        <v>24</v>
      </c>
      <c r="F3513" s="662">
        <v>6</v>
      </c>
      <c r="G3513" s="991" t="s">
        <v>229</v>
      </c>
      <c r="H3513" s="40" t="s">
        <v>227</v>
      </c>
      <c r="I3513" s="630" t="s">
        <v>72</v>
      </c>
      <c r="J3513" s="991" t="s">
        <v>527</v>
      </c>
      <c r="K3513" s="303">
        <v>0</v>
      </c>
      <c r="L3513" s="304">
        <v>0</v>
      </c>
      <c r="M3513" s="305">
        <v>0</v>
      </c>
      <c r="N3513" s="305">
        <v>0</v>
      </c>
      <c r="O3513" s="303">
        <v>0</v>
      </c>
      <c r="P3513" s="305">
        <v>0</v>
      </c>
      <c r="Q3513" s="303">
        <v>0</v>
      </c>
      <c r="R3513" s="16">
        <v>0</v>
      </c>
      <c r="T3513" s="172"/>
    </row>
    <row r="3514" spans="1:20">
      <c r="A3514" s="38">
        <v>24</v>
      </c>
      <c r="B3514" s="39">
        <v>0</v>
      </c>
      <c r="C3514" s="39" t="str">
        <f t="shared" si="118"/>
        <v>2020 Initial Year</v>
      </c>
      <c r="D3514" s="40">
        <v>3</v>
      </c>
      <c r="E3514" s="662">
        <v>24</v>
      </c>
      <c r="F3514" s="662">
        <v>6</v>
      </c>
      <c r="G3514" s="991" t="s">
        <v>229</v>
      </c>
      <c r="H3514" s="40" t="s">
        <v>227</v>
      </c>
      <c r="I3514" s="630" t="s">
        <v>73</v>
      </c>
      <c r="J3514" s="991" t="s">
        <v>528</v>
      </c>
      <c r="K3514" s="303">
        <v>0</v>
      </c>
      <c r="L3514" s="304">
        <v>0</v>
      </c>
      <c r="M3514" s="305">
        <v>0</v>
      </c>
      <c r="N3514" s="305">
        <v>0</v>
      </c>
      <c r="O3514" s="303">
        <v>0</v>
      </c>
      <c r="P3514" s="305">
        <v>0</v>
      </c>
      <c r="Q3514" s="303">
        <v>0</v>
      </c>
      <c r="R3514" s="16">
        <v>0</v>
      </c>
      <c r="T3514" s="172"/>
    </row>
    <row r="3515" spans="1:20">
      <c r="A3515" s="38">
        <v>24</v>
      </c>
      <c r="B3515" s="39">
        <v>0</v>
      </c>
      <c r="C3515" s="39" t="str">
        <f t="shared" ref="C3515:C3578" si="120">$C$2598</f>
        <v>2020 Initial Year</v>
      </c>
      <c r="D3515" s="40">
        <v>3</v>
      </c>
      <c r="E3515" s="662">
        <v>24</v>
      </c>
      <c r="F3515" s="662">
        <v>6</v>
      </c>
      <c r="G3515" s="991" t="s">
        <v>229</v>
      </c>
      <c r="H3515" s="40" t="s">
        <v>227</v>
      </c>
      <c r="I3515" s="630" t="s">
        <v>409</v>
      </c>
      <c r="J3515" s="991" t="s">
        <v>803</v>
      </c>
      <c r="K3515" s="303">
        <v>0</v>
      </c>
      <c r="L3515" s="304">
        <v>0</v>
      </c>
      <c r="M3515" s="305">
        <v>0</v>
      </c>
      <c r="N3515" s="305">
        <v>0</v>
      </c>
      <c r="O3515" s="303">
        <v>0</v>
      </c>
      <c r="P3515" s="305">
        <v>0</v>
      </c>
      <c r="Q3515" s="303">
        <v>0</v>
      </c>
      <c r="R3515" s="16">
        <v>0</v>
      </c>
      <c r="T3515" s="172"/>
    </row>
    <row r="3516" spans="1:20">
      <c r="A3516" s="38">
        <v>25</v>
      </c>
      <c r="B3516" s="39">
        <v>0</v>
      </c>
      <c r="C3516" s="39" t="str">
        <f t="shared" si="120"/>
        <v>2020 Initial Year</v>
      </c>
      <c r="D3516" s="40">
        <v>3</v>
      </c>
      <c r="E3516" s="662">
        <v>25</v>
      </c>
      <c r="F3516" s="662">
        <v>6</v>
      </c>
      <c r="G3516" s="991" t="s">
        <v>229</v>
      </c>
      <c r="H3516" s="40" t="s">
        <v>228</v>
      </c>
      <c r="I3516" s="630" t="s">
        <v>211</v>
      </c>
      <c r="J3516" s="991" t="s">
        <v>261</v>
      </c>
      <c r="K3516" s="303">
        <v>0</v>
      </c>
      <c r="L3516" s="304">
        <v>0</v>
      </c>
      <c r="M3516" s="305">
        <v>0</v>
      </c>
      <c r="N3516" s="305">
        <v>0</v>
      </c>
      <c r="O3516" s="303">
        <v>0</v>
      </c>
      <c r="P3516" s="305">
        <v>0</v>
      </c>
      <c r="Q3516" s="303">
        <v>0</v>
      </c>
      <c r="R3516" s="16">
        <v>0</v>
      </c>
      <c r="T3516" s="172"/>
    </row>
    <row r="3517" spans="1:20">
      <c r="A3517" s="38">
        <v>25</v>
      </c>
      <c r="B3517" s="39">
        <v>0</v>
      </c>
      <c r="C3517" s="39" t="str">
        <f t="shared" si="120"/>
        <v>2020 Initial Year</v>
      </c>
      <c r="D3517" s="40">
        <v>3</v>
      </c>
      <c r="E3517" s="662">
        <v>25</v>
      </c>
      <c r="F3517" s="662">
        <v>6</v>
      </c>
      <c r="G3517" s="991" t="s">
        <v>229</v>
      </c>
      <c r="H3517" s="40" t="s">
        <v>228</v>
      </c>
      <c r="I3517" s="630" t="s">
        <v>214</v>
      </c>
      <c r="J3517" s="991" t="s">
        <v>676</v>
      </c>
      <c r="K3517" s="303">
        <v>0</v>
      </c>
      <c r="L3517" s="304">
        <v>0</v>
      </c>
      <c r="M3517" s="305">
        <v>0</v>
      </c>
      <c r="N3517" s="305">
        <v>0</v>
      </c>
      <c r="O3517" s="303">
        <v>0</v>
      </c>
      <c r="P3517" s="305">
        <v>0</v>
      </c>
      <c r="Q3517" s="303">
        <v>0</v>
      </c>
      <c r="R3517" s="16">
        <v>0</v>
      </c>
      <c r="T3517" s="172"/>
    </row>
    <row r="3518" spans="1:20">
      <c r="A3518" s="38">
        <v>25</v>
      </c>
      <c r="B3518" s="39">
        <v>0</v>
      </c>
      <c r="C3518" s="39" t="str">
        <f t="shared" si="120"/>
        <v>2020 Initial Year</v>
      </c>
      <c r="D3518" s="40">
        <v>3</v>
      </c>
      <c r="E3518" s="662">
        <v>25</v>
      </c>
      <c r="F3518" s="662">
        <v>6</v>
      </c>
      <c r="G3518" s="991" t="s">
        <v>229</v>
      </c>
      <c r="H3518" s="40" t="s">
        <v>228</v>
      </c>
      <c r="I3518" s="630" t="s">
        <v>215</v>
      </c>
      <c r="J3518" s="991" t="s">
        <v>216</v>
      </c>
      <c r="K3518" s="303">
        <v>0</v>
      </c>
      <c r="L3518" s="304">
        <v>0</v>
      </c>
      <c r="M3518" s="305">
        <v>0</v>
      </c>
      <c r="N3518" s="305">
        <v>0</v>
      </c>
      <c r="O3518" s="303">
        <v>0</v>
      </c>
      <c r="P3518" s="305">
        <v>0</v>
      </c>
      <c r="Q3518" s="303">
        <v>0</v>
      </c>
      <c r="R3518" s="16">
        <v>0</v>
      </c>
      <c r="T3518" s="172"/>
    </row>
    <row r="3519" spans="1:20">
      <c r="A3519" s="38">
        <v>25</v>
      </c>
      <c r="B3519" s="39">
        <v>0</v>
      </c>
      <c r="C3519" s="39" t="str">
        <f t="shared" si="120"/>
        <v>2020 Initial Year</v>
      </c>
      <c r="D3519" s="40">
        <v>3</v>
      </c>
      <c r="E3519" s="662">
        <v>25</v>
      </c>
      <c r="F3519" s="662">
        <v>6</v>
      </c>
      <c r="G3519" s="991" t="s">
        <v>229</v>
      </c>
      <c r="H3519" s="40" t="s">
        <v>228</v>
      </c>
      <c r="I3519" s="630" t="s">
        <v>217</v>
      </c>
      <c r="J3519" s="991" t="s">
        <v>262</v>
      </c>
      <c r="K3519" s="303">
        <v>0</v>
      </c>
      <c r="L3519" s="304">
        <v>0</v>
      </c>
      <c r="M3519" s="305">
        <v>0</v>
      </c>
      <c r="N3519" s="305">
        <v>0</v>
      </c>
      <c r="O3519" s="303">
        <v>0</v>
      </c>
      <c r="P3519" s="305">
        <v>0</v>
      </c>
      <c r="Q3519" s="303">
        <v>0</v>
      </c>
      <c r="R3519" s="16">
        <v>0</v>
      </c>
      <c r="T3519" s="172"/>
    </row>
    <row r="3520" spans="1:20">
      <c r="A3520" s="38">
        <v>25</v>
      </c>
      <c r="B3520" s="39">
        <v>0</v>
      </c>
      <c r="C3520" s="39" t="str">
        <f t="shared" si="120"/>
        <v>2020 Initial Year</v>
      </c>
      <c r="D3520" s="40">
        <v>3</v>
      </c>
      <c r="E3520" s="662">
        <v>25</v>
      </c>
      <c r="F3520" s="662">
        <v>6</v>
      </c>
      <c r="G3520" s="991" t="s">
        <v>229</v>
      </c>
      <c r="H3520" s="40" t="s">
        <v>228</v>
      </c>
      <c r="I3520" s="630" t="s">
        <v>218</v>
      </c>
      <c r="J3520" s="991" t="s">
        <v>677</v>
      </c>
      <c r="K3520" s="303">
        <v>0</v>
      </c>
      <c r="L3520" s="304">
        <v>0</v>
      </c>
      <c r="M3520" s="305">
        <v>0</v>
      </c>
      <c r="N3520" s="305">
        <v>0</v>
      </c>
      <c r="O3520" s="303">
        <v>0</v>
      </c>
      <c r="P3520" s="305">
        <v>0</v>
      </c>
      <c r="Q3520" s="303">
        <v>0</v>
      </c>
      <c r="R3520" s="16">
        <v>0</v>
      </c>
      <c r="T3520" s="172"/>
    </row>
    <row r="3521" spans="1:20">
      <c r="A3521" s="38">
        <v>25</v>
      </c>
      <c r="B3521" s="39">
        <v>0</v>
      </c>
      <c r="C3521" s="39" t="str">
        <f t="shared" si="120"/>
        <v>2020 Initial Year</v>
      </c>
      <c r="D3521" s="40">
        <v>3</v>
      </c>
      <c r="E3521" s="662">
        <v>25</v>
      </c>
      <c r="F3521" s="662">
        <v>6</v>
      </c>
      <c r="G3521" s="991" t="s">
        <v>229</v>
      </c>
      <c r="H3521" s="40" t="s">
        <v>228</v>
      </c>
      <c r="I3521" s="630" t="s">
        <v>219</v>
      </c>
      <c r="J3521" s="991" t="s">
        <v>263</v>
      </c>
      <c r="K3521" s="303">
        <v>0</v>
      </c>
      <c r="L3521" s="304">
        <v>0</v>
      </c>
      <c r="M3521" s="305">
        <v>0</v>
      </c>
      <c r="N3521" s="305">
        <v>0</v>
      </c>
      <c r="O3521" s="303">
        <v>0</v>
      </c>
      <c r="P3521" s="305">
        <v>0</v>
      </c>
      <c r="Q3521" s="303">
        <v>0</v>
      </c>
      <c r="R3521" s="16">
        <v>0</v>
      </c>
      <c r="T3521" s="172"/>
    </row>
    <row r="3522" spans="1:20">
      <c r="A3522" s="38">
        <v>25</v>
      </c>
      <c r="B3522" s="39">
        <v>0</v>
      </c>
      <c r="C3522" s="39" t="str">
        <f t="shared" si="120"/>
        <v>2020 Initial Year</v>
      </c>
      <c r="D3522" s="40">
        <v>3</v>
      </c>
      <c r="E3522" s="662">
        <v>25</v>
      </c>
      <c r="F3522" s="662">
        <v>6</v>
      </c>
      <c r="G3522" s="991" t="s">
        <v>229</v>
      </c>
      <c r="H3522" s="40" t="s">
        <v>228</v>
      </c>
      <c r="I3522" s="630" t="s">
        <v>220</v>
      </c>
      <c r="J3522" s="991" t="s">
        <v>675</v>
      </c>
      <c r="K3522" s="303">
        <v>0</v>
      </c>
      <c r="L3522" s="304">
        <v>0</v>
      </c>
      <c r="M3522" s="305">
        <v>0</v>
      </c>
      <c r="N3522" s="305">
        <v>0</v>
      </c>
      <c r="O3522" s="303">
        <v>0</v>
      </c>
      <c r="P3522" s="305">
        <v>0</v>
      </c>
      <c r="Q3522" s="303">
        <v>0</v>
      </c>
      <c r="R3522" s="16">
        <v>0</v>
      </c>
      <c r="T3522" s="172"/>
    </row>
    <row r="3523" spans="1:20">
      <c r="A3523" s="38">
        <v>25</v>
      </c>
      <c r="B3523" s="39">
        <v>0</v>
      </c>
      <c r="C3523" s="39" t="str">
        <f t="shared" si="120"/>
        <v>2020 Initial Year</v>
      </c>
      <c r="D3523" s="40">
        <v>3</v>
      </c>
      <c r="E3523" s="662">
        <v>25</v>
      </c>
      <c r="F3523" s="662">
        <v>6</v>
      </c>
      <c r="G3523" s="991" t="s">
        <v>229</v>
      </c>
      <c r="H3523" s="40" t="s">
        <v>228</v>
      </c>
      <c r="I3523" s="630" t="s">
        <v>221</v>
      </c>
      <c r="J3523" s="991" t="s">
        <v>264</v>
      </c>
      <c r="K3523" s="303">
        <v>0</v>
      </c>
      <c r="L3523" s="304">
        <v>0</v>
      </c>
      <c r="M3523" s="305">
        <v>0</v>
      </c>
      <c r="N3523" s="305">
        <v>0</v>
      </c>
      <c r="O3523" s="303">
        <v>0</v>
      </c>
      <c r="P3523" s="305">
        <v>0</v>
      </c>
      <c r="Q3523" s="303">
        <v>0</v>
      </c>
      <c r="R3523" s="16">
        <v>0</v>
      </c>
      <c r="T3523" s="172"/>
    </row>
    <row r="3524" spans="1:20">
      <c r="A3524" s="38">
        <v>25</v>
      </c>
      <c r="B3524" s="39">
        <v>0</v>
      </c>
      <c r="C3524" s="39" t="str">
        <f t="shared" si="120"/>
        <v>2020 Initial Year</v>
      </c>
      <c r="D3524" s="40">
        <v>3</v>
      </c>
      <c r="E3524" s="662">
        <v>25</v>
      </c>
      <c r="F3524" s="662">
        <v>6</v>
      </c>
      <c r="G3524" s="991" t="s">
        <v>229</v>
      </c>
      <c r="H3524" s="40" t="s">
        <v>228</v>
      </c>
      <c r="I3524" s="630" t="s">
        <v>222</v>
      </c>
      <c r="J3524" s="991" t="s">
        <v>206</v>
      </c>
      <c r="K3524" s="303">
        <v>0</v>
      </c>
      <c r="L3524" s="304">
        <v>0</v>
      </c>
      <c r="M3524" s="305">
        <v>0</v>
      </c>
      <c r="N3524" s="305">
        <v>0</v>
      </c>
      <c r="O3524" s="303">
        <v>0</v>
      </c>
      <c r="P3524" s="305">
        <v>0</v>
      </c>
      <c r="Q3524" s="303">
        <v>0</v>
      </c>
      <c r="R3524" s="16">
        <v>0</v>
      </c>
      <c r="T3524" s="172"/>
    </row>
    <row r="3525" spans="1:20">
      <c r="A3525" s="38">
        <v>25</v>
      </c>
      <c r="B3525" s="39">
        <v>0</v>
      </c>
      <c r="C3525" s="39" t="str">
        <f t="shared" si="120"/>
        <v>2020 Initial Year</v>
      </c>
      <c r="D3525" s="40">
        <v>3</v>
      </c>
      <c r="E3525" s="662">
        <v>25</v>
      </c>
      <c r="F3525" s="662">
        <v>6</v>
      </c>
      <c r="G3525" s="991" t="s">
        <v>229</v>
      </c>
      <c r="H3525" s="40" t="s">
        <v>228</v>
      </c>
      <c r="I3525" s="630" t="s">
        <v>223</v>
      </c>
      <c r="J3525" s="991" t="s">
        <v>181</v>
      </c>
      <c r="K3525" s="303">
        <v>0</v>
      </c>
      <c r="L3525" s="304">
        <v>0</v>
      </c>
      <c r="M3525" s="305">
        <v>0</v>
      </c>
      <c r="N3525" s="305">
        <v>0</v>
      </c>
      <c r="O3525" s="303">
        <v>0</v>
      </c>
      <c r="P3525" s="305">
        <v>0</v>
      </c>
      <c r="Q3525" s="303">
        <v>0</v>
      </c>
      <c r="R3525" s="16">
        <v>0</v>
      </c>
      <c r="T3525" s="172"/>
    </row>
    <row r="3526" spans="1:20">
      <c r="A3526" s="38">
        <v>25</v>
      </c>
      <c r="B3526" s="39">
        <v>0</v>
      </c>
      <c r="C3526" s="39" t="str">
        <f t="shared" si="120"/>
        <v>2020 Initial Year</v>
      </c>
      <c r="D3526" s="40">
        <v>3</v>
      </c>
      <c r="E3526" s="662">
        <v>25</v>
      </c>
      <c r="F3526" s="662">
        <v>6</v>
      </c>
      <c r="G3526" s="991" t="s">
        <v>229</v>
      </c>
      <c r="H3526" s="40" t="s">
        <v>228</v>
      </c>
      <c r="I3526" s="630" t="s">
        <v>150</v>
      </c>
      <c r="J3526" s="991" t="s">
        <v>204</v>
      </c>
      <c r="K3526" s="303">
        <v>0</v>
      </c>
      <c r="L3526" s="304">
        <v>0</v>
      </c>
      <c r="M3526" s="305">
        <v>0</v>
      </c>
      <c r="N3526" s="305">
        <v>0</v>
      </c>
      <c r="O3526" s="303">
        <v>0</v>
      </c>
      <c r="P3526" s="305">
        <v>0</v>
      </c>
      <c r="Q3526" s="303">
        <v>0</v>
      </c>
      <c r="R3526" s="16">
        <v>0</v>
      </c>
      <c r="T3526" s="172"/>
    </row>
    <row r="3527" spans="1:20">
      <c r="A3527" s="38">
        <v>25</v>
      </c>
      <c r="B3527" s="39">
        <v>0</v>
      </c>
      <c r="C3527" s="39" t="str">
        <f t="shared" si="120"/>
        <v>2020 Initial Year</v>
      </c>
      <c r="D3527" s="40">
        <v>3</v>
      </c>
      <c r="E3527" s="662">
        <v>25</v>
      </c>
      <c r="F3527" s="662">
        <v>6</v>
      </c>
      <c r="G3527" s="991" t="s">
        <v>229</v>
      </c>
      <c r="H3527" s="40" t="s">
        <v>228</v>
      </c>
      <c r="I3527" s="630" t="s">
        <v>151</v>
      </c>
      <c r="J3527" s="991" t="s">
        <v>205</v>
      </c>
      <c r="K3527" s="303">
        <v>0</v>
      </c>
      <c r="L3527" s="304">
        <v>0</v>
      </c>
      <c r="M3527" s="305">
        <v>0</v>
      </c>
      <c r="N3527" s="305">
        <v>0</v>
      </c>
      <c r="O3527" s="303">
        <v>0</v>
      </c>
      <c r="P3527" s="305">
        <v>0</v>
      </c>
      <c r="Q3527" s="303">
        <v>0</v>
      </c>
      <c r="R3527" s="16">
        <v>0</v>
      </c>
      <c r="T3527" s="172"/>
    </row>
    <row r="3528" spans="1:20">
      <c r="A3528" s="38">
        <v>25</v>
      </c>
      <c r="B3528" s="39">
        <v>0</v>
      </c>
      <c r="C3528" s="39" t="str">
        <f t="shared" si="120"/>
        <v>2020 Initial Year</v>
      </c>
      <c r="D3528" s="40">
        <v>3</v>
      </c>
      <c r="E3528" s="662">
        <v>25</v>
      </c>
      <c r="F3528" s="662">
        <v>6</v>
      </c>
      <c r="G3528" s="991" t="s">
        <v>229</v>
      </c>
      <c r="H3528" s="40" t="s">
        <v>228</v>
      </c>
      <c r="I3528" s="630" t="s">
        <v>152</v>
      </c>
      <c r="J3528" s="991" t="s">
        <v>182</v>
      </c>
      <c r="K3528" s="303">
        <v>0</v>
      </c>
      <c r="L3528" s="304">
        <v>0</v>
      </c>
      <c r="M3528" s="305">
        <v>0</v>
      </c>
      <c r="N3528" s="305">
        <v>0</v>
      </c>
      <c r="O3528" s="303">
        <v>0</v>
      </c>
      <c r="P3528" s="305">
        <v>0</v>
      </c>
      <c r="Q3528" s="303">
        <v>0</v>
      </c>
      <c r="R3528" s="16">
        <v>0</v>
      </c>
      <c r="T3528" s="172"/>
    </row>
    <row r="3529" spans="1:20">
      <c r="A3529" s="38">
        <v>25</v>
      </c>
      <c r="B3529" s="39">
        <v>0</v>
      </c>
      <c r="C3529" s="39" t="str">
        <f t="shared" si="120"/>
        <v>2020 Initial Year</v>
      </c>
      <c r="D3529" s="40">
        <v>3</v>
      </c>
      <c r="E3529" s="662">
        <v>25</v>
      </c>
      <c r="F3529" s="662">
        <v>6</v>
      </c>
      <c r="G3529" s="991" t="s">
        <v>229</v>
      </c>
      <c r="H3529" s="40" t="s">
        <v>228</v>
      </c>
      <c r="I3529" s="630" t="s">
        <v>70</v>
      </c>
      <c r="J3529" s="991" t="s">
        <v>265</v>
      </c>
      <c r="K3529" s="303">
        <v>0</v>
      </c>
      <c r="L3529" s="304">
        <v>0</v>
      </c>
      <c r="M3529" s="305">
        <v>0</v>
      </c>
      <c r="N3529" s="305">
        <v>0</v>
      </c>
      <c r="O3529" s="303">
        <v>0</v>
      </c>
      <c r="P3529" s="305">
        <v>0</v>
      </c>
      <c r="Q3529" s="303">
        <v>0</v>
      </c>
      <c r="R3529" s="16">
        <v>0</v>
      </c>
      <c r="T3529" s="172"/>
    </row>
    <row r="3530" spans="1:20">
      <c r="A3530" s="38">
        <v>25</v>
      </c>
      <c r="B3530" s="39">
        <v>0</v>
      </c>
      <c r="C3530" s="39" t="str">
        <f t="shared" si="120"/>
        <v>2020 Initial Year</v>
      </c>
      <c r="D3530" s="40">
        <v>3</v>
      </c>
      <c r="E3530" s="662">
        <v>25</v>
      </c>
      <c r="F3530" s="662">
        <v>6</v>
      </c>
      <c r="G3530" s="991" t="s">
        <v>229</v>
      </c>
      <c r="H3530" s="40" t="s">
        <v>228</v>
      </c>
      <c r="I3530" s="630" t="s">
        <v>71</v>
      </c>
      <c r="J3530" s="991" t="s">
        <v>266</v>
      </c>
      <c r="K3530" s="303">
        <v>0</v>
      </c>
      <c r="L3530" s="304">
        <v>0</v>
      </c>
      <c r="M3530" s="305">
        <v>0</v>
      </c>
      <c r="N3530" s="305">
        <v>0</v>
      </c>
      <c r="O3530" s="303">
        <v>0</v>
      </c>
      <c r="P3530" s="305">
        <v>0</v>
      </c>
      <c r="Q3530" s="303">
        <v>0</v>
      </c>
      <c r="R3530" s="16">
        <v>0</v>
      </c>
      <c r="T3530" s="172"/>
    </row>
    <row r="3531" spans="1:20">
      <c r="A3531" s="38">
        <v>25</v>
      </c>
      <c r="B3531" s="39">
        <v>0</v>
      </c>
      <c r="C3531" s="39" t="str">
        <f t="shared" si="120"/>
        <v>2020 Initial Year</v>
      </c>
      <c r="D3531" s="40">
        <v>3</v>
      </c>
      <c r="E3531" s="662">
        <v>25</v>
      </c>
      <c r="F3531" s="662">
        <v>6</v>
      </c>
      <c r="G3531" s="991" t="s">
        <v>229</v>
      </c>
      <c r="H3531" s="40" t="s">
        <v>228</v>
      </c>
      <c r="I3531" s="630" t="s">
        <v>72</v>
      </c>
      <c r="J3531" s="991" t="s">
        <v>527</v>
      </c>
      <c r="K3531" s="303">
        <v>0</v>
      </c>
      <c r="L3531" s="304">
        <v>0</v>
      </c>
      <c r="M3531" s="305">
        <v>0</v>
      </c>
      <c r="N3531" s="305">
        <v>0</v>
      </c>
      <c r="O3531" s="303">
        <v>0</v>
      </c>
      <c r="P3531" s="305">
        <v>0</v>
      </c>
      <c r="Q3531" s="303">
        <v>0</v>
      </c>
      <c r="R3531" s="16">
        <v>0</v>
      </c>
      <c r="T3531" s="172"/>
    </row>
    <row r="3532" spans="1:20">
      <c r="A3532" s="38">
        <v>25</v>
      </c>
      <c r="B3532" s="39">
        <v>0</v>
      </c>
      <c r="C3532" s="39" t="str">
        <f t="shared" si="120"/>
        <v>2020 Initial Year</v>
      </c>
      <c r="D3532" s="40">
        <v>3</v>
      </c>
      <c r="E3532" s="662">
        <v>25</v>
      </c>
      <c r="F3532" s="662">
        <v>6</v>
      </c>
      <c r="G3532" s="991" t="s">
        <v>229</v>
      </c>
      <c r="H3532" s="40" t="s">
        <v>228</v>
      </c>
      <c r="I3532" s="630" t="s">
        <v>73</v>
      </c>
      <c r="J3532" s="991" t="s">
        <v>528</v>
      </c>
      <c r="K3532" s="303">
        <v>0</v>
      </c>
      <c r="L3532" s="304">
        <v>0</v>
      </c>
      <c r="M3532" s="305">
        <v>0</v>
      </c>
      <c r="N3532" s="305">
        <v>0</v>
      </c>
      <c r="O3532" s="303">
        <v>0</v>
      </c>
      <c r="P3532" s="305">
        <v>0</v>
      </c>
      <c r="Q3532" s="303">
        <v>0</v>
      </c>
      <c r="R3532" s="16">
        <v>0</v>
      </c>
      <c r="T3532" s="172"/>
    </row>
    <row r="3533" spans="1:20">
      <c r="A3533" s="38">
        <v>25</v>
      </c>
      <c r="B3533" s="39">
        <v>0</v>
      </c>
      <c r="C3533" s="39" t="str">
        <f t="shared" si="120"/>
        <v>2020 Initial Year</v>
      </c>
      <c r="D3533" s="40">
        <v>3</v>
      </c>
      <c r="E3533" s="662">
        <v>25</v>
      </c>
      <c r="F3533" s="662">
        <v>6</v>
      </c>
      <c r="G3533" s="991" t="s">
        <v>229</v>
      </c>
      <c r="H3533" s="40" t="s">
        <v>228</v>
      </c>
      <c r="I3533" s="630" t="s">
        <v>409</v>
      </c>
      <c r="J3533" s="991" t="s">
        <v>803</v>
      </c>
      <c r="K3533" s="303">
        <v>0</v>
      </c>
      <c r="L3533" s="304">
        <v>0</v>
      </c>
      <c r="M3533" s="305">
        <v>0</v>
      </c>
      <c r="N3533" s="305">
        <v>0</v>
      </c>
      <c r="O3533" s="303">
        <v>0</v>
      </c>
      <c r="P3533" s="305">
        <v>0</v>
      </c>
      <c r="Q3533" s="303">
        <v>0</v>
      </c>
      <c r="R3533" s="16">
        <v>0</v>
      </c>
      <c r="T3533" s="172"/>
    </row>
    <row r="3534" spans="1:20">
      <c r="A3534" s="38">
        <v>26</v>
      </c>
      <c r="B3534" s="39">
        <v>0</v>
      </c>
      <c r="C3534" s="39" t="str">
        <f t="shared" si="120"/>
        <v>2020 Initial Year</v>
      </c>
      <c r="D3534" s="40">
        <v>3</v>
      </c>
      <c r="E3534" s="662">
        <v>26</v>
      </c>
      <c r="F3534" s="662">
        <v>6</v>
      </c>
      <c r="G3534" s="991" t="s">
        <v>230</v>
      </c>
      <c r="H3534" s="40" t="s">
        <v>213</v>
      </c>
      <c r="I3534" s="630" t="s">
        <v>211</v>
      </c>
      <c r="J3534" s="991" t="s">
        <v>261</v>
      </c>
      <c r="K3534" s="303">
        <v>0</v>
      </c>
      <c r="L3534" s="304">
        <v>0</v>
      </c>
      <c r="M3534" s="305">
        <v>0</v>
      </c>
      <c r="N3534" s="305">
        <v>0</v>
      </c>
      <c r="O3534" s="303">
        <v>0</v>
      </c>
      <c r="P3534" s="305">
        <v>0</v>
      </c>
      <c r="Q3534" s="303">
        <v>0</v>
      </c>
      <c r="R3534" s="16">
        <v>0</v>
      </c>
      <c r="T3534" s="172"/>
    </row>
    <row r="3535" spans="1:20">
      <c r="A3535" s="38">
        <v>26</v>
      </c>
      <c r="B3535" s="39">
        <v>0</v>
      </c>
      <c r="C3535" s="39" t="str">
        <f t="shared" si="120"/>
        <v>2020 Initial Year</v>
      </c>
      <c r="D3535" s="40">
        <v>3</v>
      </c>
      <c r="E3535" s="662">
        <v>26</v>
      </c>
      <c r="F3535" s="662">
        <v>6</v>
      </c>
      <c r="G3535" s="991" t="s">
        <v>230</v>
      </c>
      <c r="H3535" s="40" t="s">
        <v>213</v>
      </c>
      <c r="I3535" s="630" t="s">
        <v>214</v>
      </c>
      <c r="J3535" s="991" t="s">
        <v>676</v>
      </c>
      <c r="K3535" s="303">
        <v>0</v>
      </c>
      <c r="L3535" s="304">
        <v>0</v>
      </c>
      <c r="M3535" s="305">
        <v>0</v>
      </c>
      <c r="N3535" s="305">
        <v>0</v>
      </c>
      <c r="O3535" s="303">
        <v>0</v>
      </c>
      <c r="P3535" s="305">
        <v>0</v>
      </c>
      <c r="Q3535" s="303">
        <v>0</v>
      </c>
      <c r="R3535" s="16">
        <v>0</v>
      </c>
      <c r="T3535" s="172"/>
    </row>
    <row r="3536" spans="1:20">
      <c r="A3536" s="38">
        <v>26</v>
      </c>
      <c r="B3536" s="39">
        <v>0</v>
      </c>
      <c r="C3536" s="39" t="str">
        <f t="shared" si="120"/>
        <v>2020 Initial Year</v>
      </c>
      <c r="D3536" s="40">
        <v>3</v>
      </c>
      <c r="E3536" s="662">
        <v>26</v>
      </c>
      <c r="F3536" s="662">
        <v>6</v>
      </c>
      <c r="G3536" s="991" t="s">
        <v>230</v>
      </c>
      <c r="H3536" s="40" t="s">
        <v>213</v>
      </c>
      <c r="I3536" s="630" t="s">
        <v>215</v>
      </c>
      <c r="J3536" s="991" t="s">
        <v>216</v>
      </c>
      <c r="K3536" s="303">
        <v>0</v>
      </c>
      <c r="L3536" s="304">
        <v>0</v>
      </c>
      <c r="M3536" s="305">
        <v>0</v>
      </c>
      <c r="N3536" s="305">
        <v>0</v>
      </c>
      <c r="O3536" s="303">
        <v>0</v>
      </c>
      <c r="P3536" s="305">
        <v>0</v>
      </c>
      <c r="Q3536" s="303">
        <v>0</v>
      </c>
      <c r="R3536" s="16">
        <v>0</v>
      </c>
      <c r="T3536" s="172"/>
    </row>
    <row r="3537" spans="1:20">
      <c r="A3537" s="38">
        <v>26</v>
      </c>
      <c r="B3537" s="39">
        <v>0</v>
      </c>
      <c r="C3537" s="39" t="str">
        <f t="shared" si="120"/>
        <v>2020 Initial Year</v>
      </c>
      <c r="D3537" s="40">
        <v>3</v>
      </c>
      <c r="E3537" s="662">
        <v>26</v>
      </c>
      <c r="F3537" s="662">
        <v>6</v>
      </c>
      <c r="G3537" s="991" t="s">
        <v>230</v>
      </c>
      <c r="H3537" s="40" t="s">
        <v>213</v>
      </c>
      <c r="I3537" s="630" t="s">
        <v>217</v>
      </c>
      <c r="J3537" s="991" t="s">
        <v>262</v>
      </c>
      <c r="K3537" s="303">
        <v>0</v>
      </c>
      <c r="L3537" s="304">
        <v>0</v>
      </c>
      <c r="M3537" s="305">
        <v>0</v>
      </c>
      <c r="N3537" s="305">
        <v>0</v>
      </c>
      <c r="O3537" s="303">
        <v>0</v>
      </c>
      <c r="P3537" s="305">
        <v>0</v>
      </c>
      <c r="Q3537" s="303">
        <v>0</v>
      </c>
      <c r="R3537" s="16">
        <v>0</v>
      </c>
      <c r="T3537" s="172"/>
    </row>
    <row r="3538" spans="1:20">
      <c r="A3538" s="38">
        <v>26</v>
      </c>
      <c r="B3538" s="39">
        <v>0</v>
      </c>
      <c r="C3538" s="39" t="str">
        <f t="shared" si="120"/>
        <v>2020 Initial Year</v>
      </c>
      <c r="D3538" s="40">
        <v>3</v>
      </c>
      <c r="E3538" s="662">
        <v>26</v>
      </c>
      <c r="F3538" s="662">
        <v>6</v>
      </c>
      <c r="G3538" s="991" t="s">
        <v>230</v>
      </c>
      <c r="H3538" s="40" t="s">
        <v>213</v>
      </c>
      <c r="I3538" s="630" t="s">
        <v>218</v>
      </c>
      <c r="J3538" s="991" t="s">
        <v>677</v>
      </c>
      <c r="K3538" s="303">
        <v>0</v>
      </c>
      <c r="L3538" s="304">
        <v>0</v>
      </c>
      <c r="M3538" s="305">
        <v>0</v>
      </c>
      <c r="N3538" s="305">
        <v>0</v>
      </c>
      <c r="O3538" s="303">
        <v>0</v>
      </c>
      <c r="P3538" s="305">
        <v>0</v>
      </c>
      <c r="Q3538" s="303">
        <v>0</v>
      </c>
      <c r="R3538" s="16">
        <v>0</v>
      </c>
      <c r="T3538" s="172"/>
    </row>
    <row r="3539" spans="1:20">
      <c r="A3539" s="38">
        <v>26</v>
      </c>
      <c r="B3539" s="39">
        <v>0</v>
      </c>
      <c r="C3539" s="39" t="str">
        <f t="shared" si="120"/>
        <v>2020 Initial Year</v>
      </c>
      <c r="D3539" s="40">
        <v>3</v>
      </c>
      <c r="E3539" s="662">
        <v>26</v>
      </c>
      <c r="F3539" s="662">
        <v>6</v>
      </c>
      <c r="G3539" s="991" t="s">
        <v>230</v>
      </c>
      <c r="H3539" s="40" t="s">
        <v>213</v>
      </c>
      <c r="I3539" s="630" t="s">
        <v>219</v>
      </c>
      <c r="J3539" s="991" t="s">
        <v>263</v>
      </c>
      <c r="K3539" s="303">
        <v>0</v>
      </c>
      <c r="L3539" s="304">
        <v>0</v>
      </c>
      <c r="M3539" s="305">
        <v>0</v>
      </c>
      <c r="N3539" s="305">
        <v>0</v>
      </c>
      <c r="O3539" s="303">
        <v>0</v>
      </c>
      <c r="P3539" s="305">
        <v>0</v>
      </c>
      <c r="Q3539" s="303">
        <v>0</v>
      </c>
      <c r="R3539" s="16">
        <v>0</v>
      </c>
      <c r="T3539" s="172"/>
    </row>
    <row r="3540" spans="1:20">
      <c r="A3540" s="38">
        <v>26</v>
      </c>
      <c r="B3540" s="39">
        <v>0</v>
      </c>
      <c r="C3540" s="39" t="str">
        <f t="shared" si="120"/>
        <v>2020 Initial Year</v>
      </c>
      <c r="D3540" s="40">
        <v>3</v>
      </c>
      <c r="E3540" s="662">
        <v>26</v>
      </c>
      <c r="F3540" s="662">
        <v>6</v>
      </c>
      <c r="G3540" s="991" t="s">
        <v>230</v>
      </c>
      <c r="H3540" s="40" t="s">
        <v>213</v>
      </c>
      <c r="I3540" s="630" t="s">
        <v>220</v>
      </c>
      <c r="J3540" s="991" t="s">
        <v>675</v>
      </c>
      <c r="K3540" s="303">
        <v>0</v>
      </c>
      <c r="L3540" s="304">
        <v>0</v>
      </c>
      <c r="M3540" s="305">
        <v>0</v>
      </c>
      <c r="N3540" s="305">
        <v>0</v>
      </c>
      <c r="O3540" s="303">
        <v>0</v>
      </c>
      <c r="P3540" s="305">
        <v>0</v>
      </c>
      <c r="Q3540" s="303">
        <v>0</v>
      </c>
      <c r="R3540" s="16">
        <v>0</v>
      </c>
      <c r="T3540" s="172"/>
    </row>
    <row r="3541" spans="1:20">
      <c r="A3541" s="38">
        <v>26</v>
      </c>
      <c r="B3541" s="39">
        <v>0</v>
      </c>
      <c r="C3541" s="39" t="str">
        <f t="shared" si="120"/>
        <v>2020 Initial Year</v>
      </c>
      <c r="D3541" s="40">
        <v>3</v>
      </c>
      <c r="E3541" s="662">
        <v>26</v>
      </c>
      <c r="F3541" s="662">
        <v>6</v>
      </c>
      <c r="G3541" s="991" t="s">
        <v>230</v>
      </c>
      <c r="H3541" s="40" t="s">
        <v>213</v>
      </c>
      <c r="I3541" s="630" t="s">
        <v>221</v>
      </c>
      <c r="J3541" s="991" t="s">
        <v>264</v>
      </c>
      <c r="K3541" s="303">
        <v>0</v>
      </c>
      <c r="L3541" s="304">
        <v>0</v>
      </c>
      <c r="M3541" s="305">
        <v>0</v>
      </c>
      <c r="N3541" s="305">
        <v>0</v>
      </c>
      <c r="O3541" s="303">
        <v>0</v>
      </c>
      <c r="P3541" s="305">
        <v>0</v>
      </c>
      <c r="Q3541" s="303">
        <v>0</v>
      </c>
      <c r="R3541" s="16">
        <v>0</v>
      </c>
      <c r="T3541" s="172"/>
    </row>
    <row r="3542" spans="1:20">
      <c r="A3542" s="38">
        <v>26</v>
      </c>
      <c r="B3542" s="39">
        <v>0</v>
      </c>
      <c r="C3542" s="39" t="str">
        <f t="shared" si="120"/>
        <v>2020 Initial Year</v>
      </c>
      <c r="D3542" s="40">
        <v>3</v>
      </c>
      <c r="E3542" s="662">
        <v>26</v>
      </c>
      <c r="F3542" s="662">
        <v>6</v>
      </c>
      <c r="G3542" s="991" t="s">
        <v>230</v>
      </c>
      <c r="H3542" s="40" t="s">
        <v>213</v>
      </c>
      <c r="I3542" s="630" t="s">
        <v>222</v>
      </c>
      <c r="J3542" s="991" t="s">
        <v>206</v>
      </c>
      <c r="K3542" s="303">
        <v>0</v>
      </c>
      <c r="L3542" s="304">
        <v>0</v>
      </c>
      <c r="M3542" s="305">
        <v>0</v>
      </c>
      <c r="N3542" s="305">
        <v>0</v>
      </c>
      <c r="O3542" s="303">
        <v>0</v>
      </c>
      <c r="P3542" s="305">
        <v>0</v>
      </c>
      <c r="Q3542" s="303">
        <v>0</v>
      </c>
      <c r="R3542" s="16">
        <v>0</v>
      </c>
      <c r="T3542" s="172"/>
    </row>
    <row r="3543" spans="1:20">
      <c r="A3543" s="38">
        <v>26</v>
      </c>
      <c r="B3543" s="39">
        <v>0</v>
      </c>
      <c r="C3543" s="39" t="str">
        <f t="shared" si="120"/>
        <v>2020 Initial Year</v>
      </c>
      <c r="D3543" s="40">
        <v>3</v>
      </c>
      <c r="E3543" s="662">
        <v>26</v>
      </c>
      <c r="F3543" s="662">
        <v>6</v>
      </c>
      <c r="G3543" s="991" t="s">
        <v>230</v>
      </c>
      <c r="H3543" s="40" t="s">
        <v>213</v>
      </c>
      <c r="I3543" s="630" t="s">
        <v>223</v>
      </c>
      <c r="J3543" s="991" t="s">
        <v>181</v>
      </c>
      <c r="K3543" s="303">
        <v>0</v>
      </c>
      <c r="L3543" s="304">
        <v>0</v>
      </c>
      <c r="M3543" s="305">
        <v>0</v>
      </c>
      <c r="N3543" s="305">
        <v>0</v>
      </c>
      <c r="O3543" s="303">
        <v>0</v>
      </c>
      <c r="P3543" s="305">
        <v>0</v>
      </c>
      <c r="Q3543" s="303">
        <v>0</v>
      </c>
      <c r="R3543" s="16">
        <v>0</v>
      </c>
      <c r="T3543" s="172"/>
    </row>
    <row r="3544" spans="1:20">
      <c r="A3544" s="38">
        <v>26</v>
      </c>
      <c r="B3544" s="39">
        <v>0</v>
      </c>
      <c r="C3544" s="39" t="str">
        <f t="shared" si="120"/>
        <v>2020 Initial Year</v>
      </c>
      <c r="D3544" s="40">
        <v>3</v>
      </c>
      <c r="E3544" s="662">
        <v>26</v>
      </c>
      <c r="F3544" s="662">
        <v>6</v>
      </c>
      <c r="G3544" s="991" t="s">
        <v>230</v>
      </c>
      <c r="H3544" s="40" t="s">
        <v>213</v>
      </c>
      <c r="I3544" s="630" t="s">
        <v>150</v>
      </c>
      <c r="J3544" s="991" t="s">
        <v>204</v>
      </c>
      <c r="K3544" s="303">
        <v>0</v>
      </c>
      <c r="L3544" s="304">
        <v>0</v>
      </c>
      <c r="M3544" s="305">
        <v>0</v>
      </c>
      <c r="N3544" s="305">
        <v>0</v>
      </c>
      <c r="O3544" s="303">
        <v>0</v>
      </c>
      <c r="P3544" s="305">
        <v>0</v>
      </c>
      <c r="Q3544" s="303">
        <v>0</v>
      </c>
      <c r="R3544" s="16">
        <v>0</v>
      </c>
      <c r="T3544" s="172"/>
    </row>
    <row r="3545" spans="1:20">
      <c r="A3545" s="38">
        <v>26</v>
      </c>
      <c r="B3545" s="39">
        <v>0</v>
      </c>
      <c r="C3545" s="39" t="str">
        <f t="shared" si="120"/>
        <v>2020 Initial Year</v>
      </c>
      <c r="D3545" s="40">
        <v>3</v>
      </c>
      <c r="E3545" s="662">
        <v>26</v>
      </c>
      <c r="F3545" s="662">
        <v>6</v>
      </c>
      <c r="G3545" s="991" t="s">
        <v>230</v>
      </c>
      <c r="H3545" s="40" t="s">
        <v>213</v>
      </c>
      <c r="I3545" s="630" t="s">
        <v>151</v>
      </c>
      <c r="J3545" s="991" t="s">
        <v>205</v>
      </c>
      <c r="K3545" s="303">
        <v>0</v>
      </c>
      <c r="L3545" s="304">
        <v>0</v>
      </c>
      <c r="M3545" s="305">
        <v>0</v>
      </c>
      <c r="N3545" s="305">
        <v>0</v>
      </c>
      <c r="O3545" s="303">
        <v>0</v>
      </c>
      <c r="P3545" s="305">
        <v>0</v>
      </c>
      <c r="Q3545" s="303">
        <v>0</v>
      </c>
      <c r="R3545" s="16">
        <v>0</v>
      </c>
      <c r="T3545" s="172"/>
    </row>
    <row r="3546" spans="1:20">
      <c r="A3546" s="38">
        <v>26</v>
      </c>
      <c r="B3546" s="39">
        <v>0</v>
      </c>
      <c r="C3546" s="39" t="str">
        <f t="shared" si="120"/>
        <v>2020 Initial Year</v>
      </c>
      <c r="D3546" s="40">
        <v>3</v>
      </c>
      <c r="E3546" s="662">
        <v>26</v>
      </c>
      <c r="F3546" s="662">
        <v>6</v>
      </c>
      <c r="G3546" s="991" t="s">
        <v>230</v>
      </c>
      <c r="H3546" s="40" t="s">
        <v>213</v>
      </c>
      <c r="I3546" s="630" t="s">
        <v>152</v>
      </c>
      <c r="J3546" s="991" t="s">
        <v>182</v>
      </c>
      <c r="K3546" s="303">
        <v>0</v>
      </c>
      <c r="L3546" s="304">
        <v>0</v>
      </c>
      <c r="M3546" s="305">
        <v>0</v>
      </c>
      <c r="N3546" s="305">
        <v>0</v>
      </c>
      <c r="O3546" s="303">
        <v>0</v>
      </c>
      <c r="P3546" s="305">
        <v>0</v>
      </c>
      <c r="Q3546" s="303">
        <v>0</v>
      </c>
      <c r="R3546" s="16">
        <v>0</v>
      </c>
      <c r="T3546" s="172"/>
    </row>
    <row r="3547" spans="1:20">
      <c r="A3547" s="38">
        <v>26</v>
      </c>
      <c r="B3547" s="39">
        <v>0</v>
      </c>
      <c r="C3547" s="39" t="str">
        <f t="shared" si="120"/>
        <v>2020 Initial Year</v>
      </c>
      <c r="D3547" s="40">
        <v>3</v>
      </c>
      <c r="E3547" s="662">
        <v>26</v>
      </c>
      <c r="F3547" s="662">
        <v>6</v>
      </c>
      <c r="G3547" s="991" t="s">
        <v>230</v>
      </c>
      <c r="H3547" s="40" t="s">
        <v>213</v>
      </c>
      <c r="I3547" s="630" t="s">
        <v>70</v>
      </c>
      <c r="J3547" s="991" t="s">
        <v>265</v>
      </c>
      <c r="K3547" s="303">
        <v>0</v>
      </c>
      <c r="L3547" s="304">
        <v>0</v>
      </c>
      <c r="M3547" s="305">
        <v>0</v>
      </c>
      <c r="N3547" s="305">
        <v>0</v>
      </c>
      <c r="O3547" s="303">
        <v>0</v>
      </c>
      <c r="P3547" s="305">
        <v>0</v>
      </c>
      <c r="Q3547" s="303">
        <v>0</v>
      </c>
      <c r="R3547" s="16">
        <v>0</v>
      </c>
      <c r="T3547" s="172"/>
    </row>
    <row r="3548" spans="1:20">
      <c r="A3548" s="38">
        <v>26</v>
      </c>
      <c r="B3548" s="39">
        <v>0</v>
      </c>
      <c r="C3548" s="39" t="str">
        <f t="shared" si="120"/>
        <v>2020 Initial Year</v>
      </c>
      <c r="D3548" s="40">
        <v>3</v>
      </c>
      <c r="E3548" s="662">
        <v>26</v>
      </c>
      <c r="F3548" s="662">
        <v>6</v>
      </c>
      <c r="G3548" s="991" t="s">
        <v>230</v>
      </c>
      <c r="H3548" s="40" t="s">
        <v>213</v>
      </c>
      <c r="I3548" s="630" t="s">
        <v>71</v>
      </c>
      <c r="J3548" s="991" t="s">
        <v>266</v>
      </c>
      <c r="K3548" s="303">
        <v>0</v>
      </c>
      <c r="L3548" s="304">
        <v>0</v>
      </c>
      <c r="M3548" s="305">
        <v>0</v>
      </c>
      <c r="N3548" s="305">
        <v>0</v>
      </c>
      <c r="O3548" s="303">
        <v>0</v>
      </c>
      <c r="P3548" s="305">
        <v>0</v>
      </c>
      <c r="Q3548" s="303">
        <v>0</v>
      </c>
      <c r="R3548" s="16">
        <v>0</v>
      </c>
      <c r="T3548" s="172"/>
    </row>
    <row r="3549" spans="1:20">
      <c r="A3549" s="38">
        <v>26</v>
      </c>
      <c r="B3549" s="39">
        <v>0</v>
      </c>
      <c r="C3549" s="39" t="str">
        <f t="shared" si="120"/>
        <v>2020 Initial Year</v>
      </c>
      <c r="D3549" s="40">
        <v>3</v>
      </c>
      <c r="E3549" s="662">
        <v>26</v>
      </c>
      <c r="F3549" s="662">
        <v>6</v>
      </c>
      <c r="G3549" s="991" t="s">
        <v>230</v>
      </c>
      <c r="H3549" s="40" t="s">
        <v>213</v>
      </c>
      <c r="I3549" s="630" t="s">
        <v>72</v>
      </c>
      <c r="J3549" s="991" t="s">
        <v>527</v>
      </c>
      <c r="K3549" s="303">
        <v>0</v>
      </c>
      <c r="L3549" s="304">
        <v>0</v>
      </c>
      <c r="M3549" s="305">
        <v>0</v>
      </c>
      <c r="N3549" s="305">
        <v>0</v>
      </c>
      <c r="O3549" s="303">
        <v>0</v>
      </c>
      <c r="P3549" s="305">
        <v>0</v>
      </c>
      <c r="Q3549" s="303">
        <v>0</v>
      </c>
      <c r="R3549" s="16">
        <v>0</v>
      </c>
      <c r="T3549" s="172"/>
    </row>
    <row r="3550" spans="1:20">
      <c r="A3550" s="38">
        <v>26</v>
      </c>
      <c r="B3550" s="39">
        <v>0</v>
      </c>
      <c r="C3550" s="39" t="str">
        <f t="shared" si="120"/>
        <v>2020 Initial Year</v>
      </c>
      <c r="D3550" s="40">
        <v>3</v>
      </c>
      <c r="E3550" s="662">
        <v>26</v>
      </c>
      <c r="F3550" s="662">
        <v>6</v>
      </c>
      <c r="G3550" s="991" t="s">
        <v>230</v>
      </c>
      <c r="H3550" s="40" t="s">
        <v>213</v>
      </c>
      <c r="I3550" s="630" t="s">
        <v>73</v>
      </c>
      <c r="J3550" s="991" t="s">
        <v>528</v>
      </c>
      <c r="K3550" s="303">
        <v>0</v>
      </c>
      <c r="L3550" s="304">
        <v>0</v>
      </c>
      <c r="M3550" s="305">
        <v>0</v>
      </c>
      <c r="N3550" s="305">
        <v>0</v>
      </c>
      <c r="O3550" s="303">
        <v>0</v>
      </c>
      <c r="P3550" s="305">
        <v>0</v>
      </c>
      <c r="Q3550" s="303">
        <v>0</v>
      </c>
      <c r="R3550" s="16">
        <v>0</v>
      </c>
      <c r="T3550" s="172"/>
    </row>
    <row r="3551" spans="1:20">
      <c r="A3551" s="38">
        <v>26</v>
      </c>
      <c r="B3551" s="39">
        <v>0</v>
      </c>
      <c r="C3551" s="39" t="str">
        <f t="shared" si="120"/>
        <v>2020 Initial Year</v>
      </c>
      <c r="D3551" s="40">
        <v>3</v>
      </c>
      <c r="E3551" s="662">
        <v>26</v>
      </c>
      <c r="F3551" s="662">
        <v>6</v>
      </c>
      <c r="G3551" s="991" t="s">
        <v>230</v>
      </c>
      <c r="H3551" s="40" t="s">
        <v>213</v>
      </c>
      <c r="I3551" s="630" t="s">
        <v>409</v>
      </c>
      <c r="J3551" s="991" t="s">
        <v>803</v>
      </c>
      <c r="K3551" s="303">
        <v>0</v>
      </c>
      <c r="L3551" s="304">
        <v>0</v>
      </c>
      <c r="M3551" s="305">
        <v>0</v>
      </c>
      <c r="N3551" s="305">
        <v>0</v>
      </c>
      <c r="O3551" s="303">
        <v>0</v>
      </c>
      <c r="P3551" s="305">
        <v>0</v>
      </c>
      <c r="Q3551" s="303">
        <v>0</v>
      </c>
      <c r="R3551" s="16">
        <v>0</v>
      </c>
      <c r="T3551" s="172"/>
    </row>
    <row r="3552" spans="1:20">
      <c r="A3552" s="38">
        <v>15</v>
      </c>
      <c r="B3552" s="39">
        <f t="shared" si="117"/>
        <v>0</v>
      </c>
      <c r="C3552" s="39" t="str">
        <f t="shared" si="120"/>
        <v>2020 Initial Year</v>
      </c>
      <c r="D3552" s="40">
        <v>3</v>
      </c>
      <c r="E3552" s="662">
        <v>15</v>
      </c>
      <c r="F3552" s="40" t="s">
        <v>424</v>
      </c>
      <c r="G3552" s="698" t="s">
        <v>212</v>
      </c>
      <c r="H3552" s="40" t="s">
        <v>213</v>
      </c>
      <c r="I3552" s="629" t="s">
        <v>211</v>
      </c>
      <c r="J3552" s="698" t="s">
        <v>261</v>
      </c>
      <c r="K3552" s="303">
        <v>0</v>
      </c>
      <c r="L3552" s="304">
        <v>0</v>
      </c>
      <c r="M3552" s="305">
        <v>0</v>
      </c>
      <c r="N3552" s="305">
        <v>0</v>
      </c>
      <c r="O3552" s="303">
        <v>0</v>
      </c>
      <c r="P3552" s="305">
        <v>0</v>
      </c>
      <c r="Q3552" s="303">
        <v>0</v>
      </c>
      <c r="R3552" s="16">
        <f>SUMIFS('Member Months'!$L:$L,'Member Months'!$A:$A,$A3552,'Member Months'!$C:$C,$C3552, 'Member Months'!$D:$D,$D3552)</f>
        <v>0</v>
      </c>
      <c r="T3552" s="172"/>
    </row>
    <row r="3553" spans="1:20">
      <c r="A3553" s="38">
        <v>15</v>
      </c>
      <c r="B3553" s="39">
        <f t="shared" si="117"/>
        <v>0</v>
      </c>
      <c r="C3553" s="39" t="str">
        <f t="shared" si="120"/>
        <v>2020 Initial Year</v>
      </c>
      <c r="D3553" s="40">
        <v>3</v>
      </c>
      <c r="E3553" s="662">
        <v>15</v>
      </c>
      <c r="F3553" s="40" t="s">
        <v>424</v>
      </c>
      <c r="G3553" s="698" t="s">
        <v>212</v>
      </c>
      <c r="H3553" s="40" t="s">
        <v>213</v>
      </c>
      <c r="I3553" s="629" t="s">
        <v>214</v>
      </c>
      <c r="J3553" s="698" t="s">
        <v>676</v>
      </c>
      <c r="K3553" s="303">
        <v>0</v>
      </c>
      <c r="L3553" s="304">
        <v>0</v>
      </c>
      <c r="M3553" s="305">
        <v>0</v>
      </c>
      <c r="N3553" s="305">
        <v>0</v>
      </c>
      <c r="O3553" s="303">
        <v>0</v>
      </c>
      <c r="P3553" s="305">
        <v>0</v>
      </c>
      <c r="Q3553" s="303">
        <v>0</v>
      </c>
      <c r="R3553" s="16">
        <f>SUMIFS('Member Months'!$L:$L,'Member Months'!$A:$A,$A3553,'Member Months'!$C:$C,$C3553, 'Member Months'!$D:$D,$D3553)</f>
        <v>0</v>
      </c>
      <c r="T3553" s="172"/>
    </row>
    <row r="3554" spans="1:20">
      <c r="A3554" s="38">
        <v>15</v>
      </c>
      <c r="B3554" s="39">
        <f t="shared" si="117"/>
        <v>0</v>
      </c>
      <c r="C3554" s="39" t="str">
        <f t="shared" si="120"/>
        <v>2020 Initial Year</v>
      </c>
      <c r="D3554" s="40">
        <v>3</v>
      </c>
      <c r="E3554" s="662">
        <v>15</v>
      </c>
      <c r="F3554" s="40" t="s">
        <v>424</v>
      </c>
      <c r="G3554" s="698" t="s">
        <v>212</v>
      </c>
      <c r="H3554" s="40" t="s">
        <v>213</v>
      </c>
      <c r="I3554" s="629" t="s">
        <v>215</v>
      </c>
      <c r="J3554" s="698" t="s">
        <v>216</v>
      </c>
      <c r="K3554" s="303">
        <v>0</v>
      </c>
      <c r="L3554" s="304">
        <v>0</v>
      </c>
      <c r="M3554" s="305">
        <v>0</v>
      </c>
      <c r="N3554" s="305">
        <v>0</v>
      </c>
      <c r="O3554" s="303">
        <v>0</v>
      </c>
      <c r="P3554" s="305">
        <v>0</v>
      </c>
      <c r="Q3554" s="303">
        <v>0</v>
      </c>
      <c r="R3554" s="16">
        <f>SUMIFS('Member Months'!$L:$L,'Member Months'!$A:$A,$A3554,'Member Months'!$C:$C,$C3554, 'Member Months'!$D:$D,$D3554)</f>
        <v>0</v>
      </c>
      <c r="T3554" s="172"/>
    </row>
    <row r="3555" spans="1:20">
      <c r="A3555" s="38">
        <v>15</v>
      </c>
      <c r="B3555" s="39">
        <f t="shared" si="117"/>
        <v>0</v>
      </c>
      <c r="C3555" s="39" t="str">
        <f t="shared" si="120"/>
        <v>2020 Initial Year</v>
      </c>
      <c r="D3555" s="40">
        <v>3</v>
      </c>
      <c r="E3555" s="662">
        <v>15</v>
      </c>
      <c r="F3555" s="40" t="s">
        <v>424</v>
      </c>
      <c r="G3555" s="698" t="s">
        <v>212</v>
      </c>
      <c r="H3555" s="40" t="s">
        <v>213</v>
      </c>
      <c r="I3555" s="629" t="s">
        <v>217</v>
      </c>
      <c r="J3555" s="698" t="s">
        <v>262</v>
      </c>
      <c r="K3555" s="303">
        <v>0</v>
      </c>
      <c r="L3555" s="304">
        <v>0</v>
      </c>
      <c r="M3555" s="305">
        <v>0</v>
      </c>
      <c r="N3555" s="305">
        <v>0</v>
      </c>
      <c r="O3555" s="303">
        <v>0</v>
      </c>
      <c r="P3555" s="305">
        <v>0</v>
      </c>
      <c r="Q3555" s="303">
        <v>0</v>
      </c>
      <c r="R3555" s="16">
        <f>SUMIFS('Member Months'!$L:$L,'Member Months'!$A:$A,$A3555,'Member Months'!$C:$C,$C3555, 'Member Months'!$D:$D,$D3555)</f>
        <v>0</v>
      </c>
      <c r="T3555" s="172"/>
    </row>
    <row r="3556" spans="1:20">
      <c r="A3556" s="38">
        <v>15</v>
      </c>
      <c r="B3556" s="39">
        <f t="shared" si="117"/>
        <v>0</v>
      </c>
      <c r="C3556" s="39" t="str">
        <f t="shared" si="120"/>
        <v>2020 Initial Year</v>
      </c>
      <c r="D3556" s="40">
        <v>3</v>
      </c>
      <c r="E3556" s="662">
        <v>15</v>
      </c>
      <c r="F3556" s="40" t="s">
        <v>424</v>
      </c>
      <c r="G3556" s="698" t="s">
        <v>212</v>
      </c>
      <c r="H3556" s="40" t="s">
        <v>213</v>
      </c>
      <c r="I3556" s="629" t="s">
        <v>218</v>
      </c>
      <c r="J3556" s="698" t="s">
        <v>677</v>
      </c>
      <c r="K3556" s="303">
        <v>0</v>
      </c>
      <c r="L3556" s="304">
        <v>0</v>
      </c>
      <c r="M3556" s="305">
        <v>0</v>
      </c>
      <c r="N3556" s="305">
        <v>0</v>
      </c>
      <c r="O3556" s="303">
        <v>0</v>
      </c>
      <c r="P3556" s="305">
        <v>0</v>
      </c>
      <c r="Q3556" s="303">
        <v>0</v>
      </c>
      <c r="R3556" s="16">
        <f>SUMIFS('Member Months'!$L:$L,'Member Months'!$A:$A,$A3556,'Member Months'!$C:$C,$C3556, 'Member Months'!$D:$D,$D3556)</f>
        <v>0</v>
      </c>
      <c r="T3556" s="172"/>
    </row>
    <row r="3557" spans="1:20">
      <c r="A3557" s="38">
        <v>15</v>
      </c>
      <c r="B3557" s="39">
        <f t="shared" ref="B3557:B3569" si="121">$B$3246</f>
        <v>0</v>
      </c>
      <c r="C3557" s="39" t="str">
        <f t="shared" si="120"/>
        <v>2020 Initial Year</v>
      </c>
      <c r="D3557" s="40">
        <v>3</v>
      </c>
      <c r="E3557" s="662">
        <v>15</v>
      </c>
      <c r="F3557" s="40" t="s">
        <v>424</v>
      </c>
      <c r="G3557" s="698" t="s">
        <v>212</v>
      </c>
      <c r="H3557" s="40" t="s">
        <v>213</v>
      </c>
      <c r="I3557" s="629" t="s">
        <v>219</v>
      </c>
      <c r="J3557" s="698" t="s">
        <v>263</v>
      </c>
      <c r="K3557" s="303">
        <v>0</v>
      </c>
      <c r="L3557" s="304">
        <v>0</v>
      </c>
      <c r="M3557" s="305">
        <v>0</v>
      </c>
      <c r="N3557" s="305">
        <v>0</v>
      </c>
      <c r="O3557" s="303">
        <v>0</v>
      </c>
      <c r="P3557" s="305">
        <v>0</v>
      </c>
      <c r="Q3557" s="303">
        <v>0</v>
      </c>
      <c r="R3557" s="16">
        <f>SUMIFS('Member Months'!$L:$L,'Member Months'!$A:$A,$A3557,'Member Months'!$C:$C,$C3557, 'Member Months'!$D:$D,$D3557)</f>
        <v>0</v>
      </c>
      <c r="T3557" s="172"/>
    </row>
    <row r="3558" spans="1:20">
      <c r="A3558" s="38">
        <v>15</v>
      </c>
      <c r="B3558" s="39">
        <f t="shared" si="121"/>
        <v>0</v>
      </c>
      <c r="C3558" s="39" t="str">
        <f t="shared" si="120"/>
        <v>2020 Initial Year</v>
      </c>
      <c r="D3558" s="40">
        <v>3</v>
      </c>
      <c r="E3558" s="662">
        <v>15</v>
      </c>
      <c r="F3558" s="40" t="s">
        <v>424</v>
      </c>
      <c r="G3558" s="698" t="s">
        <v>212</v>
      </c>
      <c r="H3558" s="40" t="s">
        <v>213</v>
      </c>
      <c r="I3558" s="629" t="s">
        <v>220</v>
      </c>
      <c r="J3558" s="698" t="s">
        <v>675</v>
      </c>
      <c r="K3558" s="303">
        <v>0</v>
      </c>
      <c r="L3558" s="304">
        <v>0</v>
      </c>
      <c r="M3558" s="305">
        <v>0</v>
      </c>
      <c r="N3558" s="305">
        <v>0</v>
      </c>
      <c r="O3558" s="303">
        <v>0</v>
      </c>
      <c r="P3558" s="305">
        <v>0</v>
      </c>
      <c r="Q3558" s="303">
        <v>0</v>
      </c>
      <c r="R3558" s="16">
        <f>SUMIFS('Member Months'!$L:$L,'Member Months'!$A:$A,$A3558,'Member Months'!$C:$C,$C3558, 'Member Months'!$D:$D,$D3558)</f>
        <v>0</v>
      </c>
      <c r="T3558" s="172"/>
    </row>
    <row r="3559" spans="1:20">
      <c r="A3559" s="38">
        <v>15</v>
      </c>
      <c r="B3559" s="39">
        <f t="shared" si="121"/>
        <v>0</v>
      </c>
      <c r="C3559" s="39" t="str">
        <f t="shared" si="120"/>
        <v>2020 Initial Year</v>
      </c>
      <c r="D3559" s="40">
        <v>3</v>
      </c>
      <c r="E3559" s="662">
        <v>15</v>
      </c>
      <c r="F3559" s="40" t="s">
        <v>424</v>
      </c>
      <c r="G3559" s="698" t="s">
        <v>212</v>
      </c>
      <c r="H3559" s="40" t="s">
        <v>213</v>
      </c>
      <c r="I3559" s="629" t="s">
        <v>221</v>
      </c>
      <c r="J3559" s="698" t="s">
        <v>264</v>
      </c>
      <c r="K3559" s="303">
        <v>0</v>
      </c>
      <c r="L3559" s="304">
        <v>0</v>
      </c>
      <c r="M3559" s="305">
        <v>0</v>
      </c>
      <c r="N3559" s="305">
        <v>0</v>
      </c>
      <c r="O3559" s="303">
        <v>0</v>
      </c>
      <c r="P3559" s="305">
        <v>0</v>
      </c>
      <c r="Q3559" s="303">
        <v>0</v>
      </c>
      <c r="R3559" s="16">
        <f>SUMIFS('Member Months'!$L:$L,'Member Months'!$A:$A,$A3559,'Member Months'!$C:$C,$C3559, 'Member Months'!$D:$D,$D3559)</f>
        <v>0</v>
      </c>
      <c r="T3559" s="172"/>
    </row>
    <row r="3560" spans="1:20">
      <c r="A3560" s="38">
        <v>15</v>
      </c>
      <c r="B3560" s="39">
        <f t="shared" si="121"/>
        <v>0</v>
      </c>
      <c r="C3560" s="39" t="str">
        <f t="shared" si="120"/>
        <v>2020 Initial Year</v>
      </c>
      <c r="D3560" s="40">
        <v>3</v>
      </c>
      <c r="E3560" s="662">
        <v>15</v>
      </c>
      <c r="F3560" s="40" t="s">
        <v>424</v>
      </c>
      <c r="G3560" s="698" t="s">
        <v>212</v>
      </c>
      <c r="H3560" s="40" t="s">
        <v>213</v>
      </c>
      <c r="I3560" s="629" t="s">
        <v>222</v>
      </c>
      <c r="J3560" s="698" t="s">
        <v>206</v>
      </c>
      <c r="K3560" s="303">
        <v>0</v>
      </c>
      <c r="L3560" s="304">
        <v>0</v>
      </c>
      <c r="M3560" s="305">
        <v>0</v>
      </c>
      <c r="N3560" s="305">
        <v>0</v>
      </c>
      <c r="O3560" s="303">
        <v>0</v>
      </c>
      <c r="P3560" s="305">
        <v>0</v>
      </c>
      <c r="Q3560" s="303">
        <v>0</v>
      </c>
      <c r="R3560" s="16">
        <f>SUMIFS('Member Months'!$L:$L,'Member Months'!$A:$A,$A3560,'Member Months'!$C:$C,$C3560, 'Member Months'!$D:$D,$D3560)</f>
        <v>0</v>
      </c>
      <c r="T3560" s="172"/>
    </row>
    <row r="3561" spans="1:20">
      <c r="A3561" s="38">
        <v>15</v>
      </c>
      <c r="B3561" s="39">
        <f t="shared" si="121"/>
        <v>0</v>
      </c>
      <c r="C3561" s="39" t="str">
        <f t="shared" si="120"/>
        <v>2020 Initial Year</v>
      </c>
      <c r="D3561" s="40">
        <v>3</v>
      </c>
      <c r="E3561" s="662">
        <v>15</v>
      </c>
      <c r="F3561" s="40" t="s">
        <v>424</v>
      </c>
      <c r="G3561" s="698" t="s">
        <v>212</v>
      </c>
      <c r="H3561" s="40" t="s">
        <v>213</v>
      </c>
      <c r="I3561" s="629" t="s">
        <v>223</v>
      </c>
      <c r="J3561" s="698" t="s">
        <v>181</v>
      </c>
      <c r="K3561" s="303">
        <v>0</v>
      </c>
      <c r="L3561" s="304">
        <v>0</v>
      </c>
      <c r="M3561" s="305">
        <v>0</v>
      </c>
      <c r="N3561" s="305">
        <v>0</v>
      </c>
      <c r="O3561" s="303">
        <v>0</v>
      </c>
      <c r="P3561" s="305">
        <v>0</v>
      </c>
      <c r="Q3561" s="303">
        <v>0</v>
      </c>
      <c r="R3561" s="16">
        <f>SUMIFS('Member Months'!$L:$L,'Member Months'!$A:$A,$A3561,'Member Months'!$C:$C,$C3561, 'Member Months'!$D:$D,$D3561)</f>
        <v>0</v>
      </c>
      <c r="T3561" s="172"/>
    </row>
    <row r="3562" spans="1:20">
      <c r="A3562" s="38">
        <v>15</v>
      </c>
      <c r="B3562" s="39">
        <f t="shared" si="121"/>
        <v>0</v>
      </c>
      <c r="C3562" s="39" t="str">
        <f t="shared" si="120"/>
        <v>2020 Initial Year</v>
      </c>
      <c r="D3562" s="40">
        <v>3</v>
      </c>
      <c r="E3562" s="662">
        <v>15</v>
      </c>
      <c r="F3562" s="40" t="s">
        <v>424</v>
      </c>
      <c r="G3562" s="698" t="s">
        <v>212</v>
      </c>
      <c r="H3562" s="40" t="s">
        <v>213</v>
      </c>
      <c r="I3562" s="629" t="s">
        <v>150</v>
      </c>
      <c r="J3562" s="698" t="s">
        <v>204</v>
      </c>
      <c r="K3562" s="303">
        <v>0</v>
      </c>
      <c r="L3562" s="304">
        <v>0</v>
      </c>
      <c r="M3562" s="305">
        <v>0</v>
      </c>
      <c r="N3562" s="305">
        <v>0</v>
      </c>
      <c r="O3562" s="303">
        <v>0</v>
      </c>
      <c r="P3562" s="305">
        <v>0</v>
      </c>
      <c r="Q3562" s="303">
        <v>0</v>
      </c>
      <c r="R3562" s="16">
        <f>SUMIFS('Member Months'!$L:$L,'Member Months'!$A:$A,$A3562,'Member Months'!$C:$C,$C3562, 'Member Months'!$D:$D,$D3562)</f>
        <v>0</v>
      </c>
      <c r="T3562" s="172"/>
    </row>
    <row r="3563" spans="1:20">
      <c r="A3563" s="38">
        <v>15</v>
      </c>
      <c r="B3563" s="39">
        <f t="shared" si="121"/>
        <v>0</v>
      </c>
      <c r="C3563" s="39" t="str">
        <f t="shared" si="120"/>
        <v>2020 Initial Year</v>
      </c>
      <c r="D3563" s="40">
        <v>3</v>
      </c>
      <c r="E3563" s="662">
        <v>15</v>
      </c>
      <c r="F3563" s="40" t="s">
        <v>424</v>
      </c>
      <c r="G3563" s="698" t="s">
        <v>212</v>
      </c>
      <c r="H3563" s="40" t="s">
        <v>213</v>
      </c>
      <c r="I3563" s="629" t="s">
        <v>151</v>
      </c>
      <c r="J3563" s="698" t="s">
        <v>205</v>
      </c>
      <c r="K3563" s="303">
        <v>0</v>
      </c>
      <c r="L3563" s="304">
        <v>0</v>
      </c>
      <c r="M3563" s="305">
        <v>0</v>
      </c>
      <c r="N3563" s="305">
        <v>0</v>
      </c>
      <c r="O3563" s="303">
        <v>0</v>
      </c>
      <c r="P3563" s="305">
        <v>0</v>
      </c>
      <c r="Q3563" s="303">
        <v>0</v>
      </c>
      <c r="R3563" s="16">
        <f>SUMIFS('Member Months'!$L:$L,'Member Months'!$A:$A,$A3563,'Member Months'!$C:$C,$C3563, 'Member Months'!$D:$D,$D3563)</f>
        <v>0</v>
      </c>
      <c r="T3563" s="172"/>
    </row>
    <row r="3564" spans="1:20">
      <c r="A3564" s="38">
        <v>15</v>
      </c>
      <c r="B3564" s="39">
        <f t="shared" si="121"/>
        <v>0</v>
      </c>
      <c r="C3564" s="39" t="str">
        <f t="shared" si="120"/>
        <v>2020 Initial Year</v>
      </c>
      <c r="D3564" s="40">
        <v>3</v>
      </c>
      <c r="E3564" s="662">
        <v>15</v>
      </c>
      <c r="F3564" s="40" t="s">
        <v>424</v>
      </c>
      <c r="G3564" s="698" t="s">
        <v>212</v>
      </c>
      <c r="H3564" s="40" t="s">
        <v>213</v>
      </c>
      <c r="I3564" s="629" t="s">
        <v>152</v>
      </c>
      <c r="J3564" s="698" t="s">
        <v>182</v>
      </c>
      <c r="K3564" s="303">
        <v>0</v>
      </c>
      <c r="L3564" s="304">
        <v>0</v>
      </c>
      <c r="M3564" s="305">
        <v>0</v>
      </c>
      <c r="N3564" s="305">
        <v>0</v>
      </c>
      <c r="O3564" s="303">
        <v>0</v>
      </c>
      <c r="P3564" s="305">
        <v>0</v>
      </c>
      <c r="Q3564" s="303">
        <v>0</v>
      </c>
      <c r="R3564" s="16">
        <f>SUMIFS('Member Months'!$L:$L,'Member Months'!$A:$A,$A3564,'Member Months'!$C:$C,$C3564, 'Member Months'!$D:$D,$D3564)</f>
        <v>0</v>
      </c>
      <c r="T3564" s="172"/>
    </row>
    <row r="3565" spans="1:20">
      <c r="A3565" s="38">
        <v>15</v>
      </c>
      <c r="B3565" s="39">
        <f t="shared" si="121"/>
        <v>0</v>
      </c>
      <c r="C3565" s="39" t="str">
        <f t="shared" si="120"/>
        <v>2020 Initial Year</v>
      </c>
      <c r="D3565" s="40">
        <v>3</v>
      </c>
      <c r="E3565" s="662">
        <v>15</v>
      </c>
      <c r="F3565" s="40" t="s">
        <v>424</v>
      </c>
      <c r="G3565" s="698" t="s">
        <v>212</v>
      </c>
      <c r="H3565" s="40" t="s">
        <v>213</v>
      </c>
      <c r="I3565" s="629" t="s">
        <v>70</v>
      </c>
      <c r="J3565" s="698" t="s">
        <v>265</v>
      </c>
      <c r="K3565" s="303">
        <v>0</v>
      </c>
      <c r="L3565" s="304">
        <v>0</v>
      </c>
      <c r="M3565" s="305">
        <v>0</v>
      </c>
      <c r="N3565" s="305">
        <v>0</v>
      </c>
      <c r="O3565" s="303">
        <v>0</v>
      </c>
      <c r="P3565" s="305">
        <v>0</v>
      </c>
      <c r="Q3565" s="303">
        <v>0</v>
      </c>
      <c r="R3565" s="16">
        <f>SUMIFS('Member Months'!$L:$L,'Member Months'!$A:$A,$A3565,'Member Months'!$C:$C,$C3565, 'Member Months'!$D:$D,$D3565)</f>
        <v>0</v>
      </c>
      <c r="T3565" s="172"/>
    </row>
    <row r="3566" spans="1:20">
      <c r="A3566" s="38">
        <v>15</v>
      </c>
      <c r="B3566" s="39">
        <f t="shared" si="121"/>
        <v>0</v>
      </c>
      <c r="C3566" s="39" t="str">
        <f t="shared" si="120"/>
        <v>2020 Initial Year</v>
      </c>
      <c r="D3566" s="40">
        <v>3</v>
      </c>
      <c r="E3566" s="662">
        <v>15</v>
      </c>
      <c r="F3566" s="40" t="s">
        <v>424</v>
      </c>
      <c r="G3566" s="698" t="s">
        <v>212</v>
      </c>
      <c r="H3566" s="40" t="s">
        <v>213</v>
      </c>
      <c r="I3566" s="629" t="s">
        <v>71</v>
      </c>
      <c r="J3566" s="698" t="s">
        <v>266</v>
      </c>
      <c r="K3566" s="303">
        <v>0</v>
      </c>
      <c r="L3566" s="304">
        <v>0</v>
      </c>
      <c r="M3566" s="305">
        <v>0</v>
      </c>
      <c r="N3566" s="305">
        <v>0</v>
      </c>
      <c r="O3566" s="303">
        <v>0</v>
      </c>
      <c r="P3566" s="305">
        <v>0</v>
      </c>
      <c r="Q3566" s="303">
        <v>0</v>
      </c>
      <c r="R3566" s="16">
        <f>SUMIFS('Member Months'!$L:$L,'Member Months'!$A:$A,$A3566,'Member Months'!$C:$C,$C3566, 'Member Months'!$D:$D,$D3566)</f>
        <v>0</v>
      </c>
      <c r="T3566" s="172"/>
    </row>
    <row r="3567" spans="1:20">
      <c r="A3567" s="38">
        <v>15</v>
      </c>
      <c r="B3567" s="39">
        <f t="shared" si="121"/>
        <v>0</v>
      </c>
      <c r="C3567" s="39" t="str">
        <f t="shared" si="120"/>
        <v>2020 Initial Year</v>
      </c>
      <c r="D3567" s="40">
        <v>3</v>
      </c>
      <c r="E3567" s="662">
        <v>15</v>
      </c>
      <c r="F3567" s="40" t="s">
        <v>424</v>
      </c>
      <c r="G3567" s="698" t="s">
        <v>212</v>
      </c>
      <c r="H3567" s="40" t="s">
        <v>213</v>
      </c>
      <c r="I3567" s="629" t="s">
        <v>72</v>
      </c>
      <c r="J3567" s="698" t="s">
        <v>527</v>
      </c>
      <c r="K3567" s="303">
        <v>0</v>
      </c>
      <c r="L3567" s="304">
        <v>0</v>
      </c>
      <c r="M3567" s="305">
        <v>0</v>
      </c>
      <c r="N3567" s="305">
        <v>0</v>
      </c>
      <c r="O3567" s="303">
        <v>0</v>
      </c>
      <c r="P3567" s="305">
        <v>0</v>
      </c>
      <c r="Q3567" s="303">
        <v>0</v>
      </c>
      <c r="R3567" s="16">
        <f>SUMIFS('Member Months'!$L:$L,'Member Months'!$A:$A,$A3567,'Member Months'!$C:$C,$C3567, 'Member Months'!$D:$D,$D3567)</f>
        <v>0</v>
      </c>
      <c r="T3567" s="172"/>
    </row>
    <row r="3568" spans="1:20">
      <c r="A3568" s="38">
        <v>15</v>
      </c>
      <c r="B3568" s="39">
        <f t="shared" si="121"/>
        <v>0</v>
      </c>
      <c r="C3568" s="39" t="str">
        <f t="shared" si="120"/>
        <v>2020 Initial Year</v>
      </c>
      <c r="D3568" s="40">
        <v>3</v>
      </c>
      <c r="E3568" s="662">
        <v>15</v>
      </c>
      <c r="F3568" s="40" t="s">
        <v>424</v>
      </c>
      <c r="G3568" s="698" t="s">
        <v>212</v>
      </c>
      <c r="H3568" s="40" t="s">
        <v>213</v>
      </c>
      <c r="I3568" s="629" t="s">
        <v>73</v>
      </c>
      <c r="J3568" s="698" t="s">
        <v>528</v>
      </c>
      <c r="K3568" s="303">
        <v>0</v>
      </c>
      <c r="L3568" s="304">
        <v>0</v>
      </c>
      <c r="M3568" s="305">
        <v>0</v>
      </c>
      <c r="N3568" s="305">
        <v>0</v>
      </c>
      <c r="O3568" s="303">
        <v>0</v>
      </c>
      <c r="P3568" s="305">
        <v>0</v>
      </c>
      <c r="Q3568" s="303">
        <v>0</v>
      </c>
      <c r="R3568" s="16">
        <f>SUMIFS('Member Months'!$L:$L,'Member Months'!$A:$A,$A3568,'Member Months'!$C:$C,$C3568, 'Member Months'!$D:$D,$D3568)</f>
        <v>0</v>
      </c>
      <c r="T3568" s="172"/>
    </row>
    <row r="3569" spans="1:20">
      <c r="A3569" s="775">
        <v>15</v>
      </c>
      <c r="B3569" s="776">
        <f t="shared" si="121"/>
        <v>0</v>
      </c>
      <c r="C3569" s="776" t="str">
        <f t="shared" si="120"/>
        <v>2020 Initial Year</v>
      </c>
      <c r="D3569" s="777">
        <v>3</v>
      </c>
      <c r="E3569" s="778">
        <v>15</v>
      </c>
      <c r="F3569" s="777" t="s">
        <v>424</v>
      </c>
      <c r="G3569" s="779" t="s">
        <v>212</v>
      </c>
      <c r="H3569" s="777" t="s">
        <v>213</v>
      </c>
      <c r="I3569" s="780" t="s">
        <v>409</v>
      </c>
      <c r="J3569" s="779" t="s">
        <v>803</v>
      </c>
      <c r="K3569" s="781">
        <v>0</v>
      </c>
      <c r="L3569" s="782">
        <v>0</v>
      </c>
      <c r="M3569" s="783">
        <v>0</v>
      </c>
      <c r="N3569" s="783">
        <v>0</v>
      </c>
      <c r="O3569" s="781">
        <v>0</v>
      </c>
      <c r="P3569" s="783">
        <v>0</v>
      </c>
      <c r="Q3569" s="781">
        <v>0</v>
      </c>
      <c r="R3569" s="785">
        <f>SUMIFS('Member Months'!$L:$L,'Member Months'!$A:$A,$A3569,'Member Months'!$C:$C,$C3569, 'Member Months'!$D:$D,$D3569)</f>
        <v>0</v>
      </c>
      <c r="T3569" s="172"/>
    </row>
    <row r="3570" spans="1:20">
      <c r="A3570" s="38" t="s">
        <v>211</v>
      </c>
      <c r="B3570" s="39">
        <f>$B$6</f>
        <v>0</v>
      </c>
      <c r="C3570" s="39" t="str">
        <f t="shared" si="120"/>
        <v>2020 Initial Year</v>
      </c>
      <c r="D3570" s="40">
        <v>4</v>
      </c>
      <c r="E3570" s="40" t="s">
        <v>211</v>
      </c>
      <c r="F3570" s="40" t="s">
        <v>738</v>
      </c>
      <c r="G3570" s="698" t="s">
        <v>212</v>
      </c>
      <c r="H3570" s="40" t="s">
        <v>213</v>
      </c>
      <c r="I3570" s="629" t="s">
        <v>211</v>
      </c>
      <c r="J3570" s="698" t="s">
        <v>261</v>
      </c>
      <c r="K3570" s="303">
        <v>0</v>
      </c>
      <c r="L3570" s="304">
        <v>0</v>
      </c>
      <c r="M3570" s="305">
        <v>0</v>
      </c>
      <c r="N3570" s="305">
        <v>0</v>
      </c>
      <c r="O3570" s="303">
        <v>0</v>
      </c>
      <c r="P3570" s="305">
        <v>0</v>
      </c>
      <c r="Q3570" s="303">
        <v>0</v>
      </c>
      <c r="R3570" s="16">
        <f>SUMIFS('Member Months'!$L:$L,'Member Months'!$A:$A,$A3570,'Member Months'!$C:$C,$C3570, 'Member Months'!$D:$D,$D3570)</f>
        <v>0</v>
      </c>
      <c r="T3570" s="172"/>
    </row>
    <row r="3571" spans="1:20">
      <c r="A3571" s="38" t="s">
        <v>211</v>
      </c>
      <c r="B3571" s="39">
        <f t="shared" ref="B3571:B3634" si="122">$B$3570</f>
        <v>0</v>
      </c>
      <c r="C3571" s="39" t="str">
        <f t="shared" si="120"/>
        <v>2020 Initial Year</v>
      </c>
      <c r="D3571" s="40">
        <v>4</v>
      </c>
      <c r="E3571" s="40" t="s">
        <v>211</v>
      </c>
      <c r="F3571" s="40" t="s">
        <v>738</v>
      </c>
      <c r="G3571" s="698" t="s">
        <v>212</v>
      </c>
      <c r="H3571" s="40" t="s">
        <v>213</v>
      </c>
      <c r="I3571" s="629" t="s">
        <v>214</v>
      </c>
      <c r="J3571" s="698" t="s">
        <v>676</v>
      </c>
      <c r="K3571" s="303">
        <v>0</v>
      </c>
      <c r="L3571" s="304">
        <v>0</v>
      </c>
      <c r="M3571" s="305">
        <v>0</v>
      </c>
      <c r="N3571" s="305">
        <v>0</v>
      </c>
      <c r="O3571" s="303">
        <v>0</v>
      </c>
      <c r="P3571" s="305">
        <v>0</v>
      </c>
      <c r="Q3571" s="303">
        <v>0</v>
      </c>
      <c r="R3571" s="16">
        <f>SUMIFS('Member Months'!$L:$L,'Member Months'!$A:$A,$A3571,'Member Months'!$C:$C,$C3571, 'Member Months'!$D:$D,$D3571)</f>
        <v>0</v>
      </c>
      <c r="T3571" s="172"/>
    </row>
    <row r="3572" spans="1:20">
      <c r="A3572" s="38" t="s">
        <v>211</v>
      </c>
      <c r="B3572" s="39">
        <f t="shared" si="122"/>
        <v>0</v>
      </c>
      <c r="C3572" s="39" t="str">
        <f t="shared" si="120"/>
        <v>2020 Initial Year</v>
      </c>
      <c r="D3572" s="40">
        <v>4</v>
      </c>
      <c r="E3572" s="40" t="s">
        <v>211</v>
      </c>
      <c r="F3572" s="40" t="s">
        <v>738</v>
      </c>
      <c r="G3572" s="698" t="s">
        <v>212</v>
      </c>
      <c r="H3572" s="40" t="s">
        <v>213</v>
      </c>
      <c r="I3572" s="629" t="s">
        <v>215</v>
      </c>
      <c r="J3572" s="698" t="s">
        <v>216</v>
      </c>
      <c r="K3572" s="303">
        <v>0</v>
      </c>
      <c r="L3572" s="304">
        <v>0</v>
      </c>
      <c r="M3572" s="305">
        <v>0</v>
      </c>
      <c r="N3572" s="305">
        <v>0</v>
      </c>
      <c r="O3572" s="303">
        <v>0</v>
      </c>
      <c r="P3572" s="305">
        <v>0</v>
      </c>
      <c r="Q3572" s="303">
        <v>0</v>
      </c>
      <c r="R3572" s="16">
        <f>SUMIFS('Member Months'!$L:$L,'Member Months'!$A:$A,$A3572,'Member Months'!$C:$C,$C3572, 'Member Months'!$D:$D,$D3572)</f>
        <v>0</v>
      </c>
      <c r="T3572" s="172"/>
    </row>
    <row r="3573" spans="1:20">
      <c r="A3573" s="38" t="s">
        <v>211</v>
      </c>
      <c r="B3573" s="39">
        <f t="shared" si="122"/>
        <v>0</v>
      </c>
      <c r="C3573" s="39" t="str">
        <f t="shared" si="120"/>
        <v>2020 Initial Year</v>
      </c>
      <c r="D3573" s="40">
        <v>4</v>
      </c>
      <c r="E3573" s="40" t="s">
        <v>211</v>
      </c>
      <c r="F3573" s="40" t="s">
        <v>738</v>
      </c>
      <c r="G3573" s="698" t="s">
        <v>212</v>
      </c>
      <c r="H3573" s="40" t="s">
        <v>213</v>
      </c>
      <c r="I3573" s="629" t="s">
        <v>217</v>
      </c>
      <c r="J3573" s="698" t="s">
        <v>262</v>
      </c>
      <c r="K3573" s="303">
        <v>0</v>
      </c>
      <c r="L3573" s="304">
        <v>0</v>
      </c>
      <c r="M3573" s="305">
        <v>0</v>
      </c>
      <c r="N3573" s="305">
        <v>0</v>
      </c>
      <c r="O3573" s="303">
        <v>0</v>
      </c>
      <c r="P3573" s="305">
        <v>0</v>
      </c>
      <c r="Q3573" s="303">
        <v>0</v>
      </c>
      <c r="R3573" s="16">
        <f>SUMIFS('Member Months'!$L:$L,'Member Months'!$A:$A,$A3573,'Member Months'!$C:$C,$C3573, 'Member Months'!$D:$D,$D3573)</f>
        <v>0</v>
      </c>
      <c r="T3573" s="172"/>
    </row>
    <row r="3574" spans="1:20">
      <c r="A3574" s="38" t="s">
        <v>211</v>
      </c>
      <c r="B3574" s="39">
        <f t="shared" si="122"/>
        <v>0</v>
      </c>
      <c r="C3574" s="39" t="str">
        <f t="shared" si="120"/>
        <v>2020 Initial Year</v>
      </c>
      <c r="D3574" s="40">
        <v>4</v>
      </c>
      <c r="E3574" s="40" t="s">
        <v>211</v>
      </c>
      <c r="F3574" s="40" t="s">
        <v>738</v>
      </c>
      <c r="G3574" s="698" t="s">
        <v>212</v>
      </c>
      <c r="H3574" s="40" t="s">
        <v>213</v>
      </c>
      <c r="I3574" s="629" t="s">
        <v>218</v>
      </c>
      <c r="J3574" s="698" t="s">
        <v>677</v>
      </c>
      <c r="K3574" s="303">
        <v>0</v>
      </c>
      <c r="L3574" s="304">
        <v>0</v>
      </c>
      <c r="M3574" s="305">
        <v>0</v>
      </c>
      <c r="N3574" s="305">
        <v>0</v>
      </c>
      <c r="O3574" s="303">
        <v>0</v>
      </c>
      <c r="P3574" s="305">
        <v>0</v>
      </c>
      <c r="Q3574" s="303">
        <v>0</v>
      </c>
      <c r="R3574" s="16">
        <f>SUMIFS('Member Months'!$L:$L,'Member Months'!$A:$A,$A3574,'Member Months'!$C:$C,$C3574, 'Member Months'!$D:$D,$D3574)</f>
        <v>0</v>
      </c>
      <c r="T3574" s="172"/>
    </row>
    <row r="3575" spans="1:20">
      <c r="A3575" s="38" t="s">
        <v>211</v>
      </c>
      <c r="B3575" s="39">
        <f t="shared" si="122"/>
        <v>0</v>
      </c>
      <c r="C3575" s="39" t="str">
        <f t="shared" si="120"/>
        <v>2020 Initial Year</v>
      </c>
      <c r="D3575" s="40">
        <v>4</v>
      </c>
      <c r="E3575" s="40" t="s">
        <v>211</v>
      </c>
      <c r="F3575" s="40" t="s">
        <v>738</v>
      </c>
      <c r="G3575" s="698" t="s">
        <v>212</v>
      </c>
      <c r="H3575" s="40" t="s">
        <v>213</v>
      </c>
      <c r="I3575" s="629" t="s">
        <v>219</v>
      </c>
      <c r="J3575" s="698" t="s">
        <v>263</v>
      </c>
      <c r="K3575" s="303">
        <v>0</v>
      </c>
      <c r="L3575" s="304">
        <v>0</v>
      </c>
      <c r="M3575" s="305">
        <v>0</v>
      </c>
      <c r="N3575" s="305">
        <v>0</v>
      </c>
      <c r="O3575" s="303">
        <v>0</v>
      </c>
      <c r="P3575" s="305">
        <v>0</v>
      </c>
      <c r="Q3575" s="303">
        <v>0</v>
      </c>
      <c r="R3575" s="16">
        <f>SUMIFS('Member Months'!$L:$L,'Member Months'!$A:$A,$A3575,'Member Months'!$C:$C,$C3575, 'Member Months'!$D:$D,$D3575)</f>
        <v>0</v>
      </c>
      <c r="T3575" s="172"/>
    </row>
    <row r="3576" spans="1:20">
      <c r="A3576" s="38" t="s">
        <v>211</v>
      </c>
      <c r="B3576" s="39">
        <f t="shared" si="122"/>
        <v>0</v>
      </c>
      <c r="C3576" s="39" t="str">
        <f t="shared" si="120"/>
        <v>2020 Initial Year</v>
      </c>
      <c r="D3576" s="40">
        <v>4</v>
      </c>
      <c r="E3576" s="40" t="s">
        <v>211</v>
      </c>
      <c r="F3576" s="40" t="s">
        <v>738</v>
      </c>
      <c r="G3576" s="698" t="s">
        <v>212</v>
      </c>
      <c r="H3576" s="40" t="s">
        <v>213</v>
      </c>
      <c r="I3576" s="629" t="s">
        <v>220</v>
      </c>
      <c r="J3576" s="698" t="s">
        <v>675</v>
      </c>
      <c r="K3576" s="303">
        <v>0</v>
      </c>
      <c r="L3576" s="304">
        <v>0</v>
      </c>
      <c r="M3576" s="305">
        <v>0</v>
      </c>
      <c r="N3576" s="305">
        <v>0</v>
      </c>
      <c r="O3576" s="303">
        <v>0</v>
      </c>
      <c r="P3576" s="305">
        <v>0</v>
      </c>
      <c r="Q3576" s="303">
        <v>0</v>
      </c>
      <c r="R3576" s="16">
        <f>SUMIFS('Member Months'!$L:$L,'Member Months'!$A:$A,$A3576,'Member Months'!$C:$C,$C3576, 'Member Months'!$D:$D,$D3576)</f>
        <v>0</v>
      </c>
      <c r="T3576" s="172"/>
    </row>
    <row r="3577" spans="1:20">
      <c r="A3577" s="38" t="s">
        <v>211</v>
      </c>
      <c r="B3577" s="39">
        <f t="shared" si="122"/>
        <v>0</v>
      </c>
      <c r="C3577" s="39" t="str">
        <f t="shared" si="120"/>
        <v>2020 Initial Year</v>
      </c>
      <c r="D3577" s="40">
        <v>4</v>
      </c>
      <c r="E3577" s="40" t="s">
        <v>211</v>
      </c>
      <c r="F3577" s="40" t="s">
        <v>738</v>
      </c>
      <c r="G3577" s="698" t="s">
        <v>212</v>
      </c>
      <c r="H3577" s="40" t="s">
        <v>213</v>
      </c>
      <c r="I3577" s="629" t="s">
        <v>221</v>
      </c>
      <c r="J3577" s="698" t="s">
        <v>264</v>
      </c>
      <c r="K3577" s="303">
        <v>0</v>
      </c>
      <c r="L3577" s="304">
        <v>0</v>
      </c>
      <c r="M3577" s="305">
        <v>0</v>
      </c>
      <c r="N3577" s="305">
        <v>0</v>
      </c>
      <c r="O3577" s="303">
        <v>0</v>
      </c>
      <c r="P3577" s="305">
        <v>0</v>
      </c>
      <c r="Q3577" s="303">
        <v>0</v>
      </c>
      <c r="R3577" s="16">
        <f>SUMIFS('Member Months'!$L:$L,'Member Months'!$A:$A,$A3577,'Member Months'!$C:$C,$C3577, 'Member Months'!$D:$D,$D3577)</f>
        <v>0</v>
      </c>
      <c r="T3577" s="172"/>
    </row>
    <row r="3578" spans="1:20">
      <c r="A3578" s="38" t="s">
        <v>211</v>
      </c>
      <c r="B3578" s="39">
        <f t="shared" si="122"/>
        <v>0</v>
      </c>
      <c r="C3578" s="39" t="str">
        <f t="shared" si="120"/>
        <v>2020 Initial Year</v>
      </c>
      <c r="D3578" s="40">
        <v>4</v>
      </c>
      <c r="E3578" s="40" t="s">
        <v>211</v>
      </c>
      <c r="F3578" s="40" t="s">
        <v>738</v>
      </c>
      <c r="G3578" s="698" t="s">
        <v>212</v>
      </c>
      <c r="H3578" s="40" t="s">
        <v>213</v>
      </c>
      <c r="I3578" s="629" t="s">
        <v>222</v>
      </c>
      <c r="J3578" s="698" t="s">
        <v>206</v>
      </c>
      <c r="K3578" s="109">
        <v>0</v>
      </c>
      <c r="L3578" s="110">
        <v>0</v>
      </c>
      <c r="M3578" s="111">
        <v>0</v>
      </c>
      <c r="N3578" s="111">
        <v>0</v>
      </c>
      <c r="O3578" s="109">
        <v>0</v>
      </c>
      <c r="P3578" s="111">
        <v>0</v>
      </c>
      <c r="Q3578" s="109">
        <v>0</v>
      </c>
      <c r="R3578" s="16">
        <f>SUMIFS('Member Months'!$L:$L,'Member Months'!$A:$A,$A3578,'Member Months'!$C:$C,$C3578, 'Member Months'!$D:$D,$D3578)</f>
        <v>0</v>
      </c>
      <c r="T3578" s="172"/>
    </row>
    <row r="3579" spans="1:20">
      <c r="A3579" s="38" t="s">
        <v>211</v>
      </c>
      <c r="B3579" s="39">
        <f t="shared" si="122"/>
        <v>0</v>
      </c>
      <c r="C3579" s="39" t="str">
        <f t="shared" ref="C3579:C3642" si="123">$C$2598</f>
        <v>2020 Initial Year</v>
      </c>
      <c r="D3579" s="40">
        <v>4</v>
      </c>
      <c r="E3579" s="40" t="s">
        <v>211</v>
      </c>
      <c r="F3579" s="40" t="s">
        <v>738</v>
      </c>
      <c r="G3579" s="698" t="s">
        <v>212</v>
      </c>
      <c r="H3579" s="40" t="s">
        <v>213</v>
      </c>
      <c r="I3579" s="629" t="s">
        <v>223</v>
      </c>
      <c r="J3579" s="698" t="s">
        <v>181</v>
      </c>
      <c r="K3579" s="109">
        <v>0</v>
      </c>
      <c r="L3579" s="110">
        <v>0</v>
      </c>
      <c r="M3579" s="111">
        <v>0</v>
      </c>
      <c r="N3579" s="111">
        <v>0</v>
      </c>
      <c r="O3579" s="109">
        <v>0</v>
      </c>
      <c r="P3579" s="111">
        <v>0</v>
      </c>
      <c r="Q3579" s="109">
        <v>0</v>
      </c>
      <c r="R3579" s="16">
        <f>SUMIFS('Member Months'!$L:$L,'Member Months'!$A:$A,$A3579,'Member Months'!$C:$C,$C3579, 'Member Months'!$D:$D,$D3579)</f>
        <v>0</v>
      </c>
      <c r="T3579" s="172"/>
    </row>
    <row r="3580" spans="1:20">
      <c r="A3580" s="38" t="s">
        <v>211</v>
      </c>
      <c r="B3580" s="39">
        <f t="shared" si="122"/>
        <v>0</v>
      </c>
      <c r="C3580" s="39" t="str">
        <f t="shared" si="123"/>
        <v>2020 Initial Year</v>
      </c>
      <c r="D3580" s="40">
        <v>4</v>
      </c>
      <c r="E3580" s="40" t="s">
        <v>211</v>
      </c>
      <c r="F3580" s="40" t="s">
        <v>738</v>
      </c>
      <c r="G3580" s="698" t="s">
        <v>212</v>
      </c>
      <c r="H3580" s="40" t="s">
        <v>213</v>
      </c>
      <c r="I3580" s="629" t="s">
        <v>150</v>
      </c>
      <c r="J3580" s="698" t="s">
        <v>204</v>
      </c>
      <c r="K3580" s="109">
        <v>0</v>
      </c>
      <c r="L3580" s="110">
        <v>0</v>
      </c>
      <c r="M3580" s="111">
        <v>0</v>
      </c>
      <c r="N3580" s="111">
        <v>0</v>
      </c>
      <c r="O3580" s="109">
        <v>0</v>
      </c>
      <c r="P3580" s="111">
        <v>0</v>
      </c>
      <c r="Q3580" s="109">
        <v>0</v>
      </c>
      <c r="R3580" s="16">
        <f>SUMIFS('Member Months'!$L:$L,'Member Months'!$A:$A,$A3580,'Member Months'!$C:$C,$C3580, 'Member Months'!$D:$D,$D3580)</f>
        <v>0</v>
      </c>
      <c r="T3580" s="172"/>
    </row>
    <row r="3581" spans="1:20">
      <c r="A3581" s="38" t="s">
        <v>211</v>
      </c>
      <c r="B3581" s="39">
        <f t="shared" si="122"/>
        <v>0</v>
      </c>
      <c r="C3581" s="39" t="str">
        <f t="shared" si="123"/>
        <v>2020 Initial Year</v>
      </c>
      <c r="D3581" s="40">
        <v>4</v>
      </c>
      <c r="E3581" s="40" t="s">
        <v>211</v>
      </c>
      <c r="F3581" s="40" t="s">
        <v>738</v>
      </c>
      <c r="G3581" s="698" t="s">
        <v>212</v>
      </c>
      <c r="H3581" s="40" t="s">
        <v>213</v>
      </c>
      <c r="I3581" s="629" t="s">
        <v>151</v>
      </c>
      <c r="J3581" s="698" t="s">
        <v>205</v>
      </c>
      <c r="K3581" s="109">
        <v>0</v>
      </c>
      <c r="L3581" s="110">
        <v>0</v>
      </c>
      <c r="M3581" s="111">
        <v>0</v>
      </c>
      <c r="N3581" s="111">
        <v>0</v>
      </c>
      <c r="O3581" s="109">
        <v>0</v>
      </c>
      <c r="P3581" s="111">
        <v>0</v>
      </c>
      <c r="Q3581" s="109">
        <v>0</v>
      </c>
      <c r="R3581" s="16">
        <f>SUMIFS('Member Months'!$L:$L,'Member Months'!$A:$A,$A3581,'Member Months'!$C:$C,$C3581, 'Member Months'!$D:$D,$D3581)</f>
        <v>0</v>
      </c>
      <c r="T3581" s="172"/>
    </row>
    <row r="3582" spans="1:20">
      <c r="A3582" s="38" t="s">
        <v>211</v>
      </c>
      <c r="B3582" s="39">
        <f t="shared" si="122"/>
        <v>0</v>
      </c>
      <c r="C3582" s="39" t="str">
        <f t="shared" si="123"/>
        <v>2020 Initial Year</v>
      </c>
      <c r="D3582" s="40">
        <v>4</v>
      </c>
      <c r="E3582" s="40" t="s">
        <v>211</v>
      </c>
      <c r="F3582" s="40" t="s">
        <v>738</v>
      </c>
      <c r="G3582" s="698" t="s">
        <v>212</v>
      </c>
      <c r="H3582" s="40" t="s">
        <v>213</v>
      </c>
      <c r="I3582" s="629" t="s">
        <v>152</v>
      </c>
      <c r="J3582" s="698" t="s">
        <v>182</v>
      </c>
      <c r="K3582" s="109">
        <v>0</v>
      </c>
      <c r="L3582" s="110">
        <v>0</v>
      </c>
      <c r="M3582" s="111">
        <v>0</v>
      </c>
      <c r="N3582" s="111">
        <v>0</v>
      </c>
      <c r="O3582" s="109">
        <v>0</v>
      </c>
      <c r="P3582" s="111">
        <v>0</v>
      </c>
      <c r="Q3582" s="109">
        <v>0</v>
      </c>
      <c r="R3582" s="16">
        <f>SUMIFS('Member Months'!$L:$L,'Member Months'!$A:$A,$A3582,'Member Months'!$C:$C,$C3582, 'Member Months'!$D:$D,$D3582)</f>
        <v>0</v>
      </c>
      <c r="T3582" s="172"/>
    </row>
    <row r="3583" spans="1:20">
      <c r="A3583" s="38" t="s">
        <v>211</v>
      </c>
      <c r="B3583" s="39">
        <f t="shared" si="122"/>
        <v>0</v>
      </c>
      <c r="C3583" s="39" t="str">
        <f t="shared" si="123"/>
        <v>2020 Initial Year</v>
      </c>
      <c r="D3583" s="40">
        <v>4</v>
      </c>
      <c r="E3583" s="40" t="s">
        <v>211</v>
      </c>
      <c r="F3583" s="40" t="s">
        <v>738</v>
      </c>
      <c r="G3583" s="698" t="s">
        <v>212</v>
      </c>
      <c r="H3583" s="40" t="s">
        <v>213</v>
      </c>
      <c r="I3583" s="629" t="s">
        <v>70</v>
      </c>
      <c r="J3583" s="698" t="s">
        <v>265</v>
      </c>
      <c r="K3583" s="109">
        <v>0</v>
      </c>
      <c r="L3583" s="110">
        <v>0</v>
      </c>
      <c r="M3583" s="111">
        <v>0</v>
      </c>
      <c r="N3583" s="111">
        <v>0</v>
      </c>
      <c r="O3583" s="109">
        <v>0</v>
      </c>
      <c r="P3583" s="111">
        <v>0</v>
      </c>
      <c r="Q3583" s="109">
        <v>0</v>
      </c>
      <c r="R3583" s="16">
        <f>SUMIFS('Member Months'!$L:$L,'Member Months'!$A:$A,$A3583,'Member Months'!$C:$C,$C3583, 'Member Months'!$D:$D,$D3583)</f>
        <v>0</v>
      </c>
      <c r="T3583" s="172"/>
    </row>
    <row r="3584" spans="1:20">
      <c r="A3584" s="38" t="s">
        <v>211</v>
      </c>
      <c r="B3584" s="39">
        <f t="shared" si="122"/>
        <v>0</v>
      </c>
      <c r="C3584" s="39" t="str">
        <f t="shared" si="123"/>
        <v>2020 Initial Year</v>
      </c>
      <c r="D3584" s="40">
        <v>4</v>
      </c>
      <c r="E3584" s="40" t="s">
        <v>211</v>
      </c>
      <c r="F3584" s="40" t="s">
        <v>738</v>
      </c>
      <c r="G3584" s="698" t="s">
        <v>212</v>
      </c>
      <c r="H3584" s="40" t="s">
        <v>213</v>
      </c>
      <c r="I3584" s="629" t="s">
        <v>71</v>
      </c>
      <c r="J3584" s="698" t="s">
        <v>266</v>
      </c>
      <c r="K3584" s="109">
        <v>0</v>
      </c>
      <c r="L3584" s="110">
        <v>0</v>
      </c>
      <c r="M3584" s="111">
        <v>0</v>
      </c>
      <c r="N3584" s="111">
        <v>0</v>
      </c>
      <c r="O3584" s="109">
        <v>0</v>
      </c>
      <c r="P3584" s="111">
        <v>0</v>
      </c>
      <c r="Q3584" s="109">
        <v>0</v>
      </c>
      <c r="R3584" s="16">
        <f>SUMIFS('Member Months'!$L:$L,'Member Months'!$A:$A,$A3584,'Member Months'!$C:$C,$C3584, 'Member Months'!$D:$D,$D3584)</f>
        <v>0</v>
      </c>
      <c r="T3584" s="172"/>
    </row>
    <row r="3585" spans="1:20">
      <c r="A3585" s="38" t="s">
        <v>211</v>
      </c>
      <c r="B3585" s="39">
        <f t="shared" si="122"/>
        <v>0</v>
      </c>
      <c r="C3585" s="39" t="str">
        <f t="shared" si="123"/>
        <v>2020 Initial Year</v>
      </c>
      <c r="D3585" s="40">
        <v>4</v>
      </c>
      <c r="E3585" s="40" t="s">
        <v>211</v>
      </c>
      <c r="F3585" s="40" t="s">
        <v>738</v>
      </c>
      <c r="G3585" s="698" t="s">
        <v>212</v>
      </c>
      <c r="H3585" s="40" t="s">
        <v>213</v>
      </c>
      <c r="I3585" s="629" t="s">
        <v>72</v>
      </c>
      <c r="J3585" s="698" t="s">
        <v>527</v>
      </c>
      <c r="K3585" s="109">
        <v>0</v>
      </c>
      <c r="L3585" s="110">
        <v>0</v>
      </c>
      <c r="M3585" s="111">
        <v>0</v>
      </c>
      <c r="N3585" s="111">
        <v>0</v>
      </c>
      <c r="O3585" s="109">
        <v>0</v>
      </c>
      <c r="P3585" s="111">
        <v>0</v>
      </c>
      <c r="Q3585" s="109">
        <v>0</v>
      </c>
      <c r="R3585" s="16">
        <f>SUMIFS('Member Months'!$L:$L,'Member Months'!$A:$A,$A3585,'Member Months'!$C:$C,$C3585, 'Member Months'!$D:$D,$D3585)</f>
        <v>0</v>
      </c>
      <c r="T3585" s="172"/>
    </row>
    <row r="3586" spans="1:20">
      <c r="A3586" s="38" t="s">
        <v>211</v>
      </c>
      <c r="B3586" s="39">
        <f t="shared" si="122"/>
        <v>0</v>
      </c>
      <c r="C3586" s="39" t="str">
        <f t="shared" si="123"/>
        <v>2020 Initial Year</v>
      </c>
      <c r="D3586" s="40">
        <v>4</v>
      </c>
      <c r="E3586" s="40" t="s">
        <v>211</v>
      </c>
      <c r="F3586" s="40" t="s">
        <v>738</v>
      </c>
      <c r="G3586" s="698" t="s">
        <v>212</v>
      </c>
      <c r="H3586" s="40" t="s">
        <v>213</v>
      </c>
      <c r="I3586" s="629" t="s">
        <v>73</v>
      </c>
      <c r="J3586" s="698" t="s">
        <v>528</v>
      </c>
      <c r="K3586" s="109">
        <v>0</v>
      </c>
      <c r="L3586" s="110">
        <v>0</v>
      </c>
      <c r="M3586" s="111">
        <v>0</v>
      </c>
      <c r="N3586" s="111">
        <v>0</v>
      </c>
      <c r="O3586" s="109">
        <v>0</v>
      </c>
      <c r="P3586" s="111">
        <v>0</v>
      </c>
      <c r="Q3586" s="109">
        <v>0</v>
      </c>
      <c r="R3586" s="16">
        <f>SUMIFS('Member Months'!$L:$L,'Member Months'!$A:$A,$A3586,'Member Months'!$C:$C,$C3586, 'Member Months'!$D:$D,$D3586)</f>
        <v>0</v>
      </c>
      <c r="T3586" s="172"/>
    </row>
    <row r="3587" spans="1:20">
      <c r="A3587" s="38" t="s">
        <v>211</v>
      </c>
      <c r="B3587" s="39">
        <f t="shared" si="122"/>
        <v>0</v>
      </c>
      <c r="C3587" s="39" t="str">
        <f t="shared" si="123"/>
        <v>2020 Initial Year</v>
      </c>
      <c r="D3587" s="40">
        <v>4</v>
      </c>
      <c r="E3587" s="40" t="s">
        <v>211</v>
      </c>
      <c r="F3587" s="40" t="s">
        <v>738</v>
      </c>
      <c r="G3587" s="698" t="s">
        <v>212</v>
      </c>
      <c r="H3587" s="40" t="s">
        <v>213</v>
      </c>
      <c r="I3587" s="630" t="s">
        <v>409</v>
      </c>
      <c r="J3587" s="698" t="s">
        <v>803</v>
      </c>
      <c r="K3587" s="109">
        <v>0</v>
      </c>
      <c r="L3587" s="110">
        <v>0</v>
      </c>
      <c r="M3587" s="111">
        <v>0</v>
      </c>
      <c r="N3587" s="111">
        <v>0</v>
      </c>
      <c r="O3587" s="109">
        <v>0</v>
      </c>
      <c r="P3587" s="111">
        <v>0</v>
      </c>
      <c r="Q3587" s="109">
        <v>0</v>
      </c>
      <c r="R3587" s="16">
        <f>SUMIFS('Member Months'!$L:$L,'Member Months'!$A:$A,$A3587,'Member Months'!$C:$C,$C3587, 'Member Months'!$D:$D,$D3587)</f>
        <v>0</v>
      </c>
      <c r="T3587" s="172"/>
    </row>
    <row r="3588" spans="1:20">
      <c r="A3588" s="38" t="s">
        <v>214</v>
      </c>
      <c r="B3588" s="39">
        <f t="shared" si="122"/>
        <v>0</v>
      </c>
      <c r="C3588" s="39" t="str">
        <f t="shared" si="123"/>
        <v>2020 Initial Year</v>
      </c>
      <c r="D3588" s="40">
        <v>4</v>
      </c>
      <c r="E3588" s="40" t="s">
        <v>214</v>
      </c>
      <c r="F3588" s="40" t="s">
        <v>738</v>
      </c>
      <c r="G3588" s="698" t="s">
        <v>224</v>
      </c>
      <c r="H3588" s="40" t="s">
        <v>213</v>
      </c>
      <c r="I3588" s="629" t="s">
        <v>211</v>
      </c>
      <c r="J3588" s="698" t="s">
        <v>261</v>
      </c>
      <c r="K3588" s="109">
        <v>0</v>
      </c>
      <c r="L3588" s="110">
        <v>0</v>
      </c>
      <c r="M3588" s="111">
        <v>0</v>
      </c>
      <c r="N3588" s="111">
        <v>0</v>
      </c>
      <c r="O3588" s="109">
        <v>0</v>
      </c>
      <c r="P3588" s="111">
        <v>0</v>
      </c>
      <c r="Q3588" s="109">
        <v>0</v>
      </c>
      <c r="R3588" s="16">
        <f>SUMIFS('Member Months'!$L:$L,'Member Months'!$A:$A,$A3588,'Member Months'!$C:$C,$C3588, 'Member Months'!$D:$D,$D3588)</f>
        <v>0</v>
      </c>
      <c r="T3588" s="172"/>
    </row>
    <row r="3589" spans="1:20">
      <c r="A3589" s="38" t="s">
        <v>214</v>
      </c>
      <c r="B3589" s="39">
        <f t="shared" si="122"/>
        <v>0</v>
      </c>
      <c r="C3589" s="39" t="str">
        <f t="shared" si="123"/>
        <v>2020 Initial Year</v>
      </c>
      <c r="D3589" s="40">
        <v>4</v>
      </c>
      <c r="E3589" s="40" t="s">
        <v>214</v>
      </c>
      <c r="F3589" s="40" t="s">
        <v>738</v>
      </c>
      <c r="G3589" s="698" t="s">
        <v>224</v>
      </c>
      <c r="H3589" s="40" t="s">
        <v>213</v>
      </c>
      <c r="I3589" s="629" t="s">
        <v>214</v>
      </c>
      <c r="J3589" s="698" t="s">
        <v>676</v>
      </c>
      <c r="K3589" s="109">
        <v>0</v>
      </c>
      <c r="L3589" s="110">
        <v>0</v>
      </c>
      <c r="M3589" s="111">
        <v>0</v>
      </c>
      <c r="N3589" s="111">
        <v>0</v>
      </c>
      <c r="O3589" s="109">
        <v>0</v>
      </c>
      <c r="P3589" s="111">
        <v>0</v>
      </c>
      <c r="Q3589" s="109">
        <v>0</v>
      </c>
      <c r="R3589" s="16">
        <f>SUMIFS('Member Months'!$L:$L,'Member Months'!$A:$A,$A3589,'Member Months'!$C:$C,$C3589, 'Member Months'!$D:$D,$D3589)</f>
        <v>0</v>
      </c>
      <c r="T3589" s="172"/>
    </row>
    <row r="3590" spans="1:20">
      <c r="A3590" s="38" t="s">
        <v>214</v>
      </c>
      <c r="B3590" s="39">
        <f t="shared" si="122"/>
        <v>0</v>
      </c>
      <c r="C3590" s="39" t="str">
        <f t="shared" si="123"/>
        <v>2020 Initial Year</v>
      </c>
      <c r="D3590" s="40">
        <v>4</v>
      </c>
      <c r="E3590" s="40" t="s">
        <v>214</v>
      </c>
      <c r="F3590" s="40" t="s">
        <v>738</v>
      </c>
      <c r="G3590" s="698" t="s">
        <v>224</v>
      </c>
      <c r="H3590" s="40" t="s">
        <v>213</v>
      </c>
      <c r="I3590" s="629" t="s">
        <v>215</v>
      </c>
      <c r="J3590" s="698" t="s">
        <v>216</v>
      </c>
      <c r="K3590" s="109">
        <v>0</v>
      </c>
      <c r="L3590" s="110">
        <v>0</v>
      </c>
      <c r="M3590" s="111">
        <v>0</v>
      </c>
      <c r="N3590" s="111">
        <v>0</v>
      </c>
      <c r="O3590" s="109">
        <v>0</v>
      </c>
      <c r="P3590" s="111">
        <v>0</v>
      </c>
      <c r="Q3590" s="109">
        <v>0</v>
      </c>
      <c r="R3590" s="16">
        <f>SUMIFS('Member Months'!$L:$L,'Member Months'!$A:$A,$A3590,'Member Months'!$C:$C,$C3590, 'Member Months'!$D:$D,$D3590)</f>
        <v>0</v>
      </c>
      <c r="T3590" s="172"/>
    </row>
    <row r="3591" spans="1:20">
      <c r="A3591" s="38" t="s">
        <v>214</v>
      </c>
      <c r="B3591" s="39">
        <f t="shared" si="122"/>
        <v>0</v>
      </c>
      <c r="C3591" s="39" t="str">
        <f t="shared" si="123"/>
        <v>2020 Initial Year</v>
      </c>
      <c r="D3591" s="40">
        <v>4</v>
      </c>
      <c r="E3591" s="40" t="s">
        <v>214</v>
      </c>
      <c r="F3591" s="40" t="s">
        <v>738</v>
      </c>
      <c r="G3591" s="698" t="s">
        <v>224</v>
      </c>
      <c r="H3591" s="40" t="s">
        <v>213</v>
      </c>
      <c r="I3591" s="629" t="s">
        <v>217</v>
      </c>
      <c r="J3591" s="698" t="s">
        <v>262</v>
      </c>
      <c r="K3591" s="109">
        <v>0</v>
      </c>
      <c r="L3591" s="110">
        <v>0</v>
      </c>
      <c r="M3591" s="111">
        <v>0</v>
      </c>
      <c r="N3591" s="111">
        <v>0</v>
      </c>
      <c r="O3591" s="109">
        <v>0</v>
      </c>
      <c r="P3591" s="111">
        <v>0</v>
      </c>
      <c r="Q3591" s="109">
        <v>0</v>
      </c>
      <c r="R3591" s="16">
        <f>SUMIFS('Member Months'!$L:$L,'Member Months'!$A:$A,$A3591,'Member Months'!$C:$C,$C3591, 'Member Months'!$D:$D,$D3591)</f>
        <v>0</v>
      </c>
      <c r="T3591" s="172"/>
    </row>
    <row r="3592" spans="1:20">
      <c r="A3592" s="38" t="s">
        <v>214</v>
      </c>
      <c r="B3592" s="39">
        <f t="shared" si="122"/>
        <v>0</v>
      </c>
      <c r="C3592" s="39" t="str">
        <f t="shared" si="123"/>
        <v>2020 Initial Year</v>
      </c>
      <c r="D3592" s="40">
        <v>4</v>
      </c>
      <c r="E3592" s="40" t="s">
        <v>214</v>
      </c>
      <c r="F3592" s="40" t="s">
        <v>738</v>
      </c>
      <c r="G3592" s="698" t="s">
        <v>224</v>
      </c>
      <c r="H3592" s="40" t="s">
        <v>213</v>
      </c>
      <c r="I3592" s="629" t="s">
        <v>218</v>
      </c>
      <c r="J3592" s="698" t="s">
        <v>677</v>
      </c>
      <c r="K3592" s="109">
        <v>0</v>
      </c>
      <c r="L3592" s="110">
        <v>0</v>
      </c>
      <c r="M3592" s="111">
        <v>0</v>
      </c>
      <c r="N3592" s="111">
        <v>0</v>
      </c>
      <c r="O3592" s="109">
        <v>0</v>
      </c>
      <c r="P3592" s="111">
        <v>0</v>
      </c>
      <c r="Q3592" s="109">
        <v>0</v>
      </c>
      <c r="R3592" s="16">
        <f>SUMIFS('Member Months'!$L:$L,'Member Months'!$A:$A,$A3592,'Member Months'!$C:$C,$C3592, 'Member Months'!$D:$D,$D3592)</f>
        <v>0</v>
      </c>
      <c r="T3592" s="172"/>
    </row>
    <row r="3593" spans="1:20">
      <c r="A3593" s="38" t="s">
        <v>214</v>
      </c>
      <c r="B3593" s="39">
        <f t="shared" si="122"/>
        <v>0</v>
      </c>
      <c r="C3593" s="39" t="str">
        <f t="shared" si="123"/>
        <v>2020 Initial Year</v>
      </c>
      <c r="D3593" s="40">
        <v>4</v>
      </c>
      <c r="E3593" s="40" t="s">
        <v>214</v>
      </c>
      <c r="F3593" s="40" t="s">
        <v>738</v>
      </c>
      <c r="G3593" s="698" t="s">
        <v>224</v>
      </c>
      <c r="H3593" s="40" t="s">
        <v>213</v>
      </c>
      <c r="I3593" s="629" t="s">
        <v>219</v>
      </c>
      <c r="J3593" s="698" t="s">
        <v>263</v>
      </c>
      <c r="K3593" s="303">
        <v>0</v>
      </c>
      <c r="L3593" s="304">
        <v>0</v>
      </c>
      <c r="M3593" s="305">
        <v>0</v>
      </c>
      <c r="N3593" s="305">
        <v>0</v>
      </c>
      <c r="O3593" s="303">
        <v>0</v>
      </c>
      <c r="P3593" s="305">
        <v>0</v>
      </c>
      <c r="Q3593" s="303">
        <v>0</v>
      </c>
      <c r="R3593" s="16">
        <f>SUMIFS('Member Months'!$L:$L,'Member Months'!$A:$A,$A3593,'Member Months'!$C:$C,$C3593, 'Member Months'!$D:$D,$D3593)</f>
        <v>0</v>
      </c>
      <c r="T3593" s="172"/>
    </row>
    <row r="3594" spans="1:20">
      <c r="A3594" s="38" t="s">
        <v>214</v>
      </c>
      <c r="B3594" s="39">
        <f t="shared" si="122"/>
        <v>0</v>
      </c>
      <c r="C3594" s="39" t="str">
        <f t="shared" si="123"/>
        <v>2020 Initial Year</v>
      </c>
      <c r="D3594" s="40">
        <v>4</v>
      </c>
      <c r="E3594" s="40" t="s">
        <v>214</v>
      </c>
      <c r="F3594" s="40" t="s">
        <v>738</v>
      </c>
      <c r="G3594" s="698" t="s">
        <v>224</v>
      </c>
      <c r="H3594" s="40" t="s">
        <v>213</v>
      </c>
      <c r="I3594" s="629" t="s">
        <v>220</v>
      </c>
      <c r="J3594" s="698" t="s">
        <v>675</v>
      </c>
      <c r="K3594" s="303">
        <v>0</v>
      </c>
      <c r="L3594" s="304">
        <v>0</v>
      </c>
      <c r="M3594" s="305">
        <v>0</v>
      </c>
      <c r="N3594" s="305">
        <v>0</v>
      </c>
      <c r="O3594" s="303">
        <v>0</v>
      </c>
      <c r="P3594" s="305">
        <v>0</v>
      </c>
      <c r="Q3594" s="303">
        <v>0</v>
      </c>
      <c r="R3594" s="16">
        <f>SUMIFS('Member Months'!$L:$L,'Member Months'!$A:$A,$A3594,'Member Months'!$C:$C,$C3594, 'Member Months'!$D:$D,$D3594)</f>
        <v>0</v>
      </c>
      <c r="T3594" s="172"/>
    </row>
    <row r="3595" spans="1:20">
      <c r="A3595" s="38" t="s">
        <v>214</v>
      </c>
      <c r="B3595" s="39">
        <f t="shared" si="122"/>
        <v>0</v>
      </c>
      <c r="C3595" s="39" t="str">
        <f t="shared" si="123"/>
        <v>2020 Initial Year</v>
      </c>
      <c r="D3595" s="40">
        <v>4</v>
      </c>
      <c r="E3595" s="40" t="s">
        <v>214</v>
      </c>
      <c r="F3595" s="40" t="s">
        <v>738</v>
      </c>
      <c r="G3595" s="698" t="s">
        <v>224</v>
      </c>
      <c r="H3595" s="40" t="s">
        <v>213</v>
      </c>
      <c r="I3595" s="629" t="s">
        <v>221</v>
      </c>
      <c r="J3595" s="698" t="s">
        <v>264</v>
      </c>
      <c r="K3595" s="303">
        <v>0</v>
      </c>
      <c r="L3595" s="304">
        <v>0</v>
      </c>
      <c r="M3595" s="305">
        <v>0</v>
      </c>
      <c r="N3595" s="305">
        <v>0</v>
      </c>
      <c r="O3595" s="303">
        <v>0</v>
      </c>
      <c r="P3595" s="305">
        <v>0</v>
      </c>
      <c r="Q3595" s="303">
        <v>0</v>
      </c>
      <c r="R3595" s="16">
        <f>SUMIFS('Member Months'!$L:$L,'Member Months'!$A:$A,$A3595,'Member Months'!$C:$C,$C3595, 'Member Months'!$D:$D,$D3595)</f>
        <v>0</v>
      </c>
      <c r="T3595" s="172"/>
    </row>
    <row r="3596" spans="1:20">
      <c r="A3596" s="38" t="s">
        <v>214</v>
      </c>
      <c r="B3596" s="39">
        <f t="shared" si="122"/>
        <v>0</v>
      </c>
      <c r="C3596" s="39" t="str">
        <f t="shared" si="123"/>
        <v>2020 Initial Year</v>
      </c>
      <c r="D3596" s="40">
        <v>4</v>
      </c>
      <c r="E3596" s="40" t="s">
        <v>214</v>
      </c>
      <c r="F3596" s="40" t="s">
        <v>738</v>
      </c>
      <c r="G3596" s="698" t="s">
        <v>224</v>
      </c>
      <c r="H3596" s="40" t="s">
        <v>213</v>
      </c>
      <c r="I3596" s="629" t="s">
        <v>222</v>
      </c>
      <c r="J3596" s="698" t="s">
        <v>206</v>
      </c>
      <c r="K3596" s="303">
        <v>0</v>
      </c>
      <c r="L3596" s="304">
        <v>0</v>
      </c>
      <c r="M3596" s="305">
        <v>0</v>
      </c>
      <c r="N3596" s="305">
        <v>0</v>
      </c>
      <c r="O3596" s="303">
        <v>0</v>
      </c>
      <c r="P3596" s="305">
        <v>0</v>
      </c>
      <c r="Q3596" s="303">
        <v>0</v>
      </c>
      <c r="R3596" s="16">
        <f>SUMIFS('Member Months'!$L:$L,'Member Months'!$A:$A,$A3596,'Member Months'!$C:$C,$C3596, 'Member Months'!$D:$D,$D3596)</f>
        <v>0</v>
      </c>
      <c r="T3596" s="172"/>
    </row>
    <row r="3597" spans="1:20">
      <c r="A3597" s="38" t="s">
        <v>214</v>
      </c>
      <c r="B3597" s="39">
        <f t="shared" si="122"/>
        <v>0</v>
      </c>
      <c r="C3597" s="39" t="str">
        <f t="shared" si="123"/>
        <v>2020 Initial Year</v>
      </c>
      <c r="D3597" s="40">
        <v>4</v>
      </c>
      <c r="E3597" s="40" t="s">
        <v>214</v>
      </c>
      <c r="F3597" s="40" t="s">
        <v>738</v>
      </c>
      <c r="G3597" s="698" t="s">
        <v>224</v>
      </c>
      <c r="H3597" s="40" t="s">
        <v>213</v>
      </c>
      <c r="I3597" s="629" t="s">
        <v>223</v>
      </c>
      <c r="J3597" s="698" t="s">
        <v>181</v>
      </c>
      <c r="K3597" s="303">
        <v>0</v>
      </c>
      <c r="L3597" s="304">
        <v>0</v>
      </c>
      <c r="M3597" s="305">
        <v>0</v>
      </c>
      <c r="N3597" s="305">
        <v>0</v>
      </c>
      <c r="O3597" s="303">
        <v>0</v>
      </c>
      <c r="P3597" s="305">
        <v>0</v>
      </c>
      <c r="Q3597" s="303">
        <v>0</v>
      </c>
      <c r="R3597" s="16">
        <f>SUMIFS('Member Months'!$L:$L,'Member Months'!$A:$A,$A3597,'Member Months'!$C:$C,$C3597, 'Member Months'!$D:$D,$D3597)</f>
        <v>0</v>
      </c>
      <c r="T3597" s="172"/>
    </row>
    <row r="3598" spans="1:20">
      <c r="A3598" s="38" t="s">
        <v>214</v>
      </c>
      <c r="B3598" s="39">
        <f t="shared" si="122"/>
        <v>0</v>
      </c>
      <c r="C3598" s="39" t="str">
        <f t="shared" si="123"/>
        <v>2020 Initial Year</v>
      </c>
      <c r="D3598" s="40">
        <v>4</v>
      </c>
      <c r="E3598" s="40" t="s">
        <v>214</v>
      </c>
      <c r="F3598" s="40" t="s">
        <v>738</v>
      </c>
      <c r="G3598" s="698" t="s">
        <v>224</v>
      </c>
      <c r="H3598" s="40" t="s">
        <v>213</v>
      </c>
      <c r="I3598" s="629" t="s">
        <v>150</v>
      </c>
      <c r="J3598" s="698" t="s">
        <v>204</v>
      </c>
      <c r="K3598" s="303">
        <v>0</v>
      </c>
      <c r="L3598" s="304">
        <v>0</v>
      </c>
      <c r="M3598" s="305">
        <v>0</v>
      </c>
      <c r="N3598" s="305">
        <v>0</v>
      </c>
      <c r="O3598" s="303">
        <v>0</v>
      </c>
      <c r="P3598" s="305">
        <v>0</v>
      </c>
      <c r="Q3598" s="303">
        <v>0</v>
      </c>
      <c r="R3598" s="16">
        <f>SUMIFS('Member Months'!$L:$L,'Member Months'!$A:$A,$A3598,'Member Months'!$C:$C,$C3598, 'Member Months'!$D:$D,$D3598)</f>
        <v>0</v>
      </c>
      <c r="T3598" s="172"/>
    </row>
    <row r="3599" spans="1:20">
      <c r="A3599" s="38" t="s">
        <v>214</v>
      </c>
      <c r="B3599" s="39">
        <f t="shared" si="122"/>
        <v>0</v>
      </c>
      <c r="C3599" s="39" t="str">
        <f t="shared" si="123"/>
        <v>2020 Initial Year</v>
      </c>
      <c r="D3599" s="40">
        <v>4</v>
      </c>
      <c r="E3599" s="40" t="s">
        <v>214</v>
      </c>
      <c r="F3599" s="40" t="s">
        <v>738</v>
      </c>
      <c r="G3599" s="698" t="s">
        <v>224</v>
      </c>
      <c r="H3599" s="40" t="s">
        <v>213</v>
      </c>
      <c r="I3599" s="629" t="s">
        <v>151</v>
      </c>
      <c r="J3599" s="698" t="s">
        <v>205</v>
      </c>
      <c r="K3599" s="303">
        <v>0</v>
      </c>
      <c r="L3599" s="304">
        <v>0</v>
      </c>
      <c r="M3599" s="305">
        <v>0</v>
      </c>
      <c r="N3599" s="305">
        <v>0</v>
      </c>
      <c r="O3599" s="303">
        <v>0</v>
      </c>
      <c r="P3599" s="305">
        <v>0</v>
      </c>
      <c r="Q3599" s="303">
        <v>0</v>
      </c>
      <c r="R3599" s="16">
        <f>SUMIFS('Member Months'!$L:$L,'Member Months'!$A:$A,$A3599,'Member Months'!$C:$C,$C3599, 'Member Months'!$D:$D,$D3599)</f>
        <v>0</v>
      </c>
      <c r="T3599" s="172"/>
    </row>
    <row r="3600" spans="1:20">
      <c r="A3600" s="38" t="s">
        <v>214</v>
      </c>
      <c r="B3600" s="39">
        <f t="shared" si="122"/>
        <v>0</v>
      </c>
      <c r="C3600" s="39" t="str">
        <f t="shared" si="123"/>
        <v>2020 Initial Year</v>
      </c>
      <c r="D3600" s="40">
        <v>4</v>
      </c>
      <c r="E3600" s="40" t="s">
        <v>214</v>
      </c>
      <c r="F3600" s="40" t="s">
        <v>738</v>
      </c>
      <c r="G3600" s="698" t="s">
        <v>224</v>
      </c>
      <c r="H3600" s="40" t="s">
        <v>213</v>
      </c>
      <c r="I3600" s="629" t="s">
        <v>152</v>
      </c>
      <c r="J3600" s="698" t="s">
        <v>182</v>
      </c>
      <c r="K3600" s="303">
        <v>0</v>
      </c>
      <c r="L3600" s="304">
        <v>0</v>
      </c>
      <c r="M3600" s="305">
        <v>0</v>
      </c>
      <c r="N3600" s="305">
        <v>0</v>
      </c>
      <c r="O3600" s="303">
        <v>0</v>
      </c>
      <c r="P3600" s="305">
        <v>0</v>
      </c>
      <c r="Q3600" s="303">
        <v>0</v>
      </c>
      <c r="R3600" s="16">
        <f>SUMIFS('Member Months'!$L:$L,'Member Months'!$A:$A,$A3600,'Member Months'!$C:$C,$C3600, 'Member Months'!$D:$D,$D3600)</f>
        <v>0</v>
      </c>
      <c r="T3600" s="172"/>
    </row>
    <row r="3601" spans="1:20">
      <c r="A3601" s="38" t="s">
        <v>214</v>
      </c>
      <c r="B3601" s="39">
        <f t="shared" si="122"/>
        <v>0</v>
      </c>
      <c r="C3601" s="39" t="str">
        <f t="shared" si="123"/>
        <v>2020 Initial Year</v>
      </c>
      <c r="D3601" s="40">
        <v>4</v>
      </c>
      <c r="E3601" s="40" t="s">
        <v>214</v>
      </c>
      <c r="F3601" s="40" t="s">
        <v>738</v>
      </c>
      <c r="G3601" s="698" t="s">
        <v>224</v>
      </c>
      <c r="H3601" s="40" t="s">
        <v>213</v>
      </c>
      <c r="I3601" s="629" t="s">
        <v>70</v>
      </c>
      <c r="J3601" s="698" t="s">
        <v>265</v>
      </c>
      <c r="K3601" s="303">
        <v>0</v>
      </c>
      <c r="L3601" s="304">
        <v>0</v>
      </c>
      <c r="M3601" s="305">
        <v>0</v>
      </c>
      <c r="N3601" s="305">
        <v>0</v>
      </c>
      <c r="O3601" s="303">
        <v>0</v>
      </c>
      <c r="P3601" s="305">
        <v>0</v>
      </c>
      <c r="Q3601" s="303">
        <v>0</v>
      </c>
      <c r="R3601" s="16">
        <f>SUMIFS('Member Months'!$L:$L,'Member Months'!$A:$A,$A3601,'Member Months'!$C:$C,$C3601, 'Member Months'!$D:$D,$D3601)</f>
        <v>0</v>
      </c>
      <c r="T3601" s="172"/>
    </row>
    <row r="3602" spans="1:20">
      <c r="A3602" s="38" t="s">
        <v>214</v>
      </c>
      <c r="B3602" s="39">
        <f t="shared" si="122"/>
        <v>0</v>
      </c>
      <c r="C3602" s="39" t="str">
        <f t="shared" si="123"/>
        <v>2020 Initial Year</v>
      </c>
      <c r="D3602" s="40">
        <v>4</v>
      </c>
      <c r="E3602" s="40" t="s">
        <v>214</v>
      </c>
      <c r="F3602" s="40" t="s">
        <v>738</v>
      </c>
      <c r="G3602" s="698" t="s">
        <v>224</v>
      </c>
      <c r="H3602" s="40" t="s">
        <v>213</v>
      </c>
      <c r="I3602" s="629" t="s">
        <v>71</v>
      </c>
      <c r="J3602" s="698" t="s">
        <v>266</v>
      </c>
      <c r="K3602" s="303">
        <v>0</v>
      </c>
      <c r="L3602" s="304">
        <v>0</v>
      </c>
      <c r="M3602" s="305">
        <v>0</v>
      </c>
      <c r="N3602" s="305">
        <v>0</v>
      </c>
      <c r="O3602" s="303">
        <v>0</v>
      </c>
      <c r="P3602" s="305">
        <v>0</v>
      </c>
      <c r="Q3602" s="303">
        <v>0</v>
      </c>
      <c r="R3602" s="16">
        <f>SUMIFS('Member Months'!$L:$L,'Member Months'!$A:$A,$A3602,'Member Months'!$C:$C,$C3602, 'Member Months'!$D:$D,$D3602)</f>
        <v>0</v>
      </c>
      <c r="T3602" s="172"/>
    </row>
    <row r="3603" spans="1:20">
      <c r="A3603" s="38" t="s">
        <v>214</v>
      </c>
      <c r="B3603" s="39">
        <f t="shared" si="122"/>
        <v>0</v>
      </c>
      <c r="C3603" s="39" t="str">
        <f t="shared" si="123"/>
        <v>2020 Initial Year</v>
      </c>
      <c r="D3603" s="40">
        <v>4</v>
      </c>
      <c r="E3603" s="40" t="s">
        <v>214</v>
      </c>
      <c r="F3603" s="40" t="s">
        <v>738</v>
      </c>
      <c r="G3603" s="698" t="s">
        <v>224</v>
      </c>
      <c r="H3603" s="40" t="s">
        <v>213</v>
      </c>
      <c r="I3603" s="629" t="s">
        <v>72</v>
      </c>
      <c r="J3603" s="698" t="s">
        <v>527</v>
      </c>
      <c r="K3603" s="303">
        <v>0</v>
      </c>
      <c r="L3603" s="304">
        <v>0</v>
      </c>
      <c r="M3603" s="305">
        <v>0</v>
      </c>
      <c r="N3603" s="305">
        <v>0</v>
      </c>
      <c r="O3603" s="303">
        <v>0</v>
      </c>
      <c r="P3603" s="305">
        <v>0</v>
      </c>
      <c r="Q3603" s="303">
        <v>0</v>
      </c>
      <c r="R3603" s="16">
        <f>SUMIFS('Member Months'!$L:$L,'Member Months'!$A:$A,$A3603,'Member Months'!$C:$C,$C3603, 'Member Months'!$D:$D,$D3603)</f>
        <v>0</v>
      </c>
      <c r="T3603" s="172"/>
    </row>
    <row r="3604" spans="1:20">
      <c r="A3604" s="38" t="s">
        <v>214</v>
      </c>
      <c r="B3604" s="39">
        <f t="shared" si="122"/>
        <v>0</v>
      </c>
      <c r="C3604" s="39" t="str">
        <f t="shared" si="123"/>
        <v>2020 Initial Year</v>
      </c>
      <c r="D3604" s="40">
        <v>4</v>
      </c>
      <c r="E3604" s="40" t="s">
        <v>214</v>
      </c>
      <c r="F3604" s="40" t="s">
        <v>738</v>
      </c>
      <c r="G3604" s="698" t="s">
        <v>224</v>
      </c>
      <c r="H3604" s="40" t="s">
        <v>213</v>
      </c>
      <c r="I3604" s="629" t="s">
        <v>73</v>
      </c>
      <c r="J3604" s="698" t="s">
        <v>528</v>
      </c>
      <c r="K3604" s="303">
        <v>0</v>
      </c>
      <c r="L3604" s="304">
        <v>0</v>
      </c>
      <c r="M3604" s="305">
        <v>0</v>
      </c>
      <c r="N3604" s="305">
        <v>0</v>
      </c>
      <c r="O3604" s="303">
        <v>0</v>
      </c>
      <c r="P3604" s="305">
        <v>0</v>
      </c>
      <c r="Q3604" s="303">
        <v>0</v>
      </c>
      <c r="R3604" s="16">
        <f>SUMIFS('Member Months'!$L:$L,'Member Months'!$A:$A,$A3604,'Member Months'!$C:$C,$C3604, 'Member Months'!$D:$D,$D3604)</f>
        <v>0</v>
      </c>
      <c r="T3604" s="172"/>
    </row>
    <row r="3605" spans="1:20">
      <c r="A3605" s="38" t="s">
        <v>214</v>
      </c>
      <c r="B3605" s="39">
        <f t="shared" si="122"/>
        <v>0</v>
      </c>
      <c r="C3605" s="39" t="str">
        <f t="shared" si="123"/>
        <v>2020 Initial Year</v>
      </c>
      <c r="D3605" s="40">
        <v>4</v>
      </c>
      <c r="E3605" s="40" t="s">
        <v>214</v>
      </c>
      <c r="F3605" s="40" t="s">
        <v>738</v>
      </c>
      <c r="G3605" s="698" t="s">
        <v>224</v>
      </c>
      <c r="H3605" s="40" t="s">
        <v>213</v>
      </c>
      <c r="I3605" s="630" t="s">
        <v>409</v>
      </c>
      <c r="J3605" s="698" t="s">
        <v>803</v>
      </c>
      <c r="K3605" s="303">
        <v>0</v>
      </c>
      <c r="L3605" s="304">
        <v>0</v>
      </c>
      <c r="M3605" s="305">
        <v>0</v>
      </c>
      <c r="N3605" s="305">
        <v>0</v>
      </c>
      <c r="O3605" s="303">
        <v>0</v>
      </c>
      <c r="P3605" s="305">
        <v>0</v>
      </c>
      <c r="Q3605" s="303">
        <v>0</v>
      </c>
      <c r="R3605" s="16">
        <f>SUMIFS('Member Months'!$L:$L,'Member Months'!$A:$A,$A3605,'Member Months'!$C:$C,$C3605, 'Member Months'!$D:$D,$D3605)</f>
        <v>0</v>
      </c>
      <c r="T3605" s="172"/>
    </row>
    <row r="3606" spans="1:20">
      <c r="A3606" s="38" t="s">
        <v>215</v>
      </c>
      <c r="B3606" s="39">
        <f t="shared" si="122"/>
        <v>0</v>
      </c>
      <c r="C3606" s="39" t="str">
        <f t="shared" si="123"/>
        <v>2020 Initial Year</v>
      </c>
      <c r="D3606" s="40">
        <v>4</v>
      </c>
      <c r="E3606" s="40" t="s">
        <v>215</v>
      </c>
      <c r="F3606" s="40" t="s">
        <v>738</v>
      </c>
      <c r="G3606" s="698" t="s">
        <v>225</v>
      </c>
      <c r="H3606" s="40" t="s">
        <v>213</v>
      </c>
      <c r="I3606" s="629" t="s">
        <v>211</v>
      </c>
      <c r="J3606" s="698" t="s">
        <v>261</v>
      </c>
      <c r="K3606" s="303">
        <v>0</v>
      </c>
      <c r="L3606" s="304">
        <v>0</v>
      </c>
      <c r="M3606" s="305">
        <v>0</v>
      </c>
      <c r="N3606" s="305">
        <v>0</v>
      </c>
      <c r="O3606" s="303">
        <v>0</v>
      </c>
      <c r="P3606" s="305">
        <v>0</v>
      </c>
      <c r="Q3606" s="303">
        <v>0</v>
      </c>
      <c r="R3606" s="16">
        <f>SUMIFS('Member Months'!$L:$L,'Member Months'!$A:$A,$A3606,'Member Months'!$C:$C,$C3606, 'Member Months'!$D:$D,$D3606)</f>
        <v>0</v>
      </c>
      <c r="T3606" s="172"/>
    </row>
    <row r="3607" spans="1:20">
      <c r="A3607" s="38" t="s">
        <v>215</v>
      </c>
      <c r="B3607" s="39">
        <f t="shared" si="122"/>
        <v>0</v>
      </c>
      <c r="C3607" s="39" t="str">
        <f t="shared" si="123"/>
        <v>2020 Initial Year</v>
      </c>
      <c r="D3607" s="40">
        <v>4</v>
      </c>
      <c r="E3607" s="40" t="s">
        <v>215</v>
      </c>
      <c r="F3607" s="40" t="s">
        <v>738</v>
      </c>
      <c r="G3607" s="698" t="s">
        <v>225</v>
      </c>
      <c r="H3607" s="40" t="s">
        <v>213</v>
      </c>
      <c r="I3607" s="629" t="s">
        <v>214</v>
      </c>
      <c r="J3607" s="698" t="s">
        <v>676</v>
      </c>
      <c r="K3607" s="303">
        <v>0</v>
      </c>
      <c r="L3607" s="304">
        <v>0</v>
      </c>
      <c r="M3607" s="305">
        <v>0</v>
      </c>
      <c r="N3607" s="305">
        <v>0</v>
      </c>
      <c r="O3607" s="303">
        <v>0</v>
      </c>
      <c r="P3607" s="305">
        <v>0</v>
      </c>
      <c r="Q3607" s="303">
        <v>0</v>
      </c>
      <c r="R3607" s="16">
        <f>SUMIFS('Member Months'!$L:$L,'Member Months'!$A:$A,$A3607,'Member Months'!$C:$C,$C3607, 'Member Months'!$D:$D,$D3607)</f>
        <v>0</v>
      </c>
      <c r="T3607" s="172"/>
    </row>
    <row r="3608" spans="1:20">
      <c r="A3608" s="38" t="s">
        <v>215</v>
      </c>
      <c r="B3608" s="39">
        <f t="shared" si="122"/>
        <v>0</v>
      </c>
      <c r="C3608" s="39" t="str">
        <f t="shared" si="123"/>
        <v>2020 Initial Year</v>
      </c>
      <c r="D3608" s="40">
        <v>4</v>
      </c>
      <c r="E3608" s="40" t="s">
        <v>215</v>
      </c>
      <c r="F3608" s="40" t="s">
        <v>738</v>
      </c>
      <c r="G3608" s="698" t="s">
        <v>225</v>
      </c>
      <c r="H3608" s="40" t="s">
        <v>213</v>
      </c>
      <c r="I3608" s="629" t="s">
        <v>215</v>
      </c>
      <c r="J3608" s="698" t="s">
        <v>216</v>
      </c>
      <c r="K3608" s="303">
        <v>0</v>
      </c>
      <c r="L3608" s="304">
        <v>0</v>
      </c>
      <c r="M3608" s="305">
        <v>0</v>
      </c>
      <c r="N3608" s="305">
        <v>0</v>
      </c>
      <c r="O3608" s="303">
        <v>0</v>
      </c>
      <c r="P3608" s="305">
        <v>0</v>
      </c>
      <c r="Q3608" s="303">
        <v>0</v>
      </c>
      <c r="R3608" s="16">
        <f>SUMIFS('Member Months'!$L:$L,'Member Months'!$A:$A,$A3608,'Member Months'!$C:$C,$C3608, 'Member Months'!$D:$D,$D3608)</f>
        <v>0</v>
      </c>
      <c r="T3608" s="172"/>
    </row>
    <row r="3609" spans="1:20">
      <c r="A3609" s="38" t="s">
        <v>215</v>
      </c>
      <c r="B3609" s="39">
        <f t="shared" si="122"/>
        <v>0</v>
      </c>
      <c r="C3609" s="39" t="str">
        <f t="shared" si="123"/>
        <v>2020 Initial Year</v>
      </c>
      <c r="D3609" s="40">
        <v>4</v>
      </c>
      <c r="E3609" s="40" t="s">
        <v>215</v>
      </c>
      <c r="F3609" s="40" t="s">
        <v>738</v>
      </c>
      <c r="G3609" s="698" t="s">
        <v>225</v>
      </c>
      <c r="H3609" s="40" t="s">
        <v>213</v>
      </c>
      <c r="I3609" s="629" t="s">
        <v>217</v>
      </c>
      <c r="J3609" s="698" t="s">
        <v>262</v>
      </c>
      <c r="K3609" s="303">
        <v>0</v>
      </c>
      <c r="L3609" s="304">
        <v>0</v>
      </c>
      <c r="M3609" s="305">
        <v>0</v>
      </c>
      <c r="N3609" s="305">
        <v>0</v>
      </c>
      <c r="O3609" s="303">
        <v>0</v>
      </c>
      <c r="P3609" s="305">
        <v>0</v>
      </c>
      <c r="Q3609" s="303">
        <v>0</v>
      </c>
      <c r="R3609" s="16">
        <f>SUMIFS('Member Months'!$L:$L,'Member Months'!$A:$A,$A3609,'Member Months'!$C:$C,$C3609, 'Member Months'!$D:$D,$D3609)</f>
        <v>0</v>
      </c>
      <c r="T3609" s="172"/>
    </row>
    <row r="3610" spans="1:20">
      <c r="A3610" s="38" t="s">
        <v>215</v>
      </c>
      <c r="B3610" s="39">
        <f t="shared" si="122"/>
        <v>0</v>
      </c>
      <c r="C3610" s="39" t="str">
        <f t="shared" si="123"/>
        <v>2020 Initial Year</v>
      </c>
      <c r="D3610" s="40">
        <v>4</v>
      </c>
      <c r="E3610" s="40" t="s">
        <v>215</v>
      </c>
      <c r="F3610" s="40" t="s">
        <v>738</v>
      </c>
      <c r="G3610" s="698" t="s">
        <v>225</v>
      </c>
      <c r="H3610" s="40" t="s">
        <v>213</v>
      </c>
      <c r="I3610" s="629" t="s">
        <v>218</v>
      </c>
      <c r="J3610" s="698" t="s">
        <v>677</v>
      </c>
      <c r="K3610" s="303">
        <v>0</v>
      </c>
      <c r="L3610" s="304">
        <v>0</v>
      </c>
      <c r="M3610" s="305">
        <v>0</v>
      </c>
      <c r="N3610" s="305">
        <v>0</v>
      </c>
      <c r="O3610" s="303">
        <v>0</v>
      </c>
      <c r="P3610" s="305">
        <v>0</v>
      </c>
      <c r="Q3610" s="303">
        <v>0</v>
      </c>
      <c r="R3610" s="16">
        <f>SUMIFS('Member Months'!$L:$L,'Member Months'!$A:$A,$A3610,'Member Months'!$C:$C,$C3610, 'Member Months'!$D:$D,$D3610)</f>
        <v>0</v>
      </c>
      <c r="T3610" s="172"/>
    </row>
    <row r="3611" spans="1:20">
      <c r="A3611" s="38" t="s">
        <v>215</v>
      </c>
      <c r="B3611" s="39">
        <f t="shared" si="122"/>
        <v>0</v>
      </c>
      <c r="C3611" s="39" t="str">
        <f t="shared" si="123"/>
        <v>2020 Initial Year</v>
      </c>
      <c r="D3611" s="40">
        <v>4</v>
      </c>
      <c r="E3611" s="40" t="s">
        <v>215</v>
      </c>
      <c r="F3611" s="40" t="s">
        <v>738</v>
      </c>
      <c r="G3611" s="698" t="s">
        <v>225</v>
      </c>
      <c r="H3611" s="40" t="s">
        <v>213</v>
      </c>
      <c r="I3611" s="629" t="s">
        <v>219</v>
      </c>
      <c r="J3611" s="698" t="s">
        <v>263</v>
      </c>
      <c r="K3611" s="303">
        <v>0</v>
      </c>
      <c r="L3611" s="304">
        <v>0</v>
      </c>
      <c r="M3611" s="305">
        <v>0</v>
      </c>
      <c r="N3611" s="305">
        <v>0</v>
      </c>
      <c r="O3611" s="303">
        <v>0</v>
      </c>
      <c r="P3611" s="305">
        <v>0</v>
      </c>
      <c r="Q3611" s="303">
        <v>0</v>
      </c>
      <c r="R3611" s="16">
        <f>SUMIFS('Member Months'!$L:$L,'Member Months'!$A:$A,$A3611,'Member Months'!$C:$C,$C3611, 'Member Months'!$D:$D,$D3611)</f>
        <v>0</v>
      </c>
      <c r="T3611" s="172"/>
    </row>
    <row r="3612" spans="1:20">
      <c r="A3612" s="38" t="s">
        <v>215</v>
      </c>
      <c r="B3612" s="39">
        <f t="shared" si="122"/>
        <v>0</v>
      </c>
      <c r="C3612" s="39" t="str">
        <f t="shared" si="123"/>
        <v>2020 Initial Year</v>
      </c>
      <c r="D3612" s="40">
        <v>4</v>
      </c>
      <c r="E3612" s="40" t="s">
        <v>215</v>
      </c>
      <c r="F3612" s="40" t="s">
        <v>738</v>
      </c>
      <c r="G3612" s="698" t="s">
        <v>225</v>
      </c>
      <c r="H3612" s="40" t="s">
        <v>213</v>
      </c>
      <c r="I3612" s="629" t="s">
        <v>220</v>
      </c>
      <c r="J3612" s="698" t="s">
        <v>675</v>
      </c>
      <c r="K3612" s="303">
        <v>0</v>
      </c>
      <c r="L3612" s="304">
        <v>0</v>
      </c>
      <c r="M3612" s="305">
        <v>0</v>
      </c>
      <c r="N3612" s="305">
        <v>0</v>
      </c>
      <c r="O3612" s="303">
        <v>0</v>
      </c>
      <c r="P3612" s="305">
        <v>0</v>
      </c>
      <c r="Q3612" s="303">
        <v>0</v>
      </c>
      <c r="R3612" s="16">
        <f>SUMIFS('Member Months'!$L:$L,'Member Months'!$A:$A,$A3612,'Member Months'!$C:$C,$C3612, 'Member Months'!$D:$D,$D3612)</f>
        <v>0</v>
      </c>
      <c r="T3612" s="172"/>
    </row>
    <row r="3613" spans="1:20">
      <c r="A3613" s="38" t="s">
        <v>215</v>
      </c>
      <c r="B3613" s="39">
        <f t="shared" si="122"/>
        <v>0</v>
      </c>
      <c r="C3613" s="39" t="str">
        <f t="shared" si="123"/>
        <v>2020 Initial Year</v>
      </c>
      <c r="D3613" s="40">
        <v>4</v>
      </c>
      <c r="E3613" s="40" t="s">
        <v>215</v>
      </c>
      <c r="F3613" s="40" t="s">
        <v>738</v>
      </c>
      <c r="G3613" s="698" t="s">
        <v>225</v>
      </c>
      <c r="H3613" s="40" t="s">
        <v>213</v>
      </c>
      <c r="I3613" s="629" t="s">
        <v>221</v>
      </c>
      <c r="J3613" s="698" t="s">
        <v>264</v>
      </c>
      <c r="K3613" s="303">
        <v>0</v>
      </c>
      <c r="L3613" s="304">
        <v>0</v>
      </c>
      <c r="M3613" s="305">
        <v>0</v>
      </c>
      <c r="N3613" s="305">
        <v>0</v>
      </c>
      <c r="O3613" s="303">
        <v>0</v>
      </c>
      <c r="P3613" s="305">
        <v>0</v>
      </c>
      <c r="Q3613" s="303">
        <v>0</v>
      </c>
      <c r="R3613" s="16">
        <f>SUMIFS('Member Months'!$L:$L,'Member Months'!$A:$A,$A3613,'Member Months'!$C:$C,$C3613, 'Member Months'!$D:$D,$D3613)</f>
        <v>0</v>
      </c>
      <c r="T3613" s="172"/>
    </row>
    <row r="3614" spans="1:20">
      <c r="A3614" s="38" t="s">
        <v>215</v>
      </c>
      <c r="B3614" s="39">
        <f t="shared" si="122"/>
        <v>0</v>
      </c>
      <c r="C3614" s="39" t="str">
        <f t="shared" si="123"/>
        <v>2020 Initial Year</v>
      </c>
      <c r="D3614" s="40">
        <v>4</v>
      </c>
      <c r="E3614" s="40" t="s">
        <v>215</v>
      </c>
      <c r="F3614" s="40" t="s">
        <v>738</v>
      </c>
      <c r="G3614" s="698" t="s">
        <v>225</v>
      </c>
      <c r="H3614" s="40" t="s">
        <v>213</v>
      </c>
      <c r="I3614" s="629" t="s">
        <v>222</v>
      </c>
      <c r="J3614" s="698" t="s">
        <v>206</v>
      </c>
      <c r="K3614" s="303">
        <v>0</v>
      </c>
      <c r="L3614" s="304">
        <v>0</v>
      </c>
      <c r="M3614" s="305">
        <v>0</v>
      </c>
      <c r="N3614" s="305">
        <v>0</v>
      </c>
      <c r="O3614" s="303">
        <v>0</v>
      </c>
      <c r="P3614" s="305">
        <v>0</v>
      </c>
      <c r="Q3614" s="303">
        <v>0</v>
      </c>
      <c r="R3614" s="16">
        <f>SUMIFS('Member Months'!$L:$L,'Member Months'!$A:$A,$A3614,'Member Months'!$C:$C,$C3614, 'Member Months'!$D:$D,$D3614)</f>
        <v>0</v>
      </c>
      <c r="T3614" s="172"/>
    </row>
    <row r="3615" spans="1:20">
      <c r="A3615" s="38" t="s">
        <v>215</v>
      </c>
      <c r="B3615" s="39">
        <f t="shared" si="122"/>
        <v>0</v>
      </c>
      <c r="C3615" s="39" t="str">
        <f t="shared" si="123"/>
        <v>2020 Initial Year</v>
      </c>
      <c r="D3615" s="40">
        <v>4</v>
      </c>
      <c r="E3615" s="40" t="s">
        <v>215</v>
      </c>
      <c r="F3615" s="40" t="s">
        <v>738</v>
      </c>
      <c r="G3615" s="698" t="s">
        <v>225</v>
      </c>
      <c r="H3615" s="40" t="s">
        <v>213</v>
      </c>
      <c r="I3615" s="629" t="s">
        <v>223</v>
      </c>
      <c r="J3615" s="698" t="s">
        <v>181</v>
      </c>
      <c r="K3615" s="303">
        <v>0</v>
      </c>
      <c r="L3615" s="304">
        <v>0</v>
      </c>
      <c r="M3615" s="305">
        <v>0</v>
      </c>
      <c r="N3615" s="305">
        <v>0</v>
      </c>
      <c r="O3615" s="303">
        <v>0</v>
      </c>
      <c r="P3615" s="305">
        <v>0</v>
      </c>
      <c r="Q3615" s="303">
        <v>0</v>
      </c>
      <c r="R3615" s="16">
        <f>SUMIFS('Member Months'!$L:$L,'Member Months'!$A:$A,$A3615,'Member Months'!$C:$C,$C3615, 'Member Months'!$D:$D,$D3615)</f>
        <v>0</v>
      </c>
      <c r="T3615" s="172"/>
    </row>
    <row r="3616" spans="1:20">
      <c r="A3616" s="38" t="s">
        <v>215</v>
      </c>
      <c r="B3616" s="39">
        <f t="shared" si="122"/>
        <v>0</v>
      </c>
      <c r="C3616" s="39" t="str">
        <f t="shared" si="123"/>
        <v>2020 Initial Year</v>
      </c>
      <c r="D3616" s="40">
        <v>4</v>
      </c>
      <c r="E3616" s="40" t="s">
        <v>215</v>
      </c>
      <c r="F3616" s="40" t="s">
        <v>738</v>
      </c>
      <c r="G3616" s="698" t="s">
        <v>225</v>
      </c>
      <c r="H3616" s="40" t="s">
        <v>213</v>
      </c>
      <c r="I3616" s="629" t="s">
        <v>150</v>
      </c>
      <c r="J3616" s="698" t="s">
        <v>204</v>
      </c>
      <c r="K3616" s="303">
        <v>0</v>
      </c>
      <c r="L3616" s="304">
        <v>0</v>
      </c>
      <c r="M3616" s="305">
        <v>0</v>
      </c>
      <c r="N3616" s="305">
        <v>0</v>
      </c>
      <c r="O3616" s="303">
        <v>0</v>
      </c>
      <c r="P3616" s="305">
        <v>0</v>
      </c>
      <c r="Q3616" s="303">
        <v>0</v>
      </c>
      <c r="R3616" s="16">
        <f>SUMIFS('Member Months'!$L:$L,'Member Months'!$A:$A,$A3616,'Member Months'!$C:$C,$C3616, 'Member Months'!$D:$D,$D3616)</f>
        <v>0</v>
      </c>
      <c r="T3616" s="172"/>
    </row>
    <row r="3617" spans="1:20">
      <c r="A3617" s="38" t="s">
        <v>215</v>
      </c>
      <c r="B3617" s="39">
        <f t="shared" si="122"/>
        <v>0</v>
      </c>
      <c r="C3617" s="39" t="str">
        <f t="shared" si="123"/>
        <v>2020 Initial Year</v>
      </c>
      <c r="D3617" s="40">
        <v>4</v>
      </c>
      <c r="E3617" s="40" t="s">
        <v>215</v>
      </c>
      <c r="F3617" s="40" t="s">
        <v>738</v>
      </c>
      <c r="G3617" s="698" t="s">
        <v>225</v>
      </c>
      <c r="H3617" s="40" t="s">
        <v>213</v>
      </c>
      <c r="I3617" s="629" t="s">
        <v>151</v>
      </c>
      <c r="J3617" s="698" t="s">
        <v>205</v>
      </c>
      <c r="K3617" s="303">
        <v>0</v>
      </c>
      <c r="L3617" s="304">
        <v>0</v>
      </c>
      <c r="M3617" s="305">
        <v>0</v>
      </c>
      <c r="N3617" s="305">
        <v>0</v>
      </c>
      <c r="O3617" s="303">
        <v>0</v>
      </c>
      <c r="P3617" s="305">
        <v>0</v>
      </c>
      <c r="Q3617" s="303">
        <v>0</v>
      </c>
      <c r="R3617" s="16">
        <f>SUMIFS('Member Months'!$L:$L,'Member Months'!$A:$A,$A3617,'Member Months'!$C:$C,$C3617, 'Member Months'!$D:$D,$D3617)</f>
        <v>0</v>
      </c>
      <c r="T3617" s="172"/>
    </row>
    <row r="3618" spans="1:20">
      <c r="A3618" s="38" t="s">
        <v>215</v>
      </c>
      <c r="B3618" s="39">
        <f t="shared" si="122"/>
        <v>0</v>
      </c>
      <c r="C3618" s="39" t="str">
        <f t="shared" si="123"/>
        <v>2020 Initial Year</v>
      </c>
      <c r="D3618" s="40">
        <v>4</v>
      </c>
      <c r="E3618" s="40" t="s">
        <v>215</v>
      </c>
      <c r="F3618" s="40" t="s">
        <v>738</v>
      </c>
      <c r="G3618" s="698" t="s">
        <v>225</v>
      </c>
      <c r="H3618" s="40" t="s">
        <v>213</v>
      </c>
      <c r="I3618" s="629" t="s">
        <v>152</v>
      </c>
      <c r="J3618" s="698" t="s">
        <v>182</v>
      </c>
      <c r="K3618" s="303">
        <v>0</v>
      </c>
      <c r="L3618" s="304">
        <v>0</v>
      </c>
      <c r="M3618" s="305">
        <v>0</v>
      </c>
      <c r="N3618" s="305">
        <v>0</v>
      </c>
      <c r="O3618" s="303">
        <v>0</v>
      </c>
      <c r="P3618" s="305">
        <v>0</v>
      </c>
      <c r="Q3618" s="303">
        <v>0</v>
      </c>
      <c r="R3618" s="16">
        <f>SUMIFS('Member Months'!$L:$L,'Member Months'!$A:$A,$A3618,'Member Months'!$C:$C,$C3618, 'Member Months'!$D:$D,$D3618)</f>
        <v>0</v>
      </c>
      <c r="T3618" s="172"/>
    </row>
    <row r="3619" spans="1:20">
      <c r="A3619" s="38" t="s">
        <v>215</v>
      </c>
      <c r="B3619" s="39">
        <f t="shared" si="122"/>
        <v>0</v>
      </c>
      <c r="C3619" s="39" t="str">
        <f t="shared" si="123"/>
        <v>2020 Initial Year</v>
      </c>
      <c r="D3619" s="40">
        <v>4</v>
      </c>
      <c r="E3619" s="40" t="s">
        <v>215</v>
      </c>
      <c r="F3619" s="40" t="s">
        <v>738</v>
      </c>
      <c r="G3619" s="698" t="s">
        <v>225</v>
      </c>
      <c r="H3619" s="40" t="s">
        <v>213</v>
      </c>
      <c r="I3619" s="629" t="s">
        <v>70</v>
      </c>
      <c r="J3619" s="698" t="s">
        <v>265</v>
      </c>
      <c r="K3619" s="303">
        <v>0</v>
      </c>
      <c r="L3619" s="304">
        <v>0</v>
      </c>
      <c r="M3619" s="305">
        <v>0</v>
      </c>
      <c r="N3619" s="305">
        <v>0</v>
      </c>
      <c r="O3619" s="303">
        <v>0</v>
      </c>
      <c r="P3619" s="305">
        <v>0</v>
      </c>
      <c r="Q3619" s="303">
        <v>0</v>
      </c>
      <c r="R3619" s="16">
        <f>SUMIFS('Member Months'!$L:$L,'Member Months'!$A:$A,$A3619,'Member Months'!$C:$C,$C3619, 'Member Months'!$D:$D,$D3619)</f>
        <v>0</v>
      </c>
      <c r="T3619" s="172"/>
    </row>
    <row r="3620" spans="1:20">
      <c r="A3620" s="38" t="s">
        <v>215</v>
      </c>
      <c r="B3620" s="39">
        <f t="shared" si="122"/>
        <v>0</v>
      </c>
      <c r="C3620" s="39" t="str">
        <f t="shared" si="123"/>
        <v>2020 Initial Year</v>
      </c>
      <c r="D3620" s="40">
        <v>4</v>
      </c>
      <c r="E3620" s="40" t="s">
        <v>215</v>
      </c>
      <c r="F3620" s="40" t="s">
        <v>738</v>
      </c>
      <c r="G3620" s="698" t="s">
        <v>225</v>
      </c>
      <c r="H3620" s="40" t="s">
        <v>213</v>
      </c>
      <c r="I3620" s="629" t="s">
        <v>71</v>
      </c>
      <c r="J3620" s="698" t="s">
        <v>266</v>
      </c>
      <c r="K3620" s="303">
        <v>0</v>
      </c>
      <c r="L3620" s="304">
        <v>0</v>
      </c>
      <c r="M3620" s="305">
        <v>0</v>
      </c>
      <c r="N3620" s="305">
        <v>0</v>
      </c>
      <c r="O3620" s="303">
        <v>0</v>
      </c>
      <c r="P3620" s="305">
        <v>0</v>
      </c>
      <c r="Q3620" s="303">
        <v>0</v>
      </c>
      <c r="R3620" s="16">
        <f>SUMIFS('Member Months'!$L:$L,'Member Months'!$A:$A,$A3620,'Member Months'!$C:$C,$C3620, 'Member Months'!$D:$D,$D3620)</f>
        <v>0</v>
      </c>
      <c r="T3620" s="172"/>
    </row>
    <row r="3621" spans="1:20">
      <c r="A3621" s="38" t="s">
        <v>215</v>
      </c>
      <c r="B3621" s="39">
        <f t="shared" si="122"/>
        <v>0</v>
      </c>
      <c r="C3621" s="39" t="str">
        <f t="shared" si="123"/>
        <v>2020 Initial Year</v>
      </c>
      <c r="D3621" s="40">
        <v>4</v>
      </c>
      <c r="E3621" s="40" t="s">
        <v>215</v>
      </c>
      <c r="F3621" s="40" t="s">
        <v>738</v>
      </c>
      <c r="G3621" s="698" t="s">
        <v>225</v>
      </c>
      <c r="H3621" s="40" t="s">
        <v>213</v>
      </c>
      <c r="I3621" s="629" t="s">
        <v>72</v>
      </c>
      <c r="J3621" s="698" t="s">
        <v>527</v>
      </c>
      <c r="K3621" s="303">
        <v>0</v>
      </c>
      <c r="L3621" s="304">
        <v>0</v>
      </c>
      <c r="M3621" s="305">
        <v>0</v>
      </c>
      <c r="N3621" s="305">
        <v>0</v>
      </c>
      <c r="O3621" s="303">
        <v>0</v>
      </c>
      <c r="P3621" s="305">
        <v>0</v>
      </c>
      <c r="Q3621" s="303">
        <v>0</v>
      </c>
      <c r="R3621" s="16">
        <f>SUMIFS('Member Months'!$L:$L,'Member Months'!$A:$A,$A3621,'Member Months'!$C:$C,$C3621, 'Member Months'!$D:$D,$D3621)</f>
        <v>0</v>
      </c>
      <c r="T3621" s="172"/>
    </row>
    <row r="3622" spans="1:20">
      <c r="A3622" s="38" t="s">
        <v>215</v>
      </c>
      <c r="B3622" s="39">
        <f t="shared" si="122"/>
        <v>0</v>
      </c>
      <c r="C3622" s="39" t="str">
        <f t="shared" si="123"/>
        <v>2020 Initial Year</v>
      </c>
      <c r="D3622" s="40">
        <v>4</v>
      </c>
      <c r="E3622" s="40" t="s">
        <v>215</v>
      </c>
      <c r="F3622" s="40" t="s">
        <v>738</v>
      </c>
      <c r="G3622" s="698" t="s">
        <v>225</v>
      </c>
      <c r="H3622" s="40" t="s">
        <v>213</v>
      </c>
      <c r="I3622" s="629" t="s">
        <v>73</v>
      </c>
      <c r="J3622" s="698" t="s">
        <v>528</v>
      </c>
      <c r="K3622" s="303">
        <v>0</v>
      </c>
      <c r="L3622" s="304">
        <v>0</v>
      </c>
      <c r="M3622" s="305">
        <v>0</v>
      </c>
      <c r="N3622" s="305">
        <v>0</v>
      </c>
      <c r="O3622" s="303">
        <v>0</v>
      </c>
      <c r="P3622" s="305">
        <v>0</v>
      </c>
      <c r="Q3622" s="303">
        <v>0</v>
      </c>
      <c r="R3622" s="16">
        <f>SUMIFS('Member Months'!$L:$L,'Member Months'!$A:$A,$A3622,'Member Months'!$C:$C,$C3622, 'Member Months'!$D:$D,$D3622)</f>
        <v>0</v>
      </c>
      <c r="T3622" s="172"/>
    </row>
    <row r="3623" spans="1:20">
      <c r="A3623" s="38" t="s">
        <v>215</v>
      </c>
      <c r="B3623" s="39">
        <f t="shared" si="122"/>
        <v>0</v>
      </c>
      <c r="C3623" s="39" t="str">
        <f t="shared" si="123"/>
        <v>2020 Initial Year</v>
      </c>
      <c r="D3623" s="40">
        <v>4</v>
      </c>
      <c r="E3623" s="40" t="s">
        <v>215</v>
      </c>
      <c r="F3623" s="40" t="s">
        <v>738</v>
      </c>
      <c r="G3623" s="698" t="s">
        <v>225</v>
      </c>
      <c r="H3623" s="40" t="s">
        <v>213</v>
      </c>
      <c r="I3623" s="630" t="s">
        <v>409</v>
      </c>
      <c r="J3623" s="698" t="s">
        <v>803</v>
      </c>
      <c r="K3623" s="303">
        <v>0</v>
      </c>
      <c r="L3623" s="304">
        <v>0</v>
      </c>
      <c r="M3623" s="305">
        <v>0</v>
      </c>
      <c r="N3623" s="305">
        <v>0</v>
      </c>
      <c r="O3623" s="303">
        <v>0</v>
      </c>
      <c r="P3623" s="305">
        <v>0</v>
      </c>
      <c r="Q3623" s="303">
        <v>0</v>
      </c>
      <c r="R3623" s="16">
        <f>SUMIFS('Member Months'!$L:$L,'Member Months'!$A:$A,$A3623,'Member Months'!$C:$C,$C3623, 'Member Months'!$D:$D,$D3623)</f>
        <v>0</v>
      </c>
      <c r="T3623" s="172"/>
    </row>
    <row r="3624" spans="1:20">
      <c r="A3624" s="38" t="s">
        <v>217</v>
      </c>
      <c r="B3624" s="39">
        <f t="shared" si="122"/>
        <v>0</v>
      </c>
      <c r="C3624" s="39" t="str">
        <f t="shared" si="123"/>
        <v>2020 Initial Year</v>
      </c>
      <c r="D3624" s="40">
        <v>4</v>
      </c>
      <c r="E3624" s="40" t="s">
        <v>217</v>
      </c>
      <c r="F3624" s="40" t="s">
        <v>738</v>
      </c>
      <c r="G3624" s="698" t="s">
        <v>226</v>
      </c>
      <c r="H3624" s="40" t="s">
        <v>227</v>
      </c>
      <c r="I3624" s="629" t="s">
        <v>211</v>
      </c>
      <c r="J3624" s="698" t="s">
        <v>261</v>
      </c>
      <c r="K3624" s="303">
        <v>0</v>
      </c>
      <c r="L3624" s="304">
        <v>0</v>
      </c>
      <c r="M3624" s="305">
        <v>0</v>
      </c>
      <c r="N3624" s="305">
        <v>0</v>
      </c>
      <c r="O3624" s="303">
        <v>0</v>
      </c>
      <c r="P3624" s="305">
        <v>0</v>
      </c>
      <c r="Q3624" s="303">
        <v>0</v>
      </c>
      <c r="R3624" s="16">
        <f>SUMIFS('Member Months'!$L:$L,'Member Months'!$A:$A,$A3624,'Member Months'!$C:$C,$C3624, 'Member Months'!$D:$D,$D3624)</f>
        <v>0</v>
      </c>
      <c r="T3624" s="172"/>
    </row>
    <row r="3625" spans="1:20">
      <c r="A3625" s="38" t="s">
        <v>217</v>
      </c>
      <c r="B3625" s="39">
        <f t="shared" si="122"/>
        <v>0</v>
      </c>
      <c r="C3625" s="39" t="str">
        <f t="shared" si="123"/>
        <v>2020 Initial Year</v>
      </c>
      <c r="D3625" s="40">
        <v>4</v>
      </c>
      <c r="E3625" s="40" t="s">
        <v>217</v>
      </c>
      <c r="F3625" s="40" t="s">
        <v>738</v>
      </c>
      <c r="G3625" s="698" t="s">
        <v>226</v>
      </c>
      <c r="H3625" s="40" t="s">
        <v>227</v>
      </c>
      <c r="I3625" s="629" t="s">
        <v>214</v>
      </c>
      <c r="J3625" s="698" t="s">
        <v>676</v>
      </c>
      <c r="K3625" s="303">
        <v>0</v>
      </c>
      <c r="L3625" s="304">
        <v>0</v>
      </c>
      <c r="M3625" s="305">
        <v>0</v>
      </c>
      <c r="N3625" s="305">
        <v>0</v>
      </c>
      <c r="O3625" s="303">
        <v>0</v>
      </c>
      <c r="P3625" s="305">
        <v>0</v>
      </c>
      <c r="Q3625" s="303">
        <v>0</v>
      </c>
      <c r="R3625" s="16">
        <f>SUMIFS('Member Months'!$L:$L,'Member Months'!$A:$A,$A3625,'Member Months'!$C:$C,$C3625, 'Member Months'!$D:$D,$D3625)</f>
        <v>0</v>
      </c>
      <c r="T3625" s="172"/>
    </row>
    <row r="3626" spans="1:20">
      <c r="A3626" s="38" t="s">
        <v>217</v>
      </c>
      <c r="B3626" s="39">
        <f t="shared" si="122"/>
        <v>0</v>
      </c>
      <c r="C3626" s="39" t="str">
        <f t="shared" si="123"/>
        <v>2020 Initial Year</v>
      </c>
      <c r="D3626" s="40">
        <v>4</v>
      </c>
      <c r="E3626" s="40" t="s">
        <v>217</v>
      </c>
      <c r="F3626" s="40" t="s">
        <v>738</v>
      </c>
      <c r="G3626" s="698" t="s">
        <v>226</v>
      </c>
      <c r="H3626" s="40" t="s">
        <v>227</v>
      </c>
      <c r="I3626" s="629" t="s">
        <v>215</v>
      </c>
      <c r="J3626" s="698" t="s">
        <v>216</v>
      </c>
      <c r="K3626" s="303">
        <v>0</v>
      </c>
      <c r="L3626" s="304">
        <v>0</v>
      </c>
      <c r="M3626" s="305">
        <v>0</v>
      </c>
      <c r="N3626" s="305">
        <v>0</v>
      </c>
      <c r="O3626" s="303">
        <v>0</v>
      </c>
      <c r="P3626" s="305">
        <v>0</v>
      </c>
      <c r="Q3626" s="303">
        <v>0</v>
      </c>
      <c r="R3626" s="16">
        <f>SUMIFS('Member Months'!$L:$L,'Member Months'!$A:$A,$A3626,'Member Months'!$C:$C,$C3626, 'Member Months'!$D:$D,$D3626)</f>
        <v>0</v>
      </c>
      <c r="T3626" s="172"/>
    </row>
    <row r="3627" spans="1:20">
      <c r="A3627" s="38" t="s">
        <v>217</v>
      </c>
      <c r="B3627" s="39">
        <f t="shared" si="122"/>
        <v>0</v>
      </c>
      <c r="C3627" s="39" t="str">
        <f t="shared" si="123"/>
        <v>2020 Initial Year</v>
      </c>
      <c r="D3627" s="40">
        <v>4</v>
      </c>
      <c r="E3627" s="40" t="s">
        <v>217</v>
      </c>
      <c r="F3627" s="40" t="s">
        <v>738</v>
      </c>
      <c r="G3627" s="698" t="s">
        <v>226</v>
      </c>
      <c r="H3627" s="40" t="s">
        <v>227</v>
      </c>
      <c r="I3627" s="629" t="s">
        <v>217</v>
      </c>
      <c r="J3627" s="698" t="s">
        <v>262</v>
      </c>
      <c r="K3627" s="303">
        <v>0</v>
      </c>
      <c r="L3627" s="304">
        <v>0</v>
      </c>
      <c r="M3627" s="305">
        <v>0</v>
      </c>
      <c r="N3627" s="305">
        <v>0</v>
      </c>
      <c r="O3627" s="303">
        <v>0</v>
      </c>
      <c r="P3627" s="305">
        <v>0</v>
      </c>
      <c r="Q3627" s="303">
        <v>0</v>
      </c>
      <c r="R3627" s="16">
        <f>SUMIFS('Member Months'!$L:$L,'Member Months'!$A:$A,$A3627,'Member Months'!$C:$C,$C3627, 'Member Months'!$D:$D,$D3627)</f>
        <v>0</v>
      </c>
      <c r="T3627" s="172"/>
    </row>
    <row r="3628" spans="1:20">
      <c r="A3628" s="38" t="s">
        <v>217</v>
      </c>
      <c r="B3628" s="39">
        <f t="shared" si="122"/>
        <v>0</v>
      </c>
      <c r="C3628" s="39" t="str">
        <f t="shared" si="123"/>
        <v>2020 Initial Year</v>
      </c>
      <c r="D3628" s="40">
        <v>4</v>
      </c>
      <c r="E3628" s="40" t="s">
        <v>217</v>
      </c>
      <c r="F3628" s="40" t="s">
        <v>738</v>
      </c>
      <c r="G3628" s="698" t="s">
        <v>226</v>
      </c>
      <c r="H3628" s="40" t="s">
        <v>227</v>
      </c>
      <c r="I3628" s="629" t="s">
        <v>218</v>
      </c>
      <c r="J3628" s="698" t="s">
        <v>677</v>
      </c>
      <c r="K3628" s="303">
        <v>0</v>
      </c>
      <c r="L3628" s="304">
        <v>0</v>
      </c>
      <c r="M3628" s="305">
        <v>0</v>
      </c>
      <c r="N3628" s="305">
        <v>0</v>
      </c>
      <c r="O3628" s="303">
        <v>0</v>
      </c>
      <c r="P3628" s="305">
        <v>0</v>
      </c>
      <c r="Q3628" s="303">
        <v>0</v>
      </c>
      <c r="R3628" s="16">
        <f>SUMIFS('Member Months'!$L:$L,'Member Months'!$A:$A,$A3628,'Member Months'!$C:$C,$C3628, 'Member Months'!$D:$D,$D3628)</f>
        <v>0</v>
      </c>
      <c r="T3628" s="172"/>
    </row>
    <row r="3629" spans="1:20">
      <c r="A3629" s="38" t="s">
        <v>217</v>
      </c>
      <c r="B3629" s="39">
        <f t="shared" si="122"/>
        <v>0</v>
      </c>
      <c r="C3629" s="39" t="str">
        <f t="shared" si="123"/>
        <v>2020 Initial Year</v>
      </c>
      <c r="D3629" s="40">
        <v>4</v>
      </c>
      <c r="E3629" s="40" t="s">
        <v>217</v>
      </c>
      <c r="F3629" s="40" t="s">
        <v>738</v>
      </c>
      <c r="G3629" s="698" t="s">
        <v>226</v>
      </c>
      <c r="H3629" s="40" t="s">
        <v>227</v>
      </c>
      <c r="I3629" s="629" t="s">
        <v>219</v>
      </c>
      <c r="J3629" s="698" t="s">
        <v>263</v>
      </c>
      <c r="K3629" s="303">
        <v>0</v>
      </c>
      <c r="L3629" s="304">
        <v>0</v>
      </c>
      <c r="M3629" s="305">
        <v>0</v>
      </c>
      <c r="N3629" s="305">
        <v>0</v>
      </c>
      <c r="O3629" s="303">
        <v>0</v>
      </c>
      <c r="P3629" s="305">
        <v>0</v>
      </c>
      <c r="Q3629" s="303">
        <v>0</v>
      </c>
      <c r="R3629" s="16">
        <f>SUMIFS('Member Months'!$L:$L,'Member Months'!$A:$A,$A3629,'Member Months'!$C:$C,$C3629, 'Member Months'!$D:$D,$D3629)</f>
        <v>0</v>
      </c>
      <c r="T3629" s="172"/>
    </row>
    <row r="3630" spans="1:20">
      <c r="A3630" s="38" t="s">
        <v>217</v>
      </c>
      <c r="B3630" s="39">
        <f t="shared" si="122"/>
        <v>0</v>
      </c>
      <c r="C3630" s="39" t="str">
        <f t="shared" si="123"/>
        <v>2020 Initial Year</v>
      </c>
      <c r="D3630" s="40">
        <v>4</v>
      </c>
      <c r="E3630" s="40" t="s">
        <v>217</v>
      </c>
      <c r="F3630" s="40" t="s">
        <v>738</v>
      </c>
      <c r="G3630" s="698" t="s">
        <v>226</v>
      </c>
      <c r="H3630" s="40" t="s">
        <v>227</v>
      </c>
      <c r="I3630" s="629" t="s">
        <v>220</v>
      </c>
      <c r="J3630" s="698" t="s">
        <v>675</v>
      </c>
      <c r="K3630" s="303">
        <v>0</v>
      </c>
      <c r="L3630" s="304">
        <v>0</v>
      </c>
      <c r="M3630" s="305">
        <v>0</v>
      </c>
      <c r="N3630" s="305">
        <v>0</v>
      </c>
      <c r="O3630" s="303">
        <v>0</v>
      </c>
      <c r="P3630" s="305">
        <v>0</v>
      </c>
      <c r="Q3630" s="303">
        <v>0</v>
      </c>
      <c r="R3630" s="16">
        <f>SUMIFS('Member Months'!$L:$L,'Member Months'!$A:$A,$A3630,'Member Months'!$C:$C,$C3630, 'Member Months'!$D:$D,$D3630)</f>
        <v>0</v>
      </c>
      <c r="T3630" s="172"/>
    </row>
    <row r="3631" spans="1:20">
      <c r="A3631" s="38" t="s">
        <v>217</v>
      </c>
      <c r="B3631" s="39">
        <f t="shared" si="122"/>
        <v>0</v>
      </c>
      <c r="C3631" s="39" t="str">
        <f t="shared" si="123"/>
        <v>2020 Initial Year</v>
      </c>
      <c r="D3631" s="40">
        <v>4</v>
      </c>
      <c r="E3631" s="40" t="s">
        <v>217</v>
      </c>
      <c r="F3631" s="40" t="s">
        <v>738</v>
      </c>
      <c r="G3631" s="698" t="s">
        <v>226</v>
      </c>
      <c r="H3631" s="40" t="s">
        <v>227</v>
      </c>
      <c r="I3631" s="629" t="s">
        <v>221</v>
      </c>
      <c r="J3631" s="698" t="s">
        <v>264</v>
      </c>
      <c r="K3631" s="303">
        <v>0</v>
      </c>
      <c r="L3631" s="304">
        <v>0</v>
      </c>
      <c r="M3631" s="305">
        <v>0</v>
      </c>
      <c r="N3631" s="305">
        <v>0</v>
      </c>
      <c r="O3631" s="303">
        <v>0</v>
      </c>
      <c r="P3631" s="305">
        <v>0</v>
      </c>
      <c r="Q3631" s="303">
        <v>0</v>
      </c>
      <c r="R3631" s="16">
        <f>SUMIFS('Member Months'!$L:$L,'Member Months'!$A:$A,$A3631,'Member Months'!$C:$C,$C3631, 'Member Months'!$D:$D,$D3631)</f>
        <v>0</v>
      </c>
      <c r="T3631" s="172"/>
    </row>
    <row r="3632" spans="1:20">
      <c r="A3632" s="38" t="s">
        <v>217</v>
      </c>
      <c r="B3632" s="39">
        <f t="shared" si="122"/>
        <v>0</v>
      </c>
      <c r="C3632" s="39" t="str">
        <f t="shared" si="123"/>
        <v>2020 Initial Year</v>
      </c>
      <c r="D3632" s="40">
        <v>4</v>
      </c>
      <c r="E3632" s="40" t="s">
        <v>217</v>
      </c>
      <c r="F3632" s="40" t="s">
        <v>738</v>
      </c>
      <c r="G3632" s="698" t="s">
        <v>226</v>
      </c>
      <c r="H3632" s="40" t="s">
        <v>227</v>
      </c>
      <c r="I3632" s="629" t="s">
        <v>222</v>
      </c>
      <c r="J3632" s="698" t="s">
        <v>206</v>
      </c>
      <c r="K3632" s="303">
        <v>0</v>
      </c>
      <c r="L3632" s="304">
        <v>0</v>
      </c>
      <c r="M3632" s="305">
        <v>0</v>
      </c>
      <c r="N3632" s="305">
        <v>0</v>
      </c>
      <c r="O3632" s="303">
        <v>0</v>
      </c>
      <c r="P3632" s="305">
        <v>0</v>
      </c>
      <c r="Q3632" s="303">
        <v>0</v>
      </c>
      <c r="R3632" s="16">
        <f>SUMIFS('Member Months'!$L:$L,'Member Months'!$A:$A,$A3632,'Member Months'!$C:$C,$C3632, 'Member Months'!$D:$D,$D3632)</f>
        <v>0</v>
      </c>
      <c r="T3632" s="172"/>
    </row>
    <row r="3633" spans="1:20">
      <c r="A3633" s="38" t="s">
        <v>217</v>
      </c>
      <c r="B3633" s="39">
        <f t="shared" si="122"/>
        <v>0</v>
      </c>
      <c r="C3633" s="39" t="str">
        <f t="shared" si="123"/>
        <v>2020 Initial Year</v>
      </c>
      <c r="D3633" s="40">
        <v>4</v>
      </c>
      <c r="E3633" s="40" t="s">
        <v>217</v>
      </c>
      <c r="F3633" s="40" t="s">
        <v>738</v>
      </c>
      <c r="G3633" s="698" t="s">
        <v>226</v>
      </c>
      <c r="H3633" s="40" t="s">
        <v>227</v>
      </c>
      <c r="I3633" s="629" t="s">
        <v>223</v>
      </c>
      <c r="J3633" s="698" t="s">
        <v>181</v>
      </c>
      <c r="K3633" s="303">
        <v>0</v>
      </c>
      <c r="L3633" s="304">
        <v>0</v>
      </c>
      <c r="M3633" s="305">
        <v>0</v>
      </c>
      <c r="N3633" s="305">
        <v>0</v>
      </c>
      <c r="O3633" s="303">
        <v>0</v>
      </c>
      <c r="P3633" s="305">
        <v>0</v>
      </c>
      <c r="Q3633" s="303">
        <v>0</v>
      </c>
      <c r="R3633" s="16">
        <f>SUMIFS('Member Months'!$L:$L,'Member Months'!$A:$A,$A3633,'Member Months'!$C:$C,$C3633, 'Member Months'!$D:$D,$D3633)</f>
        <v>0</v>
      </c>
      <c r="T3633" s="172"/>
    </row>
    <row r="3634" spans="1:20">
      <c r="A3634" s="38" t="s">
        <v>217</v>
      </c>
      <c r="B3634" s="39">
        <f t="shared" si="122"/>
        <v>0</v>
      </c>
      <c r="C3634" s="39" t="str">
        <f t="shared" si="123"/>
        <v>2020 Initial Year</v>
      </c>
      <c r="D3634" s="40">
        <v>4</v>
      </c>
      <c r="E3634" s="40" t="s">
        <v>217</v>
      </c>
      <c r="F3634" s="40" t="s">
        <v>738</v>
      </c>
      <c r="G3634" s="698" t="s">
        <v>226</v>
      </c>
      <c r="H3634" s="40" t="s">
        <v>227</v>
      </c>
      <c r="I3634" s="629" t="s">
        <v>150</v>
      </c>
      <c r="J3634" s="698" t="s">
        <v>204</v>
      </c>
      <c r="K3634" s="303">
        <v>0</v>
      </c>
      <c r="L3634" s="304">
        <v>0</v>
      </c>
      <c r="M3634" s="305">
        <v>0</v>
      </c>
      <c r="N3634" s="305">
        <v>0</v>
      </c>
      <c r="O3634" s="303">
        <v>0</v>
      </c>
      <c r="P3634" s="305">
        <v>0</v>
      </c>
      <c r="Q3634" s="303">
        <v>0</v>
      </c>
      <c r="R3634" s="16">
        <f>SUMIFS('Member Months'!$L:$L,'Member Months'!$A:$A,$A3634,'Member Months'!$C:$C,$C3634, 'Member Months'!$D:$D,$D3634)</f>
        <v>0</v>
      </c>
      <c r="T3634" s="172"/>
    </row>
    <row r="3635" spans="1:20">
      <c r="A3635" s="38" t="s">
        <v>217</v>
      </c>
      <c r="B3635" s="39">
        <f t="shared" ref="B3635:B3698" si="124">$B$3570</f>
        <v>0</v>
      </c>
      <c r="C3635" s="39" t="str">
        <f t="shared" si="123"/>
        <v>2020 Initial Year</v>
      </c>
      <c r="D3635" s="40">
        <v>4</v>
      </c>
      <c r="E3635" s="40" t="s">
        <v>217</v>
      </c>
      <c r="F3635" s="40" t="s">
        <v>738</v>
      </c>
      <c r="G3635" s="698" t="s">
        <v>226</v>
      </c>
      <c r="H3635" s="40" t="s">
        <v>227</v>
      </c>
      <c r="I3635" s="629" t="s">
        <v>151</v>
      </c>
      <c r="J3635" s="698" t="s">
        <v>205</v>
      </c>
      <c r="K3635" s="303">
        <v>0</v>
      </c>
      <c r="L3635" s="304">
        <v>0</v>
      </c>
      <c r="M3635" s="305">
        <v>0</v>
      </c>
      <c r="N3635" s="305">
        <v>0</v>
      </c>
      <c r="O3635" s="303">
        <v>0</v>
      </c>
      <c r="P3635" s="305">
        <v>0</v>
      </c>
      <c r="Q3635" s="303">
        <v>0</v>
      </c>
      <c r="R3635" s="16">
        <f>SUMIFS('Member Months'!$L:$L,'Member Months'!$A:$A,$A3635,'Member Months'!$C:$C,$C3635, 'Member Months'!$D:$D,$D3635)</f>
        <v>0</v>
      </c>
      <c r="T3635" s="172"/>
    </row>
    <row r="3636" spans="1:20">
      <c r="A3636" s="38" t="s">
        <v>217</v>
      </c>
      <c r="B3636" s="39">
        <f t="shared" si="124"/>
        <v>0</v>
      </c>
      <c r="C3636" s="39" t="str">
        <f t="shared" si="123"/>
        <v>2020 Initial Year</v>
      </c>
      <c r="D3636" s="40">
        <v>4</v>
      </c>
      <c r="E3636" s="40" t="s">
        <v>217</v>
      </c>
      <c r="F3636" s="40" t="s">
        <v>738</v>
      </c>
      <c r="G3636" s="698" t="s">
        <v>226</v>
      </c>
      <c r="H3636" s="40" t="s">
        <v>227</v>
      </c>
      <c r="I3636" s="629" t="s">
        <v>152</v>
      </c>
      <c r="J3636" s="698" t="s">
        <v>182</v>
      </c>
      <c r="K3636" s="303">
        <v>0</v>
      </c>
      <c r="L3636" s="304">
        <v>0</v>
      </c>
      <c r="M3636" s="305">
        <v>0</v>
      </c>
      <c r="N3636" s="305">
        <v>0</v>
      </c>
      <c r="O3636" s="303">
        <v>0</v>
      </c>
      <c r="P3636" s="305">
        <v>0</v>
      </c>
      <c r="Q3636" s="303">
        <v>0</v>
      </c>
      <c r="R3636" s="16">
        <f>SUMIFS('Member Months'!$L:$L,'Member Months'!$A:$A,$A3636,'Member Months'!$C:$C,$C3636, 'Member Months'!$D:$D,$D3636)</f>
        <v>0</v>
      </c>
      <c r="T3636" s="172"/>
    </row>
    <row r="3637" spans="1:20">
      <c r="A3637" s="38" t="s">
        <v>217</v>
      </c>
      <c r="B3637" s="39">
        <f t="shared" si="124"/>
        <v>0</v>
      </c>
      <c r="C3637" s="39" t="str">
        <f t="shared" si="123"/>
        <v>2020 Initial Year</v>
      </c>
      <c r="D3637" s="40">
        <v>4</v>
      </c>
      <c r="E3637" s="40" t="s">
        <v>217</v>
      </c>
      <c r="F3637" s="40" t="s">
        <v>738</v>
      </c>
      <c r="G3637" s="698" t="s">
        <v>226</v>
      </c>
      <c r="H3637" s="40" t="s">
        <v>227</v>
      </c>
      <c r="I3637" s="629" t="s">
        <v>70</v>
      </c>
      <c r="J3637" s="698" t="s">
        <v>265</v>
      </c>
      <c r="K3637" s="303">
        <v>0</v>
      </c>
      <c r="L3637" s="304">
        <v>0</v>
      </c>
      <c r="M3637" s="305">
        <v>0</v>
      </c>
      <c r="N3637" s="305">
        <v>0</v>
      </c>
      <c r="O3637" s="303">
        <v>0</v>
      </c>
      <c r="P3637" s="305">
        <v>0</v>
      </c>
      <c r="Q3637" s="303">
        <v>0</v>
      </c>
      <c r="R3637" s="16">
        <f>SUMIFS('Member Months'!$L:$L,'Member Months'!$A:$A,$A3637,'Member Months'!$C:$C,$C3637, 'Member Months'!$D:$D,$D3637)</f>
        <v>0</v>
      </c>
      <c r="T3637" s="172"/>
    </row>
    <row r="3638" spans="1:20">
      <c r="A3638" s="38" t="s">
        <v>217</v>
      </c>
      <c r="B3638" s="39">
        <f t="shared" si="124"/>
        <v>0</v>
      </c>
      <c r="C3638" s="39" t="str">
        <f t="shared" si="123"/>
        <v>2020 Initial Year</v>
      </c>
      <c r="D3638" s="40">
        <v>4</v>
      </c>
      <c r="E3638" s="40" t="s">
        <v>217</v>
      </c>
      <c r="F3638" s="40" t="s">
        <v>738</v>
      </c>
      <c r="G3638" s="698" t="s">
        <v>226</v>
      </c>
      <c r="H3638" s="40" t="s">
        <v>227</v>
      </c>
      <c r="I3638" s="629" t="s">
        <v>71</v>
      </c>
      <c r="J3638" s="698" t="s">
        <v>266</v>
      </c>
      <c r="K3638" s="303">
        <v>0</v>
      </c>
      <c r="L3638" s="304">
        <v>0</v>
      </c>
      <c r="M3638" s="305">
        <v>0</v>
      </c>
      <c r="N3638" s="305">
        <v>0</v>
      </c>
      <c r="O3638" s="303">
        <v>0</v>
      </c>
      <c r="P3638" s="305">
        <v>0</v>
      </c>
      <c r="Q3638" s="303">
        <v>0</v>
      </c>
      <c r="R3638" s="16">
        <f>SUMIFS('Member Months'!$L:$L,'Member Months'!$A:$A,$A3638,'Member Months'!$C:$C,$C3638, 'Member Months'!$D:$D,$D3638)</f>
        <v>0</v>
      </c>
      <c r="T3638" s="172"/>
    </row>
    <row r="3639" spans="1:20">
      <c r="A3639" s="38" t="s">
        <v>217</v>
      </c>
      <c r="B3639" s="39">
        <f t="shared" si="124"/>
        <v>0</v>
      </c>
      <c r="C3639" s="39" t="str">
        <f t="shared" si="123"/>
        <v>2020 Initial Year</v>
      </c>
      <c r="D3639" s="40">
        <v>4</v>
      </c>
      <c r="E3639" s="40" t="s">
        <v>217</v>
      </c>
      <c r="F3639" s="40" t="s">
        <v>738</v>
      </c>
      <c r="G3639" s="698" t="s">
        <v>226</v>
      </c>
      <c r="H3639" s="40" t="s">
        <v>227</v>
      </c>
      <c r="I3639" s="629" t="s">
        <v>72</v>
      </c>
      <c r="J3639" s="698" t="s">
        <v>527</v>
      </c>
      <c r="K3639" s="303">
        <v>0</v>
      </c>
      <c r="L3639" s="304">
        <v>0</v>
      </c>
      <c r="M3639" s="305">
        <v>0</v>
      </c>
      <c r="N3639" s="305">
        <v>0</v>
      </c>
      <c r="O3639" s="303">
        <v>0</v>
      </c>
      <c r="P3639" s="305">
        <v>0</v>
      </c>
      <c r="Q3639" s="303">
        <v>0</v>
      </c>
      <c r="R3639" s="16">
        <f>SUMIFS('Member Months'!$L:$L,'Member Months'!$A:$A,$A3639,'Member Months'!$C:$C,$C3639, 'Member Months'!$D:$D,$D3639)</f>
        <v>0</v>
      </c>
      <c r="T3639" s="172"/>
    </row>
    <row r="3640" spans="1:20">
      <c r="A3640" s="38" t="s">
        <v>217</v>
      </c>
      <c r="B3640" s="39">
        <f t="shared" si="124"/>
        <v>0</v>
      </c>
      <c r="C3640" s="39" t="str">
        <f t="shared" si="123"/>
        <v>2020 Initial Year</v>
      </c>
      <c r="D3640" s="40">
        <v>4</v>
      </c>
      <c r="E3640" s="40" t="s">
        <v>217</v>
      </c>
      <c r="F3640" s="40" t="s">
        <v>738</v>
      </c>
      <c r="G3640" s="698" t="s">
        <v>226</v>
      </c>
      <c r="H3640" s="40" t="s">
        <v>227</v>
      </c>
      <c r="I3640" s="629" t="s">
        <v>73</v>
      </c>
      <c r="J3640" s="698" t="s">
        <v>528</v>
      </c>
      <c r="K3640" s="303">
        <v>0</v>
      </c>
      <c r="L3640" s="304">
        <v>0</v>
      </c>
      <c r="M3640" s="305">
        <v>0</v>
      </c>
      <c r="N3640" s="305">
        <v>0</v>
      </c>
      <c r="O3640" s="303">
        <v>0</v>
      </c>
      <c r="P3640" s="305">
        <v>0</v>
      </c>
      <c r="Q3640" s="303">
        <v>0</v>
      </c>
      <c r="R3640" s="16">
        <f>SUMIFS('Member Months'!$L:$L,'Member Months'!$A:$A,$A3640,'Member Months'!$C:$C,$C3640, 'Member Months'!$D:$D,$D3640)</f>
        <v>0</v>
      </c>
      <c r="T3640" s="172"/>
    </row>
    <row r="3641" spans="1:20">
      <c r="A3641" s="38" t="s">
        <v>217</v>
      </c>
      <c r="B3641" s="39">
        <f t="shared" si="124"/>
        <v>0</v>
      </c>
      <c r="C3641" s="39" t="str">
        <f t="shared" si="123"/>
        <v>2020 Initial Year</v>
      </c>
      <c r="D3641" s="40">
        <v>4</v>
      </c>
      <c r="E3641" s="40" t="s">
        <v>217</v>
      </c>
      <c r="F3641" s="40" t="s">
        <v>738</v>
      </c>
      <c r="G3641" s="698" t="s">
        <v>226</v>
      </c>
      <c r="H3641" s="40" t="s">
        <v>227</v>
      </c>
      <c r="I3641" s="630" t="s">
        <v>409</v>
      </c>
      <c r="J3641" s="698" t="s">
        <v>803</v>
      </c>
      <c r="K3641" s="303">
        <v>0</v>
      </c>
      <c r="L3641" s="304">
        <v>0</v>
      </c>
      <c r="M3641" s="305">
        <v>0</v>
      </c>
      <c r="N3641" s="305">
        <v>0</v>
      </c>
      <c r="O3641" s="303">
        <v>0</v>
      </c>
      <c r="P3641" s="305">
        <v>0</v>
      </c>
      <c r="Q3641" s="303">
        <v>0</v>
      </c>
      <c r="R3641" s="16">
        <f>SUMIFS('Member Months'!$L:$L,'Member Months'!$A:$A,$A3641,'Member Months'!$C:$C,$C3641, 'Member Months'!$D:$D,$D3641)</f>
        <v>0</v>
      </c>
      <c r="T3641" s="172"/>
    </row>
    <row r="3642" spans="1:20">
      <c r="A3642" s="38" t="s">
        <v>218</v>
      </c>
      <c r="B3642" s="39">
        <f t="shared" si="124"/>
        <v>0</v>
      </c>
      <c r="C3642" s="39" t="str">
        <f t="shared" si="123"/>
        <v>2020 Initial Year</v>
      </c>
      <c r="D3642" s="40">
        <v>4</v>
      </c>
      <c r="E3642" s="40" t="s">
        <v>218</v>
      </c>
      <c r="F3642" s="40" t="s">
        <v>738</v>
      </c>
      <c r="G3642" s="698" t="s">
        <v>226</v>
      </c>
      <c r="H3642" s="40" t="s">
        <v>228</v>
      </c>
      <c r="I3642" s="629" t="s">
        <v>211</v>
      </c>
      <c r="J3642" s="698" t="s">
        <v>261</v>
      </c>
      <c r="K3642" s="303">
        <v>0</v>
      </c>
      <c r="L3642" s="304">
        <v>0</v>
      </c>
      <c r="M3642" s="305">
        <v>0</v>
      </c>
      <c r="N3642" s="305">
        <v>0</v>
      </c>
      <c r="O3642" s="303">
        <v>0</v>
      </c>
      <c r="P3642" s="305">
        <v>0</v>
      </c>
      <c r="Q3642" s="303">
        <v>0</v>
      </c>
      <c r="R3642" s="16">
        <f>SUMIFS('Member Months'!$L:$L,'Member Months'!$A:$A,$A3642,'Member Months'!$C:$C,$C3642, 'Member Months'!$D:$D,$D3642)</f>
        <v>0</v>
      </c>
      <c r="T3642" s="172"/>
    </row>
    <row r="3643" spans="1:20">
      <c r="A3643" s="38" t="s">
        <v>218</v>
      </c>
      <c r="B3643" s="39">
        <f t="shared" si="124"/>
        <v>0</v>
      </c>
      <c r="C3643" s="39" t="str">
        <f t="shared" ref="C3643:C3706" si="125">$C$2598</f>
        <v>2020 Initial Year</v>
      </c>
      <c r="D3643" s="40">
        <v>4</v>
      </c>
      <c r="E3643" s="40" t="s">
        <v>218</v>
      </c>
      <c r="F3643" s="40" t="s">
        <v>738</v>
      </c>
      <c r="G3643" s="698" t="s">
        <v>226</v>
      </c>
      <c r="H3643" s="40" t="s">
        <v>228</v>
      </c>
      <c r="I3643" s="629" t="s">
        <v>214</v>
      </c>
      <c r="J3643" s="698" t="s">
        <v>676</v>
      </c>
      <c r="K3643" s="303">
        <v>0</v>
      </c>
      <c r="L3643" s="304">
        <v>0</v>
      </c>
      <c r="M3643" s="305">
        <v>0</v>
      </c>
      <c r="N3643" s="305">
        <v>0</v>
      </c>
      <c r="O3643" s="303">
        <v>0</v>
      </c>
      <c r="P3643" s="305">
        <v>0</v>
      </c>
      <c r="Q3643" s="303">
        <v>0</v>
      </c>
      <c r="R3643" s="16">
        <f>SUMIFS('Member Months'!$L:$L,'Member Months'!$A:$A,$A3643,'Member Months'!$C:$C,$C3643, 'Member Months'!$D:$D,$D3643)</f>
        <v>0</v>
      </c>
      <c r="T3643" s="172"/>
    </row>
    <row r="3644" spans="1:20">
      <c r="A3644" s="38" t="s">
        <v>218</v>
      </c>
      <c r="B3644" s="39">
        <f t="shared" si="124"/>
        <v>0</v>
      </c>
      <c r="C3644" s="39" t="str">
        <f t="shared" si="125"/>
        <v>2020 Initial Year</v>
      </c>
      <c r="D3644" s="40">
        <v>4</v>
      </c>
      <c r="E3644" s="40" t="s">
        <v>218</v>
      </c>
      <c r="F3644" s="40" t="s">
        <v>738</v>
      </c>
      <c r="G3644" s="698" t="s">
        <v>226</v>
      </c>
      <c r="H3644" s="40" t="s">
        <v>228</v>
      </c>
      <c r="I3644" s="629" t="s">
        <v>215</v>
      </c>
      <c r="J3644" s="698" t="s">
        <v>216</v>
      </c>
      <c r="K3644" s="303">
        <v>0</v>
      </c>
      <c r="L3644" s="304">
        <v>0</v>
      </c>
      <c r="M3644" s="305">
        <v>0</v>
      </c>
      <c r="N3644" s="305">
        <v>0</v>
      </c>
      <c r="O3644" s="303">
        <v>0</v>
      </c>
      <c r="P3644" s="305">
        <v>0</v>
      </c>
      <c r="Q3644" s="303">
        <v>0</v>
      </c>
      <c r="R3644" s="16">
        <f>SUMIFS('Member Months'!$L:$L,'Member Months'!$A:$A,$A3644,'Member Months'!$C:$C,$C3644, 'Member Months'!$D:$D,$D3644)</f>
        <v>0</v>
      </c>
      <c r="T3644" s="172"/>
    </row>
    <row r="3645" spans="1:20">
      <c r="A3645" s="38" t="s">
        <v>218</v>
      </c>
      <c r="B3645" s="39">
        <f t="shared" si="124"/>
        <v>0</v>
      </c>
      <c r="C3645" s="39" t="str">
        <f t="shared" si="125"/>
        <v>2020 Initial Year</v>
      </c>
      <c r="D3645" s="40">
        <v>4</v>
      </c>
      <c r="E3645" s="40" t="s">
        <v>218</v>
      </c>
      <c r="F3645" s="40" t="s">
        <v>738</v>
      </c>
      <c r="G3645" s="698" t="s">
        <v>226</v>
      </c>
      <c r="H3645" s="40" t="s">
        <v>228</v>
      </c>
      <c r="I3645" s="629" t="s">
        <v>217</v>
      </c>
      <c r="J3645" s="698" t="s">
        <v>262</v>
      </c>
      <c r="K3645" s="303">
        <v>0</v>
      </c>
      <c r="L3645" s="304">
        <v>0</v>
      </c>
      <c r="M3645" s="305">
        <v>0</v>
      </c>
      <c r="N3645" s="305">
        <v>0</v>
      </c>
      <c r="O3645" s="303">
        <v>0</v>
      </c>
      <c r="P3645" s="305">
        <v>0</v>
      </c>
      <c r="Q3645" s="303">
        <v>0</v>
      </c>
      <c r="R3645" s="16">
        <f>SUMIFS('Member Months'!$L:$L,'Member Months'!$A:$A,$A3645,'Member Months'!$C:$C,$C3645, 'Member Months'!$D:$D,$D3645)</f>
        <v>0</v>
      </c>
      <c r="T3645" s="172"/>
    </row>
    <row r="3646" spans="1:20">
      <c r="A3646" s="38" t="s">
        <v>218</v>
      </c>
      <c r="B3646" s="39">
        <f t="shared" si="124"/>
        <v>0</v>
      </c>
      <c r="C3646" s="39" t="str">
        <f t="shared" si="125"/>
        <v>2020 Initial Year</v>
      </c>
      <c r="D3646" s="40">
        <v>4</v>
      </c>
      <c r="E3646" s="40" t="s">
        <v>218</v>
      </c>
      <c r="F3646" s="40" t="s">
        <v>738</v>
      </c>
      <c r="G3646" s="698" t="s">
        <v>226</v>
      </c>
      <c r="H3646" s="40" t="s">
        <v>228</v>
      </c>
      <c r="I3646" s="629" t="s">
        <v>218</v>
      </c>
      <c r="J3646" s="698" t="s">
        <v>677</v>
      </c>
      <c r="K3646" s="303">
        <v>0</v>
      </c>
      <c r="L3646" s="304">
        <v>0</v>
      </c>
      <c r="M3646" s="305">
        <v>0</v>
      </c>
      <c r="N3646" s="305">
        <v>0</v>
      </c>
      <c r="O3646" s="303">
        <v>0</v>
      </c>
      <c r="P3646" s="305">
        <v>0</v>
      </c>
      <c r="Q3646" s="303">
        <v>0</v>
      </c>
      <c r="R3646" s="16">
        <f>SUMIFS('Member Months'!$L:$L,'Member Months'!$A:$A,$A3646,'Member Months'!$C:$C,$C3646, 'Member Months'!$D:$D,$D3646)</f>
        <v>0</v>
      </c>
      <c r="T3646" s="172"/>
    </row>
    <row r="3647" spans="1:20">
      <c r="A3647" s="38" t="s">
        <v>218</v>
      </c>
      <c r="B3647" s="39">
        <f t="shared" si="124"/>
        <v>0</v>
      </c>
      <c r="C3647" s="39" t="str">
        <f t="shared" si="125"/>
        <v>2020 Initial Year</v>
      </c>
      <c r="D3647" s="40">
        <v>4</v>
      </c>
      <c r="E3647" s="40" t="s">
        <v>218</v>
      </c>
      <c r="F3647" s="40" t="s">
        <v>738</v>
      </c>
      <c r="G3647" s="698" t="s">
        <v>226</v>
      </c>
      <c r="H3647" s="40" t="s">
        <v>228</v>
      </c>
      <c r="I3647" s="629" t="s">
        <v>219</v>
      </c>
      <c r="J3647" s="698" t="s">
        <v>263</v>
      </c>
      <c r="K3647" s="303">
        <v>0</v>
      </c>
      <c r="L3647" s="304">
        <v>0</v>
      </c>
      <c r="M3647" s="305">
        <v>0</v>
      </c>
      <c r="N3647" s="305">
        <v>0</v>
      </c>
      <c r="O3647" s="303">
        <v>0</v>
      </c>
      <c r="P3647" s="305">
        <v>0</v>
      </c>
      <c r="Q3647" s="303">
        <v>0</v>
      </c>
      <c r="R3647" s="16">
        <f>SUMIFS('Member Months'!$L:$L,'Member Months'!$A:$A,$A3647,'Member Months'!$C:$C,$C3647, 'Member Months'!$D:$D,$D3647)</f>
        <v>0</v>
      </c>
      <c r="T3647" s="172"/>
    </row>
    <row r="3648" spans="1:20">
      <c r="A3648" s="38" t="s">
        <v>218</v>
      </c>
      <c r="B3648" s="39">
        <f t="shared" si="124"/>
        <v>0</v>
      </c>
      <c r="C3648" s="39" t="str">
        <f t="shared" si="125"/>
        <v>2020 Initial Year</v>
      </c>
      <c r="D3648" s="40">
        <v>4</v>
      </c>
      <c r="E3648" s="40" t="s">
        <v>218</v>
      </c>
      <c r="F3648" s="40" t="s">
        <v>738</v>
      </c>
      <c r="G3648" s="698" t="s">
        <v>226</v>
      </c>
      <c r="H3648" s="40" t="s">
        <v>228</v>
      </c>
      <c r="I3648" s="629" t="s">
        <v>220</v>
      </c>
      <c r="J3648" s="698" t="s">
        <v>675</v>
      </c>
      <c r="K3648" s="303">
        <v>0</v>
      </c>
      <c r="L3648" s="304">
        <v>0</v>
      </c>
      <c r="M3648" s="305">
        <v>0</v>
      </c>
      <c r="N3648" s="305">
        <v>0</v>
      </c>
      <c r="O3648" s="303">
        <v>0</v>
      </c>
      <c r="P3648" s="305">
        <v>0</v>
      </c>
      <c r="Q3648" s="303">
        <v>0</v>
      </c>
      <c r="R3648" s="16">
        <f>SUMIFS('Member Months'!$L:$L,'Member Months'!$A:$A,$A3648,'Member Months'!$C:$C,$C3648, 'Member Months'!$D:$D,$D3648)</f>
        <v>0</v>
      </c>
      <c r="T3648" s="172"/>
    </row>
    <row r="3649" spans="1:20">
      <c r="A3649" s="38" t="s">
        <v>218</v>
      </c>
      <c r="B3649" s="39">
        <f t="shared" si="124"/>
        <v>0</v>
      </c>
      <c r="C3649" s="39" t="str">
        <f t="shared" si="125"/>
        <v>2020 Initial Year</v>
      </c>
      <c r="D3649" s="40">
        <v>4</v>
      </c>
      <c r="E3649" s="40" t="s">
        <v>218</v>
      </c>
      <c r="F3649" s="40" t="s">
        <v>738</v>
      </c>
      <c r="G3649" s="698" t="s">
        <v>226</v>
      </c>
      <c r="H3649" s="40" t="s">
        <v>228</v>
      </c>
      <c r="I3649" s="629" t="s">
        <v>221</v>
      </c>
      <c r="J3649" s="698" t="s">
        <v>264</v>
      </c>
      <c r="K3649" s="303">
        <v>0</v>
      </c>
      <c r="L3649" s="304">
        <v>0</v>
      </c>
      <c r="M3649" s="305">
        <v>0</v>
      </c>
      <c r="N3649" s="305">
        <v>0</v>
      </c>
      <c r="O3649" s="303">
        <v>0</v>
      </c>
      <c r="P3649" s="305">
        <v>0</v>
      </c>
      <c r="Q3649" s="303">
        <v>0</v>
      </c>
      <c r="R3649" s="16">
        <f>SUMIFS('Member Months'!$L:$L,'Member Months'!$A:$A,$A3649,'Member Months'!$C:$C,$C3649, 'Member Months'!$D:$D,$D3649)</f>
        <v>0</v>
      </c>
      <c r="T3649" s="172"/>
    </row>
    <row r="3650" spans="1:20">
      <c r="A3650" s="38" t="s">
        <v>218</v>
      </c>
      <c r="B3650" s="39">
        <f t="shared" si="124"/>
        <v>0</v>
      </c>
      <c r="C3650" s="39" t="str">
        <f t="shared" si="125"/>
        <v>2020 Initial Year</v>
      </c>
      <c r="D3650" s="40">
        <v>4</v>
      </c>
      <c r="E3650" s="40" t="s">
        <v>218</v>
      </c>
      <c r="F3650" s="40" t="s">
        <v>738</v>
      </c>
      <c r="G3650" s="698" t="s">
        <v>226</v>
      </c>
      <c r="H3650" s="40" t="s">
        <v>228</v>
      </c>
      <c r="I3650" s="629" t="s">
        <v>222</v>
      </c>
      <c r="J3650" s="698" t="s">
        <v>206</v>
      </c>
      <c r="K3650" s="303">
        <v>0</v>
      </c>
      <c r="L3650" s="304">
        <v>0</v>
      </c>
      <c r="M3650" s="305">
        <v>0</v>
      </c>
      <c r="N3650" s="305">
        <v>0</v>
      </c>
      <c r="O3650" s="303">
        <v>0</v>
      </c>
      <c r="P3650" s="305">
        <v>0</v>
      </c>
      <c r="Q3650" s="303">
        <v>0</v>
      </c>
      <c r="R3650" s="16">
        <f>SUMIFS('Member Months'!$L:$L,'Member Months'!$A:$A,$A3650,'Member Months'!$C:$C,$C3650, 'Member Months'!$D:$D,$D3650)</f>
        <v>0</v>
      </c>
      <c r="T3650" s="172"/>
    </row>
    <row r="3651" spans="1:20">
      <c r="A3651" s="38" t="s">
        <v>218</v>
      </c>
      <c r="B3651" s="39">
        <f t="shared" si="124"/>
        <v>0</v>
      </c>
      <c r="C3651" s="39" t="str">
        <f t="shared" si="125"/>
        <v>2020 Initial Year</v>
      </c>
      <c r="D3651" s="40">
        <v>4</v>
      </c>
      <c r="E3651" s="40" t="s">
        <v>218</v>
      </c>
      <c r="F3651" s="40" t="s">
        <v>738</v>
      </c>
      <c r="G3651" s="698" t="s">
        <v>226</v>
      </c>
      <c r="H3651" s="40" t="s">
        <v>228</v>
      </c>
      <c r="I3651" s="629" t="s">
        <v>223</v>
      </c>
      <c r="J3651" s="698" t="s">
        <v>181</v>
      </c>
      <c r="K3651" s="303">
        <v>0</v>
      </c>
      <c r="L3651" s="304">
        <v>0</v>
      </c>
      <c r="M3651" s="305">
        <v>0</v>
      </c>
      <c r="N3651" s="305">
        <v>0</v>
      </c>
      <c r="O3651" s="303">
        <v>0</v>
      </c>
      <c r="P3651" s="305">
        <v>0</v>
      </c>
      <c r="Q3651" s="303">
        <v>0</v>
      </c>
      <c r="R3651" s="16">
        <f>SUMIFS('Member Months'!$L:$L,'Member Months'!$A:$A,$A3651,'Member Months'!$C:$C,$C3651, 'Member Months'!$D:$D,$D3651)</f>
        <v>0</v>
      </c>
      <c r="T3651" s="172"/>
    </row>
    <row r="3652" spans="1:20">
      <c r="A3652" s="38" t="s">
        <v>218</v>
      </c>
      <c r="B3652" s="39">
        <f t="shared" si="124"/>
        <v>0</v>
      </c>
      <c r="C3652" s="39" t="str">
        <f t="shared" si="125"/>
        <v>2020 Initial Year</v>
      </c>
      <c r="D3652" s="40">
        <v>4</v>
      </c>
      <c r="E3652" s="40" t="s">
        <v>218</v>
      </c>
      <c r="F3652" s="40" t="s">
        <v>738</v>
      </c>
      <c r="G3652" s="698" t="s">
        <v>226</v>
      </c>
      <c r="H3652" s="40" t="s">
        <v>228</v>
      </c>
      <c r="I3652" s="629" t="s">
        <v>150</v>
      </c>
      <c r="J3652" s="698" t="s">
        <v>204</v>
      </c>
      <c r="K3652" s="303">
        <v>0</v>
      </c>
      <c r="L3652" s="304">
        <v>0</v>
      </c>
      <c r="M3652" s="305">
        <v>0</v>
      </c>
      <c r="N3652" s="305">
        <v>0</v>
      </c>
      <c r="O3652" s="303">
        <v>0</v>
      </c>
      <c r="P3652" s="305">
        <v>0</v>
      </c>
      <c r="Q3652" s="303">
        <v>0</v>
      </c>
      <c r="R3652" s="16">
        <f>SUMIFS('Member Months'!$L:$L,'Member Months'!$A:$A,$A3652,'Member Months'!$C:$C,$C3652, 'Member Months'!$D:$D,$D3652)</f>
        <v>0</v>
      </c>
      <c r="T3652" s="172"/>
    </row>
    <row r="3653" spans="1:20">
      <c r="A3653" s="38" t="s">
        <v>218</v>
      </c>
      <c r="B3653" s="39">
        <f t="shared" si="124"/>
        <v>0</v>
      </c>
      <c r="C3653" s="39" t="str">
        <f t="shared" si="125"/>
        <v>2020 Initial Year</v>
      </c>
      <c r="D3653" s="40">
        <v>4</v>
      </c>
      <c r="E3653" s="40" t="s">
        <v>218</v>
      </c>
      <c r="F3653" s="40" t="s">
        <v>738</v>
      </c>
      <c r="G3653" s="698" t="s">
        <v>226</v>
      </c>
      <c r="H3653" s="40" t="s">
        <v>228</v>
      </c>
      <c r="I3653" s="629" t="s">
        <v>151</v>
      </c>
      <c r="J3653" s="698" t="s">
        <v>205</v>
      </c>
      <c r="K3653" s="303">
        <v>0</v>
      </c>
      <c r="L3653" s="304">
        <v>0</v>
      </c>
      <c r="M3653" s="305">
        <v>0</v>
      </c>
      <c r="N3653" s="305">
        <v>0</v>
      </c>
      <c r="O3653" s="303">
        <v>0</v>
      </c>
      <c r="P3653" s="305">
        <v>0</v>
      </c>
      <c r="Q3653" s="303">
        <v>0</v>
      </c>
      <c r="R3653" s="16">
        <f>SUMIFS('Member Months'!$L:$L,'Member Months'!$A:$A,$A3653,'Member Months'!$C:$C,$C3653, 'Member Months'!$D:$D,$D3653)</f>
        <v>0</v>
      </c>
      <c r="T3653" s="172"/>
    </row>
    <row r="3654" spans="1:20">
      <c r="A3654" s="38" t="s">
        <v>218</v>
      </c>
      <c r="B3654" s="39">
        <f t="shared" si="124"/>
        <v>0</v>
      </c>
      <c r="C3654" s="39" t="str">
        <f t="shared" si="125"/>
        <v>2020 Initial Year</v>
      </c>
      <c r="D3654" s="40">
        <v>4</v>
      </c>
      <c r="E3654" s="40" t="s">
        <v>218</v>
      </c>
      <c r="F3654" s="40" t="s">
        <v>738</v>
      </c>
      <c r="G3654" s="698" t="s">
        <v>226</v>
      </c>
      <c r="H3654" s="40" t="s">
        <v>228</v>
      </c>
      <c r="I3654" s="629" t="s">
        <v>152</v>
      </c>
      <c r="J3654" s="698" t="s">
        <v>182</v>
      </c>
      <c r="K3654" s="303">
        <v>0</v>
      </c>
      <c r="L3654" s="304">
        <v>0</v>
      </c>
      <c r="M3654" s="305">
        <v>0</v>
      </c>
      <c r="N3654" s="305">
        <v>0</v>
      </c>
      <c r="O3654" s="303">
        <v>0</v>
      </c>
      <c r="P3654" s="305">
        <v>0</v>
      </c>
      <c r="Q3654" s="303">
        <v>0</v>
      </c>
      <c r="R3654" s="16">
        <f>SUMIFS('Member Months'!$L:$L,'Member Months'!$A:$A,$A3654,'Member Months'!$C:$C,$C3654, 'Member Months'!$D:$D,$D3654)</f>
        <v>0</v>
      </c>
      <c r="T3654" s="172"/>
    </row>
    <row r="3655" spans="1:20">
      <c r="A3655" s="38" t="s">
        <v>218</v>
      </c>
      <c r="B3655" s="39">
        <f t="shared" si="124"/>
        <v>0</v>
      </c>
      <c r="C3655" s="39" t="str">
        <f t="shared" si="125"/>
        <v>2020 Initial Year</v>
      </c>
      <c r="D3655" s="40">
        <v>4</v>
      </c>
      <c r="E3655" s="40" t="s">
        <v>218</v>
      </c>
      <c r="F3655" s="40" t="s">
        <v>738</v>
      </c>
      <c r="G3655" s="698" t="s">
        <v>226</v>
      </c>
      <c r="H3655" s="40" t="s">
        <v>228</v>
      </c>
      <c r="I3655" s="629" t="s">
        <v>70</v>
      </c>
      <c r="J3655" s="698" t="s">
        <v>265</v>
      </c>
      <c r="K3655" s="303">
        <v>0</v>
      </c>
      <c r="L3655" s="304">
        <v>0</v>
      </c>
      <c r="M3655" s="305">
        <v>0</v>
      </c>
      <c r="N3655" s="305">
        <v>0</v>
      </c>
      <c r="O3655" s="303">
        <v>0</v>
      </c>
      <c r="P3655" s="305">
        <v>0</v>
      </c>
      <c r="Q3655" s="303">
        <v>0</v>
      </c>
      <c r="R3655" s="16">
        <f>SUMIFS('Member Months'!$L:$L,'Member Months'!$A:$A,$A3655,'Member Months'!$C:$C,$C3655, 'Member Months'!$D:$D,$D3655)</f>
        <v>0</v>
      </c>
      <c r="T3655" s="172"/>
    </row>
    <row r="3656" spans="1:20">
      <c r="A3656" s="38" t="s">
        <v>218</v>
      </c>
      <c r="B3656" s="39">
        <f t="shared" si="124"/>
        <v>0</v>
      </c>
      <c r="C3656" s="39" t="str">
        <f t="shared" si="125"/>
        <v>2020 Initial Year</v>
      </c>
      <c r="D3656" s="40">
        <v>4</v>
      </c>
      <c r="E3656" s="40" t="s">
        <v>218</v>
      </c>
      <c r="F3656" s="40" t="s">
        <v>738</v>
      </c>
      <c r="G3656" s="698" t="s">
        <v>226</v>
      </c>
      <c r="H3656" s="40" t="s">
        <v>228</v>
      </c>
      <c r="I3656" s="629" t="s">
        <v>71</v>
      </c>
      <c r="J3656" s="698" t="s">
        <v>266</v>
      </c>
      <c r="K3656" s="303">
        <v>0</v>
      </c>
      <c r="L3656" s="304">
        <v>0</v>
      </c>
      <c r="M3656" s="305">
        <v>0</v>
      </c>
      <c r="N3656" s="305">
        <v>0</v>
      </c>
      <c r="O3656" s="303">
        <v>0</v>
      </c>
      <c r="P3656" s="305">
        <v>0</v>
      </c>
      <c r="Q3656" s="303">
        <v>0</v>
      </c>
      <c r="R3656" s="16">
        <f>SUMIFS('Member Months'!$L:$L,'Member Months'!$A:$A,$A3656,'Member Months'!$C:$C,$C3656, 'Member Months'!$D:$D,$D3656)</f>
        <v>0</v>
      </c>
      <c r="T3656" s="172"/>
    </row>
    <row r="3657" spans="1:20">
      <c r="A3657" s="38" t="s">
        <v>218</v>
      </c>
      <c r="B3657" s="39">
        <f t="shared" si="124"/>
        <v>0</v>
      </c>
      <c r="C3657" s="39" t="str">
        <f t="shared" si="125"/>
        <v>2020 Initial Year</v>
      </c>
      <c r="D3657" s="40">
        <v>4</v>
      </c>
      <c r="E3657" s="40" t="s">
        <v>218</v>
      </c>
      <c r="F3657" s="40" t="s">
        <v>738</v>
      </c>
      <c r="G3657" s="698" t="s">
        <v>226</v>
      </c>
      <c r="H3657" s="40" t="s">
        <v>228</v>
      </c>
      <c r="I3657" s="629" t="s">
        <v>72</v>
      </c>
      <c r="J3657" s="698" t="s">
        <v>527</v>
      </c>
      <c r="K3657" s="303">
        <v>0</v>
      </c>
      <c r="L3657" s="304">
        <v>0</v>
      </c>
      <c r="M3657" s="305">
        <v>0</v>
      </c>
      <c r="N3657" s="305">
        <v>0</v>
      </c>
      <c r="O3657" s="303">
        <v>0</v>
      </c>
      <c r="P3657" s="305">
        <v>0</v>
      </c>
      <c r="Q3657" s="303">
        <v>0</v>
      </c>
      <c r="R3657" s="16">
        <f>SUMIFS('Member Months'!$L:$L,'Member Months'!$A:$A,$A3657,'Member Months'!$C:$C,$C3657, 'Member Months'!$D:$D,$D3657)</f>
        <v>0</v>
      </c>
      <c r="T3657" s="172"/>
    </row>
    <row r="3658" spans="1:20">
      <c r="A3658" s="38" t="s">
        <v>218</v>
      </c>
      <c r="B3658" s="39">
        <f t="shared" si="124"/>
        <v>0</v>
      </c>
      <c r="C3658" s="39" t="str">
        <f t="shared" si="125"/>
        <v>2020 Initial Year</v>
      </c>
      <c r="D3658" s="40">
        <v>4</v>
      </c>
      <c r="E3658" s="40" t="s">
        <v>218</v>
      </c>
      <c r="F3658" s="40" t="s">
        <v>738</v>
      </c>
      <c r="G3658" s="698" t="s">
        <v>226</v>
      </c>
      <c r="H3658" s="40" t="s">
        <v>228</v>
      </c>
      <c r="I3658" s="629" t="s">
        <v>73</v>
      </c>
      <c r="J3658" s="698" t="s">
        <v>528</v>
      </c>
      <c r="K3658" s="303">
        <v>0</v>
      </c>
      <c r="L3658" s="304">
        <v>0</v>
      </c>
      <c r="M3658" s="305">
        <v>0</v>
      </c>
      <c r="N3658" s="305">
        <v>0</v>
      </c>
      <c r="O3658" s="303">
        <v>0</v>
      </c>
      <c r="P3658" s="305">
        <v>0</v>
      </c>
      <c r="Q3658" s="303">
        <v>0</v>
      </c>
      <c r="R3658" s="16">
        <f>SUMIFS('Member Months'!$L:$L,'Member Months'!$A:$A,$A3658,'Member Months'!$C:$C,$C3658, 'Member Months'!$D:$D,$D3658)</f>
        <v>0</v>
      </c>
      <c r="T3658" s="172"/>
    </row>
    <row r="3659" spans="1:20">
      <c r="A3659" s="38" t="s">
        <v>218</v>
      </c>
      <c r="B3659" s="39">
        <f t="shared" si="124"/>
        <v>0</v>
      </c>
      <c r="C3659" s="39" t="str">
        <f t="shared" si="125"/>
        <v>2020 Initial Year</v>
      </c>
      <c r="D3659" s="40">
        <v>4</v>
      </c>
      <c r="E3659" s="40" t="s">
        <v>218</v>
      </c>
      <c r="F3659" s="40" t="s">
        <v>738</v>
      </c>
      <c r="G3659" s="698" t="s">
        <v>226</v>
      </c>
      <c r="H3659" s="40" t="s">
        <v>228</v>
      </c>
      <c r="I3659" s="630" t="s">
        <v>409</v>
      </c>
      <c r="J3659" s="698" t="s">
        <v>803</v>
      </c>
      <c r="K3659" s="303">
        <v>0</v>
      </c>
      <c r="L3659" s="304">
        <v>0</v>
      </c>
      <c r="M3659" s="305">
        <v>0</v>
      </c>
      <c r="N3659" s="305">
        <v>0</v>
      </c>
      <c r="O3659" s="303">
        <v>0</v>
      </c>
      <c r="P3659" s="305">
        <v>0</v>
      </c>
      <c r="Q3659" s="303">
        <v>0</v>
      </c>
      <c r="R3659" s="16">
        <f>SUMIFS('Member Months'!$L:$L,'Member Months'!$A:$A,$A3659,'Member Months'!$C:$C,$C3659, 'Member Months'!$D:$D,$D3659)</f>
        <v>0</v>
      </c>
      <c r="T3659" s="172"/>
    </row>
    <row r="3660" spans="1:20">
      <c r="A3660" s="38" t="s">
        <v>219</v>
      </c>
      <c r="B3660" s="39">
        <f t="shared" si="124"/>
        <v>0</v>
      </c>
      <c r="C3660" s="39" t="str">
        <f t="shared" si="125"/>
        <v>2020 Initial Year</v>
      </c>
      <c r="D3660" s="40">
        <v>4</v>
      </c>
      <c r="E3660" s="40" t="s">
        <v>219</v>
      </c>
      <c r="F3660" s="40" t="s">
        <v>738</v>
      </c>
      <c r="G3660" s="698" t="s">
        <v>229</v>
      </c>
      <c r="H3660" s="40" t="s">
        <v>227</v>
      </c>
      <c r="I3660" s="629" t="s">
        <v>211</v>
      </c>
      <c r="J3660" s="698" t="s">
        <v>261</v>
      </c>
      <c r="K3660" s="303">
        <v>0</v>
      </c>
      <c r="L3660" s="304">
        <v>0</v>
      </c>
      <c r="M3660" s="305">
        <v>0</v>
      </c>
      <c r="N3660" s="305">
        <v>0</v>
      </c>
      <c r="O3660" s="303">
        <v>0</v>
      </c>
      <c r="P3660" s="305">
        <v>0</v>
      </c>
      <c r="Q3660" s="303">
        <v>0</v>
      </c>
      <c r="R3660" s="16">
        <f>SUMIFS('Member Months'!$L:$L,'Member Months'!$A:$A,$A3660,'Member Months'!$C:$C,$C3660, 'Member Months'!$D:$D,$D3660)</f>
        <v>0</v>
      </c>
      <c r="T3660" s="172"/>
    </row>
    <row r="3661" spans="1:20">
      <c r="A3661" s="38" t="s">
        <v>219</v>
      </c>
      <c r="B3661" s="39">
        <f t="shared" si="124"/>
        <v>0</v>
      </c>
      <c r="C3661" s="39" t="str">
        <f t="shared" si="125"/>
        <v>2020 Initial Year</v>
      </c>
      <c r="D3661" s="40">
        <v>4</v>
      </c>
      <c r="E3661" s="40" t="s">
        <v>219</v>
      </c>
      <c r="F3661" s="40" t="s">
        <v>738</v>
      </c>
      <c r="G3661" s="698" t="s">
        <v>229</v>
      </c>
      <c r="H3661" s="40" t="s">
        <v>227</v>
      </c>
      <c r="I3661" s="629" t="s">
        <v>214</v>
      </c>
      <c r="J3661" s="698" t="s">
        <v>676</v>
      </c>
      <c r="K3661" s="303">
        <v>0</v>
      </c>
      <c r="L3661" s="304">
        <v>0</v>
      </c>
      <c r="M3661" s="305">
        <v>0</v>
      </c>
      <c r="N3661" s="305">
        <v>0</v>
      </c>
      <c r="O3661" s="303">
        <v>0</v>
      </c>
      <c r="P3661" s="305">
        <v>0</v>
      </c>
      <c r="Q3661" s="303">
        <v>0</v>
      </c>
      <c r="R3661" s="16">
        <f>SUMIFS('Member Months'!$L:$L,'Member Months'!$A:$A,$A3661,'Member Months'!$C:$C,$C3661, 'Member Months'!$D:$D,$D3661)</f>
        <v>0</v>
      </c>
      <c r="T3661" s="172"/>
    </row>
    <row r="3662" spans="1:20">
      <c r="A3662" s="38" t="s">
        <v>219</v>
      </c>
      <c r="B3662" s="39">
        <f t="shared" si="124"/>
        <v>0</v>
      </c>
      <c r="C3662" s="39" t="str">
        <f t="shared" si="125"/>
        <v>2020 Initial Year</v>
      </c>
      <c r="D3662" s="40">
        <v>4</v>
      </c>
      <c r="E3662" s="40" t="s">
        <v>219</v>
      </c>
      <c r="F3662" s="40" t="s">
        <v>738</v>
      </c>
      <c r="G3662" s="698" t="s">
        <v>229</v>
      </c>
      <c r="H3662" s="40" t="s">
        <v>227</v>
      </c>
      <c r="I3662" s="629" t="s">
        <v>215</v>
      </c>
      <c r="J3662" s="698" t="s">
        <v>216</v>
      </c>
      <c r="K3662" s="303">
        <v>0</v>
      </c>
      <c r="L3662" s="304">
        <v>0</v>
      </c>
      <c r="M3662" s="305">
        <v>0</v>
      </c>
      <c r="N3662" s="305">
        <v>0</v>
      </c>
      <c r="O3662" s="303">
        <v>0</v>
      </c>
      <c r="P3662" s="305">
        <v>0</v>
      </c>
      <c r="Q3662" s="303">
        <v>0</v>
      </c>
      <c r="R3662" s="16">
        <f>SUMIFS('Member Months'!$L:$L,'Member Months'!$A:$A,$A3662,'Member Months'!$C:$C,$C3662, 'Member Months'!$D:$D,$D3662)</f>
        <v>0</v>
      </c>
      <c r="T3662" s="172"/>
    </row>
    <row r="3663" spans="1:20">
      <c r="A3663" s="38" t="s">
        <v>219</v>
      </c>
      <c r="B3663" s="39">
        <f t="shared" si="124"/>
        <v>0</v>
      </c>
      <c r="C3663" s="39" t="str">
        <f t="shared" si="125"/>
        <v>2020 Initial Year</v>
      </c>
      <c r="D3663" s="40">
        <v>4</v>
      </c>
      <c r="E3663" s="40" t="s">
        <v>219</v>
      </c>
      <c r="F3663" s="40" t="s">
        <v>738</v>
      </c>
      <c r="G3663" s="698" t="s">
        <v>229</v>
      </c>
      <c r="H3663" s="40" t="s">
        <v>227</v>
      </c>
      <c r="I3663" s="629" t="s">
        <v>217</v>
      </c>
      <c r="J3663" s="698" t="s">
        <v>262</v>
      </c>
      <c r="K3663" s="303">
        <v>0</v>
      </c>
      <c r="L3663" s="304">
        <v>0</v>
      </c>
      <c r="M3663" s="305">
        <v>0</v>
      </c>
      <c r="N3663" s="305">
        <v>0</v>
      </c>
      <c r="O3663" s="303">
        <v>0</v>
      </c>
      <c r="P3663" s="305">
        <v>0</v>
      </c>
      <c r="Q3663" s="303">
        <v>0</v>
      </c>
      <c r="R3663" s="16">
        <f>SUMIFS('Member Months'!$L:$L,'Member Months'!$A:$A,$A3663,'Member Months'!$C:$C,$C3663, 'Member Months'!$D:$D,$D3663)</f>
        <v>0</v>
      </c>
      <c r="T3663" s="172"/>
    </row>
    <row r="3664" spans="1:20">
      <c r="A3664" s="38" t="s">
        <v>219</v>
      </c>
      <c r="B3664" s="39">
        <f t="shared" si="124"/>
        <v>0</v>
      </c>
      <c r="C3664" s="39" t="str">
        <f t="shared" si="125"/>
        <v>2020 Initial Year</v>
      </c>
      <c r="D3664" s="40">
        <v>4</v>
      </c>
      <c r="E3664" s="40" t="s">
        <v>219</v>
      </c>
      <c r="F3664" s="40" t="s">
        <v>738</v>
      </c>
      <c r="G3664" s="698" t="s">
        <v>229</v>
      </c>
      <c r="H3664" s="40" t="s">
        <v>227</v>
      </c>
      <c r="I3664" s="629" t="s">
        <v>218</v>
      </c>
      <c r="J3664" s="698" t="s">
        <v>677</v>
      </c>
      <c r="K3664" s="303">
        <v>0</v>
      </c>
      <c r="L3664" s="304">
        <v>0</v>
      </c>
      <c r="M3664" s="305">
        <v>0</v>
      </c>
      <c r="N3664" s="305">
        <v>0</v>
      </c>
      <c r="O3664" s="303">
        <v>0</v>
      </c>
      <c r="P3664" s="305">
        <v>0</v>
      </c>
      <c r="Q3664" s="303">
        <v>0</v>
      </c>
      <c r="R3664" s="16">
        <f>SUMIFS('Member Months'!$L:$L,'Member Months'!$A:$A,$A3664,'Member Months'!$C:$C,$C3664, 'Member Months'!$D:$D,$D3664)</f>
        <v>0</v>
      </c>
      <c r="T3664" s="172"/>
    </row>
    <row r="3665" spans="1:20">
      <c r="A3665" s="38" t="s">
        <v>219</v>
      </c>
      <c r="B3665" s="39">
        <f t="shared" si="124"/>
        <v>0</v>
      </c>
      <c r="C3665" s="39" t="str">
        <f t="shared" si="125"/>
        <v>2020 Initial Year</v>
      </c>
      <c r="D3665" s="40">
        <v>4</v>
      </c>
      <c r="E3665" s="40" t="s">
        <v>219</v>
      </c>
      <c r="F3665" s="40" t="s">
        <v>738</v>
      </c>
      <c r="G3665" s="698" t="s">
        <v>229</v>
      </c>
      <c r="H3665" s="40" t="s">
        <v>227</v>
      </c>
      <c r="I3665" s="629" t="s">
        <v>219</v>
      </c>
      <c r="J3665" s="698" t="s">
        <v>263</v>
      </c>
      <c r="K3665" s="303">
        <v>0</v>
      </c>
      <c r="L3665" s="304">
        <v>0</v>
      </c>
      <c r="M3665" s="305">
        <v>0</v>
      </c>
      <c r="N3665" s="305">
        <v>0</v>
      </c>
      <c r="O3665" s="303">
        <v>0</v>
      </c>
      <c r="P3665" s="305">
        <v>0</v>
      </c>
      <c r="Q3665" s="303">
        <v>0</v>
      </c>
      <c r="R3665" s="16">
        <f>SUMIFS('Member Months'!$L:$L,'Member Months'!$A:$A,$A3665,'Member Months'!$C:$C,$C3665, 'Member Months'!$D:$D,$D3665)</f>
        <v>0</v>
      </c>
      <c r="T3665" s="172"/>
    </row>
    <row r="3666" spans="1:20">
      <c r="A3666" s="38" t="s">
        <v>219</v>
      </c>
      <c r="B3666" s="39">
        <f t="shared" si="124"/>
        <v>0</v>
      </c>
      <c r="C3666" s="39" t="str">
        <f t="shared" si="125"/>
        <v>2020 Initial Year</v>
      </c>
      <c r="D3666" s="40">
        <v>4</v>
      </c>
      <c r="E3666" s="40" t="s">
        <v>219</v>
      </c>
      <c r="F3666" s="40" t="s">
        <v>738</v>
      </c>
      <c r="G3666" s="698" t="s">
        <v>229</v>
      </c>
      <c r="H3666" s="40" t="s">
        <v>227</v>
      </c>
      <c r="I3666" s="629" t="s">
        <v>220</v>
      </c>
      <c r="J3666" s="698" t="s">
        <v>675</v>
      </c>
      <c r="K3666" s="303">
        <v>0</v>
      </c>
      <c r="L3666" s="304">
        <v>0</v>
      </c>
      <c r="M3666" s="305">
        <v>0</v>
      </c>
      <c r="N3666" s="305">
        <v>0</v>
      </c>
      <c r="O3666" s="303">
        <v>0</v>
      </c>
      <c r="P3666" s="305">
        <v>0</v>
      </c>
      <c r="Q3666" s="303">
        <v>0</v>
      </c>
      <c r="R3666" s="16">
        <f>SUMIFS('Member Months'!$L:$L,'Member Months'!$A:$A,$A3666,'Member Months'!$C:$C,$C3666, 'Member Months'!$D:$D,$D3666)</f>
        <v>0</v>
      </c>
      <c r="T3666" s="172"/>
    </row>
    <row r="3667" spans="1:20">
      <c r="A3667" s="38" t="s">
        <v>219</v>
      </c>
      <c r="B3667" s="39">
        <f t="shared" si="124"/>
        <v>0</v>
      </c>
      <c r="C3667" s="39" t="str">
        <f t="shared" si="125"/>
        <v>2020 Initial Year</v>
      </c>
      <c r="D3667" s="40">
        <v>4</v>
      </c>
      <c r="E3667" s="40" t="s">
        <v>219</v>
      </c>
      <c r="F3667" s="40" t="s">
        <v>738</v>
      </c>
      <c r="G3667" s="698" t="s">
        <v>229</v>
      </c>
      <c r="H3667" s="40" t="s">
        <v>227</v>
      </c>
      <c r="I3667" s="629" t="s">
        <v>221</v>
      </c>
      <c r="J3667" s="698" t="s">
        <v>264</v>
      </c>
      <c r="K3667" s="303">
        <v>0</v>
      </c>
      <c r="L3667" s="304">
        <v>0</v>
      </c>
      <c r="M3667" s="305">
        <v>0</v>
      </c>
      <c r="N3667" s="305">
        <v>0</v>
      </c>
      <c r="O3667" s="303">
        <v>0</v>
      </c>
      <c r="P3667" s="305">
        <v>0</v>
      </c>
      <c r="Q3667" s="303">
        <v>0</v>
      </c>
      <c r="R3667" s="16">
        <f>SUMIFS('Member Months'!$L:$L,'Member Months'!$A:$A,$A3667,'Member Months'!$C:$C,$C3667, 'Member Months'!$D:$D,$D3667)</f>
        <v>0</v>
      </c>
      <c r="T3667" s="172"/>
    </row>
    <row r="3668" spans="1:20">
      <c r="A3668" s="38" t="s">
        <v>219</v>
      </c>
      <c r="B3668" s="39">
        <f t="shared" si="124"/>
        <v>0</v>
      </c>
      <c r="C3668" s="39" t="str">
        <f t="shared" si="125"/>
        <v>2020 Initial Year</v>
      </c>
      <c r="D3668" s="40">
        <v>4</v>
      </c>
      <c r="E3668" s="40" t="s">
        <v>219</v>
      </c>
      <c r="F3668" s="40" t="s">
        <v>738</v>
      </c>
      <c r="G3668" s="698" t="s">
        <v>229</v>
      </c>
      <c r="H3668" s="40" t="s">
        <v>227</v>
      </c>
      <c r="I3668" s="629" t="s">
        <v>222</v>
      </c>
      <c r="J3668" s="698" t="s">
        <v>206</v>
      </c>
      <c r="K3668" s="303">
        <v>0</v>
      </c>
      <c r="L3668" s="304">
        <v>0</v>
      </c>
      <c r="M3668" s="305">
        <v>0</v>
      </c>
      <c r="N3668" s="305">
        <v>0</v>
      </c>
      <c r="O3668" s="303">
        <v>0</v>
      </c>
      <c r="P3668" s="305">
        <v>0</v>
      </c>
      <c r="Q3668" s="303">
        <v>0</v>
      </c>
      <c r="R3668" s="16">
        <f>SUMIFS('Member Months'!$L:$L,'Member Months'!$A:$A,$A3668,'Member Months'!$C:$C,$C3668, 'Member Months'!$D:$D,$D3668)</f>
        <v>0</v>
      </c>
      <c r="T3668" s="172"/>
    </row>
    <row r="3669" spans="1:20">
      <c r="A3669" s="38" t="s">
        <v>219</v>
      </c>
      <c r="B3669" s="39">
        <f t="shared" si="124"/>
        <v>0</v>
      </c>
      <c r="C3669" s="39" t="str">
        <f t="shared" si="125"/>
        <v>2020 Initial Year</v>
      </c>
      <c r="D3669" s="40">
        <v>4</v>
      </c>
      <c r="E3669" s="40" t="s">
        <v>219</v>
      </c>
      <c r="F3669" s="40" t="s">
        <v>738</v>
      </c>
      <c r="G3669" s="698" t="s">
        <v>229</v>
      </c>
      <c r="H3669" s="40" t="s">
        <v>227</v>
      </c>
      <c r="I3669" s="629" t="s">
        <v>223</v>
      </c>
      <c r="J3669" s="698" t="s">
        <v>181</v>
      </c>
      <c r="K3669" s="303">
        <v>0</v>
      </c>
      <c r="L3669" s="304">
        <v>0</v>
      </c>
      <c r="M3669" s="305">
        <v>0</v>
      </c>
      <c r="N3669" s="305">
        <v>0</v>
      </c>
      <c r="O3669" s="303">
        <v>0</v>
      </c>
      <c r="P3669" s="305">
        <v>0</v>
      </c>
      <c r="Q3669" s="303">
        <v>0</v>
      </c>
      <c r="R3669" s="16">
        <f>SUMIFS('Member Months'!$L:$L,'Member Months'!$A:$A,$A3669,'Member Months'!$C:$C,$C3669, 'Member Months'!$D:$D,$D3669)</f>
        <v>0</v>
      </c>
      <c r="T3669" s="172"/>
    </row>
    <row r="3670" spans="1:20">
      <c r="A3670" s="38" t="s">
        <v>219</v>
      </c>
      <c r="B3670" s="39">
        <f t="shared" si="124"/>
        <v>0</v>
      </c>
      <c r="C3670" s="39" t="str">
        <f t="shared" si="125"/>
        <v>2020 Initial Year</v>
      </c>
      <c r="D3670" s="40">
        <v>4</v>
      </c>
      <c r="E3670" s="40" t="s">
        <v>219</v>
      </c>
      <c r="F3670" s="40" t="s">
        <v>738</v>
      </c>
      <c r="G3670" s="698" t="s">
        <v>229</v>
      </c>
      <c r="H3670" s="40" t="s">
        <v>227</v>
      </c>
      <c r="I3670" s="629" t="s">
        <v>150</v>
      </c>
      <c r="J3670" s="698" t="s">
        <v>204</v>
      </c>
      <c r="K3670" s="303">
        <v>0</v>
      </c>
      <c r="L3670" s="304">
        <v>0</v>
      </c>
      <c r="M3670" s="305">
        <v>0</v>
      </c>
      <c r="N3670" s="305">
        <v>0</v>
      </c>
      <c r="O3670" s="303">
        <v>0</v>
      </c>
      <c r="P3670" s="305">
        <v>0</v>
      </c>
      <c r="Q3670" s="303">
        <v>0</v>
      </c>
      <c r="R3670" s="16">
        <f>SUMIFS('Member Months'!$L:$L,'Member Months'!$A:$A,$A3670,'Member Months'!$C:$C,$C3670, 'Member Months'!$D:$D,$D3670)</f>
        <v>0</v>
      </c>
      <c r="T3670" s="172"/>
    </row>
    <row r="3671" spans="1:20">
      <c r="A3671" s="38" t="s">
        <v>219</v>
      </c>
      <c r="B3671" s="39">
        <f t="shared" si="124"/>
        <v>0</v>
      </c>
      <c r="C3671" s="39" t="str">
        <f t="shared" si="125"/>
        <v>2020 Initial Year</v>
      </c>
      <c r="D3671" s="40">
        <v>4</v>
      </c>
      <c r="E3671" s="40" t="s">
        <v>219</v>
      </c>
      <c r="F3671" s="40" t="s">
        <v>738</v>
      </c>
      <c r="G3671" s="698" t="s">
        <v>229</v>
      </c>
      <c r="H3671" s="40" t="s">
        <v>227</v>
      </c>
      <c r="I3671" s="629" t="s">
        <v>151</v>
      </c>
      <c r="J3671" s="698" t="s">
        <v>205</v>
      </c>
      <c r="K3671" s="303">
        <v>0</v>
      </c>
      <c r="L3671" s="304">
        <v>0</v>
      </c>
      <c r="M3671" s="305">
        <v>0</v>
      </c>
      <c r="N3671" s="305">
        <v>0</v>
      </c>
      <c r="O3671" s="303">
        <v>0</v>
      </c>
      <c r="P3671" s="305">
        <v>0</v>
      </c>
      <c r="Q3671" s="303">
        <v>0</v>
      </c>
      <c r="R3671" s="16">
        <f>SUMIFS('Member Months'!$L:$L,'Member Months'!$A:$A,$A3671,'Member Months'!$C:$C,$C3671, 'Member Months'!$D:$D,$D3671)</f>
        <v>0</v>
      </c>
      <c r="T3671" s="172"/>
    </row>
    <row r="3672" spans="1:20">
      <c r="A3672" s="38" t="s">
        <v>219</v>
      </c>
      <c r="B3672" s="39">
        <f t="shared" si="124"/>
        <v>0</v>
      </c>
      <c r="C3672" s="39" t="str">
        <f t="shared" si="125"/>
        <v>2020 Initial Year</v>
      </c>
      <c r="D3672" s="40">
        <v>4</v>
      </c>
      <c r="E3672" s="40" t="s">
        <v>219</v>
      </c>
      <c r="F3672" s="40" t="s">
        <v>738</v>
      </c>
      <c r="G3672" s="698" t="s">
        <v>229</v>
      </c>
      <c r="H3672" s="40" t="s">
        <v>227</v>
      </c>
      <c r="I3672" s="629" t="s">
        <v>152</v>
      </c>
      <c r="J3672" s="698" t="s">
        <v>182</v>
      </c>
      <c r="K3672" s="303">
        <v>0</v>
      </c>
      <c r="L3672" s="304">
        <v>0</v>
      </c>
      <c r="M3672" s="305">
        <v>0</v>
      </c>
      <c r="N3672" s="305">
        <v>0</v>
      </c>
      <c r="O3672" s="303">
        <v>0</v>
      </c>
      <c r="P3672" s="305">
        <v>0</v>
      </c>
      <c r="Q3672" s="303">
        <v>0</v>
      </c>
      <c r="R3672" s="16">
        <f>SUMIFS('Member Months'!$L:$L,'Member Months'!$A:$A,$A3672,'Member Months'!$C:$C,$C3672, 'Member Months'!$D:$D,$D3672)</f>
        <v>0</v>
      </c>
      <c r="T3672" s="172"/>
    </row>
    <row r="3673" spans="1:20">
      <c r="A3673" s="38" t="s">
        <v>219</v>
      </c>
      <c r="B3673" s="39">
        <f t="shared" si="124"/>
        <v>0</v>
      </c>
      <c r="C3673" s="39" t="str">
        <f t="shared" si="125"/>
        <v>2020 Initial Year</v>
      </c>
      <c r="D3673" s="40">
        <v>4</v>
      </c>
      <c r="E3673" s="40" t="s">
        <v>219</v>
      </c>
      <c r="F3673" s="40" t="s">
        <v>738</v>
      </c>
      <c r="G3673" s="698" t="s">
        <v>229</v>
      </c>
      <c r="H3673" s="40" t="s">
        <v>227</v>
      </c>
      <c r="I3673" s="629" t="s">
        <v>70</v>
      </c>
      <c r="J3673" s="698" t="s">
        <v>265</v>
      </c>
      <c r="K3673" s="303">
        <v>0</v>
      </c>
      <c r="L3673" s="304">
        <v>0</v>
      </c>
      <c r="M3673" s="305">
        <v>0</v>
      </c>
      <c r="N3673" s="305">
        <v>0</v>
      </c>
      <c r="O3673" s="303">
        <v>0</v>
      </c>
      <c r="P3673" s="305">
        <v>0</v>
      </c>
      <c r="Q3673" s="303">
        <v>0</v>
      </c>
      <c r="R3673" s="16">
        <f>SUMIFS('Member Months'!$L:$L,'Member Months'!$A:$A,$A3673,'Member Months'!$C:$C,$C3673, 'Member Months'!$D:$D,$D3673)</f>
        <v>0</v>
      </c>
      <c r="T3673" s="172"/>
    </row>
    <row r="3674" spans="1:20">
      <c r="A3674" s="38" t="s">
        <v>219</v>
      </c>
      <c r="B3674" s="39">
        <f t="shared" si="124"/>
        <v>0</v>
      </c>
      <c r="C3674" s="39" t="str">
        <f t="shared" si="125"/>
        <v>2020 Initial Year</v>
      </c>
      <c r="D3674" s="40">
        <v>4</v>
      </c>
      <c r="E3674" s="40" t="s">
        <v>219</v>
      </c>
      <c r="F3674" s="40" t="s">
        <v>738</v>
      </c>
      <c r="G3674" s="698" t="s">
        <v>229</v>
      </c>
      <c r="H3674" s="40" t="s">
        <v>227</v>
      </c>
      <c r="I3674" s="629" t="s">
        <v>71</v>
      </c>
      <c r="J3674" s="698" t="s">
        <v>266</v>
      </c>
      <c r="K3674" s="303">
        <v>0</v>
      </c>
      <c r="L3674" s="304">
        <v>0</v>
      </c>
      <c r="M3674" s="305">
        <v>0</v>
      </c>
      <c r="N3674" s="305">
        <v>0</v>
      </c>
      <c r="O3674" s="303">
        <v>0</v>
      </c>
      <c r="P3674" s="305">
        <v>0</v>
      </c>
      <c r="Q3674" s="303">
        <v>0</v>
      </c>
      <c r="R3674" s="16">
        <f>SUMIFS('Member Months'!$L:$L,'Member Months'!$A:$A,$A3674,'Member Months'!$C:$C,$C3674, 'Member Months'!$D:$D,$D3674)</f>
        <v>0</v>
      </c>
      <c r="T3674" s="172"/>
    </row>
    <row r="3675" spans="1:20">
      <c r="A3675" s="38" t="s">
        <v>219</v>
      </c>
      <c r="B3675" s="39">
        <f t="shared" si="124"/>
        <v>0</v>
      </c>
      <c r="C3675" s="39" t="str">
        <f t="shared" si="125"/>
        <v>2020 Initial Year</v>
      </c>
      <c r="D3675" s="40">
        <v>4</v>
      </c>
      <c r="E3675" s="40" t="s">
        <v>219</v>
      </c>
      <c r="F3675" s="40" t="s">
        <v>738</v>
      </c>
      <c r="G3675" s="698" t="s">
        <v>229</v>
      </c>
      <c r="H3675" s="40" t="s">
        <v>227</v>
      </c>
      <c r="I3675" s="629" t="s">
        <v>72</v>
      </c>
      <c r="J3675" s="698" t="s">
        <v>527</v>
      </c>
      <c r="K3675" s="303">
        <v>0</v>
      </c>
      <c r="L3675" s="304">
        <v>0</v>
      </c>
      <c r="M3675" s="305">
        <v>0</v>
      </c>
      <c r="N3675" s="305">
        <v>0</v>
      </c>
      <c r="O3675" s="303">
        <v>0</v>
      </c>
      <c r="P3675" s="305">
        <v>0</v>
      </c>
      <c r="Q3675" s="303">
        <v>0</v>
      </c>
      <c r="R3675" s="16">
        <f>SUMIFS('Member Months'!$L:$L,'Member Months'!$A:$A,$A3675,'Member Months'!$C:$C,$C3675, 'Member Months'!$D:$D,$D3675)</f>
        <v>0</v>
      </c>
      <c r="T3675" s="172"/>
    </row>
    <row r="3676" spans="1:20">
      <c r="A3676" s="38" t="s">
        <v>219</v>
      </c>
      <c r="B3676" s="39">
        <f t="shared" si="124"/>
        <v>0</v>
      </c>
      <c r="C3676" s="39" t="str">
        <f t="shared" si="125"/>
        <v>2020 Initial Year</v>
      </c>
      <c r="D3676" s="40">
        <v>4</v>
      </c>
      <c r="E3676" s="40" t="s">
        <v>219</v>
      </c>
      <c r="F3676" s="40" t="s">
        <v>738</v>
      </c>
      <c r="G3676" s="698" t="s">
        <v>229</v>
      </c>
      <c r="H3676" s="40" t="s">
        <v>227</v>
      </c>
      <c r="I3676" s="629" t="s">
        <v>73</v>
      </c>
      <c r="J3676" s="698" t="s">
        <v>528</v>
      </c>
      <c r="K3676" s="303">
        <v>0</v>
      </c>
      <c r="L3676" s="304">
        <v>0</v>
      </c>
      <c r="M3676" s="305">
        <v>0</v>
      </c>
      <c r="N3676" s="305">
        <v>0</v>
      </c>
      <c r="O3676" s="303">
        <v>0</v>
      </c>
      <c r="P3676" s="305">
        <v>0</v>
      </c>
      <c r="Q3676" s="303">
        <v>0</v>
      </c>
      <c r="R3676" s="16">
        <f>SUMIFS('Member Months'!$L:$L,'Member Months'!$A:$A,$A3676,'Member Months'!$C:$C,$C3676, 'Member Months'!$D:$D,$D3676)</f>
        <v>0</v>
      </c>
      <c r="T3676" s="172"/>
    </row>
    <row r="3677" spans="1:20">
      <c r="A3677" s="38" t="s">
        <v>219</v>
      </c>
      <c r="B3677" s="39">
        <f t="shared" si="124"/>
        <v>0</v>
      </c>
      <c r="C3677" s="39" t="str">
        <f t="shared" si="125"/>
        <v>2020 Initial Year</v>
      </c>
      <c r="D3677" s="40">
        <v>4</v>
      </c>
      <c r="E3677" s="40" t="s">
        <v>219</v>
      </c>
      <c r="F3677" s="40" t="s">
        <v>738</v>
      </c>
      <c r="G3677" s="698" t="s">
        <v>229</v>
      </c>
      <c r="H3677" s="40" t="s">
        <v>227</v>
      </c>
      <c r="I3677" s="630" t="s">
        <v>409</v>
      </c>
      <c r="J3677" s="698" t="s">
        <v>803</v>
      </c>
      <c r="K3677" s="303">
        <v>0</v>
      </c>
      <c r="L3677" s="304">
        <v>0</v>
      </c>
      <c r="M3677" s="305">
        <v>0</v>
      </c>
      <c r="N3677" s="305">
        <v>0</v>
      </c>
      <c r="O3677" s="303">
        <v>0</v>
      </c>
      <c r="P3677" s="305">
        <v>0</v>
      </c>
      <c r="Q3677" s="303">
        <v>0</v>
      </c>
      <c r="R3677" s="16">
        <f>SUMIFS('Member Months'!$L:$L,'Member Months'!$A:$A,$A3677,'Member Months'!$C:$C,$C3677, 'Member Months'!$D:$D,$D3677)</f>
        <v>0</v>
      </c>
      <c r="T3677" s="172"/>
    </row>
    <row r="3678" spans="1:20">
      <c r="A3678" s="38" t="s">
        <v>220</v>
      </c>
      <c r="B3678" s="39">
        <f t="shared" si="124"/>
        <v>0</v>
      </c>
      <c r="C3678" s="39" t="str">
        <f t="shared" si="125"/>
        <v>2020 Initial Year</v>
      </c>
      <c r="D3678" s="40">
        <v>4</v>
      </c>
      <c r="E3678" s="40" t="s">
        <v>220</v>
      </c>
      <c r="F3678" s="40" t="s">
        <v>738</v>
      </c>
      <c r="G3678" s="698" t="s">
        <v>229</v>
      </c>
      <c r="H3678" s="40" t="s">
        <v>228</v>
      </c>
      <c r="I3678" s="629" t="s">
        <v>211</v>
      </c>
      <c r="J3678" s="698" t="s">
        <v>261</v>
      </c>
      <c r="K3678" s="303">
        <v>0</v>
      </c>
      <c r="L3678" s="304">
        <v>0</v>
      </c>
      <c r="M3678" s="305">
        <v>0</v>
      </c>
      <c r="N3678" s="305">
        <v>0</v>
      </c>
      <c r="O3678" s="303">
        <v>0</v>
      </c>
      <c r="P3678" s="305">
        <v>0</v>
      </c>
      <c r="Q3678" s="303">
        <v>0</v>
      </c>
      <c r="R3678" s="16">
        <f>SUMIFS('Member Months'!$L:$L,'Member Months'!$A:$A,$A3678,'Member Months'!$C:$C,$C3678, 'Member Months'!$D:$D,$D3678)</f>
        <v>0</v>
      </c>
      <c r="T3678" s="172"/>
    </row>
    <row r="3679" spans="1:20">
      <c r="A3679" s="38" t="s">
        <v>220</v>
      </c>
      <c r="B3679" s="39">
        <f t="shared" si="124"/>
        <v>0</v>
      </c>
      <c r="C3679" s="39" t="str">
        <f t="shared" si="125"/>
        <v>2020 Initial Year</v>
      </c>
      <c r="D3679" s="40">
        <v>4</v>
      </c>
      <c r="E3679" s="40" t="s">
        <v>220</v>
      </c>
      <c r="F3679" s="40" t="s">
        <v>738</v>
      </c>
      <c r="G3679" s="698" t="s">
        <v>229</v>
      </c>
      <c r="H3679" s="40" t="s">
        <v>228</v>
      </c>
      <c r="I3679" s="629" t="s">
        <v>214</v>
      </c>
      <c r="J3679" s="698" t="s">
        <v>676</v>
      </c>
      <c r="K3679" s="303">
        <v>0</v>
      </c>
      <c r="L3679" s="304">
        <v>0</v>
      </c>
      <c r="M3679" s="305">
        <v>0</v>
      </c>
      <c r="N3679" s="305">
        <v>0</v>
      </c>
      <c r="O3679" s="303">
        <v>0</v>
      </c>
      <c r="P3679" s="305">
        <v>0</v>
      </c>
      <c r="Q3679" s="303">
        <v>0</v>
      </c>
      <c r="R3679" s="16">
        <f>SUMIFS('Member Months'!$L:$L,'Member Months'!$A:$A,$A3679,'Member Months'!$C:$C,$C3679, 'Member Months'!$D:$D,$D3679)</f>
        <v>0</v>
      </c>
      <c r="T3679" s="172"/>
    </row>
    <row r="3680" spans="1:20">
      <c r="A3680" s="38" t="s">
        <v>220</v>
      </c>
      <c r="B3680" s="39">
        <f t="shared" si="124"/>
        <v>0</v>
      </c>
      <c r="C3680" s="39" t="str">
        <f t="shared" si="125"/>
        <v>2020 Initial Year</v>
      </c>
      <c r="D3680" s="40">
        <v>4</v>
      </c>
      <c r="E3680" s="40" t="s">
        <v>220</v>
      </c>
      <c r="F3680" s="40" t="s">
        <v>738</v>
      </c>
      <c r="G3680" s="698" t="s">
        <v>229</v>
      </c>
      <c r="H3680" s="40" t="s">
        <v>228</v>
      </c>
      <c r="I3680" s="629" t="s">
        <v>215</v>
      </c>
      <c r="J3680" s="698" t="s">
        <v>216</v>
      </c>
      <c r="K3680" s="303">
        <v>0</v>
      </c>
      <c r="L3680" s="304">
        <v>0</v>
      </c>
      <c r="M3680" s="305">
        <v>0</v>
      </c>
      <c r="N3680" s="305">
        <v>0</v>
      </c>
      <c r="O3680" s="303">
        <v>0</v>
      </c>
      <c r="P3680" s="305">
        <v>0</v>
      </c>
      <c r="Q3680" s="303">
        <v>0</v>
      </c>
      <c r="R3680" s="16">
        <f>SUMIFS('Member Months'!$L:$L,'Member Months'!$A:$A,$A3680,'Member Months'!$C:$C,$C3680, 'Member Months'!$D:$D,$D3680)</f>
        <v>0</v>
      </c>
      <c r="T3680" s="172"/>
    </row>
    <row r="3681" spans="1:20">
      <c r="A3681" s="38" t="s">
        <v>220</v>
      </c>
      <c r="B3681" s="39">
        <f t="shared" si="124"/>
        <v>0</v>
      </c>
      <c r="C3681" s="39" t="str">
        <f t="shared" si="125"/>
        <v>2020 Initial Year</v>
      </c>
      <c r="D3681" s="40">
        <v>4</v>
      </c>
      <c r="E3681" s="40" t="s">
        <v>220</v>
      </c>
      <c r="F3681" s="40" t="s">
        <v>738</v>
      </c>
      <c r="G3681" s="698" t="s">
        <v>229</v>
      </c>
      <c r="H3681" s="40" t="s">
        <v>228</v>
      </c>
      <c r="I3681" s="629" t="s">
        <v>217</v>
      </c>
      <c r="J3681" s="698" t="s">
        <v>262</v>
      </c>
      <c r="K3681" s="303">
        <v>0</v>
      </c>
      <c r="L3681" s="304">
        <v>0</v>
      </c>
      <c r="M3681" s="305">
        <v>0</v>
      </c>
      <c r="N3681" s="305">
        <v>0</v>
      </c>
      <c r="O3681" s="303">
        <v>0</v>
      </c>
      <c r="P3681" s="305">
        <v>0</v>
      </c>
      <c r="Q3681" s="303">
        <v>0</v>
      </c>
      <c r="R3681" s="16">
        <f>SUMIFS('Member Months'!$L:$L,'Member Months'!$A:$A,$A3681,'Member Months'!$C:$C,$C3681, 'Member Months'!$D:$D,$D3681)</f>
        <v>0</v>
      </c>
      <c r="T3681" s="172"/>
    </row>
    <row r="3682" spans="1:20">
      <c r="A3682" s="38" t="s">
        <v>220</v>
      </c>
      <c r="B3682" s="39">
        <f t="shared" si="124"/>
        <v>0</v>
      </c>
      <c r="C3682" s="39" t="str">
        <f t="shared" si="125"/>
        <v>2020 Initial Year</v>
      </c>
      <c r="D3682" s="40">
        <v>4</v>
      </c>
      <c r="E3682" s="40" t="s">
        <v>220</v>
      </c>
      <c r="F3682" s="40" t="s">
        <v>738</v>
      </c>
      <c r="G3682" s="698" t="s">
        <v>229</v>
      </c>
      <c r="H3682" s="40" t="s">
        <v>228</v>
      </c>
      <c r="I3682" s="629" t="s">
        <v>218</v>
      </c>
      <c r="J3682" s="698" t="s">
        <v>677</v>
      </c>
      <c r="K3682" s="303">
        <v>0</v>
      </c>
      <c r="L3682" s="304">
        <v>0</v>
      </c>
      <c r="M3682" s="305">
        <v>0</v>
      </c>
      <c r="N3682" s="305">
        <v>0</v>
      </c>
      <c r="O3682" s="303">
        <v>0</v>
      </c>
      <c r="P3682" s="305">
        <v>0</v>
      </c>
      <c r="Q3682" s="303">
        <v>0</v>
      </c>
      <c r="R3682" s="16">
        <f>SUMIFS('Member Months'!$L:$L,'Member Months'!$A:$A,$A3682,'Member Months'!$C:$C,$C3682, 'Member Months'!$D:$D,$D3682)</f>
        <v>0</v>
      </c>
      <c r="T3682" s="172"/>
    </row>
    <row r="3683" spans="1:20">
      <c r="A3683" s="38" t="s">
        <v>220</v>
      </c>
      <c r="B3683" s="39">
        <f t="shared" si="124"/>
        <v>0</v>
      </c>
      <c r="C3683" s="39" t="str">
        <f t="shared" si="125"/>
        <v>2020 Initial Year</v>
      </c>
      <c r="D3683" s="40">
        <v>4</v>
      </c>
      <c r="E3683" s="40" t="s">
        <v>220</v>
      </c>
      <c r="F3683" s="40" t="s">
        <v>738</v>
      </c>
      <c r="G3683" s="698" t="s">
        <v>229</v>
      </c>
      <c r="H3683" s="40" t="s">
        <v>228</v>
      </c>
      <c r="I3683" s="629" t="s">
        <v>219</v>
      </c>
      <c r="J3683" s="698" t="s">
        <v>263</v>
      </c>
      <c r="K3683" s="303">
        <v>0</v>
      </c>
      <c r="L3683" s="304">
        <v>0</v>
      </c>
      <c r="M3683" s="305">
        <v>0</v>
      </c>
      <c r="N3683" s="305">
        <v>0</v>
      </c>
      <c r="O3683" s="303">
        <v>0</v>
      </c>
      <c r="P3683" s="305">
        <v>0</v>
      </c>
      <c r="Q3683" s="303">
        <v>0</v>
      </c>
      <c r="R3683" s="16">
        <f>SUMIFS('Member Months'!$L:$L,'Member Months'!$A:$A,$A3683,'Member Months'!$C:$C,$C3683, 'Member Months'!$D:$D,$D3683)</f>
        <v>0</v>
      </c>
      <c r="T3683" s="172"/>
    </row>
    <row r="3684" spans="1:20">
      <c r="A3684" s="38" t="s">
        <v>220</v>
      </c>
      <c r="B3684" s="39">
        <f t="shared" si="124"/>
        <v>0</v>
      </c>
      <c r="C3684" s="39" t="str">
        <f t="shared" si="125"/>
        <v>2020 Initial Year</v>
      </c>
      <c r="D3684" s="40">
        <v>4</v>
      </c>
      <c r="E3684" s="40" t="s">
        <v>220</v>
      </c>
      <c r="F3684" s="40" t="s">
        <v>738</v>
      </c>
      <c r="G3684" s="698" t="s">
        <v>229</v>
      </c>
      <c r="H3684" s="40" t="s">
        <v>228</v>
      </c>
      <c r="I3684" s="629" t="s">
        <v>220</v>
      </c>
      <c r="J3684" s="698" t="s">
        <v>675</v>
      </c>
      <c r="K3684" s="303">
        <v>0</v>
      </c>
      <c r="L3684" s="304">
        <v>0</v>
      </c>
      <c r="M3684" s="305">
        <v>0</v>
      </c>
      <c r="N3684" s="305">
        <v>0</v>
      </c>
      <c r="O3684" s="303">
        <v>0</v>
      </c>
      <c r="P3684" s="305">
        <v>0</v>
      </c>
      <c r="Q3684" s="303">
        <v>0</v>
      </c>
      <c r="R3684" s="16">
        <f>SUMIFS('Member Months'!$L:$L,'Member Months'!$A:$A,$A3684,'Member Months'!$C:$C,$C3684, 'Member Months'!$D:$D,$D3684)</f>
        <v>0</v>
      </c>
      <c r="T3684" s="172"/>
    </row>
    <row r="3685" spans="1:20">
      <c r="A3685" s="38" t="s">
        <v>220</v>
      </c>
      <c r="B3685" s="39">
        <f t="shared" si="124"/>
        <v>0</v>
      </c>
      <c r="C3685" s="39" t="str">
        <f t="shared" si="125"/>
        <v>2020 Initial Year</v>
      </c>
      <c r="D3685" s="40">
        <v>4</v>
      </c>
      <c r="E3685" s="40" t="s">
        <v>220</v>
      </c>
      <c r="F3685" s="40" t="s">
        <v>738</v>
      </c>
      <c r="G3685" s="698" t="s">
        <v>229</v>
      </c>
      <c r="H3685" s="40" t="s">
        <v>228</v>
      </c>
      <c r="I3685" s="629" t="s">
        <v>221</v>
      </c>
      <c r="J3685" s="698" t="s">
        <v>264</v>
      </c>
      <c r="K3685" s="303">
        <v>0</v>
      </c>
      <c r="L3685" s="304">
        <v>0</v>
      </c>
      <c r="M3685" s="305">
        <v>0</v>
      </c>
      <c r="N3685" s="305">
        <v>0</v>
      </c>
      <c r="O3685" s="303">
        <v>0</v>
      </c>
      <c r="P3685" s="305">
        <v>0</v>
      </c>
      <c r="Q3685" s="303">
        <v>0</v>
      </c>
      <c r="R3685" s="16">
        <f>SUMIFS('Member Months'!$L:$L,'Member Months'!$A:$A,$A3685,'Member Months'!$C:$C,$C3685, 'Member Months'!$D:$D,$D3685)</f>
        <v>0</v>
      </c>
      <c r="T3685" s="172"/>
    </row>
    <row r="3686" spans="1:20">
      <c r="A3686" s="38" t="s">
        <v>220</v>
      </c>
      <c r="B3686" s="39">
        <f t="shared" si="124"/>
        <v>0</v>
      </c>
      <c r="C3686" s="39" t="str">
        <f t="shared" si="125"/>
        <v>2020 Initial Year</v>
      </c>
      <c r="D3686" s="40">
        <v>4</v>
      </c>
      <c r="E3686" s="40" t="s">
        <v>220</v>
      </c>
      <c r="F3686" s="40" t="s">
        <v>738</v>
      </c>
      <c r="G3686" s="698" t="s">
        <v>229</v>
      </c>
      <c r="H3686" s="40" t="s">
        <v>228</v>
      </c>
      <c r="I3686" s="629" t="s">
        <v>222</v>
      </c>
      <c r="J3686" s="698" t="s">
        <v>206</v>
      </c>
      <c r="K3686" s="303">
        <v>0</v>
      </c>
      <c r="L3686" s="304">
        <v>0</v>
      </c>
      <c r="M3686" s="305">
        <v>0</v>
      </c>
      <c r="N3686" s="305">
        <v>0</v>
      </c>
      <c r="O3686" s="303">
        <v>0</v>
      </c>
      <c r="P3686" s="305">
        <v>0</v>
      </c>
      <c r="Q3686" s="303">
        <v>0</v>
      </c>
      <c r="R3686" s="16">
        <f>SUMIFS('Member Months'!$L:$L,'Member Months'!$A:$A,$A3686,'Member Months'!$C:$C,$C3686, 'Member Months'!$D:$D,$D3686)</f>
        <v>0</v>
      </c>
      <c r="T3686" s="172"/>
    </row>
    <row r="3687" spans="1:20">
      <c r="A3687" s="38" t="s">
        <v>220</v>
      </c>
      <c r="B3687" s="39">
        <f t="shared" si="124"/>
        <v>0</v>
      </c>
      <c r="C3687" s="39" t="str">
        <f t="shared" si="125"/>
        <v>2020 Initial Year</v>
      </c>
      <c r="D3687" s="40">
        <v>4</v>
      </c>
      <c r="E3687" s="40" t="s">
        <v>220</v>
      </c>
      <c r="F3687" s="40" t="s">
        <v>738</v>
      </c>
      <c r="G3687" s="698" t="s">
        <v>229</v>
      </c>
      <c r="H3687" s="40" t="s">
        <v>228</v>
      </c>
      <c r="I3687" s="629" t="s">
        <v>223</v>
      </c>
      <c r="J3687" s="698" t="s">
        <v>181</v>
      </c>
      <c r="K3687" s="303">
        <v>0</v>
      </c>
      <c r="L3687" s="304">
        <v>0</v>
      </c>
      <c r="M3687" s="305">
        <v>0</v>
      </c>
      <c r="N3687" s="305">
        <v>0</v>
      </c>
      <c r="O3687" s="303">
        <v>0</v>
      </c>
      <c r="P3687" s="305">
        <v>0</v>
      </c>
      <c r="Q3687" s="303">
        <v>0</v>
      </c>
      <c r="R3687" s="16">
        <f>SUMIFS('Member Months'!$L:$L,'Member Months'!$A:$A,$A3687,'Member Months'!$C:$C,$C3687, 'Member Months'!$D:$D,$D3687)</f>
        <v>0</v>
      </c>
      <c r="T3687" s="172"/>
    </row>
    <row r="3688" spans="1:20">
      <c r="A3688" s="38" t="s">
        <v>220</v>
      </c>
      <c r="B3688" s="39">
        <f t="shared" si="124"/>
        <v>0</v>
      </c>
      <c r="C3688" s="39" t="str">
        <f t="shared" si="125"/>
        <v>2020 Initial Year</v>
      </c>
      <c r="D3688" s="40">
        <v>4</v>
      </c>
      <c r="E3688" s="40" t="s">
        <v>220</v>
      </c>
      <c r="F3688" s="40" t="s">
        <v>738</v>
      </c>
      <c r="G3688" s="698" t="s">
        <v>229</v>
      </c>
      <c r="H3688" s="40" t="s">
        <v>228</v>
      </c>
      <c r="I3688" s="629" t="s">
        <v>150</v>
      </c>
      <c r="J3688" s="698" t="s">
        <v>204</v>
      </c>
      <c r="K3688" s="303">
        <v>0</v>
      </c>
      <c r="L3688" s="304">
        <v>0</v>
      </c>
      <c r="M3688" s="305">
        <v>0</v>
      </c>
      <c r="N3688" s="305">
        <v>0</v>
      </c>
      <c r="O3688" s="303">
        <v>0</v>
      </c>
      <c r="P3688" s="305">
        <v>0</v>
      </c>
      <c r="Q3688" s="303">
        <v>0</v>
      </c>
      <c r="R3688" s="16">
        <f>SUMIFS('Member Months'!$L:$L,'Member Months'!$A:$A,$A3688,'Member Months'!$C:$C,$C3688, 'Member Months'!$D:$D,$D3688)</f>
        <v>0</v>
      </c>
      <c r="T3688" s="172"/>
    </row>
    <row r="3689" spans="1:20">
      <c r="A3689" s="38" t="s">
        <v>220</v>
      </c>
      <c r="B3689" s="39">
        <f t="shared" si="124"/>
        <v>0</v>
      </c>
      <c r="C3689" s="39" t="str">
        <f t="shared" si="125"/>
        <v>2020 Initial Year</v>
      </c>
      <c r="D3689" s="40">
        <v>4</v>
      </c>
      <c r="E3689" s="40" t="s">
        <v>220</v>
      </c>
      <c r="F3689" s="40" t="s">
        <v>738</v>
      </c>
      <c r="G3689" s="698" t="s">
        <v>229</v>
      </c>
      <c r="H3689" s="40" t="s">
        <v>228</v>
      </c>
      <c r="I3689" s="629" t="s">
        <v>151</v>
      </c>
      <c r="J3689" s="698" t="s">
        <v>205</v>
      </c>
      <c r="K3689" s="303">
        <v>0</v>
      </c>
      <c r="L3689" s="304">
        <v>0</v>
      </c>
      <c r="M3689" s="305">
        <v>0</v>
      </c>
      <c r="N3689" s="305">
        <v>0</v>
      </c>
      <c r="O3689" s="303">
        <v>0</v>
      </c>
      <c r="P3689" s="305">
        <v>0</v>
      </c>
      <c r="Q3689" s="303">
        <v>0</v>
      </c>
      <c r="R3689" s="16">
        <f>SUMIFS('Member Months'!$L:$L,'Member Months'!$A:$A,$A3689,'Member Months'!$C:$C,$C3689, 'Member Months'!$D:$D,$D3689)</f>
        <v>0</v>
      </c>
      <c r="T3689" s="172"/>
    </row>
    <row r="3690" spans="1:20">
      <c r="A3690" s="38" t="s">
        <v>220</v>
      </c>
      <c r="B3690" s="39">
        <f t="shared" si="124"/>
        <v>0</v>
      </c>
      <c r="C3690" s="39" t="str">
        <f t="shared" si="125"/>
        <v>2020 Initial Year</v>
      </c>
      <c r="D3690" s="40">
        <v>4</v>
      </c>
      <c r="E3690" s="40" t="s">
        <v>220</v>
      </c>
      <c r="F3690" s="40" t="s">
        <v>738</v>
      </c>
      <c r="G3690" s="698" t="s">
        <v>229</v>
      </c>
      <c r="H3690" s="40" t="s">
        <v>228</v>
      </c>
      <c r="I3690" s="629" t="s">
        <v>152</v>
      </c>
      <c r="J3690" s="698" t="s">
        <v>182</v>
      </c>
      <c r="K3690" s="303">
        <v>0</v>
      </c>
      <c r="L3690" s="304">
        <v>0</v>
      </c>
      <c r="M3690" s="305">
        <v>0</v>
      </c>
      <c r="N3690" s="305">
        <v>0</v>
      </c>
      <c r="O3690" s="303">
        <v>0</v>
      </c>
      <c r="P3690" s="305">
        <v>0</v>
      </c>
      <c r="Q3690" s="303">
        <v>0</v>
      </c>
      <c r="R3690" s="16">
        <f>SUMIFS('Member Months'!$L:$L,'Member Months'!$A:$A,$A3690,'Member Months'!$C:$C,$C3690, 'Member Months'!$D:$D,$D3690)</f>
        <v>0</v>
      </c>
      <c r="T3690" s="172"/>
    </row>
    <row r="3691" spans="1:20">
      <c r="A3691" s="38" t="s">
        <v>220</v>
      </c>
      <c r="B3691" s="39">
        <f t="shared" si="124"/>
        <v>0</v>
      </c>
      <c r="C3691" s="39" t="str">
        <f t="shared" si="125"/>
        <v>2020 Initial Year</v>
      </c>
      <c r="D3691" s="40">
        <v>4</v>
      </c>
      <c r="E3691" s="40" t="s">
        <v>220</v>
      </c>
      <c r="F3691" s="40" t="s">
        <v>738</v>
      </c>
      <c r="G3691" s="698" t="s">
        <v>229</v>
      </c>
      <c r="H3691" s="40" t="s">
        <v>228</v>
      </c>
      <c r="I3691" s="629" t="s">
        <v>70</v>
      </c>
      <c r="J3691" s="698" t="s">
        <v>265</v>
      </c>
      <c r="K3691" s="303">
        <v>0</v>
      </c>
      <c r="L3691" s="304">
        <v>0</v>
      </c>
      <c r="M3691" s="305">
        <v>0</v>
      </c>
      <c r="N3691" s="305">
        <v>0</v>
      </c>
      <c r="O3691" s="303">
        <v>0</v>
      </c>
      <c r="P3691" s="305">
        <v>0</v>
      </c>
      <c r="Q3691" s="303">
        <v>0</v>
      </c>
      <c r="R3691" s="16">
        <f>SUMIFS('Member Months'!$L:$L,'Member Months'!$A:$A,$A3691,'Member Months'!$C:$C,$C3691, 'Member Months'!$D:$D,$D3691)</f>
        <v>0</v>
      </c>
      <c r="T3691" s="172"/>
    </row>
    <row r="3692" spans="1:20">
      <c r="A3692" s="38" t="s">
        <v>220</v>
      </c>
      <c r="B3692" s="39">
        <f t="shared" si="124"/>
        <v>0</v>
      </c>
      <c r="C3692" s="39" t="str">
        <f t="shared" si="125"/>
        <v>2020 Initial Year</v>
      </c>
      <c r="D3692" s="40">
        <v>4</v>
      </c>
      <c r="E3692" s="40" t="s">
        <v>220</v>
      </c>
      <c r="F3692" s="40" t="s">
        <v>738</v>
      </c>
      <c r="G3692" s="698" t="s">
        <v>229</v>
      </c>
      <c r="H3692" s="40" t="s">
        <v>228</v>
      </c>
      <c r="I3692" s="629" t="s">
        <v>71</v>
      </c>
      <c r="J3692" s="698" t="s">
        <v>266</v>
      </c>
      <c r="K3692" s="303">
        <v>0</v>
      </c>
      <c r="L3692" s="304">
        <v>0</v>
      </c>
      <c r="M3692" s="305">
        <v>0</v>
      </c>
      <c r="N3692" s="305">
        <v>0</v>
      </c>
      <c r="O3692" s="303">
        <v>0</v>
      </c>
      <c r="P3692" s="305">
        <v>0</v>
      </c>
      <c r="Q3692" s="303">
        <v>0</v>
      </c>
      <c r="R3692" s="16">
        <f>SUMIFS('Member Months'!$L:$L,'Member Months'!$A:$A,$A3692,'Member Months'!$C:$C,$C3692, 'Member Months'!$D:$D,$D3692)</f>
        <v>0</v>
      </c>
      <c r="T3692" s="172"/>
    </row>
    <row r="3693" spans="1:20">
      <c r="A3693" s="38" t="s">
        <v>220</v>
      </c>
      <c r="B3693" s="39">
        <f t="shared" si="124"/>
        <v>0</v>
      </c>
      <c r="C3693" s="39" t="str">
        <f t="shared" si="125"/>
        <v>2020 Initial Year</v>
      </c>
      <c r="D3693" s="40">
        <v>4</v>
      </c>
      <c r="E3693" s="40" t="s">
        <v>220</v>
      </c>
      <c r="F3693" s="40" t="s">
        <v>738</v>
      </c>
      <c r="G3693" s="698" t="s">
        <v>229</v>
      </c>
      <c r="H3693" s="40" t="s">
        <v>228</v>
      </c>
      <c r="I3693" s="629" t="s">
        <v>72</v>
      </c>
      <c r="J3693" s="698" t="s">
        <v>527</v>
      </c>
      <c r="K3693" s="303">
        <v>0</v>
      </c>
      <c r="L3693" s="304">
        <v>0</v>
      </c>
      <c r="M3693" s="305">
        <v>0</v>
      </c>
      <c r="N3693" s="305">
        <v>0</v>
      </c>
      <c r="O3693" s="303">
        <v>0</v>
      </c>
      <c r="P3693" s="305">
        <v>0</v>
      </c>
      <c r="Q3693" s="303">
        <v>0</v>
      </c>
      <c r="R3693" s="16">
        <f>SUMIFS('Member Months'!$L:$L,'Member Months'!$A:$A,$A3693,'Member Months'!$C:$C,$C3693, 'Member Months'!$D:$D,$D3693)</f>
        <v>0</v>
      </c>
      <c r="T3693" s="172"/>
    </row>
    <row r="3694" spans="1:20">
      <c r="A3694" s="38" t="s">
        <v>220</v>
      </c>
      <c r="B3694" s="39">
        <f t="shared" si="124"/>
        <v>0</v>
      </c>
      <c r="C3694" s="39" t="str">
        <f t="shared" si="125"/>
        <v>2020 Initial Year</v>
      </c>
      <c r="D3694" s="40">
        <v>4</v>
      </c>
      <c r="E3694" s="40" t="s">
        <v>220</v>
      </c>
      <c r="F3694" s="40" t="s">
        <v>738</v>
      </c>
      <c r="G3694" s="698" t="s">
        <v>229</v>
      </c>
      <c r="H3694" s="40" t="s">
        <v>228</v>
      </c>
      <c r="I3694" s="629" t="s">
        <v>73</v>
      </c>
      <c r="J3694" s="698" t="s">
        <v>528</v>
      </c>
      <c r="K3694" s="303">
        <v>0</v>
      </c>
      <c r="L3694" s="304">
        <v>0</v>
      </c>
      <c r="M3694" s="305">
        <v>0</v>
      </c>
      <c r="N3694" s="305">
        <v>0</v>
      </c>
      <c r="O3694" s="303">
        <v>0</v>
      </c>
      <c r="P3694" s="305">
        <v>0</v>
      </c>
      <c r="Q3694" s="303">
        <v>0</v>
      </c>
      <c r="R3694" s="16">
        <f>SUMIFS('Member Months'!$L:$L,'Member Months'!$A:$A,$A3694,'Member Months'!$C:$C,$C3694, 'Member Months'!$D:$D,$D3694)</f>
        <v>0</v>
      </c>
      <c r="T3694" s="172"/>
    </row>
    <row r="3695" spans="1:20">
      <c r="A3695" s="38" t="s">
        <v>220</v>
      </c>
      <c r="B3695" s="39">
        <f t="shared" si="124"/>
        <v>0</v>
      </c>
      <c r="C3695" s="39" t="str">
        <f t="shared" si="125"/>
        <v>2020 Initial Year</v>
      </c>
      <c r="D3695" s="40">
        <v>4</v>
      </c>
      <c r="E3695" s="40" t="s">
        <v>220</v>
      </c>
      <c r="F3695" s="40" t="s">
        <v>738</v>
      </c>
      <c r="G3695" s="698" t="s">
        <v>229</v>
      </c>
      <c r="H3695" s="40" t="s">
        <v>228</v>
      </c>
      <c r="I3695" s="630" t="s">
        <v>409</v>
      </c>
      <c r="J3695" s="698" t="s">
        <v>803</v>
      </c>
      <c r="K3695" s="303">
        <v>0</v>
      </c>
      <c r="L3695" s="304">
        <v>0</v>
      </c>
      <c r="M3695" s="305">
        <v>0</v>
      </c>
      <c r="N3695" s="305">
        <v>0</v>
      </c>
      <c r="O3695" s="303">
        <v>0</v>
      </c>
      <c r="P3695" s="305">
        <v>0</v>
      </c>
      <c r="Q3695" s="303">
        <v>0</v>
      </c>
      <c r="R3695" s="16">
        <f>SUMIFS('Member Months'!$L:$L,'Member Months'!$A:$A,$A3695,'Member Months'!$C:$C,$C3695, 'Member Months'!$D:$D,$D3695)</f>
        <v>0</v>
      </c>
      <c r="T3695" s="172"/>
    </row>
    <row r="3696" spans="1:20">
      <c r="A3696" s="38" t="s">
        <v>221</v>
      </c>
      <c r="B3696" s="39">
        <f t="shared" si="124"/>
        <v>0</v>
      </c>
      <c r="C3696" s="39" t="str">
        <f t="shared" si="125"/>
        <v>2020 Initial Year</v>
      </c>
      <c r="D3696" s="40">
        <v>4</v>
      </c>
      <c r="E3696" s="40" t="s">
        <v>221</v>
      </c>
      <c r="F3696" s="40" t="s">
        <v>738</v>
      </c>
      <c r="G3696" s="698" t="s">
        <v>230</v>
      </c>
      <c r="H3696" s="40" t="s">
        <v>213</v>
      </c>
      <c r="I3696" s="629" t="s">
        <v>211</v>
      </c>
      <c r="J3696" s="698" t="s">
        <v>261</v>
      </c>
      <c r="K3696" s="303">
        <v>0</v>
      </c>
      <c r="L3696" s="304">
        <v>0</v>
      </c>
      <c r="M3696" s="305">
        <v>0</v>
      </c>
      <c r="N3696" s="305">
        <v>0</v>
      </c>
      <c r="O3696" s="303">
        <v>0</v>
      </c>
      <c r="P3696" s="305">
        <v>0</v>
      </c>
      <c r="Q3696" s="303">
        <v>0</v>
      </c>
      <c r="R3696" s="16">
        <f>SUMIFS('Member Months'!$L:$L,'Member Months'!$A:$A,$A3696,'Member Months'!$C:$C,$C3696, 'Member Months'!$D:$D,$D3696)</f>
        <v>0</v>
      </c>
      <c r="T3696" s="172"/>
    </row>
    <row r="3697" spans="1:20">
      <c r="A3697" s="38" t="s">
        <v>221</v>
      </c>
      <c r="B3697" s="39">
        <f t="shared" si="124"/>
        <v>0</v>
      </c>
      <c r="C3697" s="39" t="str">
        <f t="shared" si="125"/>
        <v>2020 Initial Year</v>
      </c>
      <c r="D3697" s="40">
        <v>4</v>
      </c>
      <c r="E3697" s="40" t="s">
        <v>221</v>
      </c>
      <c r="F3697" s="40" t="s">
        <v>738</v>
      </c>
      <c r="G3697" s="698" t="s">
        <v>230</v>
      </c>
      <c r="H3697" s="40" t="s">
        <v>213</v>
      </c>
      <c r="I3697" s="629" t="s">
        <v>214</v>
      </c>
      <c r="J3697" s="698" t="s">
        <v>676</v>
      </c>
      <c r="K3697" s="303">
        <v>0</v>
      </c>
      <c r="L3697" s="304">
        <v>0</v>
      </c>
      <c r="M3697" s="305">
        <v>0</v>
      </c>
      <c r="N3697" s="305">
        <v>0</v>
      </c>
      <c r="O3697" s="303">
        <v>0</v>
      </c>
      <c r="P3697" s="305">
        <v>0</v>
      </c>
      <c r="Q3697" s="303">
        <v>0</v>
      </c>
      <c r="R3697" s="16">
        <f>SUMIFS('Member Months'!$L:$L,'Member Months'!$A:$A,$A3697,'Member Months'!$C:$C,$C3697, 'Member Months'!$D:$D,$D3697)</f>
        <v>0</v>
      </c>
      <c r="T3697" s="172"/>
    </row>
    <row r="3698" spans="1:20">
      <c r="A3698" s="38" t="s">
        <v>221</v>
      </c>
      <c r="B3698" s="39">
        <f t="shared" si="124"/>
        <v>0</v>
      </c>
      <c r="C3698" s="39" t="str">
        <f t="shared" si="125"/>
        <v>2020 Initial Year</v>
      </c>
      <c r="D3698" s="40">
        <v>4</v>
      </c>
      <c r="E3698" s="40" t="s">
        <v>221</v>
      </c>
      <c r="F3698" s="40" t="s">
        <v>738</v>
      </c>
      <c r="G3698" s="698" t="s">
        <v>230</v>
      </c>
      <c r="H3698" s="40" t="s">
        <v>213</v>
      </c>
      <c r="I3698" s="629" t="s">
        <v>215</v>
      </c>
      <c r="J3698" s="698" t="s">
        <v>216</v>
      </c>
      <c r="K3698" s="303">
        <v>0</v>
      </c>
      <c r="L3698" s="304">
        <v>0</v>
      </c>
      <c r="M3698" s="305">
        <v>0</v>
      </c>
      <c r="N3698" s="305">
        <v>0</v>
      </c>
      <c r="O3698" s="303">
        <v>0</v>
      </c>
      <c r="P3698" s="305">
        <v>0</v>
      </c>
      <c r="Q3698" s="303">
        <v>0</v>
      </c>
      <c r="R3698" s="16">
        <f>SUMIFS('Member Months'!$L:$L,'Member Months'!$A:$A,$A3698,'Member Months'!$C:$C,$C3698, 'Member Months'!$D:$D,$D3698)</f>
        <v>0</v>
      </c>
      <c r="T3698" s="172"/>
    </row>
    <row r="3699" spans="1:20">
      <c r="A3699" s="38" t="s">
        <v>221</v>
      </c>
      <c r="B3699" s="39">
        <f t="shared" ref="B3699:B3726" si="126">$B$3570</f>
        <v>0</v>
      </c>
      <c r="C3699" s="39" t="str">
        <f t="shared" si="125"/>
        <v>2020 Initial Year</v>
      </c>
      <c r="D3699" s="40">
        <v>4</v>
      </c>
      <c r="E3699" s="40" t="s">
        <v>221</v>
      </c>
      <c r="F3699" s="40" t="s">
        <v>738</v>
      </c>
      <c r="G3699" s="698" t="s">
        <v>230</v>
      </c>
      <c r="H3699" s="40" t="s">
        <v>213</v>
      </c>
      <c r="I3699" s="629" t="s">
        <v>217</v>
      </c>
      <c r="J3699" s="698" t="s">
        <v>262</v>
      </c>
      <c r="K3699" s="303">
        <v>0</v>
      </c>
      <c r="L3699" s="304">
        <v>0</v>
      </c>
      <c r="M3699" s="305">
        <v>0</v>
      </c>
      <c r="N3699" s="305">
        <v>0</v>
      </c>
      <c r="O3699" s="303">
        <v>0</v>
      </c>
      <c r="P3699" s="305">
        <v>0</v>
      </c>
      <c r="Q3699" s="303">
        <v>0</v>
      </c>
      <c r="R3699" s="16">
        <f>SUMIFS('Member Months'!$L:$L,'Member Months'!$A:$A,$A3699,'Member Months'!$C:$C,$C3699, 'Member Months'!$D:$D,$D3699)</f>
        <v>0</v>
      </c>
      <c r="T3699" s="172"/>
    </row>
    <row r="3700" spans="1:20">
      <c r="A3700" s="38" t="s">
        <v>221</v>
      </c>
      <c r="B3700" s="39">
        <f t="shared" si="126"/>
        <v>0</v>
      </c>
      <c r="C3700" s="39" t="str">
        <f t="shared" si="125"/>
        <v>2020 Initial Year</v>
      </c>
      <c r="D3700" s="40">
        <v>4</v>
      </c>
      <c r="E3700" s="40" t="s">
        <v>221</v>
      </c>
      <c r="F3700" s="40" t="s">
        <v>738</v>
      </c>
      <c r="G3700" s="698" t="s">
        <v>230</v>
      </c>
      <c r="H3700" s="40" t="s">
        <v>213</v>
      </c>
      <c r="I3700" s="629" t="s">
        <v>218</v>
      </c>
      <c r="J3700" s="698" t="s">
        <v>677</v>
      </c>
      <c r="K3700" s="303">
        <v>0</v>
      </c>
      <c r="L3700" s="304">
        <v>0</v>
      </c>
      <c r="M3700" s="305">
        <v>0</v>
      </c>
      <c r="N3700" s="305">
        <v>0</v>
      </c>
      <c r="O3700" s="303">
        <v>0</v>
      </c>
      <c r="P3700" s="305">
        <v>0</v>
      </c>
      <c r="Q3700" s="303">
        <v>0</v>
      </c>
      <c r="R3700" s="16">
        <f>SUMIFS('Member Months'!$L:$L,'Member Months'!$A:$A,$A3700,'Member Months'!$C:$C,$C3700, 'Member Months'!$D:$D,$D3700)</f>
        <v>0</v>
      </c>
      <c r="T3700" s="172"/>
    </row>
    <row r="3701" spans="1:20">
      <c r="A3701" s="38" t="s">
        <v>221</v>
      </c>
      <c r="B3701" s="39">
        <f t="shared" si="126"/>
        <v>0</v>
      </c>
      <c r="C3701" s="39" t="str">
        <f t="shared" si="125"/>
        <v>2020 Initial Year</v>
      </c>
      <c r="D3701" s="40">
        <v>4</v>
      </c>
      <c r="E3701" s="40" t="s">
        <v>221</v>
      </c>
      <c r="F3701" s="40" t="s">
        <v>738</v>
      </c>
      <c r="G3701" s="698" t="s">
        <v>230</v>
      </c>
      <c r="H3701" s="40" t="s">
        <v>213</v>
      </c>
      <c r="I3701" s="629" t="s">
        <v>219</v>
      </c>
      <c r="J3701" s="698" t="s">
        <v>263</v>
      </c>
      <c r="K3701" s="303">
        <v>0</v>
      </c>
      <c r="L3701" s="304">
        <v>0</v>
      </c>
      <c r="M3701" s="305">
        <v>0</v>
      </c>
      <c r="N3701" s="305">
        <v>0</v>
      </c>
      <c r="O3701" s="303">
        <v>0</v>
      </c>
      <c r="P3701" s="305">
        <v>0</v>
      </c>
      <c r="Q3701" s="303">
        <v>0</v>
      </c>
      <c r="R3701" s="16">
        <f>SUMIFS('Member Months'!$L:$L,'Member Months'!$A:$A,$A3701,'Member Months'!$C:$C,$C3701, 'Member Months'!$D:$D,$D3701)</f>
        <v>0</v>
      </c>
      <c r="T3701" s="172"/>
    </row>
    <row r="3702" spans="1:20">
      <c r="A3702" s="38" t="s">
        <v>221</v>
      </c>
      <c r="B3702" s="39">
        <f t="shared" si="126"/>
        <v>0</v>
      </c>
      <c r="C3702" s="39" t="str">
        <f t="shared" si="125"/>
        <v>2020 Initial Year</v>
      </c>
      <c r="D3702" s="40">
        <v>4</v>
      </c>
      <c r="E3702" s="40" t="s">
        <v>221</v>
      </c>
      <c r="F3702" s="40" t="s">
        <v>738</v>
      </c>
      <c r="G3702" s="698" t="s">
        <v>230</v>
      </c>
      <c r="H3702" s="40" t="s">
        <v>213</v>
      </c>
      <c r="I3702" s="629" t="s">
        <v>220</v>
      </c>
      <c r="J3702" s="698" t="s">
        <v>675</v>
      </c>
      <c r="K3702" s="303">
        <v>0</v>
      </c>
      <c r="L3702" s="304">
        <v>0</v>
      </c>
      <c r="M3702" s="305">
        <v>0</v>
      </c>
      <c r="N3702" s="305">
        <v>0</v>
      </c>
      <c r="O3702" s="303">
        <v>0</v>
      </c>
      <c r="P3702" s="305">
        <v>0</v>
      </c>
      <c r="Q3702" s="303">
        <v>0</v>
      </c>
      <c r="R3702" s="16">
        <f>SUMIFS('Member Months'!$L:$L,'Member Months'!$A:$A,$A3702,'Member Months'!$C:$C,$C3702, 'Member Months'!$D:$D,$D3702)</f>
        <v>0</v>
      </c>
      <c r="T3702" s="172"/>
    </row>
    <row r="3703" spans="1:20">
      <c r="A3703" s="38" t="s">
        <v>221</v>
      </c>
      <c r="B3703" s="39">
        <f t="shared" si="126"/>
        <v>0</v>
      </c>
      <c r="C3703" s="39" t="str">
        <f t="shared" si="125"/>
        <v>2020 Initial Year</v>
      </c>
      <c r="D3703" s="40">
        <v>4</v>
      </c>
      <c r="E3703" s="40" t="s">
        <v>221</v>
      </c>
      <c r="F3703" s="40" t="s">
        <v>738</v>
      </c>
      <c r="G3703" s="698" t="s">
        <v>230</v>
      </c>
      <c r="H3703" s="40" t="s">
        <v>213</v>
      </c>
      <c r="I3703" s="629" t="s">
        <v>221</v>
      </c>
      <c r="J3703" s="698" t="s">
        <v>264</v>
      </c>
      <c r="K3703" s="303">
        <v>0</v>
      </c>
      <c r="L3703" s="304">
        <v>0</v>
      </c>
      <c r="M3703" s="305">
        <v>0</v>
      </c>
      <c r="N3703" s="305">
        <v>0</v>
      </c>
      <c r="O3703" s="303">
        <v>0</v>
      </c>
      <c r="P3703" s="305">
        <v>0</v>
      </c>
      <c r="Q3703" s="303">
        <v>0</v>
      </c>
      <c r="R3703" s="16">
        <f>SUMIFS('Member Months'!$L:$L,'Member Months'!$A:$A,$A3703,'Member Months'!$C:$C,$C3703, 'Member Months'!$D:$D,$D3703)</f>
        <v>0</v>
      </c>
      <c r="T3703" s="172"/>
    </row>
    <row r="3704" spans="1:20">
      <c r="A3704" s="38" t="s">
        <v>221</v>
      </c>
      <c r="B3704" s="39">
        <f t="shared" si="126"/>
        <v>0</v>
      </c>
      <c r="C3704" s="39" t="str">
        <f t="shared" si="125"/>
        <v>2020 Initial Year</v>
      </c>
      <c r="D3704" s="40">
        <v>4</v>
      </c>
      <c r="E3704" s="40" t="s">
        <v>221</v>
      </c>
      <c r="F3704" s="40" t="s">
        <v>738</v>
      </c>
      <c r="G3704" s="698" t="s">
        <v>230</v>
      </c>
      <c r="H3704" s="40" t="s">
        <v>213</v>
      </c>
      <c r="I3704" s="629" t="s">
        <v>222</v>
      </c>
      <c r="J3704" s="698" t="s">
        <v>206</v>
      </c>
      <c r="K3704" s="303">
        <v>0</v>
      </c>
      <c r="L3704" s="304">
        <v>0</v>
      </c>
      <c r="M3704" s="305">
        <v>0</v>
      </c>
      <c r="N3704" s="305">
        <v>0</v>
      </c>
      <c r="O3704" s="303">
        <v>0</v>
      </c>
      <c r="P3704" s="305">
        <v>0</v>
      </c>
      <c r="Q3704" s="303">
        <v>0</v>
      </c>
      <c r="R3704" s="16">
        <f>SUMIFS('Member Months'!$L:$L,'Member Months'!$A:$A,$A3704,'Member Months'!$C:$C,$C3704, 'Member Months'!$D:$D,$D3704)</f>
        <v>0</v>
      </c>
      <c r="T3704" s="172"/>
    </row>
    <row r="3705" spans="1:20">
      <c r="A3705" s="38" t="s">
        <v>221</v>
      </c>
      <c r="B3705" s="39">
        <f t="shared" si="126"/>
        <v>0</v>
      </c>
      <c r="C3705" s="39" t="str">
        <f t="shared" si="125"/>
        <v>2020 Initial Year</v>
      </c>
      <c r="D3705" s="40">
        <v>4</v>
      </c>
      <c r="E3705" s="40" t="s">
        <v>221</v>
      </c>
      <c r="F3705" s="40" t="s">
        <v>738</v>
      </c>
      <c r="G3705" s="698" t="s">
        <v>230</v>
      </c>
      <c r="H3705" s="40" t="s">
        <v>213</v>
      </c>
      <c r="I3705" s="629" t="s">
        <v>223</v>
      </c>
      <c r="J3705" s="698" t="s">
        <v>181</v>
      </c>
      <c r="K3705" s="303">
        <v>0</v>
      </c>
      <c r="L3705" s="304">
        <v>0</v>
      </c>
      <c r="M3705" s="305">
        <v>0</v>
      </c>
      <c r="N3705" s="305">
        <v>0</v>
      </c>
      <c r="O3705" s="303">
        <v>0</v>
      </c>
      <c r="P3705" s="305">
        <v>0</v>
      </c>
      <c r="Q3705" s="303">
        <v>0</v>
      </c>
      <c r="R3705" s="16">
        <f>SUMIFS('Member Months'!$L:$L,'Member Months'!$A:$A,$A3705,'Member Months'!$C:$C,$C3705, 'Member Months'!$D:$D,$D3705)</f>
        <v>0</v>
      </c>
      <c r="T3705" s="172"/>
    </row>
    <row r="3706" spans="1:20">
      <c r="A3706" s="38" t="s">
        <v>221</v>
      </c>
      <c r="B3706" s="39">
        <f t="shared" si="126"/>
        <v>0</v>
      </c>
      <c r="C3706" s="39" t="str">
        <f t="shared" si="125"/>
        <v>2020 Initial Year</v>
      </c>
      <c r="D3706" s="40">
        <v>4</v>
      </c>
      <c r="E3706" s="40" t="s">
        <v>221</v>
      </c>
      <c r="F3706" s="40" t="s">
        <v>738</v>
      </c>
      <c r="G3706" s="698" t="s">
        <v>230</v>
      </c>
      <c r="H3706" s="40" t="s">
        <v>213</v>
      </c>
      <c r="I3706" s="629" t="s">
        <v>150</v>
      </c>
      <c r="J3706" s="698" t="s">
        <v>204</v>
      </c>
      <c r="K3706" s="303">
        <v>0</v>
      </c>
      <c r="L3706" s="304">
        <v>0</v>
      </c>
      <c r="M3706" s="305">
        <v>0</v>
      </c>
      <c r="N3706" s="305">
        <v>0</v>
      </c>
      <c r="O3706" s="303">
        <v>0</v>
      </c>
      <c r="P3706" s="305">
        <v>0</v>
      </c>
      <c r="Q3706" s="303">
        <v>0</v>
      </c>
      <c r="R3706" s="16">
        <f>SUMIFS('Member Months'!$L:$L,'Member Months'!$A:$A,$A3706,'Member Months'!$C:$C,$C3706, 'Member Months'!$D:$D,$D3706)</f>
        <v>0</v>
      </c>
      <c r="T3706" s="172"/>
    </row>
    <row r="3707" spans="1:20">
      <c r="A3707" s="38" t="s">
        <v>221</v>
      </c>
      <c r="B3707" s="39">
        <f t="shared" si="126"/>
        <v>0</v>
      </c>
      <c r="C3707" s="39" t="str">
        <f t="shared" ref="C3707:C3734" si="127">$C$2598</f>
        <v>2020 Initial Year</v>
      </c>
      <c r="D3707" s="40">
        <v>4</v>
      </c>
      <c r="E3707" s="40" t="s">
        <v>221</v>
      </c>
      <c r="F3707" s="40" t="s">
        <v>738</v>
      </c>
      <c r="G3707" s="698" t="s">
        <v>230</v>
      </c>
      <c r="H3707" s="40" t="s">
        <v>213</v>
      </c>
      <c r="I3707" s="629" t="s">
        <v>151</v>
      </c>
      <c r="J3707" s="698" t="s">
        <v>205</v>
      </c>
      <c r="K3707" s="303">
        <v>0</v>
      </c>
      <c r="L3707" s="304">
        <v>0</v>
      </c>
      <c r="M3707" s="305">
        <v>0</v>
      </c>
      <c r="N3707" s="305">
        <v>0</v>
      </c>
      <c r="O3707" s="303">
        <v>0</v>
      </c>
      <c r="P3707" s="305">
        <v>0</v>
      </c>
      <c r="Q3707" s="303">
        <v>0</v>
      </c>
      <c r="R3707" s="16">
        <f>SUMIFS('Member Months'!$L:$L,'Member Months'!$A:$A,$A3707,'Member Months'!$C:$C,$C3707, 'Member Months'!$D:$D,$D3707)</f>
        <v>0</v>
      </c>
      <c r="T3707" s="172"/>
    </row>
    <row r="3708" spans="1:20">
      <c r="A3708" s="38" t="s">
        <v>221</v>
      </c>
      <c r="B3708" s="39">
        <f t="shared" si="126"/>
        <v>0</v>
      </c>
      <c r="C3708" s="39" t="str">
        <f t="shared" si="127"/>
        <v>2020 Initial Year</v>
      </c>
      <c r="D3708" s="40">
        <v>4</v>
      </c>
      <c r="E3708" s="40" t="s">
        <v>221</v>
      </c>
      <c r="F3708" s="40" t="s">
        <v>738</v>
      </c>
      <c r="G3708" s="698" t="s">
        <v>230</v>
      </c>
      <c r="H3708" s="40" t="s">
        <v>213</v>
      </c>
      <c r="I3708" s="629" t="s">
        <v>152</v>
      </c>
      <c r="J3708" s="698" t="s">
        <v>182</v>
      </c>
      <c r="K3708" s="303">
        <v>0</v>
      </c>
      <c r="L3708" s="304">
        <v>0</v>
      </c>
      <c r="M3708" s="305">
        <v>0</v>
      </c>
      <c r="N3708" s="305">
        <v>0</v>
      </c>
      <c r="O3708" s="303">
        <v>0</v>
      </c>
      <c r="P3708" s="305">
        <v>0</v>
      </c>
      <c r="Q3708" s="303">
        <v>0</v>
      </c>
      <c r="R3708" s="16">
        <f>SUMIFS('Member Months'!$L:$L,'Member Months'!$A:$A,$A3708,'Member Months'!$C:$C,$C3708, 'Member Months'!$D:$D,$D3708)</f>
        <v>0</v>
      </c>
      <c r="T3708" s="172"/>
    </row>
    <row r="3709" spans="1:20">
      <c r="A3709" s="38" t="s">
        <v>221</v>
      </c>
      <c r="B3709" s="39">
        <f t="shared" si="126"/>
        <v>0</v>
      </c>
      <c r="C3709" s="39" t="str">
        <f t="shared" si="127"/>
        <v>2020 Initial Year</v>
      </c>
      <c r="D3709" s="40">
        <v>4</v>
      </c>
      <c r="E3709" s="40" t="s">
        <v>221</v>
      </c>
      <c r="F3709" s="40" t="s">
        <v>738</v>
      </c>
      <c r="G3709" s="698" t="s">
        <v>230</v>
      </c>
      <c r="H3709" s="40" t="s">
        <v>213</v>
      </c>
      <c r="I3709" s="629" t="s">
        <v>70</v>
      </c>
      <c r="J3709" s="698" t="s">
        <v>265</v>
      </c>
      <c r="K3709" s="303">
        <v>0</v>
      </c>
      <c r="L3709" s="304">
        <v>0</v>
      </c>
      <c r="M3709" s="305">
        <v>0</v>
      </c>
      <c r="N3709" s="305">
        <v>0</v>
      </c>
      <c r="O3709" s="303">
        <v>0</v>
      </c>
      <c r="P3709" s="305">
        <v>0</v>
      </c>
      <c r="Q3709" s="303">
        <v>0</v>
      </c>
      <c r="R3709" s="16">
        <f>SUMIFS('Member Months'!$L:$L,'Member Months'!$A:$A,$A3709,'Member Months'!$C:$C,$C3709, 'Member Months'!$D:$D,$D3709)</f>
        <v>0</v>
      </c>
      <c r="T3709" s="172"/>
    </row>
    <row r="3710" spans="1:20">
      <c r="A3710" s="38" t="s">
        <v>221</v>
      </c>
      <c r="B3710" s="39">
        <f t="shared" si="126"/>
        <v>0</v>
      </c>
      <c r="C3710" s="39" t="str">
        <f t="shared" si="127"/>
        <v>2020 Initial Year</v>
      </c>
      <c r="D3710" s="40">
        <v>4</v>
      </c>
      <c r="E3710" s="40" t="s">
        <v>221</v>
      </c>
      <c r="F3710" s="40" t="s">
        <v>738</v>
      </c>
      <c r="G3710" s="698" t="s">
        <v>230</v>
      </c>
      <c r="H3710" s="40" t="s">
        <v>213</v>
      </c>
      <c r="I3710" s="629" t="s">
        <v>71</v>
      </c>
      <c r="J3710" s="698" t="s">
        <v>266</v>
      </c>
      <c r="K3710" s="303">
        <v>0</v>
      </c>
      <c r="L3710" s="304">
        <v>0</v>
      </c>
      <c r="M3710" s="305">
        <v>0</v>
      </c>
      <c r="N3710" s="305">
        <v>0</v>
      </c>
      <c r="O3710" s="303">
        <v>0</v>
      </c>
      <c r="P3710" s="305">
        <v>0</v>
      </c>
      <c r="Q3710" s="303">
        <v>0</v>
      </c>
      <c r="R3710" s="16">
        <f>SUMIFS('Member Months'!$L:$L,'Member Months'!$A:$A,$A3710,'Member Months'!$C:$C,$C3710, 'Member Months'!$D:$D,$D3710)</f>
        <v>0</v>
      </c>
      <c r="T3710" s="172"/>
    </row>
    <row r="3711" spans="1:20">
      <c r="A3711" s="38" t="s">
        <v>221</v>
      </c>
      <c r="B3711" s="39">
        <f t="shared" si="126"/>
        <v>0</v>
      </c>
      <c r="C3711" s="39" t="str">
        <f t="shared" si="127"/>
        <v>2020 Initial Year</v>
      </c>
      <c r="D3711" s="40">
        <v>4</v>
      </c>
      <c r="E3711" s="40" t="s">
        <v>221</v>
      </c>
      <c r="F3711" s="40" t="s">
        <v>738</v>
      </c>
      <c r="G3711" s="698" t="s">
        <v>230</v>
      </c>
      <c r="H3711" s="40" t="s">
        <v>213</v>
      </c>
      <c r="I3711" s="629" t="s">
        <v>72</v>
      </c>
      <c r="J3711" s="698" t="s">
        <v>527</v>
      </c>
      <c r="K3711" s="303">
        <v>0</v>
      </c>
      <c r="L3711" s="304">
        <v>0</v>
      </c>
      <c r="M3711" s="305">
        <v>0</v>
      </c>
      <c r="N3711" s="305">
        <v>0</v>
      </c>
      <c r="O3711" s="303">
        <v>0</v>
      </c>
      <c r="P3711" s="305">
        <v>0</v>
      </c>
      <c r="Q3711" s="303">
        <v>0</v>
      </c>
      <c r="R3711" s="16">
        <f>SUMIFS('Member Months'!$L:$L,'Member Months'!$A:$A,$A3711,'Member Months'!$C:$C,$C3711, 'Member Months'!$D:$D,$D3711)</f>
        <v>0</v>
      </c>
      <c r="T3711" s="172"/>
    </row>
    <row r="3712" spans="1:20">
      <c r="A3712" s="38" t="s">
        <v>221</v>
      </c>
      <c r="B3712" s="39">
        <f t="shared" si="126"/>
        <v>0</v>
      </c>
      <c r="C3712" s="39" t="str">
        <f t="shared" si="127"/>
        <v>2020 Initial Year</v>
      </c>
      <c r="D3712" s="40">
        <v>4</v>
      </c>
      <c r="E3712" s="40" t="s">
        <v>221</v>
      </c>
      <c r="F3712" s="40" t="s">
        <v>738</v>
      </c>
      <c r="G3712" s="698" t="s">
        <v>230</v>
      </c>
      <c r="H3712" s="40" t="s">
        <v>213</v>
      </c>
      <c r="I3712" s="629" t="s">
        <v>73</v>
      </c>
      <c r="J3712" s="698" t="s">
        <v>528</v>
      </c>
      <c r="K3712" s="303">
        <v>0</v>
      </c>
      <c r="L3712" s="304">
        <v>0</v>
      </c>
      <c r="M3712" s="305">
        <v>0</v>
      </c>
      <c r="N3712" s="305">
        <v>0</v>
      </c>
      <c r="O3712" s="303">
        <v>0</v>
      </c>
      <c r="P3712" s="305">
        <v>0</v>
      </c>
      <c r="Q3712" s="303">
        <v>0</v>
      </c>
      <c r="R3712" s="16">
        <f>SUMIFS('Member Months'!$L:$L,'Member Months'!$A:$A,$A3712,'Member Months'!$C:$C,$C3712, 'Member Months'!$D:$D,$D3712)</f>
        <v>0</v>
      </c>
      <c r="T3712" s="172"/>
    </row>
    <row r="3713" spans="1:20">
      <c r="A3713" s="38" t="s">
        <v>221</v>
      </c>
      <c r="B3713" s="39">
        <f t="shared" si="126"/>
        <v>0</v>
      </c>
      <c r="C3713" s="39" t="str">
        <f t="shared" si="127"/>
        <v>2020 Initial Year</v>
      </c>
      <c r="D3713" s="40">
        <v>4</v>
      </c>
      <c r="E3713" s="40" t="s">
        <v>221</v>
      </c>
      <c r="F3713" s="40" t="s">
        <v>738</v>
      </c>
      <c r="G3713" s="698" t="s">
        <v>230</v>
      </c>
      <c r="H3713" s="40" t="s">
        <v>213</v>
      </c>
      <c r="I3713" s="630" t="s">
        <v>409</v>
      </c>
      <c r="J3713" s="698" t="s">
        <v>803</v>
      </c>
      <c r="K3713" s="303">
        <v>0</v>
      </c>
      <c r="L3713" s="304">
        <v>0</v>
      </c>
      <c r="M3713" s="305">
        <v>0</v>
      </c>
      <c r="N3713" s="305">
        <v>0</v>
      </c>
      <c r="O3713" s="303">
        <v>0</v>
      </c>
      <c r="P3713" s="305">
        <v>0</v>
      </c>
      <c r="Q3713" s="303">
        <v>0</v>
      </c>
      <c r="R3713" s="16">
        <f>SUMIFS('Member Months'!$L:$L,'Member Months'!$A:$A,$A3713,'Member Months'!$C:$C,$C3713, 'Member Months'!$D:$D,$D3713)</f>
        <v>0</v>
      </c>
      <c r="T3713" s="172"/>
    </row>
    <row r="3714" spans="1:20">
      <c r="A3714" s="38" t="s">
        <v>150</v>
      </c>
      <c r="B3714" s="39">
        <f t="shared" si="126"/>
        <v>0</v>
      </c>
      <c r="C3714" s="39" t="str">
        <f t="shared" si="127"/>
        <v>2020 Initial Year</v>
      </c>
      <c r="D3714" s="40">
        <v>4</v>
      </c>
      <c r="E3714" s="662" t="s">
        <v>150</v>
      </c>
      <c r="F3714" s="40" t="s">
        <v>739</v>
      </c>
      <c r="G3714" s="698" t="s">
        <v>161</v>
      </c>
      <c r="H3714" s="40" t="s">
        <v>213</v>
      </c>
      <c r="I3714" s="629" t="s">
        <v>211</v>
      </c>
      <c r="J3714" s="698" t="s">
        <v>261</v>
      </c>
      <c r="K3714" s="303">
        <v>0</v>
      </c>
      <c r="L3714" s="304">
        <v>0</v>
      </c>
      <c r="M3714" s="305">
        <v>0</v>
      </c>
      <c r="N3714" s="305">
        <v>0</v>
      </c>
      <c r="O3714" s="303">
        <v>0</v>
      </c>
      <c r="P3714" s="305">
        <v>0</v>
      </c>
      <c r="Q3714" s="303">
        <v>0</v>
      </c>
      <c r="R3714" s="16">
        <f>SUMIFS('Member Months'!$L:$L,'Member Months'!$A:$A,$A3714,'Member Months'!$C:$C,$C3714, 'Member Months'!$D:$D,$D3714)</f>
        <v>0</v>
      </c>
      <c r="T3714" s="172"/>
    </row>
    <row r="3715" spans="1:20">
      <c r="A3715" s="38" t="s">
        <v>150</v>
      </c>
      <c r="B3715" s="39">
        <f t="shared" si="126"/>
        <v>0</v>
      </c>
      <c r="C3715" s="39" t="str">
        <f t="shared" si="127"/>
        <v>2020 Initial Year</v>
      </c>
      <c r="D3715" s="40">
        <v>4</v>
      </c>
      <c r="E3715" s="662" t="s">
        <v>150</v>
      </c>
      <c r="F3715" s="40" t="s">
        <v>739</v>
      </c>
      <c r="G3715" s="698" t="s">
        <v>161</v>
      </c>
      <c r="H3715" s="40" t="s">
        <v>213</v>
      </c>
      <c r="I3715" s="629" t="s">
        <v>214</v>
      </c>
      <c r="J3715" s="698" t="s">
        <v>676</v>
      </c>
      <c r="K3715" s="303">
        <v>0</v>
      </c>
      <c r="L3715" s="304">
        <v>0</v>
      </c>
      <c r="M3715" s="305">
        <v>0</v>
      </c>
      <c r="N3715" s="305">
        <v>0</v>
      </c>
      <c r="O3715" s="303">
        <v>0</v>
      </c>
      <c r="P3715" s="305">
        <v>0</v>
      </c>
      <c r="Q3715" s="303">
        <v>0</v>
      </c>
      <c r="R3715" s="16">
        <f>SUMIFS('Member Months'!$L:$L,'Member Months'!$A:$A,$A3715,'Member Months'!$C:$C,$C3715, 'Member Months'!$D:$D,$D3715)</f>
        <v>0</v>
      </c>
      <c r="T3715" s="172"/>
    </row>
    <row r="3716" spans="1:20">
      <c r="A3716" s="38" t="s">
        <v>150</v>
      </c>
      <c r="B3716" s="39">
        <f t="shared" si="126"/>
        <v>0</v>
      </c>
      <c r="C3716" s="39" t="str">
        <f t="shared" si="127"/>
        <v>2020 Initial Year</v>
      </c>
      <c r="D3716" s="40">
        <v>4</v>
      </c>
      <c r="E3716" s="662" t="s">
        <v>150</v>
      </c>
      <c r="F3716" s="40" t="s">
        <v>739</v>
      </c>
      <c r="G3716" s="698" t="s">
        <v>161</v>
      </c>
      <c r="H3716" s="40" t="s">
        <v>213</v>
      </c>
      <c r="I3716" s="629" t="s">
        <v>215</v>
      </c>
      <c r="J3716" s="698" t="s">
        <v>216</v>
      </c>
      <c r="K3716" s="303">
        <v>0</v>
      </c>
      <c r="L3716" s="304">
        <v>0</v>
      </c>
      <c r="M3716" s="305">
        <v>0</v>
      </c>
      <c r="N3716" s="305">
        <v>0</v>
      </c>
      <c r="O3716" s="303">
        <v>0</v>
      </c>
      <c r="P3716" s="305">
        <v>0</v>
      </c>
      <c r="Q3716" s="303">
        <v>0</v>
      </c>
      <c r="R3716" s="16">
        <f>SUMIFS('Member Months'!$L:$L,'Member Months'!$A:$A,$A3716,'Member Months'!$C:$C,$C3716, 'Member Months'!$D:$D,$D3716)</f>
        <v>0</v>
      </c>
      <c r="T3716" s="172"/>
    </row>
    <row r="3717" spans="1:20">
      <c r="A3717" s="38" t="s">
        <v>150</v>
      </c>
      <c r="B3717" s="39">
        <f t="shared" si="126"/>
        <v>0</v>
      </c>
      <c r="C3717" s="39" t="str">
        <f t="shared" si="127"/>
        <v>2020 Initial Year</v>
      </c>
      <c r="D3717" s="40">
        <v>4</v>
      </c>
      <c r="E3717" s="662" t="s">
        <v>150</v>
      </c>
      <c r="F3717" s="40" t="s">
        <v>739</v>
      </c>
      <c r="G3717" s="698" t="s">
        <v>161</v>
      </c>
      <c r="H3717" s="40" t="s">
        <v>213</v>
      </c>
      <c r="I3717" s="629" t="s">
        <v>217</v>
      </c>
      <c r="J3717" s="698" t="s">
        <v>262</v>
      </c>
      <c r="K3717" s="303">
        <v>0</v>
      </c>
      <c r="L3717" s="304">
        <v>0</v>
      </c>
      <c r="M3717" s="305">
        <v>0</v>
      </c>
      <c r="N3717" s="305">
        <v>0</v>
      </c>
      <c r="O3717" s="303">
        <v>0</v>
      </c>
      <c r="P3717" s="305">
        <v>0</v>
      </c>
      <c r="Q3717" s="303">
        <v>0</v>
      </c>
      <c r="R3717" s="16">
        <f>SUMIFS('Member Months'!$L:$L,'Member Months'!$A:$A,$A3717,'Member Months'!$C:$C,$C3717, 'Member Months'!$D:$D,$D3717)</f>
        <v>0</v>
      </c>
      <c r="T3717" s="172"/>
    </row>
    <row r="3718" spans="1:20">
      <c r="A3718" s="38" t="s">
        <v>150</v>
      </c>
      <c r="B3718" s="39">
        <f t="shared" si="126"/>
        <v>0</v>
      </c>
      <c r="C3718" s="39" t="str">
        <f t="shared" si="127"/>
        <v>2020 Initial Year</v>
      </c>
      <c r="D3718" s="40">
        <v>4</v>
      </c>
      <c r="E3718" s="662" t="s">
        <v>150</v>
      </c>
      <c r="F3718" s="40" t="s">
        <v>739</v>
      </c>
      <c r="G3718" s="698" t="s">
        <v>161</v>
      </c>
      <c r="H3718" s="40" t="s">
        <v>213</v>
      </c>
      <c r="I3718" s="629" t="s">
        <v>218</v>
      </c>
      <c r="J3718" s="698" t="s">
        <v>677</v>
      </c>
      <c r="K3718" s="303">
        <v>0</v>
      </c>
      <c r="L3718" s="304">
        <v>0</v>
      </c>
      <c r="M3718" s="305">
        <v>0</v>
      </c>
      <c r="N3718" s="305">
        <v>0</v>
      </c>
      <c r="O3718" s="303">
        <v>0</v>
      </c>
      <c r="P3718" s="305">
        <v>0</v>
      </c>
      <c r="Q3718" s="303">
        <v>0</v>
      </c>
      <c r="R3718" s="16">
        <f>SUMIFS('Member Months'!$L:$L,'Member Months'!$A:$A,$A3718,'Member Months'!$C:$C,$C3718, 'Member Months'!$D:$D,$D3718)</f>
        <v>0</v>
      </c>
      <c r="T3718" s="172"/>
    </row>
    <row r="3719" spans="1:20">
      <c r="A3719" s="38" t="s">
        <v>150</v>
      </c>
      <c r="B3719" s="39">
        <f t="shared" si="126"/>
        <v>0</v>
      </c>
      <c r="C3719" s="39" t="str">
        <f t="shared" si="127"/>
        <v>2020 Initial Year</v>
      </c>
      <c r="D3719" s="40">
        <v>4</v>
      </c>
      <c r="E3719" s="662" t="s">
        <v>150</v>
      </c>
      <c r="F3719" s="40" t="s">
        <v>739</v>
      </c>
      <c r="G3719" s="698" t="s">
        <v>161</v>
      </c>
      <c r="H3719" s="40" t="s">
        <v>213</v>
      </c>
      <c r="I3719" s="629" t="s">
        <v>219</v>
      </c>
      <c r="J3719" s="698" t="s">
        <v>263</v>
      </c>
      <c r="K3719" s="303">
        <v>0</v>
      </c>
      <c r="L3719" s="304">
        <v>0</v>
      </c>
      <c r="M3719" s="305">
        <v>0</v>
      </c>
      <c r="N3719" s="305">
        <v>0</v>
      </c>
      <c r="O3719" s="303">
        <v>0</v>
      </c>
      <c r="P3719" s="305">
        <v>0</v>
      </c>
      <c r="Q3719" s="303">
        <v>0</v>
      </c>
      <c r="R3719" s="16">
        <f>SUMIFS('Member Months'!$L:$L,'Member Months'!$A:$A,$A3719,'Member Months'!$C:$C,$C3719, 'Member Months'!$D:$D,$D3719)</f>
        <v>0</v>
      </c>
      <c r="T3719" s="172"/>
    </row>
    <row r="3720" spans="1:20">
      <c r="A3720" s="38" t="s">
        <v>150</v>
      </c>
      <c r="B3720" s="39">
        <f t="shared" si="126"/>
        <v>0</v>
      </c>
      <c r="C3720" s="39" t="str">
        <f t="shared" si="127"/>
        <v>2020 Initial Year</v>
      </c>
      <c r="D3720" s="40">
        <v>4</v>
      </c>
      <c r="E3720" s="662" t="s">
        <v>150</v>
      </c>
      <c r="F3720" s="40" t="s">
        <v>739</v>
      </c>
      <c r="G3720" s="698" t="s">
        <v>161</v>
      </c>
      <c r="H3720" s="40" t="s">
        <v>213</v>
      </c>
      <c r="I3720" s="629" t="s">
        <v>220</v>
      </c>
      <c r="J3720" s="698" t="s">
        <v>675</v>
      </c>
      <c r="K3720" s="303">
        <v>0</v>
      </c>
      <c r="L3720" s="304">
        <v>0</v>
      </c>
      <c r="M3720" s="305">
        <v>0</v>
      </c>
      <c r="N3720" s="305">
        <v>0</v>
      </c>
      <c r="O3720" s="303">
        <v>0</v>
      </c>
      <c r="P3720" s="305">
        <v>0</v>
      </c>
      <c r="Q3720" s="303">
        <v>0</v>
      </c>
      <c r="R3720" s="16">
        <f>SUMIFS('Member Months'!$L:$L,'Member Months'!$A:$A,$A3720,'Member Months'!$C:$C,$C3720, 'Member Months'!$D:$D,$D3720)</f>
        <v>0</v>
      </c>
      <c r="T3720" s="172"/>
    </row>
    <row r="3721" spans="1:20">
      <c r="A3721" s="38" t="s">
        <v>150</v>
      </c>
      <c r="B3721" s="39">
        <f t="shared" si="126"/>
        <v>0</v>
      </c>
      <c r="C3721" s="39" t="str">
        <f t="shared" si="127"/>
        <v>2020 Initial Year</v>
      </c>
      <c r="D3721" s="40">
        <v>4</v>
      </c>
      <c r="E3721" s="662" t="s">
        <v>150</v>
      </c>
      <c r="F3721" s="40" t="s">
        <v>739</v>
      </c>
      <c r="G3721" s="698" t="s">
        <v>161</v>
      </c>
      <c r="H3721" s="40" t="s">
        <v>213</v>
      </c>
      <c r="I3721" s="629" t="s">
        <v>221</v>
      </c>
      <c r="J3721" s="698" t="s">
        <v>264</v>
      </c>
      <c r="K3721" s="303">
        <v>0</v>
      </c>
      <c r="L3721" s="304">
        <v>0</v>
      </c>
      <c r="M3721" s="305">
        <v>0</v>
      </c>
      <c r="N3721" s="305">
        <v>0</v>
      </c>
      <c r="O3721" s="303">
        <v>0</v>
      </c>
      <c r="P3721" s="305">
        <v>0</v>
      </c>
      <c r="Q3721" s="303">
        <v>0</v>
      </c>
      <c r="R3721" s="16">
        <f>SUMIFS('Member Months'!$L:$L,'Member Months'!$A:$A,$A3721,'Member Months'!$C:$C,$C3721, 'Member Months'!$D:$D,$D3721)</f>
        <v>0</v>
      </c>
      <c r="T3721" s="172"/>
    </row>
    <row r="3722" spans="1:20">
      <c r="A3722" s="38" t="s">
        <v>150</v>
      </c>
      <c r="B3722" s="39">
        <f t="shared" si="126"/>
        <v>0</v>
      </c>
      <c r="C3722" s="39" t="str">
        <f t="shared" si="127"/>
        <v>2020 Initial Year</v>
      </c>
      <c r="D3722" s="40">
        <v>4</v>
      </c>
      <c r="E3722" s="662" t="s">
        <v>150</v>
      </c>
      <c r="F3722" s="40" t="s">
        <v>739</v>
      </c>
      <c r="G3722" s="698" t="s">
        <v>161</v>
      </c>
      <c r="H3722" s="40" t="s">
        <v>213</v>
      </c>
      <c r="I3722" s="629" t="s">
        <v>222</v>
      </c>
      <c r="J3722" s="698" t="s">
        <v>206</v>
      </c>
      <c r="K3722" s="303">
        <v>0</v>
      </c>
      <c r="L3722" s="304">
        <v>0</v>
      </c>
      <c r="M3722" s="305">
        <v>0</v>
      </c>
      <c r="N3722" s="305">
        <v>0</v>
      </c>
      <c r="O3722" s="303">
        <v>0</v>
      </c>
      <c r="P3722" s="305">
        <v>0</v>
      </c>
      <c r="Q3722" s="303">
        <v>0</v>
      </c>
      <c r="R3722" s="16">
        <f>SUMIFS('Member Months'!$L:$L,'Member Months'!$A:$A,$A3722,'Member Months'!$C:$C,$C3722, 'Member Months'!$D:$D,$D3722)</f>
        <v>0</v>
      </c>
      <c r="T3722" s="172"/>
    </row>
    <row r="3723" spans="1:20">
      <c r="A3723" s="38" t="s">
        <v>150</v>
      </c>
      <c r="B3723" s="39">
        <f t="shared" si="126"/>
        <v>0</v>
      </c>
      <c r="C3723" s="39" t="str">
        <f t="shared" si="127"/>
        <v>2020 Initial Year</v>
      </c>
      <c r="D3723" s="40">
        <v>4</v>
      </c>
      <c r="E3723" s="662" t="s">
        <v>150</v>
      </c>
      <c r="F3723" s="40" t="s">
        <v>739</v>
      </c>
      <c r="G3723" s="698" t="s">
        <v>161</v>
      </c>
      <c r="H3723" s="40" t="s">
        <v>213</v>
      </c>
      <c r="I3723" s="629" t="s">
        <v>223</v>
      </c>
      <c r="J3723" s="698" t="s">
        <v>181</v>
      </c>
      <c r="K3723" s="303">
        <v>0</v>
      </c>
      <c r="L3723" s="304">
        <v>0</v>
      </c>
      <c r="M3723" s="305">
        <v>0</v>
      </c>
      <c r="N3723" s="305">
        <v>0</v>
      </c>
      <c r="O3723" s="303">
        <v>0</v>
      </c>
      <c r="P3723" s="305">
        <v>0</v>
      </c>
      <c r="Q3723" s="303">
        <v>0</v>
      </c>
      <c r="R3723" s="16">
        <f>SUMIFS('Member Months'!$L:$L,'Member Months'!$A:$A,$A3723,'Member Months'!$C:$C,$C3723, 'Member Months'!$D:$D,$D3723)</f>
        <v>0</v>
      </c>
      <c r="T3723" s="172"/>
    </row>
    <row r="3724" spans="1:20">
      <c r="A3724" s="38" t="s">
        <v>150</v>
      </c>
      <c r="B3724" s="39">
        <f t="shared" si="126"/>
        <v>0</v>
      </c>
      <c r="C3724" s="39" t="str">
        <f t="shared" si="127"/>
        <v>2020 Initial Year</v>
      </c>
      <c r="D3724" s="40">
        <v>4</v>
      </c>
      <c r="E3724" s="662" t="s">
        <v>150</v>
      </c>
      <c r="F3724" s="40" t="s">
        <v>739</v>
      </c>
      <c r="G3724" s="698" t="s">
        <v>161</v>
      </c>
      <c r="H3724" s="40" t="s">
        <v>213</v>
      </c>
      <c r="I3724" s="629" t="s">
        <v>150</v>
      </c>
      <c r="J3724" s="698" t="s">
        <v>204</v>
      </c>
      <c r="K3724" s="303">
        <v>0</v>
      </c>
      <c r="L3724" s="304">
        <v>0</v>
      </c>
      <c r="M3724" s="305">
        <v>0</v>
      </c>
      <c r="N3724" s="305">
        <v>0</v>
      </c>
      <c r="O3724" s="303">
        <v>0</v>
      </c>
      <c r="P3724" s="305">
        <v>0</v>
      </c>
      <c r="Q3724" s="303">
        <v>0</v>
      </c>
      <c r="R3724" s="16">
        <f>SUMIFS('Member Months'!$L:$L,'Member Months'!$A:$A,$A3724,'Member Months'!$C:$C,$C3724, 'Member Months'!$D:$D,$D3724)</f>
        <v>0</v>
      </c>
      <c r="T3724" s="172"/>
    </row>
    <row r="3725" spans="1:20">
      <c r="A3725" s="38" t="s">
        <v>150</v>
      </c>
      <c r="B3725" s="39">
        <f t="shared" si="126"/>
        <v>0</v>
      </c>
      <c r="C3725" s="39" t="str">
        <f t="shared" si="127"/>
        <v>2020 Initial Year</v>
      </c>
      <c r="D3725" s="40">
        <v>4</v>
      </c>
      <c r="E3725" s="662" t="s">
        <v>150</v>
      </c>
      <c r="F3725" s="40" t="s">
        <v>739</v>
      </c>
      <c r="G3725" s="698" t="s">
        <v>161</v>
      </c>
      <c r="H3725" s="40" t="s">
        <v>213</v>
      </c>
      <c r="I3725" s="629" t="s">
        <v>151</v>
      </c>
      <c r="J3725" s="698" t="s">
        <v>205</v>
      </c>
      <c r="K3725" s="303">
        <v>0</v>
      </c>
      <c r="L3725" s="304">
        <v>0</v>
      </c>
      <c r="M3725" s="305">
        <v>0</v>
      </c>
      <c r="N3725" s="305">
        <v>0</v>
      </c>
      <c r="O3725" s="303">
        <v>0</v>
      </c>
      <c r="P3725" s="305">
        <v>0</v>
      </c>
      <c r="Q3725" s="303">
        <v>0</v>
      </c>
      <c r="R3725" s="16">
        <f>SUMIFS('Member Months'!$L:$L,'Member Months'!$A:$A,$A3725,'Member Months'!$C:$C,$C3725, 'Member Months'!$D:$D,$D3725)</f>
        <v>0</v>
      </c>
      <c r="T3725" s="172"/>
    </row>
    <row r="3726" spans="1:20">
      <c r="A3726" s="38" t="s">
        <v>150</v>
      </c>
      <c r="B3726" s="39">
        <f t="shared" si="126"/>
        <v>0</v>
      </c>
      <c r="C3726" s="39" t="str">
        <f t="shared" si="127"/>
        <v>2020 Initial Year</v>
      </c>
      <c r="D3726" s="40">
        <v>4</v>
      </c>
      <c r="E3726" s="662" t="s">
        <v>150</v>
      </c>
      <c r="F3726" s="40" t="s">
        <v>739</v>
      </c>
      <c r="G3726" s="698" t="s">
        <v>161</v>
      </c>
      <c r="H3726" s="40" t="s">
        <v>213</v>
      </c>
      <c r="I3726" s="629" t="s">
        <v>152</v>
      </c>
      <c r="J3726" s="698" t="s">
        <v>182</v>
      </c>
      <c r="K3726" s="303">
        <v>0</v>
      </c>
      <c r="L3726" s="304">
        <v>0</v>
      </c>
      <c r="M3726" s="305">
        <v>0</v>
      </c>
      <c r="N3726" s="305">
        <v>0</v>
      </c>
      <c r="O3726" s="303">
        <v>0</v>
      </c>
      <c r="P3726" s="305">
        <v>0</v>
      </c>
      <c r="Q3726" s="303">
        <v>0</v>
      </c>
      <c r="R3726" s="16">
        <f>SUMIFS('Member Months'!$L:$L,'Member Months'!$A:$A,$A3726,'Member Months'!$C:$C,$C3726, 'Member Months'!$D:$D,$D3726)</f>
        <v>0</v>
      </c>
      <c r="T3726" s="172"/>
    </row>
    <row r="3727" spans="1:20">
      <c r="A3727" s="38" t="s">
        <v>150</v>
      </c>
      <c r="B3727" s="39">
        <f t="shared" ref="B3727:B3880" si="128">$B$3570</f>
        <v>0</v>
      </c>
      <c r="C3727" s="39" t="str">
        <f t="shared" si="127"/>
        <v>2020 Initial Year</v>
      </c>
      <c r="D3727" s="40">
        <v>4</v>
      </c>
      <c r="E3727" s="662" t="s">
        <v>150</v>
      </c>
      <c r="F3727" s="40" t="s">
        <v>739</v>
      </c>
      <c r="G3727" s="698" t="s">
        <v>161</v>
      </c>
      <c r="H3727" s="40" t="s">
        <v>213</v>
      </c>
      <c r="I3727" s="629" t="s">
        <v>70</v>
      </c>
      <c r="J3727" s="698" t="s">
        <v>265</v>
      </c>
      <c r="K3727" s="303">
        <v>0</v>
      </c>
      <c r="L3727" s="304">
        <v>0</v>
      </c>
      <c r="M3727" s="305">
        <v>0</v>
      </c>
      <c r="N3727" s="305">
        <v>0</v>
      </c>
      <c r="O3727" s="303">
        <v>0</v>
      </c>
      <c r="P3727" s="305">
        <v>0</v>
      </c>
      <c r="Q3727" s="303">
        <v>0</v>
      </c>
      <c r="R3727" s="16">
        <f>SUMIFS('Member Months'!$L:$L,'Member Months'!$A:$A,$A3727,'Member Months'!$C:$C,$C3727, 'Member Months'!$D:$D,$D3727)</f>
        <v>0</v>
      </c>
      <c r="T3727" s="172"/>
    </row>
    <row r="3728" spans="1:20">
      <c r="A3728" s="38" t="s">
        <v>150</v>
      </c>
      <c r="B3728" s="39">
        <f t="shared" si="128"/>
        <v>0</v>
      </c>
      <c r="C3728" s="39" t="str">
        <f t="shared" si="127"/>
        <v>2020 Initial Year</v>
      </c>
      <c r="D3728" s="40">
        <v>4</v>
      </c>
      <c r="E3728" s="662" t="s">
        <v>150</v>
      </c>
      <c r="F3728" s="40" t="s">
        <v>739</v>
      </c>
      <c r="G3728" s="698" t="s">
        <v>161</v>
      </c>
      <c r="H3728" s="40" t="s">
        <v>213</v>
      </c>
      <c r="I3728" s="629" t="s">
        <v>71</v>
      </c>
      <c r="J3728" s="698" t="s">
        <v>266</v>
      </c>
      <c r="K3728" s="303">
        <v>0</v>
      </c>
      <c r="L3728" s="304">
        <v>0</v>
      </c>
      <c r="M3728" s="305">
        <v>0</v>
      </c>
      <c r="N3728" s="305">
        <v>0</v>
      </c>
      <c r="O3728" s="303">
        <v>0</v>
      </c>
      <c r="P3728" s="305">
        <v>0</v>
      </c>
      <c r="Q3728" s="303">
        <v>0</v>
      </c>
      <c r="R3728" s="16">
        <f>SUMIFS('Member Months'!$L:$L,'Member Months'!$A:$A,$A3728,'Member Months'!$C:$C,$C3728, 'Member Months'!$D:$D,$D3728)</f>
        <v>0</v>
      </c>
      <c r="T3728" s="172"/>
    </row>
    <row r="3729" spans="1:20">
      <c r="A3729" s="38" t="s">
        <v>150</v>
      </c>
      <c r="B3729" s="39">
        <f t="shared" si="128"/>
        <v>0</v>
      </c>
      <c r="C3729" s="39" t="str">
        <f t="shared" si="127"/>
        <v>2020 Initial Year</v>
      </c>
      <c r="D3729" s="40">
        <v>4</v>
      </c>
      <c r="E3729" s="662" t="s">
        <v>150</v>
      </c>
      <c r="F3729" s="40" t="s">
        <v>739</v>
      </c>
      <c r="G3729" s="698" t="s">
        <v>161</v>
      </c>
      <c r="H3729" s="40" t="s">
        <v>213</v>
      </c>
      <c r="I3729" s="629" t="s">
        <v>72</v>
      </c>
      <c r="J3729" s="698" t="s">
        <v>527</v>
      </c>
      <c r="K3729" s="303">
        <v>0</v>
      </c>
      <c r="L3729" s="304">
        <v>0</v>
      </c>
      <c r="M3729" s="305">
        <v>0</v>
      </c>
      <c r="N3729" s="305">
        <v>0</v>
      </c>
      <c r="O3729" s="303">
        <v>0</v>
      </c>
      <c r="P3729" s="305">
        <v>0</v>
      </c>
      <c r="Q3729" s="303">
        <v>0</v>
      </c>
      <c r="R3729" s="16">
        <f>SUMIFS('Member Months'!$L:$L,'Member Months'!$A:$A,$A3729,'Member Months'!$C:$C,$C3729, 'Member Months'!$D:$D,$D3729)</f>
        <v>0</v>
      </c>
      <c r="T3729" s="172"/>
    </row>
    <row r="3730" spans="1:20">
      <c r="A3730" s="38" t="s">
        <v>150</v>
      </c>
      <c r="B3730" s="39">
        <f t="shared" si="128"/>
        <v>0</v>
      </c>
      <c r="C3730" s="39" t="str">
        <f t="shared" si="127"/>
        <v>2020 Initial Year</v>
      </c>
      <c r="D3730" s="40">
        <v>4</v>
      </c>
      <c r="E3730" s="662" t="s">
        <v>150</v>
      </c>
      <c r="F3730" s="40" t="s">
        <v>739</v>
      </c>
      <c r="G3730" s="698" t="s">
        <v>161</v>
      </c>
      <c r="H3730" s="40" t="s">
        <v>213</v>
      </c>
      <c r="I3730" s="629" t="s">
        <v>73</v>
      </c>
      <c r="J3730" s="698" t="s">
        <v>528</v>
      </c>
      <c r="K3730" s="303">
        <v>0</v>
      </c>
      <c r="L3730" s="304">
        <v>0</v>
      </c>
      <c r="M3730" s="305">
        <v>0</v>
      </c>
      <c r="N3730" s="305">
        <v>0</v>
      </c>
      <c r="O3730" s="303">
        <v>0</v>
      </c>
      <c r="P3730" s="305">
        <v>0</v>
      </c>
      <c r="Q3730" s="303">
        <v>0</v>
      </c>
      <c r="R3730" s="16">
        <f>SUMIFS('Member Months'!$L:$L,'Member Months'!$A:$A,$A3730,'Member Months'!$C:$C,$C3730, 'Member Months'!$D:$D,$D3730)</f>
        <v>0</v>
      </c>
      <c r="T3730" s="172"/>
    </row>
    <row r="3731" spans="1:20">
      <c r="A3731" s="38" t="s">
        <v>150</v>
      </c>
      <c r="B3731" s="39">
        <f t="shared" si="128"/>
        <v>0</v>
      </c>
      <c r="C3731" s="39" t="str">
        <f t="shared" si="127"/>
        <v>2020 Initial Year</v>
      </c>
      <c r="D3731" s="40">
        <v>4</v>
      </c>
      <c r="E3731" s="662" t="s">
        <v>150</v>
      </c>
      <c r="F3731" s="40" t="s">
        <v>739</v>
      </c>
      <c r="G3731" s="698" t="s">
        <v>161</v>
      </c>
      <c r="H3731" s="40" t="s">
        <v>213</v>
      </c>
      <c r="I3731" s="630" t="s">
        <v>409</v>
      </c>
      <c r="J3731" s="698" t="s">
        <v>803</v>
      </c>
      <c r="K3731" s="303">
        <v>0</v>
      </c>
      <c r="L3731" s="304">
        <v>0</v>
      </c>
      <c r="M3731" s="305">
        <v>0</v>
      </c>
      <c r="N3731" s="305">
        <v>0</v>
      </c>
      <c r="O3731" s="303">
        <v>0</v>
      </c>
      <c r="P3731" s="305">
        <v>0</v>
      </c>
      <c r="Q3731" s="303">
        <v>0</v>
      </c>
      <c r="R3731" s="16">
        <f>SUMIFS('Member Months'!$L:$L,'Member Months'!$A:$A,$A3731,'Member Months'!$C:$C,$C3731, 'Member Months'!$D:$D,$D3731)</f>
        <v>0</v>
      </c>
      <c r="T3731" s="172"/>
    </row>
    <row r="3732" spans="1:20">
      <c r="A3732" s="38" t="s">
        <v>151</v>
      </c>
      <c r="B3732" s="39">
        <f t="shared" si="128"/>
        <v>0</v>
      </c>
      <c r="C3732" s="39" t="str">
        <f t="shared" si="127"/>
        <v>2020 Initial Year</v>
      </c>
      <c r="D3732" s="40">
        <v>4</v>
      </c>
      <c r="E3732" s="662" t="s">
        <v>151</v>
      </c>
      <c r="F3732" s="40" t="s">
        <v>739</v>
      </c>
      <c r="G3732" s="698" t="s">
        <v>225</v>
      </c>
      <c r="H3732" s="40" t="s">
        <v>213</v>
      </c>
      <c r="I3732" s="629" t="s">
        <v>211</v>
      </c>
      <c r="J3732" s="698" t="s">
        <v>261</v>
      </c>
      <c r="K3732" s="303">
        <v>0</v>
      </c>
      <c r="L3732" s="304">
        <v>0</v>
      </c>
      <c r="M3732" s="305">
        <v>0</v>
      </c>
      <c r="N3732" s="305">
        <v>0</v>
      </c>
      <c r="O3732" s="303">
        <v>0</v>
      </c>
      <c r="P3732" s="305">
        <v>0</v>
      </c>
      <c r="Q3732" s="303">
        <v>0</v>
      </c>
      <c r="R3732" s="16">
        <f>SUMIFS('Member Months'!$L:$L,'Member Months'!$A:$A,$A3732,'Member Months'!$C:$C,$C3732, 'Member Months'!$D:$D,$D3732)</f>
        <v>0</v>
      </c>
      <c r="T3732" s="172"/>
    </row>
    <row r="3733" spans="1:20">
      <c r="A3733" s="38" t="s">
        <v>151</v>
      </c>
      <c r="B3733" s="39">
        <f t="shared" si="128"/>
        <v>0</v>
      </c>
      <c r="C3733" s="39" t="str">
        <f t="shared" si="127"/>
        <v>2020 Initial Year</v>
      </c>
      <c r="D3733" s="40">
        <v>4</v>
      </c>
      <c r="E3733" s="662" t="s">
        <v>151</v>
      </c>
      <c r="F3733" s="40" t="s">
        <v>739</v>
      </c>
      <c r="G3733" s="698" t="s">
        <v>225</v>
      </c>
      <c r="H3733" s="40" t="s">
        <v>213</v>
      </c>
      <c r="I3733" s="629" t="s">
        <v>214</v>
      </c>
      <c r="J3733" s="698" t="s">
        <v>676</v>
      </c>
      <c r="K3733" s="303">
        <v>0</v>
      </c>
      <c r="L3733" s="304">
        <v>0</v>
      </c>
      <c r="M3733" s="305">
        <v>0</v>
      </c>
      <c r="N3733" s="305">
        <v>0</v>
      </c>
      <c r="O3733" s="303">
        <v>0</v>
      </c>
      <c r="P3733" s="305">
        <v>0</v>
      </c>
      <c r="Q3733" s="303">
        <v>0</v>
      </c>
      <c r="R3733" s="16">
        <f>SUMIFS('Member Months'!$L:$L,'Member Months'!$A:$A,$A3733,'Member Months'!$C:$C,$C3733, 'Member Months'!$D:$D,$D3733)</f>
        <v>0</v>
      </c>
      <c r="T3733" s="172"/>
    </row>
    <row r="3734" spans="1:20">
      <c r="A3734" s="38" t="s">
        <v>151</v>
      </c>
      <c r="B3734" s="39">
        <f t="shared" si="128"/>
        <v>0</v>
      </c>
      <c r="C3734" s="39" t="str">
        <f t="shared" si="127"/>
        <v>2020 Initial Year</v>
      </c>
      <c r="D3734" s="40">
        <v>4</v>
      </c>
      <c r="E3734" s="662" t="s">
        <v>151</v>
      </c>
      <c r="F3734" s="40" t="s">
        <v>739</v>
      </c>
      <c r="G3734" s="698" t="s">
        <v>225</v>
      </c>
      <c r="H3734" s="40" t="s">
        <v>213</v>
      </c>
      <c r="I3734" s="629" t="s">
        <v>215</v>
      </c>
      <c r="J3734" s="698" t="s">
        <v>216</v>
      </c>
      <c r="K3734" s="303">
        <v>0</v>
      </c>
      <c r="L3734" s="304">
        <v>0</v>
      </c>
      <c r="M3734" s="305">
        <v>0</v>
      </c>
      <c r="N3734" s="305">
        <v>0</v>
      </c>
      <c r="O3734" s="303">
        <v>0</v>
      </c>
      <c r="P3734" s="305">
        <v>0</v>
      </c>
      <c r="Q3734" s="303">
        <v>0</v>
      </c>
      <c r="R3734" s="16">
        <f>SUMIFS('Member Months'!$L:$L,'Member Months'!$A:$A,$A3734,'Member Months'!$C:$C,$C3734, 'Member Months'!$D:$D,$D3734)</f>
        <v>0</v>
      </c>
      <c r="T3734" s="172"/>
    </row>
    <row r="3735" spans="1:20">
      <c r="A3735" s="38" t="s">
        <v>151</v>
      </c>
      <c r="B3735" s="39">
        <f t="shared" si="128"/>
        <v>0</v>
      </c>
      <c r="C3735" s="39" t="str">
        <f t="shared" ref="C3735:C3798" si="129">$C$2598</f>
        <v>2020 Initial Year</v>
      </c>
      <c r="D3735" s="40">
        <v>4</v>
      </c>
      <c r="E3735" s="662" t="s">
        <v>151</v>
      </c>
      <c r="F3735" s="40" t="s">
        <v>739</v>
      </c>
      <c r="G3735" s="698" t="s">
        <v>225</v>
      </c>
      <c r="H3735" s="40" t="s">
        <v>213</v>
      </c>
      <c r="I3735" s="629" t="s">
        <v>217</v>
      </c>
      <c r="J3735" s="698" t="s">
        <v>262</v>
      </c>
      <c r="K3735" s="303">
        <v>0</v>
      </c>
      <c r="L3735" s="304">
        <v>0</v>
      </c>
      <c r="M3735" s="305">
        <v>0</v>
      </c>
      <c r="N3735" s="305">
        <v>0</v>
      </c>
      <c r="O3735" s="303">
        <v>0</v>
      </c>
      <c r="P3735" s="305">
        <v>0</v>
      </c>
      <c r="Q3735" s="303">
        <v>0</v>
      </c>
      <c r="R3735" s="16">
        <f>SUMIFS('Member Months'!$L:$L,'Member Months'!$A:$A,$A3735,'Member Months'!$C:$C,$C3735, 'Member Months'!$D:$D,$D3735)</f>
        <v>0</v>
      </c>
      <c r="T3735" s="172"/>
    </row>
    <row r="3736" spans="1:20">
      <c r="A3736" s="38" t="s">
        <v>151</v>
      </c>
      <c r="B3736" s="39">
        <f t="shared" si="128"/>
        <v>0</v>
      </c>
      <c r="C3736" s="39" t="str">
        <f t="shared" si="129"/>
        <v>2020 Initial Year</v>
      </c>
      <c r="D3736" s="40">
        <v>4</v>
      </c>
      <c r="E3736" s="662" t="s">
        <v>151</v>
      </c>
      <c r="F3736" s="40" t="s">
        <v>739</v>
      </c>
      <c r="G3736" s="698" t="s">
        <v>225</v>
      </c>
      <c r="H3736" s="40" t="s">
        <v>213</v>
      </c>
      <c r="I3736" s="629" t="s">
        <v>218</v>
      </c>
      <c r="J3736" s="698" t="s">
        <v>677</v>
      </c>
      <c r="K3736" s="303">
        <v>0</v>
      </c>
      <c r="L3736" s="304">
        <v>0</v>
      </c>
      <c r="M3736" s="305">
        <v>0</v>
      </c>
      <c r="N3736" s="305">
        <v>0</v>
      </c>
      <c r="O3736" s="303">
        <v>0</v>
      </c>
      <c r="P3736" s="305">
        <v>0</v>
      </c>
      <c r="Q3736" s="303">
        <v>0</v>
      </c>
      <c r="R3736" s="16">
        <f>SUMIFS('Member Months'!$L:$L,'Member Months'!$A:$A,$A3736,'Member Months'!$C:$C,$C3736, 'Member Months'!$D:$D,$D3736)</f>
        <v>0</v>
      </c>
      <c r="T3736" s="172"/>
    </row>
    <row r="3737" spans="1:20">
      <c r="A3737" s="38" t="s">
        <v>151</v>
      </c>
      <c r="B3737" s="39">
        <f t="shared" si="128"/>
        <v>0</v>
      </c>
      <c r="C3737" s="39" t="str">
        <f t="shared" si="129"/>
        <v>2020 Initial Year</v>
      </c>
      <c r="D3737" s="40">
        <v>4</v>
      </c>
      <c r="E3737" s="662" t="s">
        <v>151</v>
      </c>
      <c r="F3737" s="40" t="s">
        <v>739</v>
      </c>
      <c r="G3737" s="698" t="s">
        <v>225</v>
      </c>
      <c r="H3737" s="40" t="s">
        <v>213</v>
      </c>
      <c r="I3737" s="629" t="s">
        <v>219</v>
      </c>
      <c r="J3737" s="698" t="s">
        <v>263</v>
      </c>
      <c r="K3737" s="303">
        <v>0</v>
      </c>
      <c r="L3737" s="304">
        <v>0</v>
      </c>
      <c r="M3737" s="305">
        <v>0</v>
      </c>
      <c r="N3737" s="305">
        <v>0</v>
      </c>
      <c r="O3737" s="303">
        <v>0</v>
      </c>
      <c r="P3737" s="305">
        <v>0</v>
      </c>
      <c r="Q3737" s="303">
        <v>0</v>
      </c>
      <c r="R3737" s="16">
        <f>SUMIFS('Member Months'!$L:$L,'Member Months'!$A:$A,$A3737,'Member Months'!$C:$C,$C3737, 'Member Months'!$D:$D,$D3737)</f>
        <v>0</v>
      </c>
      <c r="T3737" s="172"/>
    </row>
    <row r="3738" spans="1:20">
      <c r="A3738" s="38" t="s">
        <v>151</v>
      </c>
      <c r="B3738" s="39">
        <f t="shared" si="128"/>
        <v>0</v>
      </c>
      <c r="C3738" s="39" t="str">
        <f t="shared" si="129"/>
        <v>2020 Initial Year</v>
      </c>
      <c r="D3738" s="40">
        <v>4</v>
      </c>
      <c r="E3738" s="662" t="s">
        <v>151</v>
      </c>
      <c r="F3738" s="40" t="s">
        <v>739</v>
      </c>
      <c r="G3738" s="698" t="s">
        <v>225</v>
      </c>
      <c r="H3738" s="40" t="s">
        <v>213</v>
      </c>
      <c r="I3738" s="629" t="s">
        <v>220</v>
      </c>
      <c r="J3738" s="698" t="s">
        <v>675</v>
      </c>
      <c r="K3738" s="303">
        <v>0</v>
      </c>
      <c r="L3738" s="304">
        <v>0</v>
      </c>
      <c r="M3738" s="305">
        <v>0</v>
      </c>
      <c r="N3738" s="305">
        <v>0</v>
      </c>
      <c r="O3738" s="303">
        <v>0</v>
      </c>
      <c r="P3738" s="305">
        <v>0</v>
      </c>
      <c r="Q3738" s="303">
        <v>0</v>
      </c>
      <c r="R3738" s="16">
        <f>SUMIFS('Member Months'!$L:$L,'Member Months'!$A:$A,$A3738,'Member Months'!$C:$C,$C3738, 'Member Months'!$D:$D,$D3738)</f>
        <v>0</v>
      </c>
      <c r="T3738" s="172"/>
    </row>
    <row r="3739" spans="1:20">
      <c r="A3739" s="38" t="s">
        <v>151</v>
      </c>
      <c r="B3739" s="39">
        <f t="shared" si="128"/>
        <v>0</v>
      </c>
      <c r="C3739" s="39" t="str">
        <f t="shared" si="129"/>
        <v>2020 Initial Year</v>
      </c>
      <c r="D3739" s="40">
        <v>4</v>
      </c>
      <c r="E3739" s="662" t="s">
        <v>151</v>
      </c>
      <c r="F3739" s="40" t="s">
        <v>739</v>
      </c>
      <c r="G3739" s="698" t="s">
        <v>225</v>
      </c>
      <c r="H3739" s="40" t="s">
        <v>213</v>
      </c>
      <c r="I3739" s="629" t="s">
        <v>221</v>
      </c>
      <c r="J3739" s="698" t="s">
        <v>264</v>
      </c>
      <c r="K3739" s="303">
        <v>0</v>
      </c>
      <c r="L3739" s="304">
        <v>0</v>
      </c>
      <c r="M3739" s="305">
        <v>0</v>
      </c>
      <c r="N3739" s="305">
        <v>0</v>
      </c>
      <c r="O3739" s="303">
        <v>0</v>
      </c>
      <c r="P3739" s="305">
        <v>0</v>
      </c>
      <c r="Q3739" s="303">
        <v>0</v>
      </c>
      <c r="R3739" s="16">
        <f>SUMIFS('Member Months'!$L:$L,'Member Months'!$A:$A,$A3739,'Member Months'!$C:$C,$C3739, 'Member Months'!$D:$D,$D3739)</f>
        <v>0</v>
      </c>
      <c r="T3739" s="172"/>
    </row>
    <row r="3740" spans="1:20">
      <c r="A3740" s="38" t="s">
        <v>151</v>
      </c>
      <c r="B3740" s="39">
        <f t="shared" si="128"/>
        <v>0</v>
      </c>
      <c r="C3740" s="39" t="str">
        <f t="shared" si="129"/>
        <v>2020 Initial Year</v>
      </c>
      <c r="D3740" s="40">
        <v>4</v>
      </c>
      <c r="E3740" s="662" t="s">
        <v>151</v>
      </c>
      <c r="F3740" s="40" t="s">
        <v>739</v>
      </c>
      <c r="G3740" s="698" t="s">
        <v>225</v>
      </c>
      <c r="H3740" s="40" t="s">
        <v>213</v>
      </c>
      <c r="I3740" s="629" t="s">
        <v>222</v>
      </c>
      <c r="J3740" s="698" t="s">
        <v>206</v>
      </c>
      <c r="K3740" s="303">
        <v>0</v>
      </c>
      <c r="L3740" s="304">
        <v>0</v>
      </c>
      <c r="M3740" s="305">
        <v>0</v>
      </c>
      <c r="N3740" s="305">
        <v>0</v>
      </c>
      <c r="O3740" s="303">
        <v>0</v>
      </c>
      <c r="P3740" s="305">
        <v>0</v>
      </c>
      <c r="Q3740" s="303">
        <v>0</v>
      </c>
      <c r="R3740" s="16">
        <f>SUMIFS('Member Months'!$L:$L,'Member Months'!$A:$A,$A3740,'Member Months'!$C:$C,$C3740, 'Member Months'!$D:$D,$D3740)</f>
        <v>0</v>
      </c>
      <c r="T3740" s="172"/>
    </row>
    <row r="3741" spans="1:20">
      <c r="A3741" s="38" t="s">
        <v>151</v>
      </c>
      <c r="B3741" s="39">
        <f t="shared" si="128"/>
        <v>0</v>
      </c>
      <c r="C3741" s="39" t="str">
        <f t="shared" si="129"/>
        <v>2020 Initial Year</v>
      </c>
      <c r="D3741" s="40">
        <v>4</v>
      </c>
      <c r="E3741" s="662" t="s">
        <v>151</v>
      </c>
      <c r="F3741" s="40" t="s">
        <v>739</v>
      </c>
      <c r="G3741" s="698" t="s">
        <v>225</v>
      </c>
      <c r="H3741" s="40" t="s">
        <v>213</v>
      </c>
      <c r="I3741" s="629" t="s">
        <v>223</v>
      </c>
      <c r="J3741" s="698" t="s">
        <v>181</v>
      </c>
      <c r="K3741" s="303">
        <v>0</v>
      </c>
      <c r="L3741" s="304">
        <v>0</v>
      </c>
      <c r="M3741" s="305">
        <v>0</v>
      </c>
      <c r="N3741" s="305">
        <v>0</v>
      </c>
      <c r="O3741" s="303">
        <v>0</v>
      </c>
      <c r="P3741" s="305">
        <v>0</v>
      </c>
      <c r="Q3741" s="303">
        <v>0</v>
      </c>
      <c r="R3741" s="16">
        <f>SUMIFS('Member Months'!$L:$L,'Member Months'!$A:$A,$A3741,'Member Months'!$C:$C,$C3741, 'Member Months'!$D:$D,$D3741)</f>
        <v>0</v>
      </c>
      <c r="T3741" s="172"/>
    </row>
    <row r="3742" spans="1:20">
      <c r="A3742" s="38" t="s">
        <v>151</v>
      </c>
      <c r="B3742" s="39">
        <f t="shared" si="128"/>
        <v>0</v>
      </c>
      <c r="C3742" s="39" t="str">
        <f t="shared" si="129"/>
        <v>2020 Initial Year</v>
      </c>
      <c r="D3742" s="40">
        <v>4</v>
      </c>
      <c r="E3742" s="662" t="s">
        <v>151</v>
      </c>
      <c r="F3742" s="40" t="s">
        <v>739</v>
      </c>
      <c r="G3742" s="698" t="s">
        <v>225</v>
      </c>
      <c r="H3742" s="40" t="s">
        <v>213</v>
      </c>
      <c r="I3742" s="629" t="s">
        <v>150</v>
      </c>
      <c r="J3742" s="698" t="s">
        <v>204</v>
      </c>
      <c r="K3742" s="303">
        <v>0</v>
      </c>
      <c r="L3742" s="304">
        <v>0</v>
      </c>
      <c r="M3742" s="305">
        <v>0</v>
      </c>
      <c r="N3742" s="305">
        <v>0</v>
      </c>
      <c r="O3742" s="303">
        <v>0</v>
      </c>
      <c r="P3742" s="305">
        <v>0</v>
      </c>
      <c r="Q3742" s="303">
        <v>0</v>
      </c>
      <c r="R3742" s="16">
        <f>SUMIFS('Member Months'!$L:$L,'Member Months'!$A:$A,$A3742,'Member Months'!$C:$C,$C3742, 'Member Months'!$D:$D,$D3742)</f>
        <v>0</v>
      </c>
      <c r="T3742" s="172"/>
    </row>
    <row r="3743" spans="1:20">
      <c r="A3743" s="38" t="s">
        <v>151</v>
      </c>
      <c r="B3743" s="39">
        <f t="shared" si="128"/>
        <v>0</v>
      </c>
      <c r="C3743" s="39" t="str">
        <f t="shared" si="129"/>
        <v>2020 Initial Year</v>
      </c>
      <c r="D3743" s="40">
        <v>4</v>
      </c>
      <c r="E3743" s="662" t="s">
        <v>151</v>
      </c>
      <c r="F3743" s="40" t="s">
        <v>739</v>
      </c>
      <c r="G3743" s="698" t="s">
        <v>225</v>
      </c>
      <c r="H3743" s="40" t="s">
        <v>213</v>
      </c>
      <c r="I3743" s="629" t="s">
        <v>151</v>
      </c>
      <c r="J3743" s="698" t="s">
        <v>205</v>
      </c>
      <c r="K3743" s="303">
        <v>0</v>
      </c>
      <c r="L3743" s="304">
        <v>0</v>
      </c>
      <c r="M3743" s="305">
        <v>0</v>
      </c>
      <c r="N3743" s="305">
        <v>0</v>
      </c>
      <c r="O3743" s="303">
        <v>0</v>
      </c>
      <c r="P3743" s="305">
        <v>0</v>
      </c>
      <c r="Q3743" s="303">
        <v>0</v>
      </c>
      <c r="R3743" s="16">
        <f>SUMIFS('Member Months'!$L:$L,'Member Months'!$A:$A,$A3743,'Member Months'!$C:$C,$C3743, 'Member Months'!$D:$D,$D3743)</f>
        <v>0</v>
      </c>
      <c r="T3743" s="172"/>
    </row>
    <row r="3744" spans="1:20">
      <c r="A3744" s="38" t="s">
        <v>151</v>
      </c>
      <c r="B3744" s="39">
        <f t="shared" si="128"/>
        <v>0</v>
      </c>
      <c r="C3744" s="39" t="str">
        <f t="shared" si="129"/>
        <v>2020 Initial Year</v>
      </c>
      <c r="D3744" s="40">
        <v>4</v>
      </c>
      <c r="E3744" s="662" t="s">
        <v>151</v>
      </c>
      <c r="F3744" s="40" t="s">
        <v>739</v>
      </c>
      <c r="G3744" s="698" t="s">
        <v>225</v>
      </c>
      <c r="H3744" s="40" t="s">
        <v>213</v>
      </c>
      <c r="I3744" s="629" t="s">
        <v>152</v>
      </c>
      <c r="J3744" s="698" t="s">
        <v>182</v>
      </c>
      <c r="K3744" s="303">
        <v>0</v>
      </c>
      <c r="L3744" s="304">
        <v>0</v>
      </c>
      <c r="M3744" s="305">
        <v>0</v>
      </c>
      <c r="N3744" s="305">
        <v>0</v>
      </c>
      <c r="O3744" s="303">
        <v>0</v>
      </c>
      <c r="P3744" s="305">
        <v>0</v>
      </c>
      <c r="Q3744" s="303">
        <v>0</v>
      </c>
      <c r="R3744" s="16">
        <f>SUMIFS('Member Months'!$L:$L,'Member Months'!$A:$A,$A3744,'Member Months'!$C:$C,$C3744, 'Member Months'!$D:$D,$D3744)</f>
        <v>0</v>
      </c>
      <c r="T3744" s="172"/>
    </row>
    <row r="3745" spans="1:20">
      <c r="A3745" s="38" t="s">
        <v>151</v>
      </c>
      <c r="B3745" s="39">
        <f t="shared" si="128"/>
        <v>0</v>
      </c>
      <c r="C3745" s="39" t="str">
        <f t="shared" si="129"/>
        <v>2020 Initial Year</v>
      </c>
      <c r="D3745" s="40">
        <v>4</v>
      </c>
      <c r="E3745" s="662" t="s">
        <v>151</v>
      </c>
      <c r="F3745" s="40" t="s">
        <v>739</v>
      </c>
      <c r="G3745" s="698" t="s">
        <v>225</v>
      </c>
      <c r="H3745" s="40" t="s">
        <v>213</v>
      </c>
      <c r="I3745" s="629" t="s">
        <v>70</v>
      </c>
      <c r="J3745" s="698" t="s">
        <v>265</v>
      </c>
      <c r="K3745" s="303">
        <v>0</v>
      </c>
      <c r="L3745" s="304">
        <v>0</v>
      </c>
      <c r="M3745" s="305">
        <v>0</v>
      </c>
      <c r="N3745" s="305">
        <v>0</v>
      </c>
      <c r="O3745" s="303">
        <v>0</v>
      </c>
      <c r="P3745" s="305">
        <v>0</v>
      </c>
      <c r="Q3745" s="303">
        <v>0</v>
      </c>
      <c r="R3745" s="16">
        <f>SUMIFS('Member Months'!$L:$L,'Member Months'!$A:$A,$A3745,'Member Months'!$C:$C,$C3745, 'Member Months'!$D:$D,$D3745)</f>
        <v>0</v>
      </c>
      <c r="T3745" s="172"/>
    </row>
    <row r="3746" spans="1:20">
      <c r="A3746" s="38" t="s">
        <v>151</v>
      </c>
      <c r="B3746" s="39">
        <f t="shared" si="128"/>
        <v>0</v>
      </c>
      <c r="C3746" s="39" t="str">
        <f t="shared" si="129"/>
        <v>2020 Initial Year</v>
      </c>
      <c r="D3746" s="40">
        <v>4</v>
      </c>
      <c r="E3746" s="662" t="s">
        <v>151</v>
      </c>
      <c r="F3746" s="40" t="s">
        <v>739</v>
      </c>
      <c r="G3746" s="698" t="s">
        <v>225</v>
      </c>
      <c r="H3746" s="40" t="s">
        <v>213</v>
      </c>
      <c r="I3746" s="629" t="s">
        <v>71</v>
      </c>
      <c r="J3746" s="698" t="s">
        <v>266</v>
      </c>
      <c r="K3746" s="303">
        <v>0</v>
      </c>
      <c r="L3746" s="304">
        <v>0</v>
      </c>
      <c r="M3746" s="305">
        <v>0</v>
      </c>
      <c r="N3746" s="305">
        <v>0</v>
      </c>
      <c r="O3746" s="303">
        <v>0</v>
      </c>
      <c r="P3746" s="305">
        <v>0</v>
      </c>
      <c r="Q3746" s="303">
        <v>0</v>
      </c>
      <c r="R3746" s="16">
        <f>SUMIFS('Member Months'!$L:$L,'Member Months'!$A:$A,$A3746,'Member Months'!$C:$C,$C3746, 'Member Months'!$D:$D,$D3746)</f>
        <v>0</v>
      </c>
      <c r="T3746" s="172"/>
    </row>
    <row r="3747" spans="1:20">
      <c r="A3747" s="38" t="s">
        <v>151</v>
      </c>
      <c r="B3747" s="39">
        <f t="shared" si="128"/>
        <v>0</v>
      </c>
      <c r="C3747" s="39" t="str">
        <f t="shared" si="129"/>
        <v>2020 Initial Year</v>
      </c>
      <c r="D3747" s="40">
        <v>4</v>
      </c>
      <c r="E3747" s="662" t="s">
        <v>151</v>
      </c>
      <c r="F3747" s="40" t="s">
        <v>739</v>
      </c>
      <c r="G3747" s="698" t="s">
        <v>225</v>
      </c>
      <c r="H3747" s="40" t="s">
        <v>213</v>
      </c>
      <c r="I3747" s="629" t="s">
        <v>72</v>
      </c>
      <c r="J3747" s="698" t="s">
        <v>527</v>
      </c>
      <c r="K3747" s="303">
        <v>0</v>
      </c>
      <c r="L3747" s="304">
        <v>0</v>
      </c>
      <c r="M3747" s="305">
        <v>0</v>
      </c>
      <c r="N3747" s="305">
        <v>0</v>
      </c>
      <c r="O3747" s="303">
        <v>0</v>
      </c>
      <c r="P3747" s="305">
        <v>0</v>
      </c>
      <c r="Q3747" s="303">
        <v>0</v>
      </c>
      <c r="R3747" s="16">
        <f>SUMIFS('Member Months'!$L:$L,'Member Months'!$A:$A,$A3747,'Member Months'!$C:$C,$C3747, 'Member Months'!$D:$D,$D3747)</f>
        <v>0</v>
      </c>
      <c r="T3747" s="172"/>
    </row>
    <row r="3748" spans="1:20">
      <c r="A3748" s="38" t="s">
        <v>151</v>
      </c>
      <c r="B3748" s="39">
        <f t="shared" si="128"/>
        <v>0</v>
      </c>
      <c r="C3748" s="39" t="str">
        <f t="shared" si="129"/>
        <v>2020 Initial Year</v>
      </c>
      <c r="D3748" s="40">
        <v>4</v>
      </c>
      <c r="E3748" s="662" t="s">
        <v>151</v>
      </c>
      <c r="F3748" s="40" t="s">
        <v>739</v>
      </c>
      <c r="G3748" s="698" t="s">
        <v>225</v>
      </c>
      <c r="H3748" s="40" t="s">
        <v>213</v>
      </c>
      <c r="I3748" s="629" t="s">
        <v>73</v>
      </c>
      <c r="J3748" s="698" t="s">
        <v>528</v>
      </c>
      <c r="K3748" s="303">
        <v>0</v>
      </c>
      <c r="L3748" s="304">
        <v>0</v>
      </c>
      <c r="M3748" s="305">
        <v>0</v>
      </c>
      <c r="N3748" s="305">
        <v>0</v>
      </c>
      <c r="O3748" s="303">
        <v>0</v>
      </c>
      <c r="P3748" s="305">
        <v>0</v>
      </c>
      <c r="Q3748" s="303">
        <v>0</v>
      </c>
      <c r="R3748" s="16">
        <f>SUMIFS('Member Months'!$L:$L,'Member Months'!$A:$A,$A3748,'Member Months'!$C:$C,$C3748, 'Member Months'!$D:$D,$D3748)</f>
        <v>0</v>
      </c>
      <c r="T3748" s="172"/>
    </row>
    <row r="3749" spans="1:20">
      <c r="A3749" s="38" t="s">
        <v>151</v>
      </c>
      <c r="B3749" s="39">
        <f t="shared" si="128"/>
        <v>0</v>
      </c>
      <c r="C3749" s="39" t="str">
        <f t="shared" si="129"/>
        <v>2020 Initial Year</v>
      </c>
      <c r="D3749" s="40">
        <v>4</v>
      </c>
      <c r="E3749" s="662" t="s">
        <v>151</v>
      </c>
      <c r="F3749" s="40" t="s">
        <v>739</v>
      </c>
      <c r="G3749" s="698" t="s">
        <v>225</v>
      </c>
      <c r="H3749" s="40" t="s">
        <v>213</v>
      </c>
      <c r="I3749" s="630" t="s">
        <v>409</v>
      </c>
      <c r="J3749" s="698" t="s">
        <v>803</v>
      </c>
      <c r="K3749" s="303">
        <v>0</v>
      </c>
      <c r="L3749" s="304">
        <v>0</v>
      </c>
      <c r="M3749" s="305">
        <v>0</v>
      </c>
      <c r="N3749" s="305">
        <v>0</v>
      </c>
      <c r="O3749" s="303">
        <v>0</v>
      </c>
      <c r="P3749" s="305">
        <v>0</v>
      </c>
      <c r="Q3749" s="303">
        <v>0</v>
      </c>
      <c r="R3749" s="16">
        <f>SUMIFS('Member Months'!$L:$L,'Member Months'!$A:$A,$A3749,'Member Months'!$C:$C,$C3749, 'Member Months'!$D:$D,$D3749)</f>
        <v>0</v>
      </c>
      <c r="T3749" s="172"/>
    </row>
    <row r="3750" spans="1:20">
      <c r="A3750" s="38" t="s">
        <v>152</v>
      </c>
      <c r="B3750" s="39">
        <f t="shared" si="128"/>
        <v>0</v>
      </c>
      <c r="C3750" s="39" t="str">
        <f t="shared" si="129"/>
        <v>2020 Initial Year</v>
      </c>
      <c r="D3750" s="40">
        <v>4</v>
      </c>
      <c r="E3750" s="662" t="s">
        <v>152</v>
      </c>
      <c r="F3750" s="40" t="s">
        <v>739</v>
      </c>
      <c r="G3750" s="698" t="s">
        <v>231</v>
      </c>
      <c r="H3750" s="40" t="s">
        <v>213</v>
      </c>
      <c r="I3750" s="629" t="s">
        <v>211</v>
      </c>
      <c r="J3750" s="698" t="s">
        <v>261</v>
      </c>
      <c r="K3750" s="303">
        <v>0</v>
      </c>
      <c r="L3750" s="304">
        <v>0</v>
      </c>
      <c r="M3750" s="305">
        <v>0</v>
      </c>
      <c r="N3750" s="305">
        <v>0</v>
      </c>
      <c r="O3750" s="303">
        <v>0</v>
      </c>
      <c r="P3750" s="305">
        <v>0</v>
      </c>
      <c r="Q3750" s="303">
        <v>0</v>
      </c>
      <c r="R3750" s="16">
        <f>SUMIFS('Member Months'!$L:$L,'Member Months'!$A:$A,$A3750,'Member Months'!$C:$C,$C3750, 'Member Months'!$D:$D,$D3750)</f>
        <v>0</v>
      </c>
      <c r="T3750" s="172"/>
    </row>
    <row r="3751" spans="1:20">
      <c r="A3751" s="38" t="s">
        <v>152</v>
      </c>
      <c r="B3751" s="39">
        <f t="shared" si="128"/>
        <v>0</v>
      </c>
      <c r="C3751" s="39" t="str">
        <f t="shared" si="129"/>
        <v>2020 Initial Year</v>
      </c>
      <c r="D3751" s="40">
        <v>4</v>
      </c>
      <c r="E3751" s="662" t="s">
        <v>152</v>
      </c>
      <c r="F3751" s="40" t="s">
        <v>739</v>
      </c>
      <c r="G3751" s="698" t="s">
        <v>231</v>
      </c>
      <c r="H3751" s="40" t="s">
        <v>213</v>
      </c>
      <c r="I3751" s="629" t="s">
        <v>214</v>
      </c>
      <c r="J3751" s="698" t="s">
        <v>676</v>
      </c>
      <c r="K3751" s="303">
        <v>0</v>
      </c>
      <c r="L3751" s="304">
        <v>0</v>
      </c>
      <c r="M3751" s="305">
        <v>0</v>
      </c>
      <c r="N3751" s="305">
        <v>0</v>
      </c>
      <c r="O3751" s="303">
        <v>0</v>
      </c>
      <c r="P3751" s="305">
        <v>0</v>
      </c>
      <c r="Q3751" s="303">
        <v>0</v>
      </c>
      <c r="R3751" s="16">
        <f>SUMIFS('Member Months'!$L:$L,'Member Months'!$A:$A,$A3751,'Member Months'!$C:$C,$C3751, 'Member Months'!$D:$D,$D3751)</f>
        <v>0</v>
      </c>
      <c r="T3751" s="172"/>
    </row>
    <row r="3752" spans="1:20">
      <c r="A3752" s="38" t="s">
        <v>152</v>
      </c>
      <c r="B3752" s="39">
        <f t="shared" si="128"/>
        <v>0</v>
      </c>
      <c r="C3752" s="39" t="str">
        <f t="shared" si="129"/>
        <v>2020 Initial Year</v>
      </c>
      <c r="D3752" s="40">
        <v>4</v>
      </c>
      <c r="E3752" s="662" t="s">
        <v>152</v>
      </c>
      <c r="F3752" s="40" t="s">
        <v>739</v>
      </c>
      <c r="G3752" s="698" t="s">
        <v>231</v>
      </c>
      <c r="H3752" s="40" t="s">
        <v>213</v>
      </c>
      <c r="I3752" s="629" t="s">
        <v>215</v>
      </c>
      <c r="J3752" s="698" t="s">
        <v>216</v>
      </c>
      <c r="K3752" s="303">
        <v>0</v>
      </c>
      <c r="L3752" s="304">
        <v>0</v>
      </c>
      <c r="M3752" s="305">
        <v>0</v>
      </c>
      <c r="N3752" s="305">
        <v>0</v>
      </c>
      <c r="O3752" s="303">
        <v>0</v>
      </c>
      <c r="P3752" s="305">
        <v>0</v>
      </c>
      <c r="Q3752" s="303">
        <v>0</v>
      </c>
      <c r="R3752" s="16">
        <f>SUMIFS('Member Months'!$L:$L,'Member Months'!$A:$A,$A3752,'Member Months'!$C:$C,$C3752, 'Member Months'!$D:$D,$D3752)</f>
        <v>0</v>
      </c>
      <c r="T3752" s="172"/>
    </row>
    <row r="3753" spans="1:20">
      <c r="A3753" s="38" t="s">
        <v>152</v>
      </c>
      <c r="B3753" s="39">
        <f t="shared" si="128"/>
        <v>0</v>
      </c>
      <c r="C3753" s="39" t="str">
        <f t="shared" si="129"/>
        <v>2020 Initial Year</v>
      </c>
      <c r="D3753" s="40">
        <v>4</v>
      </c>
      <c r="E3753" s="662" t="s">
        <v>152</v>
      </c>
      <c r="F3753" s="40" t="s">
        <v>739</v>
      </c>
      <c r="G3753" s="698" t="s">
        <v>231</v>
      </c>
      <c r="H3753" s="40" t="s">
        <v>213</v>
      </c>
      <c r="I3753" s="629" t="s">
        <v>217</v>
      </c>
      <c r="J3753" s="698" t="s">
        <v>262</v>
      </c>
      <c r="K3753" s="303">
        <v>0</v>
      </c>
      <c r="L3753" s="304">
        <v>0</v>
      </c>
      <c r="M3753" s="305">
        <v>0</v>
      </c>
      <c r="N3753" s="305">
        <v>0</v>
      </c>
      <c r="O3753" s="303">
        <v>0</v>
      </c>
      <c r="P3753" s="305">
        <v>0</v>
      </c>
      <c r="Q3753" s="303">
        <v>0</v>
      </c>
      <c r="R3753" s="16">
        <f>SUMIFS('Member Months'!$L:$L,'Member Months'!$A:$A,$A3753,'Member Months'!$C:$C,$C3753, 'Member Months'!$D:$D,$D3753)</f>
        <v>0</v>
      </c>
      <c r="T3753" s="172"/>
    </row>
    <row r="3754" spans="1:20">
      <c r="A3754" s="38" t="s">
        <v>152</v>
      </c>
      <c r="B3754" s="39">
        <f t="shared" si="128"/>
        <v>0</v>
      </c>
      <c r="C3754" s="39" t="str">
        <f t="shared" si="129"/>
        <v>2020 Initial Year</v>
      </c>
      <c r="D3754" s="40">
        <v>4</v>
      </c>
      <c r="E3754" s="662" t="s">
        <v>152</v>
      </c>
      <c r="F3754" s="40" t="s">
        <v>739</v>
      </c>
      <c r="G3754" s="698" t="s">
        <v>231</v>
      </c>
      <c r="H3754" s="40" t="s">
        <v>213</v>
      </c>
      <c r="I3754" s="629" t="s">
        <v>218</v>
      </c>
      <c r="J3754" s="698" t="s">
        <v>677</v>
      </c>
      <c r="K3754" s="303">
        <v>0</v>
      </c>
      <c r="L3754" s="304">
        <v>0</v>
      </c>
      <c r="M3754" s="305">
        <v>0</v>
      </c>
      <c r="N3754" s="305">
        <v>0</v>
      </c>
      <c r="O3754" s="303">
        <v>0</v>
      </c>
      <c r="P3754" s="305">
        <v>0</v>
      </c>
      <c r="Q3754" s="303">
        <v>0</v>
      </c>
      <c r="R3754" s="16">
        <f>SUMIFS('Member Months'!$L:$L,'Member Months'!$A:$A,$A3754,'Member Months'!$C:$C,$C3754, 'Member Months'!$D:$D,$D3754)</f>
        <v>0</v>
      </c>
      <c r="T3754" s="172"/>
    </row>
    <row r="3755" spans="1:20">
      <c r="A3755" s="38" t="s">
        <v>152</v>
      </c>
      <c r="B3755" s="39">
        <f t="shared" si="128"/>
        <v>0</v>
      </c>
      <c r="C3755" s="39" t="str">
        <f t="shared" si="129"/>
        <v>2020 Initial Year</v>
      </c>
      <c r="D3755" s="40">
        <v>4</v>
      </c>
      <c r="E3755" s="662" t="s">
        <v>152</v>
      </c>
      <c r="F3755" s="40" t="s">
        <v>739</v>
      </c>
      <c r="G3755" s="698" t="s">
        <v>231</v>
      </c>
      <c r="H3755" s="40" t="s">
        <v>213</v>
      </c>
      <c r="I3755" s="629" t="s">
        <v>219</v>
      </c>
      <c r="J3755" s="698" t="s">
        <v>263</v>
      </c>
      <c r="K3755" s="303">
        <v>0</v>
      </c>
      <c r="L3755" s="304">
        <v>0</v>
      </c>
      <c r="M3755" s="305">
        <v>0</v>
      </c>
      <c r="N3755" s="305">
        <v>0</v>
      </c>
      <c r="O3755" s="303">
        <v>0</v>
      </c>
      <c r="P3755" s="305">
        <v>0</v>
      </c>
      <c r="Q3755" s="303">
        <v>0</v>
      </c>
      <c r="R3755" s="16">
        <f>SUMIFS('Member Months'!$L:$L,'Member Months'!$A:$A,$A3755,'Member Months'!$C:$C,$C3755, 'Member Months'!$D:$D,$D3755)</f>
        <v>0</v>
      </c>
      <c r="T3755" s="172"/>
    </row>
    <row r="3756" spans="1:20">
      <c r="A3756" s="38" t="s">
        <v>152</v>
      </c>
      <c r="B3756" s="39">
        <f t="shared" si="128"/>
        <v>0</v>
      </c>
      <c r="C3756" s="39" t="str">
        <f t="shared" si="129"/>
        <v>2020 Initial Year</v>
      </c>
      <c r="D3756" s="40">
        <v>4</v>
      </c>
      <c r="E3756" s="662" t="s">
        <v>152</v>
      </c>
      <c r="F3756" s="40" t="s">
        <v>739</v>
      </c>
      <c r="G3756" s="698" t="s">
        <v>231</v>
      </c>
      <c r="H3756" s="40" t="s">
        <v>213</v>
      </c>
      <c r="I3756" s="629" t="s">
        <v>220</v>
      </c>
      <c r="J3756" s="698" t="s">
        <v>675</v>
      </c>
      <c r="K3756" s="303">
        <v>0</v>
      </c>
      <c r="L3756" s="304">
        <v>0</v>
      </c>
      <c r="M3756" s="305">
        <v>0</v>
      </c>
      <c r="N3756" s="305">
        <v>0</v>
      </c>
      <c r="O3756" s="303">
        <v>0</v>
      </c>
      <c r="P3756" s="305">
        <v>0</v>
      </c>
      <c r="Q3756" s="303">
        <v>0</v>
      </c>
      <c r="R3756" s="16">
        <f>SUMIFS('Member Months'!$L:$L,'Member Months'!$A:$A,$A3756,'Member Months'!$C:$C,$C3756, 'Member Months'!$D:$D,$D3756)</f>
        <v>0</v>
      </c>
      <c r="T3756" s="172"/>
    </row>
    <row r="3757" spans="1:20">
      <c r="A3757" s="38" t="s">
        <v>152</v>
      </c>
      <c r="B3757" s="39">
        <f t="shared" si="128"/>
        <v>0</v>
      </c>
      <c r="C3757" s="39" t="str">
        <f t="shared" si="129"/>
        <v>2020 Initial Year</v>
      </c>
      <c r="D3757" s="40">
        <v>4</v>
      </c>
      <c r="E3757" s="662" t="s">
        <v>152</v>
      </c>
      <c r="F3757" s="40" t="s">
        <v>739</v>
      </c>
      <c r="G3757" s="698" t="s">
        <v>231</v>
      </c>
      <c r="H3757" s="40" t="s">
        <v>213</v>
      </c>
      <c r="I3757" s="629" t="s">
        <v>221</v>
      </c>
      <c r="J3757" s="698" t="s">
        <v>264</v>
      </c>
      <c r="K3757" s="303">
        <v>0</v>
      </c>
      <c r="L3757" s="304">
        <v>0</v>
      </c>
      <c r="M3757" s="305">
        <v>0</v>
      </c>
      <c r="N3757" s="305">
        <v>0</v>
      </c>
      <c r="O3757" s="303">
        <v>0</v>
      </c>
      <c r="P3757" s="305">
        <v>0</v>
      </c>
      <c r="Q3757" s="303">
        <v>0</v>
      </c>
      <c r="R3757" s="16">
        <f>SUMIFS('Member Months'!$L:$L,'Member Months'!$A:$A,$A3757,'Member Months'!$C:$C,$C3757, 'Member Months'!$D:$D,$D3757)</f>
        <v>0</v>
      </c>
      <c r="T3757" s="172"/>
    </row>
    <row r="3758" spans="1:20">
      <c r="A3758" s="38" t="s">
        <v>152</v>
      </c>
      <c r="B3758" s="39">
        <f t="shared" si="128"/>
        <v>0</v>
      </c>
      <c r="C3758" s="39" t="str">
        <f t="shared" si="129"/>
        <v>2020 Initial Year</v>
      </c>
      <c r="D3758" s="40">
        <v>4</v>
      </c>
      <c r="E3758" s="662" t="s">
        <v>152</v>
      </c>
      <c r="F3758" s="40" t="s">
        <v>739</v>
      </c>
      <c r="G3758" s="698" t="s">
        <v>231</v>
      </c>
      <c r="H3758" s="40" t="s">
        <v>213</v>
      </c>
      <c r="I3758" s="629" t="s">
        <v>222</v>
      </c>
      <c r="J3758" s="698" t="s">
        <v>206</v>
      </c>
      <c r="K3758" s="303">
        <v>0</v>
      </c>
      <c r="L3758" s="304">
        <v>0</v>
      </c>
      <c r="M3758" s="305">
        <v>0</v>
      </c>
      <c r="N3758" s="305">
        <v>0</v>
      </c>
      <c r="O3758" s="303">
        <v>0</v>
      </c>
      <c r="P3758" s="305">
        <v>0</v>
      </c>
      <c r="Q3758" s="303">
        <v>0</v>
      </c>
      <c r="R3758" s="16">
        <f>SUMIFS('Member Months'!$L:$L,'Member Months'!$A:$A,$A3758,'Member Months'!$C:$C,$C3758, 'Member Months'!$D:$D,$D3758)</f>
        <v>0</v>
      </c>
      <c r="T3758" s="172"/>
    </row>
    <row r="3759" spans="1:20">
      <c r="A3759" s="38" t="s">
        <v>152</v>
      </c>
      <c r="B3759" s="39">
        <f t="shared" si="128"/>
        <v>0</v>
      </c>
      <c r="C3759" s="39" t="str">
        <f t="shared" si="129"/>
        <v>2020 Initial Year</v>
      </c>
      <c r="D3759" s="40">
        <v>4</v>
      </c>
      <c r="E3759" s="662" t="s">
        <v>152</v>
      </c>
      <c r="F3759" s="40" t="s">
        <v>739</v>
      </c>
      <c r="G3759" s="698" t="s">
        <v>231</v>
      </c>
      <c r="H3759" s="40" t="s">
        <v>213</v>
      </c>
      <c r="I3759" s="629" t="s">
        <v>223</v>
      </c>
      <c r="J3759" s="698" t="s">
        <v>181</v>
      </c>
      <c r="K3759" s="303">
        <v>0</v>
      </c>
      <c r="L3759" s="304">
        <v>0</v>
      </c>
      <c r="M3759" s="305">
        <v>0</v>
      </c>
      <c r="N3759" s="305">
        <v>0</v>
      </c>
      <c r="O3759" s="303">
        <v>0</v>
      </c>
      <c r="P3759" s="305">
        <v>0</v>
      </c>
      <c r="Q3759" s="303">
        <v>0</v>
      </c>
      <c r="R3759" s="16">
        <f>SUMIFS('Member Months'!$L:$L,'Member Months'!$A:$A,$A3759,'Member Months'!$C:$C,$C3759, 'Member Months'!$D:$D,$D3759)</f>
        <v>0</v>
      </c>
      <c r="T3759" s="172"/>
    </row>
    <row r="3760" spans="1:20">
      <c r="A3760" s="38" t="s">
        <v>152</v>
      </c>
      <c r="B3760" s="39">
        <f t="shared" si="128"/>
        <v>0</v>
      </c>
      <c r="C3760" s="39" t="str">
        <f t="shared" si="129"/>
        <v>2020 Initial Year</v>
      </c>
      <c r="D3760" s="40">
        <v>4</v>
      </c>
      <c r="E3760" s="662" t="s">
        <v>152</v>
      </c>
      <c r="F3760" s="40" t="s">
        <v>739</v>
      </c>
      <c r="G3760" s="698" t="s">
        <v>231</v>
      </c>
      <c r="H3760" s="40" t="s">
        <v>213</v>
      </c>
      <c r="I3760" s="629" t="s">
        <v>150</v>
      </c>
      <c r="J3760" s="698" t="s">
        <v>204</v>
      </c>
      <c r="K3760" s="303">
        <v>0</v>
      </c>
      <c r="L3760" s="304">
        <v>0</v>
      </c>
      <c r="M3760" s="305">
        <v>0</v>
      </c>
      <c r="N3760" s="305">
        <v>0</v>
      </c>
      <c r="O3760" s="303">
        <v>0</v>
      </c>
      <c r="P3760" s="305">
        <v>0</v>
      </c>
      <c r="Q3760" s="303">
        <v>0</v>
      </c>
      <c r="R3760" s="16">
        <f>SUMIFS('Member Months'!$L:$L,'Member Months'!$A:$A,$A3760,'Member Months'!$C:$C,$C3760, 'Member Months'!$D:$D,$D3760)</f>
        <v>0</v>
      </c>
      <c r="T3760" s="172"/>
    </row>
    <row r="3761" spans="1:20">
      <c r="A3761" s="38" t="s">
        <v>152</v>
      </c>
      <c r="B3761" s="39">
        <f t="shared" si="128"/>
        <v>0</v>
      </c>
      <c r="C3761" s="39" t="str">
        <f t="shared" si="129"/>
        <v>2020 Initial Year</v>
      </c>
      <c r="D3761" s="40">
        <v>4</v>
      </c>
      <c r="E3761" s="662" t="s">
        <v>152</v>
      </c>
      <c r="F3761" s="40" t="s">
        <v>739</v>
      </c>
      <c r="G3761" s="698" t="s">
        <v>231</v>
      </c>
      <c r="H3761" s="40" t="s">
        <v>213</v>
      </c>
      <c r="I3761" s="629" t="s">
        <v>151</v>
      </c>
      <c r="J3761" s="698" t="s">
        <v>205</v>
      </c>
      <c r="K3761" s="303">
        <v>0</v>
      </c>
      <c r="L3761" s="304">
        <v>0</v>
      </c>
      <c r="M3761" s="305">
        <v>0</v>
      </c>
      <c r="N3761" s="305">
        <v>0</v>
      </c>
      <c r="O3761" s="303">
        <v>0</v>
      </c>
      <c r="P3761" s="305">
        <v>0</v>
      </c>
      <c r="Q3761" s="303">
        <v>0</v>
      </c>
      <c r="R3761" s="16">
        <f>SUMIFS('Member Months'!$L:$L,'Member Months'!$A:$A,$A3761,'Member Months'!$C:$C,$C3761, 'Member Months'!$D:$D,$D3761)</f>
        <v>0</v>
      </c>
      <c r="T3761" s="172"/>
    </row>
    <row r="3762" spans="1:20">
      <c r="A3762" s="38" t="s">
        <v>152</v>
      </c>
      <c r="B3762" s="39">
        <f t="shared" si="128"/>
        <v>0</v>
      </c>
      <c r="C3762" s="39" t="str">
        <f t="shared" si="129"/>
        <v>2020 Initial Year</v>
      </c>
      <c r="D3762" s="40">
        <v>4</v>
      </c>
      <c r="E3762" s="662" t="s">
        <v>152</v>
      </c>
      <c r="F3762" s="40" t="s">
        <v>739</v>
      </c>
      <c r="G3762" s="698" t="s">
        <v>231</v>
      </c>
      <c r="H3762" s="40" t="s">
        <v>213</v>
      </c>
      <c r="I3762" s="629" t="s">
        <v>152</v>
      </c>
      <c r="J3762" s="698" t="s">
        <v>182</v>
      </c>
      <c r="K3762" s="303">
        <v>0</v>
      </c>
      <c r="L3762" s="304">
        <v>0</v>
      </c>
      <c r="M3762" s="305">
        <v>0</v>
      </c>
      <c r="N3762" s="305">
        <v>0</v>
      </c>
      <c r="O3762" s="303">
        <v>0</v>
      </c>
      <c r="P3762" s="305">
        <v>0</v>
      </c>
      <c r="Q3762" s="303">
        <v>0</v>
      </c>
      <c r="R3762" s="16">
        <f>SUMIFS('Member Months'!$L:$L,'Member Months'!$A:$A,$A3762,'Member Months'!$C:$C,$C3762, 'Member Months'!$D:$D,$D3762)</f>
        <v>0</v>
      </c>
      <c r="T3762" s="172"/>
    </row>
    <row r="3763" spans="1:20">
      <c r="A3763" s="38" t="s">
        <v>152</v>
      </c>
      <c r="B3763" s="39">
        <f t="shared" si="128"/>
        <v>0</v>
      </c>
      <c r="C3763" s="39" t="str">
        <f t="shared" si="129"/>
        <v>2020 Initial Year</v>
      </c>
      <c r="D3763" s="40">
        <v>4</v>
      </c>
      <c r="E3763" s="662" t="s">
        <v>152</v>
      </c>
      <c r="F3763" s="40" t="s">
        <v>739</v>
      </c>
      <c r="G3763" s="698" t="s">
        <v>231</v>
      </c>
      <c r="H3763" s="40" t="s">
        <v>213</v>
      </c>
      <c r="I3763" s="629" t="s">
        <v>70</v>
      </c>
      <c r="J3763" s="698" t="s">
        <v>265</v>
      </c>
      <c r="K3763" s="303">
        <v>0</v>
      </c>
      <c r="L3763" s="304">
        <v>0</v>
      </c>
      <c r="M3763" s="305">
        <v>0</v>
      </c>
      <c r="N3763" s="305">
        <v>0</v>
      </c>
      <c r="O3763" s="303">
        <v>0</v>
      </c>
      <c r="P3763" s="305">
        <v>0</v>
      </c>
      <c r="Q3763" s="303">
        <v>0</v>
      </c>
      <c r="R3763" s="16">
        <f>SUMIFS('Member Months'!$L:$L,'Member Months'!$A:$A,$A3763,'Member Months'!$C:$C,$C3763, 'Member Months'!$D:$D,$D3763)</f>
        <v>0</v>
      </c>
      <c r="T3763" s="172"/>
    </row>
    <row r="3764" spans="1:20">
      <c r="A3764" s="38" t="s">
        <v>152</v>
      </c>
      <c r="B3764" s="39">
        <f t="shared" si="128"/>
        <v>0</v>
      </c>
      <c r="C3764" s="39" t="str">
        <f t="shared" si="129"/>
        <v>2020 Initial Year</v>
      </c>
      <c r="D3764" s="40">
        <v>4</v>
      </c>
      <c r="E3764" s="662" t="s">
        <v>152</v>
      </c>
      <c r="F3764" s="40" t="s">
        <v>739</v>
      </c>
      <c r="G3764" s="698" t="s">
        <v>231</v>
      </c>
      <c r="H3764" s="40" t="s">
        <v>213</v>
      </c>
      <c r="I3764" s="629" t="s">
        <v>71</v>
      </c>
      <c r="J3764" s="698" t="s">
        <v>266</v>
      </c>
      <c r="K3764" s="303">
        <v>0</v>
      </c>
      <c r="L3764" s="304">
        <v>0</v>
      </c>
      <c r="M3764" s="305">
        <v>0</v>
      </c>
      <c r="N3764" s="305">
        <v>0</v>
      </c>
      <c r="O3764" s="303">
        <v>0</v>
      </c>
      <c r="P3764" s="305">
        <v>0</v>
      </c>
      <c r="Q3764" s="303">
        <v>0</v>
      </c>
      <c r="R3764" s="16">
        <f>SUMIFS('Member Months'!$L:$L,'Member Months'!$A:$A,$A3764,'Member Months'!$C:$C,$C3764, 'Member Months'!$D:$D,$D3764)</f>
        <v>0</v>
      </c>
      <c r="T3764" s="172"/>
    </row>
    <row r="3765" spans="1:20">
      <c r="A3765" s="38" t="s">
        <v>152</v>
      </c>
      <c r="B3765" s="39">
        <f t="shared" si="128"/>
        <v>0</v>
      </c>
      <c r="C3765" s="39" t="str">
        <f t="shared" si="129"/>
        <v>2020 Initial Year</v>
      </c>
      <c r="D3765" s="40">
        <v>4</v>
      </c>
      <c r="E3765" s="662" t="s">
        <v>152</v>
      </c>
      <c r="F3765" s="40" t="s">
        <v>739</v>
      </c>
      <c r="G3765" s="698" t="s">
        <v>231</v>
      </c>
      <c r="H3765" s="40" t="s">
        <v>213</v>
      </c>
      <c r="I3765" s="629" t="s">
        <v>72</v>
      </c>
      <c r="J3765" s="698" t="s">
        <v>527</v>
      </c>
      <c r="K3765" s="303">
        <v>0</v>
      </c>
      <c r="L3765" s="304">
        <v>0</v>
      </c>
      <c r="M3765" s="305">
        <v>0</v>
      </c>
      <c r="N3765" s="305">
        <v>0</v>
      </c>
      <c r="O3765" s="303">
        <v>0</v>
      </c>
      <c r="P3765" s="305">
        <v>0</v>
      </c>
      <c r="Q3765" s="303">
        <v>0</v>
      </c>
      <c r="R3765" s="16">
        <f>SUMIFS('Member Months'!$L:$L,'Member Months'!$A:$A,$A3765,'Member Months'!$C:$C,$C3765, 'Member Months'!$D:$D,$D3765)</f>
        <v>0</v>
      </c>
      <c r="T3765" s="172"/>
    </row>
    <row r="3766" spans="1:20">
      <c r="A3766" s="38" t="s">
        <v>152</v>
      </c>
      <c r="B3766" s="39">
        <f t="shared" si="128"/>
        <v>0</v>
      </c>
      <c r="C3766" s="39" t="str">
        <f t="shared" si="129"/>
        <v>2020 Initial Year</v>
      </c>
      <c r="D3766" s="40">
        <v>4</v>
      </c>
      <c r="E3766" s="662" t="s">
        <v>152</v>
      </c>
      <c r="F3766" s="40" t="s">
        <v>739</v>
      </c>
      <c r="G3766" s="698" t="s">
        <v>231</v>
      </c>
      <c r="H3766" s="40" t="s">
        <v>213</v>
      </c>
      <c r="I3766" s="629" t="s">
        <v>73</v>
      </c>
      <c r="J3766" s="698" t="s">
        <v>528</v>
      </c>
      <c r="K3766" s="303">
        <v>0</v>
      </c>
      <c r="L3766" s="304">
        <v>0</v>
      </c>
      <c r="M3766" s="305">
        <v>0</v>
      </c>
      <c r="N3766" s="305">
        <v>0</v>
      </c>
      <c r="O3766" s="303">
        <v>0</v>
      </c>
      <c r="P3766" s="305">
        <v>0</v>
      </c>
      <c r="Q3766" s="303">
        <v>0</v>
      </c>
      <c r="R3766" s="16">
        <f>SUMIFS('Member Months'!$L:$L,'Member Months'!$A:$A,$A3766,'Member Months'!$C:$C,$C3766, 'Member Months'!$D:$D,$D3766)</f>
        <v>0</v>
      </c>
      <c r="T3766" s="172"/>
    </row>
    <row r="3767" spans="1:20">
      <c r="A3767" s="38" t="s">
        <v>152</v>
      </c>
      <c r="B3767" s="39">
        <f t="shared" si="128"/>
        <v>0</v>
      </c>
      <c r="C3767" s="39" t="str">
        <f t="shared" si="129"/>
        <v>2020 Initial Year</v>
      </c>
      <c r="D3767" s="40">
        <v>4</v>
      </c>
      <c r="E3767" s="662" t="s">
        <v>152</v>
      </c>
      <c r="F3767" s="40" t="s">
        <v>739</v>
      </c>
      <c r="G3767" s="698" t="s">
        <v>231</v>
      </c>
      <c r="H3767" s="40" t="s">
        <v>213</v>
      </c>
      <c r="I3767" s="630" t="s">
        <v>409</v>
      </c>
      <c r="J3767" s="698" t="s">
        <v>803</v>
      </c>
      <c r="K3767" s="303">
        <v>0</v>
      </c>
      <c r="L3767" s="304">
        <v>0</v>
      </c>
      <c r="M3767" s="305">
        <v>0</v>
      </c>
      <c r="N3767" s="305">
        <v>0</v>
      </c>
      <c r="O3767" s="303">
        <v>0</v>
      </c>
      <c r="P3767" s="305">
        <v>0</v>
      </c>
      <c r="Q3767" s="303">
        <v>0</v>
      </c>
      <c r="R3767" s="16">
        <f>SUMIFS('Member Months'!$L:$L,'Member Months'!$A:$A,$A3767,'Member Months'!$C:$C,$C3767, 'Member Months'!$D:$D,$D3767)</f>
        <v>0</v>
      </c>
      <c r="T3767" s="172"/>
    </row>
    <row r="3768" spans="1:20">
      <c r="A3768" s="38">
        <v>14</v>
      </c>
      <c r="B3768" s="39">
        <f t="shared" si="128"/>
        <v>0</v>
      </c>
      <c r="C3768" s="39" t="str">
        <f t="shared" si="129"/>
        <v>2020 Initial Year</v>
      </c>
      <c r="D3768" s="40">
        <v>4</v>
      </c>
      <c r="E3768" s="662">
        <v>14</v>
      </c>
      <c r="F3768" s="40" t="s">
        <v>740</v>
      </c>
      <c r="G3768" s="698" t="s">
        <v>425</v>
      </c>
      <c r="H3768" s="40" t="s">
        <v>227</v>
      </c>
      <c r="I3768" s="629" t="s">
        <v>211</v>
      </c>
      <c r="J3768" s="698" t="s">
        <v>261</v>
      </c>
      <c r="K3768" s="303">
        <v>0</v>
      </c>
      <c r="L3768" s="304">
        <v>0</v>
      </c>
      <c r="M3768" s="305">
        <v>0</v>
      </c>
      <c r="N3768" s="305">
        <v>0</v>
      </c>
      <c r="O3768" s="303">
        <v>0</v>
      </c>
      <c r="P3768" s="305">
        <v>0</v>
      </c>
      <c r="Q3768" s="303">
        <v>0</v>
      </c>
      <c r="R3768" s="16">
        <f>SUMIFS('Member Months'!$L:$L,'Member Months'!$A:$A,$A3768,'Member Months'!$C:$C,$C3768, 'Member Months'!$D:$D,$D3768)</f>
        <v>0</v>
      </c>
      <c r="T3768" s="172"/>
    </row>
    <row r="3769" spans="1:20">
      <c r="A3769" s="38">
        <v>14</v>
      </c>
      <c r="B3769" s="39">
        <f t="shared" si="128"/>
        <v>0</v>
      </c>
      <c r="C3769" s="39" t="str">
        <f t="shared" si="129"/>
        <v>2020 Initial Year</v>
      </c>
      <c r="D3769" s="40">
        <v>4</v>
      </c>
      <c r="E3769" s="662">
        <v>14</v>
      </c>
      <c r="F3769" s="40" t="s">
        <v>740</v>
      </c>
      <c r="G3769" s="698" t="s">
        <v>425</v>
      </c>
      <c r="H3769" s="40" t="s">
        <v>227</v>
      </c>
      <c r="I3769" s="629" t="s">
        <v>214</v>
      </c>
      <c r="J3769" s="698" t="s">
        <v>676</v>
      </c>
      <c r="K3769" s="303">
        <v>0</v>
      </c>
      <c r="L3769" s="304">
        <v>0</v>
      </c>
      <c r="M3769" s="305">
        <v>0</v>
      </c>
      <c r="N3769" s="305">
        <v>0</v>
      </c>
      <c r="O3769" s="303">
        <v>0</v>
      </c>
      <c r="P3769" s="305">
        <v>0</v>
      </c>
      <c r="Q3769" s="303">
        <v>0</v>
      </c>
      <c r="R3769" s="16">
        <f>SUMIFS('Member Months'!$L:$L,'Member Months'!$A:$A,$A3769,'Member Months'!$C:$C,$C3769, 'Member Months'!$D:$D,$D3769)</f>
        <v>0</v>
      </c>
      <c r="T3769" s="172"/>
    </row>
    <row r="3770" spans="1:20">
      <c r="A3770" s="38">
        <v>14</v>
      </c>
      <c r="B3770" s="39">
        <f t="shared" si="128"/>
        <v>0</v>
      </c>
      <c r="C3770" s="39" t="str">
        <f t="shared" si="129"/>
        <v>2020 Initial Year</v>
      </c>
      <c r="D3770" s="40">
        <v>4</v>
      </c>
      <c r="E3770" s="662">
        <v>14</v>
      </c>
      <c r="F3770" s="40" t="s">
        <v>740</v>
      </c>
      <c r="G3770" s="698" t="s">
        <v>425</v>
      </c>
      <c r="H3770" s="40" t="s">
        <v>227</v>
      </c>
      <c r="I3770" s="629" t="s">
        <v>215</v>
      </c>
      <c r="J3770" s="698" t="s">
        <v>216</v>
      </c>
      <c r="K3770" s="303">
        <v>0</v>
      </c>
      <c r="L3770" s="304">
        <v>0</v>
      </c>
      <c r="M3770" s="305">
        <v>0</v>
      </c>
      <c r="N3770" s="305">
        <v>0</v>
      </c>
      <c r="O3770" s="303">
        <v>0</v>
      </c>
      <c r="P3770" s="305">
        <v>0</v>
      </c>
      <c r="Q3770" s="303">
        <v>0</v>
      </c>
      <c r="R3770" s="16">
        <f>SUMIFS('Member Months'!$L:$L,'Member Months'!$A:$A,$A3770,'Member Months'!$C:$C,$C3770, 'Member Months'!$D:$D,$D3770)</f>
        <v>0</v>
      </c>
      <c r="T3770" s="172"/>
    </row>
    <row r="3771" spans="1:20">
      <c r="A3771" s="38">
        <v>14</v>
      </c>
      <c r="B3771" s="39">
        <f t="shared" si="128"/>
        <v>0</v>
      </c>
      <c r="C3771" s="39" t="str">
        <f t="shared" si="129"/>
        <v>2020 Initial Year</v>
      </c>
      <c r="D3771" s="40">
        <v>4</v>
      </c>
      <c r="E3771" s="662">
        <v>14</v>
      </c>
      <c r="F3771" s="40" t="s">
        <v>740</v>
      </c>
      <c r="G3771" s="698" t="s">
        <v>425</v>
      </c>
      <c r="H3771" s="40" t="s">
        <v>227</v>
      </c>
      <c r="I3771" s="629" t="s">
        <v>217</v>
      </c>
      <c r="J3771" s="698" t="s">
        <v>262</v>
      </c>
      <c r="K3771" s="303">
        <v>0</v>
      </c>
      <c r="L3771" s="304">
        <v>0</v>
      </c>
      <c r="M3771" s="305">
        <v>0</v>
      </c>
      <c r="N3771" s="305">
        <v>0</v>
      </c>
      <c r="O3771" s="303">
        <v>0</v>
      </c>
      <c r="P3771" s="305">
        <v>0</v>
      </c>
      <c r="Q3771" s="303">
        <v>0</v>
      </c>
      <c r="R3771" s="16">
        <f>SUMIFS('Member Months'!$L:$L,'Member Months'!$A:$A,$A3771,'Member Months'!$C:$C,$C3771, 'Member Months'!$D:$D,$D3771)</f>
        <v>0</v>
      </c>
      <c r="T3771" s="172"/>
    </row>
    <row r="3772" spans="1:20">
      <c r="A3772" s="38">
        <v>14</v>
      </c>
      <c r="B3772" s="39">
        <f t="shared" si="128"/>
        <v>0</v>
      </c>
      <c r="C3772" s="39" t="str">
        <f t="shared" si="129"/>
        <v>2020 Initial Year</v>
      </c>
      <c r="D3772" s="40">
        <v>4</v>
      </c>
      <c r="E3772" s="662">
        <v>14</v>
      </c>
      <c r="F3772" s="40" t="s">
        <v>740</v>
      </c>
      <c r="G3772" s="698" t="s">
        <v>425</v>
      </c>
      <c r="H3772" s="40" t="s">
        <v>227</v>
      </c>
      <c r="I3772" s="629" t="s">
        <v>218</v>
      </c>
      <c r="J3772" s="698" t="s">
        <v>677</v>
      </c>
      <c r="K3772" s="303">
        <v>0</v>
      </c>
      <c r="L3772" s="304">
        <v>0</v>
      </c>
      <c r="M3772" s="305">
        <v>0</v>
      </c>
      <c r="N3772" s="305">
        <v>0</v>
      </c>
      <c r="O3772" s="303">
        <v>0</v>
      </c>
      <c r="P3772" s="305">
        <v>0</v>
      </c>
      <c r="Q3772" s="303">
        <v>0</v>
      </c>
      <c r="R3772" s="16">
        <f>SUMIFS('Member Months'!$L:$L,'Member Months'!$A:$A,$A3772,'Member Months'!$C:$C,$C3772, 'Member Months'!$D:$D,$D3772)</f>
        <v>0</v>
      </c>
      <c r="T3772" s="172"/>
    </row>
    <row r="3773" spans="1:20">
      <c r="A3773" s="38">
        <v>14</v>
      </c>
      <c r="B3773" s="39">
        <f t="shared" si="128"/>
        <v>0</v>
      </c>
      <c r="C3773" s="39" t="str">
        <f t="shared" si="129"/>
        <v>2020 Initial Year</v>
      </c>
      <c r="D3773" s="40">
        <v>4</v>
      </c>
      <c r="E3773" s="662">
        <v>14</v>
      </c>
      <c r="F3773" s="40" t="s">
        <v>740</v>
      </c>
      <c r="G3773" s="698" t="s">
        <v>425</v>
      </c>
      <c r="H3773" s="40" t="s">
        <v>227</v>
      </c>
      <c r="I3773" s="629" t="s">
        <v>219</v>
      </c>
      <c r="J3773" s="698" t="s">
        <v>263</v>
      </c>
      <c r="K3773" s="303">
        <v>0</v>
      </c>
      <c r="L3773" s="304">
        <v>0</v>
      </c>
      <c r="M3773" s="305">
        <v>0</v>
      </c>
      <c r="N3773" s="305">
        <v>0</v>
      </c>
      <c r="O3773" s="303">
        <v>0</v>
      </c>
      <c r="P3773" s="305">
        <v>0</v>
      </c>
      <c r="Q3773" s="303">
        <v>0</v>
      </c>
      <c r="R3773" s="16">
        <f>SUMIFS('Member Months'!$L:$L,'Member Months'!$A:$A,$A3773,'Member Months'!$C:$C,$C3773, 'Member Months'!$D:$D,$D3773)</f>
        <v>0</v>
      </c>
      <c r="T3773" s="172"/>
    </row>
    <row r="3774" spans="1:20">
      <c r="A3774" s="38">
        <v>14</v>
      </c>
      <c r="B3774" s="39">
        <f t="shared" si="128"/>
        <v>0</v>
      </c>
      <c r="C3774" s="39" t="str">
        <f t="shared" si="129"/>
        <v>2020 Initial Year</v>
      </c>
      <c r="D3774" s="40">
        <v>4</v>
      </c>
      <c r="E3774" s="662">
        <v>14</v>
      </c>
      <c r="F3774" s="40" t="s">
        <v>740</v>
      </c>
      <c r="G3774" s="698" t="s">
        <v>425</v>
      </c>
      <c r="H3774" s="40" t="s">
        <v>227</v>
      </c>
      <c r="I3774" s="629" t="s">
        <v>220</v>
      </c>
      <c r="J3774" s="698" t="s">
        <v>675</v>
      </c>
      <c r="K3774" s="303">
        <v>0</v>
      </c>
      <c r="L3774" s="304">
        <v>0</v>
      </c>
      <c r="M3774" s="305">
        <v>0</v>
      </c>
      <c r="N3774" s="305">
        <v>0</v>
      </c>
      <c r="O3774" s="303">
        <v>0</v>
      </c>
      <c r="P3774" s="305">
        <v>0</v>
      </c>
      <c r="Q3774" s="303">
        <v>0</v>
      </c>
      <c r="R3774" s="16">
        <f>SUMIFS('Member Months'!$L:$L,'Member Months'!$A:$A,$A3774,'Member Months'!$C:$C,$C3774, 'Member Months'!$D:$D,$D3774)</f>
        <v>0</v>
      </c>
      <c r="T3774" s="172"/>
    </row>
    <row r="3775" spans="1:20">
      <c r="A3775" s="38">
        <v>14</v>
      </c>
      <c r="B3775" s="39">
        <f t="shared" si="128"/>
        <v>0</v>
      </c>
      <c r="C3775" s="39" t="str">
        <f t="shared" si="129"/>
        <v>2020 Initial Year</v>
      </c>
      <c r="D3775" s="40">
        <v>4</v>
      </c>
      <c r="E3775" s="662">
        <v>14</v>
      </c>
      <c r="F3775" s="40" t="s">
        <v>740</v>
      </c>
      <c r="G3775" s="698" t="s">
        <v>425</v>
      </c>
      <c r="H3775" s="40" t="s">
        <v>227</v>
      </c>
      <c r="I3775" s="629" t="s">
        <v>221</v>
      </c>
      <c r="J3775" s="698" t="s">
        <v>264</v>
      </c>
      <c r="K3775" s="303">
        <v>0</v>
      </c>
      <c r="L3775" s="304">
        <v>0</v>
      </c>
      <c r="M3775" s="305">
        <v>0</v>
      </c>
      <c r="N3775" s="305">
        <v>0</v>
      </c>
      <c r="O3775" s="303">
        <v>0</v>
      </c>
      <c r="P3775" s="305">
        <v>0</v>
      </c>
      <c r="Q3775" s="303">
        <v>0</v>
      </c>
      <c r="R3775" s="16">
        <f>SUMIFS('Member Months'!$L:$L,'Member Months'!$A:$A,$A3775,'Member Months'!$C:$C,$C3775, 'Member Months'!$D:$D,$D3775)</f>
        <v>0</v>
      </c>
      <c r="T3775" s="172"/>
    </row>
    <row r="3776" spans="1:20">
      <c r="A3776" s="38">
        <v>14</v>
      </c>
      <c r="B3776" s="39">
        <f t="shared" si="128"/>
        <v>0</v>
      </c>
      <c r="C3776" s="39" t="str">
        <f t="shared" si="129"/>
        <v>2020 Initial Year</v>
      </c>
      <c r="D3776" s="40">
        <v>4</v>
      </c>
      <c r="E3776" s="662">
        <v>14</v>
      </c>
      <c r="F3776" s="40" t="s">
        <v>740</v>
      </c>
      <c r="G3776" s="698" t="s">
        <v>425</v>
      </c>
      <c r="H3776" s="40" t="s">
        <v>227</v>
      </c>
      <c r="I3776" s="629" t="s">
        <v>222</v>
      </c>
      <c r="J3776" s="698" t="s">
        <v>206</v>
      </c>
      <c r="K3776" s="303">
        <v>0</v>
      </c>
      <c r="L3776" s="304">
        <v>0</v>
      </c>
      <c r="M3776" s="305">
        <v>0</v>
      </c>
      <c r="N3776" s="305">
        <v>0</v>
      </c>
      <c r="O3776" s="303">
        <v>0</v>
      </c>
      <c r="P3776" s="305">
        <v>0</v>
      </c>
      <c r="Q3776" s="303">
        <v>0</v>
      </c>
      <c r="R3776" s="16">
        <f>SUMIFS('Member Months'!$L:$L,'Member Months'!$A:$A,$A3776,'Member Months'!$C:$C,$C3776, 'Member Months'!$D:$D,$D3776)</f>
        <v>0</v>
      </c>
      <c r="T3776" s="172"/>
    </row>
    <row r="3777" spans="1:20">
      <c r="A3777" s="38">
        <v>14</v>
      </c>
      <c r="B3777" s="39">
        <f t="shared" si="128"/>
        <v>0</v>
      </c>
      <c r="C3777" s="39" t="str">
        <f t="shared" si="129"/>
        <v>2020 Initial Year</v>
      </c>
      <c r="D3777" s="40">
        <v>4</v>
      </c>
      <c r="E3777" s="662">
        <v>14</v>
      </c>
      <c r="F3777" s="40" t="s">
        <v>740</v>
      </c>
      <c r="G3777" s="698" t="s">
        <v>425</v>
      </c>
      <c r="H3777" s="40" t="s">
        <v>227</v>
      </c>
      <c r="I3777" s="629" t="s">
        <v>223</v>
      </c>
      <c r="J3777" s="698" t="s">
        <v>181</v>
      </c>
      <c r="K3777" s="303">
        <v>0</v>
      </c>
      <c r="L3777" s="304">
        <v>0</v>
      </c>
      <c r="M3777" s="305">
        <v>0</v>
      </c>
      <c r="N3777" s="305">
        <v>0</v>
      </c>
      <c r="O3777" s="303">
        <v>0</v>
      </c>
      <c r="P3777" s="305">
        <v>0</v>
      </c>
      <c r="Q3777" s="303">
        <v>0</v>
      </c>
      <c r="R3777" s="16">
        <f>SUMIFS('Member Months'!$L:$L,'Member Months'!$A:$A,$A3777,'Member Months'!$C:$C,$C3777, 'Member Months'!$D:$D,$D3777)</f>
        <v>0</v>
      </c>
      <c r="T3777" s="172"/>
    </row>
    <row r="3778" spans="1:20">
      <c r="A3778" s="38">
        <v>14</v>
      </c>
      <c r="B3778" s="39">
        <f t="shared" si="128"/>
        <v>0</v>
      </c>
      <c r="C3778" s="39" t="str">
        <f t="shared" si="129"/>
        <v>2020 Initial Year</v>
      </c>
      <c r="D3778" s="40">
        <v>4</v>
      </c>
      <c r="E3778" s="662">
        <v>14</v>
      </c>
      <c r="F3778" s="40" t="s">
        <v>740</v>
      </c>
      <c r="G3778" s="698" t="s">
        <v>425</v>
      </c>
      <c r="H3778" s="40" t="s">
        <v>227</v>
      </c>
      <c r="I3778" s="629" t="s">
        <v>150</v>
      </c>
      <c r="J3778" s="698" t="s">
        <v>204</v>
      </c>
      <c r="K3778" s="303">
        <v>0</v>
      </c>
      <c r="L3778" s="304">
        <v>0</v>
      </c>
      <c r="M3778" s="305">
        <v>0</v>
      </c>
      <c r="N3778" s="305">
        <v>0</v>
      </c>
      <c r="O3778" s="303">
        <v>0</v>
      </c>
      <c r="P3778" s="305">
        <v>0</v>
      </c>
      <c r="Q3778" s="303">
        <v>0</v>
      </c>
      <c r="R3778" s="16">
        <f>SUMIFS('Member Months'!$L:$L,'Member Months'!$A:$A,$A3778,'Member Months'!$C:$C,$C3778, 'Member Months'!$D:$D,$D3778)</f>
        <v>0</v>
      </c>
      <c r="T3778" s="172"/>
    </row>
    <row r="3779" spans="1:20">
      <c r="A3779" s="38">
        <v>14</v>
      </c>
      <c r="B3779" s="39">
        <f t="shared" si="128"/>
        <v>0</v>
      </c>
      <c r="C3779" s="39" t="str">
        <f t="shared" si="129"/>
        <v>2020 Initial Year</v>
      </c>
      <c r="D3779" s="40">
        <v>4</v>
      </c>
      <c r="E3779" s="662">
        <v>14</v>
      </c>
      <c r="F3779" s="40" t="s">
        <v>740</v>
      </c>
      <c r="G3779" s="698" t="s">
        <v>425</v>
      </c>
      <c r="H3779" s="40" t="s">
        <v>227</v>
      </c>
      <c r="I3779" s="629" t="s">
        <v>151</v>
      </c>
      <c r="J3779" s="698" t="s">
        <v>205</v>
      </c>
      <c r="K3779" s="303">
        <v>0</v>
      </c>
      <c r="L3779" s="304">
        <v>0</v>
      </c>
      <c r="M3779" s="305">
        <v>0</v>
      </c>
      <c r="N3779" s="305">
        <v>0</v>
      </c>
      <c r="O3779" s="303">
        <v>0</v>
      </c>
      <c r="P3779" s="305">
        <v>0</v>
      </c>
      <c r="Q3779" s="303">
        <v>0</v>
      </c>
      <c r="R3779" s="16">
        <f>SUMIFS('Member Months'!$L:$L,'Member Months'!$A:$A,$A3779,'Member Months'!$C:$C,$C3779, 'Member Months'!$D:$D,$D3779)</f>
        <v>0</v>
      </c>
      <c r="T3779" s="172"/>
    </row>
    <row r="3780" spans="1:20">
      <c r="A3780" s="38">
        <v>14</v>
      </c>
      <c r="B3780" s="39">
        <f t="shared" si="128"/>
        <v>0</v>
      </c>
      <c r="C3780" s="39" t="str">
        <f t="shared" si="129"/>
        <v>2020 Initial Year</v>
      </c>
      <c r="D3780" s="40">
        <v>4</v>
      </c>
      <c r="E3780" s="662">
        <v>14</v>
      </c>
      <c r="F3780" s="40" t="s">
        <v>740</v>
      </c>
      <c r="G3780" s="698" t="s">
        <v>425</v>
      </c>
      <c r="H3780" s="40" t="s">
        <v>227</v>
      </c>
      <c r="I3780" s="629" t="s">
        <v>152</v>
      </c>
      <c r="J3780" s="698" t="s">
        <v>182</v>
      </c>
      <c r="K3780" s="303">
        <v>0</v>
      </c>
      <c r="L3780" s="304">
        <v>0</v>
      </c>
      <c r="M3780" s="305">
        <v>0</v>
      </c>
      <c r="N3780" s="305">
        <v>0</v>
      </c>
      <c r="O3780" s="303">
        <v>0</v>
      </c>
      <c r="P3780" s="305">
        <v>0</v>
      </c>
      <c r="Q3780" s="303">
        <v>0</v>
      </c>
      <c r="R3780" s="16">
        <f>SUMIFS('Member Months'!$L:$L,'Member Months'!$A:$A,$A3780,'Member Months'!$C:$C,$C3780, 'Member Months'!$D:$D,$D3780)</f>
        <v>0</v>
      </c>
      <c r="T3780" s="172"/>
    </row>
    <row r="3781" spans="1:20">
      <c r="A3781" s="38">
        <v>14</v>
      </c>
      <c r="B3781" s="39">
        <f t="shared" si="128"/>
        <v>0</v>
      </c>
      <c r="C3781" s="39" t="str">
        <f t="shared" si="129"/>
        <v>2020 Initial Year</v>
      </c>
      <c r="D3781" s="40">
        <v>4</v>
      </c>
      <c r="E3781" s="662">
        <v>14</v>
      </c>
      <c r="F3781" s="40" t="s">
        <v>740</v>
      </c>
      <c r="G3781" s="698" t="s">
        <v>425</v>
      </c>
      <c r="H3781" s="40" t="s">
        <v>227</v>
      </c>
      <c r="I3781" s="629" t="s">
        <v>70</v>
      </c>
      <c r="J3781" s="698" t="s">
        <v>265</v>
      </c>
      <c r="K3781" s="303">
        <v>0</v>
      </c>
      <c r="L3781" s="304">
        <v>0</v>
      </c>
      <c r="M3781" s="305">
        <v>0</v>
      </c>
      <c r="N3781" s="305">
        <v>0</v>
      </c>
      <c r="O3781" s="303">
        <v>0</v>
      </c>
      <c r="P3781" s="305">
        <v>0</v>
      </c>
      <c r="Q3781" s="303">
        <v>0</v>
      </c>
      <c r="R3781" s="16">
        <f>SUMIFS('Member Months'!$L:$L,'Member Months'!$A:$A,$A3781,'Member Months'!$C:$C,$C3781, 'Member Months'!$D:$D,$D3781)</f>
        <v>0</v>
      </c>
      <c r="T3781" s="172"/>
    </row>
    <row r="3782" spans="1:20">
      <c r="A3782" s="38">
        <v>14</v>
      </c>
      <c r="B3782" s="39">
        <f t="shared" si="128"/>
        <v>0</v>
      </c>
      <c r="C3782" s="39" t="str">
        <f t="shared" si="129"/>
        <v>2020 Initial Year</v>
      </c>
      <c r="D3782" s="40">
        <v>4</v>
      </c>
      <c r="E3782" s="662">
        <v>14</v>
      </c>
      <c r="F3782" s="40" t="s">
        <v>740</v>
      </c>
      <c r="G3782" s="698" t="s">
        <v>425</v>
      </c>
      <c r="H3782" s="40" t="s">
        <v>227</v>
      </c>
      <c r="I3782" s="629" t="s">
        <v>71</v>
      </c>
      <c r="J3782" s="698" t="s">
        <v>266</v>
      </c>
      <c r="K3782" s="303">
        <v>0</v>
      </c>
      <c r="L3782" s="304">
        <v>0</v>
      </c>
      <c r="M3782" s="305">
        <v>0</v>
      </c>
      <c r="N3782" s="305">
        <v>0</v>
      </c>
      <c r="O3782" s="303">
        <v>0</v>
      </c>
      <c r="P3782" s="305">
        <v>0</v>
      </c>
      <c r="Q3782" s="303">
        <v>0</v>
      </c>
      <c r="R3782" s="16">
        <f>SUMIFS('Member Months'!$L:$L,'Member Months'!$A:$A,$A3782,'Member Months'!$C:$C,$C3782, 'Member Months'!$D:$D,$D3782)</f>
        <v>0</v>
      </c>
      <c r="T3782" s="172"/>
    </row>
    <row r="3783" spans="1:20">
      <c r="A3783" s="38">
        <v>14</v>
      </c>
      <c r="B3783" s="39">
        <f t="shared" si="128"/>
        <v>0</v>
      </c>
      <c r="C3783" s="39" t="str">
        <f t="shared" si="129"/>
        <v>2020 Initial Year</v>
      </c>
      <c r="D3783" s="40">
        <v>4</v>
      </c>
      <c r="E3783" s="662">
        <v>14</v>
      </c>
      <c r="F3783" s="40" t="s">
        <v>740</v>
      </c>
      <c r="G3783" s="698" t="s">
        <v>425</v>
      </c>
      <c r="H3783" s="40" t="s">
        <v>227</v>
      </c>
      <c r="I3783" s="629" t="s">
        <v>72</v>
      </c>
      <c r="J3783" s="698" t="s">
        <v>527</v>
      </c>
      <c r="K3783" s="303">
        <v>0</v>
      </c>
      <c r="L3783" s="304">
        <v>0</v>
      </c>
      <c r="M3783" s="305">
        <v>0</v>
      </c>
      <c r="N3783" s="305">
        <v>0</v>
      </c>
      <c r="O3783" s="303">
        <v>0</v>
      </c>
      <c r="P3783" s="305">
        <v>0</v>
      </c>
      <c r="Q3783" s="303">
        <v>0</v>
      </c>
      <c r="R3783" s="16">
        <f>SUMIFS('Member Months'!$L:$L,'Member Months'!$A:$A,$A3783,'Member Months'!$C:$C,$C3783, 'Member Months'!$D:$D,$D3783)</f>
        <v>0</v>
      </c>
      <c r="T3783" s="172"/>
    </row>
    <row r="3784" spans="1:20">
      <c r="A3784" s="38">
        <v>14</v>
      </c>
      <c r="B3784" s="39">
        <f t="shared" si="128"/>
        <v>0</v>
      </c>
      <c r="C3784" s="39" t="str">
        <f t="shared" si="129"/>
        <v>2020 Initial Year</v>
      </c>
      <c r="D3784" s="40">
        <v>4</v>
      </c>
      <c r="E3784" s="662">
        <v>14</v>
      </c>
      <c r="F3784" s="40" t="s">
        <v>740</v>
      </c>
      <c r="G3784" s="698" t="s">
        <v>425</v>
      </c>
      <c r="H3784" s="40" t="s">
        <v>227</v>
      </c>
      <c r="I3784" s="629" t="s">
        <v>73</v>
      </c>
      <c r="J3784" s="698" t="s">
        <v>528</v>
      </c>
      <c r="K3784" s="303">
        <v>0</v>
      </c>
      <c r="L3784" s="304">
        <v>0</v>
      </c>
      <c r="M3784" s="305">
        <v>0</v>
      </c>
      <c r="N3784" s="305">
        <v>0</v>
      </c>
      <c r="O3784" s="303">
        <v>0</v>
      </c>
      <c r="P3784" s="305">
        <v>0</v>
      </c>
      <c r="Q3784" s="303">
        <v>0</v>
      </c>
      <c r="R3784" s="16">
        <f>SUMIFS('Member Months'!$L:$L,'Member Months'!$A:$A,$A3784,'Member Months'!$C:$C,$C3784, 'Member Months'!$D:$D,$D3784)</f>
        <v>0</v>
      </c>
      <c r="T3784" s="172"/>
    </row>
    <row r="3785" spans="1:20">
      <c r="A3785" s="38">
        <v>14</v>
      </c>
      <c r="B3785" s="39">
        <f t="shared" si="128"/>
        <v>0</v>
      </c>
      <c r="C3785" s="39" t="str">
        <f t="shared" si="129"/>
        <v>2020 Initial Year</v>
      </c>
      <c r="D3785" s="40">
        <v>4</v>
      </c>
      <c r="E3785" s="662">
        <v>14</v>
      </c>
      <c r="F3785" s="40" t="s">
        <v>740</v>
      </c>
      <c r="G3785" s="698" t="s">
        <v>425</v>
      </c>
      <c r="H3785" s="40" t="s">
        <v>227</v>
      </c>
      <c r="I3785" s="629" t="s">
        <v>409</v>
      </c>
      <c r="J3785" s="698" t="s">
        <v>803</v>
      </c>
      <c r="K3785" s="303">
        <v>0</v>
      </c>
      <c r="L3785" s="304">
        <v>0</v>
      </c>
      <c r="M3785" s="305">
        <v>0</v>
      </c>
      <c r="N3785" s="305">
        <v>0</v>
      </c>
      <c r="O3785" s="303">
        <v>0</v>
      </c>
      <c r="P3785" s="305">
        <v>0</v>
      </c>
      <c r="Q3785" s="303">
        <v>0</v>
      </c>
      <c r="R3785" s="16">
        <f>SUMIFS('Member Months'!$L:$L,'Member Months'!$A:$A,$A3785,'Member Months'!$C:$C,$C3785, 'Member Months'!$D:$D,$D3785)</f>
        <v>0</v>
      </c>
      <c r="T3785" s="172"/>
    </row>
    <row r="3786" spans="1:20">
      <c r="A3786" s="38">
        <v>22</v>
      </c>
      <c r="B3786" s="39">
        <f t="shared" ref="B3786:B3803" si="130">$B$6</f>
        <v>0</v>
      </c>
      <c r="C3786" s="39" t="str">
        <f t="shared" si="129"/>
        <v>2020 Initial Year</v>
      </c>
      <c r="D3786" s="40">
        <v>4</v>
      </c>
      <c r="E3786" s="662">
        <v>22</v>
      </c>
      <c r="F3786" s="662">
        <v>6</v>
      </c>
      <c r="G3786" s="991" t="s">
        <v>933</v>
      </c>
      <c r="H3786" s="40" t="s">
        <v>227</v>
      </c>
      <c r="I3786" s="629" t="s">
        <v>211</v>
      </c>
      <c r="J3786" s="991" t="s">
        <v>261</v>
      </c>
      <c r="K3786" s="303">
        <v>0</v>
      </c>
      <c r="L3786" s="304">
        <v>0</v>
      </c>
      <c r="M3786" s="305">
        <v>0</v>
      </c>
      <c r="N3786" s="305">
        <v>0</v>
      </c>
      <c r="O3786" s="303">
        <v>0</v>
      </c>
      <c r="P3786" s="305">
        <v>0</v>
      </c>
      <c r="Q3786" s="303">
        <v>0</v>
      </c>
      <c r="R3786" s="16">
        <f>SUMIFS('Member Months'!$L:$L,'Member Months'!$A:$A,$A3786,'Member Months'!$C:$C,$C3786, 'Member Months'!$D:$D,$D3786)</f>
        <v>0</v>
      </c>
      <c r="T3786" s="172"/>
    </row>
    <row r="3787" spans="1:20">
      <c r="A3787" s="38">
        <v>22</v>
      </c>
      <c r="B3787" s="39">
        <f t="shared" si="130"/>
        <v>0</v>
      </c>
      <c r="C3787" s="39" t="str">
        <f t="shared" si="129"/>
        <v>2020 Initial Year</v>
      </c>
      <c r="D3787" s="40">
        <v>4</v>
      </c>
      <c r="E3787" s="662">
        <v>22</v>
      </c>
      <c r="F3787" s="662">
        <v>6</v>
      </c>
      <c r="G3787" s="991" t="s">
        <v>933</v>
      </c>
      <c r="H3787" s="40" t="s">
        <v>227</v>
      </c>
      <c r="I3787" s="629" t="s">
        <v>214</v>
      </c>
      <c r="J3787" s="991" t="s">
        <v>676</v>
      </c>
      <c r="K3787" s="303">
        <v>0</v>
      </c>
      <c r="L3787" s="304">
        <v>0</v>
      </c>
      <c r="M3787" s="305">
        <v>0</v>
      </c>
      <c r="N3787" s="305">
        <v>0</v>
      </c>
      <c r="O3787" s="303">
        <v>0</v>
      </c>
      <c r="P3787" s="305">
        <v>0</v>
      </c>
      <c r="Q3787" s="303">
        <v>0</v>
      </c>
      <c r="R3787" s="16">
        <f>SUMIFS('Member Months'!$L:$L,'Member Months'!$A:$A,$A3787,'Member Months'!$C:$C,$C3787, 'Member Months'!$D:$D,$D3787)</f>
        <v>0</v>
      </c>
      <c r="T3787" s="172"/>
    </row>
    <row r="3788" spans="1:20">
      <c r="A3788" s="38">
        <v>22</v>
      </c>
      <c r="B3788" s="39">
        <f t="shared" si="130"/>
        <v>0</v>
      </c>
      <c r="C3788" s="39" t="str">
        <f t="shared" si="129"/>
        <v>2020 Initial Year</v>
      </c>
      <c r="D3788" s="40">
        <v>4</v>
      </c>
      <c r="E3788" s="662">
        <v>22</v>
      </c>
      <c r="F3788" s="662">
        <v>6</v>
      </c>
      <c r="G3788" s="991" t="s">
        <v>933</v>
      </c>
      <c r="H3788" s="40" t="s">
        <v>227</v>
      </c>
      <c r="I3788" s="629" t="s">
        <v>215</v>
      </c>
      <c r="J3788" s="991" t="s">
        <v>216</v>
      </c>
      <c r="K3788" s="303">
        <v>0</v>
      </c>
      <c r="L3788" s="304">
        <v>0</v>
      </c>
      <c r="M3788" s="305">
        <v>0</v>
      </c>
      <c r="N3788" s="305">
        <v>0</v>
      </c>
      <c r="O3788" s="303">
        <v>0</v>
      </c>
      <c r="P3788" s="305">
        <v>0</v>
      </c>
      <c r="Q3788" s="303">
        <v>0</v>
      </c>
      <c r="R3788" s="16">
        <f>SUMIFS('Member Months'!$L:$L,'Member Months'!$A:$A,$A3788,'Member Months'!$C:$C,$C3788, 'Member Months'!$D:$D,$D3788)</f>
        <v>0</v>
      </c>
      <c r="T3788" s="172"/>
    </row>
    <row r="3789" spans="1:20">
      <c r="A3789" s="38">
        <v>22</v>
      </c>
      <c r="B3789" s="39">
        <f t="shared" si="130"/>
        <v>0</v>
      </c>
      <c r="C3789" s="39" t="str">
        <f t="shared" si="129"/>
        <v>2020 Initial Year</v>
      </c>
      <c r="D3789" s="40">
        <v>4</v>
      </c>
      <c r="E3789" s="662">
        <v>22</v>
      </c>
      <c r="F3789" s="662">
        <v>6</v>
      </c>
      <c r="G3789" s="991" t="s">
        <v>933</v>
      </c>
      <c r="H3789" s="40" t="s">
        <v>227</v>
      </c>
      <c r="I3789" s="629" t="s">
        <v>217</v>
      </c>
      <c r="J3789" s="991" t="s">
        <v>262</v>
      </c>
      <c r="K3789" s="303">
        <v>0</v>
      </c>
      <c r="L3789" s="304">
        <v>0</v>
      </c>
      <c r="M3789" s="305">
        <v>0</v>
      </c>
      <c r="N3789" s="305">
        <v>0</v>
      </c>
      <c r="O3789" s="303">
        <v>0</v>
      </c>
      <c r="P3789" s="305">
        <v>0</v>
      </c>
      <c r="Q3789" s="303">
        <v>0</v>
      </c>
      <c r="R3789" s="16">
        <f>SUMIFS('Member Months'!$L:$L,'Member Months'!$A:$A,$A3789,'Member Months'!$C:$C,$C3789, 'Member Months'!$D:$D,$D3789)</f>
        <v>0</v>
      </c>
      <c r="T3789" s="172"/>
    </row>
    <row r="3790" spans="1:20">
      <c r="A3790" s="38">
        <v>22</v>
      </c>
      <c r="B3790" s="39">
        <f t="shared" si="130"/>
        <v>0</v>
      </c>
      <c r="C3790" s="39" t="str">
        <f t="shared" si="129"/>
        <v>2020 Initial Year</v>
      </c>
      <c r="D3790" s="40">
        <v>4</v>
      </c>
      <c r="E3790" s="662">
        <v>22</v>
      </c>
      <c r="F3790" s="662">
        <v>6</v>
      </c>
      <c r="G3790" s="991" t="s">
        <v>933</v>
      </c>
      <c r="H3790" s="40" t="s">
        <v>227</v>
      </c>
      <c r="I3790" s="629" t="s">
        <v>218</v>
      </c>
      <c r="J3790" s="991" t="s">
        <v>677</v>
      </c>
      <c r="K3790" s="303">
        <v>0</v>
      </c>
      <c r="L3790" s="304">
        <v>0</v>
      </c>
      <c r="M3790" s="305">
        <v>0</v>
      </c>
      <c r="N3790" s="305">
        <v>0</v>
      </c>
      <c r="O3790" s="303">
        <v>0</v>
      </c>
      <c r="P3790" s="305">
        <v>0</v>
      </c>
      <c r="Q3790" s="303">
        <v>0</v>
      </c>
      <c r="R3790" s="16">
        <f>SUMIFS('Member Months'!$L:$L,'Member Months'!$A:$A,$A3790,'Member Months'!$C:$C,$C3790, 'Member Months'!$D:$D,$D3790)</f>
        <v>0</v>
      </c>
      <c r="T3790" s="172"/>
    </row>
    <row r="3791" spans="1:20">
      <c r="A3791" s="38">
        <v>22</v>
      </c>
      <c r="B3791" s="39">
        <f t="shared" si="130"/>
        <v>0</v>
      </c>
      <c r="C3791" s="39" t="str">
        <f t="shared" si="129"/>
        <v>2020 Initial Year</v>
      </c>
      <c r="D3791" s="40">
        <v>4</v>
      </c>
      <c r="E3791" s="662">
        <v>22</v>
      </c>
      <c r="F3791" s="662">
        <v>6</v>
      </c>
      <c r="G3791" s="991" t="s">
        <v>933</v>
      </c>
      <c r="H3791" s="40" t="s">
        <v>227</v>
      </c>
      <c r="I3791" s="629" t="s">
        <v>219</v>
      </c>
      <c r="J3791" s="991" t="s">
        <v>263</v>
      </c>
      <c r="K3791" s="303">
        <v>0</v>
      </c>
      <c r="L3791" s="304">
        <v>0</v>
      </c>
      <c r="M3791" s="305">
        <v>0</v>
      </c>
      <c r="N3791" s="305">
        <v>0</v>
      </c>
      <c r="O3791" s="303">
        <v>0</v>
      </c>
      <c r="P3791" s="305">
        <v>0</v>
      </c>
      <c r="Q3791" s="303">
        <v>0</v>
      </c>
      <c r="R3791" s="16">
        <f>SUMIFS('Member Months'!$L:$L,'Member Months'!$A:$A,$A3791,'Member Months'!$C:$C,$C3791, 'Member Months'!$D:$D,$D3791)</f>
        <v>0</v>
      </c>
      <c r="T3791" s="172"/>
    </row>
    <row r="3792" spans="1:20">
      <c r="A3792" s="38">
        <v>22</v>
      </c>
      <c r="B3792" s="39">
        <f t="shared" si="130"/>
        <v>0</v>
      </c>
      <c r="C3792" s="39" t="str">
        <f t="shared" si="129"/>
        <v>2020 Initial Year</v>
      </c>
      <c r="D3792" s="40">
        <v>4</v>
      </c>
      <c r="E3792" s="662">
        <v>22</v>
      </c>
      <c r="F3792" s="662">
        <v>6</v>
      </c>
      <c r="G3792" s="991" t="s">
        <v>933</v>
      </c>
      <c r="H3792" s="40" t="s">
        <v>227</v>
      </c>
      <c r="I3792" s="629" t="s">
        <v>220</v>
      </c>
      <c r="J3792" s="991" t="s">
        <v>675</v>
      </c>
      <c r="K3792" s="303">
        <v>0</v>
      </c>
      <c r="L3792" s="304">
        <v>0</v>
      </c>
      <c r="M3792" s="305">
        <v>0</v>
      </c>
      <c r="N3792" s="305">
        <v>0</v>
      </c>
      <c r="O3792" s="303">
        <v>0</v>
      </c>
      <c r="P3792" s="305">
        <v>0</v>
      </c>
      <c r="Q3792" s="303">
        <v>0</v>
      </c>
      <c r="R3792" s="16">
        <f>SUMIFS('Member Months'!$L:$L,'Member Months'!$A:$A,$A3792,'Member Months'!$C:$C,$C3792, 'Member Months'!$D:$D,$D3792)</f>
        <v>0</v>
      </c>
      <c r="T3792" s="172"/>
    </row>
    <row r="3793" spans="1:20">
      <c r="A3793" s="38">
        <v>22</v>
      </c>
      <c r="B3793" s="39">
        <f t="shared" si="130"/>
        <v>0</v>
      </c>
      <c r="C3793" s="39" t="str">
        <f t="shared" si="129"/>
        <v>2020 Initial Year</v>
      </c>
      <c r="D3793" s="40">
        <v>4</v>
      </c>
      <c r="E3793" s="662">
        <v>22</v>
      </c>
      <c r="F3793" s="662">
        <v>6</v>
      </c>
      <c r="G3793" s="991" t="s">
        <v>933</v>
      </c>
      <c r="H3793" s="40" t="s">
        <v>227</v>
      </c>
      <c r="I3793" s="629" t="s">
        <v>221</v>
      </c>
      <c r="J3793" s="991" t="s">
        <v>264</v>
      </c>
      <c r="K3793" s="303">
        <v>0</v>
      </c>
      <c r="L3793" s="304">
        <v>0</v>
      </c>
      <c r="M3793" s="305">
        <v>0</v>
      </c>
      <c r="N3793" s="305">
        <v>0</v>
      </c>
      <c r="O3793" s="303">
        <v>0</v>
      </c>
      <c r="P3793" s="305">
        <v>0</v>
      </c>
      <c r="Q3793" s="303">
        <v>0</v>
      </c>
      <c r="R3793" s="16">
        <f>SUMIFS('Member Months'!$L:$L,'Member Months'!$A:$A,$A3793,'Member Months'!$C:$C,$C3793, 'Member Months'!$D:$D,$D3793)</f>
        <v>0</v>
      </c>
      <c r="T3793" s="172"/>
    </row>
    <row r="3794" spans="1:20">
      <c r="A3794" s="38">
        <v>22</v>
      </c>
      <c r="B3794" s="39">
        <f t="shared" si="130"/>
        <v>0</v>
      </c>
      <c r="C3794" s="39" t="str">
        <f t="shared" si="129"/>
        <v>2020 Initial Year</v>
      </c>
      <c r="D3794" s="40">
        <v>4</v>
      </c>
      <c r="E3794" s="662">
        <v>22</v>
      </c>
      <c r="F3794" s="662">
        <v>6</v>
      </c>
      <c r="G3794" s="991" t="s">
        <v>933</v>
      </c>
      <c r="H3794" s="40" t="s">
        <v>227</v>
      </c>
      <c r="I3794" s="630" t="s">
        <v>222</v>
      </c>
      <c r="J3794" s="991" t="s">
        <v>206</v>
      </c>
      <c r="K3794" s="303">
        <v>0</v>
      </c>
      <c r="L3794" s="304">
        <v>0</v>
      </c>
      <c r="M3794" s="305">
        <v>0</v>
      </c>
      <c r="N3794" s="305">
        <v>0</v>
      </c>
      <c r="O3794" s="303">
        <v>0</v>
      </c>
      <c r="P3794" s="305">
        <v>0</v>
      </c>
      <c r="Q3794" s="303">
        <v>0</v>
      </c>
      <c r="R3794" s="16">
        <f>SUMIFS('Member Months'!$L:$L,'Member Months'!$A:$A,$A3794,'Member Months'!$C:$C,$C3794, 'Member Months'!$D:$D,$D3794)</f>
        <v>0</v>
      </c>
      <c r="T3794" s="172"/>
    </row>
    <row r="3795" spans="1:20">
      <c r="A3795" s="38">
        <v>22</v>
      </c>
      <c r="B3795" s="39">
        <f t="shared" si="130"/>
        <v>0</v>
      </c>
      <c r="C3795" s="39" t="str">
        <f t="shared" si="129"/>
        <v>2020 Initial Year</v>
      </c>
      <c r="D3795" s="40">
        <v>4</v>
      </c>
      <c r="E3795" s="662">
        <v>22</v>
      </c>
      <c r="F3795" s="662">
        <v>6</v>
      </c>
      <c r="G3795" s="991" t="s">
        <v>933</v>
      </c>
      <c r="H3795" s="40" t="s">
        <v>227</v>
      </c>
      <c r="I3795" s="630" t="s">
        <v>223</v>
      </c>
      <c r="J3795" s="991" t="s">
        <v>181</v>
      </c>
      <c r="K3795" s="303">
        <v>0</v>
      </c>
      <c r="L3795" s="304">
        <v>0</v>
      </c>
      <c r="M3795" s="305">
        <v>0</v>
      </c>
      <c r="N3795" s="305">
        <v>0</v>
      </c>
      <c r="O3795" s="303">
        <v>0</v>
      </c>
      <c r="P3795" s="305">
        <v>0</v>
      </c>
      <c r="Q3795" s="303">
        <v>0</v>
      </c>
      <c r="R3795" s="16">
        <f>SUMIFS('Member Months'!$L:$L,'Member Months'!$A:$A,$A3795,'Member Months'!$C:$C,$C3795, 'Member Months'!$D:$D,$D3795)</f>
        <v>0</v>
      </c>
      <c r="T3795" s="172"/>
    </row>
    <row r="3796" spans="1:20">
      <c r="A3796" s="38">
        <v>22</v>
      </c>
      <c r="B3796" s="39">
        <f t="shared" si="130"/>
        <v>0</v>
      </c>
      <c r="C3796" s="39" t="str">
        <f t="shared" si="129"/>
        <v>2020 Initial Year</v>
      </c>
      <c r="D3796" s="40">
        <v>4</v>
      </c>
      <c r="E3796" s="662">
        <v>22</v>
      </c>
      <c r="F3796" s="662">
        <v>6</v>
      </c>
      <c r="G3796" s="991" t="s">
        <v>933</v>
      </c>
      <c r="H3796" s="40" t="s">
        <v>227</v>
      </c>
      <c r="I3796" s="630" t="s">
        <v>150</v>
      </c>
      <c r="J3796" s="991" t="s">
        <v>204</v>
      </c>
      <c r="K3796" s="303">
        <v>0</v>
      </c>
      <c r="L3796" s="304">
        <v>0</v>
      </c>
      <c r="M3796" s="305">
        <v>0</v>
      </c>
      <c r="N3796" s="305">
        <v>0</v>
      </c>
      <c r="O3796" s="303">
        <v>0</v>
      </c>
      <c r="P3796" s="305">
        <v>0</v>
      </c>
      <c r="Q3796" s="303">
        <v>0</v>
      </c>
      <c r="R3796" s="16">
        <f>SUMIFS('Member Months'!$L:$L,'Member Months'!$A:$A,$A3796,'Member Months'!$C:$C,$C3796, 'Member Months'!$D:$D,$D3796)</f>
        <v>0</v>
      </c>
      <c r="T3796" s="172"/>
    </row>
    <row r="3797" spans="1:20">
      <c r="A3797" s="38">
        <v>22</v>
      </c>
      <c r="B3797" s="39">
        <f t="shared" si="130"/>
        <v>0</v>
      </c>
      <c r="C3797" s="39" t="str">
        <f t="shared" si="129"/>
        <v>2020 Initial Year</v>
      </c>
      <c r="D3797" s="40">
        <v>4</v>
      </c>
      <c r="E3797" s="662">
        <v>22</v>
      </c>
      <c r="F3797" s="662">
        <v>6</v>
      </c>
      <c r="G3797" s="991" t="s">
        <v>933</v>
      </c>
      <c r="H3797" s="40" t="s">
        <v>227</v>
      </c>
      <c r="I3797" s="630" t="s">
        <v>151</v>
      </c>
      <c r="J3797" s="991" t="s">
        <v>205</v>
      </c>
      <c r="K3797" s="303">
        <v>0</v>
      </c>
      <c r="L3797" s="304">
        <v>0</v>
      </c>
      <c r="M3797" s="305">
        <v>0</v>
      </c>
      <c r="N3797" s="305">
        <v>0</v>
      </c>
      <c r="O3797" s="303">
        <v>0</v>
      </c>
      <c r="P3797" s="305">
        <v>0</v>
      </c>
      <c r="Q3797" s="303">
        <v>0</v>
      </c>
      <c r="R3797" s="16">
        <f>SUMIFS('Member Months'!$L:$L,'Member Months'!$A:$A,$A3797,'Member Months'!$C:$C,$C3797, 'Member Months'!$D:$D,$D3797)</f>
        <v>0</v>
      </c>
      <c r="T3797" s="172"/>
    </row>
    <row r="3798" spans="1:20">
      <c r="A3798" s="38">
        <v>22</v>
      </c>
      <c r="B3798" s="39">
        <f t="shared" si="130"/>
        <v>0</v>
      </c>
      <c r="C3798" s="39" t="str">
        <f t="shared" si="129"/>
        <v>2020 Initial Year</v>
      </c>
      <c r="D3798" s="40">
        <v>4</v>
      </c>
      <c r="E3798" s="662">
        <v>22</v>
      </c>
      <c r="F3798" s="662">
        <v>6</v>
      </c>
      <c r="G3798" s="991" t="s">
        <v>933</v>
      </c>
      <c r="H3798" s="40" t="s">
        <v>227</v>
      </c>
      <c r="I3798" s="630" t="s">
        <v>152</v>
      </c>
      <c r="J3798" s="991" t="s">
        <v>182</v>
      </c>
      <c r="K3798" s="303">
        <v>0</v>
      </c>
      <c r="L3798" s="304">
        <v>0</v>
      </c>
      <c r="M3798" s="305">
        <v>0</v>
      </c>
      <c r="N3798" s="305">
        <v>0</v>
      </c>
      <c r="O3798" s="303">
        <v>0</v>
      </c>
      <c r="P3798" s="305">
        <v>0</v>
      </c>
      <c r="Q3798" s="303">
        <v>0</v>
      </c>
      <c r="R3798" s="16">
        <f>SUMIFS('Member Months'!$L:$L,'Member Months'!$A:$A,$A3798,'Member Months'!$C:$C,$C3798, 'Member Months'!$D:$D,$D3798)</f>
        <v>0</v>
      </c>
      <c r="T3798" s="172"/>
    </row>
    <row r="3799" spans="1:20">
      <c r="A3799" s="38">
        <v>22</v>
      </c>
      <c r="B3799" s="39">
        <f t="shared" si="130"/>
        <v>0</v>
      </c>
      <c r="C3799" s="39" t="str">
        <f t="shared" ref="C3799:C3862" si="131">$C$2598</f>
        <v>2020 Initial Year</v>
      </c>
      <c r="D3799" s="40">
        <v>4</v>
      </c>
      <c r="E3799" s="662">
        <v>22</v>
      </c>
      <c r="F3799" s="662">
        <v>6</v>
      </c>
      <c r="G3799" s="991" t="s">
        <v>933</v>
      </c>
      <c r="H3799" s="40" t="s">
        <v>227</v>
      </c>
      <c r="I3799" s="630" t="s">
        <v>70</v>
      </c>
      <c r="J3799" s="991" t="s">
        <v>265</v>
      </c>
      <c r="K3799" s="303">
        <v>0</v>
      </c>
      <c r="L3799" s="304">
        <v>0</v>
      </c>
      <c r="M3799" s="305">
        <v>0</v>
      </c>
      <c r="N3799" s="305">
        <v>0</v>
      </c>
      <c r="O3799" s="303">
        <v>0</v>
      </c>
      <c r="P3799" s="305">
        <v>0</v>
      </c>
      <c r="Q3799" s="303">
        <v>0</v>
      </c>
      <c r="R3799" s="16">
        <f>SUMIFS('Member Months'!$L:$L,'Member Months'!$A:$A,$A3799,'Member Months'!$C:$C,$C3799, 'Member Months'!$D:$D,$D3799)</f>
        <v>0</v>
      </c>
      <c r="T3799" s="172"/>
    </row>
    <row r="3800" spans="1:20">
      <c r="A3800" s="38">
        <v>22</v>
      </c>
      <c r="B3800" s="39">
        <f t="shared" si="130"/>
        <v>0</v>
      </c>
      <c r="C3800" s="39" t="str">
        <f t="shared" si="131"/>
        <v>2020 Initial Year</v>
      </c>
      <c r="D3800" s="40">
        <v>4</v>
      </c>
      <c r="E3800" s="662">
        <v>22</v>
      </c>
      <c r="F3800" s="662">
        <v>6</v>
      </c>
      <c r="G3800" s="991" t="s">
        <v>933</v>
      </c>
      <c r="H3800" s="40" t="s">
        <v>227</v>
      </c>
      <c r="I3800" s="630" t="s">
        <v>71</v>
      </c>
      <c r="J3800" s="991" t="s">
        <v>266</v>
      </c>
      <c r="K3800" s="303">
        <v>0</v>
      </c>
      <c r="L3800" s="304">
        <v>0</v>
      </c>
      <c r="M3800" s="305">
        <v>0</v>
      </c>
      <c r="N3800" s="305">
        <v>0</v>
      </c>
      <c r="O3800" s="303">
        <v>0</v>
      </c>
      <c r="P3800" s="305">
        <v>0</v>
      </c>
      <c r="Q3800" s="303">
        <v>0</v>
      </c>
      <c r="R3800" s="16">
        <f>SUMIFS('Member Months'!$L:$L,'Member Months'!$A:$A,$A3800,'Member Months'!$C:$C,$C3800, 'Member Months'!$D:$D,$D3800)</f>
        <v>0</v>
      </c>
      <c r="T3800" s="172"/>
    </row>
    <row r="3801" spans="1:20">
      <c r="A3801" s="38">
        <v>22</v>
      </c>
      <c r="B3801" s="39">
        <f t="shared" si="130"/>
        <v>0</v>
      </c>
      <c r="C3801" s="39" t="str">
        <f t="shared" si="131"/>
        <v>2020 Initial Year</v>
      </c>
      <c r="D3801" s="40">
        <v>4</v>
      </c>
      <c r="E3801" s="662">
        <v>22</v>
      </c>
      <c r="F3801" s="662">
        <v>6</v>
      </c>
      <c r="G3801" s="991" t="s">
        <v>933</v>
      </c>
      <c r="H3801" s="40" t="s">
        <v>227</v>
      </c>
      <c r="I3801" s="630" t="s">
        <v>72</v>
      </c>
      <c r="J3801" s="991" t="s">
        <v>527</v>
      </c>
      <c r="K3801" s="303">
        <v>0</v>
      </c>
      <c r="L3801" s="304">
        <v>0</v>
      </c>
      <c r="M3801" s="305">
        <v>0</v>
      </c>
      <c r="N3801" s="305">
        <v>0</v>
      </c>
      <c r="O3801" s="303">
        <v>0</v>
      </c>
      <c r="P3801" s="305">
        <v>0</v>
      </c>
      <c r="Q3801" s="303">
        <v>0</v>
      </c>
      <c r="R3801" s="16">
        <f>SUMIFS('Member Months'!$L:$L,'Member Months'!$A:$A,$A3801,'Member Months'!$C:$C,$C3801, 'Member Months'!$D:$D,$D3801)</f>
        <v>0</v>
      </c>
      <c r="T3801" s="172"/>
    </row>
    <row r="3802" spans="1:20">
      <c r="A3802" s="38">
        <v>22</v>
      </c>
      <c r="B3802" s="39">
        <f t="shared" si="130"/>
        <v>0</v>
      </c>
      <c r="C3802" s="39" t="str">
        <f t="shared" si="131"/>
        <v>2020 Initial Year</v>
      </c>
      <c r="D3802" s="40">
        <v>4</v>
      </c>
      <c r="E3802" s="662">
        <v>22</v>
      </c>
      <c r="F3802" s="662">
        <v>6</v>
      </c>
      <c r="G3802" s="991" t="s">
        <v>933</v>
      </c>
      <c r="H3802" s="40" t="s">
        <v>227</v>
      </c>
      <c r="I3802" s="630" t="s">
        <v>73</v>
      </c>
      <c r="J3802" s="991" t="s">
        <v>528</v>
      </c>
      <c r="K3802" s="303">
        <v>0</v>
      </c>
      <c r="L3802" s="304">
        <v>0</v>
      </c>
      <c r="M3802" s="305">
        <v>0</v>
      </c>
      <c r="N3802" s="305">
        <v>0</v>
      </c>
      <c r="O3802" s="303">
        <v>0</v>
      </c>
      <c r="P3802" s="305">
        <v>0</v>
      </c>
      <c r="Q3802" s="303">
        <v>0</v>
      </c>
      <c r="R3802" s="16">
        <f>SUMIFS('Member Months'!$L:$L,'Member Months'!$A:$A,$A3802,'Member Months'!$C:$C,$C3802, 'Member Months'!$D:$D,$D3802)</f>
        <v>0</v>
      </c>
      <c r="T3802" s="172"/>
    </row>
    <row r="3803" spans="1:20">
      <c r="A3803" s="38">
        <v>22</v>
      </c>
      <c r="B3803" s="39">
        <f t="shared" si="130"/>
        <v>0</v>
      </c>
      <c r="C3803" s="39" t="str">
        <f t="shared" si="131"/>
        <v>2020 Initial Year</v>
      </c>
      <c r="D3803" s="40">
        <v>4</v>
      </c>
      <c r="E3803" s="662">
        <v>22</v>
      </c>
      <c r="F3803" s="662">
        <v>6</v>
      </c>
      <c r="G3803" s="991" t="s">
        <v>933</v>
      </c>
      <c r="H3803" s="40" t="s">
        <v>227</v>
      </c>
      <c r="I3803" s="630" t="s">
        <v>409</v>
      </c>
      <c r="J3803" s="991" t="s">
        <v>803</v>
      </c>
      <c r="K3803" s="303">
        <v>0</v>
      </c>
      <c r="L3803" s="304">
        <v>0</v>
      </c>
      <c r="M3803" s="305">
        <v>0</v>
      </c>
      <c r="N3803" s="305">
        <v>0</v>
      </c>
      <c r="O3803" s="303">
        <v>0</v>
      </c>
      <c r="P3803" s="305">
        <v>0</v>
      </c>
      <c r="Q3803" s="303">
        <v>0</v>
      </c>
      <c r="R3803" s="16">
        <f>SUMIFS('Member Months'!$L:$L,'Member Months'!$A:$A,$A3803,'Member Months'!$C:$C,$C3803, 'Member Months'!$D:$D,$D3803)</f>
        <v>0</v>
      </c>
      <c r="T3803" s="172"/>
    </row>
    <row r="3804" spans="1:20">
      <c r="A3804" s="38">
        <v>23</v>
      </c>
      <c r="B3804" s="39">
        <v>0</v>
      </c>
      <c r="C3804" s="39" t="str">
        <f t="shared" si="131"/>
        <v>2020 Initial Year</v>
      </c>
      <c r="D3804" s="40">
        <v>4</v>
      </c>
      <c r="E3804" s="662">
        <v>23</v>
      </c>
      <c r="F3804" s="662">
        <v>6</v>
      </c>
      <c r="G3804" s="991" t="s">
        <v>933</v>
      </c>
      <c r="H3804" s="40" t="s">
        <v>228</v>
      </c>
      <c r="I3804" s="630" t="s">
        <v>211</v>
      </c>
      <c r="J3804" s="991" t="s">
        <v>261</v>
      </c>
      <c r="K3804" s="303">
        <v>0</v>
      </c>
      <c r="L3804" s="304">
        <v>0</v>
      </c>
      <c r="M3804" s="305">
        <v>0</v>
      </c>
      <c r="N3804" s="305">
        <v>0</v>
      </c>
      <c r="O3804" s="303">
        <v>0</v>
      </c>
      <c r="P3804" s="305">
        <v>0</v>
      </c>
      <c r="Q3804" s="303">
        <v>0</v>
      </c>
      <c r="R3804" s="16">
        <v>0</v>
      </c>
      <c r="T3804" s="172"/>
    </row>
    <row r="3805" spans="1:20">
      <c r="A3805" s="38">
        <v>23</v>
      </c>
      <c r="B3805" s="39">
        <v>0</v>
      </c>
      <c r="C3805" s="39" t="str">
        <f t="shared" si="131"/>
        <v>2020 Initial Year</v>
      </c>
      <c r="D3805" s="40">
        <v>4</v>
      </c>
      <c r="E3805" s="662">
        <v>23</v>
      </c>
      <c r="F3805" s="662">
        <v>6</v>
      </c>
      <c r="G3805" s="991" t="s">
        <v>933</v>
      </c>
      <c r="H3805" s="40" t="s">
        <v>228</v>
      </c>
      <c r="I3805" s="630" t="s">
        <v>214</v>
      </c>
      <c r="J3805" s="991" t="s">
        <v>676</v>
      </c>
      <c r="K3805" s="303">
        <v>0</v>
      </c>
      <c r="L3805" s="304">
        <v>0</v>
      </c>
      <c r="M3805" s="305">
        <v>0</v>
      </c>
      <c r="N3805" s="305">
        <v>0</v>
      </c>
      <c r="O3805" s="303">
        <v>0</v>
      </c>
      <c r="P3805" s="305">
        <v>0</v>
      </c>
      <c r="Q3805" s="303">
        <v>0</v>
      </c>
      <c r="R3805" s="16">
        <v>0</v>
      </c>
      <c r="T3805" s="172"/>
    </row>
    <row r="3806" spans="1:20">
      <c r="A3806" s="38">
        <v>23</v>
      </c>
      <c r="B3806" s="39">
        <v>0</v>
      </c>
      <c r="C3806" s="39" t="str">
        <f t="shared" si="131"/>
        <v>2020 Initial Year</v>
      </c>
      <c r="D3806" s="40">
        <v>4</v>
      </c>
      <c r="E3806" s="662">
        <v>23</v>
      </c>
      <c r="F3806" s="662">
        <v>6</v>
      </c>
      <c r="G3806" s="991" t="s">
        <v>933</v>
      </c>
      <c r="H3806" s="40" t="s">
        <v>228</v>
      </c>
      <c r="I3806" s="630" t="s">
        <v>215</v>
      </c>
      <c r="J3806" s="991" t="s">
        <v>216</v>
      </c>
      <c r="K3806" s="303">
        <v>0</v>
      </c>
      <c r="L3806" s="304">
        <v>0</v>
      </c>
      <c r="M3806" s="305">
        <v>0</v>
      </c>
      <c r="N3806" s="305">
        <v>0</v>
      </c>
      <c r="O3806" s="303">
        <v>0</v>
      </c>
      <c r="P3806" s="305">
        <v>0</v>
      </c>
      <c r="Q3806" s="303">
        <v>0</v>
      </c>
      <c r="R3806" s="16">
        <v>0</v>
      </c>
      <c r="T3806" s="172"/>
    </row>
    <row r="3807" spans="1:20">
      <c r="A3807" s="38">
        <v>23</v>
      </c>
      <c r="B3807" s="39">
        <v>0</v>
      </c>
      <c r="C3807" s="39" t="str">
        <f t="shared" si="131"/>
        <v>2020 Initial Year</v>
      </c>
      <c r="D3807" s="40">
        <v>4</v>
      </c>
      <c r="E3807" s="662">
        <v>23</v>
      </c>
      <c r="F3807" s="662">
        <v>6</v>
      </c>
      <c r="G3807" s="991" t="s">
        <v>933</v>
      </c>
      <c r="H3807" s="40" t="s">
        <v>228</v>
      </c>
      <c r="I3807" s="630" t="s">
        <v>217</v>
      </c>
      <c r="J3807" s="991" t="s">
        <v>262</v>
      </c>
      <c r="K3807" s="303">
        <v>0</v>
      </c>
      <c r="L3807" s="304">
        <v>0</v>
      </c>
      <c r="M3807" s="305">
        <v>0</v>
      </c>
      <c r="N3807" s="305">
        <v>0</v>
      </c>
      <c r="O3807" s="303">
        <v>0</v>
      </c>
      <c r="P3807" s="305">
        <v>0</v>
      </c>
      <c r="Q3807" s="303">
        <v>0</v>
      </c>
      <c r="R3807" s="16">
        <v>0</v>
      </c>
      <c r="T3807" s="172"/>
    </row>
    <row r="3808" spans="1:20">
      <c r="A3808" s="38">
        <v>23</v>
      </c>
      <c r="B3808" s="39">
        <v>0</v>
      </c>
      <c r="C3808" s="39" t="str">
        <f t="shared" si="131"/>
        <v>2020 Initial Year</v>
      </c>
      <c r="D3808" s="40">
        <v>4</v>
      </c>
      <c r="E3808" s="662">
        <v>23</v>
      </c>
      <c r="F3808" s="662">
        <v>6</v>
      </c>
      <c r="G3808" s="991" t="s">
        <v>933</v>
      </c>
      <c r="H3808" s="40" t="s">
        <v>228</v>
      </c>
      <c r="I3808" s="630" t="s">
        <v>218</v>
      </c>
      <c r="J3808" s="991" t="s">
        <v>677</v>
      </c>
      <c r="K3808" s="303">
        <v>0</v>
      </c>
      <c r="L3808" s="304">
        <v>0</v>
      </c>
      <c r="M3808" s="305">
        <v>0</v>
      </c>
      <c r="N3808" s="305">
        <v>0</v>
      </c>
      <c r="O3808" s="303">
        <v>0</v>
      </c>
      <c r="P3808" s="305">
        <v>0</v>
      </c>
      <c r="Q3808" s="303">
        <v>0</v>
      </c>
      <c r="R3808" s="16">
        <v>0</v>
      </c>
      <c r="T3808" s="172"/>
    </row>
    <row r="3809" spans="1:20">
      <c r="A3809" s="38">
        <v>23</v>
      </c>
      <c r="B3809" s="39">
        <v>0</v>
      </c>
      <c r="C3809" s="39" t="str">
        <f t="shared" si="131"/>
        <v>2020 Initial Year</v>
      </c>
      <c r="D3809" s="40">
        <v>4</v>
      </c>
      <c r="E3809" s="662">
        <v>23</v>
      </c>
      <c r="F3809" s="662">
        <v>6</v>
      </c>
      <c r="G3809" s="991" t="s">
        <v>933</v>
      </c>
      <c r="H3809" s="40" t="s">
        <v>228</v>
      </c>
      <c r="I3809" s="630" t="s">
        <v>219</v>
      </c>
      <c r="J3809" s="991" t="s">
        <v>263</v>
      </c>
      <c r="K3809" s="303">
        <v>0</v>
      </c>
      <c r="L3809" s="304">
        <v>0</v>
      </c>
      <c r="M3809" s="305">
        <v>0</v>
      </c>
      <c r="N3809" s="305">
        <v>0</v>
      </c>
      <c r="O3809" s="303">
        <v>0</v>
      </c>
      <c r="P3809" s="305">
        <v>0</v>
      </c>
      <c r="Q3809" s="303">
        <v>0</v>
      </c>
      <c r="R3809" s="16">
        <v>0</v>
      </c>
      <c r="T3809" s="172"/>
    </row>
    <row r="3810" spans="1:20">
      <c r="A3810" s="38">
        <v>23</v>
      </c>
      <c r="B3810" s="39">
        <v>0</v>
      </c>
      <c r="C3810" s="39" t="str">
        <f t="shared" si="131"/>
        <v>2020 Initial Year</v>
      </c>
      <c r="D3810" s="40">
        <v>4</v>
      </c>
      <c r="E3810" s="662">
        <v>23</v>
      </c>
      <c r="F3810" s="662">
        <v>6</v>
      </c>
      <c r="G3810" s="991" t="s">
        <v>933</v>
      </c>
      <c r="H3810" s="40" t="s">
        <v>228</v>
      </c>
      <c r="I3810" s="630" t="s">
        <v>220</v>
      </c>
      <c r="J3810" s="991" t="s">
        <v>675</v>
      </c>
      <c r="K3810" s="303">
        <v>0</v>
      </c>
      <c r="L3810" s="304">
        <v>0</v>
      </c>
      <c r="M3810" s="305">
        <v>0</v>
      </c>
      <c r="N3810" s="305">
        <v>0</v>
      </c>
      <c r="O3810" s="303">
        <v>0</v>
      </c>
      <c r="P3810" s="305">
        <v>0</v>
      </c>
      <c r="Q3810" s="303">
        <v>0</v>
      </c>
      <c r="R3810" s="16">
        <v>0</v>
      </c>
      <c r="T3810" s="172"/>
    </row>
    <row r="3811" spans="1:20">
      <c r="A3811" s="38">
        <v>23</v>
      </c>
      <c r="B3811" s="39">
        <v>0</v>
      </c>
      <c r="C3811" s="39" t="str">
        <f t="shared" si="131"/>
        <v>2020 Initial Year</v>
      </c>
      <c r="D3811" s="40">
        <v>4</v>
      </c>
      <c r="E3811" s="662">
        <v>23</v>
      </c>
      <c r="F3811" s="662">
        <v>6</v>
      </c>
      <c r="G3811" s="991" t="s">
        <v>933</v>
      </c>
      <c r="H3811" s="40" t="s">
        <v>228</v>
      </c>
      <c r="I3811" s="630" t="s">
        <v>221</v>
      </c>
      <c r="J3811" s="991" t="s">
        <v>264</v>
      </c>
      <c r="K3811" s="303">
        <v>0</v>
      </c>
      <c r="L3811" s="304">
        <v>0</v>
      </c>
      <c r="M3811" s="305">
        <v>0</v>
      </c>
      <c r="N3811" s="305">
        <v>0</v>
      </c>
      <c r="O3811" s="303">
        <v>0</v>
      </c>
      <c r="P3811" s="305">
        <v>0</v>
      </c>
      <c r="Q3811" s="303">
        <v>0</v>
      </c>
      <c r="R3811" s="16">
        <v>0</v>
      </c>
      <c r="T3811" s="172"/>
    </row>
    <row r="3812" spans="1:20">
      <c r="A3812" s="38">
        <v>23</v>
      </c>
      <c r="B3812" s="39">
        <v>0</v>
      </c>
      <c r="C3812" s="39" t="str">
        <f t="shared" si="131"/>
        <v>2020 Initial Year</v>
      </c>
      <c r="D3812" s="40">
        <v>4</v>
      </c>
      <c r="E3812" s="662">
        <v>23</v>
      </c>
      <c r="F3812" s="662">
        <v>6</v>
      </c>
      <c r="G3812" s="991" t="s">
        <v>933</v>
      </c>
      <c r="H3812" s="40" t="s">
        <v>228</v>
      </c>
      <c r="I3812" s="630" t="s">
        <v>222</v>
      </c>
      <c r="J3812" s="991" t="s">
        <v>206</v>
      </c>
      <c r="K3812" s="303">
        <v>0</v>
      </c>
      <c r="L3812" s="304">
        <v>0</v>
      </c>
      <c r="M3812" s="305">
        <v>0</v>
      </c>
      <c r="N3812" s="305">
        <v>0</v>
      </c>
      <c r="O3812" s="303">
        <v>0</v>
      </c>
      <c r="P3812" s="305">
        <v>0</v>
      </c>
      <c r="Q3812" s="303">
        <v>0</v>
      </c>
      <c r="R3812" s="16">
        <v>0</v>
      </c>
      <c r="T3812" s="172"/>
    </row>
    <row r="3813" spans="1:20">
      <c r="A3813" s="38">
        <v>23</v>
      </c>
      <c r="B3813" s="39">
        <v>0</v>
      </c>
      <c r="C3813" s="39" t="str">
        <f t="shared" si="131"/>
        <v>2020 Initial Year</v>
      </c>
      <c r="D3813" s="40">
        <v>4</v>
      </c>
      <c r="E3813" s="662">
        <v>23</v>
      </c>
      <c r="F3813" s="662">
        <v>6</v>
      </c>
      <c r="G3813" s="991" t="s">
        <v>933</v>
      </c>
      <c r="H3813" s="40" t="s">
        <v>228</v>
      </c>
      <c r="I3813" s="630" t="s">
        <v>223</v>
      </c>
      <c r="J3813" s="991" t="s">
        <v>181</v>
      </c>
      <c r="K3813" s="303">
        <v>0</v>
      </c>
      <c r="L3813" s="304">
        <v>0</v>
      </c>
      <c r="M3813" s="305">
        <v>0</v>
      </c>
      <c r="N3813" s="305">
        <v>0</v>
      </c>
      <c r="O3813" s="303">
        <v>0</v>
      </c>
      <c r="P3813" s="305">
        <v>0</v>
      </c>
      <c r="Q3813" s="303">
        <v>0</v>
      </c>
      <c r="R3813" s="16">
        <v>0</v>
      </c>
      <c r="T3813" s="172"/>
    </row>
    <row r="3814" spans="1:20">
      <c r="A3814" s="38">
        <v>23</v>
      </c>
      <c r="B3814" s="39">
        <v>0</v>
      </c>
      <c r="C3814" s="39" t="str">
        <f t="shared" si="131"/>
        <v>2020 Initial Year</v>
      </c>
      <c r="D3814" s="40">
        <v>4</v>
      </c>
      <c r="E3814" s="662">
        <v>23</v>
      </c>
      <c r="F3814" s="662">
        <v>6</v>
      </c>
      <c r="G3814" s="991" t="s">
        <v>933</v>
      </c>
      <c r="H3814" s="40" t="s">
        <v>228</v>
      </c>
      <c r="I3814" s="630" t="s">
        <v>150</v>
      </c>
      <c r="J3814" s="991" t="s">
        <v>204</v>
      </c>
      <c r="K3814" s="303">
        <v>0</v>
      </c>
      <c r="L3814" s="304">
        <v>0</v>
      </c>
      <c r="M3814" s="305">
        <v>0</v>
      </c>
      <c r="N3814" s="305">
        <v>0</v>
      </c>
      <c r="O3814" s="303">
        <v>0</v>
      </c>
      <c r="P3814" s="305">
        <v>0</v>
      </c>
      <c r="Q3814" s="303">
        <v>0</v>
      </c>
      <c r="R3814" s="16">
        <v>0</v>
      </c>
      <c r="T3814" s="172"/>
    </row>
    <row r="3815" spans="1:20">
      <c r="A3815" s="38">
        <v>23</v>
      </c>
      <c r="B3815" s="39">
        <v>0</v>
      </c>
      <c r="C3815" s="39" t="str">
        <f t="shared" si="131"/>
        <v>2020 Initial Year</v>
      </c>
      <c r="D3815" s="40">
        <v>4</v>
      </c>
      <c r="E3815" s="662">
        <v>23</v>
      </c>
      <c r="F3815" s="662">
        <v>6</v>
      </c>
      <c r="G3815" s="991" t="s">
        <v>933</v>
      </c>
      <c r="H3815" s="40" t="s">
        <v>228</v>
      </c>
      <c r="I3815" s="630" t="s">
        <v>151</v>
      </c>
      <c r="J3815" s="991" t="s">
        <v>205</v>
      </c>
      <c r="K3815" s="303">
        <v>0</v>
      </c>
      <c r="L3815" s="304">
        <v>0</v>
      </c>
      <c r="M3815" s="305">
        <v>0</v>
      </c>
      <c r="N3815" s="305">
        <v>0</v>
      </c>
      <c r="O3815" s="303">
        <v>0</v>
      </c>
      <c r="P3815" s="305">
        <v>0</v>
      </c>
      <c r="Q3815" s="303">
        <v>0</v>
      </c>
      <c r="R3815" s="16">
        <v>0</v>
      </c>
      <c r="T3815" s="172"/>
    </row>
    <row r="3816" spans="1:20">
      <c r="A3816" s="38">
        <v>23</v>
      </c>
      <c r="B3816" s="39">
        <v>0</v>
      </c>
      <c r="C3816" s="39" t="str">
        <f t="shared" si="131"/>
        <v>2020 Initial Year</v>
      </c>
      <c r="D3816" s="40">
        <v>4</v>
      </c>
      <c r="E3816" s="662">
        <v>23</v>
      </c>
      <c r="F3816" s="662">
        <v>6</v>
      </c>
      <c r="G3816" s="991" t="s">
        <v>933</v>
      </c>
      <c r="H3816" s="40" t="s">
        <v>228</v>
      </c>
      <c r="I3816" s="630" t="s">
        <v>152</v>
      </c>
      <c r="J3816" s="991" t="s">
        <v>182</v>
      </c>
      <c r="K3816" s="303">
        <v>0</v>
      </c>
      <c r="L3816" s="304">
        <v>0</v>
      </c>
      <c r="M3816" s="305">
        <v>0</v>
      </c>
      <c r="N3816" s="305">
        <v>0</v>
      </c>
      <c r="O3816" s="303">
        <v>0</v>
      </c>
      <c r="P3816" s="305">
        <v>0</v>
      </c>
      <c r="Q3816" s="303">
        <v>0</v>
      </c>
      <c r="R3816" s="16">
        <v>0</v>
      </c>
      <c r="T3816" s="172"/>
    </row>
    <row r="3817" spans="1:20">
      <c r="A3817" s="38">
        <v>23</v>
      </c>
      <c r="B3817" s="39">
        <v>0</v>
      </c>
      <c r="C3817" s="39" t="str">
        <f t="shared" si="131"/>
        <v>2020 Initial Year</v>
      </c>
      <c r="D3817" s="40">
        <v>4</v>
      </c>
      <c r="E3817" s="662">
        <v>23</v>
      </c>
      <c r="F3817" s="662">
        <v>6</v>
      </c>
      <c r="G3817" s="991" t="s">
        <v>933</v>
      </c>
      <c r="H3817" s="40" t="s">
        <v>228</v>
      </c>
      <c r="I3817" s="630" t="s">
        <v>70</v>
      </c>
      <c r="J3817" s="991" t="s">
        <v>265</v>
      </c>
      <c r="K3817" s="303">
        <v>0</v>
      </c>
      <c r="L3817" s="304">
        <v>0</v>
      </c>
      <c r="M3817" s="305">
        <v>0</v>
      </c>
      <c r="N3817" s="305">
        <v>0</v>
      </c>
      <c r="O3817" s="303">
        <v>0</v>
      </c>
      <c r="P3817" s="305">
        <v>0</v>
      </c>
      <c r="Q3817" s="303">
        <v>0</v>
      </c>
      <c r="R3817" s="16">
        <v>0</v>
      </c>
      <c r="T3817" s="172"/>
    </row>
    <row r="3818" spans="1:20">
      <c r="A3818" s="38">
        <v>23</v>
      </c>
      <c r="B3818" s="39">
        <v>0</v>
      </c>
      <c r="C3818" s="39" t="str">
        <f t="shared" si="131"/>
        <v>2020 Initial Year</v>
      </c>
      <c r="D3818" s="40">
        <v>4</v>
      </c>
      <c r="E3818" s="662">
        <v>23</v>
      </c>
      <c r="F3818" s="662">
        <v>6</v>
      </c>
      <c r="G3818" s="991" t="s">
        <v>933</v>
      </c>
      <c r="H3818" s="40" t="s">
        <v>228</v>
      </c>
      <c r="I3818" s="630" t="s">
        <v>71</v>
      </c>
      <c r="J3818" s="991" t="s">
        <v>266</v>
      </c>
      <c r="K3818" s="303">
        <v>0</v>
      </c>
      <c r="L3818" s="304">
        <v>0</v>
      </c>
      <c r="M3818" s="305">
        <v>0</v>
      </c>
      <c r="N3818" s="305">
        <v>0</v>
      </c>
      <c r="O3818" s="303">
        <v>0</v>
      </c>
      <c r="P3818" s="305">
        <v>0</v>
      </c>
      <c r="Q3818" s="303">
        <v>0</v>
      </c>
      <c r="R3818" s="16">
        <v>0</v>
      </c>
      <c r="T3818" s="172"/>
    </row>
    <row r="3819" spans="1:20">
      <c r="A3819" s="38">
        <v>23</v>
      </c>
      <c r="B3819" s="39">
        <v>0</v>
      </c>
      <c r="C3819" s="39" t="str">
        <f t="shared" si="131"/>
        <v>2020 Initial Year</v>
      </c>
      <c r="D3819" s="40">
        <v>4</v>
      </c>
      <c r="E3819" s="662">
        <v>23</v>
      </c>
      <c r="F3819" s="662">
        <v>6</v>
      </c>
      <c r="G3819" s="991" t="s">
        <v>933</v>
      </c>
      <c r="H3819" s="40" t="s">
        <v>228</v>
      </c>
      <c r="I3819" s="630" t="s">
        <v>72</v>
      </c>
      <c r="J3819" s="991" t="s">
        <v>527</v>
      </c>
      <c r="K3819" s="303">
        <v>0</v>
      </c>
      <c r="L3819" s="304">
        <v>0</v>
      </c>
      <c r="M3819" s="305">
        <v>0</v>
      </c>
      <c r="N3819" s="305">
        <v>0</v>
      </c>
      <c r="O3819" s="303">
        <v>0</v>
      </c>
      <c r="P3819" s="305">
        <v>0</v>
      </c>
      <c r="Q3819" s="303">
        <v>0</v>
      </c>
      <c r="R3819" s="16">
        <v>0</v>
      </c>
      <c r="T3819" s="172"/>
    </row>
    <row r="3820" spans="1:20">
      <c r="A3820" s="38">
        <v>23</v>
      </c>
      <c r="B3820" s="39">
        <v>0</v>
      </c>
      <c r="C3820" s="39" t="str">
        <f t="shared" si="131"/>
        <v>2020 Initial Year</v>
      </c>
      <c r="D3820" s="40">
        <v>4</v>
      </c>
      <c r="E3820" s="662">
        <v>23</v>
      </c>
      <c r="F3820" s="662">
        <v>6</v>
      </c>
      <c r="G3820" s="991" t="s">
        <v>933</v>
      </c>
      <c r="H3820" s="40" t="s">
        <v>228</v>
      </c>
      <c r="I3820" s="630" t="s">
        <v>73</v>
      </c>
      <c r="J3820" s="991" t="s">
        <v>528</v>
      </c>
      <c r="K3820" s="303">
        <v>0</v>
      </c>
      <c r="L3820" s="304">
        <v>0</v>
      </c>
      <c r="M3820" s="305">
        <v>0</v>
      </c>
      <c r="N3820" s="305">
        <v>0</v>
      </c>
      <c r="O3820" s="303">
        <v>0</v>
      </c>
      <c r="P3820" s="305">
        <v>0</v>
      </c>
      <c r="Q3820" s="303">
        <v>0</v>
      </c>
      <c r="R3820" s="16">
        <v>0</v>
      </c>
      <c r="T3820" s="172"/>
    </row>
    <row r="3821" spans="1:20">
      <c r="A3821" s="38">
        <v>23</v>
      </c>
      <c r="B3821" s="39">
        <v>0</v>
      </c>
      <c r="C3821" s="39" t="str">
        <f t="shared" si="131"/>
        <v>2020 Initial Year</v>
      </c>
      <c r="D3821" s="40">
        <v>4</v>
      </c>
      <c r="E3821" s="662">
        <v>23</v>
      </c>
      <c r="F3821" s="662">
        <v>6</v>
      </c>
      <c r="G3821" s="991" t="s">
        <v>933</v>
      </c>
      <c r="H3821" s="40" t="s">
        <v>228</v>
      </c>
      <c r="I3821" s="630" t="s">
        <v>409</v>
      </c>
      <c r="J3821" s="991" t="s">
        <v>803</v>
      </c>
      <c r="K3821" s="303">
        <v>0</v>
      </c>
      <c r="L3821" s="304">
        <v>0</v>
      </c>
      <c r="M3821" s="305">
        <v>0</v>
      </c>
      <c r="N3821" s="305">
        <v>0</v>
      </c>
      <c r="O3821" s="303">
        <v>0</v>
      </c>
      <c r="P3821" s="305">
        <v>0</v>
      </c>
      <c r="Q3821" s="303">
        <v>0</v>
      </c>
      <c r="R3821" s="16">
        <v>0</v>
      </c>
      <c r="T3821" s="172"/>
    </row>
    <row r="3822" spans="1:20">
      <c r="A3822" s="38">
        <v>24</v>
      </c>
      <c r="B3822" s="39">
        <v>0</v>
      </c>
      <c r="C3822" s="39" t="str">
        <f t="shared" si="131"/>
        <v>2020 Initial Year</v>
      </c>
      <c r="D3822" s="40">
        <v>4</v>
      </c>
      <c r="E3822" s="662">
        <v>24</v>
      </c>
      <c r="F3822" s="662">
        <v>6</v>
      </c>
      <c r="G3822" s="991" t="s">
        <v>229</v>
      </c>
      <c r="H3822" s="40" t="s">
        <v>227</v>
      </c>
      <c r="I3822" s="630" t="s">
        <v>211</v>
      </c>
      <c r="J3822" s="991" t="s">
        <v>261</v>
      </c>
      <c r="K3822" s="303">
        <v>0</v>
      </c>
      <c r="L3822" s="304">
        <v>0</v>
      </c>
      <c r="M3822" s="305">
        <v>0</v>
      </c>
      <c r="N3822" s="305">
        <v>0</v>
      </c>
      <c r="O3822" s="303">
        <v>0</v>
      </c>
      <c r="P3822" s="305">
        <v>0</v>
      </c>
      <c r="Q3822" s="303">
        <v>0</v>
      </c>
      <c r="R3822" s="16">
        <v>0</v>
      </c>
      <c r="T3822" s="172"/>
    </row>
    <row r="3823" spans="1:20">
      <c r="A3823" s="38">
        <v>24</v>
      </c>
      <c r="B3823" s="39">
        <v>0</v>
      </c>
      <c r="C3823" s="39" t="str">
        <f t="shared" si="131"/>
        <v>2020 Initial Year</v>
      </c>
      <c r="D3823" s="40">
        <v>4</v>
      </c>
      <c r="E3823" s="662">
        <v>24</v>
      </c>
      <c r="F3823" s="662">
        <v>6</v>
      </c>
      <c r="G3823" s="991" t="s">
        <v>229</v>
      </c>
      <c r="H3823" s="40" t="s">
        <v>227</v>
      </c>
      <c r="I3823" s="630" t="s">
        <v>214</v>
      </c>
      <c r="J3823" s="991" t="s">
        <v>676</v>
      </c>
      <c r="K3823" s="303">
        <v>0</v>
      </c>
      <c r="L3823" s="304">
        <v>0</v>
      </c>
      <c r="M3823" s="305">
        <v>0</v>
      </c>
      <c r="N3823" s="305">
        <v>0</v>
      </c>
      <c r="O3823" s="303">
        <v>0</v>
      </c>
      <c r="P3823" s="305">
        <v>0</v>
      </c>
      <c r="Q3823" s="303">
        <v>0</v>
      </c>
      <c r="R3823" s="16">
        <v>0</v>
      </c>
      <c r="T3823" s="172"/>
    </row>
    <row r="3824" spans="1:20">
      <c r="A3824" s="38">
        <v>24</v>
      </c>
      <c r="B3824" s="39">
        <v>0</v>
      </c>
      <c r="C3824" s="39" t="str">
        <f t="shared" si="131"/>
        <v>2020 Initial Year</v>
      </c>
      <c r="D3824" s="40">
        <v>4</v>
      </c>
      <c r="E3824" s="662">
        <v>24</v>
      </c>
      <c r="F3824" s="662">
        <v>6</v>
      </c>
      <c r="G3824" s="991" t="s">
        <v>229</v>
      </c>
      <c r="H3824" s="40" t="s">
        <v>227</v>
      </c>
      <c r="I3824" s="630" t="s">
        <v>215</v>
      </c>
      <c r="J3824" s="991" t="s">
        <v>216</v>
      </c>
      <c r="K3824" s="303">
        <v>0</v>
      </c>
      <c r="L3824" s="304">
        <v>0</v>
      </c>
      <c r="M3824" s="305">
        <v>0</v>
      </c>
      <c r="N3824" s="305">
        <v>0</v>
      </c>
      <c r="O3824" s="303">
        <v>0</v>
      </c>
      <c r="P3824" s="305">
        <v>0</v>
      </c>
      <c r="Q3824" s="303">
        <v>0</v>
      </c>
      <c r="R3824" s="16">
        <v>0</v>
      </c>
      <c r="T3824" s="172"/>
    </row>
    <row r="3825" spans="1:20">
      <c r="A3825" s="38">
        <v>24</v>
      </c>
      <c r="B3825" s="39">
        <v>0</v>
      </c>
      <c r="C3825" s="39" t="str">
        <f t="shared" si="131"/>
        <v>2020 Initial Year</v>
      </c>
      <c r="D3825" s="40">
        <v>4</v>
      </c>
      <c r="E3825" s="662">
        <v>24</v>
      </c>
      <c r="F3825" s="662">
        <v>6</v>
      </c>
      <c r="G3825" s="991" t="s">
        <v>229</v>
      </c>
      <c r="H3825" s="40" t="s">
        <v>227</v>
      </c>
      <c r="I3825" s="630" t="s">
        <v>217</v>
      </c>
      <c r="J3825" s="991" t="s">
        <v>262</v>
      </c>
      <c r="K3825" s="303">
        <v>0</v>
      </c>
      <c r="L3825" s="304">
        <v>0</v>
      </c>
      <c r="M3825" s="305">
        <v>0</v>
      </c>
      <c r="N3825" s="305">
        <v>0</v>
      </c>
      <c r="O3825" s="303">
        <v>0</v>
      </c>
      <c r="P3825" s="305">
        <v>0</v>
      </c>
      <c r="Q3825" s="303">
        <v>0</v>
      </c>
      <c r="R3825" s="16">
        <v>0</v>
      </c>
      <c r="T3825" s="172"/>
    </row>
    <row r="3826" spans="1:20">
      <c r="A3826" s="38">
        <v>24</v>
      </c>
      <c r="B3826" s="39">
        <v>0</v>
      </c>
      <c r="C3826" s="39" t="str">
        <f t="shared" si="131"/>
        <v>2020 Initial Year</v>
      </c>
      <c r="D3826" s="40">
        <v>4</v>
      </c>
      <c r="E3826" s="662">
        <v>24</v>
      </c>
      <c r="F3826" s="662">
        <v>6</v>
      </c>
      <c r="G3826" s="991" t="s">
        <v>229</v>
      </c>
      <c r="H3826" s="40" t="s">
        <v>227</v>
      </c>
      <c r="I3826" s="630" t="s">
        <v>218</v>
      </c>
      <c r="J3826" s="991" t="s">
        <v>677</v>
      </c>
      <c r="K3826" s="303">
        <v>0</v>
      </c>
      <c r="L3826" s="304">
        <v>0</v>
      </c>
      <c r="M3826" s="305">
        <v>0</v>
      </c>
      <c r="N3826" s="305">
        <v>0</v>
      </c>
      <c r="O3826" s="303">
        <v>0</v>
      </c>
      <c r="P3826" s="305">
        <v>0</v>
      </c>
      <c r="Q3826" s="303">
        <v>0</v>
      </c>
      <c r="R3826" s="16">
        <v>0</v>
      </c>
      <c r="T3826" s="172"/>
    </row>
    <row r="3827" spans="1:20">
      <c r="A3827" s="38">
        <v>24</v>
      </c>
      <c r="B3827" s="39">
        <v>0</v>
      </c>
      <c r="C3827" s="39" t="str">
        <f t="shared" si="131"/>
        <v>2020 Initial Year</v>
      </c>
      <c r="D3827" s="40">
        <v>4</v>
      </c>
      <c r="E3827" s="662">
        <v>24</v>
      </c>
      <c r="F3827" s="662">
        <v>6</v>
      </c>
      <c r="G3827" s="991" t="s">
        <v>229</v>
      </c>
      <c r="H3827" s="40" t="s">
        <v>227</v>
      </c>
      <c r="I3827" s="630" t="s">
        <v>219</v>
      </c>
      <c r="J3827" s="991" t="s">
        <v>263</v>
      </c>
      <c r="K3827" s="303">
        <v>0</v>
      </c>
      <c r="L3827" s="304">
        <v>0</v>
      </c>
      <c r="M3827" s="305">
        <v>0</v>
      </c>
      <c r="N3827" s="305">
        <v>0</v>
      </c>
      <c r="O3827" s="303">
        <v>0</v>
      </c>
      <c r="P3827" s="305">
        <v>0</v>
      </c>
      <c r="Q3827" s="303">
        <v>0</v>
      </c>
      <c r="R3827" s="16">
        <v>0</v>
      </c>
      <c r="T3827" s="172"/>
    </row>
    <row r="3828" spans="1:20">
      <c r="A3828" s="38">
        <v>24</v>
      </c>
      <c r="B3828" s="39">
        <v>0</v>
      </c>
      <c r="C3828" s="39" t="str">
        <f t="shared" si="131"/>
        <v>2020 Initial Year</v>
      </c>
      <c r="D3828" s="40">
        <v>4</v>
      </c>
      <c r="E3828" s="662">
        <v>24</v>
      </c>
      <c r="F3828" s="662">
        <v>6</v>
      </c>
      <c r="G3828" s="991" t="s">
        <v>229</v>
      </c>
      <c r="H3828" s="40" t="s">
        <v>227</v>
      </c>
      <c r="I3828" s="630" t="s">
        <v>220</v>
      </c>
      <c r="J3828" s="991" t="s">
        <v>675</v>
      </c>
      <c r="K3828" s="303">
        <v>0</v>
      </c>
      <c r="L3828" s="304">
        <v>0</v>
      </c>
      <c r="M3828" s="305">
        <v>0</v>
      </c>
      <c r="N3828" s="305">
        <v>0</v>
      </c>
      <c r="O3828" s="303">
        <v>0</v>
      </c>
      <c r="P3828" s="305">
        <v>0</v>
      </c>
      <c r="Q3828" s="303">
        <v>0</v>
      </c>
      <c r="R3828" s="16">
        <v>0</v>
      </c>
      <c r="T3828" s="172"/>
    </row>
    <row r="3829" spans="1:20">
      <c r="A3829" s="38">
        <v>24</v>
      </c>
      <c r="B3829" s="39">
        <v>0</v>
      </c>
      <c r="C3829" s="39" t="str">
        <f t="shared" si="131"/>
        <v>2020 Initial Year</v>
      </c>
      <c r="D3829" s="40">
        <v>4</v>
      </c>
      <c r="E3829" s="662">
        <v>24</v>
      </c>
      <c r="F3829" s="662">
        <v>6</v>
      </c>
      <c r="G3829" s="991" t="s">
        <v>229</v>
      </c>
      <c r="H3829" s="40" t="s">
        <v>227</v>
      </c>
      <c r="I3829" s="630" t="s">
        <v>221</v>
      </c>
      <c r="J3829" s="991" t="s">
        <v>264</v>
      </c>
      <c r="K3829" s="303">
        <v>0</v>
      </c>
      <c r="L3829" s="304">
        <v>0</v>
      </c>
      <c r="M3829" s="305">
        <v>0</v>
      </c>
      <c r="N3829" s="305">
        <v>0</v>
      </c>
      <c r="O3829" s="303">
        <v>0</v>
      </c>
      <c r="P3829" s="305">
        <v>0</v>
      </c>
      <c r="Q3829" s="303">
        <v>0</v>
      </c>
      <c r="R3829" s="16">
        <v>0</v>
      </c>
      <c r="T3829" s="172"/>
    </row>
    <row r="3830" spans="1:20">
      <c r="A3830" s="38">
        <v>24</v>
      </c>
      <c r="B3830" s="39">
        <v>0</v>
      </c>
      <c r="C3830" s="39" t="str">
        <f t="shared" si="131"/>
        <v>2020 Initial Year</v>
      </c>
      <c r="D3830" s="40">
        <v>4</v>
      </c>
      <c r="E3830" s="662">
        <v>24</v>
      </c>
      <c r="F3830" s="662">
        <v>6</v>
      </c>
      <c r="G3830" s="991" t="s">
        <v>229</v>
      </c>
      <c r="H3830" s="40" t="s">
        <v>227</v>
      </c>
      <c r="I3830" s="630" t="s">
        <v>222</v>
      </c>
      <c r="J3830" s="991" t="s">
        <v>206</v>
      </c>
      <c r="K3830" s="303">
        <v>0</v>
      </c>
      <c r="L3830" s="304">
        <v>0</v>
      </c>
      <c r="M3830" s="305">
        <v>0</v>
      </c>
      <c r="N3830" s="305">
        <v>0</v>
      </c>
      <c r="O3830" s="303">
        <v>0</v>
      </c>
      <c r="P3830" s="305">
        <v>0</v>
      </c>
      <c r="Q3830" s="303">
        <v>0</v>
      </c>
      <c r="R3830" s="16">
        <v>0</v>
      </c>
      <c r="T3830" s="172"/>
    </row>
    <row r="3831" spans="1:20">
      <c r="A3831" s="38">
        <v>24</v>
      </c>
      <c r="B3831" s="39">
        <v>0</v>
      </c>
      <c r="C3831" s="39" t="str">
        <f t="shared" si="131"/>
        <v>2020 Initial Year</v>
      </c>
      <c r="D3831" s="40">
        <v>4</v>
      </c>
      <c r="E3831" s="662">
        <v>24</v>
      </c>
      <c r="F3831" s="662">
        <v>6</v>
      </c>
      <c r="G3831" s="991" t="s">
        <v>229</v>
      </c>
      <c r="H3831" s="40" t="s">
        <v>227</v>
      </c>
      <c r="I3831" s="630" t="s">
        <v>223</v>
      </c>
      <c r="J3831" s="991" t="s">
        <v>181</v>
      </c>
      <c r="K3831" s="303">
        <v>0</v>
      </c>
      <c r="L3831" s="304">
        <v>0</v>
      </c>
      <c r="M3831" s="305">
        <v>0</v>
      </c>
      <c r="N3831" s="305">
        <v>0</v>
      </c>
      <c r="O3831" s="303">
        <v>0</v>
      </c>
      <c r="P3831" s="305">
        <v>0</v>
      </c>
      <c r="Q3831" s="303">
        <v>0</v>
      </c>
      <c r="R3831" s="16">
        <v>0</v>
      </c>
      <c r="T3831" s="172"/>
    </row>
    <row r="3832" spans="1:20">
      <c r="A3832" s="38">
        <v>24</v>
      </c>
      <c r="B3832" s="39">
        <v>0</v>
      </c>
      <c r="C3832" s="39" t="str">
        <f t="shared" si="131"/>
        <v>2020 Initial Year</v>
      </c>
      <c r="D3832" s="40">
        <v>4</v>
      </c>
      <c r="E3832" s="662">
        <v>24</v>
      </c>
      <c r="F3832" s="662">
        <v>6</v>
      </c>
      <c r="G3832" s="991" t="s">
        <v>229</v>
      </c>
      <c r="H3832" s="40" t="s">
        <v>227</v>
      </c>
      <c r="I3832" s="630" t="s">
        <v>150</v>
      </c>
      <c r="J3832" s="991" t="s">
        <v>204</v>
      </c>
      <c r="K3832" s="303">
        <v>0</v>
      </c>
      <c r="L3832" s="304">
        <v>0</v>
      </c>
      <c r="M3832" s="305">
        <v>0</v>
      </c>
      <c r="N3832" s="305">
        <v>0</v>
      </c>
      <c r="O3832" s="303">
        <v>0</v>
      </c>
      <c r="P3832" s="305">
        <v>0</v>
      </c>
      <c r="Q3832" s="303">
        <v>0</v>
      </c>
      <c r="R3832" s="16">
        <v>0</v>
      </c>
      <c r="T3832" s="172"/>
    </row>
    <row r="3833" spans="1:20">
      <c r="A3833" s="38">
        <v>24</v>
      </c>
      <c r="B3833" s="39">
        <v>0</v>
      </c>
      <c r="C3833" s="39" t="str">
        <f t="shared" si="131"/>
        <v>2020 Initial Year</v>
      </c>
      <c r="D3833" s="40">
        <v>4</v>
      </c>
      <c r="E3833" s="662">
        <v>24</v>
      </c>
      <c r="F3833" s="662">
        <v>6</v>
      </c>
      <c r="G3833" s="991" t="s">
        <v>229</v>
      </c>
      <c r="H3833" s="40" t="s">
        <v>227</v>
      </c>
      <c r="I3833" s="630" t="s">
        <v>151</v>
      </c>
      <c r="J3833" s="991" t="s">
        <v>205</v>
      </c>
      <c r="K3833" s="303">
        <v>0</v>
      </c>
      <c r="L3833" s="304">
        <v>0</v>
      </c>
      <c r="M3833" s="305">
        <v>0</v>
      </c>
      <c r="N3833" s="305">
        <v>0</v>
      </c>
      <c r="O3833" s="303">
        <v>0</v>
      </c>
      <c r="P3833" s="305">
        <v>0</v>
      </c>
      <c r="Q3833" s="303">
        <v>0</v>
      </c>
      <c r="R3833" s="16">
        <v>0</v>
      </c>
      <c r="T3833" s="172"/>
    </row>
    <row r="3834" spans="1:20">
      <c r="A3834" s="38">
        <v>24</v>
      </c>
      <c r="B3834" s="39">
        <v>0</v>
      </c>
      <c r="C3834" s="39" t="str">
        <f t="shared" si="131"/>
        <v>2020 Initial Year</v>
      </c>
      <c r="D3834" s="40">
        <v>4</v>
      </c>
      <c r="E3834" s="662">
        <v>24</v>
      </c>
      <c r="F3834" s="662">
        <v>6</v>
      </c>
      <c r="G3834" s="991" t="s">
        <v>229</v>
      </c>
      <c r="H3834" s="40" t="s">
        <v>227</v>
      </c>
      <c r="I3834" s="630" t="s">
        <v>152</v>
      </c>
      <c r="J3834" s="991" t="s">
        <v>182</v>
      </c>
      <c r="K3834" s="303">
        <v>0</v>
      </c>
      <c r="L3834" s="304">
        <v>0</v>
      </c>
      <c r="M3834" s="305">
        <v>0</v>
      </c>
      <c r="N3834" s="305">
        <v>0</v>
      </c>
      <c r="O3834" s="303">
        <v>0</v>
      </c>
      <c r="P3834" s="305">
        <v>0</v>
      </c>
      <c r="Q3834" s="303">
        <v>0</v>
      </c>
      <c r="R3834" s="16">
        <v>0</v>
      </c>
      <c r="T3834" s="172"/>
    </row>
    <row r="3835" spans="1:20">
      <c r="A3835" s="38">
        <v>24</v>
      </c>
      <c r="B3835" s="39">
        <v>0</v>
      </c>
      <c r="C3835" s="39" t="str">
        <f t="shared" si="131"/>
        <v>2020 Initial Year</v>
      </c>
      <c r="D3835" s="40">
        <v>4</v>
      </c>
      <c r="E3835" s="662">
        <v>24</v>
      </c>
      <c r="F3835" s="662">
        <v>6</v>
      </c>
      <c r="G3835" s="991" t="s">
        <v>229</v>
      </c>
      <c r="H3835" s="40" t="s">
        <v>227</v>
      </c>
      <c r="I3835" s="630" t="s">
        <v>70</v>
      </c>
      <c r="J3835" s="991" t="s">
        <v>265</v>
      </c>
      <c r="K3835" s="303">
        <v>0</v>
      </c>
      <c r="L3835" s="304">
        <v>0</v>
      </c>
      <c r="M3835" s="305">
        <v>0</v>
      </c>
      <c r="N3835" s="305">
        <v>0</v>
      </c>
      <c r="O3835" s="303">
        <v>0</v>
      </c>
      <c r="P3835" s="305">
        <v>0</v>
      </c>
      <c r="Q3835" s="303">
        <v>0</v>
      </c>
      <c r="R3835" s="16">
        <v>0</v>
      </c>
      <c r="T3835" s="172"/>
    </row>
    <row r="3836" spans="1:20">
      <c r="A3836" s="38">
        <v>24</v>
      </c>
      <c r="B3836" s="39">
        <v>0</v>
      </c>
      <c r="C3836" s="39" t="str">
        <f t="shared" si="131"/>
        <v>2020 Initial Year</v>
      </c>
      <c r="D3836" s="40">
        <v>4</v>
      </c>
      <c r="E3836" s="662">
        <v>24</v>
      </c>
      <c r="F3836" s="662">
        <v>6</v>
      </c>
      <c r="G3836" s="991" t="s">
        <v>229</v>
      </c>
      <c r="H3836" s="40" t="s">
        <v>227</v>
      </c>
      <c r="I3836" s="630" t="s">
        <v>71</v>
      </c>
      <c r="J3836" s="991" t="s">
        <v>266</v>
      </c>
      <c r="K3836" s="303">
        <v>0</v>
      </c>
      <c r="L3836" s="304">
        <v>0</v>
      </c>
      <c r="M3836" s="305">
        <v>0</v>
      </c>
      <c r="N3836" s="305">
        <v>0</v>
      </c>
      <c r="O3836" s="303">
        <v>0</v>
      </c>
      <c r="P3836" s="305">
        <v>0</v>
      </c>
      <c r="Q3836" s="303">
        <v>0</v>
      </c>
      <c r="R3836" s="16">
        <v>0</v>
      </c>
      <c r="T3836" s="172"/>
    </row>
    <row r="3837" spans="1:20">
      <c r="A3837" s="38">
        <v>24</v>
      </c>
      <c r="B3837" s="39">
        <v>0</v>
      </c>
      <c r="C3837" s="39" t="str">
        <f t="shared" si="131"/>
        <v>2020 Initial Year</v>
      </c>
      <c r="D3837" s="40">
        <v>4</v>
      </c>
      <c r="E3837" s="662">
        <v>24</v>
      </c>
      <c r="F3837" s="662">
        <v>6</v>
      </c>
      <c r="G3837" s="991" t="s">
        <v>229</v>
      </c>
      <c r="H3837" s="40" t="s">
        <v>227</v>
      </c>
      <c r="I3837" s="630" t="s">
        <v>72</v>
      </c>
      <c r="J3837" s="991" t="s">
        <v>527</v>
      </c>
      <c r="K3837" s="303">
        <v>0</v>
      </c>
      <c r="L3837" s="304">
        <v>0</v>
      </c>
      <c r="M3837" s="305">
        <v>0</v>
      </c>
      <c r="N3837" s="305">
        <v>0</v>
      </c>
      <c r="O3837" s="303">
        <v>0</v>
      </c>
      <c r="P3837" s="305">
        <v>0</v>
      </c>
      <c r="Q3837" s="303">
        <v>0</v>
      </c>
      <c r="R3837" s="16">
        <v>0</v>
      </c>
      <c r="T3837" s="172"/>
    </row>
    <row r="3838" spans="1:20">
      <c r="A3838" s="38">
        <v>24</v>
      </c>
      <c r="B3838" s="39">
        <v>0</v>
      </c>
      <c r="C3838" s="39" t="str">
        <f t="shared" si="131"/>
        <v>2020 Initial Year</v>
      </c>
      <c r="D3838" s="40">
        <v>4</v>
      </c>
      <c r="E3838" s="662">
        <v>24</v>
      </c>
      <c r="F3838" s="662">
        <v>6</v>
      </c>
      <c r="G3838" s="991" t="s">
        <v>229</v>
      </c>
      <c r="H3838" s="40" t="s">
        <v>227</v>
      </c>
      <c r="I3838" s="630" t="s">
        <v>73</v>
      </c>
      <c r="J3838" s="991" t="s">
        <v>528</v>
      </c>
      <c r="K3838" s="303">
        <v>0</v>
      </c>
      <c r="L3838" s="304">
        <v>0</v>
      </c>
      <c r="M3838" s="305">
        <v>0</v>
      </c>
      <c r="N3838" s="305">
        <v>0</v>
      </c>
      <c r="O3838" s="303">
        <v>0</v>
      </c>
      <c r="P3838" s="305">
        <v>0</v>
      </c>
      <c r="Q3838" s="303">
        <v>0</v>
      </c>
      <c r="R3838" s="16">
        <v>0</v>
      </c>
      <c r="T3838" s="172"/>
    </row>
    <row r="3839" spans="1:20">
      <c r="A3839" s="38">
        <v>24</v>
      </c>
      <c r="B3839" s="39">
        <v>0</v>
      </c>
      <c r="C3839" s="39" t="str">
        <f t="shared" si="131"/>
        <v>2020 Initial Year</v>
      </c>
      <c r="D3839" s="40">
        <v>4</v>
      </c>
      <c r="E3839" s="662">
        <v>24</v>
      </c>
      <c r="F3839" s="662">
        <v>6</v>
      </c>
      <c r="G3839" s="991" t="s">
        <v>229</v>
      </c>
      <c r="H3839" s="40" t="s">
        <v>227</v>
      </c>
      <c r="I3839" s="630" t="s">
        <v>409</v>
      </c>
      <c r="J3839" s="991" t="s">
        <v>803</v>
      </c>
      <c r="K3839" s="303">
        <v>0</v>
      </c>
      <c r="L3839" s="304">
        <v>0</v>
      </c>
      <c r="M3839" s="305">
        <v>0</v>
      </c>
      <c r="N3839" s="305">
        <v>0</v>
      </c>
      <c r="O3839" s="303">
        <v>0</v>
      </c>
      <c r="P3839" s="305">
        <v>0</v>
      </c>
      <c r="Q3839" s="303">
        <v>0</v>
      </c>
      <c r="R3839" s="16">
        <v>0</v>
      </c>
      <c r="T3839" s="172"/>
    </row>
    <row r="3840" spans="1:20">
      <c r="A3840" s="38">
        <v>25</v>
      </c>
      <c r="B3840" s="39">
        <v>0</v>
      </c>
      <c r="C3840" s="39" t="str">
        <f t="shared" si="131"/>
        <v>2020 Initial Year</v>
      </c>
      <c r="D3840" s="40">
        <v>4</v>
      </c>
      <c r="E3840" s="662">
        <v>25</v>
      </c>
      <c r="F3840" s="662">
        <v>6</v>
      </c>
      <c r="G3840" s="991" t="s">
        <v>229</v>
      </c>
      <c r="H3840" s="40" t="s">
        <v>228</v>
      </c>
      <c r="I3840" s="630" t="s">
        <v>211</v>
      </c>
      <c r="J3840" s="991" t="s">
        <v>261</v>
      </c>
      <c r="K3840" s="303">
        <v>0</v>
      </c>
      <c r="L3840" s="304">
        <v>0</v>
      </c>
      <c r="M3840" s="305">
        <v>0</v>
      </c>
      <c r="N3840" s="305">
        <v>0</v>
      </c>
      <c r="O3840" s="303">
        <v>0</v>
      </c>
      <c r="P3840" s="305">
        <v>0</v>
      </c>
      <c r="Q3840" s="303">
        <v>0</v>
      </c>
      <c r="R3840" s="16">
        <v>0</v>
      </c>
      <c r="T3840" s="172"/>
    </row>
    <row r="3841" spans="1:20">
      <c r="A3841" s="38">
        <v>25</v>
      </c>
      <c r="B3841" s="39">
        <v>0</v>
      </c>
      <c r="C3841" s="39" t="str">
        <f t="shared" si="131"/>
        <v>2020 Initial Year</v>
      </c>
      <c r="D3841" s="40">
        <v>4</v>
      </c>
      <c r="E3841" s="662">
        <v>25</v>
      </c>
      <c r="F3841" s="662">
        <v>6</v>
      </c>
      <c r="G3841" s="991" t="s">
        <v>229</v>
      </c>
      <c r="H3841" s="40" t="s">
        <v>228</v>
      </c>
      <c r="I3841" s="630" t="s">
        <v>214</v>
      </c>
      <c r="J3841" s="991" t="s">
        <v>676</v>
      </c>
      <c r="K3841" s="303">
        <v>0</v>
      </c>
      <c r="L3841" s="304">
        <v>0</v>
      </c>
      <c r="M3841" s="305">
        <v>0</v>
      </c>
      <c r="N3841" s="305">
        <v>0</v>
      </c>
      <c r="O3841" s="303">
        <v>0</v>
      </c>
      <c r="P3841" s="305">
        <v>0</v>
      </c>
      <c r="Q3841" s="303">
        <v>0</v>
      </c>
      <c r="R3841" s="16">
        <v>0</v>
      </c>
      <c r="T3841" s="172"/>
    </row>
    <row r="3842" spans="1:20">
      <c r="A3842" s="38">
        <v>25</v>
      </c>
      <c r="B3842" s="39">
        <v>0</v>
      </c>
      <c r="C3842" s="39" t="str">
        <f t="shared" si="131"/>
        <v>2020 Initial Year</v>
      </c>
      <c r="D3842" s="40">
        <v>4</v>
      </c>
      <c r="E3842" s="662">
        <v>25</v>
      </c>
      <c r="F3842" s="662">
        <v>6</v>
      </c>
      <c r="G3842" s="991" t="s">
        <v>229</v>
      </c>
      <c r="H3842" s="40" t="s">
        <v>228</v>
      </c>
      <c r="I3842" s="630" t="s">
        <v>215</v>
      </c>
      <c r="J3842" s="991" t="s">
        <v>216</v>
      </c>
      <c r="K3842" s="303">
        <v>0</v>
      </c>
      <c r="L3842" s="304">
        <v>0</v>
      </c>
      <c r="M3842" s="305">
        <v>0</v>
      </c>
      <c r="N3842" s="305">
        <v>0</v>
      </c>
      <c r="O3842" s="303">
        <v>0</v>
      </c>
      <c r="P3842" s="305">
        <v>0</v>
      </c>
      <c r="Q3842" s="303">
        <v>0</v>
      </c>
      <c r="R3842" s="16">
        <v>0</v>
      </c>
      <c r="T3842" s="172"/>
    </row>
    <row r="3843" spans="1:20">
      <c r="A3843" s="38">
        <v>25</v>
      </c>
      <c r="B3843" s="39">
        <v>0</v>
      </c>
      <c r="C3843" s="39" t="str">
        <f t="shared" si="131"/>
        <v>2020 Initial Year</v>
      </c>
      <c r="D3843" s="40">
        <v>4</v>
      </c>
      <c r="E3843" s="662">
        <v>25</v>
      </c>
      <c r="F3843" s="662">
        <v>6</v>
      </c>
      <c r="G3843" s="991" t="s">
        <v>229</v>
      </c>
      <c r="H3843" s="40" t="s">
        <v>228</v>
      </c>
      <c r="I3843" s="630" t="s">
        <v>217</v>
      </c>
      <c r="J3843" s="991" t="s">
        <v>262</v>
      </c>
      <c r="K3843" s="303">
        <v>0</v>
      </c>
      <c r="L3843" s="304">
        <v>0</v>
      </c>
      <c r="M3843" s="305">
        <v>0</v>
      </c>
      <c r="N3843" s="305">
        <v>0</v>
      </c>
      <c r="O3843" s="303">
        <v>0</v>
      </c>
      <c r="P3843" s="305">
        <v>0</v>
      </c>
      <c r="Q3843" s="303">
        <v>0</v>
      </c>
      <c r="R3843" s="16">
        <v>0</v>
      </c>
      <c r="T3843" s="172"/>
    </row>
    <row r="3844" spans="1:20">
      <c r="A3844" s="38">
        <v>25</v>
      </c>
      <c r="B3844" s="39">
        <v>0</v>
      </c>
      <c r="C3844" s="39" t="str">
        <f t="shared" si="131"/>
        <v>2020 Initial Year</v>
      </c>
      <c r="D3844" s="40">
        <v>4</v>
      </c>
      <c r="E3844" s="662">
        <v>25</v>
      </c>
      <c r="F3844" s="662">
        <v>6</v>
      </c>
      <c r="G3844" s="991" t="s">
        <v>229</v>
      </c>
      <c r="H3844" s="40" t="s">
        <v>228</v>
      </c>
      <c r="I3844" s="630" t="s">
        <v>218</v>
      </c>
      <c r="J3844" s="991" t="s">
        <v>677</v>
      </c>
      <c r="K3844" s="303">
        <v>0</v>
      </c>
      <c r="L3844" s="304">
        <v>0</v>
      </c>
      <c r="M3844" s="305">
        <v>0</v>
      </c>
      <c r="N3844" s="305">
        <v>0</v>
      </c>
      <c r="O3844" s="303">
        <v>0</v>
      </c>
      <c r="P3844" s="305">
        <v>0</v>
      </c>
      <c r="Q3844" s="303">
        <v>0</v>
      </c>
      <c r="R3844" s="16">
        <v>0</v>
      </c>
      <c r="T3844" s="172"/>
    </row>
    <row r="3845" spans="1:20">
      <c r="A3845" s="38">
        <v>25</v>
      </c>
      <c r="B3845" s="39">
        <v>0</v>
      </c>
      <c r="C3845" s="39" t="str">
        <f t="shared" si="131"/>
        <v>2020 Initial Year</v>
      </c>
      <c r="D3845" s="40">
        <v>4</v>
      </c>
      <c r="E3845" s="662">
        <v>25</v>
      </c>
      <c r="F3845" s="662">
        <v>6</v>
      </c>
      <c r="G3845" s="991" t="s">
        <v>229</v>
      </c>
      <c r="H3845" s="40" t="s">
        <v>228</v>
      </c>
      <c r="I3845" s="630" t="s">
        <v>219</v>
      </c>
      <c r="J3845" s="991" t="s">
        <v>263</v>
      </c>
      <c r="K3845" s="303">
        <v>0</v>
      </c>
      <c r="L3845" s="304">
        <v>0</v>
      </c>
      <c r="M3845" s="305">
        <v>0</v>
      </c>
      <c r="N3845" s="305">
        <v>0</v>
      </c>
      <c r="O3845" s="303">
        <v>0</v>
      </c>
      <c r="P3845" s="305">
        <v>0</v>
      </c>
      <c r="Q3845" s="303">
        <v>0</v>
      </c>
      <c r="R3845" s="16">
        <v>0</v>
      </c>
      <c r="T3845" s="172"/>
    </row>
    <row r="3846" spans="1:20">
      <c r="A3846" s="38">
        <v>25</v>
      </c>
      <c r="B3846" s="39">
        <v>0</v>
      </c>
      <c r="C3846" s="39" t="str">
        <f t="shared" si="131"/>
        <v>2020 Initial Year</v>
      </c>
      <c r="D3846" s="40">
        <v>4</v>
      </c>
      <c r="E3846" s="662">
        <v>25</v>
      </c>
      <c r="F3846" s="662">
        <v>6</v>
      </c>
      <c r="G3846" s="991" t="s">
        <v>229</v>
      </c>
      <c r="H3846" s="40" t="s">
        <v>228</v>
      </c>
      <c r="I3846" s="630" t="s">
        <v>220</v>
      </c>
      <c r="J3846" s="991" t="s">
        <v>675</v>
      </c>
      <c r="K3846" s="303">
        <v>0</v>
      </c>
      <c r="L3846" s="304">
        <v>0</v>
      </c>
      <c r="M3846" s="305">
        <v>0</v>
      </c>
      <c r="N3846" s="305">
        <v>0</v>
      </c>
      <c r="O3846" s="303">
        <v>0</v>
      </c>
      <c r="P3846" s="305">
        <v>0</v>
      </c>
      <c r="Q3846" s="303">
        <v>0</v>
      </c>
      <c r="R3846" s="16">
        <v>0</v>
      </c>
      <c r="T3846" s="172"/>
    </row>
    <row r="3847" spans="1:20">
      <c r="A3847" s="38">
        <v>25</v>
      </c>
      <c r="B3847" s="39">
        <v>0</v>
      </c>
      <c r="C3847" s="39" t="str">
        <f t="shared" si="131"/>
        <v>2020 Initial Year</v>
      </c>
      <c r="D3847" s="40">
        <v>4</v>
      </c>
      <c r="E3847" s="662">
        <v>25</v>
      </c>
      <c r="F3847" s="662">
        <v>6</v>
      </c>
      <c r="G3847" s="991" t="s">
        <v>229</v>
      </c>
      <c r="H3847" s="40" t="s">
        <v>228</v>
      </c>
      <c r="I3847" s="630" t="s">
        <v>221</v>
      </c>
      <c r="J3847" s="991" t="s">
        <v>264</v>
      </c>
      <c r="K3847" s="303">
        <v>0</v>
      </c>
      <c r="L3847" s="304">
        <v>0</v>
      </c>
      <c r="M3847" s="305">
        <v>0</v>
      </c>
      <c r="N3847" s="305">
        <v>0</v>
      </c>
      <c r="O3847" s="303">
        <v>0</v>
      </c>
      <c r="P3847" s="305">
        <v>0</v>
      </c>
      <c r="Q3847" s="303">
        <v>0</v>
      </c>
      <c r="R3847" s="16">
        <v>0</v>
      </c>
      <c r="T3847" s="172"/>
    </row>
    <row r="3848" spans="1:20">
      <c r="A3848" s="38">
        <v>25</v>
      </c>
      <c r="B3848" s="39">
        <v>0</v>
      </c>
      <c r="C3848" s="39" t="str">
        <f t="shared" si="131"/>
        <v>2020 Initial Year</v>
      </c>
      <c r="D3848" s="40">
        <v>4</v>
      </c>
      <c r="E3848" s="662">
        <v>25</v>
      </c>
      <c r="F3848" s="662">
        <v>6</v>
      </c>
      <c r="G3848" s="991" t="s">
        <v>229</v>
      </c>
      <c r="H3848" s="40" t="s">
        <v>228</v>
      </c>
      <c r="I3848" s="630" t="s">
        <v>222</v>
      </c>
      <c r="J3848" s="991" t="s">
        <v>206</v>
      </c>
      <c r="K3848" s="303">
        <v>0</v>
      </c>
      <c r="L3848" s="304">
        <v>0</v>
      </c>
      <c r="M3848" s="305">
        <v>0</v>
      </c>
      <c r="N3848" s="305">
        <v>0</v>
      </c>
      <c r="O3848" s="303">
        <v>0</v>
      </c>
      <c r="P3848" s="305">
        <v>0</v>
      </c>
      <c r="Q3848" s="303">
        <v>0</v>
      </c>
      <c r="R3848" s="16">
        <v>0</v>
      </c>
      <c r="T3848" s="172"/>
    </row>
    <row r="3849" spans="1:20">
      <c r="A3849" s="38">
        <v>25</v>
      </c>
      <c r="B3849" s="39">
        <v>0</v>
      </c>
      <c r="C3849" s="39" t="str">
        <f t="shared" si="131"/>
        <v>2020 Initial Year</v>
      </c>
      <c r="D3849" s="40">
        <v>4</v>
      </c>
      <c r="E3849" s="662">
        <v>25</v>
      </c>
      <c r="F3849" s="662">
        <v>6</v>
      </c>
      <c r="G3849" s="991" t="s">
        <v>229</v>
      </c>
      <c r="H3849" s="40" t="s">
        <v>228</v>
      </c>
      <c r="I3849" s="630" t="s">
        <v>223</v>
      </c>
      <c r="J3849" s="991" t="s">
        <v>181</v>
      </c>
      <c r="K3849" s="303">
        <v>0</v>
      </c>
      <c r="L3849" s="304">
        <v>0</v>
      </c>
      <c r="M3849" s="305">
        <v>0</v>
      </c>
      <c r="N3849" s="305">
        <v>0</v>
      </c>
      <c r="O3849" s="303">
        <v>0</v>
      </c>
      <c r="P3849" s="305">
        <v>0</v>
      </c>
      <c r="Q3849" s="303">
        <v>0</v>
      </c>
      <c r="R3849" s="16">
        <v>0</v>
      </c>
      <c r="T3849" s="172"/>
    </row>
    <row r="3850" spans="1:20">
      <c r="A3850" s="38">
        <v>25</v>
      </c>
      <c r="B3850" s="39">
        <v>0</v>
      </c>
      <c r="C3850" s="39" t="str">
        <f t="shared" si="131"/>
        <v>2020 Initial Year</v>
      </c>
      <c r="D3850" s="40">
        <v>4</v>
      </c>
      <c r="E3850" s="662">
        <v>25</v>
      </c>
      <c r="F3850" s="662">
        <v>6</v>
      </c>
      <c r="G3850" s="991" t="s">
        <v>229</v>
      </c>
      <c r="H3850" s="40" t="s">
        <v>228</v>
      </c>
      <c r="I3850" s="630" t="s">
        <v>150</v>
      </c>
      <c r="J3850" s="991" t="s">
        <v>204</v>
      </c>
      <c r="K3850" s="303">
        <v>0</v>
      </c>
      <c r="L3850" s="304">
        <v>0</v>
      </c>
      <c r="M3850" s="305">
        <v>0</v>
      </c>
      <c r="N3850" s="305">
        <v>0</v>
      </c>
      <c r="O3850" s="303">
        <v>0</v>
      </c>
      <c r="P3850" s="305">
        <v>0</v>
      </c>
      <c r="Q3850" s="303">
        <v>0</v>
      </c>
      <c r="R3850" s="16">
        <v>0</v>
      </c>
      <c r="T3850" s="172"/>
    </row>
    <row r="3851" spans="1:20">
      <c r="A3851" s="38">
        <v>25</v>
      </c>
      <c r="B3851" s="39">
        <v>0</v>
      </c>
      <c r="C3851" s="39" t="str">
        <f t="shared" si="131"/>
        <v>2020 Initial Year</v>
      </c>
      <c r="D3851" s="40">
        <v>4</v>
      </c>
      <c r="E3851" s="662">
        <v>25</v>
      </c>
      <c r="F3851" s="662">
        <v>6</v>
      </c>
      <c r="G3851" s="991" t="s">
        <v>229</v>
      </c>
      <c r="H3851" s="40" t="s">
        <v>228</v>
      </c>
      <c r="I3851" s="630" t="s">
        <v>151</v>
      </c>
      <c r="J3851" s="991" t="s">
        <v>205</v>
      </c>
      <c r="K3851" s="303">
        <v>0</v>
      </c>
      <c r="L3851" s="304">
        <v>0</v>
      </c>
      <c r="M3851" s="305">
        <v>0</v>
      </c>
      <c r="N3851" s="305">
        <v>0</v>
      </c>
      <c r="O3851" s="303">
        <v>0</v>
      </c>
      <c r="P3851" s="305">
        <v>0</v>
      </c>
      <c r="Q3851" s="303">
        <v>0</v>
      </c>
      <c r="R3851" s="16">
        <v>0</v>
      </c>
      <c r="T3851" s="172"/>
    </row>
    <row r="3852" spans="1:20">
      <c r="A3852" s="38">
        <v>25</v>
      </c>
      <c r="B3852" s="39">
        <v>0</v>
      </c>
      <c r="C3852" s="39" t="str">
        <f t="shared" si="131"/>
        <v>2020 Initial Year</v>
      </c>
      <c r="D3852" s="40">
        <v>4</v>
      </c>
      <c r="E3852" s="662">
        <v>25</v>
      </c>
      <c r="F3852" s="662">
        <v>6</v>
      </c>
      <c r="G3852" s="991" t="s">
        <v>229</v>
      </c>
      <c r="H3852" s="40" t="s">
        <v>228</v>
      </c>
      <c r="I3852" s="630" t="s">
        <v>152</v>
      </c>
      <c r="J3852" s="991" t="s">
        <v>182</v>
      </c>
      <c r="K3852" s="303">
        <v>0</v>
      </c>
      <c r="L3852" s="304">
        <v>0</v>
      </c>
      <c r="M3852" s="305">
        <v>0</v>
      </c>
      <c r="N3852" s="305">
        <v>0</v>
      </c>
      <c r="O3852" s="303">
        <v>0</v>
      </c>
      <c r="P3852" s="305">
        <v>0</v>
      </c>
      <c r="Q3852" s="303">
        <v>0</v>
      </c>
      <c r="R3852" s="16">
        <v>0</v>
      </c>
      <c r="T3852" s="172"/>
    </row>
    <row r="3853" spans="1:20">
      <c r="A3853" s="38">
        <v>25</v>
      </c>
      <c r="B3853" s="39">
        <v>0</v>
      </c>
      <c r="C3853" s="39" t="str">
        <f t="shared" si="131"/>
        <v>2020 Initial Year</v>
      </c>
      <c r="D3853" s="40">
        <v>4</v>
      </c>
      <c r="E3853" s="662">
        <v>25</v>
      </c>
      <c r="F3853" s="662">
        <v>6</v>
      </c>
      <c r="G3853" s="991" t="s">
        <v>229</v>
      </c>
      <c r="H3853" s="40" t="s">
        <v>228</v>
      </c>
      <c r="I3853" s="630" t="s">
        <v>70</v>
      </c>
      <c r="J3853" s="991" t="s">
        <v>265</v>
      </c>
      <c r="K3853" s="303">
        <v>0</v>
      </c>
      <c r="L3853" s="304">
        <v>0</v>
      </c>
      <c r="M3853" s="305">
        <v>0</v>
      </c>
      <c r="N3853" s="305">
        <v>0</v>
      </c>
      <c r="O3853" s="303">
        <v>0</v>
      </c>
      <c r="P3853" s="305">
        <v>0</v>
      </c>
      <c r="Q3853" s="303">
        <v>0</v>
      </c>
      <c r="R3853" s="16">
        <v>0</v>
      </c>
      <c r="T3853" s="172"/>
    </row>
    <row r="3854" spans="1:20">
      <c r="A3854" s="38">
        <v>25</v>
      </c>
      <c r="B3854" s="39">
        <v>0</v>
      </c>
      <c r="C3854" s="39" t="str">
        <f t="shared" si="131"/>
        <v>2020 Initial Year</v>
      </c>
      <c r="D3854" s="40">
        <v>4</v>
      </c>
      <c r="E3854" s="662">
        <v>25</v>
      </c>
      <c r="F3854" s="662">
        <v>6</v>
      </c>
      <c r="G3854" s="991" t="s">
        <v>229</v>
      </c>
      <c r="H3854" s="40" t="s">
        <v>228</v>
      </c>
      <c r="I3854" s="630" t="s">
        <v>71</v>
      </c>
      <c r="J3854" s="991" t="s">
        <v>266</v>
      </c>
      <c r="K3854" s="303">
        <v>0</v>
      </c>
      <c r="L3854" s="304">
        <v>0</v>
      </c>
      <c r="M3854" s="305">
        <v>0</v>
      </c>
      <c r="N3854" s="305">
        <v>0</v>
      </c>
      <c r="O3854" s="303">
        <v>0</v>
      </c>
      <c r="P3854" s="305">
        <v>0</v>
      </c>
      <c r="Q3854" s="303">
        <v>0</v>
      </c>
      <c r="R3854" s="16">
        <v>0</v>
      </c>
      <c r="T3854" s="172"/>
    </row>
    <row r="3855" spans="1:20">
      <c r="A3855" s="38">
        <v>25</v>
      </c>
      <c r="B3855" s="39">
        <v>0</v>
      </c>
      <c r="C3855" s="39" t="str">
        <f t="shared" si="131"/>
        <v>2020 Initial Year</v>
      </c>
      <c r="D3855" s="40">
        <v>4</v>
      </c>
      <c r="E3855" s="662">
        <v>25</v>
      </c>
      <c r="F3855" s="662">
        <v>6</v>
      </c>
      <c r="G3855" s="991" t="s">
        <v>229</v>
      </c>
      <c r="H3855" s="40" t="s">
        <v>228</v>
      </c>
      <c r="I3855" s="630" t="s">
        <v>72</v>
      </c>
      <c r="J3855" s="991" t="s">
        <v>527</v>
      </c>
      <c r="K3855" s="303">
        <v>0</v>
      </c>
      <c r="L3855" s="304">
        <v>0</v>
      </c>
      <c r="M3855" s="305">
        <v>0</v>
      </c>
      <c r="N3855" s="305">
        <v>0</v>
      </c>
      <c r="O3855" s="303">
        <v>0</v>
      </c>
      <c r="P3855" s="305">
        <v>0</v>
      </c>
      <c r="Q3855" s="303">
        <v>0</v>
      </c>
      <c r="R3855" s="16">
        <v>0</v>
      </c>
      <c r="T3855" s="172"/>
    </row>
    <row r="3856" spans="1:20">
      <c r="A3856" s="38">
        <v>25</v>
      </c>
      <c r="B3856" s="39">
        <v>0</v>
      </c>
      <c r="C3856" s="39" t="str">
        <f t="shared" si="131"/>
        <v>2020 Initial Year</v>
      </c>
      <c r="D3856" s="40">
        <v>4</v>
      </c>
      <c r="E3856" s="662">
        <v>25</v>
      </c>
      <c r="F3856" s="662">
        <v>6</v>
      </c>
      <c r="G3856" s="991" t="s">
        <v>229</v>
      </c>
      <c r="H3856" s="40" t="s">
        <v>228</v>
      </c>
      <c r="I3856" s="630" t="s">
        <v>73</v>
      </c>
      <c r="J3856" s="991" t="s">
        <v>528</v>
      </c>
      <c r="K3856" s="303">
        <v>0</v>
      </c>
      <c r="L3856" s="304">
        <v>0</v>
      </c>
      <c r="M3856" s="305">
        <v>0</v>
      </c>
      <c r="N3856" s="305">
        <v>0</v>
      </c>
      <c r="O3856" s="303">
        <v>0</v>
      </c>
      <c r="P3856" s="305">
        <v>0</v>
      </c>
      <c r="Q3856" s="303">
        <v>0</v>
      </c>
      <c r="R3856" s="16">
        <v>0</v>
      </c>
      <c r="T3856" s="172"/>
    </row>
    <row r="3857" spans="1:20">
      <c r="A3857" s="38">
        <v>25</v>
      </c>
      <c r="B3857" s="39">
        <v>0</v>
      </c>
      <c r="C3857" s="39" t="str">
        <f t="shared" si="131"/>
        <v>2020 Initial Year</v>
      </c>
      <c r="D3857" s="40">
        <v>4</v>
      </c>
      <c r="E3857" s="662">
        <v>25</v>
      </c>
      <c r="F3857" s="662">
        <v>6</v>
      </c>
      <c r="G3857" s="991" t="s">
        <v>229</v>
      </c>
      <c r="H3857" s="40" t="s">
        <v>228</v>
      </c>
      <c r="I3857" s="630" t="s">
        <v>409</v>
      </c>
      <c r="J3857" s="991" t="s">
        <v>803</v>
      </c>
      <c r="K3857" s="303">
        <v>0</v>
      </c>
      <c r="L3857" s="304">
        <v>0</v>
      </c>
      <c r="M3857" s="305">
        <v>0</v>
      </c>
      <c r="N3857" s="305">
        <v>0</v>
      </c>
      <c r="O3857" s="303">
        <v>0</v>
      </c>
      <c r="P3857" s="305">
        <v>0</v>
      </c>
      <c r="Q3857" s="303">
        <v>0</v>
      </c>
      <c r="R3857" s="16">
        <v>0</v>
      </c>
      <c r="T3857" s="172"/>
    </row>
    <row r="3858" spans="1:20">
      <c r="A3858" s="38">
        <v>26</v>
      </c>
      <c r="B3858" s="39">
        <v>0</v>
      </c>
      <c r="C3858" s="39" t="str">
        <f t="shared" si="131"/>
        <v>2020 Initial Year</v>
      </c>
      <c r="D3858" s="40">
        <v>4</v>
      </c>
      <c r="E3858" s="662">
        <v>26</v>
      </c>
      <c r="F3858" s="662">
        <v>6</v>
      </c>
      <c r="G3858" s="991" t="s">
        <v>230</v>
      </c>
      <c r="H3858" s="40" t="s">
        <v>213</v>
      </c>
      <c r="I3858" s="630" t="s">
        <v>211</v>
      </c>
      <c r="J3858" s="991" t="s">
        <v>261</v>
      </c>
      <c r="K3858" s="303">
        <v>0</v>
      </c>
      <c r="L3858" s="304">
        <v>0</v>
      </c>
      <c r="M3858" s="305">
        <v>0</v>
      </c>
      <c r="N3858" s="305">
        <v>0</v>
      </c>
      <c r="O3858" s="303">
        <v>0</v>
      </c>
      <c r="P3858" s="305">
        <v>0</v>
      </c>
      <c r="Q3858" s="303">
        <v>0</v>
      </c>
      <c r="R3858" s="16">
        <v>0</v>
      </c>
      <c r="T3858" s="172"/>
    </row>
    <row r="3859" spans="1:20">
      <c r="A3859" s="38">
        <v>26</v>
      </c>
      <c r="B3859" s="39">
        <v>0</v>
      </c>
      <c r="C3859" s="39" t="str">
        <f t="shared" si="131"/>
        <v>2020 Initial Year</v>
      </c>
      <c r="D3859" s="40">
        <v>4</v>
      </c>
      <c r="E3859" s="662">
        <v>26</v>
      </c>
      <c r="F3859" s="662">
        <v>6</v>
      </c>
      <c r="G3859" s="991" t="s">
        <v>230</v>
      </c>
      <c r="H3859" s="40" t="s">
        <v>213</v>
      </c>
      <c r="I3859" s="630" t="s">
        <v>214</v>
      </c>
      <c r="J3859" s="991" t="s">
        <v>676</v>
      </c>
      <c r="K3859" s="303">
        <v>0</v>
      </c>
      <c r="L3859" s="304">
        <v>0</v>
      </c>
      <c r="M3859" s="305">
        <v>0</v>
      </c>
      <c r="N3859" s="305">
        <v>0</v>
      </c>
      <c r="O3859" s="303">
        <v>0</v>
      </c>
      <c r="P3859" s="305">
        <v>0</v>
      </c>
      <c r="Q3859" s="303">
        <v>0</v>
      </c>
      <c r="R3859" s="16">
        <v>0</v>
      </c>
      <c r="T3859" s="172"/>
    </row>
    <row r="3860" spans="1:20">
      <c r="A3860" s="38">
        <v>26</v>
      </c>
      <c r="B3860" s="39">
        <v>0</v>
      </c>
      <c r="C3860" s="39" t="str">
        <f t="shared" si="131"/>
        <v>2020 Initial Year</v>
      </c>
      <c r="D3860" s="40">
        <v>4</v>
      </c>
      <c r="E3860" s="662">
        <v>26</v>
      </c>
      <c r="F3860" s="662">
        <v>6</v>
      </c>
      <c r="G3860" s="991" t="s">
        <v>230</v>
      </c>
      <c r="H3860" s="40" t="s">
        <v>213</v>
      </c>
      <c r="I3860" s="630" t="s">
        <v>215</v>
      </c>
      <c r="J3860" s="991" t="s">
        <v>216</v>
      </c>
      <c r="K3860" s="303">
        <v>0</v>
      </c>
      <c r="L3860" s="304">
        <v>0</v>
      </c>
      <c r="M3860" s="305">
        <v>0</v>
      </c>
      <c r="N3860" s="305">
        <v>0</v>
      </c>
      <c r="O3860" s="303">
        <v>0</v>
      </c>
      <c r="P3860" s="305">
        <v>0</v>
      </c>
      <c r="Q3860" s="303">
        <v>0</v>
      </c>
      <c r="R3860" s="16">
        <v>0</v>
      </c>
      <c r="T3860" s="172"/>
    </row>
    <row r="3861" spans="1:20">
      <c r="A3861" s="38">
        <v>26</v>
      </c>
      <c r="B3861" s="39">
        <v>0</v>
      </c>
      <c r="C3861" s="39" t="str">
        <f t="shared" si="131"/>
        <v>2020 Initial Year</v>
      </c>
      <c r="D3861" s="40">
        <v>4</v>
      </c>
      <c r="E3861" s="662">
        <v>26</v>
      </c>
      <c r="F3861" s="662">
        <v>6</v>
      </c>
      <c r="G3861" s="991" t="s">
        <v>230</v>
      </c>
      <c r="H3861" s="40" t="s">
        <v>213</v>
      </c>
      <c r="I3861" s="630" t="s">
        <v>217</v>
      </c>
      <c r="J3861" s="991" t="s">
        <v>262</v>
      </c>
      <c r="K3861" s="303">
        <v>0</v>
      </c>
      <c r="L3861" s="304">
        <v>0</v>
      </c>
      <c r="M3861" s="305">
        <v>0</v>
      </c>
      <c r="N3861" s="305">
        <v>0</v>
      </c>
      <c r="O3861" s="303">
        <v>0</v>
      </c>
      <c r="P3861" s="305">
        <v>0</v>
      </c>
      <c r="Q3861" s="303">
        <v>0</v>
      </c>
      <c r="R3861" s="16">
        <v>0</v>
      </c>
      <c r="T3861" s="172"/>
    </row>
    <row r="3862" spans="1:20">
      <c r="A3862" s="38">
        <v>26</v>
      </c>
      <c r="B3862" s="39">
        <v>0</v>
      </c>
      <c r="C3862" s="39" t="str">
        <f t="shared" si="131"/>
        <v>2020 Initial Year</v>
      </c>
      <c r="D3862" s="40">
        <v>4</v>
      </c>
      <c r="E3862" s="662">
        <v>26</v>
      </c>
      <c r="F3862" s="662">
        <v>6</v>
      </c>
      <c r="G3862" s="991" t="s">
        <v>230</v>
      </c>
      <c r="H3862" s="40" t="s">
        <v>213</v>
      </c>
      <c r="I3862" s="630" t="s">
        <v>218</v>
      </c>
      <c r="J3862" s="991" t="s">
        <v>677</v>
      </c>
      <c r="K3862" s="303">
        <v>0</v>
      </c>
      <c r="L3862" s="304">
        <v>0</v>
      </c>
      <c r="M3862" s="305">
        <v>0</v>
      </c>
      <c r="N3862" s="305">
        <v>0</v>
      </c>
      <c r="O3862" s="303">
        <v>0</v>
      </c>
      <c r="P3862" s="305">
        <v>0</v>
      </c>
      <c r="Q3862" s="303">
        <v>0</v>
      </c>
      <c r="R3862" s="16">
        <v>0</v>
      </c>
      <c r="T3862" s="172"/>
    </row>
    <row r="3863" spans="1:20">
      <c r="A3863" s="38">
        <v>26</v>
      </c>
      <c r="B3863" s="39">
        <v>0</v>
      </c>
      <c r="C3863" s="39" t="str">
        <f t="shared" ref="C3863:C3893" si="132">$C$2598</f>
        <v>2020 Initial Year</v>
      </c>
      <c r="D3863" s="40">
        <v>4</v>
      </c>
      <c r="E3863" s="662">
        <v>26</v>
      </c>
      <c r="F3863" s="662">
        <v>6</v>
      </c>
      <c r="G3863" s="991" t="s">
        <v>230</v>
      </c>
      <c r="H3863" s="40" t="s">
        <v>213</v>
      </c>
      <c r="I3863" s="630" t="s">
        <v>219</v>
      </c>
      <c r="J3863" s="991" t="s">
        <v>263</v>
      </c>
      <c r="K3863" s="303">
        <v>0</v>
      </c>
      <c r="L3863" s="304">
        <v>0</v>
      </c>
      <c r="M3863" s="305">
        <v>0</v>
      </c>
      <c r="N3863" s="305">
        <v>0</v>
      </c>
      <c r="O3863" s="303">
        <v>0</v>
      </c>
      <c r="P3863" s="305">
        <v>0</v>
      </c>
      <c r="Q3863" s="303">
        <v>0</v>
      </c>
      <c r="R3863" s="16">
        <v>0</v>
      </c>
      <c r="T3863" s="172"/>
    </row>
    <row r="3864" spans="1:20">
      <c r="A3864" s="38">
        <v>26</v>
      </c>
      <c r="B3864" s="39">
        <v>0</v>
      </c>
      <c r="C3864" s="39" t="str">
        <f t="shared" si="132"/>
        <v>2020 Initial Year</v>
      </c>
      <c r="D3864" s="40">
        <v>4</v>
      </c>
      <c r="E3864" s="662">
        <v>26</v>
      </c>
      <c r="F3864" s="662">
        <v>6</v>
      </c>
      <c r="G3864" s="991" t="s">
        <v>230</v>
      </c>
      <c r="H3864" s="40" t="s">
        <v>213</v>
      </c>
      <c r="I3864" s="630" t="s">
        <v>220</v>
      </c>
      <c r="J3864" s="991" t="s">
        <v>675</v>
      </c>
      <c r="K3864" s="303">
        <v>0</v>
      </c>
      <c r="L3864" s="304">
        <v>0</v>
      </c>
      <c r="M3864" s="305">
        <v>0</v>
      </c>
      <c r="N3864" s="305">
        <v>0</v>
      </c>
      <c r="O3864" s="303">
        <v>0</v>
      </c>
      <c r="P3864" s="305">
        <v>0</v>
      </c>
      <c r="Q3864" s="303">
        <v>0</v>
      </c>
      <c r="R3864" s="16">
        <v>0</v>
      </c>
      <c r="T3864" s="172"/>
    </row>
    <row r="3865" spans="1:20">
      <c r="A3865" s="38">
        <v>26</v>
      </c>
      <c r="B3865" s="39">
        <v>0</v>
      </c>
      <c r="C3865" s="39" t="str">
        <f t="shared" si="132"/>
        <v>2020 Initial Year</v>
      </c>
      <c r="D3865" s="40">
        <v>4</v>
      </c>
      <c r="E3865" s="662">
        <v>26</v>
      </c>
      <c r="F3865" s="662">
        <v>6</v>
      </c>
      <c r="G3865" s="991" t="s">
        <v>230</v>
      </c>
      <c r="H3865" s="40" t="s">
        <v>213</v>
      </c>
      <c r="I3865" s="630" t="s">
        <v>221</v>
      </c>
      <c r="J3865" s="991" t="s">
        <v>264</v>
      </c>
      <c r="K3865" s="303">
        <v>0</v>
      </c>
      <c r="L3865" s="304">
        <v>0</v>
      </c>
      <c r="M3865" s="305">
        <v>0</v>
      </c>
      <c r="N3865" s="305">
        <v>0</v>
      </c>
      <c r="O3865" s="303">
        <v>0</v>
      </c>
      <c r="P3865" s="305">
        <v>0</v>
      </c>
      <c r="Q3865" s="303">
        <v>0</v>
      </c>
      <c r="R3865" s="16">
        <v>0</v>
      </c>
      <c r="T3865" s="172"/>
    </row>
    <row r="3866" spans="1:20">
      <c r="A3866" s="38">
        <v>26</v>
      </c>
      <c r="B3866" s="39">
        <v>0</v>
      </c>
      <c r="C3866" s="39" t="str">
        <f t="shared" si="132"/>
        <v>2020 Initial Year</v>
      </c>
      <c r="D3866" s="40">
        <v>4</v>
      </c>
      <c r="E3866" s="662">
        <v>26</v>
      </c>
      <c r="F3866" s="662">
        <v>6</v>
      </c>
      <c r="G3866" s="991" t="s">
        <v>230</v>
      </c>
      <c r="H3866" s="40" t="s">
        <v>213</v>
      </c>
      <c r="I3866" s="630" t="s">
        <v>222</v>
      </c>
      <c r="J3866" s="991" t="s">
        <v>206</v>
      </c>
      <c r="K3866" s="303">
        <v>0</v>
      </c>
      <c r="L3866" s="304">
        <v>0</v>
      </c>
      <c r="M3866" s="305">
        <v>0</v>
      </c>
      <c r="N3866" s="305">
        <v>0</v>
      </c>
      <c r="O3866" s="303">
        <v>0</v>
      </c>
      <c r="P3866" s="305">
        <v>0</v>
      </c>
      <c r="Q3866" s="303">
        <v>0</v>
      </c>
      <c r="R3866" s="16">
        <v>0</v>
      </c>
      <c r="T3866" s="172"/>
    </row>
    <row r="3867" spans="1:20">
      <c r="A3867" s="38">
        <v>26</v>
      </c>
      <c r="B3867" s="39">
        <v>0</v>
      </c>
      <c r="C3867" s="39" t="str">
        <f t="shared" si="132"/>
        <v>2020 Initial Year</v>
      </c>
      <c r="D3867" s="40">
        <v>4</v>
      </c>
      <c r="E3867" s="662">
        <v>26</v>
      </c>
      <c r="F3867" s="662">
        <v>6</v>
      </c>
      <c r="G3867" s="991" t="s">
        <v>230</v>
      </c>
      <c r="H3867" s="40" t="s">
        <v>213</v>
      </c>
      <c r="I3867" s="630" t="s">
        <v>223</v>
      </c>
      <c r="J3867" s="991" t="s">
        <v>181</v>
      </c>
      <c r="K3867" s="303">
        <v>0</v>
      </c>
      <c r="L3867" s="304">
        <v>0</v>
      </c>
      <c r="M3867" s="305">
        <v>0</v>
      </c>
      <c r="N3867" s="305">
        <v>0</v>
      </c>
      <c r="O3867" s="303">
        <v>0</v>
      </c>
      <c r="P3867" s="305">
        <v>0</v>
      </c>
      <c r="Q3867" s="303">
        <v>0</v>
      </c>
      <c r="R3867" s="16">
        <v>0</v>
      </c>
      <c r="T3867" s="172"/>
    </row>
    <row r="3868" spans="1:20">
      <c r="A3868" s="38">
        <v>26</v>
      </c>
      <c r="B3868" s="39">
        <v>0</v>
      </c>
      <c r="C3868" s="39" t="str">
        <f t="shared" si="132"/>
        <v>2020 Initial Year</v>
      </c>
      <c r="D3868" s="40">
        <v>4</v>
      </c>
      <c r="E3868" s="662">
        <v>26</v>
      </c>
      <c r="F3868" s="662">
        <v>6</v>
      </c>
      <c r="G3868" s="991" t="s">
        <v>230</v>
      </c>
      <c r="H3868" s="40" t="s">
        <v>213</v>
      </c>
      <c r="I3868" s="630" t="s">
        <v>150</v>
      </c>
      <c r="J3868" s="991" t="s">
        <v>204</v>
      </c>
      <c r="K3868" s="303">
        <v>0</v>
      </c>
      <c r="L3868" s="304">
        <v>0</v>
      </c>
      <c r="M3868" s="305">
        <v>0</v>
      </c>
      <c r="N3868" s="305">
        <v>0</v>
      </c>
      <c r="O3868" s="303">
        <v>0</v>
      </c>
      <c r="P3868" s="305">
        <v>0</v>
      </c>
      <c r="Q3868" s="303">
        <v>0</v>
      </c>
      <c r="R3868" s="16">
        <v>0</v>
      </c>
      <c r="T3868" s="172"/>
    </row>
    <row r="3869" spans="1:20">
      <c r="A3869" s="38">
        <v>26</v>
      </c>
      <c r="B3869" s="39">
        <v>0</v>
      </c>
      <c r="C3869" s="39" t="str">
        <f t="shared" si="132"/>
        <v>2020 Initial Year</v>
      </c>
      <c r="D3869" s="40">
        <v>4</v>
      </c>
      <c r="E3869" s="662">
        <v>26</v>
      </c>
      <c r="F3869" s="662">
        <v>6</v>
      </c>
      <c r="G3869" s="991" t="s">
        <v>230</v>
      </c>
      <c r="H3869" s="40" t="s">
        <v>213</v>
      </c>
      <c r="I3869" s="630" t="s">
        <v>151</v>
      </c>
      <c r="J3869" s="991" t="s">
        <v>205</v>
      </c>
      <c r="K3869" s="303">
        <v>0</v>
      </c>
      <c r="L3869" s="304">
        <v>0</v>
      </c>
      <c r="M3869" s="305">
        <v>0</v>
      </c>
      <c r="N3869" s="305">
        <v>0</v>
      </c>
      <c r="O3869" s="303">
        <v>0</v>
      </c>
      <c r="P3869" s="305">
        <v>0</v>
      </c>
      <c r="Q3869" s="303">
        <v>0</v>
      </c>
      <c r="R3869" s="16">
        <v>0</v>
      </c>
      <c r="T3869" s="172"/>
    </row>
    <row r="3870" spans="1:20">
      <c r="A3870" s="38">
        <v>26</v>
      </c>
      <c r="B3870" s="39">
        <v>0</v>
      </c>
      <c r="C3870" s="39" t="str">
        <f t="shared" si="132"/>
        <v>2020 Initial Year</v>
      </c>
      <c r="D3870" s="40">
        <v>4</v>
      </c>
      <c r="E3870" s="662">
        <v>26</v>
      </c>
      <c r="F3870" s="662">
        <v>6</v>
      </c>
      <c r="G3870" s="991" t="s">
        <v>230</v>
      </c>
      <c r="H3870" s="40" t="s">
        <v>213</v>
      </c>
      <c r="I3870" s="630" t="s">
        <v>152</v>
      </c>
      <c r="J3870" s="991" t="s">
        <v>182</v>
      </c>
      <c r="K3870" s="303">
        <v>0</v>
      </c>
      <c r="L3870" s="304">
        <v>0</v>
      </c>
      <c r="M3870" s="305">
        <v>0</v>
      </c>
      <c r="N3870" s="305">
        <v>0</v>
      </c>
      <c r="O3870" s="303">
        <v>0</v>
      </c>
      <c r="P3870" s="305">
        <v>0</v>
      </c>
      <c r="Q3870" s="303">
        <v>0</v>
      </c>
      <c r="R3870" s="16">
        <v>0</v>
      </c>
      <c r="T3870" s="172"/>
    </row>
    <row r="3871" spans="1:20">
      <c r="A3871" s="38">
        <v>26</v>
      </c>
      <c r="B3871" s="39">
        <v>0</v>
      </c>
      <c r="C3871" s="39" t="str">
        <f t="shared" si="132"/>
        <v>2020 Initial Year</v>
      </c>
      <c r="D3871" s="40">
        <v>4</v>
      </c>
      <c r="E3871" s="662">
        <v>26</v>
      </c>
      <c r="F3871" s="662">
        <v>6</v>
      </c>
      <c r="G3871" s="991" t="s">
        <v>230</v>
      </c>
      <c r="H3871" s="40" t="s">
        <v>213</v>
      </c>
      <c r="I3871" s="630" t="s">
        <v>70</v>
      </c>
      <c r="J3871" s="991" t="s">
        <v>265</v>
      </c>
      <c r="K3871" s="303">
        <v>0</v>
      </c>
      <c r="L3871" s="304">
        <v>0</v>
      </c>
      <c r="M3871" s="305">
        <v>0</v>
      </c>
      <c r="N3871" s="305">
        <v>0</v>
      </c>
      <c r="O3871" s="303">
        <v>0</v>
      </c>
      <c r="P3871" s="305">
        <v>0</v>
      </c>
      <c r="Q3871" s="303">
        <v>0</v>
      </c>
      <c r="R3871" s="16">
        <v>0</v>
      </c>
      <c r="T3871" s="172"/>
    </row>
    <row r="3872" spans="1:20">
      <c r="A3872" s="38">
        <v>26</v>
      </c>
      <c r="B3872" s="39">
        <v>0</v>
      </c>
      <c r="C3872" s="39" t="str">
        <f t="shared" si="132"/>
        <v>2020 Initial Year</v>
      </c>
      <c r="D3872" s="40">
        <v>4</v>
      </c>
      <c r="E3872" s="662">
        <v>26</v>
      </c>
      <c r="F3872" s="662">
        <v>6</v>
      </c>
      <c r="G3872" s="991" t="s">
        <v>230</v>
      </c>
      <c r="H3872" s="40" t="s">
        <v>213</v>
      </c>
      <c r="I3872" s="630" t="s">
        <v>71</v>
      </c>
      <c r="J3872" s="991" t="s">
        <v>266</v>
      </c>
      <c r="K3872" s="303">
        <v>0</v>
      </c>
      <c r="L3872" s="304">
        <v>0</v>
      </c>
      <c r="M3872" s="305">
        <v>0</v>
      </c>
      <c r="N3872" s="305">
        <v>0</v>
      </c>
      <c r="O3872" s="303">
        <v>0</v>
      </c>
      <c r="P3872" s="305">
        <v>0</v>
      </c>
      <c r="Q3872" s="303">
        <v>0</v>
      </c>
      <c r="R3872" s="16">
        <v>0</v>
      </c>
      <c r="T3872" s="172"/>
    </row>
    <row r="3873" spans="1:20">
      <c r="A3873" s="38">
        <v>26</v>
      </c>
      <c r="B3873" s="39">
        <v>0</v>
      </c>
      <c r="C3873" s="39" t="str">
        <f t="shared" si="132"/>
        <v>2020 Initial Year</v>
      </c>
      <c r="D3873" s="40">
        <v>4</v>
      </c>
      <c r="E3873" s="662">
        <v>26</v>
      </c>
      <c r="F3873" s="662">
        <v>6</v>
      </c>
      <c r="G3873" s="991" t="s">
        <v>230</v>
      </c>
      <c r="H3873" s="40" t="s">
        <v>213</v>
      </c>
      <c r="I3873" s="630" t="s">
        <v>72</v>
      </c>
      <c r="J3873" s="991" t="s">
        <v>527</v>
      </c>
      <c r="K3873" s="303">
        <v>0</v>
      </c>
      <c r="L3873" s="304">
        <v>0</v>
      </c>
      <c r="M3873" s="305">
        <v>0</v>
      </c>
      <c r="N3873" s="305">
        <v>0</v>
      </c>
      <c r="O3873" s="303">
        <v>0</v>
      </c>
      <c r="P3873" s="305">
        <v>0</v>
      </c>
      <c r="Q3873" s="303">
        <v>0</v>
      </c>
      <c r="R3873" s="16">
        <v>0</v>
      </c>
      <c r="T3873" s="172"/>
    </row>
    <row r="3874" spans="1:20">
      <c r="A3874" s="38">
        <v>26</v>
      </c>
      <c r="B3874" s="39">
        <v>0</v>
      </c>
      <c r="C3874" s="39" t="str">
        <f t="shared" si="132"/>
        <v>2020 Initial Year</v>
      </c>
      <c r="D3874" s="40">
        <v>4</v>
      </c>
      <c r="E3874" s="662">
        <v>26</v>
      </c>
      <c r="F3874" s="662">
        <v>6</v>
      </c>
      <c r="G3874" s="991" t="s">
        <v>230</v>
      </c>
      <c r="H3874" s="40" t="s">
        <v>213</v>
      </c>
      <c r="I3874" s="630" t="s">
        <v>73</v>
      </c>
      <c r="J3874" s="991" t="s">
        <v>528</v>
      </c>
      <c r="K3874" s="303">
        <v>0</v>
      </c>
      <c r="L3874" s="304">
        <v>0</v>
      </c>
      <c r="M3874" s="305">
        <v>0</v>
      </c>
      <c r="N3874" s="305">
        <v>0</v>
      </c>
      <c r="O3874" s="303">
        <v>0</v>
      </c>
      <c r="P3874" s="305">
        <v>0</v>
      </c>
      <c r="Q3874" s="303">
        <v>0</v>
      </c>
      <c r="R3874" s="16">
        <v>0</v>
      </c>
      <c r="T3874" s="172"/>
    </row>
    <row r="3875" spans="1:20">
      <c r="A3875" s="38">
        <v>26</v>
      </c>
      <c r="B3875" s="39">
        <v>0</v>
      </c>
      <c r="C3875" s="39" t="str">
        <f t="shared" si="132"/>
        <v>2020 Initial Year</v>
      </c>
      <c r="D3875" s="40">
        <v>4</v>
      </c>
      <c r="E3875" s="662">
        <v>26</v>
      </c>
      <c r="F3875" s="662">
        <v>6</v>
      </c>
      <c r="G3875" s="991" t="s">
        <v>230</v>
      </c>
      <c r="H3875" s="40" t="s">
        <v>213</v>
      </c>
      <c r="I3875" s="630" t="s">
        <v>409</v>
      </c>
      <c r="J3875" s="991" t="s">
        <v>803</v>
      </c>
      <c r="K3875" s="303">
        <v>0</v>
      </c>
      <c r="L3875" s="304">
        <v>0</v>
      </c>
      <c r="M3875" s="305">
        <v>0</v>
      </c>
      <c r="N3875" s="305">
        <v>0</v>
      </c>
      <c r="O3875" s="303">
        <v>0</v>
      </c>
      <c r="P3875" s="305">
        <v>0</v>
      </c>
      <c r="Q3875" s="303">
        <v>0</v>
      </c>
      <c r="R3875" s="16">
        <v>0</v>
      </c>
      <c r="T3875" s="172"/>
    </row>
    <row r="3876" spans="1:20">
      <c r="A3876" s="38">
        <v>15</v>
      </c>
      <c r="B3876" s="39">
        <f t="shared" si="128"/>
        <v>0</v>
      </c>
      <c r="C3876" s="39" t="str">
        <f t="shared" si="132"/>
        <v>2020 Initial Year</v>
      </c>
      <c r="D3876" s="40">
        <v>4</v>
      </c>
      <c r="E3876" s="662">
        <v>15</v>
      </c>
      <c r="F3876" s="40" t="s">
        <v>424</v>
      </c>
      <c r="G3876" s="698" t="s">
        <v>212</v>
      </c>
      <c r="H3876" s="40" t="s">
        <v>213</v>
      </c>
      <c r="I3876" s="629" t="s">
        <v>211</v>
      </c>
      <c r="J3876" s="698" t="s">
        <v>261</v>
      </c>
      <c r="K3876" s="303">
        <v>0</v>
      </c>
      <c r="L3876" s="304">
        <v>0</v>
      </c>
      <c r="M3876" s="305">
        <v>0</v>
      </c>
      <c r="N3876" s="305">
        <v>0</v>
      </c>
      <c r="O3876" s="303">
        <v>0</v>
      </c>
      <c r="P3876" s="305">
        <v>0</v>
      </c>
      <c r="Q3876" s="303">
        <v>0</v>
      </c>
      <c r="R3876" s="16">
        <f>SUMIFS('Member Months'!$L:$L,'Member Months'!$A:$A,$A3876,'Member Months'!$C:$C,$C3876, 'Member Months'!$D:$D,$D3876)</f>
        <v>0</v>
      </c>
      <c r="T3876" s="172"/>
    </row>
    <row r="3877" spans="1:20">
      <c r="A3877" s="38">
        <v>15</v>
      </c>
      <c r="B3877" s="39">
        <f t="shared" si="128"/>
        <v>0</v>
      </c>
      <c r="C3877" s="39" t="str">
        <f t="shared" si="132"/>
        <v>2020 Initial Year</v>
      </c>
      <c r="D3877" s="40">
        <v>4</v>
      </c>
      <c r="E3877" s="662">
        <v>15</v>
      </c>
      <c r="F3877" s="40" t="s">
        <v>424</v>
      </c>
      <c r="G3877" s="698" t="s">
        <v>212</v>
      </c>
      <c r="H3877" s="40" t="s">
        <v>213</v>
      </c>
      <c r="I3877" s="629" t="s">
        <v>214</v>
      </c>
      <c r="J3877" s="698" t="s">
        <v>676</v>
      </c>
      <c r="K3877" s="303">
        <v>0</v>
      </c>
      <c r="L3877" s="304">
        <v>0</v>
      </c>
      <c r="M3877" s="305">
        <v>0</v>
      </c>
      <c r="N3877" s="305">
        <v>0</v>
      </c>
      <c r="O3877" s="303">
        <v>0</v>
      </c>
      <c r="P3877" s="305">
        <v>0</v>
      </c>
      <c r="Q3877" s="303">
        <v>0</v>
      </c>
      <c r="R3877" s="16">
        <f>SUMIFS('Member Months'!$L:$L,'Member Months'!$A:$A,$A3877,'Member Months'!$C:$C,$C3877, 'Member Months'!$D:$D,$D3877)</f>
        <v>0</v>
      </c>
      <c r="T3877" s="172"/>
    </row>
    <row r="3878" spans="1:20">
      <c r="A3878" s="38">
        <v>15</v>
      </c>
      <c r="B3878" s="39">
        <f t="shared" si="128"/>
        <v>0</v>
      </c>
      <c r="C3878" s="39" t="str">
        <f t="shared" si="132"/>
        <v>2020 Initial Year</v>
      </c>
      <c r="D3878" s="40">
        <v>4</v>
      </c>
      <c r="E3878" s="662">
        <v>15</v>
      </c>
      <c r="F3878" s="40" t="s">
        <v>424</v>
      </c>
      <c r="G3878" s="698" t="s">
        <v>212</v>
      </c>
      <c r="H3878" s="40" t="s">
        <v>213</v>
      </c>
      <c r="I3878" s="629" t="s">
        <v>215</v>
      </c>
      <c r="J3878" s="698" t="s">
        <v>216</v>
      </c>
      <c r="K3878" s="303">
        <v>0</v>
      </c>
      <c r="L3878" s="304">
        <v>0</v>
      </c>
      <c r="M3878" s="305">
        <v>0</v>
      </c>
      <c r="N3878" s="305">
        <v>0</v>
      </c>
      <c r="O3878" s="303">
        <v>0</v>
      </c>
      <c r="P3878" s="305">
        <v>0</v>
      </c>
      <c r="Q3878" s="303">
        <v>0</v>
      </c>
      <c r="R3878" s="16">
        <f>SUMIFS('Member Months'!$L:$L,'Member Months'!$A:$A,$A3878,'Member Months'!$C:$C,$C3878, 'Member Months'!$D:$D,$D3878)</f>
        <v>0</v>
      </c>
      <c r="T3878" s="172"/>
    </row>
    <row r="3879" spans="1:20">
      <c r="A3879" s="38">
        <v>15</v>
      </c>
      <c r="B3879" s="39">
        <f t="shared" si="128"/>
        <v>0</v>
      </c>
      <c r="C3879" s="39" t="str">
        <f t="shared" si="132"/>
        <v>2020 Initial Year</v>
      </c>
      <c r="D3879" s="40">
        <v>4</v>
      </c>
      <c r="E3879" s="662">
        <v>15</v>
      </c>
      <c r="F3879" s="40" t="s">
        <v>424</v>
      </c>
      <c r="G3879" s="698" t="s">
        <v>212</v>
      </c>
      <c r="H3879" s="40" t="s">
        <v>213</v>
      </c>
      <c r="I3879" s="629" t="s">
        <v>217</v>
      </c>
      <c r="J3879" s="698" t="s">
        <v>262</v>
      </c>
      <c r="K3879" s="303">
        <v>0</v>
      </c>
      <c r="L3879" s="304">
        <v>0</v>
      </c>
      <c r="M3879" s="305">
        <v>0</v>
      </c>
      <c r="N3879" s="305">
        <v>0</v>
      </c>
      <c r="O3879" s="303">
        <v>0</v>
      </c>
      <c r="P3879" s="305">
        <v>0</v>
      </c>
      <c r="Q3879" s="303">
        <v>0</v>
      </c>
      <c r="R3879" s="16">
        <f>SUMIFS('Member Months'!$L:$L,'Member Months'!$A:$A,$A3879,'Member Months'!$C:$C,$C3879, 'Member Months'!$D:$D,$D3879)</f>
        <v>0</v>
      </c>
      <c r="T3879" s="172"/>
    </row>
    <row r="3880" spans="1:20">
      <c r="A3880" s="38">
        <v>15</v>
      </c>
      <c r="B3880" s="39">
        <f t="shared" si="128"/>
        <v>0</v>
      </c>
      <c r="C3880" s="39" t="str">
        <f t="shared" si="132"/>
        <v>2020 Initial Year</v>
      </c>
      <c r="D3880" s="40">
        <v>4</v>
      </c>
      <c r="E3880" s="662">
        <v>15</v>
      </c>
      <c r="F3880" s="40" t="s">
        <v>424</v>
      </c>
      <c r="G3880" s="698" t="s">
        <v>212</v>
      </c>
      <c r="H3880" s="40" t="s">
        <v>213</v>
      </c>
      <c r="I3880" s="629" t="s">
        <v>218</v>
      </c>
      <c r="J3880" s="698" t="s">
        <v>677</v>
      </c>
      <c r="K3880" s="303">
        <v>0</v>
      </c>
      <c r="L3880" s="304">
        <v>0</v>
      </c>
      <c r="M3880" s="305">
        <v>0</v>
      </c>
      <c r="N3880" s="305">
        <v>0</v>
      </c>
      <c r="O3880" s="303">
        <v>0</v>
      </c>
      <c r="P3880" s="305">
        <v>0</v>
      </c>
      <c r="Q3880" s="303">
        <v>0</v>
      </c>
      <c r="R3880" s="16">
        <f>SUMIFS('Member Months'!$L:$L,'Member Months'!$A:$A,$A3880,'Member Months'!$C:$C,$C3880, 'Member Months'!$D:$D,$D3880)</f>
        <v>0</v>
      </c>
      <c r="T3880" s="172"/>
    </row>
    <row r="3881" spans="1:20">
      <c r="A3881" s="38">
        <v>15</v>
      </c>
      <c r="B3881" s="39">
        <f t="shared" ref="B3881:B3893" si="133">$B$3570</f>
        <v>0</v>
      </c>
      <c r="C3881" s="39" t="str">
        <f t="shared" si="132"/>
        <v>2020 Initial Year</v>
      </c>
      <c r="D3881" s="40">
        <v>4</v>
      </c>
      <c r="E3881" s="662">
        <v>15</v>
      </c>
      <c r="F3881" s="40" t="s">
        <v>424</v>
      </c>
      <c r="G3881" s="698" t="s">
        <v>212</v>
      </c>
      <c r="H3881" s="40" t="s">
        <v>213</v>
      </c>
      <c r="I3881" s="629" t="s">
        <v>219</v>
      </c>
      <c r="J3881" s="698" t="s">
        <v>263</v>
      </c>
      <c r="K3881" s="303">
        <v>0</v>
      </c>
      <c r="L3881" s="304">
        <v>0</v>
      </c>
      <c r="M3881" s="305">
        <v>0</v>
      </c>
      <c r="N3881" s="305">
        <v>0</v>
      </c>
      <c r="O3881" s="303">
        <v>0</v>
      </c>
      <c r="P3881" s="305">
        <v>0</v>
      </c>
      <c r="Q3881" s="303">
        <v>0</v>
      </c>
      <c r="R3881" s="16">
        <f>SUMIFS('Member Months'!$L:$L,'Member Months'!$A:$A,$A3881,'Member Months'!$C:$C,$C3881, 'Member Months'!$D:$D,$D3881)</f>
        <v>0</v>
      </c>
      <c r="T3881" s="172"/>
    </row>
    <row r="3882" spans="1:20">
      <c r="A3882" s="38">
        <v>15</v>
      </c>
      <c r="B3882" s="39">
        <f t="shared" si="133"/>
        <v>0</v>
      </c>
      <c r="C3882" s="39" t="str">
        <f t="shared" si="132"/>
        <v>2020 Initial Year</v>
      </c>
      <c r="D3882" s="40">
        <v>4</v>
      </c>
      <c r="E3882" s="662">
        <v>15</v>
      </c>
      <c r="F3882" s="40" t="s">
        <v>424</v>
      </c>
      <c r="G3882" s="698" t="s">
        <v>212</v>
      </c>
      <c r="H3882" s="40" t="s">
        <v>213</v>
      </c>
      <c r="I3882" s="629" t="s">
        <v>220</v>
      </c>
      <c r="J3882" s="698" t="s">
        <v>675</v>
      </c>
      <c r="K3882" s="303">
        <v>0</v>
      </c>
      <c r="L3882" s="304">
        <v>0</v>
      </c>
      <c r="M3882" s="305">
        <v>0</v>
      </c>
      <c r="N3882" s="305">
        <v>0</v>
      </c>
      <c r="O3882" s="303">
        <v>0</v>
      </c>
      <c r="P3882" s="305">
        <v>0</v>
      </c>
      <c r="Q3882" s="303">
        <v>0</v>
      </c>
      <c r="R3882" s="16">
        <f>SUMIFS('Member Months'!$L:$L,'Member Months'!$A:$A,$A3882,'Member Months'!$C:$C,$C3882, 'Member Months'!$D:$D,$D3882)</f>
        <v>0</v>
      </c>
      <c r="T3882" s="172"/>
    </row>
    <row r="3883" spans="1:20">
      <c r="A3883" s="38">
        <v>15</v>
      </c>
      <c r="B3883" s="39">
        <f t="shared" si="133"/>
        <v>0</v>
      </c>
      <c r="C3883" s="39" t="str">
        <f t="shared" si="132"/>
        <v>2020 Initial Year</v>
      </c>
      <c r="D3883" s="40">
        <v>4</v>
      </c>
      <c r="E3883" s="662">
        <v>15</v>
      </c>
      <c r="F3883" s="40" t="s">
        <v>424</v>
      </c>
      <c r="G3883" s="698" t="s">
        <v>212</v>
      </c>
      <c r="H3883" s="40" t="s">
        <v>213</v>
      </c>
      <c r="I3883" s="629" t="s">
        <v>221</v>
      </c>
      <c r="J3883" s="698" t="s">
        <v>264</v>
      </c>
      <c r="K3883" s="303">
        <v>0</v>
      </c>
      <c r="L3883" s="304">
        <v>0</v>
      </c>
      <c r="M3883" s="305">
        <v>0</v>
      </c>
      <c r="N3883" s="305">
        <v>0</v>
      </c>
      <c r="O3883" s="303">
        <v>0</v>
      </c>
      <c r="P3883" s="305">
        <v>0</v>
      </c>
      <c r="Q3883" s="303">
        <v>0</v>
      </c>
      <c r="R3883" s="16">
        <f>SUMIFS('Member Months'!$L:$L,'Member Months'!$A:$A,$A3883,'Member Months'!$C:$C,$C3883, 'Member Months'!$D:$D,$D3883)</f>
        <v>0</v>
      </c>
      <c r="T3883" s="172"/>
    </row>
    <row r="3884" spans="1:20">
      <c r="A3884" s="38">
        <v>15</v>
      </c>
      <c r="B3884" s="39">
        <f t="shared" si="133"/>
        <v>0</v>
      </c>
      <c r="C3884" s="39" t="str">
        <f t="shared" si="132"/>
        <v>2020 Initial Year</v>
      </c>
      <c r="D3884" s="40">
        <v>4</v>
      </c>
      <c r="E3884" s="662">
        <v>15</v>
      </c>
      <c r="F3884" s="40" t="s">
        <v>424</v>
      </c>
      <c r="G3884" s="698" t="s">
        <v>212</v>
      </c>
      <c r="H3884" s="40" t="s">
        <v>213</v>
      </c>
      <c r="I3884" s="629" t="s">
        <v>222</v>
      </c>
      <c r="J3884" s="698" t="s">
        <v>206</v>
      </c>
      <c r="K3884" s="303">
        <v>0</v>
      </c>
      <c r="L3884" s="304">
        <v>0</v>
      </c>
      <c r="M3884" s="305">
        <v>0</v>
      </c>
      <c r="N3884" s="305">
        <v>0</v>
      </c>
      <c r="O3884" s="303">
        <v>0</v>
      </c>
      <c r="P3884" s="305">
        <v>0</v>
      </c>
      <c r="Q3884" s="303">
        <v>0</v>
      </c>
      <c r="R3884" s="16">
        <f>SUMIFS('Member Months'!$L:$L,'Member Months'!$A:$A,$A3884,'Member Months'!$C:$C,$C3884, 'Member Months'!$D:$D,$D3884)</f>
        <v>0</v>
      </c>
      <c r="T3884" s="172"/>
    </row>
    <row r="3885" spans="1:20">
      <c r="A3885" s="38">
        <v>15</v>
      </c>
      <c r="B3885" s="39">
        <f t="shared" si="133"/>
        <v>0</v>
      </c>
      <c r="C3885" s="39" t="str">
        <f t="shared" si="132"/>
        <v>2020 Initial Year</v>
      </c>
      <c r="D3885" s="40">
        <v>4</v>
      </c>
      <c r="E3885" s="662">
        <v>15</v>
      </c>
      <c r="F3885" s="40" t="s">
        <v>424</v>
      </c>
      <c r="G3885" s="698" t="s">
        <v>212</v>
      </c>
      <c r="H3885" s="40" t="s">
        <v>213</v>
      </c>
      <c r="I3885" s="629" t="s">
        <v>223</v>
      </c>
      <c r="J3885" s="698" t="s">
        <v>181</v>
      </c>
      <c r="K3885" s="303">
        <v>0</v>
      </c>
      <c r="L3885" s="304">
        <v>0</v>
      </c>
      <c r="M3885" s="305">
        <v>0</v>
      </c>
      <c r="N3885" s="305">
        <v>0</v>
      </c>
      <c r="O3885" s="303">
        <v>0</v>
      </c>
      <c r="P3885" s="305">
        <v>0</v>
      </c>
      <c r="Q3885" s="303">
        <v>0</v>
      </c>
      <c r="R3885" s="16">
        <f>SUMIFS('Member Months'!$L:$L,'Member Months'!$A:$A,$A3885,'Member Months'!$C:$C,$C3885, 'Member Months'!$D:$D,$D3885)</f>
        <v>0</v>
      </c>
      <c r="T3885" s="172"/>
    </row>
    <row r="3886" spans="1:20">
      <c r="A3886" s="38">
        <v>15</v>
      </c>
      <c r="B3886" s="39">
        <f t="shared" si="133"/>
        <v>0</v>
      </c>
      <c r="C3886" s="39" t="str">
        <f t="shared" si="132"/>
        <v>2020 Initial Year</v>
      </c>
      <c r="D3886" s="40">
        <v>4</v>
      </c>
      <c r="E3886" s="662">
        <v>15</v>
      </c>
      <c r="F3886" s="40" t="s">
        <v>424</v>
      </c>
      <c r="G3886" s="698" t="s">
        <v>212</v>
      </c>
      <c r="H3886" s="40" t="s">
        <v>213</v>
      </c>
      <c r="I3886" s="629" t="s">
        <v>150</v>
      </c>
      <c r="J3886" s="698" t="s">
        <v>204</v>
      </c>
      <c r="K3886" s="303">
        <v>0</v>
      </c>
      <c r="L3886" s="304">
        <v>0</v>
      </c>
      <c r="M3886" s="305">
        <v>0</v>
      </c>
      <c r="N3886" s="305">
        <v>0</v>
      </c>
      <c r="O3886" s="303">
        <v>0</v>
      </c>
      <c r="P3886" s="305">
        <v>0</v>
      </c>
      <c r="Q3886" s="303">
        <v>0</v>
      </c>
      <c r="R3886" s="16">
        <f>SUMIFS('Member Months'!$L:$L,'Member Months'!$A:$A,$A3886,'Member Months'!$C:$C,$C3886, 'Member Months'!$D:$D,$D3886)</f>
        <v>0</v>
      </c>
      <c r="T3886" s="172"/>
    </row>
    <row r="3887" spans="1:20">
      <c r="A3887" s="38">
        <v>15</v>
      </c>
      <c r="B3887" s="39">
        <f t="shared" si="133"/>
        <v>0</v>
      </c>
      <c r="C3887" s="39" t="str">
        <f t="shared" si="132"/>
        <v>2020 Initial Year</v>
      </c>
      <c r="D3887" s="40">
        <v>4</v>
      </c>
      <c r="E3887" s="662">
        <v>15</v>
      </c>
      <c r="F3887" s="40" t="s">
        <v>424</v>
      </c>
      <c r="G3887" s="698" t="s">
        <v>212</v>
      </c>
      <c r="H3887" s="40" t="s">
        <v>213</v>
      </c>
      <c r="I3887" s="629" t="s">
        <v>151</v>
      </c>
      <c r="J3887" s="698" t="s">
        <v>205</v>
      </c>
      <c r="K3887" s="303">
        <v>0</v>
      </c>
      <c r="L3887" s="304">
        <v>0</v>
      </c>
      <c r="M3887" s="305">
        <v>0</v>
      </c>
      <c r="N3887" s="305">
        <v>0</v>
      </c>
      <c r="O3887" s="303">
        <v>0</v>
      </c>
      <c r="P3887" s="305">
        <v>0</v>
      </c>
      <c r="Q3887" s="303">
        <v>0</v>
      </c>
      <c r="R3887" s="16">
        <f>SUMIFS('Member Months'!$L:$L,'Member Months'!$A:$A,$A3887,'Member Months'!$C:$C,$C3887, 'Member Months'!$D:$D,$D3887)</f>
        <v>0</v>
      </c>
      <c r="T3887" s="172"/>
    </row>
    <row r="3888" spans="1:20">
      <c r="A3888" s="38">
        <v>15</v>
      </c>
      <c r="B3888" s="39">
        <f t="shared" si="133"/>
        <v>0</v>
      </c>
      <c r="C3888" s="39" t="str">
        <f t="shared" si="132"/>
        <v>2020 Initial Year</v>
      </c>
      <c r="D3888" s="40">
        <v>4</v>
      </c>
      <c r="E3888" s="662">
        <v>15</v>
      </c>
      <c r="F3888" s="40" t="s">
        <v>424</v>
      </c>
      <c r="G3888" s="698" t="s">
        <v>212</v>
      </c>
      <c r="H3888" s="40" t="s">
        <v>213</v>
      </c>
      <c r="I3888" s="629" t="s">
        <v>152</v>
      </c>
      <c r="J3888" s="698" t="s">
        <v>182</v>
      </c>
      <c r="K3888" s="303">
        <v>0</v>
      </c>
      <c r="L3888" s="304">
        <v>0</v>
      </c>
      <c r="M3888" s="305">
        <v>0</v>
      </c>
      <c r="N3888" s="305">
        <v>0</v>
      </c>
      <c r="O3888" s="303">
        <v>0</v>
      </c>
      <c r="P3888" s="305">
        <v>0</v>
      </c>
      <c r="Q3888" s="303">
        <v>0</v>
      </c>
      <c r="R3888" s="16">
        <f>SUMIFS('Member Months'!$L:$L,'Member Months'!$A:$A,$A3888,'Member Months'!$C:$C,$C3888, 'Member Months'!$D:$D,$D3888)</f>
        <v>0</v>
      </c>
      <c r="T3888" s="172"/>
    </row>
    <row r="3889" spans="1:20">
      <c r="A3889" s="38">
        <v>15</v>
      </c>
      <c r="B3889" s="39">
        <f t="shared" si="133"/>
        <v>0</v>
      </c>
      <c r="C3889" s="39" t="str">
        <f t="shared" si="132"/>
        <v>2020 Initial Year</v>
      </c>
      <c r="D3889" s="40">
        <v>4</v>
      </c>
      <c r="E3889" s="662">
        <v>15</v>
      </c>
      <c r="F3889" s="40" t="s">
        <v>424</v>
      </c>
      <c r="G3889" s="698" t="s">
        <v>212</v>
      </c>
      <c r="H3889" s="40" t="s">
        <v>213</v>
      </c>
      <c r="I3889" s="629" t="s">
        <v>70</v>
      </c>
      <c r="J3889" s="698" t="s">
        <v>265</v>
      </c>
      <c r="K3889" s="303">
        <v>0</v>
      </c>
      <c r="L3889" s="304">
        <v>0</v>
      </c>
      <c r="M3889" s="305">
        <v>0</v>
      </c>
      <c r="N3889" s="305">
        <v>0</v>
      </c>
      <c r="O3889" s="303">
        <v>0</v>
      </c>
      <c r="P3889" s="305">
        <v>0</v>
      </c>
      <c r="Q3889" s="303">
        <v>0</v>
      </c>
      <c r="R3889" s="16">
        <f>SUMIFS('Member Months'!$L:$L,'Member Months'!$A:$A,$A3889,'Member Months'!$C:$C,$C3889, 'Member Months'!$D:$D,$D3889)</f>
        <v>0</v>
      </c>
      <c r="T3889" s="172"/>
    </row>
    <row r="3890" spans="1:20">
      <c r="A3890" s="38">
        <v>15</v>
      </c>
      <c r="B3890" s="39">
        <f t="shared" si="133"/>
        <v>0</v>
      </c>
      <c r="C3890" s="39" t="str">
        <f t="shared" si="132"/>
        <v>2020 Initial Year</v>
      </c>
      <c r="D3890" s="40">
        <v>4</v>
      </c>
      <c r="E3890" s="662">
        <v>15</v>
      </c>
      <c r="F3890" s="40" t="s">
        <v>424</v>
      </c>
      <c r="G3890" s="698" t="s">
        <v>212</v>
      </c>
      <c r="H3890" s="40" t="s">
        <v>213</v>
      </c>
      <c r="I3890" s="629" t="s">
        <v>71</v>
      </c>
      <c r="J3890" s="698" t="s">
        <v>266</v>
      </c>
      <c r="K3890" s="303">
        <v>0</v>
      </c>
      <c r="L3890" s="304">
        <v>0</v>
      </c>
      <c r="M3890" s="305">
        <v>0</v>
      </c>
      <c r="N3890" s="305">
        <v>0</v>
      </c>
      <c r="O3890" s="303">
        <v>0</v>
      </c>
      <c r="P3890" s="305">
        <v>0</v>
      </c>
      <c r="Q3890" s="303">
        <v>0</v>
      </c>
      <c r="R3890" s="16">
        <f>SUMIFS('Member Months'!$L:$L,'Member Months'!$A:$A,$A3890,'Member Months'!$C:$C,$C3890, 'Member Months'!$D:$D,$D3890)</f>
        <v>0</v>
      </c>
      <c r="T3890" s="172"/>
    </row>
    <row r="3891" spans="1:20">
      <c r="A3891" s="38">
        <v>15</v>
      </c>
      <c r="B3891" s="39">
        <f t="shared" si="133"/>
        <v>0</v>
      </c>
      <c r="C3891" s="39" t="str">
        <f t="shared" si="132"/>
        <v>2020 Initial Year</v>
      </c>
      <c r="D3891" s="40">
        <v>4</v>
      </c>
      <c r="E3891" s="662">
        <v>15</v>
      </c>
      <c r="F3891" s="40" t="s">
        <v>424</v>
      </c>
      <c r="G3891" s="698" t="s">
        <v>212</v>
      </c>
      <c r="H3891" s="40" t="s">
        <v>213</v>
      </c>
      <c r="I3891" s="629" t="s">
        <v>72</v>
      </c>
      <c r="J3891" s="698" t="s">
        <v>527</v>
      </c>
      <c r="K3891" s="303">
        <v>0</v>
      </c>
      <c r="L3891" s="304">
        <v>0</v>
      </c>
      <c r="M3891" s="305">
        <v>0</v>
      </c>
      <c r="N3891" s="305">
        <v>0</v>
      </c>
      <c r="O3891" s="303">
        <v>0</v>
      </c>
      <c r="P3891" s="305">
        <v>0</v>
      </c>
      <c r="Q3891" s="303">
        <v>0</v>
      </c>
      <c r="R3891" s="16">
        <f>SUMIFS('Member Months'!$L:$L,'Member Months'!$A:$A,$A3891,'Member Months'!$C:$C,$C3891, 'Member Months'!$D:$D,$D3891)</f>
        <v>0</v>
      </c>
      <c r="T3891" s="172"/>
    </row>
    <row r="3892" spans="1:20">
      <c r="A3892" s="38">
        <v>15</v>
      </c>
      <c r="B3892" s="39">
        <f t="shared" si="133"/>
        <v>0</v>
      </c>
      <c r="C3892" s="39" t="str">
        <f t="shared" si="132"/>
        <v>2020 Initial Year</v>
      </c>
      <c r="D3892" s="40">
        <v>4</v>
      </c>
      <c r="E3892" s="662">
        <v>15</v>
      </c>
      <c r="F3892" s="40" t="s">
        <v>424</v>
      </c>
      <c r="G3892" s="698" t="s">
        <v>212</v>
      </c>
      <c r="H3892" s="40" t="s">
        <v>213</v>
      </c>
      <c r="I3892" s="629" t="s">
        <v>73</v>
      </c>
      <c r="J3892" s="698" t="s">
        <v>528</v>
      </c>
      <c r="K3892" s="303">
        <v>0</v>
      </c>
      <c r="L3892" s="304">
        <v>0</v>
      </c>
      <c r="M3892" s="305">
        <v>0</v>
      </c>
      <c r="N3892" s="305">
        <v>0</v>
      </c>
      <c r="O3892" s="303">
        <v>0</v>
      </c>
      <c r="P3892" s="305">
        <v>0</v>
      </c>
      <c r="Q3892" s="303">
        <v>0</v>
      </c>
      <c r="R3892" s="16">
        <f>SUMIFS('Member Months'!$L:$L,'Member Months'!$A:$A,$A3892,'Member Months'!$C:$C,$C3892, 'Member Months'!$D:$D,$D3892)</f>
        <v>0</v>
      </c>
      <c r="T3892" s="172"/>
    </row>
    <row r="3893" spans="1:20" ht="12" thickBot="1">
      <c r="A3893" s="312">
        <v>15</v>
      </c>
      <c r="B3893" s="868">
        <f t="shared" si="133"/>
        <v>0</v>
      </c>
      <c r="C3893" s="868" t="str">
        <f t="shared" si="132"/>
        <v>2020 Initial Year</v>
      </c>
      <c r="D3893" s="869">
        <v>4</v>
      </c>
      <c r="E3893" s="663">
        <v>15</v>
      </c>
      <c r="F3893" s="869" t="s">
        <v>424</v>
      </c>
      <c r="G3893" s="870" t="s">
        <v>212</v>
      </c>
      <c r="H3893" s="869" t="s">
        <v>213</v>
      </c>
      <c r="I3893" s="874" t="s">
        <v>409</v>
      </c>
      <c r="J3893" s="870" t="s">
        <v>803</v>
      </c>
      <c r="K3893" s="871">
        <v>0</v>
      </c>
      <c r="L3893" s="872">
        <v>0</v>
      </c>
      <c r="M3893" s="873">
        <v>0</v>
      </c>
      <c r="N3893" s="873">
        <v>0</v>
      </c>
      <c r="O3893" s="871">
        <v>0</v>
      </c>
      <c r="P3893" s="873">
        <v>0</v>
      </c>
      <c r="Q3893" s="871">
        <v>0</v>
      </c>
      <c r="R3893" s="313">
        <f>SUMIFS('Member Months'!$L:$L,'Member Months'!$A:$A,$A3893,'Member Months'!$C:$C,$C3893, 'Member Months'!$D:$D,$D3893)</f>
        <v>0</v>
      </c>
      <c r="T3893" s="172"/>
    </row>
    <row r="3894" spans="1:20">
      <c r="E3894" s="40"/>
      <c r="F3894" s="232"/>
      <c r="G3894" s="172"/>
      <c r="H3894" s="232"/>
      <c r="N3894" s="169"/>
      <c r="Q3894" s="488"/>
      <c r="R3894" s="172"/>
      <c r="T3894" s="172"/>
    </row>
    <row r="3895" spans="1:20" ht="12" thickBot="1">
      <c r="E3895" s="40"/>
      <c r="F3895" s="232"/>
      <c r="G3895" s="172"/>
      <c r="H3895" s="232"/>
      <c r="N3895" s="169"/>
      <c r="Q3895" s="488"/>
      <c r="T3895" s="172"/>
    </row>
    <row r="3896" spans="1:20" ht="22.5">
      <c r="E3896" s="40"/>
      <c r="F3896" s="787" t="s">
        <v>432</v>
      </c>
      <c r="G3896" s="788"/>
      <c r="H3896" s="788"/>
      <c r="I3896" s="789"/>
      <c r="J3896" s="790" t="s">
        <v>49</v>
      </c>
      <c r="K3896" s="791" t="s">
        <v>240</v>
      </c>
      <c r="L3896" s="790" t="s">
        <v>243</v>
      </c>
      <c r="M3896" s="790" t="s">
        <v>241</v>
      </c>
      <c r="N3896" s="792" t="s">
        <v>242</v>
      </c>
      <c r="O3896" s="790" t="s">
        <v>245</v>
      </c>
      <c r="P3896" s="790" t="s">
        <v>246</v>
      </c>
      <c r="Q3896" s="790" t="s">
        <v>549</v>
      </c>
      <c r="R3896" s="793" t="s">
        <v>48</v>
      </c>
      <c r="T3896" s="172"/>
    </row>
    <row r="3897" spans="1:20" ht="14.45" customHeight="1">
      <c r="E3897" s="40"/>
      <c r="F3897" s="1168" t="str">
        <f>LEFT(F3901,4)&amp;" Quarter 1 Total"</f>
        <v>2021 Quarter 1 Total</v>
      </c>
      <c r="G3897" s="1169"/>
      <c r="H3897" s="232"/>
      <c r="I3897" s="232"/>
      <c r="J3897" s="117">
        <v>0</v>
      </c>
      <c r="K3897" s="17">
        <f t="shared" ref="K3897:Q3897" si="134">SUM(K6:K329)</f>
        <v>0</v>
      </c>
      <c r="L3897" s="17">
        <f t="shared" si="134"/>
        <v>0</v>
      </c>
      <c r="M3897" s="973">
        <f t="shared" si="134"/>
        <v>0</v>
      </c>
      <c r="N3897" s="973">
        <f t="shared" si="134"/>
        <v>0</v>
      </c>
      <c r="O3897" s="17">
        <f t="shared" si="134"/>
        <v>0</v>
      </c>
      <c r="P3897" s="393">
        <f t="shared" si="134"/>
        <v>0</v>
      </c>
      <c r="Q3897" s="17">
        <f t="shared" si="134"/>
        <v>0</v>
      </c>
      <c r="R3897" s="794">
        <f>SUM(R6:R329)/18</f>
        <v>0</v>
      </c>
      <c r="T3897" s="172"/>
    </row>
    <row r="3898" spans="1:20" ht="14.45" customHeight="1">
      <c r="E3898" s="40"/>
      <c r="F3898" s="1172" t="str">
        <f>LEFT(F3899,4)&amp;" Quarter 2 Total"</f>
        <v>2021 Quarter 2 Total</v>
      </c>
      <c r="G3898" s="1174"/>
      <c r="H3898" s="232"/>
      <c r="I3898" s="232"/>
      <c r="J3898" s="118">
        <v>0</v>
      </c>
      <c r="K3898" s="18">
        <f t="shared" ref="K3898:Q3898" si="135">SUM(K330:K653)</f>
        <v>0</v>
      </c>
      <c r="L3898" s="18">
        <f t="shared" si="135"/>
        <v>0</v>
      </c>
      <c r="M3898" s="973">
        <f t="shared" si="135"/>
        <v>0</v>
      </c>
      <c r="N3898" s="973">
        <f t="shared" si="135"/>
        <v>0</v>
      </c>
      <c r="O3898" s="18">
        <f t="shared" si="135"/>
        <v>0</v>
      </c>
      <c r="P3898" s="393">
        <f t="shared" si="135"/>
        <v>0</v>
      </c>
      <c r="Q3898" s="18">
        <f t="shared" si="135"/>
        <v>0</v>
      </c>
      <c r="R3898" s="960">
        <f>SUM(R330:R653)/18</f>
        <v>0</v>
      </c>
      <c r="T3898" s="172"/>
    </row>
    <row r="3899" spans="1:20" ht="14.45" customHeight="1">
      <c r="E3899" s="40"/>
      <c r="F3899" s="1172" t="str">
        <f>LEFT(F3900,4)&amp;" Quarter 3 Total"</f>
        <v>2021 Quarter 3 Total</v>
      </c>
      <c r="G3899" s="1174"/>
      <c r="H3899" s="232"/>
      <c r="I3899" s="970"/>
      <c r="J3899" s="118">
        <v>0</v>
      </c>
      <c r="K3899" s="18">
        <f t="shared" ref="K3899:Q3899" si="136">SUM(K654:K977)</f>
        <v>0</v>
      </c>
      <c r="L3899" s="18">
        <f t="shared" si="136"/>
        <v>0</v>
      </c>
      <c r="M3899" s="973">
        <f t="shared" si="136"/>
        <v>0</v>
      </c>
      <c r="N3899" s="973">
        <f t="shared" si="136"/>
        <v>0</v>
      </c>
      <c r="O3899" s="18">
        <f t="shared" si="136"/>
        <v>0</v>
      </c>
      <c r="P3899" s="393">
        <f t="shared" si="136"/>
        <v>0</v>
      </c>
      <c r="Q3899" s="18">
        <f t="shared" si="136"/>
        <v>0</v>
      </c>
      <c r="R3899" s="960">
        <f>SUM(R654:R977)/18</f>
        <v>0</v>
      </c>
      <c r="T3899" s="172"/>
    </row>
    <row r="3900" spans="1:20" ht="14.45" customHeight="1" thickBot="1">
      <c r="E3900" s="40"/>
      <c r="F3900" s="1170" t="str">
        <f>LEFT(F3901,4)&amp;" Quarter 4 Total"</f>
        <v>2021 Quarter 4 Total</v>
      </c>
      <c r="G3900" s="1171"/>
      <c r="H3900" s="832"/>
      <c r="I3900" s="832"/>
      <c r="J3900" s="842">
        <v>0</v>
      </c>
      <c r="K3900" s="262">
        <f t="shared" ref="K3900:Q3900" si="137">SUM(K978:K1301)</f>
        <v>0</v>
      </c>
      <c r="L3900" s="262">
        <f t="shared" si="137"/>
        <v>0</v>
      </c>
      <c r="M3900" s="974">
        <f t="shared" si="137"/>
        <v>0</v>
      </c>
      <c r="N3900" s="974">
        <f t="shared" si="137"/>
        <v>0</v>
      </c>
      <c r="O3900" s="262">
        <f t="shared" si="137"/>
        <v>0</v>
      </c>
      <c r="P3900" s="394">
        <f t="shared" si="137"/>
        <v>0</v>
      </c>
      <c r="Q3900" s="262">
        <f t="shared" si="137"/>
        <v>0</v>
      </c>
      <c r="R3900" s="796">
        <f>SUM(R978:R1301)/18</f>
        <v>0</v>
      </c>
      <c r="T3900" s="172"/>
    </row>
    <row r="3901" spans="1:20" ht="14.45" customHeight="1" thickTop="1">
      <c r="E3901" s="40"/>
      <c r="F3901" s="844" t="str">
        <f>C1186&amp;" - All Quarters Grand Total"</f>
        <v>2021 Current Year - All Quarters Grand Total</v>
      </c>
      <c r="G3901" s="845"/>
      <c r="H3901" s="845"/>
      <c r="I3901" s="846"/>
      <c r="J3901" s="847">
        <f>SUM(J3897:J3900)</f>
        <v>0</v>
      </c>
      <c r="K3901" s="848">
        <f t="shared" ref="K3901:R3901" si="138">SUM(K3897:K3900)</f>
        <v>0</v>
      </c>
      <c r="L3901" s="848">
        <f t="shared" si="138"/>
        <v>0</v>
      </c>
      <c r="M3901" s="975">
        <f t="shared" si="138"/>
        <v>0</v>
      </c>
      <c r="N3901" s="975">
        <f>SUM(N3897:N3900)</f>
        <v>0</v>
      </c>
      <c r="O3901" s="848">
        <f t="shared" si="138"/>
        <v>0</v>
      </c>
      <c r="P3901" s="849">
        <f t="shared" si="138"/>
        <v>0</v>
      </c>
      <c r="Q3901" s="848">
        <f t="shared" ref="Q3901" si="139">SUM(Q3897:Q3900)</f>
        <v>0</v>
      </c>
      <c r="R3901" s="850">
        <f t="shared" si="138"/>
        <v>0</v>
      </c>
      <c r="T3901" s="172"/>
    </row>
    <row r="3902" spans="1:20" ht="12.75">
      <c r="E3902" s="40"/>
      <c r="F3902" s="1172" t="str">
        <f>LEFT(F3906,4)&amp;" Quarter 1 Total"</f>
        <v>2021 Quarter 1 Total</v>
      </c>
      <c r="G3902" s="1173"/>
      <c r="H3902" s="232"/>
      <c r="I3902" s="232"/>
      <c r="J3902" s="118">
        <v>0</v>
      </c>
      <c r="K3902" s="18">
        <f t="shared" ref="K3902:Q3902" si="140">SUM(K1302:K1625)</f>
        <v>0</v>
      </c>
      <c r="L3902" s="18">
        <f t="shared" si="140"/>
        <v>0</v>
      </c>
      <c r="M3902" s="108">
        <f t="shared" si="140"/>
        <v>0</v>
      </c>
      <c r="N3902" s="108">
        <f t="shared" si="140"/>
        <v>0</v>
      </c>
      <c r="O3902" s="18">
        <f t="shared" si="140"/>
        <v>0</v>
      </c>
      <c r="P3902" s="108">
        <f t="shared" si="140"/>
        <v>0</v>
      </c>
      <c r="Q3902" s="18">
        <f t="shared" si="140"/>
        <v>0</v>
      </c>
      <c r="R3902" s="16">
        <f>SUM(R1302:R1625)/18</f>
        <v>0</v>
      </c>
      <c r="T3902" s="172"/>
    </row>
    <row r="3903" spans="1:20" ht="12.75">
      <c r="E3903" s="40"/>
      <c r="F3903" s="1172" t="str">
        <f>LEFT(F3906,4)&amp;" Quarter 2 Total"</f>
        <v>2021 Quarter 2 Total</v>
      </c>
      <c r="G3903" s="1173"/>
      <c r="H3903" s="232"/>
      <c r="I3903" s="232"/>
      <c r="J3903" s="118">
        <v>0</v>
      </c>
      <c r="K3903" s="18">
        <f t="shared" ref="K3903:Q3903" si="141">SUM(K1626:K1949)</f>
        <v>0</v>
      </c>
      <c r="L3903" s="18">
        <f t="shared" si="141"/>
        <v>0</v>
      </c>
      <c r="M3903" s="108">
        <f t="shared" si="141"/>
        <v>0</v>
      </c>
      <c r="N3903" s="108">
        <f t="shared" si="141"/>
        <v>0</v>
      </c>
      <c r="O3903" s="18">
        <f t="shared" si="141"/>
        <v>0</v>
      </c>
      <c r="P3903" s="108">
        <f t="shared" si="141"/>
        <v>0</v>
      </c>
      <c r="Q3903" s="18">
        <f t="shared" si="141"/>
        <v>0</v>
      </c>
      <c r="R3903" s="16">
        <f>SUM(R1626:R1949)/18</f>
        <v>0</v>
      </c>
      <c r="T3903" s="172"/>
    </row>
    <row r="3904" spans="1:20" ht="12.75">
      <c r="F3904" s="1172" t="str">
        <f>LEFT(F3906,4)&amp;" Quarter 3 Total"</f>
        <v>2021 Quarter 3 Total</v>
      </c>
      <c r="G3904" s="1173"/>
      <c r="H3904" s="232"/>
      <c r="I3904" s="232"/>
      <c r="J3904" s="972">
        <v>0</v>
      </c>
      <c r="K3904" s="971">
        <f t="shared" ref="K3904:Q3904" si="142">SUM(K1950:K2273)</f>
        <v>0</v>
      </c>
      <c r="L3904" s="18">
        <f t="shared" si="142"/>
        <v>0</v>
      </c>
      <c r="M3904" s="108">
        <f t="shared" si="142"/>
        <v>0</v>
      </c>
      <c r="N3904" s="108">
        <f t="shared" si="142"/>
        <v>0</v>
      </c>
      <c r="O3904" s="18">
        <f t="shared" si="142"/>
        <v>0</v>
      </c>
      <c r="P3904" s="108">
        <f t="shared" si="142"/>
        <v>0</v>
      </c>
      <c r="Q3904" s="18">
        <f t="shared" si="142"/>
        <v>0</v>
      </c>
      <c r="R3904" s="16">
        <f>SUM(R1950:R2273)/18</f>
        <v>0</v>
      </c>
      <c r="T3904" s="172"/>
    </row>
    <row r="3905" spans="6:20" ht="13.5" thickBot="1">
      <c r="F3905" s="1170" t="str">
        <f>LEFT(F3906,4)&amp;" Quarter 4 Total"</f>
        <v>2021 Quarter 4 Total</v>
      </c>
      <c r="G3905" s="1175"/>
      <c r="H3905" s="832"/>
      <c r="I3905" s="832"/>
      <c r="J3905" s="842">
        <v>0</v>
      </c>
      <c r="K3905" s="262">
        <f t="shared" ref="K3905:Q3905" si="143">SUM(K2274:K2597)</f>
        <v>0</v>
      </c>
      <c r="L3905" s="262">
        <f t="shared" si="143"/>
        <v>0</v>
      </c>
      <c r="M3905" s="833">
        <f t="shared" si="143"/>
        <v>0</v>
      </c>
      <c r="N3905" s="833">
        <f t="shared" si="143"/>
        <v>0</v>
      </c>
      <c r="O3905" s="262">
        <f t="shared" si="143"/>
        <v>0</v>
      </c>
      <c r="P3905" s="833">
        <f t="shared" si="143"/>
        <v>0</v>
      </c>
      <c r="Q3905" s="262">
        <f t="shared" si="143"/>
        <v>0</v>
      </c>
      <c r="R3905" s="843">
        <f>SUM(R2274:R2597)/18</f>
        <v>0</v>
      </c>
      <c r="T3905" s="172"/>
    </row>
    <row r="3906" spans="6:20" ht="14.45" customHeight="1" thickTop="1">
      <c r="F3906" s="844" t="str">
        <f>C2597&amp;" - All Quarters Grand Total"</f>
        <v>2021 Prior Year - All Quarters Grand Total</v>
      </c>
      <c r="G3906" s="845"/>
      <c r="H3906" s="845"/>
      <c r="I3906" s="846"/>
      <c r="J3906" s="847">
        <f>SUM(J3902:J3905)</f>
        <v>0</v>
      </c>
      <c r="K3906" s="848">
        <f t="shared" ref="K3906:R3906" si="144">SUM(K3902:K3905)</f>
        <v>0</v>
      </c>
      <c r="L3906" s="848">
        <f t="shared" si="144"/>
        <v>0</v>
      </c>
      <c r="M3906" s="851">
        <f t="shared" si="144"/>
        <v>0</v>
      </c>
      <c r="N3906" s="851">
        <f t="shared" si="144"/>
        <v>0</v>
      </c>
      <c r="O3906" s="848">
        <f t="shared" si="144"/>
        <v>0</v>
      </c>
      <c r="P3906" s="852">
        <f t="shared" si="144"/>
        <v>0</v>
      </c>
      <c r="Q3906" s="848">
        <f t="shared" ref="Q3906" si="145">SUM(Q3902:Q3905)</f>
        <v>0</v>
      </c>
      <c r="R3906" s="850">
        <f t="shared" si="144"/>
        <v>0</v>
      </c>
      <c r="T3906" s="172"/>
    </row>
    <row r="3907" spans="6:20" ht="12.75">
      <c r="F3907" s="1172" t="str">
        <f>LEFT(F3911,4)&amp;" Quarter 1 Total"</f>
        <v>2020 Quarter 1 Total</v>
      </c>
      <c r="G3907" s="1173"/>
      <c r="H3907" s="232"/>
      <c r="I3907" s="232"/>
      <c r="J3907" s="118">
        <v>0</v>
      </c>
      <c r="K3907" s="18">
        <f t="shared" ref="K3907:Q3907" si="146">SUM(K2598:K2921)</f>
        <v>0</v>
      </c>
      <c r="L3907" s="18">
        <f t="shared" si="146"/>
        <v>0</v>
      </c>
      <c r="M3907" s="108">
        <f t="shared" si="146"/>
        <v>0</v>
      </c>
      <c r="N3907" s="108">
        <f t="shared" si="146"/>
        <v>0</v>
      </c>
      <c r="O3907" s="18">
        <f t="shared" si="146"/>
        <v>0</v>
      </c>
      <c r="P3907" s="108">
        <f t="shared" si="146"/>
        <v>0</v>
      </c>
      <c r="Q3907" s="18">
        <f t="shared" si="146"/>
        <v>0</v>
      </c>
      <c r="R3907" s="16">
        <f>SUM(R2598:R2921)/18</f>
        <v>0</v>
      </c>
      <c r="T3907" s="172"/>
    </row>
    <row r="3908" spans="6:20" ht="12.75">
      <c r="F3908" s="1172" t="str">
        <f>LEFT(F3911,4)&amp;" Quarter 2 Total"</f>
        <v>2020 Quarter 2 Total</v>
      </c>
      <c r="G3908" s="1173"/>
      <c r="H3908" s="232"/>
      <c r="I3908" s="232"/>
      <c r="J3908" s="118">
        <v>0</v>
      </c>
      <c r="K3908" s="18">
        <f t="shared" ref="K3908:Q3908" si="147">SUM(K2922:K3245)</f>
        <v>0</v>
      </c>
      <c r="L3908" s="18">
        <f t="shared" si="147"/>
        <v>0</v>
      </c>
      <c r="M3908" s="108">
        <f t="shared" si="147"/>
        <v>0</v>
      </c>
      <c r="N3908" s="108">
        <f t="shared" si="147"/>
        <v>0</v>
      </c>
      <c r="O3908" s="18">
        <f t="shared" si="147"/>
        <v>0</v>
      </c>
      <c r="P3908" s="108">
        <f t="shared" si="147"/>
        <v>0</v>
      </c>
      <c r="Q3908" s="18">
        <f t="shared" si="147"/>
        <v>0</v>
      </c>
      <c r="R3908" s="16">
        <f>SUM(R2922:R3245)/18</f>
        <v>0</v>
      </c>
      <c r="T3908" s="172"/>
    </row>
    <row r="3909" spans="6:20" ht="12.75">
      <c r="F3909" s="1172" t="str">
        <f>LEFT(F3911,4)&amp;" Quarter 3 Total"</f>
        <v>2020 Quarter 3 Total</v>
      </c>
      <c r="G3909" s="1173"/>
      <c r="H3909" s="232"/>
      <c r="I3909" s="232"/>
      <c r="J3909" s="118">
        <v>0</v>
      </c>
      <c r="K3909" s="18">
        <f t="shared" ref="K3909:Q3909" si="148">SUM(K3246:K3569)</f>
        <v>0</v>
      </c>
      <c r="L3909" s="18">
        <f t="shared" si="148"/>
        <v>0</v>
      </c>
      <c r="M3909" s="108">
        <f t="shared" si="148"/>
        <v>0</v>
      </c>
      <c r="N3909" s="108">
        <f t="shared" si="148"/>
        <v>0</v>
      </c>
      <c r="O3909" s="18">
        <f t="shared" si="148"/>
        <v>0</v>
      </c>
      <c r="P3909" s="108">
        <f t="shared" si="148"/>
        <v>0</v>
      </c>
      <c r="Q3909" s="18">
        <f t="shared" si="148"/>
        <v>0</v>
      </c>
      <c r="R3909" s="16">
        <f>SUM(R3246:R3569)/18</f>
        <v>0</v>
      </c>
      <c r="T3909" s="172"/>
    </row>
    <row r="3910" spans="6:20" ht="13.5" thickBot="1">
      <c r="F3910" s="1170" t="str">
        <f>LEFT(F3911,4)&amp;" Quarter 4 Total"</f>
        <v>2020 Quarter 4 Total</v>
      </c>
      <c r="G3910" s="1175"/>
      <c r="H3910" s="832"/>
      <c r="I3910" s="832"/>
      <c r="J3910" s="842">
        <v>0</v>
      </c>
      <c r="K3910" s="262">
        <f t="shared" ref="K3910:Q3910" si="149">SUM(K3570:K3893)</f>
        <v>0</v>
      </c>
      <c r="L3910" s="262">
        <f t="shared" si="149"/>
        <v>0</v>
      </c>
      <c r="M3910" s="833">
        <f t="shared" si="149"/>
        <v>0</v>
      </c>
      <c r="N3910" s="833">
        <f t="shared" si="149"/>
        <v>0</v>
      </c>
      <c r="O3910" s="262">
        <f t="shared" si="149"/>
        <v>0</v>
      </c>
      <c r="P3910" s="833">
        <f t="shared" si="149"/>
        <v>0</v>
      </c>
      <c r="Q3910" s="262">
        <f t="shared" si="149"/>
        <v>0</v>
      </c>
      <c r="R3910" s="843">
        <f>SUM(R3570:R3893)/18</f>
        <v>0</v>
      </c>
      <c r="T3910" s="172"/>
    </row>
    <row r="3911" spans="6:20" ht="15" customHeight="1" thickTop="1" thickBot="1">
      <c r="F3911" s="834" t="str">
        <f>C3893&amp;" - All Quarters Grand Total"</f>
        <v>2020 Initial Year - All Quarters Grand Total</v>
      </c>
      <c r="G3911" s="835"/>
      <c r="H3911" s="835"/>
      <c r="I3911" s="836"/>
      <c r="J3911" s="837">
        <f>SUM(J3907:J3910)</f>
        <v>0</v>
      </c>
      <c r="K3911" s="838">
        <f t="shared" ref="K3911:P3911" si="150">SUM(K3907:K3910)</f>
        <v>0</v>
      </c>
      <c r="L3911" s="838">
        <f t="shared" si="150"/>
        <v>0</v>
      </c>
      <c r="M3911" s="839">
        <f t="shared" si="150"/>
        <v>0</v>
      </c>
      <c r="N3911" s="839">
        <f t="shared" si="150"/>
        <v>0</v>
      </c>
      <c r="O3911" s="838">
        <f t="shared" si="150"/>
        <v>0</v>
      </c>
      <c r="P3911" s="840">
        <f t="shared" si="150"/>
        <v>0</v>
      </c>
      <c r="Q3911" s="838">
        <f t="shared" ref="Q3911" si="151">SUM(Q3907:Q3910)</f>
        <v>0</v>
      </c>
      <c r="R3911" s="841">
        <f>SUM(R3907:R3910)</f>
        <v>0</v>
      </c>
      <c r="T3911" s="172"/>
    </row>
    <row r="3912" spans="6:20">
      <c r="Q3912" s="169"/>
      <c r="T3912" s="172"/>
    </row>
    <row r="3913" spans="6:20">
      <c r="Q3913" s="169"/>
      <c r="T3913" s="172"/>
    </row>
    <row r="3914" spans="6:20">
      <c r="T3914" s="172"/>
    </row>
    <row r="3915" spans="6:20">
      <c r="T3915" s="172"/>
    </row>
    <row r="3916" spans="6:20">
      <c r="T3916" s="172"/>
    </row>
    <row r="3917" spans="6:20">
      <c r="T3917" s="172"/>
    </row>
    <row r="3918" spans="6:20">
      <c r="T3918" s="172"/>
    </row>
    <row r="3919" spans="6:20">
      <c r="T3919" s="172"/>
    </row>
    <row r="3920" spans="6:20">
      <c r="S3920" s="172"/>
    </row>
    <row r="3921" spans="19:19">
      <c r="S3921" s="172"/>
    </row>
    <row r="3922" spans="19:19">
      <c r="S3922" s="172"/>
    </row>
    <row r="3923" spans="19:19">
      <c r="S3923" s="172"/>
    </row>
    <row r="3924" spans="19:19">
      <c r="S3924" s="172"/>
    </row>
    <row r="3925" spans="19:19">
      <c r="S3925" s="172"/>
    </row>
  </sheetData>
  <sheetProtection algorithmName="SHA-512" hashValue="P8355wH4OFM0l4q4R3jwpdLEiV9ZdMrkHdzsyRxN2K/DWb/m1FvhFdryJfgmqLJeDb5+T1z88NiP5Xo8YfQN/A==" saltValue="oCMOu8tYnpJOflr+OXUMwQ==" spinCount="100000" sheet="1" formatColumns="0"/>
  <mergeCells count="13">
    <mergeCell ref="F3910:G3910"/>
    <mergeCell ref="F3904:G3904"/>
    <mergeCell ref="F3905:G3905"/>
    <mergeCell ref="F3907:G3907"/>
    <mergeCell ref="F3908:G3908"/>
    <mergeCell ref="F3909:G3909"/>
    <mergeCell ref="A4:R4"/>
    <mergeCell ref="F3897:G3897"/>
    <mergeCell ref="F3900:G3900"/>
    <mergeCell ref="F3902:G3902"/>
    <mergeCell ref="F3903:G3903"/>
    <mergeCell ref="F3899:G3899"/>
    <mergeCell ref="F3898:G3898"/>
  </mergeCells>
  <phoneticPr fontId="13" type="noConversion"/>
  <pageMargins left="0.75" right="0.75" top="1" bottom="1" header="0.5" footer="0.5"/>
  <pageSetup scale="10" fitToHeight="25" orientation="portrait" r:id="rId1"/>
  <headerFooter alignWithMargins="0"/>
  <rowBreaks count="5" manualBreakCount="5">
    <brk id="653" max="17" man="1"/>
    <brk id="1301" max="17" man="1"/>
    <brk id="1949" max="17" man="1"/>
    <brk id="2597" max="17" man="1"/>
    <brk id="3245"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6"/>
  <sheetViews>
    <sheetView view="pageBreakPreview" zoomScale="90" zoomScaleNormal="85" zoomScaleSheetLayoutView="90" workbookViewId="0"/>
  </sheetViews>
  <sheetFormatPr defaultColWidth="9.140625" defaultRowHeight="11.25"/>
  <cols>
    <col min="1" max="1" width="7.42578125" style="233" customWidth="1"/>
    <col min="2" max="2" width="11.5703125" style="231" customWidth="1"/>
    <col min="3" max="3" width="14.85546875" style="232" customWidth="1"/>
    <col min="4" max="4" width="6.85546875" style="232" customWidth="1"/>
    <col min="5" max="5" width="10.42578125" style="232" customWidth="1"/>
    <col min="6" max="6" width="12.42578125" style="231" customWidth="1"/>
    <col min="7" max="7" width="13.140625" style="231" customWidth="1"/>
    <col min="8" max="8" width="7.140625" style="231" customWidth="1"/>
    <col min="9" max="9" width="31.42578125" style="169" customWidth="1"/>
    <col min="10" max="11" width="18.85546875" style="169" customWidth="1"/>
    <col min="12" max="13" width="14.140625" style="169" customWidth="1"/>
    <col min="14" max="15" width="18.85546875" style="169" customWidth="1"/>
    <col min="16" max="16" width="18.85546875" style="435" customWidth="1"/>
    <col min="17" max="18" width="12.85546875" style="169" customWidth="1"/>
    <col min="19" max="19" width="16.42578125" style="169" customWidth="1"/>
    <col min="20" max="20" width="11.42578125" style="169" bestFit="1" customWidth="1"/>
    <col min="21" max="21" width="11.85546875" style="169" bestFit="1" customWidth="1"/>
    <col min="22" max="16384" width="9.140625" style="169"/>
  </cols>
  <sheetData>
    <row r="1" spans="1:21" ht="12.75">
      <c r="A1" s="228" t="s">
        <v>407</v>
      </c>
      <c r="P1" s="488"/>
    </row>
    <row r="2" spans="1:21" s="689" customFormat="1" ht="23.25" customHeight="1">
      <c r="A2" s="686" t="s">
        <v>111</v>
      </c>
      <c r="B2" s="687"/>
      <c r="C2" s="687"/>
      <c r="D2" s="687"/>
      <c r="E2" s="693">
        <f>'Non-Delivery Svcs Report'!E2</f>
        <v>44469</v>
      </c>
      <c r="F2" s="530"/>
      <c r="G2" s="694"/>
      <c r="H2" s="694"/>
      <c r="I2" s="690"/>
      <c r="J2" s="690"/>
      <c r="K2" s="690"/>
      <c r="L2" s="690"/>
      <c r="M2" s="690"/>
      <c r="N2" s="690"/>
      <c r="O2" s="690"/>
      <c r="P2" s="692"/>
      <c r="Q2" s="690"/>
      <c r="R2" s="690"/>
      <c r="S2" s="690"/>
    </row>
    <row r="3" spans="1:21" s="172" customFormat="1" ht="9" customHeight="1" thickBot="1">
      <c r="A3" s="233"/>
      <c r="B3" s="231"/>
      <c r="C3" s="231"/>
      <c r="D3" s="231"/>
      <c r="E3" s="231"/>
      <c r="F3" s="231"/>
      <c r="G3" s="231"/>
      <c r="H3" s="231"/>
      <c r="I3" s="169"/>
      <c r="J3" s="169"/>
      <c r="K3" s="169"/>
      <c r="L3" s="169"/>
      <c r="M3" s="169"/>
      <c r="N3" s="169"/>
      <c r="O3" s="169"/>
      <c r="P3" s="488"/>
      <c r="Q3" s="169"/>
      <c r="R3" s="169"/>
      <c r="S3" s="169"/>
    </row>
    <row r="4" spans="1:21" s="172" customFormat="1" ht="18.75" thickBot="1">
      <c r="A4" s="1165" t="s">
        <v>112</v>
      </c>
      <c r="B4" s="1166"/>
      <c r="C4" s="1166"/>
      <c r="D4" s="1166"/>
      <c r="E4" s="1166"/>
      <c r="F4" s="1166"/>
      <c r="G4" s="1166"/>
      <c r="H4" s="1166"/>
      <c r="I4" s="1166"/>
      <c r="J4" s="1166"/>
      <c r="K4" s="1166"/>
      <c r="L4" s="1166"/>
      <c r="M4" s="1166"/>
      <c r="N4" s="1166"/>
      <c r="O4" s="1166"/>
      <c r="P4" s="1166"/>
      <c r="Q4" s="1166"/>
      <c r="R4" s="1166"/>
      <c r="S4" s="1167"/>
    </row>
    <row r="5" spans="1:21" s="236" customFormat="1" ht="23.25" thickBot="1">
      <c r="A5" s="81" t="s">
        <v>209</v>
      </c>
      <c r="B5" s="30" t="s">
        <v>239</v>
      </c>
      <c r="C5" s="31" t="s">
        <v>232</v>
      </c>
      <c r="D5" s="31" t="s">
        <v>234</v>
      </c>
      <c r="E5" s="31" t="s">
        <v>62</v>
      </c>
      <c r="F5" s="31" t="s">
        <v>275</v>
      </c>
      <c r="G5" s="32" t="s">
        <v>137</v>
      </c>
      <c r="H5" s="31" t="s">
        <v>210</v>
      </c>
      <c r="I5" s="31" t="s">
        <v>260</v>
      </c>
      <c r="J5" s="31" t="s">
        <v>240</v>
      </c>
      <c r="K5" s="31" t="s">
        <v>243</v>
      </c>
      <c r="L5" s="31" t="s">
        <v>241</v>
      </c>
      <c r="M5" s="31" t="s">
        <v>242</v>
      </c>
      <c r="N5" s="31" t="s">
        <v>245</v>
      </c>
      <c r="O5" s="31" t="s">
        <v>246</v>
      </c>
      <c r="P5" s="31" t="s">
        <v>549</v>
      </c>
      <c r="Q5" s="31" t="s">
        <v>37</v>
      </c>
      <c r="R5" s="31" t="s">
        <v>38</v>
      </c>
      <c r="S5" s="168" t="s">
        <v>39</v>
      </c>
    </row>
    <row r="6" spans="1:21" s="172" customFormat="1">
      <c r="A6" s="33">
        <v>16</v>
      </c>
      <c r="B6" s="34">
        <f>'Non-Delivery Svcs Report'!$B$6</f>
        <v>0</v>
      </c>
      <c r="C6" s="34" t="str">
        <f>'Member Months'!C18</f>
        <v>2022 Current Year</v>
      </c>
      <c r="D6" s="35">
        <v>1</v>
      </c>
      <c r="E6" s="664">
        <v>16</v>
      </c>
      <c r="F6" s="35">
        <v>1</v>
      </c>
      <c r="G6" s="36" t="s">
        <v>138</v>
      </c>
      <c r="H6" s="35" t="s">
        <v>211</v>
      </c>
      <c r="I6" s="37" t="s">
        <v>261</v>
      </c>
      <c r="J6" s="307">
        <v>0</v>
      </c>
      <c r="K6" s="308">
        <v>0</v>
      </c>
      <c r="L6" s="309">
        <v>0</v>
      </c>
      <c r="M6" s="309">
        <v>0</v>
      </c>
      <c r="N6" s="307">
        <v>0</v>
      </c>
      <c r="O6" s="310">
        <v>0</v>
      </c>
      <c r="P6" s="307">
        <v>0</v>
      </c>
      <c r="Q6" s="170">
        <f>VLOOKUP(C6&amp;D6&amp;A6,'Delivery Counts'!$A$23:$I$54,8,FALSE)</f>
        <v>0</v>
      </c>
      <c r="R6" s="170">
        <f>VLOOKUP(C6&amp;D6&amp;A6,'Delivery Counts'!$A$23:$I$54,9,FALSE)</f>
        <v>0</v>
      </c>
      <c r="S6" s="15">
        <f>Q6+R6</f>
        <v>0</v>
      </c>
    </row>
    <row r="7" spans="1:21" s="172" customFormat="1">
      <c r="A7" s="38">
        <v>16</v>
      </c>
      <c r="B7" s="39">
        <f t="shared" ref="B7:B70" si="0">$B$6</f>
        <v>0</v>
      </c>
      <c r="C7" s="39" t="str">
        <f t="shared" ref="C7:C70" si="1">$C$6</f>
        <v>2022 Current Year</v>
      </c>
      <c r="D7" s="40">
        <v>1</v>
      </c>
      <c r="E7" s="662">
        <v>16</v>
      </c>
      <c r="F7" s="40">
        <v>1</v>
      </c>
      <c r="G7" s="40" t="s">
        <v>138</v>
      </c>
      <c r="H7" s="40" t="s">
        <v>214</v>
      </c>
      <c r="I7" s="658" t="s">
        <v>676</v>
      </c>
      <c r="J7" s="303">
        <v>0</v>
      </c>
      <c r="K7" s="304">
        <v>0</v>
      </c>
      <c r="L7" s="305">
        <v>0</v>
      </c>
      <c r="M7" s="305">
        <v>0</v>
      </c>
      <c r="N7" s="303">
        <v>0</v>
      </c>
      <c r="O7" s="306">
        <v>0</v>
      </c>
      <c r="P7" s="303">
        <v>0</v>
      </c>
      <c r="Q7" s="171">
        <f>VLOOKUP(C7&amp;D7&amp;A7,'Delivery Counts'!$A$23:$I$54,8,FALSE)</f>
        <v>0</v>
      </c>
      <c r="R7" s="171">
        <f>VLOOKUP(C7&amp;D7&amp;A7,'Delivery Counts'!$A$23:$I$54,9,FALSE)</f>
        <v>0</v>
      </c>
      <c r="S7" s="16">
        <f t="shared" ref="S7:S70" si="2">Q7+R7</f>
        <v>0</v>
      </c>
    </row>
    <row r="8" spans="1:21" s="172" customFormat="1">
      <c r="A8" s="38">
        <v>16</v>
      </c>
      <c r="B8" s="39">
        <f t="shared" si="0"/>
        <v>0</v>
      </c>
      <c r="C8" s="39" t="str">
        <f t="shared" si="1"/>
        <v>2022 Current Year</v>
      </c>
      <c r="D8" s="40">
        <v>1</v>
      </c>
      <c r="E8" s="662">
        <v>16</v>
      </c>
      <c r="F8" s="40">
        <v>1</v>
      </c>
      <c r="G8" s="40" t="s">
        <v>138</v>
      </c>
      <c r="H8" s="40" t="s">
        <v>215</v>
      </c>
      <c r="I8" s="658" t="s">
        <v>216</v>
      </c>
      <c r="J8" s="303">
        <v>0</v>
      </c>
      <c r="K8" s="304">
        <v>0</v>
      </c>
      <c r="L8" s="305">
        <v>0</v>
      </c>
      <c r="M8" s="305">
        <v>0</v>
      </c>
      <c r="N8" s="303">
        <v>0</v>
      </c>
      <c r="O8" s="306">
        <v>0</v>
      </c>
      <c r="P8" s="303">
        <v>0</v>
      </c>
      <c r="Q8" s="171">
        <f>VLOOKUP(C8&amp;D8&amp;A8,'Delivery Counts'!$A$23:$I$54,8,FALSE)</f>
        <v>0</v>
      </c>
      <c r="R8" s="171">
        <f>VLOOKUP(C8&amp;D8&amp;A8,'Delivery Counts'!$A$23:$I$54,9,FALSE)</f>
        <v>0</v>
      </c>
      <c r="S8" s="16">
        <f t="shared" si="2"/>
        <v>0</v>
      </c>
    </row>
    <row r="9" spans="1:21" s="172" customFormat="1">
      <c r="A9" s="38">
        <v>16</v>
      </c>
      <c r="B9" s="39">
        <f t="shared" si="0"/>
        <v>0</v>
      </c>
      <c r="C9" s="39" t="str">
        <f t="shared" si="1"/>
        <v>2022 Current Year</v>
      </c>
      <c r="D9" s="40">
        <v>1</v>
      </c>
      <c r="E9" s="662">
        <v>16</v>
      </c>
      <c r="F9" s="40">
        <v>1</v>
      </c>
      <c r="G9" s="40" t="s">
        <v>138</v>
      </c>
      <c r="H9" s="40" t="s">
        <v>217</v>
      </c>
      <c r="I9" s="658" t="s">
        <v>262</v>
      </c>
      <c r="J9" s="303">
        <v>0</v>
      </c>
      <c r="K9" s="304">
        <v>0</v>
      </c>
      <c r="L9" s="305">
        <v>0</v>
      </c>
      <c r="M9" s="305">
        <v>0</v>
      </c>
      <c r="N9" s="303">
        <v>0</v>
      </c>
      <c r="O9" s="306">
        <v>0</v>
      </c>
      <c r="P9" s="303">
        <v>0</v>
      </c>
      <c r="Q9" s="171">
        <f>VLOOKUP(C9&amp;D9&amp;A9,'Delivery Counts'!$A$23:$I$54,8,FALSE)</f>
        <v>0</v>
      </c>
      <c r="R9" s="171">
        <f>VLOOKUP(C9&amp;D9&amp;A9,'Delivery Counts'!$A$23:$I$54,9,FALSE)</f>
        <v>0</v>
      </c>
      <c r="S9" s="16">
        <f t="shared" si="2"/>
        <v>0</v>
      </c>
    </row>
    <row r="10" spans="1:21" s="172" customFormat="1">
      <c r="A10" s="38">
        <v>16</v>
      </c>
      <c r="B10" s="39">
        <f t="shared" si="0"/>
        <v>0</v>
      </c>
      <c r="C10" s="39" t="str">
        <f t="shared" si="1"/>
        <v>2022 Current Year</v>
      </c>
      <c r="D10" s="40">
        <v>1</v>
      </c>
      <c r="E10" s="662">
        <v>16</v>
      </c>
      <c r="F10" s="40">
        <v>1</v>
      </c>
      <c r="G10" s="40" t="s">
        <v>138</v>
      </c>
      <c r="H10" s="40" t="s">
        <v>218</v>
      </c>
      <c r="I10" s="658" t="s">
        <v>677</v>
      </c>
      <c r="J10" s="303">
        <v>0</v>
      </c>
      <c r="K10" s="304">
        <v>0</v>
      </c>
      <c r="L10" s="305">
        <v>0</v>
      </c>
      <c r="M10" s="305">
        <v>0</v>
      </c>
      <c r="N10" s="303">
        <v>0</v>
      </c>
      <c r="O10" s="306">
        <v>0</v>
      </c>
      <c r="P10" s="303">
        <v>0</v>
      </c>
      <c r="Q10" s="171">
        <f>VLOOKUP(C10&amp;D10&amp;A10,'Delivery Counts'!$A$23:$I$54,8,FALSE)</f>
        <v>0</v>
      </c>
      <c r="R10" s="171">
        <f>VLOOKUP(C10&amp;D10&amp;A10,'Delivery Counts'!$A$23:$I$54,9,FALSE)</f>
        <v>0</v>
      </c>
      <c r="S10" s="16">
        <f t="shared" si="2"/>
        <v>0</v>
      </c>
    </row>
    <row r="11" spans="1:21" s="172" customFormat="1">
      <c r="A11" s="38">
        <v>16</v>
      </c>
      <c r="B11" s="39">
        <f t="shared" si="0"/>
        <v>0</v>
      </c>
      <c r="C11" s="39" t="str">
        <f t="shared" si="1"/>
        <v>2022 Current Year</v>
      </c>
      <c r="D11" s="40">
        <v>1</v>
      </c>
      <c r="E11" s="662">
        <v>16</v>
      </c>
      <c r="F11" s="40">
        <v>1</v>
      </c>
      <c r="G11" s="40" t="s">
        <v>138</v>
      </c>
      <c r="H11" s="40" t="s">
        <v>219</v>
      </c>
      <c r="I11" s="640" t="s">
        <v>263</v>
      </c>
      <c r="J11" s="303">
        <v>0</v>
      </c>
      <c r="K11" s="304">
        <v>0</v>
      </c>
      <c r="L11" s="305">
        <v>0</v>
      </c>
      <c r="M11" s="305">
        <v>0</v>
      </c>
      <c r="N11" s="303">
        <v>0</v>
      </c>
      <c r="O11" s="306">
        <v>0</v>
      </c>
      <c r="P11" s="303">
        <v>0</v>
      </c>
      <c r="Q11" s="171">
        <f>VLOOKUP(C11&amp;D11&amp;A11,'Delivery Counts'!$A$23:$I$54,8,FALSE)</f>
        <v>0</v>
      </c>
      <c r="R11" s="171">
        <f>VLOOKUP(C11&amp;D11&amp;A11,'Delivery Counts'!$A$23:$I$54,9,FALSE)</f>
        <v>0</v>
      </c>
      <c r="S11" s="16">
        <f t="shared" si="2"/>
        <v>0</v>
      </c>
      <c r="T11" s="237"/>
      <c r="U11" s="237"/>
    </row>
    <row r="12" spans="1:21" s="172" customFormat="1">
      <c r="A12" s="38">
        <v>16</v>
      </c>
      <c r="B12" s="39">
        <f t="shared" si="0"/>
        <v>0</v>
      </c>
      <c r="C12" s="39" t="str">
        <f t="shared" si="1"/>
        <v>2022 Current Year</v>
      </c>
      <c r="D12" s="40">
        <v>1</v>
      </c>
      <c r="E12" s="662">
        <v>16</v>
      </c>
      <c r="F12" s="40">
        <v>1</v>
      </c>
      <c r="G12" s="40" t="s">
        <v>138</v>
      </c>
      <c r="H12" s="40" t="s">
        <v>220</v>
      </c>
      <c r="I12" s="658" t="s">
        <v>675</v>
      </c>
      <c r="J12" s="303">
        <v>0</v>
      </c>
      <c r="K12" s="304">
        <v>0</v>
      </c>
      <c r="L12" s="305">
        <v>0</v>
      </c>
      <c r="M12" s="305">
        <v>0</v>
      </c>
      <c r="N12" s="303">
        <v>0</v>
      </c>
      <c r="O12" s="306">
        <v>0</v>
      </c>
      <c r="P12" s="303">
        <v>0</v>
      </c>
      <c r="Q12" s="171">
        <f>VLOOKUP(C12&amp;D12&amp;A12,'Delivery Counts'!$A$23:$I$54,8,FALSE)</f>
        <v>0</v>
      </c>
      <c r="R12" s="171">
        <f>VLOOKUP(C12&amp;D12&amp;A12,'Delivery Counts'!$A$23:$I$54,9,FALSE)</f>
        <v>0</v>
      </c>
      <c r="S12" s="16">
        <f t="shared" si="2"/>
        <v>0</v>
      </c>
      <c r="T12" s="237"/>
      <c r="U12" s="237"/>
    </row>
    <row r="13" spans="1:21" s="172" customFormat="1">
      <c r="A13" s="38">
        <v>16</v>
      </c>
      <c r="B13" s="39">
        <f t="shared" si="0"/>
        <v>0</v>
      </c>
      <c r="C13" s="39" t="str">
        <f t="shared" si="1"/>
        <v>2022 Current Year</v>
      </c>
      <c r="D13" s="40">
        <v>1</v>
      </c>
      <c r="E13" s="662">
        <v>16</v>
      </c>
      <c r="F13" s="40">
        <v>1</v>
      </c>
      <c r="G13" s="40" t="s">
        <v>138</v>
      </c>
      <c r="H13" s="40" t="s">
        <v>221</v>
      </c>
      <c r="I13" s="658" t="s">
        <v>264</v>
      </c>
      <c r="J13" s="303">
        <v>0</v>
      </c>
      <c r="K13" s="304">
        <v>0</v>
      </c>
      <c r="L13" s="305">
        <v>0</v>
      </c>
      <c r="M13" s="305">
        <v>0</v>
      </c>
      <c r="N13" s="303">
        <v>0</v>
      </c>
      <c r="O13" s="306">
        <v>0</v>
      </c>
      <c r="P13" s="303">
        <v>0</v>
      </c>
      <c r="Q13" s="171">
        <f>VLOOKUP(C13&amp;D13&amp;A13,'Delivery Counts'!$A$23:$I$54,8,FALSE)</f>
        <v>0</v>
      </c>
      <c r="R13" s="171">
        <f>VLOOKUP(C13&amp;D13&amp;A13,'Delivery Counts'!$A$23:$I$54,9,FALSE)</f>
        <v>0</v>
      </c>
      <c r="S13" s="16">
        <f t="shared" si="2"/>
        <v>0</v>
      </c>
      <c r="T13" s="237"/>
      <c r="U13" s="237"/>
    </row>
    <row r="14" spans="1:21" s="172" customFormat="1">
      <c r="A14" s="38">
        <v>16</v>
      </c>
      <c r="B14" s="39">
        <f t="shared" si="0"/>
        <v>0</v>
      </c>
      <c r="C14" s="39" t="str">
        <f t="shared" si="1"/>
        <v>2022 Current Year</v>
      </c>
      <c r="D14" s="40">
        <v>1</v>
      </c>
      <c r="E14" s="662">
        <v>16</v>
      </c>
      <c r="F14" s="40">
        <v>1</v>
      </c>
      <c r="G14" s="40" t="s">
        <v>138</v>
      </c>
      <c r="H14" s="40" t="s">
        <v>222</v>
      </c>
      <c r="I14" s="658" t="s">
        <v>206</v>
      </c>
      <c r="J14" s="303">
        <v>0</v>
      </c>
      <c r="K14" s="304">
        <v>0</v>
      </c>
      <c r="L14" s="305">
        <v>0</v>
      </c>
      <c r="M14" s="305">
        <v>0</v>
      </c>
      <c r="N14" s="303">
        <v>0</v>
      </c>
      <c r="O14" s="306">
        <v>0</v>
      </c>
      <c r="P14" s="303">
        <v>0</v>
      </c>
      <c r="Q14" s="171">
        <f>VLOOKUP(C14&amp;D14&amp;A14,'Delivery Counts'!$A$23:$I$54,8,FALSE)</f>
        <v>0</v>
      </c>
      <c r="R14" s="171">
        <f>VLOOKUP(C14&amp;D14&amp;A14,'Delivery Counts'!$A$23:$I$54,9,FALSE)</f>
        <v>0</v>
      </c>
      <c r="S14" s="16">
        <f t="shared" si="2"/>
        <v>0</v>
      </c>
      <c r="T14" s="237"/>
      <c r="U14" s="237"/>
    </row>
    <row r="15" spans="1:21" s="172" customFormat="1">
      <c r="A15" s="38">
        <v>16</v>
      </c>
      <c r="B15" s="39">
        <f t="shared" si="0"/>
        <v>0</v>
      </c>
      <c r="C15" s="39" t="str">
        <f t="shared" si="1"/>
        <v>2022 Current Year</v>
      </c>
      <c r="D15" s="40">
        <v>1</v>
      </c>
      <c r="E15" s="662">
        <v>16</v>
      </c>
      <c r="F15" s="40">
        <v>1</v>
      </c>
      <c r="G15" s="40" t="s">
        <v>138</v>
      </c>
      <c r="H15" s="40" t="s">
        <v>223</v>
      </c>
      <c r="I15" s="658" t="s">
        <v>181</v>
      </c>
      <c r="J15" s="303">
        <v>0</v>
      </c>
      <c r="K15" s="304">
        <v>0</v>
      </c>
      <c r="L15" s="305">
        <v>0</v>
      </c>
      <c r="M15" s="305">
        <v>0</v>
      </c>
      <c r="N15" s="303">
        <v>0</v>
      </c>
      <c r="O15" s="306">
        <v>0</v>
      </c>
      <c r="P15" s="303">
        <v>0</v>
      </c>
      <c r="Q15" s="171">
        <f>VLOOKUP(C15&amp;D15&amp;A15,'Delivery Counts'!$A$23:$I$54,8,FALSE)</f>
        <v>0</v>
      </c>
      <c r="R15" s="171">
        <f>VLOOKUP(C15&amp;D15&amp;A15,'Delivery Counts'!$A$23:$I$54,9,FALSE)</f>
        <v>0</v>
      </c>
      <c r="S15" s="16">
        <f t="shared" si="2"/>
        <v>0</v>
      </c>
      <c r="T15" s="237"/>
      <c r="U15" s="237"/>
    </row>
    <row r="16" spans="1:21" s="172" customFormat="1">
      <c r="A16" s="38">
        <v>16</v>
      </c>
      <c r="B16" s="39">
        <f t="shared" si="0"/>
        <v>0</v>
      </c>
      <c r="C16" s="39" t="str">
        <f t="shared" si="1"/>
        <v>2022 Current Year</v>
      </c>
      <c r="D16" s="40">
        <v>1</v>
      </c>
      <c r="E16" s="662">
        <v>16</v>
      </c>
      <c r="F16" s="40">
        <v>1</v>
      </c>
      <c r="G16" s="40" t="s">
        <v>138</v>
      </c>
      <c r="H16" s="40" t="s">
        <v>150</v>
      </c>
      <c r="I16" s="658" t="s">
        <v>204</v>
      </c>
      <c r="J16" s="303">
        <v>0</v>
      </c>
      <c r="K16" s="304">
        <v>0</v>
      </c>
      <c r="L16" s="305">
        <v>0</v>
      </c>
      <c r="M16" s="305">
        <v>0</v>
      </c>
      <c r="N16" s="303">
        <v>0</v>
      </c>
      <c r="O16" s="306">
        <v>0</v>
      </c>
      <c r="P16" s="303">
        <v>0</v>
      </c>
      <c r="Q16" s="171">
        <f>VLOOKUP(C16&amp;D16&amp;A16,'Delivery Counts'!$A$23:$I$54,8,FALSE)</f>
        <v>0</v>
      </c>
      <c r="R16" s="171">
        <f>VLOOKUP(C16&amp;D16&amp;A16,'Delivery Counts'!$A$23:$I$54,9,FALSE)</f>
        <v>0</v>
      </c>
      <c r="S16" s="16">
        <f t="shared" si="2"/>
        <v>0</v>
      </c>
      <c r="T16" s="237"/>
      <c r="U16" s="237"/>
    </row>
    <row r="17" spans="1:21" s="172" customFormat="1">
      <c r="A17" s="38">
        <v>16</v>
      </c>
      <c r="B17" s="39">
        <f t="shared" si="0"/>
        <v>0</v>
      </c>
      <c r="C17" s="39" t="str">
        <f t="shared" si="1"/>
        <v>2022 Current Year</v>
      </c>
      <c r="D17" s="40">
        <v>1</v>
      </c>
      <c r="E17" s="662">
        <v>16</v>
      </c>
      <c r="F17" s="40">
        <v>1</v>
      </c>
      <c r="G17" s="40" t="s">
        <v>138</v>
      </c>
      <c r="H17" s="40" t="s">
        <v>151</v>
      </c>
      <c r="I17" s="658" t="s">
        <v>205</v>
      </c>
      <c r="J17" s="303">
        <v>0</v>
      </c>
      <c r="K17" s="304">
        <v>0</v>
      </c>
      <c r="L17" s="305">
        <v>0</v>
      </c>
      <c r="M17" s="305">
        <v>0</v>
      </c>
      <c r="N17" s="303">
        <v>0</v>
      </c>
      <c r="O17" s="306">
        <v>0</v>
      </c>
      <c r="P17" s="303">
        <v>0</v>
      </c>
      <c r="Q17" s="171">
        <f>VLOOKUP(C17&amp;D17&amp;A17,'Delivery Counts'!$A$23:$I$54,8,FALSE)</f>
        <v>0</v>
      </c>
      <c r="R17" s="171">
        <f>VLOOKUP(C17&amp;D17&amp;A17,'Delivery Counts'!$A$23:$I$54,9,FALSE)</f>
        <v>0</v>
      </c>
      <c r="S17" s="16">
        <f t="shared" si="2"/>
        <v>0</v>
      </c>
      <c r="T17" s="237"/>
      <c r="U17" s="237"/>
    </row>
    <row r="18" spans="1:21" s="172" customFormat="1">
      <c r="A18" s="38">
        <v>16</v>
      </c>
      <c r="B18" s="39">
        <f t="shared" si="0"/>
        <v>0</v>
      </c>
      <c r="C18" s="39" t="str">
        <f t="shared" si="1"/>
        <v>2022 Current Year</v>
      </c>
      <c r="D18" s="40">
        <v>1</v>
      </c>
      <c r="E18" s="662">
        <v>16</v>
      </c>
      <c r="F18" s="40">
        <v>1</v>
      </c>
      <c r="G18" s="40" t="s">
        <v>138</v>
      </c>
      <c r="H18" s="40" t="s">
        <v>152</v>
      </c>
      <c r="I18" s="658" t="s">
        <v>182</v>
      </c>
      <c r="J18" s="303">
        <v>0</v>
      </c>
      <c r="K18" s="304">
        <v>0</v>
      </c>
      <c r="L18" s="305">
        <v>0</v>
      </c>
      <c r="M18" s="305">
        <v>0</v>
      </c>
      <c r="N18" s="303">
        <v>0</v>
      </c>
      <c r="O18" s="306">
        <v>0</v>
      </c>
      <c r="P18" s="303">
        <v>0</v>
      </c>
      <c r="Q18" s="171">
        <f>VLOOKUP(C18&amp;D18&amp;A18,'Delivery Counts'!$A$23:$I$54,8,FALSE)</f>
        <v>0</v>
      </c>
      <c r="R18" s="171">
        <f>VLOOKUP(C18&amp;D18&amp;A18,'Delivery Counts'!$A$23:$I$54,9,FALSE)</f>
        <v>0</v>
      </c>
      <c r="S18" s="16">
        <f t="shared" si="2"/>
        <v>0</v>
      </c>
      <c r="T18" s="237"/>
      <c r="U18" s="237"/>
    </row>
    <row r="19" spans="1:21" s="172" customFormat="1">
      <c r="A19" s="38">
        <v>16</v>
      </c>
      <c r="B19" s="39">
        <f t="shared" si="0"/>
        <v>0</v>
      </c>
      <c r="C19" s="39" t="str">
        <f t="shared" si="1"/>
        <v>2022 Current Year</v>
      </c>
      <c r="D19" s="40">
        <v>1</v>
      </c>
      <c r="E19" s="662">
        <v>16</v>
      </c>
      <c r="F19" s="40">
        <v>1</v>
      </c>
      <c r="G19" s="40" t="s">
        <v>138</v>
      </c>
      <c r="H19" s="40" t="s">
        <v>70</v>
      </c>
      <c r="I19" s="658" t="s">
        <v>265</v>
      </c>
      <c r="J19" s="303">
        <v>0</v>
      </c>
      <c r="K19" s="304">
        <v>0</v>
      </c>
      <c r="L19" s="305">
        <v>0</v>
      </c>
      <c r="M19" s="305">
        <v>0</v>
      </c>
      <c r="N19" s="303">
        <v>0</v>
      </c>
      <c r="O19" s="306">
        <v>0</v>
      </c>
      <c r="P19" s="303">
        <v>0</v>
      </c>
      <c r="Q19" s="171">
        <f>VLOOKUP(C19&amp;D19&amp;A19,'Delivery Counts'!$A$23:$I$54,8,FALSE)</f>
        <v>0</v>
      </c>
      <c r="R19" s="171">
        <f>VLOOKUP(C19&amp;D19&amp;A19,'Delivery Counts'!$A$23:$I$54,9,FALSE)</f>
        <v>0</v>
      </c>
      <c r="S19" s="16">
        <f t="shared" si="2"/>
        <v>0</v>
      </c>
      <c r="T19" s="237"/>
      <c r="U19" s="237"/>
    </row>
    <row r="20" spans="1:21" s="172" customFormat="1">
      <c r="A20" s="38">
        <v>16</v>
      </c>
      <c r="B20" s="39">
        <f t="shared" si="0"/>
        <v>0</v>
      </c>
      <c r="C20" s="39" t="str">
        <f t="shared" si="1"/>
        <v>2022 Current Year</v>
      </c>
      <c r="D20" s="40">
        <v>1</v>
      </c>
      <c r="E20" s="662">
        <v>16</v>
      </c>
      <c r="F20" s="40">
        <v>1</v>
      </c>
      <c r="G20" s="40" t="s">
        <v>138</v>
      </c>
      <c r="H20" s="40" t="s">
        <v>71</v>
      </c>
      <c r="I20" s="658" t="s">
        <v>266</v>
      </c>
      <c r="J20" s="303">
        <v>0</v>
      </c>
      <c r="K20" s="304">
        <v>0</v>
      </c>
      <c r="L20" s="305">
        <v>0</v>
      </c>
      <c r="M20" s="305">
        <v>0</v>
      </c>
      <c r="N20" s="303">
        <v>0</v>
      </c>
      <c r="O20" s="306">
        <v>0</v>
      </c>
      <c r="P20" s="303">
        <v>0</v>
      </c>
      <c r="Q20" s="171">
        <f>VLOOKUP(C20&amp;D20&amp;A20,'Delivery Counts'!$A$23:$I$54,8,FALSE)</f>
        <v>0</v>
      </c>
      <c r="R20" s="171">
        <f>VLOOKUP(C20&amp;D20&amp;A20,'Delivery Counts'!$A$23:$I$54,9,FALSE)</f>
        <v>0</v>
      </c>
      <c r="S20" s="16">
        <f t="shared" si="2"/>
        <v>0</v>
      </c>
      <c r="T20" s="237"/>
      <c r="U20" s="237"/>
    </row>
    <row r="21" spans="1:21" s="172" customFormat="1">
      <c r="A21" s="38">
        <v>16</v>
      </c>
      <c r="B21" s="39">
        <f t="shared" si="0"/>
        <v>0</v>
      </c>
      <c r="C21" s="39" t="str">
        <f t="shared" si="1"/>
        <v>2022 Current Year</v>
      </c>
      <c r="D21" s="40">
        <v>1</v>
      </c>
      <c r="E21" s="662">
        <v>16</v>
      </c>
      <c r="F21" s="40">
        <v>1</v>
      </c>
      <c r="G21" s="40" t="s">
        <v>138</v>
      </c>
      <c r="H21" s="40" t="s">
        <v>72</v>
      </c>
      <c r="I21" s="658" t="s">
        <v>527</v>
      </c>
      <c r="J21" s="303">
        <v>0</v>
      </c>
      <c r="K21" s="304">
        <v>0</v>
      </c>
      <c r="L21" s="305">
        <v>0</v>
      </c>
      <c r="M21" s="305">
        <v>0</v>
      </c>
      <c r="N21" s="303">
        <v>0</v>
      </c>
      <c r="O21" s="306">
        <v>0</v>
      </c>
      <c r="P21" s="303">
        <v>0</v>
      </c>
      <c r="Q21" s="171">
        <f>VLOOKUP(C21&amp;D21&amp;A21,'Delivery Counts'!$A$23:$I$54,8,FALSE)</f>
        <v>0</v>
      </c>
      <c r="R21" s="171">
        <f>VLOOKUP(C21&amp;D21&amp;A21,'Delivery Counts'!$A$23:$I$54,9,FALSE)</f>
        <v>0</v>
      </c>
      <c r="S21" s="16">
        <f t="shared" si="2"/>
        <v>0</v>
      </c>
      <c r="T21" s="237"/>
      <c r="U21" s="237"/>
    </row>
    <row r="22" spans="1:21" s="172" customFormat="1">
      <c r="A22" s="38">
        <v>16</v>
      </c>
      <c r="B22" s="39">
        <f t="shared" si="0"/>
        <v>0</v>
      </c>
      <c r="C22" s="39" t="str">
        <f t="shared" si="1"/>
        <v>2022 Current Year</v>
      </c>
      <c r="D22" s="40">
        <v>1</v>
      </c>
      <c r="E22" s="662">
        <v>16</v>
      </c>
      <c r="F22" s="40">
        <v>1</v>
      </c>
      <c r="G22" s="40" t="s">
        <v>138</v>
      </c>
      <c r="H22" s="40" t="s">
        <v>73</v>
      </c>
      <c r="I22" s="658" t="s">
        <v>528</v>
      </c>
      <c r="J22" s="303">
        <v>0</v>
      </c>
      <c r="K22" s="304">
        <v>0</v>
      </c>
      <c r="L22" s="305">
        <v>0</v>
      </c>
      <c r="M22" s="305">
        <v>0</v>
      </c>
      <c r="N22" s="303">
        <v>0</v>
      </c>
      <c r="O22" s="306">
        <v>0</v>
      </c>
      <c r="P22" s="303">
        <v>0</v>
      </c>
      <c r="Q22" s="171">
        <f>VLOOKUP(C22&amp;D22&amp;A22,'Delivery Counts'!$A$23:$I$54,8,FALSE)</f>
        <v>0</v>
      </c>
      <c r="R22" s="171">
        <f>VLOOKUP(C22&amp;D22&amp;A22,'Delivery Counts'!$A$23:$I$54,9,FALSE)</f>
        <v>0</v>
      </c>
      <c r="S22" s="16">
        <f t="shared" si="2"/>
        <v>0</v>
      </c>
      <c r="T22" s="237"/>
      <c r="U22" s="237"/>
    </row>
    <row r="23" spans="1:21" s="172" customFormat="1">
      <c r="A23" s="38">
        <v>16</v>
      </c>
      <c r="B23" s="39">
        <f t="shared" si="0"/>
        <v>0</v>
      </c>
      <c r="C23" s="39" t="str">
        <f t="shared" si="1"/>
        <v>2022 Current Year</v>
      </c>
      <c r="D23" s="40">
        <v>1</v>
      </c>
      <c r="E23" s="662">
        <v>16</v>
      </c>
      <c r="F23" s="40">
        <v>1</v>
      </c>
      <c r="G23" s="40" t="s">
        <v>138</v>
      </c>
      <c r="H23" s="40" t="s">
        <v>409</v>
      </c>
      <c r="I23" s="658" t="s">
        <v>803</v>
      </c>
      <c r="J23" s="303">
        <v>0</v>
      </c>
      <c r="K23" s="304">
        <v>0</v>
      </c>
      <c r="L23" s="305">
        <v>0</v>
      </c>
      <c r="M23" s="305">
        <v>0</v>
      </c>
      <c r="N23" s="303">
        <v>0</v>
      </c>
      <c r="O23" s="306">
        <v>0</v>
      </c>
      <c r="P23" s="303">
        <v>0</v>
      </c>
      <c r="Q23" s="171">
        <f>VLOOKUP(C23&amp;D23&amp;A23,'Delivery Counts'!$A$23:$I$54,8,FALSE)</f>
        <v>0</v>
      </c>
      <c r="R23" s="171">
        <f>VLOOKUP(C23&amp;D23&amp;A23,'Delivery Counts'!$A$23:$I$54,9,FALSE)</f>
        <v>0</v>
      </c>
      <c r="S23" s="16">
        <f t="shared" si="2"/>
        <v>0</v>
      </c>
      <c r="T23" s="237"/>
      <c r="U23" s="237"/>
    </row>
    <row r="24" spans="1:21" s="172" customFormat="1">
      <c r="A24" s="38">
        <v>17</v>
      </c>
      <c r="B24" s="39">
        <f t="shared" si="0"/>
        <v>0</v>
      </c>
      <c r="C24" s="39" t="str">
        <f t="shared" si="1"/>
        <v>2022 Current Year</v>
      </c>
      <c r="D24" s="40">
        <v>1</v>
      </c>
      <c r="E24" s="662">
        <v>17</v>
      </c>
      <c r="F24" s="40">
        <v>1</v>
      </c>
      <c r="G24" s="40" t="s">
        <v>139</v>
      </c>
      <c r="H24" s="40" t="s">
        <v>211</v>
      </c>
      <c r="I24" s="640" t="s">
        <v>261</v>
      </c>
      <c r="J24" s="303">
        <v>0</v>
      </c>
      <c r="K24" s="304">
        <v>0</v>
      </c>
      <c r="L24" s="305">
        <v>0</v>
      </c>
      <c r="M24" s="305">
        <v>0</v>
      </c>
      <c r="N24" s="303">
        <v>0</v>
      </c>
      <c r="O24" s="306">
        <v>0</v>
      </c>
      <c r="P24" s="303">
        <v>0</v>
      </c>
      <c r="Q24" s="171">
        <f>VLOOKUP(C24&amp;D24&amp;A24,'Delivery Counts'!$A$23:$I$54,8,FALSE)</f>
        <v>0</v>
      </c>
      <c r="R24" s="171">
        <f>VLOOKUP(C24&amp;D24&amp;A24,'Delivery Counts'!$A$23:$I$54,9,FALSE)</f>
        <v>0</v>
      </c>
      <c r="S24" s="16">
        <f t="shared" si="2"/>
        <v>0</v>
      </c>
      <c r="T24" s="237"/>
      <c r="U24" s="237"/>
    </row>
    <row r="25" spans="1:21" s="172" customFormat="1">
      <c r="A25" s="38">
        <v>17</v>
      </c>
      <c r="B25" s="39">
        <f t="shared" si="0"/>
        <v>0</v>
      </c>
      <c r="C25" s="39" t="str">
        <f t="shared" si="1"/>
        <v>2022 Current Year</v>
      </c>
      <c r="D25" s="40">
        <v>1</v>
      </c>
      <c r="E25" s="662">
        <v>17</v>
      </c>
      <c r="F25" s="40">
        <v>1</v>
      </c>
      <c r="G25" s="40" t="s">
        <v>139</v>
      </c>
      <c r="H25" s="40" t="s">
        <v>214</v>
      </c>
      <c r="I25" s="658" t="s">
        <v>676</v>
      </c>
      <c r="J25" s="303">
        <v>0</v>
      </c>
      <c r="K25" s="304">
        <v>0</v>
      </c>
      <c r="L25" s="305">
        <v>0</v>
      </c>
      <c r="M25" s="305">
        <v>0</v>
      </c>
      <c r="N25" s="303">
        <v>0</v>
      </c>
      <c r="O25" s="306">
        <v>0</v>
      </c>
      <c r="P25" s="303">
        <v>0</v>
      </c>
      <c r="Q25" s="171">
        <f>VLOOKUP(C25&amp;D25&amp;A25,'Delivery Counts'!$A$23:$I$54,8,FALSE)</f>
        <v>0</v>
      </c>
      <c r="R25" s="171">
        <f>VLOOKUP(C25&amp;D25&amp;A25,'Delivery Counts'!$A$23:$I$54,9,FALSE)</f>
        <v>0</v>
      </c>
      <c r="S25" s="16">
        <f t="shared" si="2"/>
        <v>0</v>
      </c>
    </row>
    <row r="26" spans="1:21" s="172" customFormat="1">
      <c r="A26" s="38">
        <v>17</v>
      </c>
      <c r="B26" s="39">
        <f t="shared" si="0"/>
        <v>0</v>
      </c>
      <c r="C26" s="39" t="str">
        <f t="shared" si="1"/>
        <v>2022 Current Year</v>
      </c>
      <c r="D26" s="40">
        <v>1</v>
      </c>
      <c r="E26" s="662">
        <v>17</v>
      </c>
      <c r="F26" s="40">
        <v>1</v>
      </c>
      <c r="G26" s="40" t="s">
        <v>139</v>
      </c>
      <c r="H26" s="40" t="s">
        <v>215</v>
      </c>
      <c r="I26" s="658" t="s">
        <v>216</v>
      </c>
      <c r="J26" s="303">
        <v>0</v>
      </c>
      <c r="K26" s="304">
        <v>0</v>
      </c>
      <c r="L26" s="305">
        <v>0</v>
      </c>
      <c r="M26" s="305">
        <v>0</v>
      </c>
      <c r="N26" s="303">
        <v>0</v>
      </c>
      <c r="O26" s="306">
        <v>0</v>
      </c>
      <c r="P26" s="303">
        <v>0</v>
      </c>
      <c r="Q26" s="171">
        <f>VLOOKUP(C26&amp;D26&amp;A26,'Delivery Counts'!$A$23:$I$54,8,FALSE)</f>
        <v>0</v>
      </c>
      <c r="R26" s="171">
        <f>VLOOKUP(C26&amp;D26&amp;A26,'Delivery Counts'!$A$23:$I$54,9,FALSE)</f>
        <v>0</v>
      </c>
      <c r="S26" s="16">
        <f t="shared" si="2"/>
        <v>0</v>
      </c>
    </row>
    <row r="27" spans="1:21" s="172" customFormat="1">
      <c r="A27" s="38">
        <v>17</v>
      </c>
      <c r="B27" s="39">
        <f t="shared" si="0"/>
        <v>0</v>
      </c>
      <c r="C27" s="39" t="str">
        <f t="shared" si="1"/>
        <v>2022 Current Year</v>
      </c>
      <c r="D27" s="40">
        <v>1</v>
      </c>
      <c r="E27" s="662">
        <v>17</v>
      </c>
      <c r="F27" s="40">
        <v>1</v>
      </c>
      <c r="G27" s="40" t="s">
        <v>139</v>
      </c>
      <c r="H27" s="40" t="s">
        <v>217</v>
      </c>
      <c r="I27" s="658" t="s">
        <v>262</v>
      </c>
      <c r="J27" s="303">
        <v>0</v>
      </c>
      <c r="K27" s="304">
        <v>0</v>
      </c>
      <c r="L27" s="305">
        <v>0</v>
      </c>
      <c r="M27" s="305">
        <v>0</v>
      </c>
      <c r="N27" s="303">
        <v>0</v>
      </c>
      <c r="O27" s="306">
        <v>0</v>
      </c>
      <c r="P27" s="303">
        <v>0</v>
      </c>
      <c r="Q27" s="171">
        <f>VLOOKUP(C27&amp;D27&amp;A27,'Delivery Counts'!$A$23:$I$54,8,FALSE)</f>
        <v>0</v>
      </c>
      <c r="R27" s="171">
        <f>VLOOKUP(C27&amp;D27&amp;A27,'Delivery Counts'!$A$23:$I$54,9,FALSE)</f>
        <v>0</v>
      </c>
      <c r="S27" s="16">
        <f t="shared" si="2"/>
        <v>0</v>
      </c>
    </row>
    <row r="28" spans="1:21" s="172" customFormat="1">
      <c r="A28" s="38">
        <v>17</v>
      </c>
      <c r="B28" s="39">
        <f t="shared" si="0"/>
        <v>0</v>
      </c>
      <c r="C28" s="39" t="str">
        <f t="shared" si="1"/>
        <v>2022 Current Year</v>
      </c>
      <c r="D28" s="40">
        <v>1</v>
      </c>
      <c r="E28" s="662">
        <v>17</v>
      </c>
      <c r="F28" s="40">
        <v>1</v>
      </c>
      <c r="G28" s="40" t="s">
        <v>139</v>
      </c>
      <c r="H28" s="40" t="s">
        <v>218</v>
      </c>
      <c r="I28" s="658" t="s">
        <v>677</v>
      </c>
      <c r="J28" s="303">
        <v>0</v>
      </c>
      <c r="K28" s="304">
        <v>0</v>
      </c>
      <c r="L28" s="305">
        <v>0</v>
      </c>
      <c r="M28" s="305">
        <v>0</v>
      </c>
      <c r="N28" s="303">
        <v>0</v>
      </c>
      <c r="O28" s="306">
        <v>0</v>
      </c>
      <c r="P28" s="303">
        <v>0</v>
      </c>
      <c r="Q28" s="171">
        <f>VLOOKUP(C28&amp;D28&amp;A28,'Delivery Counts'!$A$23:$I$54,8,FALSE)</f>
        <v>0</v>
      </c>
      <c r="R28" s="171">
        <f>VLOOKUP(C28&amp;D28&amp;A28,'Delivery Counts'!$A$23:$I$54,9,FALSE)</f>
        <v>0</v>
      </c>
      <c r="S28" s="16">
        <f t="shared" si="2"/>
        <v>0</v>
      </c>
      <c r="T28" s="237"/>
      <c r="U28" s="237"/>
    </row>
    <row r="29" spans="1:21" s="172" customFormat="1">
      <c r="A29" s="38">
        <v>17</v>
      </c>
      <c r="B29" s="39">
        <f t="shared" si="0"/>
        <v>0</v>
      </c>
      <c r="C29" s="39" t="str">
        <f t="shared" si="1"/>
        <v>2022 Current Year</v>
      </c>
      <c r="D29" s="40">
        <v>1</v>
      </c>
      <c r="E29" s="662">
        <v>17</v>
      </c>
      <c r="F29" s="40">
        <v>1</v>
      </c>
      <c r="G29" s="40" t="s">
        <v>139</v>
      </c>
      <c r="H29" s="40" t="s">
        <v>219</v>
      </c>
      <c r="I29" s="658" t="s">
        <v>263</v>
      </c>
      <c r="J29" s="303">
        <v>0</v>
      </c>
      <c r="K29" s="304">
        <v>0</v>
      </c>
      <c r="L29" s="305">
        <v>0</v>
      </c>
      <c r="M29" s="305">
        <v>0</v>
      </c>
      <c r="N29" s="303">
        <v>0</v>
      </c>
      <c r="O29" s="306">
        <v>0</v>
      </c>
      <c r="P29" s="303">
        <v>0</v>
      </c>
      <c r="Q29" s="171">
        <f>VLOOKUP(C29&amp;D29&amp;A29,'Delivery Counts'!$A$23:$I$54,8,FALSE)</f>
        <v>0</v>
      </c>
      <c r="R29" s="171">
        <f>VLOOKUP(C29&amp;D29&amp;A29,'Delivery Counts'!$A$23:$I$54,9,FALSE)</f>
        <v>0</v>
      </c>
      <c r="S29" s="16">
        <f t="shared" si="2"/>
        <v>0</v>
      </c>
      <c r="T29" s="237"/>
      <c r="U29" s="237"/>
    </row>
    <row r="30" spans="1:21" s="172" customFormat="1">
      <c r="A30" s="38">
        <v>17</v>
      </c>
      <c r="B30" s="39">
        <f t="shared" si="0"/>
        <v>0</v>
      </c>
      <c r="C30" s="39" t="str">
        <f t="shared" si="1"/>
        <v>2022 Current Year</v>
      </c>
      <c r="D30" s="40">
        <v>1</v>
      </c>
      <c r="E30" s="662">
        <v>17</v>
      </c>
      <c r="F30" s="40">
        <v>1</v>
      </c>
      <c r="G30" s="40" t="s">
        <v>139</v>
      </c>
      <c r="H30" s="40" t="s">
        <v>220</v>
      </c>
      <c r="I30" s="658" t="s">
        <v>675</v>
      </c>
      <c r="J30" s="303">
        <v>0</v>
      </c>
      <c r="K30" s="304">
        <v>0</v>
      </c>
      <c r="L30" s="305">
        <v>0</v>
      </c>
      <c r="M30" s="305">
        <v>0</v>
      </c>
      <c r="N30" s="303">
        <v>0</v>
      </c>
      <c r="O30" s="306">
        <v>0</v>
      </c>
      <c r="P30" s="303">
        <v>0</v>
      </c>
      <c r="Q30" s="171">
        <f>VLOOKUP(C30&amp;D30&amp;A30,'Delivery Counts'!$A$23:$I$54,8,FALSE)</f>
        <v>0</v>
      </c>
      <c r="R30" s="171">
        <f>VLOOKUP(C30&amp;D30&amp;A30,'Delivery Counts'!$A$23:$I$54,9,FALSE)</f>
        <v>0</v>
      </c>
      <c r="S30" s="16">
        <f t="shared" si="2"/>
        <v>0</v>
      </c>
      <c r="T30" s="237"/>
      <c r="U30" s="237"/>
    </row>
    <row r="31" spans="1:21" s="172" customFormat="1">
      <c r="A31" s="38">
        <v>17</v>
      </c>
      <c r="B31" s="39">
        <f t="shared" si="0"/>
        <v>0</v>
      </c>
      <c r="C31" s="39" t="str">
        <f t="shared" si="1"/>
        <v>2022 Current Year</v>
      </c>
      <c r="D31" s="40">
        <v>1</v>
      </c>
      <c r="E31" s="662">
        <v>17</v>
      </c>
      <c r="F31" s="40">
        <v>1</v>
      </c>
      <c r="G31" s="40" t="s">
        <v>139</v>
      </c>
      <c r="H31" s="40" t="s">
        <v>221</v>
      </c>
      <c r="I31" s="658" t="s">
        <v>264</v>
      </c>
      <c r="J31" s="303">
        <v>0</v>
      </c>
      <c r="K31" s="304">
        <v>0</v>
      </c>
      <c r="L31" s="305">
        <v>0</v>
      </c>
      <c r="M31" s="305">
        <v>0</v>
      </c>
      <c r="N31" s="303">
        <v>0</v>
      </c>
      <c r="O31" s="306">
        <v>0</v>
      </c>
      <c r="P31" s="303">
        <v>0</v>
      </c>
      <c r="Q31" s="171">
        <f>VLOOKUP(C31&amp;D31&amp;A31,'Delivery Counts'!$A$23:$I$54,8,FALSE)</f>
        <v>0</v>
      </c>
      <c r="R31" s="171">
        <f>VLOOKUP(C31&amp;D31&amp;A31,'Delivery Counts'!$A$23:$I$54,9,FALSE)</f>
        <v>0</v>
      </c>
      <c r="S31" s="16">
        <f t="shared" si="2"/>
        <v>0</v>
      </c>
      <c r="T31" s="237"/>
      <c r="U31" s="237"/>
    </row>
    <row r="32" spans="1:21" s="172" customFormat="1">
      <c r="A32" s="38">
        <v>17</v>
      </c>
      <c r="B32" s="39">
        <f t="shared" si="0"/>
        <v>0</v>
      </c>
      <c r="C32" s="39" t="str">
        <f t="shared" si="1"/>
        <v>2022 Current Year</v>
      </c>
      <c r="D32" s="40">
        <v>1</v>
      </c>
      <c r="E32" s="662">
        <v>17</v>
      </c>
      <c r="F32" s="40">
        <v>1</v>
      </c>
      <c r="G32" s="40" t="s">
        <v>139</v>
      </c>
      <c r="H32" s="40" t="s">
        <v>222</v>
      </c>
      <c r="I32" s="658" t="s">
        <v>206</v>
      </c>
      <c r="J32" s="303">
        <v>0</v>
      </c>
      <c r="K32" s="304">
        <v>0</v>
      </c>
      <c r="L32" s="305">
        <v>0</v>
      </c>
      <c r="M32" s="305">
        <v>0</v>
      </c>
      <c r="N32" s="303">
        <v>0</v>
      </c>
      <c r="O32" s="306">
        <v>0</v>
      </c>
      <c r="P32" s="303">
        <v>0</v>
      </c>
      <c r="Q32" s="171">
        <f>VLOOKUP(C32&amp;D32&amp;A32,'Delivery Counts'!$A$23:$I$54,8,FALSE)</f>
        <v>0</v>
      </c>
      <c r="R32" s="171">
        <f>VLOOKUP(C32&amp;D32&amp;A32,'Delivery Counts'!$A$23:$I$54,9,FALSE)</f>
        <v>0</v>
      </c>
      <c r="S32" s="16">
        <f t="shared" si="2"/>
        <v>0</v>
      </c>
      <c r="T32" s="237"/>
      <c r="U32" s="237"/>
    </row>
    <row r="33" spans="1:21" s="172" customFormat="1">
      <c r="A33" s="38">
        <v>17</v>
      </c>
      <c r="B33" s="39">
        <f t="shared" si="0"/>
        <v>0</v>
      </c>
      <c r="C33" s="39" t="str">
        <f t="shared" si="1"/>
        <v>2022 Current Year</v>
      </c>
      <c r="D33" s="40">
        <v>1</v>
      </c>
      <c r="E33" s="662">
        <v>17</v>
      </c>
      <c r="F33" s="40">
        <v>1</v>
      </c>
      <c r="G33" s="40" t="s">
        <v>139</v>
      </c>
      <c r="H33" s="40" t="s">
        <v>223</v>
      </c>
      <c r="I33" s="658" t="s">
        <v>181</v>
      </c>
      <c r="J33" s="303">
        <v>0</v>
      </c>
      <c r="K33" s="304">
        <v>0</v>
      </c>
      <c r="L33" s="305">
        <v>0</v>
      </c>
      <c r="M33" s="305">
        <v>0</v>
      </c>
      <c r="N33" s="303">
        <v>0</v>
      </c>
      <c r="O33" s="306">
        <v>0</v>
      </c>
      <c r="P33" s="303">
        <v>0</v>
      </c>
      <c r="Q33" s="171">
        <f>VLOOKUP(C33&amp;D33&amp;A33,'Delivery Counts'!$A$23:$I$54,8,FALSE)</f>
        <v>0</v>
      </c>
      <c r="R33" s="171">
        <f>VLOOKUP(C33&amp;D33&amp;A33,'Delivery Counts'!$A$23:$I$54,9,FALSE)</f>
        <v>0</v>
      </c>
      <c r="S33" s="16">
        <f t="shared" si="2"/>
        <v>0</v>
      </c>
      <c r="T33" s="237"/>
      <c r="U33" s="237"/>
    </row>
    <row r="34" spans="1:21" s="172" customFormat="1">
      <c r="A34" s="38">
        <v>17</v>
      </c>
      <c r="B34" s="39">
        <f t="shared" si="0"/>
        <v>0</v>
      </c>
      <c r="C34" s="39" t="str">
        <f t="shared" si="1"/>
        <v>2022 Current Year</v>
      </c>
      <c r="D34" s="40">
        <v>1</v>
      </c>
      <c r="E34" s="662">
        <v>17</v>
      </c>
      <c r="F34" s="40">
        <v>1</v>
      </c>
      <c r="G34" s="40" t="s">
        <v>139</v>
      </c>
      <c r="H34" s="40" t="s">
        <v>150</v>
      </c>
      <c r="I34" s="658" t="s">
        <v>204</v>
      </c>
      <c r="J34" s="303">
        <v>0</v>
      </c>
      <c r="K34" s="304">
        <v>0</v>
      </c>
      <c r="L34" s="305">
        <v>0</v>
      </c>
      <c r="M34" s="305">
        <v>0</v>
      </c>
      <c r="N34" s="303">
        <v>0</v>
      </c>
      <c r="O34" s="306">
        <v>0</v>
      </c>
      <c r="P34" s="303">
        <v>0</v>
      </c>
      <c r="Q34" s="171">
        <f>VLOOKUP(C34&amp;D34&amp;A34,'Delivery Counts'!$A$23:$I$54,8,FALSE)</f>
        <v>0</v>
      </c>
      <c r="R34" s="171">
        <f>VLOOKUP(C34&amp;D34&amp;A34,'Delivery Counts'!$A$23:$I$54,9,FALSE)</f>
        <v>0</v>
      </c>
      <c r="S34" s="16">
        <f t="shared" si="2"/>
        <v>0</v>
      </c>
      <c r="T34" s="237"/>
      <c r="U34" s="237"/>
    </row>
    <row r="35" spans="1:21" s="172" customFormat="1">
      <c r="A35" s="38">
        <v>17</v>
      </c>
      <c r="B35" s="39">
        <f t="shared" si="0"/>
        <v>0</v>
      </c>
      <c r="C35" s="39" t="str">
        <f t="shared" si="1"/>
        <v>2022 Current Year</v>
      </c>
      <c r="D35" s="40">
        <v>1</v>
      </c>
      <c r="E35" s="662">
        <v>17</v>
      </c>
      <c r="F35" s="40">
        <v>1</v>
      </c>
      <c r="G35" s="40" t="s">
        <v>139</v>
      </c>
      <c r="H35" s="40" t="s">
        <v>151</v>
      </c>
      <c r="I35" s="658" t="s">
        <v>205</v>
      </c>
      <c r="J35" s="303">
        <v>0</v>
      </c>
      <c r="K35" s="304">
        <v>0</v>
      </c>
      <c r="L35" s="305">
        <v>0</v>
      </c>
      <c r="M35" s="305">
        <v>0</v>
      </c>
      <c r="N35" s="303">
        <v>0</v>
      </c>
      <c r="O35" s="306">
        <v>0</v>
      </c>
      <c r="P35" s="303">
        <v>0</v>
      </c>
      <c r="Q35" s="171">
        <f>VLOOKUP(C35&amp;D35&amp;A35,'Delivery Counts'!$A$23:$I$54,8,FALSE)</f>
        <v>0</v>
      </c>
      <c r="R35" s="171">
        <f>VLOOKUP(C35&amp;D35&amp;A35,'Delivery Counts'!$A$23:$I$54,9,FALSE)</f>
        <v>0</v>
      </c>
      <c r="S35" s="16">
        <f t="shared" si="2"/>
        <v>0</v>
      </c>
      <c r="T35" s="237"/>
      <c r="U35" s="237"/>
    </row>
    <row r="36" spans="1:21" s="172" customFormat="1">
      <c r="A36" s="38">
        <v>17</v>
      </c>
      <c r="B36" s="39">
        <f t="shared" si="0"/>
        <v>0</v>
      </c>
      <c r="C36" s="39" t="str">
        <f t="shared" si="1"/>
        <v>2022 Current Year</v>
      </c>
      <c r="D36" s="40">
        <v>1</v>
      </c>
      <c r="E36" s="662">
        <v>17</v>
      </c>
      <c r="F36" s="40">
        <v>1</v>
      </c>
      <c r="G36" s="40" t="s">
        <v>139</v>
      </c>
      <c r="H36" s="40" t="s">
        <v>152</v>
      </c>
      <c r="I36" s="658" t="s">
        <v>182</v>
      </c>
      <c r="J36" s="303">
        <v>0</v>
      </c>
      <c r="K36" s="304">
        <v>0</v>
      </c>
      <c r="L36" s="305">
        <v>0</v>
      </c>
      <c r="M36" s="305">
        <v>0</v>
      </c>
      <c r="N36" s="303">
        <v>0</v>
      </c>
      <c r="O36" s="306">
        <v>0</v>
      </c>
      <c r="P36" s="303">
        <v>0</v>
      </c>
      <c r="Q36" s="171">
        <f>VLOOKUP(C36&amp;D36&amp;A36,'Delivery Counts'!$A$23:$I$54,8,FALSE)</f>
        <v>0</v>
      </c>
      <c r="R36" s="171">
        <f>VLOOKUP(C36&amp;D36&amp;A36,'Delivery Counts'!$A$23:$I$54,9,FALSE)</f>
        <v>0</v>
      </c>
      <c r="S36" s="16">
        <f t="shared" si="2"/>
        <v>0</v>
      </c>
      <c r="T36" s="237"/>
      <c r="U36" s="237"/>
    </row>
    <row r="37" spans="1:21" s="172" customFormat="1">
      <c r="A37" s="38">
        <v>17</v>
      </c>
      <c r="B37" s="39">
        <f t="shared" si="0"/>
        <v>0</v>
      </c>
      <c r="C37" s="39" t="str">
        <f t="shared" si="1"/>
        <v>2022 Current Year</v>
      </c>
      <c r="D37" s="40">
        <v>1</v>
      </c>
      <c r="E37" s="662">
        <v>17</v>
      </c>
      <c r="F37" s="40">
        <v>1</v>
      </c>
      <c r="G37" s="40" t="s">
        <v>139</v>
      </c>
      <c r="H37" s="40" t="s">
        <v>70</v>
      </c>
      <c r="I37" s="658" t="s">
        <v>265</v>
      </c>
      <c r="J37" s="303">
        <v>0</v>
      </c>
      <c r="K37" s="304">
        <v>0</v>
      </c>
      <c r="L37" s="305">
        <v>0</v>
      </c>
      <c r="M37" s="305">
        <v>0</v>
      </c>
      <c r="N37" s="303">
        <v>0</v>
      </c>
      <c r="O37" s="306">
        <v>0</v>
      </c>
      <c r="P37" s="303">
        <v>0</v>
      </c>
      <c r="Q37" s="171">
        <f>VLOOKUP(C37&amp;D37&amp;A37,'Delivery Counts'!$A$23:$I$54,8,FALSE)</f>
        <v>0</v>
      </c>
      <c r="R37" s="171">
        <f>VLOOKUP(C37&amp;D37&amp;A37,'Delivery Counts'!$A$23:$I$54,9,FALSE)</f>
        <v>0</v>
      </c>
      <c r="S37" s="16">
        <f t="shared" si="2"/>
        <v>0</v>
      </c>
      <c r="T37" s="237"/>
      <c r="U37" s="237"/>
    </row>
    <row r="38" spans="1:21" s="172" customFormat="1">
      <c r="A38" s="38">
        <v>17</v>
      </c>
      <c r="B38" s="39">
        <f t="shared" si="0"/>
        <v>0</v>
      </c>
      <c r="C38" s="39" t="str">
        <f t="shared" si="1"/>
        <v>2022 Current Year</v>
      </c>
      <c r="D38" s="40">
        <v>1</v>
      </c>
      <c r="E38" s="662">
        <v>17</v>
      </c>
      <c r="F38" s="40">
        <v>1</v>
      </c>
      <c r="G38" s="40" t="s">
        <v>139</v>
      </c>
      <c r="H38" s="40" t="s">
        <v>71</v>
      </c>
      <c r="I38" s="658" t="s">
        <v>266</v>
      </c>
      <c r="J38" s="303">
        <v>0</v>
      </c>
      <c r="K38" s="304">
        <v>0</v>
      </c>
      <c r="L38" s="305">
        <v>0</v>
      </c>
      <c r="M38" s="305">
        <v>0</v>
      </c>
      <c r="N38" s="303">
        <v>0</v>
      </c>
      <c r="O38" s="306">
        <v>0</v>
      </c>
      <c r="P38" s="303">
        <v>0</v>
      </c>
      <c r="Q38" s="171">
        <f>VLOOKUP(C38&amp;D38&amp;A38,'Delivery Counts'!$A$23:$I$54,8,FALSE)</f>
        <v>0</v>
      </c>
      <c r="R38" s="171">
        <f>VLOOKUP(C38&amp;D38&amp;A38,'Delivery Counts'!$A$23:$I$54,9,FALSE)</f>
        <v>0</v>
      </c>
      <c r="S38" s="16">
        <f t="shared" si="2"/>
        <v>0</v>
      </c>
      <c r="T38" s="237"/>
      <c r="U38" s="237"/>
    </row>
    <row r="39" spans="1:21" s="172" customFormat="1">
      <c r="A39" s="38">
        <v>17</v>
      </c>
      <c r="B39" s="39">
        <f t="shared" si="0"/>
        <v>0</v>
      </c>
      <c r="C39" s="39" t="str">
        <f t="shared" si="1"/>
        <v>2022 Current Year</v>
      </c>
      <c r="D39" s="40">
        <v>1</v>
      </c>
      <c r="E39" s="662">
        <v>17</v>
      </c>
      <c r="F39" s="40">
        <v>1</v>
      </c>
      <c r="G39" s="40" t="s">
        <v>139</v>
      </c>
      <c r="H39" s="40" t="s">
        <v>72</v>
      </c>
      <c r="I39" s="658" t="s">
        <v>527</v>
      </c>
      <c r="J39" s="303">
        <v>0</v>
      </c>
      <c r="K39" s="304">
        <v>0</v>
      </c>
      <c r="L39" s="305">
        <v>0</v>
      </c>
      <c r="M39" s="305">
        <v>0</v>
      </c>
      <c r="N39" s="303">
        <v>0</v>
      </c>
      <c r="O39" s="306">
        <v>0</v>
      </c>
      <c r="P39" s="303">
        <v>0</v>
      </c>
      <c r="Q39" s="171">
        <f>VLOOKUP(C39&amp;D39&amp;A39,'Delivery Counts'!$A$23:$I$54,8,FALSE)</f>
        <v>0</v>
      </c>
      <c r="R39" s="171">
        <f>VLOOKUP(C39&amp;D39&amp;A39,'Delivery Counts'!$A$23:$I$54,9,FALSE)</f>
        <v>0</v>
      </c>
      <c r="S39" s="16">
        <f t="shared" si="2"/>
        <v>0</v>
      </c>
      <c r="T39" s="237"/>
      <c r="U39" s="237"/>
    </row>
    <row r="40" spans="1:21" s="172" customFormat="1">
      <c r="A40" s="38">
        <v>17</v>
      </c>
      <c r="B40" s="39">
        <f t="shared" si="0"/>
        <v>0</v>
      </c>
      <c r="C40" s="39" t="str">
        <f t="shared" si="1"/>
        <v>2022 Current Year</v>
      </c>
      <c r="D40" s="40">
        <v>1</v>
      </c>
      <c r="E40" s="662">
        <v>17</v>
      </c>
      <c r="F40" s="40">
        <v>1</v>
      </c>
      <c r="G40" s="40" t="s">
        <v>139</v>
      </c>
      <c r="H40" s="40" t="s">
        <v>73</v>
      </c>
      <c r="I40" s="658" t="s">
        <v>528</v>
      </c>
      <c r="J40" s="303">
        <v>0</v>
      </c>
      <c r="K40" s="304">
        <v>0</v>
      </c>
      <c r="L40" s="305">
        <v>0</v>
      </c>
      <c r="M40" s="305">
        <v>0</v>
      </c>
      <c r="N40" s="303">
        <v>0</v>
      </c>
      <c r="O40" s="306">
        <v>0</v>
      </c>
      <c r="P40" s="303">
        <v>0</v>
      </c>
      <c r="Q40" s="171">
        <f>VLOOKUP(C40&amp;D40&amp;A40,'Delivery Counts'!$A$23:$I$54,8,FALSE)</f>
        <v>0</v>
      </c>
      <c r="R40" s="171">
        <f>VLOOKUP(C40&amp;D40&amp;A40,'Delivery Counts'!$A$23:$I$54,9,FALSE)</f>
        <v>0</v>
      </c>
      <c r="S40" s="16">
        <f t="shared" si="2"/>
        <v>0</v>
      </c>
      <c r="T40" s="237"/>
      <c r="U40" s="237"/>
    </row>
    <row r="41" spans="1:21" s="172" customFormat="1">
      <c r="A41" s="38">
        <v>17</v>
      </c>
      <c r="B41" s="39">
        <f t="shared" si="0"/>
        <v>0</v>
      </c>
      <c r="C41" s="39" t="str">
        <f t="shared" si="1"/>
        <v>2022 Current Year</v>
      </c>
      <c r="D41" s="40">
        <v>1</v>
      </c>
      <c r="E41" s="662">
        <v>17</v>
      </c>
      <c r="F41" s="40">
        <v>1</v>
      </c>
      <c r="G41" s="40" t="s">
        <v>139</v>
      </c>
      <c r="H41" s="40" t="s">
        <v>409</v>
      </c>
      <c r="I41" s="640" t="s">
        <v>803</v>
      </c>
      <c r="J41" s="303">
        <v>0</v>
      </c>
      <c r="K41" s="304">
        <v>0</v>
      </c>
      <c r="L41" s="305">
        <v>0</v>
      </c>
      <c r="M41" s="305">
        <v>0</v>
      </c>
      <c r="N41" s="303">
        <v>0</v>
      </c>
      <c r="O41" s="306">
        <v>0</v>
      </c>
      <c r="P41" s="303">
        <v>0</v>
      </c>
      <c r="Q41" s="171">
        <f>VLOOKUP(C41&amp;D41&amp;A41,'Delivery Counts'!$A$23:$I$54,8,FALSE)</f>
        <v>0</v>
      </c>
      <c r="R41" s="171">
        <f>VLOOKUP(C41&amp;D41&amp;A41,'Delivery Counts'!$A$23:$I$54,9,FALSE)</f>
        <v>0</v>
      </c>
      <c r="S41" s="16">
        <f t="shared" si="2"/>
        <v>0</v>
      </c>
      <c r="T41" s="237"/>
      <c r="U41" s="237"/>
    </row>
    <row r="42" spans="1:21" s="172" customFormat="1">
      <c r="A42" s="38">
        <v>18</v>
      </c>
      <c r="B42" s="39">
        <f t="shared" si="0"/>
        <v>0</v>
      </c>
      <c r="C42" s="39" t="str">
        <f t="shared" si="1"/>
        <v>2022 Current Year</v>
      </c>
      <c r="D42" s="40">
        <v>1</v>
      </c>
      <c r="E42" s="662">
        <v>18</v>
      </c>
      <c r="F42" s="662" t="s">
        <v>739</v>
      </c>
      <c r="G42" s="40" t="s">
        <v>138</v>
      </c>
      <c r="H42" s="40" t="s">
        <v>211</v>
      </c>
      <c r="I42" s="640" t="s">
        <v>261</v>
      </c>
      <c r="J42" s="303">
        <v>0</v>
      </c>
      <c r="K42" s="304">
        <v>0</v>
      </c>
      <c r="L42" s="305">
        <v>0</v>
      </c>
      <c r="M42" s="305">
        <v>0</v>
      </c>
      <c r="N42" s="303">
        <v>0</v>
      </c>
      <c r="O42" s="306">
        <v>0</v>
      </c>
      <c r="P42" s="303">
        <v>0</v>
      </c>
      <c r="Q42" s="171">
        <f>VLOOKUP(C42&amp;D42&amp;A42,'Delivery Counts'!$A$23:$I$54,8,FALSE)</f>
        <v>0</v>
      </c>
      <c r="R42" s="171">
        <f>VLOOKUP(C42&amp;D42&amp;A42,'Delivery Counts'!$A$23:$I$54,9,FALSE)</f>
        <v>0</v>
      </c>
      <c r="S42" s="16">
        <f t="shared" si="2"/>
        <v>0</v>
      </c>
      <c r="T42" s="237"/>
      <c r="U42" s="237"/>
    </row>
    <row r="43" spans="1:21" s="172" customFormat="1">
      <c r="A43" s="38">
        <v>18</v>
      </c>
      <c r="B43" s="39">
        <f t="shared" si="0"/>
        <v>0</v>
      </c>
      <c r="C43" s="39" t="str">
        <f t="shared" si="1"/>
        <v>2022 Current Year</v>
      </c>
      <c r="D43" s="40">
        <v>1</v>
      </c>
      <c r="E43" s="662">
        <v>18</v>
      </c>
      <c r="F43" s="40" t="s">
        <v>739</v>
      </c>
      <c r="G43" s="40" t="s">
        <v>138</v>
      </c>
      <c r="H43" s="40" t="s">
        <v>214</v>
      </c>
      <c r="I43" s="658" t="s">
        <v>676</v>
      </c>
      <c r="J43" s="303">
        <v>0</v>
      </c>
      <c r="K43" s="304">
        <v>0</v>
      </c>
      <c r="L43" s="305">
        <v>0</v>
      </c>
      <c r="M43" s="305">
        <v>0</v>
      </c>
      <c r="N43" s="303">
        <v>0</v>
      </c>
      <c r="O43" s="306">
        <v>0</v>
      </c>
      <c r="P43" s="303">
        <v>0</v>
      </c>
      <c r="Q43" s="171">
        <f>VLOOKUP(C43&amp;D43&amp;A43,'Delivery Counts'!$A$23:$I$54,8,FALSE)</f>
        <v>0</v>
      </c>
      <c r="R43" s="171">
        <f>VLOOKUP(C43&amp;D43&amp;A43,'Delivery Counts'!$A$23:$I$54,9,FALSE)</f>
        <v>0</v>
      </c>
      <c r="S43" s="16">
        <f t="shared" si="2"/>
        <v>0</v>
      </c>
    </row>
    <row r="44" spans="1:21" s="172" customFormat="1">
      <c r="A44" s="38">
        <v>18</v>
      </c>
      <c r="B44" s="39">
        <f t="shared" si="0"/>
        <v>0</v>
      </c>
      <c r="C44" s="39" t="str">
        <f t="shared" si="1"/>
        <v>2022 Current Year</v>
      </c>
      <c r="D44" s="40">
        <v>1</v>
      </c>
      <c r="E44" s="662">
        <v>18</v>
      </c>
      <c r="F44" s="40" t="s">
        <v>739</v>
      </c>
      <c r="G44" s="40" t="s">
        <v>138</v>
      </c>
      <c r="H44" s="40" t="s">
        <v>215</v>
      </c>
      <c r="I44" s="658" t="s">
        <v>216</v>
      </c>
      <c r="J44" s="303">
        <v>0</v>
      </c>
      <c r="K44" s="304">
        <v>0</v>
      </c>
      <c r="L44" s="305">
        <v>0</v>
      </c>
      <c r="M44" s="305">
        <v>0</v>
      </c>
      <c r="N44" s="303">
        <v>0</v>
      </c>
      <c r="O44" s="306">
        <v>0</v>
      </c>
      <c r="P44" s="303">
        <v>0</v>
      </c>
      <c r="Q44" s="171">
        <f>VLOOKUP(C44&amp;D44&amp;A44,'Delivery Counts'!$A$23:$I$54,8,FALSE)</f>
        <v>0</v>
      </c>
      <c r="R44" s="171">
        <f>VLOOKUP(C44&amp;D44&amp;A44,'Delivery Counts'!$A$23:$I$54,9,FALSE)</f>
        <v>0</v>
      </c>
      <c r="S44" s="16">
        <f t="shared" si="2"/>
        <v>0</v>
      </c>
    </row>
    <row r="45" spans="1:21" s="172" customFormat="1">
      <c r="A45" s="38">
        <v>18</v>
      </c>
      <c r="B45" s="39">
        <f t="shared" si="0"/>
        <v>0</v>
      </c>
      <c r="C45" s="39" t="str">
        <f t="shared" si="1"/>
        <v>2022 Current Year</v>
      </c>
      <c r="D45" s="40">
        <v>1</v>
      </c>
      <c r="E45" s="662">
        <v>18</v>
      </c>
      <c r="F45" s="40" t="s">
        <v>739</v>
      </c>
      <c r="G45" s="40" t="s">
        <v>138</v>
      </c>
      <c r="H45" s="40" t="s">
        <v>217</v>
      </c>
      <c r="I45" s="658" t="s">
        <v>262</v>
      </c>
      <c r="J45" s="303">
        <v>0</v>
      </c>
      <c r="K45" s="304">
        <v>0</v>
      </c>
      <c r="L45" s="305">
        <v>0</v>
      </c>
      <c r="M45" s="305">
        <v>0</v>
      </c>
      <c r="N45" s="303">
        <v>0</v>
      </c>
      <c r="O45" s="306">
        <v>0</v>
      </c>
      <c r="P45" s="303">
        <v>0</v>
      </c>
      <c r="Q45" s="171">
        <f>VLOOKUP(C45&amp;D45&amp;A45,'Delivery Counts'!$A$23:$I$54,8,FALSE)</f>
        <v>0</v>
      </c>
      <c r="R45" s="171">
        <f>VLOOKUP(C45&amp;D45&amp;A45,'Delivery Counts'!$A$23:$I$54,9,FALSE)</f>
        <v>0</v>
      </c>
      <c r="S45" s="16">
        <f t="shared" si="2"/>
        <v>0</v>
      </c>
    </row>
    <row r="46" spans="1:21" s="172" customFormat="1">
      <c r="A46" s="38">
        <v>18</v>
      </c>
      <c r="B46" s="39">
        <f t="shared" si="0"/>
        <v>0</v>
      </c>
      <c r="C46" s="39" t="str">
        <f t="shared" si="1"/>
        <v>2022 Current Year</v>
      </c>
      <c r="D46" s="40">
        <v>1</v>
      </c>
      <c r="E46" s="662">
        <v>18</v>
      </c>
      <c r="F46" s="40" t="s">
        <v>739</v>
      </c>
      <c r="G46" s="40" t="s">
        <v>138</v>
      </c>
      <c r="H46" s="40" t="s">
        <v>218</v>
      </c>
      <c r="I46" s="658" t="s">
        <v>677</v>
      </c>
      <c r="J46" s="303">
        <v>0</v>
      </c>
      <c r="K46" s="304">
        <v>0</v>
      </c>
      <c r="L46" s="305">
        <v>0</v>
      </c>
      <c r="M46" s="305">
        <v>0</v>
      </c>
      <c r="N46" s="303">
        <v>0</v>
      </c>
      <c r="O46" s="306">
        <v>0</v>
      </c>
      <c r="P46" s="303">
        <v>0</v>
      </c>
      <c r="Q46" s="171">
        <f>VLOOKUP(C46&amp;D46&amp;A46,'Delivery Counts'!$A$23:$I$54,8,FALSE)</f>
        <v>0</v>
      </c>
      <c r="R46" s="171">
        <f>VLOOKUP(C46&amp;D46&amp;A46,'Delivery Counts'!$A$23:$I$54,9,FALSE)</f>
        <v>0</v>
      </c>
      <c r="S46" s="16">
        <f t="shared" si="2"/>
        <v>0</v>
      </c>
      <c r="T46" s="237"/>
      <c r="U46" s="237"/>
    </row>
    <row r="47" spans="1:21" s="172" customFormat="1">
      <c r="A47" s="38">
        <v>18</v>
      </c>
      <c r="B47" s="39">
        <f t="shared" si="0"/>
        <v>0</v>
      </c>
      <c r="C47" s="39" t="str">
        <f t="shared" si="1"/>
        <v>2022 Current Year</v>
      </c>
      <c r="D47" s="40">
        <v>1</v>
      </c>
      <c r="E47" s="662">
        <v>18</v>
      </c>
      <c r="F47" s="40" t="s">
        <v>739</v>
      </c>
      <c r="G47" s="40" t="s">
        <v>138</v>
      </c>
      <c r="H47" s="40" t="s">
        <v>219</v>
      </c>
      <c r="I47" s="658" t="s">
        <v>263</v>
      </c>
      <c r="J47" s="303">
        <v>0</v>
      </c>
      <c r="K47" s="304">
        <v>0</v>
      </c>
      <c r="L47" s="305">
        <v>0</v>
      </c>
      <c r="M47" s="305">
        <v>0</v>
      </c>
      <c r="N47" s="303">
        <v>0</v>
      </c>
      <c r="O47" s="306">
        <v>0</v>
      </c>
      <c r="P47" s="303">
        <v>0</v>
      </c>
      <c r="Q47" s="171">
        <f>VLOOKUP(C47&amp;D47&amp;A47,'Delivery Counts'!$A$23:$I$54,8,FALSE)</f>
        <v>0</v>
      </c>
      <c r="R47" s="171">
        <f>VLOOKUP(C47&amp;D47&amp;A47,'Delivery Counts'!$A$23:$I$54,9,FALSE)</f>
        <v>0</v>
      </c>
      <c r="S47" s="16">
        <f t="shared" si="2"/>
        <v>0</v>
      </c>
      <c r="T47" s="237"/>
      <c r="U47" s="237"/>
    </row>
    <row r="48" spans="1:21" s="172" customFormat="1">
      <c r="A48" s="38">
        <v>18</v>
      </c>
      <c r="B48" s="39">
        <f t="shared" si="0"/>
        <v>0</v>
      </c>
      <c r="C48" s="39" t="str">
        <f t="shared" si="1"/>
        <v>2022 Current Year</v>
      </c>
      <c r="D48" s="40">
        <v>1</v>
      </c>
      <c r="E48" s="662">
        <v>18</v>
      </c>
      <c r="F48" s="40" t="s">
        <v>739</v>
      </c>
      <c r="G48" s="40" t="s">
        <v>138</v>
      </c>
      <c r="H48" s="40" t="s">
        <v>220</v>
      </c>
      <c r="I48" s="658" t="s">
        <v>675</v>
      </c>
      <c r="J48" s="303">
        <v>0</v>
      </c>
      <c r="K48" s="304">
        <v>0</v>
      </c>
      <c r="L48" s="305">
        <v>0</v>
      </c>
      <c r="M48" s="305">
        <v>0</v>
      </c>
      <c r="N48" s="303">
        <v>0</v>
      </c>
      <c r="O48" s="306">
        <v>0</v>
      </c>
      <c r="P48" s="303">
        <v>0</v>
      </c>
      <c r="Q48" s="171">
        <f>VLOOKUP(C48&amp;D48&amp;A48,'Delivery Counts'!$A$23:$I$54,8,FALSE)</f>
        <v>0</v>
      </c>
      <c r="R48" s="171">
        <f>VLOOKUP(C48&amp;D48&amp;A48,'Delivery Counts'!$A$23:$I$54,9,FALSE)</f>
        <v>0</v>
      </c>
      <c r="S48" s="16">
        <f t="shared" si="2"/>
        <v>0</v>
      </c>
      <c r="T48" s="237"/>
      <c r="U48" s="237"/>
    </row>
    <row r="49" spans="1:21" s="172" customFormat="1">
      <c r="A49" s="38">
        <v>18</v>
      </c>
      <c r="B49" s="39">
        <f t="shared" si="0"/>
        <v>0</v>
      </c>
      <c r="C49" s="39" t="str">
        <f t="shared" si="1"/>
        <v>2022 Current Year</v>
      </c>
      <c r="D49" s="40">
        <v>1</v>
      </c>
      <c r="E49" s="662">
        <v>18</v>
      </c>
      <c r="F49" s="40" t="s">
        <v>739</v>
      </c>
      <c r="G49" s="40" t="s">
        <v>138</v>
      </c>
      <c r="H49" s="40" t="s">
        <v>221</v>
      </c>
      <c r="I49" s="658" t="s">
        <v>264</v>
      </c>
      <c r="J49" s="303">
        <v>0</v>
      </c>
      <c r="K49" s="304">
        <v>0</v>
      </c>
      <c r="L49" s="305">
        <v>0</v>
      </c>
      <c r="M49" s="305">
        <v>0</v>
      </c>
      <c r="N49" s="303">
        <v>0</v>
      </c>
      <c r="O49" s="306">
        <v>0</v>
      </c>
      <c r="P49" s="303">
        <v>0</v>
      </c>
      <c r="Q49" s="171">
        <f>VLOOKUP(C49&amp;D49&amp;A49,'Delivery Counts'!$A$23:$I$54,8,FALSE)</f>
        <v>0</v>
      </c>
      <c r="R49" s="171">
        <f>VLOOKUP(C49&amp;D49&amp;A49,'Delivery Counts'!$A$23:$I$54,9,FALSE)</f>
        <v>0</v>
      </c>
      <c r="S49" s="16">
        <f t="shared" si="2"/>
        <v>0</v>
      </c>
      <c r="T49" s="237"/>
      <c r="U49" s="237"/>
    </row>
    <row r="50" spans="1:21" s="172" customFormat="1">
      <c r="A50" s="38">
        <v>18</v>
      </c>
      <c r="B50" s="39">
        <f t="shared" si="0"/>
        <v>0</v>
      </c>
      <c r="C50" s="39" t="str">
        <f t="shared" si="1"/>
        <v>2022 Current Year</v>
      </c>
      <c r="D50" s="40">
        <v>1</v>
      </c>
      <c r="E50" s="662">
        <v>18</v>
      </c>
      <c r="F50" s="40" t="s">
        <v>739</v>
      </c>
      <c r="G50" s="40" t="s">
        <v>138</v>
      </c>
      <c r="H50" s="40" t="s">
        <v>222</v>
      </c>
      <c r="I50" s="658" t="s">
        <v>206</v>
      </c>
      <c r="J50" s="303">
        <v>0</v>
      </c>
      <c r="K50" s="304">
        <v>0</v>
      </c>
      <c r="L50" s="305">
        <v>0</v>
      </c>
      <c r="M50" s="305">
        <v>0</v>
      </c>
      <c r="N50" s="303">
        <v>0</v>
      </c>
      <c r="O50" s="306">
        <v>0</v>
      </c>
      <c r="P50" s="303">
        <v>0</v>
      </c>
      <c r="Q50" s="171">
        <f>VLOOKUP(C50&amp;D50&amp;A50,'Delivery Counts'!$A$23:$I$54,8,FALSE)</f>
        <v>0</v>
      </c>
      <c r="R50" s="171">
        <f>VLOOKUP(C50&amp;D50&amp;A50,'Delivery Counts'!$A$23:$I$54,9,FALSE)</f>
        <v>0</v>
      </c>
      <c r="S50" s="16">
        <f t="shared" si="2"/>
        <v>0</v>
      </c>
      <c r="T50" s="237"/>
      <c r="U50" s="237"/>
    </row>
    <row r="51" spans="1:21" s="172" customFormat="1">
      <c r="A51" s="38">
        <v>18</v>
      </c>
      <c r="B51" s="39">
        <f t="shared" si="0"/>
        <v>0</v>
      </c>
      <c r="C51" s="39" t="str">
        <f t="shared" si="1"/>
        <v>2022 Current Year</v>
      </c>
      <c r="D51" s="40">
        <v>1</v>
      </c>
      <c r="E51" s="662">
        <v>18</v>
      </c>
      <c r="F51" s="40" t="s">
        <v>739</v>
      </c>
      <c r="G51" s="40" t="s">
        <v>138</v>
      </c>
      <c r="H51" s="40" t="s">
        <v>223</v>
      </c>
      <c r="I51" s="658" t="s">
        <v>181</v>
      </c>
      <c r="J51" s="303">
        <v>0</v>
      </c>
      <c r="K51" s="304">
        <v>0</v>
      </c>
      <c r="L51" s="305">
        <v>0</v>
      </c>
      <c r="M51" s="305">
        <v>0</v>
      </c>
      <c r="N51" s="303">
        <v>0</v>
      </c>
      <c r="O51" s="306">
        <v>0</v>
      </c>
      <c r="P51" s="303">
        <v>0</v>
      </c>
      <c r="Q51" s="171">
        <f>VLOOKUP(C51&amp;D51&amp;A51,'Delivery Counts'!$A$23:$I$54,8,FALSE)</f>
        <v>0</v>
      </c>
      <c r="R51" s="171">
        <f>VLOOKUP(C51&amp;D51&amp;A51,'Delivery Counts'!$A$23:$I$54,9,FALSE)</f>
        <v>0</v>
      </c>
      <c r="S51" s="16">
        <f t="shared" si="2"/>
        <v>0</v>
      </c>
      <c r="T51" s="237"/>
      <c r="U51" s="237"/>
    </row>
    <row r="52" spans="1:21" s="172" customFormat="1">
      <c r="A52" s="38">
        <v>18</v>
      </c>
      <c r="B52" s="39">
        <f t="shared" si="0"/>
        <v>0</v>
      </c>
      <c r="C52" s="39" t="str">
        <f t="shared" si="1"/>
        <v>2022 Current Year</v>
      </c>
      <c r="D52" s="40">
        <v>1</v>
      </c>
      <c r="E52" s="662">
        <v>18</v>
      </c>
      <c r="F52" s="40" t="s">
        <v>739</v>
      </c>
      <c r="G52" s="40" t="s">
        <v>138</v>
      </c>
      <c r="H52" s="40" t="s">
        <v>150</v>
      </c>
      <c r="I52" s="658" t="s">
        <v>204</v>
      </c>
      <c r="J52" s="303">
        <v>0</v>
      </c>
      <c r="K52" s="304">
        <v>0</v>
      </c>
      <c r="L52" s="305">
        <v>0</v>
      </c>
      <c r="M52" s="305">
        <v>0</v>
      </c>
      <c r="N52" s="303">
        <v>0</v>
      </c>
      <c r="O52" s="306">
        <v>0</v>
      </c>
      <c r="P52" s="303">
        <v>0</v>
      </c>
      <c r="Q52" s="171">
        <f>VLOOKUP(C52&amp;D52&amp;A52,'Delivery Counts'!$A$23:$I$54,8,FALSE)</f>
        <v>0</v>
      </c>
      <c r="R52" s="171">
        <f>VLOOKUP(C52&amp;D52&amp;A52,'Delivery Counts'!$A$23:$I$54,9,FALSE)</f>
        <v>0</v>
      </c>
      <c r="S52" s="16">
        <f t="shared" si="2"/>
        <v>0</v>
      </c>
      <c r="T52" s="237"/>
      <c r="U52" s="237"/>
    </row>
    <row r="53" spans="1:21" s="172" customFormat="1">
      <c r="A53" s="38">
        <v>18</v>
      </c>
      <c r="B53" s="39">
        <f t="shared" si="0"/>
        <v>0</v>
      </c>
      <c r="C53" s="39" t="str">
        <f t="shared" si="1"/>
        <v>2022 Current Year</v>
      </c>
      <c r="D53" s="40">
        <v>1</v>
      </c>
      <c r="E53" s="662">
        <v>18</v>
      </c>
      <c r="F53" s="40" t="s">
        <v>739</v>
      </c>
      <c r="G53" s="40" t="s">
        <v>138</v>
      </c>
      <c r="H53" s="40" t="s">
        <v>151</v>
      </c>
      <c r="I53" s="658" t="s">
        <v>205</v>
      </c>
      <c r="J53" s="303">
        <v>0</v>
      </c>
      <c r="K53" s="304">
        <v>0</v>
      </c>
      <c r="L53" s="305">
        <v>0</v>
      </c>
      <c r="M53" s="305">
        <v>0</v>
      </c>
      <c r="N53" s="303">
        <v>0</v>
      </c>
      <c r="O53" s="306">
        <v>0</v>
      </c>
      <c r="P53" s="303">
        <v>0</v>
      </c>
      <c r="Q53" s="171">
        <f>VLOOKUP(C53&amp;D53&amp;A53,'Delivery Counts'!$A$23:$I$54,8,FALSE)</f>
        <v>0</v>
      </c>
      <c r="R53" s="171">
        <f>VLOOKUP(C53&amp;D53&amp;A53,'Delivery Counts'!$A$23:$I$54,9,FALSE)</f>
        <v>0</v>
      </c>
      <c r="S53" s="16">
        <f t="shared" si="2"/>
        <v>0</v>
      </c>
      <c r="T53" s="237"/>
      <c r="U53" s="237"/>
    </row>
    <row r="54" spans="1:21" s="172" customFormat="1">
      <c r="A54" s="38">
        <v>18</v>
      </c>
      <c r="B54" s="39">
        <f t="shared" si="0"/>
        <v>0</v>
      </c>
      <c r="C54" s="39" t="str">
        <f t="shared" si="1"/>
        <v>2022 Current Year</v>
      </c>
      <c r="D54" s="40">
        <v>1</v>
      </c>
      <c r="E54" s="662">
        <v>18</v>
      </c>
      <c r="F54" s="40" t="s">
        <v>739</v>
      </c>
      <c r="G54" s="40" t="s">
        <v>138</v>
      </c>
      <c r="H54" s="40" t="s">
        <v>152</v>
      </c>
      <c r="I54" s="658" t="s">
        <v>182</v>
      </c>
      <c r="J54" s="303">
        <v>0</v>
      </c>
      <c r="K54" s="304">
        <v>0</v>
      </c>
      <c r="L54" s="305">
        <v>0</v>
      </c>
      <c r="M54" s="305">
        <v>0</v>
      </c>
      <c r="N54" s="303">
        <v>0</v>
      </c>
      <c r="O54" s="306">
        <v>0</v>
      </c>
      <c r="P54" s="303">
        <v>0</v>
      </c>
      <c r="Q54" s="171">
        <f>VLOOKUP(C54&amp;D54&amp;A54,'Delivery Counts'!$A$23:$I$54,8,FALSE)</f>
        <v>0</v>
      </c>
      <c r="R54" s="171">
        <f>VLOOKUP(C54&amp;D54&amp;A54,'Delivery Counts'!$A$23:$I$54,9,FALSE)</f>
        <v>0</v>
      </c>
      <c r="S54" s="16">
        <f t="shared" si="2"/>
        <v>0</v>
      </c>
      <c r="T54" s="237"/>
      <c r="U54" s="237"/>
    </row>
    <row r="55" spans="1:21" s="172" customFormat="1">
      <c r="A55" s="38">
        <v>18</v>
      </c>
      <c r="B55" s="39">
        <f t="shared" si="0"/>
        <v>0</v>
      </c>
      <c r="C55" s="39" t="str">
        <f t="shared" si="1"/>
        <v>2022 Current Year</v>
      </c>
      <c r="D55" s="40">
        <v>1</v>
      </c>
      <c r="E55" s="662">
        <v>18</v>
      </c>
      <c r="F55" s="40" t="s">
        <v>739</v>
      </c>
      <c r="G55" s="40" t="s">
        <v>138</v>
      </c>
      <c r="H55" s="40" t="s">
        <v>70</v>
      </c>
      <c r="I55" s="658" t="s">
        <v>265</v>
      </c>
      <c r="J55" s="303">
        <v>0</v>
      </c>
      <c r="K55" s="304">
        <v>0</v>
      </c>
      <c r="L55" s="305">
        <v>0</v>
      </c>
      <c r="M55" s="305">
        <v>0</v>
      </c>
      <c r="N55" s="303">
        <v>0</v>
      </c>
      <c r="O55" s="306">
        <v>0</v>
      </c>
      <c r="P55" s="303">
        <v>0</v>
      </c>
      <c r="Q55" s="171">
        <f>VLOOKUP(C55&amp;D55&amp;A55,'Delivery Counts'!$A$23:$I$54,8,FALSE)</f>
        <v>0</v>
      </c>
      <c r="R55" s="171">
        <f>VLOOKUP(C55&amp;D55&amp;A55,'Delivery Counts'!$A$23:$I$54,9,FALSE)</f>
        <v>0</v>
      </c>
      <c r="S55" s="16">
        <f t="shared" si="2"/>
        <v>0</v>
      </c>
      <c r="T55" s="237"/>
      <c r="U55" s="237"/>
    </row>
    <row r="56" spans="1:21" s="172" customFormat="1">
      <c r="A56" s="38">
        <v>18</v>
      </c>
      <c r="B56" s="39">
        <f t="shared" si="0"/>
        <v>0</v>
      </c>
      <c r="C56" s="39" t="str">
        <f t="shared" si="1"/>
        <v>2022 Current Year</v>
      </c>
      <c r="D56" s="40">
        <v>1</v>
      </c>
      <c r="E56" s="662">
        <v>18</v>
      </c>
      <c r="F56" s="40" t="s">
        <v>739</v>
      </c>
      <c r="G56" s="40" t="s">
        <v>138</v>
      </c>
      <c r="H56" s="40" t="s">
        <v>71</v>
      </c>
      <c r="I56" s="658" t="s">
        <v>266</v>
      </c>
      <c r="J56" s="303">
        <v>0</v>
      </c>
      <c r="K56" s="304">
        <v>0</v>
      </c>
      <c r="L56" s="305">
        <v>0</v>
      </c>
      <c r="M56" s="305">
        <v>0</v>
      </c>
      <c r="N56" s="303">
        <v>0</v>
      </c>
      <c r="O56" s="306">
        <v>0</v>
      </c>
      <c r="P56" s="303">
        <v>0</v>
      </c>
      <c r="Q56" s="171">
        <f>VLOOKUP(C56&amp;D56&amp;A56,'Delivery Counts'!$A$23:$I$54,8,FALSE)</f>
        <v>0</v>
      </c>
      <c r="R56" s="171">
        <f>VLOOKUP(C56&amp;D56&amp;A56,'Delivery Counts'!$A$23:$I$54,9,FALSE)</f>
        <v>0</v>
      </c>
      <c r="S56" s="16">
        <f t="shared" si="2"/>
        <v>0</v>
      </c>
      <c r="T56" s="237"/>
      <c r="U56" s="237"/>
    </row>
    <row r="57" spans="1:21" s="172" customFormat="1">
      <c r="A57" s="38">
        <v>18</v>
      </c>
      <c r="B57" s="39">
        <f t="shared" si="0"/>
        <v>0</v>
      </c>
      <c r="C57" s="39" t="str">
        <f t="shared" si="1"/>
        <v>2022 Current Year</v>
      </c>
      <c r="D57" s="40">
        <v>1</v>
      </c>
      <c r="E57" s="662">
        <v>18</v>
      </c>
      <c r="F57" s="40" t="s">
        <v>739</v>
      </c>
      <c r="G57" s="40" t="s">
        <v>138</v>
      </c>
      <c r="H57" s="40" t="s">
        <v>72</v>
      </c>
      <c r="I57" s="658" t="s">
        <v>527</v>
      </c>
      <c r="J57" s="303">
        <v>0</v>
      </c>
      <c r="K57" s="304">
        <v>0</v>
      </c>
      <c r="L57" s="305">
        <v>0</v>
      </c>
      <c r="M57" s="305">
        <v>0</v>
      </c>
      <c r="N57" s="303">
        <v>0</v>
      </c>
      <c r="O57" s="306">
        <v>0</v>
      </c>
      <c r="P57" s="303">
        <v>0</v>
      </c>
      <c r="Q57" s="171">
        <f>VLOOKUP(C57&amp;D57&amp;A57,'Delivery Counts'!$A$23:$I$54,8,FALSE)</f>
        <v>0</v>
      </c>
      <c r="R57" s="171">
        <f>VLOOKUP(C57&amp;D57&amp;A57,'Delivery Counts'!$A$23:$I$54,9,FALSE)</f>
        <v>0</v>
      </c>
      <c r="S57" s="16">
        <f t="shared" si="2"/>
        <v>0</v>
      </c>
      <c r="T57" s="237"/>
      <c r="U57" s="237"/>
    </row>
    <row r="58" spans="1:21" s="172" customFormat="1">
      <c r="A58" s="38">
        <v>18</v>
      </c>
      <c r="B58" s="39">
        <f t="shared" si="0"/>
        <v>0</v>
      </c>
      <c r="C58" s="39" t="str">
        <f t="shared" si="1"/>
        <v>2022 Current Year</v>
      </c>
      <c r="D58" s="40">
        <v>1</v>
      </c>
      <c r="E58" s="662">
        <v>18</v>
      </c>
      <c r="F58" s="40" t="s">
        <v>739</v>
      </c>
      <c r="G58" s="40" t="s">
        <v>138</v>
      </c>
      <c r="H58" s="40" t="s">
        <v>73</v>
      </c>
      <c r="I58" s="658" t="s">
        <v>528</v>
      </c>
      <c r="J58" s="303">
        <v>0</v>
      </c>
      <c r="K58" s="304">
        <v>0</v>
      </c>
      <c r="L58" s="305">
        <v>0</v>
      </c>
      <c r="M58" s="305">
        <v>0</v>
      </c>
      <c r="N58" s="303">
        <v>0</v>
      </c>
      <c r="O58" s="306">
        <v>0</v>
      </c>
      <c r="P58" s="303">
        <v>0</v>
      </c>
      <c r="Q58" s="171">
        <f>VLOOKUP(C58&amp;D58&amp;A58,'Delivery Counts'!$A$23:$I$54,8,FALSE)</f>
        <v>0</v>
      </c>
      <c r="R58" s="171">
        <f>VLOOKUP(C58&amp;D58&amp;A58,'Delivery Counts'!$A$23:$I$54,9,FALSE)</f>
        <v>0</v>
      </c>
      <c r="S58" s="16">
        <f t="shared" si="2"/>
        <v>0</v>
      </c>
      <c r="T58" s="237"/>
      <c r="U58" s="237"/>
    </row>
    <row r="59" spans="1:21" s="172" customFormat="1">
      <c r="A59" s="38">
        <v>18</v>
      </c>
      <c r="B59" s="39">
        <f t="shared" si="0"/>
        <v>0</v>
      </c>
      <c r="C59" s="39" t="str">
        <f t="shared" si="1"/>
        <v>2022 Current Year</v>
      </c>
      <c r="D59" s="40">
        <v>1</v>
      </c>
      <c r="E59" s="662">
        <v>18</v>
      </c>
      <c r="F59" s="40" t="s">
        <v>739</v>
      </c>
      <c r="G59" s="40" t="s">
        <v>138</v>
      </c>
      <c r="H59" s="40" t="s">
        <v>409</v>
      </c>
      <c r="I59" s="640" t="s">
        <v>803</v>
      </c>
      <c r="J59" s="303">
        <v>0</v>
      </c>
      <c r="K59" s="304">
        <v>0</v>
      </c>
      <c r="L59" s="305">
        <v>0</v>
      </c>
      <c r="M59" s="305">
        <v>0</v>
      </c>
      <c r="N59" s="303">
        <v>0</v>
      </c>
      <c r="O59" s="306">
        <v>0</v>
      </c>
      <c r="P59" s="303">
        <v>0</v>
      </c>
      <c r="Q59" s="171">
        <f>VLOOKUP(C59&amp;D59&amp;A59,'Delivery Counts'!$A$23:$I$54,8,FALSE)</f>
        <v>0</v>
      </c>
      <c r="R59" s="171">
        <f>VLOOKUP(C59&amp;D59&amp;A59,'Delivery Counts'!$A$23:$I$54,9,FALSE)</f>
        <v>0</v>
      </c>
      <c r="S59" s="16">
        <f t="shared" si="2"/>
        <v>0</v>
      </c>
      <c r="T59" s="237"/>
      <c r="U59" s="237"/>
    </row>
    <row r="60" spans="1:21" s="172" customFormat="1">
      <c r="A60" s="38">
        <v>19</v>
      </c>
      <c r="B60" s="39">
        <f t="shared" si="0"/>
        <v>0</v>
      </c>
      <c r="C60" s="39" t="str">
        <f t="shared" si="1"/>
        <v>2022 Current Year</v>
      </c>
      <c r="D60" s="40">
        <v>1</v>
      </c>
      <c r="E60" s="662">
        <v>19</v>
      </c>
      <c r="F60" s="40" t="s">
        <v>739</v>
      </c>
      <c r="G60" s="40" t="s">
        <v>139</v>
      </c>
      <c r="H60" s="40" t="s">
        <v>211</v>
      </c>
      <c r="I60" s="640" t="s">
        <v>261</v>
      </c>
      <c r="J60" s="303">
        <v>0</v>
      </c>
      <c r="K60" s="304">
        <v>0</v>
      </c>
      <c r="L60" s="305">
        <v>0</v>
      </c>
      <c r="M60" s="305">
        <v>0</v>
      </c>
      <c r="N60" s="303">
        <v>0</v>
      </c>
      <c r="O60" s="306">
        <v>0</v>
      </c>
      <c r="P60" s="303">
        <v>0</v>
      </c>
      <c r="Q60" s="171">
        <f>VLOOKUP(C60&amp;D60&amp;A60,'Delivery Counts'!$A$23:$I$54,8,FALSE)</f>
        <v>0</v>
      </c>
      <c r="R60" s="171">
        <f>VLOOKUP(C60&amp;D60&amp;A60,'Delivery Counts'!$A$23:$I$54,9,FALSE)</f>
        <v>0</v>
      </c>
      <c r="S60" s="16">
        <f t="shared" si="2"/>
        <v>0</v>
      </c>
      <c r="T60" s="237"/>
      <c r="U60" s="237"/>
    </row>
    <row r="61" spans="1:21" s="172" customFormat="1">
      <c r="A61" s="38">
        <v>19</v>
      </c>
      <c r="B61" s="39">
        <f t="shared" si="0"/>
        <v>0</v>
      </c>
      <c r="C61" s="39" t="str">
        <f t="shared" si="1"/>
        <v>2022 Current Year</v>
      </c>
      <c r="D61" s="40">
        <v>1</v>
      </c>
      <c r="E61" s="662">
        <v>19</v>
      </c>
      <c r="F61" s="40" t="s">
        <v>739</v>
      </c>
      <c r="G61" s="40" t="s">
        <v>139</v>
      </c>
      <c r="H61" s="40" t="s">
        <v>214</v>
      </c>
      <c r="I61" s="658" t="s">
        <v>676</v>
      </c>
      <c r="J61" s="303">
        <v>0</v>
      </c>
      <c r="K61" s="304">
        <v>0</v>
      </c>
      <c r="L61" s="305">
        <v>0</v>
      </c>
      <c r="M61" s="305">
        <v>0</v>
      </c>
      <c r="N61" s="303">
        <v>0</v>
      </c>
      <c r="O61" s="306">
        <v>0</v>
      </c>
      <c r="P61" s="303">
        <v>0</v>
      </c>
      <c r="Q61" s="171">
        <f>VLOOKUP(C61&amp;D61&amp;A61,'Delivery Counts'!$A$23:$I$54,8,FALSE)</f>
        <v>0</v>
      </c>
      <c r="R61" s="171">
        <f>VLOOKUP(C61&amp;D61&amp;A61,'Delivery Counts'!$A$23:$I$54,9,FALSE)</f>
        <v>0</v>
      </c>
      <c r="S61" s="16">
        <f t="shared" si="2"/>
        <v>0</v>
      </c>
    </row>
    <row r="62" spans="1:21" s="172" customFormat="1">
      <c r="A62" s="38">
        <v>19</v>
      </c>
      <c r="B62" s="39">
        <f t="shared" si="0"/>
        <v>0</v>
      </c>
      <c r="C62" s="39" t="str">
        <f t="shared" si="1"/>
        <v>2022 Current Year</v>
      </c>
      <c r="D62" s="40">
        <v>1</v>
      </c>
      <c r="E62" s="662">
        <v>19</v>
      </c>
      <c r="F62" s="40" t="s">
        <v>739</v>
      </c>
      <c r="G62" s="40" t="s">
        <v>139</v>
      </c>
      <c r="H62" s="40" t="s">
        <v>215</v>
      </c>
      <c r="I62" s="658" t="s">
        <v>216</v>
      </c>
      <c r="J62" s="303">
        <v>0</v>
      </c>
      <c r="K62" s="304">
        <v>0</v>
      </c>
      <c r="L62" s="305">
        <v>0</v>
      </c>
      <c r="M62" s="305">
        <v>0</v>
      </c>
      <c r="N62" s="303">
        <v>0</v>
      </c>
      <c r="O62" s="306">
        <v>0</v>
      </c>
      <c r="P62" s="303">
        <v>0</v>
      </c>
      <c r="Q62" s="171">
        <f>VLOOKUP(C62&amp;D62&amp;A62,'Delivery Counts'!$A$23:$I$54,8,FALSE)</f>
        <v>0</v>
      </c>
      <c r="R62" s="171">
        <f>VLOOKUP(C62&amp;D62&amp;A62,'Delivery Counts'!$A$23:$I$54,9,FALSE)</f>
        <v>0</v>
      </c>
      <c r="S62" s="16">
        <f t="shared" si="2"/>
        <v>0</v>
      </c>
    </row>
    <row r="63" spans="1:21" s="172" customFormat="1">
      <c r="A63" s="38">
        <v>19</v>
      </c>
      <c r="B63" s="39">
        <f t="shared" si="0"/>
        <v>0</v>
      </c>
      <c r="C63" s="39" t="str">
        <f t="shared" si="1"/>
        <v>2022 Current Year</v>
      </c>
      <c r="D63" s="40">
        <v>1</v>
      </c>
      <c r="E63" s="662">
        <v>19</v>
      </c>
      <c r="F63" s="40" t="s">
        <v>739</v>
      </c>
      <c r="G63" s="40" t="s">
        <v>139</v>
      </c>
      <c r="H63" s="40" t="s">
        <v>217</v>
      </c>
      <c r="I63" s="658" t="s">
        <v>262</v>
      </c>
      <c r="J63" s="303">
        <v>0</v>
      </c>
      <c r="K63" s="304">
        <v>0</v>
      </c>
      <c r="L63" s="305">
        <v>0</v>
      </c>
      <c r="M63" s="305">
        <v>0</v>
      </c>
      <c r="N63" s="303">
        <v>0</v>
      </c>
      <c r="O63" s="306">
        <v>0</v>
      </c>
      <c r="P63" s="303">
        <v>0</v>
      </c>
      <c r="Q63" s="171">
        <f>VLOOKUP(C63&amp;D63&amp;A63,'Delivery Counts'!$A$23:$I$54,8,FALSE)</f>
        <v>0</v>
      </c>
      <c r="R63" s="171">
        <f>VLOOKUP(C63&amp;D63&amp;A63,'Delivery Counts'!$A$23:$I$54,9,FALSE)</f>
        <v>0</v>
      </c>
      <c r="S63" s="16">
        <f t="shared" si="2"/>
        <v>0</v>
      </c>
    </row>
    <row r="64" spans="1:21" s="172" customFormat="1">
      <c r="A64" s="38">
        <v>19</v>
      </c>
      <c r="B64" s="39">
        <f t="shared" si="0"/>
        <v>0</v>
      </c>
      <c r="C64" s="39" t="str">
        <f t="shared" si="1"/>
        <v>2022 Current Year</v>
      </c>
      <c r="D64" s="40">
        <v>1</v>
      </c>
      <c r="E64" s="662">
        <v>19</v>
      </c>
      <c r="F64" s="40" t="s">
        <v>739</v>
      </c>
      <c r="G64" s="40" t="s">
        <v>139</v>
      </c>
      <c r="H64" s="40" t="s">
        <v>218</v>
      </c>
      <c r="I64" s="658" t="s">
        <v>677</v>
      </c>
      <c r="J64" s="303">
        <v>0</v>
      </c>
      <c r="K64" s="304">
        <v>0</v>
      </c>
      <c r="L64" s="305">
        <v>0</v>
      </c>
      <c r="M64" s="305">
        <v>0</v>
      </c>
      <c r="N64" s="303">
        <v>0</v>
      </c>
      <c r="O64" s="306">
        <v>0</v>
      </c>
      <c r="P64" s="303">
        <v>0</v>
      </c>
      <c r="Q64" s="171">
        <f>VLOOKUP(C64&amp;D64&amp;A64,'Delivery Counts'!$A$23:$I$54,8,FALSE)</f>
        <v>0</v>
      </c>
      <c r="R64" s="171">
        <f>VLOOKUP(C64&amp;D64&amp;A64,'Delivery Counts'!$A$23:$I$54,9,FALSE)</f>
        <v>0</v>
      </c>
      <c r="S64" s="16">
        <f t="shared" si="2"/>
        <v>0</v>
      </c>
      <c r="T64" s="237"/>
      <c r="U64" s="237"/>
    </row>
    <row r="65" spans="1:21" s="172" customFormat="1">
      <c r="A65" s="38">
        <v>19</v>
      </c>
      <c r="B65" s="39">
        <f t="shared" si="0"/>
        <v>0</v>
      </c>
      <c r="C65" s="39" t="str">
        <f t="shared" si="1"/>
        <v>2022 Current Year</v>
      </c>
      <c r="D65" s="40">
        <v>1</v>
      </c>
      <c r="E65" s="662">
        <v>19</v>
      </c>
      <c r="F65" s="40" t="s">
        <v>739</v>
      </c>
      <c r="G65" s="40" t="s">
        <v>139</v>
      </c>
      <c r="H65" s="40" t="s">
        <v>219</v>
      </c>
      <c r="I65" s="658" t="s">
        <v>263</v>
      </c>
      <c r="J65" s="303">
        <v>0</v>
      </c>
      <c r="K65" s="304">
        <v>0</v>
      </c>
      <c r="L65" s="305">
        <v>0</v>
      </c>
      <c r="M65" s="305">
        <v>0</v>
      </c>
      <c r="N65" s="303">
        <v>0</v>
      </c>
      <c r="O65" s="306">
        <v>0</v>
      </c>
      <c r="P65" s="303">
        <v>0</v>
      </c>
      <c r="Q65" s="171">
        <f>VLOOKUP(C65&amp;D65&amp;A65,'Delivery Counts'!$A$23:$I$54,8,FALSE)</f>
        <v>0</v>
      </c>
      <c r="R65" s="171">
        <f>VLOOKUP(C65&amp;D65&amp;A65,'Delivery Counts'!$A$23:$I$54,9,FALSE)</f>
        <v>0</v>
      </c>
      <c r="S65" s="16">
        <f t="shared" si="2"/>
        <v>0</v>
      </c>
      <c r="T65" s="237"/>
      <c r="U65" s="237"/>
    </row>
    <row r="66" spans="1:21" s="172" customFormat="1">
      <c r="A66" s="38">
        <v>19</v>
      </c>
      <c r="B66" s="39">
        <f t="shared" si="0"/>
        <v>0</v>
      </c>
      <c r="C66" s="39" t="str">
        <f t="shared" si="1"/>
        <v>2022 Current Year</v>
      </c>
      <c r="D66" s="40">
        <v>1</v>
      </c>
      <c r="E66" s="662">
        <v>19</v>
      </c>
      <c r="F66" s="40" t="s">
        <v>739</v>
      </c>
      <c r="G66" s="40" t="s">
        <v>139</v>
      </c>
      <c r="H66" s="40" t="s">
        <v>220</v>
      </c>
      <c r="I66" s="658" t="s">
        <v>675</v>
      </c>
      <c r="J66" s="303">
        <v>0</v>
      </c>
      <c r="K66" s="304">
        <v>0</v>
      </c>
      <c r="L66" s="305">
        <v>0</v>
      </c>
      <c r="M66" s="305">
        <v>0</v>
      </c>
      <c r="N66" s="303">
        <v>0</v>
      </c>
      <c r="O66" s="306">
        <v>0</v>
      </c>
      <c r="P66" s="303">
        <v>0</v>
      </c>
      <c r="Q66" s="171">
        <f>VLOOKUP(C66&amp;D66&amp;A66,'Delivery Counts'!$A$23:$I$54,8,FALSE)</f>
        <v>0</v>
      </c>
      <c r="R66" s="171">
        <f>VLOOKUP(C66&amp;D66&amp;A66,'Delivery Counts'!$A$23:$I$54,9,FALSE)</f>
        <v>0</v>
      </c>
      <c r="S66" s="16">
        <f t="shared" si="2"/>
        <v>0</v>
      </c>
      <c r="T66" s="237"/>
      <c r="U66" s="237"/>
    </row>
    <row r="67" spans="1:21" s="172" customFormat="1">
      <c r="A67" s="38">
        <v>19</v>
      </c>
      <c r="B67" s="39">
        <f t="shared" si="0"/>
        <v>0</v>
      </c>
      <c r="C67" s="39" t="str">
        <f t="shared" si="1"/>
        <v>2022 Current Year</v>
      </c>
      <c r="D67" s="40">
        <v>1</v>
      </c>
      <c r="E67" s="662">
        <v>19</v>
      </c>
      <c r="F67" s="40" t="s">
        <v>739</v>
      </c>
      <c r="G67" s="40" t="s">
        <v>139</v>
      </c>
      <c r="H67" s="40" t="s">
        <v>221</v>
      </c>
      <c r="I67" s="658" t="s">
        <v>264</v>
      </c>
      <c r="J67" s="303">
        <v>0</v>
      </c>
      <c r="K67" s="304">
        <v>0</v>
      </c>
      <c r="L67" s="305">
        <v>0</v>
      </c>
      <c r="M67" s="305">
        <v>0</v>
      </c>
      <c r="N67" s="303">
        <v>0</v>
      </c>
      <c r="O67" s="306">
        <v>0</v>
      </c>
      <c r="P67" s="303">
        <v>0</v>
      </c>
      <c r="Q67" s="171">
        <f>VLOOKUP(C67&amp;D67&amp;A67,'Delivery Counts'!$A$23:$I$54,8,FALSE)</f>
        <v>0</v>
      </c>
      <c r="R67" s="171">
        <f>VLOOKUP(C67&amp;D67&amp;A67,'Delivery Counts'!$A$23:$I$54,9,FALSE)</f>
        <v>0</v>
      </c>
      <c r="S67" s="16">
        <f t="shared" si="2"/>
        <v>0</v>
      </c>
      <c r="T67" s="237"/>
      <c r="U67" s="237"/>
    </row>
    <row r="68" spans="1:21" s="172" customFormat="1">
      <c r="A68" s="38">
        <v>19</v>
      </c>
      <c r="B68" s="39">
        <f t="shared" si="0"/>
        <v>0</v>
      </c>
      <c r="C68" s="39" t="str">
        <f t="shared" si="1"/>
        <v>2022 Current Year</v>
      </c>
      <c r="D68" s="40">
        <v>1</v>
      </c>
      <c r="E68" s="662">
        <v>19</v>
      </c>
      <c r="F68" s="40" t="s">
        <v>739</v>
      </c>
      <c r="G68" s="40" t="s">
        <v>139</v>
      </c>
      <c r="H68" s="40" t="s">
        <v>222</v>
      </c>
      <c r="I68" s="658" t="s">
        <v>206</v>
      </c>
      <c r="J68" s="303">
        <v>0</v>
      </c>
      <c r="K68" s="304">
        <v>0</v>
      </c>
      <c r="L68" s="305">
        <v>0</v>
      </c>
      <c r="M68" s="305">
        <v>0</v>
      </c>
      <c r="N68" s="303">
        <v>0</v>
      </c>
      <c r="O68" s="306">
        <v>0</v>
      </c>
      <c r="P68" s="303">
        <v>0</v>
      </c>
      <c r="Q68" s="171">
        <f>VLOOKUP(C68&amp;D68&amp;A68,'Delivery Counts'!$A$23:$I$54,8,FALSE)</f>
        <v>0</v>
      </c>
      <c r="R68" s="171">
        <f>VLOOKUP(C68&amp;D68&amp;A68,'Delivery Counts'!$A$23:$I$54,9,FALSE)</f>
        <v>0</v>
      </c>
      <c r="S68" s="16">
        <f t="shared" si="2"/>
        <v>0</v>
      </c>
      <c r="T68" s="237"/>
      <c r="U68" s="237"/>
    </row>
    <row r="69" spans="1:21" s="172" customFormat="1">
      <c r="A69" s="38">
        <v>19</v>
      </c>
      <c r="B69" s="39">
        <f t="shared" si="0"/>
        <v>0</v>
      </c>
      <c r="C69" s="39" t="str">
        <f t="shared" si="1"/>
        <v>2022 Current Year</v>
      </c>
      <c r="D69" s="40">
        <v>1</v>
      </c>
      <c r="E69" s="662">
        <v>19</v>
      </c>
      <c r="F69" s="40" t="s">
        <v>739</v>
      </c>
      <c r="G69" s="40" t="s">
        <v>139</v>
      </c>
      <c r="H69" s="40" t="s">
        <v>223</v>
      </c>
      <c r="I69" s="658" t="s">
        <v>181</v>
      </c>
      <c r="J69" s="303">
        <v>0</v>
      </c>
      <c r="K69" s="304">
        <v>0</v>
      </c>
      <c r="L69" s="305">
        <v>0</v>
      </c>
      <c r="M69" s="305">
        <v>0</v>
      </c>
      <c r="N69" s="303">
        <v>0</v>
      </c>
      <c r="O69" s="306">
        <v>0</v>
      </c>
      <c r="P69" s="303">
        <v>0</v>
      </c>
      <c r="Q69" s="171">
        <f>VLOOKUP(C69&amp;D69&amp;A69,'Delivery Counts'!$A$23:$I$54,8,FALSE)</f>
        <v>0</v>
      </c>
      <c r="R69" s="171">
        <f>VLOOKUP(C69&amp;D69&amp;A69,'Delivery Counts'!$A$23:$I$54,9,FALSE)</f>
        <v>0</v>
      </c>
      <c r="S69" s="16">
        <f t="shared" si="2"/>
        <v>0</v>
      </c>
      <c r="T69" s="237"/>
      <c r="U69" s="237"/>
    </row>
    <row r="70" spans="1:21" s="172" customFormat="1">
      <c r="A70" s="38">
        <v>19</v>
      </c>
      <c r="B70" s="39">
        <f t="shared" si="0"/>
        <v>0</v>
      </c>
      <c r="C70" s="39" t="str">
        <f t="shared" si="1"/>
        <v>2022 Current Year</v>
      </c>
      <c r="D70" s="40">
        <v>1</v>
      </c>
      <c r="E70" s="662">
        <v>19</v>
      </c>
      <c r="F70" s="40" t="s">
        <v>739</v>
      </c>
      <c r="G70" s="40" t="s">
        <v>139</v>
      </c>
      <c r="H70" s="40" t="s">
        <v>150</v>
      </c>
      <c r="I70" s="658" t="s">
        <v>204</v>
      </c>
      <c r="J70" s="303">
        <v>0</v>
      </c>
      <c r="K70" s="304">
        <v>0</v>
      </c>
      <c r="L70" s="305">
        <v>0</v>
      </c>
      <c r="M70" s="305">
        <v>0</v>
      </c>
      <c r="N70" s="303">
        <v>0</v>
      </c>
      <c r="O70" s="306">
        <v>0</v>
      </c>
      <c r="P70" s="303">
        <v>0</v>
      </c>
      <c r="Q70" s="171">
        <f>VLOOKUP(C70&amp;D70&amp;A70,'Delivery Counts'!$A$23:$I$54,8,FALSE)</f>
        <v>0</v>
      </c>
      <c r="R70" s="171">
        <f>VLOOKUP(C70&amp;D70&amp;A70,'Delivery Counts'!$A$23:$I$54,9,FALSE)</f>
        <v>0</v>
      </c>
      <c r="S70" s="16">
        <f t="shared" si="2"/>
        <v>0</v>
      </c>
      <c r="T70" s="237"/>
      <c r="U70" s="237"/>
    </row>
    <row r="71" spans="1:21" s="172" customFormat="1">
      <c r="A71" s="38">
        <v>19</v>
      </c>
      <c r="B71" s="39">
        <f t="shared" ref="B71:B458" si="3">$B$6</f>
        <v>0</v>
      </c>
      <c r="C71" s="39" t="str">
        <f t="shared" ref="C71:C458" si="4">$C$6</f>
        <v>2022 Current Year</v>
      </c>
      <c r="D71" s="40">
        <v>1</v>
      </c>
      <c r="E71" s="662">
        <v>19</v>
      </c>
      <c r="F71" s="40" t="s">
        <v>739</v>
      </c>
      <c r="G71" s="40" t="s">
        <v>139</v>
      </c>
      <c r="H71" s="40" t="s">
        <v>151</v>
      </c>
      <c r="I71" s="658" t="s">
        <v>205</v>
      </c>
      <c r="J71" s="303">
        <v>0</v>
      </c>
      <c r="K71" s="304">
        <v>0</v>
      </c>
      <c r="L71" s="305">
        <v>0</v>
      </c>
      <c r="M71" s="305">
        <v>0</v>
      </c>
      <c r="N71" s="303">
        <v>0</v>
      </c>
      <c r="O71" s="306">
        <v>0</v>
      </c>
      <c r="P71" s="303">
        <v>0</v>
      </c>
      <c r="Q71" s="171">
        <f>VLOOKUP(C71&amp;D71&amp;A71,'Delivery Counts'!$A$23:$I$54,8,FALSE)</f>
        <v>0</v>
      </c>
      <c r="R71" s="171">
        <f>VLOOKUP(C71&amp;D71&amp;A71,'Delivery Counts'!$A$23:$I$54,9,FALSE)</f>
        <v>0</v>
      </c>
      <c r="S71" s="16">
        <f t="shared" ref="S71:S149" si="5">Q71+R71</f>
        <v>0</v>
      </c>
      <c r="T71" s="237"/>
      <c r="U71" s="237"/>
    </row>
    <row r="72" spans="1:21" s="172" customFormat="1">
      <c r="A72" s="38">
        <v>19</v>
      </c>
      <c r="B72" s="39">
        <f t="shared" si="3"/>
        <v>0</v>
      </c>
      <c r="C72" s="39" t="str">
        <f t="shared" si="4"/>
        <v>2022 Current Year</v>
      </c>
      <c r="D72" s="40">
        <v>1</v>
      </c>
      <c r="E72" s="662">
        <v>19</v>
      </c>
      <c r="F72" s="40" t="s">
        <v>739</v>
      </c>
      <c r="G72" s="40" t="s">
        <v>139</v>
      </c>
      <c r="H72" s="40" t="s">
        <v>152</v>
      </c>
      <c r="I72" s="658" t="s">
        <v>182</v>
      </c>
      <c r="J72" s="303">
        <v>0</v>
      </c>
      <c r="K72" s="304">
        <v>0</v>
      </c>
      <c r="L72" s="305">
        <v>0</v>
      </c>
      <c r="M72" s="305">
        <v>0</v>
      </c>
      <c r="N72" s="303">
        <v>0</v>
      </c>
      <c r="O72" s="306">
        <v>0</v>
      </c>
      <c r="P72" s="303">
        <v>0</v>
      </c>
      <c r="Q72" s="171">
        <f>VLOOKUP(C72&amp;D72&amp;A72,'Delivery Counts'!$A$23:$I$54,8,FALSE)</f>
        <v>0</v>
      </c>
      <c r="R72" s="171">
        <f>VLOOKUP(C72&amp;D72&amp;A72,'Delivery Counts'!$A$23:$I$54,9,FALSE)</f>
        <v>0</v>
      </c>
      <c r="S72" s="16">
        <f t="shared" si="5"/>
        <v>0</v>
      </c>
      <c r="T72" s="237"/>
      <c r="U72" s="237"/>
    </row>
    <row r="73" spans="1:21" s="172" customFormat="1">
      <c r="A73" s="38">
        <v>19</v>
      </c>
      <c r="B73" s="39">
        <f t="shared" si="3"/>
        <v>0</v>
      </c>
      <c r="C73" s="39" t="str">
        <f t="shared" si="4"/>
        <v>2022 Current Year</v>
      </c>
      <c r="D73" s="40">
        <v>1</v>
      </c>
      <c r="E73" s="662">
        <v>19</v>
      </c>
      <c r="F73" s="40" t="s">
        <v>739</v>
      </c>
      <c r="G73" s="40" t="s">
        <v>139</v>
      </c>
      <c r="H73" s="40" t="s">
        <v>70</v>
      </c>
      <c r="I73" s="658" t="s">
        <v>265</v>
      </c>
      <c r="J73" s="303">
        <v>0</v>
      </c>
      <c r="K73" s="304">
        <v>0</v>
      </c>
      <c r="L73" s="305">
        <v>0</v>
      </c>
      <c r="M73" s="305">
        <v>0</v>
      </c>
      <c r="N73" s="303">
        <v>0</v>
      </c>
      <c r="O73" s="306">
        <v>0</v>
      </c>
      <c r="P73" s="303">
        <v>0</v>
      </c>
      <c r="Q73" s="171">
        <f>VLOOKUP(C73&amp;D73&amp;A73,'Delivery Counts'!$A$23:$I$54,8,FALSE)</f>
        <v>0</v>
      </c>
      <c r="R73" s="171">
        <f>VLOOKUP(C73&amp;D73&amp;A73,'Delivery Counts'!$A$23:$I$54,9,FALSE)</f>
        <v>0</v>
      </c>
      <c r="S73" s="16">
        <f t="shared" si="5"/>
        <v>0</v>
      </c>
      <c r="T73" s="237"/>
      <c r="U73" s="237"/>
    </row>
    <row r="74" spans="1:21" s="172" customFormat="1">
      <c r="A74" s="38">
        <v>19</v>
      </c>
      <c r="B74" s="39">
        <f t="shared" si="3"/>
        <v>0</v>
      </c>
      <c r="C74" s="39" t="str">
        <f t="shared" si="4"/>
        <v>2022 Current Year</v>
      </c>
      <c r="D74" s="40">
        <v>1</v>
      </c>
      <c r="E74" s="662">
        <v>19</v>
      </c>
      <c r="F74" s="40" t="s">
        <v>739</v>
      </c>
      <c r="G74" s="40" t="s">
        <v>139</v>
      </c>
      <c r="H74" s="40" t="s">
        <v>71</v>
      </c>
      <c r="I74" s="658" t="s">
        <v>266</v>
      </c>
      <c r="J74" s="303">
        <v>0</v>
      </c>
      <c r="K74" s="304">
        <v>0</v>
      </c>
      <c r="L74" s="305">
        <v>0</v>
      </c>
      <c r="M74" s="305">
        <v>0</v>
      </c>
      <c r="N74" s="303">
        <v>0</v>
      </c>
      <c r="O74" s="306">
        <v>0</v>
      </c>
      <c r="P74" s="303">
        <v>0</v>
      </c>
      <c r="Q74" s="171">
        <f>VLOOKUP(C74&amp;D74&amp;A74,'Delivery Counts'!$A$23:$I$54,8,FALSE)</f>
        <v>0</v>
      </c>
      <c r="R74" s="171">
        <f>VLOOKUP(C74&amp;D74&amp;A74,'Delivery Counts'!$A$23:$I$54,9,FALSE)</f>
        <v>0</v>
      </c>
      <c r="S74" s="16">
        <f t="shared" si="5"/>
        <v>0</v>
      </c>
      <c r="T74" s="237"/>
      <c r="U74" s="237"/>
    </row>
    <row r="75" spans="1:21" s="172" customFormat="1">
      <c r="A75" s="38">
        <v>19</v>
      </c>
      <c r="B75" s="39">
        <f t="shared" si="3"/>
        <v>0</v>
      </c>
      <c r="C75" s="39" t="str">
        <f t="shared" si="4"/>
        <v>2022 Current Year</v>
      </c>
      <c r="D75" s="40">
        <v>1</v>
      </c>
      <c r="E75" s="662">
        <v>19</v>
      </c>
      <c r="F75" s="40" t="s">
        <v>739</v>
      </c>
      <c r="G75" s="40" t="s">
        <v>139</v>
      </c>
      <c r="H75" s="40" t="s">
        <v>72</v>
      </c>
      <c r="I75" s="658" t="s">
        <v>527</v>
      </c>
      <c r="J75" s="303">
        <v>0</v>
      </c>
      <c r="K75" s="304">
        <v>0</v>
      </c>
      <c r="L75" s="305">
        <v>0</v>
      </c>
      <c r="M75" s="305">
        <v>0</v>
      </c>
      <c r="N75" s="303">
        <v>0</v>
      </c>
      <c r="O75" s="306">
        <v>0</v>
      </c>
      <c r="P75" s="303">
        <v>0</v>
      </c>
      <c r="Q75" s="171">
        <f>VLOOKUP(C75&amp;D75&amp;A75,'Delivery Counts'!$A$23:$I$54,8,FALSE)</f>
        <v>0</v>
      </c>
      <c r="R75" s="171">
        <f>VLOOKUP(C75&amp;D75&amp;A75,'Delivery Counts'!$A$23:$I$54,9,FALSE)</f>
        <v>0</v>
      </c>
      <c r="S75" s="16">
        <f t="shared" si="5"/>
        <v>0</v>
      </c>
      <c r="T75" s="237"/>
      <c r="U75" s="237"/>
    </row>
    <row r="76" spans="1:21" s="172" customFormat="1">
      <c r="A76" s="38">
        <v>19</v>
      </c>
      <c r="B76" s="39">
        <f t="shared" si="3"/>
        <v>0</v>
      </c>
      <c r="C76" s="39" t="str">
        <f t="shared" si="4"/>
        <v>2022 Current Year</v>
      </c>
      <c r="D76" s="40">
        <v>1</v>
      </c>
      <c r="E76" s="662">
        <v>19</v>
      </c>
      <c r="F76" s="40" t="s">
        <v>739</v>
      </c>
      <c r="G76" s="40" t="s">
        <v>139</v>
      </c>
      <c r="H76" s="40" t="s">
        <v>73</v>
      </c>
      <c r="I76" s="658" t="s">
        <v>528</v>
      </c>
      <c r="J76" s="303">
        <v>0</v>
      </c>
      <c r="K76" s="304">
        <v>0</v>
      </c>
      <c r="L76" s="305">
        <v>0</v>
      </c>
      <c r="M76" s="305">
        <v>0</v>
      </c>
      <c r="N76" s="303">
        <v>0</v>
      </c>
      <c r="O76" s="306">
        <v>0</v>
      </c>
      <c r="P76" s="303">
        <v>0</v>
      </c>
      <c r="Q76" s="171">
        <f>VLOOKUP(C76&amp;D76&amp;A76,'Delivery Counts'!$A$23:$I$54,8,FALSE)</f>
        <v>0</v>
      </c>
      <c r="R76" s="171">
        <f>VLOOKUP(C76&amp;D76&amp;A76,'Delivery Counts'!$A$23:$I$54,9,FALSE)</f>
        <v>0</v>
      </c>
      <c r="S76" s="16">
        <f t="shared" si="5"/>
        <v>0</v>
      </c>
      <c r="T76" s="237"/>
      <c r="U76" s="237"/>
    </row>
    <row r="77" spans="1:21" s="172" customFormat="1">
      <c r="A77" s="38">
        <v>19</v>
      </c>
      <c r="B77" s="39">
        <f t="shared" si="3"/>
        <v>0</v>
      </c>
      <c r="C77" s="39" t="str">
        <f t="shared" si="4"/>
        <v>2022 Current Year</v>
      </c>
      <c r="D77" s="40">
        <v>1</v>
      </c>
      <c r="E77" s="662">
        <v>19</v>
      </c>
      <c r="F77" s="40" t="s">
        <v>739</v>
      </c>
      <c r="G77" s="40" t="s">
        <v>139</v>
      </c>
      <c r="H77" s="40" t="s">
        <v>409</v>
      </c>
      <c r="I77" s="640" t="s">
        <v>803</v>
      </c>
      <c r="J77" s="303">
        <v>0</v>
      </c>
      <c r="K77" s="304">
        <v>0</v>
      </c>
      <c r="L77" s="305">
        <v>0</v>
      </c>
      <c r="M77" s="305">
        <v>0</v>
      </c>
      <c r="N77" s="303">
        <v>0</v>
      </c>
      <c r="O77" s="306">
        <v>0</v>
      </c>
      <c r="P77" s="303">
        <v>0</v>
      </c>
      <c r="Q77" s="171">
        <f>VLOOKUP(C77&amp;D77&amp;A77,'Delivery Counts'!$A$23:$I$54,8,FALSE)</f>
        <v>0</v>
      </c>
      <c r="R77" s="171">
        <f>VLOOKUP(C77&amp;D77&amp;A77,'Delivery Counts'!$A$23:$I$54,9,FALSE)</f>
        <v>0</v>
      </c>
      <c r="S77" s="16">
        <f t="shared" si="5"/>
        <v>0</v>
      </c>
      <c r="T77" s="237"/>
      <c r="U77" s="237"/>
    </row>
    <row r="78" spans="1:21" s="172" customFormat="1">
      <c r="A78" s="38">
        <v>20</v>
      </c>
      <c r="B78" s="39">
        <f t="shared" si="3"/>
        <v>0</v>
      </c>
      <c r="C78" s="39" t="str">
        <f t="shared" si="4"/>
        <v>2022 Current Year</v>
      </c>
      <c r="D78" s="40">
        <v>1</v>
      </c>
      <c r="E78" s="662">
        <v>20</v>
      </c>
      <c r="F78" s="662" t="s">
        <v>740</v>
      </c>
      <c r="G78" s="311" t="s">
        <v>138</v>
      </c>
      <c r="H78" s="40" t="s">
        <v>211</v>
      </c>
      <c r="I78" s="640" t="s">
        <v>261</v>
      </c>
      <c r="J78" s="303">
        <v>0</v>
      </c>
      <c r="K78" s="304">
        <v>0</v>
      </c>
      <c r="L78" s="305">
        <v>0</v>
      </c>
      <c r="M78" s="305">
        <v>0</v>
      </c>
      <c r="N78" s="303">
        <v>0</v>
      </c>
      <c r="O78" s="306">
        <v>0</v>
      </c>
      <c r="P78" s="303">
        <v>0</v>
      </c>
      <c r="Q78" s="171">
        <f>VLOOKUP(C78&amp;D78&amp;A78,'Delivery Counts'!$A$23:$I$54,8,FALSE)</f>
        <v>0</v>
      </c>
      <c r="R78" s="171">
        <f>VLOOKUP(C78&amp;D78&amp;A78,'Delivery Counts'!$A$23:$I$54,9,FALSE)</f>
        <v>0</v>
      </c>
      <c r="S78" s="16">
        <f t="shared" si="5"/>
        <v>0</v>
      </c>
      <c r="T78" s="237"/>
      <c r="U78" s="237"/>
    </row>
    <row r="79" spans="1:21" s="172" customFormat="1">
      <c r="A79" s="38">
        <v>20</v>
      </c>
      <c r="B79" s="39">
        <f t="shared" si="3"/>
        <v>0</v>
      </c>
      <c r="C79" s="39" t="str">
        <f t="shared" si="4"/>
        <v>2022 Current Year</v>
      </c>
      <c r="D79" s="40">
        <v>1</v>
      </c>
      <c r="E79" s="662">
        <v>20</v>
      </c>
      <c r="F79" s="40" t="s">
        <v>740</v>
      </c>
      <c r="G79" s="311" t="s">
        <v>138</v>
      </c>
      <c r="H79" s="40" t="s">
        <v>214</v>
      </c>
      <c r="I79" s="658" t="s">
        <v>676</v>
      </c>
      <c r="J79" s="303">
        <v>0</v>
      </c>
      <c r="K79" s="304">
        <v>0</v>
      </c>
      <c r="L79" s="305">
        <v>0</v>
      </c>
      <c r="M79" s="305">
        <v>0</v>
      </c>
      <c r="N79" s="303">
        <v>0</v>
      </c>
      <c r="O79" s="306">
        <v>0</v>
      </c>
      <c r="P79" s="303">
        <v>0</v>
      </c>
      <c r="Q79" s="171">
        <f>VLOOKUP(C79&amp;D79&amp;A79,'Delivery Counts'!$A$23:$I$54,8,FALSE)</f>
        <v>0</v>
      </c>
      <c r="R79" s="171">
        <f>VLOOKUP(C79&amp;D79&amp;A79,'Delivery Counts'!$A$23:$I$54,9,FALSE)</f>
        <v>0</v>
      </c>
      <c r="S79" s="16">
        <f t="shared" si="5"/>
        <v>0</v>
      </c>
    </row>
    <row r="80" spans="1:21" s="172" customFormat="1">
      <c r="A80" s="38">
        <v>20</v>
      </c>
      <c r="B80" s="39">
        <f t="shared" si="3"/>
        <v>0</v>
      </c>
      <c r="C80" s="39" t="str">
        <f t="shared" si="4"/>
        <v>2022 Current Year</v>
      </c>
      <c r="D80" s="40">
        <v>1</v>
      </c>
      <c r="E80" s="662">
        <v>20</v>
      </c>
      <c r="F80" s="40" t="s">
        <v>740</v>
      </c>
      <c r="G80" s="311" t="s">
        <v>138</v>
      </c>
      <c r="H80" s="40" t="s">
        <v>215</v>
      </c>
      <c r="I80" s="658" t="s">
        <v>216</v>
      </c>
      <c r="J80" s="303">
        <v>0</v>
      </c>
      <c r="K80" s="304">
        <v>0</v>
      </c>
      <c r="L80" s="305">
        <v>0</v>
      </c>
      <c r="M80" s="305">
        <v>0</v>
      </c>
      <c r="N80" s="303">
        <v>0</v>
      </c>
      <c r="O80" s="306">
        <v>0</v>
      </c>
      <c r="P80" s="303">
        <v>0</v>
      </c>
      <c r="Q80" s="171">
        <f>VLOOKUP(C80&amp;D80&amp;A80,'Delivery Counts'!$A$23:$I$54,8,FALSE)</f>
        <v>0</v>
      </c>
      <c r="R80" s="171">
        <f>VLOOKUP(C80&amp;D80&amp;A80,'Delivery Counts'!$A$23:$I$54,9,FALSE)</f>
        <v>0</v>
      </c>
      <c r="S80" s="16">
        <f t="shared" si="5"/>
        <v>0</v>
      </c>
    </row>
    <row r="81" spans="1:21" s="172" customFormat="1">
      <c r="A81" s="38">
        <v>20</v>
      </c>
      <c r="B81" s="39">
        <f t="shared" si="3"/>
        <v>0</v>
      </c>
      <c r="C81" s="39" t="str">
        <f t="shared" si="4"/>
        <v>2022 Current Year</v>
      </c>
      <c r="D81" s="40">
        <v>1</v>
      </c>
      <c r="E81" s="662">
        <v>20</v>
      </c>
      <c r="F81" s="40" t="s">
        <v>740</v>
      </c>
      <c r="G81" s="311" t="s">
        <v>138</v>
      </c>
      <c r="H81" s="40" t="s">
        <v>217</v>
      </c>
      <c r="I81" s="658" t="s">
        <v>262</v>
      </c>
      <c r="J81" s="303">
        <v>0</v>
      </c>
      <c r="K81" s="304">
        <v>0</v>
      </c>
      <c r="L81" s="305">
        <v>0</v>
      </c>
      <c r="M81" s="305">
        <v>0</v>
      </c>
      <c r="N81" s="303">
        <v>0</v>
      </c>
      <c r="O81" s="306">
        <v>0</v>
      </c>
      <c r="P81" s="303">
        <v>0</v>
      </c>
      <c r="Q81" s="171">
        <f>VLOOKUP(C81&amp;D81&amp;A81,'Delivery Counts'!$A$23:$I$54,8,FALSE)</f>
        <v>0</v>
      </c>
      <c r="R81" s="171">
        <f>VLOOKUP(C81&amp;D81&amp;A81,'Delivery Counts'!$A$23:$I$54,9,FALSE)</f>
        <v>0</v>
      </c>
      <c r="S81" s="16">
        <f t="shared" si="5"/>
        <v>0</v>
      </c>
    </row>
    <row r="82" spans="1:21" s="172" customFormat="1">
      <c r="A82" s="38">
        <v>20</v>
      </c>
      <c r="B82" s="39">
        <f t="shared" si="3"/>
        <v>0</v>
      </c>
      <c r="C82" s="39" t="str">
        <f t="shared" si="4"/>
        <v>2022 Current Year</v>
      </c>
      <c r="D82" s="40">
        <v>1</v>
      </c>
      <c r="E82" s="662">
        <v>20</v>
      </c>
      <c r="F82" s="40" t="s">
        <v>740</v>
      </c>
      <c r="G82" s="311" t="s">
        <v>138</v>
      </c>
      <c r="H82" s="40" t="s">
        <v>218</v>
      </c>
      <c r="I82" s="658" t="s">
        <v>677</v>
      </c>
      <c r="J82" s="303">
        <v>0</v>
      </c>
      <c r="K82" s="304">
        <v>0</v>
      </c>
      <c r="L82" s="305">
        <v>0</v>
      </c>
      <c r="M82" s="305">
        <v>0</v>
      </c>
      <c r="N82" s="303">
        <v>0</v>
      </c>
      <c r="O82" s="306">
        <v>0</v>
      </c>
      <c r="P82" s="303">
        <v>0</v>
      </c>
      <c r="Q82" s="171">
        <f>VLOOKUP(C82&amp;D82&amp;A82,'Delivery Counts'!$A$23:$I$54,8,FALSE)</f>
        <v>0</v>
      </c>
      <c r="R82" s="171">
        <f>VLOOKUP(C82&amp;D82&amp;A82,'Delivery Counts'!$A$23:$I$54,9,FALSE)</f>
        <v>0</v>
      </c>
      <c r="S82" s="16">
        <f t="shared" si="5"/>
        <v>0</v>
      </c>
      <c r="T82" s="237"/>
      <c r="U82" s="237"/>
    </row>
    <row r="83" spans="1:21" s="172" customFormat="1">
      <c r="A83" s="38">
        <v>20</v>
      </c>
      <c r="B83" s="39">
        <f t="shared" si="3"/>
        <v>0</v>
      </c>
      <c r="C83" s="39" t="str">
        <f t="shared" si="4"/>
        <v>2022 Current Year</v>
      </c>
      <c r="D83" s="40">
        <v>1</v>
      </c>
      <c r="E83" s="662">
        <v>20</v>
      </c>
      <c r="F83" s="40" t="s">
        <v>740</v>
      </c>
      <c r="G83" s="311" t="s">
        <v>138</v>
      </c>
      <c r="H83" s="40" t="s">
        <v>219</v>
      </c>
      <c r="I83" s="658" t="s">
        <v>263</v>
      </c>
      <c r="J83" s="303">
        <v>0</v>
      </c>
      <c r="K83" s="304">
        <v>0</v>
      </c>
      <c r="L83" s="305">
        <v>0</v>
      </c>
      <c r="M83" s="305">
        <v>0</v>
      </c>
      <c r="N83" s="303">
        <v>0</v>
      </c>
      <c r="O83" s="306">
        <v>0</v>
      </c>
      <c r="P83" s="303">
        <v>0</v>
      </c>
      <c r="Q83" s="171">
        <f>VLOOKUP(C83&amp;D83&amp;A83,'Delivery Counts'!$A$23:$I$54,8,FALSE)</f>
        <v>0</v>
      </c>
      <c r="R83" s="171">
        <f>VLOOKUP(C83&amp;D83&amp;A83,'Delivery Counts'!$A$23:$I$54,9,FALSE)</f>
        <v>0</v>
      </c>
      <c r="S83" s="16">
        <f t="shared" si="5"/>
        <v>0</v>
      </c>
      <c r="T83" s="237"/>
      <c r="U83" s="237"/>
    </row>
    <row r="84" spans="1:21" s="172" customFormat="1">
      <c r="A84" s="38">
        <v>20</v>
      </c>
      <c r="B84" s="39">
        <f t="shared" si="3"/>
        <v>0</v>
      </c>
      <c r="C84" s="39" t="str">
        <f t="shared" si="4"/>
        <v>2022 Current Year</v>
      </c>
      <c r="D84" s="40">
        <v>1</v>
      </c>
      <c r="E84" s="662">
        <v>20</v>
      </c>
      <c r="F84" s="40" t="s">
        <v>740</v>
      </c>
      <c r="G84" s="311" t="s">
        <v>138</v>
      </c>
      <c r="H84" s="40" t="s">
        <v>220</v>
      </c>
      <c r="I84" s="658" t="s">
        <v>675</v>
      </c>
      <c r="J84" s="303">
        <v>0</v>
      </c>
      <c r="K84" s="304">
        <v>0</v>
      </c>
      <c r="L84" s="305">
        <v>0</v>
      </c>
      <c r="M84" s="305">
        <v>0</v>
      </c>
      <c r="N84" s="303">
        <v>0</v>
      </c>
      <c r="O84" s="306">
        <v>0</v>
      </c>
      <c r="P84" s="303">
        <v>0</v>
      </c>
      <c r="Q84" s="171">
        <f>VLOOKUP(C84&amp;D84&amp;A84,'Delivery Counts'!$A$23:$I$54,8,FALSE)</f>
        <v>0</v>
      </c>
      <c r="R84" s="171">
        <f>VLOOKUP(C84&amp;D84&amp;A84,'Delivery Counts'!$A$23:$I$54,9,FALSE)</f>
        <v>0</v>
      </c>
      <c r="S84" s="16">
        <f t="shared" si="5"/>
        <v>0</v>
      </c>
      <c r="T84" s="237"/>
      <c r="U84" s="237"/>
    </row>
    <row r="85" spans="1:21" s="172" customFormat="1">
      <c r="A85" s="38">
        <v>20</v>
      </c>
      <c r="B85" s="39">
        <f t="shared" si="3"/>
        <v>0</v>
      </c>
      <c r="C85" s="39" t="str">
        <f t="shared" si="4"/>
        <v>2022 Current Year</v>
      </c>
      <c r="D85" s="40">
        <v>1</v>
      </c>
      <c r="E85" s="662">
        <v>20</v>
      </c>
      <c r="F85" s="40" t="s">
        <v>740</v>
      </c>
      <c r="G85" s="311" t="s">
        <v>138</v>
      </c>
      <c r="H85" s="40" t="s">
        <v>221</v>
      </c>
      <c r="I85" s="658" t="s">
        <v>264</v>
      </c>
      <c r="J85" s="303">
        <v>0</v>
      </c>
      <c r="K85" s="304">
        <v>0</v>
      </c>
      <c r="L85" s="305">
        <v>0</v>
      </c>
      <c r="M85" s="305">
        <v>0</v>
      </c>
      <c r="N85" s="303">
        <v>0</v>
      </c>
      <c r="O85" s="306">
        <v>0</v>
      </c>
      <c r="P85" s="303">
        <v>0</v>
      </c>
      <c r="Q85" s="171">
        <f>VLOOKUP(C85&amp;D85&amp;A85,'Delivery Counts'!$A$23:$I$54,8,FALSE)</f>
        <v>0</v>
      </c>
      <c r="R85" s="171">
        <f>VLOOKUP(C85&amp;D85&amp;A85,'Delivery Counts'!$A$23:$I$54,9,FALSE)</f>
        <v>0</v>
      </c>
      <c r="S85" s="16">
        <f t="shared" si="5"/>
        <v>0</v>
      </c>
      <c r="T85" s="237"/>
      <c r="U85" s="237"/>
    </row>
    <row r="86" spans="1:21" s="172" customFormat="1">
      <c r="A86" s="38">
        <v>20</v>
      </c>
      <c r="B86" s="39">
        <f t="shared" si="3"/>
        <v>0</v>
      </c>
      <c r="C86" s="39" t="str">
        <f t="shared" si="4"/>
        <v>2022 Current Year</v>
      </c>
      <c r="D86" s="40">
        <v>1</v>
      </c>
      <c r="E86" s="662">
        <v>20</v>
      </c>
      <c r="F86" s="40" t="s">
        <v>740</v>
      </c>
      <c r="G86" s="311" t="s">
        <v>138</v>
      </c>
      <c r="H86" s="40" t="s">
        <v>222</v>
      </c>
      <c r="I86" s="658" t="s">
        <v>206</v>
      </c>
      <c r="J86" s="303">
        <v>0</v>
      </c>
      <c r="K86" s="304">
        <v>0</v>
      </c>
      <c r="L86" s="305">
        <v>0</v>
      </c>
      <c r="M86" s="305">
        <v>0</v>
      </c>
      <c r="N86" s="303">
        <v>0</v>
      </c>
      <c r="O86" s="306">
        <v>0</v>
      </c>
      <c r="P86" s="303">
        <v>0</v>
      </c>
      <c r="Q86" s="171">
        <f>VLOOKUP(C86&amp;D86&amp;A86,'Delivery Counts'!$A$23:$I$54,8,FALSE)</f>
        <v>0</v>
      </c>
      <c r="R86" s="171">
        <f>VLOOKUP(C86&amp;D86&amp;A86,'Delivery Counts'!$A$23:$I$54,9,FALSE)</f>
        <v>0</v>
      </c>
      <c r="S86" s="16">
        <f t="shared" si="5"/>
        <v>0</v>
      </c>
      <c r="T86" s="237"/>
      <c r="U86" s="237"/>
    </row>
    <row r="87" spans="1:21" s="172" customFormat="1">
      <c r="A87" s="38">
        <v>20</v>
      </c>
      <c r="B87" s="39">
        <f t="shared" si="3"/>
        <v>0</v>
      </c>
      <c r="C87" s="39" t="str">
        <f t="shared" si="4"/>
        <v>2022 Current Year</v>
      </c>
      <c r="D87" s="40">
        <v>1</v>
      </c>
      <c r="E87" s="662">
        <v>20</v>
      </c>
      <c r="F87" s="40" t="s">
        <v>740</v>
      </c>
      <c r="G87" s="311" t="s">
        <v>138</v>
      </c>
      <c r="H87" s="40" t="s">
        <v>223</v>
      </c>
      <c r="I87" s="658" t="s">
        <v>181</v>
      </c>
      <c r="J87" s="303">
        <v>0</v>
      </c>
      <c r="K87" s="304">
        <v>0</v>
      </c>
      <c r="L87" s="305">
        <v>0</v>
      </c>
      <c r="M87" s="305">
        <v>0</v>
      </c>
      <c r="N87" s="303">
        <v>0</v>
      </c>
      <c r="O87" s="306">
        <v>0</v>
      </c>
      <c r="P87" s="303">
        <v>0</v>
      </c>
      <c r="Q87" s="171">
        <f>VLOOKUP(C87&amp;D87&amp;A87,'Delivery Counts'!$A$23:$I$54,8,FALSE)</f>
        <v>0</v>
      </c>
      <c r="R87" s="171">
        <f>VLOOKUP(C87&amp;D87&amp;A87,'Delivery Counts'!$A$23:$I$54,9,FALSE)</f>
        <v>0</v>
      </c>
      <c r="S87" s="16">
        <f t="shared" si="5"/>
        <v>0</v>
      </c>
      <c r="T87" s="237"/>
      <c r="U87" s="237"/>
    </row>
    <row r="88" spans="1:21" s="172" customFormat="1">
      <c r="A88" s="38">
        <v>20</v>
      </c>
      <c r="B88" s="39">
        <f t="shared" si="3"/>
        <v>0</v>
      </c>
      <c r="C88" s="39" t="str">
        <f t="shared" si="4"/>
        <v>2022 Current Year</v>
      </c>
      <c r="D88" s="40">
        <v>1</v>
      </c>
      <c r="E88" s="662">
        <v>20</v>
      </c>
      <c r="F88" s="40" t="s">
        <v>740</v>
      </c>
      <c r="G88" s="311" t="s">
        <v>138</v>
      </c>
      <c r="H88" s="40" t="s">
        <v>150</v>
      </c>
      <c r="I88" s="658" t="s">
        <v>204</v>
      </c>
      <c r="J88" s="303">
        <v>0</v>
      </c>
      <c r="K88" s="304">
        <v>0</v>
      </c>
      <c r="L88" s="305">
        <v>0</v>
      </c>
      <c r="M88" s="305">
        <v>0</v>
      </c>
      <c r="N88" s="303">
        <v>0</v>
      </c>
      <c r="O88" s="306">
        <v>0</v>
      </c>
      <c r="P88" s="303">
        <v>0</v>
      </c>
      <c r="Q88" s="171">
        <f>VLOOKUP(C88&amp;D88&amp;A88,'Delivery Counts'!$A$23:$I$54,8,FALSE)</f>
        <v>0</v>
      </c>
      <c r="R88" s="171">
        <f>VLOOKUP(C88&amp;D88&amp;A88,'Delivery Counts'!$A$23:$I$54,9,FALSE)</f>
        <v>0</v>
      </c>
      <c r="S88" s="16">
        <f t="shared" si="5"/>
        <v>0</v>
      </c>
      <c r="T88" s="237"/>
      <c r="U88" s="237"/>
    </row>
    <row r="89" spans="1:21" s="172" customFormat="1">
      <c r="A89" s="38">
        <v>20</v>
      </c>
      <c r="B89" s="39">
        <f t="shared" si="3"/>
        <v>0</v>
      </c>
      <c r="C89" s="39" t="str">
        <f t="shared" si="4"/>
        <v>2022 Current Year</v>
      </c>
      <c r="D89" s="40">
        <v>1</v>
      </c>
      <c r="E89" s="662">
        <v>20</v>
      </c>
      <c r="F89" s="40" t="s">
        <v>740</v>
      </c>
      <c r="G89" s="311" t="s">
        <v>138</v>
      </c>
      <c r="H89" s="40" t="s">
        <v>151</v>
      </c>
      <c r="I89" s="658" t="s">
        <v>205</v>
      </c>
      <c r="J89" s="303">
        <v>0</v>
      </c>
      <c r="K89" s="304">
        <v>0</v>
      </c>
      <c r="L89" s="305">
        <v>0</v>
      </c>
      <c r="M89" s="305">
        <v>0</v>
      </c>
      <c r="N89" s="303">
        <v>0</v>
      </c>
      <c r="O89" s="306">
        <v>0</v>
      </c>
      <c r="P89" s="303">
        <v>0</v>
      </c>
      <c r="Q89" s="171">
        <f>VLOOKUP(C89&amp;D89&amp;A89,'Delivery Counts'!$A$23:$I$54,8,FALSE)</f>
        <v>0</v>
      </c>
      <c r="R89" s="171">
        <f>VLOOKUP(C89&amp;D89&amp;A89,'Delivery Counts'!$A$23:$I$54,9,FALSE)</f>
        <v>0</v>
      </c>
      <c r="S89" s="16">
        <f t="shared" si="5"/>
        <v>0</v>
      </c>
      <c r="T89" s="237"/>
      <c r="U89" s="237"/>
    </row>
    <row r="90" spans="1:21" s="172" customFormat="1">
      <c r="A90" s="38">
        <v>20</v>
      </c>
      <c r="B90" s="39">
        <f t="shared" si="3"/>
        <v>0</v>
      </c>
      <c r="C90" s="39" t="str">
        <f t="shared" si="4"/>
        <v>2022 Current Year</v>
      </c>
      <c r="D90" s="40">
        <v>1</v>
      </c>
      <c r="E90" s="662">
        <v>20</v>
      </c>
      <c r="F90" s="40" t="s">
        <v>740</v>
      </c>
      <c r="G90" s="311" t="s">
        <v>138</v>
      </c>
      <c r="H90" s="40" t="s">
        <v>152</v>
      </c>
      <c r="I90" s="658" t="s">
        <v>182</v>
      </c>
      <c r="J90" s="303">
        <v>0</v>
      </c>
      <c r="K90" s="304">
        <v>0</v>
      </c>
      <c r="L90" s="305">
        <v>0</v>
      </c>
      <c r="M90" s="305">
        <v>0</v>
      </c>
      <c r="N90" s="303">
        <v>0</v>
      </c>
      <c r="O90" s="306">
        <v>0</v>
      </c>
      <c r="P90" s="303">
        <v>0</v>
      </c>
      <c r="Q90" s="171">
        <f>VLOOKUP(C90&amp;D90&amp;A90,'Delivery Counts'!$A$23:$I$54,8,FALSE)</f>
        <v>0</v>
      </c>
      <c r="R90" s="171">
        <f>VLOOKUP(C90&amp;D90&amp;A90,'Delivery Counts'!$A$23:$I$54,9,FALSE)</f>
        <v>0</v>
      </c>
      <c r="S90" s="16">
        <f t="shared" si="5"/>
        <v>0</v>
      </c>
      <c r="T90" s="237"/>
      <c r="U90" s="237"/>
    </row>
    <row r="91" spans="1:21" s="172" customFormat="1">
      <c r="A91" s="38">
        <v>20</v>
      </c>
      <c r="B91" s="39">
        <f t="shared" si="3"/>
        <v>0</v>
      </c>
      <c r="C91" s="39" t="str">
        <f t="shared" si="4"/>
        <v>2022 Current Year</v>
      </c>
      <c r="D91" s="40">
        <v>1</v>
      </c>
      <c r="E91" s="662">
        <v>20</v>
      </c>
      <c r="F91" s="40" t="s">
        <v>740</v>
      </c>
      <c r="G91" s="311" t="s">
        <v>138</v>
      </c>
      <c r="H91" s="40" t="s">
        <v>70</v>
      </c>
      <c r="I91" s="658" t="s">
        <v>265</v>
      </c>
      <c r="J91" s="303">
        <v>0</v>
      </c>
      <c r="K91" s="304">
        <v>0</v>
      </c>
      <c r="L91" s="305">
        <v>0</v>
      </c>
      <c r="M91" s="305">
        <v>0</v>
      </c>
      <c r="N91" s="303">
        <v>0</v>
      </c>
      <c r="O91" s="306">
        <v>0</v>
      </c>
      <c r="P91" s="303">
        <v>0</v>
      </c>
      <c r="Q91" s="171">
        <f>VLOOKUP(C91&amp;D91&amp;A91,'Delivery Counts'!$A$23:$I$54,8,FALSE)</f>
        <v>0</v>
      </c>
      <c r="R91" s="171">
        <f>VLOOKUP(C91&amp;D91&amp;A91,'Delivery Counts'!$A$23:$I$54,9,FALSE)</f>
        <v>0</v>
      </c>
      <c r="S91" s="16">
        <f t="shared" si="5"/>
        <v>0</v>
      </c>
      <c r="T91" s="237"/>
      <c r="U91" s="237"/>
    </row>
    <row r="92" spans="1:21" s="172" customFormat="1">
      <c r="A92" s="38">
        <v>20</v>
      </c>
      <c r="B92" s="39">
        <f t="shared" si="3"/>
        <v>0</v>
      </c>
      <c r="C92" s="39" t="str">
        <f t="shared" si="4"/>
        <v>2022 Current Year</v>
      </c>
      <c r="D92" s="40">
        <v>1</v>
      </c>
      <c r="E92" s="662">
        <v>20</v>
      </c>
      <c r="F92" s="40" t="s">
        <v>740</v>
      </c>
      <c r="G92" s="311" t="s">
        <v>138</v>
      </c>
      <c r="H92" s="40" t="s">
        <v>71</v>
      </c>
      <c r="I92" s="658" t="s">
        <v>266</v>
      </c>
      <c r="J92" s="303">
        <v>0</v>
      </c>
      <c r="K92" s="304">
        <v>0</v>
      </c>
      <c r="L92" s="305">
        <v>0</v>
      </c>
      <c r="M92" s="305">
        <v>0</v>
      </c>
      <c r="N92" s="303">
        <v>0</v>
      </c>
      <c r="O92" s="306">
        <v>0</v>
      </c>
      <c r="P92" s="303">
        <v>0</v>
      </c>
      <c r="Q92" s="171">
        <f>VLOOKUP(C92&amp;D92&amp;A92,'Delivery Counts'!$A$23:$I$54,8,FALSE)</f>
        <v>0</v>
      </c>
      <c r="R92" s="171">
        <f>VLOOKUP(C92&amp;D92&amp;A92,'Delivery Counts'!$A$23:$I$54,9,FALSE)</f>
        <v>0</v>
      </c>
      <c r="S92" s="16">
        <f t="shared" si="5"/>
        <v>0</v>
      </c>
      <c r="T92" s="237"/>
      <c r="U92" s="237"/>
    </row>
    <row r="93" spans="1:21" s="172" customFormat="1">
      <c r="A93" s="38">
        <v>20</v>
      </c>
      <c r="B93" s="39">
        <f t="shared" si="3"/>
        <v>0</v>
      </c>
      <c r="C93" s="39" t="str">
        <f t="shared" si="4"/>
        <v>2022 Current Year</v>
      </c>
      <c r="D93" s="40">
        <v>1</v>
      </c>
      <c r="E93" s="662">
        <v>20</v>
      </c>
      <c r="F93" s="40" t="s">
        <v>740</v>
      </c>
      <c r="G93" s="311" t="s">
        <v>138</v>
      </c>
      <c r="H93" s="40" t="s">
        <v>72</v>
      </c>
      <c r="I93" s="658" t="s">
        <v>527</v>
      </c>
      <c r="J93" s="303">
        <v>0</v>
      </c>
      <c r="K93" s="304">
        <v>0</v>
      </c>
      <c r="L93" s="305">
        <v>0</v>
      </c>
      <c r="M93" s="305">
        <v>0</v>
      </c>
      <c r="N93" s="303">
        <v>0</v>
      </c>
      <c r="O93" s="306">
        <v>0</v>
      </c>
      <c r="P93" s="303">
        <v>0</v>
      </c>
      <c r="Q93" s="171">
        <f>VLOOKUP(C93&amp;D93&amp;A93,'Delivery Counts'!$A$23:$I$54,8,FALSE)</f>
        <v>0</v>
      </c>
      <c r="R93" s="171">
        <f>VLOOKUP(C93&amp;D93&amp;A93,'Delivery Counts'!$A$23:$I$54,9,FALSE)</f>
        <v>0</v>
      </c>
      <c r="S93" s="16">
        <f t="shared" si="5"/>
        <v>0</v>
      </c>
      <c r="T93" s="237"/>
      <c r="U93" s="237"/>
    </row>
    <row r="94" spans="1:21" s="172" customFormat="1">
      <c r="A94" s="38">
        <v>20</v>
      </c>
      <c r="B94" s="39">
        <f t="shared" si="3"/>
        <v>0</v>
      </c>
      <c r="C94" s="39" t="str">
        <f t="shared" si="4"/>
        <v>2022 Current Year</v>
      </c>
      <c r="D94" s="40">
        <v>1</v>
      </c>
      <c r="E94" s="662">
        <v>20</v>
      </c>
      <c r="F94" s="40" t="s">
        <v>740</v>
      </c>
      <c r="G94" s="311" t="s">
        <v>138</v>
      </c>
      <c r="H94" s="40" t="s">
        <v>73</v>
      </c>
      <c r="I94" s="658" t="s">
        <v>528</v>
      </c>
      <c r="J94" s="303">
        <v>0</v>
      </c>
      <c r="K94" s="304">
        <v>0</v>
      </c>
      <c r="L94" s="305">
        <v>0</v>
      </c>
      <c r="M94" s="305">
        <v>0</v>
      </c>
      <c r="N94" s="303">
        <v>0</v>
      </c>
      <c r="O94" s="306">
        <v>0</v>
      </c>
      <c r="P94" s="303">
        <v>0</v>
      </c>
      <c r="Q94" s="171">
        <f>VLOOKUP(C94&amp;D94&amp;A94,'Delivery Counts'!$A$23:$I$54,8,FALSE)</f>
        <v>0</v>
      </c>
      <c r="R94" s="171">
        <f>VLOOKUP(C94&amp;D94&amp;A94,'Delivery Counts'!$A$23:$I$54,9,FALSE)</f>
        <v>0</v>
      </c>
      <c r="S94" s="16">
        <f t="shared" si="5"/>
        <v>0</v>
      </c>
      <c r="T94" s="237"/>
      <c r="U94" s="237"/>
    </row>
    <row r="95" spans="1:21" s="172" customFormat="1">
      <c r="A95" s="38">
        <v>20</v>
      </c>
      <c r="B95" s="39">
        <f t="shared" si="3"/>
        <v>0</v>
      </c>
      <c r="C95" s="39" t="str">
        <f t="shared" si="4"/>
        <v>2022 Current Year</v>
      </c>
      <c r="D95" s="40">
        <v>1</v>
      </c>
      <c r="E95" s="662">
        <v>20</v>
      </c>
      <c r="F95" s="40" t="s">
        <v>740</v>
      </c>
      <c r="G95" s="311" t="s">
        <v>138</v>
      </c>
      <c r="H95" s="40" t="s">
        <v>409</v>
      </c>
      <c r="I95" s="640" t="s">
        <v>803</v>
      </c>
      <c r="J95" s="303">
        <v>0</v>
      </c>
      <c r="K95" s="304">
        <v>0</v>
      </c>
      <c r="L95" s="305">
        <v>0</v>
      </c>
      <c r="M95" s="305">
        <v>0</v>
      </c>
      <c r="N95" s="303">
        <v>0</v>
      </c>
      <c r="O95" s="306">
        <v>0</v>
      </c>
      <c r="P95" s="303">
        <v>0</v>
      </c>
      <c r="Q95" s="171">
        <f>VLOOKUP(C95&amp;D95&amp;A95,'Delivery Counts'!$A$23:$I$54,8,FALSE)</f>
        <v>0</v>
      </c>
      <c r="R95" s="171">
        <f>VLOOKUP(C95&amp;D95&amp;A95,'Delivery Counts'!$A$23:$I$54,9,FALSE)</f>
        <v>0</v>
      </c>
      <c r="S95" s="16">
        <f t="shared" si="5"/>
        <v>0</v>
      </c>
      <c r="T95" s="237"/>
      <c r="U95" s="237"/>
    </row>
    <row r="96" spans="1:21" s="172" customFormat="1">
      <c r="A96" s="38">
        <v>21</v>
      </c>
      <c r="B96" s="39">
        <f t="shared" ref="B96:B133" si="6">$B$6</f>
        <v>0</v>
      </c>
      <c r="C96" s="39" t="str">
        <f t="shared" ref="C96:C132" si="7">$C$6</f>
        <v>2022 Current Year</v>
      </c>
      <c r="D96" s="40">
        <v>1</v>
      </c>
      <c r="E96" s="662">
        <v>21</v>
      </c>
      <c r="F96" s="40">
        <v>2</v>
      </c>
      <c r="G96" s="40" t="s">
        <v>139</v>
      </c>
      <c r="H96" s="40" t="s">
        <v>211</v>
      </c>
      <c r="I96" s="991" t="s">
        <v>261</v>
      </c>
      <c r="J96" s="303">
        <v>0</v>
      </c>
      <c r="K96" s="304">
        <v>0</v>
      </c>
      <c r="L96" s="305">
        <v>0</v>
      </c>
      <c r="M96" s="305">
        <v>0</v>
      </c>
      <c r="N96" s="303">
        <v>0</v>
      </c>
      <c r="O96" s="306">
        <v>0</v>
      </c>
      <c r="P96" s="303">
        <v>0</v>
      </c>
      <c r="Q96" s="171" t="e">
        <f>VLOOKUP(C96&amp;D96&amp;A96,'Delivery Counts'!$A$23:$I$54,8,FALSE)</f>
        <v>#N/A</v>
      </c>
      <c r="R96" s="171" t="e">
        <f>VLOOKUP(C96&amp;D96&amp;A96,'Delivery Counts'!$A$23:$I$54,9,FALSE)</f>
        <v>#N/A</v>
      </c>
      <c r="S96" s="16" t="e">
        <f t="shared" si="5"/>
        <v>#N/A</v>
      </c>
      <c r="T96" s="237"/>
      <c r="U96" s="237"/>
    </row>
    <row r="97" spans="1:21" s="172" customFormat="1">
      <c r="A97" s="38">
        <v>21</v>
      </c>
      <c r="B97" s="39">
        <f t="shared" si="6"/>
        <v>0</v>
      </c>
      <c r="C97" s="39" t="str">
        <f t="shared" si="7"/>
        <v>2022 Current Year</v>
      </c>
      <c r="D97" s="40">
        <v>1</v>
      </c>
      <c r="E97" s="662">
        <v>21</v>
      </c>
      <c r="F97" s="40">
        <v>2</v>
      </c>
      <c r="G97" s="40" t="s">
        <v>139</v>
      </c>
      <c r="H97" s="40" t="s">
        <v>214</v>
      </c>
      <c r="I97" s="991" t="s">
        <v>676</v>
      </c>
      <c r="J97" s="303">
        <v>0</v>
      </c>
      <c r="K97" s="304">
        <v>0</v>
      </c>
      <c r="L97" s="305">
        <v>0</v>
      </c>
      <c r="M97" s="305">
        <v>0</v>
      </c>
      <c r="N97" s="303">
        <v>0</v>
      </c>
      <c r="O97" s="306">
        <v>0</v>
      </c>
      <c r="P97" s="303">
        <v>0</v>
      </c>
      <c r="Q97" s="171" t="e">
        <f>VLOOKUP(C97&amp;D97&amp;A97,'Delivery Counts'!$A$23:$I$54,8,FALSE)</f>
        <v>#N/A</v>
      </c>
      <c r="R97" s="171" t="e">
        <f>VLOOKUP(C97&amp;D97&amp;A97,'Delivery Counts'!$A$23:$I$54,9,FALSE)</f>
        <v>#N/A</v>
      </c>
      <c r="S97" s="16" t="e">
        <f t="shared" si="5"/>
        <v>#N/A</v>
      </c>
      <c r="T97" s="237"/>
      <c r="U97" s="237"/>
    </row>
    <row r="98" spans="1:21" s="172" customFormat="1">
      <c r="A98" s="38">
        <v>21</v>
      </c>
      <c r="B98" s="39">
        <f t="shared" si="6"/>
        <v>0</v>
      </c>
      <c r="C98" s="39" t="str">
        <f t="shared" si="7"/>
        <v>2022 Current Year</v>
      </c>
      <c r="D98" s="40">
        <v>1</v>
      </c>
      <c r="E98" s="662">
        <v>21</v>
      </c>
      <c r="F98" s="40">
        <v>2</v>
      </c>
      <c r="G98" s="40" t="s">
        <v>139</v>
      </c>
      <c r="H98" s="40" t="s">
        <v>215</v>
      </c>
      <c r="I98" s="991" t="s">
        <v>216</v>
      </c>
      <c r="J98" s="303">
        <v>0</v>
      </c>
      <c r="K98" s="304">
        <v>0</v>
      </c>
      <c r="L98" s="305">
        <v>0</v>
      </c>
      <c r="M98" s="305">
        <v>0</v>
      </c>
      <c r="N98" s="303">
        <v>0</v>
      </c>
      <c r="O98" s="306">
        <v>0</v>
      </c>
      <c r="P98" s="303">
        <v>0</v>
      </c>
      <c r="Q98" s="171" t="e">
        <f>VLOOKUP(C98&amp;D98&amp;A98,'Delivery Counts'!$A$23:$I$54,8,FALSE)</f>
        <v>#N/A</v>
      </c>
      <c r="R98" s="171" t="e">
        <f>VLOOKUP(C98&amp;D98&amp;A98,'Delivery Counts'!$A$23:$I$54,9,FALSE)</f>
        <v>#N/A</v>
      </c>
      <c r="S98" s="16" t="e">
        <f t="shared" si="5"/>
        <v>#N/A</v>
      </c>
      <c r="T98" s="237"/>
      <c r="U98" s="237"/>
    </row>
    <row r="99" spans="1:21" s="172" customFormat="1">
      <c r="A99" s="38">
        <v>21</v>
      </c>
      <c r="B99" s="39">
        <f t="shared" si="6"/>
        <v>0</v>
      </c>
      <c r="C99" s="39" t="str">
        <f t="shared" si="7"/>
        <v>2022 Current Year</v>
      </c>
      <c r="D99" s="40">
        <v>1</v>
      </c>
      <c r="E99" s="662">
        <v>21</v>
      </c>
      <c r="F99" s="40">
        <v>2</v>
      </c>
      <c r="G99" s="40" t="s">
        <v>139</v>
      </c>
      <c r="H99" s="40" t="s">
        <v>217</v>
      </c>
      <c r="I99" s="991" t="s">
        <v>262</v>
      </c>
      <c r="J99" s="303">
        <v>0</v>
      </c>
      <c r="K99" s="304">
        <v>0</v>
      </c>
      <c r="L99" s="305">
        <v>0</v>
      </c>
      <c r="M99" s="305">
        <v>0</v>
      </c>
      <c r="N99" s="303">
        <v>0</v>
      </c>
      <c r="O99" s="306">
        <v>0</v>
      </c>
      <c r="P99" s="303">
        <v>0</v>
      </c>
      <c r="Q99" s="171" t="e">
        <f>VLOOKUP(C99&amp;D99&amp;A99,'Delivery Counts'!$A$23:$I$54,8,FALSE)</f>
        <v>#N/A</v>
      </c>
      <c r="R99" s="171" t="e">
        <f>VLOOKUP(C99&amp;D99&amp;A99,'Delivery Counts'!$A$23:$I$54,9,FALSE)</f>
        <v>#N/A</v>
      </c>
      <c r="S99" s="16" t="e">
        <f t="shared" si="5"/>
        <v>#N/A</v>
      </c>
      <c r="T99" s="237"/>
      <c r="U99" s="237"/>
    </row>
    <row r="100" spans="1:21" s="172" customFormat="1">
      <c r="A100" s="38">
        <v>21</v>
      </c>
      <c r="B100" s="39">
        <f t="shared" si="6"/>
        <v>0</v>
      </c>
      <c r="C100" s="39" t="str">
        <f t="shared" si="7"/>
        <v>2022 Current Year</v>
      </c>
      <c r="D100" s="40">
        <v>1</v>
      </c>
      <c r="E100" s="662">
        <v>21</v>
      </c>
      <c r="F100" s="40">
        <v>2</v>
      </c>
      <c r="G100" s="40" t="s">
        <v>139</v>
      </c>
      <c r="H100" s="40" t="s">
        <v>218</v>
      </c>
      <c r="I100" s="991" t="s">
        <v>677</v>
      </c>
      <c r="J100" s="303">
        <v>0</v>
      </c>
      <c r="K100" s="304">
        <v>0</v>
      </c>
      <c r="L100" s="305">
        <v>0</v>
      </c>
      <c r="M100" s="305">
        <v>0</v>
      </c>
      <c r="N100" s="303">
        <v>0</v>
      </c>
      <c r="O100" s="306">
        <v>0</v>
      </c>
      <c r="P100" s="303">
        <v>0</v>
      </c>
      <c r="Q100" s="171" t="e">
        <f>VLOOKUP(C100&amp;D100&amp;A100,'Delivery Counts'!$A$23:$I$54,8,FALSE)</f>
        <v>#N/A</v>
      </c>
      <c r="R100" s="171" t="e">
        <f>VLOOKUP(C100&amp;D100&amp;A100,'Delivery Counts'!$A$23:$I$54,9,FALSE)</f>
        <v>#N/A</v>
      </c>
      <c r="S100" s="16" t="e">
        <f t="shared" si="5"/>
        <v>#N/A</v>
      </c>
      <c r="T100" s="237"/>
      <c r="U100" s="237"/>
    </row>
    <row r="101" spans="1:21" s="172" customFormat="1">
      <c r="A101" s="38">
        <v>21</v>
      </c>
      <c r="B101" s="39">
        <f t="shared" si="6"/>
        <v>0</v>
      </c>
      <c r="C101" s="39" t="str">
        <f t="shared" si="7"/>
        <v>2022 Current Year</v>
      </c>
      <c r="D101" s="40">
        <v>1</v>
      </c>
      <c r="E101" s="662">
        <v>21</v>
      </c>
      <c r="F101" s="40">
        <v>2</v>
      </c>
      <c r="G101" s="40" t="s">
        <v>139</v>
      </c>
      <c r="H101" s="40" t="s">
        <v>219</v>
      </c>
      <c r="I101" s="991" t="s">
        <v>263</v>
      </c>
      <c r="J101" s="303">
        <v>0</v>
      </c>
      <c r="K101" s="304">
        <v>0</v>
      </c>
      <c r="L101" s="305">
        <v>0</v>
      </c>
      <c r="M101" s="305">
        <v>0</v>
      </c>
      <c r="N101" s="303">
        <v>0</v>
      </c>
      <c r="O101" s="306">
        <v>0</v>
      </c>
      <c r="P101" s="303">
        <v>0</v>
      </c>
      <c r="Q101" s="171" t="e">
        <f>VLOOKUP(C101&amp;D101&amp;A101,'Delivery Counts'!$A$23:$I$54,8,FALSE)</f>
        <v>#N/A</v>
      </c>
      <c r="R101" s="171" t="e">
        <f>VLOOKUP(C101&amp;D101&amp;A101,'Delivery Counts'!$A$23:$I$54,9,FALSE)</f>
        <v>#N/A</v>
      </c>
      <c r="S101" s="16" t="e">
        <f t="shared" si="5"/>
        <v>#N/A</v>
      </c>
      <c r="T101" s="237"/>
      <c r="U101" s="237"/>
    </row>
    <row r="102" spans="1:21" s="172" customFormat="1">
      <c r="A102" s="38">
        <v>21</v>
      </c>
      <c r="B102" s="39">
        <f t="shared" si="6"/>
        <v>0</v>
      </c>
      <c r="C102" s="39" t="str">
        <f t="shared" si="7"/>
        <v>2022 Current Year</v>
      </c>
      <c r="D102" s="40">
        <v>1</v>
      </c>
      <c r="E102" s="662">
        <v>21</v>
      </c>
      <c r="F102" s="40">
        <v>2</v>
      </c>
      <c r="G102" s="40" t="s">
        <v>139</v>
      </c>
      <c r="H102" s="40" t="s">
        <v>220</v>
      </c>
      <c r="I102" s="991" t="s">
        <v>675</v>
      </c>
      <c r="J102" s="303">
        <v>0</v>
      </c>
      <c r="K102" s="304">
        <v>0</v>
      </c>
      <c r="L102" s="305">
        <v>0</v>
      </c>
      <c r="M102" s="305">
        <v>0</v>
      </c>
      <c r="N102" s="303">
        <v>0</v>
      </c>
      <c r="O102" s="306">
        <v>0</v>
      </c>
      <c r="P102" s="303">
        <v>0</v>
      </c>
      <c r="Q102" s="171" t="e">
        <f>VLOOKUP(C102&amp;D102&amp;A102,'Delivery Counts'!$A$23:$I$54,8,FALSE)</f>
        <v>#N/A</v>
      </c>
      <c r="R102" s="171" t="e">
        <f>VLOOKUP(C102&amp;D102&amp;A102,'Delivery Counts'!$A$23:$I$54,9,FALSE)</f>
        <v>#N/A</v>
      </c>
      <c r="S102" s="16" t="e">
        <f t="shared" si="5"/>
        <v>#N/A</v>
      </c>
      <c r="T102" s="237"/>
      <c r="U102" s="237"/>
    </row>
    <row r="103" spans="1:21" s="172" customFormat="1">
      <c r="A103" s="38">
        <v>21</v>
      </c>
      <c r="B103" s="39">
        <f t="shared" si="6"/>
        <v>0</v>
      </c>
      <c r="C103" s="39" t="str">
        <f t="shared" si="7"/>
        <v>2022 Current Year</v>
      </c>
      <c r="D103" s="40">
        <v>1</v>
      </c>
      <c r="E103" s="662">
        <v>21</v>
      </c>
      <c r="F103" s="40">
        <v>2</v>
      </c>
      <c r="G103" s="40" t="s">
        <v>139</v>
      </c>
      <c r="H103" s="40" t="s">
        <v>221</v>
      </c>
      <c r="I103" s="991" t="s">
        <v>264</v>
      </c>
      <c r="J103" s="303">
        <v>0</v>
      </c>
      <c r="K103" s="304">
        <v>0</v>
      </c>
      <c r="L103" s="305">
        <v>0</v>
      </c>
      <c r="M103" s="305">
        <v>0</v>
      </c>
      <c r="N103" s="303">
        <v>0</v>
      </c>
      <c r="O103" s="306">
        <v>0</v>
      </c>
      <c r="P103" s="303">
        <v>0</v>
      </c>
      <c r="Q103" s="171" t="e">
        <f>VLOOKUP(C103&amp;D103&amp;A103,'Delivery Counts'!$A$23:$I$54,8,FALSE)</f>
        <v>#N/A</v>
      </c>
      <c r="R103" s="171" t="e">
        <f>VLOOKUP(C103&amp;D103&amp;A103,'Delivery Counts'!$A$23:$I$54,9,FALSE)</f>
        <v>#N/A</v>
      </c>
      <c r="S103" s="16" t="e">
        <f t="shared" si="5"/>
        <v>#N/A</v>
      </c>
      <c r="T103" s="237"/>
      <c r="U103" s="237"/>
    </row>
    <row r="104" spans="1:21" s="172" customFormat="1">
      <c r="A104" s="38">
        <v>21</v>
      </c>
      <c r="B104" s="39">
        <f t="shared" si="6"/>
        <v>0</v>
      </c>
      <c r="C104" s="39" t="str">
        <f t="shared" si="7"/>
        <v>2022 Current Year</v>
      </c>
      <c r="D104" s="40">
        <v>1</v>
      </c>
      <c r="E104" s="662">
        <v>21</v>
      </c>
      <c r="F104" s="40">
        <v>2</v>
      </c>
      <c r="G104" s="40" t="s">
        <v>139</v>
      </c>
      <c r="H104" s="40" t="s">
        <v>222</v>
      </c>
      <c r="I104" s="991" t="s">
        <v>206</v>
      </c>
      <c r="J104" s="303">
        <v>0</v>
      </c>
      <c r="K104" s="304">
        <v>0</v>
      </c>
      <c r="L104" s="305">
        <v>0</v>
      </c>
      <c r="M104" s="305">
        <v>0</v>
      </c>
      <c r="N104" s="303">
        <v>0</v>
      </c>
      <c r="O104" s="306">
        <v>0</v>
      </c>
      <c r="P104" s="303">
        <v>0</v>
      </c>
      <c r="Q104" s="171" t="e">
        <f>VLOOKUP(C104&amp;D104&amp;A104,'Delivery Counts'!$A$23:$I$54,8,FALSE)</f>
        <v>#N/A</v>
      </c>
      <c r="R104" s="171" t="e">
        <f>VLOOKUP(C104&amp;D104&amp;A104,'Delivery Counts'!$A$23:$I$54,9,FALSE)</f>
        <v>#N/A</v>
      </c>
      <c r="S104" s="16" t="e">
        <f t="shared" si="5"/>
        <v>#N/A</v>
      </c>
      <c r="T104" s="237"/>
      <c r="U104" s="237"/>
    </row>
    <row r="105" spans="1:21" s="172" customFormat="1">
      <c r="A105" s="38">
        <v>21</v>
      </c>
      <c r="B105" s="39">
        <f t="shared" si="6"/>
        <v>0</v>
      </c>
      <c r="C105" s="39" t="str">
        <f t="shared" si="7"/>
        <v>2022 Current Year</v>
      </c>
      <c r="D105" s="40">
        <v>1</v>
      </c>
      <c r="E105" s="662">
        <v>21</v>
      </c>
      <c r="F105" s="40">
        <v>2</v>
      </c>
      <c r="G105" s="40" t="s">
        <v>139</v>
      </c>
      <c r="H105" s="40" t="s">
        <v>223</v>
      </c>
      <c r="I105" s="991" t="s">
        <v>181</v>
      </c>
      <c r="J105" s="303">
        <v>0</v>
      </c>
      <c r="K105" s="304">
        <v>0</v>
      </c>
      <c r="L105" s="305">
        <v>0</v>
      </c>
      <c r="M105" s="305">
        <v>0</v>
      </c>
      <c r="N105" s="303">
        <v>0</v>
      </c>
      <c r="O105" s="306">
        <v>0</v>
      </c>
      <c r="P105" s="303">
        <v>0</v>
      </c>
      <c r="Q105" s="171" t="e">
        <f>VLOOKUP(C105&amp;D105&amp;A105,'Delivery Counts'!$A$23:$I$54,8,FALSE)</f>
        <v>#N/A</v>
      </c>
      <c r="R105" s="171" t="e">
        <f>VLOOKUP(C105&amp;D105&amp;A105,'Delivery Counts'!$A$23:$I$54,9,FALSE)</f>
        <v>#N/A</v>
      </c>
      <c r="S105" s="16" t="e">
        <f t="shared" si="5"/>
        <v>#N/A</v>
      </c>
      <c r="T105" s="237"/>
      <c r="U105" s="237"/>
    </row>
    <row r="106" spans="1:21" s="172" customFormat="1">
      <c r="A106" s="38">
        <v>21</v>
      </c>
      <c r="B106" s="39">
        <f t="shared" si="6"/>
        <v>0</v>
      </c>
      <c r="C106" s="39" t="str">
        <f t="shared" si="7"/>
        <v>2022 Current Year</v>
      </c>
      <c r="D106" s="40">
        <v>1</v>
      </c>
      <c r="E106" s="662">
        <v>21</v>
      </c>
      <c r="F106" s="40">
        <v>2</v>
      </c>
      <c r="G106" s="40" t="s">
        <v>139</v>
      </c>
      <c r="H106" s="40" t="s">
        <v>150</v>
      </c>
      <c r="I106" s="991" t="s">
        <v>204</v>
      </c>
      <c r="J106" s="303">
        <v>0</v>
      </c>
      <c r="K106" s="304">
        <v>0</v>
      </c>
      <c r="L106" s="305">
        <v>0</v>
      </c>
      <c r="M106" s="305">
        <v>0</v>
      </c>
      <c r="N106" s="303">
        <v>0</v>
      </c>
      <c r="O106" s="306">
        <v>0</v>
      </c>
      <c r="P106" s="303">
        <v>0</v>
      </c>
      <c r="Q106" s="171" t="e">
        <f>VLOOKUP(C106&amp;D106&amp;A106,'Delivery Counts'!$A$23:$I$54,8,FALSE)</f>
        <v>#N/A</v>
      </c>
      <c r="R106" s="171" t="e">
        <f>VLOOKUP(C106&amp;D106&amp;A106,'Delivery Counts'!$A$23:$I$54,9,FALSE)</f>
        <v>#N/A</v>
      </c>
      <c r="S106" s="16" t="e">
        <f t="shared" si="5"/>
        <v>#N/A</v>
      </c>
      <c r="T106" s="237"/>
      <c r="U106" s="237"/>
    </row>
    <row r="107" spans="1:21" s="172" customFormat="1">
      <c r="A107" s="38">
        <v>21</v>
      </c>
      <c r="B107" s="39">
        <f t="shared" si="6"/>
        <v>0</v>
      </c>
      <c r="C107" s="39" t="str">
        <f t="shared" si="7"/>
        <v>2022 Current Year</v>
      </c>
      <c r="D107" s="40">
        <v>1</v>
      </c>
      <c r="E107" s="662">
        <v>21</v>
      </c>
      <c r="F107" s="40">
        <v>2</v>
      </c>
      <c r="G107" s="40" t="s">
        <v>139</v>
      </c>
      <c r="H107" s="40" t="s">
        <v>151</v>
      </c>
      <c r="I107" s="991" t="s">
        <v>205</v>
      </c>
      <c r="J107" s="303">
        <v>0</v>
      </c>
      <c r="K107" s="304">
        <v>0</v>
      </c>
      <c r="L107" s="305">
        <v>0</v>
      </c>
      <c r="M107" s="305">
        <v>0</v>
      </c>
      <c r="N107" s="303">
        <v>0</v>
      </c>
      <c r="O107" s="306">
        <v>0</v>
      </c>
      <c r="P107" s="303">
        <v>0</v>
      </c>
      <c r="Q107" s="171" t="e">
        <f>VLOOKUP(C107&amp;D107&amp;A107,'Delivery Counts'!$A$23:$I$54,8,FALSE)</f>
        <v>#N/A</v>
      </c>
      <c r="R107" s="171" t="e">
        <f>VLOOKUP(C107&amp;D107&amp;A107,'Delivery Counts'!$A$23:$I$54,9,FALSE)</f>
        <v>#N/A</v>
      </c>
      <c r="S107" s="16" t="e">
        <f t="shared" ref="S107:S131" si="8">Q107+R107</f>
        <v>#N/A</v>
      </c>
      <c r="T107" s="237"/>
      <c r="U107" s="237"/>
    </row>
    <row r="108" spans="1:21" s="172" customFormat="1">
      <c r="A108" s="38">
        <v>21</v>
      </c>
      <c r="B108" s="39">
        <f t="shared" si="6"/>
        <v>0</v>
      </c>
      <c r="C108" s="39" t="str">
        <f t="shared" si="7"/>
        <v>2022 Current Year</v>
      </c>
      <c r="D108" s="40">
        <v>1</v>
      </c>
      <c r="E108" s="662">
        <v>21</v>
      </c>
      <c r="F108" s="40">
        <v>2</v>
      </c>
      <c r="G108" s="40" t="s">
        <v>139</v>
      </c>
      <c r="H108" s="40" t="s">
        <v>152</v>
      </c>
      <c r="I108" s="991" t="s">
        <v>182</v>
      </c>
      <c r="J108" s="303">
        <v>0</v>
      </c>
      <c r="K108" s="304">
        <v>0</v>
      </c>
      <c r="L108" s="305">
        <v>0</v>
      </c>
      <c r="M108" s="305">
        <v>0</v>
      </c>
      <c r="N108" s="303">
        <v>0</v>
      </c>
      <c r="O108" s="306">
        <v>0</v>
      </c>
      <c r="P108" s="303">
        <v>0</v>
      </c>
      <c r="Q108" s="171" t="e">
        <f>VLOOKUP(C108&amp;D108&amp;A108,'Delivery Counts'!$A$23:$I$54,8,FALSE)</f>
        <v>#N/A</v>
      </c>
      <c r="R108" s="171" t="e">
        <f>VLOOKUP(C108&amp;D108&amp;A108,'Delivery Counts'!$A$23:$I$54,9,FALSE)</f>
        <v>#N/A</v>
      </c>
      <c r="S108" s="16" t="e">
        <f t="shared" si="8"/>
        <v>#N/A</v>
      </c>
      <c r="T108" s="237"/>
      <c r="U108" s="237"/>
    </row>
    <row r="109" spans="1:21" s="172" customFormat="1">
      <c r="A109" s="38">
        <v>21</v>
      </c>
      <c r="B109" s="39">
        <f t="shared" si="6"/>
        <v>0</v>
      </c>
      <c r="C109" s="39" t="str">
        <f t="shared" si="7"/>
        <v>2022 Current Year</v>
      </c>
      <c r="D109" s="40">
        <v>1</v>
      </c>
      <c r="E109" s="662">
        <v>21</v>
      </c>
      <c r="F109" s="40">
        <v>2</v>
      </c>
      <c r="G109" s="40" t="s">
        <v>139</v>
      </c>
      <c r="H109" s="40" t="s">
        <v>70</v>
      </c>
      <c r="I109" s="991" t="s">
        <v>265</v>
      </c>
      <c r="J109" s="303">
        <v>0</v>
      </c>
      <c r="K109" s="304">
        <v>0</v>
      </c>
      <c r="L109" s="305">
        <v>0</v>
      </c>
      <c r="M109" s="305">
        <v>0</v>
      </c>
      <c r="N109" s="303">
        <v>0</v>
      </c>
      <c r="O109" s="306">
        <v>0</v>
      </c>
      <c r="P109" s="303">
        <v>0</v>
      </c>
      <c r="Q109" s="171" t="e">
        <f>VLOOKUP(C109&amp;D109&amp;A109,'Delivery Counts'!$A$23:$I$54,8,FALSE)</f>
        <v>#N/A</v>
      </c>
      <c r="R109" s="171" t="e">
        <f>VLOOKUP(C109&amp;D109&amp;A109,'Delivery Counts'!$A$23:$I$54,9,FALSE)</f>
        <v>#N/A</v>
      </c>
      <c r="S109" s="16" t="e">
        <f t="shared" si="8"/>
        <v>#N/A</v>
      </c>
      <c r="T109" s="237"/>
      <c r="U109" s="237"/>
    </row>
    <row r="110" spans="1:21" s="172" customFormat="1">
      <c r="A110" s="38">
        <v>21</v>
      </c>
      <c r="B110" s="39">
        <f t="shared" si="6"/>
        <v>0</v>
      </c>
      <c r="C110" s="39" t="str">
        <f t="shared" si="7"/>
        <v>2022 Current Year</v>
      </c>
      <c r="D110" s="40">
        <v>1</v>
      </c>
      <c r="E110" s="662">
        <v>21</v>
      </c>
      <c r="F110" s="40">
        <v>2</v>
      </c>
      <c r="G110" s="40" t="s">
        <v>139</v>
      </c>
      <c r="H110" s="40" t="s">
        <v>71</v>
      </c>
      <c r="I110" s="991" t="s">
        <v>266</v>
      </c>
      <c r="J110" s="303">
        <v>0</v>
      </c>
      <c r="K110" s="304">
        <v>0</v>
      </c>
      <c r="L110" s="305">
        <v>0</v>
      </c>
      <c r="M110" s="305">
        <v>0</v>
      </c>
      <c r="N110" s="303">
        <v>0</v>
      </c>
      <c r="O110" s="306">
        <v>0</v>
      </c>
      <c r="P110" s="303">
        <v>0</v>
      </c>
      <c r="Q110" s="171" t="e">
        <f>VLOOKUP(C110&amp;D110&amp;A110,'Delivery Counts'!$A$23:$I$54,8,FALSE)</f>
        <v>#N/A</v>
      </c>
      <c r="R110" s="171" t="e">
        <f>VLOOKUP(C110&amp;D110&amp;A110,'Delivery Counts'!$A$23:$I$54,9,FALSE)</f>
        <v>#N/A</v>
      </c>
      <c r="S110" s="16" t="e">
        <f t="shared" si="8"/>
        <v>#N/A</v>
      </c>
      <c r="T110" s="237"/>
      <c r="U110" s="237"/>
    </row>
    <row r="111" spans="1:21" s="172" customFormat="1">
      <c r="A111" s="38">
        <v>21</v>
      </c>
      <c r="B111" s="39">
        <f t="shared" si="6"/>
        <v>0</v>
      </c>
      <c r="C111" s="39" t="str">
        <f t="shared" si="7"/>
        <v>2022 Current Year</v>
      </c>
      <c r="D111" s="40">
        <v>1</v>
      </c>
      <c r="E111" s="662">
        <v>21</v>
      </c>
      <c r="F111" s="40">
        <v>2</v>
      </c>
      <c r="G111" s="40" t="s">
        <v>139</v>
      </c>
      <c r="H111" s="40" t="s">
        <v>72</v>
      </c>
      <c r="I111" s="991" t="s">
        <v>527</v>
      </c>
      <c r="J111" s="303">
        <v>0</v>
      </c>
      <c r="K111" s="304">
        <v>0</v>
      </c>
      <c r="L111" s="305">
        <v>0</v>
      </c>
      <c r="M111" s="305">
        <v>0</v>
      </c>
      <c r="N111" s="303">
        <v>0</v>
      </c>
      <c r="O111" s="306">
        <v>0</v>
      </c>
      <c r="P111" s="303">
        <v>0</v>
      </c>
      <c r="Q111" s="171" t="e">
        <f>VLOOKUP(C111&amp;D111&amp;A111,'Delivery Counts'!$A$23:$I$54,8,FALSE)</f>
        <v>#N/A</v>
      </c>
      <c r="R111" s="171" t="e">
        <f>VLOOKUP(C111&amp;D111&amp;A111,'Delivery Counts'!$A$23:$I$54,9,FALSE)</f>
        <v>#N/A</v>
      </c>
      <c r="S111" s="16" t="e">
        <f t="shared" si="8"/>
        <v>#N/A</v>
      </c>
      <c r="T111" s="237"/>
      <c r="U111" s="237"/>
    </row>
    <row r="112" spans="1:21" s="172" customFormat="1">
      <c r="A112" s="38">
        <v>21</v>
      </c>
      <c r="B112" s="39">
        <f t="shared" si="6"/>
        <v>0</v>
      </c>
      <c r="C112" s="39" t="str">
        <f t="shared" si="7"/>
        <v>2022 Current Year</v>
      </c>
      <c r="D112" s="40">
        <v>1</v>
      </c>
      <c r="E112" s="662">
        <v>21</v>
      </c>
      <c r="F112" s="40">
        <v>2</v>
      </c>
      <c r="G112" s="40" t="s">
        <v>139</v>
      </c>
      <c r="H112" s="40" t="s">
        <v>73</v>
      </c>
      <c r="I112" s="991" t="s">
        <v>528</v>
      </c>
      <c r="J112" s="303">
        <v>0</v>
      </c>
      <c r="K112" s="304">
        <v>0</v>
      </c>
      <c r="L112" s="305">
        <v>0</v>
      </c>
      <c r="M112" s="305">
        <v>0</v>
      </c>
      <c r="N112" s="303">
        <v>0</v>
      </c>
      <c r="O112" s="306">
        <v>0</v>
      </c>
      <c r="P112" s="303">
        <v>0</v>
      </c>
      <c r="Q112" s="171" t="e">
        <f>VLOOKUP(C112&amp;D112&amp;A112,'Delivery Counts'!$A$23:$I$54,8,FALSE)</f>
        <v>#N/A</v>
      </c>
      <c r="R112" s="171" t="e">
        <f>VLOOKUP(C112&amp;D112&amp;A112,'Delivery Counts'!$A$23:$I$54,9,FALSE)</f>
        <v>#N/A</v>
      </c>
      <c r="S112" s="16" t="e">
        <f t="shared" si="8"/>
        <v>#N/A</v>
      </c>
      <c r="T112" s="237"/>
      <c r="U112" s="237"/>
    </row>
    <row r="113" spans="1:21" s="172" customFormat="1">
      <c r="A113" s="38">
        <v>21</v>
      </c>
      <c r="B113" s="39">
        <f t="shared" si="6"/>
        <v>0</v>
      </c>
      <c r="C113" s="39" t="str">
        <f t="shared" si="7"/>
        <v>2022 Current Year</v>
      </c>
      <c r="D113" s="40">
        <v>1</v>
      </c>
      <c r="E113" s="662">
        <v>21</v>
      </c>
      <c r="F113" s="40">
        <v>2</v>
      </c>
      <c r="G113" s="40" t="s">
        <v>139</v>
      </c>
      <c r="H113" s="40" t="s">
        <v>409</v>
      </c>
      <c r="I113" s="991" t="s">
        <v>803</v>
      </c>
      <c r="J113" s="303">
        <v>0</v>
      </c>
      <c r="K113" s="304">
        <v>0</v>
      </c>
      <c r="L113" s="305">
        <v>0</v>
      </c>
      <c r="M113" s="305">
        <v>0</v>
      </c>
      <c r="N113" s="303">
        <v>0</v>
      </c>
      <c r="O113" s="306">
        <v>0</v>
      </c>
      <c r="P113" s="303">
        <v>0</v>
      </c>
      <c r="Q113" s="171" t="e">
        <f>VLOOKUP(C113&amp;D113&amp;A113,'Delivery Counts'!$A$23:$I$54,8,FALSE)</f>
        <v>#N/A</v>
      </c>
      <c r="R113" s="171" t="e">
        <f>VLOOKUP(C113&amp;D113&amp;A113,'Delivery Counts'!$A$23:$I$54,9,FALSE)</f>
        <v>#N/A</v>
      </c>
      <c r="S113" s="16" t="e">
        <f t="shared" si="8"/>
        <v>#N/A</v>
      </c>
      <c r="T113" s="237"/>
      <c r="U113" s="237"/>
    </row>
    <row r="114" spans="1:21" s="172" customFormat="1">
      <c r="A114" s="38">
        <v>27</v>
      </c>
      <c r="B114" s="39">
        <f t="shared" si="6"/>
        <v>0</v>
      </c>
      <c r="C114" s="39" t="str">
        <f t="shared" si="7"/>
        <v>2022 Current Year</v>
      </c>
      <c r="D114" s="40">
        <v>1</v>
      </c>
      <c r="E114" s="662">
        <v>27</v>
      </c>
      <c r="F114" s="40">
        <v>6</v>
      </c>
      <c r="G114" s="40" t="s">
        <v>138</v>
      </c>
      <c r="H114" s="40" t="s">
        <v>211</v>
      </c>
      <c r="I114" s="1014" t="s">
        <v>261</v>
      </c>
      <c r="J114" s="303">
        <v>0</v>
      </c>
      <c r="K114" s="304">
        <v>0</v>
      </c>
      <c r="L114" s="305">
        <v>0</v>
      </c>
      <c r="M114" s="305">
        <v>0</v>
      </c>
      <c r="N114" s="303">
        <v>0</v>
      </c>
      <c r="O114" s="306">
        <v>0</v>
      </c>
      <c r="P114" s="303">
        <v>0</v>
      </c>
      <c r="Q114" s="171" t="e">
        <f>VLOOKUP(C114&amp;D114&amp;A114,'Delivery Counts'!$A$23:$I$54,8,FALSE)</f>
        <v>#N/A</v>
      </c>
      <c r="R114" s="171" t="e">
        <f>VLOOKUP(C114&amp;D114&amp;A114,'Delivery Counts'!$A$23:$I$54,9,FALSE)</f>
        <v>#N/A</v>
      </c>
      <c r="S114" s="16" t="e">
        <f t="shared" si="8"/>
        <v>#N/A</v>
      </c>
      <c r="T114" s="237"/>
      <c r="U114" s="237"/>
    </row>
    <row r="115" spans="1:21" s="172" customFormat="1">
      <c r="A115" s="38">
        <v>27</v>
      </c>
      <c r="B115" s="39">
        <f t="shared" si="6"/>
        <v>0</v>
      </c>
      <c r="C115" s="39" t="str">
        <f t="shared" si="7"/>
        <v>2022 Current Year</v>
      </c>
      <c r="D115" s="40">
        <v>1</v>
      </c>
      <c r="E115" s="662">
        <v>27</v>
      </c>
      <c r="F115" s="40">
        <v>6</v>
      </c>
      <c r="G115" s="40" t="s">
        <v>138</v>
      </c>
      <c r="H115" s="40" t="s">
        <v>214</v>
      </c>
      <c r="I115" s="1014" t="s">
        <v>676</v>
      </c>
      <c r="J115" s="303">
        <v>0</v>
      </c>
      <c r="K115" s="304">
        <v>0</v>
      </c>
      <c r="L115" s="305">
        <v>0</v>
      </c>
      <c r="M115" s="305">
        <v>0</v>
      </c>
      <c r="N115" s="303">
        <v>0</v>
      </c>
      <c r="O115" s="306">
        <v>0</v>
      </c>
      <c r="P115" s="303">
        <v>0</v>
      </c>
      <c r="Q115" s="171" t="e">
        <f>VLOOKUP(C115&amp;D115&amp;A115,'Delivery Counts'!$A$23:$I$54,8,FALSE)</f>
        <v>#N/A</v>
      </c>
      <c r="R115" s="171" t="e">
        <f>VLOOKUP(C115&amp;D115&amp;A115,'Delivery Counts'!$A$23:$I$54,9,FALSE)</f>
        <v>#N/A</v>
      </c>
      <c r="S115" s="16" t="e">
        <f t="shared" si="8"/>
        <v>#N/A</v>
      </c>
      <c r="T115" s="237"/>
      <c r="U115" s="237"/>
    </row>
    <row r="116" spans="1:21" s="172" customFormat="1">
      <c r="A116" s="38">
        <v>27</v>
      </c>
      <c r="B116" s="39">
        <f t="shared" si="6"/>
        <v>0</v>
      </c>
      <c r="C116" s="39" t="str">
        <f t="shared" si="7"/>
        <v>2022 Current Year</v>
      </c>
      <c r="D116" s="40">
        <v>1</v>
      </c>
      <c r="E116" s="662">
        <v>27</v>
      </c>
      <c r="F116" s="40">
        <v>6</v>
      </c>
      <c r="G116" s="40" t="s">
        <v>138</v>
      </c>
      <c r="H116" s="40" t="s">
        <v>215</v>
      </c>
      <c r="I116" s="1014" t="s">
        <v>216</v>
      </c>
      <c r="J116" s="303">
        <v>0</v>
      </c>
      <c r="K116" s="304">
        <v>0</v>
      </c>
      <c r="L116" s="305">
        <v>0</v>
      </c>
      <c r="M116" s="305">
        <v>0</v>
      </c>
      <c r="N116" s="303">
        <v>0</v>
      </c>
      <c r="O116" s="306">
        <v>0</v>
      </c>
      <c r="P116" s="303">
        <v>0</v>
      </c>
      <c r="Q116" s="171" t="e">
        <f>VLOOKUP(C116&amp;D116&amp;A116,'Delivery Counts'!$A$23:$I$54,8,FALSE)</f>
        <v>#N/A</v>
      </c>
      <c r="R116" s="171" t="e">
        <f>VLOOKUP(C116&amp;D116&amp;A116,'Delivery Counts'!$A$23:$I$54,9,FALSE)</f>
        <v>#N/A</v>
      </c>
      <c r="S116" s="16" t="e">
        <f t="shared" si="8"/>
        <v>#N/A</v>
      </c>
      <c r="T116" s="237"/>
      <c r="U116" s="237"/>
    </row>
    <row r="117" spans="1:21" s="172" customFormat="1">
      <c r="A117" s="38">
        <v>27</v>
      </c>
      <c r="B117" s="39">
        <f t="shared" si="6"/>
        <v>0</v>
      </c>
      <c r="C117" s="39" t="str">
        <f t="shared" si="7"/>
        <v>2022 Current Year</v>
      </c>
      <c r="D117" s="40">
        <v>1</v>
      </c>
      <c r="E117" s="662">
        <v>27</v>
      </c>
      <c r="F117" s="40">
        <v>6</v>
      </c>
      <c r="G117" s="40" t="s">
        <v>138</v>
      </c>
      <c r="H117" s="40" t="s">
        <v>217</v>
      </c>
      <c r="I117" s="1014" t="s">
        <v>262</v>
      </c>
      <c r="J117" s="303">
        <v>0</v>
      </c>
      <c r="K117" s="304">
        <v>0</v>
      </c>
      <c r="L117" s="305">
        <v>0</v>
      </c>
      <c r="M117" s="305">
        <v>0</v>
      </c>
      <c r="N117" s="303">
        <v>0</v>
      </c>
      <c r="O117" s="306">
        <v>0</v>
      </c>
      <c r="P117" s="303">
        <v>0</v>
      </c>
      <c r="Q117" s="171" t="e">
        <f>VLOOKUP(C117&amp;D117&amp;A117,'Delivery Counts'!$A$23:$I$54,8,FALSE)</f>
        <v>#N/A</v>
      </c>
      <c r="R117" s="171" t="e">
        <f>VLOOKUP(C117&amp;D117&amp;A117,'Delivery Counts'!$A$23:$I$54,9,FALSE)</f>
        <v>#N/A</v>
      </c>
      <c r="S117" s="16" t="e">
        <f t="shared" si="8"/>
        <v>#N/A</v>
      </c>
      <c r="T117" s="237"/>
      <c r="U117" s="237"/>
    </row>
    <row r="118" spans="1:21" s="172" customFormat="1">
      <c r="A118" s="38">
        <v>27</v>
      </c>
      <c r="B118" s="39">
        <f t="shared" si="6"/>
        <v>0</v>
      </c>
      <c r="C118" s="39" t="str">
        <f t="shared" si="7"/>
        <v>2022 Current Year</v>
      </c>
      <c r="D118" s="40">
        <v>1</v>
      </c>
      <c r="E118" s="662">
        <v>27</v>
      </c>
      <c r="F118" s="40">
        <v>6</v>
      </c>
      <c r="G118" s="40" t="s">
        <v>138</v>
      </c>
      <c r="H118" s="40" t="s">
        <v>218</v>
      </c>
      <c r="I118" s="1014" t="s">
        <v>677</v>
      </c>
      <c r="J118" s="303">
        <v>0</v>
      </c>
      <c r="K118" s="304">
        <v>0</v>
      </c>
      <c r="L118" s="305">
        <v>0</v>
      </c>
      <c r="M118" s="305">
        <v>0</v>
      </c>
      <c r="N118" s="303">
        <v>0</v>
      </c>
      <c r="O118" s="306">
        <v>0</v>
      </c>
      <c r="P118" s="303">
        <v>0</v>
      </c>
      <c r="Q118" s="171" t="e">
        <f>VLOOKUP(C118&amp;D118&amp;A118,'Delivery Counts'!$A$23:$I$54,8,FALSE)</f>
        <v>#N/A</v>
      </c>
      <c r="R118" s="171" t="e">
        <f>VLOOKUP(C118&amp;D118&amp;A118,'Delivery Counts'!$A$23:$I$54,9,FALSE)</f>
        <v>#N/A</v>
      </c>
      <c r="S118" s="16" t="e">
        <f t="shared" si="8"/>
        <v>#N/A</v>
      </c>
      <c r="T118" s="237"/>
      <c r="U118" s="237"/>
    </row>
    <row r="119" spans="1:21" s="172" customFormat="1">
      <c r="A119" s="38">
        <v>27</v>
      </c>
      <c r="B119" s="39">
        <f t="shared" si="6"/>
        <v>0</v>
      </c>
      <c r="C119" s="39" t="str">
        <f t="shared" si="7"/>
        <v>2022 Current Year</v>
      </c>
      <c r="D119" s="40">
        <v>1</v>
      </c>
      <c r="E119" s="662">
        <v>27</v>
      </c>
      <c r="F119" s="40">
        <v>6</v>
      </c>
      <c r="G119" s="40" t="s">
        <v>138</v>
      </c>
      <c r="H119" s="40" t="s">
        <v>219</v>
      </c>
      <c r="I119" s="1014" t="s">
        <v>263</v>
      </c>
      <c r="J119" s="303">
        <v>0</v>
      </c>
      <c r="K119" s="304">
        <v>0</v>
      </c>
      <c r="L119" s="305">
        <v>0</v>
      </c>
      <c r="M119" s="305">
        <v>0</v>
      </c>
      <c r="N119" s="303">
        <v>0</v>
      </c>
      <c r="O119" s="306">
        <v>0</v>
      </c>
      <c r="P119" s="303">
        <v>0</v>
      </c>
      <c r="Q119" s="171" t="e">
        <f>VLOOKUP(C119&amp;D119&amp;A119,'Delivery Counts'!$A$23:$I$54,8,FALSE)</f>
        <v>#N/A</v>
      </c>
      <c r="R119" s="171" t="e">
        <f>VLOOKUP(C119&amp;D119&amp;A119,'Delivery Counts'!$A$23:$I$54,9,FALSE)</f>
        <v>#N/A</v>
      </c>
      <c r="S119" s="16" t="e">
        <f t="shared" si="8"/>
        <v>#N/A</v>
      </c>
      <c r="T119" s="237"/>
      <c r="U119" s="237"/>
    </row>
    <row r="120" spans="1:21" s="172" customFormat="1">
      <c r="A120" s="38">
        <v>27</v>
      </c>
      <c r="B120" s="39">
        <f t="shared" si="6"/>
        <v>0</v>
      </c>
      <c r="C120" s="39" t="str">
        <f t="shared" si="7"/>
        <v>2022 Current Year</v>
      </c>
      <c r="D120" s="40">
        <v>1</v>
      </c>
      <c r="E120" s="662">
        <v>27</v>
      </c>
      <c r="F120" s="40">
        <v>6</v>
      </c>
      <c r="G120" s="40" t="s">
        <v>138</v>
      </c>
      <c r="H120" s="40" t="s">
        <v>220</v>
      </c>
      <c r="I120" s="1014" t="s">
        <v>675</v>
      </c>
      <c r="J120" s="303">
        <v>0</v>
      </c>
      <c r="K120" s="304">
        <v>0</v>
      </c>
      <c r="L120" s="305">
        <v>0</v>
      </c>
      <c r="M120" s="305">
        <v>0</v>
      </c>
      <c r="N120" s="303">
        <v>0</v>
      </c>
      <c r="O120" s="306">
        <v>0</v>
      </c>
      <c r="P120" s="303">
        <v>0</v>
      </c>
      <c r="Q120" s="171" t="e">
        <f>VLOOKUP(C120&amp;D120&amp;A120,'Delivery Counts'!$A$23:$I$54,8,FALSE)</f>
        <v>#N/A</v>
      </c>
      <c r="R120" s="171" t="e">
        <f>VLOOKUP(C120&amp;D120&amp;A120,'Delivery Counts'!$A$23:$I$54,9,FALSE)</f>
        <v>#N/A</v>
      </c>
      <c r="S120" s="16" t="e">
        <f t="shared" si="8"/>
        <v>#N/A</v>
      </c>
      <c r="T120" s="237"/>
      <c r="U120" s="237"/>
    </row>
    <row r="121" spans="1:21" s="172" customFormat="1">
      <c r="A121" s="38">
        <v>27</v>
      </c>
      <c r="B121" s="39">
        <f t="shared" si="6"/>
        <v>0</v>
      </c>
      <c r="C121" s="39" t="str">
        <f t="shared" si="7"/>
        <v>2022 Current Year</v>
      </c>
      <c r="D121" s="40">
        <v>1</v>
      </c>
      <c r="E121" s="662">
        <v>27</v>
      </c>
      <c r="F121" s="40">
        <v>6</v>
      </c>
      <c r="G121" s="40" t="s">
        <v>138</v>
      </c>
      <c r="H121" s="40" t="s">
        <v>221</v>
      </c>
      <c r="I121" s="1014" t="s">
        <v>264</v>
      </c>
      <c r="J121" s="303">
        <v>0</v>
      </c>
      <c r="K121" s="304">
        <v>0</v>
      </c>
      <c r="L121" s="305">
        <v>0</v>
      </c>
      <c r="M121" s="305">
        <v>0</v>
      </c>
      <c r="N121" s="303">
        <v>0</v>
      </c>
      <c r="O121" s="306">
        <v>0</v>
      </c>
      <c r="P121" s="303">
        <v>0</v>
      </c>
      <c r="Q121" s="171" t="e">
        <f>VLOOKUP(C121&amp;D121&amp;A121,'Delivery Counts'!$A$23:$I$54,8,FALSE)</f>
        <v>#N/A</v>
      </c>
      <c r="R121" s="171" t="e">
        <f>VLOOKUP(C121&amp;D121&amp;A121,'Delivery Counts'!$A$23:$I$54,9,FALSE)</f>
        <v>#N/A</v>
      </c>
      <c r="S121" s="16" t="e">
        <f t="shared" si="8"/>
        <v>#N/A</v>
      </c>
      <c r="T121" s="237"/>
      <c r="U121" s="237"/>
    </row>
    <row r="122" spans="1:21" s="172" customFormat="1">
      <c r="A122" s="38">
        <v>27</v>
      </c>
      <c r="B122" s="39">
        <f t="shared" si="6"/>
        <v>0</v>
      </c>
      <c r="C122" s="39" t="str">
        <f t="shared" si="7"/>
        <v>2022 Current Year</v>
      </c>
      <c r="D122" s="40">
        <v>1</v>
      </c>
      <c r="E122" s="662">
        <v>27</v>
      </c>
      <c r="F122" s="40">
        <v>6</v>
      </c>
      <c r="G122" s="40" t="s">
        <v>138</v>
      </c>
      <c r="H122" s="40" t="s">
        <v>222</v>
      </c>
      <c r="I122" s="1014" t="s">
        <v>206</v>
      </c>
      <c r="J122" s="303">
        <v>0</v>
      </c>
      <c r="K122" s="304">
        <v>0</v>
      </c>
      <c r="L122" s="305">
        <v>0</v>
      </c>
      <c r="M122" s="305">
        <v>0</v>
      </c>
      <c r="N122" s="303">
        <v>0</v>
      </c>
      <c r="O122" s="306">
        <v>0</v>
      </c>
      <c r="P122" s="303">
        <v>0</v>
      </c>
      <c r="Q122" s="171" t="e">
        <f>VLOOKUP(C122&amp;D122&amp;A122,'Delivery Counts'!$A$23:$I$54,8,FALSE)</f>
        <v>#N/A</v>
      </c>
      <c r="R122" s="171" t="e">
        <f>VLOOKUP(C122&amp;D122&amp;A122,'Delivery Counts'!$A$23:$I$54,9,FALSE)</f>
        <v>#N/A</v>
      </c>
      <c r="S122" s="16" t="e">
        <f t="shared" si="8"/>
        <v>#N/A</v>
      </c>
      <c r="T122" s="237"/>
      <c r="U122" s="237"/>
    </row>
    <row r="123" spans="1:21" s="172" customFormat="1">
      <c r="A123" s="38">
        <v>27</v>
      </c>
      <c r="B123" s="39">
        <f t="shared" si="6"/>
        <v>0</v>
      </c>
      <c r="C123" s="39" t="str">
        <f t="shared" si="7"/>
        <v>2022 Current Year</v>
      </c>
      <c r="D123" s="40">
        <v>1</v>
      </c>
      <c r="E123" s="662">
        <v>27</v>
      </c>
      <c r="F123" s="40">
        <v>6</v>
      </c>
      <c r="G123" s="40" t="s">
        <v>138</v>
      </c>
      <c r="H123" s="40" t="s">
        <v>223</v>
      </c>
      <c r="I123" s="1014" t="s">
        <v>181</v>
      </c>
      <c r="J123" s="303">
        <v>0</v>
      </c>
      <c r="K123" s="304">
        <v>0</v>
      </c>
      <c r="L123" s="305">
        <v>0</v>
      </c>
      <c r="M123" s="305">
        <v>0</v>
      </c>
      <c r="N123" s="303">
        <v>0</v>
      </c>
      <c r="O123" s="306">
        <v>0</v>
      </c>
      <c r="P123" s="303">
        <v>0</v>
      </c>
      <c r="Q123" s="171" t="e">
        <f>VLOOKUP(C123&amp;D123&amp;A123,'Delivery Counts'!$A$23:$I$54,8,FALSE)</f>
        <v>#N/A</v>
      </c>
      <c r="R123" s="171" t="e">
        <f>VLOOKUP(C123&amp;D123&amp;A123,'Delivery Counts'!$A$23:$I$54,9,FALSE)</f>
        <v>#N/A</v>
      </c>
      <c r="S123" s="16" t="e">
        <f t="shared" si="8"/>
        <v>#N/A</v>
      </c>
      <c r="T123" s="237"/>
      <c r="U123" s="237"/>
    </row>
    <row r="124" spans="1:21" s="172" customFormat="1">
      <c r="A124" s="38">
        <v>27</v>
      </c>
      <c r="B124" s="39">
        <f t="shared" si="6"/>
        <v>0</v>
      </c>
      <c r="C124" s="39" t="str">
        <f t="shared" si="7"/>
        <v>2022 Current Year</v>
      </c>
      <c r="D124" s="40">
        <v>1</v>
      </c>
      <c r="E124" s="662">
        <v>27</v>
      </c>
      <c r="F124" s="40">
        <v>6</v>
      </c>
      <c r="G124" s="40" t="s">
        <v>138</v>
      </c>
      <c r="H124" s="40" t="s">
        <v>150</v>
      </c>
      <c r="I124" s="1014" t="s">
        <v>204</v>
      </c>
      <c r="J124" s="303">
        <v>0</v>
      </c>
      <c r="K124" s="304">
        <v>0</v>
      </c>
      <c r="L124" s="305">
        <v>0</v>
      </c>
      <c r="M124" s="305">
        <v>0</v>
      </c>
      <c r="N124" s="303">
        <v>0</v>
      </c>
      <c r="O124" s="306">
        <v>0</v>
      </c>
      <c r="P124" s="303">
        <v>0</v>
      </c>
      <c r="Q124" s="171" t="e">
        <f>VLOOKUP(C124&amp;D124&amp;A124,'Delivery Counts'!$A$23:$I$54,8,FALSE)</f>
        <v>#N/A</v>
      </c>
      <c r="R124" s="171" t="e">
        <f>VLOOKUP(C124&amp;D124&amp;A124,'Delivery Counts'!$A$23:$I$54,9,FALSE)</f>
        <v>#N/A</v>
      </c>
      <c r="S124" s="16" t="e">
        <f t="shared" si="8"/>
        <v>#N/A</v>
      </c>
      <c r="T124" s="237"/>
      <c r="U124" s="237"/>
    </row>
    <row r="125" spans="1:21" s="172" customFormat="1">
      <c r="A125" s="38">
        <v>27</v>
      </c>
      <c r="B125" s="39">
        <f t="shared" si="6"/>
        <v>0</v>
      </c>
      <c r="C125" s="39" t="str">
        <f t="shared" si="7"/>
        <v>2022 Current Year</v>
      </c>
      <c r="D125" s="40">
        <v>1</v>
      </c>
      <c r="E125" s="662">
        <v>27</v>
      </c>
      <c r="F125" s="40">
        <v>6</v>
      </c>
      <c r="G125" s="40" t="s">
        <v>138</v>
      </c>
      <c r="H125" s="40" t="s">
        <v>151</v>
      </c>
      <c r="I125" s="1014" t="s">
        <v>205</v>
      </c>
      <c r="J125" s="303">
        <v>0</v>
      </c>
      <c r="K125" s="304">
        <v>0</v>
      </c>
      <c r="L125" s="305">
        <v>0</v>
      </c>
      <c r="M125" s="305">
        <v>0</v>
      </c>
      <c r="N125" s="303">
        <v>0</v>
      </c>
      <c r="O125" s="306">
        <v>0</v>
      </c>
      <c r="P125" s="303">
        <v>0</v>
      </c>
      <c r="Q125" s="171" t="e">
        <f>VLOOKUP(C125&amp;D125&amp;A125,'Delivery Counts'!$A$23:$I$54,8,FALSE)</f>
        <v>#N/A</v>
      </c>
      <c r="R125" s="171" t="e">
        <f>VLOOKUP(C125&amp;D125&amp;A125,'Delivery Counts'!$A$23:$I$54,9,FALSE)</f>
        <v>#N/A</v>
      </c>
      <c r="S125" s="16" t="e">
        <f t="shared" si="8"/>
        <v>#N/A</v>
      </c>
      <c r="T125" s="237"/>
      <c r="U125" s="237"/>
    </row>
    <row r="126" spans="1:21" s="172" customFormat="1">
      <c r="A126" s="38">
        <v>27</v>
      </c>
      <c r="B126" s="39">
        <f t="shared" si="6"/>
        <v>0</v>
      </c>
      <c r="C126" s="39" t="str">
        <f t="shared" si="7"/>
        <v>2022 Current Year</v>
      </c>
      <c r="D126" s="40">
        <v>1</v>
      </c>
      <c r="E126" s="662">
        <v>27</v>
      </c>
      <c r="F126" s="40">
        <v>6</v>
      </c>
      <c r="G126" s="40" t="s">
        <v>138</v>
      </c>
      <c r="H126" s="40" t="s">
        <v>152</v>
      </c>
      <c r="I126" s="1014" t="s">
        <v>182</v>
      </c>
      <c r="J126" s="303">
        <v>0</v>
      </c>
      <c r="K126" s="304">
        <v>0</v>
      </c>
      <c r="L126" s="305">
        <v>0</v>
      </c>
      <c r="M126" s="305">
        <v>0</v>
      </c>
      <c r="N126" s="303">
        <v>0</v>
      </c>
      <c r="O126" s="306">
        <v>0</v>
      </c>
      <c r="P126" s="303">
        <v>0</v>
      </c>
      <c r="Q126" s="171" t="e">
        <f>VLOOKUP(C126&amp;D126&amp;A126,'Delivery Counts'!$A$23:$I$54,8,FALSE)</f>
        <v>#N/A</v>
      </c>
      <c r="R126" s="171" t="e">
        <f>VLOOKUP(C126&amp;D126&amp;A126,'Delivery Counts'!$A$23:$I$54,9,FALSE)</f>
        <v>#N/A</v>
      </c>
      <c r="S126" s="16" t="e">
        <f t="shared" si="8"/>
        <v>#N/A</v>
      </c>
      <c r="T126" s="237"/>
      <c r="U126" s="237"/>
    </row>
    <row r="127" spans="1:21" s="172" customFormat="1">
      <c r="A127" s="38">
        <v>27</v>
      </c>
      <c r="B127" s="39">
        <f t="shared" si="6"/>
        <v>0</v>
      </c>
      <c r="C127" s="39" t="str">
        <f t="shared" si="7"/>
        <v>2022 Current Year</v>
      </c>
      <c r="D127" s="40">
        <v>1</v>
      </c>
      <c r="E127" s="662">
        <v>27</v>
      </c>
      <c r="F127" s="40">
        <v>6</v>
      </c>
      <c r="G127" s="40" t="s">
        <v>138</v>
      </c>
      <c r="H127" s="40" t="s">
        <v>70</v>
      </c>
      <c r="I127" s="1014" t="s">
        <v>265</v>
      </c>
      <c r="J127" s="303">
        <v>0</v>
      </c>
      <c r="K127" s="304">
        <v>0</v>
      </c>
      <c r="L127" s="305">
        <v>0</v>
      </c>
      <c r="M127" s="305">
        <v>0</v>
      </c>
      <c r="N127" s="303">
        <v>0</v>
      </c>
      <c r="O127" s="306">
        <v>0</v>
      </c>
      <c r="P127" s="303">
        <v>0</v>
      </c>
      <c r="Q127" s="171" t="e">
        <f>VLOOKUP(C127&amp;D127&amp;A127,'Delivery Counts'!$A$23:$I$54,8,FALSE)</f>
        <v>#N/A</v>
      </c>
      <c r="R127" s="171" t="e">
        <f>VLOOKUP(C127&amp;D127&amp;A127,'Delivery Counts'!$A$23:$I$54,9,FALSE)</f>
        <v>#N/A</v>
      </c>
      <c r="S127" s="16" t="e">
        <f t="shared" si="8"/>
        <v>#N/A</v>
      </c>
      <c r="T127" s="237"/>
      <c r="U127" s="237"/>
    </row>
    <row r="128" spans="1:21" s="172" customFormat="1">
      <c r="A128" s="38">
        <v>27</v>
      </c>
      <c r="B128" s="39">
        <f t="shared" si="6"/>
        <v>0</v>
      </c>
      <c r="C128" s="39" t="str">
        <f t="shared" si="7"/>
        <v>2022 Current Year</v>
      </c>
      <c r="D128" s="40">
        <v>1</v>
      </c>
      <c r="E128" s="662">
        <v>27</v>
      </c>
      <c r="F128" s="40">
        <v>6</v>
      </c>
      <c r="G128" s="40" t="s">
        <v>138</v>
      </c>
      <c r="H128" s="40" t="s">
        <v>71</v>
      </c>
      <c r="I128" s="1014" t="s">
        <v>266</v>
      </c>
      <c r="J128" s="303">
        <v>0</v>
      </c>
      <c r="K128" s="304">
        <v>0</v>
      </c>
      <c r="L128" s="305">
        <v>0</v>
      </c>
      <c r="M128" s="305">
        <v>0</v>
      </c>
      <c r="N128" s="303">
        <v>0</v>
      </c>
      <c r="O128" s="306">
        <v>0</v>
      </c>
      <c r="P128" s="303">
        <v>0</v>
      </c>
      <c r="Q128" s="171" t="e">
        <f>VLOOKUP(C128&amp;D128&amp;A128,'Delivery Counts'!$A$23:$I$54,8,FALSE)</f>
        <v>#N/A</v>
      </c>
      <c r="R128" s="171" t="e">
        <f>VLOOKUP(C128&amp;D128&amp;A128,'Delivery Counts'!$A$23:$I$54,9,FALSE)</f>
        <v>#N/A</v>
      </c>
      <c r="S128" s="16" t="e">
        <f t="shared" si="8"/>
        <v>#N/A</v>
      </c>
      <c r="T128" s="237"/>
      <c r="U128" s="237"/>
    </row>
    <row r="129" spans="1:21" s="172" customFormat="1">
      <c r="A129" s="38">
        <v>27</v>
      </c>
      <c r="B129" s="39">
        <f t="shared" si="6"/>
        <v>0</v>
      </c>
      <c r="C129" s="39" t="str">
        <f t="shared" si="7"/>
        <v>2022 Current Year</v>
      </c>
      <c r="D129" s="40">
        <v>1</v>
      </c>
      <c r="E129" s="662">
        <v>27</v>
      </c>
      <c r="F129" s="40">
        <v>6</v>
      </c>
      <c r="G129" s="40" t="s">
        <v>138</v>
      </c>
      <c r="H129" s="40" t="s">
        <v>72</v>
      </c>
      <c r="I129" s="1014" t="s">
        <v>527</v>
      </c>
      <c r="J129" s="303">
        <v>0</v>
      </c>
      <c r="K129" s="304">
        <v>0</v>
      </c>
      <c r="L129" s="305">
        <v>0</v>
      </c>
      <c r="M129" s="305">
        <v>0</v>
      </c>
      <c r="N129" s="303">
        <v>0</v>
      </c>
      <c r="O129" s="306">
        <v>0</v>
      </c>
      <c r="P129" s="303">
        <v>0</v>
      </c>
      <c r="Q129" s="171" t="e">
        <f>VLOOKUP(C129&amp;D129&amp;A129,'Delivery Counts'!$A$23:$I$54,8,FALSE)</f>
        <v>#N/A</v>
      </c>
      <c r="R129" s="171" t="e">
        <f>VLOOKUP(C129&amp;D129&amp;A129,'Delivery Counts'!$A$23:$I$54,9,FALSE)</f>
        <v>#N/A</v>
      </c>
      <c r="S129" s="16" t="e">
        <f t="shared" si="8"/>
        <v>#N/A</v>
      </c>
      <c r="T129" s="237"/>
      <c r="U129" s="237"/>
    </row>
    <row r="130" spans="1:21" s="172" customFormat="1">
      <c r="A130" s="38">
        <v>27</v>
      </c>
      <c r="B130" s="39">
        <f t="shared" si="6"/>
        <v>0</v>
      </c>
      <c r="C130" s="39" t="str">
        <f t="shared" si="7"/>
        <v>2022 Current Year</v>
      </c>
      <c r="D130" s="40">
        <v>1</v>
      </c>
      <c r="E130" s="662">
        <v>27</v>
      </c>
      <c r="F130" s="40">
        <v>6</v>
      </c>
      <c r="G130" s="40" t="s">
        <v>138</v>
      </c>
      <c r="H130" s="40" t="s">
        <v>73</v>
      </c>
      <c r="I130" s="1014" t="s">
        <v>528</v>
      </c>
      <c r="J130" s="303">
        <v>0</v>
      </c>
      <c r="K130" s="304">
        <v>0</v>
      </c>
      <c r="L130" s="305">
        <v>0</v>
      </c>
      <c r="M130" s="305">
        <v>0</v>
      </c>
      <c r="N130" s="303">
        <v>0</v>
      </c>
      <c r="O130" s="306">
        <v>0</v>
      </c>
      <c r="P130" s="303">
        <v>0</v>
      </c>
      <c r="Q130" s="171" t="e">
        <f>VLOOKUP(C130&amp;D130&amp;A130,'Delivery Counts'!$A$23:$I$54,8,FALSE)</f>
        <v>#N/A</v>
      </c>
      <c r="R130" s="171" t="e">
        <f>VLOOKUP(C130&amp;D130&amp;A130,'Delivery Counts'!$A$23:$I$54,9,FALSE)</f>
        <v>#N/A</v>
      </c>
      <c r="S130" s="16" t="e">
        <f t="shared" si="8"/>
        <v>#N/A</v>
      </c>
      <c r="T130" s="237"/>
      <c r="U130" s="237"/>
    </row>
    <row r="131" spans="1:21" s="172" customFormat="1">
      <c r="A131" s="38">
        <v>27</v>
      </c>
      <c r="B131" s="39">
        <f t="shared" si="6"/>
        <v>0</v>
      </c>
      <c r="C131" s="39" t="str">
        <f t="shared" si="7"/>
        <v>2022 Current Year</v>
      </c>
      <c r="D131" s="40">
        <v>1</v>
      </c>
      <c r="E131" s="662">
        <v>27</v>
      </c>
      <c r="F131" s="40">
        <v>6</v>
      </c>
      <c r="G131" s="40" t="s">
        <v>138</v>
      </c>
      <c r="H131" s="40" t="s">
        <v>409</v>
      </c>
      <c r="I131" s="1014" t="s">
        <v>803</v>
      </c>
      <c r="J131" s="303">
        <v>0</v>
      </c>
      <c r="K131" s="304">
        <v>0</v>
      </c>
      <c r="L131" s="305">
        <v>0</v>
      </c>
      <c r="M131" s="305">
        <v>0</v>
      </c>
      <c r="N131" s="303">
        <v>0</v>
      </c>
      <c r="O131" s="306">
        <v>0</v>
      </c>
      <c r="P131" s="303">
        <v>0</v>
      </c>
      <c r="Q131" s="171" t="e">
        <f>VLOOKUP(C131&amp;D131&amp;A131,'Delivery Counts'!$A$23:$I$54,8,FALSE)</f>
        <v>#N/A</v>
      </c>
      <c r="R131" s="171" t="e">
        <f>VLOOKUP(C131&amp;D131&amp;A131,'Delivery Counts'!$A$23:$I$54,9,FALSE)</f>
        <v>#N/A</v>
      </c>
      <c r="S131" s="16" t="e">
        <f t="shared" si="8"/>
        <v>#N/A</v>
      </c>
      <c r="T131" s="237"/>
      <c r="U131" s="237"/>
    </row>
    <row r="132" spans="1:21" s="172" customFormat="1">
      <c r="A132" s="38">
        <v>28</v>
      </c>
      <c r="B132" s="39">
        <f t="shared" si="6"/>
        <v>0</v>
      </c>
      <c r="C132" s="39" t="str">
        <f t="shared" si="7"/>
        <v>2022 Current Year</v>
      </c>
      <c r="D132" s="40">
        <v>1</v>
      </c>
      <c r="E132" s="662">
        <v>28</v>
      </c>
      <c r="F132" s="662">
        <v>6</v>
      </c>
      <c r="G132" s="40" t="s">
        <v>139</v>
      </c>
      <c r="H132" s="40" t="s">
        <v>211</v>
      </c>
      <c r="I132" s="640" t="s">
        <v>261</v>
      </c>
      <c r="J132" s="303">
        <v>0</v>
      </c>
      <c r="K132" s="304">
        <v>0</v>
      </c>
      <c r="L132" s="305">
        <v>0</v>
      </c>
      <c r="M132" s="305">
        <v>0</v>
      </c>
      <c r="N132" s="303">
        <v>0</v>
      </c>
      <c r="O132" s="306">
        <v>0</v>
      </c>
      <c r="P132" s="303">
        <v>0</v>
      </c>
      <c r="Q132" s="171" t="e">
        <f>VLOOKUP(C132&amp;D132&amp;A132,'Delivery Counts'!$A$23:$I$54,8,FALSE)</f>
        <v>#N/A</v>
      </c>
      <c r="R132" s="171" t="e">
        <f>VLOOKUP(C132&amp;D132&amp;A132,'Delivery Counts'!$A$23:$I$54,9,FALSE)</f>
        <v>#N/A</v>
      </c>
      <c r="S132" s="16" t="e">
        <f t="shared" si="5"/>
        <v>#N/A</v>
      </c>
      <c r="T132" s="237"/>
      <c r="U132" s="237"/>
    </row>
    <row r="133" spans="1:21" s="172" customFormat="1">
      <c r="A133" s="38">
        <v>28</v>
      </c>
      <c r="B133" s="39">
        <f t="shared" si="6"/>
        <v>0</v>
      </c>
      <c r="C133" s="39" t="str">
        <f t="shared" si="4"/>
        <v>2022 Current Year</v>
      </c>
      <c r="D133" s="40">
        <v>1</v>
      </c>
      <c r="E133" s="662">
        <v>28</v>
      </c>
      <c r="F133" s="662">
        <v>6</v>
      </c>
      <c r="G133" s="40" t="s">
        <v>139</v>
      </c>
      <c r="H133" s="40" t="s">
        <v>214</v>
      </c>
      <c r="I133" s="658" t="s">
        <v>676</v>
      </c>
      <c r="J133" s="303">
        <v>0</v>
      </c>
      <c r="K133" s="304">
        <v>0</v>
      </c>
      <c r="L133" s="305">
        <v>0</v>
      </c>
      <c r="M133" s="305">
        <v>0</v>
      </c>
      <c r="N133" s="303">
        <v>0</v>
      </c>
      <c r="O133" s="306">
        <v>0</v>
      </c>
      <c r="P133" s="303">
        <v>0</v>
      </c>
      <c r="Q133" s="171" t="e">
        <f>VLOOKUP(C133&amp;D133&amp;A133,'Delivery Counts'!$A$23:$I$54,8,FALSE)</f>
        <v>#N/A</v>
      </c>
      <c r="R133" s="171" t="e">
        <f>VLOOKUP(C133&amp;D133&amp;A133,'Delivery Counts'!$A$23:$I$54,9,FALSE)</f>
        <v>#N/A</v>
      </c>
      <c r="S133" s="16" t="e">
        <f t="shared" si="5"/>
        <v>#N/A</v>
      </c>
    </row>
    <row r="134" spans="1:21" s="172" customFormat="1">
      <c r="A134" s="38">
        <v>28</v>
      </c>
      <c r="B134" s="39">
        <f t="shared" si="3"/>
        <v>0</v>
      </c>
      <c r="C134" s="39" t="str">
        <f t="shared" si="4"/>
        <v>2022 Current Year</v>
      </c>
      <c r="D134" s="40">
        <v>1</v>
      </c>
      <c r="E134" s="662">
        <v>28</v>
      </c>
      <c r="F134" s="662">
        <v>6</v>
      </c>
      <c r="G134" s="40" t="s">
        <v>139</v>
      </c>
      <c r="H134" s="40" t="s">
        <v>215</v>
      </c>
      <c r="I134" s="658" t="s">
        <v>216</v>
      </c>
      <c r="J134" s="303">
        <v>0</v>
      </c>
      <c r="K134" s="304">
        <v>0</v>
      </c>
      <c r="L134" s="305">
        <v>0</v>
      </c>
      <c r="M134" s="305">
        <v>0</v>
      </c>
      <c r="N134" s="303">
        <v>0</v>
      </c>
      <c r="O134" s="306">
        <v>0</v>
      </c>
      <c r="P134" s="303">
        <v>0</v>
      </c>
      <c r="Q134" s="171" t="e">
        <f>VLOOKUP(C134&amp;D134&amp;A134,'Delivery Counts'!$A$23:$I$54,8,FALSE)</f>
        <v>#N/A</v>
      </c>
      <c r="R134" s="171" t="e">
        <f>VLOOKUP(C134&amp;D134&amp;A134,'Delivery Counts'!$A$23:$I$54,9,FALSE)</f>
        <v>#N/A</v>
      </c>
      <c r="S134" s="16" t="e">
        <f t="shared" si="5"/>
        <v>#N/A</v>
      </c>
    </row>
    <row r="135" spans="1:21" s="172" customFormat="1">
      <c r="A135" s="38">
        <v>28</v>
      </c>
      <c r="B135" s="39">
        <f t="shared" si="3"/>
        <v>0</v>
      </c>
      <c r="C135" s="39" t="str">
        <f t="shared" si="4"/>
        <v>2022 Current Year</v>
      </c>
      <c r="D135" s="40">
        <v>1</v>
      </c>
      <c r="E135" s="662">
        <v>28</v>
      </c>
      <c r="F135" s="662">
        <v>6</v>
      </c>
      <c r="G135" s="40" t="s">
        <v>139</v>
      </c>
      <c r="H135" s="40" t="s">
        <v>217</v>
      </c>
      <c r="I135" s="658" t="s">
        <v>262</v>
      </c>
      <c r="J135" s="303">
        <v>0</v>
      </c>
      <c r="K135" s="304">
        <v>0</v>
      </c>
      <c r="L135" s="305">
        <v>0</v>
      </c>
      <c r="M135" s="305">
        <v>0</v>
      </c>
      <c r="N135" s="303">
        <v>0</v>
      </c>
      <c r="O135" s="306">
        <v>0</v>
      </c>
      <c r="P135" s="303">
        <v>0</v>
      </c>
      <c r="Q135" s="171" t="e">
        <f>VLOOKUP(C135&amp;D135&amp;A135,'Delivery Counts'!$A$23:$I$54,8,FALSE)</f>
        <v>#N/A</v>
      </c>
      <c r="R135" s="171" t="e">
        <f>VLOOKUP(C135&amp;D135&amp;A135,'Delivery Counts'!$A$23:$I$54,9,FALSE)</f>
        <v>#N/A</v>
      </c>
      <c r="S135" s="16" t="e">
        <f t="shared" si="5"/>
        <v>#N/A</v>
      </c>
    </row>
    <row r="136" spans="1:21" s="172" customFormat="1">
      <c r="A136" s="38">
        <v>28</v>
      </c>
      <c r="B136" s="39">
        <f t="shared" si="3"/>
        <v>0</v>
      </c>
      <c r="C136" s="39" t="str">
        <f t="shared" si="4"/>
        <v>2022 Current Year</v>
      </c>
      <c r="D136" s="40">
        <v>1</v>
      </c>
      <c r="E136" s="662">
        <v>28</v>
      </c>
      <c r="F136" s="662">
        <v>6</v>
      </c>
      <c r="G136" s="40" t="s">
        <v>139</v>
      </c>
      <c r="H136" s="40" t="s">
        <v>218</v>
      </c>
      <c r="I136" s="658" t="s">
        <v>677</v>
      </c>
      <c r="J136" s="303">
        <v>0</v>
      </c>
      <c r="K136" s="304">
        <v>0</v>
      </c>
      <c r="L136" s="305">
        <v>0</v>
      </c>
      <c r="M136" s="305">
        <v>0</v>
      </c>
      <c r="N136" s="303">
        <v>0</v>
      </c>
      <c r="O136" s="306">
        <v>0</v>
      </c>
      <c r="P136" s="303">
        <v>0</v>
      </c>
      <c r="Q136" s="171" t="e">
        <f>VLOOKUP(C136&amp;D136&amp;A136,'Delivery Counts'!$A$23:$I$54,8,FALSE)</f>
        <v>#N/A</v>
      </c>
      <c r="R136" s="171" t="e">
        <f>VLOOKUP(C136&amp;D136&amp;A136,'Delivery Counts'!$A$23:$I$54,9,FALSE)</f>
        <v>#N/A</v>
      </c>
      <c r="S136" s="16" t="e">
        <f t="shared" si="5"/>
        <v>#N/A</v>
      </c>
      <c r="T136" s="237"/>
      <c r="U136" s="237"/>
    </row>
    <row r="137" spans="1:21" s="172" customFormat="1">
      <c r="A137" s="38">
        <v>28</v>
      </c>
      <c r="B137" s="39">
        <f t="shared" si="3"/>
        <v>0</v>
      </c>
      <c r="C137" s="39" t="str">
        <f t="shared" si="4"/>
        <v>2022 Current Year</v>
      </c>
      <c r="D137" s="40">
        <v>1</v>
      </c>
      <c r="E137" s="662">
        <v>28</v>
      </c>
      <c r="F137" s="662">
        <v>6</v>
      </c>
      <c r="G137" s="40" t="s">
        <v>139</v>
      </c>
      <c r="H137" s="40" t="s">
        <v>219</v>
      </c>
      <c r="I137" s="658" t="s">
        <v>263</v>
      </c>
      <c r="J137" s="303">
        <v>0</v>
      </c>
      <c r="K137" s="304">
        <v>0</v>
      </c>
      <c r="L137" s="305">
        <v>0</v>
      </c>
      <c r="M137" s="305">
        <v>0</v>
      </c>
      <c r="N137" s="303">
        <v>0</v>
      </c>
      <c r="O137" s="306">
        <v>0</v>
      </c>
      <c r="P137" s="303">
        <v>0</v>
      </c>
      <c r="Q137" s="171" t="e">
        <f>VLOOKUP(C137&amp;D137&amp;A137,'Delivery Counts'!$A$23:$I$54,8,FALSE)</f>
        <v>#N/A</v>
      </c>
      <c r="R137" s="171" t="e">
        <f>VLOOKUP(C137&amp;D137&amp;A137,'Delivery Counts'!$A$23:$I$54,9,FALSE)</f>
        <v>#N/A</v>
      </c>
      <c r="S137" s="16" t="e">
        <f t="shared" si="5"/>
        <v>#N/A</v>
      </c>
      <c r="T137" s="237"/>
      <c r="U137" s="237"/>
    </row>
    <row r="138" spans="1:21" s="172" customFormat="1">
      <c r="A138" s="38">
        <v>28</v>
      </c>
      <c r="B138" s="39">
        <f t="shared" si="3"/>
        <v>0</v>
      </c>
      <c r="C138" s="39" t="str">
        <f t="shared" si="4"/>
        <v>2022 Current Year</v>
      </c>
      <c r="D138" s="40">
        <v>1</v>
      </c>
      <c r="E138" s="662">
        <v>28</v>
      </c>
      <c r="F138" s="662">
        <v>6</v>
      </c>
      <c r="G138" s="40" t="s">
        <v>139</v>
      </c>
      <c r="H138" s="40" t="s">
        <v>220</v>
      </c>
      <c r="I138" s="658" t="s">
        <v>675</v>
      </c>
      <c r="J138" s="303">
        <v>0</v>
      </c>
      <c r="K138" s="304">
        <v>0</v>
      </c>
      <c r="L138" s="305">
        <v>0</v>
      </c>
      <c r="M138" s="305">
        <v>0</v>
      </c>
      <c r="N138" s="303">
        <v>0</v>
      </c>
      <c r="O138" s="306">
        <v>0</v>
      </c>
      <c r="P138" s="303">
        <v>0</v>
      </c>
      <c r="Q138" s="171" t="e">
        <f>VLOOKUP(C138&amp;D138&amp;A138,'Delivery Counts'!$A$23:$I$54,8,FALSE)</f>
        <v>#N/A</v>
      </c>
      <c r="R138" s="171" t="e">
        <f>VLOOKUP(C138&amp;D138&amp;A138,'Delivery Counts'!$A$23:$I$54,9,FALSE)</f>
        <v>#N/A</v>
      </c>
      <c r="S138" s="16" t="e">
        <f t="shared" si="5"/>
        <v>#N/A</v>
      </c>
      <c r="T138" s="237"/>
      <c r="U138" s="237"/>
    </row>
    <row r="139" spans="1:21" s="172" customFormat="1">
      <c r="A139" s="38">
        <v>28</v>
      </c>
      <c r="B139" s="39">
        <f t="shared" si="3"/>
        <v>0</v>
      </c>
      <c r="C139" s="39" t="str">
        <f t="shared" si="4"/>
        <v>2022 Current Year</v>
      </c>
      <c r="D139" s="40">
        <v>1</v>
      </c>
      <c r="E139" s="662">
        <v>28</v>
      </c>
      <c r="F139" s="662">
        <v>6</v>
      </c>
      <c r="G139" s="40" t="s">
        <v>139</v>
      </c>
      <c r="H139" s="40" t="s">
        <v>221</v>
      </c>
      <c r="I139" s="658" t="s">
        <v>264</v>
      </c>
      <c r="J139" s="303">
        <v>0</v>
      </c>
      <c r="K139" s="304">
        <v>0</v>
      </c>
      <c r="L139" s="305">
        <v>0</v>
      </c>
      <c r="M139" s="305">
        <v>0</v>
      </c>
      <c r="N139" s="303">
        <v>0</v>
      </c>
      <c r="O139" s="306">
        <v>0</v>
      </c>
      <c r="P139" s="303">
        <v>0</v>
      </c>
      <c r="Q139" s="171" t="e">
        <f>VLOOKUP(C139&amp;D139&amp;A139,'Delivery Counts'!$A$23:$I$54,8,FALSE)</f>
        <v>#N/A</v>
      </c>
      <c r="R139" s="171" t="e">
        <f>VLOOKUP(C139&amp;D139&amp;A139,'Delivery Counts'!$A$23:$I$54,9,FALSE)</f>
        <v>#N/A</v>
      </c>
      <c r="S139" s="16" t="e">
        <f t="shared" si="5"/>
        <v>#N/A</v>
      </c>
      <c r="T139" s="237"/>
      <c r="U139" s="237"/>
    </row>
    <row r="140" spans="1:21" s="172" customFormat="1">
      <c r="A140" s="38">
        <v>28</v>
      </c>
      <c r="B140" s="39">
        <f t="shared" si="3"/>
        <v>0</v>
      </c>
      <c r="C140" s="39" t="str">
        <f t="shared" si="4"/>
        <v>2022 Current Year</v>
      </c>
      <c r="D140" s="40">
        <v>1</v>
      </c>
      <c r="E140" s="662">
        <v>28</v>
      </c>
      <c r="F140" s="662">
        <v>6</v>
      </c>
      <c r="G140" s="40" t="s">
        <v>139</v>
      </c>
      <c r="H140" s="40" t="s">
        <v>222</v>
      </c>
      <c r="I140" s="658" t="s">
        <v>206</v>
      </c>
      <c r="J140" s="303">
        <v>0</v>
      </c>
      <c r="K140" s="304">
        <v>0</v>
      </c>
      <c r="L140" s="305">
        <v>0</v>
      </c>
      <c r="M140" s="305">
        <v>0</v>
      </c>
      <c r="N140" s="303">
        <v>0</v>
      </c>
      <c r="O140" s="306">
        <v>0</v>
      </c>
      <c r="P140" s="303">
        <v>0</v>
      </c>
      <c r="Q140" s="171" t="e">
        <f>VLOOKUP(C140&amp;D140&amp;A140,'Delivery Counts'!$A$23:$I$54,8,FALSE)</f>
        <v>#N/A</v>
      </c>
      <c r="R140" s="171" t="e">
        <f>VLOOKUP(C140&amp;D140&amp;A140,'Delivery Counts'!$A$23:$I$54,9,FALSE)</f>
        <v>#N/A</v>
      </c>
      <c r="S140" s="16" t="e">
        <f t="shared" si="5"/>
        <v>#N/A</v>
      </c>
      <c r="T140" s="237"/>
      <c r="U140" s="237"/>
    </row>
    <row r="141" spans="1:21" s="172" customFormat="1">
      <c r="A141" s="38">
        <v>28</v>
      </c>
      <c r="B141" s="39">
        <f t="shared" si="3"/>
        <v>0</v>
      </c>
      <c r="C141" s="39" t="str">
        <f t="shared" si="4"/>
        <v>2022 Current Year</v>
      </c>
      <c r="D141" s="40">
        <v>1</v>
      </c>
      <c r="E141" s="662">
        <v>28</v>
      </c>
      <c r="F141" s="662">
        <v>6</v>
      </c>
      <c r="G141" s="40" t="s">
        <v>139</v>
      </c>
      <c r="H141" s="40" t="s">
        <v>223</v>
      </c>
      <c r="I141" s="658" t="s">
        <v>181</v>
      </c>
      <c r="J141" s="303">
        <v>0</v>
      </c>
      <c r="K141" s="304">
        <v>0</v>
      </c>
      <c r="L141" s="305">
        <v>0</v>
      </c>
      <c r="M141" s="305">
        <v>0</v>
      </c>
      <c r="N141" s="303">
        <v>0</v>
      </c>
      <c r="O141" s="306">
        <v>0</v>
      </c>
      <c r="P141" s="303">
        <v>0</v>
      </c>
      <c r="Q141" s="171" t="e">
        <f>VLOOKUP(C141&amp;D141&amp;A141,'Delivery Counts'!$A$23:$I$54,8,FALSE)</f>
        <v>#N/A</v>
      </c>
      <c r="R141" s="171" t="e">
        <f>VLOOKUP(C141&amp;D141&amp;A141,'Delivery Counts'!$A$23:$I$54,9,FALSE)</f>
        <v>#N/A</v>
      </c>
      <c r="S141" s="16" t="e">
        <f t="shared" si="5"/>
        <v>#N/A</v>
      </c>
      <c r="T141" s="237"/>
      <c r="U141" s="237"/>
    </row>
    <row r="142" spans="1:21" s="172" customFormat="1">
      <c r="A142" s="38">
        <v>28</v>
      </c>
      <c r="B142" s="39">
        <f t="shared" si="3"/>
        <v>0</v>
      </c>
      <c r="C142" s="39" t="str">
        <f t="shared" si="4"/>
        <v>2022 Current Year</v>
      </c>
      <c r="D142" s="40">
        <v>1</v>
      </c>
      <c r="E142" s="662">
        <v>28</v>
      </c>
      <c r="F142" s="662">
        <v>6</v>
      </c>
      <c r="G142" s="40" t="s">
        <v>139</v>
      </c>
      <c r="H142" s="40" t="s">
        <v>150</v>
      </c>
      <c r="I142" s="658" t="s">
        <v>204</v>
      </c>
      <c r="J142" s="303">
        <v>0</v>
      </c>
      <c r="K142" s="304">
        <v>0</v>
      </c>
      <c r="L142" s="305">
        <v>0</v>
      </c>
      <c r="M142" s="305">
        <v>0</v>
      </c>
      <c r="N142" s="303">
        <v>0</v>
      </c>
      <c r="O142" s="306">
        <v>0</v>
      </c>
      <c r="P142" s="303">
        <v>0</v>
      </c>
      <c r="Q142" s="171" t="e">
        <f>VLOOKUP(C142&amp;D142&amp;A142,'Delivery Counts'!$A$23:$I$54,8,FALSE)</f>
        <v>#N/A</v>
      </c>
      <c r="R142" s="171" t="e">
        <f>VLOOKUP(C142&amp;D142&amp;A142,'Delivery Counts'!$A$23:$I$54,9,FALSE)</f>
        <v>#N/A</v>
      </c>
      <c r="S142" s="16" t="e">
        <f t="shared" si="5"/>
        <v>#N/A</v>
      </c>
      <c r="T142" s="237"/>
      <c r="U142" s="237"/>
    </row>
    <row r="143" spans="1:21" s="172" customFormat="1">
      <c r="A143" s="38">
        <v>28</v>
      </c>
      <c r="B143" s="39">
        <f t="shared" si="3"/>
        <v>0</v>
      </c>
      <c r="C143" s="39" t="str">
        <f t="shared" si="4"/>
        <v>2022 Current Year</v>
      </c>
      <c r="D143" s="40">
        <v>1</v>
      </c>
      <c r="E143" s="662">
        <v>28</v>
      </c>
      <c r="F143" s="662">
        <v>6</v>
      </c>
      <c r="G143" s="40" t="s">
        <v>139</v>
      </c>
      <c r="H143" s="40" t="s">
        <v>151</v>
      </c>
      <c r="I143" s="658" t="s">
        <v>205</v>
      </c>
      <c r="J143" s="303">
        <v>0</v>
      </c>
      <c r="K143" s="304">
        <v>0</v>
      </c>
      <c r="L143" s="305">
        <v>0</v>
      </c>
      <c r="M143" s="305">
        <v>0</v>
      </c>
      <c r="N143" s="303">
        <v>0</v>
      </c>
      <c r="O143" s="306">
        <v>0</v>
      </c>
      <c r="P143" s="303">
        <v>0</v>
      </c>
      <c r="Q143" s="171" t="e">
        <f>VLOOKUP(C143&amp;D143&amp;A143,'Delivery Counts'!$A$23:$I$54,8,FALSE)</f>
        <v>#N/A</v>
      </c>
      <c r="R143" s="171" t="e">
        <f>VLOOKUP(C143&amp;D143&amp;A143,'Delivery Counts'!$A$23:$I$54,9,FALSE)</f>
        <v>#N/A</v>
      </c>
      <c r="S143" s="16" t="e">
        <f t="shared" si="5"/>
        <v>#N/A</v>
      </c>
      <c r="T143" s="237"/>
      <c r="U143" s="237"/>
    </row>
    <row r="144" spans="1:21" s="172" customFormat="1">
      <c r="A144" s="38">
        <v>28</v>
      </c>
      <c r="B144" s="39">
        <f t="shared" si="3"/>
        <v>0</v>
      </c>
      <c r="C144" s="39" t="str">
        <f t="shared" si="4"/>
        <v>2022 Current Year</v>
      </c>
      <c r="D144" s="40">
        <v>1</v>
      </c>
      <c r="E144" s="662">
        <v>28</v>
      </c>
      <c r="F144" s="662">
        <v>6</v>
      </c>
      <c r="G144" s="40" t="s">
        <v>139</v>
      </c>
      <c r="H144" s="40" t="s">
        <v>152</v>
      </c>
      <c r="I144" s="658" t="s">
        <v>182</v>
      </c>
      <c r="J144" s="303">
        <v>0</v>
      </c>
      <c r="K144" s="304">
        <v>0</v>
      </c>
      <c r="L144" s="305">
        <v>0</v>
      </c>
      <c r="M144" s="305">
        <v>0</v>
      </c>
      <c r="N144" s="303">
        <v>0</v>
      </c>
      <c r="O144" s="306">
        <v>0</v>
      </c>
      <c r="P144" s="303">
        <v>0</v>
      </c>
      <c r="Q144" s="171" t="e">
        <f>VLOOKUP(C144&amp;D144&amp;A144,'Delivery Counts'!$A$23:$I$54,8,FALSE)</f>
        <v>#N/A</v>
      </c>
      <c r="R144" s="171" t="e">
        <f>VLOOKUP(C144&amp;D144&amp;A144,'Delivery Counts'!$A$23:$I$54,9,FALSE)</f>
        <v>#N/A</v>
      </c>
      <c r="S144" s="16" t="e">
        <f t="shared" si="5"/>
        <v>#N/A</v>
      </c>
      <c r="T144" s="237"/>
      <c r="U144" s="237"/>
    </row>
    <row r="145" spans="1:21" s="172" customFormat="1">
      <c r="A145" s="38">
        <v>28</v>
      </c>
      <c r="B145" s="39">
        <f t="shared" si="3"/>
        <v>0</v>
      </c>
      <c r="C145" s="39" t="str">
        <f t="shared" si="4"/>
        <v>2022 Current Year</v>
      </c>
      <c r="D145" s="40">
        <v>1</v>
      </c>
      <c r="E145" s="662">
        <v>28</v>
      </c>
      <c r="F145" s="662">
        <v>6</v>
      </c>
      <c r="G145" s="40" t="s">
        <v>139</v>
      </c>
      <c r="H145" s="40" t="s">
        <v>70</v>
      </c>
      <c r="I145" s="658" t="s">
        <v>265</v>
      </c>
      <c r="J145" s="303">
        <v>0</v>
      </c>
      <c r="K145" s="304">
        <v>0</v>
      </c>
      <c r="L145" s="305">
        <v>0</v>
      </c>
      <c r="M145" s="305">
        <v>0</v>
      </c>
      <c r="N145" s="303">
        <v>0</v>
      </c>
      <c r="O145" s="306">
        <v>0</v>
      </c>
      <c r="P145" s="303">
        <v>0</v>
      </c>
      <c r="Q145" s="171" t="e">
        <f>VLOOKUP(C145&amp;D145&amp;A145,'Delivery Counts'!$A$23:$I$54,8,FALSE)</f>
        <v>#N/A</v>
      </c>
      <c r="R145" s="171" t="e">
        <f>VLOOKUP(C145&amp;D145&amp;A145,'Delivery Counts'!$A$23:$I$54,9,FALSE)</f>
        <v>#N/A</v>
      </c>
      <c r="S145" s="16" t="e">
        <f t="shared" si="5"/>
        <v>#N/A</v>
      </c>
      <c r="T145" s="237"/>
      <c r="U145" s="237"/>
    </row>
    <row r="146" spans="1:21" s="172" customFormat="1">
      <c r="A146" s="38">
        <v>28</v>
      </c>
      <c r="B146" s="39">
        <f t="shared" si="3"/>
        <v>0</v>
      </c>
      <c r="C146" s="39" t="str">
        <f t="shared" si="4"/>
        <v>2022 Current Year</v>
      </c>
      <c r="D146" s="40">
        <v>1</v>
      </c>
      <c r="E146" s="662">
        <v>28</v>
      </c>
      <c r="F146" s="662">
        <v>6</v>
      </c>
      <c r="G146" s="40" t="s">
        <v>139</v>
      </c>
      <c r="H146" s="40" t="s">
        <v>71</v>
      </c>
      <c r="I146" s="658" t="s">
        <v>266</v>
      </c>
      <c r="J146" s="303">
        <v>0</v>
      </c>
      <c r="K146" s="304">
        <v>0</v>
      </c>
      <c r="L146" s="305">
        <v>0</v>
      </c>
      <c r="M146" s="305">
        <v>0</v>
      </c>
      <c r="N146" s="303">
        <v>0</v>
      </c>
      <c r="O146" s="306">
        <v>0</v>
      </c>
      <c r="P146" s="303">
        <v>0</v>
      </c>
      <c r="Q146" s="171" t="e">
        <f>VLOOKUP(C146&amp;D146&amp;A146,'Delivery Counts'!$A$23:$I$54,8,FALSE)</f>
        <v>#N/A</v>
      </c>
      <c r="R146" s="171" t="e">
        <f>VLOOKUP(C146&amp;D146&amp;A146,'Delivery Counts'!$A$23:$I$54,9,FALSE)</f>
        <v>#N/A</v>
      </c>
      <c r="S146" s="16" t="e">
        <f t="shared" si="5"/>
        <v>#N/A</v>
      </c>
      <c r="T146" s="237"/>
      <c r="U146" s="237"/>
    </row>
    <row r="147" spans="1:21" s="172" customFormat="1">
      <c r="A147" s="38">
        <v>28</v>
      </c>
      <c r="B147" s="39">
        <f t="shared" si="3"/>
        <v>0</v>
      </c>
      <c r="C147" s="39" t="str">
        <f t="shared" si="4"/>
        <v>2022 Current Year</v>
      </c>
      <c r="D147" s="40">
        <v>1</v>
      </c>
      <c r="E147" s="662">
        <v>28</v>
      </c>
      <c r="F147" s="662">
        <v>6</v>
      </c>
      <c r="G147" s="40" t="s">
        <v>139</v>
      </c>
      <c r="H147" s="40" t="s">
        <v>72</v>
      </c>
      <c r="I147" s="658" t="s">
        <v>527</v>
      </c>
      <c r="J147" s="303">
        <v>0</v>
      </c>
      <c r="K147" s="304">
        <v>0</v>
      </c>
      <c r="L147" s="305">
        <v>0</v>
      </c>
      <c r="M147" s="305">
        <v>0</v>
      </c>
      <c r="N147" s="303">
        <v>0</v>
      </c>
      <c r="O147" s="306">
        <v>0</v>
      </c>
      <c r="P147" s="303">
        <v>0</v>
      </c>
      <c r="Q147" s="171" t="e">
        <f>VLOOKUP(C147&amp;D147&amp;A147,'Delivery Counts'!$A$23:$I$54,8,FALSE)</f>
        <v>#N/A</v>
      </c>
      <c r="R147" s="171" t="e">
        <f>VLOOKUP(C147&amp;D147&amp;A147,'Delivery Counts'!$A$23:$I$54,9,FALSE)</f>
        <v>#N/A</v>
      </c>
      <c r="S147" s="16" t="e">
        <f t="shared" si="5"/>
        <v>#N/A</v>
      </c>
      <c r="T147" s="237"/>
      <c r="U147" s="237"/>
    </row>
    <row r="148" spans="1:21" s="172" customFormat="1">
      <c r="A148" s="38">
        <v>28</v>
      </c>
      <c r="B148" s="39">
        <f t="shared" si="3"/>
        <v>0</v>
      </c>
      <c r="C148" s="39" t="str">
        <f t="shared" si="4"/>
        <v>2022 Current Year</v>
      </c>
      <c r="D148" s="40">
        <v>1</v>
      </c>
      <c r="E148" s="662">
        <v>28</v>
      </c>
      <c r="F148" s="662">
        <v>6</v>
      </c>
      <c r="G148" s="40" t="s">
        <v>139</v>
      </c>
      <c r="H148" s="40" t="s">
        <v>73</v>
      </c>
      <c r="I148" s="658" t="s">
        <v>528</v>
      </c>
      <c r="J148" s="303">
        <v>0</v>
      </c>
      <c r="K148" s="304">
        <v>0</v>
      </c>
      <c r="L148" s="305">
        <v>0</v>
      </c>
      <c r="M148" s="305">
        <v>0</v>
      </c>
      <c r="N148" s="303">
        <v>0</v>
      </c>
      <c r="O148" s="306">
        <v>0</v>
      </c>
      <c r="P148" s="303">
        <v>0</v>
      </c>
      <c r="Q148" s="171" t="e">
        <f>VLOOKUP(C148&amp;D148&amp;A148,'Delivery Counts'!$A$23:$I$54,8,FALSE)</f>
        <v>#N/A</v>
      </c>
      <c r="R148" s="171" t="e">
        <f>VLOOKUP(C148&amp;D148&amp;A148,'Delivery Counts'!$A$23:$I$54,9,FALSE)</f>
        <v>#N/A</v>
      </c>
      <c r="S148" s="16" t="e">
        <f t="shared" si="5"/>
        <v>#N/A</v>
      </c>
      <c r="T148" s="237"/>
      <c r="U148" s="237"/>
    </row>
    <row r="149" spans="1:21" s="172" customFormat="1">
      <c r="A149" s="775">
        <v>28</v>
      </c>
      <c r="B149" s="776">
        <f t="shared" si="3"/>
        <v>0</v>
      </c>
      <c r="C149" s="776" t="str">
        <f t="shared" si="4"/>
        <v>2022 Current Year</v>
      </c>
      <c r="D149" s="777">
        <v>1</v>
      </c>
      <c r="E149" s="778">
        <v>28</v>
      </c>
      <c r="F149" s="778">
        <v>6</v>
      </c>
      <c r="G149" s="777" t="s">
        <v>139</v>
      </c>
      <c r="H149" s="777" t="s">
        <v>409</v>
      </c>
      <c r="I149" s="779" t="s">
        <v>803</v>
      </c>
      <c r="J149" s="781">
        <v>0</v>
      </c>
      <c r="K149" s="782">
        <v>0</v>
      </c>
      <c r="L149" s="783">
        <v>0</v>
      </c>
      <c r="M149" s="783">
        <v>0</v>
      </c>
      <c r="N149" s="781">
        <v>0</v>
      </c>
      <c r="O149" s="784">
        <v>0</v>
      </c>
      <c r="P149" s="781">
        <v>0</v>
      </c>
      <c r="Q149" s="798" t="e">
        <f>VLOOKUP(C149&amp;D149&amp;A149,'Delivery Counts'!$A$23:$I$54,8,FALSE)</f>
        <v>#N/A</v>
      </c>
      <c r="R149" s="798" t="e">
        <f>VLOOKUP(C149&amp;D149&amp;A149,'Delivery Counts'!$A$23:$I$54,9,FALSE)</f>
        <v>#N/A</v>
      </c>
      <c r="S149" s="785" t="e">
        <f t="shared" si="5"/>
        <v>#N/A</v>
      </c>
      <c r="T149" s="237"/>
      <c r="U149" s="237"/>
    </row>
    <row r="150" spans="1:21" s="172" customFormat="1">
      <c r="A150" s="38">
        <v>16</v>
      </c>
      <c r="B150" s="39">
        <f t="shared" si="3"/>
        <v>0</v>
      </c>
      <c r="C150" s="39" t="str">
        <f t="shared" si="4"/>
        <v>2022 Current Year</v>
      </c>
      <c r="D150" s="40">
        <v>2</v>
      </c>
      <c r="E150" s="662">
        <v>16</v>
      </c>
      <c r="F150" s="40">
        <v>1</v>
      </c>
      <c r="G150" s="40" t="s">
        <v>138</v>
      </c>
      <c r="H150" s="40" t="s">
        <v>211</v>
      </c>
      <c r="I150" s="698" t="s">
        <v>261</v>
      </c>
      <c r="J150" s="303">
        <v>0</v>
      </c>
      <c r="K150" s="304">
        <v>0</v>
      </c>
      <c r="L150" s="305">
        <v>0</v>
      </c>
      <c r="M150" s="305">
        <v>0</v>
      </c>
      <c r="N150" s="303">
        <v>0</v>
      </c>
      <c r="O150" s="306">
        <v>0</v>
      </c>
      <c r="P150" s="303">
        <v>0</v>
      </c>
      <c r="Q150" s="171">
        <f>VLOOKUP(C150&amp;D150&amp;A150,'Delivery Counts'!$A$23:$I$54,8,FALSE)</f>
        <v>0</v>
      </c>
      <c r="R150" s="171">
        <f>VLOOKUP(C150&amp;D150&amp;A150,'Delivery Counts'!$A$23:$I$54,9,FALSE)</f>
        <v>0</v>
      </c>
      <c r="S150" s="16">
        <f>Q150+R150</f>
        <v>0</v>
      </c>
      <c r="T150" s="237"/>
      <c r="U150" s="237"/>
    </row>
    <row r="151" spans="1:21" s="172" customFormat="1">
      <c r="A151" s="38">
        <v>16</v>
      </c>
      <c r="B151" s="39">
        <f t="shared" si="3"/>
        <v>0</v>
      </c>
      <c r="C151" s="39" t="str">
        <f t="shared" si="4"/>
        <v>2022 Current Year</v>
      </c>
      <c r="D151" s="40">
        <v>2</v>
      </c>
      <c r="E151" s="662">
        <v>16</v>
      </c>
      <c r="F151" s="40">
        <v>1</v>
      </c>
      <c r="G151" s="311" t="s">
        <v>138</v>
      </c>
      <c r="H151" s="40" t="s">
        <v>214</v>
      </c>
      <c r="I151" s="698" t="s">
        <v>676</v>
      </c>
      <c r="J151" s="303">
        <v>0</v>
      </c>
      <c r="K151" s="304">
        <v>0</v>
      </c>
      <c r="L151" s="305">
        <v>0</v>
      </c>
      <c r="M151" s="305">
        <v>0</v>
      </c>
      <c r="N151" s="303">
        <v>0</v>
      </c>
      <c r="O151" s="306">
        <v>0</v>
      </c>
      <c r="P151" s="303">
        <v>0</v>
      </c>
      <c r="Q151" s="171">
        <f>VLOOKUP(C151&amp;D151&amp;A151,'Delivery Counts'!$A$23:$I$54,8,FALSE)</f>
        <v>0</v>
      </c>
      <c r="R151" s="171">
        <f>VLOOKUP(C151&amp;D151&amp;A151,'Delivery Counts'!$A$23:$I$54,9,FALSE)</f>
        <v>0</v>
      </c>
      <c r="S151" s="16">
        <f t="shared" ref="S151:S166" si="9">Q151+R151</f>
        <v>0</v>
      </c>
    </row>
    <row r="152" spans="1:21" s="172" customFormat="1">
      <c r="A152" s="38">
        <v>16</v>
      </c>
      <c r="B152" s="39">
        <f t="shared" si="3"/>
        <v>0</v>
      </c>
      <c r="C152" s="39" t="str">
        <f t="shared" si="4"/>
        <v>2022 Current Year</v>
      </c>
      <c r="D152" s="40">
        <v>2</v>
      </c>
      <c r="E152" s="662">
        <v>16</v>
      </c>
      <c r="F152" s="40">
        <v>1</v>
      </c>
      <c r="G152" s="311" t="s">
        <v>138</v>
      </c>
      <c r="H152" s="40" t="s">
        <v>215</v>
      </c>
      <c r="I152" s="698" t="s">
        <v>216</v>
      </c>
      <c r="J152" s="303">
        <v>0</v>
      </c>
      <c r="K152" s="304">
        <v>0</v>
      </c>
      <c r="L152" s="305">
        <v>0</v>
      </c>
      <c r="M152" s="305">
        <v>0</v>
      </c>
      <c r="N152" s="303">
        <v>0</v>
      </c>
      <c r="O152" s="306">
        <v>0</v>
      </c>
      <c r="P152" s="303">
        <v>0</v>
      </c>
      <c r="Q152" s="171">
        <f>VLOOKUP(C152&amp;D152&amp;A152,'Delivery Counts'!$A$23:$I$54,8,FALSE)</f>
        <v>0</v>
      </c>
      <c r="R152" s="171">
        <f>VLOOKUP(C152&amp;D152&amp;A152,'Delivery Counts'!$A$23:$I$54,9,FALSE)</f>
        <v>0</v>
      </c>
      <c r="S152" s="16">
        <f t="shared" si="9"/>
        <v>0</v>
      </c>
    </row>
    <row r="153" spans="1:21" s="172" customFormat="1">
      <c r="A153" s="38">
        <v>16</v>
      </c>
      <c r="B153" s="39">
        <f t="shared" si="3"/>
        <v>0</v>
      </c>
      <c r="C153" s="39" t="str">
        <f t="shared" si="4"/>
        <v>2022 Current Year</v>
      </c>
      <c r="D153" s="40">
        <v>2</v>
      </c>
      <c r="E153" s="662">
        <v>16</v>
      </c>
      <c r="F153" s="40">
        <v>1</v>
      </c>
      <c r="G153" s="311" t="s">
        <v>138</v>
      </c>
      <c r="H153" s="40" t="s">
        <v>217</v>
      </c>
      <c r="I153" s="698" t="s">
        <v>262</v>
      </c>
      <c r="J153" s="303">
        <v>0</v>
      </c>
      <c r="K153" s="304">
        <v>0</v>
      </c>
      <c r="L153" s="305">
        <v>0</v>
      </c>
      <c r="M153" s="305">
        <v>0</v>
      </c>
      <c r="N153" s="303">
        <v>0</v>
      </c>
      <c r="O153" s="306">
        <v>0</v>
      </c>
      <c r="P153" s="303">
        <v>0</v>
      </c>
      <c r="Q153" s="171">
        <f>VLOOKUP(C153&amp;D153&amp;A153,'Delivery Counts'!$A$23:$I$54,8,FALSE)</f>
        <v>0</v>
      </c>
      <c r="R153" s="171">
        <f>VLOOKUP(C153&amp;D153&amp;A153,'Delivery Counts'!$A$23:$I$54,9,FALSE)</f>
        <v>0</v>
      </c>
      <c r="S153" s="16">
        <f t="shared" si="9"/>
        <v>0</v>
      </c>
      <c r="T153" s="237"/>
      <c r="U153" s="237"/>
    </row>
    <row r="154" spans="1:21" s="172" customFormat="1">
      <c r="A154" s="38">
        <v>16</v>
      </c>
      <c r="B154" s="39">
        <f>$B$6</f>
        <v>0</v>
      </c>
      <c r="C154" s="39" t="str">
        <f t="shared" si="4"/>
        <v>2022 Current Year</v>
      </c>
      <c r="D154" s="40">
        <v>2</v>
      </c>
      <c r="E154" s="662">
        <v>16</v>
      </c>
      <c r="F154" s="40">
        <v>1</v>
      </c>
      <c r="G154" s="311" t="s">
        <v>138</v>
      </c>
      <c r="H154" s="40" t="s">
        <v>218</v>
      </c>
      <c r="I154" s="698" t="s">
        <v>677</v>
      </c>
      <c r="J154" s="303">
        <v>0</v>
      </c>
      <c r="K154" s="304">
        <v>0</v>
      </c>
      <c r="L154" s="305">
        <v>0</v>
      </c>
      <c r="M154" s="305">
        <v>0</v>
      </c>
      <c r="N154" s="303">
        <v>0</v>
      </c>
      <c r="O154" s="306">
        <v>0</v>
      </c>
      <c r="P154" s="303">
        <v>0</v>
      </c>
      <c r="Q154" s="171">
        <f>VLOOKUP(C154&amp;D154&amp;A154,'Delivery Counts'!$A$23:$I$54,8,FALSE)</f>
        <v>0</v>
      </c>
      <c r="R154" s="171">
        <f>VLOOKUP(C154&amp;D154&amp;A154,'Delivery Counts'!$A$23:$I$54,9,FALSE)</f>
        <v>0</v>
      </c>
      <c r="S154" s="16">
        <f t="shared" si="9"/>
        <v>0</v>
      </c>
      <c r="T154" s="237"/>
      <c r="U154" s="237"/>
    </row>
    <row r="155" spans="1:21" s="172" customFormat="1">
      <c r="A155" s="38">
        <v>16</v>
      </c>
      <c r="B155" s="39">
        <f t="shared" si="3"/>
        <v>0</v>
      </c>
      <c r="C155" s="39" t="str">
        <f t="shared" si="4"/>
        <v>2022 Current Year</v>
      </c>
      <c r="D155" s="40">
        <v>2</v>
      </c>
      <c r="E155" s="662">
        <v>16</v>
      </c>
      <c r="F155" s="40">
        <v>1</v>
      </c>
      <c r="G155" s="311" t="s">
        <v>138</v>
      </c>
      <c r="H155" s="40" t="s">
        <v>219</v>
      </c>
      <c r="I155" s="698" t="s">
        <v>263</v>
      </c>
      <c r="J155" s="303">
        <v>0</v>
      </c>
      <c r="K155" s="304">
        <v>0</v>
      </c>
      <c r="L155" s="305">
        <v>0</v>
      </c>
      <c r="M155" s="305">
        <v>0</v>
      </c>
      <c r="N155" s="303">
        <v>0</v>
      </c>
      <c r="O155" s="306">
        <v>0</v>
      </c>
      <c r="P155" s="303">
        <v>0</v>
      </c>
      <c r="Q155" s="171">
        <f>VLOOKUP(C155&amp;D155&amp;A155,'Delivery Counts'!$A$23:$I$54,8,FALSE)</f>
        <v>0</v>
      </c>
      <c r="R155" s="171">
        <f>VLOOKUP(C155&amp;D155&amp;A155,'Delivery Counts'!$A$23:$I$54,9,FALSE)</f>
        <v>0</v>
      </c>
      <c r="S155" s="16">
        <f t="shared" si="9"/>
        <v>0</v>
      </c>
      <c r="T155" s="237"/>
      <c r="U155" s="237"/>
    </row>
    <row r="156" spans="1:21" s="172" customFormat="1">
      <c r="A156" s="38">
        <v>16</v>
      </c>
      <c r="B156" s="39">
        <f t="shared" si="3"/>
        <v>0</v>
      </c>
      <c r="C156" s="39" t="str">
        <f t="shared" si="4"/>
        <v>2022 Current Year</v>
      </c>
      <c r="D156" s="40">
        <v>2</v>
      </c>
      <c r="E156" s="662">
        <v>16</v>
      </c>
      <c r="F156" s="40">
        <v>1</v>
      </c>
      <c r="G156" s="311" t="s">
        <v>138</v>
      </c>
      <c r="H156" s="40" t="s">
        <v>220</v>
      </c>
      <c r="I156" s="698" t="s">
        <v>675</v>
      </c>
      <c r="J156" s="303">
        <v>0</v>
      </c>
      <c r="K156" s="304">
        <v>0</v>
      </c>
      <c r="L156" s="305">
        <v>0</v>
      </c>
      <c r="M156" s="305">
        <v>0</v>
      </c>
      <c r="N156" s="303">
        <v>0</v>
      </c>
      <c r="O156" s="306">
        <v>0</v>
      </c>
      <c r="P156" s="303">
        <v>0</v>
      </c>
      <c r="Q156" s="171">
        <f>VLOOKUP(C156&amp;D156&amp;A156,'Delivery Counts'!$A$23:$I$54,8,FALSE)</f>
        <v>0</v>
      </c>
      <c r="R156" s="171">
        <f>VLOOKUP(C156&amp;D156&amp;A156,'Delivery Counts'!$A$23:$I$54,9,FALSE)</f>
        <v>0</v>
      </c>
      <c r="S156" s="16">
        <f t="shared" si="9"/>
        <v>0</v>
      </c>
      <c r="T156" s="237"/>
      <c r="U156" s="237"/>
    </row>
    <row r="157" spans="1:21" s="172" customFormat="1">
      <c r="A157" s="38">
        <v>16</v>
      </c>
      <c r="B157" s="39">
        <f t="shared" si="3"/>
        <v>0</v>
      </c>
      <c r="C157" s="39" t="str">
        <f t="shared" si="4"/>
        <v>2022 Current Year</v>
      </c>
      <c r="D157" s="40">
        <v>2</v>
      </c>
      <c r="E157" s="662">
        <v>16</v>
      </c>
      <c r="F157" s="40">
        <v>1</v>
      </c>
      <c r="G157" s="311" t="s">
        <v>138</v>
      </c>
      <c r="H157" s="40" t="s">
        <v>221</v>
      </c>
      <c r="I157" s="698" t="s">
        <v>264</v>
      </c>
      <c r="J157" s="303">
        <v>0</v>
      </c>
      <c r="K157" s="304">
        <v>0</v>
      </c>
      <c r="L157" s="305">
        <v>0</v>
      </c>
      <c r="M157" s="305">
        <v>0</v>
      </c>
      <c r="N157" s="303">
        <v>0</v>
      </c>
      <c r="O157" s="306">
        <v>0</v>
      </c>
      <c r="P157" s="303">
        <v>0</v>
      </c>
      <c r="Q157" s="171">
        <f>VLOOKUP(C157&amp;D157&amp;A157,'Delivery Counts'!$A$23:$I$54,8,FALSE)</f>
        <v>0</v>
      </c>
      <c r="R157" s="171">
        <f>VLOOKUP(C157&amp;D157&amp;A157,'Delivery Counts'!$A$23:$I$54,9,FALSE)</f>
        <v>0</v>
      </c>
      <c r="S157" s="16">
        <f t="shared" si="9"/>
        <v>0</v>
      </c>
      <c r="T157" s="237"/>
      <c r="U157" s="237"/>
    </row>
    <row r="158" spans="1:21" s="172" customFormat="1">
      <c r="A158" s="38">
        <v>16</v>
      </c>
      <c r="B158" s="39">
        <f t="shared" si="3"/>
        <v>0</v>
      </c>
      <c r="C158" s="39" t="str">
        <f t="shared" si="4"/>
        <v>2022 Current Year</v>
      </c>
      <c r="D158" s="40">
        <v>2</v>
      </c>
      <c r="E158" s="662">
        <v>16</v>
      </c>
      <c r="F158" s="40">
        <v>1</v>
      </c>
      <c r="G158" s="311" t="s">
        <v>138</v>
      </c>
      <c r="H158" s="40" t="s">
        <v>222</v>
      </c>
      <c r="I158" s="698" t="s">
        <v>206</v>
      </c>
      <c r="J158" s="303">
        <v>0</v>
      </c>
      <c r="K158" s="304">
        <v>0</v>
      </c>
      <c r="L158" s="305">
        <v>0</v>
      </c>
      <c r="M158" s="305">
        <v>0</v>
      </c>
      <c r="N158" s="303">
        <v>0</v>
      </c>
      <c r="O158" s="306">
        <v>0</v>
      </c>
      <c r="P158" s="303">
        <v>0</v>
      </c>
      <c r="Q158" s="171">
        <f>VLOOKUP(C158&amp;D158&amp;A158,'Delivery Counts'!$A$23:$I$54,8,FALSE)</f>
        <v>0</v>
      </c>
      <c r="R158" s="171">
        <f>VLOOKUP(C158&amp;D158&amp;A158,'Delivery Counts'!$A$23:$I$54,9,FALSE)</f>
        <v>0</v>
      </c>
      <c r="S158" s="16">
        <f t="shared" si="9"/>
        <v>0</v>
      </c>
      <c r="T158" s="237"/>
      <c r="U158" s="237"/>
    </row>
    <row r="159" spans="1:21" s="172" customFormat="1">
      <c r="A159" s="38">
        <v>16</v>
      </c>
      <c r="B159" s="39">
        <f t="shared" si="3"/>
        <v>0</v>
      </c>
      <c r="C159" s="39" t="str">
        <f t="shared" si="4"/>
        <v>2022 Current Year</v>
      </c>
      <c r="D159" s="40">
        <v>2</v>
      </c>
      <c r="E159" s="662">
        <v>16</v>
      </c>
      <c r="F159" s="40">
        <v>1</v>
      </c>
      <c r="G159" s="311" t="s">
        <v>138</v>
      </c>
      <c r="H159" s="40" t="s">
        <v>223</v>
      </c>
      <c r="I159" s="698" t="s">
        <v>181</v>
      </c>
      <c r="J159" s="303">
        <v>0</v>
      </c>
      <c r="K159" s="304">
        <v>0</v>
      </c>
      <c r="L159" s="305">
        <v>0</v>
      </c>
      <c r="M159" s="305">
        <v>0</v>
      </c>
      <c r="N159" s="303">
        <v>0</v>
      </c>
      <c r="O159" s="306">
        <v>0</v>
      </c>
      <c r="P159" s="303">
        <v>0</v>
      </c>
      <c r="Q159" s="171">
        <f>VLOOKUP(C159&amp;D159&amp;A159,'Delivery Counts'!$A$23:$I$54,8,FALSE)</f>
        <v>0</v>
      </c>
      <c r="R159" s="171">
        <f>VLOOKUP(C159&amp;D159&amp;A159,'Delivery Counts'!$A$23:$I$54,9,FALSE)</f>
        <v>0</v>
      </c>
      <c r="S159" s="16">
        <f t="shared" si="9"/>
        <v>0</v>
      </c>
      <c r="T159" s="237"/>
      <c r="U159" s="237"/>
    </row>
    <row r="160" spans="1:21" s="172" customFormat="1">
      <c r="A160" s="38">
        <v>16</v>
      </c>
      <c r="B160" s="39">
        <f t="shared" si="3"/>
        <v>0</v>
      </c>
      <c r="C160" s="39" t="str">
        <f t="shared" si="4"/>
        <v>2022 Current Year</v>
      </c>
      <c r="D160" s="40">
        <v>2</v>
      </c>
      <c r="E160" s="662">
        <v>16</v>
      </c>
      <c r="F160" s="40">
        <v>1</v>
      </c>
      <c r="G160" s="311" t="s">
        <v>138</v>
      </c>
      <c r="H160" s="40" t="s">
        <v>150</v>
      </c>
      <c r="I160" s="698" t="s">
        <v>204</v>
      </c>
      <c r="J160" s="303">
        <v>0</v>
      </c>
      <c r="K160" s="304">
        <v>0</v>
      </c>
      <c r="L160" s="305">
        <v>0</v>
      </c>
      <c r="M160" s="305">
        <v>0</v>
      </c>
      <c r="N160" s="303">
        <v>0</v>
      </c>
      <c r="O160" s="306">
        <v>0</v>
      </c>
      <c r="P160" s="303">
        <v>0</v>
      </c>
      <c r="Q160" s="171">
        <f>VLOOKUP(C160&amp;D160&amp;A160,'Delivery Counts'!$A$23:$I$54,8,FALSE)</f>
        <v>0</v>
      </c>
      <c r="R160" s="171">
        <f>VLOOKUP(C160&amp;D160&amp;A160,'Delivery Counts'!$A$23:$I$54,9,FALSE)</f>
        <v>0</v>
      </c>
      <c r="S160" s="16">
        <f t="shared" si="9"/>
        <v>0</v>
      </c>
      <c r="T160" s="237"/>
      <c r="U160" s="237"/>
    </row>
    <row r="161" spans="1:21" s="172" customFormat="1">
      <c r="A161" s="38">
        <v>16</v>
      </c>
      <c r="B161" s="39">
        <f t="shared" si="3"/>
        <v>0</v>
      </c>
      <c r="C161" s="39" t="str">
        <f t="shared" si="4"/>
        <v>2022 Current Year</v>
      </c>
      <c r="D161" s="40">
        <v>2</v>
      </c>
      <c r="E161" s="662">
        <v>16</v>
      </c>
      <c r="F161" s="40">
        <v>1</v>
      </c>
      <c r="G161" s="311" t="s">
        <v>138</v>
      </c>
      <c r="H161" s="40" t="s">
        <v>151</v>
      </c>
      <c r="I161" s="698" t="s">
        <v>205</v>
      </c>
      <c r="J161" s="303">
        <v>0</v>
      </c>
      <c r="K161" s="304">
        <v>0</v>
      </c>
      <c r="L161" s="305">
        <v>0</v>
      </c>
      <c r="M161" s="305">
        <v>0</v>
      </c>
      <c r="N161" s="303">
        <v>0</v>
      </c>
      <c r="O161" s="306">
        <v>0</v>
      </c>
      <c r="P161" s="303">
        <v>0</v>
      </c>
      <c r="Q161" s="171">
        <f>VLOOKUP(C161&amp;D161&amp;A161,'Delivery Counts'!$A$23:$I$54,8,FALSE)</f>
        <v>0</v>
      </c>
      <c r="R161" s="171">
        <f>VLOOKUP(C161&amp;D161&amp;A161,'Delivery Counts'!$A$23:$I$54,9,FALSE)</f>
        <v>0</v>
      </c>
      <c r="S161" s="16">
        <f t="shared" si="9"/>
        <v>0</v>
      </c>
      <c r="T161" s="237"/>
      <c r="U161" s="237"/>
    </row>
    <row r="162" spans="1:21" s="172" customFormat="1">
      <c r="A162" s="38">
        <v>16</v>
      </c>
      <c r="B162" s="39">
        <f t="shared" si="3"/>
        <v>0</v>
      </c>
      <c r="C162" s="39" t="str">
        <f t="shared" si="4"/>
        <v>2022 Current Year</v>
      </c>
      <c r="D162" s="40">
        <v>2</v>
      </c>
      <c r="E162" s="662">
        <v>16</v>
      </c>
      <c r="F162" s="40">
        <v>1</v>
      </c>
      <c r="G162" s="311" t="s">
        <v>138</v>
      </c>
      <c r="H162" s="40" t="s">
        <v>152</v>
      </c>
      <c r="I162" s="698" t="s">
        <v>182</v>
      </c>
      <c r="J162" s="303">
        <v>0</v>
      </c>
      <c r="K162" s="304">
        <v>0</v>
      </c>
      <c r="L162" s="305">
        <v>0</v>
      </c>
      <c r="M162" s="305">
        <v>0</v>
      </c>
      <c r="N162" s="303">
        <v>0</v>
      </c>
      <c r="O162" s="306">
        <v>0</v>
      </c>
      <c r="P162" s="303">
        <v>0</v>
      </c>
      <c r="Q162" s="171">
        <f>VLOOKUP(C162&amp;D162&amp;A162,'Delivery Counts'!$A$23:$I$54,8,FALSE)</f>
        <v>0</v>
      </c>
      <c r="R162" s="171">
        <f>VLOOKUP(C162&amp;D162&amp;A162,'Delivery Counts'!$A$23:$I$54,9,FALSE)</f>
        <v>0</v>
      </c>
      <c r="S162" s="16">
        <f t="shared" si="9"/>
        <v>0</v>
      </c>
      <c r="T162" s="237"/>
      <c r="U162" s="237"/>
    </row>
    <row r="163" spans="1:21" s="172" customFormat="1">
      <c r="A163" s="38">
        <v>16</v>
      </c>
      <c r="B163" s="39">
        <f t="shared" si="3"/>
        <v>0</v>
      </c>
      <c r="C163" s="39" t="str">
        <f t="shared" si="4"/>
        <v>2022 Current Year</v>
      </c>
      <c r="D163" s="40">
        <v>2</v>
      </c>
      <c r="E163" s="662">
        <v>16</v>
      </c>
      <c r="F163" s="40">
        <v>1</v>
      </c>
      <c r="G163" s="311" t="s">
        <v>138</v>
      </c>
      <c r="H163" s="40" t="s">
        <v>70</v>
      </c>
      <c r="I163" s="698" t="s">
        <v>265</v>
      </c>
      <c r="J163" s="303">
        <v>0</v>
      </c>
      <c r="K163" s="304">
        <v>0</v>
      </c>
      <c r="L163" s="305">
        <v>0</v>
      </c>
      <c r="M163" s="305">
        <v>0</v>
      </c>
      <c r="N163" s="303">
        <v>0</v>
      </c>
      <c r="O163" s="306">
        <v>0</v>
      </c>
      <c r="P163" s="303">
        <v>0</v>
      </c>
      <c r="Q163" s="171">
        <f>VLOOKUP(C163&amp;D163&amp;A163,'Delivery Counts'!$A$23:$I$54,8,FALSE)</f>
        <v>0</v>
      </c>
      <c r="R163" s="171">
        <f>VLOOKUP(C163&amp;D163&amp;A163,'Delivery Counts'!$A$23:$I$54,9,FALSE)</f>
        <v>0</v>
      </c>
      <c r="S163" s="16">
        <f t="shared" si="9"/>
        <v>0</v>
      </c>
      <c r="T163" s="237"/>
      <c r="U163" s="237"/>
    </row>
    <row r="164" spans="1:21" s="172" customFormat="1">
      <c r="A164" s="38">
        <v>16</v>
      </c>
      <c r="B164" s="39">
        <f t="shared" si="3"/>
        <v>0</v>
      </c>
      <c r="C164" s="39" t="str">
        <f t="shared" si="4"/>
        <v>2022 Current Year</v>
      </c>
      <c r="D164" s="40">
        <v>2</v>
      </c>
      <c r="E164" s="662">
        <v>16</v>
      </c>
      <c r="F164" s="40">
        <v>1</v>
      </c>
      <c r="G164" s="311" t="s">
        <v>138</v>
      </c>
      <c r="H164" s="40" t="s">
        <v>71</v>
      </c>
      <c r="I164" s="698" t="s">
        <v>266</v>
      </c>
      <c r="J164" s="303">
        <v>0</v>
      </c>
      <c r="K164" s="304">
        <v>0</v>
      </c>
      <c r="L164" s="305">
        <v>0</v>
      </c>
      <c r="M164" s="305">
        <v>0</v>
      </c>
      <c r="N164" s="303">
        <v>0</v>
      </c>
      <c r="O164" s="306">
        <v>0</v>
      </c>
      <c r="P164" s="303">
        <v>0</v>
      </c>
      <c r="Q164" s="171">
        <f>VLOOKUP(C164&amp;D164&amp;A164,'Delivery Counts'!$A$23:$I$54,8,FALSE)</f>
        <v>0</v>
      </c>
      <c r="R164" s="171">
        <f>VLOOKUP(C164&amp;D164&amp;A164,'Delivery Counts'!$A$23:$I$54,9,FALSE)</f>
        <v>0</v>
      </c>
      <c r="S164" s="16">
        <f t="shared" si="9"/>
        <v>0</v>
      </c>
      <c r="T164" s="237"/>
      <c r="U164" s="237"/>
    </row>
    <row r="165" spans="1:21" s="172" customFormat="1">
      <c r="A165" s="38">
        <v>16</v>
      </c>
      <c r="B165" s="39">
        <f t="shared" si="3"/>
        <v>0</v>
      </c>
      <c r="C165" s="39" t="str">
        <f t="shared" si="4"/>
        <v>2022 Current Year</v>
      </c>
      <c r="D165" s="40">
        <v>2</v>
      </c>
      <c r="E165" s="662">
        <v>16</v>
      </c>
      <c r="F165" s="40">
        <v>1</v>
      </c>
      <c r="G165" s="311" t="s">
        <v>138</v>
      </c>
      <c r="H165" s="40" t="s">
        <v>72</v>
      </c>
      <c r="I165" s="698" t="s">
        <v>527</v>
      </c>
      <c r="J165" s="303">
        <v>0</v>
      </c>
      <c r="K165" s="304">
        <v>0</v>
      </c>
      <c r="L165" s="305">
        <v>0</v>
      </c>
      <c r="M165" s="305">
        <v>0</v>
      </c>
      <c r="N165" s="303">
        <v>0</v>
      </c>
      <c r="O165" s="306">
        <v>0</v>
      </c>
      <c r="P165" s="303">
        <v>0</v>
      </c>
      <c r="Q165" s="171">
        <f>VLOOKUP(C165&amp;D165&amp;A165,'Delivery Counts'!$A$23:$I$54,8,FALSE)</f>
        <v>0</v>
      </c>
      <c r="R165" s="171">
        <f>VLOOKUP(C165&amp;D165&amp;A165,'Delivery Counts'!$A$23:$I$54,9,FALSE)</f>
        <v>0</v>
      </c>
      <c r="S165" s="16">
        <f t="shared" si="9"/>
        <v>0</v>
      </c>
      <c r="T165" s="237"/>
      <c r="U165" s="237"/>
    </row>
    <row r="166" spans="1:21" s="172" customFormat="1">
      <c r="A166" s="38">
        <v>16</v>
      </c>
      <c r="B166" s="39">
        <f t="shared" si="3"/>
        <v>0</v>
      </c>
      <c r="C166" s="39" t="str">
        <f t="shared" si="4"/>
        <v>2022 Current Year</v>
      </c>
      <c r="D166" s="40">
        <v>2</v>
      </c>
      <c r="E166" s="662">
        <v>16</v>
      </c>
      <c r="F166" s="40">
        <v>1</v>
      </c>
      <c r="G166" s="311" t="s">
        <v>138</v>
      </c>
      <c r="H166" s="40" t="s">
        <v>73</v>
      </c>
      <c r="I166" s="698" t="s">
        <v>528</v>
      </c>
      <c r="J166" s="303">
        <v>0</v>
      </c>
      <c r="K166" s="304">
        <v>0</v>
      </c>
      <c r="L166" s="305">
        <v>0</v>
      </c>
      <c r="M166" s="305">
        <v>0</v>
      </c>
      <c r="N166" s="303">
        <v>0</v>
      </c>
      <c r="O166" s="306">
        <v>0</v>
      </c>
      <c r="P166" s="303">
        <v>0</v>
      </c>
      <c r="Q166" s="171">
        <f>VLOOKUP(C166&amp;D166&amp;A166,'Delivery Counts'!$A$23:$I$54,8,FALSE)</f>
        <v>0</v>
      </c>
      <c r="R166" s="171">
        <f>VLOOKUP(C166&amp;D166&amp;A166,'Delivery Counts'!$A$23:$I$54,9,FALSE)</f>
        <v>0</v>
      </c>
      <c r="S166" s="16">
        <f t="shared" si="9"/>
        <v>0</v>
      </c>
      <c r="T166" s="237"/>
      <c r="U166" s="237"/>
    </row>
    <row r="167" spans="1:21" s="172" customFormat="1">
      <c r="A167" s="38">
        <v>16</v>
      </c>
      <c r="B167" s="39">
        <f t="shared" si="3"/>
        <v>0</v>
      </c>
      <c r="C167" s="39" t="str">
        <f t="shared" si="4"/>
        <v>2022 Current Year</v>
      </c>
      <c r="D167" s="40">
        <v>2</v>
      </c>
      <c r="E167" s="662">
        <v>16</v>
      </c>
      <c r="F167" s="40">
        <v>1</v>
      </c>
      <c r="G167" s="311" t="s">
        <v>138</v>
      </c>
      <c r="H167" s="40" t="s">
        <v>409</v>
      </c>
      <c r="I167" s="698" t="s">
        <v>803</v>
      </c>
      <c r="J167" s="303">
        <v>0</v>
      </c>
      <c r="K167" s="304">
        <v>0</v>
      </c>
      <c r="L167" s="305">
        <v>0</v>
      </c>
      <c r="M167" s="305">
        <v>0</v>
      </c>
      <c r="N167" s="303">
        <v>0</v>
      </c>
      <c r="O167" s="306">
        <v>0</v>
      </c>
      <c r="P167" s="303">
        <v>0</v>
      </c>
      <c r="Q167" s="171">
        <f>VLOOKUP(C167&amp;D167&amp;A167,'Delivery Counts'!$A$23:$I$54,8,FALSE)</f>
        <v>0</v>
      </c>
      <c r="R167" s="171">
        <f>VLOOKUP(C167&amp;D167&amp;A167,'Delivery Counts'!$A$23:$I$54,9,FALSE)</f>
        <v>0</v>
      </c>
      <c r="S167" s="16">
        <f>Q167+R167</f>
        <v>0</v>
      </c>
      <c r="T167" s="237"/>
      <c r="U167" s="237"/>
    </row>
    <row r="168" spans="1:21" s="172" customFormat="1">
      <c r="A168" s="38">
        <v>17</v>
      </c>
      <c r="B168" s="39">
        <f t="shared" si="3"/>
        <v>0</v>
      </c>
      <c r="C168" s="39" t="str">
        <f t="shared" si="4"/>
        <v>2022 Current Year</v>
      </c>
      <c r="D168" s="40">
        <v>2</v>
      </c>
      <c r="E168" s="662">
        <v>17</v>
      </c>
      <c r="F168" s="40">
        <v>1</v>
      </c>
      <c r="G168" s="311" t="s">
        <v>139</v>
      </c>
      <c r="H168" s="40" t="s">
        <v>211</v>
      </c>
      <c r="I168" s="698" t="s">
        <v>261</v>
      </c>
      <c r="J168" s="303">
        <v>0</v>
      </c>
      <c r="K168" s="304">
        <v>0</v>
      </c>
      <c r="L168" s="305">
        <v>0</v>
      </c>
      <c r="M168" s="305">
        <v>0</v>
      </c>
      <c r="N168" s="303">
        <v>0</v>
      </c>
      <c r="O168" s="306">
        <v>0</v>
      </c>
      <c r="P168" s="303">
        <v>0</v>
      </c>
      <c r="Q168" s="171">
        <f>VLOOKUP(C168&amp;D168&amp;A168,'Delivery Counts'!$A$23:$I$54,8,FALSE)</f>
        <v>0</v>
      </c>
      <c r="R168" s="171">
        <f>VLOOKUP(C168&amp;D168&amp;A168,'Delivery Counts'!$A$23:$I$54,9,FALSE)</f>
        <v>0</v>
      </c>
      <c r="S168" s="16">
        <f t="shared" ref="S168:S293" si="10">Q168+R168</f>
        <v>0</v>
      </c>
      <c r="T168" s="237"/>
      <c r="U168" s="237"/>
    </row>
    <row r="169" spans="1:21" s="172" customFormat="1">
      <c r="A169" s="38">
        <v>17</v>
      </c>
      <c r="B169" s="39">
        <f t="shared" si="3"/>
        <v>0</v>
      </c>
      <c r="C169" s="39" t="str">
        <f t="shared" si="4"/>
        <v>2022 Current Year</v>
      </c>
      <c r="D169" s="40">
        <v>2</v>
      </c>
      <c r="E169" s="662">
        <v>17</v>
      </c>
      <c r="F169" s="40">
        <v>1</v>
      </c>
      <c r="G169" s="311" t="s">
        <v>139</v>
      </c>
      <c r="H169" s="40" t="s">
        <v>214</v>
      </c>
      <c r="I169" s="698" t="s">
        <v>676</v>
      </c>
      <c r="J169" s="303">
        <v>0</v>
      </c>
      <c r="K169" s="304">
        <v>0</v>
      </c>
      <c r="L169" s="305">
        <v>0</v>
      </c>
      <c r="M169" s="305">
        <v>0</v>
      </c>
      <c r="N169" s="303">
        <v>0</v>
      </c>
      <c r="O169" s="306">
        <v>0</v>
      </c>
      <c r="P169" s="303">
        <v>0</v>
      </c>
      <c r="Q169" s="171">
        <f>VLOOKUP(C169&amp;D169&amp;A169,'Delivery Counts'!$A$23:$I$54,8,FALSE)</f>
        <v>0</v>
      </c>
      <c r="R169" s="171">
        <f>VLOOKUP(C169&amp;D169&amp;A169,'Delivery Counts'!$A$23:$I$54,9,FALSE)</f>
        <v>0</v>
      </c>
      <c r="S169" s="16">
        <f t="shared" si="10"/>
        <v>0</v>
      </c>
    </row>
    <row r="170" spans="1:21" s="172" customFormat="1">
      <c r="A170" s="38">
        <v>17</v>
      </c>
      <c r="B170" s="39">
        <f t="shared" si="3"/>
        <v>0</v>
      </c>
      <c r="C170" s="39" t="str">
        <f t="shared" si="4"/>
        <v>2022 Current Year</v>
      </c>
      <c r="D170" s="40">
        <v>2</v>
      </c>
      <c r="E170" s="662">
        <v>17</v>
      </c>
      <c r="F170" s="40">
        <v>1</v>
      </c>
      <c r="G170" s="311" t="s">
        <v>139</v>
      </c>
      <c r="H170" s="40" t="s">
        <v>215</v>
      </c>
      <c r="I170" s="698" t="s">
        <v>216</v>
      </c>
      <c r="J170" s="303">
        <v>0</v>
      </c>
      <c r="K170" s="304">
        <v>0</v>
      </c>
      <c r="L170" s="305">
        <v>0</v>
      </c>
      <c r="M170" s="305">
        <v>0</v>
      </c>
      <c r="N170" s="303">
        <v>0</v>
      </c>
      <c r="O170" s="306">
        <v>0</v>
      </c>
      <c r="P170" s="303">
        <v>0</v>
      </c>
      <c r="Q170" s="171">
        <f>VLOOKUP(C170&amp;D170&amp;A170,'Delivery Counts'!$A$23:$I$54,8,FALSE)</f>
        <v>0</v>
      </c>
      <c r="R170" s="171">
        <f>VLOOKUP(C170&amp;D170&amp;A170,'Delivery Counts'!$A$23:$I$54,9,FALSE)</f>
        <v>0</v>
      </c>
      <c r="S170" s="16">
        <f t="shared" si="10"/>
        <v>0</v>
      </c>
    </row>
    <row r="171" spans="1:21" s="172" customFormat="1">
      <c r="A171" s="38">
        <v>17</v>
      </c>
      <c r="B171" s="39">
        <f t="shared" si="3"/>
        <v>0</v>
      </c>
      <c r="C171" s="39" t="str">
        <f t="shared" si="4"/>
        <v>2022 Current Year</v>
      </c>
      <c r="D171" s="40">
        <v>2</v>
      </c>
      <c r="E171" s="662">
        <v>17</v>
      </c>
      <c r="F171" s="40">
        <v>1</v>
      </c>
      <c r="G171" s="311" t="s">
        <v>139</v>
      </c>
      <c r="H171" s="40" t="s">
        <v>217</v>
      </c>
      <c r="I171" s="698" t="s">
        <v>262</v>
      </c>
      <c r="J171" s="303">
        <v>0</v>
      </c>
      <c r="K171" s="304">
        <v>0</v>
      </c>
      <c r="L171" s="305">
        <v>0</v>
      </c>
      <c r="M171" s="305">
        <v>0</v>
      </c>
      <c r="N171" s="303">
        <v>0</v>
      </c>
      <c r="O171" s="306">
        <v>0</v>
      </c>
      <c r="P171" s="303">
        <v>0</v>
      </c>
      <c r="Q171" s="171">
        <f>VLOOKUP(C171&amp;D171&amp;A171,'Delivery Counts'!$A$23:$I$54,8,FALSE)</f>
        <v>0</v>
      </c>
      <c r="R171" s="171">
        <f>VLOOKUP(C171&amp;D171&amp;A171,'Delivery Counts'!$A$23:$I$54,9,FALSE)</f>
        <v>0</v>
      </c>
      <c r="S171" s="16">
        <f t="shared" si="10"/>
        <v>0</v>
      </c>
      <c r="T171" s="237"/>
      <c r="U171" s="237"/>
    </row>
    <row r="172" spans="1:21" s="172" customFormat="1">
      <c r="A172" s="38">
        <v>17</v>
      </c>
      <c r="B172" s="39">
        <f t="shared" si="3"/>
        <v>0</v>
      </c>
      <c r="C172" s="39" t="str">
        <f t="shared" si="4"/>
        <v>2022 Current Year</v>
      </c>
      <c r="D172" s="40">
        <v>2</v>
      </c>
      <c r="E172" s="662">
        <v>17</v>
      </c>
      <c r="F172" s="40">
        <v>1</v>
      </c>
      <c r="G172" s="311" t="s">
        <v>139</v>
      </c>
      <c r="H172" s="40" t="s">
        <v>218</v>
      </c>
      <c r="I172" s="698" t="s">
        <v>677</v>
      </c>
      <c r="J172" s="303">
        <v>0</v>
      </c>
      <c r="K172" s="304">
        <v>0</v>
      </c>
      <c r="L172" s="305">
        <v>0</v>
      </c>
      <c r="M172" s="305">
        <v>0</v>
      </c>
      <c r="N172" s="303">
        <v>0</v>
      </c>
      <c r="O172" s="306">
        <v>0</v>
      </c>
      <c r="P172" s="303">
        <v>0</v>
      </c>
      <c r="Q172" s="171">
        <f>VLOOKUP(C172&amp;D172&amp;A172,'Delivery Counts'!$A$23:$I$54,8,FALSE)</f>
        <v>0</v>
      </c>
      <c r="R172" s="171">
        <f>VLOOKUP(C172&amp;D172&amp;A172,'Delivery Counts'!$A$23:$I$54,9,FALSE)</f>
        <v>0</v>
      </c>
      <c r="S172" s="16">
        <f t="shared" si="10"/>
        <v>0</v>
      </c>
      <c r="T172" s="237"/>
      <c r="U172" s="237"/>
    </row>
    <row r="173" spans="1:21" s="172" customFormat="1">
      <c r="A173" s="38">
        <v>17</v>
      </c>
      <c r="B173" s="39">
        <f t="shared" si="3"/>
        <v>0</v>
      </c>
      <c r="C173" s="39" t="str">
        <f t="shared" si="4"/>
        <v>2022 Current Year</v>
      </c>
      <c r="D173" s="40">
        <v>2</v>
      </c>
      <c r="E173" s="662">
        <v>17</v>
      </c>
      <c r="F173" s="40">
        <v>1</v>
      </c>
      <c r="G173" s="311" t="s">
        <v>139</v>
      </c>
      <c r="H173" s="40" t="s">
        <v>219</v>
      </c>
      <c r="I173" s="698" t="s">
        <v>263</v>
      </c>
      <c r="J173" s="303">
        <v>0</v>
      </c>
      <c r="K173" s="304">
        <v>0</v>
      </c>
      <c r="L173" s="305">
        <v>0</v>
      </c>
      <c r="M173" s="305">
        <v>0</v>
      </c>
      <c r="N173" s="303">
        <v>0</v>
      </c>
      <c r="O173" s="306">
        <v>0</v>
      </c>
      <c r="P173" s="303">
        <v>0</v>
      </c>
      <c r="Q173" s="171">
        <f>VLOOKUP(C173&amp;D173&amp;A173,'Delivery Counts'!$A$23:$I$54,8,FALSE)</f>
        <v>0</v>
      </c>
      <c r="R173" s="171">
        <f>VLOOKUP(C173&amp;D173&amp;A173,'Delivery Counts'!$A$23:$I$54,9,FALSE)</f>
        <v>0</v>
      </c>
      <c r="S173" s="16">
        <f t="shared" si="10"/>
        <v>0</v>
      </c>
      <c r="T173" s="237"/>
      <c r="U173" s="237"/>
    </row>
    <row r="174" spans="1:21" s="172" customFormat="1">
      <c r="A174" s="38">
        <v>17</v>
      </c>
      <c r="B174" s="39">
        <f t="shared" si="3"/>
        <v>0</v>
      </c>
      <c r="C174" s="39" t="str">
        <f t="shared" si="4"/>
        <v>2022 Current Year</v>
      </c>
      <c r="D174" s="40">
        <v>2</v>
      </c>
      <c r="E174" s="662">
        <v>17</v>
      </c>
      <c r="F174" s="40">
        <v>1</v>
      </c>
      <c r="G174" s="311" t="s">
        <v>139</v>
      </c>
      <c r="H174" s="40" t="s">
        <v>220</v>
      </c>
      <c r="I174" s="698" t="s">
        <v>675</v>
      </c>
      <c r="J174" s="303">
        <v>0</v>
      </c>
      <c r="K174" s="304">
        <v>0</v>
      </c>
      <c r="L174" s="305">
        <v>0</v>
      </c>
      <c r="M174" s="305">
        <v>0</v>
      </c>
      <c r="N174" s="303">
        <v>0</v>
      </c>
      <c r="O174" s="306">
        <v>0</v>
      </c>
      <c r="P174" s="303">
        <v>0</v>
      </c>
      <c r="Q174" s="171">
        <f>VLOOKUP(C174&amp;D174&amp;A174,'Delivery Counts'!$A$23:$I$54,8,FALSE)</f>
        <v>0</v>
      </c>
      <c r="R174" s="171">
        <f>VLOOKUP(C174&amp;D174&amp;A174,'Delivery Counts'!$A$23:$I$54,9,FALSE)</f>
        <v>0</v>
      </c>
      <c r="S174" s="16">
        <f t="shared" si="10"/>
        <v>0</v>
      </c>
      <c r="T174" s="237"/>
      <c r="U174" s="237"/>
    </row>
    <row r="175" spans="1:21" s="172" customFormat="1">
      <c r="A175" s="38">
        <v>17</v>
      </c>
      <c r="B175" s="39">
        <f t="shared" si="3"/>
        <v>0</v>
      </c>
      <c r="C175" s="39" t="str">
        <f t="shared" si="4"/>
        <v>2022 Current Year</v>
      </c>
      <c r="D175" s="40">
        <v>2</v>
      </c>
      <c r="E175" s="662">
        <v>17</v>
      </c>
      <c r="F175" s="40">
        <v>1</v>
      </c>
      <c r="G175" s="311" t="s">
        <v>139</v>
      </c>
      <c r="H175" s="40" t="s">
        <v>221</v>
      </c>
      <c r="I175" s="698" t="s">
        <v>264</v>
      </c>
      <c r="J175" s="303">
        <v>0</v>
      </c>
      <c r="K175" s="304">
        <v>0</v>
      </c>
      <c r="L175" s="305">
        <v>0</v>
      </c>
      <c r="M175" s="305">
        <v>0</v>
      </c>
      <c r="N175" s="303">
        <v>0</v>
      </c>
      <c r="O175" s="306">
        <v>0</v>
      </c>
      <c r="P175" s="303">
        <v>0</v>
      </c>
      <c r="Q175" s="171">
        <f>VLOOKUP(C175&amp;D175&amp;A175,'Delivery Counts'!$A$23:$I$54,8,FALSE)</f>
        <v>0</v>
      </c>
      <c r="R175" s="171">
        <f>VLOOKUP(C175&amp;D175&amp;A175,'Delivery Counts'!$A$23:$I$54,9,FALSE)</f>
        <v>0</v>
      </c>
      <c r="S175" s="16">
        <f t="shared" si="10"/>
        <v>0</v>
      </c>
      <c r="T175" s="237"/>
      <c r="U175" s="237"/>
    </row>
    <row r="176" spans="1:21" s="172" customFormat="1">
      <c r="A176" s="38">
        <v>17</v>
      </c>
      <c r="B176" s="39">
        <f t="shared" si="3"/>
        <v>0</v>
      </c>
      <c r="C176" s="39" t="str">
        <f t="shared" si="4"/>
        <v>2022 Current Year</v>
      </c>
      <c r="D176" s="40">
        <v>2</v>
      </c>
      <c r="E176" s="662">
        <v>17</v>
      </c>
      <c r="F176" s="40">
        <v>1</v>
      </c>
      <c r="G176" s="311" t="s">
        <v>139</v>
      </c>
      <c r="H176" s="40" t="s">
        <v>222</v>
      </c>
      <c r="I176" s="698" t="s">
        <v>206</v>
      </c>
      <c r="J176" s="303">
        <v>0</v>
      </c>
      <c r="K176" s="304">
        <v>0</v>
      </c>
      <c r="L176" s="305">
        <v>0</v>
      </c>
      <c r="M176" s="305">
        <v>0</v>
      </c>
      <c r="N176" s="303">
        <v>0</v>
      </c>
      <c r="O176" s="306">
        <v>0</v>
      </c>
      <c r="P176" s="303">
        <v>0</v>
      </c>
      <c r="Q176" s="171">
        <f>VLOOKUP(C176&amp;D176&amp;A176,'Delivery Counts'!$A$23:$I$54,8,FALSE)</f>
        <v>0</v>
      </c>
      <c r="R176" s="171">
        <f>VLOOKUP(C176&amp;D176&amp;A176,'Delivery Counts'!$A$23:$I$54,9,FALSE)</f>
        <v>0</v>
      </c>
      <c r="S176" s="16">
        <f t="shared" si="10"/>
        <v>0</v>
      </c>
      <c r="T176" s="237"/>
      <c r="U176" s="237"/>
    </row>
    <row r="177" spans="1:21" s="172" customFormat="1">
      <c r="A177" s="38">
        <v>17</v>
      </c>
      <c r="B177" s="39">
        <f t="shared" si="3"/>
        <v>0</v>
      </c>
      <c r="C177" s="39" t="str">
        <f t="shared" si="4"/>
        <v>2022 Current Year</v>
      </c>
      <c r="D177" s="40">
        <v>2</v>
      </c>
      <c r="E177" s="662">
        <v>17</v>
      </c>
      <c r="F177" s="40">
        <v>1</v>
      </c>
      <c r="G177" s="311" t="s">
        <v>139</v>
      </c>
      <c r="H177" s="40" t="s">
        <v>223</v>
      </c>
      <c r="I177" s="698" t="s">
        <v>181</v>
      </c>
      <c r="J177" s="303">
        <v>0</v>
      </c>
      <c r="K177" s="304">
        <v>0</v>
      </c>
      <c r="L177" s="305">
        <v>0</v>
      </c>
      <c r="M177" s="305">
        <v>0</v>
      </c>
      <c r="N177" s="303">
        <v>0</v>
      </c>
      <c r="O177" s="306">
        <v>0</v>
      </c>
      <c r="P177" s="303">
        <v>0</v>
      </c>
      <c r="Q177" s="171">
        <f>VLOOKUP(C177&amp;D177&amp;A177,'Delivery Counts'!$A$23:$I$54,8,FALSE)</f>
        <v>0</v>
      </c>
      <c r="R177" s="171">
        <f>VLOOKUP(C177&amp;D177&amp;A177,'Delivery Counts'!$A$23:$I$54,9,FALSE)</f>
        <v>0</v>
      </c>
      <c r="S177" s="16">
        <f t="shared" si="10"/>
        <v>0</v>
      </c>
      <c r="T177" s="237"/>
      <c r="U177" s="237"/>
    </row>
    <row r="178" spans="1:21" s="172" customFormat="1">
      <c r="A178" s="38">
        <v>17</v>
      </c>
      <c r="B178" s="39">
        <f t="shared" si="3"/>
        <v>0</v>
      </c>
      <c r="C178" s="39" t="str">
        <f t="shared" si="4"/>
        <v>2022 Current Year</v>
      </c>
      <c r="D178" s="40">
        <v>2</v>
      </c>
      <c r="E178" s="662">
        <v>17</v>
      </c>
      <c r="F178" s="40">
        <v>1</v>
      </c>
      <c r="G178" s="311" t="s">
        <v>139</v>
      </c>
      <c r="H178" s="40" t="s">
        <v>150</v>
      </c>
      <c r="I178" s="698" t="s">
        <v>204</v>
      </c>
      <c r="J178" s="303">
        <v>0</v>
      </c>
      <c r="K178" s="304">
        <v>0</v>
      </c>
      <c r="L178" s="305">
        <v>0</v>
      </c>
      <c r="M178" s="305">
        <v>0</v>
      </c>
      <c r="N178" s="303">
        <v>0</v>
      </c>
      <c r="O178" s="306">
        <v>0</v>
      </c>
      <c r="P178" s="303">
        <v>0</v>
      </c>
      <c r="Q178" s="171">
        <f>VLOOKUP(C178&amp;D178&amp;A178,'Delivery Counts'!$A$23:$I$54,8,FALSE)</f>
        <v>0</v>
      </c>
      <c r="R178" s="171">
        <f>VLOOKUP(C178&amp;D178&amp;A178,'Delivery Counts'!$A$23:$I$54,9,FALSE)</f>
        <v>0</v>
      </c>
      <c r="S178" s="16">
        <f t="shared" si="10"/>
        <v>0</v>
      </c>
      <c r="T178" s="237"/>
      <c r="U178" s="237"/>
    </row>
    <row r="179" spans="1:21" s="172" customFormat="1">
      <c r="A179" s="38">
        <v>17</v>
      </c>
      <c r="B179" s="39">
        <f t="shared" si="3"/>
        <v>0</v>
      </c>
      <c r="C179" s="39" t="str">
        <f t="shared" si="4"/>
        <v>2022 Current Year</v>
      </c>
      <c r="D179" s="40">
        <v>2</v>
      </c>
      <c r="E179" s="662">
        <v>17</v>
      </c>
      <c r="F179" s="40">
        <v>1</v>
      </c>
      <c r="G179" s="311" t="s">
        <v>139</v>
      </c>
      <c r="H179" s="40" t="s">
        <v>151</v>
      </c>
      <c r="I179" s="698" t="s">
        <v>205</v>
      </c>
      <c r="J179" s="303">
        <v>0</v>
      </c>
      <c r="K179" s="304">
        <v>0</v>
      </c>
      <c r="L179" s="305">
        <v>0</v>
      </c>
      <c r="M179" s="305">
        <v>0</v>
      </c>
      <c r="N179" s="303">
        <v>0</v>
      </c>
      <c r="O179" s="306">
        <v>0</v>
      </c>
      <c r="P179" s="303">
        <v>0</v>
      </c>
      <c r="Q179" s="171">
        <f>VLOOKUP(C179&amp;D179&amp;A179,'Delivery Counts'!$A$23:$I$54,8,FALSE)</f>
        <v>0</v>
      </c>
      <c r="R179" s="171">
        <f>VLOOKUP(C179&amp;D179&amp;A179,'Delivery Counts'!$A$23:$I$54,9,FALSE)</f>
        <v>0</v>
      </c>
      <c r="S179" s="16">
        <f t="shared" si="10"/>
        <v>0</v>
      </c>
      <c r="T179" s="237"/>
      <c r="U179" s="237"/>
    </row>
    <row r="180" spans="1:21" s="172" customFormat="1">
      <c r="A180" s="38">
        <v>17</v>
      </c>
      <c r="B180" s="39">
        <f t="shared" si="3"/>
        <v>0</v>
      </c>
      <c r="C180" s="39" t="str">
        <f t="shared" si="4"/>
        <v>2022 Current Year</v>
      </c>
      <c r="D180" s="40">
        <v>2</v>
      </c>
      <c r="E180" s="662">
        <v>17</v>
      </c>
      <c r="F180" s="40">
        <v>1</v>
      </c>
      <c r="G180" s="311" t="s">
        <v>139</v>
      </c>
      <c r="H180" s="40" t="s">
        <v>152</v>
      </c>
      <c r="I180" s="698" t="s">
        <v>182</v>
      </c>
      <c r="J180" s="303">
        <v>0</v>
      </c>
      <c r="K180" s="304">
        <v>0</v>
      </c>
      <c r="L180" s="305">
        <v>0</v>
      </c>
      <c r="M180" s="305">
        <v>0</v>
      </c>
      <c r="N180" s="303">
        <v>0</v>
      </c>
      <c r="O180" s="306">
        <v>0</v>
      </c>
      <c r="P180" s="303">
        <v>0</v>
      </c>
      <c r="Q180" s="171">
        <f>VLOOKUP(C180&amp;D180&amp;A180,'Delivery Counts'!$A$23:$I$54,8,FALSE)</f>
        <v>0</v>
      </c>
      <c r="R180" s="171">
        <f>VLOOKUP(C180&amp;D180&amp;A180,'Delivery Counts'!$A$23:$I$54,9,FALSE)</f>
        <v>0</v>
      </c>
      <c r="S180" s="16">
        <f t="shared" si="10"/>
        <v>0</v>
      </c>
      <c r="T180" s="237"/>
      <c r="U180" s="237"/>
    </row>
    <row r="181" spans="1:21" s="172" customFormat="1">
      <c r="A181" s="38">
        <v>17</v>
      </c>
      <c r="B181" s="39">
        <f t="shared" si="3"/>
        <v>0</v>
      </c>
      <c r="C181" s="39" t="str">
        <f t="shared" si="4"/>
        <v>2022 Current Year</v>
      </c>
      <c r="D181" s="40">
        <v>2</v>
      </c>
      <c r="E181" s="662">
        <v>17</v>
      </c>
      <c r="F181" s="40">
        <v>1</v>
      </c>
      <c r="G181" s="311" t="s">
        <v>139</v>
      </c>
      <c r="H181" s="40" t="s">
        <v>70</v>
      </c>
      <c r="I181" s="698" t="s">
        <v>265</v>
      </c>
      <c r="J181" s="303">
        <v>0</v>
      </c>
      <c r="K181" s="304">
        <v>0</v>
      </c>
      <c r="L181" s="305">
        <v>0</v>
      </c>
      <c r="M181" s="305">
        <v>0</v>
      </c>
      <c r="N181" s="303">
        <v>0</v>
      </c>
      <c r="O181" s="306">
        <v>0</v>
      </c>
      <c r="P181" s="303">
        <v>0</v>
      </c>
      <c r="Q181" s="171">
        <f>VLOOKUP(C181&amp;D181&amp;A181,'Delivery Counts'!$A$23:$I$54,8,FALSE)</f>
        <v>0</v>
      </c>
      <c r="R181" s="171">
        <f>VLOOKUP(C181&amp;D181&amp;A181,'Delivery Counts'!$A$23:$I$54,9,FALSE)</f>
        <v>0</v>
      </c>
      <c r="S181" s="16">
        <f t="shared" si="10"/>
        <v>0</v>
      </c>
      <c r="T181" s="237"/>
      <c r="U181" s="237"/>
    </row>
    <row r="182" spans="1:21" s="172" customFormat="1">
      <c r="A182" s="38">
        <v>17</v>
      </c>
      <c r="B182" s="39">
        <f t="shared" si="3"/>
        <v>0</v>
      </c>
      <c r="C182" s="39" t="str">
        <f t="shared" si="4"/>
        <v>2022 Current Year</v>
      </c>
      <c r="D182" s="40">
        <v>2</v>
      </c>
      <c r="E182" s="662">
        <v>17</v>
      </c>
      <c r="F182" s="40">
        <v>1</v>
      </c>
      <c r="G182" s="311" t="s">
        <v>139</v>
      </c>
      <c r="H182" s="40" t="s">
        <v>71</v>
      </c>
      <c r="I182" s="698" t="s">
        <v>266</v>
      </c>
      <c r="J182" s="303">
        <v>0</v>
      </c>
      <c r="K182" s="304">
        <v>0</v>
      </c>
      <c r="L182" s="305">
        <v>0</v>
      </c>
      <c r="M182" s="305">
        <v>0</v>
      </c>
      <c r="N182" s="303">
        <v>0</v>
      </c>
      <c r="O182" s="306">
        <v>0</v>
      </c>
      <c r="P182" s="303">
        <v>0</v>
      </c>
      <c r="Q182" s="171">
        <f>VLOOKUP(C182&amp;D182&amp;A182,'Delivery Counts'!$A$23:$I$54,8,FALSE)</f>
        <v>0</v>
      </c>
      <c r="R182" s="171">
        <f>VLOOKUP(C182&amp;D182&amp;A182,'Delivery Counts'!$A$23:$I$54,9,FALSE)</f>
        <v>0</v>
      </c>
      <c r="S182" s="16">
        <f t="shared" si="10"/>
        <v>0</v>
      </c>
      <c r="T182" s="237"/>
      <c r="U182" s="237"/>
    </row>
    <row r="183" spans="1:21" s="172" customFormat="1">
      <c r="A183" s="38">
        <v>17</v>
      </c>
      <c r="B183" s="39">
        <f t="shared" si="3"/>
        <v>0</v>
      </c>
      <c r="C183" s="39" t="str">
        <f t="shared" si="4"/>
        <v>2022 Current Year</v>
      </c>
      <c r="D183" s="40">
        <v>2</v>
      </c>
      <c r="E183" s="662">
        <v>17</v>
      </c>
      <c r="F183" s="40">
        <v>1</v>
      </c>
      <c r="G183" s="311" t="s">
        <v>139</v>
      </c>
      <c r="H183" s="40" t="s">
        <v>72</v>
      </c>
      <c r="I183" s="698" t="s">
        <v>527</v>
      </c>
      <c r="J183" s="303">
        <v>0</v>
      </c>
      <c r="K183" s="304">
        <v>0</v>
      </c>
      <c r="L183" s="305">
        <v>0</v>
      </c>
      <c r="M183" s="305">
        <v>0</v>
      </c>
      <c r="N183" s="303">
        <v>0</v>
      </c>
      <c r="O183" s="306">
        <v>0</v>
      </c>
      <c r="P183" s="303">
        <v>0</v>
      </c>
      <c r="Q183" s="171">
        <f>VLOOKUP(C183&amp;D183&amp;A183,'Delivery Counts'!$A$23:$I$54,8,FALSE)</f>
        <v>0</v>
      </c>
      <c r="R183" s="171">
        <f>VLOOKUP(C183&amp;D183&amp;A183,'Delivery Counts'!$A$23:$I$54,9,FALSE)</f>
        <v>0</v>
      </c>
      <c r="S183" s="16">
        <f t="shared" si="10"/>
        <v>0</v>
      </c>
      <c r="T183" s="237"/>
      <c r="U183" s="237"/>
    </row>
    <row r="184" spans="1:21" s="172" customFormat="1">
      <c r="A184" s="38">
        <v>17</v>
      </c>
      <c r="B184" s="39">
        <f t="shared" si="3"/>
        <v>0</v>
      </c>
      <c r="C184" s="39" t="str">
        <f t="shared" si="4"/>
        <v>2022 Current Year</v>
      </c>
      <c r="D184" s="40">
        <v>2</v>
      </c>
      <c r="E184" s="662">
        <v>17</v>
      </c>
      <c r="F184" s="40">
        <v>1</v>
      </c>
      <c r="G184" s="311" t="s">
        <v>139</v>
      </c>
      <c r="H184" s="40" t="s">
        <v>73</v>
      </c>
      <c r="I184" s="698" t="s">
        <v>528</v>
      </c>
      <c r="J184" s="303">
        <v>0</v>
      </c>
      <c r="K184" s="304">
        <v>0</v>
      </c>
      <c r="L184" s="305">
        <v>0</v>
      </c>
      <c r="M184" s="305">
        <v>0</v>
      </c>
      <c r="N184" s="303">
        <v>0</v>
      </c>
      <c r="O184" s="306">
        <v>0</v>
      </c>
      <c r="P184" s="303">
        <v>0</v>
      </c>
      <c r="Q184" s="171">
        <f>VLOOKUP(C184&amp;D184&amp;A184,'Delivery Counts'!$A$23:$I$54,8,FALSE)</f>
        <v>0</v>
      </c>
      <c r="R184" s="171">
        <f>VLOOKUP(C184&amp;D184&amp;A184,'Delivery Counts'!$A$23:$I$54,9,FALSE)</f>
        <v>0</v>
      </c>
      <c r="S184" s="16">
        <f t="shared" si="10"/>
        <v>0</v>
      </c>
      <c r="T184" s="237"/>
      <c r="U184" s="237"/>
    </row>
    <row r="185" spans="1:21" s="172" customFormat="1">
      <c r="A185" s="38">
        <v>17</v>
      </c>
      <c r="B185" s="39">
        <f t="shared" si="3"/>
        <v>0</v>
      </c>
      <c r="C185" s="39" t="str">
        <f t="shared" si="4"/>
        <v>2022 Current Year</v>
      </c>
      <c r="D185" s="40">
        <v>2</v>
      </c>
      <c r="E185" s="662">
        <v>17</v>
      </c>
      <c r="F185" s="40">
        <v>1</v>
      </c>
      <c r="G185" s="311" t="s">
        <v>139</v>
      </c>
      <c r="H185" s="40" t="s">
        <v>409</v>
      </c>
      <c r="I185" s="698" t="s">
        <v>803</v>
      </c>
      <c r="J185" s="303">
        <v>0</v>
      </c>
      <c r="K185" s="304">
        <v>0</v>
      </c>
      <c r="L185" s="305">
        <v>0</v>
      </c>
      <c r="M185" s="305">
        <v>0</v>
      </c>
      <c r="N185" s="303">
        <v>0</v>
      </c>
      <c r="O185" s="306">
        <v>0</v>
      </c>
      <c r="P185" s="303">
        <v>0</v>
      </c>
      <c r="Q185" s="171">
        <f>VLOOKUP(C185&amp;D185&amp;A185,'Delivery Counts'!$A$23:$I$54,8,FALSE)</f>
        <v>0</v>
      </c>
      <c r="R185" s="171">
        <f>VLOOKUP(C185&amp;D185&amp;A185,'Delivery Counts'!$A$23:$I$54,9,FALSE)</f>
        <v>0</v>
      </c>
      <c r="S185" s="16">
        <f t="shared" si="10"/>
        <v>0</v>
      </c>
      <c r="T185" s="237"/>
      <c r="U185" s="237"/>
    </row>
    <row r="186" spans="1:21" s="172" customFormat="1">
      <c r="A186" s="38">
        <v>18</v>
      </c>
      <c r="B186" s="39">
        <f t="shared" si="3"/>
        <v>0</v>
      </c>
      <c r="C186" s="39" t="str">
        <f t="shared" si="4"/>
        <v>2022 Current Year</v>
      </c>
      <c r="D186" s="40">
        <v>2</v>
      </c>
      <c r="E186" s="662">
        <v>18</v>
      </c>
      <c r="F186" s="662" t="s">
        <v>739</v>
      </c>
      <c r="G186" s="40" t="s">
        <v>138</v>
      </c>
      <c r="H186" s="40" t="s">
        <v>211</v>
      </c>
      <c r="I186" s="698" t="s">
        <v>261</v>
      </c>
      <c r="J186" s="303">
        <v>0</v>
      </c>
      <c r="K186" s="304">
        <v>0</v>
      </c>
      <c r="L186" s="305">
        <v>0</v>
      </c>
      <c r="M186" s="305">
        <v>0</v>
      </c>
      <c r="N186" s="303">
        <v>0</v>
      </c>
      <c r="O186" s="306">
        <v>0</v>
      </c>
      <c r="P186" s="303">
        <v>0</v>
      </c>
      <c r="Q186" s="171">
        <f>VLOOKUP(C186&amp;D186&amp;A186,'Delivery Counts'!$A$23:$I$54,8,FALSE)</f>
        <v>0</v>
      </c>
      <c r="R186" s="171">
        <f>VLOOKUP(C186&amp;D186&amp;A186,'Delivery Counts'!$A$23:$I$54,9,FALSE)</f>
        <v>0</v>
      </c>
      <c r="S186" s="16">
        <f t="shared" si="10"/>
        <v>0</v>
      </c>
      <c r="T186" s="237"/>
      <c r="U186" s="237"/>
    </row>
    <row r="187" spans="1:21" s="172" customFormat="1">
      <c r="A187" s="38">
        <v>18</v>
      </c>
      <c r="B187" s="39">
        <f t="shared" si="3"/>
        <v>0</v>
      </c>
      <c r="C187" s="39" t="str">
        <f t="shared" si="4"/>
        <v>2022 Current Year</v>
      </c>
      <c r="D187" s="40">
        <v>2</v>
      </c>
      <c r="E187" s="662">
        <v>18</v>
      </c>
      <c r="F187" s="40" t="s">
        <v>739</v>
      </c>
      <c r="G187" s="311" t="s">
        <v>138</v>
      </c>
      <c r="H187" s="40" t="s">
        <v>214</v>
      </c>
      <c r="I187" s="698" t="s">
        <v>676</v>
      </c>
      <c r="J187" s="303">
        <v>0</v>
      </c>
      <c r="K187" s="304">
        <v>0</v>
      </c>
      <c r="L187" s="305">
        <v>0</v>
      </c>
      <c r="M187" s="305">
        <v>0</v>
      </c>
      <c r="N187" s="303">
        <v>0</v>
      </c>
      <c r="O187" s="306">
        <v>0</v>
      </c>
      <c r="P187" s="303">
        <v>0</v>
      </c>
      <c r="Q187" s="171">
        <f>VLOOKUP(C187&amp;D187&amp;A187,'Delivery Counts'!$A$23:$I$54,8,FALSE)</f>
        <v>0</v>
      </c>
      <c r="R187" s="171">
        <f>VLOOKUP(C187&amp;D187&amp;A187,'Delivery Counts'!$A$23:$I$54,9,FALSE)</f>
        <v>0</v>
      </c>
      <c r="S187" s="16">
        <f t="shared" si="10"/>
        <v>0</v>
      </c>
    </row>
    <row r="188" spans="1:21" s="172" customFormat="1">
      <c r="A188" s="38">
        <v>18</v>
      </c>
      <c r="B188" s="39">
        <f t="shared" si="3"/>
        <v>0</v>
      </c>
      <c r="C188" s="39" t="str">
        <f t="shared" si="4"/>
        <v>2022 Current Year</v>
      </c>
      <c r="D188" s="40">
        <v>2</v>
      </c>
      <c r="E188" s="662">
        <v>18</v>
      </c>
      <c r="F188" s="40" t="s">
        <v>739</v>
      </c>
      <c r="G188" s="311" t="s">
        <v>138</v>
      </c>
      <c r="H188" s="40" t="s">
        <v>215</v>
      </c>
      <c r="I188" s="698" t="s">
        <v>216</v>
      </c>
      <c r="J188" s="303">
        <v>0</v>
      </c>
      <c r="K188" s="304">
        <v>0</v>
      </c>
      <c r="L188" s="305">
        <v>0</v>
      </c>
      <c r="M188" s="305">
        <v>0</v>
      </c>
      <c r="N188" s="303">
        <v>0</v>
      </c>
      <c r="O188" s="306">
        <v>0</v>
      </c>
      <c r="P188" s="303">
        <v>0</v>
      </c>
      <c r="Q188" s="171">
        <f>VLOOKUP(C188&amp;D188&amp;A188,'Delivery Counts'!$A$23:$I$54,8,FALSE)</f>
        <v>0</v>
      </c>
      <c r="R188" s="171">
        <f>VLOOKUP(C188&amp;D188&amp;A188,'Delivery Counts'!$A$23:$I$54,9,FALSE)</f>
        <v>0</v>
      </c>
      <c r="S188" s="16">
        <f t="shared" si="10"/>
        <v>0</v>
      </c>
    </row>
    <row r="189" spans="1:21" s="172" customFormat="1">
      <c r="A189" s="38">
        <v>18</v>
      </c>
      <c r="B189" s="39">
        <f t="shared" si="3"/>
        <v>0</v>
      </c>
      <c r="C189" s="39" t="str">
        <f t="shared" si="4"/>
        <v>2022 Current Year</v>
      </c>
      <c r="D189" s="40">
        <v>2</v>
      </c>
      <c r="E189" s="662">
        <v>18</v>
      </c>
      <c r="F189" s="40" t="s">
        <v>739</v>
      </c>
      <c r="G189" s="311" t="s">
        <v>138</v>
      </c>
      <c r="H189" s="40" t="s">
        <v>217</v>
      </c>
      <c r="I189" s="698" t="s">
        <v>262</v>
      </c>
      <c r="J189" s="303">
        <v>0</v>
      </c>
      <c r="K189" s="304">
        <v>0</v>
      </c>
      <c r="L189" s="305">
        <v>0</v>
      </c>
      <c r="M189" s="305">
        <v>0</v>
      </c>
      <c r="N189" s="303">
        <v>0</v>
      </c>
      <c r="O189" s="306">
        <v>0</v>
      </c>
      <c r="P189" s="303">
        <v>0</v>
      </c>
      <c r="Q189" s="171">
        <f>VLOOKUP(C189&amp;D189&amp;A189,'Delivery Counts'!$A$23:$I$54,8,FALSE)</f>
        <v>0</v>
      </c>
      <c r="R189" s="171">
        <f>VLOOKUP(C189&amp;D189&amp;A189,'Delivery Counts'!$A$23:$I$54,9,FALSE)</f>
        <v>0</v>
      </c>
      <c r="S189" s="16">
        <f t="shared" si="10"/>
        <v>0</v>
      </c>
      <c r="T189" s="237"/>
      <c r="U189" s="237"/>
    </row>
    <row r="190" spans="1:21" s="172" customFormat="1">
      <c r="A190" s="38">
        <v>18</v>
      </c>
      <c r="B190" s="39">
        <f t="shared" si="3"/>
        <v>0</v>
      </c>
      <c r="C190" s="39" t="str">
        <f t="shared" si="4"/>
        <v>2022 Current Year</v>
      </c>
      <c r="D190" s="40">
        <v>2</v>
      </c>
      <c r="E190" s="662">
        <v>18</v>
      </c>
      <c r="F190" s="40" t="s">
        <v>739</v>
      </c>
      <c r="G190" s="311" t="s">
        <v>138</v>
      </c>
      <c r="H190" s="40" t="s">
        <v>218</v>
      </c>
      <c r="I190" s="698" t="s">
        <v>677</v>
      </c>
      <c r="J190" s="303">
        <v>0</v>
      </c>
      <c r="K190" s="304">
        <v>0</v>
      </c>
      <c r="L190" s="305">
        <v>0</v>
      </c>
      <c r="M190" s="305">
        <v>0</v>
      </c>
      <c r="N190" s="303">
        <v>0</v>
      </c>
      <c r="O190" s="306">
        <v>0</v>
      </c>
      <c r="P190" s="303">
        <v>0</v>
      </c>
      <c r="Q190" s="171">
        <f>VLOOKUP(C190&amp;D190&amp;A190,'Delivery Counts'!$A$23:$I$54,8,FALSE)</f>
        <v>0</v>
      </c>
      <c r="R190" s="171">
        <f>VLOOKUP(C190&amp;D190&amp;A190,'Delivery Counts'!$A$23:$I$54,9,FALSE)</f>
        <v>0</v>
      </c>
      <c r="S190" s="16">
        <f t="shared" si="10"/>
        <v>0</v>
      </c>
      <c r="T190" s="237"/>
      <c r="U190" s="237"/>
    </row>
    <row r="191" spans="1:21" s="172" customFormat="1">
      <c r="A191" s="38">
        <v>18</v>
      </c>
      <c r="B191" s="39">
        <f t="shared" si="3"/>
        <v>0</v>
      </c>
      <c r="C191" s="39" t="str">
        <f t="shared" si="4"/>
        <v>2022 Current Year</v>
      </c>
      <c r="D191" s="40">
        <v>2</v>
      </c>
      <c r="E191" s="662">
        <v>18</v>
      </c>
      <c r="F191" s="40" t="s">
        <v>739</v>
      </c>
      <c r="G191" s="311" t="s">
        <v>138</v>
      </c>
      <c r="H191" s="40" t="s">
        <v>219</v>
      </c>
      <c r="I191" s="698" t="s">
        <v>263</v>
      </c>
      <c r="J191" s="303">
        <v>0</v>
      </c>
      <c r="K191" s="304">
        <v>0</v>
      </c>
      <c r="L191" s="305">
        <v>0</v>
      </c>
      <c r="M191" s="305">
        <v>0</v>
      </c>
      <c r="N191" s="303">
        <v>0</v>
      </c>
      <c r="O191" s="306">
        <v>0</v>
      </c>
      <c r="P191" s="303">
        <v>0</v>
      </c>
      <c r="Q191" s="171">
        <f>VLOOKUP(C191&amp;D191&amp;A191,'Delivery Counts'!$A$23:$I$54,8,FALSE)</f>
        <v>0</v>
      </c>
      <c r="R191" s="171">
        <f>VLOOKUP(C191&amp;D191&amp;A191,'Delivery Counts'!$A$23:$I$54,9,FALSE)</f>
        <v>0</v>
      </c>
      <c r="S191" s="16">
        <f t="shared" si="10"/>
        <v>0</v>
      </c>
      <c r="T191" s="237"/>
      <c r="U191" s="237"/>
    </row>
    <row r="192" spans="1:21" s="172" customFormat="1">
      <c r="A192" s="38">
        <v>18</v>
      </c>
      <c r="B192" s="39">
        <f t="shared" si="3"/>
        <v>0</v>
      </c>
      <c r="C192" s="39" t="str">
        <f t="shared" si="4"/>
        <v>2022 Current Year</v>
      </c>
      <c r="D192" s="40">
        <v>2</v>
      </c>
      <c r="E192" s="662">
        <v>18</v>
      </c>
      <c r="F192" s="40" t="s">
        <v>739</v>
      </c>
      <c r="G192" s="311" t="s">
        <v>138</v>
      </c>
      <c r="H192" s="40" t="s">
        <v>220</v>
      </c>
      <c r="I192" s="698" t="s">
        <v>675</v>
      </c>
      <c r="J192" s="303">
        <v>0</v>
      </c>
      <c r="K192" s="304">
        <v>0</v>
      </c>
      <c r="L192" s="305">
        <v>0</v>
      </c>
      <c r="M192" s="305">
        <v>0</v>
      </c>
      <c r="N192" s="303">
        <v>0</v>
      </c>
      <c r="O192" s="306">
        <v>0</v>
      </c>
      <c r="P192" s="303">
        <v>0</v>
      </c>
      <c r="Q192" s="171">
        <f>VLOOKUP(C192&amp;D192&amp;A192,'Delivery Counts'!$A$23:$I$54,8,FALSE)</f>
        <v>0</v>
      </c>
      <c r="R192" s="171">
        <f>VLOOKUP(C192&amp;D192&amp;A192,'Delivery Counts'!$A$23:$I$54,9,FALSE)</f>
        <v>0</v>
      </c>
      <c r="S192" s="16">
        <f t="shared" si="10"/>
        <v>0</v>
      </c>
      <c r="T192" s="237"/>
      <c r="U192" s="237"/>
    </row>
    <row r="193" spans="1:21" s="172" customFormat="1">
      <c r="A193" s="38">
        <v>18</v>
      </c>
      <c r="B193" s="39">
        <f t="shared" si="3"/>
        <v>0</v>
      </c>
      <c r="C193" s="39" t="str">
        <f t="shared" si="4"/>
        <v>2022 Current Year</v>
      </c>
      <c r="D193" s="40">
        <v>2</v>
      </c>
      <c r="E193" s="662">
        <v>18</v>
      </c>
      <c r="F193" s="40" t="s">
        <v>739</v>
      </c>
      <c r="G193" s="311" t="s">
        <v>138</v>
      </c>
      <c r="H193" s="40" t="s">
        <v>221</v>
      </c>
      <c r="I193" s="698" t="s">
        <v>264</v>
      </c>
      <c r="J193" s="303">
        <v>0</v>
      </c>
      <c r="K193" s="304">
        <v>0</v>
      </c>
      <c r="L193" s="305">
        <v>0</v>
      </c>
      <c r="M193" s="305">
        <v>0</v>
      </c>
      <c r="N193" s="303">
        <v>0</v>
      </c>
      <c r="O193" s="306">
        <v>0</v>
      </c>
      <c r="P193" s="303">
        <v>0</v>
      </c>
      <c r="Q193" s="171">
        <f>VLOOKUP(C193&amp;D193&amp;A193,'Delivery Counts'!$A$23:$I$54,8,FALSE)</f>
        <v>0</v>
      </c>
      <c r="R193" s="171">
        <f>VLOOKUP(C193&amp;D193&amp;A193,'Delivery Counts'!$A$23:$I$54,9,FALSE)</f>
        <v>0</v>
      </c>
      <c r="S193" s="16">
        <f t="shared" si="10"/>
        <v>0</v>
      </c>
      <c r="T193" s="237"/>
      <c r="U193" s="237"/>
    </row>
    <row r="194" spans="1:21" s="172" customFormat="1">
      <c r="A194" s="38">
        <v>18</v>
      </c>
      <c r="B194" s="39">
        <f t="shared" si="3"/>
        <v>0</v>
      </c>
      <c r="C194" s="39" t="str">
        <f t="shared" si="4"/>
        <v>2022 Current Year</v>
      </c>
      <c r="D194" s="40">
        <v>2</v>
      </c>
      <c r="E194" s="662">
        <v>18</v>
      </c>
      <c r="F194" s="40" t="s">
        <v>739</v>
      </c>
      <c r="G194" s="311" t="s">
        <v>138</v>
      </c>
      <c r="H194" s="40" t="s">
        <v>222</v>
      </c>
      <c r="I194" s="698" t="s">
        <v>206</v>
      </c>
      <c r="J194" s="303">
        <v>0</v>
      </c>
      <c r="K194" s="304">
        <v>0</v>
      </c>
      <c r="L194" s="305">
        <v>0</v>
      </c>
      <c r="M194" s="305">
        <v>0</v>
      </c>
      <c r="N194" s="303">
        <v>0</v>
      </c>
      <c r="O194" s="306">
        <v>0</v>
      </c>
      <c r="P194" s="303">
        <v>0</v>
      </c>
      <c r="Q194" s="171">
        <f>VLOOKUP(C194&amp;D194&amp;A194,'Delivery Counts'!$A$23:$I$54,8,FALSE)</f>
        <v>0</v>
      </c>
      <c r="R194" s="171">
        <f>VLOOKUP(C194&amp;D194&amp;A194,'Delivery Counts'!$A$23:$I$54,9,FALSE)</f>
        <v>0</v>
      </c>
      <c r="S194" s="16">
        <f t="shared" si="10"/>
        <v>0</v>
      </c>
      <c r="T194" s="237"/>
      <c r="U194" s="237"/>
    </row>
    <row r="195" spans="1:21" s="172" customFormat="1">
      <c r="A195" s="38">
        <v>18</v>
      </c>
      <c r="B195" s="39">
        <f t="shared" si="3"/>
        <v>0</v>
      </c>
      <c r="C195" s="39" t="str">
        <f t="shared" si="4"/>
        <v>2022 Current Year</v>
      </c>
      <c r="D195" s="40">
        <v>2</v>
      </c>
      <c r="E195" s="662">
        <v>18</v>
      </c>
      <c r="F195" s="40" t="s">
        <v>739</v>
      </c>
      <c r="G195" s="311" t="s">
        <v>138</v>
      </c>
      <c r="H195" s="40" t="s">
        <v>223</v>
      </c>
      <c r="I195" s="698" t="s">
        <v>181</v>
      </c>
      <c r="J195" s="303">
        <v>0</v>
      </c>
      <c r="K195" s="304">
        <v>0</v>
      </c>
      <c r="L195" s="305">
        <v>0</v>
      </c>
      <c r="M195" s="305">
        <v>0</v>
      </c>
      <c r="N195" s="303">
        <v>0</v>
      </c>
      <c r="O195" s="306">
        <v>0</v>
      </c>
      <c r="P195" s="303">
        <v>0</v>
      </c>
      <c r="Q195" s="171">
        <f>VLOOKUP(C195&amp;D195&amp;A195,'Delivery Counts'!$A$23:$I$54,8,FALSE)</f>
        <v>0</v>
      </c>
      <c r="R195" s="171">
        <f>VLOOKUP(C195&amp;D195&amp;A195,'Delivery Counts'!$A$23:$I$54,9,FALSE)</f>
        <v>0</v>
      </c>
      <c r="S195" s="16">
        <f t="shared" si="10"/>
        <v>0</v>
      </c>
      <c r="T195" s="237"/>
      <c r="U195" s="237"/>
    </row>
    <row r="196" spans="1:21" s="172" customFormat="1">
      <c r="A196" s="38">
        <v>18</v>
      </c>
      <c r="B196" s="39">
        <f t="shared" si="3"/>
        <v>0</v>
      </c>
      <c r="C196" s="39" t="str">
        <f t="shared" si="4"/>
        <v>2022 Current Year</v>
      </c>
      <c r="D196" s="40">
        <v>2</v>
      </c>
      <c r="E196" s="662">
        <v>18</v>
      </c>
      <c r="F196" s="40" t="s">
        <v>739</v>
      </c>
      <c r="G196" s="311" t="s">
        <v>138</v>
      </c>
      <c r="H196" s="40" t="s">
        <v>150</v>
      </c>
      <c r="I196" s="698" t="s">
        <v>204</v>
      </c>
      <c r="J196" s="303">
        <v>0</v>
      </c>
      <c r="K196" s="304">
        <v>0</v>
      </c>
      <c r="L196" s="305">
        <v>0</v>
      </c>
      <c r="M196" s="305">
        <v>0</v>
      </c>
      <c r="N196" s="303">
        <v>0</v>
      </c>
      <c r="O196" s="306">
        <v>0</v>
      </c>
      <c r="P196" s="303">
        <v>0</v>
      </c>
      <c r="Q196" s="171">
        <f>VLOOKUP(C196&amp;D196&amp;A196,'Delivery Counts'!$A$23:$I$54,8,FALSE)</f>
        <v>0</v>
      </c>
      <c r="R196" s="171">
        <f>VLOOKUP(C196&amp;D196&amp;A196,'Delivery Counts'!$A$23:$I$54,9,FALSE)</f>
        <v>0</v>
      </c>
      <c r="S196" s="16">
        <f t="shared" si="10"/>
        <v>0</v>
      </c>
      <c r="T196" s="237"/>
      <c r="U196" s="237"/>
    </row>
    <row r="197" spans="1:21" s="172" customFormat="1">
      <c r="A197" s="38">
        <v>18</v>
      </c>
      <c r="B197" s="39">
        <f t="shared" si="3"/>
        <v>0</v>
      </c>
      <c r="C197" s="39" t="str">
        <f t="shared" si="4"/>
        <v>2022 Current Year</v>
      </c>
      <c r="D197" s="40">
        <v>2</v>
      </c>
      <c r="E197" s="662">
        <v>18</v>
      </c>
      <c r="F197" s="40" t="s">
        <v>739</v>
      </c>
      <c r="G197" s="311" t="s">
        <v>138</v>
      </c>
      <c r="H197" s="40" t="s">
        <v>151</v>
      </c>
      <c r="I197" s="698" t="s">
        <v>205</v>
      </c>
      <c r="J197" s="303">
        <v>0</v>
      </c>
      <c r="K197" s="304">
        <v>0</v>
      </c>
      <c r="L197" s="305">
        <v>0</v>
      </c>
      <c r="M197" s="305">
        <v>0</v>
      </c>
      <c r="N197" s="303">
        <v>0</v>
      </c>
      <c r="O197" s="306">
        <v>0</v>
      </c>
      <c r="P197" s="303">
        <v>0</v>
      </c>
      <c r="Q197" s="171">
        <f>VLOOKUP(C197&amp;D197&amp;A197,'Delivery Counts'!$A$23:$I$54,8,FALSE)</f>
        <v>0</v>
      </c>
      <c r="R197" s="171">
        <f>VLOOKUP(C197&amp;D197&amp;A197,'Delivery Counts'!$A$23:$I$54,9,FALSE)</f>
        <v>0</v>
      </c>
      <c r="S197" s="16">
        <f t="shared" si="10"/>
        <v>0</v>
      </c>
      <c r="T197" s="237"/>
      <c r="U197" s="237"/>
    </row>
    <row r="198" spans="1:21" s="172" customFormat="1">
      <c r="A198" s="38">
        <v>18</v>
      </c>
      <c r="B198" s="39">
        <f t="shared" si="3"/>
        <v>0</v>
      </c>
      <c r="C198" s="39" t="str">
        <f t="shared" si="4"/>
        <v>2022 Current Year</v>
      </c>
      <c r="D198" s="40">
        <v>2</v>
      </c>
      <c r="E198" s="662">
        <v>18</v>
      </c>
      <c r="F198" s="40" t="s">
        <v>739</v>
      </c>
      <c r="G198" s="311" t="s">
        <v>138</v>
      </c>
      <c r="H198" s="40" t="s">
        <v>152</v>
      </c>
      <c r="I198" s="698" t="s">
        <v>182</v>
      </c>
      <c r="J198" s="303">
        <v>0</v>
      </c>
      <c r="K198" s="304">
        <v>0</v>
      </c>
      <c r="L198" s="305">
        <v>0</v>
      </c>
      <c r="M198" s="305">
        <v>0</v>
      </c>
      <c r="N198" s="303">
        <v>0</v>
      </c>
      <c r="O198" s="306">
        <v>0</v>
      </c>
      <c r="P198" s="303">
        <v>0</v>
      </c>
      <c r="Q198" s="171">
        <f>VLOOKUP(C198&amp;D198&amp;A198,'Delivery Counts'!$A$23:$I$54,8,FALSE)</f>
        <v>0</v>
      </c>
      <c r="R198" s="171">
        <f>VLOOKUP(C198&amp;D198&amp;A198,'Delivery Counts'!$A$23:$I$54,9,FALSE)</f>
        <v>0</v>
      </c>
      <c r="S198" s="16">
        <f t="shared" si="10"/>
        <v>0</v>
      </c>
      <c r="T198" s="237"/>
      <c r="U198" s="237"/>
    </row>
    <row r="199" spans="1:21" s="172" customFormat="1">
      <c r="A199" s="38">
        <v>18</v>
      </c>
      <c r="B199" s="39">
        <f t="shared" si="3"/>
        <v>0</v>
      </c>
      <c r="C199" s="39" t="str">
        <f t="shared" si="4"/>
        <v>2022 Current Year</v>
      </c>
      <c r="D199" s="40">
        <v>2</v>
      </c>
      <c r="E199" s="662">
        <v>18</v>
      </c>
      <c r="F199" s="40" t="s">
        <v>739</v>
      </c>
      <c r="G199" s="311" t="s">
        <v>138</v>
      </c>
      <c r="H199" s="40" t="s">
        <v>70</v>
      </c>
      <c r="I199" s="698" t="s">
        <v>265</v>
      </c>
      <c r="J199" s="303">
        <v>0</v>
      </c>
      <c r="K199" s="304">
        <v>0</v>
      </c>
      <c r="L199" s="305">
        <v>0</v>
      </c>
      <c r="M199" s="305">
        <v>0</v>
      </c>
      <c r="N199" s="303">
        <v>0</v>
      </c>
      <c r="O199" s="306">
        <v>0</v>
      </c>
      <c r="P199" s="303">
        <v>0</v>
      </c>
      <c r="Q199" s="171">
        <f>VLOOKUP(C199&amp;D199&amp;A199,'Delivery Counts'!$A$23:$I$54,8,FALSE)</f>
        <v>0</v>
      </c>
      <c r="R199" s="171">
        <f>VLOOKUP(C199&amp;D199&amp;A199,'Delivery Counts'!$A$23:$I$54,9,FALSE)</f>
        <v>0</v>
      </c>
      <c r="S199" s="16">
        <f t="shared" si="10"/>
        <v>0</v>
      </c>
      <c r="T199" s="237"/>
      <c r="U199" s="237"/>
    </row>
    <row r="200" spans="1:21" s="172" customFormat="1">
      <c r="A200" s="38">
        <v>18</v>
      </c>
      <c r="B200" s="39">
        <f t="shared" si="3"/>
        <v>0</v>
      </c>
      <c r="C200" s="39" t="str">
        <f t="shared" si="4"/>
        <v>2022 Current Year</v>
      </c>
      <c r="D200" s="40">
        <v>2</v>
      </c>
      <c r="E200" s="662">
        <v>18</v>
      </c>
      <c r="F200" s="40" t="s">
        <v>739</v>
      </c>
      <c r="G200" s="311" t="s">
        <v>138</v>
      </c>
      <c r="H200" s="40" t="s">
        <v>71</v>
      </c>
      <c r="I200" s="698" t="s">
        <v>266</v>
      </c>
      <c r="J200" s="303">
        <v>0</v>
      </c>
      <c r="K200" s="304">
        <v>0</v>
      </c>
      <c r="L200" s="305">
        <v>0</v>
      </c>
      <c r="M200" s="305">
        <v>0</v>
      </c>
      <c r="N200" s="303">
        <v>0</v>
      </c>
      <c r="O200" s="306">
        <v>0</v>
      </c>
      <c r="P200" s="303">
        <v>0</v>
      </c>
      <c r="Q200" s="171">
        <f>VLOOKUP(C200&amp;D200&amp;A200,'Delivery Counts'!$A$23:$I$54,8,FALSE)</f>
        <v>0</v>
      </c>
      <c r="R200" s="171">
        <f>VLOOKUP(C200&amp;D200&amp;A200,'Delivery Counts'!$A$23:$I$54,9,FALSE)</f>
        <v>0</v>
      </c>
      <c r="S200" s="16">
        <f t="shared" si="10"/>
        <v>0</v>
      </c>
      <c r="T200" s="237"/>
      <c r="U200" s="237"/>
    </row>
    <row r="201" spans="1:21" s="172" customFormat="1">
      <c r="A201" s="38">
        <v>18</v>
      </c>
      <c r="B201" s="39">
        <f t="shared" si="3"/>
        <v>0</v>
      </c>
      <c r="C201" s="39" t="str">
        <f t="shared" si="4"/>
        <v>2022 Current Year</v>
      </c>
      <c r="D201" s="40">
        <v>2</v>
      </c>
      <c r="E201" s="662">
        <v>18</v>
      </c>
      <c r="F201" s="40" t="s">
        <v>739</v>
      </c>
      <c r="G201" s="311" t="s">
        <v>138</v>
      </c>
      <c r="H201" s="40" t="s">
        <v>72</v>
      </c>
      <c r="I201" s="698" t="s">
        <v>527</v>
      </c>
      <c r="J201" s="303">
        <v>0</v>
      </c>
      <c r="K201" s="304">
        <v>0</v>
      </c>
      <c r="L201" s="305">
        <v>0</v>
      </c>
      <c r="M201" s="305">
        <v>0</v>
      </c>
      <c r="N201" s="303">
        <v>0</v>
      </c>
      <c r="O201" s="306">
        <v>0</v>
      </c>
      <c r="P201" s="303">
        <v>0</v>
      </c>
      <c r="Q201" s="171">
        <f>VLOOKUP(C201&amp;D201&amp;A201,'Delivery Counts'!$A$23:$I$54,8,FALSE)</f>
        <v>0</v>
      </c>
      <c r="R201" s="171">
        <f>VLOOKUP(C201&amp;D201&amp;A201,'Delivery Counts'!$A$23:$I$54,9,FALSE)</f>
        <v>0</v>
      </c>
      <c r="S201" s="16">
        <f t="shared" si="10"/>
        <v>0</v>
      </c>
      <c r="T201" s="237"/>
      <c r="U201" s="237"/>
    </row>
    <row r="202" spans="1:21" s="172" customFormat="1">
      <c r="A202" s="38">
        <v>18</v>
      </c>
      <c r="B202" s="39">
        <f t="shared" si="3"/>
        <v>0</v>
      </c>
      <c r="C202" s="39" t="str">
        <f t="shared" si="4"/>
        <v>2022 Current Year</v>
      </c>
      <c r="D202" s="40">
        <v>2</v>
      </c>
      <c r="E202" s="662">
        <v>18</v>
      </c>
      <c r="F202" s="40" t="s">
        <v>739</v>
      </c>
      <c r="G202" s="311" t="s">
        <v>138</v>
      </c>
      <c r="H202" s="40" t="s">
        <v>73</v>
      </c>
      <c r="I202" s="698" t="s">
        <v>528</v>
      </c>
      <c r="J202" s="303">
        <v>0</v>
      </c>
      <c r="K202" s="304">
        <v>0</v>
      </c>
      <c r="L202" s="305">
        <v>0</v>
      </c>
      <c r="M202" s="305">
        <v>0</v>
      </c>
      <c r="N202" s="303">
        <v>0</v>
      </c>
      <c r="O202" s="306">
        <v>0</v>
      </c>
      <c r="P202" s="303">
        <v>0</v>
      </c>
      <c r="Q202" s="171">
        <f>VLOOKUP(C202&amp;D202&amp;A202,'Delivery Counts'!$A$23:$I$54,8,FALSE)</f>
        <v>0</v>
      </c>
      <c r="R202" s="171">
        <f>VLOOKUP(C202&amp;D202&amp;A202,'Delivery Counts'!$A$23:$I$54,9,FALSE)</f>
        <v>0</v>
      </c>
      <c r="S202" s="16">
        <f t="shared" si="10"/>
        <v>0</v>
      </c>
      <c r="T202" s="237"/>
      <c r="U202" s="237"/>
    </row>
    <row r="203" spans="1:21" s="172" customFormat="1">
      <c r="A203" s="38">
        <v>18</v>
      </c>
      <c r="B203" s="39">
        <f t="shared" si="3"/>
        <v>0</v>
      </c>
      <c r="C203" s="39" t="str">
        <f t="shared" si="4"/>
        <v>2022 Current Year</v>
      </c>
      <c r="D203" s="40">
        <v>2</v>
      </c>
      <c r="E203" s="662">
        <v>18</v>
      </c>
      <c r="F203" s="40" t="s">
        <v>739</v>
      </c>
      <c r="G203" s="40" t="s">
        <v>138</v>
      </c>
      <c r="H203" s="40" t="s">
        <v>409</v>
      </c>
      <c r="I203" s="698" t="s">
        <v>803</v>
      </c>
      <c r="J203" s="303">
        <v>0</v>
      </c>
      <c r="K203" s="304">
        <v>0</v>
      </c>
      <c r="L203" s="305">
        <v>0</v>
      </c>
      <c r="M203" s="305">
        <v>0</v>
      </c>
      <c r="N203" s="303">
        <v>0</v>
      </c>
      <c r="O203" s="306">
        <v>0</v>
      </c>
      <c r="P203" s="303">
        <v>0</v>
      </c>
      <c r="Q203" s="171">
        <f>VLOOKUP(C203&amp;D203&amp;A203,'Delivery Counts'!$A$23:$I$54,8,FALSE)</f>
        <v>0</v>
      </c>
      <c r="R203" s="171">
        <f>VLOOKUP(C203&amp;D203&amp;A203,'Delivery Counts'!$A$23:$I$54,9,FALSE)</f>
        <v>0</v>
      </c>
      <c r="S203" s="16">
        <f t="shared" si="10"/>
        <v>0</v>
      </c>
      <c r="T203" s="237"/>
      <c r="U203" s="237"/>
    </row>
    <row r="204" spans="1:21" s="172" customFormat="1">
      <c r="A204" s="38">
        <v>19</v>
      </c>
      <c r="B204" s="39">
        <f t="shared" si="3"/>
        <v>0</v>
      </c>
      <c r="C204" s="39" t="str">
        <f t="shared" si="4"/>
        <v>2022 Current Year</v>
      </c>
      <c r="D204" s="40">
        <v>2</v>
      </c>
      <c r="E204" s="662">
        <v>19</v>
      </c>
      <c r="F204" s="40" t="s">
        <v>739</v>
      </c>
      <c r="G204" s="40" t="s">
        <v>139</v>
      </c>
      <c r="H204" s="40" t="s">
        <v>211</v>
      </c>
      <c r="I204" s="698" t="s">
        <v>261</v>
      </c>
      <c r="J204" s="303">
        <v>0</v>
      </c>
      <c r="K204" s="304">
        <v>0</v>
      </c>
      <c r="L204" s="305">
        <v>0</v>
      </c>
      <c r="M204" s="305">
        <v>0</v>
      </c>
      <c r="N204" s="303">
        <v>0</v>
      </c>
      <c r="O204" s="306">
        <v>0</v>
      </c>
      <c r="P204" s="303">
        <v>0</v>
      </c>
      <c r="Q204" s="171">
        <f>VLOOKUP(C204&amp;D204&amp;A204,'Delivery Counts'!$A$23:$I$54,8,FALSE)</f>
        <v>0</v>
      </c>
      <c r="R204" s="171">
        <f>VLOOKUP(C204&amp;D204&amp;A204,'Delivery Counts'!$A$23:$I$54,9,FALSE)</f>
        <v>0</v>
      </c>
      <c r="S204" s="16">
        <f t="shared" si="10"/>
        <v>0</v>
      </c>
      <c r="T204" s="237"/>
      <c r="U204" s="237"/>
    </row>
    <row r="205" spans="1:21" s="172" customFormat="1">
      <c r="A205" s="38">
        <v>19</v>
      </c>
      <c r="B205" s="39">
        <f t="shared" si="3"/>
        <v>0</v>
      </c>
      <c r="C205" s="39" t="str">
        <f t="shared" si="4"/>
        <v>2022 Current Year</v>
      </c>
      <c r="D205" s="40">
        <v>2</v>
      </c>
      <c r="E205" s="662">
        <v>19</v>
      </c>
      <c r="F205" s="40" t="s">
        <v>739</v>
      </c>
      <c r="G205" s="311" t="s">
        <v>139</v>
      </c>
      <c r="H205" s="40" t="s">
        <v>214</v>
      </c>
      <c r="I205" s="698" t="s">
        <v>676</v>
      </c>
      <c r="J205" s="303">
        <v>0</v>
      </c>
      <c r="K205" s="304">
        <v>0</v>
      </c>
      <c r="L205" s="305">
        <v>0</v>
      </c>
      <c r="M205" s="305">
        <v>0</v>
      </c>
      <c r="N205" s="303">
        <v>0</v>
      </c>
      <c r="O205" s="306">
        <v>0</v>
      </c>
      <c r="P205" s="303">
        <v>0</v>
      </c>
      <c r="Q205" s="171">
        <f>VLOOKUP(C205&amp;D205&amp;A205,'Delivery Counts'!$A$23:$I$54,8,FALSE)</f>
        <v>0</v>
      </c>
      <c r="R205" s="171">
        <f>VLOOKUP(C205&amp;D205&amp;A205,'Delivery Counts'!$A$23:$I$54,9,FALSE)</f>
        <v>0</v>
      </c>
      <c r="S205" s="16">
        <f t="shared" si="10"/>
        <v>0</v>
      </c>
    </row>
    <row r="206" spans="1:21" s="172" customFormat="1">
      <c r="A206" s="38">
        <v>19</v>
      </c>
      <c r="B206" s="39">
        <f t="shared" si="3"/>
        <v>0</v>
      </c>
      <c r="C206" s="39" t="str">
        <f t="shared" si="4"/>
        <v>2022 Current Year</v>
      </c>
      <c r="D206" s="40">
        <v>2</v>
      </c>
      <c r="E206" s="662">
        <v>19</v>
      </c>
      <c r="F206" s="40" t="s">
        <v>739</v>
      </c>
      <c r="G206" s="311" t="s">
        <v>139</v>
      </c>
      <c r="H206" s="40" t="s">
        <v>215</v>
      </c>
      <c r="I206" s="698" t="s">
        <v>216</v>
      </c>
      <c r="J206" s="303">
        <v>0</v>
      </c>
      <c r="K206" s="304">
        <v>0</v>
      </c>
      <c r="L206" s="305">
        <v>0</v>
      </c>
      <c r="M206" s="305">
        <v>0</v>
      </c>
      <c r="N206" s="303">
        <v>0</v>
      </c>
      <c r="O206" s="306">
        <v>0</v>
      </c>
      <c r="P206" s="303">
        <v>0</v>
      </c>
      <c r="Q206" s="171">
        <f>VLOOKUP(C206&amp;D206&amp;A206,'Delivery Counts'!$A$23:$I$54,8,FALSE)</f>
        <v>0</v>
      </c>
      <c r="R206" s="171">
        <f>VLOOKUP(C206&amp;D206&amp;A206,'Delivery Counts'!$A$23:$I$54,9,FALSE)</f>
        <v>0</v>
      </c>
      <c r="S206" s="16">
        <f t="shared" si="10"/>
        <v>0</v>
      </c>
    </row>
    <row r="207" spans="1:21" s="172" customFormat="1">
      <c r="A207" s="38">
        <v>19</v>
      </c>
      <c r="B207" s="39">
        <f t="shared" si="3"/>
        <v>0</v>
      </c>
      <c r="C207" s="39" t="str">
        <f t="shared" si="4"/>
        <v>2022 Current Year</v>
      </c>
      <c r="D207" s="40">
        <v>2</v>
      </c>
      <c r="E207" s="662">
        <v>19</v>
      </c>
      <c r="F207" s="40" t="s">
        <v>739</v>
      </c>
      <c r="G207" s="311" t="s">
        <v>139</v>
      </c>
      <c r="H207" s="40" t="s">
        <v>217</v>
      </c>
      <c r="I207" s="698" t="s">
        <v>262</v>
      </c>
      <c r="J207" s="303">
        <v>0</v>
      </c>
      <c r="K207" s="304">
        <v>0</v>
      </c>
      <c r="L207" s="305">
        <v>0</v>
      </c>
      <c r="M207" s="305">
        <v>0</v>
      </c>
      <c r="N207" s="303">
        <v>0</v>
      </c>
      <c r="O207" s="306">
        <v>0</v>
      </c>
      <c r="P207" s="303">
        <v>0</v>
      </c>
      <c r="Q207" s="171">
        <f>VLOOKUP(C207&amp;D207&amp;A207,'Delivery Counts'!$A$23:$I$54,8,FALSE)</f>
        <v>0</v>
      </c>
      <c r="R207" s="171">
        <f>VLOOKUP(C207&amp;D207&amp;A207,'Delivery Counts'!$A$23:$I$54,9,FALSE)</f>
        <v>0</v>
      </c>
      <c r="S207" s="16">
        <f t="shared" si="10"/>
        <v>0</v>
      </c>
      <c r="T207" s="237"/>
      <c r="U207" s="237"/>
    </row>
    <row r="208" spans="1:21" s="172" customFormat="1">
      <c r="A208" s="38">
        <v>19</v>
      </c>
      <c r="B208" s="39">
        <f t="shared" si="3"/>
        <v>0</v>
      </c>
      <c r="C208" s="39" t="str">
        <f t="shared" si="4"/>
        <v>2022 Current Year</v>
      </c>
      <c r="D208" s="40">
        <v>2</v>
      </c>
      <c r="E208" s="662">
        <v>19</v>
      </c>
      <c r="F208" s="40" t="s">
        <v>739</v>
      </c>
      <c r="G208" s="311" t="s">
        <v>139</v>
      </c>
      <c r="H208" s="40" t="s">
        <v>218</v>
      </c>
      <c r="I208" s="698" t="s">
        <v>677</v>
      </c>
      <c r="J208" s="303">
        <v>0</v>
      </c>
      <c r="K208" s="304">
        <v>0</v>
      </c>
      <c r="L208" s="305">
        <v>0</v>
      </c>
      <c r="M208" s="305">
        <v>0</v>
      </c>
      <c r="N208" s="303">
        <v>0</v>
      </c>
      <c r="O208" s="306">
        <v>0</v>
      </c>
      <c r="P208" s="303">
        <v>0</v>
      </c>
      <c r="Q208" s="171">
        <f>VLOOKUP(C208&amp;D208&amp;A208,'Delivery Counts'!$A$23:$I$54,8,FALSE)</f>
        <v>0</v>
      </c>
      <c r="R208" s="171">
        <f>VLOOKUP(C208&amp;D208&amp;A208,'Delivery Counts'!$A$23:$I$54,9,FALSE)</f>
        <v>0</v>
      </c>
      <c r="S208" s="16">
        <f t="shared" si="10"/>
        <v>0</v>
      </c>
      <c r="T208" s="237"/>
      <c r="U208" s="237"/>
    </row>
    <row r="209" spans="1:21" s="172" customFormat="1">
      <c r="A209" s="38">
        <v>19</v>
      </c>
      <c r="B209" s="39">
        <f t="shared" si="3"/>
        <v>0</v>
      </c>
      <c r="C209" s="39" t="str">
        <f t="shared" si="4"/>
        <v>2022 Current Year</v>
      </c>
      <c r="D209" s="40">
        <v>2</v>
      </c>
      <c r="E209" s="662">
        <v>19</v>
      </c>
      <c r="F209" s="40" t="s">
        <v>739</v>
      </c>
      <c r="G209" s="311" t="s">
        <v>139</v>
      </c>
      <c r="H209" s="40" t="s">
        <v>219</v>
      </c>
      <c r="I209" s="698" t="s">
        <v>263</v>
      </c>
      <c r="J209" s="303">
        <v>0</v>
      </c>
      <c r="K209" s="304">
        <v>0</v>
      </c>
      <c r="L209" s="305">
        <v>0</v>
      </c>
      <c r="M209" s="305">
        <v>0</v>
      </c>
      <c r="N209" s="303">
        <v>0</v>
      </c>
      <c r="O209" s="306">
        <v>0</v>
      </c>
      <c r="P209" s="303">
        <v>0</v>
      </c>
      <c r="Q209" s="171">
        <f>VLOOKUP(C209&amp;D209&amp;A209,'Delivery Counts'!$A$23:$I$54,8,FALSE)</f>
        <v>0</v>
      </c>
      <c r="R209" s="171">
        <f>VLOOKUP(C209&amp;D209&amp;A209,'Delivery Counts'!$A$23:$I$54,9,FALSE)</f>
        <v>0</v>
      </c>
      <c r="S209" s="16">
        <f t="shared" si="10"/>
        <v>0</v>
      </c>
      <c r="T209" s="237"/>
      <c r="U209" s="237"/>
    </row>
    <row r="210" spans="1:21" s="172" customFormat="1">
      <c r="A210" s="38">
        <v>19</v>
      </c>
      <c r="B210" s="39">
        <f t="shared" si="3"/>
        <v>0</v>
      </c>
      <c r="C210" s="39" t="str">
        <f t="shared" si="4"/>
        <v>2022 Current Year</v>
      </c>
      <c r="D210" s="40">
        <v>2</v>
      </c>
      <c r="E210" s="662">
        <v>19</v>
      </c>
      <c r="F210" s="40" t="s">
        <v>739</v>
      </c>
      <c r="G210" s="311" t="s">
        <v>139</v>
      </c>
      <c r="H210" s="40" t="s">
        <v>220</v>
      </c>
      <c r="I210" s="698" t="s">
        <v>675</v>
      </c>
      <c r="J210" s="303">
        <v>0</v>
      </c>
      <c r="K210" s="304">
        <v>0</v>
      </c>
      <c r="L210" s="305">
        <v>0</v>
      </c>
      <c r="M210" s="305">
        <v>0</v>
      </c>
      <c r="N210" s="303">
        <v>0</v>
      </c>
      <c r="O210" s="306">
        <v>0</v>
      </c>
      <c r="P210" s="303">
        <v>0</v>
      </c>
      <c r="Q210" s="171">
        <f>VLOOKUP(C210&amp;D210&amp;A210,'Delivery Counts'!$A$23:$I$54,8,FALSE)</f>
        <v>0</v>
      </c>
      <c r="R210" s="171">
        <f>VLOOKUP(C210&amp;D210&amp;A210,'Delivery Counts'!$A$23:$I$54,9,FALSE)</f>
        <v>0</v>
      </c>
      <c r="S210" s="16">
        <f t="shared" si="10"/>
        <v>0</v>
      </c>
      <c r="T210" s="237"/>
      <c r="U210" s="237"/>
    </row>
    <row r="211" spans="1:21" s="172" customFormat="1">
      <c r="A211" s="38">
        <v>19</v>
      </c>
      <c r="B211" s="39">
        <f t="shared" si="3"/>
        <v>0</v>
      </c>
      <c r="C211" s="39" t="str">
        <f t="shared" si="4"/>
        <v>2022 Current Year</v>
      </c>
      <c r="D211" s="40">
        <v>2</v>
      </c>
      <c r="E211" s="662">
        <v>19</v>
      </c>
      <c r="F211" s="40" t="s">
        <v>739</v>
      </c>
      <c r="G211" s="311" t="s">
        <v>139</v>
      </c>
      <c r="H211" s="40" t="s">
        <v>221</v>
      </c>
      <c r="I211" s="698" t="s">
        <v>264</v>
      </c>
      <c r="J211" s="303">
        <v>0</v>
      </c>
      <c r="K211" s="304">
        <v>0</v>
      </c>
      <c r="L211" s="305">
        <v>0</v>
      </c>
      <c r="M211" s="305">
        <v>0</v>
      </c>
      <c r="N211" s="303">
        <v>0</v>
      </c>
      <c r="O211" s="306">
        <v>0</v>
      </c>
      <c r="P211" s="303">
        <v>0</v>
      </c>
      <c r="Q211" s="171">
        <f>VLOOKUP(C211&amp;D211&amp;A211,'Delivery Counts'!$A$23:$I$54,8,FALSE)</f>
        <v>0</v>
      </c>
      <c r="R211" s="171">
        <f>VLOOKUP(C211&amp;D211&amp;A211,'Delivery Counts'!$A$23:$I$54,9,FALSE)</f>
        <v>0</v>
      </c>
      <c r="S211" s="16">
        <f t="shared" si="10"/>
        <v>0</v>
      </c>
      <c r="T211" s="237"/>
      <c r="U211" s="237"/>
    </row>
    <row r="212" spans="1:21" s="172" customFormat="1">
      <c r="A212" s="38">
        <v>19</v>
      </c>
      <c r="B212" s="39">
        <f t="shared" si="3"/>
        <v>0</v>
      </c>
      <c r="C212" s="39" t="str">
        <f t="shared" si="4"/>
        <v>2022 Current Year</v>
      </c>
      <c r="D212" s="40">
        <v>2</v>
      </c>
      <c r="E212" s="662">
        <v>19</v>
      </c>
      <c r="F212" s="40" t="s">
        <v>739</v>
      </c>
      <c r="G212" s="311" t="s">
        <v>139</v>
      </c>
      <c r="H212" s="40" t="s">
        <v>222</v>
      </c>
      <c r="I212" s="698" t="s">
        <v>206</v>
      </c>
      <c r="J212" s="303">
        <v>0</v>
      </c>
      <c r="K212" s="304">
        <v>0</v>
      </c>
      <c r="L212" s="305">
        <v>0</v>
      </c>
      <c r="M212" s="305">
        <v>0</v>
      </c>
      <c r="N212" s="303">
        <v>0</v>
      </c>
      <c r="O212" s="306">
        <v>0</v>
      </c>
      <c r="P212" s="303">
        <v>0</v>
      </c>
      <c r="Q212" s="171">
        <f>VLOOKUP(C212&amp;D212&amp;A212,'Delivery Counts'!$A$23:$I$54,8,FALSE)</f>
        <v>0</v>
      </c>
      <c r="R212" s="171">
        <f>VLOOKUP(C212&amp;D212&amp;A212,'Delivery Counts'!$A$23:$I$54,9,FALSE)</f>
        <v>0</v>
      </c>
      <c r="S212" s="16">
        <f t="shared" si="10"/>
        <v>0</v>
      </c>
      <c r="T212" s="237"/>
      <c r="U212" s="237"/>
    </row>
    <row r="213" spans="1:21" s="172" customFormat="1">
      <c r="A213" s="38">
        <v>19</v>
      </c>
      <c r="B213" s="39">
        <f t="shared" si="3"/>
        <v>0</v>
      </c>
      <c r="C213" s="39" t="str">
        <f t="shared" si="4"/>
        <v>2022 Current Year</v>
      </c>
      <c r="D213" s="40">
        <v>2</v>
      </c>
      <c r="E213" s="662">
        <v>19</v>
      </c>
      <c r="F213" s="40" t="s">
        <v>739</v>
      </c>
      <c r="G213" s="311" t="s">
        <v>139</v>
      </c>
      <c r="H213" s="40" t="s">
        <v>223</v>
      </c>
      <c r="I213" s="698" t="s">
        <v>181</v>
      </c>
      <c r="J213" s="303">
        <v>0</v>
      </c>
      <c r="K213" s="304">
        <v>0</v>
      </c>
      <c r="L213" s="305">
        <v>0</v>
      </c>
      <c r="M213" s="305">
        <v>0</v>
      </c>
      <c r="N213" s="303">
        <v>0</v>
      </c>
      <c r="O213" s="306">
        <v>0</v>
      </c>
      <c r="P213" s="303">
        <v>0</v>
      </c>
      <c r="Q213" s="171">
        <f>VLOOKUP(C213&amp;D213&amp;A213,'Delivery Counts'!$A$23:$I$54,8,FALSE)</f>
        <v>0</v>
      </c>
      <c r="R213" s="171">
        <f>VLOOKUP(C213&amp;D213&amp;A213,'Delivery Counts'!$A$23:$I$54,9,FALSE)</f>
        <v>0</v>
      </c>
      <c r="S213" s="16">
        <f t="shared" si="10"/>
        <v>0</v>
      </c>
      <c r="T213" s="237"/>
      <c r="U213" s="237"/>
    </row>
    <row r="214" spans="1:21" s="172" customFormat="1">
      <c r="A214" s="38">
        <v>19</v>
      </c>
      <c r="B214" s="39">
        <f t="shared" si="3"/>
        <v>0</v>
      </c>
      <c r="C214" s="39" t="str">
        <f t="shared" si="4"/>
        <v>2022 Current Year</v>
      </c>
      <c r="D214" s="40">
        <v>2</v>
      </c>
      <c r="E214" s="662">
        <v>19</v>
      </c>
      <c r="F214" s="40" t="s">
        <v>739</v>
      </c>
      <c r="G214" s="311" t="s">
        <v>139</v>
      </c>
      <c r="H214" s="40" t="s">
        <v>150</v>
      </c>
      <c r="I214" s="698" t="s">
        <v>204</v>
      </c>
      <c r="J214" s="303">
        <v>0</v>
      </c>
      <c r="K214" s="304">
        <v>0</v>
      </c>
      <c r="L214" s="305">
        <v>0</v>
      </c>
      <c r="M214" s="305">
        <v>0</v>
      </c>
      <c r="N214" s="303">
        <v>0</v>
      </c>
      <c r="O214" s="306">
        <v>0</v>
      </c>
      <c r="P214" s="303">
        <v>0</v>
      </c>
      <c r="Q214" s="171">
        <f>VLOOKUP(C214&amp;D214&amp;A214,'Delivery Counts'!$A$23:$I$54,8,FALSE)</f>
        <v>0</v>
      </c>
      <c r="R214" s="171">
        <f>VLOOKUP(C214&amp;D214&amp;A214,'Delivery Counts'!$A$23:$I$54,9,FALSE)</f>
        <v>0</v>
      </c>
      <c r="S214" s="16">
        <f t="shared" si="10"/>
        <v>0</v>
      </c>
      <c r="T214" s="237"/>
      <c r="U214" s="237"/>
    </row>
    <row r="215" spans="1:21" s="172" customFormat="1">
      <c r="A215" s="38">
        <v>19</v>
      </c>
      <c r="B215" s="39">
        <f t="shared" si="3"/>
        <v>0</v>
      </c>
      <c r="C215" s="39" t="str">
        <f t="shared" si="4"/>
        <v>2022 Current Year</v>
      </c>
      <c r="D215" s="40">
        <v>2</v>
      </c>
      <c r="E215" s="662">
        <v>19</v>
      </c>
      <c r="F215" s="40" t="s">
        <v>739</v>
      </c>
      <c r="G215" s="311" t="s">
        <v>139</v>
      </c>
      <c r="H215" s="40" t="s">
        <v>151</v>
      </c>
      <c r="I215" s="698" t="s">
        <v>205</v>
      </c>
      <c r="J215" s="303">
        <v>0</v>
      </c>
      <c r="K215" s="304">
        <v>0</v>
      </c>
      <c r="L215" s="305">
        <v>0</v>
      </c>
      <c r="M215" s="305">
        <v>0</v>
      </c>
      <c r="N215" s="303">
        <v>0</v>
      </c>
      <c r="O215" s="306">
        <v>0</v>
      </c>
      <c r="P215" s="303">
        <v>0</v>
      </c>
      <c r="Q215" s="171">
        <f>VLOOKUP(C215&amp;D215&amp;A215,'Delivery Counts'!$A$23:$I$54,8,FALSE)</f>
        <v>0</v>
      </c>
      <c r="R215" s="171">
        <f>VLOOKUP(C215&amp;D215&amp;A215,'Delivery Counts'!$A$23:$I$54,9,FALSE)</f>
        <v>0</v>
      </c>
      <c r="S215" s="16">
        <f t="shared" si="10"/>
        <v>0</v>
      </c>
      <c r="T215" s="237"/>
      <c r="U215" s="237"/>
    </row>
    <row r="216" spans="1:21" s="172" customFormat="1">
      <c r="A216" s="38">
        <v>19</v>
      </c>
      <c r="B216" s="39">
        <f t="shared" si="3"/>
        <v>0</v>
      </c>
      <c r="C216" s="39" t="str">
        <f t="shared" si="4"/>
        <v>2022 Current Year</v>
      </c>
      <c r="D216" s="40">
        <v>2</v>
      </c>
      <c r="E216" s="662">
        <v>19</v>
      </c>
      <c r="F216" s="40" t="s">
        <v>739</v>
      </c>
      <c r="G216" s="311" t="s">
        <v>139</v>
      </c>
      <c r="H216" s="40" t="s">
        <v>152</v>
      </c>
      <c r="I216" s="698" t="s">
        <v>182</v>
      </c>
      <c r="J216" s="303">
        <v>0</v>
      </c>
      <c r="K216" s="304">
        <v>0</v>
      </c>
      <c r="L216" s="305">
        <v>0</v>
      </c>
      <c r="M216" s="305">
        <v>0</v>
      </c>
      <c r="N216" s="303">
        <v>0</v>
      </c>
      <c r="O216" s="306">
        <v>0</v>
      </c>
      <c r="P216" s="303">
        <v>0</v>
      </c>
      <c r="Q216" s="171">
        <f>VLOOKUP(C216&amp;D216&amp;A216,'Delivery Counts'!$A$23:$I$54,8,FALSE)</f>
        <v>0</v>
      </c>
      <c r="R216" s="171">
        <f>VLOOKUP(C216&amp;D216&amp;A216,'Delivery Counts'!$A$23:$I$54,9,FALSE)</f>
        <v>0</v>
      </c>
      <c r="S216" s="16">
        <f t="shared" si="10"/>
        <v>0</v>
      </c>
      <c r="T216" s="237"/>
      <c r="U216" s="237"/>
    </row>
    <row r="217" spans="1:21" s="172" customFormat="1">
      <c r="A217" s="38">
        <v>19</v>
      </c>
      <c r="B217" s="39">
        <f t="shared" si="3"/>
        <v>0</v>
      </c>
      <c r="C217" s="39" t="str">
        <f t="shared" si="4"/>
        <v>2022 Current Year</v>
      </c>
      <c r="D217" s="40">
        <v>2</v>
      </c>
      <c r="E217" s="662">
        <v>19</v>
      </c>
      <c r="F217" s="40" t="s">
        <v>739</v>
      </c>
      <c r="G217" s="311" t="s">
        <v>139</v>
      </c>
      <c r="H217" s="40" t="s">
        <v>70</v>
      </c>
      <c r="I217" s="698" t="s">
        <v>265</v>
      </c>
      <c r="J217" s="303">
        <v>0</v>
      </c>
      <c r="K217" s="304">
        <v>0</v>
      </c>
      <c r="L217" s="305">
        <v>0</v>
      </c>
      <c r="M217" s="305">
        <v>0</v>
      </c>
      <c r="N217" s="303">
        <v>0</v>
      </c>
      <c r="O217" s="306">
        <v>0</v>
      </c>
      <c r="P217" s="303">
        <v>0</v>
      </c>
      <c r="Q217" s="171">
        <f>VLOOKUP(C217&amp;D217&amp;A217,'Delivery Counts'!$A$23:$I$54,8,FALSE)</f>
        <v>0</v>
      </c>
      <c r="R217" s="171">
        <f>VLOOKUP(C217&amp;D217&amp;A217,'Delivery Counts'!$A$23:$I$54,9,FALSE)</f>
        <v>0</v>
      </c>
      <c r="S217" s="16">
        <f t="shared" si="10"/>
        <v>0</v>
      </c>
      <c r="T217" s="237"/>
      <c r="U217" s="237"/>
    </row>
    <row r="218" spans="1:21" s="172" customFormat="1">
      <c r="A218" s="38">
        <v>19</v>
      </c>
      <c r="B218" s="39">
        <f t="shared" si="3"/>
        <v>0</v>
      </c>
      <c r="C218" s="39" t="str">
        <f t="shared" si="4"/>
        <v>2022 Current Year</v>
      </c>
      <c r="D218" s="40">
        <v>2</v>
      </c>
      <c r="E218" s="662">
        <v>19</v>
      </c>
      <c r="F218" s="40" t="s">
        <v>739</v>
      </c>
      <c r="G218" s="311" t="s">
        <v>139</v>
      </c>
      <c r="H218" s="40" t="s">
        <v>71</v>
      </c>
      <c r="I218" s="698" t="s">
        <v>266</v>
      </c>
      <c r="J218" s="303">
        <v>0</v>
      </c>
      <c r="K218" s="304">
        <v>0</v>
      </c>
      <c r="L218" s="305">
        <v>0</v>
      </c>
      <c r="M218" s="305">
        <v>0</v>
      </c>
      <c r="N218" s="303">
        <v>0</v>
      </c>
      <c r="O218" s="306">
        <v>0</v>
      </c>
      <c r="P218" s="303">
        <v>0</v>
      </c>
      <c r="Q218" s="171">
        <f>VLOOKUP(C218&amp;D218&amp;A218,'Delivery Counts'!$A$23:$I$54,8,FALSE)</f>
        <v>0</v>
      </c>
      <c r="R218" s="171">
        <f>VLOOKUP(C218&amp;D218&amp;A218,'Delivery Counts'!$A$23:$I$54,9,FALSE)</f>
        <v>0</v>
      </c>
      <c r="S218" s="16">
        <f t="shared" si="10"/>
        <v>0</v>
      </c>
      <c r="T218" s="237"/>
      <c r="U218" s="237"/>
    </row>
    <row r="219" spans="1:21" s="172" customFormat="1">
      <c r="A219" s="38">
        <v>19</v>
      </c>
      <c r="B219" s="39">
        <f t="shared" si="3"/>
        <v>0</v>
      </c>
      <c r="C219" s="39" t="str">
        <f t="shared" si="4"/>
        <v>2022 Current Year</v>
      </c>
      <c r="D219" s="40">
        <v>2</v>
      </c>
      <c r="E219" s="662">
        <v>19</v>
      </c>
      <c r="F219" s="40" t="s">
        <v>739</v>
      </c>
      <c r="G219" s="311" t="s">
        <v>139</v>
      </c>
      <c r="H219" s="40" t="s">
        <v>72</v>
      </c>
      <c r="I219" s="698" t="s">
        <v>527</v>
      </c>
      <c r="J219" s="303">
        <v>0</v>
      </c>
      <c r="K219" s="304">
        <v>0</v>
      </c>
      <c r="L219" s="305">
        <v>0</v>
      </c>
      <c r="M219" s="305">
        <v>0</v>
      </c>
      <c r="N219" s="303">
        <v>0</v>
      </c>
      <c r="O219" s="306">
        <v>0</v>
      </c>
      <c r="P219" s="303">
        <v>0</v>
      </c>
      <c r="Q219" s="171">
        <f>VLOOKUP(C219&amp;D219&amp;A219,'Delivery Counts'!$A$23:$I$54,8,FALSE)</f>
        <v>0</v>
      </c>
      <c r="R219" s="171">
        <f>VLOOKUP(C219&amp;D219&amp;A219,'Delivery Counts'!$A$23:$I$54,9,FALSE)</f>
        <v>0</v>
      </c>
      <c r="S219" s="16">
        <f t="shared" si="10"/>
        <v>0</v>
      </c>
      <c r="T219" s="237"/>
      <c r="U219" s="237"/>
    </row>
    <row r="220" spans="1:21" s="172" customFormat="1">
      <c r="A220" s="38">
        <v>19</v>
      </c>
      <c r="B220" s="39">
        <f t="shared" si="3"/>
        <v>0</v>
      </c>
      <c r="C220" s="39" t="str">
        <f t="shared" si="4"/>
        <v>2022 Current Year</v>
      </c>
      <c r="D220" s="40">
        <v>2</v>
      </c>
      <c r="E220" s="662">
        <v>19</v>
      </c>
      <c r="F220" s="40" t="s">
        <v>739</v>
      </c>
      <c r="G220" s="311" t="s">
        <v>139</v>
      </c>
      <c r="H220" s="40" t="s">
        <v>73</v>
      </c>
      <c r="I220" s="698" t="s">
        <v>528</v>
      </c>
      <c r="J220" s="303">
        <v>0</v>
      </c>
      <c r="K220" s="304">
        <v>0</v>
      </c>
      <c r="L220" s="305">
        <v>0</v>
      </c>
      <c r="M220" s="305">
        <v>0</v>
      </c>
      <c r="N220" s="303">
        <v>0</v>
      </c>
      <c r="O220" s="306">
        <v>0</v>
      </c>
      <c r="P220" s="303">
        <v>0</v>
      </c>
      <c r="Q220" s="171">
        <f>VLOOKUP(C220&amp;D220&amp;A220,'Delivery Counts'!$A$23:$I$54,8,FALSE)</f>
        <v>0</v>
      </c>
      <c r="R220" s="171">
        <f>VLOOKUP(C220&amp;D220&amp;A220,'Delivery Counts'!$A$23:$I$54,9,FALSE)</f>
        <v>0</v>
      </c>
      <c r="S220" s="16">
        <f t="shared" si="10"/>
        <v>0</v>
      </c>
      <c r="T220" s="237"/>
      <c r="U220" s="237"/>
    </row>
    <row r="221" spans="1:21" s="172" customFormat="1">
      <c r="A221" s="38">
        <v>19</v>
      </c>
      <c r="B221" s="39">
        <f t="shared" si="3"/>
        <v>0</v>
      </c>
      <c r="C221" s="39" t="str">
        <f t="shared" si="4"/>
        <v>2022 Current Year</v>
      </c>
      <c r="D221" s="40">
        <v>2</v>
      </c>
      <c r="E221" s="662">
        <v>19</v>
      </c>
      <c r="F221" s="40" t="s">
        <v>739</v>
      </c>
      <c r="G221" s="40" t="s">
        <v>139</v>
      </c>
      <c r="H221" s="40" t="s">
        <v>409</v>
      </c>
      <c r="I221" s="698" t="s">
        <v>803</v>
      </c>
      <c r="J221" s="303">
        <v>0</v>
      </c>
      <c r="K221" s="304">
        <v>0</v>
      </c>
      <c r="L221" s="305">
        <v>0</v>
      </c>
      <c r="M221" s="305">
        <v>0</v>
      </c>
      <c r="N221" s="303">
        <v>0</v>
      </c>
      <c r="O221" s="306">
        <v>0</v>
      </c>
      <c r="P221" s="303">
        <v>0</v>
      </c>
      <c r="Q221" s="171">
        <f>VLOOKUP(C221&amp;D221&amp;A221,'Delivery Counts'!$A$23:$I$54,8,FALSE)</f>
        <v>0</v>
      </c>
      <c r="R221" s="171">
        <f>VLOOKUP(C221&amp;D221&amp;A221,'Delivery Counts'!$A$23:$I$54,9,FALSE)</f>
        <v>0</v>
      </c>
      <c r="S221" s="16">
        <f t="shared" si="10"/>
        <v>0</v>
      </c>
      <c r="T221" s="237"/>
      <c r="U221" s="237"/>
    </row>
    <row r="222" spans="1:21" s="172" customFormat="1">
      <c r="A222" s="38">
        <v>20</v>
      </c>
      <c r="B222" s="39">
        <f t="shared" si="3"/>
        <v>0</v>
      </c>
      <c r="C222" s="39" t="str">
        <f t="shared" si="4"/>
        <v>2022 Current Year</v>
      </c>
      <c r="D222" s="40">
        <v>2</v>
      </c>
      <c r="E222" s="662">
        <v>20</v>
      </c>
      <c r="F222" s="662" t="s">
        <v>740</v>
      </c>
      <c r="G222" s="40" t="s">
        <v>138</v>
      </c>
      <c r="H222" s="40" t="s">
        <v>211</v>
      </c>
      <c r="I222" s="698" t="s">
        <v>261</v>
      </c>
      <c r="J222" s="303">
        <v>0</v>
      </c>
      <c r="K222" s="304">
        <v>0</v>
      </c>
      <c r="L222" s="305">
        <v>0</v>
      </c>
      <c r="M222" s="305">
        <v>0</v>
      </c>
      <c r="N222" s="303">
        <v>0</v>
      </c>
      <c r="O222" s="306">
        <v>0</v>
      </c>
      <c r="P222" s="303">
        <v>0</v>
      </c>
      <c r="Q222" s="171">
        <f>VLOOKUP(C222&amp;D222&amp;A222,'Delivery Counts'!$A$23:$I$54,8,FALSE)</f>
        <v>0</v>
      </c>
      <c r="R222" s="171">
        <f>VLOOKUP(C222&amp;D222&amp;A222,'Delivery Counts'!$A$23:$I$54,9,FALSE)</f>
        <v>0</v>
      </c>
      <c r="S222" s="16">
        <f t="shared" si="10"/>
        <v>0</v>
      </c>
      <c r="T222" s="237"/>
      <c r="U222" s="237"/>
    </row>
    <row r="223" spans="1:21" s="172" customFormat="1">
      <c r="A223" s="38">
        <v>20</v>
      </c>
      <c r="B223" s="39">
        <f t="shared" si="3"/>
        <v>0</v>
      </c>
      <c r="C223" s="39" t="str">
        <f t="shared" si="4"/>
        <v>2022 Current Year</v>
      </c>
      <c r="D223" s="40">
        <v>2</v>
      </c>
      <c r="E223" s="662">
        <v>20</v>
      </c>
      <c r="F223" s="40" t="s">
        <v>740</v>
      </c>
      <c r="G223" s="311" t="s">
        <v>138</v>
      </c>
      <c r="H223" s="40" t="s">
        <v>214</v>
      </c>
      <c r="I223" s="698" t="s">
        <v>676</v>
      </c>
      <c r="J223" s="303">
        <v>0</v>
      </c>
      <c r="K223" s="304">
        <v>0</v>
      </c>
      <c r="L223" s="305">
        <v>0</v>
      </c>
      <c r="M223" s="305">
        <v>0</v>
      </c>
      <c r="N223" s="303">
        <v>0</v>
      </c>
      <c r="O223" s="306">
        <v>0</v>
      </c>
      <c r="P223" s="303">
        <v>0</v>
      </c>
      <c r="Q223" s="171">
        <f>VLOOKUP(C223&amp;D223&amp;A223,'Delivery Counts'!$A$23:$I$54,8,FALSE)</f>
        <v>0</v>
      </c>
      <c r="R223" s="171">
        <f>VLOOKUP(C223&amp;D223&amp;A223,'Delivery Counts'!$A$23:$I$54,9,FALSE)</f>
        <v>0</v>
      </c>
      <c r="S223" s="16">
        <f t="shared" si="10"/>
        <v>0</v>
      </c>
    </row>
    <row r="224" spans="1:21" s="172" customFormat="1">
      <c r="A224" s="38">
        <v>20</v>
      </c>
      <c r="B224" s="39">
        <f t="shared" si="3"/>
        <v>0</v>
      </c>
      <c r="C224" s="39" t="str">
        <f t="shared" si="4"/>
        <v>2022 Current Year</v>
      </c>
      <c r="D224" s="40">
        <v>2</v>
      </c>
      <c r="E224" s="662">
        <v>20</v>
      </c>
      <c r="F224" s="40" t="s">
        <v>740</v>
      </c>
      <c r="G224" s="311" t="s">
        <v>138</v>
      </c>
      <c r="H224" s="40" t="s">
        <v>215</v>
      </c>
      <c r="I224" s="698" t="s">
        <v>216</v>
      </c>
      <c r="J224" s="303">
        <v>0</v>
      </c>
      <c r="K224" s="304">
        <v>0</v>
      </c>
      <c r="L224" s="305">
        <v>0</v>
      </c>
      <c r="M224" s="305">
        <v>0</v>
      </c>
      <c r="N224" s="303">
        <v>0</v>
      </c>
      <c r="O224" s="306">
        <v>0</v>
      </c>
      <c r="P224" s="303">
        <v>0</v>
      </c>
      <c r="Q224" s="171">
        <f>VLOOKUP(C224&amp;D224&amp;A224,'Delivery Counts'!$A$23:$I$54,8,FALSE)</f>
        <v>0</v>
      </c>
      <c r="R224" s="171">
        <f>VLOOKUP(C224&amp;D224&amp;A224,'Delivery Counts'!$A$23:$I$54,9,FALSE)</f>
        <v>0</v>
      </c>
      <c r="S224" s="16">
        <f t="shared" si="10"/>
        <v>0</v>
      </c>
    </row>
    <row r="225" spans="1:21" s="172" customFormat="1">
      <c r="A225" s="38">
        <v>20</v>
      </c>
      <c r="B225" s="39">
        <f t="shared" si="3"/>
        <v>0</v>
      </c>
      <c r="C225" s="39" t="str">
        <f t="shared" si="4"/>
        <v>2022 Current Year</v>
      </c>
      <c r="D225" s="40">
        <v>2</v>
      </c>
      <c r="E225" s="662">
        <v>20</v>
      </c>
      <c r="F225" s="40" t="s">
        <v>740</v>
      </c>
      <c r="G225" s="311" t="s">
        <v>138</v>
      </c>
      <c r="H225" s="40" t="s">
        <v>217</v>
      </c>
      <c r="I225" s="698" t="s">
        <v>262</v>
      </c>
      <c r="J225" s="303">
        <v>0</v>
      </c>
      <c r="K225" s="304">
        <v>0</v>
      </c>
      <c r="L225" s="305">
        <v>0</v>
      </c>
      <c r="M225" s="305">
        <v>0</v>
      </c>
      <c r="N225" s="303">
        <v>0</v>
      </c>
      <c r="O225" s="306">
        <v>0</v>
      </c>
      <c r="P225" s="303">
        <v>0</v>
      </c>
      <c r="Q225" s="171">
        <f>VLOOKUP(C225&amp;D225&amp;A225,'Delivery Counts'!$A$23:$I$54,8,FALSE)</f>
        <v>0</v>
      </c>
      <c r="R225" s="171">
        <f>VLOOKUP(C225&amp;D225&amp;A225,'Delivery Counts'!$A$23:$I$54,9,FALSE)</f>
        <v>0</v>
      </c>
      <c r="S225" s="16">
        <f t="shared" si="10"/>
        <v>0</v>
      </c>
      <c r="T225" s="237"/>
      <c r="U225" s="237"/>
    </row>
    <row r="226" spans="1:21" s="172" customFormat="1">
      <c r="A226" s="38">
        <v>20</v>
      </c>
      <c r="B226" s="39">
        <f t="shared" si="3"/>
        <v>0</v>
      </c>
      <c r="C226" s="39" t="str">
        <f t="shared" si="4"/>
        <v>2022 Current Year</v>
      </c>
      <c r="D226" s="40">
        <v>2</v>
      </c>
      <c r="E226" s="662">
        <v>20</v>
      </c>
      <c r="F226" s="40" t="s">
        <v>740</v>
      </c>
      <c r="G226" s="311" t="s">
        <v>138</v>
      </c>
      <c r="H226" s="40" t="s">
        <v>218</v>
      </c>
      <c r="I226" s="698" t="s">
        <v>677</v>
      </c>
      <c r="J226" s="303">
        <v>0</v>
      </c>
      <c r="K226" s="304">
        <v>0</v>
      </c>
      <c r="L226" s="305">
        <v>0</v>
      </c>
      <c r="M226" s="305">
        <v>0</v>
      </c>
      <c r="N226" s="303">
        <v>0</v>
      </c>
      <c r="O226" s="306">
        <v>0</v>
      </c>
      <c r="P226" s="303">
        <v>0</v>
      </c>
      <c r="Q226" s="171">
        <f>VLOOKUP(C226&amp;D226&amp;A226,'Delivery Counts'!$A$23:$I$54,8,FALSE)</f>
        <v>0</v>
      </c>
      <c r="R226" s="171">
        <f>VLOOKUP(C226&amp;D226&amp;A226,'Delivery Counts'!$A$23:$I$54,9,FALSE)</f>
        <v>0</v>
      </c>
      <c r="S226" s="16">
        <f t="shared" si="10"/>
        <v>0</v>
      </c>
      <c r="T226" s="237"/>
      <c r="U226" s="237"/>
    </row>
    <row r="227" spans="1:21" s="172" customFormat="1">
      <c r="A227" s="38">
        <v>20</v>
      </c>
      <c r="B227" s="39">
        <f t="shared" si="3"/>
        <v>0</v>
      </c>
      <c r="C227" s="39" t="str">
        <f t="shared" si="4"/>
        <v>2022 Current Year</v>
      </c>
      <c r="D227" s="40">
        <v>2</v>
      </c>
      <c r="E227" s="662">
        <v>20</v>
      </c>
      <c r="F227" s="40" t="s">
        <v>740</v>
      </c>
      <c r="G227" s="311" t="s">
        <v>138</v>
      </c>
      <c r="H227" s="40" t="s">
        <v>219</v>
      </c>
      <c r="I227" s="698" t="s">
        <v>263</v>
      </c>
      <c r="J227" s="303">
        <v>0</v>
      </c>
      <c r="K227" s="304">
        <v>0</v>
      </c>
      <c r="L227" s="305">
        <v>0</v>
      </c>
      <c r="M227" s="305">
        <v>0</v>
      </c>
      <c r="N227" s="303">
        <v>0</v>
      </c>
      <c r="O227" s="306">
        <v>0</v>
      </c>
      <c r="P227" s="303">
        <v>0</v>
      </c>
      <c r="Q227" s="171">
        <f>VLOOKUP(C227&amp;D227&amp;A227,'Delivery Counts'!$A$23:$I$54,8,FALSE)</f>
        <v>0</v>
      </c>
      <c r="R227" s="171">
        <f>VLOOKUP(C227&amp;D227&amp;A227,'Delivery Counts'!$A$23:$I$54,9,FALSE)</f>
        <v>0</v>
      </c>
      <c r="S227" s="16">
        <f t="shared" si="10"/>
        <v>0</v>
      </c>
      <c r="T227" s="237"/>
      <c r="U227" s="237"/>
    </row>
    <row r="228" spans="1:21" s="172" customFormat="1">
      <c r="A228" s="38">
        <v>20</v>
      </c>
      <c r="B228" s="39">
        <f t="shared" si="3"/>
        <v>0</v>
      </c>
      <c r="C228" s="39" t="str">
        <f t="shared" si="4"/>
        <v>2022 Current Year</v>
      </c>
      <c r="D228" s="40">
        <v>2</v>
      </c>
      <c r="E228" s="662">
        <v>20</v>
      </c>
      <c r="F228" s="40" t="s">
        <v>740</v>
      </c>
      <c r="G228" s="311" t="s">
        <v>138</v>
      </c>
      <c r="H228" s="40" t="s">
        <v>220</v>
      </c>
      <c r="I228" s="698" t="s">
        <v>675</v>
      </c>
      <c r="J228" s="303">
        <v>0</v>
      </c>
      <c r="K228" s="304">
        <v>0</v>
      </c>
      <c r="L228" s="305">
        <v>0</v>
      </c>
      <c r="M228" s="305">
        <v>0</v>
      </c>
      <c r="N228" s="303">
        <v>0</v>
      </c>
      <c r="O228" s="306">
        <v>0</v>
      </c>
      <c r="P228" s="303">
        <v>0</v>
      </c>
      <c r="Q228" s="171">
        <f>VLOOKUP(C228&amp;D228&amp;A228,'Delivery Counts'!$A$23:$I$54,8,FALSE)</f>
        <v>0</v>
      </c>
      <c r="R228" s="171">
        <f>VLOOKUP(C228&amp;D228&amp;A228,'Delivery Counts'!$A$23:$I$54,9,FALSE)</f>
        <v>0</v>
      </c>
      <c r="S228" s="16">
        <f t="shared" si="10"/>
        <v>0</v>
      </c>
      <c r="T228" s="237"/>
      <c r="U228" s="237"/>
    </row>
    <row r="229" spans="1:21" s="172" customFormat="1">
      <c r="A229" s="38">
        <v>20</v>
      </c>
      <c r="B229" s="39">
        <f t="shared" si="3"/>
        <v>0</v>
      </c>
      <c r="C229" s="39" t="str">
        <f t="shared" si="4"/>
        <v>2022 Current Year</v>
      </c>
      <c r="D229" s="40">
        <v>2</v>
      </c>
      <c r="E229" s="662">
        <v>20</v>
      </c>
      <c r="F229" s="40" t="s">
        <v>740</v>
      </c>
      <c r="G229" s="311" t="s">
        <v>138</v>
      </c>
      <c r="H229" s="40" t="s">
        <v>221</v>
      </c>
      <c r="I229" s="698" t="s">
        <v>264</v>
      </c>
      <c r="J229" s="303">
        <v>0</v>
      </c>
      <c r="K229" s="304">
        <v>0</v>
      </c>
      <c r="L229" s="305">
        <v>0</v>
      </c>
      <c r="M229" s="305">
        <v>0</v>
      </c>
      <c r="N229" s="303">
        <v>0</v>
      </c>
      <c r="O229" s="306">
        <v>0</v>
      </c>
      <c r="P229" s="303">
        <v>0</v>
      </c>
      <c r="Q229" s="171">
        <f>VLOOKUP(C229&amp;D229&amp;A229,'Delivery Counts'!$A$23:$I$54,8,FALSE)</f>
        <v>0</v>
      </c>
      <c r="R229" s="171">
        <f>VLOOKUP(C229&amp;D229&amp;A229,'Delivery Counts'!$A$23:$I$54,9,FALSE)</f>
        <v>0</v>
      </c>
      <c r="S229" s="16">
        <f t="shared" si="10"/>
        <v>0</v>
      </c>
      <c r="T229" s="237"/>
      <c r="U229" s="237"/>
    </row>
    <row r="230" spans="1:21" s="172" customFormat="1">
      <c r="A230" s="38">
        <v>20</v>
      </c>
      <c r="B230" s="39">
        <f t="shared" si="3"/>
        <v>0</v>
      </c>
      <c r="C230" s="39" t="str">
        <f t="shared" si="4"/>
        <v>2022 Current Year</v>
      </c>
      <c r="D230" s="40">
        <v>2</v>
      </c>
      <c r="E230" s="662">
        <v>20</v>
      </c>
      <c r="F230" s="40" t="s">
        <v>740</v>
      </c>
      <c r="G230" s="311" t="s">
        <v>138</v>
      </c>
      <c r="H230" s="40" t="s">
        <v>222</v>
      </c>
      <c r="I230" s="698" t="s">
        <v>206</v>
      </c>
      <c r="J230" s="303">
        <v>0</v>
      </c>
      <c r="K230" s="304">
        <v>0</v>
      </c>
      <c r="L230" s="305">
        <v>0</v>
      </c>
      <c r="M230" s="305">
        <v>0</v>
      </c>
      <c r="N230" s="303">
        <v>0</v>
      </c>
      <c r="O230" s="306">
        <v>0</v>
      </c>
      <c r="P230" s="303">
        <v>0</v>
      </c>
      <c r="Q230" s="171">
        <f>VLOOKUP(C230&amp;D230&amp;A230,'Delivery Counts'!$A$23:$I$54,8,FALSE)</f>
        <v>0</v>
      </c>
      <c r="R230" s="171">
        <f>VLOOKUP(C230&amp;D230&amp;A230,'Delivery Counts'!$A$23:$I$54,9,FALSE)</f>
        <v>0</v>
      </c>
      <c r="S230" s="16">
        <f t="shared" si="10"/>
        <v>0</v>
      </c>
      <c r="T230" s="237"/>
      <c r="U230" s="237"/>
    </row>
    <row r="231" spans="1:21" s="172" customFormat="1">
      <c r="A231" s="38">
        <v>20</v>
      </c>
      <c r="B231" s="39">
        <f t="shared" si="3"/>
        <v>0</v>
      </c>
      <c r="C231" s="39" t="str">
        <f t="shared" si="4"/>
        <v>2022 Current Year</v>
      </c>
      <c r="D231" s="40">
        <v>2</v>
      </c>
      <c r="E231" s="662">
        <v>20</v>
      </c>
      <c r="F231" s="40" t="s">
        <v>740</v>
      </c>
      <c r="G231" s="311" t="s">
        <v>138</v>
      </c>
      <c r="H231" s="40" t="s">
        <v>223</v>
      </c>
      <c r="I231" s="698" t="s">
        <v>181</v>
      </c>
      <c r="J231" s="303">
        <v>0</v>
      </c>
      <c r="K231" s="304">
        <v>0</v>
      </c>
      <c r="L231" s="305">
        <v>0</v>
      </c>
      <c r="M231" s="305">
        <v>0</v>
      </c>
      <c r="N231" s="303">
        <v>0</v>
      </c>
      <c r="O231" s="306">
        <v>0</v>
      </c>
      <c r="P231" s="303">
        <v>0</v>
      </c>
      <c r="Q231" s="171">
        <f>VLOOKUP(C231&amp;D231&amp;A231,'Delivery Counts'!$A$23:$I$54,8,FALSE)</f>
        <v>0</v>
      </c>
      <c r="R231" s="171">
        <f>VLOOKUP(C231&amp;D231&amp;A231,'Delivery Counts'!$A$23:$I$54,9,FALSE)</f>
        <v>0</v>
      </c>
      <c r="S231" s="16">
        <f t="shared" si="10"/>
        <v>0</v>
      </c>
      <c r="T231" s="237"/>
      <c r="U231" s="237"/>
    </row>
    <row r="232" spans="1:21" s="172" customFormat="1">
      <c r="A232" s="38">
        <v>20</v>
      </c>
      <c r="B232" s="39">
        <f t="shared" si="3"/>
        <v>0</v>
      </c>
      <c r="C232" s="39" t="str">
        <f t="shared" si="4"/>
        <v>2022 Current Year</v>
      </c>
      <c r="D232" s="40">
        <v>2</v>
      </c>
      <c r="E232" s="662">
        <v>20</v>
      </c>
      <c r="F232" s="40" t="s">
        <v>740</v>
      </c>
      <c r="G232" s="311" t="s">
        <v>138</v>
      </c>
      <c r="H232" s="40" t="s">
        <v>150</v>
      </c>
      <c r="I232" s="698" t="s">
        <v>204</v>
      </c>
      <c r="J232" s="303">
        <v>0</v>
      </c>
      <c r="K232" s="304">
        <v>0</v>
      </c>
      <c r="L232" s="305">
        <v>0</v>
      </c>
      <c r="M232" s="305">
        <v>0</v>
      </c>
      <c r="N232" s="303">
        <v>0</v>
      </c>
      <c r="O232" s="306">
        <v>0</v>
      </c>
      <c r="P232" s="303">
        <v>0</v>
      </c>
      <c r="Q232" s="171">
        <f>VLOOKUP(C232&amp;D232&amp;A232,'Delivery Counts'!$A$23:$I$54,8,FALSE)</f>
        <v>0</v>
      </c>
      <c r="R232" s="171">
        <f>VLOOKUP(C232&amp;D232&amp;A232,'Delivery Counts'!$A$23:$I$54,9,FALSE)</f>
        <v>0</v>
      </c>
      <c r="S232" s="16">
        <f t="shared" si="10"/>
        <v>0</v>
      </c>
      <c r="T232" s="237"/>
      <c r="U232" s="237"/>
    </row>
    <row r="233" spans="1:21" s="172" customFormat="1">
      <c r="A233" s="38">
        <v>20</v>
      </c>
      <c r="B233" s="39">
        <f t="shared" si="3"/>
        <v>0</v>
      </c>
      <c r="C233" s="39" t="str">
        <f t="shared" ref="C233:C293" si="11">$C$6</f>
        <v>2022 Current Year</v>
      </c>
      <c r="D233" s="40">
        <v>2</v>
      </c>
      <c r="E233" s="662">
        <v>20</v>
      </c>
      <c r="F233" s="40" t="s">
        <v>740</v>
      </c>
      <c r="G233" s="311" t="s">
        <v>138</v>
      </c>
      <c r="H233" s="40" t="s">
        <v>151</v>
      </c>
      <c r="I233" s="698" t="s">
        <v>205</v>
      </c>
      <c r="J233" s="303">
        <v>0</v>
      </c>
      <c r="K233" s="304">
        <v>0</v>
      </c>
      <c r="L233" s="305">
        <v>0</v>
      </c>
      <c r="M233" s="305">
        <v>0</v>
      </c>
      <c r="N233" s="303">
        <v>0</v>
      </c>
      <c r="O233" s="306">
        <v>0</v>
      </c>
      <c r="P233" s="303">
        <v>0</v>
      </c>
      <c r="Q233" s="171">
        <f>VLOOKUP(C233&amp;D233&amp;A233,'Delivery Counts'!$A$23:$I$54,8,FALSE)</f>
        <v>0</v>
      </c>
      <c r="R233" s="171">
        <f>VLOOKUP(C233&amp;D233&amp;A233,'Delivery Counts'!$A$23:$I$54,9,FALSE)</f>
        <v>0</v>
      </c>
      <c r="S233" s="16">
        <f t="shared" si="10"/>
        <v>0</v>
      </c>
      <c r="T233" s="237"/>
      <c r="U233" s="237"/>
    </row>
    <row r="234" spans="1:21" s="172" customFormat="1">
      <c r="A234" s="38">
        <v>20</v>
      </c>
      <c r="B234" s="39">
        <f t="shared" si="3"/>
        <v>0</v>
      </c>
      <c r="C234" s="39" t="str">
        <f t="shared" si="11"/>
        <v>2022 Current Year</v>
      </c>
      <c r="D234" s="40">
        <v>2</v>
      </c>
      <c r="E234" s="662">
        <v>20</v>
      </c>
      <c r="F234" s="40" t="s">
        <v>740</v>
      </c>
      <c r="G234" s="311" t="s">
        <v>138</v>
      </c>
      <c r="H234" s="40" t="s">
        <v>152</v>
      </c>
      <c r="I234" s="698" t="s">
        <v>182</v>
      </c>
      <c r="J234" s="303">
        <v>0</v>
      </c>
      <c r="K234" s="304">
        <v>0</v>
      </c>
      <c r="L234" s="305">
        <v>0</v>
      </c>
      <c r="M234" s="305">
        <v>0</v>
      </c>
      <c r="N234" s="303">
        <v>0</v>
      </c>
      <c r="O234" s="306">
        <v>0</v>
      </c>
      <c r="P234" s="303">
        <v>0</v>
      </c>
      <c r="Q234" s="171">
        <f>VLOOKUP(C234&amp;D234&amp;A234,'Delivery Counts'!$A$23:$I$54,8,FALSE)</f>
        <v>0</v>
      </c>
      <c r="R234" s="171">
        <f>VLOOKUP(C234&amp;D234&amp;A234,'Delivery Counts'!$A$23:$I$54,9,FALSE)</f>
        <v>0</v>
      </c>
      <c r="S234" s="16">
        <f t="shared" si="10"/>
        <v>0</v>
      </c>
      <c r="T234" s="237"/>
      <c r="U234" s="237"/>
    </row>
    <row r="235" spans="1:21" s="172" customFormat="1">
      <c r="A235" s="38">
        <v>20</v>
      </c>
      <c r="B235" s="39">
        <f t="shared" si="3"/>
        <v>0</v>
      </c>
      <c r="C235" s="39" t="str">
        <f t="shared" si="11"/>
        <v>2022 Current Year</v>
      </c>
      <c r="D235" s="40">
        <v>2</v>
      </c>
      <c r="E235" s="662">
        <v>20</v>
      </c>
      <c r="F235" s="40" t="s">
        <v>740</v>
      </c>
      <c r="G235" s="311" t="s">
        <v>138</v>
      </c>
      <c r="H235" s="40" t="s">
        <v>70</v>
      </c>
      <c r="I235" s="698" t="s">
        <v>265</v>
      </c>
      <c r="J235" s="303">
        <v>0</v>
      </c>
      <c r="K235" s="304">
        <v>0</v>
      </c>
      <c r="L235" s="305">
        <v>0</v>
      </c>
      <c r="M235" s="305">
        <v>0</v>
      </c>
      <c r="N235" s="303">
        <v>0</v>
      </c>
      <c r="O235" s="306">
        <v>0</v>
      </c>
      <c r="P235" s="303">
        <v>0</v>
      </c>
      <c r="Q235" s="171">
        <f>VLOOKUP(C235&amp;D235&amp;A235,'Delivery Counts'!$A$23:$I$54,8,FALSE)</f>
        <v>0</v>
      </c>
      <c r="R235" s="171">
        <f>VLOOKUP(C235&amp;D235&amp;A235,'Delivery Counts'!$A$23:$I$54,9,FALSE)</f>
        <v>0</v>
      </c>
      <c r="S235" s="16">
        <f t="shared" si="10"/>
        <v>0</v>
      </c>
      <c r="T235" s="237"/>
      <c r="U235" s="237"/>
    </row>
    <row r="236" spans="1:21" s="172" customFormat="1">
      <c r="A236" s="38">
        <v>20</v>
      </c>
      <c r="B236" s="39">
        <f t="shared" ref="B236:B293" si="12">$B$6</f>
        <v>0</v>
      </c>
      <c r="C236" s="39" t="str">
        <f t="shared" si="11"/>
        <v>2022 Current Year</v>
      </c>
      <c r="D236" s="40">
        <v>2</v>
      </c>
      <c r="E236" s="662">
        <v>20</v>
      </c>
      <c r="F236" s="40" t="s">
        <v>740</v>
      </c>
      <c r="G236" s="311" t="s">
        <v>138</v>
      </c>
      <c r="H236" s="40" t="s">
        <v>71</v>
      </c>
      <c r="I236" s="698" t="s">
        <v>266</v>
      </c>
      <c r="J236" s="303">
        <v>0</v>
      </c>
      <c r="K236" s="304">
        <v>0</v>
      </c>
      <c r="L236" s="305">
        <v>0</v>
      </c>
      <c r="M236" s="305">
        <v>0</v>
      </c>
      <c r="N236" s="303">
        <v>0</v>
      </c>
      <c r="O236" s="306">
        <v>0</v>
      </c>
      <c r="P236" s="303">
        <v>0</v>
      </c>
      <c r="Q236" s="171">
        <f>VLOOKUP(C236&amp;D236&amp;A236,'Delivery Counts'!$A$23:$I$54,8,FALSE)</f>
        <v>0</v>
      </c>
      <c r="R236" s="171">
        <f>VLOOKUP(C236&amp;D236&amp;A236,'Delivery Counts'!$A$23:$I$54,9,FALSE)</f>
        <v>0</v>
      </c>
      <c r="S236" s="16">
        <f t="shared" si="10"/>
        <v>0</v>
      </c>
      <c r="T236" s="237"/>
      <c r="U236" s="237"/>
    </row>
    <row r="237" spans="1:21" s="172" customFormat="1">
      <c r="A237" s="38">
        <v>20</v>
      </c>
      <c r="B237" s="39">
        <f t="shared" si="12"/>
        <v>0</v>
      </c>
      <c r="C237" s="39" t="str">
        <f t="shared" si="11"/>
        <v>2022 Current Year</v>
      </c>
      <c r="D237" s="40">
        <v>2</v>
      </c>
      <c r="E237" s="662">
        <v>20</v>
      </c>
      <c r="F237" s="40" t="s">
        <v>740</v>
      </c>
      <c r="G237" s="311" t="s">
        <v>138</v>
      </c>
      <c r="H237" s="40" t="s">
        <v>72</v>
      </c>
      <c r="I237" s="698" t="s">
        <v>527</v>
      </c>
      <c r="J237" s="303">
        <v>0</v>
      </c>
      <c r="K237" s="304">
        <v>0</v>
      </c>
      <c r="L237" s="305">
        <v>0</v>
      </c>
      <c r="M237" s="305">
        <v>0</v>
      </c>
      <c r="N237" s="303">
        <v>0</v>
      </c>
      <c r="O237" s="306">
        <v>0</v>
      </c>
      <c r="P237" s="303">
        <v>0</v>
      </c>
      <c r="Q237" s="171">
        <f>VLOOKUP(C237&amp;D237&amp;A237,'Delivery Counts'!$A$23:$I$54,8,FALSE)</f>
        <v>0</v>
      </c>
      <c r="R237" s="171">
        <f>VLOOKUP(C237&amp;D237&amp;A237,'Delivery Counts'!$A$23:$I$54,9,FALSE)</f>
        <v>0</v>
      </c>
      <c r="S237" s="16">
        <f t="shared" si="10"/>
        <v>0</v>
      </c>
      <c r="T237" s="237"/>
      <c r="U237" s="237"/>
    </row>
    <row r="238" spans="1:21" s="172" customFormat="1">
      <c r="A238" s="38">
        <v>20</v>
      </c>
      <c r="B238" s="39">
        <f t="shared" si="12"/>
        <v>0</v>
      </c>
      <c r="C238" s="39" t="str">
        <f t="shared" si="11"/>
        <v>2022 Current Year</v>
      </c>
      <c r="D238" s="40">
        <v>2</v>
      </c>
      <c r="E238" s="662">
        <v>20</v>
      </c>
      <c r="F238" s="40" t="s">
        <v>740</v>
      </c>
      <c r="G238" s="311" t="s">
        <v>138</v>
      </c>
      <c r="H238" s="40" t="s">
        <v>73</v>
      </c>
      <c r="I238" s="698" t="s">
        <v>528</v>
      </c>
      <c r="J238" s="303">
        <v>0</v>
      </c>
      <c r="K238" s="304">
        <v>0</v>
      </c>
      <c r="L238" s="305">
        <v>0</v>
      </c>
      <c r="M238" s="305">
        <v>0</v>
      </c>
      <c r="N238" s="303">
        <v>0</v>
      </c>
      <c r="O238" s="306">
        <v>0</v>
      </c>
      <c r="P238" s="303">
        <v>0</v>
      </c>
      <c r="Q238" s="171">
        <f>VLOOKUP(C238&amp;D238&amp;A238,'Delivery Counts'!$A$23:$I$54,8,FALSE)</f>
        <v>0</v>
      </c>
      <c r="R238" s="171">
        <f>VLOOKUP(C238&amp;D238&amp;A238,'Delivery Counts'!$A$23:$I$54,9,FALSE)</f>
        <v>0</v>
      </c>
      <c r="S238" s="16">
        <f t="shared" si="10"/>
        <v>0</v>
      </c>
      <c r="T238" s="237"/>
      <c r="U238" s="237"/>
    </row>
    <row r="239" spans="1:21" s="172" customFormat="1">
      <c r="A239" s="38">
        <v>20</v>
      </c>
      <c r="B239" s="39">
        <f t="shared" si="12"/>
        <v>0</v>
      </c>
      <c r="C239" s="39" t="str">
        <f t="shared" si="11"/>
        <v>2022 Current Year</v>
      </c>
      <c r="D239" s="40">
        <v>2</v>
      </c>
      <c r="E239" s="662">
        <v>20</v>
      </c>
      <c r="F239" s="40" t="s">
        <v>740</v>
      </c>
      <c r="G239" s="40" t="s">
        <v>138</v>
      </c>
      <c r="H239" s="40" t="s">
        <v>409</v>
      </c>
      <c r="I239" s="698" t="s">
        <v>803</v>
      </c>
      <c r="J239" s="303">
        <v>0</v>
      </c>
      <c r="K239" s="304">
        <v>0</v>
      </c>
      <c r="L239" s="305">
        <v>0</v>
      </c>
      <c r="M239" s="305">
        <v>0</v>
      </c>
      <c r="N239" s="303">
        <v>0</v>
      </c>
      <c r="O239" s="306">
        <v>0</v>
      </c>
      <c r="P239" s="303">
        <v>0</v>
      </c>
      <c r="Q239" s="171">
        <f>VLOOKUP(C239&amp;D239&amp;A239,'Delivery Counts'!$A$23:$I$54,8,FALSE)</f>
        <v>0</v>
      </c>
      <c r="R239" s="171">
        <f>VLOOKUP(C239&amp;D239&amp;A239,'Delivery Counts'!$A$23:$I$54,9,FALSE)</f>
        <v>0</v>
      </c>
      <c r="S239" s="16">
        <f t="shared" si="10"/>
        <v>0</v>
      </c>
      <c r="T239" s="237"/>
      <c r="U239" s="237"/>
    </row>
    <row r="240" spans="1:21" s="172" customFormat="1">
      <c r="A240" s="38">
        <v>21</v>
      </c>
      <c r="B240" s="39">
        <f t="shared" si="12"/>
        <v>0</v>
      </c>
      <c r="C240" s="39" t="str">
        <f t="shared" si="11"/>
        <v>2022 Current Year</v>
      </c>
      <c r="D240" s="40">
        <v>2</v>
      </c>
      <c r="E240" s="662">
        <v>21</v>
      </c>
      <c r="F240" s="40">
        <v>2</v>
      </c>
      <c r="G240" s="40" t="s">
        <v>139</v>
      </c>
      <c r="H240" s="40" t="s">
        <v>211</v>
      </c>
      <c r="I240" s="991" t="s">
        <v>261</v>
      </c>
      <c r="J240" s="303">
        <v>0</v>
      </c>
      <c r="K240" s="304">
        <v>0</v>
      </c>
      <c r="L240" s="305">
        <v>0</v>
      </c>
      <c r="M240" s="305">
        <v>0</v>
      </c>
      <c r="N240" s="303">
        <v>0</v>
      </c>
      <c r="O240" s="306">
        <v>0</v>
      </c>
      <c r="P240" s="303">
        <v>0</v>
      </c>
      <c r="Q240" s="171">
        <f>VLOOKUP(C240&amp;D240&amp;A240,'Delivery Counts'!$A$23:$I$54,8,FALSE)</f>
        <v>0</v>
      </c>
      <c r="R240" s="171">
        <f>VLOOKUP(C240&amp;D240&amp;A240,'Delivery Counts'!$A$23:$I$54,9,FALSE)</f>
        <v>0</v>
      </c>
      <c r="S240" s="16">
        <f t="shared" ref="S240:S275" si="13">Q240+R240</f>
        <v>0</v>
      </c>
      <c r="T240" s="237"/>
      <c r="U240" s="237"/>
    </row>
    <row r="241" spans="1:21" s="172" customFormat="1">
      <c r="A241" s="38">
        <v>21</v>
      </c>
      <c r="B241" s="39">
        <f t="shared" si="12"/>
        <v>0</v>
      </c>
      <c r="C241" s="39" t="str">
        <f t="shared" si="11"/>
        <v>2022 Current Year</v>
      </c>
      <c r="D241" s="40">
        <v>2</v>
      </c>
      <c r="E241" s="662">
        <v>21</v>
      </c>
      <c r="F241" s="40">
        <v>2</v>
      </c>
      <c r="G241" s="311" t="s">
        <v>139</v>
      </c>
      <c r="H241" s="40" t="s">
        <v>214</v>
      </c>
      <c r="I241" s="991" t="s">
        <v>676</v>
      </c>
      <c r="J241" s="303">
        <v>0</v>
      </c>
      <c r="K241" s="304">
        <v>0</v>
      </c>
      <c r="L241" s="305">
        <v>0</v>
      </c>
      <c r="M241" s="305">
        <v>0</v>
      </c>
      <c r="N241" s="303">
        <v>0</v>
      </c>
      <c r="O241" s="306">
        <v>0</v>
      </c>
      <c r="P241" s="303">
        <v>0</v>
      </c>
      <c r="Q241" s="171">
        <f>VLOOKUP(C241&amp;D241&amp;A241,'Delivery Counts'!$A$23:$I$54,8,FALSE)</f>
        <v>0</v>
      </c>
      <c r="R241" s="171">
        <f>VLOOKUP(C241&amp;D241&amp;A241,'Delivery Counts'!$A$23:$I$54,9,FALSE)</f>
        <v>0</v>
      </c>
      <c r="S241" s="16">
        <f t="shared" si="13"/>
        <v>0</v>
      </c>
      <c r="T241" s="237"/>
      <c r="U241" s="237"/>
    </row>
    <row r="242" spans="1:21" s="172" customFormat="1">
      <c r="A242" s="38">
        <v>21</v>
      </c>
      <c r="B242" s="39">
        <f t="shared" si="12"/>
        <v>0</v>
      </c>
      <c r="C242" s="39" t="str">
        <f t="shared" si="11"/>
        <v>2022 Current Year</v>
      </c>
      <c r="D242" s="40">
        <v>2</v>
      </c>
      <c r="E242" s="662">
        <v>21</v>
      </c>
      <c r="F242" s="40">
        <v>2</v>
      </c>
      <c r="G242" s="311" t="s">
        <v>139</v>
      </c>
      <c r="H242" s="40" t="s">
        <v>215</v>
      </c>
      <c r="I242" s="991" t="s">
        <v>216</v>
      </c>
      <c r="J242" s="303">
        <v>0</v>
      </c>
      <c r="K242" s="304">
        <v>0</v>
      </c>
      <c r="L242" s="305">
        <v>0</v>
      </c>
      <c r="M242" s="305">
        <v>0</v>
      </c>
      <c r="N242" s="303">
        <v>0</v>
      </c>
      <c r="O242" s="306">
        <v>0</v>
      </c>
      <c r="P242" s="303">
        <v>0</v>
      </c>
      <c r="Q242" s="171">
        <f>VLOOKUP(C242&amp;D242&amp;A242,'Delivery Counts'!$A$23:$I$54,8,FALSE)</f>
        <v>0</v>
      </c>
      <c r="R242" s="171">
        <f>VLOOKUP(C242&amp;D242&amp;A242,'Delivery Counts'!$A$23:$I$54,9,FALSE)</f>
        <v>0</v>
      </c>
      <c r="S242" s="16">
        <f t="shared" si="13"/>
        <v>0</v>
      </c>
      <c r="T242" s="237"/>
      <c r="U242" s="237"/>
    </row>
    <row r="243" spans="1:21" s="172" customFormat="1">
      <c r="A243" s="38">
        <v>21</v>
      </c>
      <c r="B243" s="39">
        <f t="shared" si="12"/>
        <v>0</v>
      </c>
      <c r="C243" s="39" t="str">
        <f t="shared" si="11"/>
        <v>2022 Current Year</v>
      </c>
      <c r="D243" s="40">
        <v>2</v>
      </c>
      <c r="E243" s="662">
        <v>21</v>
      </c>
      <c r="F243" s="40">
        <v>2</v>
      </c>
      <c r="G243" s="311" t="s">
        <v>139</v>
      </c>
      <c r="H243" s="40" t="s">
        <v>217</v>
      </c>
      <c r="I243" s="991" t="s">
        <v>262</v>
      </c>
      <c r="J243" s="303">
        <v>0</v>
      </c>
      <c r="K243" s="304">
        <v>0</v>
      </c>
      <c r="L243" s="305">
        <v>0</v>
      </c>
      <c r="M243" s="305">
        <v>0</v>
      </c>
      <c r="N243" s="303">
        <v>0</v>
      </c>
      <c r="O243" s="306">
        <v>0</v>
      </c>
      <c r="P243" s="303">
        <v>0</v>
      </c>
      <c r="Q243" s="171">
        <f>VLOOKUP(C243&amp;D243&amp;A243,'Delivery Counts'!$A$23:$I$54,8,FALSE)</f>
        <v>0</v>
      </c>
      <c r="R243" s="171">
        <f>VLOOKUP(C243&amp;D243&amp;A243,'Delivery Counts'!$A$23:$I$54,9,FALSE)</f>
        <v>0</v>
      </c>
      <c r="S243" s="16">
        <f t="shared" si="13"/>
        <v>0</v>
      </c>
      <c r="T243" s="237"/>
      <c r="U243" s="237"/>
    </row>
    <row r="244" spans="1:21" s="172" customFormat="1">
      <c r="A244" s="38">
        <v>21</v>
      </c>
      <c r="B244" s="39">
        <f t="shared" si="12"/>
        <v>0</v>
      </c>
      <c r="C244" s="39" t="str">
        <f t="shared" si="11"/>
        <v>2022 Current Year</v>
      </c>
      <c r="D244" s="40">
        <v>2</v>
      </c>
      <c r="E244" s="662">
        <v>21</v>
      </c>
      <c r="F244" s="40">
        <v>2</v>
      </c>
      <c r="G244" s="311" t="s">
        <v>139</v>
      </c>
      <c r="H244" s="40" t="s">
        <v>218</v>
      </c>
      <c r="I244" s="991" t="s">
        <v>677</v>
      </c>
      <c r="J244" s="303">
        <v>0</v>
      </c>
      <c r="K244" s="304">
        <v>0</v>
      </c>
      <c r="L244" s="305">
        <v>0</v>
      </c>
      <c r="M244" s="305">
        <v>0</v>
      </c>
      <c r="N244" s="303">
        <v>0</v>
      </c>
      <c r="O244" s="306">
        <v>0</v>
      </c>
      <c r="P244" s="303">
        <v>0</v>
      </c>
      <c r="Q244" s="171">
        <f>VLOOKUP(C244&amp;D244&amp;A244,'Delivery Counts'!$A$23:$I$54,8,FALSE)</f>
        <v>0</v>
      </c>
      <c r="R244" s="171">
        <f>VLOOKUP(C244&amp;D244&amp;A244,'Delivery Counts'!$A$23:$I$54,9,FALSE)</f>
        <v>0</v>
      </c>
      <c r="S244" s="16">
        <f t="shared" si="13"/>
        <v>0</v>
      </c>
      <c r="T244" s="237"/>
      <c r="U244" s="237"/>
    </row>
    <row r="245" spans="1:21" s="172" customFormat="1">
      <c r="A245" s="38">
        <v>21</v>
      </c>
      <c r="B245" s="39">
        <f t="shared" si="12"/>
        <v>0</v>
      </c>
      <c r="C245" s="39" t="str">
        <f t="shared" si="11"/>
        <v>2022 Current Year</v>
      </c>
      <c r="D245" s="40">
        <v>2</v>
      </c>
      <c r="E245" s="662">
        <v>21</v>
      </c>
      <c r="F245" s="40">
        <v>2</v>
      </c>
      <c r="G245" s="311" t="s">
        <v>139</v>
      </c>
      <c r="H245" s="40" t="s">
        <v>219</v>
      </c>
      <c r="I245" s="991" t="s">
        <v>263</v>
      </c>
      <c r="J245" s="303">
        <v>0</v>
      </c>
      <c r="K245" s="304">
        <v>0</v>
      </c>
      <c r="L245" s="305">
        <v>0</v>
      </c>
      <c r="M245" s="305">
        <v>0</v>
      </c>
      <c r="N245" s="303">
        <v>0</v>
      </c>
      <c r="O245" s="306">
        <v>0</v>
      </c>
      <c r="P245" s="303">
        <v>0</v>
      </c>
      <c r="Q245" s="171">
        <f>VLOOKUP(C245&amp;D245&amp;A245,'Delivery Counts'!$A$23:$I$54,8,FALSE)</f>
        <v>0</v>
      </c>
      <c r="R245" s="171">
        <f>VLOOKUP(C245&amp;D245&amp;A245,'Delivery Counts'!$A$23:$I$54,9,FALSE)</f>
        <v>0</v>
      </c>
      <c r="S245" s="16">
        <f t="shared" si="13"/>
        <v>0</v>
      </c>
      <c r="T245" s="237"/>
      <c r="U245" s="237"/>
    </row>
    <row r="246" spans="1:21" s="172" customFormat="1">
      <c r="A246" s="38">
        <v>21</v>
      </c>
      <c r="B246" s="39">
        <f t="shared" si="12"/>
        <v>0</v>
      </c>
      <c r="C246" s="39" t="str">
        <f t="shared" si="11"/>
        <v>2022 Current Year</v>
      </c>
      <c r="D246" s="40">
        <v>2</v>
      </c>
      <c r="E246" s="662">
        <v>21</v>
      </c>
      <c r="F246" s="40">
        <v>2</v>
      </c>
      <c r="G246" s="311" t="s">
        <v>139</v>
      </c>
      <c r="H246" s="40" t="s">
        <v>220</v>
      </c>
      <c r="I246" s="991" t="s">
        <v>675</v>
      </c>
      <c r="J246" s="303">
        <v>0</v>
      </c>
      <c r="K246" s="304">
        <v>0</v>
      </c>
      <c r="L246" s="305">
        <v>0</v>
      </c>
      <c r="M246" s="305">
        <v>0</v>
      </c>
      <c r="N246" s="303">
        <v>0</v>
      </c>
      <c r="O246" s="306">
        <v>0</v>
      </c>
      <c r="P246" s="303">
        <v>0</v>
      </c>
      <c r="Q246" s="171">
        <f>VLOOKUP(C246&amp;D246&amp;A246,'Delivery Counts'!$A$23:$I$54,8,FALSE)</f>
        <v>0</v>
      </c>
      <c r="R246" s="171">
        <f>VLOOKUP(C246&amp;D246&amp;A246,'Delivery Counts'!$A$23:$I$54,9,FALSE)</f>
        <v>0</v>
      </c>
      <c r="S246" s="16">
        <f t="shared" si="13"/>
        <v>0</v>
      </c>
      <c r="T246" s="237"/>
      <c r="U246" s="237"/>
    </row>
    <row r="247" spans="1:21" s="172" customFormat="1">
      <c r="A247" s="38">
        <v>21</v>
      </c>
      <c r="B247" s="39">
        <f t="shared" si="12"/>
        <v>0</v>
      </c>
      <c r="C247" s="39" t="str">
        <f t="shared" si="11"/>
        <v>2022 Current Year</v>
      </c>
      <c r="D247" s="40">
        <v>2</v>
      </c>
      <c r="E247" s="662">
        <v>21</v>
      </c>
      <c r="F247" s="40">
        <v>2</v>
      </c>
      <c r="G247" s="311" t="s">
        <v>139</v>
      </c>
      <c r="H247" s="40" t="s">
        <v>221</v>
      </c>
      <c r="I247" s="991" t="s">
        <v>264</v>
      </c>
      <c r="J247" s="303">
        <v>0</v>
      </c>
      <c r="K247" s="304">
        <v>0</v>
      </c>
      <c r="L247" s="305">
        <v>0</v>
      </c>
      <c r="M247" s="305">
        <v>0</v>
      </c>
      <c r="N247" s="303">
        <v>0</v>
      </c>
      <c r="O247" s="306">
        <v>0</v>
      </c>
      <c r="P247" s="303">
        <v>0</v>
      </c>
      <c r="Q247" s="171">
        <f>VLOOKUP(C247&amp;D247&amp;A247,'Delivery Counts'!$A$23:$I$54,8,FALSE)</f>
        <v>0</v>
      </c>
      <c r="R247" s="171">
        <f>VLOOKUP(C247&amp;D247&amp;A247,'Delivery Counts'!$A$23:$I$54,9,FALSE)</f>
        <v>0</v>
      </c>
      <c r="S247" s="16">
        <f t="shared" si="13"/>
        <v>0</v>
      </c>
      <c r="T247" s="237"/>
      <c r="U247" s="237"/>
    </row>
    <row r="248" spans="1:21" s="172" customFormat="1">
      <c r="A248" s="38">
        <v>21</v>
      </c>
      <c r="B248" s="39">
        <f t="shared" si="12"/>
        <v>0</v>
      </c>
      <c r="C248" s="39" t="str">
        <f t="shared" si="11"/>
        <v>2022 Current Year</v>
      </c>
      <c r="D248" s="40">
        <v>2</v>
      </c>
      <c r="E248" s="662">
        <v>21</v>
      </c>
      <c r="F248" s="40">
        <v>2</v>
      </c>
      <c r="G248" s="311" t="s">
        <v>139</v>
      </c>
      <c r="H248" s="40" t="s">
        <v>222</v>
      </c>
      <c r="I248" s="991" t="s">
        <v>206</v>
      </c>
      <c r="J248" s="303">
        <v>0</v>
      </c>
      <c r="K248" s="304">
        <v>0</v>
      </c>
      <c r="L248" s="305">
        <v>0</v>
      </c>
      <c r="M248" s="305">
        <v>0</v>
      </c>
      <c r="N248" s="303">
        <v>0</v>
      </c>
      <c r="O248" s="306">
        <v>0</v>
      </c>
      <c r="P248" s="303">
        <v>0</v>
      </c>
      <c r="Q248" s="171">
        <f>VLOOKUP(C248&amp;D248&amp;A248,'Delivery Counts'!$A$23:$I$54,8,FALSE)</f>
        <v>0</v>
      </c>
      <c r="R248" s="171">
        <f>VLOOKUP(C248&amp;D248&amp;A248,'Delivery Counts'!$A$23:$I$54,9,FALSE)</f>
        <v>0</v>
      </c>
      <c r="S248" s="16">
        <f t="shared" si="13"/>
        <v>0</v>
      </c>
      <c r="T248" s="237"/>
      <c r="U248" s="237"/>
    </row>
    <row r="249" spans="1:21" s="172" customFormat="1">
      <c r="A249" s="38">
        <v>21</v>
      </c>
      <c r="B249" s="39">
        <f t="shared" si="12"/>
        <v>0</v>
      </c>
      <c r="C249" s="39" t="str">
        <f t="shared" si="11"/>
        <v>2022 Current Year</v>
      </c>
      <c r="D249" s="40">
        <v>2</v>
      </c>
      <c r="E249" s="662">
        <v>21</v>
      </c>
      <c r="F249" s="40">
        <v>2</v>
      </c>
      <c r="G249" s="311" t="s">
        <v>139</v>
      </c>
      <c r="H249" s="40" t="s">
        <v>223</v>
      </c>
      <c r="I249" s="991" t="s">
        <v>181</v>
      </c>
      <c r="J249" s="303">
        <v>0</v>
      </c>
      <c r="K249" s="304">
        <v>0</v>
      </c>
      <c r="L249" s="305">
        <v>0</v>
      </c>
      <c r="M249" s="305">
        <v>0</v>
      </c>
      <c r="N249" s="303">
        <v>0</v>
      </c>
      <c r="O249" s="306">
        <v>0</v>
      </c>
      <c r="P249" s="303">
        <v>0</v>
      </c>
      <c r="Q249" s="171">
        <f>VLOOKUP(C249&amp;D249&amp;A249,'Delivery Counts'!$A$23:$I$54,8,FALSE)</f>
        <v>0</v>
      </c>
      <c r="R249" s="171">
        <f>VLOOKUP(C249&amp;D249&amp;A249,'Delivery Counts'!$A$23:$I$54,9,FALSE)</f>
        <v>0</v>
      </c>
      <c r="S249" s="16">
        <f t="shared" si="13"/>
        <v>0</v>
      </c>
      <c r="T249" s="237"/>
      <c r="U249" s="237"/>
    </row>
    <row r="250" spans="1:21" s="172" customFormat="1">
      <c r="A250" s="38">
        <v>21</v>
      </c>
      <c r="B250" s="39">
        <f t="shared" si="12"/>
        <v>0</v>
      </c>
      <c r="C250" s="39" t="str">
        <f t="shared" si="11"/>
        <v>2022 Current Year</v>
      </c>
      <c r="D250" s="40">
        <v>2</v>
      </c>
      <c r="E250" s="662">
        <v>21</v>
      </c>
      <c r="F250" s="40">
        <v>2</v>
      </c>
      <c r="G250" s="311" t="s">
        <v>139</v>
      </c>
      <c r="H250" s="40" t="s">
        <v>150</v>
      </c>
      <c r="I250" s="991" t="s">
        <v>204</v>
      </c>
      <c r="J250" s="303">
        <v>0</v>
      </c>
      <c r="K250" s="304">
        <v>0</v>
      </c>
      <c r="L250" s="305">
        <v>0</v>
      </c>
      <c r="M250" s="305">
        <v>0</v>
      </c>
      <c r="N250" s="303">
        <v>0</v>
      </c>
      <c r="O250" s="306">
        <v>0</v>
      </c>
      <c r="P250" s="303">
        <v>0</v>
      </c>
      <c r="Q250" s="171">
        <f>VLOOKUP(C250&amp;D250&amp;A250,'Delivery Counts'!$A$23:$I$54,8,FALSE)</f>
        <v>0</v>
      </c>
      <c r="R250" s="171">
        <f>VLOOKUP(C250&amp;D250&amp;A250,'Delivery Counts'!$A$23:$I$54,9,FALSE)</f>
        <v>0</v>
      </c>
      <c r="S250" s="16">
        <f t="shared" si="13"/>
        <v>0</v>
      </c>
      <c r="T250" s="237"/>
      <c r="U250" s="237"/>
    </row>
    <row r="251" spans="1:21" s="172" customFormat="1">
      <c r="A251" s="38">
        <v>21</v>
      </c>
      <c r="B251" s="39">
        <f t="shared" si="12"/>
        <v>0</v>
      </c>
      <c r="C251" s="39" t="str">
        <f t="shared" si="11"/>
        <v>2022 Current Year</v>
      </c>
      <c r="D251" s="40">
        <v>2</v>
      </c>
      <c r="E251" s="662">
        <v>21</v>
      </c>
      <c r="F251" s="40">
        <v>2</v>
      </c>
      <c r="G251" s="311" t="s">
        <v>139</v>
      </c>
      <c r="H251" s="40" t="s">
        <v>151</v>
      </c>
      <c r="I251" s="991" t="s">
        <v>205</v>
      </c>
      <c r="J251" s="303">
        <v>0</v>
      </c>
      <c r="K251" s="304">
        <v>0</v>
      </c>
      <c r="L251" s="305">
        <v>0</v>
      </c>
      <c r="M251" s="305">
        <v>0</v>
      </c>
      <c r="N251" s="303">
        <v>0</v>
      </c>
      <c r="O251" s="306">
        <v>0</v>
      </c>
      <c r="P251" s="303">
        <v>0</v>
      </c>
      <c r="Q251" s="171">
        <f>VLOOKUP(C251&amp;D251&amp;A251,'Delivery Counts'!$A$23:$I$54,8,FALSE)</f>
        <v>0</v>
      </c>
      <c r="R251" s="171">
        <f>VLOOKUP(C251&amp;D251&amp;A251,'Delivery Counts'!$A$23:$I$54,9,FALSE)</f>
        <v>0</v>
      </c>
      <c r="S251" s="16">
        <f t="shared" si="13"/>
        <v>0</v>
      </c>
      <c r="T251" s="237"/>
      <c r="U251" s="237"/>
    </row>
    <row r="252" spans="1:21" s="172" customFormat="1">
      <c r="A252" s="38">
        <v>21</v>
      </c>
      <c r="B252" s="39">
        <f t="shared" si="12"/>
        <v>0</v>
      </c>
      <c r="C252" s="39" t="str">
        <f t="shared" si="11"/>
        <v>2022 Current Year</v>
      </c>
      <c r="D252" s="40">
        <v>2</v>
      </c>
      <c r="E252" s="662">
        <v>21</v>
      </c>
      <c r="F252" s="40">
        <v>2</v>
      </c>
      <c r="G252" s="311" t="s">
        <v>139</v>
      </c>
      <c r="H252" s="40" t="s">
        <v>152</v>
      </c>
      <c r="I252" s="991" t="s">
        <v>182</v>
      </c>
      <c r="J252" s="303">
        <v>0</v>
      </c>
      <c r="K252" s="304">
        <v>0</v>
      </c>
      <c r="L252" s="305">
        <v>0</v>
      </c>
      <c r="M252" s="305">
        <v>0</v>
      </c>
      <c r="N252" s="303">
        <v>0</v>
      </c>
      <c r="O252" s="306">
        <v>0</v>
      </c>
      <c r="P252" s="303">
        <v>0</v>
      </c>
      <c r="Q252" s="171">
        <f>VLOOKUP(C252&amp;D252&amp;A252,'Delivery Counts'!$A$23:$I$54,8,FALSE)</f>
        <v>0</v>
      </c>
      <c r="R252" s="171">
        <f>VLOOKUP(C252&amp;D252&amp;A252,'Delivery Counts'!$A$23:$I$54,9,FALSE)</f>
        <v>0</v>
      </c>
      <c r="S252" s="16">
        <f t="shared" si="13"/>
        <v>0</v>
      </c>
      <c r="T252" s="237"/>
      <c r="U252" s="237"/>
    </row>
    <row r="253" spans="1:21" s="172" customFormat="1">
      <c r="A253" s="38">
        <v>21</v>
      </c>
      <c r="B253" s="39">
        <f t="shared" si="12"/>
        <v>0</v>
      </c>
      <c r="C253" s="39" t="str">
        <f t="shared" si="11"/>
        <v>2022 Current Year</v>
      </c>
      <c r="D253" s="40">
        <v>2</v>
      </c>
      <c r="E253" s="662">
        <v>21</v>
      </c>
      <c r="F253" s="40">
        <v>2</v>
      </c>
      <c r="G253" s="311" t="s">
        <v>139</v>
      </c>
      <c r="H253" s="40" t="s">
        <v>70</v>
      </c>
      <c r="I253" s="991" t="s">
        <v>265</v>
      </c>
      <c r="J253" s="303">
        <v>0</v>
      </c>
      <c r="K253" s="304">
        <v>0</v>
      </c>
      <c r="L253" s="305">
        <v>0</v>
      </c>
      <c r="M253" s="305">
        <v>0</v>
      </c>
      <c r="N253" s="303">
        <v>0</v>
      </c>
      <c r="O253" s="306">
        <v>0</v>
      </c>
      <c r="P253" s="303">
        <v>0</v>
      </c>
      <c r="Q253" s="171">
        <f>VLOOKUP(C253&amp;D253&amp;A253,'Delivery Counts'!$A$23:$I$54,8,FALSE)</f>
        <v>0</v>
      </c>
      <c r="R253" s="171">
        <f>VLOOKUP(C253&amp;D253&amp;A253,'Delivery Counts'!$A$23:$I$54,9,FALSE)</f>
        <v>0</v>
      </c>
      <c r="S253" s="16">
        <f t="shared" si="13"/>
        <v>0</v>
      </c>
      <c r="T253" s="237"/>
      <c r="U253" s="237"/>
    </row>
    <row r="254" spans="1:21" s="172" customFormat="1">
      <c r="A254" s="38">
        <v>21</v>
      </c>
      <c r="B254" s="39">
        <f t="shared" si="12"/>
        <v>0</v>
      </c>
      <c r="C254" s="39" t="str">
        <f t="shared" si="11"/>
        <v>2022 Current Year</v>
      </c>
      <c r="D254" s="40">
        <v>2</v>
      </c>
      <c r="E254" s="662">
        <v>21</v>
      </c>
      <c r="F254" s="40">
        <v>2</v>
      </c>
      <c r="G254" s="311" t="s">
        <v>139</v>
      </c>
      <c r="H254" s="40" t="s">
        <v>71</v>
      </c>
      <c r="I254" s="991" t="s">
        <v>266</v>
      </c>
      <c r="J254" s="303">
        <v>0</v>
      </c>
      <c r="K254" s="304">
        <v>0</v>
      </c>
      <c r="L254" s="305">
        <v>0</v>
      </c>
      <c r="M254" s="305">
        <v>0</v>
      </c>
      <c r="N254" s="303">
        <v>0</v>
      </c>
      <c r="O254" s="306">
        <v>0</v>
      </c>
      <c r="P254" s="303">
        <v>0</v>
      </c>
      <c r="Q254" s="171">
        <f>VLOOKUP(C254&amp;D254&amp;A254,'Delivery Counts'!$A$23:$I$54,8,FALSE)</f>
        <v>0</v>
      </c>
      <c r="R254" s="171">
        <f>VLOOKUP(C254&amp;D254&amp;A254,'Delivery Counts'!$A$23:$I$54,9,FALSE)</f>
        <v>0</v>
      </c>
      <c r="S254" s="16">
        <f t="shared" si="13"/>
        <v>0</v>
      </c>
      <c r="T254" s="237"/>
      <c r="U254" s="237"/>
    </row>
    <row r="255" spans="1:21" s="172" customFormat="1">
      <c r="A255" s="38">
        <v>21</v>
      </c>
      <c r="B255" s="39">
        <f t="shared" si="12"/>
        <v>0</v>
      </c>
      <c r="C255" s="39" t="str">
        <f t="shared" si="11"/>
        <v>2022 Current Year</v>
      </c>
      <c r="D255" s="40">
        <v>2</v>
      </c>
      <c r="E255" s="662">
        <v>21</v>
      </c>
      <c r="F255" s="40">
        <v>2</v>
      </c>
      <c r="G255" s="311" t="s">
        <v>139</v>
      </c>
      <c r="H255" s="40" t="s">
        <v>72</v>
      </c>
      <c r="I255" s="991" t="s">
        <v>527</v>
      </c>
      <c r="J255" s="303">
        <v>0</v>
      </c>
      <c r="K255" s="304">
        <v>0</v>
      </c>
      <c r="L255" s="305">
        <v>0</v>
      </c>
      <c r="M255" s="305">
        <v>0</v>
      </c>
      <c r="N255" s="303">
        <v>0</v>
      </c>
      <c r="O255" s="306">
        <v>0</v>
      </c>
      <c r="P255" s="303">
        <v>0</v>
      </c>
      <c r="Q255" s="171">
        <f>VLOOKUP(C255&amp;D255&amp;A255,'Delivery Counts'!$A$23:$I$54,8,FALSE)</f>
        <v>0</v>
      </c>
      <c r="R255" s="171">
        <f>VLOOKUP(C255&amp;D255&amp;A255,'Delivery Counts'!$A$23:$I$54,9,FALSE)</f>
        <v>0</v>
      </c>
      <c r="S255" s="16">
        <f t="shared" si="13"/>
        <v>0</v>
      </c>
      <c r="T255" s="237"/>
      <c r="U255" s="237"/>
    </row>
    <row r="256" spans="1:21" s="172" customFormat="1">
      <c r="A256" s="38">
        <v>21</v>
      </c>
      <c r="B256" s="39">
        <f t="shared" si="12"/>
        <v>0</v>
      </c>
      <c r="C256" s="39" t="str">
        <f t="shared" si="11"/>
        <v>2022 Current Year</v>
      </c>
      <c r="D256" s="40">
        <v>2</v>
      </c>
      <c r="E256" s="662">
        <v>21</v>
      </c>
      <c r="F256" s="40">
        <v>2</v>
      </c>
      <c r="G256" s="311" t="s">
        <v>139</v>
      </c>
      <c r="H256" s="40" t="s">
        <v>73</v>
      </c>
      <c r="I256" s="991" t="s">
        <v>528</v>
      </c>
      <c r="J256" s="303">
        <v>0</v>
      </c>
      <c r="K256" s="304">
        <v>0</v>
      </c>
      <c r="L256" s="305">
        <v>0</v>
      </c>
      <c r="M256" s="305">
        <v>0</v>
      </c>
      <c r="N256" s="303">
        <v>0</v>
      </c>
      <c r="O256" s="306">
        <v>0</v>
      </c>
      <c r="P256" s="303">
        <v>0</v>
      </c>
      <c r="Q256" s="171">
        <f>VLOOKUP(C256&amp;D256&amp;A256,'Delivery Counts'!$A$23:$I$54,8,FALSE)</f>
        <v>0</v>
      </c>
      <c r="R256" s="171">
        <f>VLOOKUP(C256&amp;D256&amp;A256,'Delivery Counts'!$A$23:$I$54,9,FALSE)</f>
        <v>0</v>
      </c>
      <c r="S256" s="16">
        <f t="shared" si="13"/>
        <v>0</v>
      </c>
      <c r="T256" s="237"/>
      <c r="U256" s="237"/>
    </row>
    <row r="257" spans="1:21" s="172" customFormat="1">
      <c r="A257" s="38">
        <v>21</v>
      </c>
      <c r="B257" s="39">
        <f t="shared" si="12"/>
        <v>0</v>
      </c>
      <c r="C257" s="39" t="str">
        <f t="shared" si="11"/>
        <v>2022 Current Year</v>
      </c>
      <c r="D257" s="40">
        <v>2</v>
      </c>
      <c r="E257" s="662">
        <v>21</v>
      </c>
      <c r="F257" s="40">
        <v>2</v>
      </c>
      <c r="G257" s="40" t="s">
        <v>139</v>
      </c>
      <c r="H257" s="40" t="s">
        <v>409</v>
      </c>
      <c r="I257" s="991" t="s">
        <v>803</v>
      </c>
      <c r="J257" s="303">
        <v>0</v>
      </c>
      <c r="K257" s="304">
        <v>0</v>
      </c>
      <c r="L257" s="305">
        <v>0</v>
      </c>
      <c r="M257" s="305">
        <v>0</v>
      </c>
      <c r="N257" s="303">
        <v>0</v>
      </c>
      <c r="O257" s="306">
        <v>0</v>
      </c>
      <c r="P257" s="303">
        <v>0</v>
      </c>
      <c r="Q257" s="171">
        <f>VLOOKUP(C257&amp;D257&amp;A257,'Delivery Counts'!$A$23:$I$54,8,FALSE)</f>
        <v>0</v>
      </c>
      <c r="R257" s="171">
        <f>VLOOKUP(C257&amp;D257&amp;A257,'Delivery Counts'!$A$23:$I$54,9,FALSE)</f>
        <v>0</v>
      </c>
      <c r="S257" s="16">
        <f t="shared" si="13"/>
        <v>0</v>
      </c>
      <c r="T257" s="237"/>
      <c r="U257" s="237"/>
    </row>
    <row r="258" spans="1:21" s="172" customFormat="1">
      <c r="A258" s="38">
        <v>27</v>
      </c>
      <c r="B258" s="39">
        <f t="shared" si="12"/>
        <v>0</v>
      </c>
      <c r="C258" s="39" t="str">
        <f t="shared" si="11"/>
        <v>2022 Current Year</v>
      </c>
      <c r="D258" s="40">
        <v>2</v>
      </c>
      <c r="E258" s="662">
        <v>27</v>
      </c>
      <c r="F258" s="40">
        <v>6</v>
      </c>
      <c r="G258" s="40" t="s">
        <v>138</v>
      </c>
      <c r="H258" s="40" t="s">
        <v>211</v>
      </c>
      <c r="I258" s="1014" t="s">
        <v>261</v>
      </c>
      <c r="J258" s="303">
        <v>0</v>
      </c>
      <c r="K258" s="304">
        <v>0</v>
      </c>
      <c r="L258" s="305">
        <v>0</v>
      </c>
      <c r="M258" s="305">
        <v>0</v>
      </c>
      <c r="N258" s="303">
        <v>0</v>
      </c>
      <c r="O258" s="306">
        <v>0</v>
      </c>
      <c r="P258" s="303">
        <v>0</v>
      </c>
      <c r="Q258" s="171" t="e">
        <f>VLOOKUP(C258&amp;D258&amp;A258,'Delivery Counts'!$A$23:$I$54,8,FALSE)</f>
        <v>#N/A</v>
      </c>
      <c r="R258" s="171" t="e">
        <f>VLOOKUP(C258&amp;D258&amp;A258,'Delivery Counts'!$A$23:$I$54,9,FALSE)</f>
        <v>#N/A</v>
      </c>
      <c r="S258" s="16" t="e">
        <f t="shared" si="13"/>
        <v>#N/A</v>
      </c>
      <c r="T258" s="237"/>
      <c r="U258" s="237"/>
    </row>
    <row r="259" spans="1:21" s="172" customFormat="1">
      <c r="A259" s="38">
        <v>27</v>
      </c>
      <c r="B259" s="39">
        <f t="shared" si="12"/>
        <v>0</v>
      </c>
      <c r="C259" s="39" t="str">
        <f t="shared" si="11"/>
        <v>2022 Current Year</v>
      </c>
      <c r="D259" s="40">
        <v>2</v>
      </c>
      <c r="E259" s="662">
        <v>27</v>
      </c>
      <c r="F259" s="40">
        <v>6</v>
      </c>
      <c r="G259" s="40" t="s">
        <v>138</v>
      </c>
      <c r="H259" s="40" t="s">
        <v>214</v>
      </c>
      <c r="I259" s="1014" t="s">
        <v>676</v>
      </c>
      <c r="J259" s="303">
        <v>0</v>
      </c>
      <c r="K259" s="304">
        <v>0</v>
      </c>
      <c r="L259" s="305">
        <v>0</v>
      </c>
      <c r="M259" s="305">
        <v>0</v>
      </c>
      <c r="N259" s="303">
        <v>0</v>
      </c>
      <c r="O259" s="306">
        <v>0</v>
      </c>
      <c r="P259" s="303">
        <v>0</v>
      </c>
      <c r="Q259" s="171" t="e">
        <f>VLOOKUP(C259&amp;D259&amp;A259,'Delivery Counts'!$A$23:$I$54,8,FALSE)</f>
        <v>#N/A</v>
      </c>
      <c r="R259" s="171" t="e">
        <f>VLOOKUP(C259&amp;D259&amp;A259,'Delivery Counts'!$A$23:$I$54,9,FALSE)</f>
        <v>#N/A</v>
      </c>
      <c r="S259" s="16" t="e">
        <f t="shared" si="13"/>
        <v>#N/A</v>
      </c>
      <c r="T259" s="237"/>
      <c r="U259" s="237"/>
    </row>
    <row r="260" spans="1:21" s="172" customFormat="1">
      <c r="A260" s="38">
        <v>27</v>
      </c>
      <c r="B260" s="39">
        <f t="shared" si="12"/>
        <v>0</v>
      </c>
      <c r="C260" s="39" t="str">
        <f t="shared" si="11"/>
        <v>2022 Current Year</v>
      </c>
      <c r="D260" s="40">
        <v>2</v>
      </c>
      <c r="E260" s="662">
        <v>27</v>
      </c>
      <c r="F260" s="40">
        <v>6</v>
      </c>
      <c r="G260" s="40" t="s">
        <v>138</v>
      </c>
      <c r="H260" s="40" t="s">
        <v>215</v>
      </c>
      <c r="I260" s="1014" t="s">
        <v>216</v>
      </c>
      <c r="J260" s="303">
        <v>0</v>
      </c>
      <c r="K260" s="304">
        <v>0</v>
      </c>
      <c r="L260" s="305">
        <v>0</v>
      </c>
      <c r="M260" s="305">
        <v>0</v>
      </c>
      <c r="N260" s="303">
        <v>0</v>
      </c>
      <c r="O260" s="306">
        <v>0</v>
      </c>
      <c r="P260" s="303">
        <v>0</v>
      </c>
      <c r="Q260" s="171" t="e">
        <f>VLOOKUP(C260&amp;D260&amp;A260,'Delivery Counts'!$A$23:$I$54,8,FALSE)</f>
        <v>#N/A</v>
      </c>
      <c r="R260" s="171" t="e">
        <f>VLOOKUP(C260&amp;D260&amp;A260,'Delivery Counts'!$A$23:$I$54,9,FALSE)</f>
        <v>#N/A</v>
      </c>
      <c r="S260" s="16" t="e">
        <f t="shared" si="13"/>
        <v>#N/A</v>
      </c>
      <c r="T260" s="237"/>
      <c r="U260" s="237"/>
    </row>
    <row r="261" spans="1:21" s="172" customFormat="1">
      <c r="A261" s="38">
        <v>27</v>
      </c>
      <c r="B261" s="39">
        <f t="shared" si="12"/>
        <v>0</v>
      </c>
      <c r="C261" s="39" t="str">
        <f t="shared" si="11"/>
        <v>2022 Current Year</v>
      </c>
      <c r="D261" s="40">
        <v>2</v>
      </c>
      <c r="E261" s="662">
        <v>27</v>
      </c>
      <c r="F261" s="40">
        <v>6</v>
      </c>
      <c r="G261" s="40" t="s">
        <v>138</v>
      </c>
      <c r="H261" s="40" t="s">
        <v>217</v>
      </c>
      <c r="I261" s="1014" t="s">
        <v>262</v>
      </c>
      <c r="J261" s="303">
        <v>0</v>
      </c>
      <c r="K261" s="304">
        <v>0</v>
      </c>
      <c r="L261" s="305">
        <v>0</v>
      </c>
      <c r="M261" s="305">
        <v>0</v>
      </c>
      <c r="N261" s="303">
        <v>0</v>
      </c>
      <c r="O261" s="306">
        <v>0</v>
      </c>
      <c r="P261" s="303">
        <v>0</v>
      </c>
      <c r="Q261" s="171" t="e">
        <f>VLOOKUP(C261&amp;D261&amp;A261,'Delivery Counts'!$A$23:$I$54,8,FALSE)</f>
        <v>#N/A</v>
      </c>
      <c r="R261" s="171" t="e">
        <f>VLOOKUP(C261&amp;D261&amp;A261,'Delivery Counts'!$A$23:$I$54,9,FALSE)</f>
        <v>#N/A</v>
      </c>
      <c r="S261" s="16" t="e">
        <f t="shared" si="13"/>
        <v>#N/A</v>
      </c>
      <c r="T261" s="237"/>
      <c r="U261" s="237"/>
    </row>
    <row r="262" spans="1:21" s="172" customFormat="1">
      <c r="A262" s="38">
        <v>27</v>
      </c>
      <c r="B262" s="39">
        <f t="shared" si="12"/>
        <v>0</v>
      </c>
      <c r="C262" s="39" t="str">
        <f t="shared" si="11"/>
        <v>2022 Current Year</v>
      </c>
      <c r="D262" s="40">
        <v>2</v>
      </c>
      <c r="E262" s="662">
        <v>27</v>
      </c>
      <c r="F262" s="40">
        <v>6</v>
      </c>
      <c r="G262" s="40" t="s">
        <v>138</v>
      </c>
      <c r="H262" s="40" t="s">
        <v>218</v>
      </c>
      <c r="I262" s="1014" t="s">
        <v>677</v>
      </c>
      <c r="J262" s="303">
        <v>0</v>
      </c>
      <c r="K262" s="304">
        <v>0</v>
      </c>
      <c r="L262" s="305">
        <v>0</v>
      </c>
      <c r="M262" s="305">
        <v>0</v>
      </c>
      <c r="N262" s="303">
        <v>0</v>
      </c>
      <c r="O262" s="306">
        <v>0</v>
      </c>
      <c r="P262" s="303">
        <v>0</v>
      </c>
      <c r="Q262" s="171" t="e">
        <f>VLOOKUP(C262&amp;D262&amp;A262,'Delivery Counts'!$A$23:$I$54,8,FALSE)</f>
        <v>#N/A</v>
      </c>
      <c r="R262" s="171" t="e">
        <f>VLOOKUP(C262&amp;D262&amp;A262,'Delivery Counts'!$A$23:$I$54,9,FALSE)</f>
        <v>#N/A</v>
      </c>
      <c r="S262" s="16" t="e">
        <f t="shared" si="13"/>
        <v>#N/A</v>
      </c>
      <c r="T262" s="237"/>
      <c r="U262" s="237"/>
    </row>
    <row r="263" spans="1:21" s="172" customFormat="1">
      <c r="A263" s="38">
        <v>27</v>
      </c>
      <c r="B263" s="39">
        <f t="shared" si="12"/>
        <v>0</v>
      </c>
      <c r="C263" s="39" t="str">
        <f t="shared" si="11"/>
        <v>2022 Current Year</v>
      </c>
      <c r="D263" s="40">
        <v>2</v>
      </c>
      <c r="E263" s="662">
        <v>27</v>
      </c>
      <c r="F263" s="40">
        <v>6</v>
      </c>
      <c r="G263" s="40" t="s">
        <v>138</v>
      </c>
      <c r="H263" s="40" t="s">
        <v>219</v>
      </c>
      <c r="I263" s="1014" t="s">
        <v>263</v>
      </c>
      <c r="J263" s="303">
        <v>0</v>
      </c>
      <c r="K263" s="304">
        <v>0</v>
      </c>
      <c r="L263" s="305">
        <v>0</v>
      </c>
      <c r="M263" s="305">
        <v>0</v>
      </c>
      <c r="N263" s="303">
        <v>0</v>
      </c>
      <c r="O263" s="306">
        <v>0</v>
      </c>
      <c r="P263" s="303">
        <v>0</v>
      </c>
      <c r="Q263" s="171" t="e">
        <f>VLOOKUP(C263&amp;D263&amp;A263,'Delivery Counts'!$A$23:$I$54,8,FALSE)</f>
        <v>#N/A</v>
      </c>
      <c r="R263" s="171" t="e">
        <f>VLOOKUP(C263&amp;D263&amp;A263,'Delivery Counts'!$A$23:$I$54,9,FALSE)</f>
        <v>#N/A</v>
      </c>
      <c r="S263" s="16" t="e">
        <f t="shared" si="13"/>
        <v>#N/A</v>
      </c>
      <c r="T263" s="237"/>
      <c r="U263" s="237"/>
    </row>
    <row r="264" spans="1:21" s="172" customFormat="1">
      <c r="A264" s="38">
        <v>27</v>
      </c>
      <c r="B264" s="39">
        <f t="shared" si="12"/>
        <v>0</v>
      </c>
      <c r="C264" s="39" t="str">
        <f t="shared" si="11"/>
        <v>2022 Current Year</v>
      </c>
      <c r="D264" s="40">
        <v>2</v>
      </c>
      <c r="E264" s="662">
        <v>27</v>
      </c>
      <c r="F264" s="40">
        <v>6</v>
      </c>
      <c r="G264" s="40" t="s">
        <v>138</v>
      </c>
      <c r="H264" s="40" t="s">
        <v>220</v>
      </c>
      <c r="I264" s="1014" t="s">
        <v>675</v>
      </c>
      <c r="J264" s="303">
        <v>0</v>
      </c>
      <c r="K264" s="304">
        <v>0</v>
      </c>
      <c r="L264" s="305">
        <v>0</v>
      </c>
      <c r="M264" s="305">
        <v>0</v>
      </c>
      <c r="N264" s="303">
        <v>0</v>
      </c>
      <c r="O264" s="306">
        <v>0</v>
      </c>
      <c r="P264" s="303">
        <v>0</v>
      </c>
      <c r="Q264" s="171" t="e">
        <f>VLOOKUP(C264&amp;D264&amp;A264,'Delivery Counts'!$A$23:$I$54,8,FALSE)</f>
        <v>#N/A</v>
      </c>
      <c r="R264" s="171" t="e">
        <f>VLOOKUP(C264&amp;D264&amp;A264,'Delivery Counts'!$A$23:$I$54,9,FALSE)</f>
        <v>#N/A</v>
      </c>
      <c r="S264" s="16" t="e">
        <f t="shared" si="13"/>
        <v>#N/A</v>
      </c>
      <c r="T264" s="237"/>
      <c r="U264" s="237"/>
    </row>
    <row r="265" spans="1:21" s="172" customFormat="1">
      <c r="A265" s="38">
        <v>27</v>
      </c>
      <c r="B265" s="39">
        <f t="shared" si="12"/>
        <v>0</v>
      </c>
      <c r="C265" s="39" t="str">
        <f t="shared" si="11"/>
        <v>2022 Current Year</v>
      </c>
      <c r="D265" s="40">
        <v>2</v>
      </c>
      <c r="E265" s="662">
        <v>27</v>
      </c>
      <c r="F265" s="40">
        <v>6</v>
      </c>
      <c r="G265" s="40" t="s">
        <v>138</v>
      </c>
      <c r="H265" s="40" t="s">
        <v>221</v>
      </c>
      <c r="I265" s="1014" t="s">
        <v>264</v>
      </c>
      <c r="J265" s="303">
        <v>0</v>
      </c>
      <c r="K265" s="304">
        <v>0</v>
      </c>
      <c r="L265" s="305">
        <v>0</v>
      </c>
      <c r="M265" s="305">
        <v>0</v>
      </c>
      <c r="N265" s="303">
        <v>0</v>
      </c>
      <c r="O265" s="306">
        <v>0</v>
      </c>
      <c r="P265" s="303">
        <v>0</v>
      </c>
      <c r="Q265" s="171" t="e">
        <f>VLOOKUP(C265&amp;D265&amp;A265,'Delivery Counts'!$A$23:$I$54,8,FALSE)</f>
        <v>#N/A</v>
      </c>
      <c r="R265" s="171" t="e">
        <f>VLOOKUP(C265&amp;D265&amp;A265,'Delivery Counts'!$A$23:$I$54,9,FALSE)</f>
        <v>#N/A</v>
      </c>
      <c r="S265" s="16" t="e">
        <f t="shared" si="13"/>
        <v>#N/A</v>
      </c>
      <c r="T265" s="237"/>
      <c r="U265" s="237"/>
    </row>
    <row r="266" spans="1:21" s="172" customFormat="1">
      <c r="A266" s="38">
        <v>27</v>
      </c>
      <c r="B266" s="39">
        <f t="shared" si="12"/>
        <v>0</v>
      </c>
      <c r="C266" s="39" t="str">
        <f t="shared" si="11"/>
        <v>2022 Current Year</v>
      </c>
      <c r="D266" s="40">
        <v>2</v>
      </c>
      <c r="E266" s="662">
        <v>27</v>
      </c>
      <c r="F266" s="40">
        <v>6</v>
      </c>
      <c r="G266" s="40" t="s">
        <v>138</v>
      </c>
      <c r="H266" s="40" t="s">
        <v>222</v>
      </c>
      <c r="I266" s="1014" t="s">
        <v>206</v>
      </c>
      <c r="J266" s="303">
        <v>0</v>
      </c>
      <c r="K266" s="304">
        <v>0</v>
      </c>
      <c r="L266" s="305">
        <v>0</v>
      </c>
      <c r="M266" s="305">
        <v>0</v>
      </c>
      <c r="N266" s="303">
        <v>0</v>
      </c>
      <c r="O266" s="306">
        <v>0</v>
      </c>
      <c r="P266" s="303">
        <v>0</v>
      </c>
      <c r="Q266" s="171" t="e">
        <f>VLOOKUP(C266&amp;D266&amp;A266,'Delivery Counts'!$A$23:$I$54,8,FALSE)</f>
        <v>#N/A</v>
      </c>
      <c r="R266" s="171" t="e">
        <f>VLOOKUP(C266&amp;D266&amp;A266,'Delivery Counts'!$A$23:$I$54,9,FALSE)</f>
        <v>#N/A</v>
      </c>
      <c r="S266" s="16" t="e">
        <f t="shared" si="13"/>
        <v>#N/A</v>
      </c>
      <c r="T266" s="237"/>
      <c r="U266" s="237"/>
    </row>
    <row r="267" spans="1:21" s="172" customFormat="1">
      <c r="A267" s="38">
        <v>27</v>
      </c>
      <c r="B267" s="39">
        <f t="shared" si="12"/>
        <v>0</v>
      </c>
      <c r="C267" s="39" t="str">
        <f t="shared" si="11"/>
        <v>2022 Current Year</v>
      </c>
      <c r="D267" s="40">
        <v>2</v>
      </c>
      <c r="E267" s="662">
        <v>27</v>
      </c>
      <c r="F267" s="40">
        <v>6</v>
      </c>
      <c r="G267" s="40" t="s">
        <v>138</v>
      </c>
      <c r="H267" s="40" t="s">
        <v>223</v>
      </c>
      <c r="I267" s="1014" t="s">
        <v>181</v>
      </c>
      <c r="J267" s="303">
        <v>0</v>
      </c>
      <c r="K267" s="304">
        <v>0</v>
      </c>
      <c r="L267" s="305">
        <v>0</v>
      </c>
      <c r="M267" s="305">
        <v>0</v>
      </c>
      <c r="N267" s="303">
        <v>0</v>
      </c>
      <c r="O267" s="306">
        <v>0</v>
      </c>
      <c r="P267" s="303">
        <v>0</v>
      </c>
      <c r="Q267" s="171" t="e">
        <f>VLOOKUP(C267&amp;D267&amp;A267,'Delivery Counts'!$A$23:$I$54,8,FALSE)</f>
        <v>#N/A</v>
      </c>
      <c r="R267" s="171" t="e">
        <f>VLOOKUP(C267&amp;D267&amp;A267,'Delivery Counts'!$A$23:$I$54,9,FALSE)</f>
        <v>#N/A</v>
      </c>
      <c r="S267" s="16" t="e">
        <f t="shared" si="13"/>
        <v>#N/A</v>
      </c>
      <c r="T267" s="237"/>
      <c r="U267" s="237"/>
    </row>
    <row r="268" spans="1:21" s="172" customFormat="1">
      <c r="A268" s="38">
        <v>27</v>
      </c>
      <c r="B268" s="39">
        <f t="shared" si="12"/>
        <v>0</v>
      </c>
      <c r="C268" s="39" t="str">
        <f t="shared" si="11"/>
        <v>2022 Current Year</v>
      </c>
      <c r="D268" s="40">
        <v>2</v>
      </c>
      <c r="E268" s="662">
        <v>27</v>
      </c>
      <c r="F268" s="40">
        <v>6</v>
      </c>
      <c r="G268" s="40" t="s">
        <v>138</v>
      </c>
      <c r="H268" s="40" t="s">
        <v>150</v>
      </c>
      <c r="I268" s="1014" t="s">
        <v>204</v>
      </c>
      <c r="J268" s="303">
        <v>0</v>
      </c>
      <c r="K268" s="304">
        <v>0</v>
      </c>
      <c r="L268" s="305">
        <v>0</v>
      </c>
      <c r="M268" s="305">
        <v>0</v>
      </c>
      <c r="N268" s="303">
        <v>0</v>
      </c>
      <c r="O268" s="306">
        <v>0</v>
      </c>
      <c r="P268" s="303">
        <v>0</v>
      </c>
      <c r="Q268" s="171" t="e">
        <f>VLOOKUP(C268&amp;D268&amp;A268,'Delivery Counts'!$A$23:$I$54,8,FALSE)</f>
        <v>#N/A</v>
      </c>
      <c r="R268" s="171" t="e">
        <f>VLOOKUP(C268&amp;D268&amp;A268,'Delivery Counts'!$A$23:$I$54,9,FALSE)</f>
        <v>#N/A</v>
      </c>
      <c r="S268" s="16" t="e">
        <f t="shared" si="13"/>
        <v>#N/A</v>
      </c>
      <c r="T268" s="237"/>
      <c r="U268" s="237"/>
    </row>
    <row r="269" spans="1:21" s="172" customFormat="1">
      <c r="A269" s="38">
        <v>27</v>
      </c>
      <c r="B269" s="39">
        <f t="shared" si="12"/>
        <v>0</v>
      </c>
      <c r="C269" s="39" t="str">
        <f t="shared" si="11"/>
        <v>2022 Current Year</v>
      </c>
      <c r="D269" s="40">
        <v>2</v>
      </c>
      <c r="E269" s="662">
        <v>27</v>
      </c>
      <c r="F269" s="40">
        <v>6</v>
      </c>
      <c r="G269" s="40" t="s">
        <v>138</v>
      </c>
      <c r="H269" s="40" t="s">
        <v>151</v>
      </c>
      <c r="I269" s="1014" t="s">
        <v>205</v>
      </c>
      <c r="J269" s="303">
        <v>0</v>
      </c>
      <c r="K269" s="304">
        <v>0</v>
      </c>
      <c r="L269" s="305">
        <v>0</v>
      </c>
      <c r="M269" s="305">
        <v>0</v>
      </c>
      <c r="N269" s="303">
        <v>0</v>
      </c>
      <c r="O269" s="306">
        <v>0</v>
      </c>
      <c r="P269" s="303">
        <v>0</v>
      </c>
      <c r="Q269" s="171" t="e">
        <f>VLOOKUP(C269&amp;D269&amp;A269,'Delivery Counts'!$A$23:$I$54,8,FALSE)</f>
        <v>#N/A</v>
      </c>
      <c r="R269" s="171" t="e">
        <f>VLOOKUP(C269&amp;D269&amp;A269,'Delivery Counts'!$A$23:$I$54,9,FALSE)</f>
        <v>#N/A</v>
      </c>
      <c r="S269" s="16" t="e">
        <f t="shared" si="13"/>
        <v>#N/A</v>
      </c>
      <c r="T269" s="237"/>
      <c r="U269" s="237"/>
    </row>
    <row r="270" spans="1:21" s="172" customFormat="1">
      <c r="A270" s="38">
        <v>27</v>
      </c>
      <c r="B270" s="39">
        <f t="shared" si="12"/>
        <v>0</v>
      </c>
      <c r="C270" s="39" t="str">
        <f t="shared" si="11"/>
        <v>2022 Current Year</v>
      </c>
      <c r="D270" s="40">
        <v>2</v>
      </c>
      <c r="E270" s="662">
        <v>27</v>
      </c>
      <c r="F270" s="40">
        <v>6</v>
      </c>
      <c r="G270" s="40" t="s">
        <v>138</v>
      </c>
      <c r="H270" s="40" t="s">
        <v>152</v>
      </c>
      <c r="I270" s="1014" t="s">
        <v>182</v>
      </c>
      <c r="J270" s="303">
        <v>0</v>
      </c>
      <c r="K270" s="304">
        <v>0</v>
      </c>
      <c r="L270" s="305">
        <v>0</v>
      </c>
      <c r="M270" s="305">
        <v>0</v>
      </c>
      <c r="N270" s="303">
        <v>0</v>
      </c>
      <c r="O270" s="306">
        <v>0</v>
      </c>
      <c r="P270" s="303">
        <v>0</v>
      </c>
      <c r="Q270" s="171" t="e">
        <f>VLOOKUP(C270&amp;D270&amp;A270,'Delivery Counts'!$A$23:$I$54,8,FALSE)</f>
        <v>#N/A</v>
      </c>
      <c r="R270" s="171" t="e">
        <f>VLOOKUP(C270&amp;D270&amp;A270,'Delivery Counts'!$A$23:$I$54,9,FALSE)</f>
        <v>#N/A</v>
      </c>
      <c r="S270" s="16" t="e">
        <f t="shared" si="13"/>
        <v>#N/A</v>
      </c>
      <c r="T270" s="237"/>
      <c r="U270" s="237"/>
    </row>
    <row r="271" spans="1:21" s="172" customFormat="1">
      <c r="A271" s="38">
        <v>27</v>
      </c>
      <c r="B271" s="39">
        <f t="shared" si="12"/>
        <v>0</v>
      </c>
      <c r="C271" s="39" t="str">
        <f t="shared" si="11"/>
        <v>2022 Current Year</v>
      </c>
      <c r="D271" s="40">
        <v>2</v>
      </c>
      <c r="E271" s="662">
        <v>27</v>
      </c>
      <c r="F271" s="40">
        <v>6</v>
      </c>
      <c r="G271" s="40" t="s">
        <v>138</v>
      </c>
      <c r="H271" s="40" t="s">
        <v>70</v>
      </c>
      <c r="I271" s="1014" t="s">
        <v>265</v>
      </c>
      <c r="J271" s="303">
        <v>0</v>
      </c>
      <c r="K271" s="304">
        <v>0</v>
      </c>
      <c r="L271" s="305">
        <v>0</v>
      </c>
      <c r="M271" s="305">
        <v>0</v>
      </c>
      <c r="N271" s="303">
        <v>0</v>
      </c>
      <c r="O271" s="306">
        <v>0</v>
      </c>
      <c r="P271" s="303">
        <v>0</v>
      </c>
      <c r="Q271" s="171" t="e">
        <f>VLOOKUP(C271&amp;D271&amp;A271,'Delivery Counts'!$A$23:$I$54,8,FALSE)</f>
        <v>#N/A</v>
      </c>
      <c r="R271" s="171" t="e">
        <f>VLOOKUP(C271&amp;D271&amp;A271,'Delivery Counts'!$A$23:$I$54,9,FALSE)</f>
        <v>#N/A</v>
      </c>
      <c r="S271" s="16" t="e">
        <f t="shared" si="13"/>
        <v>#N/A</v>
      </c>
      <c r="T271" s="237"/>
      <c r="U271" s="237"/>
    </row>
    <row r="272" spans="1:21" s="172" customFormat="1">
      <c r="A272" s="38">
        <v>27</v>
      </c>
      <c r="B272" s="39">
        <f t="shared" si="12"/>
        <v>0</v>
      </c>
      <c r="C272" s="39" t="str">
        <f t="shared" si="11"/>
        <v>2022 Current Year</v>
      </c>
      <c r="D272" s="40">
        <v>2</v>
      </c>
      <c r="E272" s="662">
        <v>27</v>
      </c>
      <c r="F272" s="40">
        <v>6</v>
      </c>
      <c r="G272" s="40" t="s">
        <v>138</v>
      </c>
      <c r="H272" s="40" t="s">
        <v>71</v>
      </c>
      <c r="I272" s="1014" t="s">
        <v>266</v>
      </c>
      <c r="J272" s="303">
        <v>0</v>
      </c>
      <c r="K272" s="304">
        <v>0</v>
      </c>
      <c r="L272" s="305">
        <v>0</v>
      </c>
      <c r="M272" s="305">
        <v>0</v>
      </c>
      <c r="N272" s="303">
        <v>0</v>
      </c>
      <c r="O272" s="306">
        <v>0</v>
      </c>
      <c r="P272" s="303">
        <v>0</v>
      </c>
      <c r="Q272" s="171" t="e">
        <f>VLOOKUP(C272&amp;D272&amp;A272,'Delivery Counts'!$A$23:$I$54,8,FALSE)</f>
        <v>#N/A</v>
      </c>
      <c r="R272" s="171" t="e">
        <f>VLOOKUP(C272&amp;D272&amp;A272,'Delivery Counts'!$A$23:$I$54,9,FALSE)</f>
        <v>#N/A</v>
      </c>
      <c r="S272" s="16" t="e">
        <f t="shared" si="13"/>
        <v>#N/A</v>
      </c>
      <c r="T272" s="237"/>
      <c r="U272" s="237"/>
    </row>
    <row r="273" spans="1:21" s="172" customFormat="1">
      <c r="A273" s="38">
        <v>27</v>
      </c>
      <c r="B273" s="39">
        <f t="shared" si="12"/>
        <v>0</v>
      </c>
      <c r="C273" s="39" t="str">
        <f t="shared" si="11"/>
        <v>2022 Current Year</v>
      </c>
      <c r="D273" s="40">
        <v>2</v>
      </c>
      <c r="E273" s="662">
        <v>27</v>
      </c>
      <c r="F273" s="40">
        <v>6</v>
      </c>
      <c r="G273" s="40" t="s">
        <v>138</v>
      </c>
      <c r="H273" s="40" t="s">
        <v>72</v>
      </c>
      <c r="I273" s="1014" t="s">
        <v>527</v>
      </c>
      <c r="J273" s="303">
        <v>0</v>
      </c>
      <c r="K273" s="304">
        <v>0</v>
      </c>
      <c r="L273" s="305">
        <v>0</v>
      </c>
      <c r="M273" s="305">
        <v>0</v>
      </c>
      <c r="N273" s="303">
        <v>0</v>
      </c>
      <c r="O273" s="306">
        <v>0</v>
      </c>
      <c r="P273" s="303">
        <v>0</v>
      </c>
      <c r="Q273" s="171" t="e">
        <f>VLOOKUP(C273&amp;D273&amp;A273,'Delivery Counts'!$A$23:$I$54,8,FALSE)</f>
        <v>#N/A</v>
      </c>
      <c r="R273" s="171" t="e">
        <f>VLOOKUP(C273&amp;D273&amp;A273,'Delivery Counts'!$A$23:$I$54,9,FALSE)</f>
        <v>#N/A</v>
      </c>
      <c r="S273" s="16" t="e">
        <f t="shared" si="13"/>
        <v>#N/A</v>
      </c>
      <c r="T273" s="237"/>
      <c r="U273" s="237"/>
    </row>
    <row r="274" spans="1:21" s="172" customFormat="1">
      <c r="A274" s="38">
        <v>27</v>
      </c>
      <c r="B274" s="39">
        <f t="shared" si="12"/>
        <v>0</v>
      </c>
      <c r="C274" s="39" t="str">
        <f t="shared" si="11"/>
        <v>2022 Current Year</v>
      </c>
      <c r="D274" s="40">
        <v>2</v>
      </c>
      <c r="E274" s="662">
        <v>27</v>
      </c>
      <c r="F274" s="40">
        <v>6</v>
      </c>
      <c r="G274" s="40" t="s">
        <v>138</v>
      </c>
      <c r="H274" s="40" t="s">
        <v>73</v>
      </c>
      <c r="I274" s="1014" t="s">
        <v>528</v>
      </c>
      <c r="J274" s="303">
        <v>0</v>
      </c>
      <c r="K274" s="304">
        <v>0</v>
      </c>
      <c r="L274" s="305">
        <v>0</v>
      </c>
      <c r="M274" s="305">
        <v>0</v>
      </c>
      <c r="N274" s="303">
        <v>0</v>
      </c>
      <c r="O274" s="306">
        <v>0</v>
      </c>
      <c r="P274" s="303">
        <v>0</v>
      </c>
      <c r="Q274" s="171" t="e">
        <f>VLOOKUP(C274&amp;D274&amp;A274,'Delivery Counts'!$A$23:$I$54,8,FALSE)</f>
        <v>#N/A</v>
      </c>
      <c r="R274" s="171" t="e">
        <f>VLOOKUP(C274&amp;D274&amp;A274,'Delivery Counts'!$A$23:$I$54,9,FALSE)</f>
        <v>#N/A</v>
      </c>
      <c r="S274" s="16" t="e">
        <f t="shared" si="13"/>
        <v>#N/A</v>
      </c>
      <c r="T274" s="237"/>
      <c r="U274" s="237"/>
    </row>
    <row r="275" spans="1:21" s="172" customFormat="1">
      <c r="A275" s="38">
        <v>27</v>
      </c>
      <c r="B275" s="39">
        <f t="shared" si="12"/>
        <v>0</v>
      </c>
      <c r="C275" s="39" t="str">
        <f t="shared" si="11"/>
        <v>2022 Current Year</v>
      </c>
      <c r="D275" s="40">
        <v>2</v>
      </c>
      <c r="E275" s="662">
        <v>27</v>
      </c>
      <c r="F275" s="40">
        <v>6</v>
      </c>
      <c r="G275" s="40" t="s">
        <v>138</v>
      </c>
      <c r="H275" s="40" t="s">
        <v>409</v>
      </c>
      <c r="I275" s="1014" t="s">
        <v>803</v>
      </c>
      <c r="J275" s="303">
        <v>0</v>
      </c>
      <c r="K275" s="304">
        <v>0</v>
      </c>
      <c r="L275" s="305">
        <v>0</v>
      </c>
      <c r="M275" s="305">
        <v>0</v>
      </c>
      <c r="N275" s="303">
        <v>0</v>
      </c>
      <c r="O275" s="306">
        <v>0</v>
      </c>
      <c r="P275" s="303">
        <v>0</v>
      </c>
      <c r="Q275" s="171" t="e">
        <f>VLOOKUP(C275&amp;D275&amp;A275,'Delivery Counts'!$A$23:$I$54,8,FALSE)</f>
        <v>#N/A</v>
      </c>
      <c r="R275" s="171" t="e">
        <f>VLOOKUP(C275&amp;D275&amp;A275,'Delivery Counts'!$A$23:$I$54,9,FALSE)</f>
        <v>#N/A</v>
      </c>
      <c r="S275" s="16" t="e">
        <f t="shared" si="13"/>
        <v>#N/A</v>
      </c>
      <c r="T275" s="237"/>
      <c r="U275" s="237"/>
    </row>
    <row r="276" spans="1:21" s="172" customFormat="1">
      <c r="A276" s="38">
        <v>28</v>
      </c>
      <c r="B276" s="39">
        <f t="shared" si="12"/>
        <v>0</v>
      </c>
      <c r="C276" s="39" t="str">
        <f t="shared" si="11"/>
        <v>2022 Current Year</v>
      </c>
      <c r="D276" s="40">
        <v>2</v>
      </c>
      <c r="E276" s="662">
        <v>28</v>
      </c>
      <c r="F276" s="662">
        <v>6</v>
      </c>
      <c r="G276" s="40" t="s">
        <v>139</v>
      </c>
      <c r="H276" s="40" t="s">
        <v>211</v>
      </c>
      <c r="I276" s="698" t="s">
        <v>261</v>
      </c>
      <c r="J276" s="303">
        <v>0</v>
      </c>
      <c r="K276" s="304">
        <v>0</v>
      </c>
      <c r="L276" s="305">
        <v>0</v>
      </c>
      <c r="M276" s="305">
        <v>0</v>
      </c>
      <c r="N276" s="303">
        <v>0</v>
      </c>
      <c r="O276" s="306">
        <v>0</v>
      </c>
      <c r="P276" s="303">
        <v>0</v>
      </c>
      <c r="Q276" s="171">
        <f>VLOOKUP(C276&amp;D276&amp;A276,'Delivery Counts'!$A$23:$I$54,8,FALSE)</f>
        <v>0</v>
      </c>
      <c r="R276" s="171">
        <f>VLOOKUP(C276&amp;D276&amp;A276,'Delivery Counts'!$A$23:$I$54,9,FALSE)</f>
        <v>0</v>
      </c>
      <c r="S276" s="16">
        <f t="shared" si="10"/>
        <v>0</v>
      </c>
      <c r="T276" s="237"/>
      <c r="U276" s="237"/>
    </row>
    <row r="277" spans="1:21" s="172" customFormat="1">
      <c r="A277" s="38">
        <v>28</v>
      </c>
      <c r="B277" s="39">
        <f t="shared" si="12"/>
        <v>0</v>
      </c>
      <c r="C277" s="39" t="str">
        <f t="shared" si="11"/>
        <v>2022 Current Year</v>
      </c>
      <c r="D277" s="40">
        <v>2</v>
      </c>
      <c r="E277" s="662">
        <v>28</v>
      </c>
      <c r="F277" s="662">
        <v>6</v>
      </c>
      <c r="G277" s="311" t="s">
        <v>139</v>
      </c>
      <c r="H277" s="40" t="s">
        <v>214</v>
      </c>
      <c r="I277" s="698" t="s">
        <v>676</v>
      </c>
      <c r="J277" s="303">
        <v>0</v>
      </c>
      <c r="K277" s="304">
        <v>0</v>
      </c>
      <c r="L277" s="305">
        <v>0</v>
      </c>
      <c r="M277" s="305">
        <v>0</v>
      </c>
      <c r="N277" s="303">
        <v>0</v>
      </c>
      <c r="O277" s="306">
        <v>0</v>
      </c>
      <c r="P277" s="303">
        <v>0</v>
      </c>
      <c r="Q277" s="171">
        <f>VLOOKUP(C277&amp;D277&amp;A277,'Delivery Counts'!$A$23:$I$54,8,FALSE)</f>
        <v>0</v>
      </c>
      <c r="R277" s="171">
        <f>VLOOKUP(C277&amp;D277&amp;A277,'Delivery Counts'!$A$23:$I$54,9,FALSE)</f>
        <v>0</v>
      </c>
      <c r="S277" s="16">
        <f t="shared" si="10"/>
        <v>0</v>
      </c>
    </row>
    <row r="278" spans="1:21" s="172" customFormat="1">
      <c r="A278" s="38">
        <v>28</v>
      </c>
      <c r="B278" s="39">
        <f t="shared" si="12"/>
        <v>0</v>
      </c>
      <c r="C278" s="39" t="str">
        <f t="shared" si="11"/>
        <v>2022 Current Year</v>
      </c>
      <c r="D278" s="40">
        <v>2</v>
      </c>
      <c r="E278" s="662">
        <v>28</v>
      </c>
      <c r="F278" s="662">
        <v>6</v>
      </c>
      <c r="G278" s="311" t="s">
        <v>139</v>
      </c>
      <c r="H278" s="40" t="s">
        <v>215</v>
      </c>
      <c r="I278" s="698" t="s">
        <v>216</v>
      </c>
      <c r="J278" s="303">
        <v>0</v>
      </c>
      <c r="K278" s="304">
        <v>0</v>
      </c>
      <c r="L278" s="305">
        <v>0</v>
      </c>
      <c r="M278" s="305">
        <v>0</v>
      </c>
      <c r="N278" s="303">
        <v>0</v>
      </c>
      <c r="O278" s="306">
        <v>0</v>
      </c>
      <c r="P278" s="303">
        <v>0</v>
      </c>
      <c r="Q278" s="171">
        <f>VLOOKUP(C278&amp;D278&amp;A278,'Delivery Counts'!$A$23:$I$54,8,FALSE)</f>
        <v>0</v>
      </c>
      <c r="R278" s="171">
        <f>VLOOKUP(C278&amp;D278&amp;A278,'Delivery Counts'!$A$23:$I$54,9,FALSE)</f>
        <v>0</v>
      </c>
      <c r="S278" s="16">
        <f t="shared" si="10"/>
        <v>0</v>
      </c>
    </row>
    <row r="279" spans="1:21" s="172" customFormat="1">
      <c r="A279" s="38">
        <v>28</v>
      </c>
      <c r="B279" s="39">
        <f t="shared" si="12"/>
        <v>0</v>
      </c>
      <c r="C279" s="39" t="str">
        <f t="shared" si="11"/>
        <v>2022 Current Year</v>
      </c>
      <c r="D279" s="40">
        <v>2</v>
      </c>
      <c r="E279" s="662">
        <v>28</v>
      </c>
      <c r="F279" s="662">
        <v>6</v>
      </c>
      <c r="G279" s="311" t="s">
        <v>139</v>
      </c>
      <c r="H279" s="40" t="s">
        <v>217</v>
      </c>
      <c r="I279" s="698" t="s">
        <v>262</v>
      </c>
      <c r="J279" s="303">
        <v>0</v>
      </c>
      <c r="K279" s="304">
        <v>0</v>
      </c>
      <c r="L279" s="305">
        <v>0</v>
      </c>
      <c r="M279" s="305">
        <v>0</v>
      </c>
      <c r="N279" s="303">
        <v>0</v>
      </c>
      <c r="O279" s="306">
        <v>0</v>
      </c>
      <c r="P279" s="303">
        <v>0</v>
      </c>
      <c r="Q279" s="171">
        <f>VLOOKUP(C279&amp;D279&amp;A279,'Delivery Counts'!$A$23:$I$54,8,FALSE)</f>
        <v>0</v>
      </c>
      <c r="R279" s="171">
        <f>VLOOKUP(C279&amp;D279&amp;A279,'Delivery Counts'!$A$23:$I$54,9,FALSE)</f>
        <v>0</v>
      </c>
      <c r="S279" s="16">
        <f t="shared" si="10"/>
        <v>0</v>
      </c>
      <c r="T279" s="237"/>
      <c r="U279" s="237"/>
    </row>
    <row r="280" spans="1:21" s="172" customFormat="1">
      <c r="A280" s="38">
        <v>28</v>
      </c>
      <c r="B280" s="39">
        <f t="shared" si="12"/>
        <v>0</v>
      </c>
      <c r="C280" s="39" t="str">
        <f t="shared" si="11"/>
        <v>2022 Current Year</v>
      </c>
      <c r="D280" s="40">
        <v>2</v>
      </c>
      <c r="E280" s="662">
        <v>28</v>
      </c>
      <c r="F280" s="662">
        <v>6</v>
      </c>
      <c r="G280" s="311" t="s">
        <v>139</v>
      </c>
      <c r="H280" s="40" t="s">
        <v>218</v>
      </c>
      <c r="I280" s="698" t="s">
        <v>677</v>
      </c>
      <c r="J280" s="303">
        <v>0</v>
      </c>
      <c r="K280" s="304">
        <v>0</v>
      </c>
      <c r="L280" s="305">
        <v>0</v>
      </c>
      <c r="M280" s="305">
        <v>0</v>
      </c>
      <c r="N280" s="303">
        <v>0</v>
      </c>
      <c r="O280" s="306">
        <v>0</v>
      </c>
      <c r="P280" s="303">
        <v>0</v>
      </c>
      <c r="Q280" s="171">
        <f>VLOOKUP(C280&amp;D280&amp;A280,'Delivery Counts'!$A$23:$I$54,8,FALSE)</f>
        <v>0</v>
      </c>
      <c r="R280" s="171">
        <f>VLOOKUP(C280&amp;D280&amp;A280,'Delivery Counts'!$A$23:$I$54,9,FALSE)</f>
        <v>0</v>
      </c>
      <c r="S280" s="16">
        <f t="shared" si="10"/>
        <v>0</v>
      </c>
      <c r="T280" s="237"/>
      <c r="U280" s="237"/>
    </row>
    <row r="281" spans="1:21" s="172" customFormat="1">
      <c r="A281" s="38">
        <v>28</v>
      </c>
      <c r="B281" s="39">
        <f t="shared" si="12"/>
        <v>0</v>
      </c>
      <c r="C281" s="39" t="str">
        <f t="shared" si="11"/>
        <v>2022 Current Year</v>
      </c>
      <c r="D281" s="40">
        <v>2</v>
      </c>
      <c r="E281" s="662">
        <v>28</v>
      </c>
      <c r="F281" s="662">
        <v>6</v>
      </c>
      <c r="G281" s="311" t="s">
        <v>139</v>
      </c>
      <c r="H281" s="40" t="s">
        <v>219</v>
      </c>
      <c r="I281" s="698" t="s">
        <v>263</v>
      </c>
      <c r="J281" s="303">
        <v>0</v>
      </c>
      <c r="K281" s="304">
        <v>0</v>
      </c>
      <c r="L281" s="305">
        <v>0</v>
      </c>
      <c r="M281" s="305">
        <v>0</v>
      </c>
      <c r="N281" s="303">
        <v>0</v>
      </c>
      <c r="O281" s="306">
        <v>0</v>
      </c>
      <c r="P281" s="303">
        <v>0</v>
      </c>
      <c r="Q281" s="171">
        <f>VLOOKUP(C281&amp;D281&amp;A281,'Delivery Counts'!$A$23:$I$54,8,FALSE)</f>
        <v>0</v>
      </c>
      <c r="R281" s="171">
        <f>VLOOKUP(C281&amp;D281&amp;A281,'Delivery Counts'!$A$23:$I$54,9,FALSE)</f>
        <v>0</v>
      </c>
      <c r="S281" s="16">
        <f t="shared" si="10"/>
        <v>0</v>
      </c>
      <c r="T281" s="237"/>
      <c r="U281" s="237"/>
    </row>
    <row r="282" spans="1:21" s="172" customFormat="1">
      <c r="A282" s="38">
        <v>28</v>
      </c>
      <c r="B282" s="39">
        <f t="shared" si="12"/>
        <v>0</v>
      </c>
      <c r="C282" s="39" t="str">
        <f t="shared" si="11"/>
        <v>2022 Current Year</v>
      </c>
      <c r="D282" s="40">
        <v>2</v>
      </c>
      <c r="E282" s="662">
        <v>28</v>
      </c>
      <c r="F282" s="662">
        <v>6</v>
      </c>
      <c r="G282" s="311" t="s">
        <v>139</v>
      </c>
      <c r="H282" s="40" t="s">
        <v>220</v>
      </c>
      <c r="I282" s="698" t="s">
        <v>675</v>
      </c>
      <c r="J282" s="303">
        <v>0</v>
      </c>
      <c r="K282" s="304">
        <v>0</v>
      </c>
      <c r="L282" s="305">
        <v>0</v>
      </c>
      <c r="M282" s="305">
        <v>0</v>
      </c>
      <c r="N282" s="303">
        <v>0</v>
      </c>
      <c r="O282" s="306">
        <v>0</v>
      </c>
      <c r="P282" s="303">
        <v>0</v>
      </c>
      <c r="Q282" s="171">
        <f>VLOOKUP(C282&amp;D282&amp;A282,'Delivery Counts'!$A$23:$I$54,8,FALSE)</f>
        <v>0</v>
      </c>
      <c r="R282" s="171">
        <f>VLOOKUP(C282&amp;D282&amp;A282,'Delivery Counts'!$A$23:$I$54,9,FALSE)</f>
        <v>0</v>
      </c>
      <c r="S282" s="16">
        <f t="shared" si="10"/>
        <v>0</v>
      </c>
      <c r="T282" s="237"/>
      <c r="U282" s="237"/>
    </row>
    <row r="283" spans="1:21" s="172" customFormat="1">
      <c r="A283" s="38">
        <v>28</v>
      </c>
      <c r="B283" s="39">
        <f t="shared" si="12"/>
        <v>0</v>
      </c>
      <c r="C283" s="39" t="str">
        <f t="shared" si="11"/>
        <v>2022 Current Year</v>
      </c>
      <c r="D283" s="40">
        <v>2</v>
      </c>
      <c r="E283" s="662">
        <v>28</v>
      </c>
      <c r="F283" s="662">
        <v>6</v>
      </c>
      <c r="G283" s="311" t="s">
        <v>139</v>
      </c>
      <c r="H283" s="40" t="s">
        <v>221</v>
      </c>
      <c r="I283" s="698" t="s">
        <v>264</v>
      </c>
      <c r="J283" s="303">
        <v>0</v>
      </c>
      <c r="K283" s="304">
        <v>0</v>
      </c>
      <c r="L283" s="305">
        <v>0</v>
      </c>
      <c r="M283" s="305">
        <v>0</v>
      </c>
      <c r="N283" s="303">
        <v>0</v>
      </c>
      <c r="O283" s="306">
        <v>0</v>
      </c>
      <c r="P283" s="303">
        <v>0</v>
      </c>
      <c r="Q283" s="171">
        <f>VLOOKUP(C283&amp;D283&amp;A283,'Delivery Counts'!$A$23:$I$54,8,FALSE)</f>
        <v>0</v>
      </c>
      <c r="R283" s="171">
        <f>VLOOKUP(C283&amp;D283&amp;A283,'Delivery Counts'!$A$23:$I$54,9,FALSE)</f>
        <v>0</v>
      </c>
      <c r="S283" s="16">
        <f t="shared" si="10"/>
        <v>0</v>
      </c>
      <c r="T283" s="237"/>
      <c r="U283" s="237"/>
    </row>
    <row r="284" spans="1:21" s="172" customFormat="1">
      <c r="A284" s="38">
        <v>28</v>
      </c>
      <c r="B284" s="39">
        <f t="shared" si="12"/>
        <v>0</v>
      </c>
      <c r="C284" s="39" t="str">
        <f t="shared" si="11"/>
        <v>2022 Current Year</v>
      </c>
      <c r="D284" s="40">
        <v>2</v>
      </c>
      <c r="E284" s="662">
        <v>28</v>
      </c>
      <c r="F284" s="662">
        <v>6</v>
      </c>
      <c r="G284" s="311" t="s">
        <v>139</v>
      </c>
      <c r="H284" s="40" t="s">
        <v>222</v>
      </c>
      <c r="I284" s="698" t="s">
        <v>206</v>
      </c>
      <c r="J284" s="303">
        <v>0</v>
      </c>
      <c r="K284" s="304">
        <v>0</v>
      </c>
      <c r="L284" s="305">
        <v>0</v>
      </c>
      <c r="M284" s="305">
        <v>0</v>
      </c>
      <c r="N284" s="303">
        <v>0</v>
      </c>
      <c r="O284" s="306">
        <v>0</v>
      </c>
      <c r="P284" s="303">
        <v>0</v>
      </c>
      <c r="Q284" s="171">
        <f>VLOOKUP(C284&amp;D284&amp;A284,'Delivery Counts'!$A$23:$I$54,8,FALSE)</f>
        <v>0</v>
      </c>
      <c r="R284" s="171">
        <f>VLOOKUP(C284&amp;D284&amp;A284,'Delivery Counts'!$A$23:$I$54,9,FALSE)</f>
        <v>0</v>
      </c>
      <c r="S284" s="16">
        <f t="shared" si="10"/>
        <v>0</v>
      </c>
      <c r="T284" s="237"/>
      <c r="U284" s="237"/>
    </row>
    <row r="285" spans="1:21" s="172" customFormat="1">
      <c r="A285" s="38">
        <v>28</v>
      </c>
      <c r="B285" s="39">
        <f t="shared" si="12"/>
        <v>0</v>
      </c>
      <c r="C285" s="39" t="str">
        <f t="shared" si="11"/>
        <v>2022 Current Year</v>
      </c>
      <c r="D285" s="40">
        <v>2</v>
      </c>
      <c r="E285" s="662">
        <v>28</v>
      </c>
      <c r="F285" s="662">
        <v>6</v>
      </c>
      <c r="G285" s="311" t="s">
        <v>139</v>
      </c>
      <c r="H285" s="40" t="s">
        <v>223</v>
      </c>
      <c r="I285" s="698" t="s">
        <v>181</v>
      </c>
      <c r="J285" s="303">
        <v>0</v>
      </c>
      <c r="K285" s="304">
        <v>0</v>
      </c>
      <c r="L285" s="305">
        <v>0</v>
      </c>
      <c r="M285" s="305">
        <v>0</v>
      </c>
      <c r="N285" s="303">
        <v>0</v>
      </c>
      <c r="O285" s="306">
        <v>0</v>
      </c>
      <c r="P285" s="303">
        <v>0</v>
      </c>
      <c r="Q285" s="171">
        <f>VLOOKUP(C285&amp;D285&amp;A285,'Delivery Counts'!$A$23:$I$54,8,FALSE)</f>
        <v>0</v>
      </c>
      <c r="R285" s="171">
        <f>VLOOKUP(C285&amp;D285&amp;A285,'Delivery Counts'!$A$23:$I$54,9,FALSE)</f>
        <v>0</v>
      </c>
      <c r="S285" s="16">
        <f t="shared" si="10"/>
        <v>0</v>
      </c>
      <c r="T285" s="237"/>
      <c r="U285" s="237"/>
    </row>
    <row r="286" spans="1:21" s="172" customFormat="1">
      <c r="A286" s="38">
        <v>28</v>
      </c>
      <c r="B286" s="39">
        <f t="shared" si="12"/>
        <v>0</v>
      </c>
      <c r="C286" s="39" t="str">
        <f t="shared" si="11"/>
        <v>2022 Current Year</v>
      </c>
      <c r="D286" s="40">
        <v>2</v>
      </c>
      <c r="E286" s="662">
        <v>28</v>
      </c>
      <c r="F286" s="662">
        <v>6</v>
      </c>
      <c r="G286" s="311" t="s">
        <v>139</v>
      </c>
      <c r="H286" s="40" t="s">
        <v>150</v>
      </c>
      <c r="I286" s="698" t="s">
        <v>204</v>
      </c>
      <c r="J286" s="303">
        <v>0</v>
      </c>
      <c r="K286" s="304">
        <v>0</v>
      </c>
      <c r="L286" s="305">
        <v>0</v>
      </c>
      <c r="M286" s="305">
        <v>0</v>
      </c>
      <c r="N286" s="303">
        <v>0</v>
      </c>
      <c r="O286" s="306">
        <v>0</v>
      </c>
      <c r="P286" s="303">
        <v>0</v>
      </c>
      <c r="Q286" s="171">
        <f>VLOOKUP(C286&amp;D286&amp;A286,'Delivery Counts'!$A$23:$I$54,8,FALSE)</f>
        <v>0</v>
      </c>
      <c r="R286" s="171">
        <f>VLOOKUP(C286&amp;D286&amp;A286,'Delivery Counts'!$A$23:$I$54,9,FALSE)</f>
        <v>0</v>
      </c>
      <c r="S286" s="16">
        <f t="shared" si="10"/>
        <v>0</v>
      </c>
      <c r="T286" s="237"/>
      <c r="U286" s="237"/>
    </row>
    <row r="287" spans="1:21" s="172" customFormat="1">
      <c r="A287" s="38">
        <v>28</v>
      </c>
      <c r="B287" s="39">
        <f t="shared" si="12"/>
        <v>0</v>
      </c>
      <c r="C287" s="39" t="str">
        <f t="shared" si="11"/>
        <v>2022 Current Year</v>
      </c>
      <c r="D287" s="40">
        <v>2</v>
      </c>
      <c r="E287" s="662">
        <v>28</v>
      </c>
      <c r="F287" s="662">
        <v>6</v>
      </c>
      <c r="G287" s="311" t="s">
        <v>139</v>
      </c>
      <c r="H287" s="40" t="s">
        <v>151</v>
      </c>
      <c r="I287" s="698" t="s">
        <v>205</v>
      </c>
      <c r="J287" s="303">
        <v>0</v>
      </c>
      <c r="K287" s="304">
        <v>0</v>
      </c>
      <c r="L287" s="305">
        <v>0</v>
      </c>
      <c r="M287" s="305">
        <v>0</v>
      </c>
      <c r="N287" s="303">
        <v>0</v>
      </c>
      <c r="O287" s="306">
        <v>0</v>
      </c>
      <c r="P287" s="303">
        <v>0</v>
      </c>
      <c r="Q287" s="171">
        <f>VLOOKUP(C287&amp;D287&amp;A287,'Delivery Counts'!$A$23:$I$54,8,FALSE)</f>
        <v>0</v>
      </c>
      <c r="R287" s="171">
        <f>VLOOKUP(C287&amp;D287&amp;A287,'Delivery Counts'!$A$23:$I$54,9,FALSE)</f>
        <v>0</v>
      </c>
      <c r="S287" s="16">
        <f t="shared" si="10"/>
        <v>0</v>
      </c>
      <c r="T287" s="237"/>
      <c r="U287" s="237"/>
    </row>
    <row r="288" spans="1:21" s="172" customFormat="1">
      <c r="A288" s="38">
        <v>28</v>
      </c>
      <c r="B288" s="39">
        <f t="shared" si="12"/>
        <v>0</v>
      </c>
      <c r="C288" s="39" t="str">
        <f t="shared" si="11"/>
        <v>2022 Current Year</v>
      </c>
      <c r="D288" s="40">
        <v>2</v>
      </c>
      <c r="E288" s="662">
        <v>28</v>
      </c>
      <c r="F288" s="662">
        <v>6</v>
      </c>
      <c r="G288" s="311" t="s">
        <v>139</v>
      </c>
      <c r="H288" s="40" t="s">
        <v>152</v>
      </c>
      <c r="I288" s="698" t="s">
        <v>182</v>
      </c>
      <c r="J288" s="303">
        <v>0</v>
      </c>
      <c r="K288" s="304">
        <v>0</v>
      </c>
      <c r="L288" s="305">
        <v>0</v>
      </c>
      <c r="M288" s="305">
        <v>0</v>
      </c>
      <c r="N288" s="303">
        <v>0</v>
      </c>
      <c r="O288" s="306">
        <v>0</v>
      </c>
      <c r="P288" s="303">
        <v>0</v>
      </c>
      <c r="Q288" s="171">
        <f>VLOOKUP(C288&amp;D288&amp;A288,'Delivery Counts'!$A$23:$I$54,8,FALSE)</f>
        <v>0</v>
      </c>
      <c r="R288" s="171">
        <f>VLOOKUP(C288&amp;D288&amp;A288,'Delivery Counts'!$A$23:$I$54,9,FALSE)</f>
        <v>0</v>
      </c>
      <c r="S288" s="16">
        <f t="shared" si="10"/>
        <v>0</v>
      </c>
      <c r="T288" s="237"/>
      <c r="U288" s="237"/>
    </row>
    <row r="289" spans="1:21" s="172" customFormat="1">
      <c r="A289" s="38">
        <v>28</v>
      </c>
      <c r="B289" s="39">
        <f t="shared" si="12"/>
        <v>0</v>
      </c>
      <c r="C289" s="39" t="str">
        <f t="shared" si="11"/>
        <v>2022 Current Year</v>
      </c>
      <c r="D289" s="40">
        <v>2</v>
      </c>
      <c r="E289" s="662">
        <v>28</v>
      </c>
      <c r="F289" s="662">
        <v>6</v>
      </c>
      <c r="G289" s="311" t="s">
        <v>139</v>
      </c>
      <c r="H289" s="40" t="s">
        <v>70</v>
      </c>
      <c r="I289" s="698" t="s">
        <v>265</v>
      </c>
      <c r="J289" s="303">
        <v>0</v>
      </c>
      <c r="K289" s="304">
        <v>0</v>
      </c>
      <c r="L289" s="305">
        <v>0</v>
      </c>
      <c r="M289" s="305">
        <v>0</v>
      </c>
      <c r="N289" s="303">
        <v>0</v>
      </c>
      <c r="O289" s="306">
        <v>0</v>
      </c>
      <c r="P289" s="303">
        <v>0</v>
      </c>
      <c r="Q289" s="171">
        <f>VLOOKUP(C289&amp;D289&amp;A289,'Delivery Counts'!$A$23:$I$54,8,FALSE)</f>
        <v>0</v>
      </c>
      <c r="R289" s="171">
        <f>VLOOKUP(C289&amp;D289&amp;A289,'Delivery Counts'!$A$23:$I$54,9,FALSE)</f>
        <v>0</v>
      </c>
      <c r="S289" s="16">
        <f t="shared" si="10"/>
        <v>0</v>
      </c>
      <c r="T289" s="237"/>
      <c r="U289" s="237"/>
    </row>
    <row r="290" spans="1:21" s="172" customFormat="1">
      <c r="A290" s="38">
        <v>28</v>
      </c>
      <c r="B290" s="39">
        <f t="shared" si="12"/>
        <v>0</v>
      </c>
      <c r="C290" s="39" t="str">
        <f t="shared" si="11"/>
        <v>2022 Current Year</v>
      </c>
      <c r="D290" s="40">
        <v>2</v>
      </c>
      <c r="E290" s="662">
        <v>28</v>
      </c>
      <c r="F290" s="662">
        <v>6</v>
      </c>
      <c r="G290" s="311" t="s">
        <v>139</v>
      </c>
      <c r="H290" s="40" t="s">
        <v>71</v>
      </c>
      <c r="I290" s="698" t="s">
        <v>266</v>
      </c>
      <c r="J290" s="303">
        <v>0</v>
      </c>
      <c r="K290" s="304">
        <v>0</v>
      </c>
      <c r="L290" s="305">
        <v>0</v>
      </c>
      <c r="M290" s="305">
        <v>0</v>
      </c>
      <c r="N290" s="303">
        <v>0</v>
      </c>
      <c r="O290" s="306">
        <v>0</v>
      </c>
      <c r="P290" s="303">
        <v>0</v>
      </c>
      <c r="Q290" s="171">
        <f>VLOOKUP(C290&amp;D290&amp;A290,'Delivery Counts'!$A$23:$I$54,8,FALSE)</f>
        <v>0</v>
      </c>
      <c r="R290" s="171">
        <f>VLOOKUP(C290&amp;D290&amp;A290,'Delivery Counts'!$A$23:$I$54,9,FALSE)</f>
        <v>0</v>
      </c>
      <c r="S290" s="16">
        <f t="shared" si="10"/>
        <v>0</v>
      </c>
      <c r="T290" s="237"/>
      <c r="U290" s="237"/>
    </row>
    <row r="291" spans="1:21" s="172" customFormat="1">
      <c r="A291" s="38">
        <v>28</v>
      </c>
      <c r="B291" s="39">
        <f t="shared" si="12"/>
        <v>0</v>
      </c>
      <c r="C291" s="39" t="str">
        <f t="shared" si="11"/>
        <v>2022 Current Year</v>
      </c>
      <c r="D291" s="40">
        <v>2</v>
      </c>
      <c r="E291" s="662">
        <v>28</v>
      </c>
      <c r="F291" s="662">
        <v>6</v>
      </c>
      <c r="G291" s="311" t="s">
        <v>139</v>
      </c>
      <c r="H291" s="40" t="s">
        <v>72</v>
      </c>
      <c r="I291" s="698" t="s">
        <v>527</v>
      </c>
      <c r="J291" s="303">
        <v>0</v>
      </c>
      <c r="K291" s="304">
        <v>0</v>
      </c>
      <c r="L291" s="305">
        <v>0</v>
      </c>
      <c r="M291" s="305">
        <v>0</v>
      </c>
      <c r="N291" s="303">
        <v>0</v>
      </c>
      <c r="O291" s="306">
        <v>0</v>
      </c>
      <c r="P291" s="303">
        <v>0</v>
      </c>
      <c r="Q291" s="171">
        <f>VLOOKUP(C291&amp;D291&amp;A291,'Delivery Counts'!$A$23:$I$54,8,FALSE)</f>
        <v>0</v>
      </c>
      <c r="R291" s="171">
        <f>VLOOKUP(C291&amp;D291&amp;A291,'Delivery Counts'!$A$23:$I$54,9,FALSE)</f>
        <v>0</v>
      </c>
      <c r="S291" s="16">
        <f t="shared" si="10"/>
        <v>0</v>
      </c>
      <c r="T291" s="237"/>
      <c r="U291" s="237"/>
    </row>
    <row r="292" spans="1:21" s="172" customFormat="1">
      <c r="A292" s="38">
        <v>28</v>
      </c>
      <c r="B292" s="39">
        <f t="shared" si="12"/>
        <v>0</v>
      </c>
      <c r="C292" s="39" t="str">
        <f t="shared" si="11"/>
        <v>2022 Current Year</v>
      </c>
      <c r="D292" s="40">
        <v>2</v>
      </c>
      <c r="E292" s="662">
        <v>28</v>
      </c>
      <c r="F292" s="662">
        <v>6</v>
      </c>
      <c r="G292" s="311" t="s">
        <v>139</v>
      </c>
      <c r="H292" s="40" t="s">
        <v>73</v>
      </c>
      <c r="I292" s="698" t="s">
        <v>528</v>
      </c>
      <c r="J292" s="303">
        <v>0</v>
      </c>
      <c r="K292" s="304">
        <v>0</v>
      </c>
      <c r="L292" s="305">
        <v>0</v>
      </c>
      <c r="M292" s="305">
        <v>0</v>
      </c>
      <c r="N292" s="303">
        <v>0</v>
      </c>
      <c r="O292" s="306">
        <v>0</v>
      </c>
      <c r="P292" s="303">
        <v>0</v>
      </c>
      <c r="Q292" s="171">
        <f>VLOOKUP(C292&amp;D292&amp;A292,'Delivery Counts'!$A$23:$I$54,8,FALSE)</f>
        <v>0</v>
      </c>
      <c r="R292" s="171">
        <f>VLOOKUP(C292&amp;D292&amp;A292,'Delivery Counts'!$A$23:$I$54,9,FALSE)</f>
        <v>0</v>
      </c>
      <c r="S292" s="16">
        <f t="shared" si="10"/>
        <v>0</v>
      </c>
      <c r="T292" s="237"/>
      <c r="U292" s="237"/>
    </row>
    <row r="293" spans="1:21" s="172" customFormat="1">
      <c r="A293" s="775">
        <v>28</v>
      </c>
      <c r="B293" s="776">
        <f t="shared" si="12"/>
        <v>0</v>
      </c>
      <c r="C293" s="776" t="str">
        <f t="shared" si="11"/>
        <v>2022 Current Year</v>
      </c>
      <c r="D293" s="777">
        <v>2</v>
      </c>
      <c r="E293" s="778">
        <v>28</v>
      </c>
      <c r="F293" s="778">
        <v>6</v>
      </c>
      <c r="G293" s="777" t="s">
        <v>139</v>
      </c>
      <c r="H293" s="777" t="s">
        <v>409</v>
      </c>
      <c r="I293" s="779" t="s">
        <v>803</v>
      </c>
      <c r="J293" s="781">
        <v>0</v>
      </c>
      <c r="K293" s="782">
        <v>0</v>
      </c>
      <c r="L293" s="783">
        <v>0</v>
      </c>
      <c r="M293" s="783">
        <v>0</v>
      </c>
      <c r="N293" s="781">
        <v>0</v>
      </c>
      <c r="O293" s="784">
        <v>0</v>
      </c>
      <c r="P293" s="781">
        <v>0</v>
      </c>
      <c r="Q293" s="798">
        <f>VLOOKUP(C293&amp;D293&amp;A293,'Delivery Counts'!$A$23:$I$54,8,FALSE)</f>
        <v>0</v>
      </c>
      <c r="R293" s="798">
        <f>VLOOKUP(C293&amp;D293&amp;A293,'Delivery Counts'!$A$23:$I$54,9,FALSE)</f>
        <v>0</v>
      </c>
      <c r="S293" s="785">
        <f t="shared" si="10"/>
        <v>0</v>
      </c>
      <c r="T293" s="237"/>
      <c r="U293" s="237"/>
    </row>
    <row r="294" spans="1:21" s="172" customFormat="1">
      <c r="A294" s="38">
        <v>16</v>
      </c>
      <c r="B294" s="39">
        <f t="shared" si="3"/>
        <v>0</v>
      </c>
      <c r="C294" s="39" t="str">
        <f t="shared" si="4"/>
        <v>2022 Current Year</v>
      </c>
      <c r="D294" s="40">
        <v>3</v>
      </c>
      <c r="E294" s="662">
        <v>16</v>
      </c>
      <c r="F294" s="40">
        <v>1</v>
      </c>
      <c r="G294" s="40" t="s">
        <v>138</v>
      </c>
      <c r="H294" s="40" t="s">
        <v>211</v>
      </c>
      <c r="I294" s="698" t="s">
        <v>261</v>
      </c>
      <c r="J294" s="303">
        <v>0</v>
      </c>
      <c r="K294" s="304">
        <v>0</v>
      </c>
      <c r="L294" s="305">
        <v>0</v>
      </c>
      <c r="M294" s="305">
        <v>0</v>
      </c>
      <c r="N294" s="303">
        <v>0</v>
      </c>
      <c r="O294" s="306">
        <v>0</v>
      </c>
      <c r="P294" s="303">
        <v>0</v>
      </c>
      <c r="Q294" s="171">
        <f>VLOOKUP(C294&amp;D294&amp;A294,'Delivery Counts'!$A$23:$I$54,8,FALSE)</f>
        <v>0</v>
      </c>
      <c r="R294" s="171">
        <f>VLOOKUP(C294&amp;D294&amp;A294,'Delivery Counts'!$A$23:$I$54,9,FALSE)</f>
        <v>0</v>
      </c>
      <c r="S294" s="16">
        <f>Q294+R294</f>
        <v>0</v>
      </c>
      <c r="T294" s="237"/>
      <c r="U294" s="237"/>
    </row>
    <row r="295" spans="1:21" s="172" customFormat="1">
      <c r="A295" s="38">
        <v>16</v>
      </c>
      <c r="B295" s="39">
        <f t="shared" si="3"/>
        <v>0</v>
      </c>
      <c r="C295" s="39" t="str">
        <f t="shared" si="4"/>
        <v>2022 Current Year</v>
      </c>
      <c r="D295" s="40">
        <v>3</v>
      </c>
      <c r="E295" s="662">
        <v>16</v>
      </c>
      <c r="F295" s="40">
        <v>1</v>
      </c>
      <c r="G295" s="311" t="s">
        <v>138</v>
      </c>
      <c r="H295" s="40" t="s">
        <v>214</v>
      </c>
      <c r="I295" s="698" t="s">
        <v>676</v>
      </c>
      <c r="J295" s="303">
        <v>0</v>
      </c>
      <c r="K295" s="304">
        <v>0</v>
      </c>
      <c r="L295" s="305">
        <v>0</v>
      </c>
      <c r="M295" s="305">
        <v>0</v>
      </c>
      <c r="N295" s="303">
        <v>0</v>
      </c>
      <c r="O295" s="306">
        <v>0</v>
      </c>
      <c r="P295" s="303">
        <v>0</v>
      </c>
      <c r="Q295" s="171">
        <f>VLOOKUP(C295&amp;D295&amp;A295,'Delivery Counts'!$A$23:$I$54,8,FALSE)</f>
        <v>0</v>
      </c>
      <c r="R295" s="171">
        <f>VLOOKUP(C295&amp;D295&amp;A295,'Delivery Counts'!$A$23:$I$54,9,FALSE)</f>
        <v>0</v>
      </c>
      <c r="S295" s="16">
        <f t="shared" ref="S295:S310" si="14">Q295+R295</f>
        <v>0</v>
      </c>
    </row>
    <row r="296" spans="1:21" s="172" customFormat="1">
      <c r="A296" s="38">
        <v>16</v>
      </c>
      <c r="B296" s="39">
        <f t="shared" si="3"/>
        <v>0</v>
      </c>
      <c r="C296" s="39" t="str">
        <f t="shared" si="4"/>
        <v>2022 Current Year</v>
      </c>
      <c r="D296" s="40">
        <v>3</v>
      </c>
      <c r="E296" s="662">
        <v>16</v>
      </c>
      <c r="F296" s="40">
        <v>1</v>
      </c>
      <c r="G296" s="311" t="s">
        <v>138</v>
      </c>
      <c r="H296" s="40" t="s">
        <v>215</v>
      </c>
      <c r="I296" s="698" t="s">
        <v>216</v>
      </c>
      <c r="J296" s="303">
        <v>0</v>
      </c>
      <c r="K296" s="304">
        <v>0</v>
      </c>
      <c r="L296" s="305">
        <v>0</v>
      </c>
      <c r="M296" s="305">
        <v>0</v>
      </c>
      <c r="N296" s="303">
        <v>0</v>
      </c>
      <c r="O296" s="306">
        <v>0</v>
      </c>
      <c r="P296" s="303">
        <v>0</v>
      </c>
      <c r="Q296" s="171">
        <f>VLOOKUP(C296&amp;D296&amp;A296,'Delivery Counts'!$A$23:$I$54,8,FALSE)</f>
        <v>0</v>
      </c>
      <c r="R296" s="171">
        <f>VLOOKUP(C296&amp;D296&amp;A296,'Delivery Counts'!$A$23:$I$54,9,FALSE)</f>
        <v>0</v>
      </c>
      <c r="S296" s="16">
        <f t="shared" si="14"/>
        <v>0</v>
      </c>
    </row>
    <row r="297" spans="1:21" s="172" customFormat="1">
      <c r="A297" s="38">
        <v>16</v>
      </c>
      <c r="B297" s="39">
        <f t="shared" si="3"/>
        <v>0</v>
      </c>
      <c r="C297" s="39" t="str">
        <f t="shared" si="4"/>
        <v>2022 Current Year</v>
      </c>
      <c r="D297" s="40">
        <v>3</v>
      </c>
      <c r="E297" s="662">
        <v>16</v>
      </c>
      <c r="F297" s="40">
        <v>1</v>
      </c>
      <c r="G297" s="311" t="s">
        <v>138</v>
      </c>
      <c r="H297" s="40" t="s">
        <v>217</v>
      </c>
      <c r="I297" s="698" t="s">
        <v>262</v>
      </c>
      <c r="J297" s="303">
        <v>0</v>
      </c>
      <c r="K297" s="304">
        <v>0</v>
      </c>
      <c r="L297" s="305">
        <v>0</v>
      </c>
      <c r="M297" s="305">
        <v>0</v>
      </c>
      <c r="N297" s="303">
        <v>0</v>
      </c>
      <c r="O297" s="306">
        <v>0</v>
      </c>
      <c r="P297" s="303">
        <v>0</v>
      </c>
      <c r="Q297" s="171">
        <f>VLOOKUP(C297&amp;D297&amp;A297,'Delivery Counts'!$A$23:$I$54,8,FALSE)</f>
        <v>0</v>
      </c>
      <c r="R297" s="171">
        <f>VLOOKUP(C297&amp;D297&amp;A297,'Delivery Counts'!$A$23:$I$54,9,FALSE)</f>
        <v>0</v>
      </c>
      <c r="S297" s="16">
        <f t="shared" si="14"/>
        <v>0</v>
      </c>
      <c r="T297" s="237"/>
      <c r="U297" s="237"/>
    </row>
    <row r="298" spans="1:21" s="172" customFormat="1">
      <c r="A298" s="38">
        <v>16</v>
      </c>
      <c r="B298" s="39">
        <f>$B$6</f>
        <v>0</v>
      </c>
      <c r="C298" s="39" t="str">
        <f t="shared" si="4"/>
        <v>2022 Current Year</v>
      </c>
      <c r="D298" s="40">
        <v>3</v>
      </c>
      <c r="E298" s="662">
        <v>16</v>
      </c>
      <c r="F298" s="40">
        <v>1</v>
      </c>
      <c r="G298" s="311" t="s">
        <v>138</v>
      </c>
      <c r="H298" s="40" t="s">
        <v>218</v>
      </c>
      <c r="I298" s="698" t="s">
        <v>677</v>
      </c>
      <c r="J298" s="303">
        <v>0</v>
      </c>
      <c r="K298" s="304">
        <v>0</v>
      </c>
      <c r="L298" s="305">
        <v>0</v>
      </c>
      <c r="M298" s="305">
        <v>0</v>
      </c>
      <c r="N298" s="303">
        <v>0</v>
      </c>
      <c r="O298" s="306">
        <v>0</v>
      </c>
      <c r="P298" s="303">
        <v>0</v>
      </c>
      <c r="Q298" s="171">
        <f>VLOOKUP(C298&amp;D298&amp;A298,'Delivery Counts'!$A$23:$I$54,8,FALSE)</f>
        <v>0</v>
      </c>
      <c r="R298" s="171">
        <f>VLOOKUP(C298&amp;D298&amp;A298,'Delivery Counts'!$A$23:$I$54,9,FALSE)</f>
        <v>0</v>
      </c>
      <c r="S298" s="16">
        <f t="shared" si="14"/>
        <v>0</v>
      </c>
      <c r="T298" s="237"/>
      <c r="U298" s="237"/>
    </row>
    <row r="299" spans="1:21" s="172" customFormat="1">
      <c r="A299" s="38">
        <v>16</v>
      </c>
      <c r="B299" s="39">
        <f t="shared" si="3"/>
        <v>0</v>
      </c>
      <c r="C299" s="39" t="str">
        <f t="shared" si="4"/>
        <v>2022 Current Year</v>
      </c>
      <c r="D299" s="40">
        <v>3</v>
      </c>
      <c r="E299" s="662">
        <v>16</v>
      </c>
      <c r="F299" s="40">
        <v>1</v>
      </c>
      <c r="G299" s="311" t="s">
        <v>138</v>
      </c>
      <c r="H299" s="40" t="s">
        <v>219</v>
      </c>
      <c r="I299" s="698" t="s">
        <v>263</v>
      </c>
      <c r="J299" s="303">
        <v>0</v>
      </c>
      <c r="K299" s="304">
        <v>0</v>
      </c>
      <c r="L299" s="305">
        <v>0</v>
      </c>
      <c r="M299" s="305">
        <v>0</v>
      </c>
      <c r="N299" s="303">
        <v>0</v>
      </c>
      <c r="O299" s="306">
        <v>0</v>
      </c>
      <c r="P299" s="303">
        <v>0</v>
      </c>
      <c r="Q299" s="171">
        <f>VLOOKUP(C299&amp;D299&amp;A299,'Delivery Counts'!$A$23:$I$54,8,FALSE)</f>
        <v>0</v>
      </c>
      <c r="R299" s="171">
        <f>VLOOKUP(C299&amp;D299&amp;A299,'Delivery Counts'!$A$23:$I$54,9,FALSE)</f>
        <v>0</v>
      </c>
      <c r="S299" s="16">
        <f t="shared" si="14"/>
        <v>0</v>
      </c>
      <c r="T299" s="237"/>
      <c r="U299" s="237"/>
    </row>
    <row r="300" spans="1:21" s="172" customFormat="1">
      <c r="A300" s="38">
        <v>16</v>
      </c>
      <c r="B300" s="39">
        <f t="shared" si="3"/>
        <v>0</v>
      </c>
      <c r="C300" s="39" t="str">
        <f t="shared" si="4"/>
        <v>2022 Current Year</v>
      </c>
      <c r="D300" s="40">
        <v>3</v>
      </c>
      <c r="E300" s="662">
        <v>16</v>
      </c>
      <c r="F300" s="40">
        <v>1</v>
      </c>
      <c r="G300" s="311" t="s">
        <v>138</v>
      </c>
      <c r="H300" s="40" t="s">
        <v>220</v>
      </c>
      <c r="I300" s="698" t="s">
        <v>675</v>
      </c>
      <c r="J300" s="303">
        <v>0</v>
      </c>
      <c r="K300" s="304">
        <v>0</v>
      </c>
      <c r="L300" s="305">
        <v>0</v>
      </c>
      <c r="M300" s="305">
        <v>0</v>
      </c>
      <c r="N300" s="303">
        <v>0</v>
      </c>
      <c r="O300" s="306">
        <v>0</v>
      </c>
      <c r="P300" s="303">
        <v>0</v>
      </c>
      <c r="Q300" s="171">
        <f>VLOOKUP(C300&amp;D300&amp;A300,'Delivery Counts'!$A$23:$I$54,8,FALSE)</f>
        <v>0</v>
      </c>
      <c r="R300" s="171">
        <f>VLOOKUP(C300&amp;D300&amp;A300,'Delivery Counts'!$A$23:$I$54,9,FALSE)</f>
        <v>0</v>
      </c>
      <c r="S300" s="16">
        <f t="shared" si="14"/>
        <v>0</v>
      </c>
      <c r="T300" s="237"/>
      <c r="U300" s="237"/>
    </row>
    <row r="301" spans="1:21" s="172" customFormat="1">
      <c r="A301" s="38">
        <v>16</v>
      </c>
      <c r="B301" s="39">
        <f t="shared" si="3"/>
        <v>0</v>
      </c>
      <c r="C301" s="39" t="str">
        <f t="shared" si="4"/>
        <v>2022 Current Year</v>
      </c>
      <c r="D301" s="40">
        <v>3</v>
      </c>
      <c r="E301" s="662">
        <v>16</v>
      </c>
      <c r="F301" s="40">
        <v>1</v>
      </c>
      <c r="G301" s="311" t="s">
        <v>138</v>
      </c>
      <c r="H301" s="40" t="s">
        <v>221</v>
      </c>
      <c r="I301" s="698" t="s">
        <v>264</v>
      </c>
      <c r="J301" s="303">
        <v>0</v>
      </c>
      <c r="K301" s="304">
        <v>0</v>
      </c>
      <c r="L301" s="305">
        <v>0</v>
      </c>
      <c r="M301" s="305">
        <v>0</v>
      </c>
      <c r="N301" s="303">
        <v>0</v>
      </c>
      <c r="O301" s="306">
        <v>0</v>
      </c>
      <c r="P301" s="303">
        <v>0</v>
      </c>
      <c r="Q301" s="171">
        <f>VLOOKUP(C301&amp;D301&amp;A301,'Delivery Counts'!$A$23:$I$54,8,FALSE)</f>
        <v>0</v>
      </c>
      <c r="R301" s="171">
        <f>VLOOKUP(C301&amp;D301&amp;A301,'Delivery Counts'!$A$23:$I$54,9,FALSE)</f>
        <v>0</v>
      </c>
      <c r="S301" s="16">
        <f t="shared" si="14"/>
        <v>0</v>
      </c>
      <c r="T301" s="237"/>
      <c r="U301" s="237"/>
    </row>
    <row r="302" spans="1:21" s="172" customFormat="1">
      <c r="A302" s="38">
        <v>16</v>
      </c>
      <c r="B302" s="39">
        <f t="shared" si="3"/>
        <v>0</v>
      </c>
      <c r="C302" s="39" t="str">
        <f t="shared" si="4"/>
        <v>2022 Current Year</v>
      </c>
      <c r="D302" s="40">
        <v>3</v>
      </c>
      <c r="E302" s="662">
        <v>16</v>
      </c>
      <c r="F302" s="40">
        <v>1</v>
      </c>
      <c r="G302" s="311" t="s">
        <v>138</v>
      </c>
      <c r="H302" s="40" t="s">
        <v>222</v>
      </c>
      <c r="I302" s="698" t="s">
        <v>206</v>
      </c>
      <c r="J302" s="303">
        <v>0</v>
      </c>
      <c r="K302" s="304">
        <v>0</v>
      </c>
      <c r="L302" s="305">
        <v>0</v>
      </c>
      <c r="M302" s="305">
        <v>0</v>
      </c>
      <c r="N302" s="303">
        <v>0</v>
      </c>
      <c r="O302" s="306">
        <v>0</v>
      </c>
      <c r="P302" s="303">
        <v>0</v>
      </c>
      <c r="Q302" s="171">
        <f>VLOOKUP(C302&amp;D302&amp;A302,'Delivery Counts'!$A$23:$I$54,8,FALSE)</f>
        <v>0</v>
      </c>
      <c r="R302" s="171">
        <f>VLOOKUP(C302&amp;D302&amp;A302,'Delivery Counts'!$A$23:$I$54,9,FALSE)</f>
        <v>0</v>
      </c>
      <c r="S302" s="16">
        <f t="shared" si="14"/>
        <v>0</v>
      </c>
      <c r="T302" s="237"/>
      <c r="U302" s="237"/>
    </row>
    <row r="303" spans="1:21" s="172" customFormat="1">
      <c r="A303" s="38">
        <v>16</v>
      </c>
      <c r="B303" s="39">
        <f t="shared" si="3"/>
        <v>0</v>
      </c>
      <c r="C303" s="39" t="str">
        <f t="shared" si="4"/>
        <v>2022 Current Year</v>
      </c>
      <c r="D303" s="40">
        <v>3</v>
      </c>
      <c r="E303" s="662">
        <v>16</v>
      </c>
      <c r="F303" s="40">
        <v>1</v>
      </c>
      <c r="G303" s="311" t="s">
        <v>138</v>
      </c>
      <c r="H303" s="40" t="s">
        <v>223</v>
      </c>
      <c r="I303" s="698" t="s">
        <v>181</v>
      </c>
      <c r="J303" s="303">
        <v>0</v>
      </c>
      <c r="K303" s="304">
        <v>0</v>
      </c>
      <c r="L303" s="305">
        <v>0</v>
      </c>
      <c r="M303" s="305">
        <v>0</v>
      </c>
      <c r="N303" s="303">
        <v>0</v>
      </c>
      <c r="O303" s="306">
        <v>0</v>
      </c>
      <c r="P303" s="303">
        <v>0</v>
      </c>
      <c r="Q303" s="171">
        <f>VLOOKUP(C303&amp;D303&amp;A303,'Delivery Counts'!$A$23:$I$54,8,FALSE)</f>
        <v>0</v>
      </c>
      <c r="R303" s="171">
        <f>VLOOKUP(C303&amp;D303&amp;A303,'Delivery Counts'!$A$23:$I$54,9,FALSE)</f>
        <v>0</v>
      </c>
      <c r="S303" s="16">
        <f t="shared" si="14"/>
        <v>0</v>
      </c>
      <c r="T303" s="237"/>
      <c r="U303" s="237"/>
    </row>
    <row r="304" spans="1:21" s="172" customFormat="1">
      <c r="A304" s="38">
        <v>16</v>
      </c>
      <c r="B304" s="39">
        <f t="shared" si="3"/>
        <v>0</v>
      </c>
      <c r="C304" s="39" t="str">
        <f t="shared" si="4"/>
        <v>2022 Current Year</v>
      </c>
      <c r="D304" s="40">
        <v>3</v>
      </c>
      <c r="E304" s="662">
        <v>16</v>
      </c>
      <c r="F304" s="40">
        <v>1</v>
      </c>
      <c r="G304" s="311" t="s">
        <v>138</v>
      </c>
      <c r="H304" s="40" t="s">
        <v>150</v>
      </c>
      <c r="I304" s="698" t="s">
        <v>204</v>
      </c>
      <c r="J304" s="303">
        <v>0</v>
      </c>
      <c r="K304" s="304">
        <v>0</v>
      </c>
      <c r="L304" s="305">
        <v>0</v>
      </c>
      <c r="M304" s="305">
        <v>0</v>
      </c>
      <c r="N304" s="303">
        <v>0</v>
      </c>
      <c r="O304" s="306">
        <v>0</v>
      </c>
      <c r="P304" s="303">
        <v>0</v>
      </c>
      <c r="Q304" s="171">
        <f>VLOOKUP(C304&amp;D304&amp;A304,'Delivery Counts'!$A$23:$I$54,8,FALSE)</f>
        <v>0</v>
      </c>
      <c r="R304" s="171">
        <f>VLOOKUP(C304&amp;D304&amp;A304,'Delivery Counts'!$A$23:$I$54,9,FALSE)</f>
        <v>0</v>
      </c>
      <c r="S304" s="16">
        <f t="shared" si="14"/>
        <v>0</v>
      </c>
      <c r="T304" s="237"/>
      <c r="U304" s="237"/>
    </row>
    <row r="305" spans="1:21" s="172" customFormat="1">
      <c r="A305" s="38">
        <v>16</v>
      </c>
      <c r="B305" s="39">
        <f t="shared" si="3"/>
        <v>0</v>
      </c>
      <c r="C305" s="39" t="str">
        <f t="shared" si="4"/>
        <v>2022 Current Year</v>
      </c>
      <c r="D305" s="40">
        <v>3</v>
      </c>
      <c r="E305" s="662">
        <v>16</v>
      </c>
      <c r="F305" s="40">
        <v>1</v>
      </c>
      <c r="G305" s="311" t="s">
        <v>138</v>
      </c>
      <c r="H305" s="40" t="s">
        <v>151</v>
      </c>
      <c r="I305" s="698" t="s">
        <v>205</v>
      </c>
      <c r="J305" s="303">
        <v>0</v>
      </c>
      <c r="K305" s="304">
        <v>0</v>
      </c>
      <c r="L305" s="305">
        <v>0</v>
      </c>
      <c r="M305" s="305">
        <v>0</v>
      </c>
      <c r="N305" s="303">
        <v>0</v>
      </c>
      <c r="O305" s="306">
        <v>0</v>
      </c>
      <c r="P305" s="303">
        <v>0</v>
      </c>
      <c r="Q305" s="171">
        <f>VLOOKUP(C305&amp;D305&amp;A305,'Delivery Counts'!$A$23:$I$54,8,FALSE)</f>
        <v>0</v>
      </c>
      <c r="R305" s="171">
        <f>VLOOKUP(C305&amp;D305&amp;A305,'Delivery Counts'!$A$23:$I$54,9,FALSE)</f>
        <v>0</v>
      </c>
      <c r="S305" s="16">
        <f t="shared" si="14"/>
        <v>0</v>
      </c>
      <c r="T305" s="237"/>
      <c r="U305" s="237"/>
    </row>
    <row r="306" spans="1:21" s="172" customFormat="1">
      <c r="A306" s="38">
        <v>16</v>
      </c>
      <c r="B306" s="39">
        <f t="shared" si="3"/>
        <v>0</v>
      </c>
      <c r="C306" s="39" t="str">
        <f t="shared" si="4"/>
        <v>2022 Current Year</v>
      </c>
      <c r="D306" s="40">
        <v>3</v>
      </c>
      <c r="E306" s="662">
        <v>16</v>
      </c>
      <c r="F306" s="40">
        <v>1</v>
      </c>
      <c r="G306" s="311" t="s">
        <v>138</v>
      </c>
      <c r="H306" s="40" t="s">
        <v>152</v>
      </c>
      <c r="I306" s="698" t="s">
        <v>182</v>
      </c>
      <c r="J306" s="303">
        <v>0</v>
      </c>
      <c r="K306" s="304">
        <v>0</v>
      </c>
      <c r="L306" s="305">
        <v>0</v>
      </c>
      <c r="M306" s="305">
        <v>0</v>
      </c>
      <c r="N306" s="303">
        <v>0</v>
      </c>
      <c r="O306" s="306">
        <v>0</v>
      </c>
      <c r="P306" s="303">
        <v>0</v>
      </c>
      <c r="Q306" s="171">
        <f>VLOOKUP(C306&amp;D306&amp;A306,'Delivery Counts'!$A$23:$I$54,8,FALSE)</f>
        <v>0</v>
      </c>
      <c r="R306" s="171">
        <f>VLOOKUP(C306&amp;D306&amp;A306,'Delivery Counts'!$A$23:$I$54,9,FALSE)</f>
        <v>0</v>
      </c>
      <c r="S306" s="16">
        <f t="shared" si="14"/>
        <v>0</v>
      </c>
      <c r="T306" s="237"/>
      <c r="U306" s="237"/>
    </row>
    <row r="307" spans="1:21" s="172" customFormat="1">
      <c r="A307" s="38">
        <v>16</v>
      </c>
      <c r="B307" s="39">
        <f t="shared" si="3"/>
        <v>0</v>
      </c>
      <c r="C307" s="39" t="str">
        <f t="shared" si="4"/>
        <v>2022 Current Year</v>
      </c>
      <c r="D307" s="40">
        <v>3</v>
      </c>
      <c r="E307" s="662">
        <v>16</v>
      </c>
      <c r="F307" s="40">
        <v>1</v>
      </c>
      <c r="G307" s="311" t="s">
        <v>138</v>
      </c>
      <c r="H307" s="40" t="s">
        <v>70</v>
      </c>
      <c r="I307" s="698" t="s">
        <v>265</v>
      </c>
      <c r="J307" s="303">
        <v>0</v>
      </c>
      <c r="K307" s="304">
        <v>0</v>
      </c>
      <c r="L307" s="305">
        <v>0</v>
      </c>
      <c r="M307" s="305">
        <v>0</v>
      </c>
      <c r="N307" s="303">
        <v>0</v>
      </c>
      <c r="O307" s="306">
        <v>0</v>
      </c>
      <c r="P307" s="303">
        <v>0</v>
      </c>
      <c r="Q307" s="171">
        <f>VLOOKUP(C307&amp;D307&amp;A307,'Delivery Counts'!$A$23:$I$54,8,FALSE)</f>
        <v>0</v>
      </c>
      <c r="R307" s="171">
        <f>VLOOKUP(C307&amp;D307&amp;A307,'Delivery Counts'!$A$23:$I$54,9,FALSE)</f>
        <v>0</v>
      </c>
      <c r="S307" s="16">
        <f t="shared" si="14"/>
        <v>0</v>
      </c>
      <c r="T307" s="237"/>
      <c r="U307" s="237"/>
    </row>
    <row r="308" spans="1:21" s="172" customFormat="1">
      <c r="A308" s="38">
        <v>16</v>
      </c>
      <c r="B308" s="39">
        <f t="shared" si="3"/>
        <v>0</v>
      </c>
      <c r="C308" s="39" t="str">
        <f t="shared" si="4"/>
        <v>2022 Current Year</v>
      </c>
      <c r="D308" s="40">
        <v>3</v>
      </c>
      <c r="E308" s="662">
        <v>16</v>
      </c>
      <c r="F308" s="40">
        <v>1</v>
      </c>
      <c r="G308" s="311" t="s">
        <v>138</v>
      </c>
      <c r="H308" s="40" t="s">
        <v>71</v>
      </c>
      <c r="I308" s="698" t="s">
        <v>266</v>
      </c>
      <c r="J308" s="303">
        <v>0</v>
      </c>
      <c r="K308" s="304">
        <v>0</v>
      </c>
      <c r="L308" s="305">
        <v>0</v>
      </c>
      <c r="M308" s="305">
        <v>0</v>
      </c>
      <c r="N308" s="303">
        <v>0</v>
      </c>
      <c r="O308" s="306">
        <v>0</v>
      </c>
      <c r="P308" s="303">
        <v>0</v>
      </c>
      <c r="Q308" s="171">
        <f>VLOOKUP(C308&amp;D308&amp;A308,'Delivery Counts'!$A$23:$I$54,8,FALSE)</f>
        <v>0</v>
      </c>
      <c r="R308" s="171">
        <f>VLOOKUP(C308&amp;D308&amp;A308,'Delivery Counts'!$A$23:$I$54,9,FALSE)</f>
        <v>0</v>
      </c>
      <c r="S308" s="16">
        <f t="shared" si="14"/>
        <v>0</v>
      </c>
      <c r="T308" s="237"/>
      <c r="U308" s="237"/>
    </row>
    <row r="309" spans="1:21" s="172" customFormat="1">
      <c r="A309" s="38">
        <v>16</v>
      </c>
      <c r="B309" s="39">
        <f t="shared" si="3"/>
        <v>0</v>
      </c>
      <c r="C309" s="39" t="str">
        <f t="shared" si="4"/>
        <v>2022 Current Year</v>
      </c>
      <c r="D309" s="40">
        <v>3</v>
      </c>
      <c r="E309" s="662">
        <v>16</v>
      </c>
      <c r="F309" s="40">
        <v>1</v>
      </c>
      <c r="G309" s="311" t="s">
        <v>138</v>
      </c>
      <c r="H309" s="40" t="s">
        <v>72</v>
      </c>
      <c r="I309" s="698" t="s">
        <v>527</v>
      </c>
      <c r="J309" s="303">
        <v>0</v>
      </c>
      <c r="K309" s="304">
        <v>0</v>
      </c>
      <c r="L309" s="305">
        <v>0</v>
      </c>
      <c r="M309" s="305">
        <v>0</v>
      </c>
      <c r="N309" s="303">
        <v>0</v>
      </c>
      <c r="O309" s="306">
        <v>0</v>
      </c>
      <c r="P309" s="303">
        <v>0</v>
      </c>
      <c r="Q309" s="171">
        <f>VLOOKUP(C309&amp;D309&amp;A309,'Delivery Counts'!$A$23:$I$54,8,FALSE)</f>
        <v>0</v>
      </c>
      <c r="R309" s="171">
        <f>VLOOKUP(C309&amp;D309&amp;A309,'Delivery Counts'!$A$23:$I$54,9,FALSE)</f>
        <v>0</v>
      </c>
      <c r="S309" s="16">
        <f t="shared" si="14"/>
        <v>0</v>
      </c>
      <c r="T309" s="237"/>
      <c r="U309" s="237"/>
    </row>
    <row r="310" spans="1:21" s="172" customFormat="1">
      <c r="A310" s="38">
        <v>16</v>
      </c>
      <c r="B310" s="39">
        <f t="shared" si="3"/>
        <v>0</v>
      </c>
      <c r="C310" s="39" t="str">
        <f t="shared" si="4"/>
        <v>2022 Current Year</v>
      </c>
      <c r="D310" s="40">
        <v>3</v>
      </c>
      <c r="E310" s="662">
        <v>16</v>
      </c>
      <c r="F310" s="40">
        <v>1</v>
      </c>
      <c r="G310" s="311" t="s">
        <v>138</v>
      </c>
      <c r="H310" s="40" t="s">
        <v>73</v>
      </c>
      <c r="I310" s="698" t="s">
        <v>528</v>
      </c>
      <c r="J310" s="303">
        <v>0</v>
      </c>
      <c r="K310" s="304">
        <v>0</v>
      </c>
      <c r="L310" s="305">
        <v>0</v>
      </c>
      <c r="M310" s="305">
        <v>0</v>
      </c>
      <c r="N310" s="303">
        <v>0</v>
      </c>
      <c r="O310" s="306">
        <v>0</v>
      </c>
      <c r="P310" s="303">
        <v>0</v>
      </c>
      <c r="Q310" s="171">
        <f>VLOOKUP(C310&amp;D310&amp;A310,'Delivery Counts'!$A$23:$I$54,8,FALSE)</f>
        <v>0</v>
      </c>
      <c r="R310" s="171">
        <f>VLOOKUP(C310&amp;D310&amp;A310,'Delivery Counts'!$A$23:$I$54,9,FALSE)</f>
        <v>0</v>
      </c>
      <c r="S310" s="16">
        <f t="shared" si="14"/>
        <v>0</v>
      </c>
      <c r="T310" s="237"/>
      <c r="U310" s="237"/>
    </row>
    <row r="311" spans="1:21" s="172" customFormat="1">
      <c r="A311" s="38">
        <v>16</v>
      </c>
      <c r="B311" s="39">
        <f t="shared" si="3"/>
        <v>0</v>
      </c>
      <c r="C311" s="39" t="str">
        <f t="shared" si="4"/>
        <v>2022 Current Year</v>
      </c>
      <c r="D311" s="40">
        <v>3</v>
      </c>
      <c r="E311" s="662">
        <v>16</v>
      </c>
      <c r="F311" s="40">
        <v>1</v>
      </c>
      <c r="G311" s="311" t="s">
        <v>138</v>
      </c>
      <c r="H311" s="40" t="s">
        <v>409</v>
      </c>
      <c r="I311" s="698" t="s">
        <v>803</v>
      </c>
      <c r="J311" s="303">
        <v>0</v>
      </c>
      <c r="K311" s="304">
        <v>0</v>
      </c>
      <c r="L311" s="305">
        <v>0</v>
      </c>
      <c r="M311" s="305">
        <v>0</v>
      </c>
      <c r="N311" s="303">
        <v>0</v>
      </c>
      <c r="O311" s="306">
        <v>0</v>
      </c>
      <c r="P311" s="303">
        <v>0</v>
      </c>
      <c r="Q311" s="171">
        <f>VLOOKUP(C311&amp;D311&amp;A311,'Delivery Counts'!$A$23:$I$54,8,FALSE)</f>
        <v>0</v>
      </c>
      <c r="R311" s="171">
        <f>VLOOKUP(C311&amp;D311&amp;A311,'Delivery Counts'!$A$23:$I$54,9,FALSE)</f>
        <v>0</v>
      </c>
      <c r="S311" s="16">
        <f>Q311+R311</f>
        <v>0</v>
      </c>
      <c r="T311" s="237"/>
      <c r="U311" s="237"/>
    </row>
    <row r="312" spans="1:21" s="172" customFormat="1">
      <c r="A312" s="38">
        <v>17</v>
      </c>
      <c r="B312" s="39">
        <f t="shared" si="3"/>
        <v>0</v>
      </c>
      <c r="C312" s="39" t="str">
        <f t="shared" si="4"/>
        <v>2022 Current Year</v>
      </c>
      <c r="D312" s="40">
        <v>3</v>
      </c>
      <c r="E312" s="662">
        <v>17</v>
      </c>
      <c r="F312" s="40">
        <v>1</v>
      </c>
      <c r="G312" s="311" t="s">
        <v>139</v>
      </c>
      <c r="H312" s="40" t="s">
        <v>211</v>
      </c>
      <c r="I312" s="698" t="s">
        <v>261</v>
      </c>
      <c r="J312" s="303">
        <v>0</v>
      </c>
      <c r="K312" s="304">
        <v>0</v>
      </c>
      <c r="L312" s="305">
        <v>0</v>
      </c>
      <c r="M312" s="305">
        <v>0</v>
      </c>
      <c r="N312" s="303">
        <v>0</v>
      </c>
      <c r="O312" s="306">
        <v>0</v>
      </c>
      <c r="P312" s="303">
        <v>0</v>
      </c>
      <c r="Q312" s="171">
        <f>VLOOKUP(C312&amp;D312&amp;A312,'Delivery Counts'!$A$23:$I$54,8,FALSE)</f>
        <v>0</v>
      </c>
      <c r="R312" s="171">
        <f>VLOOKUP(C312&amp;D312&amp;A312,'Delivery Counts'!$A$23:$I$54,9,FALSE)</f>
        <v>0</v>
      </c>
      <c r="S312" s="16">
        <f t="shared" ref="S312:S437" si="15">Q312+R312</f>
        <v>0</v>
      </c>
      <c r="T312" s="237"/>
      <c r="U312" s="237"/>
    </row>
    <row r="313" spans="1:21" s="172" customFormat="1">
      <c r="A313" s="38">
        <v>17</v>
      </c>
      <c r="B313" s="39">
        <f t="shared" si="3"/>
        <v>0</v>
      </c>
      <c r="C313" s="39" t="str">
        <f t="shared" si="4"/>
        <v>2022 Current Year</v>
      </c>
      <c r="D313" s="40">
        <v>3</v>
      </c>
      <c r="E313" s="662">
        <v>17</v>
      </c>
      <c r="F313" s="40">
        <v>1</v>
      </c>
      <c r="G313" s="311" t="s">
        <v>139</v>
      </c>
      <c r="H313" s="40" t="s">
        <v>214</v>
      </c>
      <c r="I313" s="698" t="s">
        <v>676</v>
      </c>
      <c r="J313" s="303">
        <v>0</v>
      </c>
      <c r="K313" s="304">
        <v>0</v>
      </c>
      <c r="L313" s="305">
        <v>0</v>
      </c>
      <c r="M313" s="305">
        <v>0</v>
      </c>
      <c r="N313" s="303">
        <v>0</v>
      </c>
      <c r="O313" s="306">
        <v>0</v>
      </c>
      <c r="P313" s="303">
        <v>0</v>
      </c>
      <c r="Q313" s="171">
        <f>VLOOKUP(C313&amp;D313&amp;A313,'Delivery Counts'!$A$23:$I$54,8,FALSE)</f>
        <v>0</v>
      </c>
      <c r="R313" s="171">
        <f>VLOOKUP(C313&amp;D313&amp;A313,'Delivery Counts'!$A$23:$I$54,9,FALSE)</f>
        <v>0</v>
      </c>
      <c r="S313" s="16">
        <f t="shared" si="15"/>
        <v>0</v>
      </c>
    </row>
    <row r="314" spans="1:21" s="172" customFormat="1">
      <c r="A314" s="38">
        <v>17</v>
      </c>
      <c r="B314" s="39">
        <f t="shared" si="3"/>
        <v>0</v>
      </c>
      <c r="C314" s="39" t="str">
        <f t="shared" si="4"/>
        <v>2022 Current Year</v>
      </c>
      <c r="D314" s="40">
        <v>3</v>
      </c>
      <c r="E314" s="662">
        <v>17</v>
      </c>
      <c r="F314" s="40">
        <v>1</v>
      </c>
      <c r="G314" s="311" t="s">
        <v>139</v>
      </c>
      <c r="H314" s="40" t="s">
        <v>215</v>
      </c>
      <c r="I314" s="698" t="s">
        <v>216</v>
      </c>
      <c r="J314" s="303">
        <v>0</v>
      </c>
      <c r="K314" s="304">
        <v>0</v>
      </c>
      <c r="L314" s="305">
        <v>0</v>
      </c>
      <c r="M314" s="305">
        <v>0</v>
      </c>
      <c r="N314" s="303">
        <v>0</v>
      </c>
      <c r="O314" s="306">
        <v>0</v>
      </c>
      <c r="P314" s="303">
        <v>0</v>
      </c>
      <c r="Q314" s="171">
        <f>VLOOKUP(C314&amp;D314&amp;A314,'Delivery Counts'!$A$23:$I$54,8,FALSE)</f>
        <v>0</v>
      </c>
      <c r="R314" s="171">
        <f>VLOOKUP(C314&amp;D314&amp;A314,'Delivery Counts'!$A$23:$I$54,9,FALSE)</f>
        <v>0</v>
      </c>
      <c r="S314" s="16">
        <f t="shared" si="15"/>
        <v>0</v>
      </c>
    </row>
    <row r="315" spans="1:21" s="172" customFormat="1">
      <c r="A315" s="38">
        <v>17</v>
      </c>
      <c r="B315" s="39">
        <f t="shared" si="3"/>
        <v>0</v>
      </c>
      <c r="C315" s="39" t="str">
        <f t="shared" si="4"/>
        <v>2022 Current Year</v>
      </c>
      <c r="D315" s="40">
        <v>3</v>
      </c>
      <c r="E315" s="662">
        <v>17</v>
      </c>
      <c r="F315" s="40">
        <v>1</v>
      </c>
      <c r="G315" s="311" t="s">
        <v>139</v>
      </c>
      <c r="H315" s="40" t="s">
        <v>217</v>
      </c>
      <c r="I315" s="698" t="s">
        <v>262</v>
      </c>
      <c r="J315" s="303">
        <v>0</v>
      </c>
      <c r="K315" s="304">
        <v>0</v>
      </c>
      <c r="L315" s="305">
        <v>0</v>
      </c>
      <c r="M315" s="305">
        <v>0</v>
      </c>
      <c r="N315" s="303">
        <v>0</v>
      </c>
      <c r="O315" s="306">
        <v>0</v>
      </c>
      <c r="P315" s="303">
        <v>0</v>
      </c>
      <c r="Q315" s="171">
        <f>VLOOKUP(C315&amp;D315&amp;A315,'Delivery Counts'!$A$23:$I$54,8,FALSE)</f>
        <v>0</v>
      </c>
      <c r="R315" s="171">
        <f>VLOOKUP(C315&amp;D315&amp;A315,'Delivery Counts'!$A$23:$I$54,9,FALSE)</f>
        <v>0</v>
      </c>
      <c r="S315" s="16">
        <f t="shared" si="15"/>
        <v>0</v>
      </c>
      <c r="T315" s="237"/>
      <c r="U315" s="237"/>
    </row>
    <row r="316" spans="1:21" s="172" customFormat="1">
      <c r="A316" s="38">
        <v>17</v>
      </c>
      <c r="B316" s="39">
        <f t="shared" si="3"/>
        <v>0</v>
      </c>
      <c r="C316" s="39" t="str">
        <f t="shared" si="4"/>
        <v>2022 Current Year</v>
      </c>
      <c r="D316" s="40">
        <v>3</v>
      </c>
      <c r="E316" s="662">
        <v>17</v>
      </c>
      <c r="F316" s="40">
        <v>1</v>
      </c>
      <c r="G316" s="311" t="s">
        <v>139</v>
      </c>
      <c r="H316" s="40" t="s">
        <v>218</v>
      </c>
      <c r="I316" s="698" t="s">
        <v>677</v>
      </c>
      <c r="J316" s="303">
        <v>0</v>
      </c>
      <c r="K316" s="304">
        <v>0</v>
      </c>
      <c r="L316" s="305">
        <v>0</v>
      </c>
      <c r="M316" s="305">
        <v>0</v>
      </c>
      <c r="N316" s="303">
        <v>0</v>
      </c>
      <c r="O316" s="306">
        <v>0</v>
      </c>
      <c r="P316" s="303">
        <v>0</v>
      </c>
      <c r="Q316" s="171">
        <f>VLOOKUP(C316&amp;D316&amp;A316,'Delivery Counts'!$A$23:$I$54,8,FALSE)</f>
        <v>0</v>
      </c>
      <c r="R316" s="171">
        <f>VLOOKUP(C316&amp;D316&amp;A316,'Delivery Counts'!$A$23:$I$54,9,FALSE)</f>
        <v>0</v>
      </c>
      <c r="S316" s="16">
        <f t="shared" si="15"/>
        <v>0</v>
      </c>
      <c r="T316" s="237"/>
      <c r="U316" s="237"/>
    </row>
    <row r="317" spans="1:21" s="172" customFormat="1">
      <c r="A317" s="38">
        <v>17</v>
      </c>
      <c r="B317" s="39">
        <f t="shared" si="3"/>
        <v>0</v>
      </c>
      <c r="C317" s="39" t="str">
        <f t="shared" si="4"/>
        <v>2022 Current Year</v>
      </c>
      <c r="D317" s="40">
        <v>3</v>
      </c>
      <c r="E317" s="662">
        <v>17</v>
      </c>
      <c r="F317" s="40">
        <v>1</v>
      </c>
      <c r="G317" s="311" t="s">
        <v>139</v>
      </c>
      <c r="H317" s="40" t="s">
        <v>219</v>
      </c>
      <c r="I317" s="698" t="s">
        <v>263</v>
      </c>
      <c r="J317" s="303">
        <v>0</v>
      </c>
      <c r="K317" s="304">
        <v>0</v>
      </c>
      <c r="L317" s="305">
        <v>0</v>
      </c>
      <c r="M317" s="305">
        <v>0</v>
      </c>
      <c r="N317" s="303">
        <v>0</v>
      </c>
      <c r="O317" s="306">
        <v>0</v>
      </c>
      <c r="P317" s="303">
        <v>0</v>
      </c>
      <c r="Q317" s="171">
        <f>VLOOKUP(C317&amp;D317&amp;A317,'Delivery Counts'!$A$23:$I$54,8,FALSE)</f>
        <v>0</v>
      </c>
      <c r="R317" s="171">
        <f>VLOOKUP(C317&amp;D317&amp;A317,'Delivery Counts'!$A$23:$I$54,9,FALSE)</f>
        <v>0</v>
      </c>
      <c r="S317" s="16">
        <f t="shared" si="15"/>
        <v>0</v>
      </c>
      <c r="T317" s="237"/>
      <c r="U317" s="237"/>
    </row>
    <row r="318" spans="1:21" s="172" customFormat="1">
      <c r="A318" s="38">
        <v>17</v>
      </c>
      <c r="B318" s="39">
        <f t="shared" si="3"/>
        <v>0</v>
      </c>
      <c r="C318" s="39" t="str">
        <f t="shared" si="4"/>
        <v>2022 Current Year</v>
      </c>
      <c r="D318" s="40">
        <v>3</v>
      </c>
      <c r="E318" s="662">
        <v>17</v>
      </c>
      <c r="F318" s="40">
        <v>1</v>
      </c>
      <c r="G318" s="311" t="s">
        <v>139</v>
      </c>
      <c r="H318" s="40" t="s">
        <v>220</v>
      </c>
      <c r="I318" s="698" t="s">
        <v>675</v>
      </c>
      <c r="J318" s="303">
        <v>0</v>
      </c>
      <c r="K318" s="304">
        <v>0</v>
      </c>
      <c r="L318" s="305">
        <v>0</v>
      </c>
      <c r="M318" s="305">
        <v>0</v>
      </c>
      <c r="N318" s="303">
        <v>0</v>
      </c>
      <c r="O318" s="306">
        <v>0</v>
      </c>
      <c r="P318" s="303">
        <v>0</v>
      </c>
      <c r="Q318" s="171">
        <f>VLOOKUP(C318&amp;D318&amp;A318,'Delivery Counts'!$A$23:$I$54,8,FALSE)</f>
        <v>0</v>
      </c>
      <c r="R318" s="171">
        <f>VLOOKUP(C318&amp;D318&amp;A318,'Delivery Counts'!$A$23:$I$54,9,FALSE)</f>
        <v>0</v>
      </c>
      <c r="S318" s="16">
        <f t="shared" si="15"/>
        <v>0</v>
      </c>
      <c r="T318" s="237"/>
      <c r="U318" s="237"/>
    </row>
    <row r="319" spans="1:21" s="172" customFormat="1">
      <c r="A319" s="38">
        <v>17</v>
      </c>
      <c r="B319" s="39">
        <f t="shared" si="3"/>
        <v>0</v>
      </c>
      <c r="C319" s="39" t="str">
        <f t="shared" si="4"/>
        <v>2022 Current Year</v>
      </c>
      <c r="D319" s="40">
        <v>3</v>
      </c>
      <c r="E319" s="662">
        <v>17</v>
      </c>
      <c r="F319" s="40">
        <v>1</v>
      </c>
      <c r="G319" s="311" t="s">
        <v>139</v>
      </c>
      <c r="H319" s="40" t="s">
        <v>221</v>
      </c>
      <c r="I319" s="698" t="s">
        <v>264</v>
      </c>
      <c r="J319" s="303">
        <v>0</v>
      </c>
      <c r="K319" s="304">
        <v>0</v>
      </c>
      <c r="L319" s="305">
        <v>0</v>
      </c>
      <c r="M319" s="305">
        <v>0</v>
      </c>
      <c r="N319" s="303">
        <v>0</v>
      </c>
      <c r="O319" s="306">
        <v>0</v>
      </c>
      <c r="P319" s="303">
        <v>0</v>
      </c>
      <c r="Q319" s="171">
        <f>VLOOKUP(C319&amp;D319&amp;A319,'Delivery Counts'!$A$23:$I$54,8,FALSE)</f>
        <v>0</v>
      </c>
      <c r="R319" s="171">
        <f>VLOOKUP(C319&amp;D319&amp;A319,'Delivery Counts'!$A$23:$I$54,9,FALSE)</f>
        <v>0</v>
      </c>
      <c r="S319" s="16">
        <f t="shared" si="15"/>
        <v>0</v>
      </c>
      <c r="T319" s="237"/>
      <c r="U319" s="237"/>
    </row>
    <row r="320" spans="1:21" s="172" customFormat="1">
      <c r="A320" s="38">
        <v>17</v>
      </c>
      <c r="B320" s="39">
        <f t="shared" si="3"/>
        <v>0</v>
      </c>
      <c r="C320" s="39" t="str">
        <f t="shared" si="4"/>
        <v>2022 Current Year</v>
      </c>
      <c r="D320" s="40">
        <v>3</v>
      </c>
      <c r="E320" s="662">
        <v>17</v>
      </c>
      <c r="F320" s="40">
        <v>1</v>
      </c>
      <c r="G320" s="311" t="s">
        <v>139</v>
      </c>
      <c r="H320" s="40" t="s">
        <v>222</v>
      </c>
      <c r="I320" s="698" t="s">
        <v>206</v>
      </c>
      <c r="J320" s="303">
        <v>0</v>
      </c>
      <c r="K320" s="304">
        <v>0</v>
      </c>
      <c r="L320" s="305">
        <v>0</v>
      </c>
      <c r="M320" s="305">
        <v>0</v>
      </c>
      <c r="N320" s="303">
        <v>0</v>
      </c>
      <c r="O320" s="306">
        <v>0</v>
      </c>
      <c r="P320" s="303">
        <v>0</v>
      </c>
      <c r="Q320" s="171">
        <f>VLOOKUP(C320&amp;D320&amp;A320,'Delivery Counts'!$A$23:$I$54,8,FALSE)</f>
        <v>0</v>
      </c>
      <c r="R320" s="171">
        <f>VLOOKUP(C320&amp;D320&amp;A320,'Delivery Counts'!$A$23:$I$54,9,FALSE)</f>
        <v>0</v>
      </c>
      <c r="S320" s="16">
        <f t="shared" si="15"/>
        <v>0</v>
      </c>
      <c r="T320" s="237"/>
      <c r="U320" s="237"/>
    </row>
    <row r="321" spans="1:21" s="172" customFormat="1">
      <c r="A321" s="38">
        <v>17</v>
      </c>
      <c r="B321" s="39">
        <f t="shared" si="3"/>
        <v>0</v>
      </c>
      <c r="C321" s="39" t="str">
        <f t="shared" si="4"/>
        <v>2022 Current Year</v>
      </c>
      <c r="D321" s="40">
        <v>3</v>
      </c>
      <c r="E321" s="662">
        <v>17</v>
      </c>
      <c r="F321" s="40">
        <v>1</v>
      </c>
      <c r="G321" s="311" t="s">
        <v>139</v>
      </c>
      <c r="H321" s="40" t="s">
        <v>223</v>
      </c>
      <c r="I321" s="698" t="s">
        <v>181</v>
      </c>
      <c r="J321" s="303">
        <v>0</v>
      </c>
      <c r="K321" s="304">
        <v>0</v>
      </c>
      <c r="L321" s="305">
        <v>0</v>
      </c>
      <c r="M321" s="305">
        <v>0</v>
      </c>
      <c r="N321" s="303">
        <v>0</v>
      </c>
      <c r="O321" s="306">
        <v>0</v>
      </c>
      <c r="P321" s="303">
        <v>0</v>
      </c>
      <c r="Q321" s="171">
        <f>VLOOKUP(C321&amp;D321&amp;A321,'Delivery Counts'!$A$23:$I$54,8,FALSE)</f>
        <v>0</v>
      </c>
      <c r="R321" s="171">
        <f>VLOOKUP(C321&amp;D321&amp;A321,'Delivery Counts'!$A$23:$I$54,9,FALSE)</f>
        <v>0</v>
      </c>
      <c r="S321" s="16">
        <f t="shared" si="15"/>
        <v>0</v>
      </c>
      <c r="T321" s="237"/>
      <c r="U321" s="237"/>
    </row>
    <row r="322" spans="1:21" s="172" customFormat="1">
      <c r="A322" s="38">
        <v>17</v>
      </c>
      <c r="B322" s="39">
        <f t="shared" si="3"/>
        <v>0</v>
      </c>
      <c r="C322" s="39" t="str">
        <f t="shared" si="4"/>
        <v>2022 Current Year</v>
      </c>
      <c r="D322" s="40">
        <v>3</v>
      </c>
      <c r="E322" s="662">
        <v>17</v>
      </c>
      <c r="F322" s="40">
        <v>1</v>
      </c>
      <c r="G322" s="311" t="s">
        <v>139</v>
      </c>
      <c r="H322" s="40" t="s">
        <v>150</v>
      </c>
      <c r="I322" s="698" t="s">
        <v>204</v>
      </c>
      <c r="J322" s="303">
        <v>0</v>
      </c>
      <c r="K322" s="304">
        <v>0</v>
      </c>
      <c r="L322" s="305">
        <v>0</v>
      </c>
      <c r="M322" s="305">
        <v>0</v>
      </c>
      <c r="N322" s="303">
        <v>0</v>
      </c>
      <c r="O322" s="306">
        <v>0</v>
      </c>
      <c r="P322" s="303">
        <v>0</v>
      </c>
      <c r="Q322" s="171">
        <f>VLOOKUP(C322&amp;D322&amp;A322,'Delivery Counts'!$A$23:$I$54,8,FALSE)</f>
        <v>0</v>
      </c>
      <c r="R322" s="171">
        <f>VLOOKUP(C322&amp;D322&amp;A322,'Delivery Counts'!$A$23:$I$54,9,FALSE)</f>
        <v>0</v>
      </c>
      <c r="S322" s="16">
        <f t="shared" si="15"/>
        <v>0</v>
      </c>
      <c r="T322" s="237"/>
      <c r="U322" s="237"/>
    </row>
    <row r="323" spans="1:21" s="172" customFormat="1">
      <c r="A323" s="38">
        <v>17</v>
      </c>
      <c r="B323" s="39">
        <f t="shared" si="3"/>
        <v>0</v>
      </c>
      <c r="C323" s="39" t="str">
        <f t="shared" si="4"/>
        <v>2022 Current Year</v>
      </c>
      <c r="D323" s="40">
        <v>3</v>
      </c>
      <c r="E323" s="662">
        <v>17</v>
      </c>
      <c r="F323" s="40">
        <v>1</v>
      </c>
      <c r="G323" s="311" t="s">
        <v>139</v>
      </c>
      <c r="H323" s="40" t="s">
        <v>151</v>
      </c>
      <c r="I323" s="698" t="s">
        <v>205</v>
      </c>
      <c r="J323" s="303">
        <v>0</v>
      </c>
      <c r="K323" s="304">
        <v>0</v>
      </c>
      <c r="L323" s="305">
        <v>0</v>
      </c>
      <c r="M323" s="305">
        <v>0</v>
      </c>
      <c r="N323" s="303">
        <v>0</v>
      </c>
      <c r="O323" s="306">
        <v>0</v>
      </c>
      <c r="P323" s="303">
        <v>0</v>
      </c>
      <c r="Q323" s="171">
        <f>VLOOKUP(C323&amp;D323&amp;A323,'Delivery Counts'!$A$23:$I$54,8,FALSE)</f>
        <v>0</v>
      </c>
      <c r="R323" s="171">
        <f>VLOOKUP(C323&amp;D323&amp;A323,'Delivery Counts'!$A$23:$I$54,9,FALSE)</f>
        <v>0</v>
      </c>
      <c r="S323" s="16">
        <f t="shared" si="15"/>
        <v>0</v>
      </c>
      <c r="T323" s="237"/>
      <c r="U323" s="237"/>
    </row>
    <row r="324" spans="1:21" s="172" customFormat="1">
      <c r="A324" s="38">
        <v>17</v>
      </c>
      <c r="B324" s="39">
        <f t="shared" si="3"/>
        <v>0</v>
      </c>
      <c r="C324" s="39" t="str">
        <f t="shared" si="4"/>
        <v>2022 Current Year</v>
      </c>
      <c r="D324" s="40">
        <v>3</v>
      </c>
      <c r="E324" s="662">
        <v>17</v>
      </c>
      <c r="F324" s="40">
        <v>1</v>
      </c>
      <c r="G324" s="311" t="s">
        <v>139</v>
      </c>
      <c r="H324" s="40" t="s">
        <v>152</v>
      </c>
      <c r="I324" s="698" t="s">
        <v>182</v>
      </c>
      <c r="J324" s="303">
        <v>0</v>
      </c>
      <c r="K324" s="304">
        <v>0</v>
      </c>
      <c r="L324" s="305">
        <v>0</v>
      </c>
      <c r="M324" s="305">
        <v>0</v>
      </c>
      <c r="N324" s="303">
        <v>0</v>
      </c>
      <c r="O324" s="306">
        <v>0</v>
      </c>
      <c r="P324" s="303">
        <v>0</v>
      </c>
      <c r="Q324" s="171">
        <f>VLOOKUP(C324&amp;D324&amp;A324,'Delivery Counts'!$A$23:$I$54,8,FALSE)</f>
        <v>0</v>
      </c>
      <c r="R324" s="171">
        <f>VLOOKUP(C324&amp;D324&amp;A324,'Delivery Counts'!$A$23:$I$54,9,FALSE)</f>
        <v>0</v>
      </c>
      <c r="S324" s="16">
        <f t="shared" si="15"/>
        <v>0</v>
      </c>
      <c r="T324" s="237"/>
      <c r="U324" s="237"/>
    </row>
    <row r="325" spans="1:21" s="172" customFormat="1">
      <c r="A325" s="38">
        <v>17</v>
      </c>
      <c r="B325" s="39">
        <f t="shared" si="3"/>
        <v>0</v>
      </c>
      <c r="C325" s="39" t="str">
        <f t="shared" si="4"/>
        <v>2022 Current Year</v>
      </c>
      <c r="D325" s="40">
        <v>3</v>
      </c>
      <c r="E325" s="662">
        <v>17</v>
      </c>
      <c r="F325" s="40">
        <v>1</v>
      </c>
      <c r="G325" s="311" t="s">
        <v>139</v>
      </c>
      <c r="H325" s="40" t="s">
        <v>70</v>
      </c>
      <c r="I325" s="698" t="s">
        <v>265</v>
      </c>
      <c r="J325" s="303">
        <v>0</v>
      </c>
      <c r="K325" s="304">
        <v>0</v>
      </c>
      <c r="L325" s="305">
        <v>0</v>
      </c>
      <c r="M325" s="305">
        <v>0</v>
      </c>
      <c r="N325" s="303">
        <v>0</v>
      </c>
      <c r="O325" s="306">
        <v>0</v>
      </c>
      <c r="P325" s="303">
        <v>0</v>
      </c>
      <c r="Q325" s="171">
        <f>VLOOKUP(C325&amp;D325&amp;A325,'Delivery Counts'!$A$23:$I$54,8,FALSE)</f>
        <v>0</v>
      </c>
      <c r="R325" s="171">
        <f>VLOOKUP(C325&amp;D325&amp;A325,'Delivery Counts'!$A$23:$I$54,9,FALSE)</f>
        <v>0</v>
      </c>
      <c r="S325" s="16">
        <f t="shared" si="15"/>
        <v>0</v>
      </c>
      <c r="T325" s="237"/>
      <c r="U325" s="237"/>
    </row>
    <row r="326" spans="1:21" s="172" customFormat="1">
      <c r="A326" s="38">
        <v>17</v>
      </c>
      <c r="B326" s="39">
        <f t="shared" si="3"/>
        <v>0</v>
      </c>
      <c r="C326" s="39" t="str">
        <f t="shared" si="4"/>
        <v>2022 Current Year</v>
      </c>
      <c r="D326" s="40">
        <v>3</v>
      </c>
      <c r="E326" s="662">
        <v>17</v>
      </c>
      <c r="F326" s="40">
        <v>1</v>
      </c>
      <c r="G326" s="311" t="s">
        <v>139</v>
      </c>
      <c r="H326" s="40" t="s">
        <v>71</v>
      </c>
      <c r="I326" s="698" t="s">
        <v>266</v>
      </c>
      <c r="J326" s="303">
        <v>0</v>
      </c>
      <c r="K326" s="304">
        <v>0</v>
      </c>
      <c r="L326" s="305">
        <v>0</v>
      </c>
      <c r="M326" s="305">
        <v>0</v>
      </c>
      <c r="N326" s="303">
        <v>0</v>
      </c>
      <c r="O326" s="306">
        <v>0</v>
      </c>
      <c r="P326" s="303">
        <v>0</v>
      </c>
      <c r="Q326" s="171">
        <f>VLOOKUP(C326&amp;D326&amp;A326,'Delivery Counts'!$A$23:$I$54,8,FALSE)</f>
        <v>0</v>
      </c>
      <c r="R326" s="171">
        <f>VLOOKUP(C326&amp;D326&amp;A326,'Delivery Counts'!$A$23:$I$54,9,FALSE)</f>
        <v>0</v>
      </c>
      <c r="S326" s="16">
        <f t="shared" si="15"/>
        <v>0</v>
      </c>
      <c r="T326" s="237"/>
      <c r="U326" s="237"/>
    </row>
    <row r="327" spans="1:21" s="172" customFormat="1">
      <c r="A327" s="38">
        <v>17</v>
      </c>
      <c r="B327" s="39">
        <f t="shared" si="3"/>
        <v>0</v>
      </c>
      <c r="C327" s="39" t="str">
        <f t="shared" si="4"/>
        <v>2022 Current Year</v>
      </c>
      <c r="D327" s="40">
        <v>3</v>
      </c>
      <c r="E327" s="662">
        <v>17</v>
      </c>
      <c r="F327" s="40">
        <v>1</v>
      </c>
      <c r="G327" s="311" t="s">
        <v>139</v>
      </c>
      <c r="H327" s="40" t="s">
        <v>72</v>
      </c>
      <c r="I327" s="698" t="s">
        <v>527</v>
      </c>
      <c r="J327" s="303">
        <v>0</v>
      </c>
      <c r="K327" s="304">
        <v>0</v>
      </c>
      <c r="L327" s="305">
        <v>0</v>
      </c>
      <c r="M327" s="305">
        <v>0</v>
      </c>
      <c r="N327" s="303">
        <v>0</v>
      </c>
      <c r="O327" s="306">
        <v>0</v>
      </c>
      <c r="P327" s="303">
        <v>0</v>
      </c>
      <c r="Q327" s="171">
        <f>VLOOKUP(C327&amp;D327&amp;A327,'Delivery Counts'!$A$23:$I$54,8,FALSE)</f>
        <v>0</v>
      </c>
      <c r="R327" s="171">
        <f>VLOOKUP(C327&amp;D327&amp;A327,'Delivery Counts'!$A$23:$I$54,9,FALSE)</f>
        <v>0</v>
      </c>
      <c r="S327" s="16">
        <f t="shared" si="15"/>
        <v>0</v>
      </c>
      <c r="T327" s="237"/>
      <c r="U327" s="237"/>
    </row>
    <row r="328" spans="1:21" s="172" customFormat="1">
      <c r="A328" s="38">
        <v>17</v>
      </c>
      <c r="B328" s="39">
        <f t="shared" si="3"/>
        <v>0</v>
      </c>
      <c r="C328" s="39" t="str">
        <f t="shared" si="4"/>
        <v>2022 Current Year</v>
      </c>
      <c r="D328" s="40">
        <v>3</v>
      </c>
      <c r="E328" s="662">
        <v>17</v>
      </c>
      <c r="F328" s="40">
        <v>1</v>
      </c>
      <c r="G328" s="311" t="s">
        <v>139</v>
      </c>
      <c r="H328" s="40" t="s">
        <v>73</v>
      </c>
      <c r="I328" s="698" t="s">
        <v>528</v>
      </c>
      <c r="J328" s="303">
        <v>0</v>
      </c>
      <c r="K328" s="304">
        <v>0</v>
      </c>
      <c r="L328" s="305">
        <v>0</v>
      </c>
      <c r="M328" s="305">
        <v>0</v>
      </c>
      <c r="N328" s="303">
        <v>0</v>
      </c>
      <c r="O328" s="306">
        <v>0</v>
      </c>
      <c r="P328" s="303">
        <v>0</v>
      </c>
      <c r="Q328" s="171">
        <f>VLOOKUP(C328&amp;D328&amp;A328,'Delivery Counts'!$A$23:$I$54,8,FALSE)</f>
        <v>0</v>
      </c>
      <c r="R328" s="171">
        <f>VLOOKUP(C328&amp;D328&amp;A328,'Delivery Counts'!$A$23:$I$54,9,FALSE)</f>
        <v>0</v>
      </c>
      <c r="S328" s="16">
        <f t="shared" si="15"/>
        <v>0</v>
      </c>
      <c r="T328" s="237"/>
      <c r="U328" s="237"/>
    </row>
    <row r="329" spans="1:21" s="172" customFormat="1">
      <c r="A329" s="38">
        <v>17</v>
      </c>
      <c r="B329" s="39">
        <f t="shared" si="3"/>
        <v>0</v>
      </c>
      <c r="C329" s="39" t="str">
        <f t="shared" si="4"/>
        <v>2022 Current Year</v>
      </c>
      <c r="D329" s="40">
        <v>3</v>
      </c>
      <c r="E329" s="662">
        <v>17</v>
      </c>
      <c r="F329" s="40">
        <v>1</v>
      </c>
      <c r="G329" s="311" t="s">
        <v>139</v>
      </c>
      <c r="H329" s="40" t="s">
        <v>409</v>
      </c>
      <c r="I329" s="698" t="s">
        <v>803</v>
      </c>
      <c r="J329" s="303">
        <v>0</v>
      </c>
      <c r="K329" s="304">
        <v>0</v>
      </c>
      <c r="L329" s="305">
        <v>0</v>
      </c>
      <c r="M329" s="305">
        <v>0</v>
      </c>
      <c r="N329" s="303">
        <v>0</v>
      </c>
      <c r="O329" s="306">
        <v>0</v>
      </c>
      <c r="P329" s="303">
        <v>0</v>
      </c>
      <c r="Q329" s="171">
        <f>VLOOKUP(C329&amp;D329&amp;A329,'Delivery Counts'!$A$23:$I$54,8,FALSE)</f>
        <v>0</v>
      </c>
      <c r="R329" s="171">
        <f>VLOOKUP(C329&amp;D329&amp;A329,'Delivery Counts'!$A$23:$I$54,9,FALSE)</f>
        <v>0</v>
      </c>
      <c r="S329" s="16">
        <f t="shared" si="15"/>
        <v>0</v>
      </c>
      <c r="T329" s="237"/>
      <c r="U329" s="237"/>
    </row>
    <row r="330" spans="1:21" s="172" customFormat="1">
      <c r="A330" s="38">
        <v>18</v>
      </c>
      <c r="B330" s="39">
        <f t="shared" si="3"/>
        <v>0</v>
      </c>
      <c r="C330" s="39" t="str">
        <f t="shared" si="4"/>
        <v>2022 Current Year</v>
      </c>
      <c r="D330" s="40">
        <v>3</v>
      </c>
      <c r="E330" s="662">
        <v>18</v>
      </c>
      <c r="F330" s="662" t="s">
        <v>739</v>
      </c>
      <c r="G330" s="40" t="s">
        <v>138</v>
      </c>
      <c r="H330" s="40" t="s">
        <v>211</v>
      </c>
      <c r="I330" s="698" t="s">
        <v>261</v>
      </c>
      <c r="J330" s="303">
        <v>0</v>
      </c>
      <c r="K330" s="304">
        <v>0</v>
      </c>
      <c r="L330" s="305">
        <v>0</v>
      </c>
      <c r="M330" s="305">
        <v>0</v>
      </c>
      <c r="N330" s="303">
        <v>0</v>
      </c>
      <c r="O330" s="306">
        <v>0</v>
      </c>
      <c r="P330" s="303">
        <v>0</v>
      </c>
      <c r="Q330" s="171">
        <f>VLOOKUP(C330&amp;D330&amp;A330,'Delivery Counts'!$A$23:$I$54,8,FALSE)</f>
        <v>0</v>
      </c>
      <c r="R330" s="171">
        <f>VLOOKUP(C330&amp;D330&amp;A330,'Delivery Counts'!$A$23:$I$54,9,FALSE)</f>
        <v>0</v>
      </c>
      <c r="S330" s="16">
        <f t="shared" si="15"/>
        <v>0</v>
      </c>
      <c r="T330" s="237"/>
      <c r="U330" s="237"/>
    </row>
    <row r="331" spans="1:21" s="172" customFormat="1">
      <c r="A331" s="38">
        <v>18</v>
      </c>
      <c r="B331" s="39">
        <f t="shared" si="3"/>
        <v>0</v>
      </c>
      <c r="C331" s="39" t="str">
        <f t="shared" si="4"/>
        <v>2022 Current Year</v>
      </c>
      <c r="D331" s="40">
        <v>3</v>
      </c>
      <c r="E331" s="662">
        <v>18</v>
      </c>
      <c r="F331" s="40" t="s">
        <v>739</v>
      </c>
      <c r="G331" s="311" t="s">
        <v>138</v>
      </c>
      <c r="H331" s="40" t="s">
        <v>214</v>
      </c>
      <c r="I331" s="698" t="s">
        <v>676</v>
      </c>
      <c r="J331" s="303">
        <v>0</v>
      </c>
      <c r="K331" s="304">
        <v>0</v>
      </c>
      <c r="L331" s="305">
        <v>0</v>
      </c>
      <c r="M331" s="305">
        <v>0</v>
      </c>
      <c r="N331" s="303">
        <v>0</v>
      </c>
      <c r="O331" s="306">
        <v>0</v>
      </c>
      <c r="P331" s="303">
        <v>0</v>
      </c>
      <c r="Q331" s="171">
        <f>VLOOKUP(C331&amp;D331&amp;A331,'Delivery Counts'!$A$23:$I$54,8,FALSE)</f>
        <v>0</v>
      </c>
      <c r="R331" s="171">
        <f>VLOOKUP(C331&amp;D331&amp;A331,'Delivery Counts'!$A$23:$I$54,9,FALSE)</f>
        <v>0</v>
      </c>
      <c r="S331" s="16">
        <f t="shared" si="15"/>
        <v>0</v>
      </c>
    </row>
    <row r="332" spans="1:21" s="172" customFormat="1">
      <c r="A332" s="38">
        <v>18</v>
      </c>
      <c r="B332" s="39">
        <f t="shared" si="3"/>
        <v>0</v>
      </c>
      <c r="C332" s="39" t="str">
        <f t="shared" si="4"/>
        <v>2022 Current Year</v>
      </c>
      <c r="D332" s="40">
        <v>3</v>
      </c>
      <c r="E332" s="662">
        <v>18</v>
      </c>
      <c r="F332" s="40" t="s">
        <v>739</v>
      </c>
      <c r="G332" s="311" t="s">
        <v>138</v>
      </c>
      <c r="H332" s="40" t="s">
        <v>215</v>
      </c>
      <c r="I332" s="698" t="s">
        <v>216</v>
      </c>
      <c r="J332" s="303">
        <v>0</v>
      </c>
      <c r="K332" s="304">
        <v>0</v>
      </c>
      <c r="L332" s="305">
        <v>0</v>
      </c>
      <c r="M332" s="305">
        <v>0</v>
      </c>
      <c r="N332" s="303">
        <v>0</v>
      </c>
      <c r="O332" s="306">
        <v>0</v>
      </c>
      <c r="P332" s="303">
        <v>0</v>
      </c>
      <c r="Q332" s="171">
        <f>VLOOKUP(C332&amp;D332&amp;A332,'Delivery Counts'!$A$23:$I$54,8,FALSE)</f>
        <v>0</v>
      </c>
      <c r="R332" s="171">
        <f>VLOOKUP(C332&amp;D332&amp;A332,'Delivery Counts'!$A$23:$I$54,9,FALSE)</f>
        <v>0</v>
      </c>
      <c r="S332" s="16">
        <f t="shared" si="15"/>
        <v>0</v>
      </c>
    </row>
    <row r="333" spans="1:21" s="172" customFormat="1">
      <c r="A333" s="38">
        <v>18</v>
      </c>
      <c r="B333" s="39">
        <f t="shared" si="3"/>
        <v>0</v>
      </c>
      <c r="C333" s="39" t="str">
        <f t="shared" si="4"/>
        <v>2022 Current Year</v>
      </c>
      <c r="D333" s="40">
        <v>3</v>
      </c>
      <c r="E333" s="662">
        <v>18</v>
      </c>
      <c r="F333" s="40" t="s">
        <v>739</v>
      </c>
      <c r="G333" s="311" t="s">
        <v>138</v>
      </c>
      <c r="H333" s="40" t="s">
        <v>217</v>
      </c>
      <c r="I333" s="698" t="s">
        <v>262</v>
      </c>
      <c r="J333" s="303">
        <v>0</v>
      </c>
      <c r="K333" s="304">
        <v>0</v>
      </c>
      <c r="L333" s="305">
        <v>0</v>
      </c>
      <c r="M333" s="305">
        <v>0</v>
      </c>
      <c r="N333" s="303">
        <v>0</v>
      </c>
      <c r="O333" s="306">
        <v>0</v>
      </c>
      <c r="P333" s="303">
        <v>0</v>
      </c>
      <c r="Q333" s="171">
        <f>VLOOKUP(C333&amp;D333&amp;A333,'Delivery Counts'!$A$23:$I$54,8,FALSE)</f>
        <v>0</v>
      </c>
      <c r="R333" s="171">
        <f>VLOOKUP(C333&amp;D333&amp;A333,'Delivery Counts'!$A$23:$I$54,9,FALSE)</f>
        <v>0</v>
      </c>
      <c r="S333" s="16">
        <f t="shared" si="15"/>
        <v>0</v>
      </c>
      <c r="T333" s="237"/>
      <c r="U333" s="237"/>
    </row>
    <row r="334" spans="1:21" s="172" customFormat="1">
      <c r="A334" s="38">
        <v>18</v>
      </c>
      <c r="B334" s="39">
        <f t="shared" si="3"/>
        <v>0</v>
      </c>
      <c r="C334" s="39" t="str">
        <f t="shared" si="4"/>
        <v>2022 Current Year</v>
      </c>
      <c r="D334" s="40">
        <v>3</v>
      </c>
      <c r="E334" s="662">
        <v>18</v>
      </c>
      <c r="F334" s="40" t="s">
        <v>739</v>
      </c>
      <c r="G334" s="311" t="s">
        <v>138</v>
      </c>
      <c r="H334" s="40" t="s">
        <v>218</v>
      </c>
      <c r="I334" s="698" t="s">
        <v>677</v>
      </c>
      <c r="J334" s="303">
        <v>0</v>
      </c>
      <c r="K334" s="304">
        <v>0</v>
      </c>
      <c r="L334" s="305">
        <v>0</v>
      </c>
      <c r="M334" s="305">
        <v>0</v>
      </c>
      <c r="N334" s="303">
        <v>0</v>
      </c>
      <c r="O334" s="306">
        <v>0</v>
      </c>
      <c r="P334" s="303">
        <v>0</v>
      </c>
      <c r="Q334" s="171">
        <f>VLOOKUP(C334&amp;D334&amp;A334,'Delivery Counts'!$A$23:$I$54,8,FALSE)</f>
        <v>0</v>
      </c>
      <c r="R334" s="171">
        <f>VLOOKUP(C334&amp;D334&amp;A334,'Delivery Counts'!$A$23:$I$54,9,FALSE)</f>
        <v>0</v>
      </c>
      <c r="S334" s="16">
        <f t="shared" si="15"/>
        <v>0</v>
      </c>
      <c r="T334" s="237"/>
      <c r="U334" s="237"/>
    </row>
    <row r="335" spans="1:21" s="172" customFormat="1">
      <c r="A335" s="38">
        <v>18</v>
      </c>
      <c r="B335" s="39">
        <f t="shared" si="3"/>
        <v>0</v>
      </c>
      <c r="C335" s="39" t="str">
        <f t="shared" si="4"/>
        <v>2022 Current Year</v>
      </c>
      <c r="D335" s="40">
        <v>3</v>
      </c>
      <c r="E335" s="662">
        <v>18</v>
      </c>
      <c r="F335" s="40" t="s">
        <v>739</v>
      </c>
      <c r="G335" s="311" t="s">
        <v>138</v>
      </c>
      <c r="H335" s="40" t="s">
        <v>219</v>
      </c>
      <c r="I335" s="698" t="s">
        <v>263</v>
      </c>
      <c r="J335" s="303">
        <v>0</v>
      </c>
      <c r="K335" s="304">
        <v>0</v>
      </c>
      <c r="L335" s="305">
        <v>0</v>
      </c>
      <c r="M335" s="305">
        <v>0</v>
      </c>
      <c r="N335" s="303">
        <v>0</v>
      </c>
      <c r="O335" s="306">
        <v>0</v>
      </c>
      <c r="P335" s="303">
        <v>0</v>
      </c>
      <c r="Q335" s="171">
        <f>VLOOKUP(C335&amp;D335&amp;A335,'Delivery Counts'!$A$23:$I$54,8,FALSE)</f>
        <v>0</v>
      </c>
      <c r="R335" s="171">
        <f>VLOOKUP(C335&amp;D335&amp;A335,'Delivery Counts'!$A$23:$I$54,9,FALSE)</f>
        <v>0</v>
      </c>
      <c r="S335" s="16">
        <f t="shared" si="15"/>
        <v>0</v>
      </c>
      <c r="T335" s="237"/>
      <c r="U335" s="237"/>
    </row>
    <row r="336" spans="1:21" s="172" customFormat="1">
      <c r="A336" s="38">
        <v>18</v>
      </c>
      <c r="B336" s="39">
        <f t="shared" si="3"/>
        <v>0</v>
      </c>
      <c r="C336" s="39" t="str">
        <f t="shared" si="4"/>
        <v>2022 Current Year</v>
      </c>
      <c r="D336" s="40">
        <v>3</v>
      </c>
      <c r="E336" s="662">
        <v>18</v>
      </c>
      <c r="F336" s="40" t="s">
        <v>739</v>
      </c>
      <c r="G336" s="311" t="s">
        <v>138</v>
      </c>
      <c r="H336" s="40" t="s">
        <v>220</v>
      </c>
      <c r="I336" s="698" t="s">
        <v>675</v>
      </c>
      <c r="J336" s="303">
        <v>0</v>
      </c>
      <c r="K336" s="304">
        <v>0</v>
      </c>
      <c r="L336" s="305">
        <v>0</v>
      </c>
      <c r="M336" s="305">
        <v>0</v>
      </c>
      <c r="N336" s="303">
        <v>0</v>
      </c>
      <c r="O336" s="306">
        <v>0</v>
      </c>
      <c r="P336" s="303">
        <v>0</v>
      </c>
      <c r="Q336" s="171">
        <f>VLOOKUP(C336&amp;D336&amp;A336,'Delivery Counts'!$A$23:$I$54,8,FALSE)</f>
        <v>0</v>
      </c>
      <c r="R336" s="171">
        <f>VLOOKUP(C336&amp;D336&amp;A336,'Delivery Counts'!$A$23:$I$54,9,FALSE)</f>
        <v>0</v>
      </c>
      <c r="S336" s="16">
        <f t="shared" si="15"/>
        <v>0</v>
      </c>
      <c r="T336" s="237"/>
      <c r="U336" s="237"/>
    </row>
    <row r="337" spans="1:21" s="172" customFormat="1">
      <c r="A337" s="38">
        <v>18</v>
      </c>
      <c r="B337" s="39">
        <f t="shared" si="3"/>
        <v>0</v>
      </c>
      <c r="C337" s="39" t="str">
        <f t="shared" si="4"/>
        <v>2022 Current Year</v>
      </c>
      <c r="D337" s="40">
        <v>3</v>
      </c>
      <c r="E337" s="662">
        <v>18</v>
      </c>
      <c r="F337" s="40" t="s">
        <v>739</v>
      </c>
      <c r="G337" s="311" t="s">
        <v>138</v>
      </c>
      <c r="H337" s="40" t="s">
        <v>221</v>
      </c>
      <c r="I337" s="698" t="s">
        <v>264</v>
      </c>
      <c r="J337" s="303">
        <v>0</v>
      </c>
      <c r="K337" s="304">
        <v>0</v>
      </c>
      <c r="L337" s="305">
        <v>0</v>
      </c>
      <c r="M337" s="305">
        <v>0</v>
      </c>
      <c r="N337" s="303">
        <v>0</v>
      </c>
      <c r="O337" s="306">
        <v>0</v>
      </c>
      <c r="P337" s="303">
        <v>0</v>
      </c>
      <c r="Q337" s="171">
        <f>VLOOKUP(C337&amp;D337&amp;A337,'Delivery Counts'!$A$23:$I$54,8,FALSE)</f>
        <v>0</v>
      </c>
      <c r="R337" s="171">
        <f>VLOOKUP(C337&amp;D337&amp;A337,'Delivery Counts'!$A$23:$I$54,9,FALSE)</f>
        <v>0</v>
      </c>
      <c r="S337" s="16">
        <f t="shared" si="15"/>
        <v>0</v>
      </c>
      <c r="T337" s="237"/>
      <c r="U337" s="237"/>
    </row>
    <row r="338" spans="1:21" s="172" customFormat="1">
      <c r="A338" s="38">
        <v>18</v>
      </c>
      <c r="B338" s="39">
        <f t="shared" si="3"/>
        <v>0</v>
      </c>
      <c r="C338" s="39" t="str">
        <f t="shared" si="4"/>
        <v>2022 Current Year</v>
      </c>
      <c r="D338" s="40">
        <v>3</v>
      </c>
      <c r="E338" s="662">
        <v>18</v>
      </c>
      <c r="F338" s="40" t="s">
        <v>739</v>
      </c>
      <c r="G338" s="311" t="s">
        <v>138</v>
      </c>
      <c r="H338" s="40" t="s">
        <v>222</v>
      </c>
      <c r="I338" s="698" t="s">
        <v>206</v>
      </c>
      <c r="J338" s="303">
        <v>0</v>
      </c>
      <c r="K338" s="304">
        <v>0</v>
      </c>
      <c r="L338" s="305">
        <v>0</v>
      </c>
      <c r="M338" s="305">
        <v>0</v>
      </c>
      <c r="N338" s="303">
        <v>0</v>
      </c>
      <c r="O338" s="306">
        <v>0</v>
      </c>
      <c r="P338" s="303">
        <v>0</v>
      </c>
      <c r="Q338" s="171">
        <f>VLOOKUP(C338&amp;D338&amp;A338,'Delivery Counts'!$A$23:$I$54,8,FALSE)</f>
        <v>0</v>
      </c>
      <c r="R338" s="171">
        <f>VLOOKUP(C338&amp;D338&amp;A338,'Delivery Counts'!$A$23:$I$54,9,FALSE)</f>
        <v>0</v>
      </c>
      <c r="S338" s="16">
        <f t="shared" si="15"/>
        <v>0</v>
      </c>
      <c r="T338" s="237"/>
      <c r="U338" s="237"/>
    </row>
    <row r="339" spans="1:21" s="172" customFormat="1">
      <c r="A339" s="38">
        <v>18</v>
      </c>
      <c r="B339" s="39">
        <f t="shared" si="3"/>
        <v>0</v>
      </c>
      <c r="C339" s="39" t="str">
        <f t="shared" si="4"/>
        <v>2022 Current Year</v>
      </c>
      <c r="D339" s="40">
        <v>3</v>
      </c>
      <c r="E339" s="662">
        <v>18</v>
      </c>
      <c r="F339" s="40" t="s">
        <v>739</v>
      </c>
      <c r="G339" s="311" t="s">
        <v>138</v>
      </c>
      <c r="H339" s="40" t="s">
        <v>223</v>
      </c>
      <c r="I339" s="698" t="s">
        <v>181</v>
      </c>
      <c r="J339" s="303">
        <v>0</v>
      </c>
      <c r="K339" s="304">
        <v>0</v>
      </c>
      <c r="L339" s="305">
        <v>0</v>
      </c>
      <c r="M339" s="305">
        <v>0</v>
      </c>
      <c r="N339" s="303">
        <v>0</v>
      </c>
      <c r="O339" s="306">
        <v>0</v>
      </c>
      <c r="P339" s="303">
        <v>0</v>
      </c>
      <c r="Q339" s="171">
        <f>VLOOKUP(C339&amp;D339&amp;A339,'Delivery Counts'!$A$23:$I$54,8,FALSE)</f>
        <v>0</v>
      </c>
      <c r="R339" s="171">
        <f>VLOOKUP(C339&amp;D339&amp;A339,'Delivery Counts'!$A$23:$I$54,9,FALSE)</f>
        <v>0</v>
      </c>
      <c r="S339" s="16">
        <f t="shared" si="15"/>
        <v>0</v>
      </c>
      <c r="T339" s="237"/>
      <c r="U339" s="237"/>
    </row>
    <row r="340" spans="1:21" s="172" customFormat="1">
      <c r="A340" s="38">
        <v>18</v>
      </c>
      <c r="B340" s="39">
        <f t="shared" si="3"/>
        <v>0</v>
      </c>
      <c r="C340" s="39" t="str">
        <f t="shared" si="4"/>
        <v>2022 Current Year</v>
      </c>
      <c r="D340" s="40">
        <v>3</v>
      </c>
      <c r="E340" s="662">
        <v>18</v>
      </c>
      <c r="F340" s="40" t="s">
        <v>739</v>
      </c>
      <c r="G340" s="311" t="s">
        <v>138</v>
      </c>
      <c r="H340" s="40" t="s">
        <v>150</v>
      </c>
      <c r="I340" s="698" t="s">
        <v>204</v>
      </c>
      <c r="J340" s="303">
        <v>0</v>
      </c>
      <c r="K340" s="304">
        <v>0</v>
      </c>
      <c r="L340" s="305">
        <v>0</v>
      </c>
      <c r="M340" s="305">
        <v>0</v>
      </c>
      <c r="N340" s="303">
        <v>0</v>
      </c>
      <c r="O340" s="306">
        <v>0</v>
      </c>
      <c r="P340" s="303">
        <v>0</v>
      </c>
      <c r="Q340" s="171">
        <f>VLOOKUP(C340&amp;D340&amp;A340,'Delivery Counts'!$A$23:$I$54,8,FALSE)</f>
        <v>0</v>
      </c>
      <c r="R340" s="171">
        <f>VLOOKUP(C340&amp;D340&amp;A340,'Delivery Counts'!$A$23:$I$54,9,FALSE)</f>
        <v>0</v>
      </c>
      <c r="S340" s="16">
        <f t="shared" si="15"/>
        <v>0</v>
      </c>
      <c r="T340" s="237"/>
      <c r="U340" s="237"/>
    </row>
    <row r="341" spans="1:21" s="172" customFormat="1">
      <c r="A341" s="38">
        <v>18</v>
      </c>
      <c r="B341" s="39">
        <f t="shared" si="3"/>
        <v>0</v>
      </c>
      <c r="C341" s="39" t="str">
        <f t="shared" si="4"/>
        <v>2022 Current Year</v>
      </c>
      <c r="D341" s="40">
        <v>3</v>
      </c>
      <c r="E341" s="662">
        <v>18</v>
      </c>
      <c r="F341" s="40" t="s">
        <v>739</v>
      </c>
      <c r="G341" s="311" t="s">
        <v>138</v>
      </c>
      <c r="H341" s="40" t="s">
        <v>151</v>
      </c>
      <c r="I341" s="698" t="s">
        <v>205</v>
      </c>
      <c r="J341" s="303">
        <v>0</v>
      </c>
      <c r="K341" s="304">
        <v>0</v>
      </c>
      <c r="L341" s="305">
        <v>0</v>
      </c>
      <c r="M341" s="305">
        <v>0</v>
      </c>
      <c r="N341" s="303">
        <v>0</v>
      </c>
      <c r="O341" s="306">
        <v>0</v>
      </c>
      <c r="P341" s="303">
        <v>0</v>
      </c>
      <c r="Q341" s="171">
        <f>VLOOKUP(C341&amp;D341&amp;A341,'Delivery Counts'!$A$23:$I$54,8,FALSE)</f>
        <v>0</v>
      </c>
      <c r="R341" s="171">
        <f>VLOOKUP(C341&amp;D341&amp;A341,'Delivery Counts'!$A$23:$I$54,9,FALSE)</f>
        <v>0</v>
      </c>
      <c r="S341" s="16">
        <f t="shared" si="15"/>
        <v>0</v>
      </c>
      <c r="T341" s="237"/>
      <c r="U341" s="237"/>
    </row>
    <row r="342" spans="1:21" s="172" customFormat="1">
      <c r="A342" s="38">
        <v>18</v>
      </c>
      <c r="B342" s="39">
        <f t="shared" si="3"/>
        <v>0</v>
      </c>
      <c r="C342" s="39" t="str">
        <f t="shared" si="4"/>
        <v>2022 Current Year</v>
      </c>
      <c r="D342" s="40">
        <v>3</v>
      </c>
      <c r="E342" s="662">
        <v>18</v>
      </c>
      <c r="F342" s="40" t="s">
        <v>739</v>
      </c>
      <c r="G342" s="311" t="s">
        <v>138</v>
      </c>
      <c r="H342" s="40" t="s">
        <v>152</v>
      </c>
      <c r="I342" s="698" t="s">
        <v>182</v>
      </c>
      <c r="J342" s="303">
        <v>0</v>
      </c>
      <c r="K342" s="304">
        <v>0</v>
      </c>
      <c r="L342" s="305">
        <v>0</v>
      </c>
      <c r="M342" s="305">
        <v>0</v>
      </c>
      <c r="N342" s="303">
        <v>0</v>
      </c>
      <c r="O342" s="306">
        <v>0</v>
      </c>
      <c r="P342" s="303">
        <v>0</v>
      </c>
      <c r="Q342" s="171">
        <f>VLOOKUP(C342&amp;D342&amp;A342,'Delivery Counts'!$A$23:$I$54,8,FALSE)</f>
        <v>0</v>
      </c>
      <c r="R342" s="171">
        <f>VLOOKUP(C342&amp;D342&amp;A342,'Delivery Counts'!$A$23:$I$54,9,FALSE)</f>
        <v>0</v>
      </c>
      <c r="S342" s="16">
        <f t="shared" si="15"/>
        <v>0</v>
      </c>
      <c r="T342" s="237"/>
      <c r="U342" s="237"/>
    </row>
    <row r="343" spans="1:21" s="172" customFormat="1">
      <c r="A343" s="38">
        <v>18</v>
      </c>
      <c r="B343" s="39">
        <f t="shared" si="3"/>
        <v>0</v>
      </c>
      <c r="C343" s="39" t="str">
        <f t="shared" si="4"/>
        <v>2022 Current Year</v>
      </c>
      <c r="D343" s="40">
        <v>3</v>
      </c>
      <c r="E343" s="662">
        <v>18</v>
      </c>
      <c r="F343" s="40" t="s">
        <v>739</v>
      </c>
      <c r="G343" s="311" t="s">
        <v>138</v>
      </c>
      <c r="H343" s="40" t="s">
        <v>70</v>
      </c>
      <c r="I343" s="698" t="s">
        <v>265</v>
      </c>
      <c r="J343" s="303">
        <v>0</v>
      </c>
      <c r="K343" s="304">
        <v>0</v>
      </c>
      <c r="L343" s="305">
        <v>0</v>
      </c>
      <c r="M343" s="305">
        <v>0</v>
      </c>
      <c r="N343" s="303">
        <v>0</v>
      </c>
      <c r="O343" s="306">
        <v>0</v>
      </c>
      <c r="P343" s="303">
        <v>0</v>
      </c>
      <c r="Q343" s="171">
        <f>VLOOKUP(C343&amp;D343&amp;A343,'Delivery Counts'!$A$23:$I$54,8,FALSE)</f>
        <v>0</v>
      </c>
      <c r="R343" s="171">
        <f>VLOOKUP(C343&amp;D343&amp;A343,'Delivery Counts'!$A$23:$I$54,9,FALSE)</f>
        <v>0</v>
      </c>
      <c r="S343" s="16">
        <f t="shared" si="15"/>
        <v>0</v>
      </c>
      <c r="T343" s="237"/>
      <c r="U343" s="237"/>
    </row>
    <row r="344" spans="1:21" s="172" customFormat="1">
      <c r="A344" s="38">
        <v>18</v>
      </c>
      <c r="B344" s="39">
        <f t="shared" si="3"/>
        <v>0</v>
      </c>
      <c r="C344" s="39" t="str">
        <f t="shared" si="4"/>
        <v>2022 Current Year</v>
      </c>
      <c r="D344" s="40">
        <v>3</v>
      </c>
      <c r="E344" s="662">
        <v>18</v>
      </c>
      <c r="F344" s="40" t="s">
        <v>739</v>
      </c>
      <c r="G344" s="311" t="s">
        <v>138</v>
      </c>
      <c r="H344" s="40" t="s">
        <v>71</v>
      </c>
      <c r="I344" s="698" t="s">
        <v>266</v>
      </c>
      <c r="J344" s="303">
        <v>0</v>
      </c>
      <c r="K344" s="304">
        <v>0</v>
      </c>
      <c r="L344" s="305">
        <v>0</v>
      </c>
      <c r="M344" s="305">
        <v>0</v>
      </c>
      <c r="N344" s="303">
        <v>0</v>
      </c>
      <c r="O344" s="306">
        <v>0</v>
      </c>
      <c r="P344" s="303">
        <v>0</v>
      </c>
      <c r="Q344" s="171">
        <f>VLOOKUP(C344&amp;D344&amp;A344,'Delivery Counts'!$A$23:$I$54,8,FALSE)</f>
        <v>0</v>
      </c>
      <c r="R344" s="171">
        <f>VLOOKUP(C344&amp;D344&amp;A344,'Delivery Counts'!$A$23:$I$54,9,FALSE)</f>
        <v>0</v>
      </c>
      <c r="S344" s="16">
        <f t="shared" si="15"/>
        <v>0</v>
      </c>
      <c r="T344" s="237"/>
      <c r="U344" s="237"/>
    </row>
    <row r="345" spans="1:21" s="172" customFormat="1">
      <c r="A345" s="38">
        <v>18</v>
      </c>
      <c r="B345" s="39">
        <f t="shared" si="3"/>
        <v>0</v>
      </c>
      <c r="C345" s="39" t="str">
        <f t="shared" si="4"/>
        <v>2022 Current Year</v>
      </c>
      <c r="D345" s="40">
        <v>3</v>
      </c>
      <c r="E345" s="662">
        <v>18</v>
      </c>
      <c r="F345" s="40" t="s">
        <v>739</v>
      </c>
      <c r="G345" s="311" t="s">
        <v>138</v>
      </c>
      <c r="H345" s="40" t="s">
        <v>72</v>
      </c>
      <c r="I345" s="698" t="s">
        <v>527</v>
      </c>
      <c r="J345" s="303">
        <v>0</v>
      </c>
      <c r="K345" s="304">
        <v>0</v>
      </c>
      <c r="L345" s="305">
        <v>0</v>
      </c>
      <c r="M345" s="305">
        <v>0</v>
      </c>
      <c r="N345" s="303">
        <v>0</v>
      </c>
      <c r="O345" s="306">
        <v>0</v>
      </c>
      <c r="P345" s="303">
        <v>0</v>
      </c>
      <c r="Q345" s="171">
        <f>VLOOKUP(C345&amp;D345&amp;A345,'Delivery Counts'!$A$23:$I$54,8,FALSE)</f>
        <v>0</v>
      </c>
      <c r="R345" s="171">
        <f>VLOOKUP(C345&amp;D345&amp;A345,'Delivery Counts'!$A$23:$I$54,9,FALSE)</f>
        <v>0</v>
      </c>
      <c r="S345" s="16">
        <f t="shared" si="15"/>
        <v>0</v>
      </c>
      <c r="T345" s="237"/>
      <c r="U345" s="237"/>
    </row>
    <row r="346" spans="1:21" s="172" customFormat="1">
      <c r="A346" s="38">
        <v>18</v>
      </c>
      <c r="B346" s="39">
        <f t="shared" si="3"/>
        <v>0</v>
      </c>
      <c r="C346" s="39" t="str">
        <f t="shared" si="4"/>
        <v>2022 Current Year</v>
      </c>
      <c r="D346" s="40">
        <v>3</v>
      </c>
      <c r="E346" s="662">
        <v>18</v>
      </c>
      <c r="F346" s="40" t="s">
        <v>739</v>
      </c>
      <c r="G346" s="311" t="s">
        <v>138</v>
      </c>
      <c r="H346" s="40" t="s">
        <v>73</v>
      </c>
      <c r="I346" s="698" t="s">
        <v>528</v>
      </c>
      <c r="J346" s="303">
        <v>0</v>
      </c>
      <c r="K346" s="304">
        <v>0</v>
      </c>
      <c r="L346" s="305">
        <v>0</v>
      </c>
      <c r="M346" s="305">
        <v>0</v>
      </c>
      <c r="N346" s="303">
        <v>0</v>
      </c>
      <c r="O346" s="306">
        <v>0</v>
      </c>
      <c r="P346" s="303">
        <v>0</v>
      </c>
      <c r="Q346" s="171">
        <f>VLOOKUP(C346&amp;D346&amp;A346,'Delivery Counts'!$A$23:$I$54,8,FALSE)</f>
        <v>0</v>
      </c>
      <c r="R346" s="171">
        <f>VLOOKUP(C346&amp;D346&amp;A346,'Delivery Counts'!$A$23:$I$54,9,FALSE)</f>
        <v>0</v>
      </c>
      <c r="S346" s="16">
        <f t="shared" si="15"/>
        <v>0</v>
      </c>
      <c r="T346" s="237"/>
      <c r="U346" s="237"/>
    </row>
    <row r="347" spans="1:21" s="172" customFormat="1">
      <c r="A347" s="38">
        <v>18</v>
      </c>
      <c r="B347" s="39">
        <f t="shared" si="3"/>
        <v>0</v>
      </c>
      <c r="C347" s="39" t="str">
        <f t="shared" si="4"/>
        <v>2022 Current Year</v>
      </c>
      <c r="D347" s="40">
        <v>3</v>
      </c>
      <c r="E347" s="662">
        <v>18</v>
      </c>
      <c r="F347" s="40" t="s">
        <v>739</v>
      </c>
      <c r="G347" s="40" t="s">
        <v>138</v>
      </c>
      <c r="H347" s="40" t="s">
        <v>409</v>
      </c>
      <c r="I347" s="698" t="s">
        <v>803</v>
      </c>
      <c r="J347" s="303">
        <v>0</v>
      </c>
      <c r="K347" s="304">
        <v>0</v>
      </c>
      <c r="L347" s="305">
        <v>0</v>
      </c>
      <c r="M347" s="305">
        <v>0</v>
      </c>
      <c r="N347" s="303">
        <v>0</v>
      </c>
      <c r="O347" s="306">
        <v>0</v>
      </c>
      <c r="P347" s="303">
        <v>0</v>
      </c>
      <c r="Q347" s="171">
        <f>VLOOKUP(C347&amp;D347&amp;A347,'Delivery Counts'!$A$23:$I$54,8,FALSE)</f>
        <v>0</v>
      </c>
      <c r="R347" s="171">
        <f>VLOOKUP(C347&amp;D347&amp;A347,'Delivery Counts'!$A$23:$I$54,9,FALSE)</f>
        <v>0</v>
      </c>
      <c r="S347" s="16">
        <f t="shared" si="15"/>
        <v>0</v>
      </c>
      <c r="T347" s="237"/>
      <c r="U347" s="237"/>
    </row>
    <row r="348" spans="1:21" s="172" customFormat="1">
      <c r="A348" s="38">
        <v>19</v>
      </c>
      <c r="B348" s="39">
        <f t="shared" si="3"/>
        <v>0</v>
      </c>
      <c r="C348" s="39" t="str">
        <f t="shared" si="4"/>
        <v>2022 Current Year</v>
      </c>
      <c r="D348" s="40">
        <v>3</v>
      </c>
      <c r="E348" s="662">
        <v>19</v>
      </c>
      <c r="F348" s="40" t="s">
        <v>739</v>
      </c>
      <c r="G348" s="40" t="s">
        <v>139</v>
      </c>
      <c r="H348" s="40" t="s">
        <v>211</v>
      </c>
      <c r="I348" s="698" t="s">
        <v>261</v>
      </c>
      <c r="J348" s="303">
        <v>0</v>
      </c>
      <c r="K348" s="304">
        <v>0</v>
      </c>
      <c r="L348" s="305">
        <v>0</v>
      </c>
      <c r="M348" s="305">
        <v>0</v>
      </c>
      <c r="N348" s="303">
        <v>0</v>
      </c>
      <c r="O348" s="306">
        <v>0</v>
      </c>
      <c r="P348" s="303">
        <v>0</v>
      </c>
      <c r="Q348" s="171">
        <f>VLOOKUP(C348&amp;D348&amp;A348,'Delivery Counts'!$A$23:$I$54,8,FALSE)</f>
        <v>0</v>
      </c>
      <c r="R348" s="171">
        <f>VLOOKUP(C348&amp;D348&amp;A348,'Delivery Counts'!$A$23:$I$54,9,FALSE)</f>
        <v>0</v>
      </c>
      <c r="S348" s="16">
        <f t="shared" si="15"/>
        <v>0</v>
      </c>
      <c r="T348" s="237"/>
      <c r="U348" s="237"/>
    </row>
    <row r="349" spans="1:21" s="172" customFormat="1">
      <c r="A349" s="38">
        <v>19</v>
      </c>
      <c r="B349" s="39">
        <f t="shared" si="3"/>
        <v>0</v>
      </c>
      <c r="C349" s="39" t="str">
        <f t="shared" si="4"/>
        <v>2022 Current Year</v>
      </c>
      <c r="D349" s="40">
        <v>3</v>
      </c>
      <c r="E349" s="662">
        <v>19</v>
      </c>
      <c r="F349" s="40" t="s">
        <v>739</v>
      </c>
      <c r="G349" s="311" t="s">
        <v>139</v>
      </c>
      <c r="H349" s="40" t="s">
        <v>214</v>
      </c>
      <c r="I349" s="698" t="s">
        <v>676</v>
      </c>
      <c r="J349" s="303">
        <v>0</v>
      </c>
      <c r="K349" s="304">
        <v>0</v>
      </c>
      <c r="L349" s="305">
        <v>0</v>
      </c>
      <c r="M349" s="305">
        <v>0</v>
      </c>
      <c r="N349" s="303">
        <v>0</v>
      </c>
      <c r="O349" s="306">
        <v>0</v>
      </c>
      <c r="P349" s="303">
        <v>0</v>
      </c>
      <c r="Q349" s="171">
        <f>VLOOKUP(C349&amp;D349&amp;A349,'Delivery Counts'!$A$23:$I$54,8,FALSE)</f>
        <v>0</v>
      </c>
      <c r="R349" s="171">
        <f>VLOOKUP(C349&amp;D349&amp;A349,'Delivery Counts'!$A$23:$I$54,9,FALSE)</f>
        <v>0</v>
      </c>
      <c r="S349" s="16">
        <f t="shared" si="15"/>
        <v>0</v>
      </c>
    </row>
    <row r="350" spans="1:21" s="172" customFormat="1">
      <c r="A350" s="38">
        <v>19</v>
      </c>
      <c r="B350" s="39">
        <f t="shared" si="3"/>
        <v>0</v>
      </c>
      <c r="C350" s="39" t="str">
        <f t="shared" si="4"/>
        <v>2022 Current Year</v>
      </c>
      <c r="D350" s="40">
        <v>3</v>
      </c>
      <c r="E350" s="662">
        <v>19</v>
      </c>
      <c r="F350" s="40" t="s">
        <v>739</v>
      </c>
      <c r="G350" s="311" t="s">
        <v>139</v>
      </c>
      <c r="H350" s="40" t="s">
        <v>215</v>
      </c>
      <c r="I350" s="698" t="s">
        <v>216</v>
      </c>
      <c r="J350" s="303">
        <v>0</v>
      </c>
      <c r="K350" s="304">
        <v>0</v>
      </c>
      <c r="L350" s="305">
        <v>0</v>
      </c>
      <c r="M350" s="305">
        <v>0</v>
      </c>
      <c r="N350" s="303">
        <v>0</v>
      </c>
      <c r="O350" s="306">
        <v>0</v>
      </c>
      <c r="P350" s="303">
        <v>0</v>
      </c>
      <c r="Q350" s="171">
        <f>VLOOKUP(C350&amp;D350&amp;A350,'Delivery Counts'!$A$23:$I$54,8,FALSE)</f>
        <v>0</v>
      </c>
      <c r="R350" s="171">
        <f>VLOOKUP(C350&amp;D350&amp;A350,'Delivery Counts'!$A$23:$I$54,9,FALSE)</f>
        <v>0</v>
      </c>
      <c r="S350" s="16">
        <f t="shared" si="15"/>
        <v>0</v>
      </c>
    </row>
    <row r="351" spans="1:21" s="172" customFormat="1">
      <c r="A351" s="38">
        <v>19</v>
      </c>
      <c r="B351" s="39">
        <f t="shared" si="3"/>
        <v>0</v>
      </c>
      <c r="C351" s="39" t="str">
        <f t="shared" si="4"/>
        <v>2022 Current Year</v>
      </c>
      <c r="D351" s="40">
        <v>3</v>
      </c>
      <c r="E351" s="662">
        <v>19</v>
      </c>
      <c r="F351" s="40" t="s">
        <v>739</v>
      </c>
      <c r="G351" s="311" t="s">
        <v>139</v>
      </c>
      <c r="H351" s="40" t="s">
        <v>217</v>
      </c>
      <c r="I351" s="698" t="s">
        <v>262</v>
      </c>
      <c r="J351" s="303">
        <v>0</v>
      </c>
      <c r="K351" s="304">
        <v>0</v>
      </c>
      <c r="L351" s="305">
        <v>0</v>
      </c>
      <c r="M351" s="305">
        <v>0</v>
      </c>
      <c r="N351" s="303">
        <v>0</v>
      </c>
      <c r="O351" s="306">
        <v>0</v>
      </c>
      <c r="P351" s="303">
        <v>0</v>
      </c>
      <c r="Q351" s="171">
        <f>VLOOKUP(C351&amp;D351&amp;A351,'Delivery Counts'!$A$23:$I$54,8,FALSE)</f>
        <v>0</v>
      </c>
      <c r="R351" s="171">
        <f>VLOOKUP(C351&amp;D351&amp;A351,'Delivery Counts'!$A$23:$I$54,9,FALSE)</f>
        <v>0</v>
      </c>
      <c r="S351" s="16">
        <f t="shared" si="15"/>
        <v>0</v>
      </c>
      <c r="T351" s="237"/>
      <c r="U351" s="237"/>
    </row>
    <row r="352" spans="1:21" s="172" customFormat="1">
      <c r="A352" s="38">
        <v>19</v>
      </c>
      <c r="B352" s="39">
        <f t="shared" si="3"/>
        <v>0</v>
      </c>
      <c r="C352" s="39" t="str">
        <f t="shared" si="4"/>
        <v>2022 Current Year</v>
      </c>
      <c r="D352" s="40">
        <v>3</v>
      </c>
      <c r="E352" s="662">
        <v>19</v>
      </c>
      <c r="F352" s="40" t="s">
        <v>739</v>
      </c>
      <c r="G352" s="311" t="s">
        <v>139</v>
      </c>
      <c r="H352" s="40" t="s">
        <v>218</v>
      </c>
      <c r="I352" s="698" t="s">
        <v>677</v>
      </c>
      <c r="J352" s="303">
        <v>0</v>
      </c>
      <c r="K352" s="304">
        <v>0</v>
      </c>
      <c r="L352" s="305">
        <v>0</v>
      </c>
      <c r="M352" s="305">
        <v>0</v>
      </c>
      <c r="N352" s="303">
        <v>0</v>
      </c>
      <c r="O352" s="306">
        <v>0</v>
      </c>
      <c r="P352" s="303">
        <v>0</v>
      </c>
      <c r="Q352" s="171">
        <f>VLOOKUP(C352&amp;D352&amp;A352,'Delivery Counts'!$A$23:$I$54,8,FALSE)</f>
        <v>0</v>
      </c>
      <c r="R352" s="171">
        <f>VLOOKUP(C352&amp;D352&amp;A352,'Delivery Counts'!$A$23:$I$54,9,FALSE)</f>
        <v>0</v>
      </c>
      <c r="S352" s="16">
        <f t="shared" si="15"/>
        <v>0</v>
      </c>
      <c r="T352" s="237"/>
      <c r="U352" s="237"/>
    </row>
    <row r="353" spans="1:21" s="172" customFormat="1">
      <c r="A353" s="38">
        <v>19</v>
      </c>
      <c r="B353" s="39">
        <f t="shared" si="3"/>
        <v>0</v>
      </c>
      <c r="C353" s="39" t="str">
        <f t="shared" si="4"/>
        <v>2022 Current Year</v>
      </c>
      <c r="D353" s="40">
        <v>3</v>
      </c>
      <c r="E353" s="662">
        <v>19</v>
      </c>
      <c r="F353" s="40" t="s">
        <v>739</v>
      </c>
      <c r="G353" s="311" t="s">
        <v>139</v>
      </c>
      <c r="H353" s="40" t="s">
        <v>219</v>
      </c>
      <c r="I353" s="698" t="s">
        <v>263</v>
      </c>
      <c r="J353" s="303">
        <v>0</v>
      </c>
      <c r="K353" s="304">
        <v>0</v>
      </c>
      <c r="L353" s="305">
        <v>0</v>
      </c>
      <c r="M353" s="305">
        <v>0</v>
      </c>
      <c r="N353" s="303">
        <v>0</v>
      </c>
      <c r="O353" s="306">
        <v>0</v>
      </c>
      <c r="P353" s="303">
        <v>0</v>
      </c>
      <c r="Q353" s="171">
        <f>VLOOKUP(C353&amp;D353&amp;A353,'Delivery Counts'!$A$23:$I$54,8,FALSE)</f>
        <v>0</v>
      </c>
      <c r="R353" s="171">
        <f>VLOOKUP(C353&amp;D353&amp;A353,'Delivery Counts'!$A$23:$I$54,9,FALSE)</f>
        <v>0</v>
      </c>
      <c r="S353" s="16">
        <f t="shared" si="15"/>
        <v>0</v>
      </c>
      <c r="T353" s="237"/>
      <c r="U353" s="237"/>
    </row>
    <row r="354" spans="1:21" s="172" customFormat="1">
      <c r="A354" s="38">
        <v>19</v>
      </c>
      <c r="B354" s="39">
        <f t="shared" si="3"/>
        <v>0</v>
      </c>
      <c r="C354" s="39" t="str">
        <f t="shared" si="4"/>
        <v>2022 Current Year</v>
      </c>
      <c r="D354" s="40">
        <v>3</v>
      </c>
      <c r="E354" s="662">
        <v>19</v>
      </c>
      <c r="F354" s="40" t="s">
        <v>739</v>
      </c>
      <c r="G354" s="311" t="s">
        <v>139</v>
      </c>
      <c r="H354" s="40" t="s">
        <v>220</v>
      </c>
      <c r="I354" s="698" t="s">
        <v>675</v>
      </c>
      <c r="J354" s="303">
        <v>0</v>
      </c>
      <c r="K354" s="304">
        <v>0</v>
      </c>
      <c r="L354" s="305">
        <v>0</v>
      </c>
      <c r="M354" s="305">
        <v>0</v>
      </c>
      <c r="N354" s="303">
        <v>0</v>
      </c>
      <c r="O354" s="306">
        <v>0</v>
      </c>
      <c r="P354" s="303">
        <v>0</v>
      </c>
      <c r="Q354" s="171">
        <f>VLOOKUP(C354&amp;D354&amp;A354,'Delivery Counts'!$A$23:$I$54,8,FALSE)</f>
        <v>0</v>
      </c>
      <c r="R354" s="171">
        <f>VLOOKUP(C354&amp;D354&amp;A354,'Delivery Counts'!$A$23:$I$54,9,FALSE)</f>
        <v>0</v>
      </c>
      <c r="S354" s="16">
        <f t="shared" si="15"/>
        <v>0</v>
      </c>
      <c r="T354" s="237"/>
      <c r="U354" s="237"/>
    </row>
    <row r="355" spans="1:21" s="172" customFormat="1">
      <c r="A355" s="38">
        <v>19</v>
      </c>
      <c r="B355" s="39">
        <f t="shared" si="3"/>
        <v>0</v>
      </c>
      <c r="C355" s="39" t="str">
        <f t="shared" si="4"/>
        <v>2022 Current Year</v>
      </c>
      <c r="D355" s="40">
        <v>3</v>
      </c>
      <c r="E355" s="662">
        <v>19</v>
      </c>
      <c r="F355" s="40" t="s">
        <v>739</v>
      </c>
      <c r="G355" s="311" t="s">
        <v>139</v>
      </c>
      <c r="H355" s="40" t="s">
        <v>221</v>
      </c>
      <c r="I355" s="698" t="s">
        <v>264</v>
      </c>
      <c r="J355" s="303">
        <v>0</v>
      </c>
      <c r="K355" s="304">
        <v>0</v>
      </c>
      <c r="L355" s="305">
        <v>0</v>
      </c>
      <c r="M355" s="305">
        <v>0</v>
      </c>
      <c r="N355" s="303">
        <v>0</v>
      </c>
      <c r="O355" s="306">
        <v>0</v>
      </c>
      <c r="P355" s="303">
        <v>0</v>
      </c>
      <c r="Q355" s="171">
        <f>VLOOKUP(C355&amp;D355&amp;A355,'Delivery Counts'!$A$23:$I$54,8,FALSE)</f>
        <v>0</v>
      </c>
      <c r="R355" s="171">
        <f>VLOOKUP(C355&amp;D355&amp;A355,'Delivery Counts'!$A$23:$I$54,9,FALSE)</f>
        <v>0</v>
      </c>
      <c r="S355" s="16">
        <f t="shared" si="15"/>
        <v>0</v>
      </c>
      <c r="T355" s="237"/>
      <c r="U355" s="237"/>
    </row>
    <row r="356" spans="1:21" s="172" customFormat="1">
      <c r="A356" s="38">
        <v>19</v>
      </c>
      <c r="B356" s="39">
        <f t="shared" si="3"/>
        <v>0</v>
      </c>
      <c r="C356" s="39" t="str">
        <f t="shared" si="4"/>
        <v>2022 Current Year</v>
      </c>
      <c r="D356" s="40">
        <v>3</v>
      </c>
      <c r="E356" s="662">
        <v>19</v>
      </c>
      <c r="F356" s="40" t="s">
        <v>739</v>
      </c>
      <c r="G356" s="311" t="s">
        <v>139</v>
      </c>
      <c r="H356" s="40" t="s">
        <v>222</v>
      </c>
      <c r="I356" s="698" t="s">
        <v>206</v>
      </c>
      <c r="J356" s="303">
        <v>0</v>
      </c>
      <c r="K356" s="304">
        <v>0</v>
      </c>
      <c r="L356" s="305">
        <v>0</v>
      </c>
      <c r="M356" s="305">
        <v>0</v>
      </c>
      <c r="N356" s="303">
        <v>0</v>
      </c>
      <c r="O356" s="306">
        <v>0</v>
      </c>
      <c r="P356" s="303">
        <v>0</v>
      </c>
      <c r="Q356" s="171">
        <f>VLOOKUP(C356&amp;D356&amp;A356,'Delivery Counts'!$A$23:$I$54,8,FALSE)</f>
        <v>0</v>
      </c>
      <c r="R356" s="171">
        <f>VLOOKUP(C356&amp;D356&amp;A356,'Delivery Counts'!$A$23:$I$54,9,FALSE)</f>
        <v>0</v>
      </c>
      <c r="S356" s="16">
        <f t="shared" si="15"/>
        <v>0</v>
      </c>
      <c r="T356" s="237"/>
      <c r="U356" s="237"/>
    </row>
    <row r="357" spans="1:21" s="172" customFormat="1">
      <c r="A357" s="38">
        <v>19</v>
      </c>
      <c r="B357" s="39">
        <f t="shared" si="3"/>
        <v>0</v>
      </c>
      <c r="C357" s="39" t="str">
        <f t="shared" si="4"/>
        <v>2022 Current Year</v>
      </c>
      <c r="D357" s="40">
        <v>3</v>
      </c>
      <c r="E357" s="662">
        <v>19</v>
      </c>
      <c r="F357" s="40" t="s">
        <v>739</v>
      </c>
      <c r="G357" s="311" t="s">
        <v>139</v>
      </c>
      <c r="H357" s="40" t="s">
        <v>223</v>
      </c>
      <c r="I357" s="698" t="s">
        <v>181</v>
      </c>
      <c r="J357" s="303">
        <v>0</v>
      </c>
      <c r="K357" s="304">
        <v>0</v>
      </c>
      <c r="L357" s="305">
        <v>0</v>
      </c>
      <c r="M357" s="305">
        <v>0</v>
      </c>
      <c r="N357" s="303">
        <v>0</v>
      </c>
      <c r="O357" s="306">
        <v>0</v>
      </c>
      <c r="P357" s="303">
        <v>0</v>
      </c>
      <c r="Q357" s="171">
        <f>VLOOKUP(C357&amp;D357&amp;A357,'Delivery Counts'!$A$23:$I$54,8,FALSE)</f>
        <v>0</v>
      </c>
      <c r="R357" s="171">
        <f>VLOOKUP(C357&amp;D357&amp;A357,'Delivery Counts'!$A$23:$I$54,9,FALSE)</f>
        <v>0</v>
      </c>
      <c r="S357" s="16">
        <f t="shared" si="15"/>
        <v>0</v>
      </c>
      <c r="T357" s="237"/>
      <c r="U357" s="237"/>
    </row>
    <row r="358" spans="1:21" s="172" customFormat="1">
      <c r="A358" s="38">
        <v>19</v>
      </c>
      <c r="B358" s="39">
        <f t="shared" si="3"/>
        <v>0</v>
      </c>
      <c r="C358" s="39" t="str">
        <f t="shared" si="4"/>
        <v>2022 Current Year</v>
      </c>
      <c r="D358" s="40">
        <v>3</v>
      </c>
      <c r="E358" s="662">
        <v>19</v>
      </c>
      <c r="F358" s="40" t="s">
        <v>739</v>
      </c>
      <c r="G358" s="311" t="s">
        <v>139</v>
      </c>
      <c r="H358" s="40" t="s">
        <v>150</v>
      </c>
      <c r="I358" s="698" t="s">
        <v>204</v>
      </c>
      <c r="J358" s="303">
        <v>0</v>
      </c>
      <c r="K358" s="304">
        <v>0</v>
      </c>
      <c r="L358" s="305">
        <v>0</v>
      </c>
      <c r="M358" s="305">
        <v>0</v>
      </c>
      <c r="N358" s="303">
        <v>0</v>
      </c>
      <c r="O358" s="306">
        <v>0</v>
      </c>
      <c r="P358" s="303">
        <v>0</v>
      </c>
      <c r="Q358" s="171">
        <f>VLOOKUP(C358&amp;D358&amp;A358,'Delivery Counts'!$A$23:$I$54,8,FALSE)</f>
        <v>0</v>
      </c>
      <c r="R358" s="171">
        <f>VLOOKUP(C358&amp;D358&amp;A358,'Delivery Counts'!$A$23:$I$54,9,FALSE)</f>
        <v>0</v>
      </c>
      <c r="S358" s="16">
        <f t="shared" si="15"/>
        <v>0</v>
      </c>
      <c r="T358" s="237"/>
      <c r="U358" s="237"/>
    </row>
    <row r="359" spans="1:21" s="172" customFormat="1">
      <c r="A359" s="38">
        <v>19</v>
      </c>
      <c r="B359" s="39">
        <f t="shared" si="3"/>
        <v>0</v>
      </c>
      <c r="C359" s="39" t="str">
        <f t="shared" si="4"/>
        <v>2022 Current Year</v>
      </c>
      <c r="D359" s="40">
        <v>3</v>
      </c>
      <c r="E359" s="662">
        <v>19</v>
      </c>
      <c r="F359" s="40" t="s">
        <v>739</v>
      </c>
      <c r="G359" s="311" t="s">
        <v>139</v>
      </c>
      <c r="H359" s="40" t="s">
        <v>151</v>
      </c>
      <c r="I359" s="698" t="s">
        <v>205</v>
      </c>
      <c r="J359" s="303">
        <v>0</v>
      </c>
      <c r="K359" s="304">
        <v>0</v>
      </c>
      <c r="L359" s="305">
        <v>0</v>
      </c>
      <c r="M359" s="305">
        <v>0</v>
      </c>
      <c r="N359" s="303">
        <v>0</v>
      </c>
      <c r="O359" s="306">
        <v>0</v>
      </c>
      <c r="P359" s="303">
        <v>0</v>
      </c>
      <c r="Q359" s="171">
        <f>VLOOKUP(C359&amp;D359&amp;A359,'Delivery Counts'!$A$23:$I$54,8,FALSE)</f>
        <v>0</v>
      </c>
      <c r="R359" s="171">
        <f>VLOOKUP(C359&amp;D359&amp;A359,'Delivery Counts'!$A$23:$I$54,9,FALSE)</f>
        <v>0</v>
      </c>
      <c r="S359" s="16">
        <f t="shared" si="15"/>
        <v>0</v>
      </c>
      <c r="T359" s="237"/>
      <c r="U359" s="237"/>
    </row>
    <row r="360" spans="1:21" s="172" customFormat="1">
      <c r="A360" s="38">
        <v>19</v>
      </c>
      <c r="B360" s="39">
        <f t="shared" si="3"/>
        <v>0</v>
      </c>
      <c r="C360" s="39" t="str">
        <f t="shared" si="4"/>
        <v>2022 Current Year</v>
      </c>
      <c r="D360" s="40">
        <v>3</v>
      </c>
      <c r="E360" s="662">
        <v>19</v>
      </c>
      <c r="F360" s="40" t="s">
        <v>739</v>
      </c>
      <c r="G360" s="311" t="s">
        <v>139</v>
      </c>
      <c r="H360" s="40" t="s">
        <v>152</v>
      </c>
      <c r="I360" s="698" t="s">
        <v>182</v>
      </c>
      <c r="J360" s="303">
        <v>0</v>
      </c>
      <c r="K360" s="304">
        <v>0</v>
      </c>
      <c r="L360" s="305">
        <v>0</v>
      </c>
      <c r="M360" s="305">
        <v>0</v>
      </c>
      <c r="N360" s="303">
        <v>0</v>
      </c>
      <c r="O360" s="306">
        <v>0</v>
      </c>
      <c r="P360" s="303">
        <v>0</v>
      </c>
      <c r="Q360" s="171">
        <f>VLOOKUP(C360&amp;D360&amp;A360,'Delivery Counts'!$A$23:$I$54,8,FALSE)</f>
        <v>0</v>
      </c>
      <c r="R360" s="171">
        <f>VLOOKUP(C360&amp;D360&amp;A360,'Delivery Counts'!$A$23:$I$54,9,FALSE)</f>
        <v>0</v>
      </c>
      <c r="S360" s="16">
        <f t="shared" si="15"/>
        <v>0</v>
      </c>
      <c r="T360" s="237"/>
      <c r="U360" s="237"/>
    </row>
    <row r="361" spans="1:21" s="172" customFormat="1">
      <c r="A361" s="38">
        <v>19</v>
      </c>
      <c r="B361" s="39">
        <f t="shared" si="3"/>
        <v>0</v>
      </c>
      <c r="C361" s="39" t="str">
        <f t="shared" si="4"/>
        <v>2022 Current Year</v>
      </c>
      <c r="D361" s="40">
        <v>3</v>
      </c>
      <c r="E361" s="662">
        <v>19</v>
      </c>
      <c r="F361" s="40" t="s">
        <v>739</v>
      </c>
      <c r="G361" s="311" t="s">
        <v>139</v>
      </c>
      <c r="H361" s="40" t="s">
        <v>70</v>
      </c>
      <c r="I361" s="698" t="s">
        <v>265</v>
      </c>
      <c r="J361" s="303">
        <v>0</v>
      </c>
      <c r="K361" s="304">
        <v>0</v>
      </c>
      <c r="L361" s="305">
        <v>0</v>
      </c>
      <c r="M361" s="305">
        <v>0</v>
      </c>
      <c r="N361" s="303">
        <v>0</v>
      </c>
      <c r="O361" s="306">
        <v>0</v>
      </c>
      <c r="P361" s="303">
        <v>0</v>
      </c>
      <c r="Q361" s="171">
        <f>VLOOKUP(C361&amp;D361&amp;A361,'Delivery Counts'!$A$23:$I$54,8,FALSE)</f>
        <v>0</v>
      </c>
      <c r="R361" s="171">
        <f>VLOOKUP(C361&amp;D361&amp;A361,'Delivery Counts'!$A$23:$I$54,9,FALSE)</f>
        <v>0</v>
      </c>
      <c r="S361" s="16">
        <f t="shared" si="15"/>
        <v>0</v>
      </c>
      <c r="T361" s="237"/>
      <c r="U361" s="237"/>
    </row>
    <row r="362" spans="1:21" s="172" customFormat="1">
      <c r="A362" s="38">
        <v>19</v>
      </c>
      <c r="B362" s="39">
        <f t="shared" si="3"/>
        <v>0</v>
      </c>
      <c r="C362" s="39" t="str">
        <f t="shared" si="4"/>
        <v>2022 Current Year</v>
      </c>
      <c r="D362" s="40">
        <v>3</v>
      </c>
      <c r="E362" s="662">
        <v>19</v>
      </c>
      <c r="F362" s="40" t="s">
        <v>739</v>
      </c>
      <c r="G362" s="311" t="s">
        <v>139</v>
      </c>
      <c r="H362" s="40" t="s">
        <v>71</v>
      </c>
      <c r="I362" s="698" t="s">
        <v>266</v>
      </c>
      <c r="J362" s="303">
        <v>0</v>
      </c>
      <c r="K362" s="304">
        <v>0</v>
      </c>
      <c r="L362" s="305">
        <v>0</v>
      </c>
      <c r="M362" s="305">
        <v>0</v>
      </c>
      <c r="N362" s="303">
        <v>0</v>
      </c>
      <c r="O362" s="306">
        <v>0</v>
      </c>
      <c r="P362" s="303">
        <v>0</v>
      </c>
      <c r="Q362" s="171">
        <f>VLOOKUP(C362&amp;D362&amp;A362,'Delivery Counts'!$A$23:$I$54,8,FALSE)</f>
        <v>0</v>
      </c>
      <c r="R362" s="171">
        <f>VLOOKUP(C362&amp;D362&amp;A362,'Delivery Counts'!$A$23:$I$54,9,FALSE)</f>
        <v>0</v>
      </c>
      <c r="S362" s="16">
        <f t="shared" si="15"/>
        <v>0</v>
      </c>
      <c r="T362" s="237"/>
      <c r="U362" s="237"/>
    </row>
    <row r="363" spans="1:21" s="172" customFormat="1">
      <c r="A363" s="38">
        <v>19</v>
      </c>
      <c r="B363" s="39">
        <f t="shared" si="3"/>
        <v>0</v>
      </c>
      <c r="C363" s="39" t="str">
        <f t="shared" si="4"/>
        <v>2022 Current Year</v>
      </c>
      <c r="D363" s="40">
        <v>3</v>
      </c>
      <c r="E363" s="662">
        <v>19</v>
      </c>
      <c r="F363" s="40" t="s">
        <v>739</v>
      </c>
      <c r="G363" s="311" t="s">
        <v>139</v>
      </c>
      <c r="H363" s="40" t="s">
        <v>72</v>
      </c>
      <c r="I363" s="698" t="s">
        <v>527</v>
      </c>
      <c r="J363" s="303">
        <v>0</v>
      </c>
      <c r="K363" s="304">
        <v>0</v>
      </c>
      <c r="L363" s="305">
        <v>0</v>
      </c>
      <c r="M363" s="305">
        <v>0</v>
      </c>
      <c r="N363" s="303">
        <v>0</v>
      </c>
      <c r="O363" s="306">
        <v>0</v>
      </c>
      <c r="P363" s="303">
        <v>0</v>
      </c>
      <c r="Q363" s="171">
        <f>VLOOKUP(C363&amp;D363&amp;A363,'Delivery Counts'!$A$23:$I$54,8,FALSE)</f>
        <v>0</v>
      </c>
      <c r="R363" s="171">
        <f>VLOOKUP(C363&amp;D363&amp;A363,'Delivery Counts'!$A$23:$I$54,9,FALSE)</f>
        <v>0</v>
      </c>
      <c r="S363" s="16">
        <f t="shared" si="15"/>
        <v>0</v>
      </c>
      <c r="T363" s="237"/>
      <c r="U363" s="237"/>
    </row>
    <row r="364" spans="1:21" s="172" customFormat="1">
      <c r="A364" s="38">
        <v>19</v>
      </c>
      <c r="B364" s="39">
        <f t="shared" si="3"/>
        <v>0</v>
      </c>
      <c r="C364" s="39" t="str">
        <f t="shared" si="4"/>
        <v>2022 Current Year</v>
      </c>
      <c r="D364" s="40">
        <v>3</v>
      </c>
      <c r="E364" s="662">
        <v>19</v>
      </c>
      <c r="F364" s="40" t="s">
        <v>739</v>
      </c>
      <c r="G364" s="311" t="s">
        <v>139</v>
      </c>
      <c r="H364" s="40" t="s">
        <v>73</v>
      </c>
      <c r="I364" s="698" t="s">
        <v>528</v>
      </c>
      <c r="J364" s="303">
        <v>0</v>
      </c>
      <c r="K364" s="304">
        <v>0</v>
      </c>
      <c r="L364" s="305">
        <v>0</v>
      </c>
      <c r="M364" s="305">
        <v>0</v>
      </c>
      <c r="N364" s="303">
        <v>0</v>
      </c>
      <c r="O364" s="306">
        <v>0</v>
      </c>
      <c r="P364" s="303">
        <v>0</v>
      </c>
      <c r="Q364" s="171">
        <f>VLOOKUP(C364&amp;D364&amp;A364,'Delivery Counts'!$A$23:$I$54,8,FALSE)</f>
        <v>0</v>
      </c>
      <c r="R364" s="171">
        <f>VLOOKUP(C364&amp;D364&amp;A364,'Delivery Counts'!$A$23:$I$54,9,FALSE)</f>
        <v>0</v>
      </c>
      <c r="S364" s="16">
        <f t="shared" si="15"/>
        <v>0</v>
      </c>
      <c r="T364" s="237"/>
      <c r="U364" s="237"/>
    </row>
    <row r="365" spans="1:21" s="172" customFormat="1">
      <c r="A365" s="38">
        <v>19</v>
      </c>
      <c r="B365" s="39">
        <f t="shared" si="3"/>
        <v>0</v>
      </c>
      <c r="C365" s="39" t="str">
        <f t="shared" si="4"/>
        <v>2022 Current Year</v>
      </c>
      <c r="D365" s="40">
        <v>3</v>
      </c>
      <c r="E365" s="662">
        <v>19</v>
      </c>
      <c r="F365" s="40" t="s">
        <v>739</v>
      </c>
      <c r="G365" s="40" t="s">
        <v>139</v>
      </c>
      <c r="H365" s="40" t="s">
        <v>409</v>
      </c>
      <c r="I365" s="698" t="s">
        <v>803</v>
      </c>
      <c r="J365" s="303">
        <v>0</v>
      </c>
      <c r="K365" s="304">
        <v>0</v>
      </c>
      <c r="L365" s="305">
        <v>0</v>
      </c>
      <c r="M365" s="305">
        <v>0</v>
      </c>
      <c r="N365" s="303">
        <v>0</v>
      </c>
      <c r="O365" s="306">
        <v>0</v>
      </c>
      <c r="P365" s="303">
        <v>0</v>
      </c>
      <c r="Q365" s="171">
        <f>VLOOKUP(C365&amp;D365&amp;A365,'Delivery Counts'!$A$23:$I$54,8,FALSE)</f>
        <v>0</v>
      </c>
      <c r="R365" s="171">
        <f>VLOOKUP(C365&amp;D365&amp;A365,'Delivery Counts'!$A$23:$I$54,9,FALSE)</f>
        <v>0</v>
      </c>
      <c r="S365" s="16">
        <f t="shared" si="15"/>
        <v>0</v>
      </c>
      <c r="T365" s="237"/>
      <c r="U365" s="237"/>
    </row>
    <row r="366" spans="1:21" s="172" customFormat="1">
      <c r="A366" s="38">
        <v>20</v>
      </c>
      <c r="B366" s="39">
        <f t="shared" si="3"/>
        <v>0</v>
      </c>
      <c r="C366" s="39" t="str">
        <f t="shared" si="4"/>
        <v>2022 Current Year</v>
      </c>
      <c r="D366" s="40">
        <v>3</v>
      </c>
      <c r="E366" s="662">
        <v>20</v>
      </c>
      <c r="F366" s="662" t="s">
        <v>740</v>
      </c>
      <c r="G366" s="40" t="s">
        <v>138</v>
      </c>
      <c r="H366" s="40" t="s">
        <v>211</v>
      </c>
      <c r="I366" s="698" t="s">
        <v>261</v>
      </c>
      <c r="J366" s="303">
        <v>0</v>
      </c>
      <c r="K366" s="304">
        <v>0</v>
      </c>
      <c r="L366" s="305">
        <v>0</v>
      </c>
      <c r="M366" s="305">
        <v>0</v>
      </c>
      <c r="N366" s="303">
        <v>0</v>
      </c>
      <c r="O366" s="306">
        <v>0</v>
      </c>
      <c r="P366" s="303">
        <v>0</v>
      </c>
      <c r="Q366" s="171">
        <f>VLOOKUP(C366&amp;D366&amp;A366,'Delivery Counts'!$A$23:$I$54,8,FALSE)</f>
        <v>0</v>
      </c>
      <c r="R366" s="171">
        <f>VLOOKUP(C366&amp;D366&amp;A366,'Delivery Counts'!$A$23:$I$54,9,FALSE)</f>
        <v>0</v>
      </c>
      <c r="S366" s="16">
        <f t="shared" si="15"/>
        <v>0</v>
      </c>
      <c r="T366" s="237"/>
      <c r="U366" s="237"/>
    </row>
    <row r="367" spans="1:21" s="172" customFormat="1">
      <c r="A367" s="38">
        <v>20</v>
      </c>
      <c r="B367" s="39">
        <f t="shared" si="3"/>
        <v>0</v>
      </c>
      <c r="C367" s="39" t="str">
        <f t="shared" si="4"/>
        <v>2022 Current Year</v>
      </c>
      <c r="D367" s="40">
        <v>3</v>
      </c>
      <c r="E367" s="662">
        <v>20</v>
      </c>
      <c r="F367" s="40" t="s">
        <v>740</v>
      </c>
      <c r="G367" s="311" t="s">
        <v>138</v>
      </c>
      <c r="H367" s="40" t="s">
        <v>214</v>
      </c>
      <c r="I367" s="698" t="s">
        <v>676</v>
      </c>
      <c r="J367" s="303">
        <v>0</v>
      </c>
      <c r="K367" s="304">
        <v>0</v>
      </c>
      <c r="L367" s="305">
        <v>0</v>
      </c>
      <c r="M367" s="305">
        <v>0</v>
      </c>
      <c r="N367" s="303">
        <v>0</v>
      </c>
      <c r="O367" s="306">
        <v>0</v>
      </c>
      <c r="P367" s="303">
        <v>0</v>
      </c>
      <c r="Q367" s="171">
        <f>VLOOKUP(C367&amp;D367&amp;A367,'Delivery Counts'!$A$23:$I$54,8,FALSE)</f>
        <v>0</v>
      </c>
      <c r="R367" s="171">
        <f>VLOOKUP(C367&amp;D367&amp;A367,'Delivery Counts'!$A$23:$I$54,9,FALSE)</f>
        <v>0</v>
      </c>
      <c r="S367" s="16">
        <f t="shared" si="15"/>
        <v>0</v>
      </c>
    </row>
    <row r="368" spans="1:21" s="172" customFormat="1">
      <c r="A368" s="38">
        <v>20</v>
      </c>
      <c r="B368" s="39">
        <f t="shared" si="3"/>
        <v>0</v>
      </c>
      <c r="C368" s="39" t="str">
        <f t="shared" si="4"/>
        <v>2022 Current Year</v>
      </c>
      <c r="D368" s="40">
        <v>3</v>
      </c>
      <c r="E368" s="662">
        <v>20</v>
      </c>
      <c r="F368" s="40" t="s">
        <v>740</v>
      </c>
      <c r="G368" s="311" t="s">
        <v>138</v>
      </c>
      <c r="H368" s="40" t="s">
        <v>215</v>
      </c>
      <c r="I368" s="698" t="s">
        <v>216</v>
      </c>
      <c r="J368" s="303">
        <v>0</v>
      </c>
      <c r="K368" s="304">
        <v>0</v>
      </c>
      <c r="L368" s="305">
        <v>0</v>
      </c>
      <c r="M368" s="305">
        <v>0</v>
      </c>
      <c r="N368" s="303">
        <v>0</v>
      </c>
      <c r="O368" s="306">
        <v>0</v>
      </c>
      <c r="P368" s="303">
        <v>0</v>
      </c>
      <c r="Q368" s="171">
        <f>VLOOKUP(C368&amp;D368&amp;A368,'Delivery Counts'!$A$23:$I$54,8,FALSE)</f>
        <v>0</v>
      </c>
      <c r="R368" s="171">
        <f>VLOOKUP(C368&amp;D368&amp;A368,'Delivery Counts'!$A$23:$I$54,9,FALSE)</f>
        <v>0</v>
      </c>
      <c r="S368" s="16">
        <f t="shared" si="15"/>
        <v>0</v>
      </c>
    </row>
    <row r="369" spans="1:21" s="172" customFormat="1">
      <c r="A369" s="38">
        <v>20</v>
      </c>
      <c r="B369" s="39">
        <f t="shared" si="3"/>
        <v>0</v>
      </c>
      <c r="C369" s="39" t="str">
        <f t="shared" si="4"/>
        <v>2022 Current Year</v>
      </c>
      <c r="D369" s="40">
        <v>3</v>
      </c>
      <c r="E369" s="662">
        <v>20</v>
      </c>
      <c r="F369" s="40" t="s">
        <v>740</v>
      </c>
      <c r="G369" s="311" t="s">
        <v>138</v>
      </c>
      <c r="H369" s="40" t="s">
        <v>217</v>
      </c>
      <c r="I369" s="698" t="s">
        <v>262</v>
      </c>
      <c r="J369" s="303">
        <v>0</v>
      </c>
      <c r="K369" s="304">
        <v>0</v>
      </c>
      <c r="L369" s="305">
        <v>0</v>
      </c>
      <c r="M369" s="305">
        <v>0</v>
      </c>
      <c r="N369" s="303">
        <v>0</v>
      </c>
      <c r="O369" s="306">
        <v>0</v>
      </c>
      <c r="P369" s="303">
        <v>0</v>
      </c>
      <c r="Q369" s="171">
        <f>VLOOKUP(C369&amp;D369&amp;A369,'Delivery Counts'!$A$23:$I$54,8,FALSE)</f>
        <v>0</v>
      </c>
      <c r="R369" s="171">
        <f>VLOOKUP(C369&amp;D369&amp;A369,'Delivery Counts'!$A$23:$I$54,9,FALSE)</f>
        <v>0</v>
      </c>
      <c r="S369" s="16">
        <f t="shared" si="15"/>
        <v>0</v>
      </c>
      <c r="T369" s="237"/>
      <c r="U369" s="237"/>
    </row>
    <row r="370" spans="1:21" s="172" customFormat="1">
      <c r="A370" s="38">
        <v>20</v>
      </c>
      <c r="B370" s="39">
        <f t="shared" si="3"/>
        <v>0</v>
      </c>
      <c r="C370" s="39" t="str">
        <f t="shared" si="4"/>
        <v>2022 Current Year</v>
      </c>
      <c r="D370" s="40">
        <v>3</v>
      </c>
      <c r="E370" s="662">
        <v>20</v>
      </c>
      <c r="F370" s="40" t="s">
        <v>740</v>
      </c>
      <c r="G370" s="311" t="s">
        <v>138</v>
      </c>
      <c r="H370" s="40" t="s">
        <v>218</v>
      </c>
      <c r="I370" s="698" t="s">
        <v>677</v>
      </c>
      <c r="J370" s="303">
        <v>0</v>
      </c>
      <c r="K370" s="304">
        <v>0</v>
      </c>
      <c r="L370" s="305">
        <v>0</v>
      </c>
      <c r="M370" s="305">
        <v>0</v>
      </c>
      <c r="N370" s="303">
        <v>0</v>
      </c>
      <c r="O370" s="306">
        <v>0</v>
      </c>
      <c r="P370" s="303">
        <v>0</v>
      </c>
      <c r="Q370" s="171">
        <f>VLOOKUP(C370&amp;D370&amp;A370,'Delivery Counts'!$A$23:$I$54,8,FALSE)</f>
        <v>0</v>
      </c>
      <c r="R370" s="171">
        <f>VLOOKUP(C370&amp;D370&amp;A370,'Delivery Counts'!$A$23:$I$54,9,FALSE)</f>
        <v>0</v>
      </c>
      <c r="S370" s="16">
        <f t="shared" si="15"/>
        <v>0</v>
      </c>
      <c r="T370" s="237"/>
      <c r="U370" s="237"/>
    </row>
    <row r="371" spans="1:21" s="172" customFormat="1">
      <c r="A371" s="38">
        <v>20</v>
      </c>
      <c r="B371" s="39">
        <f t="shared" si="3"/>
        <v>0</v>
      </c>
      <c r="C371" s="39" t="str">
        <f t="shared" si="4"/>
        <v>2022 Current Year</v>
      </c>
      <c r="D371" s="40">
        <v>3</v>
      </c>
      <c r="E371" s="662">
        <v>20</v>
      </c>
      <c r="F371" s="40" t="s">
        <v>740</v>
      </c>
      <c r="G371" s="311" t="s">
        <v>138</v>
      </c>
      <c r="H371" s="40" t="s">
        <v>219</v>
      </c>
      <c r="I371" s="698" t="s">
        <v>263</v>
      </c>
      <c r="J371" s="303">
        <v>0</v>
      </c>
      <c r="K371" s="304">
        <v>0</v>
      </c>
      <c r="L371" s="305">
        <v>0</v>
      </c>
      <c r="M371" s="305">
        <v>0</v>
      </c>
      <c r="N371" s="303">
        <v>0</v>
      </c>
      <c r="O371" s="306">
        <v>0</v>
      </c>
      <c r="P371" s="303">
        <v>0</v>
      </c>
      <c r="Q371" s="171">
        <f>VLOOKUP(C371&amp;D371&amp;A371,'Delivery Counts'!$A$23:$I$54,8,FALSE)</f>
        <v>0</v>
      </c>
      <c r="R371" s="171">
        <f>VLOOKUP(C371&amp;D371&amp;A371,'Delivery Counts'!$A$23:$I$54,9,FALSE)</f>
        <v>0</v>
      </c>
      <c r="S371" s="16">
        <f t="shared" si="15"/>
        <v>0</v>
      </c>
      <c r="T371" s="237"/>
      <c r="U371" s="237"/>
    </row>
    <row r="372" spans="1:21" s="172" customFormat="1">
      <c r="A372" s="38">
        <v>20</v>
      </c>
      <c r="B372" s="39">
        <f t="shared" si="3"/>
        <v>0</v>
      </c>
      <c r="C372" s="39" t="str">
        <f t="shared" si="4"/>
        <v>2022 Current Year</v>
      </c>
      <c r="D372" s="40">
        <v>3</v>
      </c>
      <c r="E372" s="662">
        <v>20</v>
      </c>
      <c r="F372" s="40" t="s">
        <v>740</v>
      </c>
      <c r="G372" s="311" t="s">
        <v>138</v>
      </c>
      <c r="H372" s="40" t="s">
        <v>220</v>
      </c>
      <c r="I372" s="698" t="s">
        <v>675</v>
      </c>
      <c r="J372" s="303">
        <v>0</v>
      </c>
      <c r="K372" s="304">
        <v>0</v>
      </c>
      <c r="L372" s="305">
        <v>0</v>
      </c>
      <c r="M372" s="305">
        <v>0</v>
      </c>
      <c r="N372" s="303">
        <v>0</v>
      </c>
      <c r="O372" s="306">
        <v>0</v>
      </c>
      <c r="P372" s="303">
        <v>0</v>
      </c>
      <c r="Q372" s="171">
        <f>VLOOKUP(C372&amp;D372&amp;A372,'Delivery Counts'!$A$23:$I$54,8,FALSE)</f>
        <v>0</v>
      </c>
      <c r="R372" s="171">
        <f>VLOOKUP(C372&amp;D372&amp;A372,'Delivery Counts'!$A$23:$I$54,9,FALSE)</f>
        <v>0</v>
      </c>
      <c r="S372" s="16">
        <f t="shared" si="15"/>
        <v>0</v>
      </c>
      <c r="T372" s="237"/>
      <c r="U372" s="237"/>
    </row>
    <row r="373" spans="1:21" s="172" customFormat="1">
      <c r="A373" s="38">
        <v>20</v>
      </c>
      <c r="B373" s="39">
        <f t="shared" si="3"/>
        <v>0</v>
      </c>
      <c r="C373" s="39" t="str">
        <f t="shared" si="4"/>
        <v>2022 Current Year</v>
      </c>
      <c r="D373" s="40">
        <v>3</v>
      </c>
      <c r="E373" s="662">
        <v>20</v>
      </c>
      <c r="F373" s="40" t="s">
        <v>740</v>
      </c>
      <c r="G373" s="311" t="s">
        <v>138</v>
      </c>
      <c r="H373" s="40" t="s">
        <v>221</v>
      </c>
      <c r="I373" s="698" t="s">
        <v>264</v>
      </c>
      <c r="J373" s="303">
        <v>0</v>
      </c>
      <c r="K373" s="304">
        <v>0</v>
      </c>
      <c r="L373" s="305">
        <v>0</v>
      </c>
      <c r="M373" s="305">
        <v>0</v>
      </c>
      <c r="N373" s="303">
        <v>0</v>
      </c>
      <c r="O373" s="306">
        <v>0</v>
      </c>
      <c r="P373" s="303">
        <v>0</v>
      </c>
      <c r="Q373" s="171">
        <f>VLOOKUP(C373&amp;D373&amp;A373,'Delivery Counts'!$A$23:$I$54,8,FALSE)</f>
        <v>0</v>
      </c>
      <c r="R373" s="171">
        <f>VLOOKUP(C373&amp;D373&amp;A373,'Delivery Counts'!$A$23:$I$54,9,FALSE)</f>
        <v>0</v>
      </c>
      <c r="S373" s="16">
        <f t="shared" si="15"/>
        <v>0</v>
      </c>
      <c r="T373" s="237"/>
      <c r="U373" s="237"/>
    </row>
    <row r="374" spans="1:21" s="172" customFormat="1">
      <c r="A374" s="38">
        <v>20</v>
      </c>
      <c r="B374" s="39">
        <f t="shared" si="3"/>
        <v>0</v>
      </c>
      <c r="C374" s="39" t="str">
        <f t="shared" si="4"/>
        <v>2022 Current Year</v>
      </c>
      <c r="D374" s="40">
        <v>3</v>
      </c>
      <c r="E374" s="662">
        <v>20</v>
      </c>
      <c r="F374" s="40" t="s">
        <v>740</v>
      </c>
      <c r="G374" s="311" t="s">
        <v>138</v>
      </c>
      <c r="H374" s="40" t="s">
        <v>222</v>
      </c>
      <c r="I374" s="698" t="s">
        <v>206</v>
      </c>
      <c r="J374" s="303">
        <v>0</v>
      </c>
      <c r="K374" s="304">
        <v>0</v>
      </c>
      <c r="L374" s="305">
        <v>0</v>
      </c>
      <c r="M374" s="305">
        <v>0</v>
      </c>
      <c r="N374" s="303">
        <v>0</v>
      </c>
      <c r="O374" s="306">
        <v>0</v>
      </c>
      <c r="P374" s="303">
        <v>0</v>
      </c>
      <c r="Q374" s="171">
        <f>VLOOKUP(C374&amp;D374&amp;A374,'Delivery Counts'!$A$23:$I$54,8,FALSE)</f>
        <v>0</v>
      </c>
      <c r="R374" s="171">
        <f>VLOOKUP(C374&amp;D374&amp;A374,'Delivery Counts'!$A$23:$I$54,9,FALSE)</f>
        <v>0</v>
      </c>
      <c r="S374" s="16">
        <f t="shared" si="15"/>
        <v>0</v>
      </c>
      <c r="T374" s="237"/>
      <c r="U374" s="237"/>
    </row>
    <row r="375" spans="1:21" s="172" customFormat="1">
      <c r="A375" s="38">
        <v>20</v>
      </c>
      <c r="B375" s="39">
        <f t="shared" si="3"/>
        <v>0</v>
      </c>
      <c r="C375" s="39" t="str">
        <f t="shared" si="4"/>
        <v>2022 Current Year</v>
      </c>
      <c r="D375" s="40">
        <v>3</v>
      </c>
      <c r="E375" s="662">
        <v>20</v>
      </c>
      <c r="F375" s="40" t="s">
        <v>740</v>
      </c>
      <c r="G375" s="311" t="s">
        <v>138</v>
      </c>
      <c r="H375" s="40" t="s">
        <v>223</v>
      </c>
      <c r="I375" s="698" t="s">
        <v>181</v>
      </c>
      <c r="J375" s="303">
        <v>0</v>
      </c>
      <c r="K375" s="304">
        <v>0</v>
      </c>
      <c r="L375" s="305">
        <v>0</v>
      </c>
      <c r="M375" s="305">
        <v>0</v>
      </c>
      <c r="N375" s="303">
        <v>0</v>
      </c>
      <c r="O375" s="306">
        <v>0</v>
      </c>
      <c r="P375" s="303">
        <v>0</v>
      </c>
      <c r="Q375" s="171">
        <f>VLOOKUP(C375&amp;D375&amp;A375,'Delivery Counts'!$A$23:$I$54,8,FALSE)</f>
        <v>0</v>
      </c>
      <c r="R375" s="171">
        <f>VLOOKUP(C375&amp;D375&amp;A375,'Delivery Counts'!$A$23:$I$54,9,FALSE)</f>
        <v>0</v>
      </c>
      <c r="S375" s="16">
        <f t="shared" si="15"/>
        <v>0</v>
      </c>
      <c r="T375" s="237"/>
      <c r="U375" s="237"/>
    </row>
    <row r="376" spans="1:21" s="172" customFormat="1">
      <c r="A376" s="38">
        <v>20</v>
      </c>
      <c r="B376" s="39">
        <f t="shared" si="3"/>
        <v>0</v>
      </c>
      <c r="C376" s="39" t="str">
        <f t="shared" si="4"/>
        <v>2022 Current Year</v>
      </c>
      <c r="D376" s="40">
        <v>3</v>
      </c>
      <c r="E376" s="662">
        <v>20</v>
      </c>
      <c r="F376" s="40" t="s">
        <v>740</v>
      </c>
      <c r="G376" s="311" t="s">
        <v>138</v>
      </c>
      <c r="H376" s="40" t="s">
        <v>150</v>
      </c>
      <c r="I376" s="698" t="s">
        <v>204</v>
      </c>
      <c r="J376" s="303">
        <v>0</v>
      </c>
      <c r="K376" s="304">
        <v>0</v>
      </c>
      <c r="L376" s="305">
        <v>0</v>
      </c>
      <c r="M376" s="305">
        <v>0</v>
      </c>
      <c r="N376" s="303">
        <v>0</v>
      </c>
      <c r="O376" s="306">
        <v>0</v>
      </c>
      <c r="P376" s="303">
        <v>0</v>
      </c>
      <c r="Q376" s="171">
        <f>VLOOKUP(C376&amp;D376&amp;A376,'Delivery Counts'!$A$23:$I$54,8,FALSE)</f>
        <v>0</v>
      </c>
      <c r="R376" s="171">
        <f>VLOOKUP(C376&amp;D376&amp;A376,'Delivery Counts'!$A$23:$I$54,9,FALSE)</f>
        <v>0</v>
      </c>
      <c r="S376" s="16">
        <f t="shared" si="15"/>
        <v>0</v>
      </c>
      <c r="T376" s="237"/>
      <c r="U376" s="237"/>
    </row>
    <row r="377" spans="1:21" s="172" customFormat="1">
      <c r="A377" s="38">
        <v>20</v>
      </c>
      <c r="B377" s="39">
        <f t="shared" si="3"/>
        <v>0</v>
      </c>
      <c r="C377" s="39" t="str">
        <f t="shared" si="4"/>
        <v>2022 Current Year</v>
      </c>
      <c r="D377" s="40">
        <v>3</v>
      </c>
      <c r="E377" s="662">
        <v>20</v>
      </c>
      <c r="F377" s="40" t="s">
        <v>740</v>
      </c>
      <c r="G377" s="311" t="s">
        <v>138</v>
      </c>
      <c r="H377" s="40" t="s">
        <v>151</v>
      </c>
      <c r="I377" s="698" t="s">
        <v>205</v>
      </c>
      <c r="J377" s="303">
        <v>0</v>
      </c>
      <c r="K377" s="304">
        <v>0</v>
      </c>
      <c r="L377" s="305">
        <v>0</v>
      </c>
      <c r="M377" s="305">
        <v>0</v>
      </c>
      <c r="N377" s="303">
        <v>0</v>
      </c>
      <c r="O377" s="306">
        <v>0</v>
      </c>
      <c r="P377" s="303">
        <v>0</v>
      </c>
      <c r="Q377" s="171">
        <f>VLOOKUP(C377&amp;D377&amp;A377,'Delivery Counts'!$A$23:$I$54,8,FALSE)</f>
        <v>0</v>
      </c>
      <c r="R377" s="171">
        <f>VLOOKUP(C377&amp;D377&amp;A377,'Delivery Counts'!$A$23:$I$54,9,FALSE)</f>
        <v>0</v>
      </c>
      <c r="S377" s="16">
        <f t="shared" si="15"/>
        <v>0</v>
      </c>
      <c r="T377" s="237"/>
      <c r="U377" s="237"/>
    </row>
    <row r="378" spans="1:21" s="172" customFormat="1">
      <c r="A378" s="38">
        <v>20</v>
      </c>
      <c r="B378" s="39">
        <f t="shared" si="3"/>
        <v>0</v>
      </c>
      <c r="C378" s="39" t="str">
        <f t="shared" si="4"/>
        <v>2022 Current Year</v>
      </c>
      <c r="D378" s="40">
        <v>3</v>
      </c>
      <c r="E378" s="662">
        <v>20</v>
      </c>
      <c r="F378" s="40" t="s">
        <v>740</v>
      </c>
      <c r="G378" s="311" t="s">
        <v>138</v>
      </c>
      <c r="H378" s="40" t="s">
        <v>152</v>
      </c>
      <c r="I378" s="698" t="s">
        <v>182</v>
      </c>
      <c r="J378" s="303">
        <v>0</v>
      </c>
      <c r="K378" s="304">
        <v>0</v>
      </c>
      <c r="L378" s="305">
        <v>0</v>
      </c>
      <c r="M378" s="305">
        <v>0</v>
      </c>
      <c r="N378" s="303">
        <v>0</v>
      </c>
      <c r="O378" s="306">
        <v>0</v>
      </c>
      <c r="P378" s="303">
        <v>0</v>
      </c>
      <c r="Q378" s="171">
        <f>VLOOKUP(C378&amp;D378&amp;A378,'Delivery Counts'!$A$23:$I$54,8,FALSE)</f>
        <v>0</v>
      </c>
      <c r="R378" s="171">
        <f>VLOOKUP(C378&amp;D378&amp;A378,'Delivery Counts'!$A$23:$I$54,9,FALSE)</f>
        <v>0</v>
      </c>
      <c r="S378" s="16">
        <f t="shared" si="15"/>
        <v>0</v>
      </c>
      <c r="T378" s="237"/>
      <c r="U378" s="237"/>
    </row>
    <row r="379" spans="1:21" s="172" customFormat="1">
      <c r="A379" s="38">
        <v>20</v>
      </c>
      <c r="B379" s="39">
        <f t="shared" si="3"/>
        <v>0</v>
      </c>
      <c r="C379" s="39" t="str">
        <f t="shared" si="4"/>
        <v>2022 Current Year</v>
      </c>
      <c r="D379" s="40">
        <v>3</v>
      </c>
      <c r="E379" s="662">
        <v>20</v>
      </c>
      <c r="F379" s="40" t="s">
        <v>740</v>
      </c>
      <c r="G379" s="311" t="s">
        <v>138</v>
      </c>
      <c r="H379" s="40" t="s">
        <v>70</v>
      </c>
      <c r="I379" s="698" t="s">
        <v>265</v>
      </c>
      <c r="J379" s="303">
        <v>0</v>
      </c>
      <c r="K379" s="304">
        <v>0</v>
      </c>
      <c r="L379" s="305">
        <v>0</v>
      </c>
      <c r="M379" s="305">
        <v>0</v>
      </c>
      <c r="N379" s="303">
        <v>0</v>
      </c>
      <c r="O379" s="306">
        <v>0</v>
      </c>
      <c r="P379" s="303">
        <v>0</v>
      </c>
      <c r="Q379" s="171">
        <f>VLOOKUP(C379&amp;D379&amp;A379,'Delivery Counts'!$A$23:$I$54,8,FALSE)</f>
        <v>0</v>
      </c>
      <c r="R379" s="171">
        <f>VLOOKUP(C379&amp;D379&amp;A379,'Delivery Counts'!$A$23:$I$54,9,FALSE)</f>
        <v>0</v>
      </c>
      <c r="S379" s="16">
        <f t="shared" si="15"/>
        <v>0</v>
      </c>
      <c r="T379" s="237"/>
      <c r="U379" s="237"/>
    </row>
    <row r="380" spans="1:21" s="172" customFormat="1">
      <c r="A380" s="38">
        <v>20</v>
      </c>
      <c r="B380" s="39">
        <f t="shared" si="3"/>
        <v>0</v>
      </c>
      <c r="C380" s="39" t="str">
        <f t="shared" si="4"/>
        <v>2022 Current Year</v>
      </c>
      <c r="D380" s="40">
        <v>3</v>
      </c>
      <c r="E380" s="662">
        <v>20</v>
      </c>
      <c r="F380" s="40" t="s">
        <v>740</v>
      </c>
      <c r="G380" s="311" t="s">
        <v>138</v>
      </c>
      <c r="H380" s="40" t="s">
        <v>71</v>
      </c>
      <c r="I380" s="698" t="s">
        <v>266</v>
      </c>
      <c r="J380" s="303">
        <v>0</v>
      </c>
      <c r="K380" s="304">
        <v>0</v>
      </c>
      <c r="L380" s="305">
        <v>0</v>
      </c>
      <c r="M380" s="305">
        <v>0</v>
      </c>
      <c r="N380" s="303">
        <v>0</v>
      </c>
      <c r="O380" s="306">
        <v>0</v>
      </c>
      <c r="P380" s="303">
        <v>0</v>
      </c>
      <c r="Q380" s="171">
        <f>VLOOKUP(C380&amp;D380&amp;A380,'Delivery Counts'!$A$23:$I$54,8,FALSE)</f>
        <v>0</v>
      </c>
      <c r="R380" s="171">
        <f>VLOOKUP(C380&amp;D380&amp;A380,'Delivery Counts'!$A$23:$I$54,9,FALSE)</f>
        <v>0</v>
      </c>
      <c r="S380" s="16">
        <f t="shared" si="15"/>
        <v>0</v>
      </c>
      <c r="T380" s="237"/>
      <c r="U380" s="237"/>
    </row>
    <row r="381" spans="1:21" s="172" customFormat="1">
      <c r="A381" s="38">
        <v>20</v>
      </c>
      <c r="B381" s="39">
        <f t="shared" si="3"/>
        <v>0</v>
      </c>
      <c r="C381" s="39" t="str">
        <f t="shared" si="4"/>
        <v>2022 Current Year</v>
      </c>
      <c r="D381" s="40">
        <v>3</v>
      </c>
      <c r="E381" s="662">
        <v>20</v>
      </c>
      <c r="F381" s="40" t="s">
        <v>740</v>
      </c>
      <c r="G381" s="311" t="s">
        <v>138</v>
      </c>
      <c r="H381" s="40" t="s">
        <v>72</v>
      </c>
      <c r="I381" s="698" t="s">
        <v>527</v>
      </c>
      <c r="J381" s="303">
        <v>0</v>
      </c>
      <c r="K381" s="304">
        <v>0</v>
      </c>
      <c r="L381" s="305">
        <v>0</v>
      </c>
      <c r="M381" s="305">
        <v>0</v>
      </c>
      <c r="N381" s="303">
        <v>0</v>
      </c>
      <c r="O381" s="306">
        <v>0</v>
      </c>
      <c r="P381" s="303">
        <v>0</v>
      </c>
      <c r="Q381" s="171">
        <f>VLOOKUP(C381&amp;D381&amp;A381,'Delivery Counts'!$A$23:$I$54,8,FALSE)</f>
        <v>0</v>
      </c>
      <c r="R381" s="171">
        <f>VLOOKUP(C381&amp;D381&amp;A381,'Delivery Counts'!$A$23:$I$54,9,FALSE)</f>
        <v>0</v>
      </c>
      <c r="S381" s="16">
        <f t="shared" si="15"/>
        <v>0</v>
      </c>
      <c r="T381" s="237"/>
      <c r="U381" s="237"/>
    </row>
    <row r="382" spans="1:21" s="172" customFormat="1">
      <c r="A382" s="38">
        <v>20</v>
      </c>
      <c r="B382" s="39">
        <f t="shared" si="3"/>
        <v>0</v>
      </c>
      <c r="C382" s="39" t="str">
        <f t="shared" si="4"/>
        <v>2022 Current Year</v>
      </c>
      <c r="D382" s="40">
        <v>3</v>
      </c>
      <c r="E382" s="662">
        <v>20</v>
      </c>
      <c r="F382" s="40" t="s">
        <v>740</v>
      </c>
      <c r="G382" s="311" t="s">
        <v>138</v>
      </c>
      <c r="H382" s="40" t="s">
        <v>73</v>
      </c>
      <c r="I382" s="698" t="s">
        <v>528</v>
      </c>
      <c r="J382" s="303">
        <v>0</v>
      </c>
      <c r="K382" s="304">
        <v>0</v>
      </c>
      <c r="L382" s="305">
        <v>0</v>
      </c>
      <c r="M382" s="305">
        <v>0</v>
      </c>
      <c r="N382" s="303">
        <v>0</v>
      </c>
      <c r="O382" s="306">
        <v>0</v>
      </c>
      <c r="P382" s="303">
        <v>0</v>
      </c>
      <c r="Q382" s="171">
        <f>VLOOKUP(C382&amp;D382&amp;A382,'Delivery Counts'!$A$23:$I$54,8,FALSE)</f>
        <v>0</v>
      </c>
      <c r="R382" s="171">
        <f>VLOOKUP(C382&amp;D382&amp;A382,'Delivery Counts'!$A$23:$I$54,9,FALSE)</f>
        <v>0</v>
      </c>
      <c r="S382" s="16">
        <f t="shared" si="15"/>
        <v>0</v>
      </c>
      <c r="T382" s="237"/>
      <c r="U382" s="237"/>
    </row>
    <row r="383" spans="1:21" s="172" customFormat="1">
      <c r="A383" s="38">
        <v>20</v>
      </c>
      <c r="B383" s="39">
        <f t="shared" si="3"/>
        <v>0</v>
      </c>
      <c r="C383" s="39" t="str">
        <f t="shared" si="4"/>
        <v>2022 Current Year</v>
      </c>
      <c r="D383" s="40">
        <v>3</v>
      </c>
      <c r="E383" s="662">
        <v>20</v>
      </c>
      <c r="F383" s="40" t="s">
        <v>740</v>
      </c>
      <c r="G383" s="40" t="s">
        <v>138</v>
      </c>
      <c r="H383" s="40" t="s">
        <v>409</v>
      </c>
      <c r="I383" s="698" t="s">
        <v>803</v>
      </c>
      <c r="J383" s="303">
        <v>0</v>
      </c>
      <c r="K383" s="304">
        <v>0</v>
      </c>
      <c r="L383" s="305">
        <v>0</v>
      </c>
      <c r="M383" s="305">
        <v>0</v>
      </c>
      <c r="N383" s="303">
        <v>0</v>
      </c>
      <c r="O383" s="306">
        <v>0</v>
      </c>
      <c r="P383" s="303">
        <v>0</v>
      </c>
      <c r="Q383" s="171">
        <f>VLOOKUP(C383&amp;D383&amp;A383,'Delivery Counts'!$A$23:$I$54,8,FALSE)</f>
        <v>0</v>
      </c>
      <c r="R383" s="171">
        <f>VLOOKUP(C383&amp;D383&amp;A383,'Delivery Counts'!$A$23:$I$54,9,FALSE)</f>
        <v>0</v>
      </c>
      <c r="S383" s="16">
        <f t="shared" si="15"/>
        <v>0</v>
      </c>
      <c r="T383" s="237"/>
      <c r="U383" s="237"/>
    </row>
    <row r="384" spans="1:21" s="172" customFormat="1">
      <c r="A384" s="38">
        <v>21</v>
      </c>
      <c r="B384" s="39">
        <f t="shared" ref="B384:B419" si="16">$B$6</f>
        <v>0</v>
      </c>
      <c r="C384" s="39" t="str">
        <f t="shared" ref="C384:C419" si="17">$C$6</f>
        <v>2022 Current Year</v>
      </c>
      <c r="D384" s="40">
        <v>3</v>
      </c>
      <c r="E384" s="662">
        <v>21</v>
      </c>
      <c r="F384" s="40">
        <v>2</v>
      </c>
      <c r="G384" s="40" t="s">
        <v>139</v>
      </c>
      <c r="H384" s="40" t="s">
        <v>211</v>
      </c>
      <c r="I384" s="991" t="s">
        <v>261</v>
      </c>
      <c r="J384" s="303">
        <v>0</v>
      </c>
      <c r="K384" s="304">
        <v>0</v>
      </c>
      <c r="L384" s="305">
        <v>0</v>
      </c>
      <c r="M384" s="305">
        <v>0</v>
      </c>
      <c r="N384" s="303">
        <v>0</v>
      </c>
      <c r="O384" s="306">
        <v>0</v>
      </c>
      <c r="P384" s="303">
        <v>0</v>
      </c>
      <c r="Q384" s="171">
        <f>VLOOKUP(C384&amp;D384&amp;A384,'Delivery Counts'!$A$23:$I$54,8,FALSE)</f>
        <v>0</v>
      </c>
      <c r="R384" s="171">
        <f>VLOOKUP(C384&amp;D384&amp;A384,'Delivery Counts'!$A$23:$I$54,9,FALSE)</f>
        <v>0</v>
      </c>
      <c r="S384" s="16">
        <f t="shared" ref="S384:S419" si="18">Q384+R384</f>
        <v>0</v>
      </c>
      <c r="T384" s="237"/>
      <c r="U384" s="237"/>
    </row>
    <row r="385" spans="1:21" s="172" customFormat="1">
      <c r="A385" s="38">
        <v>21</v>
      </c>
      <c r="B385" s="39">
        <f t="shared" si="16"/>
        <v>0</v>
      </c>
      <c r="C385" s="39" t="str">
        <f t="shared" si="17"/>
        <v>2022 Current Year</v>
      </c>
      <c r="D385" s="40">
        <v>3</v>
      </c>
      <c r="E385" s="662">
        <v>21</v>
      </c>
      <c r="F385" s="40">
        <v>2</v>
      </c>
      <c r="G385" s="311" t="s">
        <v>139</v>
      </c>
      <c r="H385" s="40" t="s">
        <v>214</v>
      </c>
      <c r="I385" s="991" t="s">
        <v>676</v>
      </c>
      <c r="J385" s="303">
        <v>0</v>
      </c>
      <c r="K385" s="304">
        <v>0</v>
      </c>
      <c r="L385" s="305">
        <v>0</v>
      </c>
      <c r="M385" s="305">
        <v>0</v>
      </c>
      <c r="N385" s="303">
        <v>0</v>
      </c>
      <c r="O385" s="306">
        <v>0</v>
      </c>
      <c r="P385" s="303">
        <v>0</v>
      </c>
      <c r="Q385" s="171">
        <f>VLOOKUP(C385&amp;D385&amp;A385,'Delivery Counts'!$A$23:$I$54,8,FALSE)</f>
        <v>0</v>
      </c>
      <c r="R385" s="171">
        <f>VLOOKUP(C385&amp;D385&amp;A385,'Delivery Counts'!$A$23:$I$54,9,FALSE)</f>
        <v>0</v>
      </c>
      <c r="S385" s="16">
        <f t="shared" si="18"/>
        <v>0</v>
      </c>
      <c r="T385" s="237"/>
      <c r="U385" s="237"/>
    </row>
    <row r="386" spans="1:21" s="172" customFormat="1">
      <c r="A386" s="38">
        <v>21</v>
      </c>
      <c r="B386" s="39">
        <f t="shared" si="16"/>
        <v>0</v>
      </c>
      <c r="C386" s="39" t="str">
        <f t="shared" si="17"/>
        <v>2022 Current Year</v>
      </c>
      <c r="D386" s="40">
        <v>3</v>
      </c>
      <c r="E386" s="662">
        <v>21</v>
      </c>
      <c r="F386" s="40">
        <v>2</v>
      </c>
      <c r="G386" s="311" t="s">
        <v>139</v>
      </c>
      <c r="H386" s="40" t="s">
        <v>215</v>
      </c>
      <c r="I386" s="991" t="s">
        <v>216</v>
      </c>
      <c r="J386" s="303">
        <v>0</v>
      </c>
      <c r="K386" s="304">
        <v>0</v>
      </c>
      <c r="L386" s="305">
        <v>0</v>
      </c>
      <c r="M386" s="305">
        <v>0</v>
      </c>
      <c r="N386" s="303">
        <v>0</v>
      </c>
      <c r="O386" s="306">
        <v>0</v>
      </c>
      <c r="P386" s="303">
        <v>0</v>
      </c>
      <c r="Q386" s="171">
        <f>VLOOKUP(C386&amp;D386&amp;A386,'Delivery Counts'!$A$23:$I$54,8,FALSE)</f>
        <v>0</v>
      </c>
      <c r="R386" s="171">
        <f>VLOOKUP(C386&amp;D386&amp;A386,'Delivery Counts'!$A$23:$I$54,9,FALSE)</f>
        <v>0</v>
      </c>
      <c r="S386" s="16">
        <f t="shared" si="18"/>
        <v>0</v>
      </c>
      <c r="T386" s="237"/>
      <c r="U386" s="237"/>
    </row>
    <row r="387" spans="1:21" s="172" customFormat="1">
      <c r="A387" s="38">
        <v>21</v>
      </c>
      <c r="B387" s="39">
        <f t="shared" si="16"/>
        <v>0</v>
      </c>
      <c r="C387" s="39" t="str">
        <f t="shared" si="17"/>
        <v>2022 Current Year</v>
      </c>
      <c r="D387" s="40">
        <v>3</v>
      </c>
      <c r="E387" s="662">
        <v>21</v>
      </c>
      <c r="F387" s="40">
        <v>2</v>
      </c>
      <c r="G387" s="311" t="s">
        <v>139</v>
      </c>
      <c r="H387" s="40" t="s">
        <v>217</v>
      </c>
      <c r="I387" s="991" t="s">
        <v>262</v>
      </c>
      <c r="J387" s="303">
        <v>0</v>
      </c>
      <c r="K387" s="304">
        <v>0</v>
      </c>
      <c r="L387" s="305">
        <v>0</v>
      </c>
      <c r="M387" s="305">
        <v>0</v>
      </c>
      <c r="N387" s="303">
        <v>0</v>
      </c>
      <c r="O387" s="306">
        <v>0</v>
      </c>
      <c r="P387" s="303">
        <v>0</v>
      </c>
      <c r="Q387" s="171">
        <f>VLOOKUP(C387&amp;D387&amp;A387,'Delivery Counts'!$A$23:$I$54,8,FALSE)</f>
        <v>0</v>
      </c>
      <c r="R387" s="171">
        <f>VLOOKUP(C387&amp;D387&amp;A387,'Delivery Counts'!$A$23:$I$54,9,FALSE)</f>
        <v>0</v>
      </c>
      <c r="S387" s="16">
        <f t="shared" si="18"/>
        <v>0</v>
      </c>
      <c r="T387" s="237"/>
      <c r="U387" s="237"/>
    </row>
    <row r="388" spans="1:21" s="172" customFormat="1">
      <c r="A388" s="38">
        <v>21</v>
      </c>
      <c r="B388" s="39">
        <f t="shared" si="16"/>
        <v>0</v>
      </c>
      <c r="C388" s="39" t="str">
        <f t="shared" si="17"/>
        <v>2022 Current Year</v>
      </c>
      <c r="D388" s="40">
        <v>3</v>
      </c>
      <c r="E388" s="662">
        <v>21</v>
      </c>
      <c r="F388" s="40">
        <v>2</v>
      </c>
      <c r="G388" s="311" t="s">
        <v>139</v>
      </c>
      <c r="H388" s="40" t="s">
        <v>218</v>
      </c>
      <c r="I388" s="991" t="s">
        <v>677</v>
      </c>
      <c r="J388" s="303">
        <v>0</v>
      </c>
      <c r="K388" s="304">
        <v>0</v>
      </c>
      <c r="L388" s="305">
        <v>0</v>
      </c>
      <c r="M388" s="305">
        <v>0</v>
      </c>
      <c r="N388" s="303">
        <v>0</v>
      </c>
      <c r="O388" s="306">
        <v>0</v>
      </c>
      <c r="P388" s="303">
        <v>0</v>
      </c>
      <c r="Q388" s="171">
        <f>VLOOKUP(C388&amp;D388&amp;A388,'Delivery Counts'!$A$23:$I$54,8,FALSE)</f>
        <v>0</v>
      </c>
      <c r="R388" s="171">
        <f>VLOOKUP(C388&amp;D388&amp;A388,'Delivery Counts'!$A$23:$I$54,9,FALSE)</f>
        <v>0</v>
      </c>
      <c r="S388" s="16">
        <f t="shared" si="18"/>
        <v>0</v>
      </c>
      <c r="T388" s="237"/>
      <c r="U388" s="237"/>
    </row>
    <row r="389" spans="1:21" s="172" customFormat="1">
      <c r="A389" s="38">
        <v>21</v>
      </c>
      <c r="B389" s="39">
        <f t="shared" si="16"/>
        <v>0</v>
      </c>
      <c r="C389" s="39" t="str">
        <f t="shared" si="17"/>
        <v>2022 Current Year</v>
      </c>
      <c r="D389" s="40">
        <v>3</v>
      </c>
      <c r="E389" s="662">
        <v>21</v>
      </c>
      <c r="F389" s="40">
        <v>2</v>
      </c>
      <c r="G389" s="311" t="s">
        <v>139</v>
      </c>
      <c r="H389" s="40" t="s">
        <v>219</v>
      </c>
      <c r="I389" s="991" t="s">
        <v>263</v>
      </c>
      <c r="J389" s="303">
        <v>0</v>
      </c>
      <c r="K389" s="304">
        <v>0</v>
      </c>
      <c r="L389" s="305">
        <v>0</v>
      </c>
      <c r="M389" s="305">
        <v>0</v>
      </c>
      <c r="N389" s="303">
        <v>0</v>
      </c>
      <c r="O389" s="306">
        <v>0</v>
      </c>
      <c r="P389" s="303">
        <v>0</v>
      </c>
      <c r="Q389" s="171">
        <f>VLOOKUP(C389&amp;D389&amp;A389,'Delivery Counts'!$A$23:$I$54,8,FALSE)</f>
        <v>0</v>
      </c>
      <c r="R389" s="171">
        <f>VLOOKUP(C389&amp;D389&amp;A389,'Delivery Counts'!$A$23:$I$54,9,FALSE)</f>
        <v>0</v>
      </c>
      <c r="S389" s="16">
        <f t="shared" si="18"/>
        <v>0</v>
      </c>
      <c r="T389" s="237"/>
      <c r="U389" s="237"/>
    </row>
    <row r="390" spans="1:21" s="172" customFormat="1">
      <c r="A390" s="38">
        <v>21</v>
      </c>
      <c r="B390" s="39">
        <f t="shared" si="16"/>
        <v>0</v>
      </c>
      <c r="C390" s="39" t="str">
        <f t="shared" si="17"/>
        <v>2022 Current Year</v>
      </c>
      <c r="D390" s="40">
        <v>3</v>
      </c>
      <c r="E390" s="662">
        <v>21</v>
      </c>
      <c r="F390" s="40">
        <v>2</v>
      </c>
      <c r="G390" s="311" t="s">
        <v>139</v>
      </c>
      <c r="H390" s="40" t="s">
        <v>220</v>
      </c>
      <c r="I390" s="991" t="s">
        <v>675</v>
      </c>
      <c r="J390" s="303">
        <v>0</v>
      </c>
      <c r="K390" s="304">
        <v>0</v>
      </c>
      <c r="L390" s="305">
        <v>0</v>
      </c>
      <c r="M390" s="305">
        <v>0</v>
      </c>
      <c r="N390" s="303">
        <v>0</v>
      </c>
      <c r="O390" s="306">
        <v>0</v>
      </c>
      <c r="P390" s="303">
        <v>0</v>
      </c>
      <c r="Q390" s="171">
        <f>VLOOKUP(C390&amp;D390&amp;A390,'Delivery Counts'!$A$23:$I$54,8,FALSE)</f>
        <v>0</v>
      </c>
      <c r="R390" s="171">
        <f>VLOOKUP(C390&amp;D390&amp;A390,'Delivery Counts'!$A$23:$I$54,9,FALSE)</f>
        <v>0</v>
      </c>
      <c r="S390" s="16">
        <f t="shared" si="18"/>
        <v>0</v>
      </c>
      <c r="T390" s="237"/>
      <c r="U390" s="237"/>
    </row>
    <row r="391" spans="1:21" s="172" customFormat="1">
      <c r="A391" s="38">
        <v>21</v>
      </c>
      <c r="B391" s="39">
        <f t="shared" si="16"/>
        <v>0</v>
      </c>
      <c r="C391" s="39" t="str">
        <f t="shared" si="17"/>
        <v>2022 Current Year</v>
      </c>
      <c r="D391" s="40">
        <v>3</v>
      </c>
      <c r="E391" s="662">
        <v>21</v>
      </c>
      <c r="F391" s="40">
        <v>2</v>
      </c>
      <c r="G391" s="311" t="s">
        <v>139</v>
      </c>
      <c r="H391" s="40" t="s">
        <v>221</v>
      </c>
      <c r="I391" s="991" t="s">
        <v>264</v>
      </c>
      <c r="J391" s="303">
        <v>0</v>
      </c>
      <c r="K391" s="304">
        <v>0</v>
      </c>
      <c r="L391" s="305">
        <v>0</v>
      </c>
      <c r="M391" s="305">
        <v>0</v>
      </c>
      <c r="N391" s="303">
        <v>0</v>
      </c>
      <c r="O391" s="306">
        <v>0</v>
      </c>
      <c r="P391" s="303">
        <v>0</v>
      </c>
      <c r="Q391" s="171">
        <f>VLOOKUP(C391&amp;D391&amp;A391,'Delivery Counts'!$A$23:$I$54,8,FALSE)</f>
        <v>0</v>
      </c>
      <c r="R391" s="171">
        <f>VLOOKUP(C391&amp;D391&amp;A391,'Delivery Counts'!$A$23:$I$54,9,FALSE)</f>
        <v>0</v>
      </c>
      <c r="S391" s="16">
        <f t="shared" si="18"/>
        <v>0</v>
      </c>
      <c r="T391" s="237"/>
      <c r="U391" s="237"/>
    </row>
    <row r="392" spans="1:21" s="172" customFormat="1">
      <c r="A392" s="38">
        <v>21</v>
      </c>
      <c r="B392" s="39">
        <f t="shared" si="16"/>
        <v>0</v>
      </c>
      <c r="C392" s="39" t="str">
        <f t="shared" si="17"/>
        <v>2022 Current Year</v>
      </c>
      <c r="D392" s="40">
        <v>3</v>
      </c>
      <c r="E392" s="662">
        <v>21</v>
      </c>
      <c r="F392" s="40">
        <v>2</v>
      </c>
      <c r="G392" s="311" t="s">
        <v>139</v>
      </c>
      <c r="H392" s="40" t="s">
        <v>222</v>
      </c>
      <c r="I392" s="991" t="s">
        <v>206</v>
      </c>
      <c r="J392" s="303">
        <v>0</v>
      </c>
      <c r="K392" s="304">
        <v>0</v>
      </c>
      <c r="L392" s="305">
        <v>0</v>
      </c>
      <c r="M392" s="305">
        <v>0</v>
      </c>
      <c r="N392" s="303">
        <v>0</v>
      </c>
      <c r="O392" s="306">
        <v>0</v>
      </c>
      <c r="P392" s="303">
        <v>0</v>
      </c>
      <c r="Q392" s="171">
        <f>VLOOKUP(C392&amp;D392&amp;A392,'Delivery Counts'!$A$23:$I$54,8,FALSE)</f>
        <v>0</v>
      </c>
      <c r="R392" s="171">
        <f>VLOOKUP(C392&amp;D392&amp;A392,'Delivery Counts'!$A$23:$I$54,9,FALSE)</f>
        <v>0</v>
      </c>
      <c r="S392" s="16">
        <f t="shared" si="18"/>
        <v>0</v>
      </c>
      <c r="T392" s="237"/>
      <c r="U392" s="237"/>
    </row>
    <row r="393" spans="1:21" s="172" customFormat="1">
      <c r="A393" s="38">
        <v>21</v>
      </c>
      <c r="B393" s="39">
        <f t="shared" si="16"/>
        <v>0</v>
      </c>
      <c r="C393" s="39" t="str">
        <f t="shared" si="17"/>
        <v>2022 Current Year</v>
      </c>
      <c r="D393" s="40">
        <v>3</v>
      </c>
      <c r="E393" s="662">
        <v>21</v>
      </c>
      <c r="F393" s="40">
        <v>2</v>
      </c>
      <c r="G393" s="311" t="s">
        <v>139</v>
      </c>
      <c r="H393" s="40" t="s">
        <v>223</v>
      </c>
      <c r="I393" s="991" t="s">
        <v>181</v>
      </c>
      <c r="J393" s="303">
        <v>0</v>
      </c>
      <c r="K393" s="304">
        <v>0</v>
      </c>
      <c r="L393" s="305">
        <v>0</v>
      </c>
      <c r="M393" s="305">
        <v>0</v>
      </c>
      <c r="N393" s="303">
        <v>0</v>
      </c>
      <c r="O393" s="306">
        <v>0</v>
      </c>
      <c r="P393" s="303">
        <v>0</v>
      </c>
      <c r="Q393" s="171">
        <f>VLOOKUP(C393&amp;D393&amp;A393,'Delivery Counts'!$A$23:$I$54,8,FALSE)</f>
        <v>0</v>
      </c>
      <c r="R393" s="171">
        <f>VLOOKUP(C393&amp;D393&amp;A393,'Delivery Counts'!$A$23:$I$54,9,FALSE)</f>
        <v>0</v>
      </c>
      <c r="S393" s="16">
        <f t="shared" si="18"/>
        <v>0</v>
      </c>
      <c r="T393" s="237"/>
      <c r="U393" s="237"/>
    </row>
    <row r="394" spans="1:21" s="172" customFormat="1">
      <c r="A394" s="38">
        <v>21</v>
      </c>
      <c r="B394" s="39">
        <f t="shared" si="16"/>
        <v>0</v>
      </c>
      <c r="C394" s="39" t="str">
        <f t="shared" si="17"/>
        <v>2022 Current Year</v>
      </c>
      <c r="D394" s="40">
        <v>3</v>
      </c>
      <c r="E394" s="662">
        <v>21</v>
      </c>
      <c r="F394" s="40">
        <v>2</v>
      </c>
      <c r="G394" s="311" t="s">
        <v>139</v>
      </c>
      <c r="H394" s="40" t="s">
        <v>150</v>
      </c>
      <c r="I394" s="991" t="s">
        <v>204</v>
      </c>
      <c r="J394" s="303">
        <v>0</v>
      </c>
      <c r="K394" s="304">
        <v>0</v>
      </c>
      <c r="L394" s="305">
        <v>0</v>
      </c>
      <c r="M394" s="305">
        <v>0</v>
      </c>
      <c r="N394" s="303">
        <v>0</v>
      </c>
      <c r="O394" s="306">
        <v>0</v>
      </c>
      <c r="P394" s="303">
        <v>0</v>
      </c>
      <c r="Q394" s="171">
        <f>VLOOKUP(C394&amp;D394&amp;A394,'Delivery Counts'!$A$23:$I$54,8,FALSE)</f>
        <v>0</v>
      </c>
      <c r="R394" s="171">
        <f>VLOOKUP(C394&amp;D394&amp;A394,'Delivery Counts'!$A$23:$I$54,9,FALSE)</f>
        <v>0</v>
      </c>
      <c r="S394" s="16">
        <f t="shared" si="18"/>
        <v>0</v>
      </c>
      <c r="T394" s="237"/>
      <c r="U394" s="237"/>
    </row>
    <row r="395" spans="1:21" s="172" customFormat="1">
      <c r="A395" s="38">
        <v>21</v>
      </c>
      <c r="B395" s="39">
        <f t="shared" si="16"/>
        <v>0</v>
      </c>
      <c r="C395" s="39" t="str">
        <f t="shared" si="17"/>
        <v>2022 Current Year</v>
      </c>
      <c r="D395" s="40">
        <v>3</v>
      </c>
      <c r="E395" s="662">
        <v>21</v>
      </c>
      <c r="F395" s="40">
        <v>2</v>
      </c>
      <c r="G395" s="311" t="s">
        <v>139</v>
      </c>
      <c r="H395" s="40" t="s">
        <v>151</v>
      </c>
      <c r="I395" s="991" t="s">
        <v>205</v>
      </c>
      <c r="J395" s="303">
        <v>0</v>
      </c>
      <c r="K395" s="304">
        <v>0</v>
      </c>
      <c r="L395" s="305">
        <v>0</v>
      </c>
      <c r="M395" s="305">
        <v>0</v>
      </c>
      <c r="N395" s="303">
        <v>0</v>
      </c>
      <c r="O395" s="306">
        <v>0</v>
      </c>
      <c r="P395" s="303">
        <v>0</v>
      </c>
      <c r="Q395" s="171">
        <f>VLOOKUP(C395&amp;D395&amp;A395,'Delivery Counts'!$A$23:$I$54,8,FALSE)</f>
        <v>0</v>
      </c>
      <c r="R395" s="171">
        <f>VLOOKUP(C395&amp;D395&amp;A395,'Delivery Counts'!$A$23:$I$54,9,FALSE)</f>
        <v>0</v>
      </c>
      <c r="S395" s="16">
        <f t="shared" si="18"/>
        <v>0</v>
      </c>
      <c r="T395" s="237"/>
      <c r="U395" s="237"/>
    </row>
    <row r="396" spans="1:21" s="172" customFormat="1">
      <c r="A396" s="38">
        <v>21</v>
      </c>
      <c r="B396" s="39">
        <f t="shared" si="16"/>
        <v>0</v>
      </c>
      <c r="C396" s="39" t="str">
        <f t="shared" si="17"/>
        <v>2022 Current Year</v>
      </c>
      <c r="D396" s="40">
        <v>3</v>
      </c>
      <c r="E396" s="662">
        <v>21</v>
      </c>
      <c r="F396" s="40">
        <v>2</v>
      </c>
      <c r="G396" s="311" t="s">
        <v>139</v>
      </c>
      <c r="H396" s="40" t="s">
        <v>152</v>
      </c>
      <c r="I396" s="991" t="s">
        <v>182</v>
      </c>
      <c r="J396" s="303">
        <v>0</v>
      </c>
      <c r="K396" s="304">
        <v>0</v>
      </c>
      <c r="L396" s="305">
        <v>0</v>
      </c>
      <c r="M396" s="305">
        <v>0</v>
      </c>
      <c r="N396" s="303">
        <v>0</v>
      </c>
      <c r="O396" s="306">
        <v>0</v>
      </c>
      <c r="P396" s="303">
        <v>0</v>
      </c>
      <c r="Q396" s="171">
        <f>VLOOKUP(C396&amp;D396&amp;A396,'Delivery Counts'!$A$23:$I$54,8,FALSE)</f>
        <v>0</v>
      </c>
      <c r="R396" s="171">
        <f>VLOOKUP(C396&amp;D396&amp;A396,'Delivery Counts'!$A$23:$I$54,9,FALSE)</f>
        <v>0</v>
      </c>
      <c r="S396" s="16">
        <f t="shared" si="18"/>
        <v>0</v>
      </c>
      <c r="T396" s="237"/>
      <c r="U396" s="237"/>
    </row>
    <row r="397" spans="1:21" s="172" customFormat="1">
      <c r="A397" s="38">
        <v>21</v>
      </c>
      <c r="B397" s="39">
        <f t="shared" si="16"/>
        <v>0</v>
      </c>
      <c r="C397" s="39" t="str">
        <f t="shared" si="17"/>
        <v>2022 Current Year</v>
      </c>
      <c r="D397" s="40">
        <v>3</v>
      </c>
      <c r="E397" s="662">
        <v>21</v>
      </c>
      <c r="F397" s="40">
        <v>2</v>
      </c>
      <c r="G397" s="311" t="s">
        <v>139</v>
      </c>
      <c r="H397" s="40" t="s">
        <v>70</v>
      </c>
      <c r="I397" s="991" t="s">
        <v>265</v>
      </c>
      <c r="J397" s="303">
        <v>0</v>
      </c>
      <c r="K397" s="304">
        <v>0</v>
      </c>
      <c r="L397" s="305">
        <v>0</v>
      </c>
      <c r="M397" s="305">
        <v>0</v>
      </c>
      <c r="N397" s="303">
        <v>0</v>
      </c>
      <c r="O397" s="306">
        <v>0</v>
      </c>
      <c r="P397" s="303">
        <v>0</v>
      </c>
      <c r="Q397" s="171">
        <f>VLOOKUP(C397&amp;D397&amp;A397,'Delivery Counts'!$A$23:$I$54,8,FALSE)</f>
        <v>0</v>
      </c>
      <c r="R397" s="171">
        <f>VLOOKUP(C397&amp;D397&amp;A397,'Delivery Counts'!$A$23:$I$54,9,FALSE)</f>
        <v>0</v>
      </c>
      <c r="S397" s="16">
        <f t="shared" si="18"/>
        <v>0</v>
      </c>
      <c r="T397" s="237"/>
      <c r="U397" s="237"/>
    </row>
    <row r="398" spans="1:21" s="172" customFormat="1">
      <c r="A398" s="38">
        <v>21</v>
      </c>
      <c r="B398" s="39">
        <f t="shared" si="16"/>
        <v>0</v>
      </c>
      <c r="C398" s="39" t="str">
        <f t="shared" si="17"/>
        <v>2022 Current Year</v>
      </c>
      <c r="D398" s="40">
        <v>3</v>
      </c>
      <c r="E398" s="662">
        <v>21</v>
      </c>
      <c r="F398" s="40">
        <v>2</v>
      </c>
      <c r="G398" s="311" t="s">
        <v>139</v>
      </c>
      <c r="H398" s="40" t="s">
        <v>71</v>
      </c>
      <c r="I398" s="991" t="s">
        <v>266</v>
      </c>
      <c r="J398" s="303">
        <v>0</v>
      </c>
      <c r="K398" s="304">
        <v>0</v>
      </c>
      <c r="L398" s="305">
        <v>0</v>
      </c>
      <c r="M398" s="305">
        <v>0</v>
      </c>
      <c r="N398" s="303">
        <v>0</v>
      </c>
      <c r="O398" s="306">
        <v>0</v>
      </c>
      <c r="P398" s="303">
        <v>0</v>
      </c>
      <c r="Q398" s="171">
        <f>VLOOKUP(C398&amp;D398&amp;A398,'Delivery Counts'!$A$23:$I$54,8,FALSE)</f>
        <v>0</v>
      </c>
      <c r="R398" s="171">
        <f>VLOOKUP(C398&amp;D398&amp;A398,'Delivery Counts'!$A$23:$I$54,9,FALSE)</f>
        <v>0</v>
      </c>
      <c r="S398" s="16">
        <f t="shared" si="18"/>
        <v>0</v>
      </c>
      <c r="T398" s="237"/>
      <c r="U398" s="237"/>
    </row>
    <row r="399" spans="1:21" s="172" customFormat="1">
      <c r="A399" s="38">
        <v>21</v>
      </c>
      <c r="B399" s="39">
        <f t="shared" si="16"/>
        <v>0</v>
      </c>
      <c r="C399" s="39" t="str">
        <f t="shared" si="17"/>
        <v>2022 Current Year</v>
      </c>
      <c r="D399" s="40">
        <v>3</v>
      </c>
      <c r="E399" s="662">
        <v>21</v>
      </c>
      <c r="F399" s="40">
        <v>2</v>
      </c>
      <c r="G399" s="311" t="s">
        <v>139</v>
      </c>
      <c r="H399" s="40" t="s">
        <v>72</v>
      </c>
      <c r="I399" s="991" t="s">
        <v>527</v>
      </c>
      <c r="J399" s="303">
        <v>0</v>
      </c>
      <c r="K399" s="304">
        <v>0</v>
      </c>
      <c r="L399" s="305">
        <v>0</v>
      </c>
      <c r="M399" s="305">
        <v>0</v>
      </c>
      <c r="N399" s="303">
        <v>0</v>
      </c>
      <c r="O399" s="306">
        <v>0</v>
      </c>
      <c r="P399" s="303">
        <v>0</v>
      </c>
      <c r="Q399" s="171">
        <f>VLOOKUP(C399&amp;D399&amp;A399,'Delivery Counts'!$A$23:$I$54,8,FALSE)</f>
        <v>0</v>
      </c>
      <c r="R399" s="171">
        <f>VLOOKUP(C399&amp;D399&amp;A399,'Delivery Counts'!$A$23:$I$54,9,FALSE)</f>
        <v>0</v>
      </c>
      <c r="S399" s="16">
        <f t="shared" si="18"/>
        <v>0</v>
      </c>
      <c r="T399" s="237"/>
      <c r="U399" s="237"/>
    </row>
    <row r="400" spans="1:21" s="172" customFormat="1">
      <c r="A400" s="38">
        <v>21</v>
      </c>
      <c r="B400" s="39">
        <f t="shared" si="16"/>
        <v>0</v>
      </c>
      <c r="C400" s="39" t="str">
        <f t="shared" si="17"/>
        <v>2022 Current Year</v>
      </c>
      <c r="D400" s="40">
        <v>3</v>
      </c>
      <c r="E400" s="662">
        <v>21</v>
      </c>
      <c r="F400" s="40">
        <v>2</v>
      </c>
      <c r="G400" s="311" t="s">
        <v>139</v>
      </c>
      <c r="H400" s="40" t="s">
        <v>73</v>
      </c>
      <c r="I400" s="991" t="s">
        <v>528</v>
      </c>
      <c r="J400" s="303">
        <v>0</v>
      </c>
      <c r="K400" s="304">
        <v>0</v>
      </c>
      <c r="L400" s="305">
        <v>0</v>
      </c>
      <c r="M400" s="305">
        <v>0</v>
      </c>
      <c r="N400" s="303">
        <v>0</v>
      </c>
      <c r="O400" s="306">
        <v>0</v>
      </c>
      <c r="P400" s="303">
        <v>0</v>
      </c>
      <c r="Q400" s="171">
        <f>VLOOKUP(C400&amp;D400&amp;A400,'Delivery Counts'!$A$23:$I$54,8,FALSE)</f>
        <v>0</v>
      </c>
      <c r="R400" s="171">
        <f>VLOOKUP(C400&amp;D400&amp;A400,'Delivery Counts'!$A$23:$I$54,9,FALSE)</f>
        <v>0</v>
      </c>
      <c r="S400" s="16">
        <f t="shared" si="18"/>
        <v>0</v>
      </c>
      <c r="T400" s="237"/>
      <c r="U400" s="237"/>
    </row>
    <row r="401" spans="1:21" s="172" customFormat="1">
      <c r="A401" s="38">
        <v>21</v>
      </c>
      <c r="B401" s="39">
        <f t="shared" si="16"/>
        <v>0</v>
      </c>
      <c r="C401" s="39" t="str">
        <f t="shared" si="17"/>
        <v>2022 Current Year</v>
      </c>
      <c r="D401" s="40">
        <v>3</v>
      </c>
      <c r="E401" s="662">
        <v>21</v>
      </c>
      <c r="F401" s="40">
        <v>2</v>
      </c>
      <c r="G401" s="40" t="s">
        <v>139</v>
      </c>
      <c r="H401" s="40" t="s">
        <v>409</v>
      </c>
      <c r="I401" s="991" t="s">
        <v>803</v>
      </c>
      <c r="J401" s="303">
        <v>0</v>
      </c>
      <c r="K401" s="304">
        <v>0</v>
      </c>
      <c r="L401" s="305">
        <v>0</v>
      </c>
      <c r="M401" s="305">
        <v>0</v>
      </c>
      <c r="N401" s="303">
        <v>0</v>
      </c>
      <c r="O401" s="306">
        <v>0</v>
      </c>
      <c r="P401" s="303">
        <v>0</v>
      </c>
      <c r="Q401" s="171">
        <f>VLOOKUP(C401&amp;D401&amp;A401,'Delivery Counts'!$A$23:$I$54,8,FALSE)</f>
        <v>0</v>
      </c>
      <c r="R401" s="171">
        <f>VLOOKUP(C401&amp;D401&amp;A401,'Delivery Counts'!$A$23:$I$54,9,FALSE)</f>
        <v>0</v>
      </c>
      <c r="S401" s="16">
        <f t="shared" si="18"/>
        <v>0</v>
      </c>
      <c r="T401" s="237"/>
      <c r="U401" s="237"/>
    </row>
    <row r="402" spans="1:21" s="172" customFormat="1">
      <c r="A402" s="38">
        <v>27</v>
      </c>
      <c r="B402" s="39">
        <f t="shared" si="16"/>
        <v>0</v>
      </c>
      <c r="C402" s="39" t="str">
        <f t="shared" si="17"/>
        <v>2022 Current Year</v>
      </c>
      <c r="D402" s="40">
        <v>3</v>
      </c>
      <c r="E402" s="662">
        <v>27</v>
      </c>
      <c r="F402" s="40">
        <v>6</v>
      </c>
      <c r="G402" s="40" t="s">
        <v>138</v>
      </c>
      <c r="H402" s="40" t="s">
        <v>211</v>
      </c>
      <c r="I402" s="1014" t="s">
        <v>261</v>
      </c>
      <c r="J402" s="303">
        <v>0</v>
      </c>
      <c r="K402" s="304">
        <v>0</v>
      </c>
      <c r="L402" s="305">
        <v>0</v>
      </c>
      <c r="M402" s="305">
        <v>0</v>
      </c>
      <c r="N402" s="303">
        <v>0</v>
      </c>
      <c r="O402" s="306">
        <v>0</v>
      </c>
      <c r="P402" s="303">
        <v>0</v>
      </c>
      <c r="Q402" s="171" t="e">
        <f>VLOOKUP(C402&amp;D402&amp;A402,'Delivery Counts'!$A$23:$I$54,8,FALSE)</f>
        <v>#N/A</v>
      </c>
      <c r="R402" s="171" t="e">
        <f>VLOOKUP(C402&amp;D402&amp;A402,'Delivery Counts'!$A$23:$I$54,9,FALSE)</f>
        <v>#N/A</v>
      </c>
      <c r="S402" s="16" t="e">
        <f t="shared" si="18"/>
        <v>#N/A</v>
      </c>
      <c r="T402" s="237"/>
      <c r="U402" s="237"/>
    </row>
    <row r="403" spans="1:21" s="172" customFormat="1">
      <c r="A403" s="38">
        <v>27</v>
      </c>
      <c r="B403" s="39">
        <f t="shared" si="16"/>
        <v>0</v>
      </c>
      <c r="C403" s="39" t="str">
        <f t="shared" si="17"/>
        <v>2022 Current Year</v>
      </c>
      <c r="D403" s="40">
        <v>3</v>
      </c>
      <c r="E403" s="662">
        <v>27</v>
      </c>
      <c r="F403" s="40">
        <v>6</v>
      </c>
      <c r="G403" s="40" t="s">
        <v>138</v>
      </c>
      <c r="H403" s="40" t="s">
        <v>214</v>
      </c>
      <c r="I403" s="1014" t="s">
        <v>676</v>
      </c>
      <c r="J403" s="303">
        <v>0</v>
      </c>
      <c r="K403" s="304">
        <v>0</v>
      </c>
      <c r="L403" s="305">
        <v>0</v>
      </c>
      <c r="M403" s="305">
        <v>0</v>
      </c>
      <c r="N403" s="303">
        <v>0</v>
      </c>
      <c r="O403" s="306">
        <v>0</v>
      </c>
      <c r="P403" s="303">
        <v>0</v>
      </c>
      <c r="Q403" s="171" t="e">
        <f>VLOOKUP(C403&amp;D403&amp;A403,'Delivery Counts'!$A$23:$I$54,8,FALSE)</f>
        <v>#N/A</v>
      </c>
      <c r="R403" s="171" t="e">
        <f>VLOOKUP(C403&amp;D403&amp;A403,'Delivery Counts'!$A$23:$I$54,9,FALSE)</f>
        <v>#N/A</v>
      </c>
      <c r="S403" s="16" t="e">
        <f t="shared" si="18"/>
        <v>#N/A</v>
      </c>
      <c r="T403" s="237"/>
      <c r="U403" s="237"/>
    </row>
    <row r="404" spans="1:21" s="172" customFormat="1">
      <c r="A404" s="38">
        <v>27</v>
      </c>
      <c r="B404" s="39">
        <f t="shared" si="16"/>
        <v>0</v>
      </c>
      <c r="C404" s="39" t="str">
        <f t="shared" si="17"/>
        <v>2022 Current Year</v>
      </c>
      <c r="D404" s="40">
        <v>3</v>
      </c>
      <c r="E404" s="662">
        <v>27</v>
      </c>
      <c r="F404" s="40">
        <v>6</v>
      </c>
      <c r="G404" s="40" t="s">
        <v>138</v>
      </c>
      <c r="H404" s="40" t="s">
        <v>215</v>
      </c>
      <c r="I404" s="1014" t="s">
        <v>216</v>
      </c>
      <c r="J404" s="303">
        <v>0</v>
      </c>
      <c r="K404" s="304">
        <v>0</v>
      </c>
      <c r="L404" s="305">
        <v>0</v>
      </c>
      <c r="M404" s="305">
        <v>0</v>
      </c>
      <c r="N404" s="303">
        <v>0</v>
      </c>
      <c r="O404" s="306">
        <v>0</v>
      </c>
      <c r="P404" s="303">
        <v>0</v>
      </c>
      <c r="Q404" s="171" t="e">
        <f>VLOOKUP(C404&amp;D404&amp;A404,'Delivery Counts'!$A$23:$I$54,8,FALSE)</f>
        <v>#N/A</v>
      </c>
      <c r="R404" s="171" t="e">
        <f>VLOOKUP(C404&amp;D404&amp;A404,'Delivery Counts'!$A$23:$I$54,9,FALSE)</f>
        <v>#N/A</v>
      </c>
      <c r="S404" s="16" t="e">
        <f t="shared" si="18"/>
        <v>#N/A</v>
      </c>
      <c r="T404" s="237"/>
      <c r="U404" s="237"/>
    </row>
    <row r="405" spans="1:21" s="172" customFormat="1">
      <c r="A405" s="38">
        <v>27</v>
      </c>
      <c r="B405" s="39">
        <f t="shared" si="16"/>
        <v>0</v>
      </c>
      <c r="C405" s="39" t="str">
        <f t="shared" si="17"/>
        <v>2022 Current Year</v>
      </c>
      <c r="D405" s="40">
        <v>3</v>
      </c>
      <c r="E405" s="662">
        <v>27</v>
      </c>
      <c r="F405" s="40">
        <v>6</v>
      </c>
      <c r="G405" s="40" t="s">
        <v>138</v>
      </c>
      <c r="H405" s="40" t="s">
        <v>217</v>
      </c>
      <c r="I405" s="1014" t="s">
        <v>262</v>
      </c>
      <c r="J405" s="303">
        <v>0</v>
      </c>
      <c r="K405" s="304">
        <v>0</v>
      </c>
      <c r="L405" s="305">
        <v>0</v>
      </c>
      <c r="M405" s="305">
        <v>0</v>
      </c>
      <c r="N405" s="303">
        <v>0</v>
      </c>
      <c r="O405" s="306">
        <v>0</v>
      </c>
      <c r="P405" s="303">
        <v>0</v>
      </c>
      <c r="Q405" s="171" t="e">
        <f>VLOOKUP(C405&amp;D405&amp;A405,'Delivery Counts'!$A$23:$I$54,8,FALSE)</f>
        <v>#N/A</v>
      </c>
      <c r="R405" s="171" t="e">
        <f>VLOOKUP(C405&amp;D405&amp;A405,'Delivery Counts'!$A$23:$I$54,9,FALSE)</f>
        <v>#N/A</v>
      </c>
      <c r="S405" s="16" t="e">
        <f t="shared" si="18"/>
        <v>#N/A</v>
      </c>
      <c r="T405" s="237"/>
      <c r="U405" s="237"/>
    </row>
    <row r="406" spans="1:21" s="172" customFormat="1">
      <c r="A406" s="38">
        <v>27</v>
      </c>
      <c r="B406" s="39">
        <f t="shared" si="16"/>
        <v>0</v>
      </c>
      <c r="C406" s="39" t="str">
        <f t="shared" si="17"/>
        <v>2022 Current Year</v>
      </c>
      <c r="D406" s="40">
        <v>3</v>
      </c>
      <c r="E406" s="662">
        <v>27</v>
      </c>
      <c r="F406" s="40">
        <v>6</v>
      </c>
      <c r="G406" s="40" t="s">
        <v>138</v>
      </c>
      <c r="H406" s="40" t="s">
        <v>218</v>
      </c>
      <c r="I406" s="1014" t="s">
        <v>677</v>
      </c>
      <c r="J406" s="303">
        <v>0</v>
      </c>
      <c r="K406" s="304">
        <v>0</v>
      </c>
      <c r="L406" s="305">
        <v>0</v>
      </c>
      <c r="M406" s="305">
        <v>0</v>
      </c>
      <c r="N406" s="303">
        <v>0</v>
      </c>
      <c r="O406" s="306">
        <v>0</v>
      </c>
      <c r="P406" s="303">
        <v>0</v>
      </c>
      <c r="Q406" s="171" t="e">
        <f>VLOOKUP(C406&amp;D406&amp;A406,'Delivery Counts'!$A$23:$I$54,8,FALSE)</f>
        <v>#N/A</v>
      </c>
      <c r="R406" s="171" t="e">
        <f>VLOOKUP(C406&amp;D406&amp;A406,'Delivery Counts'!$A$23:$I$54,9,FALSE)</f>
        <v>#N/A</v>
      </c>
      <c r="S406" s="16" t="e">
        <f t="shared" si="18"/>
        <v>#N/A</v>
      </c>
      <c r="T406" s="237"/>
      <c r="U406" s="237"/>
    </row>
    <row r="407" spans="1:21" s="172" customFormat="1">
      <c r="A407" s="38">
        <v>27</v>
      </c>
      <c r="B407" s="39">
        <f t="shared" si="16"/>
        <v>0</v>
      </c>
      <c r="C407" s="39" t="str">
        <f t="shared" si="17"/>
        <v>2022 Current Year</v>
      </c>
      <c r="D407" s="40">
        <v>3</v>
      </c>
      <c r="E407" s="662">
        <v>27</v>
      </c>
      <c r="F407" s="40">
        <v>6</v>
      </c>
      <c r="G407" s="40" t="s">
        <v>138</v>
      </c>
      <c r="H407" s="40" t="s">
        <v>219</v>
      </c>
      <c r="I407" s="1014" t="s">
        <v>263</v>
      </c>
      <c r="J407" s="303">
        <v>0</v>
      </c>
      <c r="K407" s="304">
        <v>0</v>
      </c>
      <c r="L407" s="305">
        <v>0</v>
      </c>
      <c r="M407" s="305">
        <v>0</v>
      </c>
      <c r="N407" s="303">
        <v>0</v>
      </c>
      <c r="O407" s="306">
        <v>0</v>
      </c>
      <c r="P407" s="303">
        <v>0</v>
      </c>
      <c r="Q407" s="171" t="e">
        <f>VLOOKUP(C407&amp;D407&amp;A407,'Delivery Counts'!$A$23:$I$54,8,FALSE)</f>
        <v>#N/A</v>
      </c>
      <c r="R407" s="171" t="e">
        <f>VLOOKUP(C407&amp;D407&amp;A407,'Delivery Counts'!$A$23:$I$54,9,FALSE)</f>
        <v>#N/A</v>
      </c>
      <c r="S407" s="16" t="e">
        <f t="shared" si="18"/>
        <v>#N/A</v>
      </c>
      <c r="T407" s="237"/>
      <c r="U407" s="237"/>
    </row>
    <row r="408" spans="1:21" s="172" customFormat="1">
      <c r="A408" s="38">
        <v>27</v>
      </c>
      <c r="B408" s="39">
        <f t="shared" si="16"/>
        <v>0</v>
      </c>
      <c r="C408" s="39" t="str">
        <f t="shared" si="17"/>
        <v>2022 Current Year</v>
      </c>
      <c r="D408" s="40">
        <v>3</v>
      </c>
      <c r="E408" s="662">
        <v>27</v>
      </c>
      <c r="F408" s="40">
        <v>6</v>
      </c>
      <c r="G408" s="40" t="s">
        <v>138</v>
      </c>
      <c r="H408" s="40" t="s">
        <v>220</v>
      </c>
      <c r="I408" s="1014" t="s">
        <v>675</v>
      </c>
      <c r="J408" s="303">
        <v>0</v>
      </c>
      <c r="K408" s="304">
        <v>0</v>
      </c>
      <c r="L408" s="305">
        <v>0</v>
      </c>
      <c r="M408" s="305">
        <v>0</v>
      </c>
      <c r="N408" s="303">
        <v>0</v>
      </c>
      <c r="O408" s="306">
        <v>0</v>
      </c>
      <c r="P408" s="303">
        <v>0</v>
      </c>
      <c r="Q408" s="171" t="e">
        <f>VLOOKUP(C408&amp;D408&amp;A408,'Delivery Counts'!$A$23:$I$54,8,FALSE)</f>
        <v>#N/A</v>
      </c>
      <c r="R408" s="171" t="e">
        <f>VLOOKUP(C408&amp;D408&amp;A408,'Delivery Counts'!$A$23:$I$54,9,FALSE)</f>
        <v>#N/A</v>
      </c>
      <c r="S408" s="16" t="e">
        <f t="shared" si="18"/>
        <v>#N/A</v>
      </c>
      <c r="T408" s="237"/>
      <c r="U408" s="237"/>
    </row>
    <row r="409" spans="1:21" s="172" customFormat="1">
      <c r="A409" s="38">
        <v>27</v>
      </c>
      <c r="B409" s="39">
        <f t="shared" si="16"/>
        <v>0</v>
      </c>
      <c r="C409" s="39" t="str">
        <f t="shared" si="17"/>
        <v>2022 Current Year</v>
      </c>
      <c r="D409" s="40">
        <v>3</v>
      </c>
      <c r="E409" s="662">
        <v>27</v>
      </c>
      <c r="F409" s="40">
        <v>6</v>
      </c>
      <c r="G409" s="40" t="s">
        <v>138</v>
      </c>
      <c r="H409" s="40" t="s">
        <v>221</v>
      </c>
      <c r="I409" s="1014" t="s">
        <v>264</v>
      </c>
      <c r="J409" s="303">
        <v>0</v>
      </c>
      <c r="K409" s="304">
        <v>0</v>
      </c>
      <c r="L409" s="305">
        <v>0</v>
      </c>
      <c r="M409" s="305">
        <v>0</v>
      </c>
      <c r="N409" s="303">
        <v>0</v>
      </c>
      <c r="O409" s="306">
        <v>0</v>
      </c>
      <c r="P409" s="303">
        <v>0</v>
      </c>
      <c r="Q409" s="171" t="e">
        <f>VLOOKUP(C409&amp;D409&amp;A409,'Delivery Counts'!$A$23:$I$54,8,FALSE)</f>
        <v>#N/A</v>
      </c>
      <c r="R409" s="171" t="e">
        <f>VLOOKUP(C409&amp;D409&amp;A409,'Delivery Counts'!$A$23:$I$54,9,FALSE)</f>
        <v>#N/A</v>
      </c>
      <c r="S409" s="16" t="e">
        <f t="shared" si="18"/>
        <v>#N/A</v>
      </c>
      <c r="T409" s="237"/>
      <c r="U409" s="237"/>
    </row>
    <row r="410" spans="1:21" s="172" customFormat="1">
      <c r="A410" s="38">
        <v>27</v>
      </c>
      <c r="B410" s="39">
        <f t="shared" si="16"/>
        <v>0</v>
      </c>
      <c r="C410" s="39" t="str">
        <f t="shared" si="17"/>
        <v>2022 Current Year</v>
      </c>
      <c r="D410" s="40">
        <v>3</v>
      </c>
      <c r="E410" s="662">
        <v>27</v>
      </c>
      <c r="F410" s="40">
        <v>6</v>
      </c>
      <c r="G410" s="40" t="s">
        <v>138</v>
      </c>
      <c r="H410" s="40" t="s">
        <v>222</v>
      </c>
      <c r="I410" s="1014" t="s">
        <v>206</v>
      </c>
      <c r="J410" s="303">
        <v>0</v>
      </c>
      <c r="K410" s="304">
        <v>0</v>
      </c>
      <c r="L410" s="305">
        <v>0</v>
      </c>
      <c r="M410" s="305">
        <v>0</v>
      </c>
      <c r="N410" s="303">
        <v>0</v>
      </c>
      <c r="O410" s="306">
        <v>0</v>
      </c>
      <c r="P410" s="303">
        <v>0</v>
      </c>
      <c r="Q410" s="171" t="e">
        <f>VLOOKUP(C410&amp;D410&amp;A410,'Delivery Counts'!$A$23:$I$54,8,FALSE)</f>
        <v>#N/A</v>
      </c>
      <c r="R410" s="171" t="e">
        <f>VLOOKUP(C410&amp;D410&amp;A410,'Delivery Counts'!$A$23:$I$54,9,FALSE)</f>
        <v>#N/A</v>
      </c>
      <c r="S410" s="16" t="e">
        <f t="shared" si="18"/>
        <v>#N/A</v>
      </c>
      <c r="T410" s="237"/>
      <c r="U410" s="237"/>
    </row>
    <row r="411" spans="1:21" s="172" customFormat="1">
      <c r="A411" s="38">
        <v>27</v>
      </c>
      <c r="B411" s="39">
        <f t="shared" si="16"/>
        <v>0</v>
      </c>
      <c r="C411" s="39" t="str">
        <f t="shared" si="17"/>
        <v>2022 Current Year</v>
      </c>
      <c r="D411" s="40">
        <v>3</v>
      </c>
      <c r="E411" s="662">
        <v>27</v>
      </c>
      <c r="F411" s="40">
        <v>6</v>
      </c>
      <c r="G411" s="40" t="s">
        <v>138</v>
      </c>
      <c r="H411" s="40" t="s">
        <v>223</v>
      </c>
      <c r="I411" s="1014" t="s">
        <v>181</v>
      </c>
      <c r="J411" s="303">
        <v>0</v>
      </c>
      <c r="K411" s="304">
        <v>0</v>
      </c>
      <c r="L411" s="305">
        <v>0</v>
      </c>
      <c r="M411" s="305">
        <v>0</v>
      </c>
      <c r="N411" s="303">
        <v>0</v>
      </c>
      <c r="O411" s="306">
        <v>0</v>
      </c>
      <c r="P411" s="303">
        <v>0</v>
      </c>
      <c r="Q411" s="171" t="e">
        <f>VLOOKUP(C411&amp;D411&amp;A411,'Delivery Counts'!$A$23:$I$54,8,FALSE)</f>
        <v>#N/A</v>
      </c>
      <c r="R411" s="171" t="e">
        <f>VLOOKUP(C411&amp;D411&amp;A411,'Delivery Counts'!$A$23:$I$54,9,FALSE)</f>
        <v>#N/A</v>
      </c>
      <c r="S411" s="16" t="e">
        <f t="shared" si="18"/>
        <v>#N/A</v>
      </c>
      <c r="T411" s="237"/>
      <c r="U411" s="237"/>
    </row>
    <row r="412" spans="1:21" s="172" customFormat="1">
      <c r="A412" s="38">
        <v>27</v>
      </c>
      <c r="B412" s="39">
        <f t="shared" si="16"/>
        <v>0</v>
      </c>
      <c r="C412" s="39" t="str">
        <f t="shared" si="17"/>
        <v>2022 Current Year</v>
      </c>
      <c r="D412" s="40">
        <v>3</v>
      </c>
      <c r="E412" s="662">
        <v>27</v>
      </c>
      <c r="F412" s="40">
        <v>6</v>
      </c>
      <c r="G412" s="40" t="s">
        <v>138</v>
      </c>
      <c r="H412" s="40" t="s">
        <v>150</v>
      </c>
      <c r="I412" s="1014" t="s">
        <v>204</v>
      </c>
      <c r="J412" s="303">
        <v>0</v>
      </c>
      <c r="K412" s="304">
        <v>0</v>
      </c>
      <c r="L412" s="305">
        <v>0</v>
      </c>
      <c r="M412" s="305">
        <v>0</v>
      </c>
      <c r="N412" s="303">
        <v>0</v>
      </c>
      <c r="O412" s="306">
        <v>0</v>
      </c>
      <c r="P412" s="303">
        <v>0</v>
      </c>
      <c r="Q412" s="171" t="e">
        <f>VLOOKUP(C412&amp;D412&amp;A412,'Delivery Counts'!$A$23:$I$54,8,FALSE)</f>
        <v>#N/A</v>
      </c>
      <c r="R412" s="171" t="e">
        <f>VLOOKUP(C412&amp;D412&amp;A412,'Delivery Counts'!$A$23:$I$54,9,FALSE)</f>
        <v>#N/A</v>
      </c>
      <c r="S412" s="16" t="e">
        <f t="shared" si="18"/>
        <v>#N/A</v>
      </c>
      <c r="T412" s="237"/>
      <c r="U412" s="237"/>
    </row>
    <row r="413" spans="1:21" s="172" customFormat="1">
      <c r="A413" s="38">
        <v>27</v>
      </c>
      <c r="B413" s="39">
        <f t="shared" si="16"/>
        <v>0</v>
      </c>
      <c r="C413" s="39" t="str">
        <f t="shared" si="17"/>
        <v>2022 Current Year</v>
      </c>
      <c r="D413" s="40">
        <v>3</v>
      </c>
      <c r="E413" s="662">
        <v>27</v>
      </c>
      <c r="F413" s="40">
        <v>6</v>
      </c>
      <c r="G413" s="40" t="s">
        <v>138</v>
      </c>
      <c r="H413" s="40" t="s">
        <v>151</v>
      </c>
      <c r="I413" s="1014" t="s">
        <v>205</v>
      </c>
      <c r="J413" s="303">
        <v>0</v>
      </c>
      <c r="K413" s="304">
        <v>0</v>
      </c>
      <c r="L413" s="305">
        <v>0</v>
      </c>
      <c r="M413" s="305">
        <v>0</v>
      </c>
      <c r="N413" s="303">
        <v>0</v>
      </c>
      <c r="O413" s="306">
        <v>0</v>
      </c>
      <c r="P413" s="303">
        <v>0</v>
      </c>
      <c r="Q413" s="171" t="e">
        <f>VLOOKUP(C413&amp;D413&amp;A413,'Delivery Counts'!$A$23:$I$54,8,FALSE)</f>
        <v>#N/A</v>
      </c>
      <c r="R413" s="171" t="e">
        <f>VLOOKUP(C413&amp;D413&amp;A413,'Delivery Counts'!$A$23:$I$54,9,FALSE)</f>
        <v>#N/A</v>
      </c>
      <c r="S413" s="16" t="e">
        <f t="shared" si="18"/>
        <v>#N/A</v>
      </c>
      <c r="T413" s="237"/>
      <c r="U413" s="237"/>
    </row>
    <row r="414" spans="1:21" s="172" customFormat="1">
      <c r="A414" s="38">
        <v>27</v>
      </c>
      <c r="B414" s="39">
        <f t="shared" si="16"/>
        <v>0</v>
      </c>
      <c r="C414" s="39" t="str">
        <f t="shared" si="17"/>
        <v>2022 Current Year</v>
      </c>
      <c r="D414" s="40">
        <v>3</v>
      </c>
      <c r="E414" s="662">
        <v>27</v>
      </c>
      <c r="F414" s="40">
        <v>6</v>
      </c>
      <c r="G414" s="40" t="s">
        <v>138</v>
      </c>
      <c r="H414" s="40" t="s">
        <v>152</v>
      </c>
      <c r="I414" s="1014" t="s">
        <v>182</v>
      </c>
      <c r="J414" s="303">
        <v>0</v>
      </c>
      <c r="K414" s="304">
        <v>0</v>
      </c>
      <c r="L414" s="305">
        <v>0</v>
      </c>
      <c r="M414" s="305">
        <v>0</v>
      </c>
      <c r="N414" s="303">
        <v>0</v>
      </c>
      <c r="O414" s="306">
        <v>0</v>
      </c>
      <c r="P414" s="303">
        <v>0</v>
      </c>
      <c r="Q414" s="171" t="e">
        <f>VLOOKUP(C414&amp;D414&amp;A414,'Delivery Counts'!$A$23:$I$54,8,FALSE)</f>
        <v>#N/A</v>
      </c>
      <c r="R414" s="171" t="e">
        <f>VLOOKUP(C414&amp;D414&amp;A414,'Delivery Counts'!$A$23:$I$54,9,FALSE)</f>
        <v>#N/A</v>
      </c>
      <c r="S414" s="16" t="e">
        <f t="shared" si="18"/>
        <v>#N/A</v>
      </c>
      <c r="T414" s="237"/>
      <c r="U414" s="237"/>
    </row>
    <row r="415" spans="1:21" s="172" customFormat="1">
      <c r="A415" s="38">
        <v>27</v>
      </c>
      <c r="B415" s="39">
        <f t="shared" si="16"/>
        <v>0</v>
      </c>
      <c r="C415" s="39" t="str">
        <f t="shared" si="17"/>
        <v>2022 Current Year</v>
      </c>
      <c r="D415" s="40">
        <v>3</v>
      </c>
      <c r="E415" s="662">
        <v>27</v>
      </c>
      <c r="F415" s="40">
        <v>6</v>
      </c>
      <c r="G415" s="40" t="s">
        <v>138</v>
      </c>
      <c r="H415" s="40" t="s">
        <v>70</v>
      </c>
      <c r="I415" s="1014" t="s">
        <v>265</v>
      </c>
      <c r="J415" s="303">
        <v>0</v>
      </c>
      <c r="K415" s="304">
        <v>0</v>
      </c>
      <c r="L415" s="305">
        <v>0</v>
      </c>
      <c r="M415" s="305">
        <v>0</v>
      </c>
      <c r="N415" s="303">
        <v>0</v>
      </c>
      <c r="O415" s="306">
        <v>0</v>
      </c>
      <c r="P415" s="303">
        <v>0</v>
      </c>
      <c r="Q415" s="171" t="e">
        <f>VLOOKUP(C415&amp;D415&amp;A415,'Delivery Counts'!$A$23:$I$54,8,FALSE)</f>
        <v>#N/A</v>
      </c>
      <c r="R415" s="171" t="e">
        <f>VLOOKUP(C415&amp;D415&amp;A415,'Delivery Counts'!$A$23:$I$54,9,FALSE)</f>
        <v>#N/A</v>
      </c>
      <c r="S415" s="16" t="e">
        <f t="shared" si="18"/>
        <v>#N/A</v>
      </c>
      <c r="T415" s="237"/>
      <c r="U415" s="237"/>
    </row>
    <row r="416" spans="1:21" s="172" customFormat="1">
      <c r="A416" s="38">
        <v>27</v>
      </c>
      <c r="B416" s="39">
        <f t="shared" si="16"/>
        <v>0</v>
      </c>
      <c r="C416" s="39" t="str">
        <f t="shared" si="17"/>
        <v>2022 Current Year</v>
      </c>
      <c r="D416" s="40">
        <v>3</v>
      </c>
      <c r="E416" s="662">
        <v>27</v>
      </c>
      <c r="F416" s="40">
        <v>6</v>
      </c>
      <c r="G416" s="40" t="s">
        <v>138</v>
      </c>
      <c r="H416" s="40" t="s">
        <v>71</v>
      </c>
      <c r="I416" s="1014" t="s">
        <v>266</v>
      </c>
      <c r="J416" s="303">
        <v>0</v>
      </c>
      <c r="K416" s="304">
        <v>0</v>
      </c>
      <c r="L416" s="305">
        <v>0</v>
      </c>
      <c r="M416" s="305">
        <v>0</v>
      </c>
      <c r="N416" s="303">
        <v>0</v>
      </c>
      <c r="O416" s="306">
        <v>0</v>
      </c>
      <c r="P416" s="303">
        <v>0</v>
      </c>
      <c r="Q416" s="171" t="e">
        <f>VLOOKUP(C416&amp;D416&amp;A416,'Delivery Counts'!$A$23:$I$54,8,FALSE)</f>
        <v>#N/A</v>
      </c>
      <c r="R416" s="171" t="e">
        <f>VLOOKUP(C416&amp;D416&amp;A416,'Delivery Counts'!$A$23:$I$54,9,FALSE)</f>
        <v>#N/A</v>
      </c>
      <c r="S416" s="16" t="e">
        <f t="shared" si="18"/>
        <v>#N/A</v>
      </c>
      <c r="T416" s="237"/>
      <c r="U416" s="237"/>
    </row>
    <row r="417" spans="1:21" s="172" customFormat="1">
      <c r="A417" s="38">
        <v>27</v>
      </c>
      <c r="B417" s="39">
        <f t="shared" si="16"/>
        <v>0</v>
      </c>
      <c r="C417" s="39" t="str">
        <f t="shared" si="17"/>
        <v>2022 Current Year</v>
      </c>
      <c r="D417" s="40">
        <v>3</v>
      </c>
      <c r="E417" s="662">
        <v>27</v>
      </c>
      <c r="F417" s="40">
        <v>6</v>
      </c>
      <c r="G417" s="40" t="s">
        <v>138</v>
      </c>
      <c r="H417" s="40" t="s">
        <v>72</v>
      </c>
      <c r="I417" s="1014" t="s">
        <v>527</v>
      </c>
      <c r="J417" s="303">
        <v>0</v>
      </c>
      <c r="K417" s="304">
        <v>0</v>
      </c>
      <c r="L417" s="305">
        <v>0</v>
      </c>
      <c r="M417" s="305">
        <v>0</v>
      </c>
      <c r="N417" s="303">
        <v>0</v>
      </c>
      <c r="O417" s="306">
        <v>0</v>
      </c>
      <c r="P417" s="303">
        <v>0</v>
      </c>
      <c r="Q417" s="171" t="e">
        <f>VLOOKUP(C417&amp;D417&amp;A417,'Delivery Counts'!$A$23:$I$54,8,FALSE)</f>
        <v>#N/A</v>
      </c>
      <c r="R417" s="171" t="e">
        <f>VLOOKUP(C417&amp;D417&amp;A417,'Delivery Counts'!$A$23:$I$54,9,FALSE)</f>
        <v>#N/A</v>
      </c>
      <c r="S417" s="16" t="e">
        <f t="shared" si="18"/>
        <v>#N/A</v>
      </c>
      <c r="T417" s="237"/>
      <c r="U417" s="237"/>
    </row>
    <row r="418" spans="1:21" s="172" customFormat="1">
      <c r="A418" s="38">
        <v>27</v>
      </c>
      <c r="B418" s="39">
        <f t="shared" si="16"/>
        <v>0</v>
      </c>
      <c r="C418" s="39" t="str">
        <f t="shared" si="17"/>
        <v>2022 Current Year</v>
      </c>
      <c r="D418" s="40">
        <v>3</v>
      </c>
      <c r="E418" s="662">
        <v>27</v>
      </c>
      <c r="F418" s="40">
        <v>6</v>
      </c>
      <c r="G418" s="40" t="s">
        <v>138</v>
      </c>
      <c r="H418" s="40" t="s">
        <v>73</v>
      </c>
      <c r="I418" s="1014" t="s">
        <v>528</v>
      </c>
      <c r="J418" s="303">
        <v>0</v>
      </c>
      <c r="K418" s="304">
        <v>0</v>
      </c>
      <c r="L418" s="305">
        <v>0</v>
      </c>
      <c r="M418" s="305">
        <v>0</v>
      </c>
      <c r="N418" s="303">
        <v>0</v>
      </c>
      <c r="O418" s="306">
        <v>0</v>
      </c>
      <c r="P418" s="303">
        <v>0</v>
      </c>
      <c r="Q418" s="171" t="e">
        <f>VLOOKUP(C418&amp;D418&amp;A418,'Delivery Counts'!$A$23:$I$54,8,FALSE)</f>
        <v>#N/A</v>
      </c>
      <c r="R418" s="171" t="e">
        <f>VLOOKUP(C418&amp;D418&amp;A418,'Delivery Counts'!$A$23:$I$54,9,FALSE)</f>
        <v>#N/A</v>
      </c>
      <c r="S418" s="16" t="e">
        <f t="shared" si="18"/>
        <v>#N/A</v>
      </c>
      <c r="T418" s="237"/>
      <c r="U418" s="237"/>
    </row>
    <row r="419" spans="1:21" s="172" customFormat="1">
      <c r="A419" s="38">
        <v>27</v>
      </c>
      <c r="B419" s="39">
        <f t="shared" si="16"/>
        <v>0</v>
      </c>
      <c r="C419" s="39" t="str">
        <f t="shared" si="17"/>
        <v>2022 Current Year</v>
      </c>
      <c r="D419" s="40">
        <v>3</v>
      </c>
      <c r="E419" s="662">
        <v>27</v>
      </c>
      <c r="F419" s="40">
        <v>6</v>
      </c>
      <c r="G419" s="40" t="s">
        <v>138</v>
      </c>
      <c r="H419" s="40" t="s">
        <v>409</v>
      </c>
      <c r="I419" s="1014" t="s">
        <v>803</v>
      </c>
      <c r="J419" s="303">
        <v>0</v>
      </c>
      <c r="K419" s="304">
        <v>0</v>
      </c>
      <c r="L419" s="305">
        <v>0</v>
      </c>
      <c r="M419" s="305">
        <v>0</v>
      </c>
      <c r="N419" s="303">
        <v>0</v>
      </c>
      <c r="O419" s="306">
        <v>0</v>
      </c>
      <c r="P419" s="303">
        <v>0</v>
      </c>
      <c r="Q419" s="171" t="e">
        <f>VLOOKUP(C419&amp;D419&amp;A419,'Delivery Counts'!$A$23:$I$54,8,FALSE)</f>
        <v>#N/A</v>
      </c>
      <c r="R419" s="171" t="e">
        <f>VLOOKUP(C419&amp;D419&amp;A419,'Delivery Counts'!$A$23:$I$54,9,FALSE)</f>
        <v>#N/A</v>
      </c>
      <c r="S419" s="16" t="e">
        <f t="shared" si="18"/>
        <v>#N/A</v>
      </c>
      <c r="T419" s="237"/>
      <c r="U419" s="237"/>
    </row>
    <row r="420" spans="1:21" s="172" customFormat="1">
      <c r="A420" s="38">
        <v>28</v>
      </c>
      <c r="B420" s="39">
        <f t="shared" si="3"/>
        <v>0</v>
      </c>
      <c r="C420" s="39" t="str">
        <f t="shared" si="4"/>
        <v>2022 Current Year</v>
      </c>
      <c r="D420" s="40">
        <v>3</v>
      </c>
      <c r="E420" s="662">
        <v>28</v>
      </c>
      <c r="F420" s="662">
        <v>6</v>
      </c>
      <c r="G420" s="40" t="s">
        <v>139</v>
      </c>
      <c r="H420" s="40" t="s">
        <v>211</v>
      </c>
      <c r="I420" s="698" t="s">
        <v>261</v>
      </c>
      <c r="J420" s="303">
        <v>0</v>
      </c>
      <c r="K420" s="304">
        <v>0</v>
      </c>
      <c r="L420" s="305">
        <v>0</v>
      </c>
      <c r="M420" s="305">
        <v>0</v>
      </c>
      <c r="N420" s="303">
        <v>0</v>
      </c>
      <c r="O420" s="306">
        <v>0</v>
      </c>
      <c r="P420" s="303">
        <v>0</v>
      </c>
      <c r="Q420" s="171">
        <f>VLOOKUP(C420&amp;D420&amp;A420,'Delivery Counts'!$A$23:$I$54,8,FALSE)</f>
        <v>0</v>
      </c>
      <c r="R420" s="171">
        <f>VLOOKUP(C420&amp;D420&amp;A420,'Delivery Counts'!$A$23:$I$54,9,FALSE)</f>
        <v>0</v>
      </c>
      <c r="S420" s="16">
        <f t="shared" si="15"/>
        <v>0</v>
      </c>
      <c r="T420" s="237"/>
      <c r="U420" s="237"/>
    </row>
    <row r="421" spans="1:21" s="172" customFormat="1">
      <c r="A421" s="38">
        <v>28</v>
      </c>
      <c r="B421" s="39">
        <f t="shared" si="3"/>
        <v>0</v>
      </c>
      <c r="C421" s="39" t="str">
        <f t="shared" si="4"/>
        <v>2022 Current Year</v>
      </c>
      <c r="D421" s="40">
        <v>3</v>
      </c>
      <c r="E421" s="662">
        <v>28</v>
      </c>
      <c r="F421" s="662">
        <v>6</v>
      </c>
      <c r="G421" s="311" t="s">
        <v>139</v>
      </c>
      <c r="H421" s="40" t="s">
        <v>214</v>
      </c>
      <c r="I421" s="698" t="s">
        <v>676</v>
      </c>
      <c r="J421" s="303">
        <v>0</v>
      </c>
      <c r="K421" s="304">
        <v>0</v>
      </c>
      <c r="L421" s="305">
        <v>0</v>
      </c>
      <c r="M421" s="305">
        <v>0</v>
      </c>
      <c r="N421" s="303">
        <v>0</v>
      </c>
      <c r="O421" s="306">
        <v>0</v>
      </c>
      <c r="P421" s="303">
        <v>0</v>
      </c>
      <c r="Q421" s="171">
        <f>VLOOKUP(C421&amp;D421&amp;A421,'Delivery Counts'!$A$23:$I$54,8,FALSE)</f>
        <v>0</v>
      </c>
      <c r="R421" s="171">
        <f>VLOOKUP(C421&amp;D421&amp;A421,'Delivery Counts'!$A$23:$I$54,9,FALSE)</f>
        <v>0</v>
      </c>
      <c r="S421" s="16">
        <f t="shared" si="15"/>
        <v>0</v>
      </c>
    </row>
    <row r="422" spans="1:21" s="172" customFormat="1">
      <c r="A422" s="38">
        <v>28</v>
      </c>
      <c r="B422" s="39">
        <f t="shared" si="3"/>
        <v>0</v>
      </c>
      <c r="C422" s="39" t="str">
        <f t="shared" si="4"/>
        <v>2022 Current Year</v>
      </c>
      <c r="D422" s="40">
        <v>3</v>
      </c>
      <c r="E422" s="662">
        <v>28</v>
      </c>
      <c r="F422" s="662">
        <v>6</v>
      </c>
      <c r="G422" s="311" t="s">
        <v>139</v>
      </c>
      <c r="H422" s="40" t="s">
        <v>215</v>
      </c>
      <c r="I422" s="698" t="s">
        <v>216</v>
      </c>
      <c r="J422" s="303">
        <v>0</v>
      </c>
      <c r="K422" s="304">
        <v>0</v>
      </c>
      <c r="L422" s="305">
        <v>0</v>
      </c>
      <c r="M422" s="305">
        <v>0</v>
      </c>
      <c r="N422" s="303">
        <v>0</v>
      </c>
      <c r="O422" s="306">
        <v>0</v>
      </c>
      <c r="P422" s="303">
        <v>0</v>
      </c>
      <c r="Q422" s="171">
        <f>VLOOKUP(C422&amp;D422&amp;A422,'Delivery Counts'!$A$23:$I$54,8,FALSE)</f>
        <v>0</v>
      </c>
      <c r="R422" s="171">
        <f>VLOOKUP(C422&amp;D422&amp;A422,'Delivery Counts'!$A$23:$I$54,9,FALSE)</f>
        <v>0</v>
      </c>
      <c r="S422" s="16">
        <f t="shared" si="15"/>
        <v>0</v>
      </c>
    </row>
    <row r="423" spans="1:21" s="172" customFormat="1">
      <c r="A423" s="38">
        <v>28</v>
      </c>
      <c r="B423" s="39">
        <f t="shared" si="3"/>
        <v>0</v>
      </c>
      <c r="C423" s="39" t="str">
        <f t="shared" si="4"/>
        <v>2022 Current Year</v>
      </c>
      <c r="D423" s="40">
        <v>3</v>
      </c>
      <c r="E423" s="662">
        <v>28</v>
      </c>
      <c r="F423" s="662">
        <v>6</v>
      </c>
      <c r="G423" s="311" t="s">
        <v>139</v>
      </c>
      <c r="H423" s="40" t="s">
        <v>217</v>
      </c>
      <c r="I423" s="698" t="s">
        <v>262</v>
      </c>
      <c r="J423" s="303">
        <v>0</v>
      </c>
      <c r="K423" s="304">
        <v>0</v>
      </c>
      <c r="L423" s="305">
        <v>0</v>
      </c>
      <c r="M423" s="305">
        <v>0</v>
      </c>
      <c r="N423" s="303">
        <v>0</v>
      </c>
      <c r="O423" s="306">
        <v>0</v>
      </c>
      <c r="P423" s="303">
        <v>0</v>
      </c>
      <c r="Q423" s="171">
        <f>VLOOKUP(C423&amp;D423&amp;A423,'Delivery Counts'!$A$23:$I$54,8,FALSE)</f>
        <v>0</v>
      </c>
      <c r="R423" s="171">
        <f>VLOOKUP(C423&amp;D423&amp;A423,'Delivery Counts'!$A$23:$I$54,9,FALSE)</f>
        <v>0</v>
      </c>
      <c r="S423" s="16">
        <f t="shared" si="15"/>
        <v>0</v>
      </c>
      <c r="T423" s="237"/>
      <c r="U423" s="237"/>
    </row>
    <row r="424" spans="1:21" s="172" customFormat="1">
      <c r="A424" s="38">
        <v>28</v>
      </c>
      <c r="B424" s="39">
        <f t="shared" si="3"/>
        <v>0</v>
      </c>
      <c r="C424" s="39" t="str">
        <f t="shared" si="4"/>
        <v>2022 Current Year</v>
      </c>
      <c r="D424" s="40">
        <v>3</v>
      </c>
      <c r="E424" s="662">
        <v>28</v>
      </c>
      <c r="F424" s="662">
        <v>6</v>
      </c>
      <c r="G424" s="311" t="s">
        <v>139</v>
      </c>
      <c r="H424" s="40" t="s">
        <v>218</v>
      </c>
      <c r="I424" s="698" t="s">
        <v>677</v>
      </c>
      <c r="J424" s="303">
        <v>0</v>
      </c>
      <c r="K424" s="304">
        <v>0</v>
      </c>
      <c r="L424" s="305">
        <v>0</v>
      </c>
      <c r="M424" s="305">
        <v>0</v>
      </c>
      <c r="N424" s="303">
        <v>0</v>
      </c>
      <c r="O424" s="306">
        <v>0</v>
      </c>
      <c r="P424" s="303">
        <v>0</v>
      </c>
      <c r="Q424" s="171">
        <f>VLOOKUP(C424&amp;D424&amp;A424,'Delivery Counts'!$A$23:$I$54,8,FALSE)</f>
        <v>0</v>
      </c>
      <c r="R424" s="171">
        <f>VLOOKUP(C424&amp;D424&amp;A424,'Delivery Counts'!$A$23:$I$54,9,FALSE)</f>
        <v>0</v>
      </c>
      <c r="S424" s="16">
        <f t="shared" si="15"/>
        <v>0</v>
      </c>
      <c r="T424" s="237"/>
      <c r="U424" s="237"/>
    </row>
    <row r="425" spans="1:21" s="172" customFormat="1">
      <c r="A425" s="38">
        <v>28</v>
      </c>
      <c r="B425" s="39">
        <f t="shared" si="3"/>
        <v>0</v>
      </c>
      <c r="C425" s="39" t="str">
        <f t="shared" si="4"/>
        <v>2022 Current Year</v>
      </c>
      <c r="D425" s="40">
        <v>3</v>
      </c>
      <c r="E425" s="662">
        <v>28</v>
      </c>
      <c r="F425" s="662">
        <v>6</v>
      </c>
      <c r="G425" s="311" t="s">
        <v>139</v>
      </c>
      <c r="H425" s="40" t="s">
        <v>219</v>
      </c>
      <c r="I425" s="698" t="s">
        <v>263</v>
      </c>
      <c r="J425" s="303">
        <v>0</v>
      </c>
      <c r="K425" s="304">
        <v>0</v>
      </c>
      <c r="L425" s="305">
        <v>0</v>
      </c>
      <c r="M425" s="305">
        <v>0</v>
      </c>
      <c r="N425" s="303">
        <v>0</v>
      </c>
      <c r="O425" s="306">
        <v>0</v>
      </c>
      <c r="P425" s="303">
        <v>0</v>
      </c>
      <c r="Q425" s="171">
        <f>VLOOKUP(C425&amp;D425&amp;A425,'Delivery Counts'!$A$23:$I$54,8,FALSE)</f>
        <v>0</v>
      </c>
      <c r="R425" s="171">
        <f>VLOOKUP(C425&amp;D425&amp;A425,'Delivery Counts'!$A$23:$I$54,9,FALSE)</f>
        <v>0</v>
      </c>
      <c r="S425" s="16">
        <f t="shared" si="15"/>
        <v>0</v>
      </c>
      <c r="T425" s="237"/>
      <c r="U425" s="237"/>
    </row>
    <row r="426" spans="1:21" s="172" customFormat="1">
      <c r="A426" s="38">
        <v>28</v>
      </c>
      <c r="B426" s="39">
        <f t="shared" si="3"/>
        <v>0</v>
      </c>
      <c r="C426" s="39" t="str">
        <f t="shared" si="4"/>
        <v>2022 Current Year</v>
      </c>
      <c r="D426" s="40">
        <v>3</v>
      </c>
      <c r="E426" s="662">
        <v>28</v>
      </c>
      <c r="F426" s="662">
        <v>6</v>
      </c>
      <c r="G426" s="311" t="s">
        <v>139</v>
      </c>
      <c r="H426" s="40" t="s">
        <v>220</v>
      </c>
      <c r="I426" s="698" t="s">
        <v>675</v>
      </c>
      <c r="J426" s="303">
        <v>0</v>
      </c>
      <c r="K426" s="304">
        <v>0</v>
      </c>
      <c r="L426" s="305">
        <v>0</v>
      </c>
      <c r="M426" s="305">
        <v>0</v>
      </c>
      <c r="N426" s="303">
        <v>0</v>
      </c>
      <c r="O426" s="306">
        <v>0</v>
      </c>
      <c r="P426" s="303">
        <v>0</v>
      </c>
      <c r="Q426" s="171">
        <f>VLOOKUP(C426&amp;D426&amp;A426,'Delivery Counts'!$A$23:$I$54,8,FALSE)</f>
        <v>0</v>
      </c>
      <c r="R426" s="171">
        <f>VLOOKUP(C426&amp;D426&amp;A426,'Delivery Counts'!$A$23:$I$54,9,FALSE)</f>
        <v>0</v>
      </c>
      <c r="S426" s="16">
        <f t="shared" si="15"/>
        <v>0</v>
      </c>
      <c r="T426" s="237"/>
      <c r="U426" s="237"/>
    </row>
    <row r="427" spans="1:21" s="172" customFormat="1">
      <c r="A427" s="38">
        <v>28</v>
      </c>
      <c r="B427" s="39">
        <f t="shared" si="3"/>
        <v>0</v>
      </c>
      <c r="C427" s="39" t="str">
        <f t="shared" si="4"/>
        <v>2022 Current Year</v>
      </c>
      <c r="D427" s="40">
        <v>3</v>
      </c>
      <c r="E427" s="662">
        <v>28</v>
      </c>
      <c r="F427" s="662">
        <v>6</v>
      </c>
      <c r="G427" s="311" t="s">
        <v>139</v>
      </c>
      <c r="H427" s="40" t="s">
        <v>221</v>
      </c>
      <c r="I427" s="698" t="s">
        <v>264</v>
      </c>
      <c r="J427" s="303">
        <v>0</v>
      </c>
      <c r="K427" s="304">
        <v>0</v>
      </c>
      <c r="L427" s="305">
        <v>0</v>
      </c>
      <c r="M427" s="305">
        <v>0</v>
      </c>
      <c r="N427" s="303">
        <v>0</v>
      </c>
      <c r="O427" s="306">
        <v>0</v>
      </c>
      <c r="P427" s="303">
        <v>0</v>
      </c>
      <c r="Q427" s="171">
        <f>VLOOKUP(C427&amp;D427&amp;A427,'Delivery Counts'!$A$23:$I$54,8,FALSE)</f>
        <v>0</v>
      </c>
      <c r="R427" s="171">
        <f>VLOOKUP(C427&amp;D427&amp;A427,'Delivery Counts'!$A$23:$I$54,9,FALSE)</f>
        <v>0</v>
      </c>
      <c r="S427" s="16">
        <f t="shared" si="15"/>
        <v>0</v>
      </c>
      <c r="T427" s="237"/>
      <c r="U427" s="237"/>
    </row>
    <row r="428" spans="1:21" s="172" customFormat="1">
      <c r="A428" s="38">
        <v>28</v>
      </c>
      <c r="B428" s="39">
        <f t="shared" si="3"/>
        <v>0</v>
      </c>
      <c r="C428" s="39" t="str">
        <f t="shared" si="4"/>
        <v>2022 Current Year</v>
      </c>
      <c r="D428" s="40">
        <v>3</v>
      </c>
      <c r="E428" s="662">
        <v>28</v>
      </c>
      <c r="F428" s="662">
        <v>6</v>
      </c>
      <c r="G428" s="311" t="s">
        <v>139</v>
      </c>
      <c r="H428" s="40" t="s">
        <v>222</v>
      </c>
      <c r="I428" s="698" t="s">
        <v>206</v>
      </c>
      <c r="J428" s="303">
        <v>0</v>
      </c>
      <c r="K428" s="304">
        <v>0</v>
      </c>
      <c r="L428" s="305">
        <v>0</v>
      </c>
      <c r="M428" s="305">
        <v>0</v>
      </c>
      <c r="N428" s="303">
        <v>0</v>
      </c>
      <c r="O428" s="306">
        <v>0</v>
      </c>
      <c r="P428" s="303">
        <v>0</v>
      </c>
      <c r="Q428" s="171">
        <f>VLOOKUP(C428&amp;D428&amp;A428,'Delivery Counts'!$A$23:$I$54,8,FALSE)</f>
        <v>0</v>
      </c>
      <c r="R428" s="171">
        <f>VLOOKUP(C428&amp;D428&amp;A428,'Delivery Counts'!$A$23:$I$54,9,FALSE)</f>
        <v>0</v>
      </c>
      <c r="S428" s="16">
        <f t="shared" si="15"/>
        <v>0</v>
      </c>
      <c r="T428" s="237"/>
      <c r="U428" s="237"/>
    </row>
    <row r="429" spans="1:21" s="172" customFormat="1">
      <c r="A429" s="38">
        <v>28</v>
      </c>
      <c r="B429" s="39">
        <f t="shared" si="3"/>
        <v>0</v>
      </c>
      <c r="C429" s="39" t="str">
        <f t="shared" si="4"/>
        <v>2022 Current Year</v>
      </c>
      <c r="D429" s="40">
        <v>3</v>
      </c>
      <c r="E429" s="662">
        <v>28</v>
      </c>
      <c r="F429" s="662">
        <v>6</v>
      </c>
      <c r="G429" s="311" t="s">
        <v>139</v>
      </c>
      <c r="H429" s="40" t="s">
        <v>223</v>
      </c>
      <c r="I429" s="698" t="s">
        <v>181</v>
      </c>
      <c r="J429" s="303">
        <v>0</v>
      </c>
      <c r="K429" s="304">
        <v>0</v>
      </c>
      <c r="L429" s="305">
        <v>0</v>
      </c>
      <c r="M429" s="305">
        <v>0</v>
      </c>
      <c r="N429" s="303">
        <v>0</v>
      </c>
      <c r="O429" s="306">
        <v>0</v>
      </c>
      <c r="P429" s="303">
        <v>0</v>
      </c>
      <c r="Q429" s="171">
        <f>VLOOKUP(C429&amp;D429&amp;A429,'Delivery Counts'!$A$23:$I$54,8,FALSE)</f>
        <v>0</v>
      </c>
      <c r="R429" s="171">
        <f>VLOOKUP(C429&amp;D429&amp;A429,'Delivery Counts'!$A$23:$I$54,9,FALSE)</f>
        <v>0</v>
      </c>
      <c r="S429" s="16">
        <f t="shared" si="15"/>
        <v>0</v>
      </c>
      <c r="T429" s="237"/>
      <c r="U429" s="237"/>
    </row>
    <row r="430" spans="1:21" s="172" customFormat="1">
      <c r="A430" s="38">
        <v>28</v>
      </c>
      <c r="B430" s="39">
        <f t="shared" si="3"/>
        <v>0</v>
      </c>
      <c r="C430" s="39" t="str">
        <f t="shared" si="4"/>
        <v>2022 Current Year</v>
      </c>
      <c r="D430" s="40">
        <v>3</v>
      </c>
      <c r="E430" s="662">
        <v>28</v>
      </c>
      <c r="F430" s="662">
        <v>6</v>
      </c>
      <c r="G430" s="311" t="s">
        <v>139</v>
      </c>
      <c r="H430" s="40" t="s">
        <v>150</v>
      </c>
      <c r="I430" s="698" t="s">
        <v>204</v>
      </c>
      <c r="J430" s="303">
        <v>0</v>
      </c>
      <c r="K430" s="304">
        <v>0</v>
      </c>
      <c r="L430" s="305">
        <v>0</v>
      </c>
      <c r="M430" s="305">
        <v>0</v>
      </c>
      <c r="N430" s="303">
        <v>0</v>
      </c>
      <c r="O430" s="306">
        <v>0</v>
      </c>
      <c r="P430" s="303">
        <v>0</v>
      </c>
      <c r="Q430" s="171">
        <f>VLOOKUP(C430&amp;D430&amp;A430,'Delivery Counts'!$A$23:$I$54,8,FALSE)</f>
        <v>0</v>
      </c>
      <c r="R430" s="171">
        <f>VLOOKUP(C430&amp;D430&amp;A430,'Delivery Counts'!$A$23:$I$54,9,FALSE)</f>
        <v>0</v>
      </c>
      <c r="S430" s="16">
        <f t="shared" si="15"/>
        <v>0</v>
      </c>
      <c r="T430" s="237"/>
      <c r="U430" s="237"/>
    </row>
    <row r="431" spans="1:21" s="172" customFormat="1">
      <c r="A431" s="38">
        <v>28</v>
      </c>
      <c r="B431" s="39">
        <f t="shared" si="3"/>
        <v>0</v>
      </c>
      <c r="C431" s="39" t="str">
        <f t="shared" si="4"/>
        <v>2022 Current Year</v>
      </c>
      <c r="D431" s="40">
        <v>3</v>
      </c>
      <c r="E431" s="662">
        <v>28</v>
      </c>
      <c r="F431" s="662">
        <v>6</v>
      </c>
      <c r="G431" s="311" t="s">
        <v>139</v>
      </c>
      <c r="H431" s="40" t="s">
        <v>151</v>
      </c>
      <c r="I431" s="698" t="s">
        <v>205</v>
      </c>
      <c r="J431" s="303">
        <v>0</v>
      </c>
      <c r="K431" s="304">
        <v>0</v>
      </c>
      <c r="L431" s="305">
        <v>0</v>
      </c>
      <c r="M431" s="305">
        <v>0</v>
      </c>
      <c r="N431" s="303">
        <v>0</v>
      </c>
      <c r="O431" s="306">
        <v>0</v>
      </c>
      <c r="P431" s="303">
        <v>0</v>
      </c>
      <c r="Q431" s="171">
        <f>VLOOKUP(C431&amp;D431&amp;A431,'Delivery Counts'!$A$23:$I$54,8,FALSE)</f>
        <v>0</v>
      </c>
      <c r="R431" s="171">
        <f>VLOOKUP(C431&amp;D431&amp;A431,'Delivery Counts'!$A$23:$I$54,9,FALSE)</f>
        <v>0</v>
      </c>
      <c r="S431" s="16">
        <f t="shared" si="15"/>
        <v>0</v>
      </c>
      <c r="T431" s="237"/>
      <c r="U431" s="237"/>
    </row>
    <row r="432" spans="1:21" s="172" customFormat="1">
      <c r="A432" s="38">
        <v>28</v>
      </c>
      <c r="B432" s="39">
        <f t="shared" si="3"/>
        <v>0</v>
      </c>
      <c r="C432" s="39" t="str">
        <f t="shared" si="4"/>
        <v>2022 Current Year</v>
      </c>
      <c r="D432" s="40">
        <v>3</v>
      </c>
      <c r="E432" s="662">
        <v>28</v>
      </c>
      <c r="F432" s="662">
        <v>6</v>
      </c>
      <c r="G432" s="311" t="s">
        <v>139</v>
      </c>
      <c r="H432" s="40" t="s">
        <v>152</v>
      </c>
      <c r="I432" s="698" t="s">
        <v>182</v>
      </c>
      <c r="J432" s="303">
        <v>0</v>
      </c>
      <c r="K432" s="304">
        <v>0</v>
      </c>
      <c r="L432" s="305">
        <v>0</v>
      </c>
      <c r="M432" s="305">
        <v>0</v>
      </c>
      <c r="N432" s="303">
        <v>0</v>
      </c>
      <c r="O432" s="306">
        <v>0</v>
      </c>
      <c r="P432" s="303">
        <v>0</v>
      </c>
      <c r="Q432" s="171">
        <f>VLOOKUP(C432&amp;D432&amp;A432,'Delivery Counts'!$A$23:$I$54,8,FALSE)</f>
        <v>0</v>
      </c>
      <c r="R432" s="171">
        <f>VLOOKUP(C432&amp;D432&amp;A432,'Delivery Counts'!$A$23:$I$54,9,FALSE)</f>
        <v>0</v>
      </c>
      <c r="S432" s="16">
        <f t="shared" si="15"/>
        <v>0</v>
      </c>
      <c r="T432" s="237"/>
      <c r="U432" s="237"/>
    </row>
    <row r="433" spans="1:21" s="172" customFormat="1">
      <c r="A433" s="38">
        <v>28</v>
      </c>
      <c r="B433" s="39">
        <f t="shared" si="3"/>
        <v>0</v>
      </c>
      <c r="C433" s="39" t="str">
        <f t="shared" si="4"/>
        <v>2022 Current Year</v>
      </c>
      <c r="D433" s="40">
        <v>3</v>
      </c>
      <c r="E433" s="662">
        <v>28</v>
      </c>
      <c r="F433" s="662">
        <v>6</v>
      </c>
      <c r="G433" s="311" t="s">
        <v>139</v>
      </c>
      <c r="H433" s="40" t="s">
        <v>70</v>
      </c>
      <c r="I433" s="698" t="s">
        <v>265</v>
      </c>
      <c r="J433" s="303">
        <v>0</v>
      </c>
      <c r="K433" s="304">
        <v>0</v>
      </c>
      <c r="L433" s="305">
        <v>0</v>
      </c>
      <c r="M433" s="305">
        <v>0</v>
      </c>
      <c r="N433" s="303">
        <v>0</v>
      </c>
      <c r="O433" s="306">
        <v>0</v>
      </c>
      <c r="P433" s="303">
        <v>0</v>
      </c>
      <c r="Q433" s="171">
        <f>VLOOKUP(C433&amp;D433&amp;A433,'Delivery Counts'!$A$23:$I$54,8,FALSE)</f>
        <v>0</v>
      </c>
      <c r="R433" s="171">
        <f>VLOOKUP(C433&amp;D433&amp;A433,'Delivery Counts'!$A$23:$I$54,9,FALSE)</f>
        <v>0</v>
      </c>
      <c r="S433" s="16">
        <f t="shared" si="15"/>
        <v>0</v>
      </c>
      <c r="T433" s="237"/>
      <c r="U433" s="237"/>
    </row>
    <row r="434" spans="1:21" s="172" customFormat="1">
      <c r="A434" s="38">
        <v>28</v>
      </c>
      <c r="B434" s="39">
        <f t="shared" si="3"/>
        <v>0</v>
      </c>
      <c r="C434" s="39" t="str">
        <f t="shared" si="4"/>
        <v>2022 Current Year</v>
      </c>
      <c r="D434" s="40">
        <v>3</v>
      </c>
      <c r="E434" s="662">
        <v>28</v>
      </c>
      <c r="F434" s="662">
        <v>6</v>
      </c>
      <c r="G434" s="311" t="s">
        <v>139</v>
      </c>
      <c r="H434" s="40" t="s">
        <v>71</v>
      </c>
      <c r="I434" s="698" t="s">
        <v>266</v>
      </c>
      <c r="J434" s="303">
        <v>0</v>
      </c>
      <c r="K434" s="304">
        <v>0</v>
      </c>
      <c r="L434" s="305">
        <v>0</v>
      </c>
      <c r="M434" s="305">
        <v>0</v>
      </c>
      <c r="N434" s="303">
        <v>0</v>
      </c>
      <c r="O434" s="306">
        <v>0</v>
      </c>
      <c r="P434" s="303">
        <v>0</v>
      </c>
      <c r="Q434" s="171">
        <f>VLOOKUP(C434&amp;D434&amp;A434,'Delivery Counts'!$A$23:$I$54,8,FALSE)</f>
        <v>0</v>
      </c>
      <c r="R434" s="171">
        <f>VLOOKUP(C434&amp;D434&amp;A434,'Delivery Counts'!$A$23:$I$54,9,FALSE)</f>
        <v>0</v>
      </c>
      <c r="S434" s="16">
        <f t="shared" si="15"/>
        <v>0</v>
      </c>
      <c r="T434" s="237"/>
      <c r="U434" s="237"/>
    </row>
    <row r="435" spans="1:21" s="172" customFormat="1">
      <c r="A435" s="38">
        <v>28</v>
      </c>
      <c r="B435" s="39">
        <f t="shared" si="3"/>
        <v>0</v>
      </c>
      <c r="C435" s="39" t="str">
        <f t="shared" si="4"/>
        <v>2022 Current Year</v>
      </c>
      <c r="D435" s="40">
        <v>3</v>
      </c>
      <c r="E435" s="662">
        <v>28</v>
      </c>
      <c r="F435" s="662">
        <v>6</v>
      </c>
      <c r="G435" s="311" t="s">
        <v>139</v>
      </c>
      <c r="H435" s="40" t="s">
        <v>72</v>
      </c>
      <c r="I435" s="698" t="s">
        <v>527</v>
      </c>
      <c r="J435" s="303">
        <v>0</v>
      </c>
      <c r="K435" s="304">
        <v>0</v>
      </c>
      <c r="L435" s="305">
        <v>0</v>
      </c>
      <c r="M435" s="305">
        <v>0</v>
      </c>
      <c r="N435" s="303">
        <v>0</v>
      </c>
      <c r="O435" s="306">
        <v>0</v>
      </c>
      <c r="P435" s="303">
        <v>0</v>
      </c>
      <c r="Q435" s="171">
        <f>VLOOKUP(C435&amp;D435&amp;A435,'Delivery Counts'!$A$23:$I$54,8,FALSE)</f>
        <v>0</v>
      </c>
      <c r="R435" s="171">
        <f>VLOOKUP(C435&amp;D435&amp;A435,'Delivery Counts'!$A$23:$I$54,9,FALSE)</f>
        <v>0</v>
      </c>
      <c r="S435" s="16">
        <f t="shared" si="15"/>
        <v>0</v>
      </c>
      <c r="T435" s="237"/>
      <c r="U435" s="237"/>
    </row>
    <row r="436" spans="1:21" s="172" customFormat="1">
      <c r="A436" s="38">
        <v>28</v>
      </c>
      <c r="B436" s="39">
        <f t="shared" si="3"/>
        <v>0</v>
      </c>
      <c r="C436" s="39" t="str">
        <f t="shared" si="4"/>
        <v>2022 Current Year</v>
      </c>
      <c r="D436" s="40">
        <v>3</v>
      </c>
      <c r="E436" s="662">
        <v>28</v>
      </c>
      <c r="F436" s="662">
        <v>6</v>
      </c>
      <c r="G436" s="311" t="s">
        <v>139</v>
      </c>
      <c r="H436" s="40" t="s">
        <v>73</v>
      </c>
      <c r="I436" s="698" t="s">
        <v>528</v>
      </c>
      <c r="J436" s="303">
        <v>0</v>
      </c>
      <c r="K436" s="304">
        <v>0</v>
      </c>
      <c r="L436" s="305">
        <v>0</v>
      </c>
      <c r="M436" s="305">
        <v>0</v>
      </c>
      <c r="N436" s="303">
        <v>0</v>
      </c>
      <c r="O436" s="306">
        <v>0</v>
      </c>
      <c r="P436" s="303">
        <v>0</v>
      </c>
      <c r="Q436" s="171">
        <f>VLOOKUP(C436&amp;D436&amp;A436,'Delivery Counts'!$A$23:$I$54,8,FALSE)</f>
        <v>0</v>
      </c>
      <c r="R436" s="171">
        <f>VLOOKUP(C436&amp;D436&amp;A436,'Delivery Counts'!$A$23:$I$54,9,FALSE)</f>
        <v>0</v>
      </c>
      <c r="S436" s="16">
        <f t="shared" si="15"/>
        <v>0</v>
      </c>
      <c r="T436" s="237"/>
      <c r="U436" s="237"/>
    </row>
    <row r="437" spans="1:21" s="172" customFormat="1">
      <c r="A437" s="775">
        <v>28</v>
      </c>
      <c r="B437" s="776">
        <f t="shared" si="3"/>
        <v>0</v>
      </c>
      <c r="C437" s="776" t="str">
        <f t="shared" si="4"/>
        <v>2022 Current Year</v>
      </c>
      <c r="D437" s="777">
        <v>3</v>
      </c>
      <c r="E437" s="778">
        <v>28</v>
      </c>
      <c r="F437" s="778">
        <v>6</v>
      </c>
      <c r="G437" s="777" t="s">
        <v>139</v>
      </c>
      <c r="H437" s="777" t="s">
        <v>409</v>
      </c>
      <c r="I437" s="779" t="s">
        <v>803</v>
      </c>
      <c r="J437" s="781">
        <v>0</v>
      </c>
      <c r="K437" s="782">
        <v>0</v>
      </c>
      <c r="L437" s="783">
        <v>0</v>
      </c>
      <c r="M437" s="783">
        <v>0</v>
      </c>
      <c r="N437" s="781">
        <v>0</v>
      </c>
      <c r="O437" s="784">
        <v>0</v>
      </c>
      <c r="P437" s="781">
        <v>0</v>
      </c>
      <c r="Q437" s="798">
        <f>VLOOKUP(C437&amp;D437&amp;A437,'Delivery Counts'!$A$23:$I$54,8,FALSE)</f>
        <v>0</v>
      </c>
      <c r="R437" s="798">
        <f>VLOOKUP(C437&amp;D437&amp;A437,'Delivery Counts'!$A$23:$I$54,9,FALSE)</f>
        <v>0</v>
      </c>
      <c r="S437" s="785">
        <f t="shared" si="15"/>
        <v>0</v>
      </c>
      <c r="T437" s="237"/>
      <c r="U437" s="237"/>
    </row>
    <row r="438" spans="1:21" s="172" customFormat="1">
      <c r="A438" s="38">
        <v>16</v>
      </c>
      <c r="B438" s="39">
        <f t="shared" si="3"/>
        <v>0</v>
      </c>
      <c r="C438" s="39" t="str">
        <f t="shared" si="4"/>
        <v>2022 Current Year</v>
      </c>
      <c r="D438" s="40">
        <v>4</v>
      </c>
      <c r="E438" s="662">
        <v>16</v>
      </c>
      <c r="F438" s="40">
        <v>1</v>
      </c>
      <c r="G438" s="40" t="s">
        <v>138</v>
      </c>
      <c r="H438" s="40" t="s">
        <v>211</v>
      </c>
      <c r="I438" s="698" t="s">
        <v>261</v>
      </c>
      <c r="J438" s="303">
        <v>0</v>
      </c>
      <c r="K438" s="304">
        <v>0</v>
      </c>
      <c r="L438" s="305">
        <v>0</v>
      </c>
      <c r="M438" s="305">
        <v>0</v>
      </c>
      <c r="N438" s="303">
        <v>0</v>
      </c>
      <c r="O438" s="306">
        <v>0</v>
      </c>
      <c r="P438" s="303">
        <v>0</v>
      </c>
      <c r="Q438" s="171">
        <f>VLOOKUP(C438&amp;D438&amp;A438,'Delivery Counts'!$A$23:$I$54,8,FALSE)</f>
        <v>0</v>
      </c>
      <c r="R438" s="171">
        <f>VLOOKUP(C438&amp;D438&amp;A438,'Delivery Counts'!$A$23:$I$54,9,FALSE)</f>
        <v>0</v>
      </c>
      <c r="S438" s="16">
        <f>Q438+R438</f>
        <v>0</v>
      </c>
      <c r="T438" s="237"/>
      <c r="U438" s="237"/>
    </row>
    <row r="439" spans="1:21" s="172" customFormat="1">
      <c r="A439" s="38">
        <v>16</v>
      </c>
      <c r="B439" s="39">
        <f t="shared" si="3"/>
        <v>0</v>
      </c>
      <c r="C439" s="39" t="str">
        <f t="shared" si="4"/>
        <v>2022 Current Year</v>
      </c>
      <c r="D439" s="40">
        <v>4</v>
      </c>
      <c r="E439" s="662">
        <v>16</v>
      </c>
      <c r="F439" s="40">
        <v>1</v>
      </c>
      <c r="G439" s="311" t="s">
        <v>138</v>
      </c>
      <c r="H439" s="40" t="s">
        <v>214</v>
      </c>
      <c r="I439" s="658" t="s">
        <v>676</v>
      </c>
      <c r="J439" s="303">
        <v>0</v>
      </c>
      <c r="K439" s="304">
        <v>0</v>
      </c>
      <c r="L439" s="305">
        <v>0</v>
      </c>
      <c r="M439" s="305">
        <v>0</v>
      </c>
      <c r="N439" s="303">
        <v>0</v>
      </c>
      <c r="O439" s="306">
        <v>0</v>
      </c>
      <c r="P439" s="303">
        <v>0</v>
      </c>
      <c r="Q439" s="171">
        <f>VLOOKUP(C439&amp;D439&amp;A439,'Delivery Counts'!$A$23:$I$54,8,FALSE)</f>
        <v>0</v>
      </c>
      <c r="R439" s="171">
        <f>VLOOKUP(C439&amp;D439&amp;A439,'Delivery Counts'!$A$23:$I$54,9,FALSE)</f>
        <v>0</v>
      </c>
      <c r="S439" s="16">
        <f t="shared" ref="S439:S454" si="19">Q439+R439</f>
        <v>0</v>
      </c>
    </row>
    <row r="440" spans="1:21" s="172" customFormat="1">
      <c r="A440" s="38">
        <v>16</v>
      </c>
      <c r="B440" s="39">
        <f t="shared" si="3"/>
        <v>0</v>
      </c>
      <c r="C440" s="39" t="str">
        <f t="shared" si="4"/>
        <v>2022 Current Year</v>
      </c>
      <c r="D440" s="40">
        <v>4</v>
      </c>
      <c r="E440" s="662">
        <v>16</v>
      </c>
      <c r="F440" s="40">
        <v>1</v>
      </c>
      <c r="G440" s="311" t="s">
        <v>138</v>
      </c>
      <c r="H440" s="40" t="s">
        <v>215</v>
      </c>
      <c r="I440" s="658" t="s">
        <v>216</v>
      </c>
      <c r="J440" s="303">
        <v>0</v>
      </c>
      <c r="K440" s="304">
        <v>0</v>
      </c>
      <c r="L440" s="305">
        <v>0</v>
      </c>
      <c r="M440" s="305">
        <v>0</v>
      </c>
      <c r="N440" s="303">
        <v>0</v>
      </c>
      <c r="O440" s="306">
        <v>0</v>
      </c>
      <c r="P440" s="303">
        <v>0</v>
      </c>
      <c r="Q440" s="171">
        <f>VLOOKUP(C440&amp;D440&amp;A440,'Delivery Counts'!$A$23:$I$54,8,FALSE)</f>
        <v>0</v>
      </c>
      <c r="R440" s="171">
        <f>VLOOKUP(C440&amp;D440&amp;A440,'Delivery Counts'!$A$23:$I$54,9,FALSE)</f>
        <v>0</v>
      </c>
      <c r="S440" s="16">
        <f t="shared" si="19"/>
        <v>0</v>
      </c>
    </row>
    <row r="441" spans="1:21" s="172" customFormat="1">
      <c r="A441" s="38">
        <v>16</v>
      </c>
      <c r="B441" s="39">
        <f t="shared" si="3"/>
        <v>0</v>
      </c>
      <c r="C441" s="39" t="str">
        <f t="shared" si="4"/>
        <v>2022 Current Year</v>
      </c>
      <c r="D441" s="40">
        <v>4</v>
      </c>
      <c r="E441" s="662">
        <v>16</v>
      </c>
      <c r="F441" s="40">
        <v>1</v>
      </c>
      <c r="G441" s="311" t="s">
        <v>138</v>
      </c>
      <c r="H441" s="40" t="s">
        <v>217</v>
      </c>
      <c r="I441" s="658" t="s">
        <v>262</v>
      </c>
      <c r="J441" s="303">
        <v>0</v>
      </c>
      <c r="K441" s="304">
        <v>0</v>
      </c>
      <c r="L441" s="305">
        <v>0</v>
      </c>
      <c r="M441" s="305">
        <v>0</v>
      </c>
      <c r="N441" s="303">
        <v>0</v>
      </c>
      <c r="O441" s="306">
        <v>0</v>
      </c>
      <c r="P441" s="303">
        <v>0</v>
      </c>
      <c r="Q441" s="171">
        <f>VLOOKUP(C441&amp;D441&amp;A441,'Delivery Counts'!$A$23:$I$54,8,FALSE)</f>
        <v>0</v>
      </c>
      <c r="R441" s="171">
        <f>VLOOKUP(C441&amp;D441&amp;A441,'Delivery Counts'!$A$23:$I$54,9,FALSE)</f>
        <v>0</v>
      </c>
      <c r="S441" s="16">
        <f t="shared" si="19"/>
        <v>0</v>
      </c>
      <c r="T441" s="237"/>
      <c r="U441" s="237"/>
    </row>
    <row r="442" spans="1:21" s="172" customFormat="1">
      <c r="A442" s="38">
        <v>16</v>
      </c>
      <c r="B442" s="39">
        <f>$B$6</f>
        <v>0</v>
      </c>
      <c r="C442" s="39" t="str">
        <f t="shared" si="4"/>
        <v>2022 Current Year</v>
      </c>
      <c r="D442" s="40">
        <v>4</v>
      </c>
      <c r="E442" s="662">
        <v>16</v>
      </c>
      <c r="F442" s="40">
        <v>1</v>
      </c>
      <c r="G442" s="311" t="s">
        <v>138</v>
      </c>
      <c r="H442" s="40" t="s">
        <v>218</v>
      </c>
      <c r="I442" s="658" t="s">
        <v>677</v>
      </c>
      <c r="J442" s="303">
        <v>0</v>
      </c>
      <c r="K442" s="304">
        <v>0</v>
      </c>
      <c r="L442" s="305">
        <v>0</v>
      </c>
      <c r="M442" s="305">
        <v>0</v>
      </c>
      <c r="N442" s="303">
        <v>0</v>
      </c>
      <c r="O442" s="306">
        <v>0</v>
      </c>
      <c r="P442" s="303">
        <v>0</v>
      </c>
      <c r="Q442" s="171">
        <f>VLOOKUP(C442&amp;D442&amp;A442,'Delivery Counts'!$A$23:$I$54,8,FALSE)</f>
        <v>0</v>
      </c>
      <c r="R442" s="171">
        <f>VLOOKUP(C442&amp;D442&amp;A442,'Delivery Counts'!$A$23:$I$54,9,FALSE)</f>
        <v>0</v>
      </c>
      <c r="S442" s="16">
        <f t="shared" si="19"/>
        <v>0</v>
      </c>
      <c r="T442" s="237"/>
      <c r="U442" s="237"/>
    </row>
    <row r="443" spans="1:21" s="172" customFormat="1">
      <c r="A443" s="38">
        <v>16</v>
      </c>
      <c r="B443" s="39">
        <f t="shared" si="3"/>
        <v>0</v>
      </c>
      <c r="C443" s="39" t="str">
        <f t="shared" si="4"/>
        <v>2022 Current Year</v>
      </c>
      <c r="D443" s="40">
        <v>4</v>
      </c>
      <c r="E443" s="662">
        <v>16</v>
      </c>
      <c r="F443" s="40">
        <v>1</v>
      </c>
      <c r="G443" s="311" t="s">
        <v>138</v>
      </c>
      <c r="H443" s="40" t="s">
        <v>219</v>
      </c>
      <c r="I443" s="658" t="s">
        <v>263</v>
      </c>
      <c r="J443" s="303">
        <v>0</v>
      </c>
      <c r="K443" s="304">
        <v>0</v>
      </c>
      <c r="L443" s="305">
        <v>0</v>
      </c>
      <c r="M443" s="305">
        <v>0</v>
      </c>
      <c r="N443" s="303">
        <v>0</v>
      </c>
      <c r="O443" s="306">
        <v>0</v>
      </c>
      <c r="P443" s="303">
        <v>0</v>
      </c>
      <c r="Q443" s="171">
        <f>VLOOKUP(C443&amp;D443&amp;A443,'Delivery Counts'!$A$23:$I$54,8,FALSE)</f>
        <v>0</v>
      </c>
      <c r="R443" s="171">
        <f>VLOOKUP(C443&amp;D443&amp;A443,'Delivery Counts'!$A$23:$I$54,9,FALSE)</f>
        <v>0</v>
      </c>
      <c r="S443" s="16">
        <f t="shared" si="19"/>
        <v>0</v>
      </c>
      <c r="T443" s="237"/>
      <c r="U443" s="237"/>
    </row>
    <row r="444" spans="1:21" s="172" customFormat="1">
      <c r="A444" s="38">
        <v>16</v>
      </c>
      <c r="B444" s="39">
        <f t="shared" si="3"/>
        <v>0</v>
      </c>
      <c r="C444" s="39" t="str">
        <f t="shared" si="4"/>
        <v>2022 Current Year</v>
      </c>
      <c r="D444" s="40">
        <v>4</v>
      </c>
      <c r="E444" s="662">
        <v>16</v>
      </c>
      <c r="F444" s="40">
        <v>1</v>
      </c>
      <c r="G444" s="311" t="s">
        <v>138</v>
      </c>
      <c r="H444" s="40" t="s">
        <v>220</v>
      </c>
      <c r="I444" s="658" t="s">
        <v>675</v>
      </c>
      <c r="J444" s="303">
        <v>0</v>
      </c>
      <c r="K444" s="304">
        <v>0</v>
      </c>
      <c r="L444" s="305">
        <v>0</v>
      </c>
      <c r="M444" s="305">
        <v>0</v>
      </c>
      <c r="N444" s="303">
        <v>0</v>
      </c>
      <c r="O444" s="306">
        <v>0</v>
      </c>
      <c r="P444" s="303">
        <v>0</v>
      </c>
      <c r="Q444" s="171">
        <f>VLOOKUP(C444&amp;D444&amp;A444,'Delivery Counts'!$A$23:$I$54,8,FALSE)</f>
        <v>0</v>
      </c>
      <c r="R444" s="171">
        <f>VLOOKUP(C444&amp;D444&amp;A444,'Delivery Counts'!$A$23:$I$54,9,FALSE)</f>
        <v>0</v>
      </c>
      <c r="S444" s="16">
        <f t="shared" si="19"/>
        <v>0</v>
      </c>
      <c r="T444" s="237"/>
      <c r="U444" s="237"/>
    </row>
    <row r="445" spans="1:21" s="172" customFormat="1">
      <c r="A445" s="38">
        <v>16</v>
      </c>
      <c r="B445" s="39">
        <f t="shared" si="3"/>
        <v>0</v>
      </c>
      <c r="C445" s="39" t="str">
        <f t="shared" si="4"/>
        <v>2022 Current Year</v>
      </c>
      <c r="D445" s="40">
        <v>4</v>
      </c>
      <c r="E445" s="662">
        <v>16</v>
      </c>
      <c r="F445" s="40">
        <v>1</v>
      </c>
      <c r="G445" s="311" t="s">
        <v>138</v>
      </c>
      <c r="H445" s="40" t="s">
        <v>221</v>
      </c>
      <c r="I445" s="658" t="s">
        <v>264</v>
      </c>
      <c r="J445" s="303">
        <v>0</v>
      </c>
      <c r="K445" s="304">
        <v>0</v>
      </c>
      <c r="L445" s="305">
        <v>0</v>
      </c>
      <c r="M445" s="305">
        <v>0</v>
      </c>
      <c r="N445" s="303">
        <v>0</v>
      </c>
      <c r="O445" s="306">
        <v>0</v>
      </c>
      <c r="P445" s="303">
        <v>0</v>
      </c>
      <c r="Q445" s="171">
        <f>VLOOKUP(C445&amp;D445&amp;A445,'Delivery Counts'!$A$23:$I$54,8,FALSE)</f>
        <v>0</v>
      </c>
      <c r="R445" s="171">
        <f>VLOOKUP(C445&amp;D445&amp;A445,'Delivery Counts'!$A$23:$I$54,9,FALSE)</f>
        <v>0</v>
      </c>
      <c r="S445" s="16">
        <f t="shared" si="19"/>
        <v>0</v>
      </c>
      <c r="T445" s="237"/>
      <c r="U445" s="237"/>
    </row>
    <row r="446" spans="1:21" s="172" customFormat="1">
      <c r="A446" s="38">
        <v>16</v>
      </c>
      <c r="B446" s="39">
        <f t="shared" si="3"/>
        <v>0</v>
      </c>
      <c r="C446" s="39" t="str">
        <f t="shared" si="4"/>
        <v>2022 Current Year</v>
      </c>
      <c r="D446" s="40">
        <v>4</v>
      </c>
      <c r="E446" s="662">
        <v>16</v>
      </c>
      <c r="F446" s="40">
        <v>1</v>
      </c>
      <c r="G446" s="311" t="s">
        <v>138</v>
      </c>
      <c r="H446" s="40" t="s">
        <v>222</v>
      </c>
      <c r="I446" s="658" t="s">
        <v>206</v>
      </c>
      <c r="J446" s="303">
        <v>0</v>
      </c>
      <c r="K446" s="304">
        <v>0</v>
      </c>
      <c r="L446" s="305">
        <v>0</v>
      </c>
      <c r="M446" s="305">
        <v>0</v>
      </c>
      <c r="N446" s="303">
        <v>0</v>
      </c>
      <c r="O446" s="306">
        <v>0</v>
      </c>
      <c r="P446" s="303">
        <v>0</v>
      </c>
      <c r="Q446" s="171">
        <f>VLOOKUP(C446&amp;D446&amp;A446,'Delivery Counts'!$A$23:$I$54,8,FALSE)</f>
        <v>0</v>
      </c>
      <c r="R446" s="171">
        <f>VLOOKUP(C446&amp;D446&amp;A446,'Delivery Counts'!$A$23:$I$54,9,FALSE)</f>
        <v>0</v>
      </c>
      <c r="S446" s="16">
        <f t="shared" si="19"/>
        <v>0</v>
      </c>
      <c r="T446" s="237"/>
      <c r="U446" s="237"/>
    </row>
    <row r="447" spans="1:21" s="172" customFormat="1">
      <c r="A447" s="38">
        <v>16</v>
      </c>
      <c r="B447" s="39">
        <f t="shared" si="3"/>
        <v>0</v>
      </c>
      <c r="C447" s="39" t="str">
        <f t="shared" si="4"/>
        <v>2022 Current Year</v>
      </c>
      <c r="D447" s="40">
        <v>4</v>
      </c>
      <c r="E447" s="662">
        <v>16</v>
      </c>
      <c r="F447" s="40">
        <v>1</v>
      </c>
      <c r="G447" s="311" t="s">
        <v>138</v>
      </c>
      <c r="H447" s="40" t="s">
        <v>223</v>
      </c>
      <c r="I447" s="658" t="s">
        <v>181</v>
      </c>
      <c r="J447" s="303">
        <v>0</v>
      </c>
      <c r="K447" s="304">
        <v>0</v>
      </c>
      <c r="L447" s="305">
        <v>0</v>
      </c>
      <c r="M447" s="305">
        <v>0</v>
      </c>
      <c r="N447" s="303">
        <v>0</v>
      </c>
      <c r="O447" s="306">
        <v>0</v>
      </c>
      <c r="P447" s="303">
        <v>0</v>
      </c>
      <c r="Q447" s="171">
        <f>VLOOKUP(C447&amp;D447&amp;A447,'Delivery Counts'!$A$23:$I$54,8,FALSE)</f>
        <v>0</v>
      </c>
      <c r="R447" s="171">
        <f>VLOOKUP(C447&amp;D447&amp;A447,'Delivery Counts'!$A$23:$I$54,9,FALSE)</f>
        <v>0</v>
      </c>
      <c r="S447" s="16">
        <f t="shared" si="19"/>
        <v>0</v>
      </c>
      <c r="T447" s="237"/>
      <c r="U447" s="237"/>
    </row>
    <row r="448" spans="1:21" s="172" customFormat="1">
      <c r="A448" s="38">
        <v>16</v>
      </c>
      <c r="B448" s="39">
        <f t="shared" si="3"/>
        <v>0</v>
      </c>
      <c r="C448" s="39" t="str">
        <f t="shared" si="4"/>
        <v>2022 Current Year</v>
      </c>
      <c r="D448" s="40">
        <v>4</v>
      </c>
      <c r="E448" s="662">
        <v>16</v>
      </c>
      <c r="F448" s="40">
        <v>1</v>
      </c>
      <c r="G448" s="311" t="s">
        <v>138</v>
      </c>
      <c r="H448" s="40" t="s">
        <v>150</v>
      </c>
      <c r="I448" s="658" t="s">
        <v>204</v>
      </c>
      <c r="J448" s="303">
        <v>0</v>
      </c>
      <c r="K448" s="304">
        <v>0</v>
      </c>
      <c r="L448" s="305">
        <v>0</v>
      </c>
      <c r="M448" s="305">
        <v>0</v>
      </c>
      <c r="N448" s="303">
        <v>0</v>
      </c>
      <c r="O448" s="306">
        <v>0</v>
      </c>
      <c r="P448" s="303">
        <v>0</v>
      </c>
      <c r="Q448" s="171">
        <f>VLOOKUP(C448&amp;D448&amp;A448,'Delivery Counts'!$A$23:$I$54,8,FALSE)</f>
        <v>0</v>
      </c>
      <c r="R448" s="171">
        <f>VLOOKUP(C448&amp;D448&amp;A448,'Delivery Counts'!$A$23:$I$54,9,FALSE)</f>
        <v>0</v>
      </c>
      <c r="S448" s="16">
        <f t="shared" si="19"/>
        <v>0</v>
      </c>
      <c r="T448" s="237"/>
      <c r="U448" s="237"/>
    </row>
    <row r="449" spans="1:21" s="172" customFormat="1">
      <c r="A449" s="38">
        <v>16</v>
      </c>
      <c r="B449" s="39">
        <f t="shared" si="3"/>
        <v>0</v>
      </c>
      <c r="C449" s="39" t="str">
        <f t="shared" si="4"/>
        <v>2022 Current Year</v>
      </c>
      <c r="D449" s="40">
        <v>4</v>
      </c>
      <c r="E449" s="662">
        <v>16</v>
      </c>
      <c r="F449" s="40">
        <v>1</v>
      </c>
      <c r="G449" s="311" t="s">
        <v>138</v>
      </c>
      <c r="H449" s="40" t="s">
        <v>151</v>
      </c>
      <c r="I449" s="658" t="s">
        <v>205</v>
      </c>
      <c r="J449" s="303">
        <v>0</v>
      </c>
      <c r="K449" s="304">
        <v>0</v>
      </c>
      <c r="L449" s="305">
        <v>0</v>
      </c>
      <c r="M449" s="305">
        <v>0</v>
      </c>
      <c r="N449" s="303">
        <v>0</v>
      </c>
      <c r="O449" s="306">
        <v>0</v>
      </c>
      <c r="P449" s="303">
        <v>0</v>
      </c>
      <c r="Q449" s="171">
        <f>VLOOKUP(C449&amp;D449&amp;A449,'Delivery Counts'!$A$23:$I$54,8,FALSE)</f>
        <v>0</v>
      </c>
      <c r="R449" s="171">
        <f>VLOOKUP(C449&amp;D449&amp;A449,'Delivery Counts'!$A$23:$I$54,9,FALSE)</f>
        <v>0</v>
      </c>
      <c r="S449" s="16">
        <f t="shared" si="19"/>
        <v>0</v>
      </c>
      <c r="T449" s="237"/>
      <c r="U449" s="237"/>
    </row>
    <row r="450" spans="1:21" s="172" customFormat="1">
      <c r="A450" s="38">
        <v>16</v>
      </c>
      <c r="B450" s="39">
        <f t="shared" si="3"/>
        <v>0</v>
      </c>
      <c r="C450" s="39" t="str">
        <f t="shared" si="4"/>
        <v>2022 Current Year</v>
      </c>
      <c r="D450" s="40">
        <v>4</v>
      </c>
      <c r="E450" s="662">
        <v>16</v>
      </c>
      <c r="F450" s="40">
        <v>1</v>
      </c>
      <c r="G450" s="311" t="s">
        <v>138</v>
      </c>
      <c r="H450" s="40" t="s">
        <v>152</v>
      </c>
      <c r="I450" s="658" t="s">
        <v>182</v>
      </c>
      <c r="J450" s="303">
        <v>0</v>
      </c>
      <c r="K450" s="304">
        <v>0</v>
      </c>
      <c r="L450" s="305">
        <v>0</v>
      </c>
      <c r="M450" s="305">
        <v>0</v>
      </c>
      <c r="N450" s="303">
        <v>0</v>
      </c>
      <c r="O450" s="306">
        <v>0</v>
      </c>
      <c r="P450" s="303">
        <v>0</v>
      </c>
      <c r="Q450" s="171">
        <f>VLOOKUP(C450&amp;D450&amp;A450,'Delivery Counts'!$A$23:$I$54,8,FALSE)</f>
        <v>0</v>
      </c>
      <c r="R450" s="171">
        <f>VLOOKUP(C450&amp;D450&amp;A450,'Delivery Counts'!$A$23:$I$54,9,FALSE)</f>
        <v>0</v>
      </c>
      <c r="S450" s="16">
        <f t="shared" si="19"/>
        <v>0</v>
      </c>
      <c r="T450" s="237"/>
      <c r="U450" s="237"/>
    </row>
    <row r="451" spans="1:21" s="172" customFormat="1">
      <c r="A451" s="38">
        <v>16</v>
      </c>
      <c r="B451" s="39">
        <f t="shared" si="3"/>
        <v>0</v>
      </c>
      <c r="C451" s="39" t="str">
        <f t="shared" si="4"/>
        <v>2022 Current Year</v>
      </c>
      <c r="D451" s="40">
        <v>4</v>
      </c>
      <c r="E451" s="662">
        <v>16</v>
      </c>
      <c r="F451" s="40">
        <v>1</v>
      </c>
      <c r="G451" s="311" t="s">
        <v>138</v>
      </c>
      <c r="H451" s="40" t="s">
        <v>70</v>
      </c>
      <c r="I451" s="658" t="s">
        <v>265</v>
      </c>
      <c r="J451" s="303">
        <v>0</v>
      </c>
      <c r="K451" s="304">
        <v>0</v>
      </c>
      <c r="L451" s="305">
        <v>0</v>
      </c>
      <c r="M451" s="305">
        <v>0</v>
      </c>
      <c r="N451" s="303">
        <v>0</v>
      </c>
      <c r="O451" s="306">
        <v>0</v>
      </c>
      <c r="P451" s="303">
        <v>0</v>
      </c>
      <c r="Q451" s="171">
        <f>VLOOKUP(C451&amp;D451&amp;A451,'Delivery Counts'!$A$23:$I$54,8,FALSE)</f>
        <v>0</v>
      </c>
      <c r="R451" s="171">
        <f>VLOOKUP(C451&amp;D451&amp;A451,'Delivery Counts'!$A$23:$I$54,9,FALSE)</f>
        <v>0</v>
      </c>
      <c r="S451" s="16">
        <f t="shared" si="19"/>
        <v>0</v>
      </c>
      <c r="T451" s="237"/>
      <c r="U451" s="237"/>
    </row>
    <row r="452" spans="1:21" s="172" customFormat="1">
      <c r="A452" s="38">
        <v>16</v>
      </c>
      <c r="B452" s="39">
        <f t="shared" si="3"/>
        <v>0</v>
      </c>
      <c r="C452" s="39" t="str">
        <f t="shared" si="4"/>
        <v>2022 Current Year</v>
      </c>
      <c r="D452" s="40">
        <v>4</v>
      </c>
      <c r="E452" s="662">
        <v>16</v>
      </c>
      <c r="F452" s="40">
        <v>1</v>
      </c>
      <c r="G452" s="311" t="s">
        <v>138</v>
      </c>
      <c r="H452" s="40" t="s">
        <v>71</v>
      </c>
      <c r="I452" s="658" t="s">
        <v>266</v>
      </c>
      <c r="J452" s="303">
        <v>0</v>
      </c>
      <c r="K452" s="304">
        <v>0</v>
      </c>
      <c r="L452" s="305">
        <v>0</v>
      </c>
      <c r="M452" s="305">
        <v>0</v>
      </c>
      <c r="N452" s="303">
        <v>0</v>
      </c>
      <c r="O452" s="306">
        <v>0</v>
      </c>
      <c r="P452" s="303">
        <v>0</v>
      </c>
      <c r="Q452" s="171">
        <f>VLOOKUP(C452&amp;D452&amp;A452,'Delivery Counts'!$A$23:$I$54,8,FALSE)</f>
        <v>0</v>
      </c>
      <c r="R452" s="171">
        <f>VLOOKUP(C452&amp;D452&amp;A452,'Delivery Counts'!$A$23:$I$54,9,FALSE)</f>
        <v>0</v>
      </c>
      <c r="S452" s="16">
        <f t="shared" si="19"/>
        <v>0</v>
      </c>
      <c r="T452" s="237"/>
      <c r="U452" s="237"/>
    </row>
    <row r="453" spans="1:21" s="172" customFormat="1">
      <c r="A453" s="38">
        <v>16</v>
      </c>
      <c r="B453" s="39">
        <f t="shared" si="3"/>
        <v>0</v>
      </c>
      <c r="C453" s="39" t="str">
        <f t="shared" si="4"/>
        <v>2022 Current Year</v>
      </c>
      <c r="D453" s="40">
        <v>4</v>
      </c>
      <c r="E453" s="662">
        <v>16</v>
      </c>
      <c r="F453" s="40">
        <v>1</v>
      </c>
      <c r="G453" s="311" t="s">
        <v>138</v>
      </c>
      <c r="H453" s="40" t="s">
        <v>72</v>
      </c>
      <c r="I453" s="658" t="s">
        <v>527</v>
      </c>
      <c r="J453" s="303">
        <v>0</v>
      </c>
      <c r="K453" s="304">
        <v>0</v>
      </c>
      <c r="L453" s="305">
        <v>0</v>
      </c>
      <c r="M453" s="305">
        <v>0</v>
      </c>
      <c r="N453" s="303">
        <v>0</v>
      </c>
      <c r="O453" s="306">
        <v>0</v>
      </c>
      <c r="P453" s="303">
        <v>0</v>
      </c>
      <c r="Q453" s="171">
        <f>VLOOKUP(C453&amp;D453&amp;A453,'Delivery Counts'!$A$23:$I$54,8,FALSE)</f>
        <v>0</v>
      </c>
      <c r="R453" s="171">
        <f>VLOOKUP(C453&amp;D453&amp;A453,'Delivery Counts'!$A$23:$I$54,9,FALSE)</f>
        <v>0</v>
      </c>
      <c r="S453" s="16">
        <f t="shared" si="19"/>
        <v>0</v>
      </c>
      <c r="T453" s="237"/>
      <c r="U453" s="237"/>
    </row>
    <row r="454" spans="1:21" s="172" customFormat="1">
      <c r="A454" s="38">
        <v>16</v>
      </c>
      <c r="B454" s="39">
        <f t="shared" si="3"/>
        <v>0</v>
      </c>
      <c r="C454" s="39" t="str">
        <f t="shared" si="4"/>
        <v>2022 Current Year</v>
      </c>
      <c r="D454" s="40">
        <v>4</v>
      </c>
      <c r="E454" s="662">
        <v>16</v>
      </c>
      <c r="F454" s="40">
        <v>1</v>
      </c>
      <c r="G454" s="311" t="s">
        <v>138</v>
      </c>
      <c r="H454" s="40" t="s">
        <v>73</v>
      </c>
      <c r="I454" s="658" t="s">
        <v>528</v>
      </c>
      <c r="J454" s="303">
        <v>0</v>
      </c>
      <c r="K454" s="304">
        <v>0</v>
      </c>
      <c r="L454" s="305">
        <v>0</v>
      </c>
      <c r="M454" s="305">
        <v>0</v>
      </c>
      <c r="N454" s="303">
        <v>0</v>
      </c>
      <c r="O454" s="306">
        <v>0</v>
      </c>
      <c r="P454" s="303">
        <v>0</v>
      </c>
      <c r="Q454" s="171">
        <f>VLOOKUP(C454&amp;D454&amp;A454,'Delivery Counts'!$A$23:$I$54,8,FALSE)</f>
        <v>0</v>
      </c>
      <c r="R454" s="171">
        <f>VLOOKUP(C454&amp;D454&amp;A454,'Delivery Counts'!$A$23:$I$54,9,FALSE)</f>
        <v>0</v>
      </c>
      <c r="S454" s="16">
        <f t="shared" si="19"/>
        <v>0</v>
      </c>
      <c r="T454" s="237"/>
      <c r="U454" s="237"/>
    </row>
    <row r="455" spans="1:21" s="172" customFormat="1">
      <c r="A455" s="38">
        <v>16</v>
      </c>
      <c r="B455" s="39">
        <f t="shared" si="3"/>
        <v>0</v>
      </c>
      <c r="C455" s="39" t="str">
        <f t="shared" si="4"/>
        <v>2022 Current Year</v>
      </c>
      <c r="D455" s="40">
        <v>4</v>
      </c>
      <c r="E455" s="662">
        <v>16</v>
      </c>
      <c r="F455" s="40">
        <v>1</v>
      </c>
      <c r="G455" s="311" t="s">
        <v>138</v>
      </c>
      <c r="H455" s="40" t="s">
        <v>409</v>
      </c>
      <c r="I455" s="640" t="s">
        <v>803</v>
      </c>
      <c r="J455" s="303">
        <v>0</v>
      </c>
      <c r="K455" s="304">
        <v>0</v>
      </c>
      <c r="L455" s="305">
        <v>0</v>
      </c>
      <c r="M455" s="305">
        <v>0</v>
      </c>
      <c r="N455" s="303">
        <v>0</v>
      </c>
      <c r="O455" s="306">
        <v>0</v>
      </c>
      <c r="P455" s="303">
        <v>0</v>
      </c>
      <c r="Q455" s="171">
        <f>VLOOKUP(C455&amp;D455&amp;A455,'Delivery Counts'!$A$23:$I$54,8,FALSE)</f>
        <v>0</v>
      </c>
      <c r="R455" s="171">
        <f>VLOOKUP(C455&amp;D455&amp;A455,'Delivery Counts'!$A$23:$I$54,9,FALSE)</f>
        <v>0</v>
      </c>
      <c r="S455" s="16">
        <f>Q455+R455</f>
        <v>0</v>
      </c>
      <c r="T455" s="237"/>
      <c r="U455" s="237"/>
    </row>
    <row r="456" spans="1:21" s="172" customFormat="1">
      <c r="A456" s="38">
        <v>17</v>
      </c>
      <c r="B456" s="39">
        <f t="shared" si="3"/>
        <v>0</v>
      </c>
      <c r="C456" s="39" t="str">
        <f t="shared" si="4"/>
        <v>2022 Current Year</v>
      </c>
      <c r="D456" s="40">
        <v>4</v>
      </c>
      <c r="E456" s="662">
        <v>17</v>
      </c>
      <c r="F456" s="40">
        <v>1</v>
      </c>
      <c r="G456" s="311" t="s">
        <v>139</v>
      </c>
      <c r="H456" s="40" t="s">
        <v>211</v>
      </c>
      <c r="I456" s="640" t="s">
        <v>261</v>
      </c>
      <c r="J456" s="303">
        <v>0</v>
      </c>
      <c r="K456" s="304">
        <v>0</v>
      </c>
      <c r="L456" s="305">
        <v>0</v>
      </c>
      <c r="M456" s="305">
        <v>0</v>
      </c>
      <c r="N456" s="303">
        <v>0</v>
      </c>
      <c r="O456" s="306">
        <v>0</v>
      </c>
      <c r="P456" s="303">
        <v>0</v>
      </c>
      <c r="Q456" s="171">
        <f>VLOOKUP(C456&amp;D456&amp;A456,'Delivery Counts'!$A$23:$I$54,8,FALSE)</f>
        <v>0</v>
      </c>
      <c r="R456" s="171">
        <f>VLOOKUP(C456&amp;D456&amp;A456,'Delivery Counts'!$A$23:$I$54,9,FALSE)</f>
        <v>0</v>
      </c>
      <c r="S456" s="16">
        <f t="shared" ref="S456:S581" si="20">Q456+R456</f>
        <v>0</v>
      </c>
      <c r="T456" s="237"/>
      <c r="U456" s="237"/>
    </row>
    <row r="457" spans="1:21" s="172" customFormat="1">
      <c r="A457" s="38">
        <v>17</v>
      </c>
      <c r="B457" s="39">
        <f t="shared" si="3"/>
        <v>0</v>
      </c>
      <c r="C457" s="39" t="str">
        <f t="shared" si="4"/>
        <v>2022 Current Year</v>
      </c>
      <c r="D457" s="40">
        <v>4</v>
      </c>
      <c r="E457" s="662">
        <v>17</v>
      </c>
      <c r="F457" s="40">
        <v>1</v>
      </c>
      <c r="G457" s="311" t="s">
        <v>139</v>
      </c>
      <c r="H457" s="40" t="s">
        <v>214</v>
      </c>
      <c r="I457" s="658" t="s">
        <v>676</v>
      </c>
      <c r="J457" s="303">
        <v>0</v>
      </c>
      <c r="K457" s="304">
        <v>0</v>
      </c>
      <c r="L457" s="305">
        <v>0</v>
      </c>
      <c r="M457" s="305">
        <v>0</v>
      </c>
      <c r="N457" s="303">
        <v>0</v>
      </c>
      <c r="O457" s="306">
        <v>0</v>
      </c>
      <c r="P457" s="303">
        <v>0</v>
      </c>
      <c r="Q457" s="171">
        <f>VLOOKUP(C457&amp;D457&amp;A457,'Delivery Counts'!$A$23:$I$54,8,FALSE)</f>
        <v>0</v>
      </c>
      <c r="R457" s="171">
        <f>VLOOKUP(C457&amp;D457&amp;A457,'Delivery Counts'!$A$23:$I$54,9,FALSE)</f>
        <v>0</v>
      </c>
      <c r="S457" s="16">
        <f t="shared" si="20"/>
        <v>0</v>
      </c>
    </row>
    <row r="458" spans="1:21" s="172" customFormat="1">
      <c r="A458" s="38">
        <v>17</v>
      </c>
      <c r="B458" s="39">
        <f t="shared" si="3"/>
        <v>0</v>
      </c>
      <c r="C458" s="39" t="str">
        <f t="shared" si="4"/>
        <v>2022 Current Year</v>
      </c>
      <c r="D458" s="40">
        <v>4</v>
      </c>
      <c r="E458" s="662">
        <v>17</v>
      </c>
      <c r="F458" s="40">
        <v>1</v>
      </c>
      <c r="G458" s="311" t="s">
        <v>139</v>
      </c>
      <c r="H458" s="40" t="s">
        <v>215</v>
      </c>
      <c r="I458" s="658" t="s">
        <v>216</v>
      </c>
      <c r="J458" s="303">
        <v>0</v>
      </c>
      <c r="K458" s="304">
        <v>0</v>
      </c>
      <c r="L458" s="305">
        <v>0</v>
      </c>
      <c r="M458" s="305">
        <v>0</v>
      </c>
      <c r="N458" s="303">
        <v>0</v>
      </c>
      <c r="O458" s="306">
        <v>0</v>
      </c>
      <c r="P458" s="303">
        <v>0</v>
      </c>
      <c r="Q458" s="171">
        <f>VLOOKUP(C458&amp;D458&amp;A458,'Delivery Counts'!$A$23:$I$54,8,FALSE)</f>
        <v>0</v>
      </c>
      <c r="R458" s="171">
        <f>VLOOKUP(C458&amp;D458&amp;A458,'Delivery Counts'!$A$23:$I$54,9,FALSE)</f>
        <v>0</v>
      </c>
      <c r="S458" s="16">
        <f t="shared" si="20"/>
        <v>0</v>
      </c>
    </row>
    <row r="459" spans="1:21" s="172" customFormat="1">
      <c r="A459" s="38">
        <v>17</v>
      </c>
      <c r="B459" s="39">
        <f t="shared" ref="B459:B522" si="21">$B$6</f>
        <v>0</v>
      </c>
      <c r="C459" s="39" t="str">
        <f t="shared" ref="C459:C522" si="22">$C$6</f>
        <v>2022 Current Year</v>
      </c>
      <c r="D459" s="40">
        <v>4</v>
      </c>
      <c r="E459" s="662">
        <v>17</v>
      </c>
      <c r="F459" s="40">
        <v>1</v>
      </c>
      <c r="G459" s="311" t="s">
        <v>139</v>
      </c>
      <c r="H459" s="40" t="s">
        <v>217</v>
      </c>
      <c r="I459" s="658" t="s">
        <v>262</v>
      </c>
      <c r="J459" s="303">
        <v>0</v>
      </c>
      <c r="K459" s="304">
        <v>0</v>
      </c>
      <c r="L459" s="305">
        <v>0</v>
      </c>
      <c r="M459" s="305">
        <v>0</v>
      </c>
      <c r="N459" s="303">
        <v>0</v>
      </c>
      <c r="O459" s="306">
        <v>0</v>
      </c>
      <c r="P459" s="303">
        <v>0</v>
      </c>
      <c r="Q459" s="171">
        <f>VLOOKUP(C459&amp;D459&amp;A459,'Delivery Counts'!$A$23:$I$54,8,FALSE)</f>
        <v>0</v>
      </c>
      <c r="R459" s="171">
        <f>VLOOKUP(C459&amp;D459&amp;A459,'Delivery Counts'!$A$23:$I$54,9,FALSE)</f>
        <v>0</v>
      </c>
      <c r="S459" s="16">
        <f t="shared" si="20"/>
        <v>0</v>
      </c>
      <c r="T459" s="237"/>
      <c r="U459" s="237"/>
    </row>
    <row r="460" spans="1:21" s="172" customFormat="1">
      <c r="A460" s="38">
        <v>17</v>
      </c>
      <c r="B460" s="39">
        <f t="shared" si="21"/>
        <v>0</v>
      </c>
      <c r="C460" s="39" t="str">
        <f t="shared" si="22"/>
        <v>2022 Current Year</v>
      </c>
      <c r="D460" s="40">
        <v>4</v>
      </c>
      <c r="E460" s="662">
        <v>17</v>
      </c>
      <c r="F460" s="40">
        <v>1</v>
      </c>
      <c r="G460" s="311" t="s">
        <v>139</v>
      </c>
      <c r="H460" s="40" t="s">
        <v>218</v>
      </c>
      <c r="I460" s="658" t="s">
        <v>677</v>
      </c>
      <c r="J460" s="303">
        <v>0</v>
      </c>
      <c r="K460" s="304">
        <v>0</v>
      </c>
      <c r="L460" s="305">
        <v>0</v>
      </c>
      <c r="M460" s="305">
        <v>0</v>
      </c>
      <c r="N460" s="303">
        <v>0</v>
      </c>
      <c r="O460" s="306">
        <v>0</v>
      </c>
      <c r="P460" s="303">
        <v>0</v>
      </c>
      <c r="Q460" s="171">
        <f>VLOOKUP(C460&amp;D460&amp;A460,'Delivery Counts'!$A$23:$I$54,8,FALSE)</f>
        <v>0</v>
      </c>
      <c r="R460" s="171">
        <f>VLOOKUP(C460&amp;D460&amp;A460,'Delivery Counts'!$A$23:$I$54,9,FALSE)</f>
        <v>0</v>
      </c>
      <c r="S460" s="16">
        <f t="shared" si="20"/>
        <v>0</v>
      </c>
      <c r="T460" s="237"/>
      <c r="U460" s="237"/>
    </row>
    <row r="461" spans="1:21" s="172" customFormat="1">
      <c r="A461" s="38">
        <v>17</v>
      </c>
      <c r="B461" s="39">
        <f t="shared" si="21"/>
        <v>0</v>
      </c>
      <c r="C461" s="39" t="str">
        <f t="shared" si="22"/>
        <v>2022 Current Year</v>
      </c>
      <c r="D461" s="40">
        <v>4</v>
      </c>
      <c r="E461" s="662">
        <v>17</v>
      </c>
      <c r="F461" s="40">
        <v>1</v>
      </c>
      <c r="G461" s="311" t="s">
        <v>139</v>
      </c>
      <c r="H461" s="40" t="s">
        <v>219</v>
      </c>
      <c r="I461" s="658" t="s">
        <v>263</v>
      </c>
      <c r="J461" s="303">
        <v>0</v>
      </c>
      <c r="K461" s="304">
        <v>0</v>
      </c>
      <c r="L461" s="305">
        <v>0</v>
      </c>
      <c r="M461" s="305">
        <v>0</v>
      </c>
      <c r="N461" s="303">
        <v>0</v>
      </c>
      <c r="O461" s="306">
        <v>0</v>
      </c>
      <c r="P461" s="303">
        <v>0</v>
      </c>
      <c r="Q461" s="171">
        <f>VLOOKUP(C461&amp;D461&amp;A461,'Delivery Counts'!$A$23:$I$54,8,FALSE)</f>
        <v>0</v>
      </c>
      <c r="R461" s="171">
        <f>VLOOKUP(C461&amp;D461&amp;A461,'Delivery Counts'!$A$23:$I$54,9,FALSE)</f>
        <v>0</v>
      </c>
      <c r="S461" s="16">
        <f t="shared" si="20"/>
        <v>0</v>
      </c>
      <c r="T461" s="237"/>
      <c r="U461" s="237"/>
    </row>
    <row r="462" spans="1:21" s="172" customFormat="1">
      <c r="A462" s="38">
        <v>17</v>
      </c>
      <c r="B462" s="39">
        <f t="shared" si="21"/>
        <v>0</v>
      </c>
      <c r="C462" s="39" t="str">
        <f t="shared" si="22"/>
        <v>2022 Current Year</v>
      </c>
      <c r="D462" s="40">
        <v>4</v>
      </c>
      <c r="E462" s="662">
        <v>17</v>
      </c>
      <c r="F462" s="40">
        <v>1</v>
      </c>
      <c r="G462" s="311" t="s">
        <v>139</v>
      </c>
      <c r="H462" s="40" t="s">
        <v>220</v>
      </c>
      <c r="I462" s="658" t="s">
        <v>675</v>
      </c>
      <c r="J462" s="303">
        <v>0</v>
      </c>
      <c r="K462" s="304">
        <v>0</v>
      </c>
      <c r="L462" s="305">
        <v>0</v>
      </c>
      <c r="M462" s="305">
        <v>0</v>
      </c>
      <c r="N462" s="303">
        <v>0</v>
      </c>
      <c r="O462" s="306">
        <v>0</v>
      </c>
      <c r="P462" s="303">
        <v>0</v>
      </c>
      <c r="Q462" s="171">
        <f>VLOOKUP(C462&amp;D462&amp;A462,'Delivery Counts'!$A$23:$I$54,8,FALSE)</f>
        <v>0</v>
      </c>
      <c r="R462" s="171">
        <f>VLOOKUP(C462&amp;D462&amp;A462,'Delivery Counts'!$A$23:$I$54,9,FALSE)</f>
        <v>0</v>
      </c>
      <c r="S462" s="16">
        <f t="shared" si="20"/>
        <v>0</v>
      </c>
      <c r="T462" s="237"/>
      <c r="U462" s="237"/>
    </row>
    <row r="463" spans="1:21" s="172" customFormat="1">
      <c r="A463" s="38">
        <v>17</v>
      </c>
      <c r="B463" s="39">
        <f t="shared" si="21"/>
        <v>0</v>
      </c>
      <c r="C463" s="39" t="str">
        <f t="shared" si="22"/>
        <v>2022 Current Year</v>
      </c>
      <c r="D463" s="40">
        <v>4</v>
      </c>
      <c r="E463" s="662">
        <v>17</v>
      </c>
      <c r="F463" s="40">
        <v>1</v>
      </c>
      <c r="G463" s="311" t="s">
        <v>139</v>
      </c>
      <c r="H463" s="40" t="s">
        <v>221</v>
      </c>
      <c r="I463" s="658" t="s">
        <v>264</v>
      </c>
      <c r="J463" s="303">
        <v>0</v>
      </c>
      <c r="K463" s="304">
        <v>0</v>
      </c>
      <c r="L463" s="305">
        <v>0</v>
      </c>
      <c r="M463" s="305">
        <v>0</v>
      </c>
      <c r="N463" s="303">
        <v>0</v>
      </c>
      <c r="O463" s="306">
        <v>0</v>
      </c>
      <c r="P463" s="303">
        <v>0</v>
      </c>
      <c r="Q463" s="171">
        <f>VLOOKUP(C463&amp;D463&amp;A463,'Delivery Counts'!$A$23:$I$54,8,FALSE)</f>
        <v>0</v>
      </c>
      <c r="R463" s="171">
        <f>VLOOKUP(C463&amp;D463&amp;A463,'Delivery Counts'!$A$23:$I$54,9,FALSE)</f>
        <v>0</v>
      </c>
      <c r="S463" s="16">
        <f t="shared" si="20"/>
        <v>0</v>
      </c>
      <c r="T463" s="237"/>
      <c r="U463" s="237"/>
    </row>
    <row r="464" spans="1:21" s="172" customFormat="1">
      <c r="A464" s="38">
        <v>17</v>
      </c>
      <c r="B464" s="39">
        <f t="shared" si="21"/>
        <v>0</v>
      </c>
      <c r="C464" s="39" t="str">
        <f t="shared" si="22"/>
        <v>2022 Current Year</v>
      </c>
      <c r="D464" s="40">
        <v>4</v>
      </c>
      <c r="E464" s="662">
        <v>17</v>
      </c>
      <c r="F464" s="40">
        <v>1</v>
      </c>
      <c r="G464" s="311" t="s">
        <v>139</v>
      </c>
      <c r="H464" s="40" t="s">
        <v>222</v>
      </c>
      <c r="I464" s="658" t="s">
        <v>206</v>
      </c>
      <c r="J464" s="303">
        <v>0</v>
      </c>
      <c r="K464" s="304">
        <v>0</v>
      </c>
      <c r="L464" s="305">
        <v>0</v>
      </c>
      <c r="M464" s="305">
        <v>0</v>
      </c>
      <c r="N464" s="303">
        <v>0</v>
      </c>
      <c r="O464" s="306">
        <v>0</v>
      </c>
      <c r="P464" s="303">
        <v>0</v>
      </c>
      <c r="Q464" s="171">
        <f>VLOOKUP(C464&amp;D464&amp;A464,'Delivery Counts'!$A$23:$I$54,8,FALSE)</f>
        <v>0</v>
      </c>
      <c r="R464" s="171">
        <f>VLOOKUP(C464&amp;D464&amp;A464,'Delivery Counts'!$A$23:$I$54,9,FALSE)</f>
        <v>0</v>
      </c>
      <c r="S464" s="16">
        <f t="shared" si="20"/>
        <v>0</v>
      </c>
      <c r="T464" s="237"/>
      <c r="U464" s="237"/>
    </row>
    <row r="465" spans="1:21" s="172" customFormat="1">
      <c r="A465" s="38">
        <v>17</v>
      </c>
      <c r="B465" s="39">
        <f t="shared" si="21"/>
        <v>0</v>
      </c>
      <c r="C465" s="39" t="str">
        <f t="shared" si="22"/>
        <v>2022 Current Year</v>
      </c>
      <c r="D465" s="40">
        <v>4</v>
      </c>
      <c r="E465" s="662">
        <v>17</v>
      </c>
      <c r="F465" s="40">
        <v>1</v>
      </c>
      <c r="G465" s="311" t="s">
        <v>139</v>
      </c>
      <c r="H465" s="40" t="s">
        <v>223</v>
      </c>
      <c r="I465" s="658" t="s">
        <v>181</v>
      </c>
      <c r="J465" s="303">
        <v>0</v>
      </c>
      <c r="K465" s="304">
        <v>0</v>
      </c>
      <c r="L465" s="305">
        <v>0</v>
      </c>
      <c r="M465" s="305">
        <v>0</v>
      </c>
      <c r="N465" s="303">
        <v>0</v>
      </c>
      <c r="O465" s="306">
        <v>0</v>
      </c>
      <c r="P465" s="303">
        <v>0</v>
      </c>
      <c r="Q465" s="171">
        <f>VLOOKUP(C465&amp;D465&amp;A465,'Delivery Counts'!$A$23:$I$54,8,FALSE)</f>
        <v>0</v>
      </c>
      <c r="R465" s="171">
        <f>VLOOKUP(C465&amp;D465&amp;A465,'Delivery Counts'!$A$23:$I$54,9,FALSE)</f>
        <v>0</v>
      </c>
      <c r="S465" s="16">
        <f t="shared" si="20"/>
        <v>0</v>
      </c>
      <c r="T465" s="237"/>
      <c r="U465" s="237"/>
    </row>
    <row r="466" spans="1:21" s="172" customFormat="1">
      <c r="A466" s="38">
        <v>17</v>
      </c>
      <c r="B466" s="39">
        <f t="shared" si="21"/>
        <v>0</v>
      </c>
      <c r="C466" s="39" t="str">
        <f t="shared" si="22"/>
        <v>2022 Current Year</v>
      </c>
      <c r="D466" s="40">
        <v>4</v>
      </c>
      <c r="E466" s="662">
        <v>17</v>
      </c>
      <c r="F466" s="40">
        <v>1</v>
      </c>
      <c r="G466" s="311" t="s">
        <v>139</v>
      </c>
      <c r="H466" s="40" t="s">
        <v>150</v>
      </c>
      <c r="I466" s="658" t="s">
        <v>204</v>
      </c>
      <c r="J466" s="303">
        <v>0</v>
      </c>
      <c r="K466" s="304">
        <v>0</v>
      </c>
      <c r="L466" s="305">
        <v>0</v>
      </c>
      <c r="M466" s="305">
        <v>0</v>
      </c>
      <c r="N466" s="303">
        <v>0</v>
      </c>
      <c r="O466" s="306">
        <v>0</v>
      </c>
      <c r="P466" s="303">
        <v>0</v>
      </c>
      <c r="Q466" s="171">
        <f>VLOOKUP(C466&amp;D466&amp;A466,'Delivery Counts'!$A$23:$I$54,8,FALSE)</f>
        <v>0</v>
      </c>
      <c r="R466" s="171">
        <f>VLOOKUP(C466&amp;D466&amp;A466,'Delivery Counts'!$A$23:$I$54,9,FALSE)</f>
        <v>0</v>
      </c>
      <c r="S466" s="16">
        <f t="shared" si="20"/>
        <v>0</v>
      </c>
      <c r="T466" s="237"/>
      <c r="U466" s="237"/>
    </row>
    <row r="467" spans="1:21" s="172" customFormat="1">
      <c r="A467" s="38">
        <v>17</v>
      </c>
      <c r="B467" s="39">
        <f t="shared" si="21"/>
        <v>0</v>
      </c>
      <c r="C467" s="39" t="str">
        <f t="shared" si="22"/>
        <v>2022 Current Year</v>
      </c>
      <c r="D467" s="40">
        <v>4</v>
      </c>
      <c r="E467" s="662">
        <v>17</v>
      </c>
      <c r="F467" s="40">
        <v>1</v>
      </c>
      <c r="G467" s="311" t="s">
        <v>139</v>
      </c>
      <c r="H467" s="40" t="s">
        <v>151</v>
      </c>
      <c r="I467" s="658" t="s">
        <v>205</v>
      </c>
      <c r="J467" s="303">
        <v>0</v>
      </c>
      <c r="K467" s="304">
        <v>0</v>
      </c>
      <c r="L467" s="305">
        <v>0</v>
      </c>
      <c r="M467" s="305">
        <v>0</v>
      </c>
      <c r="N467" s="303">
        <v>0</v>
      </c>
      <c r="O467" s="306">
        <v>0</v>
      </c>
      <c r="P467" s="303">
        <v>0</v>
      </c>
      <c r="Q467" s="171">
        <f>VLOOKUP(C467&amp;D467&amp;A467,'Delivery Counts'!$A$23:$I$54,8,FALSE)</f>
        <v>0</v>
      </c>
      <c r="R467" s="171">
        <f>VLOOKUP(C467&amp;D467&amp;A467,'Delivery Counts'!$A$23:$I$54,9,FALSE)</f>
        <v>0</v>
      </c>
      <c r="S467" s="16">
        <f t="shared" si="20"/>
        <v>0</v>
      </c>
      <c r="T467" s="237"/>
      <c r="U467" s="237"/>
    </row>
    <row r="468" spans="1:21" s="172" customFormat="1">
      <c r="A468" s="38">
        <v>17</v>
      </c>
      <c r="B468" s="39">
        <f t="shared" si="21"/>
        <v>0</v>
      </c>
      <c r="C468" s="39" t="str">
        <f t="shared" si="22"/>
        <v>2022 Current Year</v>
      </c>
      <c r="D468" s="40">
        <v>4</v>
      </c>
      <c r="E468" s="662">
        <v>17</v>
      </c>
      <c r="F468" s="40">
        <v>1</v>
      </c>
      <c r="G468" s="311" t="s">
        <v>139</v>
      </c>
      <c r="H468" s="40" t="s">
        <v>152</v>
      </c>
      <c r="I468" s="658" t="s">
        <v>182</v>
      </c>
      <c r="J468" s="303">
        <v>0</v>
      </c>
      <c r="K468" s="304">
        <v>0</v>
      </c>
      <c r="L468" s="305">
        <v>0</v>
      </c>
      <c r="M468" s="305">
        <v>0</v>
      </c>
      <c r="N468" s="303">
        <v>0</v>
      </c>
      <c r="O468" s="306">
        <v>0</v>
      </c>
      <c r="P468" s="303">
        <v>0</v>
      </c>
      <c r="Q468" s="171">
        <f>VLOOKUP(C468&amp;D468&amp;A468,'Delivery Counts'!$A$23:$I$54,8,FALSE)</f>
        <v>0</v>
      </c>
      <c r="R468" s="171">
        <f>VLOOKUP(C468&amp;D468&amp;A468,'Delivery Counts'!$A$23:$I$54,9,FALSE)</f>
        <v>0</v>
      </c>
      <c r="S468" s="16">
        <f t="shared" si="20"/>
        <v>0</v>
      </c>
      <c r="T468" s="237"/>
      <c r="U468" s="237"/>
    </row>
    <row r="469" spans="1:21" s="172" customFormat="1">
      <c r="A469" s="38">
        <v>17</v>
      </c>
      <c r="B469" s="39">
        <f t="shared" si="21"/>
        <v>0</v>
      </c>
      <c r="C469" s="39" t="str">
        <f t="shared" si="22"/>
        <v>2022 Current Year</v>
      </c>
      <c r="D469" s="40">
        <v>4</v>
      </c>
      <c r="E469" s="662">
        <v>17</v>
      </c>
      <c r="F469" s="40">
        <v>1</v>
      </c>
      <c r="G469" s="311" t="s">
        <v>139</v>
      </c>
      <c r="H469" s="40" t="s">
        <v>70</v>
      </c>
      <c r="I469" s="658" t="s">
        <v>265</v>
      </c>
      <c r="J469" s="303">
        <v>0</v>
      </c>
      <c r="K469" s="304">
        <v>0</v>
      </c>
      <c r="L469" s="305">
        <v>0</v>
      </c>
      <c r="M469" s="305">
        <v>0</v>
      </c>
      <c r="N469" s="303">
        <v>0</v>
      </c>
      <c r="O469" s="306">
        <v>0</v>
      </c>
      <c r="P469" s="303">
        <v>0</v>
      </c>
      <c r="Q469" s="171">
        <f>VLOOKUP(C469&amp;D469&amp;A469,'Delivery Counts'!$A$23:$I$54,8,FALSE)</f>
        <v>0</v>
      </c>
      <c r="R469" s="171">
        <f>VLOOKUP(C469&amp;D469&amp;A469,'Delivery Counts'!$A$23:$I$54,9,FALSE)</f>
        <v>0</v>
      </c>
      <c r="S469" s="16">
        <f t="shared" si="20"/>
        <v>0</v>
      </c>
      <c r="T469" s="237"/>
      <c r="U469" s="237"/>
    </row>
    <row r="470" spans="1:21" s="172" customFormat="1">
      <c r="A470" s="38">
        <v>17</v>
      </c>
      <c r="B470" s="39">
        <f t="shared" si="21"/>
        <v>0</v>
      </c>
      <c r="C470" s="39" t="str">
        <f t="shared" si="22"/>
        <v>2022 Current Year</v>
      </c>
      <c r="D470" s="40">
        <v>4</v>
      </c>
      <c r="E470" s="662">
        <v>17</v>
      </c>
      <c r="F470" s="40">
        <v>1</v>
      </c>
      <c r="G470" s="311" t="s">
        <v>139</v>
      </c>
      <c r="H470" s="40" t="s">
        <v>71</v>
      </c>
      <c r="I470" s="658" t="s">
        <v>266</v>
      </c>
      <c r="J470" s="303">
        <v>0</v>
      </c>
      <c r="K470" s="304">
        <v>0</v>
      </c>
      <c r="L470" s="305">
        <v>0</v>
      </c>
      <c r="M470" s="305">
        <v>0</v>
      </c>
      <c r="N470" s="303">
        <v>0</v>
      </c>
      <c r="O470" s="306">
        <v>0</v>
      </c>
      <c r="P470" s="303">
        <v>0</v>
      </c>
      <c r="Q470" s="171">
        <f>VLOOKUP(C470&amp;D470&amp;A470,'Delivery Counts'!$A$23:$I$54,8,FALSE)</f>
        <v>0</v>
      </c>
      <c r="R470" s="171">
        <f>VLOOKUP(C470&amp;D470&amp;A470,'Delivery Counts'!$A$23:$I$54,9,FALSE)</f>
        <v>0</v>
      </c>
      <c r="S470" s="16">
        <f t="shared" si="20"/>
        <v>0</v>
      </c>
      <c r="T470" s="237"/>
      <c r="U470" s="237"/>
    </row>
    <row r="471" spans="1:21" s="172" customFormat="1">
      <c r="A471" s="38">
        <v>17</v>
      </c>
      <c r="B471" s="39">
        <f t="shared" si="21"/>
        <v>0</v>
      </c>
      <c r="C471" s="39" t="str">
        <f t="shared" si="22"/>
        <v>2022 Current Year</v>
      </c>
      <c r="D471" s="40">
        <v>4</v>
      </c>
      <c r="E471" s="662">
        <v>17</v>
      </c>
      <c r="F471" s="40">
        <v>1</v>
      </c>
      <c r="G471" s="311" t="s">
        <v>139</v>
      </c>
      <c r="H471" s="40" t="s">
        <v>72</v>
      </c>
      <c r="I471" s="658" t="s">
        <v>527</v>
      </c>
      <c r="J471" s="303">
        <v>0</v>
      </c>
      <c r="K471" s="304">
        <v>0</v>
      </c>
      <c r="L471" s="305">
        <v>0</v>
      </c>
      <c r="M471" s="305">
        <v>0</v>
      </c>
      <c r="N471" s="303">
        <v>0</v>
      </c>
      <c r="O471" s="306">
        <v>0</v>
      </c>
      <c r="P471" s="303">
        <v>0</v>
      </c>
      <c r="Q471" s="171">
        <f>VLOOKUP(C471&amp;D471&amp;A471,'Delivery Counts'!$A$23:$I$54,8,FALSE)</f>
        <v>0</v>
      </c>
      <c r="R471" s="171">
        <f>VLOOKUP(C471&amp;D471&amp;A471,'Delivery Counts'!$A$23:$I$54,9,FALSE)</f>
        <v>0</v>
      </c>
      <c r="S471" s="16">
        <f t="shared" si="20"/>
        <v>0</v>
      </c>
      <c r="T471" s="237"/>
      <c r="U471" s="237"/>
    </row>
    <row r="472" spans="1:21" s="172" customFormat="1">
      <c r="A472" s="38">
        <v>17</v>
      </c>
      <c r="B472" s="39">
        <f t="shared" si="21"/>
        <v>0</v>
      </c>
      <c r="C472" s="39" t="str">
        <f t="shared" si="22"/>
        <v>2022 Current Year</v>
      </c>
      <c r="D472" s="40">
        <v>4</v>
      </c>
      <c r="E472" s="662">
        <v>17</v>
      </c>
      <c r="F472" s="40">
        <v>1</v>
      </c>
      <c r="G472" s="311" t="s">
        <v>139</v>
      </c>
      <c r="H472" s="40" t="s">
        <v>73</v>
      </c>
      <c r="I472" s="658" t="s">
        <v>528</v>
      </c>
      <c r="J472" s="303">
        <v>0</v>
      </c>
      <c r="K472" s="304">
        <v>0</v>
      </c>
      <c r="L472" s="305">
        <v>0</v>
      </c>
      <c r="M472" s="305">
        <v>0</v>
      </c>
      <c r="N472" s="303">
        <v>0</v>
      </c>
      <c r="O472" s="306">
        <v>0</v>
      </c>
      <c r="P472" s="303">
        <v>0</v>
      </c>
      <c r="Q472" s="171">
        <f>VLOOKUP(C472&amp;D472&amp;A472,'Delivery Counts'!$A$23:$I$54,8,FALSE)</f>
        <v>0</v>
      </c>
      <c r="R472" s="171">
        <f>VLOOKUP(C472&amp;D472&amp;A472,'Delivery Counts'!$A$23:$I$54,9,FALSE)</f>
        <v>0</v>
      </c>
      <c r="S472" s="16">
        <f t="shared" si="20"/>
        <v>0</v>
      </c>
      <c r="T472" s="237"/>
      <c r="U472" s="237"/>
    </row>
    <row r="473" spans="1:21" s="172" customFormat="1">
      <c r="A473" s="38">
        <v>17</v>
      </c>
      <c r="B473" s="39">
        <f t="shared" si="21"/>
        <v>0</v>
      </c>
      <c r="C473" s="39" t="str">
        <f t="shared" si="22"/>
        <v>2022 Current Year</v>
      </c>
      <c r="D473" s="40">
        <v>4</v>
      </c>
      <c r="E473" s="662">
        <v>17</v>
      </c>
      <c r="F473" s="40">
        <v>1</v>
      </c>
      <c r="G473" s="311" t="s">
        <v>139</v>
      </c>
      <c r="H473" s="40" t="s">
        <v>409</v>
      </c>
      <c r="I473" s="640" t="s">
        <v>803</v>
      </c>
      <c r="J473" s="303">
        <v>0</v>
      </c>
      <c r="K473" s="304">
        <v>0</v>
      </c>
      <c r="L473" s="305">
        <v>0</v>
      </c>
      <c r="M473" s="305">
        <v>0</v>
      </c>
      <c r="N473" s="303">
        <v>0</v>
      </c>
      <c r="O473" s="306">
        <v>0</v>
      </c>
      <c r="P473" s="303">
        <v>0</v>
      </c>
      <c r="Q473" s="171">
        <f>VLOOKUP(C473&amp;D473&amp;A473,'Delivery Counts'!$A$23:$I$54,8,FALSE)</f>
        <v>0</v>
      </c>
      <c r="R473" s="171">
        <f>VLOOKUP(C473&amp;D473&amp;A473,'Delivery Counts'!$A$23:$I$54,9,FALSE)</f>
        <v>0</v>
      </c>
      <c r="S473" s="16">
        <f t="shared" si="20"/>
        <v>0</v>
      </c>
      <c r="T473" s="237"/>
      <c r="U473" s="237"/>
    </row>
    <row r="474" spans="1:21" s="172" customFormat="1">
      <c r="A474" s="38">
        <v>18</v>
      </c>
      <c r="B474" s="39">
        <f t="shared" si="21"/>
        <v>0</v>
      </c>
      <c r="C474" s="39" t="str">
        <f t="shared" si="22"/>
        <v>2022 Current Year</v>
      </c>
      <c r="D474" s="40">
        <v>4</v>
      </c>
      <c r="E474" s="662">
        <v>18</v>
      </c>
      <c r="F474" s="662" t="s">
        <v>739</v>
      </c>
      <c r="G474" s="40" t="s">
        <v>138</v>
      </c>
      <c r="H474" s="40" t="s">
        <v>211</v>
      </c>
      <c r="I474" s="640" t="s">
        <v>261</v>
      </c>
      <c r="J474" s="303">
        <v>0</v>
      </c>
      <c r="K474" s="304">
        <v>0</v>
      </c>
      <c r="L474" s="305">
        <v>0</v>
      </c>
      <c r="M474" s="305">
        <v>0</v>
      </c>
      <c r="N474" s="303">
        <v>0</v>
      </c>
      <c r="O474" s="306">
        <v>0</v>
      </c>
      <c r="P474" s="303">
        <v>0</v>
      </c>
      <c r="Q474" s="171">
        <f>VLOOKUP(C474&amp;D474&amp;A474,'Delivery Counts'!$A$23:$I$54,8,FALSE)</f>
        <v>0</v>
      </c>
      <c r="R474" s="171">
        <f>VLOOKUP(C474&amp;D474&amp;A474,'Delivery Counts'!$A$23:$I$54,9,FALSE)</f>
        <v>0</v>
      </c>
      <c r="S474" s="16">
        <f t="shared" ref="S474:S509" si="23">Q474+R474</f>
        <v>0</v>
      </c>
      <c r="T474" s="237"/>
      <c r="U474" s="237"/>
    </row>
    <row r="475" spans="1:21" s="172" customFormat="1">
      <c r="A475" s="38">
        <v>18</v>
      </c>
      <c r="B475" s="39">
        <f t="shared" si="21"/>
        <v>0</v>
      </c>
      <c r="C475" s="39" t="str">
        <f t="shared" si="22"/>
        <v>2022 Current Year</v>
      </c>
      <c r="D475" s="40">
        <v>4</v>
      </c>
      <c r="E475" s="662">
        <v>18</v>
      </c>
      <c r="F475" s="40" t="s">
        <v>739</v>
      </c>
      <c r="G475" s="311" t="s">
        <v>138</v>
      </c>
      <c r="H475" s="40" t="s">
        <v>214</v>
      </c>
      <c r="I475" s="658" t="s">
        <v>676</v>
      </c>
      <c r="J475" s="303">
        <v>0</v>
      </c>
      <c r="K475" s="304">
        <v>0</v>
      </c>
      <c r="L475" s="305">
        <v>0</v>
      </c>
      <c r="M475" s="305">
        <v>0</v>
      </c>
      <c r="N475" s="303">
        <v>0</v>
      </c>
      <c r="O475" s="306">
        <v>0</v>
      </c>
      <c r="P475" s="303">
        <v>0</v>
      </c>
      <c r="Q475" s="171">
        <f>VLOOKUP(C475&amp;D475&amp;A475,'Delivery Counts'!$A$23:$I$54,8,FALSE)</f>
        <v>0</v>
      </c>
      <c r="R475" s="171">
        <f>VLOOKUP(C475&amp;D475&amp;A475,'Delivery Counts'!$A$23:$I$54,9,FALSE)</f>
        <v>0</v>
      </c>
      <c r="S475" s="16">
        <f t="shared" si="23"/>
        <v>0</v>
      </c>
    </row>
    <row r="476" spans="1:21" s="172" customFormat="1">
      <c r="A476" s="38">
        <v>18</v>
      </c>
      <c r="B476" s="39">
        <f t="shared" si="21"/>
        <v>0</v>
      </c>
      <c r="C476" s="39" t="str">
        <f t="shared" si="22"/>
        <v>2022 Current Year</v>
      </c>
      <c r="D476" s="40">
        <v>4</v>
      </c>
      <c r="E476" s="662">
        <v>18</v>
      </c>
      <c r="F476" s="40" t="s">
        <v>739</v>
      </c>
      <c r="G476" s="311" t="s">
        <v>138</v>
      </c>
      <c r="H476" s="40" t="s">
        <v>215</v>
      </c>
      <c r="I476" s="658" t="s">
        <v>216</v>
      </c>
      <c r="J476" s="303">
        <v>0</v>
      </c>
      <c r="K476" s="304">
        <v>0</v>
      </c>
      <c r="L476" s="305">
        <v>0</v>
      </c>
      <c r="M476" s="305">
        <v>0</v>
      </c>
      <c r="N476" s="303">
        <v>0</v>
      </c>
      <c r="O476" s="306">
        <v>0</v>
      </c>
      <c r="P476" s="303">
        <v>0</v>
      </c>
      <c r="Q476" s="171">
        <f>VLOOKUP(C476&amp;D476&amp;A476,'Delivery Counts'!$A$23:$I$54,8,FALSE)</f>
        <v>0</v>
      </c>
      <c r="R476" s="171">
        <f>VLOOKUP(C476&amp;D476&amp;A476,'Delivery Counts'!$A$23:$I$54,9,FALSE)</f>
        <v>0</v>
      </c>
      <c r="S476" s="16">
        <f t="shared" si="23"/>
        <v>0</v>
      </c>
    </row>
    <row r="477" spans="1:21" s="172" customFormat="1">
      <c r="A477" s="38">
        <v>18</v>
      </c>
      <c r="B477" s="39">
        <f t="shared" si="21"/>
        <v>0</v>
      </c>
      <c r="C477" s="39" t="str">
        <f t="shared" si="22"/>
        <v>2022 Current Year</v>
      </c>
      <c r="D477" s="40">
        <v>4</v>
      </c>
      <c r="E477" s="662">
        <v>18</v>
      </c>
      <c r="F477" s="40" t="s">
        <v>739</v>
      </c>
      <c r="G477" s="311" t="s">
        <v>138</v>
      </c>
      <c r="H477" s="40" t="s">
        <v>217</v>
      </c>
      <c r="I477" s="658" t="s">
        <v>262</v>
      </c>
      <c r="J477" s="303">
        <v>0</v>
      </c>
      <c r="K477" s="304">
        <v>0</v>
      </c>
      <c r="L477" s="305">
        <v>0</v>
      </c>
      <c r="M477" s="305">
        <v>0</v>
      </c>
      <c r="N477" s="303">
        <v>0</v>
      </c>
      <c r="O477" s="306">
        <v>0</v>
      </c>
      <c r="P477" s="303">
        <v>0</v>
      </c>
      <c r="Q477" s="171">
        <f>VLOOKUP(C477&amp;D477&amp;A477,'Delivery Counts'!$A$23:$I$54,8,FALSE)</f>
        <v>0</v>
      </c>
      <c r="R477" s="171">
        <f>VLOOKUP(C477&amp;D477&amp;A477,'Delivery Counts'!$A$23:$I$54,9,FALSE)</f>
        <v>0</v>
      </c>
      <c r="S477" s="16">
        <f t="shared" si="23"/>
        <v>0</v>
      </c>
      <c r="T477" s="237"/>
      <c r="U477" s="237"/>
    </row>
    <row r="478" spans="1:21" s="172" customFormat="1">
      <c r="A478" s="38">
        <v>18</v>
      </c>
      <c r="B478" s="39">
        <f t="shared" si="21"/>
        <v>0</v>
      </c>
      <c r="C478" s="39" t="str">
        <f t="shared" si="22"/>
        <v>2022 Current Year</v>
      </c>
      <c r="D478" s="40">
        <v>4</v>
      </c>
      <c r="E478" s="662">
        <v>18</v>
      </c>
      <c r="F478" s="40" t="s">
        <v>739</v>
      </c>
      <c r="G478" s="311" t="s">
        <v>138</v>
      </c>
      <c r="H478" s="40" t="s">
        <v>218</v>
      </c>
      <c r="I478" s="658" t="s">
        <v>677</v>
      </c>
      <c r="J478" s="303">
        <v>0</v>
      </c>
      <c r="K478" s="304">
        <v>0</v>
      </c>
      <c r="L478" s="305">
        <v>0</v>
      </c>
      <c r="M478" s="305">
        <v>0</v>
      </c>
      <c r="N478" s="303">
        <v>0</v>
      </c>
      <c r="O478" s="306">
        <v>0</v>
      </c>
      <c r="P478" s="303">
        <v>0</v>
      </c>
      <c r="Q478" s="171">
        <f>VLOOKUP(C478&amp;D478&amp;A478,'Delivery Counts'!$A$23:$I$54,8,FALSE)</f>
        <v>0</v>
      </c>
      <c r="R478" s="171">
        <f>VLOOKUP(C478&amp;D478&amp;A478,'Delivery Counts'!$A$23:$I$54,9,FALSE)</f>
        <v>0</v>
      </c>
      <c r="S478" s="16">
        <f t="shared" si="23"/>
        <v>0</v>
      </c>
      <c r="T478" s="237"/>
      <c r="U478" s="237"/>
    </row>
    <row r="479" spans="1:21" s="172" customFormat="1">
      <c r="A479" s="38">
        <v>18</v>
      </c>
      <c r="B479" s="39">
        <f t="shared" si="21"/>
        <v>0</v>
      </c>
      <c r="C479" s="39" t="str">
        <f t="shared" si="22"/>
        <v>2022 Current Year</v>
      </c>
      <c r="D479" s="40">
        <v>4</v>
      </c>
      <c r="E479" s="662">
        <v>18</v>
      </c>
      <c r="F479" s="40" t="s">
        <v>739</v>
      </c>
      <c r="G479" s="311" t="s">
        <v>138</v>
      </c>
      <c r="H479" s="40" t="s">
        <v>219</v>
      </c>
      <c r="I479" s="658" t="s">
        <v>263</v>
      </c>
      <c r="J479" s="303">
        <v>0</v>
      </c>
      <c r="K479" s="304">
        <v>0</v>
      </c>
      <c r="L479" s="305">
        <v>0</v>
      </c>
      <c r="M479" s="305">
        <v>0</v>
      </c>
      <c r="N479" s="303">
        <v>0</v>
      </c>
      <c r="O479" s="306">
        <v>0</v>
      </c>
      <c r="P479" s="303">
        <v>0</v>
      </c>
      <c r="Q479" s="171">
        <f>VLOOKUP(C479&amp;D479&amp;A479,'Delivery Counts'!$A$23:$I$54,8,FALSE)</f>
        <v>0</v>
      </c>
      <c r="R479" s="171">
        <f>VLOOKUP(C479&amp;D479&amp;A479,'Delivery Counts'!$A$23:$I$54,9,FALSE)</f>
        <v>0</v>
      </c>
      <c r="S479" s="16">
        <f t="shared" si="23"/>
        <v>0</v>
      </c>
      <c r="T479" s="237"/>
      <c r="U479" s="237"/>
    </row>
    <row r="480" spans="1:21" s="172" customFormat="1">
      <c r="A480" s="38">
        <v>18</v>
      </c>
      <c r="B480" s="39">
        <f t="shared" si="21"/>
        <v>0</v>
      </c>
      <c r="C480" s="39" t="str">
        <f t="shared" si="22"/>
        <v>2022 Current Year</v>
      </c>
      <c r="D480" s="40">
        <v>4</v>
      </c>
      <c r="E480" s="662">
        <v>18</v>
      </c>
      <c r="F480" s="40" t="s">
        <v>739</v>
      </c>
      <c r="G480" s="311" t="s">
        <v>138</v>
      </c>
      <c r="H480" s="40" t="s">
        <v>220</v>
      </c>
      <c r="I480" s="658" t="s">
        <v>675</v>
      </c>
      <c r="J480" s="303">
        <v>0</v>
      </c>
      <c r="K480" s="304">
        <v>0</v>
      </c>
      <c r="L480" s="305">
        <v>0</v>
      </c>
      <c r="M480" s="305">
        <v>0</v>
      </c>
      <c r="N480" s="303">
        <v>0</v>
      </c>
      <c r="O480" s="306">
        <v>0</v>
      </c>
      <c r="P480" s="303">
        <v>0</v>
      </c>
      <c r="Q480" s="171">
        <f>VLOOKUP(C480&amp;D480&amp;A480,'Delivery Counts'!$A$23:$I$54,8,FALSE)</f>
        <v>0</v>
      </c>
      <c r="R480" s="171">
        <f>VLOOKUP(C480&amp;D480&amp;A480,'Delivery Counts'!$A$23:$I$54,9,FALSE)</f>
        <v>0</v>
      </c>
      <c r="S480" s="16">
        <f t="shared" si="23"/>
        <v>0</v>
      </c>
      <c r="T480" s="237"/>
      <c r="U480" s="237"/>
    </row>
    <row r="481" spans="1:21" s="172" customFormat="1">
      <c r="A481" s="38">
        <v>18</v>
      </c>
      <c r="B481" s="39">
        <f t="shared" si="21"/>
        <v>0</v>
      </c>
      <c r="C481" s="39" t="str">
        <f t="shared" si="22"/>
        <v>2022 Current Year</v>
      </c>
      <c r="D481" s="40">
        <v>4</v>
      </c>
      <c r="E481" s="662">
        <v>18</v>
      </c>
      <c r="F481" s="40" t="s">
        <v>739</v>
      </c>
      <c r="G481" s="311" t="s">
        <v>138</v>
      </c>
      <c r="H481" s="40" t="s">
        <v>221</v>
      </c>
      <c r="I481" s="658" t="s">
        <v>264</v>
      </c>
      <c r="J481" s="303">
        <v>0</v>
      </c>
      <c r="K481" s="304">
        <v>0</v>
      </c>
      <c r="L481" s="305">
        <v>0</v>
      </c>
      <c r="M481" s="305">
        <v>0</v>
      </c>
      <c r="N481" s="303">
        <v>0</v>
      </c>
      <c r="O481" s="306">
        <v>0</v>
      </c>
      <c r="P481" s="303">
        <v>0</v>
      </c>
      <c r="Q481" s="171">
        <f>VLOOKUP(C481&amp;D481&amp;A481,'Delivery Counts'!$A$23:$I$54,8,FALSE)</f>
        <v>0</v>
      </c>
      <c r="R481" s="171">
        <f>VLOOKUP(C481&amp;D481&amp;A481,'Delivery Counts'!$A$23:$I$54,9,FALSE)</f>
        <v>0</v>
      </c>
      <c r="S481" s="16">
        <f t="shared" si="23"/>
        <v>0</v>
      </c>
      <c r="T481" s="237"/>
      <c r="U481" s="237"/>
    </row>
    <row r="482" spans="1:21" s="172" customFormat="1">
      <c r="A482" s="38">
        <v>18</v>
      </c>
      <c r="B482" s="39">
        <f t="shared" si="21"/>
        <v>0</v>
      </c>
      <c r="C482" s="39" t="str">
        <f t="shared" si="22"/>
        <v>2022 Current Year</v>
      </c>
      <c r="D482" s="40">
        <v>4</v>
      </c>
      <c r="E482" s="662">
        <v>18</v>
      </c>
      <c r="F482" s="40" t="s">
        <v>739</v>
      </c>
      <c r="G482" s="311" t="s">
        <v>138</v>
      </c>
      <c r="H482" s="40" t="s">
        <v>222</v>
      </c>
      <c r="I482" s="658" t="s">
        <v>206</v>
      </c>
      <c r="J482" s="303">
        <v>0</v>
      </c>
      <c r="K482" s="304">
        <v>0</v>
      </c>
      <c r="L482" s="305">
        <v>0</v>
      </c>
      <c r="M482" s="305">
        <v>0</v>
      </c>
      <c r="N482" s="303">
        <v>0</v>
      </c>
      <c r="O482" s="306">
        <v>0</v>
      </c>
      <c r="P482" s="303">
        <v>0</v>
      </c>
      <c r="Q482" s="171">
        <f>VLOOKUP(C482&amp;D482&amp;A482,'Delivery Counts'!$A$23:$I$54,8,FALSE)</f>
        <v>0</v>
      </c>
      <c r="R482" s="171">
        <f>VLOOKUP(C482&amp;D482&amp;A482,'Delivery Counts'!$A$23:$I$54,9,FALSE)</f>
        <v>0</v>
      </c>
      <c r="S482" s="16">
        <f t="shared" si="23"/>
        <v>0</v>
      </c>
      <c r="T482" s="237"/>
      <c r="U482" s="237"/>
    </row>
    <row r="483" spans="1:21" s="172" customFormat="1">
      <c r="A483" s="38">
        <v>18</v>
      </c>
      <c r="B483" s="39">
        <f t="shared" si="21"/>
        <v>0</v>
      </c>
      <c r="C483" s="39" t="str">
        <f t="shared" si="22"/>
        <v>2022 Current Year</v>
      </c>
      <c r="D483" s="40">
        <v>4</v>
      </c>
      <c r="E483" s="662">
        <v>18</v>
      </c>
      <c r="F483" s="40" t="s">
        <v>739</v>
      </c>
      <c r="G483" s="311" t="s">
        <v>138</v>
      </c>
      <c r="H483" s="40" t="s">
        <v>223</v>
      </c>
      <c r="I483" s="658" t="s">
        <v>181</v>
      </c>
      <c r="J483" s="303">
        <v>0</v>
      </c>
      <c r="K483" s="304">
        <v>0</v>
      </c>
      <c r="L483" s="305">
        <v>0</v>
      </c>
      <c r="M483" s="305">
        <v>0</v>
      </c>
      <c r="N483" s="303">
        <v>0</v>
      </c>
      <c r="O483" s="306">
        <v>0</v>
      </c>
      <c r="P483" s="303">
        <v>0</v>
      </c>
      <c r="Q483" s="171">
        <f>VLOOKUP(C483&amp;D483&amp;A483,'Delivery Counts'!$A$23:$I$54,8,FALSE)</f>
        <v>0</v>
      </c>
      <c r="R483" s="171">
        <f>VLOOKUP(C483&amp;D483&amp;A483,'Delivery Counts'!$A$23:$I$54,9,FALSE)</f>
        <v>0</v>
      </c>
      <c r="S483" s="16">
        <f t="shared" si="23"/>
        <v>0</v>
      </c>
      <c r="T483" s="237"/>
      <c r="U483" s="237"/>
    </row>
    <row r="484" spans="1:21" s="172" customFormat="1">
      <c r="A484" s="38">
        <v>18</v>
      </c>
      <c r="B484" s="39">
        <f t="shared" si="21"/>
        <v>0</v>
      </c>
      <c r="C484" s="39" t="str">
        <f t="shared" si="22"/>
        <v>2022 Current Year</v>
      </c>
      <c r="D484" s="40">
        <v>4</v>
      </c>
      <c r="E484" s="662">
        <v>18</v>
      </c>
      <c r="F484" s="40" t="s">
        <v>739</v>
      </c>
      <c r="G484" s="311" t="s">
        <v>138</v>
      </c>
      <c r="H484" s="40" t="s">
        <v>150</v>
      </c>
      <c r="I484" s="658" t="s">
        <v>204</v>
      </c>
      <c r="J484" s="303">
        <v>0</v>
      </c>
      <c r="K484" s="304">
        <v>0</v>
      </c>
      <c r="L484" s="305">
        <v>0</v>
      </c>
      <c r="M484" s="305">
        <v>0</v>
      </c>
      <c r="N484" s="303">
        <v>0</v>
      </c>
      <c r="O484" s="306">
        <v>0</v>
      </c>
      <c r="P484" s="303">
        <v>0</v>
      </c>
      <c r="Q484" s="171">
        <f>VLOOKUP(C484&amp;D484&amp;A484,'Delivery Counts'!$A$23:$I$54,8,FALSE)</f>
        <v>0</v>
      </c>
      <c r="R484" s="171">
        <f>VLOOKUP(C484&amp;D484&amp;A484,'Delivery Counts'!$A$23:$I$54,9,FALSE)</f>
        <v>0</v>
      </c>
      <c r="S484" s="16">
        <f t="shared" si="23"/>
        <v>0</v>
      </c>
      <c r="T484" s="237"/>
      <c r="U484" s="237"/>
    </row>
    <row r="485" spans="1:21" s="172" customFormat="1">
      <c r="A485" s="38">
        <v>18</v>
      </c>
      <c r="B485" s="39">
        <f t="shared" si="21"/>
        <v>0</v>
      </c>
      <c r="C485" s="39" t="str">
        <f t="shared" si="22"/>
        <v>2022 Current Year</v>
      </c>
      <c r="D485" s="40">
        <v>4</v>
      </c>
      <c r="E485" s="662">
        <v>18</v>
      </c>
      <c r="F485" s="40" t="s">
        <v>739</v>
      </c>
      <c r="G485" s="311" t="s">
        <v>138</v>
      </c>
      <c r="H485" s="40" t="s">
        <v>151</v>
      </c>
      <c r="I485" s="658" t="s">
        <v>205</v>
      </c>
      <c r="J485" s="303">
        <v>0</v>
      </c>
      <c r="K485" s="304">
        <v>0</v>
      </c>
      <c r="L485" s="305">
        <v>0</v>
      </c>
      <c r="M485" s="305">
        <v>0</v>
      </c>
      <c r="N485" s="303">
        <v>0</v>
      </c>
      <c r="O485" s="306">
        <v>0</v>
      </c>
      <c r="P485" s="303">
        <v>0</v>
      </c>
      <c r="Q485" s="171">
        <f>VLOOKUP(C485&amp;D485&amp;A485,'Delivery Counts'!$A$23:$I$54,8,FALSE)</f>
        <v>0</v>
      </c>
      <c r="R485" s="171">
        <f>VLOOKUP(C485&amp;D485&amp;A485,'Delivery Counts'!$A$23:$I$54,9,FALSE)</f>
        <v>0</v>
      </c>
      <c r="S485" s="16">
        <f t="shared" si="23"/>
        <v>0</v>
      </c>
      <c r="T485" s="237"/>
      <c r="U485" s="237"/>
    </row>
    <row r="486" spans="1:21" s="172" customFormat="1">
      <c r="A486" s="38">
        <v>18</v>
      </c>
      <c r="B486" s="39">
        <f t="shared" si="21"/>
        <v>0</v>
      </c>
      <c r="C486" s="39" t="str">
        <f t="shared" si="22"/>
        <v>2022 Current Year</v>
      </c>
      <c r="D486" s="40">
        <v>4</v>
      </c>
      <c r="E486" s="662">
        <v>18</v>
      </c>
      <c r="F486" s="40" t="s">
        <v>739</v>
      </c>
      <c r="G486" s="311" t="s">
        <v>138</v>
      </c>
      <c r="H486" s="40" t="s">
        <v>152</v>
      </c>
      <c r="I486" s="658" t="s">
        <v>182</v>
      </c>
      <c r="J486" s="303">
        <v>0</v>
      </c>
      <c r="K486" s="304">
        <v>0</v>
      </c>
      <c r="L486" s="305">
        <v>0</v>
      </c>
      <c r="M486" s="305">
        <v>0</v>
      </c>
      <c r="N486" s="303">
        <v>0</v>
      </c>
      <c r="O486" s="306">
        <v>0</v>
      </c>
      <c r="P486" s="303">
        <v>0</v>
      </c>
      <c r="Q486" s="171">
        <f>VLOOKUP(C486&amp;D486&amp;A486,'Delivery Counts'!$A$23:$I$54,8,FALSE)</f>
        <v>0</v>
      </c>
      <c r="R486" s="171">
        <f>VLOOKUP(C486&amp;D486&amp;A486,'Delivery Counts'!$A$23:$I$54,9,FALSE)</f>
        <v>0</v>
      </c>
      <c r="S486" s="16">
        <f t="shared" si="23"/>
        <v>0</v>
      </c>
      <c r="T486" s="237"/>
      <c r="U486" s="237"/>
    </row>
    <row r="487" spans="1:21" s="172" customFormat="1">
      <c r="A487" s="38">
        <v>18</v>
      </c>
      <c r="B487" s="39">
        <f t="shared" si="21"/>
        <v>0</v>
      </c>
      <c r="C487" s="39" t="str">
        <f t="shared" si="22"/>
        <v>2022 Current Year</v>
      </c>
      <c r="D487" s="40">
        <v>4</v>
      </c>
      <c r="E487" s="662">
        <v>18</v>
      </c>
      <c r="F487" s="40" t="s">
        <v>739</v>
      </c>
      <c r="G487" s="311" t="s">
        <v>138</v>
      </c>
      <c r="H487" s="40" t="s">
        <v>70</v>
      </c>
      <c r="I487" s="658" t="s">
        <v>265</v>
      </c>
      <c r="J487" s="303">
        <v>0</v>
      </c>
      <c r="K487" s="304">
        <v>0</v>
      </c>
      <c r="L487" s="305">
        <v>0</v>
      </c>
      <c r="M487" s="305">
        <v>0</v>
      </c>
      <c r="N487" s="303">
        <v>0</v>
      </c>
      <c r="O487" s="306">
        <v>0</v>
      </c>
      <c r="P487" s="303">
        <v>0</v>
      </c>
      <c r="Q487" s="171">
        <f>VLOOKUP(C487&amp;D487&amp;A487,'Delivery Counts'!$A$23:$I$54,8,FALSE)</f>
        <v>0</v>
      </c>
      <c r="R487" s="171">
        <f>VLOOKUP(C487&amp;D487&amp;A487,'Delivery Counts'!$A$23:$I$54,9,FALSE)</f>
        <v>0</v>
      </c>
      <c r="S487" s="16">
        <f t="shared" si="23"/>
        <v>0</v>
      </c>
      <c r="T487" s="237"/>
      <c r="U487" s="237"/>
    </row>
    <row r="488" spans="1:21" s="172" customFormat="1">
      <c r="A488" s="38">
        <v>18</v>
      </c>
      <c r="B488" s="39">
        <f t="shared" si="21"/>
        <v>0</v>
      </c>
      <c r="C488" s="39" t="str">
        <f t="shared" si="22"/>
        <v>2022 Current Year</v>
      </c>
      <c r="D488" s="40">
        <v>4</v>
      </c>
      <c r="E488" s="662">
        <v>18</v>
      </c>
      <c r="F488" s="40" t="s">
        <v>739</v>
      </c>
      <c r="G488" s="311" t="s">
        <v>138</v>
      </c>
      <c r="H488" s="40" t="s">
        <v>71</v>
      </c>
      <c r="I488" s="658" t="s">
        <v>266</v>
      </c>
      <c r="J488" s="303">
        <v>0</v>
      </c>
      <c r="K488" s="304">
        <v>0</v>
      </c>
      <c r="L488" s="305">
        <v>0</v>
      </c>
      <c r="M488" s="305">
        <v>0</v>
      </c>
      <c r="N488" s="303">
        <v>0</v>
      </c>
      <c r="O488" s="306">
        <v>0</v>
      </c>
      <c r="P488" s="303">
        <v>0</v>
      </c>
      <c r="Q488" s="171">
        <f>VLOOKUP(C488&amp;D488&amp;A488,'Delivery Counts'!$A$23:$I$54,8,FALSE)</f>
        <v>0</v>
      </c>
      <c r="R488" s="171">
        <f>VLOOKUP(C488&amp;D488&amp;A488,'Delivery Counts'!$A$23:$I$54,9,FALSE)</f>
        <v>0</v>
      </c>
      <c r="S488" s="16">
        <f t="shared" si="23"/>
        <v>0</v>
      </c>
      <c r="T488" s="237"/>
      <c r="U488" s="237"/>
    </row>
    <row r="489" spans="1:21" s="172" customFormat="1">
      <c r="A489" s="38">
        <v>18</v>
      </c>
      <c r="B489" s="39">
        <f t="shared" si="21"/>
        <v>0</v>
      </c>
      <c r="C489" s="39" t="str">
        <f t="shared" si="22"/>
        <v>2022 Current Year</v>
      </c>
      <c r="D489" s="40">
        <v>4</v>
      </c>
      <c r="E489" s="662">
        <v>18</v>
      </c>
      <c r="F489" s="40" t="s">
        <v>739</v>
      </c>
      <c r="G489" s="311" t="s">
        <v>138</v>
      </c>
      <c r="H489" s="40" t="s">
        <v>72</v>
      </c>
      <c r="I489" s="658" t="s">
        <v>527</v>
      </c>
      <c r="J489" s="303">
        <v>0</v>
      </c>
      <c r="K489" s="304">
        <v>0</v>
      </c>
      <c r="L489" s="305">
        <v>0</v>
      </c>
      <c r="M489" s="305">
        <v>0</v>
      </c>
      <c r="N489" s="303">
        <v>0</v>
      </c>
      <c r="O489" s="306">
        <v>0</v>
      </c>
      <c r="P489" s="303">
        <v>0</v>
      </c>
      <c r="Q489" s="171">
        <f>VLOOKUP(C489&amp;D489&amp;A489,'Delivery Counts'!$A$23:$I$54,8,FALSE)</f>
        <v>0</v>
      </c>
      <c r="R489" s="171">
        <f>VLOOKUP(C489&amp;D489&amp;A489,'Delivery Counts'!$A$23:$I$54,9,FALSE)</f>
        <v>0</v>
      </c>
      <c r="S489" s="16">
        <f t="shared" si="23"/>
        <v>0</v>
      </c>
      <c r="T489" s="237"/>
      <c r="U489" s="237"/>
    </row>
    <row r="490" spans="1:21" s="172" customFormat="1">
      <c r="A490" s="38">
        <v>18</v>
      </c>
      <c r="B490" s="39">
        <f t="shared" si="21"/>
        <v>0</v>
      </c>
      <c r="C490" s="39" t="str">
        <f t="shared" si="22"/>
        <v>2022 Current Year</v>
      </c>
      <c r="D490" s="40">
        <v>4</v>
      </c>
      <c r="E490" s="662">
        <v>18</v>
      </c>
      <c r="F490" s="40" t="s">
        <v>739</v>
      </c>
      <c r="G490" s="311" t="s">
        <v>138</v>
      </c>
      <c r="H490" s="40" t="s">
        <v>73</v>
      </c>
      <c r="I490" s="658" t="s">
        <v>528</v>
      </c>
      <c r="J490" s="303">
        <v>0</v>
      </c>
      <c r="K490" s="304">
        <v>0</v>
      </c>
      <c r="L490" s="305">
        <v>0</v>
      </c>
      <c r="M490" s="305">
        <v>0</v>
      </c>
      <c r="N490" s="303">
        <v>0</v>
      </c>
      <c r="O490" s="306">
        <v>0</v>
      </c>
      <c r="P490" s="303">
        <v>0</v>
      </c>
      <c r="Q490" s="171">
        <f>VLOOKUP(C490&amp;D490&amp;A490,'Delivery Counts'!$A$23:$I$54,8,FALSE)</f>
        <v>0</v>
      </c>
      <c r="R490" s="171">
        <f>VLOOKUP(C490&amp;D490&amp;A490,'Delivery Counts'!$A$23:$I$54,9,FALSE)</f>
        <v>0</v>
      </c>
      <c r="S490" s="16">
        <f t="shared" si="23"/>
        <v>0</v>
      </c>
      <c r="T490" s="237"/>
      <c r="U490" s="237"/>
    </row>
    <row r="491" spans="1:21" s="172" customFormat="1">
      <c r="A491" s="38">
        <v>18</v>
      </c>
      <c r="B491" s="39">
        <f t="shared" si="21"/>
        <v>0</v>
      </c>
      <c r="C491" s="39" t="str">
        <f t="shared" si="22"/>
        <v>2022 Current Year</v>
      </c>
      <c r="D491" s="40">
        <v>4</v>
      </c>
      <c r="E491" s="662">
        <v>18</v>
      </c>
      <c r="F491" s="40" t="s">
        <v>739</v>
      </c>
      <c r="G491" s="40" t="s">
        <v>138</v>
      </c>
      <c r="H491" s="40" t="s">
        <v>409</v>
      </c>
      <c r="I491" s="640" t="s">
        <v>803</v>
      </c>
      <c r="J491" s="303">
        <v>0</v>
      </c>
      <c r="K491" s="304">
        <v>0</v>
      </c>
      <c r="L491" s="305">
        <v>0</v>
      </c>
      <c r="M491" s="305">
        <v>0</v>
      </c>
      <c r="N491" s="303">
        <v>0</v>
      </c>
      <c r="O491" s="306">
        <v>0</v>
      </c>
      <c r="P491" s="303">
        <v>0</v>
      </c>
      <c r="Q491" s="171">
        <f>VLOOKUP(C491&amp;D491&amp;A491,'Delivery Counts'!$A$23:$I$54,8,FALSE)</f>
        <v>0</v>
      </c>
      <c r="R491" s="171">
        <f>VLOOKUP(C491&amp;D491&amp;A491,'Delivery Counts'!$A$23:$I$54,9,FALSE)</f>
        <v>0</v>
      </c>
      <c r="S491" s="16">
        <f t="shared" si="23"/>
        <v>0</v>
      </c>
      <c r="T491" s="237"/>
      <c r="U491" s="237"/>
    </row>
    <row r="492" spans="1:21" s="172" customFormat="1">
      <c r="A492" s="38">
        <v>19</v>
      </c>
      <c r="B492" s="39">
        <f t="shared" si="21"/>
        <v>0</v>
      </c>
      <c r="C492" s="39" t="str">
        <f t="shared" si="22"/>
        <v>2022 Current Year</v>
      </c>
      <c r="D492" s="40">
        <v>4</v>
      </c>
      <c r="E492" s="662">
        <v>19</v>
      </c>
      <c r="F492" s="40" t="s">
        <v>739</v>
      </c>
      <c r="G492" s="40" t="s">
        <v>139</v>
      </c>
      <c r="H492" s="40" t="s">
        <v>211</v>
      </c>
      <c r="I492" s="640" t="s">
        <v>261</v>
      </c>
      <c r="J492" s="303">
        <v>0</v>
      </c>
      <c r="K492" s="304">
        <v>0</v>
      </c>
      <c r="L492" s="305">
        <v>0</v>
      </c>
      <c r="M492" s="305">
        <v>0</v>
      </c>
      <c r="N492" s="303">
        <v>0</v>
      </c>
      <c r="O492" s="306">
        <v>0</v>
      </c>
      <c r="P492" s="303">
        <v>0</v>
      </c>
      <c r="Q492" s="171">
        <f>VLOOKUP(C492&amp;D492&amp;A492,'Delivery Counts'!$A$23:$I$54,8,FALSE)</f>
        <v>0</v>
      </c>
      <c r="R492" s="171">
        <f>VLOOKUP(C492&amp;D492&amp;A492,'Delivery Counts'!$A$23:$I$54,9,FALSE)</f>
        <v>0</v>
      </c>
      <c r="S492" s="16">
        <f t="shared" si="23"/>
        <v>0</v>
      </c>
      <c r="T492" s="237"/>
      <c r="U492" s="237"/>
    </row>
    <row r="493" spans="1:21" s="172" customFormat="1">
      <c r="A493" s="38">
        <v>19</v>
      </c>
      <c r="B493" s="39">
        <f t="shared" si="21"/>
        <v>0</v>
      </c>
      <c r="C493" s="39" t="str">
        <f t="shared" si="22"/>
        <v>2022 Current Year</v>
      </c>
      <c r="D493" s="40">
        <v>4</v>
      </c>
      <c r="E493" s="662">
        <v>19</v>
      </c>
      <c r="F493" s="40" t="s">
        <v>739</v>
      </c>
      <c r="G493" s="311" t="s">
        <v>139</v>
      </c>
      <c r="H493" s="40" t="s">
        <v>214</v>
      </c>
      <c r="I493" s="658" t="s">
        <v>676</v>
      </c>
      <c r="J493" s="303">
        <v>0</v>
      </c>
      <c r="K493" s="304">
        <v>0</v>
      </c>
      <c r="L493" s="305">
        <v>0</v>
      </c>
      <c r="M493" s="305">
        <v>0</v>
      </c>
      <c r="N493" s="303">
        <v>0</v>
      </c>
      <c r="O493" s="306">
        <v>0</v>
      </c>
      <c r="P493" s="303">
        <v>0</v>
      </c>
      <c r="Q493" s="171">
        <f>VLOOKUP(C493&amp;D493&amp;A493,'Delivery Counts'!$A$23:$I$54,8,FALSE)</f>
        <v>0</v>
      </c>
      <c r="R493" s="171">
        <f>VLOOKUP(C493&amp;D493&amp;A493,'Delivery Counts'!$A$23:$I$54,9,FALSE)</f>
        <v>0</v>
      </c>
      <c r="S493" s="16">
        <f t="shared" ref="S493:S508" si="24">Q493+R493</f>
        <v>0</v>
      </c>
    </row>
    <row r="494" spans="1:21" s="172" customFormat="1">
      <c r="A494" s="38">
        <v>19</v>
      </c>
      <c r="B494" s="39">
        <f t="shared" si="21"/>
        <v>0</v>
      </c>
      <c r="C494" s="39" t="str">
        <f t="shared" si="22"/>
        <v>2022 Current Year</v>
      </c>
      <c r="D494" s="40">
        <v>4</v>
      </c>
      <c r="E494" s="662">
        <v>19</v>
      </c>
      <c r="F494" s="40" t="s">
        <v>739</v>
      </c>
      <c r="G494" s="311" t="s">
        <v>139</v>
      </c>
      <c r="H494" s="40" t="s">
        <v>215</v>
      </c>
      <c r="I494" s="658" t="s">
        <v>216</v>
      </c>
      <c r="J494" s="303">
        <v>0</v>
      </c>
      <c r="K494" s="304">
        <v>0</v>
      </c>
      <c r="L494" s="305">
        <v>0</v>
      </c>
      <c r="M494" s="305">
        <v>0</v>
      </c>
      <c r="N494" s="303">
        <v>0</v>
      </c>
      <c r="O494" s="306">
        <v>0</v>
      </c>
      <c r="P494" s="303">
        <v>0</v>
      </c>
      <c r="Q494" s="171">
        <f>VLOOKUP(C494&amp;D494&amp;A494,'Delivery Counts'!$A$23:$I$54,8,FALSE)</f>
        <v>0</v>
      </c>
      <c r="R494" s="171">
        <f>VLOOKUP(C494&amp;D494&amp;A494,'Delivery Counts'!$A$23:$I$54,9,FALSE)</f>
        <v>0</v>
      </c>
      <c r="S494" s="16">
        <f t="shared" si="24"/>
        <v>0</v>
      </c>
    </row>
    <row r="495" spans="1:21" s="172" customFormat="1">
      <c r="A495" s="38">
        <v>19</v>
      </c>
      <c r="B495" s="39">
        <f t="shared" si="21"/>
        <v>0</v>
      </c>
      <c r="C495" s="39" t="str">
        <f t="shared" si="22"/>
        <v>2022 Current Year</v>
      </c>
      <c r="D495" s="40">
        <v>4</v>
      </c>
      <c r="E495" s="662">
        <v>19</v>
      </c>
      <c r="F495" s="40" t="s">
        <v>739</v>
      </c>
      <c r="G495" s="311" t="s">
        <v>139</v>
      </c>
      <c r="H495" s="40" t="s">
        <v>217</v>
      </c>
      <c r="I495" s="658" t="s">
        <v>262</v>
      </c>
      <c r="J495" s="303">
        <v>0</v>
      </c>
      <c r="K495" s="304">
        <v>0</v>
      </c>
      <c r="L495" s="305">
        <v>0</v>
      </c>
      <c r="M495" s="305">
        <v>0</v>
      </c>
      <c r="N495" s="303">
        <v>0</v>
      </c>
      <c r="O495" s="306">
        <v>0</v>
      </c>
      <c r="P495" s="303">
        <v>0</v>
      </c>
      <c r="Q495" s="171">
        <f>VLOOKUP(C495&amp;D495&amp;A495,'Delivery Counts'!$A$23:$I$54,8,FALSE)</f>
        <v>0</v>
      </c>
      <c r="R495" s="171">
        <f>VLOOKUP(C495&amp;D495&amp;A495,'Delivery Counts'!$A$23:$I$54,9,FALSE)</f>
        <v>0</v>
      </c>
      <c r="S495" s="16">
        <f t="shared" si="24"/>
        <v>0</v>
      </c>
      <c r="T495" s="237"/>
      <c r="U495" s="237"/>
    </row>
    <row r="496" spans="1:21" s="172" customFormat="1">
      <c r="A496" s="38">
        <v>19</v>
      </c>
      <c r="B496" s="39">
        <f t="shared" si="21"/>
        <v>0</v>
      </c>
      <c r="C496" s="39" t="str">
        <f t="shared" si="22"/>
        <v>2022 Current Year</v>
      </c>
      <c r="D496" s="40">
        <v>4</v>
      </c>
      <c r="E496" s="662">
        <v>19</v>
      </c>
      <c r="F496" s="40" t="s">
        <v>739</v>
      </c>
      <c r="G496" s="311" t="s">
        <v>139</v>
      </c>
      <c r="H496" s="40" t="s">
        <v>218</v>
      </c>
      <c r="I496" s="658" t="s">
        <v>677</v>
      </c>
      <c r="J496" s="303">
        <v>0</v>
      </c>
      <c r="K496" s="304">
        <v>0</v>
      </c>
      <c r="L496" s="305">
        <v>0</v>
      </c>
      <c r="M496" s="305">
        <v>0</v>
      </c>
      <c r="N496" s="303">
        <v>0</v>
      </c>
      <c r="O496" s="306">
        <v>0</v>
      </c>
      <c r="P496" s="303">
        <v>0</v>
      </c>
      <c r="Q496" s="171">
        <f>VLOOKUP(C496&amp;D496&amp;A496,'Delivery Counts'!$A$23:$I$54,8,FALSE)</f>
        <v>0</v>
      </c>
      <c r="R496" s="171">
        <f>VLOOKUP(C496&amp;D496&amp;A496,'Delivery Counts'!$A$23:$I$54,9,FALSE)</f>
        <v>0</v>
      </c>
      <c r="S496" s="16">
        <f t="shared" si="24"/>
        <v>0</v>
      </c>
      <c r="T496" s="237"/>
      <c r="U496" s="237"/>
    </row>
    <row r="497" spans="1:21" s="172" customFormat="1">
      <c r="A497" s="38">
        <v>19</v>
      </c>
      <c r="B497" s="39">
        <f t="shared" si="21"/>
        <v>0</v>
      </c>
      <c r="C497" s="39" t="str">
        <f t="shared" si="22"/>
        <v>2022 Current Year</v>
      </c>
      <c r="D497" s="40">
        <v>4</v>
      </c>
      <c r="E497" s="662">
        <v>19</v>
      </c>
      <c r="F497" s="40" t="s">
        <v>739</v>
      </c>
      <c r="G497" s="311" t="s">
        <v>139</v>
      </c>
      <c r="H497" s="40" t="s">
        <v>219</v>
      </c>
      <c r="I497" s="658" t="s">
        <v>263</v>
      </c>
      <c r="J497" s="303">
        <v>0</v>
      </c>
      <c r="K497" s="304">
        <v>0</v>
      </c>
      <c r="L497" s="305">
        <v>0</v>
      </c>
      <c r="M497" s="305">
        <v>0</v>
      </c>
      <c r="N497" s="303">
        <v>0</v>
      </c>
      <c r="O497" s="306">
        <v>0</v>
      </c>
      <c r="P497" s="303">
        <v>0</v>
      </c>
      <c r="Q497" s="171">
        <f>VLOOKUP(C497&amp;D497&amp;A497,'Delivery Counts'!$A$23:$I$54,8,FALSE)</f>
        <v>0</v>
      </c>
      <c r="R497" s="171">
        <f>VLOOKUP(C497&amp;D497&amp;A497,'Delivery Counts'!$A$23:$I$54,9,FALSE)</f>
        <v>0</v>
      </c>
      <c r="S497" s="16">
        <f t="shared" si="24"/>
        <v>0</v>
      </c>
      <c r="T497" s="237"/>
      <c r="U497" s="237"/>
    </row>
    <row r="498" spans="1:21" s="172" customFormat="1">
      <c r="A498" s="38">
        <v>19</v>
      </c>
      <c r="B498" s="39">
        <f t="shared" si="21"/>
        <v>0</v>
      </c>
      <c r="C498" s="39" t="str">
        <f t="shared" si="22"/>
        <v>2022 Current Year</v>
      </c>
      <c r="D498" s="40">
        <v>4</v>
      </c>
      <c r="E498" s="662">
        <v>19</v>
      </c>
      <c r="F498" s="40" t="s">
        <v>739</v>
      </c>
      <c r="G498" s="311" t="s">
        <v>139</v>
      </c>
      <c r="H498" s="40" t="s">
        <v>220</v>
      </c>
      <c r="I498" s="658" t="s">
        <v>675</v>
      </c>
      <c r="J498" s="303">
        <v>0</v>
      </c>
      <c r="K498" s="304">
        <v>0</v>
      </c>
      <c r="L498" s="305">
        <v>0</v>
      </c>
      <c r="M498" s="305">
        <v>0</v>
      </c>
      <c r="N498" s="303">
        <v>0</v>
      </c>
      <c r="O498" s="306">
        <v>0</v>
      </c>
      <c r="P498" s="303">
        <v>0</v>
      </c>
      <c r="Q498" s="171">
        <f>VLOOKUP(C498&amp;D498&amp;A498,'Delivery Counts'!$A$23:$I$54,8,FALSE)</f>
        <v>0</v>
      </c>
      <c r="R498" s="171">
        <f>VLOOKUP(C498&amp;D498&amp;A498,'Delivery Counts'!$A$23:$I$54,9,FALSE)</f>
        <v>0</v>
      </c>
      <c r="S498" s="16">
        <f t="shared" si="24"/>
        <v>0</v>
      </c>
      <c r="T498" s="237"/>
      <c r="U498" s="237"/>
    </row>
    <row r="499" spans="1:21" s="172" customFormat="1">
      <c r="A499" s="38">
        <v>19</v>
      </c>
      <c r="B499" s="39">
        <f t="shared" si="21"/>
        <v>0</v>
      </c>
      <c r="C499" s="39" t="str">
        <f t="shared" si="22"/>
        <v>2022 Current Year</v>
      </c>
      <c r="D499" s="40">
        <v>4</v>
      </c>
      <c r="E499" s="662">
        <v>19</v>
      </c>
      <c r="F499" s="40" t="s">
        <v>739</v>
      </c>
      <c r="G499" s="311" t="s">
        <v>139</v>
      </c>
      <c r="H499" s="40" t="s">
        <v>221</v>
      </c>
      <c r="I499" s="658" t="s">
        <v>264</v>
      </c>
      <c r="J499" s="303">
        <v>0</v>
      </c>
      <c r="K499" s="304">
        <v>0</v>
      </c>
      <c r="L499" s="305">
        <v>0</v>
      </c>
      <c r="M499" s="305">
        <v>0</v>
      </c>
      <c r="N499" s="303">
        <v>0</v>
      </c>
      <c r="O499" s="306">
        <v>0</v>
      </c>
      <c r="P499" s="303">
        <v>0</v>
      </c>
      <c r="Q499" s="171">
        <f>VLOOKUP(C499&amp;D499&amp;A499,'Delivery Counts'!$A$23:$I$54,8,FALSE)</f>
        <v>0</v>
      </c>
      <c r="R499" s="171">
        <f>VLOOKUP(C499&amp;D499&amp;A499,'Delivery Counts'!$A$23:$I$54,9,FALSE)</f>
        <v>0</v>
      </c>
      <c r="S499" s="16">
        <f t="shared" si="24"/>
        <v>0</v>
      </c>
      <c r="T499" s="237"/>
      <c r="U499" s="237"/>
    </row>
    <row r="500" spans="1:21" s="172" customFormat="1">
      <c r="A500" s="38">
        <v>19</v>
      </c>
      <c r="B500" s="39">
        <f t="shared" si="21"/>
        <v>0</v>
      </c>
      <c r="C500" s="39" t="str">
        <f t="shared" si="22"/>
        <v>2022 Current Year</v>
      </c>
      <c r="D500" s="40">
        <v>4</v>
      </c>
      <c r="E500" s="662">
        <v>19</v>
      </c>
      <c r="F500" s="40" t="s">
        <v>739</v>
      </c>
      <c r="G500" s="311" t="s">
        <v>139</v>
      </c>
      <c r="H500" s="40" t="s">
        <v>222</v>
      </c>
      <c r="I500" s="658" t="s">
        <v>206</v>
      </c>
      <c r="J500" s="303">
        <v>0</v>
      </c>
      <c r="K500" s="304">
        <v>0</v>
      </c>
      <c r="L500" s="305">
        <v>0</v>
      </c>
      <c r="M500" s="305">
        <v>0</v>
      </c>
      <c r="N500" s="303">
        <v>0</v>
      </c>
      <c r="O500" s="306">
        <v>0</v>
      </c>
      <c r="P500" s="303">
        <v>0</v>
      </c>
      <c r="Q500" s="171">
        <f>VLOOKUP(C500&amp;D500&amp;A500,'Delivery Counts'!$A$23:$I$54,8,FALSE)</f>
        <v>0</v>
      </c>
      <c r="R500" s="171">
        <f>VLOOKUP(C500&amp;D500&amp;A500,'Delivery Counts'!$A$23:$I$54,9,FALSE)</f>
        <v>0</v>
      </c>
      <c r="S500" s="16">
        <f t="shared" si="24"/>
        <v>0</v>
      </c>
      <c r="T500" s="237"/>
      <c r="U500" s="237"/>
    </row>
    <row r="501" spans="1:21" s="172" customFormat="1">
      <c r="A501" s="38">
        <v>19</v>
      </c>
      <c r="B501" s="39">
        <f t="shared" si="21"/>
        <v>0</v>
      </c>
      <c r="C501" s="39" t="str">
        <f t="shared" si="22"/>
        <v>2022 Current Year</v>
      </c>
      <c r="D501" s="40">
        <v>4</v>
      </c>
      <c r="E501" s="662">
        <v>19</v>
      </c>
      <c r="F501" s="40" t="s">
        <v>739</v>
      </c>
      <c r="G501" s="311" t="s">
        <v>139</v>
      </c>
      <c r="H501" s="40" t="s">
        <v>223</v>
      </c>
      <c r="I501" s="658" t="s">
        <v>181</v>
      </c>
      <c r="J501" s="303">
        <v>0</v>
      </c>
      <c r="K501" s="304">
        <v>0</v>
      </c>
      <c r="L501" s="305">
        <v>0</v>
      </c>
      <c r="M501" s="305">
        <v>0</v>
      </c>
      <c r="N501" s="303">
        <v>0</v>
      </c>
      <c r="O501" s="306">
        <v>0</v>
      </c>
      <c r="P501" s="303">
        <v>0</v>
      </c>
      <c r="Q501" s="171">
        <f>VLOOKUP(C501&amp;D501&amp;A501,'Delivery Counts'!$A$23:$I$54,8,FALSE)</f>
        <v>0</v>
      </c>
      <c r="R501" s="171">
        <f>VLOOKUP(C501&amp;D501&amp;A501,'Delivery Counts'!$A$23:$I$54,9,FALSE)</f>
        <v>0</v>
      </c>
      <c r="S501" s="16">
        <f t="shared" si="24"/>
        <v>0</v>
      </c>
      <c r="T501" s="237"/>
      <c r="U501" s="237"/>
    </row>
    <row r="502" spans="1:21" s="172" customFormat="1">
      <c r="A502" s="38">
        <v>19</v>
      </c>
      <c r="B502" s="39">
        <f t="shared" si="21"/>
        <v>0</v>
      </c>
      <c r="C502" s="39" t="str">
        <f t="shared" si="22"/>
        <v>2022 Current Year</v>
      </c>
      <c r="D502" s="40">
        <v>4</v>
      </c>
      <c r="E502" s="662">
        <v>19</v>
      </c>
      <c r="F502" s="40" t="s">
        <v>739</v>
      </c>
      <c r="G502" s="311" t="s">
        <v>139</v>
      </c>
      <c r="H502" s="40" t="s">
        <v>150</v>
      </c>
      <c r="I502" s="658" t="s">
        <v>204</v>
      </c>
      <c r="J502" s="303">
        <v>0</v>
      </c>
      <c r="K502" s="304">
        <v>0</v>
      </c>
      <c r="L502" s="305">
        <v>0</v>
      </c>
      <c r="M502" s="305">
        <v>0</v>
      </c>
      <c r="N502" s="303">
        <v>0</v>
      </c>
      <c r="O502" s="306">
        <v>0</v>
      </c>
      <c r="P502" s="303">
        <v>0</v>
      </c>
      <c r="Q502" s="171">
        <f>VLOOKUP(C502&amp;D502&amp;A502,'Delivery Counts'!$A$23:$I$54,8,FALSE)</f>
        <v>0</v>
      </c>
      <c r="R502" s="171">
        <f>VLOOKUP(C502&amp;D502&amp;A502,'Delivery Counts'!$A$23:$I$54,9,FALSE)</f>
        <v>0</v>
      </c>
      <c r="S502" s="16">
        <f t="shared" si="24"/>
        <v>0</v>
      </c>
      <c r="T502" s="237"/>
      <c r="U502" s="237"/>
    </row>
    <row r="503" spans="1:21" s="172" customFormat="1">
      <c r="A503" s="38">
        <v>19</v>
      </c>
      <c r="B503" s="39">
        <f t="shared" si="21"/>
        <v>0</v>
      </c>
      <c r="C503" s="39" t="str">
        <f t="shared" si="22"/>
        <v>2022 Current Year</v>
      </c>
      <c r="D503" s="40">
        <v>4</v>
      </c>
      <c r="E503" s="662">
        <v>19</v>
      </c>
      <c r="F503" s="40" t="s">
        <v>739</v>
      </c>
      <c r="G503" s="311" t="s">
        <v>139</v>
      </c>
      <c r="H503" s="40" t="s">
        <v>151</v>
      </c>
      <c r="I503" s="658" t="s">
        <v>205</v>
      </c>
      <c r="J503" s="303">
        <v>0</v>
      </c>
      <c r="K503" s="304">
        <v>0</v>
      </c>
      <c r="L503" s="305">
        <v>0</v>
      </c>
      <c r="M503" s="305">
        <v>0</v>
      </c>
      <c r="N503" s="303">
        <v>0</v>
      </c>
      <c r="O503" s="306">
        <v>0</v>
      </c>
      <c r="P503" s="303">
        <v>0</v>
      </c>
      <c r="Q503" s="171">
        <f>VLOOKUP(C503&amp;D503&amp;A503,'Delivery Counts'!$A$23:$I$54,8,FALSE)</f>
        <v>0</v>
      </c>
      <c r="R503" s="171">
        <f>VLOOKUP(C503&amp;D503&amp;A503,'Delivery Counts'!$A$23:$I$54,9,FALSE)</f>
        <v>0</v>
      </c>
      <c r="S503" s="16">
        <f t="shared" si="24"/>
        <v>0</v>
      </c>
      <c r="T503" s="237"/>
      <c r="U503" s="237"/>
    </row>
    <row r="504" spans="1:21" s="172" customFormat="1">
      <c r="A504" s="38">
        <v>19</v>
      </c>
      <c r="B504" s="39">
        <f t="shared" si="21"/>
        <v>0</v>
      </c>
      <c r="C504" s="39" t="str">
        <f t="shared" si="22"/>
        <v>2022 Current Year</v>
      </c>
      <c r="D504" s="40">
        <v>4</v>
      </c>
      <c r="E504" s="662">
        <v>19</v>
      </c>
      <c r="F504" s="40" t="s">
        <v>739</v>
      </c>
      <c r="G504" s="311" t="s">
        <v>139</v>
      </c>
      <c r="H504" s="40" t="s">
        <v>152</v>
      </c>
      <c r="I504" s="658" t="s">
        <v>182</v>
      </c>
      <c r="J504" s="303">
        <v>0</v>
      </c>
      <c r="K504" s="304">
        <v>0</v>
      </c>
      <c r="L504" s="305">
        <v>0</v>
      </c>
      <c r="M504" s="305">
        <v>0</v>
      </c>
      <c r="N504" s="303">
        <v>0</v>
      </c>
      <c r="O504" s="306">
        <v>0</v>
      </c>
      <c r="P504" s="303">
        <v>0</v>
      </c>
      <c r="Q504" s="171">
        <f>VLOOKUP(C504&amp;D504&amp;A504,'Delivery Counts'!$A$23:$I$54,8,FALSE)</f>
        <v>0</v>
      </c>
      <c r="R504" s="171">
        <f>VLOOKUP(C504&amp;D504&amp;A504,'Delivery Counts'!$A$23:$I$54,9,FALSE)</f>
        <v>0</v>
      </c>
      <c r="S504" s="16">
        <f t="shared" si="24"/>
        <v>0</v>
      </c>
      <c r="T504" s="237"/>
      <c r="U504" s="237"/>
    </row>
    <row r="505" spans="1:21" s="172" customFormat="1">
      <c r="A505" s="38">
        <v>19</v>
      </c>
      <c r="B505" s="39">
        <f t="shared" si="21"/>
        <v>0</v>
      </c>
      <c r="C505" s="39" t="str">
        <f t="shared" si="22"/>
        <v>2022 Current Year</v>
      </c>
      <c r="D505" s="40">
        <v>4</v>
      </c>
      <c r="E505" s="662">
        <v>19</v>
      </c>
      <c r="F505" s="40" t="s">
        <v>739</v>
      </c>
      <c r="G505" s="311" t="s">
        <v>139</v>
      </c>
      <c r="H505" s="40" t="s">
        <v>70</v>
      </c>
      <c r="I505" s="658" t="s">
        <v>265</v>
      </c>
      <c r="J505" s="303">
        <v>0</v>
      </c>
      <c r="K505" s="304">
        <v>0</v>
      </c>
      <c r="L505" s="305">
        <v>0</v>
      </c>
      <c r="M505" s="305">
        <v>0</v>
      </c>
      <c r="N505" s="303">
        <v>0</v>
      </c>
      <c r="O505" s="306">
        <v>0</v>
      </c>
      <c r="P505" s="303">
        <v>0</v>
      </c>
      <c r="Q505" s="171">
        <f>VLOOKUP(C505&amp;D505&amp;A505,'Delivery Counts'!$A$23:$I$54,8,FALSE)</f>
        <v>0</v>
      </c>
      <c r="R505" s="171">
        <f>VLOOKUP(C505&amp;D505&amp;A505,'Delivery Counts'!$A$23:$I$54,9,FALSE)</f>
        <v>0</v>
      </c>
      <c r="S505" s="16">
        <f t="shared" si="24"/>
        <v>0</v>
      </c>
      <c r="T505" s="237"/>
      <c r="U505" s="237"/>
    </row>
    <row r="506" spans="1:21" s="172" customFormat="1">
      <c r="A506" s="38">
        <v>19</v>
      </c>
      <c r="B506" s="39">
        <f t="shared" si="21"/>
        <v>0</v>
      </c>
      <c r="C506" s="39" t="str">
        <f t="shared" si="22"/>
        <v>2022 Current Year</v>
      </c>
      <c r="D506" s="40">
        <v>4</v>
      </c>
      <c r="E506" s="662">
        <v>19</v>
      </c>
      <c r="F506" s="40" t="s">
        <v>739</v>
      </c>
      <c r="G506" s="311" t="s">
        <v>139</v>
      </c>
      <c r="H506" s="40" t="s">
        <v>71</v>
      </c>
      <c r="I506" s="658" t="s">
        <v>266</v>
      </c>
      <c r="J506" s="303">
        <v>0</v>
      </c>
      <c r="K506" s="304">
        <v>0</v>
      </c>
      <c r="L506" s="305">
        <v>0</v>
      </c>
      <c r="M506" s="305">
        <v>0</v>
      </c>
      <c r="N506" s="303">
        <v>0</v>
      </c>
      <c r="O506" s="306">
        <v>0</v>
      </c>
      <c r="P506" s="303">
        <v>0</v>
      </c>
      <c r="Q506" s="171">
        <f>VLOOKUP(C506&amp;D506&amp;A506,'Delivery Counts'!$A$23:$I$54,8,FALSE)</f>
        <v>0</v>
      </c>
      <c r="R506" s="171">
        <f>VLOOKUP(C506&amp;D506&amp;A506,'Delivery Counts'!$A$23:$I$54,9,FALSE)</f>
        <v>0</v>
      </c>
      <c r="S506" s="16">
        <f t="shared" si="24"/>
        <v>0</v>
      </c>
      <c r="T506" s="237"/>
      <c r="U506" s="237"/>
    </row>
    <row r="507" spans="1:21" s="172" customFormat="1">
      <c r="A507" s="38">
        <v>19</v>
      </c>
      <c r="B507" s="39">
        <f t="shared" si="21"/>
        <v>0</v>
      </c>
      <c r="C507" s="39" t="str">
        <f t="shared" si="22"/>
        <v>2022 Current Year</v>
      </c>
      <c r="D507" s="40">
        <v>4</v>
      </c>
      <c r="E507" s="662">
        <v>19</v>
      </c>
      <c r="F507" s="40" t="s">
        <v>739</v>
      </c>
      <c r="G507" s="311" t="s">
        <v>139</v>
      </c>
      <c r="H507" s="40" t="s">
        <v>72</v>
      </c>
      <c r="I507" s="658" t="s">
        <v>527</v>
      </c>
      <c r="J507" s="303">
        <v>0</v>
      </c>
      <c r="K507" s="304">
        <v>0</v>
      </c>
      <c r="L507" s="305">
        <v>0</v>
      </c>
      <c r="M507" s="305">
        <v>0</v>
      </c>
      <c r="N507" s="303">
        <v>0</v>
      </c>
      <c r="O507" s="306">
        <v>0</v>
      </c>
      <c r="P507" s="303">
        <v>0</v>
      </c>
      <c r="Q507" s="171">
        <f>VLOOKUP(C507&amp;D507&amp;A507,'Delivery Counts'!$A$23:$I$54,8,FALSE)</f>
        <v>0</v>
      </c>
      <c r="R507" s="171">
        <f>VLOOKUP(C507&amp;D507&amp;A507,'Delivery Counts'!$A$23:$I$54,9,FALSE)</f>
        <v>0</v>
      </c>
      <c r="S507" s="16">
        <f t="shared" si="24"/>
        <v>0</v>
      </c>
      <c r="T507" s="237"/>
      <c r="U507" s="237"/>
    </row>
    <row r="508" spans="1:21" s="172" customFormat="1">
      <c r="A508" s="38">
        <v>19</v>
      </c>
      <c r="B508" s="39">
        <f t="shared" si="21"/>
        <v>0</v>
      </c>
      <c r="C508" s="39" t="str">
        <f t="shared" si="22"/>
        <v>2022 Current Year</v>
      </c>
      <c r="D508" s="40">
        <v>4</v>
      </c>
      <c r="E508" s="662">
        <v>19</v>
      </c>
      <c r="F508" s="40" t="s">
        <v>739</v>
      </c>
      <c r="G508" s="311" t="s">
        <v>139</v>
      </c>
      <c r="H508" s="40" t="s">
        <v>73</v>
      </c>
      <c r="I508" s="658" t="s">
        <v>528</v>
      </c>
      <c r="J508" s="303">
        <v>0</v>
      </c>
      <c r="K508" s="304">
        <v>0</v>
      </c>
      <c r="L508" s="305">
        <v>0</v>
      </c>
      <c r="M508" s="305">
        <v>0</v>
      </c>
      <c r="N508" s="303">
        <v>0</v>
      </c>
      <c r="O508" s="306">
        <v>0</v>
      </c>
      <c r="P508" s="303">
        <v>0</v>
      </c>
      <c r="Q508" s="171">
        <f>VLOOKUP(C508&amp;D508&amp;A508,'Delivery Counts'!$A$23:$I$54,8,FALSE)</f>
        <v>0</v>
      </c>
      <c r="R508" s="171">
        <f>VLOOKUP(C508&amp;D508&amp;A508,'Delivery Counts'!$A$23:$I$54,9,FALSE)</f>
        <v>0</v>
      </c>
      <c r="S508" s="16">
        <f t="shared" si="24"/>
        <v>0</v>
      </c>
      <c r="T508" s="237"/>
      <c r="U508" s="237"/>
    </row>
    <row r="509" spans="1:21" s="172" customFormat="1">
      <c r="A509" s="38">
        <v>19</v>
      </c>
      <c r="B509" s="39">
        <f t="shared" si="21"/>
        <v>0</v>
      </c>
      <c r="C509" s="39" t="str">
        <f t="shared" si="22"/>
        <v>2022 Current Year</v>
      </c>
      <c r="D509" s="40">
        <v>4</v>
      </c>
      <c r="E509" s="662">
        <v>19</v>
      </c>
      <c r="F509" s="40" t="s">
        <v>739</v>
      </c>
      <c r="G509" s="40" t="s">
        <v>139</v>
      </c>
      <c r="H509" s="40" t="s">
        <v>409</v>
      </c>
      <c r="I509" s="640" t="s">
        <v>803</v>
      </c>
      <c r="J509" s="303">
        <v>0</v>
      </c>
      <c r="K509" s="304">
        <v>0</v>
      </c>
      <c r="L509" s="305">
        <v>0</v>
      </c>
      <c r="M509" s="305">
        <v>0</v>
      </c>
      <c r="N509" s="303">
        <v>0</v>
      </c>
      <c r="O509" s="306">
        <v>0</v>
      </c>
      <c r="P509" s="303">
        <v>0</v>
      </c>
      <c r="Q509" s="171">
        <f>VLOOKUP(C509&amp;D509&amp;A509,'Delivery Counts'!$A$23:$I$54,8,FALSE)</f>
        <v>0</v>
      </c>
      <c r="R509" s="171">
        <f>VLOOKUP(C509&amp;D509&amp;A509,'Delivery Counts'!$A$23:$I$54,9,FALSE)</f>
        <v>0</v>
      </c>
      <c r="S509" s="16">
        <f t="shared" si="23"/>
        <v>0</v>
      </c>
      <c r="T509" s="237"/>
      <c r="U509" s="237"/>
    </row>
    <row r="510" spans="1:21" s="172" customFormat="1">
      <c r="A510" s="38">
        <v>20</v>
      </c>
      <c r="B510" s="39">
        <f t="shared" si="21"/>
        <v>0</v>
      </c>
      <c r="C510" s="39" t="str">
        <f t="shared" si="22"/>
        <v>2022 Current Year</v>
      </c>
      <c r="D510" s="40">
        <v>4</v>
      </c>
      <c r="E510" s="662">
        <v>20</v>
      </c>
      <c r="F510" s="662" t="s">
        <v>740</v>
      </c>
      <c r="G510" s="40" t="s">
        <v>138</v>
      </c>
      <c r="H510" s="40" t="s">
        <v>211</v>
      </c>
      <c r="I510" s="640" t="s">
        <v>261</v>
      </c>
      <c r="J510" s="303">
        <v>0</v>
      </c>
      <c r="K510" s="304">
        <v>0</v>
      </c>
      <c r="L510" s="305">
        <v>0</v>
      </c>
      <c r="M510" s="305">
        <v>0</v>
      </c>
      <c r="N510" s="303">
        <v>0</v>
      </c>
      <c r="O510" s="306">
        <v>0</v>
      </c>
      <c r="P510" s="303">
        <v>0</v>
      </c>
      <c r="Q510" s="171">
        <f>VLOOKUP(C510&amp;D510&amp;A510,'Delivery Counts'!$A$23:$I$54,8,FALSE)</f>
        <v>0</v>
      </c>
      <c r="R510" s="171">
        <f>VLOOKUP(C510&amp;D510&amp;A510,'Delivery Counts'!$A$23:$I$54,9,FALSE)</f>
        <v>0</v>
      </c>
      <c r="S510" s="16">
        <f t="shared" si="20"/>
        <v>0</v>
      </c>
      <c r="T510" s="237"/>
      <c r="U510" s="237"/>
    </row>
    <row r="511" spans="1:21" s="172" customFormat="1">
      <c r="A511" s="38">
        <v>20</v>
      </c>
      <c r="B511" s="39">
        <f t="shared" si="21"/>
        <v>0</v>
      </c>
      <c r="C511" s="39" t="str">
        <f t="shared" si="22"/>
        <v>2022 Current Year</v>
      </c>
      <c r="D511" s="40">
        <v>4</v>
      </c>
      <c r="E511" s="662">
        <v>20</v>
      </c>
      <c r="F511" s="40" t="s">
        <v>740</v>
      </c>
      <c r="G511" s="311" t="s">
        <v>138</v>
      </c>
      <c r="H511" s="40" t="s">
        <v>214</v>
      </c>
      <c r="I511" s="658" t="s">
        <v>676</v>
      </c>
      <c r="J511" s="303">
        <v>0</v>
      </c>
      <c r="K511" s="304">
        <v>0</v>
      </c>
      <c r="L511" s="305">
        <v>0</v>
      </c>
      <c r="M511" s="305">
        <v>0</v>
      </c>
      <c r="N511" s="303">
        <v>0</v>
      </c>
      <c r="O511" s="306">
        <v>0</v>
      </c>
      <c r="P511" s="303">
        <v>0</v>
      </c>
      <c r="Q511" s="171">
        <f>VLOOKUP(C511&amp;D511&amp;A511,'Delivery Counts'!$A$23:$I$54,8,FALSE)</f>
        <v>0</v>
      </c>
      <c r="R511" s="171">
        <f>VLOOKUP(C511&amp;D511&amp;A511,'Delivery Counts'!$A$23:$I$54,9,FALSE)</f>
        <v>0</v>
      </c>
      <c r="S511" s="16">
        <f t="shared" si="20"/>
        <v>0</v>
      </c>
    </row>
    <row r="512" spans="1:21" s="172" customFormat="1">
      <c r="A512" s="38">
        <v>20</v>
      </c>
      <c r="B512" s="39">
        <f t="shared" si="21"/>
        <v>0</v>
      </c>
      <c r="C512" s="39" t="str">
        <f t="shared" si="22"/>
        <v>2022 Current Year</v>
      </c>
      <c r="D512" s="40">
        <v>4</v>
      </c>
      <c r="E512" s="662">
        <v>20</v>
      </c>
      <c r="F512" s="40" t="s">
        <v>740</v>
      </c>
      <c r="G512" s="311" t="s">
        <v>138</v>
      </c>
      <c r="H512" s="40" t="s">
        <v>215</v>
      </c>
      <c r="I512" s="658" t="s">
        <v>216</v>
      </c>
      <c r="J512" s="303">
        <v>0</v>
      </c>
      <c r="K512" s="304">
        <v>0</v>
      </c>
      <c r="L512" s="305">
        <v>0</v>
      </c>
      <c r="M512" s="305">
        <v>0</v>
      </c>
      <c r="N512" s="303">
        <v>0</v>
      </c>
      <c r="O512" s="306">
        <v>0</v>
      </c>
      <c r="P512" s="303">
        <v>0</v>
      </c>
      <c r="Q512" s="171">
        <f>VLOOKUP(C512&amp;D512&amp;A512,'Delivery Counts'!$A$23:$I$54,8,FALSE)</f>
        <v>0</v>
      </c>
      <c r="R512" s="171">
        <f>VLOOKUP(C512&amp;D512&amp;A512,'Delivery Counts'!$A$23:$I$54,9,FALSE)</f>
        <v>0</v>
      </c>
      <c r="S512" s="16">
        <f t="shared" si="20"/>
        <v>0</v>
      </c>
    </row>
    <row r="513" spans="1:21" s="172" customFormat="1">
      <c r="A513" s="38">
        <v>20</v>
      </c>
      <c r="B513" s="39">
        <f t="shared" si="21"/>
        <v>0</v>
      </c>
      <c r="C513" s="39" t="str">
        <f t="shared" si="22"/>
        <v>2022 Current Year</v>
      </c>
      <c r="D513" s="40">
        <v>4</v>
      </c>
      <c r="E513" s="662">
        <v>20</v>
      </c>
      <c r="F513" s="40" t="s">
        <v>740</v>
      </c>
      <c r="G513" s="311" t="s">
        <v>138</v>
      </c>
      <c r="H513" s="40" t="s">
        <v>217</v>
      </c>
      <c r="I513" s="658" t="s">
        <v>262</v>
      </c>
      <c r="J513" s="303">
        <v>0</v>
      </c>
      <c r="K513" s="304">
        <v>0</v>
      </c>
      <c r="L513" s="305">
        <v>0</v>
      </c>
      <c r="M513" s="305">
        <v>0</v>
      </c>
      <c r="N513" s="303">
        <v>0</v>
      </c>
      <c r="O513" s="306">
        <v>0</v>
      </c>
      <c r="P513" s="303">
        <v>0</v>
      </c>
      <c r="Q513" s="171">
        <f>VLOOKUP(C513&amp;D513&amp;A513,'Delivery Counts'!$A$23:$I$54,8,FALSE)</f>
        <v>0</v>
      </c>
      <c r="R513" s="171">
        <f>VLOOKUP(C513&amp;D513&amp;A513,'Delivery Counts'!$A$23:$I$54,9,FALSE)</f>
        <v>0</v>
      </c>
      <c r="S513" s="16">
        <f t="shared" si="20"/>
        <v>0</v>
      </c>
      <c r="T513" s="237"/>
      <c r="U513" s="237"/>
    </row>
    <row r="514" spans="1:21" s="172" customFormat="1">
      <c r="A514" s="38">
        <v>20</v>
      </c>
      <c r="B514" s="39">
        <f t="shared" si="21"/>
        <v>0</v>
      </c>
      <c r="C514" s="39" t="str">
        <f t="shared" si="22"/>
        <v>2022 Current Year</v>
      </c>
      <c r="D514" s="40">
        <v>4</v>
      </c>
      <c r="E514" s="662">
        <v>20</v>
      </c>
      <c r="F514" s="40" t="s">
        <v>740</v>
      </c>
      <c r="G514" s="311" t="s">
        <v>138</v>
      </c>
      <c r="H514" s="40" t="s">
        <v>218</v>
      </c>
      <c r="I514" s="658" t="s">
        <v>677</v>
      </c>
      <c r="J514" s="303">
        <v>0</v>
      </c>
      <c r="K514" s="304">
        <v>0</v>
      </c>
      <c r="L514" s="305">
        <v>0</v>
      </c>
      <c r="M514" s="305">
        <v>0</v>
      </c>
      <c r="N514" s="303">
        <v>0</v>
      </c>
      <c r="O514" s="306">
        <v>0</v>
      </c>
      <c r="P514" s="303">
        <v>0</v>
      </c>
      <c r="Q514" s="171">
        <f>VLOOKUP(C514&amp;D514&amp;A514,'Delivery Counts'!$A$23:$I$54,8,FALSE)</f>
        <v>0</v>
      </c>
      <c r="R514" s="171">
        <f>VLOOKUP(C514&amp;D514&amp;A514,'Delivery Counts'!$A$23:$I$54,9,FALSE)</f>
        <v>0</v>
      </c>
      <c r="S514" s="16">
        <f t="shared" si="20"/>
        <v>0</v>
      </c>
      <c r="T514" s="237"/>
      <c r="U514" s="237"/>
    </row>
    <row r="515" spans="1:21" s="172" customFormat="1">
      <c r="A515" s="38">
        <v>20</v>
      </c>
      <c r="B515" s="39">
        <f t="shared" si="21"/>
        <v>0</v>
      </c>
      <c r="C515" s="39" t="str">
        <f t="shared" si="22"/>
        <v>2022 Current Year</v>
      </c>
      <c r="D515" s="40">
        <v>4</v>
      </c>
      <c r="E515" s="662">
        <v>20</v>
      </c>
      <c r="F515" s="40" t="s">
        <v>740</v>
      </c>
      <c r="G515" s="311" t="s">
        <v>138</v>
      </c>
      <c r="H515" s="40" t="s">
        <v>219</v>
      </c>
      <c r="I515" s="658" t="s">
        <v>263</v>
      </c>
      <c r="J515" s="303">
        <v>0</v>
      </c>
      <c r="K515" s="304">
        <v>0</v>
      </c>
      <c r="L515" s="305">
        <v>0</v>
      </c>
      <c r="M515" s="305">
        <v>0</v>
      </c>
      <c r="N515" s="303">
        <v>0</v>
      </c>
      <c r="O515" s="306">
        <v>0</v>
      </c>
      <c r="P515" s="303">
        <v>0</v>
      </c>
      <c r="Q515" s="171">
        <f>VLOOKUP(C515&amp;D515&amp;A515,'Delivery Counts'!$A$23:$I$54,8,FALSE)</f>
        <v>0</v>
      </c>
      <c r="R515" s="171">
        <f>VLOOKUP(C515&amp;D515&amp;A515,'Delivery Counts'!$A$23:$I$54,9,FALSE)</f>
        <v>0</v>
      </c>
      <c r="S515" s="16">
        <f t="shared" si="20"/>
        <v>0</v>
      </c>
      <c r="T515" s="237"/>
      <c r="U515" s="237"/>
    </row>
    <row r="516" spans="1:21" s="172" customFormat="1">
      <c r="A516" s="38">
        <v>20</v>
      </c>
      <c r="B516" s="39">
        <f t="shared" si="21"/>
        <v>0</v>
      </c>
      <c r="C516" s="39" t="str">
        <f t="shared" si="22"/>
        <v>2022 Current Year</v>
      </c>
      <c r="D516" s="40">
        <v>4</v>
      </c>
      <c r="E516" s="662">
        <v>20</v>
      </c>
      <c r="F516" s="40" t="s">
        <v>740</v>
      </c>
      <c r="G516" s="311" t="s">
        <v>138</v>
      </c>
      <c r="H516" s="40" t="s">
        <v>220</v>
      </c>
      <c r="I516" s="658" t="s">
        <v>675</v>
      </c>
      <c r="J516" s="303">
        <v>0</v>
      </c>
      <c r="K516" s="304">
        <v>0</v>
      </c>
      <c r="L516" s="305">
        <v>0</v>
      </c>
      <c r="M516" s="305">
        <v>0</v>
      </c>
      <c r="N516" s="303">
        <v>0</v>
      </c>
      <c r="O516" s="306">
        <v>0</v>
      </c>
      <c r="P516" s="303">
        <v>0</v>
      </c>
      <c r="Q516" s="171">
        <f>VLOOKUP(C516&amp;D516&amp;A516,'Delivery Counts'!$A$23:$I$54,8,FALSE)</f>
        <v>0</v>
      </c>
      <c r="R516" s="171">
        <f>VLOOKUP(C516&amp;D516&amp;A516,'Delivery Counts'!$A$23:$I$54,9,FALSE)</f>
        <v>0</v>
      </c>
      <c r="S516" s="16">
        <f t="shared" si="20"/>
        <v>0</v>
      </c>
      <c r="T516" s="237"/>
      <c r="U516" s="237"/>
    </row>
    <row r="517" spans="1:21" s="172" customFormat="1">
      <c r="A517" s="38">
        <v>20</v>
      </c>
      <c r="B517" s="39">
        <f t="shared" si="21"/>
        <v>0</v>
      </c>
      <c r="C517" s="39" t="str">
        <f t="shared" si="22"/>
        <v>2022 Current Year</v>
      </c>
      <c r="D517" s="40">
        <v>4</v>
      </c>
      <c r="E517" s="662">
        <v>20</v>
      </c>
      <c r="F517" s="40" t="s">
        <v>740</v>
      </c>
      <c r="G517" s="311" t="s">
        <v>138</v>
      </c>
      <c r="H517" s="40" t="s">
        <v>221</v>
      </c>
      <c r="I517" s="658" t="s">
        <v>264</v>
      </c>
      <c r="J517" s="303">
        <v>0</v>
      </c>
      <c r="K517" s="304">
        <v>0</v>
      </c>
      <c r="L517" s="305">
        <v>0</v>
      </c>
      <c r="M517" s="305">
        <v>0</v>
      </c>
      <c r="N517" s="303">
        <v>0</v>
      </c>
      <c r="O517" s="306">
        <v>0</v>
      </c>
      <c r="P517" s="303">
        <v>0</v>
      </c>
      <c r="Q517" s="171">
        <f>VLOOKUP(C517&amp;D517&amp;A517,'Delivery Counts'!$A$23:$I$54,8,FALSE)</f>
        <v>0</v>
      </c>
      <c r="R517" s="171">
        <f>VLOOKUP(C517&amp;D517&amp;A517,'Delivery Counts'!$A$23:$I$54,9,FALSE)</f>
        <v>0</v>
      </c>
      <c r="S517" s="16">
        <f t="shared" si="20"/>
        <v>0</v>
      </c>
      <c r="T517" s="237"/>
      <c r="U517" s="237"/>
    </row>
    <row r="518" spans="1:21" s="172" customFormat="1">
      <c r="A518" s="38">
        <v>20</v>
      </c>
      <c r="B518" s="39">
        <f t="shared" si="21"/>
        <v>0</v>
      </c>
      <c r="C518" s="39" t="str">
        <f t="shared" si="22"/>
        <v>2022 Current Year</v>
      </c>
      <c r="D518" s="40">
        <v>4</v>
      </c>
      <c r="E518" s="662">
        <v>20</v>
      </c>
      <c r="F518" s="40" t="s">
        <v>740</v>
      </c>
      <c r="G518" s="311" t="s">
        <v>138</v>
      </c>
      <c r="H518" s="40" t="s">
        <v>222</v>
      </c>
      <c r="I518" s="658" t="s">
        <v>206</v>
      </c>
      <c r="J518" s="303">
        <v>0</v>
      </c>
      <c r="K518" s="304">
        <v>0</v>
      </c>
      <c r="L518" s="305">
        <v>0</v>
      </c>
      <c r="M518" s="305">
        <v>0</v>
      </c>
      <c r="N518" s="303">
        <v>0</v>
      </c>
      <c r="O518" s="306">
        <v>0</v>
      </c>
      <c r="P518" s="303">
        <v>0</v>
      </c>
      <c r="Q518" s="171">
        <f>VLOOKUP(C518&amp;D518&amp;A518,'Delivery Counts'!$A$23:$I$54,8,FALSE)</f>
        <v>0</v>
      </c>
      <c r="R518" s="171">
        <f>VLOOKUP(C518&amp;D518&amp;A518,'Delivery Counts'!$A$23:$I$54,9,FALSE)</f>
        <v>0</v>
      </c>
      <c r="S518" s="16">
        <f t="shared" si="20"/>
        <v>0</v>
      </c>
      <c r="T518" s="237"/>
      <c r="U518" s="237"/>
    </row>
    <row r="519" spans="1:21" s="172" customFormat="1">
      <c r="A519" s="38">
        <v>20</v>
      </c>
      <c r="B519" s="39">
        <f t="shared" si="21"/>
        <v>0</v>
      </c>
      <c r="C519" s="39" t="str">
        <f t="shared" si="22"/>
        <v>2022 Current Year</v>
      </c>
      <c r="D519" s="40">
        <v>4</v>
      </c>
      <c r="E519" s="662">
        <v>20</v>
      </c>
      <c r="F519" s="40" t="s">
        <v>740</v>
      </c>
      <c r="G519" s="311" t="s">
        <v>138</v>
      </c>
      <c r="H519" s="40" t="s">
        <v>223</v>
      </c>
      <c r="I519" s="658" t="s">
        <v>181</v>
      </c>
      <c r="J519" s="303">
        <v>0</v>
      </c>
      <c r="K519" s="304">
        <v>0</v>
      </c>
      <c r="L519" s="305">
        <v>0</v>
      </c>
      <c r="M519" s="305">
        <v>0</v>
      </c>
      <c r="N519" s="303">
        <v>0</v>
      </c>
      <c r="O519" s="306">
        <v>0</v>
      </c>
      <c r="P519" s="303">
        <v>0</v>
      </c>
      <c r="Q519" s="171">
        <f>VLOOKUP(C519&amp;D519&amp;A519,'Delivery Counts'!$A$23:$I$54,8,FALSE)</f>
        <v>0</v>
      </c>
      <c r="R519" s="171">
        <f>VLOOKUP(C519&amp;D519&amp;A519,'Delivery Counts'!$A$23:$I$54,9,FALSE)</f>
        <v>0</v>
      </c>
      <c r="S519" s="16">
        <f t="shared" si="20"/>
        <v>0</v>
      </c>
      <c r="T519" s="237"/>
      <c r="U519" s="237"/>
    </row>
    <row r="520" spans="1:21" s="172" customFormat="1">
      <c r="A520" s="38">
        <v>20</v>
      </c>
      <c r="B520" s="39">
        <f t="shared" si="21"/>
        <v>0</v>
      </c>
      <c r="C520" s="39" t="str">
        <f t="shared" si="22"/>
        <v>2022 Current Year</v>
      </c>
      <c r="D520" s="40">
        <v>4</v>
      </c>
      <c r="E520" s="662">
        <v>20</v>
      </c>
      <c r="F520" s="40" t="s">
        <v>740</v>
      </c>
      <c r="G520" s="311" t="s">
        <v>138</v>
      </c>
      <c r="H520" s="40" t="s">
        <v>150</v>
      </c>
      <c r="I520" s="658" t="s">
        <v>204</v>
      </c>
      <c r="J520" s="303">
        <v>0</v>
      </c>
      <c r="K520" s="304">
        <v>0</v>
      </c>
      <c r="L520" s="305">
        <v>0</v>
      </c>
      <c r="M520" s="305">
        <v>0</v>
      </c>
      <c r="N520" s="303">
        <v>0</v>
      </c>
      <c r="O520" s="306">
        <v>0</v>
      </c>
      <c r="P520" s="303">
        <v>0</v>
      </c>
      <c r="Q520" s="171">
        <f>VLOOKUP(C520&amp;D520&amp;A520,'Delivery Counts'!$A$23:$I$54,8,FALSE)</f>
        <v>0</v>
      </c>
      <c r="R520" s="171">
        <f>VLOOKUP(C520&amp;D520&amp;A520,'Delivery Counts'!$A$23:$I$54,9,FALSE)</f>
        <v>0</v>
      </c>
      <c r="S520" s="16">
        <f t="shared" si="20"/>
        <v>0</v>
      </c>
      <c r="T520" s="237"/>
      <c r="U520" s="237"/>
    </row>
    <row r="521" spans="1:21" s="172" customFormat="1">
      <c r="A521" s="38">
        <v>20</v>
      </c>
      <c r="B521" s="39">
        <f t="shared" si="21"/>
        <v>0</v>
      </c>
      <c r="C521" s="39" t="str">
        <f t="shared" si="22"/>
        <v>2022 Current Year</v>
      </c>
      <c r="D521" s="40">
        <v>4</v>
      </c>
      <c r="E521" s="662">
        <v>20</v>
      </c>
      <c r="F521" s="40" t="s">
        <v>740</v>
      </c>
      <c r="G521" s="311" t="s">
        <v>138</v>
      </c>
      <c r="H521" s="40" t="s">
        <v>151</v>
      </c>
      <c r="I521" s="658" t="s">
        <v>205</v>
      </c>
      <c r="J521" s="303">
        <v>0</v>
      </c>
      <c r="K521" s="304">
        <v>0</v>
      </c>
      <c r="L521" s="305">
        <v>0</v>
      </c>
      <c r="M521" s="305">
        <v>0</v>
      </c>
      <c r="N521" s="303">
        <v>0</v>
      </c>
      <c r="O521" s="306">
        <v>0</v>
      </c>
      <c r="P521" s="303">
        <v>0</v>
      </c>
      <c r="Q521" s="171">
        <f>VLOOKUP(C521&amp;D521&amp;A521,'Delivery Counts'!$A$23:$I$54,8,FALSE)</f>
        <v>0</v>
      </c>
      <c r="R521" s="171">
        <f>VLOOKUP(C521&amp;D521&amp;A521,'Delivery Counts'!$A$23:$I$54,9,FALSE)</f>
        <v>0</v>
      </c>
      <c r="S521" s="16">
        <f t="shared" si="20"/>
        <v>0</v>
      </c>
      <c r="T521" s="237"/>
      <c r="U521" s="237"/>
    </row>
    <row r="522" spans="1:21" s="172" customFormat="1">
      <c r="A522" s="38">
        <v>20</v>
      </c>
      <c r="B522" s="39">
        <f t="shared" si="21"/>
        <v>0</v>
      </c>
      <c r="C522" s="39" t="str">
        <f t="shared" si="22"/>
        <v>2022 Current Year</v>
      </c>
      <c r="D522" s="40">
        <v>4</v>
      </c>
      <c r="E522" s="662">
        <v>20</v>
      </c>
      <c r="F522" s="40" t="s">
        <v>740</v>
      </c>
      <c r="G522" s="311" t="s">
        <v>138</v>
      </c>
      <c r="H522" s="40" t="s">
        <v>152</v>
      </c>
      <c r="I522" s="658" t="s">
        <v>182</v>
      </c>
      <c r="J522" s="303">
        <v>0</v>
      </c>
      <c r="K522" s="304">
        <v>0</v>
      </c>
      <c r="L522" s="305">
        <v>0</v>
      </c>
      <c r="M522" s="305">
        <v>0</v>
      </c>
      <c r="N522" s="303">
        <v>0</v>
      </c>
      <c r="O522" s="306">
        <v>0</v>
      </c>
      <c r="P522" s="303">
        <v>0</v>
      </c>
      <c r="Q522" s="171">
        <f>VLOOKUP(C522&amp;D522&amp;A522,'Delivery Counts'!$A$23:$I$54,8,FALSE)</f>
        <v>0</v>
      </c>
      <c r="R522" s="171">
        <f>VLOOKUP(C522&amp;D522&amp;A522,'Delivery Counts'!$A$23:$I$54,9,FALSE)</f>
        <v>0</v>
      </c>
      <c r="S522" s="16">
        <f t="shared" si="20"/>
        <v>0</v>
      </c>
      <c r="T522" s="237"/>
      <c r="U522" s="237"/>
    </row>
    <row r="523" spans="1:21" s="172" customFormat="1">
      <c r="A523" s="38">
        <v>20</v>
      </c>
      <c r="B523" s="39">
        <f t="shared" ref="B523:B581" si="25">$B$6</f>
        <v>0</v>
      </c>
      <c r="C523" s="39" t="str">
        <f t="shared" ref="C523:C581" si="26">$C$6</f>
        <v>2022 Current Year</v>
      </c>
      <c r="D523" s="40">
        <v>4</v>
      </c>
      <c r="E523" s="662">
        <v>20</v>
      </c>
      <c r="F523" s="40" t="s">
        <v>740</v>
      </c>
      <c r="G523" s="311" t="s">
        <v>138</v>
      </c>
      <c r="H523" s="40" t="s">
        <v>70</v>
      </c>
      <c r="I523" s="658" t="s">
        <v>265</v>
      </c>
      <c r="J523" s="303">
        <v>0</v>
      </c>
      <c r="K523" s="304">
        <v>0</v>
      </c>
      <c r="L523" s="305">
        <v>0</v>
      </c>
      <c r="M523" s="305">
        <v>0</v>
      </c>
      <c r="N523" s="303">
        <v>0</v>
      </c>
      <c r="O523" s="306">
        <v>0</v>
      </c>
      <c r="P523" s="303">
        <v>0</v>
      </c>
      <c r="Q523" s="171">
        <f>VLOOKUP(C523&amp;D523&amp;A523,'Delivery Counts'!$A$23:$I$54,8,FALSE)</f>
        <v>0</v>
      </c>
      <c r="R523" s="171">
        <f>VLOOKUP(C523&amp;D523&amp;A523,'Delivery Counts'!$A$23:$I$54,9,FALSE)</f>
        <v>0</v>
      </c>
      <c r="S523" s="16">
        <f t="shared" si="20"/>
        <v>0</v>
      </c>
      <c r="T523" s="237"/>
      <c r="U523" s="237"/>
    </row>
    <row r="524" spans="1:21" s="172" customFormat="1">
      <c r="A524" s="38">
        <v>20</v>
      </c>
      <c r="B524" s="39">
        <f t="shared" si="25"/>
        <v>0</v>
      </c>
      <c r="C524" s="39" t="str">
        <f t="shared" si="26"/>
        <v>2022 Current Year</v>
      </c>
      <c r="D524" s="40">
        <v>4</v>
      </c>
      <c r="E524" s="662">
        <v>20</v>
      </c>
      <c r="F524" s="40" t="s">
        <v>740</v>
      </c>
      <c r="G524" s="311" t="s">
        <v>138</v>
      </c>
      <c r="H524" s="40" t="s">
        <v>71</v>
      </c>
      <c r="I524" s="658" t="s">
        <v>266</v>
      </c>
      <c r="J524" s="303">
        <v>0</v>
      </c>
      <c r="K524" s="304">
        <v>0</v>
      </c>
      <c r="L524" s="305">
        <v>0</v>
      </c>
      <c r="M524" s="305">
        <v>0</v>
      </c>
      <c r="N524" s="303">
        <v>0</v>
      </c>
      <c r="O524" s="306">
        <v>0</v>
      </c>
      <c r="P524" s="303">
        <v>0</v>
      </c>
      <c r="Q524" s="171">
        <f>VLOOKUP(C524&amp;D524&amp;A524,'Delivery Counts'!$A$23:$I$54,8,FALSE)</f>
        <v>0</v>
      </c>
      <c r="R524" s="171">
        <f>VLOOKUP(C524&amp;D524&amp;A524,'Delivery Counts'!$A$23:$I$54,9,FALSE)</f>
        <v>0</v>
      </c>
      <c r="S524" s="16">
        <f t="shared" si="20"/>
        <v>0</v>
      </c>
      <c r="T524" s="237"/>
      <c r="U524" s="237"/>
    </row>
    <row r="525" spans="1:21" s="172" customFormat="1">
      <c r="A525" s="38">
        <v>20</v>
      </c>
      <c r="B525" s="39">
        <f t="shared" si="25"/>
        <v>0</v>
      </c>
      <c r="C525" s="39" t="str">
        <f t="shared" si="26"/>
        <v>2022 Current Year</v>
      </c>
      <c r="D525" s="40">
        <v>4</v>
      </c>
      <c r="E525" s="662">
        <v>20</v>
      </c>
      <c r="F525" s="40" t="s">
        <v>740</v>
      </c>
      <c r="G525" s="311" t="s">
        <v>138</v>
      </c>
      <c r="H525" s="40" t="s">
        <v>72</v>
      </c>
      <c r="I525" s="658" t="s">
        <v>527</v>
      </c>
      <c r="J525" s="303">
        <v>0</v>
      </c>
      <c r="K525" s="304">
        <v>0</v>
      </c>
      <c r="L525" s="305">
        <v>0</v>
      </c>
      <c r="M525" s="305">
        <v>0</v>
      </c>
      <c r="N525" s="303">
        <v>0</v>
      </c>
      <c r="O525" s="306">
        <v>0</v>
      </c>
      <c r="P525" s="303">
        <v>0</v>
      </c>
      <c r="Q525" s="171">
        <f>VLOOKUP(C525&amp;D525&amp;A525,'Delivery Counts'!$A$23:$I$54,8,FALSE)</f>
        <v>0</v>
      </c>
      <c r="R525" s="171">
        <f>VLOOKUP(C525&amp;D525&amp;A525,'Delivery Counts'!$A$23:$I$54,9,FALSE)</f>
        <v>0</v>
      </c>
      <c r="S525" s="16">
        <f t="shared" si="20"/>
        <v>0</v>
      </c>
      <c r="T525" s="237"/>
      <c r="U525" s="237"/>
    </row>
    <row r="526" spans="1:21" s="172" customFormat="1">
      <c r="A526" s="38">
        <v>20</v>
      </c>
      <c r="B526" s="39">
        <f t="shared" si="25"/>
        <v>0</v>
      </c>
      <c r="C526" s="39" t="str">
        <f t="shared" si="26"/>
        <v>2022 Current Year</v>
      </c>
      <c r="D526" s="40">
        <v>4</v>
      </c>
      <c r="E526" s="662">
        <v>20</v>
      </c>
      <c r="F526" s="40" t="s">
        <v>740</v>
      </c>
      <c r="G526" s="311" t="s">
        <v>138</v>
      </c>
      <c r="H526" s="40" t="s">
        <v>73</v>
      </c>
      <c r="I526" s="658" t="s">
        <v>528</v>
      </c>
      <c r="J526" s="303">
        <v>0</v>
      </c>
      <c r="K526" s="304">
        <v>0</v>
      </c>
      <c r="L526" s="305">
        <v>0</v>
      </c>
      <c r="M526" s="305">
        <v>0</v>
      </c>
      <c r="N526" s="303">
        <v>0</v>
      </c>
      <c r="O526" s="306">
        <v>0</v>
      </c>
      <c r="P526" s="303">
        <v>0</v>
      </c>
      <c r="Q526" s="171">
        <f>VLOOKUP(C526&amp;D526&amp;A526,'Delivery Counts'!$A$23:$I$54,8,FALSE)</f>
        <v>0</v>
      </c>
      <c r="R526" s="171">
        <f>VLOOKUP(C526&amp;D526&amp;A526,'Delivery Counts'!$A$23:$I$54,9,FALSE)</f>
        <v>0</v>
      </c>
      <c r="S526" s="16">
        <f t="shared" si="20"/>
        <v>0</v>
      </c>
      <c r="T526" s="237"/>
      <c r="U526" s="237"/>
    </row>
    <row r="527" spans="1:21" s="172" customFormat="1">
      <c r="A527" s="38">
        <v>20</v>
      </c>
      <c r="B527" s="39">
        <f t="shared" si="25"/>
        <v>0</v>
      </c>
      <c r="C527" s="39" t="str">
        <f t="shared" si="26"/>
        <v>2022 Current Year</v>
      </c>
      <c r="D527" s="40">
        <v>4</v>
      </c>
      <c r="E527" s="662">
        <v>20</v>
      </c>
      <c r="F527" s="40" t="s">
        <v>740</v>
      </c>
      <c r="G527" s="40" t="s">
        <v>138</v>
      </c>
      <c r="H527" s="40" t="s">
        <v>409</v>
      </c>
      <c r="I527" s="640" t="s">
        <v>803</v>
      </c>
      <c r="J527" s="303">
        <v>0</v>
      </c>
      <c r="K527" s="304">
        <v>0</v>
      </c>
      <c r="L527" s="305">
        <v>0</v>
      </c>
      <c r="M527" s="305">
        <v>0</v>
      </c>
      <c r="N527" s="303">
        <v>0</v>
      </c>
      <c r="O527" s="306">
        <v>0</v>
      </c>
      <c r="P527" s="303">
        <v>0</v>
      </c>
      <c r="Q527" s="171">
        <f>VLOOKUP(C527&amp;D527&amp;A527,'Delivery Counts'!$A$23:$I$54,8,FALSE)</f>
        <v>0</v>
      </c>
      <c r="R527" s="171">
        <f>VLOOKUP(C527&amp;D527&amp;A527,'Delivery Counts'!$A$23:$I$54,9,FALSE)</f>
        <v>0</v>
      </c>
      <c r="S527" s="16">
        <f t="shared" si="20"/>
        <v>0</v>
      </c>
      <c r="T527" s="237"/>
      <c r="U527" s="237"/>
    </row>
    <row r="528" spans="1:21" s="172" customFormat="1">
      <c r="A528" s="38">
        <v>21</v>
      </c>
      <c r="B528" s="39">
        <f t="shared" si="25"/>
        <v>0</v>
      </c>
      <c r="C528" s="39" t="str">
        <f t="shared" si="26"/>
        <v>2022 Current Year</v>
      </c>
      <c r="D528" s="40">
        <v>4</v>
      </c>
      <c r="E528" s="662">
        <v>21</v>
      </c>
      <c r="F528" s="40">
        <v>2</v>
      </c>
      <c r="G528" s="40" t="s">
        <v>139</v>
      </c>
      <c r="H528" s="40" t="s">
        <v>211</v>
      </c>
      <c r="I528" s="991" t="s">
        <v>261</v>
      </c>
      <c r="J528" s="303">
        <v>0</v>
      </c>
      <c r="K528" s="304">
        <v>0</v>
      </c>
      <c r="L528" s="305">
        <v>0</v>
      </c>
      <c r="M528" s="305">
        <v>0</v>
      </c>
      <c r="N528" s="303">
        <v>0</v>
      </c>
      <c r="O528" s="306">
        <v>0</v>
      </c>
      <c r="P528" s="303">
        <v>0</v>
      </c>
      <c r="Q528" s="171">
        <f>VLOOKUP(C528&amp;D528&amp;A528,'Delivery Counts'!$A$23:$I$54,8,FALSE)</f>
        <v>0</v>
      </c>
      <c r="R528" s="171">
        <f>VLOOKUP(C528&amp;D528&amp;A528,'Delivery Counts'!$A$23:$I$54,9,FALSE)</f>
        <v>0</v>
      </c>
      <c r="S528" s="16">
        <f t="shared" si="20"/>
        <v>0</v>
      </c>
      <c r="T528" s="237"/>
      <c r="U528" s="237"/>
    </row>
    <row r="529" spans="1:21" s="172" customFormat="1">
      <c r="A529" s="38">
        <v>21</v>
      </c>
      <c r="B529" s="39">
        <f t="shared" si="25"/>
        <v>0</v>
      </c>
      <c r="C529" s="39" t="str">
        <f t="shared" si="26"/>
        <v>2022 Current Year</v>
      </c>
      <c r="D529" s="40">
        <v>4</v>
      </c>
      <c r="E529" s="662">
        <v>21</v>
      </c>
      <c r="F529" s="40">
        <v>2</v>
      </c>
      <c r="G529" s="311" t="s">
        <v>139</v>
      </c>
      <c r="H529" s="40" t="s">
        <v>214</v>
      </c>
      <c r="I529" s="991" t="s">
        <v>676</v>
      </c>
      <c r="J529" s="303">
        <v>0</v>
      </c>
      <c r="K529" s="304">
        <v>0</v>
      </c>
      <c r="L529" s="305">
        <v>0</v>
      </c>
      <c r="M529" s="305">
        <v>0</v>
      </c>
      <c r="N529" s="303">
        <v>0</v>
      </c>
      <c r="O529" s="306">
        <v>0</v>
      </c>
      <c r="P529" s="303">
        <v>0</v>
      </c>
      <c r="Q529" s="171">
        <f>VLOOKUP(C529&amp;D529&amp;A529,'Delivery Counts'!$A$23:$I$54,8,FALSE)</f>
        <v>0</v>
      </c>
      <c r="R529" s="171">
        <f>VLOOKUP(C529&amp;D529&amp;A529,'Delivery Counts'!$A$23:$I$54,9,FALSE)</f>
        <v>0</v>
      </c>
      <c r="S529" s="16">
        <f t="shared" si="20"/>
        <v>0</v>
      </c>
      <c r="T529" s="237"/>
      <c r="U529" s="237"/>
    </row>
    <row r="530" spans="1:21" s="172" customFormat="1">
      <c r="A530" s="38">
        <v>21</v>
      </c>
      <c r="B530" s="39">
        <f t="shared" si="25"/>
        <v>0</v>
      </c>
      <c r="C530" s="39" t="str">
        <f t="shared" si="26"/>
        <v>2022 Current Year</v>
      </c>
      <c r="D530" s="40">
        <v>4</v>
      </c>
      <c r="E530" s="662">
        <v>21</v>
      </c>
      <c r="F530" s="40">
        <v>2</v>
      </c>
      <c r="G530" s="311" t="s">
        <v>139</v>
      </c>
      <c r="H530" s="40" t="s">
        <v>215</v>
      </c>
      <c r="I530" s="991" t="s">
        <v>216</v>
      </c>
      <c r="J530" s="303">
        <v>0</v>
      </c>
      <c r="K530" s="304">
        <v>0</v>
      </c>
      <c r="L530" s="305">
        <v>0</v>
      </c>
      <c r="M530" s="305">
        <v>0</v>
      </c>
      <c r="N530" s="303">
        <v>0</v>
      </c>
      <c r="O530" s="306">
        <v>0</v>
      </c>
      <c r="P530" s="303">
        <v>0</v>
      </c>
      <c r="Q530" s="171">
        <f>VLOOKUP(C530&amp;D530&amp;A530,'Delivery Counts'!$A$23:$I$54,8,FALSE)</f>
        <v>0</v>
      </c>
      <c r="R530" s="171">
        <f>VLOOKUP(C530&amp;D530&amp;A530,'Delivery Counts'!$A$23:$I$54,9,FALSE)</f>
        <v>0</v>
      </c>
      <c r="S530" s="16">
        <f t="shared" si="20"/>
        <v>0</v>
      </c>
      <c r="T530" s="237"/>
      <c r="U530" s="237"/>
    </row>
    <row r="531" spans="1:21" s="172" customFormat="1">
      <c r="A531" s="38">
        <v>21</v>
      </c>
      <c r="B531" s="39">
        <f t="shared" si="25"/>
        <v>0</v>
      </c>
      <c r="C531" s="39" t="str">
        <f t="shared" si="26"/>
        <v>2022 Current Year</v>
      </c>
      <c r="D531" s="40">
        <v>4</v>
      </c>
      <c r="E531" s="662">
        <v>21</v>
      </c>
      <c r="F531" s="40">
        <v>2</v>
      </c>
      <c r="G531" s="311" t="s">
        <v>139</v>
      </c>
      <c r="H531" s="40" t="s">
        <v>217</v>
      </c>
      <c r="I531" s="991" t="s">
        <v>262</v>
      </c>
      <c r="J531" s="303">
        <v>0</v>
      </c>
      <c r="K531" s="304">
        <v>0</v>
      </c>
      <c r="L531" s="305">
        <v>0</v>
      </c>
      <c r="M531" s="305">
        <v>0</v>
      </c>
      <c r="N531" s="303">
        <v>0</v>
      </c>
      <c r="O531" s="306">
        <v>0</v>
      </c>
      <c r="P531" s="303">
        <v>0</v>
      </c>
      <c r="Q531" s="171">
        <f>VLOOKUP(C531&amp;D531&amp;A531,'Delivery Counts'!$A$23:$I$54,8,FALSE)</f>
        <v>0</v>
      </c>
      <c r="R531" s="171">
        <f>VLOOKUP(C531&amp;D531&amp;A531,'Delivery Counts'!$A$23:$I$54,9,FALSE)</f>
        <v>0</v>
      </c>
      <c r="S531" s="16">
        <f t="shared" si="20"/>
        <v>0</v>
      </c>
      <c r="T531" s="237"/>
      <c r="U531" s="237"/>
    </row>
    <row r="532" spans="1:21" s="172" customFormat="1">
      <c r="A532" s="38">
        <v>21</v>
      </c>
      <c r="B532" s="39">
        <f t="shared" si="25"/>
        <v>0</v>
      </c>
      <c r="C532" s="39" t="str">
        <f t="shared" si="26"/>
        <v>2022 Current Year</v>
      </c>
      <c r="D532" s="40">
        <v>4</v>
      </c>
      <c r="E532" s="662">
        <v>21</v>
      </c>
      <c r="F532" s="40">
        <v>2</v>
      </c>
      <c r="G532" s="311" t="s">
        <v>139</v>
      </c>
      <c r="H532" s="40" t="s">
        <v>218</v>
      </c>
      <c r="I532" s="991" t="s">
        <v>677</v>
      </c>
      <c r="J532" s="303">
        <v>0</v>
      </c>
      <c r="K532" s="304">
        <v>0</v>
      </c>
      <c r="L532" s="305">
        <v>0</v>
      </c>
      <c r="M532" s="305">
        <v>0</v>
      </c>
      <c r="N532" s="303">
        <v>0</v>
      </c>
      <c r="O532" s="306">
        <v>0</v>
      </c>
      <c r="P532" s="303">
        <v>0</v>
      </c>
      <c r="Q532" s="171">
        <f>VLOOKUP(C532&amp;D532&amp;A532,'Delivery Counts'!$A$23:$I$54,8,FALSE)</f>
        <v>0</v>
      </c>
      <c r="R532" s="171">
        <f>VLOOKUP(C532&amp;D532&amp;A532,'Delivery Counts'!$A$23:$I$54,9,FALSE)</f>
        <v>0</v>
      </c>
      <c r="S532" s="16">
        <f t="shared" si="20"/>
        <v>0</v>
      </c>
      <c r="T532" s="237"/>
      <c r="U532" s="237"/>
    </row>
    <row r="533" spans="1:21" s="172" customFormat="1">
      <c r="A533" s="38">
        <v>21</v>
      </c>
      <c r="B533" s="39">
        <f t="shared" si="25"/>
        <v>0</v>
      </c>
      <c r="C533" s="39" t="str">
        <f t="shared" si="26"/>
        <v>2022 Current Year</v>
      </c>
      <c r="D533" s="40">
        <v>4</v>
      </c>
      <c r="E533" s="662">
        <v>21</v>
      </c>
      <c r="F533" s="40">
        <v>2</v>
      </c>
      <c r="G533" s="311" t="s">
        <v>139</v>
      </c>
      <c r="H533" s="40" t="s">
        <v>219</v>
      </c>
      <c r="I533" s="991" t="s">
        <v>263</v>
      </c>
      <c r="J533" s="303">
        <v>0</v>
      </c>
      <c r="K533" s="304">
        <v>0</v>
      </c>
      <c r="L533" s="305">
        <v>0</v>
      </c>
      <c r="M533" s="305">
        <v>0</v>
      </c>
      <c r="N533" s="303">
        <v>0</v>
      </c>
      <c r="O533" s="306">
        <v>0</v>
      </c>
      <c r="P533" s="303">
        <v>0</v>
      </c>
      <c r="Q533" s="171">
        <f>VLOOKUP(C533&amp;D533&amp;A533,'Delivery Counts'!$A$23:$I$54,8,FALSE)</f>
        <v>0</v>
      </c>
      <c r="R533" s="171">
        <f>VLOOKUP(C533&amp;D533&amp;A533,'Delivery Counts'!$A$23:$I$54,9,FALSE)</f>
        <v>0</v>
      </c>
      <c r="S533" s="16">
        <f t="shared" si="20"/>
        <v>0</v>
      </c>
      <c r="T533" s="237"/>
      <c r="U533" s="237"/>
    </row>
    <row r="534" spans="1:21" s="172" customFormat="1">
      <c r="A534" s="38">
        <v>21</v>
      </c>
      <c r="B534" s="39">
        <f t="shared" si="25"/>
        <v>0</v>
      </c>
      <c r="C534" s="39" t="str">
        <f t="shared" si="26"/>
        <v>2022 Current Year</v>
      </c>
      <c r="D534" s="40">
        <v>4</v>
      </c>
      <c r="E534" s="662">
        <v>21</v>
      </c>
      <c r="F534" s="40">
        <v>2</v>
      </c>
      <c r="G534" s="311" t="s">
        <v>139</v>
      </c>
      <c r="H534" s="40" t="s">
        <v>220</v>
      </c>
      <c r="I534" s="991" t="s">
        <v>675</v>
      </c>
      <c r="J534" s="303">
        <v>0</v>
      </c>
      <c r="K534" s="304">
        <v>0</v>
      </c>
      <c r="L534" s="305">
        <v>0</v>
      </c>
      <c r="M534" s="305">
        <v>0</v>
      </c>
      <c r="N534" s="303">
        <v>0</v>
      </c>
      <c r="O534" s="306">
        <v>0</v>
      </c>
      <c r="P534" s="303">
        <v>0</v>
      </c>
      <c r="Q534" s="171">
        <f>VLOOKUP(C534&amp;D534&amp;A534,'Delivery Counts'!$A$23:$I$54,8,FALSE)</f>
        <v>0</v>
      </c>
      <c r="R534" s="171">
        <f>VLOOKUP(C534&amp;D534&amp;A534,'Delivery Counts'!$A$23:$I$54,9,FALSE)</f>
        <v>0</v>
      </c>
      <c r="S534" s="16">
        <f t="shared" si="20"/>
        <v>0</v>
      </c>
      <c r="T534" s="237"/>
      <c r="U534" s="237"/>
    </row>
    <row r="535" spans="1:21" s="172" customFormat="1">
      <c r="A535" s="38">
        <v>21</v>
      </c>
      <c r="B535" s="39">
        <f t="shared" si="25"/>
        <v>0</v>
      </c>
      <c r="C535" s="39" t="str">
        <f t="shared" si="26"/>
        <v>2022 Current Year</v>
      </c>
      <c r="D535" s="40">
        <v>4</v>
      </c>
      <c r="E535" s="662">
        <v>21</v>
      </c>
      <c r="F535" s="40">
        <v>2</v>
      </c>
      <c r="G535" s="311" t="s">
        <v>139</v>
      </c>
      <c r="H535" s="40" t="s">
        <v>221</v>
      </c>
      <c r="I535" s="991" t="s">
        <v>264</v>
      </c>
      <c r="J535" s="303">
        <v>0</v>
      </c>
      <c r="K535" s="304">
        <v>0</v>
      </c>
      <c r="L535" s="305">
        <v>0</v>
      </c>
      <c r="M535" s="305">
        <v>0</v>
      </c>
      <c r="N535" s="303">
        <v>0</v>
      </c>
      <c r="O535" s="306">
        <v>0</v>
      </c>
      <c r="P535" s="303">
        <v>0</v>
      </c>
      <c r="Q535" s="171">
        <f>VLOOKUP(C535&amp;D535&amp;A535,'Delivery Counts'!$A$23:$I$54,8,FALSE)</f>
        <v>0</v>
      </c>
      <c r="R535" s="171">
        <f>VLOOKUP(C535&amp;D535&amp;A535,'Delivery Counts'!$A$23:$I$54,9,FALSE)</f>
        <v>0</v>
      </c>
      <c r="S535" s="16">
        <f t="shared" si="20"/>
        <v>0</v>
      </c>
      <c r="T535" s="237"/>
      <c r="U535" s="237"/>
    </row>
    <row r="536" spans="1:21" s="172" customFormat="1">
      <c r="A536" s="38">
        <v>21</v>
      </c>
      <c r="B536" s="39">
        <f t="shared" si="25"/>
        <v>0</v>
      </c>
      <c r="C536" s="39" t="str">
        <f t="shared" si="26"/>
        <v>2022 Current Year</v>
      </c>
      <c r="D536" s="40">
        <v>4</v>
      </c>
      <c r="E536" s="662">
        <v>21</v>
      </c>
      <c r="F536" s="40">
        <v>2</v>
      </c>
      <c r="G536" s="311" t="s">
        <v>139</v>
      </c>
      <c r="H536" s="40" t="s">
        <v>222</v>
      </c>
      <c r="I536" s="991" t="s">
        <v>206</v>
      </c>
      <c r="J536" s="303">
        <v>0</v>
      </c>
      <c r="K536" s="304">
        <v>0</v>
      </c>
      <c r="L536" s="305">
        <v>0</v>
      </c>
      <c r="M536" s="305">
        <v>0</v>
      </c>
      <c r="N536" s="303">
        <v>0</v>
      </c>
      <c r="O536" s="306">
        <v>0</v>
      </c>
      <c r="P536" s="303">
        <v>0</v>
      </c>
      <c r="Q536" s="171">
        <f>VLOOKUP(C536&amp;D536&amp;A536,'Delivery Counts'!$A$23:$I$54,8,FALSE)</f>
        <v>0</v>
      </c>
      <c r="R536" s="171">
        <f>VLOOKUP(C536&amp;D536&amp;A536,'Delivery Counts'!$A$23:$I$54,9,FALSE)</f>
        <v>0</v>
      </c>
      <c r="S536" s="16">
        <f t="shared" si="20"/>
        <v>0</v>
      </c>
      <c r="T536" s="237"/>
      <c r="U536" s="237"/>
    </row>
    <row r="537" spans="1:21" s="172" customFormat="1">
      <c r="A537" s="38">
        <v>21</v>
      </c>
      <c r="B537" s="39">
        <f t="shared" si="25"/>
        <v>0</v>
      </c>
      <c r="C537" s="39" t="str">
        <f t="shared" si="26"/>
        <v>2022 Current Year</v>
      </c>
      <c r="D537" s="40">
        <v>4</v>
      </c>
      <c r="E537" s="662">
        <v>21</v>
      </c>
      <c r="F537" s="40">
        <v>2</v>
      </c>
      <c r="G537" s="311" t="s">
        <v>139</v>
      </c>
      <c r="H537" s="40" t="s">
        <v>223</v>
      </c>
      <c r="I537" s="991" t="s">
        <v>181</v>
      </c>
      <c r="J537" s="303">
        <v>0</v>
      </c>
      <c r="K537" s="304">
        <v>0</v>
      </c>
      <c r="L537" s="305">
        <v>0</v>
      </c>
      <c r="M537" s="305">
        <v>0</v>
      </c>
      <c r="N537" s="303">
        <v>0</v>
      </c>
      <c r="O537" s="306">
        <v>0</v>
      </c>
      <c r="P537" s="303">
        <v>0</v>
      </c>
      <c r="Q537" s="171">
        <f>VLOOKUP(C537&amp;D537&amp;A537,'Delivery Counts'!$A$23:$I$54,8,FALSE)</f>
        <v>0</v>
      </c>
      <c r="R537" s="171">
        <f>VLOOKUP(C537&amp;D537&amp;A537,'Delivery Counts'!$A$23:$I$54,9,FALSE)</f>
        <v>0</v>
      </c>
      <c r="S537" s="16">
        <f t="shared" si="20"/>
        <v>0</v>
      </c>
      <c r="T537" s="237"/>
      <c r="U537" s="237"/>
    </row>
    <row r="538" spans="1:21" s="172" customFormat="1">
      <c r="A538" s="38">
        <v>21</v>
      </c>
      <c r="B538" s="39">
        <f t="shared" si="25"/>
        <v>0</v>
      </c>
      <c r="C538" s="39" t="str">
        <f t="shared" si="26"/>
        <v>2022 Current Year</v>
      </c>
      <c r="D538" s="40">
        <v>4</v>
      </c>
      <c r="E538" s="662">
        <v>21</v>
      </c>
      <c r="F538" s="40">
        <v>2</v>
      </c>
      <c r="G538" s="311" t="s">
        <v>139</v>
      </c>
      <c r="H538" s="40" t="s">
        <v>150</v>
      </c>
      <c r="I538" s="991" t="s">
        <v>204</v>
      </c>
      <c r="J538" s="303">
        <v>0</v>
      </c>
      <c r="K538" s="304">
        <v>0</v>
      </c>
      <c r="L538" s="305">
        <v>0</v>
      </c>
      <c r="M538" s="305">
        <v>0</v>
      </c>
      <c r="N538" s="303">
        <v>0</v>
      </c>
      <c r="O538" s="306">
        <v>0</v>
      </c>
      <c r="P538" s="303">
        <v>0</v>
      </c>
      <c r="Q538" s="171">
        <f>VLOOKUP(C538&amp;D538&amp;A538,'Delivery Counts'!$A$23:$I$54,8,FALSE)</f>
        <v>0</v>
      </c>
      <c r="R538" s="171">
        <f>VLOOKUP(C538&amp;D538&amp;A538,'Delivery Counts'!$A$23:$I$54,9,FALSE)</f>
        <v>0</v>
      </c>
      <c r="S538" s="16">
        <f t="shared" si="20"/>
        <v>0</v>
      </c>
      <c r="T538" s="237"/>
      <c r="U538" s="237"/>
    </row>
    <row r="539" spans="1:21" s="172" customFormat="1">
      <c r="A539" s="38">
        <v>21</v>
      </c>
      <c r="B539" s="39">
        <f t="shared" si="25"/>
        <v>0</v>
      </c>
      <c r="C539" s="39" t="str">
        <f t="shared" si="26"/>
        <v>2022 Current Year</v>
      </c>
      <c r="D539" s="40">
        <v>4</v>
      </c>
      <c r="E539" s="662">
        <v>21</v>
      </c>
      <c r="F539" s="40">
        <v>2</v>
      </c>
      <c r="G539" s="311" t="s">
        <v>139</v>
      </c>
      <c r="H539" s="40" t="s">
        <v>151</v>
      </c>
      <c r="I539" s="991" t="s">
        <v>205</v>
      </c>
      <c r="J539" s="303">
        <v>0</v>
      </c>
      <c r="K539" s="304">
        <v>0</v>
      </c>
      <c r="L539" s="305">
        <v>0</v>
      </c>
      <c r="M539" s="305">
        <v>0</v>
      </c>
      <c r="N539" s="303">
        <v>0</v>
      </c>
      <c r="O539" s="306">
        <v>0</v>
      </c>
      <c r="P539" s="303">
        <v>0</v>
      </c>
      <c r="Q539" s="171">
        <f>VLOOKUP(C539&amp;D539&amp;A539,'Delivery Counts'!$A$23:$I$54,8,FALSE)</f>
        <v>0</v>
      </c>
      <c r="R539" s="171">
        <f>VLOOKUP(C539&amp;D539&amp;A539,'Delivery Counts'!$A$23:$I$54,9,FALSE)</f>
        <v>0</v>
      </c>
      <c r="S539" s="16">
        <f t="shared" si="20"/>
        <v>0</v>
      </c>
      <c r="T539" s="237"/>
      <c r="U539" s="237"/>
    </row>
    <row r="540" spans="1:21" s="172" customFormat="1">
      <c r="A540" s="38">
        <v>21</v>
      </c>
      <c r="B540" s="39">
        <f t="shared" si="25"/>
        <v>0</v>
      </c>
      <c r="C540" s="39" t="str">
        <f t="shared" si="26"/>
        <v>2022 Current Year</v>
      </c>
      <c r="D540" s="40">
        <v>4</v>
      </c>
      <c r="E540" s="662">
        <v>21</v>
      </c>
      <c r="F540" s="40">
        <v>2</v>
      </c>
      <c r="G540" s="311" t="s">
        <v>139</v>
      </c>
      <c r="H540" s="40" t="s">
        <v>152</v>
      </c>
      <c r="I540" s="991" t="s">
        <v>182</v>
      </c>
      <c r="J540" s="303">
        <v>0</v>
      </c>
      <c r="K540" s="304">
        <v>0</v>
      </c>
      <c r="L540" s="305">
        <v>0</v>
      </c>
      <c r="M540" s="305">
        <v>0</v>
      </c>
      <c r="N540" s="303">
        <v>0</v>
      </c>
      <c r="O540" s="306">
        <v>0</v>
      </c>
      <c r="P540" s="303">
        <v>0</v>
      </c>
      <c r="Q540" s="171">
        <f>VLOOKUP(C540&amp;D540&amp;A540,'Delivery Counts'!$A$23:$I$54,8,FALSE)</f>
        <v>0</v>
      </c>
      <c r="R540" s="171">
        <f>VLOOKUP(C540&amp;D540&amp;A540,'Delivery Counts'!$A$23:$I$54,9,FALSE)</f>
        <v>0</v>
      </c>
      <c r="S540" s="16">
        <f t="shared" si="20"/>
        <v>0</v>
      </c>
      <c r="T540" s="237"/>
      <c r="U540" s="237"/>
    </row>
    <row r="541" spans="1:21" s="172" customFormat="1">
      <c r="A541" s="38">
        <v>21</v>
      </c>
      <c r="B541" s="39">
        <f t="shared" si="25"/>
        <v>0</v>
      </c>
      <c r="C541" s="39" t="str">
        <f t="shared" si="26"/>
        <v>2022 Current Year</v>
      </c>
      <c r="D541" s="40">
        <v>4</v>
      </c>
      <c r="E541" s="662">
        <v>21</v>
      </c>
      <c r="F541" s="40">
        <v>2</v>
      </c>
      <c r="G541" s="311" t="s">
        <v>139</v>
      </c>
      <c r="H541" s="40" t="s">
        <v>70</v>
      </c>
      <c r="I541" s="991" t="s">
        <v>265</v>
      </c>
      <c r="J541" s="303">
        <v>0</v>
      </c>
      <c r="K541" s="304">
        <v>0</v>
      </c>
      <c r="L541" s="305">
        <v>0</v>
      </c>
      <c r="M541" s="305">
        <v>0</v>
      </c>
      <c r="N541" s="303">
        <v>0</v>
      </c>
      <c r="O541" s="306">
        <v>0</v>
      </c>
      <c r="P541" s="303">
        <v>0</v>
      </c>
      <c r="Q541" s="171">
        <f>VLOOKUP(C541&amp;D541&amp;A541,'Delivery Counts'!$A$23:$I$54,8,FALSE)</f>
        <v>0</v>
      </c>
      <c r="R541" s="171">
        <f>VLOOKUP(C541&amp;D541&amp;A541,'Delivery Counts'!$A$23:$I$54,9,FALSE)</f>
        <v>0</v>
      </c>
      <c r="S541" s="16">
        <f t="shared" si="20"/>
        <v>0</v>
      </c>
      <c r="T541" s="237"/>
      <c r="U541" s="237"/>
    </row>
    <row r="542" spans="1:21" s="172" customFormat="1">
      <c r="A542" s="38">
        <v>21</v>
      </c>
      <c r="B542" s="39">
        <f t="shared" si="25"/>
        <v>0</v>
      </c>
      <c r="C542" s="39" t="str">
        <f t="shared" si="26"/>
        <v>2022 Current Year</v>
      </c>
      <c r="D542" s="40">
        <v>4</v>
      </c>
      <c r="E542" s="662">
        <v>21</v>
      </c>
      <c r="F542" s="40">
        <v>2</v>
      </c>
      <c r="G542" s="311" t="s">
        <v>139</v>
      </c>
      <c r="H542" s="40" t="s">
        <v>71</v>
      </c>
      <c r="I542" s="991" t="s">
        <v>266</v>
      </c>
      <c r="J542" s="303">
        <v>0</v>
      </c>
      <c r="K542" s="304">
        <v>0</v>
      </c>
      <c r="L542" s="305">
        <v>0</v>
      </c>
      <c r="M542" s="305">
        <v>0</v>
      </c>
      <c r="N542" s="303">
        <v>0</v>
      </c>
      <c r="O542" s="306">
        <v>0</v>
      </c>
      <c r="P542" s="303">
        <v>0</v>
      </c>
      <c r="Q542" s="171">
        <f>VLOOKUP(C542&amp;D542&amp;A542,'Delivery Counts'!$A$23:$I$54,8,FALSE)</f>
        <v>0</v>
      </c>
      <c r="R542" s="171">
        <f>VLOOKUP(C542&amp;D542&amp;A542,'Delivery Counts'!$A$23:$I$54,9,FALSE)</f>
        <v>0</v>
      </c>
      <c r="S542" s="16">
        <f t="shared" si="20"/>
        <v>0</v>
      </c>
      <c r="T542" s="237"/>
      <c r="U542" s="237"/>
    </row>
    <row r="543" spans="1:21" s="172" customFormat="1">
      <c r="A543" s="38">
        <v>21</v>
      </c>
      <c r="B543" s="39">
        <f t="shared" si="25"/>
        <v>0</v>
      </c>
      <c r="C543" s="39" t="str">
        <f t="shared" si="26"/>
        <v>2022 Current Year</v>
      </c>
      <c r="D543" s="40">
        <v>4</v>
      </c>
      <c r="E543" s="662">
        <v>21</v>
      </c>
      <c r="F543" s="40">
        <v>2</v>
      </c>
      <c r="G543" s="311" t="s">
        <v>139</v>
      </c>
      <c r="H543" s="40" t="s">
        <v>72</v>
      </c>
      <c r="I543" s="991" t="s">
        <v>527</v>
      </c>
      <c r="J543" s="303">
        <v>0</v>
      </c>
      <c r="K543" s="304">
        <v>0</v>
      </c>
      <c r="L543" s="305">
        <v>0</v>
      </c>
      <c r="M543" s="305">
        <v>0</v>
      </c>
      <c r="N543" s="303">
        <v>0</v>
      </c>
      <c r="O543" s="306">
        <v>0</v>
      </c>
      <c r="P543" s="303">
        <v>0</v>
      </c>
      <c r="Q543" s="171">
        <f>VLOOKUP(C543&amp;D543&amp;A543,'Delivery Counts'!$A$23:$I$54,8,FALSE)</f>
        <v>0</v>
      </c>
      <c r="R543" s="171">
        <f>VLOOKUP(C543&amp;D543&amp;A543,'Delivery Counts'!$A$23:$I$54,9,FALSE)</f>
        <v>0</v>
      </c>
      <c r="S543" s="16">
        <f t="shared" si="20"/>
        <v>0</v>
      </c>
      <c r="T543" s="237"/>
      <c r="U543" s="237"/>
    </row>
    <row r="544" spans="1:21" s="172" customFormat="1">
      <c r="A544" s="38">
        <v>21</v>
      </c>
      <c r="B544" s="39">
        <f t="shared" si="25"/>
        <v>0</v>
      </c>
      <c r="C544" s="39" t="str">
        <f t="shared" si="26"/>
        <v>2022 Current Year</v>
      </c>
      <c r="D544" s="40">
        <v>4</v>
      </c>
      <c r="E544" s="662">
        <v>21</v>
      </c>
      <c r="F544" s="40">
        <v>2</v>
      </c>
      <c r="G544" s="311" t="s">
        <v>139</v>
      </c>
      <c r="H544" s="40" t="s">
        <v>73</v>
      </c>
      <c r="I544" s="991" t="s">
        <v>528</v>
      </c>
      <c r="J544" s="303">
        <v>0</v>
      </c>
      <c r="K544" s="304">
        <v>0</v>
      </c>
      <c r="L544" s="305">
        <v>0</v>
      </c>
      <c r="M544" s="305">
        <v>0</v>
      </c>
      <c r="N544" s="303">
        <v>0</v>
      </c>
      <c r="O544" s="306">
        <v>0</v>
      </c>
      <c r="P544" s="303">
        <v>0</v>
      </c>
      <c r="Q544" s="171">
        <f>VLOOKUP(C544&amp;D544&amp;A544,'Delivery Counts'!$A$23:$I$54,8,FALSE)</f>
        <v>0</v>
      </c>
      <c r="R544" s="171">
        <f>VLOOKUP(C544&amp;D544&amp;A544,'Delivery Counts'!$A$23:$I$54,9,FALSE)</f>
        <v>0</v>
      </c>
      <c r="S544" s="16">
        <f t="shared" si="20"/>
        <v>0</v>
      </c>
      <c r="T544" s="237"/>
      <c r="U544" s="237"/>
    </row>
    <row r="545" spans="1:21" s="172" customFormat="1">
      <c r="A545" s="38">
        <v>21</v>
      </c>
      <c r="B545" s="39">
        <f t="shared" si="25"/>
        <v>0</v>
      </c>
      <c r="C545" s="39" t="str">
        <f t="shared" si="26"/>
        <v>2022 Current Year</v>
      </c>
      <c r="D545" s="40">
        <v>4</v>
      </c>
      <c r="E545" s="662">
        <v>21</v>
      </c>
      <c r="F545" s="40">
        <v>2</v>
      </c>
      <c r="G545" s="40" t="s">
        <v>139</v>
      </c>
      <c r="H545" s="40" t="s">
        <v>409</v>
      </c>
      <c r="I545" s="991" t="s">
        <v>803</v>
      </c>
      <c r="J545" s="303">
        <v>0</v>
      </c>
      <c r="K545" s="304">
        <v>0</v>
      </c>
      <c r="L545" s="305">
        <v>0</v>
      </c>
      <c r="M545" s="305">
        <v>0</v>
      </c>
      <c r="N545" s="303">
        <v>0</v>
      </c>
      <c r="O545" s="306">
        <v>0</v>
      </c>
      <c r="P545" s="303">
        <v>0</v>
      </c>
      <c r="Q545" s="171">
        <f>VLOOKUP(C545&amp;D545&amp;A545,'Delivery Counts'!$A$23:$I$54,8,FALSE)</f>
        <v>0</v>
      </c>
      <c r="R545" s="171">
        <f>VLOOKUP(C545&amp;D545&amp;A545,'Delivery Counts'!$A$23:$I$54,9,FALSE)</f>
        <v>0</v>
      </c>
      <c r="S545" s="16">
        <f t="shared" si="20"/>
        <v>0</v>
      </c>
      <c r="T545" s="237"/>
      <c r="U545" s="237"/>
    </row>
    <row r="546" spans="1:21" s="172" customFormat="1">
      <c r="A546" s="38">
        <v>27</v>
      </c>
      <c r="B546" s="39">
        <f t="shared" si="25"/>
        <v>0</v>
      </c>
      <c r="C546" s="39" t="str">
        <f t="shared" si="26"/>
        <v>2022 Current Year</v>
      </c>
      <c r="D546" s="40">
        <v>4</v>
      </c>
      <c r="E546" s="662">
        <v>27</v>
      </c>
      <c r="F546" s="40">
        <v>6</v>
      </c>
      <c r="G546" s="40" t="s">
        <v>138</v>
      </c>
      <c r="H546" s="40" t="s">
        <v>211</v>
      </c>
      <c r="I546" s="1014" t="s">
        <v>261</v>
      </c>
      <c r="J546" s="303">
        <v>0</v>
      </c>
      <c r="K546" s="304">
        <v>0</v>
      </c>
      <c r="L546" s="305">
        <v>0</v>
      </c>
      <c r="M546" s="305">
        <v>0</v>
      </c>
      <c r="N546" s="303">
        <v>0</v>
      </c>
      <c r="O546" s="306">
        <v>0</v>
      </c>
      <c r="P546" s="303">
        <v>0</v>
      </c>
      <c r="Q546" s="171" t="e">
        <f>VLOOKUP(C546&amp;D546&amp;A546,'Delivery Counts'!$A$23:$I$54,8,FALSE)</f>
        <v>#N/A</v>
      </c>
      <c r="R546" s="171" t="e">
        <f>VLOOKUP(C546&amp;D546&amp;A546,'Delivery Counts'!$A$23:$I$54,9,FALSE)</f>
        <v>#N/A</v>
      </c>
      <c r="S546" s="16" t="e">
        <f t="shared" ref="S546:S563" si="27">Q546+R546</f>
        <v>#N/A</v>
      </c>
      <c r="T546" s="237"/>
      <c r="U546" s="237"/>
    </row>
    <row r="547" spans="1:21" s="172" customFormat="1">
      <c r="A547" s="38">
        <v>27</v>
      </c>
      <c r="B547" s="39">
        <f t="shared" si="25"/>
        <v>0</v>
      </c>
      <c r="C547" s="39" t="str">
        <f t="shared" si="26"/>
        <v>2022 Current Year</v>
      </c>
      <c r="D547" s="40">
        <v>4</v>
      </c>
      <c r="E547" s="662">
        <v>27</v>
      </c>
      <c r="F547" s="40">
        <v>6</v>
      </c>
      <c r="G547" s="40" t="s">
        <v>138</v>
      </c>
      <c r="H547" s="40" t="s">
        <v>214</v>
      </c>
      <c r="I547" s="1014" t="s">
        <v>676</v>
      </c>
      <c r="J547" s="303">
        <v>0</v>
      </c>
      <c r="K547" s="304">
        <v>0</v>
      </c>
      <c r="L547" s="305">
        <v>0</v>
      </c>
      <c r="M547" s="305">
        <v>0</v>
      </c>
      <c r="N547" s="303">
        <v>0</v>
      </c>
      <c r="O547" s="306">
        <v>0</v>
      </c>
      <c r="P547" s="303">
        <v>0</v>
      </c>
      <c r="Q547" s="171" t="e">
        <f>VLOOKUP(C547&amp;D547&amp;A547,'Delivery Counts'!$A$23:$I$54,8,FALSE)</f>
        <v>#N/A</v>
      </c>
      <c r="R547" s="171" t="e">
        <f>VLOOKUP(C547&amp;D547&amp;A547,'Delivery Counts'!$A$23:$I$54,9,FALSE)</f>
        <v>#N/A</v>
      </c>
      <c r="S547" s="16" t="e">
        <f t="shared" si="27"/>
        <v>#N/A</v>
      </c>
      <c r="T547" s="237"/>
      <c r="U547" s="237"/>
    </row>
    <row r="548" spans="1:21" s="172" customFormat="1">
      <c r="A548" s="38">
        <v>27</v>
      </c>
      <c r="B548" s="39">
        <f t="shared" si="25"/>
        <v>0</v>
      </c>
      <c r="C548" s="39" t="str">
        <f t="shared" si="26"/>
        <v>2022 Current Year</v>
      </c>
      <c r="D548" s="40">
        <v>4</v>
      </c>
      <c r="E548" s="662">
        <v>27</v>
      </c>
      <c r="F548" s="40">
        <v>6</v>
      </c>
      <c r="G548" s="40" t="s">
        <v>138</v>
      </c>
      <c r="H548" s="40" t="s">
        <v>215</v>
      </c>
      <c r="I548" s="1014" t="s">
        <v>216</v>
      </c>
      <c r="J548" s="303">
        <v>0</v>
      </c>
      <c r="K548" s="304">
        <v>0</v>
      </c>
      <c r="L548" s="305">
        <v>0</v>
      </c>
      <c r="M548" s="305">
        <v>0</v>
      </c>
      <c r="N548" s="303">
        <v>0</v>
      </c>
      <c r="O548" s="306">
        <v>0</v>
      </c>
      <c r="P548" s="303">
        <v>0</v>
      </c>
      <c r="Q548" s="171" t="e">
        <f>VLOOKUP(C548&amp;D548&amp;A548,'Delivery Counts'!$A$23:$I$54,8,FALSE)</f>
        <v>#N/A</v>
      </c>
      <c r="R548" s="171" t="e">
        <f>VLOOKUP(C548&amp;D548&amp;A548,'Delivery Counts'!$A$23:$I$54,9,FALSE)</f>
        <v>#N/A</v>
      </c>
      <c r="S548" s="16" t="e">
        <f t="shared" si="27"/>
        <v>#N/A</v>
      </c>
      <c r="T548" s="237"/>
      <c r="U548" s="237"/>
    </row>
    <row r="549" spans="1:21" s="172" customFormat="1">
      <c r="A549" s="38">
        <v>27</v>
      </c>
      <c r="B549" s="39">
        <f t="shared" si="25"/>
        <v>0</v>
      </c>
      <c r="C549" s="39" t="str">
        <f t="shared" si="26"/>
        <v>2022 Current Year</v>
      </c>
      <c r="D549" s="40">
        <v>4</v>
      </c>
      <c r="E549" s="662">
        <v>27</v>
      </c>
      <c r="F549" s="40">
        <v>6</v>
      </c>
      <c r="G549" s="40" t="s">
        <v>138</v>
      </c>
      <c r="H549" s="40" t="s">
        <v>217</v>
      </c>
      <c r="I549" s="1014" t="s">
        <v>262</v>
      </c>
      <c r="J549" s="303">
        <v>0</v>
      </c>
      <c r="K549" s="304">
        <v>0</v>
      </c>
      <c r="L549" s="305">
        <v>0</v>
      </c>
      <c r="M549" s="305">
        <v>0</v>
      </c>
      <c r="N549" s="303">
        <v>0</v>
      </c>
      <c r="O549" s="306">
        <v>0</v>
      </c>
      <c r="P549" s="303">
        <v>0</v>
      </c>
      <c r="Q549" s="171" t="e">
        <f>VLOOKUP(C549&amp;D549&amp;A549,'Delivery Counts'!$A$23:$I$54,8,FALSE)</f>
        <v>#N/A</v>
      </c>
      <c r="R549" s="171" t="e">
        <f>VLOOKUP(C549&amp;D549&amp;A549,'Delivery Counts'!$A$23:$I$54,9,FALSE)</f>
        <v>#N/A</v>
      </c>
      <c r="S549" s="16" t="e">
        <f t="shared" si="27"/>
        <v>#N/A</v>
      </c>
      <c r="T549" s="237"/>
      <c r="U549" s="237"/>
    </row>
    <row r="550" spans="1:21" s="172" customFormat="1">
      <c r="A550" s="38">
        <v>27</v>
      </c>
      <c r="B550" s="39">
        <f t="shared" si="25"/>
        <v>0</v>
      </c>
      <c r="C550" s="39" t="str">
        <f t="shared" si="26"/>
        <v>2022 Current Year</v>
      </c>
      <c r="D550" s="40">
        <v>4</v>
      </c>
      <c r="E550" s="662">
        <v>27</v>
      </c>
      <c r="F550" s="40">
        <v>6</v>
      </c>
      <c r="G550" s="40" t="s">
        <v>138</v>
      </c>
      <c r="H550" s="40" t="s">
        <v>218</v>
      </c>
      <c r="I550" s="1014" t="s">
        <v>677</v>
      </c>
      <c r="J550" s="303">
        <v>0</v>
      </c>
      <c r="K550" s="304">
        <v>0</v>
      </c>
      <c r="L550" s="305">
        <v>0</v>
      </c>
      <c r="M550" s="305">
        <v>0</v>
      </c>
      <c r="N550" s="303">
        <v>0</v>
      </c>
      <c r="O550" s="306">
        <v>0</v>
      </c>
      <c r="P550" s="303">
        <v>0</v>
      </c>
      <c r="Q550" s="171" t="e">
        <f>VLOOKUP(C550&amp;D550&amp;A550,'Delivery Counts'!$A$23:$I$54,8,FALSE)</f>
        <v>#N/A</v>
      </c>
      <c r="R550" s="171" t="e">
        <f>VLOOKUP(C550&amp;D550&amp;A550,'Delivery Counts'!$A$23:$I$54,9,FALSE)</f>
        <v>#N/A</v>
      </c>
      <c r="S550" s="16" t="e">
        <f t="shared" si="27"/>
        <v>#N/A</v>
      </c>
      <c r="T550" s="237"/>
      <c r="U550" s="237"/>
    </row>
    <row r="551" spans="1:21" s="172" customFormat="1">
      <c r="A551" s="38">
        <v>27</v>
      </c>
      <c r="B551" s="39">
        <f t="shared" si="25"/>
        <v>0</v>
      </c>
      <c r="C551" s="39" t="str">
        <f t="shared" si="26"/>
        <v>2022 Current Year</v>
      </c>
      <c r="D551" s="40">
        <v>4</v>
      </c>
      <c r="E551" s="662">
        <v>27</v>
      </c>
      <c r="F551" s="40">
        <v>6</v>
      </c>
      <c r="G551" s="40" t="s">
        <v>138</v>
      </c>
      <c r="H551" s="40" t="s">
        <v>219</v>
      </c>
      <c r="I551" s="1014" t="s">
        <v>263</v>
      </c>
      <c r="J551" s="303">
        <v>0</v>
      </c>
      <c r="K551" s="304">
        <v>0</v>
      </c>
      <c r="L551" s="305">
        <v>0</v>
      </c>
      <c r="M551" s="305">
        <v>0</v>
      </c>
      <c r="N551" s="303">
        <v>0</v>
      </c>
      <c r="O551" s="306">
        <v>0</v>
      </c>
      <c r="P551" s="303">
        <v>0</v>
      </c>
      <c r="Q551" s="171" t="e">
        <f>VLOOKUP(C551&amp;D551&amp;A551,'Delivery Counts'!$A$23:$I$54,8,FALSE)</f>
        <v>#N/A</v>
      </c>
      <c r="R551" s="171" t="e">
        <f>VLOOKUP(C551&amp;D551&amp;A551,'Delivery Counts'!$A$23:$I$54,9,FALSE)</f>
        <v>#N/A</v>
      </c>
      <c r="S551" s="16" t="e">
        <f t="shared" si="27"/>
        <v>#N/A</v>
      </c>
      <c r="T551" s="237"/>
      <c r="U551" s="237"/>
    </row>
    <row r="552" spans="1:21" s="172" customFormat="1">
      <c r="A552" s="38">
        <v>27</v>
      </c>
      <c r="B552" s="39">
        <f t="shared" si="25"/>
        <v>0</v>
      </c>
      <c r="C552" s="39" t="str">
        <f t="shared" si="26"/>
        <v>2022 Current Year</v>
      </c>
      <c r="D552" s="40">
        <v>4</v>
      </c>
      <c r="E552" s="662">
        <v>27</v>
      </c>
      <c r="F552" s="40">
        <v>6</v>
      </c>
      <c r="G552" s="40" t="s">
        <v>138</v>
      </c>
      <c r="H552" s="40" t="s">
        <v>220</v>
      </c>
      <c r="I552" s="1014" t="s">
        <v>675</v>
      </c>
      <c r="J552" s="303">
        <v>0</v>
      </c>
      <c r="K552" s="304">
        <v>0</v>
      </c>
      <c r="L552" s="305">
        <v>0</v>
      </c>
      <c r="M552" s="305">
        <v>0</v>
      </c>
      <c r="N552" s="303">
        <v>0</v>
      </c>
      <c r="O552" s="306">
        <v>0</v>
      </c>
      <c r="P552" s="303">
        <v>0</v>
      </c>
      <c r="Q552" s="171" t="e">
        <f>VLOOKUP(C552&amp;D552&amp;A552,'Delivery Counts'!$A$23:$I$54,8,FALSE)</f>
        <v>#N/A</v>
      </c>
      <c r="R552" s="171" t="e">
        <f>VLOOKUP(C552&amp;D552&amp;A552,'Delivery Counts'!$A$23:$I$54,9,FALSE)</f>
        <v>#N/A</v>
      </c>
      <c r="S552" s="16" t="e">
        <f t="shared" si="27"/>
        <v>#N/A</v>
      </c>
      <c r="T552" s="237"/>
      <c r="U552" s="237"/>
    </row>
    <row r="553" spans="1:21" s="172" customFormat="1">
      <c r="A553" s="38">
        <v>27</v>
      </c>
      <c r="B553" s="39">
        <f t="shared" si="25"/>
        <v>0</v>
      </c>
      <c r="C553" s="39" t="str">
        <f t="shared" si="26"/>
        <v>2022 Current Year</v>
      </c>
      <c r="D553" s="40">
        <v>4</v>
      </c>
      <c r="E553" s="662">
        <v>27</v>
      </c>
      <c r="F553" s="40">
        <v>6</v>
      </c>
      <c r="G553" s="40" t="s">
        <v>138</v>
      </c>
      <c r="H553" s="40" t="s">
        <v>221</v>
      </c>
      <c r="I553" s="1014" t="s">
        <v>264</v>
      </c>
      <c r="J553" s="303">
        <v>0</v>
      </c>
      <c r="K553" s="304">
        <v>0</v>
      </c>
      <c r="L553" s="305">
        <v>0</v>
      </c>
      <c r="M553" s="305">
        <v>0</v>
      </c>
      <c r="N553" s="303">
        <v>0</v>
      </c>
      <c r="O553" s="306">
        <v>0</v>
      </c>
      <c r="P553" s="303">
        <v>0</v>
      </c>
      <c r="Q553" s="171" t="e">
        <f>VLOOKUP(C553&amp;D553&amp;A553,'Delivery Counts'!$A$23:$I$54,8,FALSE)</f>
        <v>#N/A</v>
      </c>
      <c r="R553" s="171" t="e">
        <f>VLOOKUP(C553&amp;D553&amp;A553,'Delivery Counts'!$A$23:$I$54,9,FALSE)</f>
        <v>#N/A</v>
      </c>
      <c r="S553" s="16" t="e">
        <f t="shared" si="27"/>
        <v>#N/A</v>
      </c>
      <c r="T553" s="237"/>
      <c r="U553" s="237"/>
    </row>
    <row r="554" spans="1:21" s="172" customFormat="1">
      <c r="A554" s="38">
        <v>27</v>
      </c>
      <c r="B554" s="39">
        <f t="shared" si="25"/>
        <v>0</v>
      </c>
      <c r="C554" s="39" t="str">
        <f t="shared" si="26"/>
        <v>2022 Current Year</v>
      </c>
      <c r="D554" s="40">
        <v>4</v>
      </c>
      <c r="E554" s="662">
        <v>27</v>
      </c>
      <c r="F554" s="40">
        <v>6</v>
      </c>
      <c r="G554" s="40" t="s">
        <v>138</v>
      </c>
      <c r="H554" s="40" t="s">
        <v>222</v>
      </c>
      <c r="I554" s="1014" t="s">
        <v>206</v>
      </c>
      <c r="J554" s="303">
        <v>0</v>
      </c>
      <c r="K554" s="304">
        <v>0</v>
      </c>
      <c r="L554" s="305">
        <v>0</v>
      </c>
      <c r="M554" s="305">
        <v>0</v>
      </c>
      <c r="N554" s="303">
        <v>0</v>
      </c>
      <c r="O554" s="306">
        <v>0</v>
      </c>
      <c r="P554" s="303">
        <v>0</v>
      </c>
      <c r="Q554" s="171" t="e">
        <f>VLOOKUP(C554&amp;D554&amp;A554,'Delivery Counts'!$A$23:$I$54,8,FALSE)</f>
        <v>#N/A</v>
      </c>
      <c r="R554" s="171" t="e">
        <f>VLOOKUP(C554&amp;D554&amp;A554,'Delivery Counts'!$A$23:$I$54,9,FALSE)</f>
        <v>#N/A</v>
      </c>
      <c r="S554" s="16" t="e">
        <f t="shared" si="27"/>
        <v>#N/A</v>
      </c>
      <c r="T554" s="237"/>
      <c r="U554" s="237"/>
    </row>
    <row r="555" spans="1:21" s="172" customFormat="1">
      <c r="A555" s="38">
        <v>27</v>
      </c>
      <c r="B555" s="39">
        <f t="shared" si="25"/>
        <v>0</v>
      </c>
      <c r="C555" s="39" t="str">
        <f t="shared" si="26"/>
        <v>2022 Current Year</v>
      </c>
      <c r="D555" s="40">
        <v>4</v>
      </c>
      <c r="E555" s="662">
        <v>27</v>
      </c>
      <c r="F555" s="40">
        <v>6</v>
      </c>
      <c r="G555" s="40" t="s">
        <v>138</v>
      </c>
      <c r="H555" s="40" t="s">
        <v>223</v>
      </c>
      <c r="I555" s="1014" t="s">
        <v>181</v>
      </c>
      <c r="J555" s="303">
        <v>0</v>
      </c>
      <c r="K555" s="304">
        <v>0</v>
      </c>
      <c r="L555" s="305">
        <v>0</v>
      </c>
      <c r="M555" s="305">
        <v>0</v>
      </c>
      <c r="N555" s="303">
        <v>0</v>
      </c>
      <c r="O555" s="306">
        <v>0</v>
      </c>
      <c r="P555" s="303">
        <v>0</v>
      </c>
      <c r="Q555" s="171" t="e">
        <f>VLOOKUP(C555&amp;D555&amp;A555,'Delivery Counts'!$A$23:$I$54,8,FALSE)</f>
        <v>#N/A</v>
      </c>
      <c r="R555" s="171" t="e">
        <f>VLOOKUP(C555&amp;D555&amp;A555,'Delivery Counts'!$A$23:$I$54,9,FALSE)</f>
        <v>#N/A</v>
      </c>
      <c r="S555" s="16" t="e">
        <f t="shared" si="27"/>
        <v>#N/A</v>
      </c>
      <c r="T555" s="237"/>
      <c r="U555" s="237"/>
    </row>
    <row r="556" spans="1:21" s="172" customFormat="1">
      <c r="A556" s="38">
        <v>27</v>
      </c>
      <c r="B556" s="39">
        <f t="shared" si="25"/>
        <v>0</v>
      </c>
      <c r="C556" s="39" t="str">
        <f t="shared" si="26"/>
        <v>2022 Current Year</v>
      </c>
      <c r="D556" s="40">
        <v>4</v>
      </c>
      <c r="E556" s="662">
        <v>27</v>
      </c>
      <c r="F556" s="40">
        <v>6</v>
      </c>
      <c r="G556" s="40" t="s">
        <v>138</v>
      </c>
      <c r="H556" s="40" t="s">
        <v>150</v>
      </c>
      <c r="I556" s="1014" t="s">
        <v>204</v>
      </c>
      <c r="J556" s="303">
        <v>0</v>
      </c>
      <c r="K556" s="304">
        <v>0</v>
      </c>
      <c r="L556" s="305">
        <v>0</v>
      </c>
      <c r="M556" s="305">
        <v>0</v>
      </c>
      <c r="N556" s="303">
        <v>0</v>
      </c>
      <c r="O556" s="306">
        <v>0</v>
      </c>
      <c r="P556" s="303">
        <v>0</v>
      </c>
      <c r="Q556" s="171" t="e">
        <f>VLOOKUP(C556&amp;D556&amp;A556,'Delivery Counts'!$A$23:$I$54,8,FALSE)</f>
        <v>#N/A</v>
      </c>
      <c r="R556" s="171" t="e">
        <f>VLOOKUP(C556&amp;D556&amp;A556,'Delivery Counts'!$A$23:$I$54,9,FALSE)</f>
        <v>#N/A</v>
      </c>
      <c r="S556" s="16" t="e">
        <f t="shared" si="27"/>
        <v>#N/A</v>
      </c>
      <c r="T556" s="237"/>
      <c r="U556" s="237"/>
    </row>
    <row r="557" spans="1:21" s="172" customFormat="1">
      <c r="A557" s="38">
        <v>27</v>
      </c>
      <c r="B557" s="39">
        <f t="shared" si="25"/>
        <v>0</v>
      </c>
      <c r="C557" s="39" t="str">
        <f t="shared" si="26"/>
        <v>2022 Current Year</v>
      </c>
      <c r="D557" s="40">
        <v>4</v>
      </c>
      <c r="E557" s="662">
        <v>27</v>
      </c>
      <c r="F557" s="40">
        <v>6</v>
      </c>
      <c r="G557" s="40" t="s">
        <v>138</v>
      </c>
      <c r="H557" s="40" t="s">
        <v>151</v>
      </c>
      <c r="I557" s="1014" t="s">
        <v>205</v>
      </c>
      <c r="J557" s="303">
        <v>0</v>
      </c>
      <c r="K557" s="304">
        <v>0</v>
      </c>
      <c r="L557" s="305">
        <v>0</v>
      </c>
      <c r="M557" s="305">
        <v>0</v>
      </c>
      <c r="N557" s="303">
        <v>0</v>
      </c>
      <c r="O557" s="306">
        <v>0</v>
      </c>
      <c r="P557" s="303">
        <v>0</v>
      </c>
      <c r="Q557" s="171" t="e">
        <f>VLOOKUP(C557&amp;D557&amp;A557,'Delivery Counts'!$A$23:$I$54,8,FALSE)</f>
        <v>#N/A</v>
      </c>
      <c r="R557" s="171" t="e">
        <f>VLOOKUP(C557&amp;D557&amp;A557,'Delivery Counts'!$A$23:$I$54,9,FALSE)</f>
        <v>#N/A</v>
      </c>
      <c r="S557" s="16" t="e">
        <f t="shared" si="27"/>
        <v>#N/A</v>
      </c>
      <c r="T557" s="237"/>
      <c r="U557" s="237"/>
    </row>
    <row r="558" spans="1:21" s="172" customFormat="1">
      <c r="A558" s="38">
        <v>27</v>
      </c>
      <c r="B558" s="39">
        <f t="shared" si="25"/>
        <v>0</v>
      </c>
      <c r="C558" s="39" t="str">
        <f t="shared" si="26"/>
        <v>2022 Current Year</v>
      </c>
      <c r="D558" s="40">
        <v>4</v>
      </c>
      <c r="E558" s="662">
        <v>27</v>
      </c>
      <c r="F558" s="40">
        <v>6</v>
      </c>
      <c r="G558" s="40" t="s">
        <v>138</v>
      </c>
      <c r="H558" s="40" t="s">
        <v>152</v>
      </c>
      <c r="I558" s="1014" t="s">
        <v>182</v>
      </c>
      <c r="J558" s="303">
        <v>0</v>
      </c>
      <c r="K558" s="304">
        <v>0</v>
      </c>
      <c r="L558" s="305">
        <v>0</v>
      </c>
      <c r="M558" s="305">
        <v>0</v>
      </c>
      <c r="N558" s="303">
        <v>0</v>
      </c>
      <c r="O558" s="306">
        <v>0</v>
      </c>
      <c r="P558" s="303">
        <v>0</v>
      </c>
      <c r="Q558" s="171" t="e">
        <f>VLOOKUP(C558&amp;D558&amp;A558,'Delivery Counts'!$A$23:$I$54,8,FALSE)</f>
        <v>#N/A</v>
      </c>
      <c r="R558" s="171" t="e">
        <f>VLOOKUP(C558&amp;D558&amp;A558,'Delivery Counts'!$A$23:$I$54,9,FALSE)</f>
        <v>#N/A</v>
      </c>
      <c r="S558" s="16" t="e">
        <f t="shared" si="27"/>
        <v>#N/A</v>
      </c>
      <c r="T558" s="237"/>
      <c r="U558" s="237"/>
    </row>
    <row r="559" spans="1:21" s="172" customFormat="1">
      <c r="A559" s="38">
        <v>27</v>
      </c>
      <c r="B559" s="39">
        <f t="shared" si="25"/>
        <v>0</v>
      </c>
      <c r="C559" s="39" t="str">
        <f t="shared" si="26"/>
        <v>2022 Current Year</v>
      </c>
      <c r="D559" s="40">
        <v>4</v>
      </c>
      <c r="E559" s="662">
        <v>27</v>
      </c>
      <c r="F559" s="40">
        <v>6</v>
      </c>
      <c r="G559" s="40" t="s">
        <v>138</v>
      </c>
      <c r="H559" s="40" t="s">
        <v>70</v>
      </c>
      <c r="I559" s="1014" t="s">
        <v>265</v>
      </c>
      <c r="J559" s="303">
        <v>0</v>
      </c>
      <c r="K559" s="304">
        <v>0</v>
      </c>
      <c r="L559" s="305">
        <v>0</v>
      </c>
      <c r="M559" s="305">
        <v>0</v>
      </c>
      <c r="N559" s="303">
        <v>0</v>
      </c>
      <c r="O559" s="306">
        <v>0</v>
      </c>
      <c r="P559" s="303">
        <v>0</v>
      </c>
      <c r="Q559" s="171" t="e">
        <f>VLOOKUP(C559&amp;D559&amp;A559,'Delivery Counts'!$A$23:$I$54,8,FALSE)</f>
        <v>#N/A</v>
      </c>
      <c r="R559" s="171" t="e">
        <f>VLOOKUP(C559&amp;D559&amp;A559,'Delivery Counts'!$A$23:$I$54,9,FALSE)</f>
        <v>#N/A</v>
      </c>
      <c r="S559" s="16" t="e">
        <f t="shared" si="27"/>
        <v>#N/A</v>
      </c>
      <c r="T559" s="237"/>
      <c r="U559" s="237"/>
    </row>
    <row r="560" spans="1:21" s="172" customFormat="1">
      <c r="A560" s="38">
        <v>27</v>
      </c>
      <c r="B560" s="39">
        <f t="shared" si="25"/>
        <v>0</v>
      </c>
      <c r="C560" s="39" t="str">
        <f t="shared" si="26"/>
        <v>2022 Current Year</v>
      </c>
      <c r="D560" s="40">
        <v>4</v>
      </c>
      <c r="E560" s="662">
        <v>27</v>
      </c>
      <c r="F560" s="40">
        <v>6</v>
      </c>
      <c r="G560" s="40" t="s">
        <v>138</v>
      </c>
      <c r="H560" s="40" t="s">
        <v>71</v>
      </c>
      <c r="I560" s="1014" t="s">
        <v>266</v>
      </c>
      <c r="J560" s="303">
        <v>0</v>
      </c>
      <c r="K560" s="304">
        <v>0</v>
      </c>
      <c r="L560" s="305">
        <v>0</v>
      </c>
      <c r="M560" s="305">
        <v>0</v>
      </c>
      <c r="N560" s="303">
        <v>0</v>
      </c>
      <c r="O560" s="306">
        <v>0</v>
      </c>
      <c r="P560" s="303">
        <v>0</v>
      </c>
      <c r="Q560" s="171" t="e">
        <f>VLOOKUP(C560&amp;D560&amp;A560,'Delivery Counts'!$A$23:$I$54,8,FALSE)</f>
        <v>#N/A</v>
      </c>
      <c r="R560" s="171" t="e">
        <f>VLOOKUP(C560&amp;D560&amp;A560,'Delivery Counts'!$A$23:$I$54,9,FALSE)</f>
        <v>#N/A</v>
      </c>
      <c r="S560" s="16" t="e">
        <f t="shared" si="27"/>
        <v>#N/A</v>
      </c>
      <c r="T560" s="237"/>
      <c r="U560" s="237"/>
    </row>
    <row r="561" spans="1:21" s="172" customFormat="1">
      <c r="A561" s="38">
        <v>27</v>
      </c>
      <c r="B561" s="39">
        <f t="shared" si="25"/>
        <v>0</v>
      </c>
      <c r="C561" s="39" t="str">
        <f t="shared" si="26"/>
        <v>2022 Current Year</v>
      </c>
      <c r="D561" s="40">
        <v>4</v>
      </c>
      <c r="E561" s="662">
        <v>27</v>
      </c>
      <c r="F561" s="40">
        <v>6</v>
      </c>
      <c r="G561" s="40" t="s">
        <v>138</v>
      </c>
      <c r="H561" s="40" t="s">
        <v>72</v>
      </c>
      <c r="I561" s="1014" t="s">
        <v>527</v>
      </c>
      <c r="J561" s="303">
        <v>0</v>
      </c>
      <c r="K561" s="304">
        <v>0</v>
      </c>
      <c r="L561" s="305">
        <v>0</v>
      </c>
      <c r="M561" s="305">
        <v>0</v>
      </c>
      <c r="N561" s="303">
        <v>0</v>
      </c>
      <c r="O561" s="306">
        <v>0</v>
      </c>
      <c r="P561" s="303">
        <v>0</v>
      </c>
      <c r="Q561" s="171" t="e">
        <f>VLOOKUP(C561&amp;D561&amp;A561,'Delivery Counts'!$A$23:$I$54,8,FALSE)</f>
        <v>#N/A</v>
      </c>
      <c r="R561" s="171" t="e">
        <f>VLOOKUP(C561&amp;D561&amp;A561,'Delivery Counts'!$A$23:$I$54,9,FALSE)</f>
        <v>#N/A</v>
      </c>
      <c r="S561" s="16" t="e">
        <f t="shared" si="27"/>
        <v>#N/A</v>
      </c>
      <c r="T561" s="237"/>
      <c r="U561" s="237"/>
    </row>
    <row r="562" spans="1:21" s="172" customFormat="1">
      <c r="A562" s="38">
        <v>27</v>
      </c>
      <c r="B562" s="39">
        <f t="shared" si="25"/>
        <v>0</v>
      </c>
      <c r="C562" s="39" t="str">
        <f t="shared" si="26"/>
        <v>2022 Current Year</v>
      </c>
      <c r="D562" s="40">
        <v>4</v>
      </c>
      <c r="E562" s="662">
        <v>27</v>
      </c>
      <c r="F562" s="40">
        <v>6</v>
      </c>
      <c r="G562" s="40" t="s">
        <v>138</v>
      </c>
      <c r="H562" s="40" t="s">
        <v>73</v>
      </c>
      <c r="I562" s="1014" t="s">
        <v>528</v>
      </c>
      <c r="J562" s="303">
        <v>0</v>
      </c>
      <c r="K562" s="304">
        <v>0</v>
      </c>
      <c r="L562" s="305">
        <v>0</v>
      </c>
      <c r="M562" s="305">
        <v>0</v>
      </c>
      <c r="N562" s="303">
        <v>0</v>
      </c>
      <c r="O562" s="306">
        <v>0</v>
      </c>
      <c r="P562" s="303">
        <v>0</v>
      </c>
      <c r="Q562" s="171" t="e">
        <f>VLOOKUP(C562&amp;D562&amp;A562,'Delivery Counts'!$A$23:$I$54,8,FALSE)</f>
        <v>#N/A</v>
      </c>
      <c r="R562" s="171" t="e">
        <f>VLOOKUP(C562&amp;D562&amp;A562,'Delivery Counts'!$A$23:$I$54,9,FALSE)</f>
        <v>#N/A</v>
      </c>
      <c r="S562" s="16" t="e">
        <f t="shared" si="27"/>
        <v>#N/A</v>
      </c>
      <c r="T562" s="237"/>
      <c r="U562" s="237"/>
    </row>
    <row r="563" spans="1:21" s="172" customFormat="1">
      <c r="A563" s="38">
        <v>27</v>
      </c>
      <c r="B563" s="39">
        <f t="shared" si="25"/>
        <v>0</v>
      </c>
      <c r="C563" s="39" t="str">
        <f t="shared" si="26"/>
        <v>2022 Current Year</v>
      </c>
      <c r="D563" s="40">
        <v>4</v>
      </c>
      <c r="E563" s="662">
        <v>27</v>
      </c>
      <c r="F563" s="40">
        <v>6</v>
      </c>
      <c r="G563" s="40" t="s">
        <v>138</v>
      </c>
      <c r="H563" s="40" t="s">
        <v>409</v>
      </c>
      <c r="I563" s="1014" t="s">
        <v>803</v>
      </c>
      <c r="J563" s="303">
        <v>0</v>
      </c>
      <c r="K563" s="304">
        <v>0</v>
      </c>
      <c r="L563" s="305">
        <v>0</v>
      </c>
      <c r="M563" s="305">
        <v>0</v>
      </c>
      <c r="N563" s="303">
        <v>0</v>
      </c>
      <c r="O563" s="306">
        <v>0</v>
      </c>
      <c r="P563" s="303">
        <v>0</v>
      </c>
      <c r="Q563" s="171" t="e">
        <f>VLOOKUP(C563&amp;D563&amp;A563,'Delivery Counts'!$A$23:$I$54,8,FALSE)</f>
        <v>#N/A</v>
      </c>
      <c r="R563" s="171" t="e">
        <f>VLOOKUP(C563&amp;D563&amp;A563,'Delivery Counts'!$A$23:$I$54,9,FALSE)</f>
        <v>#N/A</v>
      </c>
      <c r="S563" s="16" t="e">
        <f t="shared" si="27"/>
        <v>#N/A</v>
      </c>
      <c r="T563" s="237"/>
      <c r="U563" s="237"/>
    </row>
    <row r="564" spans="1:21" s="172" customFormat="1">
      <c r="A564" s="38">
        <v>28</v>
      </c>
      <c r="B564" s="39">
        <f t="shared" si="25"/>
        <v>0</v>
      </c>
      <c r="C564" s="39" t="str">
        <f t="shared" si="26"/>
        <v>2022 Current Year</v>
      </c>
      <c r="D564" s="40">
        <v>4</v>
      </c>
      <c r="E564" s="662">
        <v>28</v>
      </c>
      <c r="F564" s="662">
        <v>6</v>
      </c>
      <c r="G564" s="40" t="s">
        <v>139</v>
      </c>
      <c r="H564" s="40" t="s">
        <v>211</v>
      </c>
      <c r="I564" s="640" t="s">
        <v>261</v>
      </c>
      <c r="J564" s="303">
        <v>0</v>
      </c>
      <c r="K564" s="304">
        <v>0</v>
      </c>
      <c r="L564" s="305">
        <v>0</v>
      </c>
      <c r="M564" s="305">
        <v>0</v>
      </c>
      <c r="N564" s="303">
        <v>0</v>
      </c>
      <c r="O564" s="306">
        <v>0</v>
      </c>
      <c r="P564" s="303">
        <v>0</v>
      </c>
      <c r="Q564" s="171">
        <f>VLOOKUP(C564&amp;D564&amp;A564,'Delivery Counts'!$A$23:$I$54,8,FALSE)</f>
        <v>0</v>
      </c>
      <c r="R564" s="171">
        <f>VLOOKUP(C564&amp;D564&amp;A564,'Delivery Counts'!$A$23:$I$54,9,FALSE)</f>
        <v>0</v>
      </c>
      <c r="S564" s="16">
        <f t="shared" si="20"/>
        <v>0</v>
      </c>
      <c r="T564" s="237"/>
      <c r="U564" s="237"/>
    </row>
    <row r="565" spans="1:21" s="172" customFormat="1">
      <c r="A565" s="38">
        <v>28</v>
      </c>
      <c r="B565" s="39">
        <f t="shared" si="25"/>
        <v>0</v>
      </c>
      <c r="C565" s="39" t="str">
        <f t="shared" si="26"/>
        <v>2022 Current Year</v>
      </c>
      <c r="D565" s="40">
        <v>4</v>
      </c>
      <c r="E565" s="662">
        <v>28</v>
      </c>
      <c r="F565" s="662">
        <v>6</v>
      </c>
      <c r="G565" s="311" t="s">
        <v>139</v>
      </c>
      <c r="H565" s="40" t="s">
        <v>214</v>
      </c>
      <c r="I565" s="658" t="s">
        <v>676</v>
      </c>
      <c r="J565" s="303">
        <v>0</v>
      </c>
      <c r="K565" s="304">
        <v>0</v>
      </c>
      <c r="L565" s="305">
        <v>0</v>
      </c>
      <c r="M565" s="305">
        <v>0</v>
      </c>
      <c r="N565" s="303">
        <v>0</v>
      </c>
      <c r="O565" s="306">
        <v>0</v>
      </c>
      <c r="P565" s="303">
        <v>0</v>
      </c>
      <c r="Q565" s="171">
        <f>VLOOKUP(C565&amp;D565&amp;A565,'Delivery Counts'!$A$23:$I$54,8,FALSE)</f>
        <v>0</v>
      </c>
      <c r="R565" s="171">
        <f>VLOOKUP(C565&amp;D565&amp;A565,'Delivery Counts'!$A$23:$I$54,9,FALSE)</f>
        <v>0</v>
      </c>
      <c r="S565" s="16">
        <f t="shared" ref="S565:S580" si="28">Q565+R565</f>
        <v>0</v>
      </c>
    </row>
    <row r="566" spans="1:21" s="172" customFormat="1">
      <c r="A566" s="38">
        <v>28</v>
      </c>
      <c r="B566" s="39">
        <f t="shared" si="25"/>
        <v>0</v>
      </c>
      <c r="C566" s="39" t="str">
        <f t="shared" si="26"/>
        <v>2022 Current Year</v>
      </c>
      <c r="D566" s="40">
        <v>4</v>
      </c>
      <c r="E566" s="662">
        <v>28</v>
      </c>
      <c r="F566" s="662">
        <v>6</v>
      </c>
      <c r="G566" s="311" t="s">
        <v>139</v>
      </c>
      <c r="H566" s="40" t="s">
        <v>215</v>
      </c>
      <c r="I566" s="658" t="s">
        <v>216</v>
      </c>
      <c r="J566" s="303">
        <v>0</v>
      </c>
      <c r="K566" s="304">
        <v>0</v>
      </c>
      <c r="L566" s="305">
        <v>0</v>
      </c>
      <c r="M566" s="305">
        <v>0</v>
      </c>
      <c r="N566" s="303">
        <v>0</v>
      </c>
      <c r="O566" s="306">
        <v>0</v>
      </c>
      <c r="P566" s="303">
        <v>0</v>
      </c>
      <c r="Q566" s="171">
        <f>VLOOKUP(C566&amp;D566&amp;A566,'Delivery Counts'!$A$23:$I$54,8,FALSE)</f>
        <v>0</v>
      </c>
      <c r="R566" s="171">
        <f>VLOOKUP(C566&amp;D566&amp;A566,'Delivery Counts'!$A$23:$I$54,9,FALSE)</f>
        <v>0</v>
      </c>
      <c r="S566" s="16">
        <f t="shared" si="28"/>
        <v>0</v>
      </c>
    </row>
    <row r="567" spans="1:21" s="172" customFormat="1">
      <c r="A567" s="38">
        <v>28</v>
      </c>
      <c r="B567" s="39">
        <f t="shared" si="25"/>
        <v>0</v>
      </c>
      <c r="C567" s="39" t="str">
        <f t="shared" si="26"/>
        <v>2022 Current Year</v>
      </c>
      <c r="D567" s="40">
        <v>4</v>
      </c>
      <c r="E567" s="662">
        <v>28</v>
      </c>
      <c r="F567" s="662">
        <v>6</v>
      </c>
      <c r="G567" s="311" t="s">
        <v>139</v>
      </c>
      <c r="H567" s="40" t="s">
        <v>217</v>
      </c>
      <c r="I567" s="658" t="s">
        <v>262</v>
      </c>
      <c r="J567" s="303">
        <v>0</v>
      </c>
      <c r="K567" s="304">
        <v>0</v>
      </c>
      <c r="L567" s="305">
        <v>0</v>
      </c>
      <c r="M567" s="305">
        <v>0</v>
      </c>
      <c r="N567" s="303">
        <v>0</v>
      </c>
      <c r="O567" s="306">
        <v>0</v>
      </c>
      <c r="P567" s="303">
        <v>0</v>
      </c>
      <c r="Q567" s="171">
        <f>VLOOKUP(C567&amp;D567&amp;A567,'Delivery Counts'!$A$23:$I$54,8,FALSE)</f>
        <v>0</v>
      </c>
      <c r="R567" s="171">
        <f>VLOOKUP(C567&amp;D567&amp;A567,'Delivery Counts'!$A$23:$I$54,9,FALSE)</f>
        <v>0</v>
      </c>
      <c r="S567" s="16">
        <f t="shared" si="28"/>
        <v>0</v>
      </c>
      <c r="T567" s="237"/>
      <c r="U567" s="237"/>
    </row>
    <row r="568" spans="1:21" s="172" customFormat="1">
      <c r="A568" s="38">
        <v>28</v>
      </c>
      <c r="B568" s="39">
        <f t="shared" si="25"/>
        <v>0</v>
      </c>
      <c r="C568" s="39" t="str">
        <f t="shared" si="26"/>
        <v>2022 Current Year</v>
      </c>
      <c r="D568" s="40">
        <v>4</v>
      </c>
      <c r="E568" s="662">
        <v>28</v>
      </c>
      <c r="F568" s="662">
        <v>6</v>
      </c>
      <c r="G568" s="311" t="s">
        <v>139</v>
      </c>
      <c r="H568" s="40" t="s">
        <v>218</v>
      </c>
      <c r="I568" s="658" t="s">
        <v>677</v>
      </c>
      <c r="J568" s="303">
        <v>0</v>
      </c>
      <c r="K568" s="304">
        <v>0</v>
      </c>
      <c r="L568" s="305">
        <v>0</v>
      </c>
      <c r="M568" s="305">
        <v>0</v>
      </c>
      <c r="N568" s="303">
        <v>0</v>
      </c>
      <c r="O568" s="306">
        <v>0</v>
      </c>
      <c r="P568" s="303">
        <v>0</v>
      </c>
      <c r="Q568" s="171">
        <f>VLOOKUP(C568&amp;D568&amp;A568,'Delivery Counts'!$A$23:$I$54,8,FALSE)</f>
        <v>0</v>
      </c>
      <c r="R568" s="171">
        <f>VLOOKUP(C568&amp;D568&amp;A568,'Delivery Counts'!$A$23:$I$54,9,FALSE)</f>
        <v>0</v>
      </c>
      <c r="S568" s="16">
        <f t="shared" si="28"/>
        <v>0</v>
      </c>
      <c r="T568" s="237"/>
      <c r="U568" s="237"/>
    </row>
    <row r="569" spans="1:21" s="172" customFormat="1">
      <c r="A569" s="38">
        <v>28</v>
      </c>
      <c r="B569" s="39">
        <f t="shared" si="25"/>
        <v>0</v>
      </c>
      <c r="C569" s="39" t="str">
        <f t="shared" si="26"/>
        <v>2022 Current Year</v>
      </c>
      <c r="D569" s="40">
        <v>4</v>
      </c>
      <c r="E569" s="662">
        <v>28</v>
      </c>
      <c r="F569" s="662">
        <v>6</v>
      </c>
      <c r="G569" s="311" t="s">
        <v>139</v>
      </c>
      <c r="H569" s="40" t="s">
        <v>219</v>
      </c>
      <c r="I569" s="658" t="s">
        <v>263</v>
      </c>
      <c r="J569" s="303">
        <v>0</v>
      </c>
      <c r="K569" s="304">
        <v>0</v>
      </c>
      <c r="L569" s="305">
        <v>0</v>
      </c>
      <c r="M569" s="305">
        <v>0</v>
      </c>
      <c r="N569" s="303">
        <v>0</v>
      </c>
      <c r="O569" s="306">
        <v>0</v>
      </c>
      <c r="P569" s="303">
        <v>0</v>
      </c>
      <c r="Q569" s="171">
        <f>VLOOKUP(C569&amp;D569&amp;A569,'Delivery Counts'!$A$23:$I$54,8,FALSE)</f>
        <v>0</v>
      </c>
      <c r="R569" s="171">
        <f>VLOOKUP(C569&amp;D569&amp;A569,'Delivery Counts'!$A$23:$I$54,9,FALSE)</f>
        <v>0</v>
      </c>
      <c r="S569" s="16">
        <f t="shared" si="28"/>
        <v>0</v>
      </c>
      <c r="T569" s="237"/>
      <c r="U569" s="237"/>
    </row>
    <row r="570" spans="1:21" s="172" customFormat="1">
      <c r="A570" s="38">
        <v>28</v>
      </c>
      <c r="B570" s="39">
        <f t="shared" si="25"/>
        <v>0</v>
      </c>
      <c r="C570" s="39" t="str">
        <f t="shared" si="26"/>
        <v>2022 Current Year</v>
      </c>
      <c r="D570" s="40">
        <v>4</v>
      </c>
      <c r="E570" s="662">
        <v>28</v>
      </c>
      <c r="F570" s="662">
        <v>6</v>
      </c>
      <c r="G570" s="311" t="s">
        <v>139</v>
      </c>
      <c r="H570" s="40" t="s">
        <v>220</v>
      </c>
      <c r="I570" s="658" t="s">
        <v>675</v>
      </c>
      <c r="J570" s="303">
        <v>0</v>
      </c>
      <c r="K570" s="304">
        <v>0</v>
      </c>
      <c r="L570" s="305">
        <v>0</v>
      </c>
      <c r="M570" s="305">
        <v>0</v>
      </c>
      <c r="N570" s="303">
        <v>0</v>
      </c>
      <c r="O570" s="306">
        <v>0</v>
      </c>
      <c r="P570" s="303">
        <v>0</v>
      </c>
      <c r="Q570" s="171">
        <f>VLOOKUP(C570&amp;D570&amp;A570,'Delivery Counts'!$A$23:$I$54,8,FALSE)</f>
        <v>0</v>
      </c>
      <c r="R570" s="171">
        <f>VLOOKUP(C570&amp;D570&amp;A570,'Delivery Counts'!$A$23:$I$54,9,FALSE)</f>
        <v>0</v>
      </c>
      <c r="S570" s="16">
        <f t="shared" si="28"/>
        <v>0</v>
      </c>
      <c r="T570" s="237"/>
      <c r="U570" s="237"/>
    </row>
    <row r="571" spans="1:21" s="172" customFormat="1">
      <c r="A571" s="38">
        <v>28</v>
      </c>
      <c r="B571" s="39">
        <f t="shared" si="25"/>
        <v>0</v>
      </c>
      <c r="C571" s="39" t="str">
        <f t="shared" si="26"/>
        <v>2022 Current Year</v>
      </c>
      <c r="D571" s="40">
        <v>4</v>
      </c>
      <c r="E571" s="662">
        <v>28</v>
      </c>
      <c r="F571" s="662">
        <v>6</v>
      </c>
      <c r="G571" s="311" t="s">
        <v>139</v>
      </c>
      <c r="H571" s="40" t="s">
        <v>221</v>
      </c>
      <c r="I571" s="658" t="s">
        <v>264</v>
      </c>
      <c r="J571" s="303">
        <v>0</v>
      </c>
      <c r="K571" s="304">
        <v>0</v>
      </c>
      <c r="L571" s="305">
        <v>0</v>
      </c>
      <c r="M571" s="305">
        <v>0</v>
      </c>
      <c r="N571" s="303">
        <v>0</v>
      </c>
      <c r="O571" s="306">
        <v>0</v>
      </c>
      <c r="P571" s="303">
        <v>0</v>
      </c>
      <c r="Q571" s="171">
        <f>VLOOKUP(C571&amp;D571&amp;A571,'Delivery Counts'!$A$23:$I$54,8,FALSE)</f>
        <v>0</v>
      </c>
      <c r="R571" s="171">
        <f>VLOOKUP(C571&amp;D571&amp;A571,'Delivery Counts'!$A$23:$I$54,9,FALSE)</f>
        <v>0</v>
      </c>
      <c r="S571" s="16">
        <f t="shared" si="28"/>
        <v>0</v>
      </c>
      <c r="T571" s="237"/>
      <c r="U571" s="237"/>
    </row>
    <row r="572" spans="1:21" s="172" customFormat="1">
      <c r="A572" s="38">
        <v>28</v>
      </c>
      <c r="B572" s="39">
        <f t="shared" si="25"/>
        <v>0</v>
      </c>
      <c r="C572" s="39" t="str">
        <f t="shared" si="26"/>
        <v>2022 Current Year</v>
      </c>
      <c r="D572" s="40">
        <v>4</v>
      </c>
      <c r="E572" s="662">
        <v>28</v>
      </c>
      <c r="F572" s="662">
        <v>6</v>
      </c>
      <c r="G572" s="311" t="s">
        <v>139</v>
      </c>
      <c r="H572" s="40" t="s">
        <v>222</v>
      </c>
      <c r="I572" s="658" t="s">
        <v>206</v>
      </c>
      <c r="J572" s="303">
        <v>0</v>
      </c>
      <c r="K572" s="304">
        <v>0</v>
      </c>
      <c r="L572" s="305">
        <v>0</v>
      </c>
      <c r="M572" s="305">
        <v>0</v>
      </c>
      <c r="N572" s="303">
        <v>0</v>
      </c>
      <c r="O572" s="306">
        <v>0</v>
      </c>
      <c r="P572" s="303">
        <v>0</v>
      </c>
      <c r="Q572" s="171">
        <f>VLOOKUP(C572&amp;D572&amp;A572,'Delivery Counts'!$A$23:$I$54,8,FALSE)</f>
        <v>0</v>
      </c>
      <c r="R572" s="171">
        <f>VLOOKUP(C572&amp;D572&amp;A572,'Delivery Counts'!$A$23:$I$54,9,FALSE)</f>
        <v>0</v>
      </c>
      <c r="S572" s="16">
        <f t="shared" si="28"/>
        <v>0</v>
      </c>
      <c r="T572" s="237"/>
      <c r="U572" s="237"/>
    </row>
    <row r="573" spans="1:21" s="172" customFormat="1">
      <c r="A573" s="38">
        <v>28</v>
      </c>
      <c r="B573" s="39">
        <f t="shared" si="25"/>
        <v>0</v>
      </c>
      <c r="C573" s="39" t="str">
        <f t="shared" si="26"/>
        <v>2022 Current Year</v>
      </c>
      <c r="D573" s="40">
        <v>4</v>
      </c>
      <c r="E573" s="662">
        <v>28</v>
      </c>
      <c r="F573" s="662">
        <v>6</v>
      </c>
      <c r="G573" s="311" t="s">
        <v>139</v>
      </c>
      <c r="H573" s="40" t="s">
        <v>223</v>
      </c>
      <c r="I573" s="658" t="s">
        <v>181</v>
      </c>
      <c r="J573" s="303">
        <v>0</v>
      </c>
      <c r="K573" s="304">
        <v>0</v>
      </c>
      <c r="L573" s="305">
        <v>0</v>
      </c>
      <c r="M573" s="305">
        <v>0</v>
      </c>
      <c r="N573" s="303">
        <v>0</v>
      </c>
      <c r="O573" s="306">
        <v>0</v>
      </c>
      <c r="P573" s="303">
        <v>0</v>
      </c>
      <c r="Q573" s="171">
        <f>VLOOKUP(C573&amp;D573&amp;A573,'Delivery Counts'!$A$23:$I$54,8,FALSE)</f>
        <v>0</v>
      </c>
      <c r="R573" s="171">
        <f>VLOOKUP(C573&amp;D573&amp;A573,'Delivery Counts'!$A$23:$I$54,9,FALSE)</f>
        <v>0</v>
      </c>
      <c r="S573" s="16">
        <f t="shared" si="28"/>
        <v>0</v>
      </c>
      <c r="T573" s="237"/>
      <c r="U573" s="237"/>
    </row>
    <row r="574" spans="1:21" s="172" customFormat="1">
      <c r="A574" s="38">
        <v>28</v>
      </c>
      <c r="B574" s="39">
        <f t="shared" si="25"/>
        <v>0</v>
      </c>
      <c r="C574" s="39" t="str">
        <f t="shared" si="26"/>
        <v>2022 Current Year</v>
      </c>
      <c r="D574" s="40">
        <v>4</v>
      </c>
      <c r="E574" s="662">
        <v>28</v>
      </c>
      <c r="F574" s="662">
        <v>6</v>
      </c>
      <c r="G574" s="311" t="s">
        <v>139</v>
      </c>
      <c r="H574" s="40" t="s">
        <v>150</v>
      </c>
      <c r="I574" s="658" t="s">
        <v>204</v>
      </c>
      <c r="J574" s="303">
        <v>0</v>
      </c>
      <c r="K574" s="304">
        <v>0</v>
      </c>
      <c r="L574" s="305">
        <v>0</v>
      </c>
      <c r="M574" s="305">
        <v>0</v>
      </c>
      <c r="N574" s="303">
        <v>0</v>
      </c>
      <c r="O574" s="306">
        <v>0</v>
      </c>
      <c r="P574" s="303">
        <v>0</v>
      </c>
      <c r="Q574" s="171">
        <f>VLOOKUP(C574&amp;D574&amp;A574,'Delivery Counts'!$A$23:$I$54,8,FALSE)</f>
        <v>0</v>
      </c>
      <c r="R574" s="171">
        <f>VLOOKUP(C574&amp;D574&amp;A574,'Delivery Counts'!$A$23:$I$54,9,FALSE)</f>
        <v>0</v>
      </c>
      <c r="S574" s="16">
        <f t="shared" si="28"/>
        <v>0</v>
      </c>
      <c r="T574" s="237"/>
      <c r="U574" s="237"/>
    </row>
    <row r="575" spans="1:21" s="172" customFormat="1">
      <c r="A575" s="38">
        <v>28</v>
      </c>
      <c r="B575" s="39">
        <f t="shared" si="25"/>
        <v>0</v>
      </c>
      <c r="C575" s="39" t="str">
        <f t="shared" si="26"/>
        <v>2022 Current Year</v>
      </c>
      <c r="D575" s="40">
        <v>4</v>
      </c>
      <c r="E575" s="662">
        <v>28</v>
      </c>
      <c r="F575" s="662">
        <v>6</v>
      </c>
      <c r="G575" s="311" t="s">
        <v>139</v>
      </c>
      <c r="H575" s="40" t="s">
        <v>151</v>
      </c>
      <c r="I575" s="658" t="s">
        <v>205</v>
      </c>
      <c r="J575" s="303">
        <v>0</v>
      </c>
      <c r="K575" s="304">
        <v>0</v>
      </c>
      <c r="L575" s="305">
        <v>0</v>
      </c>
      <c r="M575" s="305">
        <v>0</v>
      </c>
      <c r="N575" s="303">
        <v>0</v>
      </c>
      <c r="O575" s="306">
        <v>0</v>
      </c>
      <c r="P575" s="303">
        <v>0</v>
      </c>
      <c r="Q575" s="171">
        <f>VLOOKUP(C575&amp;D575&amp;A575,'Delivery Counts'!$A$23:$I$54,8,FALSE)</f>
        <v>0</v>
      </c>
      <c r="R575" s="171">
        <f>VLOOKUP(C575&amp;D575&amp;A575,'Delivery Counts'!$A$23:$I$54,9,FALSE)</f>
        <v>0</v>
      </c>
      <c r="S575" s="16">
        <f t="shared" si="28"/>
        <v>0</v>
      </c>
      <c r="T575" s="237"/>
      <c r="U575" s="237"/>
    </row>
    <row r="576" spans="1:21" s="172" customFormat="1">
      <c r="A576" s="38">
        <v>28</v>
      </c>
      <c r="B576" s="39">
        <f t="shared" si="25"/>
        <v>0</v>
      </c>
      <c r="C576" s="39" t="str">
        <f t="shared" si="26"/>
        <v>2022 Current Year</v>
      </c>
      <c r="D576" s="40">
        <v>4</v>
      </c>
      <c r="E576" s="662">
        <v>28</v>
      </c>
      <c r="F576" s="662">
        <v>6</v>
      </c>
      <c r="G576" s="311" t="s">
        <v>139</v>
      </c>
      <c r="H576" s="40" t="s">
        <v>152</v>
      </c>
      <c r="I576" s="658" t="s">
        <v>182</v>
      </c>
      <c r="J576" s="303">
        <v>0</v>
      </c>
      <c r="K576" s="304">
        <v>0</v>
      </c>
      <c r="L576" s="305">
        <v>0</v>
      </c>
      <c r="M576" s="305">
        <v>0</v>
      </c>
      <c r="N576" s="303">
        <v>0</v>
      </c>
      <c r="O576" s="306">
        <v>0</v>
      </c>
      <c r="P576" s="303">
        <v>0</v>
      </c>
      <c r="Q576" s="171">
        <f>VLOOKUP(C576&amp;D576&amp;A576,'Delivery Counts'!$A$23:$I$54,8,FALSE)</f>
        <v>0</v>
      </c>
      <c r="R576" s="171">
        <f>VLOOKUP(C576&amp;D576&amp;A576,'Delivery Counts'!$A$23:$I$54,9,FALSE)</f>
        <v>0</v>
      </c>
      <c r="S576" s="16">
        <f t="shared" si="28"/>
        <v>0</v>
      </c>
      <c r="T576" s="237"/>
      <c r="U576" s="237"/>
    </row>
    <row r="577" spans="1:21" s="172" customFormat="1">
      <c r="A577" s="38">
        <v>28</v>
      </c>
      <c r="B577" s="39">
        <f t="shared" si="25"/>
        <v>0</v>
      </c>
      <c r="C577" s="39" t="str">
        <f t="shared" si="26"/>
        <v>2022 Current Year</v>
      </c>
      <c r="D577" s="40">
        <v>4</v>
      </c>
      <c r="E577" s="662">
        <v>28</v>
      </c>
      <c r="F577" s="662">
        <v>6</v>
      </c>
      <c r="G577" s="311" t="s">
        <v>139</v>
      </c>
      <c r="H577" s="40" t="s">
        <v>70</v>
      </c>
      <c r="I577" s="658" t="s">
        <v>265</v>
      </c>
      <c r="J577" s="303">
        <v>0</v>
      </c>
      <c r="K577" s="304">
        <v>0</v>
      </c>
      <c r="L577" s="305">
        <v>0</v>
      </c>
      <c r="M577" s="305">
        <v>0</v>
      </c>
      <c r="N577" s="303">
        <v>0</v>
      </c>
      <c r="O577" s="306">
        <v>0</v>
      </c>
      <c r="P577" s="303">
        <v>0</v>
      </c>
      <c r="Q577" s="171">
        <f>VLOOKUP(C577&amp;D577&amp;A577,'Delivery Counts'!$A$23:$I$54,8,FALSE)</f>
        <v>0</v>
      </c>
      <c r="R577" s="171">
        <f>VLOOKUP(C577&amp;D577&amp;A577,'Delivery Counts'!$A$23:$I$54,9,FALSE)</f>
        <v>0</v>
      </c>
      <c r="S577" s="16">
        <f t="shared" si="28"/>
        <v>0</v>
      </c>
      <c r="T577" s="237"/>
      <c r="U577" s="237"/>
    </row>
    <row r="578" spans="1:21" s="172" customFormat="1">
      <c r="A578" s="38">
        <v>28</v>
      </c>
      <c r="B578" s="39">
        <f t="shared" si="25"/>
        <v>0</v>
      </c>
      <c r="C578" s="39" t="str">
        <f t="shared" si="26"/>
        <v>2022 Current Year</v>
      </c>
      <c r="D578" s="40">
        <v>4</v>
      </c>
      <c r="E578" s="662">
        <v>28</v>
      </c>
      <c r="F578" s="662">
        <v>6</v>
      </c>
      <c r="G578" s="311" t="s">
        <v>139</v>
      </c>
      <c r="H578" s="40" t="s">
        <v>71</v>
      </c>
      <c r="I578" s="658" t="s">
        <v>266</v>
      </c>
      <c r="J578" s="303">
        <v>0</v>
      </c>
      <c r="K578" s="304">
        <v>0</v>
      </c>
      <c r="L578" s="305">
        <v>0</v>
      </c>
      <c r="M578" s="305">
        <v>0</v>
      </c>
      <c r="N578" s="303">
        <v>0</v>
      </c>
      <c r="O578" s="306">
        <v>0</v>
      </c>
      <c r="P578" s="303">
        <v>0</v>
      </c>
      <c r="Q578" s="171">
        <f>VLOOKUP(C578&amp;D578&amp;A578,'Delivery Counts'!$A$23:$I$54,8,FALSE)</f>
        <v>0</v>
      </c>
      <c r="R578" s="171">
        <f>VLOOKUP(C578&amp;D578&amp;A578,'Delivery Counts'!$A$23:$I$54,9,FALSE)</f>
        <v>0</v>
      </c>
      <c r="S578" s="16">
        <f t="shared" si="28"/>
        <v>0</v>
      </c>
      <c r="T578" s="237"/>
      <c r="U578" s="237"/>
    </row>
    <row r="579" spans="1:21" s="172" customFormat="1">
      <c r="A579" s="38">
        <v>28</v>
      </c>
      <c r="B579" s="39">
        <f t="shared" si="25"/>
        <v>0</v>
      </c>
      <c r="C579" s="39" t="str">
        <f t="shared" si="26"/>
        <v>2022 Current Year</v>
      </c>
      <c r="D579" s="40">
        <v>4</v>
      </c>
      <c r="E579" s="662">
        <v>28</v>
      </c>
      <c r="F579" s="662">
        <v>6</v>
      </c>
      <c r="G579" s="311" t="s">
        <v>139</v>
      </c>
      <c r="H579" s="40" t="s">
        <v>72</v>
      </c>
      <c r="I579" s="658" t="s">
        <v>527</v>
      </c>
      <c r="J579" s="303">
        <v>0</v>
      </c>
      <c r="K579" s="304">
        <v>0</v>
      </c>
      <c r="L579" s="305">
        <v>0</v>
      </c>
      <c r="M579" s="305">
        <v>0</v>
      </c>
      <c r="N579" s="303">
        <v>0</v>
      </c>
      <c r="O579" s="306">
        <v>0</v>
      </c>
      <c r="P579" s="303">
        <v>0</v>
      </c>
      <c r="Q579" s="171">
        <f>VLOOKUP(C579&amp;D579&amp;A579,'Delivery Counts'!$A$23:$I$54,8,FALSE)</f>
        <v>0</v>
      </c>
      <c r="R579" s="171">
        <f>VLOOKUP(C579&amp;D579&amp;A579,'Delivery Counts'!$A$23:$I$54,9,FALSE)</f>
        <v>0</v>
      </c>
      <c r="S579" s="16">
        <f t="shared" si="28"/>
        <v>0</v>
      </c>
      <c r="T579" s="237"/>
      <c r="U579" s="237"/>
    </row>
    <row r="580" spans="1:21" s="172" customFormat="1">
      <c r="A580" s="38">
        <v>28</v>
      </c>
      <c r="B580" s="39">
        <f t="shared" si="25"/>
        <v>0</v>
      </c>
      <c r="C580" s="39" t="str">
        <f t="shared" si="26"/>
        <v>2022 Current Year</v>
      </c>
      <c r="D580" s="40">
        <v>4</v>
      </c>
      <c r="E580" s="662">
        <v>28</v>
      </c>
      <c r="F580" s="662">
        <v>6</v>
      </c>
      <c r="G580" s="311" t="s">
        <v>139</v>
      </c>
      <c r="H580" s="40" t="s">
        <v>73</v>
      </c>
      <c r="I580" s="658" t="s">
        <v>528</v>
      </c>
      <c r="J580" s="303">
        <v>0</v>
      </c>
      <c r="K580" s="304">
        <v>0</v>
      </c>
      <c r="L580" s="305">
        <v>0</v>
      </c>
      <c r="M580" s="305">
        <v>0</v>
      </c>
      <c r="N580" s="303">
        <v>0</v>
      </c>
      <c r="O580" s="306">
        <v>0</v>
      </c>
      <c r="P580" s="303">
        <v>0</v>
      </c>
      <c r="Q580" s="171">
        <f>VLOOKUP(C580&amp;D580&amp;A580,'Delivery Counts'!$A$23:$I$54,8,FALSE)</f>
        <v>0</v>
      </c>
      <c r="R580" s="171">
        <f>VLOOKUP(C580&amp;D580&amp;A580,'Delivery Counts'!$A$23:$I$54,9,FALSE)</f>
        <v>0</v>
      </c>
      <c r="S580" s="16">
        <f t="shared" si="28"/>
        <v>0</v>
      </c>
      <c r="T580" s="237"/>
      <c r="U580" s="237"/>
    </row>
    <row r="581" spans="1:21" s="172" customFormat="1">
      <c r="A581" s="775">
        <v>28</v>
      </c>
      <c r="B581" s="776">
        <f t="shared" si="25"/>
        <v>0</v>
      </c>
      <c r="C581" s="776" t="str">
        <f t="shared" si="26"/>
        <v>2022 Current Year</v>
      </c>
      <c r="D581" s="777">
        <v>4</v>
      </c>
      <c r="E581" s="778">
        <v>28</v>
      </c>
      <c r="F581" s="778">
        <v>6</v>
      </c>
      <c r="G581" s="777" t="s">
        <v>139</v>
      </c>
      <c r="H581" s="777" t="s">
        <v>409</v>
      </c>
      <c r="I581" s="779" t="s">
        <v>803</v>
      </c>
      <c r="J581" s="781">
        <v>0</v>
      </c>
      <c r="K581" s="782">
        <v>0</v>
      </c>
      <c r="L581" s="783">
        <v>0</v>
      </c>
      <c r="M581" s="783">
        <v>0</v>
      </c>
      <c r="N581" s="781">
        <v>0</v>
      </c>
      <c r="O581" s="784">
        <v>0</v>
      </c>
      <c r="P581" s="781">
        <v>0</v>
      </c>
      <c r="Q581" s="798">
        <f>VLOOKUP(C581&amp;D581&amp;A581,'Delivery Counts'!$A$23:$I$54,8,FALSE)</f>
        <v>0</v>
      </c>
      <c r="R581" s="798">
        <f>VLOOKUP(C581&amp;D581&amp;A581,'Delivery Counts'!$A$23:$I$54,9,FALSE)</f>
        <v>0</v>
      </c>
      <c r="S581" s="785">
        <f t="shared" si="20"/>
        <v>0</v>
      </c>
      <c r="T581" s="237"/>
      <c r="U581" s="237"/>
    </row>
    <row r="582" spans="1:21">
      <c r="A582" s="38">
        <v>16</v>
      </c>
      <c r="B582" s="39">
        <f t="shared" ref="B582:B1157" si="29">$B$6</f>
        <v>0</v>
      </c>
      <c r="C582" s="39" t="str">
        <f>'Member Months'!C90</f>
        <v>2021 Prior Year</v>
      </c>
      <c r="D582" s="40">
        <v>1</v>
      </c>
      <c r="E582" s="662">
        <v>16</v>
      </c>
      <c r="F582" s="40">
        <v>1</v>
      </c>
      <c r="G582" s="36" t="s">
        <v>138</v>
      </c>
      <c r="H582" s="40" t="s">
        <v>211</v>
      </c>
      <c r="I582" s="1004" t="s">
        <v>261</v>
      </c>
      <c r="J582" s="303">
        <v>0</v>
      </c>
      <c r="K582" s="304">
        <v>0</v>
      </c>
      <c r="L582" s="305">
        <v>0</v>
      </c>
      <c r="M582" s="305">
        <v>0</v>
      </c>
      <c r="N582" s="303">
        <v>0</v>
      </c>
      <c r="O582" s="306">
        <v>0</v>
      </c>
      <c r="P582" s="303">
        <v>0</v>
      </c>
      <c r="Q582" s="171">
        <f>VLOOKUP(C582&amp;D582&amp;A582,'Delivery Counts'!$A$55:$I$86,8,FALSE)</f>
        <v>0</v>
      </c>
      <c r="R582" s="171">
        <f>VLOOKUP(C582&amp;D582&amp;A582,'Delivery Counts'!$A$55:$I$86,9,FALSE)</f>
        <v>0</v>
      </c>
      <c r="S582" s="16">
        <f>Q582+R582</f>
        <v>0</v>
      </c>
    </row>
    <row r="583" spans="1:21">
      <c r="A583" s="38">
        <v>16</v>
      </c>
      <c r="B583" s="39">
        <f t="shared" si="29"/>
        <v>0</v>
      </c>
      <c r="C583" s="39" t="str">
        <f t="shared" ref="C583:C646" si="30">$C$582</f>
        <v>2021 Prior Year</v>
      </c>
      <c r="D583" s="40">
        <v>1</v>
      </c>
      <c r="E583" s="662">
        <v>16</v>
      </c>
      <c r="F583" s="40">
        <v>1</v>
      </c>
      <c r="G583" s="311" t="s">
        <v>138</v>
      </c>
      <c r="H583" s="40" t="s">
        <v>214</v>
      </c>
      <c r="I583" s="658" t="s">
        <v>676</v>
      </c>
      <c r="J583" s="303">
        <v>0</v>
      </c>
      <c r="K583" s="304">
        <v>0</v>
      </c>
      <c r="L583" s="305">
        <v>0</v>
      </c>
      <c r="M583" s="305">
        <v>0</v>
      </c>
      <c r="N583" s="303">
        <v>0</v>
      </c>
      <c r="O583" s="306">
        <v>0</v>
      </c>
      <c r="P583" s="303">
        <v>0</v>
      </c>
      <c r="Q583" s="171">
        <f>VLOOKUP(C583&amp;D583&amp;A583,'Delivery Counts'!$A$55:$I$86,8,FALSE)</f>
        <v>0</v>
      </c>
      <c r="R583" s="171">
        <f>VLOOKUP(C583&amp;D583&amp;A583,'Delivery Counts'!$A$55:$I$86,9,FALSE)</f>
        <v>0</v>
      </c>
      <c r="S583" s="16">
        <f t="shared" ref="S583:S646" si="31">Q583+R583</f>
        <v>0</v>
      </c>
    </row>
    <row r="584" spans="1:21">
      <c r="A584" s="38">
        <v>16</v>
      </c>
      <c r="B584" s="39">
        <f t="shared" si="29"/>
        <v>0</v>
      </c>
      <c r="C584" s="39" t="str">
        <f t="shared" si="30"/>
        <v>2021 Prior Year</v>
      </c>
      <c r="D584" s="40">
        <v>1</v>
      </c>
      <c r="E584" s="662">
        <v>16</v>
      </c>
      <c r="F584" s="40">
        <v>1</v>
      </c>
      <c r="G584" s="311" t="s">
        <v>138</v>
      </c>
      <c r="H584" s="40" t="s">
        <v>215</v>
      </c>
      <c r="I584" s="658" t="s">
        <v>216</v>
      </c>
      <c r="J584" s="303">
        <v>0</v>
      </c>
      <c r="K584" s="304">
        <v>0</v>
      </c>
      <c r="L584" s="305">
        <v>0</v>
      </c>
      <c r="M584" s="305">
        <v>0</v>
      </c>
      <c r="N584" s="303">
        <v>0</v>
      </c>
      <c r="O584" s="306">
        <v>0</v>
      </c>
      <c r="P584" s="303">
        <v>0</v>
      </c>
      <c r="Q584" s="171">
        <f>VLOOKUP(C584&amp;D584&amp;A584,'Delivery Counts'!$A$55:$I$86,8,FALSE)</f>
        <v>0</v>
      </c>
      <c r="R584" s="171">
        <f>VLOOKUP(C584&amp;D584&amp;A584,'Delivery Counts'!$A$55:$I$86,9,FALSE)</f>
        <v>0</v>
      </c>
      <c r="S584" s="16">
        <f t="shared" si="31"/>
        <v>0</v>
      </c>
    </row>
    <row r="585" spans="1:21">
      <c r="A585" s="38">
        <v>16</v>
      </c>
      <c r="B585" s="39">
        <f t="shared" si="29"/>
        <v>0</v>
      </c>
      <c r="C585" s="39" t="str">
        <f t="shared" si="30"/>
        <v>2021 Prior Year</v>
      </c>
      <c r="D585" s="40">
        <v>1</v>
      </c>
      <c r="E585" s="662">
        <v>16</v>
      </c>
      <c r="F585" s="40">
        <v>1</v>
      </c>
      <c r="G585" s="311" t="s">
        <v>138</v>
      </c>
      <c r="H585" s="40" t="s">
        <v>217</v>
      </c>
      <c r="I585" s="658" t="s">
        <v>262</v>
      </c>
      <c r="J585" s="303">
        <v>0</v>
      </c>
      <c r="K585" s="304">
        <v>0</v>
      </c>
      <c r="L585" s="305">
        <v>0</v>
      </c>
      <c r="M585" s="305">
        <v>0</v>
      </c>
      <c r="N585" s="303">
        <v>0</v>
      </c>
      <c r="O585" s="306">
        <v>0</v>
      </c>
      <c r="P585" s="303">
        <v>0</v>
      </c>
      <c r="Q585" s="171">
        <f>VLOOKUP(C585&amp;D585&amp;A585,'Delivery Counts'!$A$55:$I$86,8,FALSE)</f>
        <v>0</v>
      </c>
      <c r="R585" s="171">
        <f>VLOOKUP(C585&amp;D585&amp;A585,'Delivery Counts'!$A$55:$I$86,9,FALSE)</f>
        <v>0</v>
      </c>
      <c r="S585" s="16">
        <f t="shared" si="31"/>
        <v>0</v>
      </c>
    </row>
    <row r="586" spans="1:21">
      <c r="A586" s="38">
        <v>16</v>
      </c>
      <c r="B586" s="39">
        <f t="shared" si="29"/>
        <v>0</v>
      </c>
      <c r="C586" s="39" t="str">
        <f t="shared" si="30"/>
        <v>2021 Prior Year</v>
      </c>
      <c r="D586" s="40">
        <v>1</v>
      </c>
      <c r="E586" s="662">
        <v>16</v>
      </c>
      <c r="F586" s="40">
        <v>1</v>
      </c>
      <c r="G586" s="311" t="s">
        <v>138</v>
      </c>
      <c r="H586" s="40" t="s">
        <v>218</v>
      </c>
      <c r="I586" s="658" t="s">
        <v>677</v>
      </c>
      <c r="J586" s="303">
        <v>0</v>
      </c>
      <c r="K586" s="304">
        <v>0</v>
      </c>
      <c r="L586" s="305">
        <v>0</v>
      </c>
      <c r="M586" s="305">
        <v>0</v>
      </c>
      <c r="N586" s="303">
        <v>0</v>
      </c>
      <c r="O586" s="306">
        <v>0</v>
      </c>
      <c r="P586" s="303">
        <v>0</v>
      </c>
      <c r="Q586" s="171">
        <f>VLOOKUP(C586&amp;D586&amp;A586,'Delivery Counts'!$A$55:$I$86,8,FALSE)</f>
        <v>0</v>
      </c>
      <c r="R586" s="171">
        <f>VLOOKUP(C586&amp;D586&amp;A586,'Delivery Counts'!$A$55:$I$86,9,FALSE)</f>
        <v>0</v>
      </c>
      <c r="S586" s="16">
        <f t="shared" si="31"/>
        <v>0</v>
      </c>
    </row>
    <row r="587" spans="1:21">
      <c r="A587" s="38">
        <v>16</v>
      </c>
      <c r="B587" s="39">
        <f t="shared" si="29"/>
        <v>0</v>
      </c>
      <c r="C587" s="39" t="str">
        <f t="shared" si="30"/>
        <v>2021 Prior Year</v>
      </c>
      <c r="D587" s="40">
        <v>1</v>
      </c>
      <c r="E587" s="662">
        <v>16</v>
      </c>
      <c r="F587" s="40">
        <v>1</v>
      </c>
      <c r="G587" s="311" t="s">
        <v>138</v>
      </c>
      <c r="H587" s="40" t="s">
        <v>219</v>
      </c>
      <c r="I587" s="658" t="s">
        <v>263</v>
      </c>
      <c r="J587" s="303">
        <v>0</v>
      </c>
      <c r="K587" s="304">
        <v>0</v>
      </c>
      <c r="L587" s="305">
        <v>0</v>
      </c>
      <c r="M587" s="305">
        <v>0</v>
      </c>
      <c r="N587" s="303">
        <v>0</v>
      </c>
      <c r="O587" s="306">
        <v>0</v>
      </c>
      <c r="P587" s="303">
        <v>0</v>
      </c>
      <c r="Q587" s="171">
        <f>VLOOKUP(C587&amp;D587&amp;A587,'Delivery Counts'!$A$55:$I$86,8,FALSE)</f>
        <v>0</v>
      </c>
      <c r="R587" s="171">
        <f>VLOOKUP(C587&amp;D587&amp;A587,'Delivery Counts'!$A$55:$I$86,9,FALSE)</f>
        <v>0</v>
      </c>
      <c r="S587" s="16">
        <f t="shared" si="31"/>
        <v>0</v>
      </c>
    </row>
    <row r="588" spans="1:21">
      <c r="A588" s="38">
        <v>16</v>
      </c>
      <c r="B588" s="39">
        <f t="shared" si="29"/>
        <v>0</v>
      </c>
      <c r="C588" s="39" t="str">
        <f t="shared" si="30"/>
        <v>2021 Prior Year</v>
      </c>
      <c r="D588" s="40">
        <v>1</v>
      </c>
      <c r="E588" s="662">
        <v>16</v>
      </c>
      <c r="F588" s="40">
        <v>1</v>
      </c>
      <c r="G588" s="311" t="s">
        <v>138</v>
      </c>
      <c r="H588" s="40" t="s">
        <v>220</v>
      </c>
      <c r="I588" s="658" t="s">
        <v>675</v>
      </c>
      <c r="J588" s="303">
        <v>0</v>
      </c>
      <c r="K588" s="304">
        <v>0</v>
      </c>
      <c r="L588" s="305">
        <v>0</v>
      </c>
      <c r="M588" s="305">
        <v>0</v>
      </c>
      <c r="N588" s="303">
        <v>0</v>
      </c>
      <c r="O588" s="306">
        <v>0</v>
      </c>
      <c r="P588" s="303">
        <v>0</v>
      </c>
      <c r="Q588" s="171">
        <f>VLOOKUP(C588&amp;D588&amp;A588,'Delivery Counts'!$A$55:$I$86,8,FALSE)</f>
        <v>0</v>
      </c>
      <c r="R588" s="171">
        <f>VLOOKUP(C588&amp;D588&amp;A588,'Delivery Counts'!$A$55:$I$86,9,FALSE)</f>
        <v>0</v>
      </c>
      <c r="S588" s="16">
        <f t="shared" si="31"/>
        <v>0</v>
      </c>
    </row>
    <row r="589" spans="1:21" ht="9.75" customHeight="1">
      <c r="A589" s="38">
        <v>16</v>
      </c>
      <c r="B589" s="39">
        <f t="shared" si="29"/>
        <v>0</v>
      </c>
      <c r="C589" s="39" t="str">
        <f t="shared" si="30"/>
        <v>2021 Prior Year</v>
      </c>
      <c r="D589" s="40">
        <v>1</v>
      </c>
      <c r="E589" s="662">
        <v>16</v>
      </c>
      <c r="F589" s="40">
        <v>1</v>
      </c>
      <c r="G589" s="311" t="s">
        <v>138</v>
      </c>
      <c r="H589" s="40" t="s">
        <v>221</v>
      </c>
      <c r="I589" s="658" t="s">
        <v>264</v>
      </c>
      <c r="J589" s="303">
        <v>0</v>
      </c>
      <c r="K589" s="304">
        <v>0</v>
      </c>
      <c r="L589" s="305">
        <v>0</v>
      </c>
      <c r="M589" s="305">
        <v>0</v>
      </c>
      <c r="N589" s="303">
        <v>0</v>
      </c>
      <c r="O589" s="306">
        <v>0</v>
      </c>
      <c r="P589" s="303">
        <v>0</v>
      </c>
      <c r="Q589" s="171">
        <f>VLOOKUP(C589&amp;D589&amp;A589,'Delivery Counts'!$A$55:$I$86,8,FALSE)</f>
        <v>0</v>
      </c>
      <c r="R589" s="171">
        <f>VLOOKUP(C589&amp;D589&amp;A589,'Delivery Counts'!$A$55:$I$86,9,FALSE)</f>
        <v>0</v>
      </c>
      <c r="S589" s="16">
        <f t="shared" si="31"/>
        <v>0</v>
      </c>
    </row>
    <row r="590" spans="1:21">
      <c r="A590" s="38">
        <v>16</v>
      </c>
      <c r="B590" s="39">
        <f t="shared" si="29"/>
        <v>0</v>
      </c>
      <c r="C590" s="39" t="str">
        <f t="shared" si="30"/>
        <v>2021 Prior Year</v>
      </c>
      <c r="D590" s="40">
        <v>1</v>
      </c>
      <c r="E590" s="662">
        <v>16</v>
      </c>
      <c r="F590" s="40">
        <v>1</v>
      </c>
      <c r="G590" s="311" t="s">
        <v>138</v>
      </c>
      <c r="H590" s="40" t="s">
        <v>222</v>
      </c>
      <c r="I590" s="658" t="s">
        <v>206</v>
      </c>
      <c r="J590" s="303">
        <v>0</v>
      </c>
      <c r="K590" s="304">
        <v>0</v>
      </c>
      <c r="L590" s="305">
        <v>0</v>
      </c>
      <c r="M590" s="305">
        <v>0</v>
      </c>
      <c r="N590" s="303">
        <v>0</v>
      </c>
      <c r="O590" s="306">
        <v>0</v>
      </c>
      <c r="P590" s="303">
        <v>0</v>
      </c>
      <c r="Q590" s="171">
        <f>VLOOKUP(C590&amp;D590&amp;A590,'Delivery Counts'!$A$55:$I$86,8,FALSE)</f>
        <v>0</v>
      </c>
      <c r="R590" s="171">
        <f>VLOOKUP(C590&amp;D590&amp;A590,'Delivery Counts'!$A$55:$I$86,9,FALSE)</f>
        <v>0</v>
      </c>
      <c r="S590" s="16">
        <f t="shared" si="31"/>
        <v>0</v>
      </c>
    </row>
    <row r="591" spans="1:21" s="238" customFormat="1">
      <c r="A591" s="38">
        <v>16</v>
      </c>
      <c r="B591" s="39">
        <f t="shared" si="29"/>
        <v>0</v>
      </c>
      <c r="C591" s="39" t="str">
        <f t="shared" si="30"/>
        <v>2021 Prior Year</v>
      </c>
      <c r="D591" s="40">
        <v>1</v>
      </c>
      <c r="E591" s="662">
        <v>16</v>
      </c>
      <c r="F591" s="40">
        <v>1</v>
      </c>
      <c r="G591" s="311" t="s">
        <v>138</v>
      </c>
      <c r="H591" s="40" t="s">
        <v>223</v>
      </c>
      <c r="I591" s="658" t="s">
        <v>181</v>
      </c>
      <c r="J591" s="303">
        <v>0</v>
      </c>
      <c r="K591" s="304">
        <v>0</v>
      </c>
      <c r="L591" s="305">
        <v>0</v>
      </c>
      <c r="M591" s="305">
        <v>0</v>
      </c>
      <c r="N591" s="303">
        <v>0</v>
      </c>
      <c r="O591" s="306">
        <v>0</v>
      </c>
      <c r="P591" s="303">
        <v>0</v>
      </c>
      <c r="Q591" s="171">
        <f>VLOOKUP(C591&amp;D591&amp;A591,'Delivery Counts'!$A$55:$I$86,8,FALSE)</f>
        <v>0</v>
      </c>
      <c r="R591" s="171">
        <f>VLOOKUP(C591&amp;D591&amp;A591,'Delivery Counts'!$A$55:$I$86,9,FALSE)</f>
        <v>0</v>
      </c>
      <c r="S591" s="16">
        <f t="shared" si="31"/>
        <v>0</v>
      </c>
    </row>
    <row r="592" spans="1:21">
      <c r="A592" s="38">
        <v>16</v>
      </c>
      <c r="B592" s="39">
        <f t="shared" si="29"/>
        <v>0</v>
      </c>
      <c r="C592" s="39" t="str">
        <f t="shared" si="30"/>
        <v>2021 Prior Year</v>
      </c>
      <c r="D592" s="40">
        <v>1</v>
      </c>
      <c r="E592" s="662">
        <v>16</v>
      </c>
      <c r="F592" s="40">
        <v>1</v>
      </c>
      <c r="G592" s="311" t="s">
        <v>138</v>
      </c>
      <c r="H592" s="40" t="s">
        <v>150</v>
      </c>
      <c r="I592" s="658" t="s">
        <v>204</v>
      </c>
      <c r="J592" s="303">
        <v>0</v>
      </c>
      <c r="K592" s="304">
        <v>0</v>
      </c>
      <c r="L592" s="305">
        <v>0</v>
      </c>
      <c r="M592" s="305">
        <v>0</v>
      </c>
      <c r="N592" s="303">
        <v>0</v>
      </c>
      <c r="O592" s="306">
        <v>0</v>
      </c>
      <c r="P592" s="303">
        <v>0</v>
      </c>
      <c r="Q592" s="171">
        <f>VLOOKUP(C592&amp;D592&amp;A592,'Delivery Counts'!$A$55:$I$86,8,FALSE)</f>
        <v>0</v>
      </c>
      <c r="R592" s="171">
        <f>VLOOKUP(C592&amp;D592&amp;A592,'Delivery Counts'!$A$55:$I$86,9,FALSE)</f>
        <v>0</v>
      </c>
      <c r="S592" s="16">
        <f t="shared" si="31"/>
        <v>0</v>
      </c>
    </row>
    <row r="593" spans="1:21" s="172" customFormat="1">
      <c r="A593" s="38">
        <v>16</v>
      </c>
      <c r="B593" s="39">
        <f t="shared" si="29"/>
        <v>0</v>
      </c>
      <c r="C593" s="39" t="str">
        <f t="shared" si="30"/>
        <v>2021 Prior Year</v>
      </c>
      <c r="D593" s="40">
        <v>1</v>
      </c>
      <c r="E593" s="662">
        <v>16</v>
      </c>
      <c r="F593" s="40">
        <v>1</v>
      </c>
      <c r="G593" s="311" t="s">
        <v>138</v>
      </c>
      <c r="H593" s="40" t="s">
        <v>151</v>
      </c>
      <c r="I593" s="658" t="s">
        <v>205</v>
      </c>
      <c r="J593" s="303">
        <v>0</v>
      </c>
      <c r="K593" s="304">
        <v>0</v>
      </c>
      <c r="L593" s="305">
        <v>0</v>
      </c>
      <c r="M593" s="305">
        <v>0</v>
      </c>
      <c r="N593" s="303">
        <v>0</v>
      </c>
      <c r="O593" s="306">
        <v>0</v>
      </c>
      <c r="P593" s="303">
        <v>0</v>
      </c>
      <c r="Q593" s="171">
        <f>VLOOKUP(C593&amp;D593&amp;A593,'Delivery Counts'!$A$55:$I$86,8,FALSE)</f>
        <v>0</v>
      </c>
      <c r="R593" s="171">
        <f>VLOOKUP(C593&amp;D593&amp;A593,'Delivery Counts'!$A$55:$I$86,9,FALSE)</f>
        <v>0</v>
      </c>
      <c r="S593" s="16">
        <f t="shared" si="31"/>
        <v>0</v>
      </c>
    </row>
    <row r="594" spans="1:21" s="172" customFormat="1">
      <c r="A594" s="38">
        <v>16</v>
      </c>
      <c r="B594" s="39">
        <f t="shared" si="29"/>
        <v>0</v>
      </c>
      <c r="C594" s="39" t="str">
        <f t="shared" si="30"/>
        <v>2021 Prior Year</v>
      </c>
      <c r="D594" s="40">
        <v>1</v>
      </c>
      <c r="E594" s="662">
        <v>16</v>
      </c>
      <c r="F594" s="40">
        <v>1</v>
      </c>
      <c r="G594" s="311" t="s">
        <v>138</v>
      </c>
      <c r="H594" s="40" t="s">
        <v>152</v>
      </c>
      <c r="I594" s="658" t="s">
        <v>182</v>
      </c>
      <c r="J594" s="303">
        <v>0</v>
      </c>
      <c r="K594" s="304">
        <v>0</v>
      </c>
      <c r="L594" s="305">
        <v>0</v>
      </c>
      <c r="M594" s="305">
        <v>0</v>
      </c>
      <c r="N594" s="303">
        <v>0</v>
      </c>
      <c r="O594" s="306">
        <v>0</v>
      </c>
      <c r="P594" s="303">
        <v>0</v>
      </c>
      <c r="Q594" s="171">
        <f>VLOOKUP(C594&amp;D594&amp;A594,'Delivery Counts'!$A$55:$I$86,8,FALSE)</f>
        <v>0</v>
      </c>
      <c r="R594" s="171">
        <f>VLOOKUP(C594&amp;D594&amp;A594,'Delivery Counts'!$A$55:$I$86,9,FALSE)</f>
        <v>0</v>
      </c>
      <c r="S594" s="16">
        <f t="shared" si="31"/>
        <v>0</v>
      </c>
      <c r="T594" s="237"/>
      <c r="U594" s="237"/>
    </row>
    <row r="595" spans="1:21" s="172" customFormat="1">
      <c r="A595" s="38">
        <v>16</v>
      </c>
      <c r="B595" s="39">
        <f t="shared" si="29"/>
        <v>0</v>
      </c>
      <c r="C595" s="39" t="str">
        <f t="shared" si="30"/>
        <v>2021 Prior Year</v>
      </c>
      <c r="D595" s="40">
        <v>1</v>
      </c>
      <c r="E595" s="662">
        <v>16</v>
      </c>
      <c r="F595" s="40">
        <v>1</v>
      </c>
      <c r="G595" s="311" t="s">
        <v>138</v>
      </c>
      <c r="H595" s="40" t="s">
        <v>70</v>
      </c>
      <c r="I595" s="658" t="s">
        <v>265</v>
      </c>
      <c r="J595" s="303">
        <v>0</v>
      </c>
      <c r="K595" s="304">
        <v>0</v>
      </c>
      <c r="L595" s="305">
        <v>0</v>
      </c>
      <c r="M595" s="305">
        <v>0</v>
      </c>
      <c r="N595" s="303">
        <v>0</v>
      </c>
      <c r="O595" s="306">
        <v>0</v>
      </c>
      <c r="P595" s="303">
        <v>0</v>
      </c>
      <c r="Q595" s="171">
        <f>VLOOKUP(C595&amp;D595&amp;A595,'Delivery Counts'!$A$55:$I$86,8,FALSE)</f>
        <v>0</v>
      </c>
      <c r="R595" s="171">
        <f>VLOOKUP(C595&amp;D595&amp;A595,'Delivery Counts'!$A$55:$I$86,9,FALSE)</f>
        <v>0</v>
      </c>
      <c r="S595" s="16">
        <f t="shared" si="31"/>
        <v>0</v>
      </c>
      <c r="T595" s="237"/>
      <c r="U595" s="237"/>
    </row>
    <row r="596" spans="1:21" s="172" customFormat="1">
      <c r="A596" s="38">
        <v>16</v>
      </c>
      <c r="B596" s="39">
        <f t="shared" si="29"/>
        <v>0</v>
      </c>
      <c r="C596" s="39" t="str">
        <f t="shared" si="30"/>
        <v>2021 Prior Year</v>
      </c>
      <c r="D596" s="40">
        <v>1</v>
      </c>
      <c r="E596" s="662">
        <v>16</v>
      </c>
      <c r="F596" s="40">
        <v>1</v>
      </c>
      <c r="G596" s="311" t="s">
        <v>138</v>
      </c>
      <c r="H596" s="40" t="s">
        <v>71</v>
      </c>
      <c r="I596" s="658" t="s">
        <v>266</v>
      </c>
      <c r="J596" s="303">
        <v>0</v>
      </c>
      <c r="K596" s="304">
        <v>0</v>
      </c>
      <c r="L596" s="305">
        <v>0</v>
      </c>
      <c r="M596" s="305">
        <v>0</v>
      </c>
      <c r="N596" s="303">
        <v>0</v>
      </c>
      <c r="O596" s="306">
        <v>0</v>
      </c>
      <c r="P596" s="303">
        <v>0</v>
      </c>
      <c r="Q596" s="171">
        <f>VLOOKUP(C596&amp;D596&amp;A596,'Delivery Counts'!$A$55:$I$86,8,FALSE)</f>
        <v>0</v>
      </c>
      <c r="R596" s="171">
        <f>VLOOKUP(C596&amp;D596&amp;A596,'Delivery Counts'!$A$55:$I$86,9,FALSE)</f>
        <v>0</v>
      </c>
      <c r="S596" s="16">
        <f t="shared" si="31"/>
        <v>0</v>
      </c>
      <c r="T596" s="237"/>
      <c r="U596" s="237"/>
    </row>
    <row r="597" spans="1:21" s="172" customFormat="1">
      <c r="A597" s="38">
        <v>16</v>
      </c>
      <c r="B597" s="39">
        <f t="shared" si="29"/>
        <v>0</v>
      </c>
      <c r="C597" s="39" t="str">
        <f t="shared" si="30"/>
        <v>2021 Prior Year</v>
      </c>
      <c r="D597" s="40">
        <v>1</v>
      </c>
      <c r="E597" s="662">
        <v>16</v>
      </c>
      <c r="F597" s="40">
        <v>1</v>
      </c>
      <c r="G597" s="311" t="s">
        <v>138</v>
      </c>
      <c r="H597" s="40" t="s">
        <v>72</v>
      </c>
      <c r="I597" s="658" t="s">
        <v>527</v>
      </c>
      <c r="J597" s="303">
        <v>0</v>
      </c>
      <c r="K597" s="304">
        <v>0</v>
      </c>
      <c r="L597" s="305">
        <v>0</v>
      </c>
      <c r="M597" s="305">
        <v>0</v>
      </c>
      <c r="N597" s="303">
        <v>0</v>
      </c>
      <c r="O597" s="306">
        <v>0</v>
      </c>
      <c r="P597" s="303">
        <v>0</v>
      </c>
      <c r="Q597" s="171">
        <f>VLOOKUP(C597&amp;D597&amp;A597,'Delivery Counts'!$A$55:$I$86,8,FALSE)</f>
        <v>0</v>
      </c>
      <c r="R597" s="171">
        <f>VLOOKUP(C597&amp;D597&amp;A597,'Delivery Counts'!$A$55:$I$86,9,FALSE)</f>
        <v>0</v>
      </c>
      <c r="S597" s="16">
        <f t="shared" si="31"/>
        <v>0</v>
      </c>
      <c r="T597" s="237"/>
      <c r="U597" s="237"/>
    </row>
    <row r="598" spans="1:21" s="172" customFormat="1">
      <c r="A598" s="38">
        <v>16</v>
      </c>
      <c r="B598" s="39">
        <f t="shared" si="29"/>
        <v>0</v>
      </c>
      <c r="C598" s="39" t="str">
        <f t="shared" si="30"/>
        <v>2021 Prior Year</v>
      </c>
      <c r="D598" s="40">
        <v>1</v>
      </c>
      <c r="E598" s="662">
        <v>16</v>
      </c>
      <c r="F598" s="40">
        <v>1</v>
      </c>
      <c r="G598" s="40" t="s">
        <v>138</v>
      </c>
      <c r="H598" s="40" t="s">
        <v>73</v>
      </c>
      <c r="I598" s="658" t="s">
        <v>528</v>
      </c>
      <c r="J598" s="303">
        <v>0</v>
      </c>
      <c r="K598" s="304">
        <v>0</v>
      </c>
      <c r="L598" s="305">
        <v>0</v>
      </c>
      <c r="M598" s="305">
        <v>0</v>
      </c>
      <c r="N598" s="303">
        <v>0</v>
      </c>
      <c r="O598" s="306">
        <v>0</v>
      </c>
      <c r="P598" s="303">
        <v>0</v>
      </c>
      <c r="Q598" s="171">
        <f>VLOOKUP(C598&amp;D598&amp;A598,'Delivery Counts'!$A$55:$I$86,8,FALSE)</f>
        <v>0</v>
      </c>
      <c r="R598" s="171">
        <f>VLOOKUP(C598&amp;D598&amp;A598,'Delivery Counts'!$A$55:$I$86,9,FALSE)</f>
        <v>0</v>
      </c>
      <c r="S598" s="16">
        <f t="shared" si="31"/>
        <v>0</v>
      </c>
      <c r="T598" s="237"/>
      <c r="U598" s="237"/>
    </row>
    <row r="599" spans="1:21" s="172" customFormat="1">
      <c r="A599" s="38">
        <v>16</v>
      </c>
      <c r="B599" s="39">
        <f t="shared" si="29"/>
        <v>0</v>
      </c>
      <c r="C599" s="39" t="str">
        <f t="shared" si="30"/>
        <v>2021 Prior Year</v>
      </c>
      <c r="D599" s="40">
        <v>1</v>
      </c>
      <c r="E599" s="662">
        <v>16</v>
      </c>
      <c r="F599" s="40">
        <v>1</v>
      </c>
      <c r="G599" s="40" t="s">
        <v>138</v>
      </c>
      <c r="H599" s="40" t="s">
        <v>409</v>
      </c>
      <c r="I599" s="640" t="s">
        <v>803</v>
      </c>
      <c r="J599" s="303">
        <v>0</v>
      </c>
      <c r="K599" s="304">
        <v>0</v>
      </c>
      <c r="L599" s="305">
        <v>0</v>
      </c>
      <c r="M599" s="305">
        <v>0</v>
      </c>
      <c r="N599" s="303">
        <v>0</v>
      </c>
      <c r="O599" s="306">
        <v>0</v>
      </c>
      <c r="P599" s="303">
        <v>0</v>
      </c>
      <c r="Q599" s="171">
        <f>VLOOKUP(C599&amp;D599&amp;A599,'Delivery Counts'!$A$55:$I$86,8,FALSE)</f>
        <v>0</v>
      </c>
      <c r="R599" s="171">
        <f>VLOOKUP(C599&amp;D599&amp;A599,'Delivery Counts'!$A$55:$I$86,9,FALSE)</f>
        <v>0</v>
      </c>
      <c r="S599" s="16">
        <f t="shared" si="31"/>
        <v>0</v>
      </c>
      <c r="T599" s="237"/>
      <c r="U599" s="237"/>
    </row>
    <row r="600" spans="1:21" s="172" customFormat="1">
      <c r="A600" s="38">
        <v>17</v>
      </c>
      <c r="B600" s="39">
        <f t="shared" si="29"/>
        <v>0</v>
      </c>
      <c r="C600" s="39" t="str">
        <f t="shared" si="30"/>
        <v>2021 Prior Year</v>
      </c>
      <c r="D600" s="40">
        <v>1</v>
      </c>
      <c r="E600" s="662">
        <v>17</v>
      </c>
      <c r="F600" s="40">
        <v>1</v>
      </c>
      <c r="G600" s="40" t="s">
        <v>139</v>
      </c>
      <c r="H600" s="40" t="s">
        <v>211</v>
      </c>
      <c r="I600" s="640" t="s">
        <v>261</v>
      </c>
      <c r="J600" s="303">
        <v>0</v>
      </c>
      <c r="K600" s="304">
        <v>0</v>
      </c>
      <c r="L600" s="305">
        <v>0</v>
      </c>
      <c r="M600" s="305">
        <v>0</v>
      </c>
      <c r="N600" s="303">
        <v>0</v>
      </c>
      <c r="O600" s="306">
        <v>0</v>
      </c>
      <c r="P600" s="303">
        <v>0</v>
      </c>
      <c r="Q600" s="171">
        <f>VLOOKUP(C600&amp;D600&amp;A600,'Delivery Counts'!$A$55:$I$86,8,FALSE)</f>
        <v>0</v>
      </c>
      <c r="R600" s="171">
        <f>VLOOKUP(C600&amp;D600&amp;A600,'Delivery Counts'!$A$55:$I$86,9,FALSE)</f>
        <v>0</v>
      </c>
      <c r="S600" s="16">
        <f t="shared" si="31"/>
        <v>0</v>
      </c>
      <c r="T600" s="237"/>
      <c r="U600" s="237"/>
    </row>
    <row r="601" spans="1:21" s="172" customFormat="1">
      <c r="A601" s="38">
        <v>17</v>
      </c>
      <c r="B601" s="39">
        <f t="shared" si="29"/>
        <v>0</v>
      </c>
      <c r="C601" s="39" t="str">
        <f t="shared" si="30"/>
        <v>2021 Prior Year</v>
      </c>
      <c r="D601" s="40">
        <v>1</v>
      </c>
      <c r="E601" s="662">
        <v>17</v>
      </c>
      <c r="F601" s="40">
        <v>1</v>
      </c>
      <c r="G601" s="311" t="s">
        <v>139</v>
      </c>
      <c r="H601" s="40" t="s">
        <v>214</v>
      </c>
      <c r="I601" s="658" t="s">
        <v>676</v>
      </c>
      <c r="J601" s="303">
        <v>0</v>
      </c>
      <c r="K601" s="304">
        <v>0</v>
      </c>
      <c r="L601" s="305">
        <v>0</v>
      </c>
      <c r="M601" s="305">
        <v>0</v>
      </c>
      <c r="N601" s="303">
        <v>0</v>
      </c>
      <c r="O601" s="306">
        <v>0</v>
      </c>
      <c r="P601" s="303">
        <v>0</v>
      </c>
      <c r="Q601" s="171">
        <f>VLOOKUP(C601&amp;D601&amp;A601,'Delivery Counts'!$A$55:$I$86,8,FALSE)</f>
        <v>0</v>
      </c>
      <c r="R601" s="171">
        <f>VLOOKUP(C601&amp;D601&amp;A601,'Delivery Counts'!$A$55:$I$86,9,FALSE)</f>
        <v>0</v>
      </c>
      <c r="S601" s="16">
        <f t="shared" si="31"/>
        <v>0</v>
      </c>
      <c r="T601" s="237"/>
      <c r="U601" s="237"/>
    </row>
    <row r="602" spans="1:21" s="172" customFormat="1">
      <c r="A602" s="38">
        <v>17</v>
      </c>
      <c r="B602" s="39">
        <f t="shared" si="29"/>
        <v>0</v>
      </c>
      <c r="C602" s="39" t="str">
        <f t="shared" si="30"/>
        <v>2021 Prior Year</v>
      </c>
      <c r="D602" s="40">
        <v>1</v>
      </c>
      <c r="E602" s="662">
        <v>17</v>
      </c>
      <c r="F602" s="40">
        <v>1</v>
      </c>
      <c r="G602" s="311" t="s">
        <v>139</v>
      </c>
      <c r="H602" s="40" t="s">
        <v>215</v>
      </c>
      <c r="I602" s="658" t="s">
        <v>216</v>
      </c>
      <c r="J602" s="303">
        <v>0</v>
      </c>
      <c r="K602" s="304">
        <v>0</v>
      </c>
      <c r="L602" s="305">
        <v>0</v>
      </c>
      <c r="M602" s="305">
        <v>0</v>
      </c>
      <c r="N602" s="303">
        <v>0</v>
      </c>
      <c r="O602" s="306">
        <v>0</v>
      </c>
      <c r="P602" s="303">
        <v>0</v>
      </c>
      <c r="Q602" s="171">
        <f>VLOOKUP(C602&amp;D602&amp;A602,'Delivery Counts'!$A$55:$I$86,8,FALSE)</f>
        <v>0</v>
      </c>
      <c r="R602" s="171">
        <f>VLOOKUP(C602&amp;D602&amp;A602,'Delivery Counts'!$A$55:$I$86,9,FALSE)</f>
        <v>0</v>
      </c>
      <c r="S602" s="16">
        <f t="shared" si="31"/>
        <v>0</v>
      </c>
      <c r="T602" s="237"/>
      <c r="U602" s="237"/>
    </row>
    <row r="603" spans="1:21" s="172" customFormat="1">
      <c r="A603" s="38">
        <v>17</v>
      </c>
      <c r="B603" s="39">
        <f t="shared" si="29"/>
        <v>0</v>
      </c>
      <c r="C603" s="39" t="str">
        <f t="shared" si="30"/>
        <v>2021 Prior Year</v>
      </c>
      <c r="D603" s="40">
        <v>1</v>
      </c>
      <c r="E603" s="662">
        <v>17</v>
      </c>
      <c r="F603" s="40">
        <v>1</v>
      </c>
      <c r="G603" s="311" t="s">
        <v>139</v>
      </c>
      <c r="H603" s="40" t="s">
        <v>217</v>
      </c>
      <c r="I603" s="658" t="s">
        <v>262</v>
      </c>
      <c r="J603" s="303">
        <v>0</v>
      </c>
      <c r="K603" s="304">
        <v>0</v>
      </c>
      <c r="L603" s="305">
        <v>0</v>
      </c>
      <c r="M603" s="305">
        <v>0</v>
      </c>
      <c r="N603" s="303">
        <v>0</v>
      </c>
      <c r="O603" s="306">
        <v>0</v>
      </c>
      <c r="P603" s="303">
        <v>0</v>
      </c>
      <c r="Q603" s="171">
        <f>VLOOKUP(C603&amp;D603&amp;A603,'Delivery Counts'!$A$55:$I$86,8,FALSE)</f>
        <v>0</v>
      </c>
      <c r="R603" s="171">
        <f>VLOOKUP(C603&amp;D603&amp;A603,'Delivery Counts'!$A$55:$I$86,9,FALSE)</f>
        <v>0</v>
      </c>
      <c r="S603" s="16">
        <f t="shared" si="31"/>
        <v>0</v>
      </c>
      <c r="T603" s="237"/>
      <c r="U603" s="237"/>
    </row>
    <row r="604" spans="1:21" s="172" customFormat="1">
      <c r="A604" s="38">
        <v>17</v>
      </c>
      <c r="B604" s="39">
        <f t="shared" si="29"/>
        <v>0</v>
      </c>
      <c r="C604" s="39" t="str">
        <f t="shared" si="30"/>
        <v>2021 Prior Year</v>
      </c>
      <c r="D604" s="40">
        <v>1</v>
      </c>
      <c r="E604" s="662">
        <v>17</v>
      </c>
      <c r="F604" s="40">
        <v>1</v>
      </c>
      <c r="G604" s="311" t="s">
        <v>139</v>
      </c>
      <c r="H604" s="40" t="s">
        <v>218</v>
      </c>
      <c r="I604" s="658" t="s">
        <v>677</v>
      </c>
      <c r="J604" s="303">
        <v>0</v>
      </c>
      <c r="K604" s="304">
        <v>0</v>
      </c>
      <c r="L604" s="305">
        <v>0</v>
      </c>
      <c r="M604" s="305">
        <v>0</v>
      </c>
      <c r="N604" s="303">
        <v>0</v>
      </c>
      <c r="O604" s="306">
        <v>0</v>
      </c>
      <c r="P604" s="303">
        <v>0</v>
      </c>
      <c r="Q604" s="171">
        <f>VLOOKUP(C604&amp;D604&amp;A604,'Delivery Counts'!$A$55:$I$86,8,FALSE)</f>
        <v>0</v>
      </c>
      <c r="R604" s="171">
        <f>VLOOKUP(C604&amp;D604&amp;A604,'Delivery Counts'!$A$55:$I$86,9,FALSE)</f>
        <v>0</v>
      </c>
      <c r="S604" s="16">
        <f t="shared" si="31"/>
        <v>0</v>
      </c>
      <c r="T604" s="237"/>
      <c r="U604" s="237"/>
    </row>
    <row r="605" spans="1:21" s="172" customFormat="1">
      <c r="A605" s="38">
        <v>17</v>
      </c>
      <c r="B605" s="39">
        <f t="shared" si="29"/>
        <v>0</v>
      </c>
      <c r="C605" s="39" t="str">
        <f t="shared" si="30"/>
        <v>2021 Prior Year</v>
      </c>
      <c r="D605" s="40">
        <v>1</v>
      </c>
      <c r="E605" s="662">
        <v>17</v>
      </c>
      <c r="F605" s="40">
        <v>1</v>
      </c>
      <c r="G605" s="311" t="s">
        <v>139</v>
      </c>
      <c r="H605" s="40" t="s">
        <v>219</v>
      </c>
      <c r="I605" s="658" t="s">
        <v>263</v>
      </c>
      <c r="J605" s="303">
        <v>0</v>
      </c>
      <c r="K605" s="304">
        <v>0</v>
      </c>
      <c r="L605" s="305">
        <v>0</v>
      </c>
      <c r="M605" s="305">
        <v>0</v>
      </c>
      <c r="N605" s="303">
        <v>0</v>
      </c>
      <c r="O605" s="306">
        <v>0</v>
      </c>
      <c r="P605" s="303">
        <v>0</v>
      </c>
      <c r="Q605" s="171">
        <f>VLOOKUP(C605&amp;D605&amp;A605,'Delivery Counts'!$A$55:$I$86,8,FALSE)</f>
        <v>0</v>
      </c>
      <c r="R605" s="171">
        <f>VLOOKUP(C605&amp;D605&amp;A605,'Delivery Counts'!$A$55:$I$86,9,FALSE)</f>
        <v>0</v>
      </c>
      <c r="S605" s="16">
        <f t="shared" si="31"/>
        <v>0</v>
      </c>
      <c r="T605" s="237"/>
      <c r="U605" s="237"/>
    </row>
    <row r="606" spans="1:21" s="172" customFormat="1">
      <c r="A606" s="38">
        <v>17</v>
      </c>
      <c r="B606" s="39">
        <f t="shared" si="29"/>
        <v>0</v>
      </c>
      <c r="C606" s="39" t="str">
        <f t="shared" si="30"/>
        <v>2021 Prior Year</v>
      </c>
      <c r="D606" s="40">
        <v>1</v>
      </c>
      <c r="E606" s="662">
        <v>17</v>
      </c>
      <c r="F606" s="40">
        <v>1</v>
      </c>
      <c r="G606" s="311" t="s">
        <v>139</v>
      </c>
      <c r="H606" s="40" t="s">
        <v>220</v>
      </c>
      <c r="I606" s="658" t="s">
        <v>675</v>
      </c>
      <c r="J606" s="303">
        <v>0</v>
      </c>
      <c r="K606" s="304">
        <v>0</v>
      </c>
      <c r="L606" s="305">
        <v>0</v>
      </c>
      <c r="M606" s="305">
        <v>0</v>
      </c>
      <c r="N606" s="303">
        <v>0</v>
      </c>
      <c r="O606" s="306">
        <v>0</v>
      </c>
      <c r="P606" s="303">
        <v>0</v>
      </c>
      <c r="Q606" s="171">
        <f>VLOOKUP(C606&amp;D606&amp;A606,'Delivery Counts'!$A$55:$I$86,8,FALSE)</f>
        <v>0</v>
      </c>
      <c r="R606" s="171">
        <f>VLOOKUP(C606&amp;D606&amp;A606,'Delivery Counts'!$A$55:$I$86,9,FALSE)</f>
        <v>0</v>
      </c>
      <c r="S606" s="16">
        <f t="shared" si="31"/>
        <v>0</v>
      </c>
      <c r="T606" s="237"/>
      <c r="U606" s="237"/>
    </row>
    <row r="607" spans="1:21" s="172" customFormat="1">
      <c r="A607" s="38">
        <v>17</v>
      </c>
      <c r="B607" s="39">
        <f t="shared" si="29"/>
        <v>0</v>
      </c>
      <c r="C607" s="39" t="str">
        <f t="shared" si="30"/>
        <v>2021 Prior Year</v>
      </c>
      <c r="D607" s="40">
        <v>1</v>
      </c>
      <c r="E607" s="662">
        <v>17</v>
      </c>
      <c r="F607" s="40">
        <v>1</v>
      </c>
      <c r="G607" s="311" t="s">
        <v>139</v>
      </c>
      <c r="H607" s="40" t="s">
        <v>221</v>
      </c>
      <c r="I607" s="658" t="s">
        <v>264</v>
      </c>
      <c r="J607" s="303">
        <v>0</v>
      </c>
      <c r="K607" s="304">
        <v>0</v>
      </c>
      <c r="L607" s="305">
        <v>0</v>
      </c>
      <c r="M607" s="305">
        <v>0</v>
      </c>
      <c r="N607" s="303">
        <v>0</v>
      </c>
      <c r="O607" s="306">
        <v>0</v>
      </c>
      <c r="P607" s="303">
        <v>0</v>
      </c>
      <c r="Q607" s="171">
        <f>VLOOKUP(C607&amp;D607&amp;A607,'Delivery Counts'!$A$55:$I$86,8,FALSE)</f>
        <v>0</v>
      </c>
      <c r="R607" s="171">
        <f>VLOOKUP(C607&amp;D607&amp;A607,'Delivery Counts'!$A$55:$I$86,9,FALSE)</f>
        <v>0</v>
      </c>
      <c r="S607" s="16">
        <f t="shared" si="31"/>
        <v>0</v>
      </c>
      <c r="T607" s="237"/>
      <c r="U607" s="237"/>
    </row>
    <row r="608" spans="1:21" s="172" customFormat="1">
      <c r="A608" s="38">
        <v>17</v>
      </c>
      <c r="B608" s="39">
        <f t="shared" si="29"/>
        <v>0</v>
      </c>
      <c r="C608" s="39" t="str">
        <f t="shared" si="30"/>
        <v>2021 Prior Year</v>
      </c>
      <c r="D608" s="40">
        <v>1</v>
      </c>
      <c r="E608" s="662">
        <v>17</v>
      </c>
      <c r="F608" s="40">
        <v>1</v>
      </c>
      <c r="G608" s="311" t="s">
        <v>139</v>
      </c>
      <c r="H608" s="40" t="s">
        <v>222</v>
      </c>
      <c r="I608" s="658" t="s">
        <v>206</v>
      </c>
      <c r="J608" s="303">
        <v>0</v>
      </c>
      <c r="K608" s="304">
        <v>0</v>
      </c>
      <c r="L608" s="305">
        <v>0</v>
      </c>
      <c r="M608" s="305">
        <v>0</v>
      </c>
      <c r="N608" s="303">
        <v>0</v>
      </c>
      <c r="O608" s="306">
        <v>0</v>
      </c>
      <c r="P608" s="303">
        <v>0</v>
      </c>
      <c r="Q608" s="171">
        <f>VLOOKUP(C608&amp;D608&amp;A608,'Delivery Counts'!$A$55:$I$86,8,FALSE)</f>
        <v>0</v>
      </c>
      <c r="R608" s="171">
        <f>VLOOKUP(C608&amp;D608&amp;A608,'Delivery Counts'!$A$55:$I$86,9,FALSE)</f>
        <v>0</v>
      </c>
      <c r="S608" s="16">
        <f t="shared" si="31"/>
        <v>0</v>
      </c>
      <c r="T608" s="237"/>
      <c r="U608" s="237"/>
    </row>
    <row r="609" spans="1:21">
      <c r="A609" s="38">
        <v>17</v>
      </c>
      <c r="B609" s="39">
        <f t="shared" si="29"/>
        <v>0</v>
      </c>
      <c r="C609" s="39" t="str">
        <f t="shared" si="30"/>
        <v>2021 Prior Year</v>
      </c>
      <c r="D609" s="40">
        <v>1</v>
      </c>
      <c r="E609" s="662">
        <v>17</v>
      </c>
      <c r="F609" s="40">
        <v>1</v>
      </c>
      <c r="G609" s="311" t="s">
        <v>139</v>
      </c>
      <c r="H609" s="40" t="s">
        <v>223</v>
      </c>
      <c r="I609" s="658" t="s">
        <v>181</v>
      </c>
      <c r="J609" s="303">
        <v>0</v>
      </c>
      <c r="K609" s="304">
        <v>0</v>
      </c>
      <c r="L609" s="305">
        <v>0</v>
      </c>
      <c r="M609" s="305">
        <v>0</v>
      </c>
      <c r="N609" s="303">
        <v>0</v>
      </c>
      <c r="O609" s="306">
        <v>0</v>
      </c>
      <c r="P609" s="303">
        <v>0</v>
      </c>
      <c r="Q609" s="171">
        <f>VLOOKUP(C609&amp;D609&amp;A609,'Delivery Counts'!$A$55:$I$86,8,FALSE)</f>
        <v>0</v>
      </c>
      <c r="R609" s="171">
        <f>VLOOKUP(C609&amp;D609&amp;A609,'Delivery Counts'!$A$55:$I$86,9,FALSE)</f>
        <v>0</v>
      </c>
      <c r="S609" s="16">
        <f t="shared" si="31"/>
        <v>0</v>
      </c>
    </row>
    <row r="610" spans="1:21">
      <c r="A610" s="38">
        <v>17</v>
      </c>
      <c r="B610" s="39">
        <f t="shared" si="29"/>
        <v>0</v>
      </c>
      <c r="C610" s="39" t="str">
        <f t="shared" si="30"/>
        <v>2021 Prior Year</v>
      </c>
      <c r="D610" s="40">
        <v>1</v>
      </c>
      <c r="E610" s="662">
        <v>17</v>
      </c>
      <c r="F610" s="40">
        <v>1</v>
      </c>
      <c r="G610" s="311" t="s">
        <v>139</v>
      </c>
      <c r="H610" s="40" t="s">
        <v>150</v>
      </c>
      <c r="I610" s="658" t="s">
        <v>204</v>
      </c>
      <c r="J610" s="303">
        <v>0</v>
      </c>
      <c r="K610" s="304">
        <v>0</v>
      </c>
      <c r="L610" s="305">
        <v>0</v>
      </c>
      <c r="M610" s="305">
        <v>0</v>
      </c>
      <c r="N610" s="303">
        <v>0</v>
      </c>
      <c r="O610" s="306">
        <v>0</v>
      </c>
      <c r="P610" s="303">
        <v>0</v>
      </c>
      <c r="Q610" s="171">
        <f>VLOOKUP(C610&amp;D610&amp;A610,'Delivery Counts'!$A$55:$I$86,8,FALSE)</f>
        <v>0</v>
      </c>
      <c r="R610" s="171">
        <f>VLOOKUP(C610&amp;D610&amp;A610,'Delivery Counts'!$A$55:$I$86,9,FALSE)</f>
        <v>0</v>
      </c>
      <c r="S610" s="16">
        <f t="shared" si="31"/>
        <v>0</v>
      </c>
    </row>
    <row r="611" spans="1:21" s="172" customFormat="1">
      <c r="A611" s="38">
        <v>17</v>
      </c>
      <c r="B611" s="39">
        <f t="shared" si="29"/>
        <v>0</v>
      </c>
      <c r="C611" s="39" t="str">
        <f t="shared" si="30"/>
        <v>2021 Prior Year</v>
      </c>
      <c r="D611" s="40">
        <v>1</v>
      </c>
      <c r="E611" s="662">
        <v>17</v>
      </c>
      <c r="F611" s="40">
        <v>1</v>
      </c>
      <c r="G611" s="311" t="s">
        <v>139</v>
      </c>
      <c r="H611" s="40" t="s">
        <v>151</v>
      </c>
      <c r="I611" s="658" t="s">
        <v>205</v>
      </c>
      <c r="J611" s="303">
        <v>0</v>
      </c>
      <c r="K611" s="304">
        <v>0</v>
      </c>
      <c r="L611" s="305">
        <v>0</v>
      </c>
      <c r="M611" s="305">
        <v>0</v>
      </c>
      <c r="N611" s="303">
        <v>0</v>
      </c>
      <c r="O611" s="306">
        <v>0</v>
      </c>
      <c r="P611" s="303">
        <v>0</v>
      </c>
      <c r="Q611" s="171">
        <f>VLOOKUP(C611&amp;D611&amp;A611,'Delivery Counts'!$A$55:$I$86,8,FALSE)</f>
        <v>0</v>
      </c>
      <c r="R611" s="171">
        <f>VLOOKUP(C611&amp;D611&amp;A611,'Delivery Counts'!$A$55:$I$86,9,FALSE)</f>
        <v>0</v>
      </c>
      <c r="S611" s="16">
        <f t="shared" si="31"/>
        <v>0</v>
      </c>
    </row>
    <row r="612" spans="1:21" s="172" customFormat="1">
      <c r="A612" s="38">
        <v>17</v>
      </c>
      <c r="B612" s="39">
        <f t="shared" si="29"/>
        <v>0</v>
      </c>
      <c r="C612" s="39" t="str">
        <f t="shared" si="30"/>
        <v>2021 Prior Year</v>
      </c>
      <c r="D612" s="40">
        <v>1</v>
      </c>
      <c r="E612" s="662">
        <v>17</v>
      </c>
      <c r="F612" s="40">
        <v>1</v>
      </c>
      <c r="G612" s="311" t="s">
        <v>139</v>
      </c>
      <c r="H612" s="40" t="s">
        <v>152</v>
      </c>
      <c r="I612" s="658" t="s">
        <v>182</v>
      </c>
      <c r="J612" s="303">
        <v>0</v>
      </c>
      <c r="K612" s="304">
        <v>0</v>
      </c>
      <c r="L612" s="305">
        <v>0</v>
      </c>
      <c r="M612" s="305">
        <v>0</v>
      </c>
      <c r="N612" s="303">
        <v>0</v>
      </c>
      <c r="O612" s="306">
        <v>0</v>
      </c>
      <c r="P612" s="303">
        <v>0</v>
      </c>
      <c r="Q612" s="171">
        <f>VLOOKUP(C612&amp;D612&amp;A612,'Delivery Counts'!$A$55:$I$86,8,FALSE)</f>
        <v>0</v>
      </c>
      <c r="R612" s="171">
        <f>VLOOKUP(C612&amp;D612&amp;A612,'Delivery Counts'!$A$55:$I$86,9,FALSE)</f>
        <v>0</v>
      </c>
      <c r="S612" s="16">
        <f t="shared" si="31"/>
        <v>0</v>
      </c>
      <c r="T612" s="237"/>
      <c r="U612" s="237"/>
    </row>
    <row r="613" spans="1:21" s="172" customFormat="1">
      <c r="A613" s="38">
        <v>17</v>
      </c>
      <c r="B613" s="39">
        <f t="shared" si="29"/>
        <v>0</v>
      </c>
      <c r="C613" s="39" t="str">
        <f t="shared" si="30"/>
        <v>2021 Prior Year</v>
      </c>
      <c r="D613" s="40">
        <v>1</v>
      </c>
      <c r="E613" s="662">
        <v>17</v>
      </c>
      <c r="F613" s="40">
        <v>1</v>
      </c>
      <c r="G613" s="311" t="s">
        <v>139</v>
      </c>
      <c r="H613" s="40" t="s">
        <v>70</v>
      </c>
      <c r="I613" s="658" t="s">
        <v>265</v>
      </c>
      <c r="J613" s="303">
        <v>0</v>
      </c>
      <c r="K613" s="304">
        <v>0</v>
      </c>
      <c r="L613" s="305">
        <v>0</v>
      </c>
      <c r="M613" s="305">
        <v>0</v>
      </c>
      <c r="N613" s="303">
        <v>0</v>
      </c>
      <c r="O613" s="306">
        <v>0</v>
      </c>
      <c r="P613" s="303">
        <v>0</v>
      </c>
      <c r="Q613" s="171">
        <f>VLOOKUP(C613&amp;D613&amp;A613,'Delivery Counts'!$A$55:$I$86,8,FALSE)</f>
        <v>0</v>
      </c>
      <c r="R613" s="171">
        <f>VLOOKUP(C613&amp;D613&amp;A613,'Delivery Counts'!$A$55:$I$86,9,FALSE)</f>
        <v>0</v>
      </c>
      <c r="S613" s="16">
        <f t="shared" si="31"/>
        <v>0</v>
      </c>
      <c r="T613" s="237"/>
      <c r="U613" s="237"/>
    </row>
    <row r="614" spans="1:21" s="172" customFormat="1">
      <c r="A614" s="38">
        <v>17</v>
      </c>
      <c r="B614" s="39">
        <f t="shared" si="29"/>
        <v>0</v>
      </c>
      <c r="C614" s="39" t="str">
        <f t="shared" si="30"/>
        <v>2021 Prior Year</v>
      </c>
      <c r="D614" s="40">
        <v>1</v>
      </c>
      <c r="E614" s="662">
        <v>17</v>
      </c>
      <c r="F614" s="40">
        <v>1</v>
      </c>
      <c r="G614" s="311" t="s">
        <v>139</v>
      </c>
      <c r="H614" s="40" t="s">
        <v>71</v>
      </c>
      <c r="I614" s="658" t="s">
        <v>266</v>
      </c>
      <c r="J614" s="303">
        <v>0</v>
      </c>
      <c r="K614" s="304">
        <v>0</v>
      </c>
      <c r="L614" s="305">
        <v>0</v>
      </c>
      <c r="M614" s="305">
        <v>0</v>
      </c>
      <c r="N614" s="303">
        <v>0</v>
      </c>
      <c r="O614" s="306">
        <v>0</v>
      </c>
      <c r="P614" s="303">
        <v>0</v>
      </c>
      <c r="Q614" s="171">
        <f>VLOOKUP(C614&amp;D614&amp;A614,'Delivery Counts'!$A$55:$I$86,8,FALSE)</f>
        <v>0</v>
      </c>
      <c r="R614" s="171">
        <f>VLOOKUP(C614&amp;D614&amp;A614,'Delivery Counts'!$A$55:$I$86,9,FALSE)</f>
        <v>0</v>
      </c>
      <c r="S614" s="16">
        <f t="shared" si="31"/>
        <v>0</v>
      </c>
      <c r="T614" s="237"/>
      <c r="U614" s="237"/>
    </row>
    <row r="615" spans="1:21" s="172" customFormat="1">
      <c r="A615" s="38">
        <v>17</v>
      </c>
      <c r="B615" s="39">
        <f t="shared" si="29"/>
        <v>0</v>
      </c>
      <c r="C615" s="39" t="str">
        <f t="shared" si="30"/>
        <v>2021 Prior Year</v>
      </c>
      <c r="D615" s="40">
        <v>1</v>
      </c>
      <c r="E615" s="662">
        <v>17</v>
      </c>
      <c r="F615" s="40">
        <v>1</v>
      </c>
      <c r="G615" s="311" t="s">
        <v>139</v>
      </c>
      <c r="H615" s="40" t="s">
        <v>72</v>
      </c>
      <c r="I615" s="658" t="s">
        <v>527</v>
      </c>
      <c r="J615" s="303">
        <v>0</v>
      </c>
      <c r="K615" s="304">
        <v>0</v>
      </c>
      <c r="L615" s="305">
        <v>0</v>
      </c>
      <c r="M615" s="305">
        <v>0</v>
      </c>
      <c r="N615" s="303">
        <v>0</v>
      </c>
      <c r="O615" s="306">
        <v>0</v>
      </c>
      <c r="P615" s="303">
        <v>0</v>
      </c>
      <c r="Q615" s="171">
        <f>VLOOKUP(C615&amp;D615&amp;A615,'Delivery Counts'!$A$55:$I$86,8,FALSE)</f>
        <v>0</v>
      </c>
      <c r="R615" s="171">
        <f>VLOOKUP(C615&amp;D615&amp;A615,'Delivery Counts'!$A$55:$I$86,9,FALSE)</f>
        <v>0</v>
      </c>
      <c r="S615" s="16">
        <f t="shared" si="31"/>
        <v>0</v>
      </c>
      <c r="T615" s="237"/>
      <c r="U615" s="237"/>
    </row>
    <row r="616" spans="1:21" s="172" customFormat="1">
      <c r="A616" s="38">
        <v>17</v>
      </c>
      <c r="B616" s="39">
        <f t="shared" si="29"/>
        <v>0</v>
      </c>
      <c r="C616" s="39" t="str">
        <f t="shared" si="30"/>
        <v>2021 Prior Year</v>
      </c>
      <c r="D616" s="40">
        <v>1</v>
      </c>
      <c r="E616" s="662">
        <v>17</v>
      </c>
      <c r="F616" s="40">
        <v>1</v>
      </c>
      <c r="G616" s="40" t="s">
        <v>139</v>
      </c>
      <c r="H616" s="40" t="s">
        <v>73</v>
      </c>
      <c r="I616" s="658" t="s">
        <v>528</v>
      </c>
      <c r="J616" s="303">
        <v>0</v>
      </c>
      <c r="K616" s="304">
        <v>0</v>
      </c>
      <c r="L616" s="305">
        <v>0</v>
      </c>
      <c r="M616" s="305">
        <v>0</v>
      </c>
      <c r="N616" s="303">
        <v>0</v>
      </c>
      <c r="O616" s="306">
        <v>0</v>
      </c>
      <c r="P616" s="303">
        <v>0</v>
      </c>
      <c r="Q616" s="171">
        <f>VLOOKUP(C616&amp;D616&amp;A616,'Delivery Counts'!$A$55:$I$86,8,FALSE)</f>
        <v>0</v>
      </c>
      <c r="R616" s="171">
        <f>VLOOKUP(C616&amp;D616&amp;A616,'Delivery Counts'!$A$55:$I$86,9,FALSE)</f>
        <v>0</v>
      </c>
      <c r="S616" s="16">
        <f t="shared" si="31"/>
        <v>0</v>
      </c>
      <c r="T616" s="237"/>
      <c r="U616" s="237"/>
    </row>
    <row r="617" spans="1:21" s="172" customFormat="1">
      <c r="A617" s="38">
        <v>17</v>
      </c>
      <c r="B617" s="39">
        <f t="shared" si="29"/>
        <v>0</v>
      </c>
      <c r="C617" s="39" t="str">
        <f t="shared" si="30"/>
        <v>2021 Prior Year</v>
      </c>
      <c r="D617" s="40">
        <v>1</v>
      </c>
      <c r="E617" s="662">
        <v>17</v>
      </c>
      <c r="F617" s="40">
        <v>1</v>
      </c>
      <c r="G617" s="40" t="s">
        <v>139</v>
      </c>
      <c r="H617" s="40" t="s">
        <v>409</v>
      </c>
      <c r="I617" s="640" t="s">
        <v>803</v>
      </c>
      <c r="J617" s="303">
        <v>0</v>
      </c>
      <c r="K617" s="304">
        <v>0</v>
      </c>
      <c r="L617" s="305">
        <v>0</v>
      </c>
      <c r="M617" s="305">
        <v>0</v>
      </c>
      <c r="N617" s="303">
        <v>0</v>
      </c>
      <c r="O617" s="306">
        <v>0</v>
      </c>
      <c r="P617" s="303">
        <v>0</v>
      </c>
      <c r="Q617" s="171">
        <f>VLOOKUP(C617&amp;D617&amp;A617,'Delivery Counts'!$A$55:$I$86,8,FALSE)</f>
        <v>0</v>
      </c>
      <c r="R617" s="171">
        <f>VLOOKUP(C617&amp;D617&amp;A617,'Delivery Counts'!$A$55:$I$86,9,FALSE)</f>
        <v>0</v>
      </c>
      <c r="S617" s="16">
        <f t="shared" si="31"/>
        <v>0</v>
      </c>
      <c r="T617" s="237"/>
      <c r="U617" s="237"/>
    </row>
    <row r="618" spans="1:21" s="172" customFormat="1">
      <c r="A618" s="38">
        <v>18</v>
      </c>
      <c r="B618" s="39">
        <f t="shared" si="29"/>
        <v>0</v>
      </c>
      <c r="C618" s="39" t="str">
        <f t="shared" si="30"/>
        <v>2021 Prior Year</v>
      </c>
      <c r="D618" s="40">
        <v>1</v>
      </c>
      <c r="E618" s="662">
        <v>18</v>
      </c>
      <c r="F618" s="662" t="s">
        <v>739</v>
      </c>
      <c r="G618" s="40" t="s">
        <v>138</v>
      </c>
      <c r="H618" s="40" t="s">
        <v>211</v>
      </c>
      <c r="I618" s="640" t="s">
        <v>261</v>
      </c>
      <c r="J618" s="303">
        <v>0</v>
      </c>
      <c r="K618" s="304">
        <v>0</v>
      </c>
      <c r="L618" s="305">
        <v>0</v>
      </c>
      <c r="M618" s="305">
        <v>0</v>
      </c>
      <c r="N618" s="303">
        <v>0</v>
      </c>
      <c r="O618" s="306">
        <v>0</v>
      </c>
      <c r="P618" s="303">
        <v>0</v>
      </c>
      <c r="Q618" s="171">
        <f>VLOOKUP(C618&amp;D618&amp;A618,'Delivery Counts'!$A$55:$I$86,8,FALSE)</f>
        <v>0</v>
      </c>
      <c r="R618" s="171">
        <f>VLOOKUP(C618&amp;D618&amp;A618,'Delivery Counts'!$A$55:$I$86,9,FALSE)</f>
        <v>0</v>
      </c>
      <c r="S618" s="16">
        <f t="shared" si="31"/>
        <v>0</v>
      </c>
      <c r="T618" s="237"/>
      <c r="U618" s="237"/>
    </row>
    <row r="619" spans="1:21" s="172" customFormat="1">
      <c r="A619" s="38">
        <v>18</v>
      </c>
      <c r="B619" s="39">
        <f t="shared" si="29"/>
        <v>0</v>
      </c>
      <c r="C619" s="39" t="str">
        <f t="shared" si="30"/>
        <v>2021 Prior Year</v>
      </c>
      <c r="D619" s="40">
        <v>1</v>
      </c>
      <c r="E619" s="662">
        <v>18</v>
      </c>
      <c r="F619" s="40" t="s">
        <v>739</v>
      </c>
      <c r="G619" s="311" t="s">
        <v>138</v>
      </c>
      <c r="H619" s="40" t="s">
        <v>214</v>
      </c>
      <c r="I619" s="658" t="s">
        <v>676</v>
      </c>
      <c r="J619" s="303">
        <v>0</v>
      </c>
      <c r="K619" s="304">
        <v>0</v>
      </c>
      <c r="L619" s="305">
        <v>0</v>
      </c>
      <c r="M619" s="305">
        <v>0</v>
      </c>
      <c r="N619" s="303">
        <v>0</v>
      </c>
      <c r="O619" s="306">
        <v>0</v>
      </c>
      <c r="P619" s="303">
        <v>0</v>
      </c>
      <c r="Q619" s="171">
        <f>VLOOKUP(C619&amp;D619&amp;A619,'Delivery Counts'!$A$55:$I$86,8,FALSE)</f>
        <v>0</v>
      </c>
      <c r="R619" s="171">
        <f>VLOOKUP(C619&amp;D619&amp;A619,'Delivery Counts'!$A$55:$I$86,9,FALSE)</f>
        <v>0</v>
      </c>
      <c r="S619" s="16">
        <f t="shared" si="31"/>
        <v>0</v>
      </c>
      <c r="T619" s="237"/>
      <c r="U619" s="237"/>
    </row>
    <row r="620" spans="1:21" s="172" customFormat="1">
      <c r="A620" s="38">
        <v>18</v>
      </c>
      <c r="B620" s="39">
        <f t="shared" si="29"/>
        <v>0</v>
      </c>
      <c r="C620" s="39" t="str">
        <f t="shared" si="30"/>
        <v>2021 Prior Year</v>
      </c>
      <c r="D620" s="40">
        <v>1</v>
      </c>
      <c r="E620" s="662">
        <v>18</v>
      </c>
      <c r="F620" s="40" t="s">
        <v>739</v>
      </c>
      <c r="G620" s="311" t="s">
        <v>138</v>
      </c>
      <c r="H620" s="40" t="s">
        <v>215</v>
      </c>
      <c r="I620" s="658" t="s">
        <v>216</v>
      </c>
      <c r="J620" s="303">
        <v>0</v>
      </c>
      <c r="K620" s="304">
        <v>0</v>
      </c>
      <c r="L620" s="305">
        <v>0</v>
      </c>
      <c r="M620" s="305">
        <v>0</v>
      </c>
      <c r="N620" s="303">
        <v>0</v>
      </c>
      <c r="O620" s="306">
        <v>0</v>
      </c>
      <c r="P620" s="303">
        <v>0</v>
      </c>
      <c r="Q620" s="171">
        <f>VLOOKUP(C620&amp;D620&amp;A620,'Delivery Counts'!$A$55:$I$86,8,FALSE)</f>
        <v>0</v>
      </c>
      <c r="R620" s="171">
        <f>VLOOKUP(C620&amp;D620&amp;A620,'Delivery Counts'!$A$55:$I$86,9,FALSE)</f>
        <v>0</v>
      </c>
      <c r="S620" s="16">
        <f t="shared" si="31"/>
        <v>0</v>
      </c>
      <c r="T620" s="237"/>
      <c r="U620" s="237"/>
    </row>
    <row r="621" spans="1:21" s="172" customFormat="1">
      <c r="A621" s="38">
        <v>18</v>
      </c>
      <c r="B621" s="39">
        <f t="shared" si="29"/>
        <v>0</v>
      </c>
      <c r="C621" s="39" t="str">
        <f t="shared" si="30"/>
        <v>2021 Prior Year</v>
      </c>
      <c r="D621" s="40">
        <v>1</v>
      </c>
      <c r="E621" s="662">
        <v>18</v>
      </c>
      <c r="F621" s="40" t="s">
        <v>739</v>
      </c>
      <c r="G621" s="311" t="s">
        <v>138</v>
      </c>
      <c r="H621" s="40" t="s">
        <v>217</v>
      </c>
      <c r="I621" s="658" t="s">
        <v>262</v>
      </c>
      <c r="J621" s="303">
        <v>0</v>
      </c>
      <c r="K621" s="304">
        <v>0</v>
      </c>
      <c r="L621" s="305">
        <v>0</v>
      </c>
      <c r="M621" s="305">
        <v>0</v>
      </c>
      <c r="N621" s="303">
        <v>0</v>
      </c>
      <c r="O621" s="306">
        <v>0</v>
      </c>
      <c r="P621" s="303">
        <v>0</v>
      </c>
      <c r="Q621" s="171">
        <f>VLOOKUP(C621&amp;D621&amp;A621,'Delivery Counts'!$A$55:$I$86,8,FALSE)</f>
        <v>0</v>
      </c>
      <c r="R621" s="171">
        <f>VLOOKUP(C621&amp;D621&amp;A621,'Delivery Counts'!$A$55:$I$86,9,FALSE)</f>
        <v>0</v>
      </c>
      <c r="S621" s="16">
        <f t="shared" si="31"/>
        <v>0</v>
      </c>
      <c r="T621" s="237"/>
      <c r="U621" s="237"/>
    </row>
    <row r="622" spans="1:21" s="172" customFormat="1">
      <c r="A622" s="38">
        <v>18</v>
      </c>
      <c r="B622" s="39">
        <f t="shared" si="29"/>
        <v>0</v>
      </c>
      <c r="C622" s="39" t="str">
        <f t="shared" si="30"/>
        <v>2021 Prior Year</v>
      </c>
      <c r="D622" s="40">
        <v>1</v>
      </c>
      <c r="E622" s="662">
        <v>18</v>
      </c>
      <c r="F622" s="40" t="s">
        <v>739</v>
      </c>
      <c r="G622" s="311" t="s">
        <v>138</v>
      </c>
      <c r="H622" s="40" t="s">
        <v>218</v>
      </c>
      <c r="I622" s="658" t="s">
        <v>677</v>
      </c>
      <c r="J622" s="303">
        <v>0</v>
      </c>
      <c r="K622" s="304">
        <v>0</v>
      </c>
      <c r="L622" s="305">
        <v>0</v>
      </c>
      <c r="M622" s="305">
        <v>0</v>
      </c>
      <c r="N622" s="303">
        <v>0</v>
      </c>
      <c r="O622" s="306">
        <v>0</v>
      </c>
      <c r="P622" s="303">
        <v>0</v>
      </c>
      <c r="Q622" s="171">
        <f>VLOOKUP(C622&amp;D622&amp;A622,'Delivery Counts'!$A$55:$I$86,8,FALSE)</f>
        <v>0</v>
      </c>
      <c r="R622" s="171">
        <f>VLOOKUP(C622&amp;D622&amp;A622,'Delivery Counts'!$A$55:$I$86,9,FALSE)</f>
        <v>0</v>
      </c>
      <c r="S622" s="16">
        <f t="shared" si="31"/>
        <v>0</v>
      </c>
      <c r="T622" s="237"/>
      <c r="U622" s="237"/>
    </row>
    <row r="623" spans="1:21" s="172" customFormat="1">
      <c r="A623" s="38">
        <v>18</v>
      </c>
      <c r="B623" s="39">
        <f t="shared" si="29"/>
        <v>0</v>
      </c>
      <c r="C623" s="39" t="str">
        <f t="shared" si="30"/>
        <v>2021 Prior Year</v>
      </c>
      <c r="D623" s="40">
        <v>1</v>
      </c>
      <c r="E623" s="662">
        <v>18</v>
      </c>
      <c r="F623" s="40" t="s">
        <v>739</v>
      </c>
      <c r="G623" s="311" t="s">
        <v>138</v>
      </c>
      <c r="H623" s="40" t="s">
        <v>219</v>
      </c>
      <c r="I623" s="658" t="s">
        <v>263</v>
      </c>
      <c r="J623" s="303">
        <v>0</v>
      </c>
      <c r="K623" s="304">
        <v>0</v>
      </c>
      <c r="L623" s="305">
        <v>0</v>
      </c>
      <c r="M623" s="305">
        <v>0</v>
      </c>
      <c r="N623" s="303">
        <v>0</v>
      </c>
      <c r="O623" s="306">
        <v>0</v>
      </c>
      <c r="P623" s="303">
        <v>0</v>
      </c>
      <c r="Q623" s="171">
        <f>VLOOKUP(C623&amp;D623&amp;A623,'Delivery Counts'!$A$55:$I$86,8,FALSE)</f>
        <v>0</v>
      </c>
      <c r="R623" s="171">
        <f>VLOOKUP(C623&amp;D623&amp;A623,'Delivery Counts'!$A$55:$I$86,9,FALSE)</f>
        <v>0</v>
      </c>
      <c r="S623" s="16">
        <f t="shared" si="31"/>
        <v>0</v>
      </c>
      <c r="T623" s="237"/>
      <c r="U623" s="237"/>
    </row>
    <row r="624" spans="1:21" s="172" customFormat="1">
      <c r="A624" s="38">
        <v>18</v>
      </c>
      <c r="B624" s="39">
        <f t="shared" si="29"/>
        <v>0</v>
      </c>
      <c r="C624" s="39" t="str">
        <f t="shared" si="30"/>
        <v>2021 Prior Year</v>
      </c>
      <c r="D624" s="40">
        <v>1</v>
      </c>
      <c r="E624" s="662">
        <v>18</v>
      </c>
      <c r="F624" s="40" t="s">
        <v>739</v>
      </c>
      <c r="G624" s="311" t="s">
        <v>138</v>
      </c>
      <c r="H624" s="40" t="s">
        <v>220</v>
      </c>
      <c r="I624" s="658" t="s">
        <v>675</v>
      </c>
      <c r="J624" s="303">
        <v>0</v>
      </c>
      <c r="K624" s="304">
        <v>0</v>
      </c>
      <c r="L624" s="305">
        <v>0</v>
      </c>
      <c r="M624" s="305">
        <v>0</v>
      </c>
      <c r="N624" s="303">
        <v>0</v>
      </c>
      <c r="O624" s="306">
        <v>0</v>
      </c>
      <c r="P624" s="303">
        <v>0</v>
      </c>
      <c r="Q624" s="171">
        <f>VLOOKUP(C624&amp;D624&amp;A624,'Delivery Counts'!$A$55:$I$86,8,FALSE)</f>
        <v>0</v>
      </c>
      <c r="R624" s="171">
        <f>VLOOKUP(C624&amp;D624&amp;A624,'Delivery Counts'!$A$55:$I$86,9,FALSE)</f>
        <v>0</v>
      </c>
      <c r="S624" s="16">
        <f t="shared" si="31"/>
        <v>0</v>
      </c>
      <c r="T624" s="237"/>
      <c r="U624" s="237"/>
    </row>
    <row r="625" spans="1:21" s="172" customFormat="1">
      <c r="A625" s="38">
        <v>18</v>
      </c>
      <c r="B625" s="39">
        <f t="shared" si="29"/>
        <v>0</v>
      </c>
      <c r="C625" s="39" t="str">
        <f t="shared" si="30"/>
        <v>2021 Prior Year</v>
      </c>
      <c r="D625" s="40">
        <v>1</v>
      </c>
      <c r="E625" s="662">
        <v>18</v>
      </c>
      <c r="F625" s="40" t="s">
        <v>739</v>
      </c>
      <c r="G625" s="311" t="s">
        <v>138</v>
      </c>
      <c r="H625" s="40" t="s">
        <v>221</v>
      </c>
      <c r="I625" s="658" t="s">
        <v>264</v>
      </c>
      <c r="J625" s="303">
        <v>0</v>
      </c>
      <c r="K625" s="304">
        <v>0</v>
      </c>
      <c r="L625" s="305">
        <v>0</v>
      </c>
      <c r="M625" s="305">
        <v>0</v>
      </c>
      <c r="N625" s="303">
        <v>0</v>
      </c>
      <c r="O625" s="306">
        <v>0</v>
      </c>
      <c r="P625" s="303">
        <v>0</v>
      </c>
      <c r="Q625" s="171">
        <f>VLOOKUP(C625&amp;D625&amp;A625,'Delivery Counts'!$A$55:$I$86,8,FALSE)</f>
        <v>0</v>
      </c>
      <c r="R625" s="171">
        <f>VLOOKUP(C625&amp;D625&amp;A625,'Delivery Counts'!$A$55:$I$86,9,FALSE)</f>
        <v>0</v>
      </c>
      <c r="S625" s="16">
        <f t="shared" si="31"/>
        <v>0</v>
      </c>
      <c r="T625" s="237"/>
      <c r="U625" s="237"/>
    </row>
    <row r="626" spans="1:21" s="172" customFormat="1">
      <c r="A626" s="38">
        <v>18</v>
      </c>
      <c r="B626" s="39">
        <f t="shared" si="29"/>
        <v>0</v>
      </c>
      <c r="C626" s="39" t="str">
        <f t="shared" si="30"/>
        <v>2021 Prior Year</v>
      </c>
      <c r="D626" s="40">
        <v>1</v>
      </c>
      <c r="E626" s="662">
        <v>18</v>
      </c>
      <c r="F626" s="40" t="s">
        <v>739</v>
      </c>
      <c r="G626" s="311" t="s">
        <v>138</v>
      </c>
      <c r="H626" s="40" t="s">
        <v>222</v>
      </c>
      <c r="I626" s="658" t="s">
        <v>206</v>
      </c>
      <c r="J626" s="303">
        <v>0</v>
      </c>
      <c r="K626" s="304">
        <v>0</v>
      </c>
      <c r="L626" s="305">
        <v>0</v>
      </c>
      <c r="M626" s="305">
        <v>0</v>
      </c>
      <c r="N626" s="303">
        <v>0</v>
      </c>
      <c r="O626" s="306">
        <v>0</v>
      </c>
      <c r="P626" s="303">
        <v>0</v>
      </c>
      <c r="Q626" s="171">
        <f>VLOOKUP(C626&amp;D626&amp;A626,'Delivery Counts'!$A$55:$I$86,8,FALSE)</f>
        <v>0</v>
      </c>
      <c r="R626" s="171">
        <f>VLOOKUP(C626&amp;D626&amp;A626,'Delivery Counts'!$A$55:$I$86,9,FALSE)</f>
        <v>0</v>
      </c>
      <c r="S626" s="16">
        <f t="shared" si="31"/>
        <v>0</v>
      </c>
      <c r="T626" s="237"/>
      <c r="U626" s="237"/>
    </row>
    <row r="627" spans="1:21">
      <c r="A627" s="38">
        <v>18</v>
      </c>
      <c r="B627" s="39">
        <f t="shared" si="29"/>
        <v>0</v>
      </c>
      <c r="C627" s="39" t="str">
        <f t="shared" si="30"/>
        <v>2021 Prior Year</v>
      </c>
      <c r="D627" s="40">
        <v>1</v>
      </c>
      <c r="E627" s="662">
        <v>18</v>
      </c>
      <c r="F627" s="40" t="s">
        <v>739</v>
      </c>
      <c r="G627" s="311" t="s">
        <v>138</v>
      </c>
      <c r="H627" s="40" t="s">
        <v>223</v>
      </c>
      <c r="I627" s="658" t="s">
        <v>181</v>
      </c>
      <c r="J627" s="303">
        <v>0</v>
      </c>
      <c r="K627" s="304">
        <v>0</v>
      </c>
      <c r="L627" s="305">
        <v>0</v>
      </c>
      <c r="M627" s="305">
        <v>0</v>
      </c>
      <c r="N627" s="303">
        <v>0</v>
      </c>
      <c r="O627" s="306">
        <v>0</v>
      </c>
      <c r="P627" s="303">
        <v>0</v>
      </c>
      <c r="Q627" s="171">
        <f>VLOOKUP(C627&amp;D627&amp;A627,'Delivery Counts'!$A$55:$I$86,8,FALSE)</f>
        <v>0</v>
      </c>
      <c r="R627" s="171">
        <f>VLOOKUP(C627&amp;D627&amp;A627,'Delivery Counts'!$A$55:$I$86,9,FALSE)</f>
        <v>0</v>
      </c>
      <c r="S627" s="16">
        <f t="shared" si="31"/>
        <v>0</v>
      </c>
    </row>
    <row r="628" spans="1:21">
      <c r="A628" s="38">
        <v>18</v>
      </c>
      <c r="B628" s="39">
        <f t="shared" si="29"/>
        <v>0</v>
      </c>
      <c r="C628" s="39" t="str">
        <f t="shared" si="30"/>
        <v>2021 Prior Year</v>
      </c>
      <c r="D628" s="40">
        <v>1</v>
      </c>
      <c r="E628" s="662">
        <v>18</v>
      </c>
      <c r="F628" s="40" t="s">
        <v>739</v>
      </c>
      <c r="G628" s="311" t="s">
        <v>138</v>
      </c>
      <c r="H628" s="40" t="s">
        <v>150</v>
      </c>
      <c r="I628" s="658" t="s">
        <v>204</v>
      </c>
      <c r="J628" s="303">
        <v>0</v>
      </c>
      <c r="K628" s="304">
        <v>0</v>
      </c>
      <c r="L628" s="305">
        <v>0</v>
      </c>
      <c r="M628" s="305">
        <v>0</v>
      </c>
      <c r="N628" s="303">
        <v>0</v>
      </c>
      <c r="O628" s="306">
        <v>0</v>
      </c>
      <c r="P628" s="303">
        <v>0</v>
      </c>
      <c r="Q628" s="171">
        <f>VLOOKUP(C628&amp;D628&amp;A628,'Delivery Counts'!$A$55:$I$86,8,FALSE)</f>
        <v>0</v>
      </c>
      <c r="R628" s="171">
        <f>VLOOKUP(C628&amp;D628&amp;A628,'Delivery Counts'!$A$55:$I$86,9,FALSE)</f>
        <v>0</v>
      </c>
      <c r="S628" s="16">
        <f t="shared" si="31"/>
        <v>0</v>
      </c>
    </row>
    <row r="629" spans="1:21" s="172" customFormat="1">
      <c r="A629" s="38">
        <v>18</v>
      </c>
      <c r="B629" s="39">
        <f t="shared" si="29"/>
        <v>0</v>
      </c>
      <c r="C629" s="39" t="str">
        <f t="shared" si="30"/>
        <v>2021 Prior Year</v>
      </c>
      <c r="D629" s="40">
        <v>1</v>
      </c>
      <c r="E629" s="662">
        <v>18</v>
      </c>
      <c r="F629" s="40" t="s">
        <v>739</v>
      </c>
      <c r="G629" s="311" t="s">
        <v>138</v>
      </c>
      <c r="H629" s="40" t="s">
        <v>151</v>
      </c>
      <c r="I629" s="658" t="s">
        <v>205</v>
      </c>
      <c r="J629" s="303">
        <v>0</v>
      </c>
      <c r="K629" s="304">
        <v>0</v>
      </c>
      <c r="L629" s="305">
        <v>0</v>
      </c>
      <c r="M629" s="305">
        <v>0</v>
      </c>
      <c r="N629" s="303">
        <v>0</v>
      </c>
      <c r="O629" s="306">
        <v>0</v>
      </c>
      <c r="P629" s="303">
        <v>0</v>
      </c>
      <c r="Q629" s="171">
        <f>VLOOKUP(C629&amp;D629&amp;A629,'Delivery Counts'!$A$55:$I$86,8,FALSE)</f>
        <v>0</v>
      </c>
      <c r="R629" s="171">
        <f>VLOOKUP(C629&amp;D629&amp;A629,'Delivery Counts'!$A$55:$I$86,9,FALSE)</f>
        <v>0</v>
      </c>
      <c r="S629" s="16">
        <f t="shared" si="31"/>
        <v>0</v>
      </c>
    </row>
    <row r="630" spans="1:21" s="172" customFormat="1">
      <c r="A630" s="38">
        <v>18</v>
      </c>
      <c r="B630" s="39">
        <f t="shared" si="29"/>
        <v>0</v>
      </c>
      <c r="C630" s="39" t="str">
        <f t="shared" si="30"/>
        <v>2021 Prior Year</v>
      </c>
      <c r="D630" s="40">
        <v>1</v>
      </c>
      <c r="E630" s="662">
        <v>18</v>
      </c>
      <c r="F630" s="40" t="s">
        <v>739</v>
      </c>
      <c r="G630" s="311" t="s">
        <v>138</v>
      </c>
      <c r="H630" s="40" t="s">
        <v>152</v>
      </c>
      <c r="I630" s="658" t="s">
        <v>182</v>
      </c>
      <c r="J630" s="303">
        <v>0</v>
      </c>
      <c r="K630" s="304">
        <v>0</v>
      </c>
      <c r="L630" s="305">
        <v>0</v>
      </c>
      <c r="M630" s="305">
        <v>0</v>
      </c>
      <c r="N630" s="303">
        <v>0</v>
      </c>
      <c r="O630" s="306">
        <v>0</v>
      </c>
      <c r="P630" s="303">
        <v>0</v>
      </c>
      <c r="Q630" s="171">
        <f>VLOOKUP(C630&amp;D630&amp;A630,'Delivery Counts'!$A$55:$I$86,8,FALSE)</f>
        <v>0</v>
      </c>
      <c r="R630" s="171">
        <f>VLOOKUP(C630&amp;D630&amp;A630,'Delivery Counts'!$A$55:$I$86,9,FALSE)</f>
        <v>0</v>
      </c>
      <c r="S630" s="16">
        <f t="shared" si="31"/>
        <v>0</v>
      </c>
      <c r="T630" s="237"/>
      <c r="U630" s="237"/>
    </row>
    <row r="631" spans="1:21" s="172" customFormat="1">
      <c r="A631" s="38">
        <v>18</v>
      </c>
      <c r="B631" s="39">
        <f t="shared" si="29"/>
        <v>0</v>
      </c>
      <c r="C631" s="39" t="str">
        <f t="shared" si="30"/>
        <v>2021 Prior Year</v>
      </c>
      <c r="D631" s="40">
        <v>1</v>
      </c>
      <c r="E631" s="662">
        <v>18</v>
      </c>
      <c r="F631" s="40" t="s">
        <v>739</v>
      </c>
      <c r="G631" s="311" t="s">
        <v>138</v>
      </c>
      <c r="H631" s="40" t="s">
        <v>70</v>
      </c>
      <c r="I631" s="658" t="s">
        <v>265</v>
      </c>
      <c r="J631" s="303">
        <v>0</v>
      </c>
      <c r="K631" s="304">
        <v>0</v>
      </c>
      <c r="L631" s="305">
        <v>0</v>
      </c>
      <c r="M631" s="305">
        <v>0</v>
      </c>
      <c r="N631" s="303">
        <v>0</v>
      </c>
      <c r="O631" s="306">
        <v>0</v>
      </c>
      <c r="P631" s="303">
        <v>0</v>
      </c>
      <c r="Q631" s="171">
        <f>VLOOKUP(C631&amp;D631&amp;A631,'Delivery Counts'!$A$55:$I$86,8,FALSE)</f>
        <v>0</v>
      </c>
      <c r="R631" s="171">
        <f>VLOOKUP(C631&amp;D631&amp;A631,'Delivery Counts'!$A$55:$I$86,9,FALSE)</f>
        <v>0</v>
      </c>
      <c r="S631" s="16">
        <f t="shared" si="31"/>
        <v>0</v>
      </c>
      <c r="T631" s="237"/>
      <c r="U631" s="237"/>
    </row>
    <row r="632" spans="1:21" s="172" customFormat="1">
      <c r="A632" s="38">
        <v>18</v>
      </c>
      <c r="B632" s="39">
        <f t="shared" si="29"/>
        <v>0</v>
      </c>
      <c r="C632" s="39" t="str">
        <f t="shared" si="30"/>
        <v>2021 Prior Year</v>
      </c>
      <c r="D632" s="40">
        <v>1</v>
      </c>
      <c r="E632" s="662">
        <v>18</v>
      </c>
      <c r="F632" s="40" t="s">
        <v>739</v>
      </c>
      <c r="G632" s="311" t="s">
        <v>138</v>
      </c>
      <c r="H632" s="40" t="s">
        <v>71</v>
      </c>
      <c r="I632" s="658" t="s">
        <v>266</v>
      </c>
      <c r="J632" s="303">
        <v>0</v>
      </c>
      <c r="K632" s="304">
        <v>0</v>
      </c>
      <c r="L632" s="305">
        <v>0</v>
      </c>
      <c r="M632" s="305">
        <v>0</v>
      </c>
      <c r="N632" s="303">
        <v>0</v>
      </c>
      <c r="O632" s="306">
        <v>0</v>
      </c>
      <c r="P632" s="303">
        <v>0</v>
      </c>
      <c r="Q632" s="171">
        <f>VLOOKUP(C632&amp;D632&amp;A632,'Delivery Counts'!$A$55:$I$86,8,FALSE)</f>
        <v>0</v>
      </c>
      <c r="R632" s="171">
        <f>VLOOKUP(C632&amp;D632&amp;A632,'Delivery Counts'!$A$55:$I$86,9,FALSE)</f>
        <v>0</v>
      </c>
      <c r="S632" s="16">
        <f t="shared" si="31"/>
        <v>0</v>
      </c>
      <c r="T632" s="237"/>
      <c r="U632" s="237"/>
    </row>
    <row r="633" spans="1:21" s="172" customFormat="1">
      <c r="A633" s="38">
        <v>18</v>
      </c>
      <c r="B633" s="39">
        <f t="shared" si="29"/>
        <v>0</v>
      </c>
      <c r="C633" s="39" t="str">
        <f t="shared" si="30"/>
        <v>2021 Prior Year</v>
      </c>
      <c r="D633" s="40">
        <v>1</v>
      </c>
      <c r="E633" s="662">
        <v>18</v>
      </c>
      <c r="F633" s="40" t="s">
        <v>739</v>
      </c>
      <c r="G633" s="311" t="s">
        <v>138</v>
      </c>
      <c r="H633" s="40" t="s">
        <v>72</v>
      </c>
      <c r="I633" s="658" t="s">
        <v>527</v>
      </c>
      <c r="J633" s="303">
        <v>0</v>
      </c>
      <c r="K633" s="304">
        <v>0</v>
      </c>
      <c r="L633" s="305">
        <v>0</v>
      </c>
      <c r="M633" s="305">
        <v>0</v>
      </c>
      <c r="N633" s="303">
        <v>0</v>
      </c>
      <c r="O633" s="306">
        <v>0</v>
      </c>
      <c r="P633" s="303">
        <v>0</v>
      </c>
      <c r="Q633" s="171">
        <f>VLOOKUP(C633&amp;D633&amp;A633,'Delivery Counts'!$A$55:$I$86,8,FALSE)</f>
        <v>0</v>
      </c>
      <c r="R633" s="171">
        <f>VLOOKUP(C633&amp;D633&amp;A633,'Delivery Counts'!$A$55:$I$86,9,FALSE)</f>
        <v>0</v>
      </c>
      <c r="S633" s="16">
        <f t="shared" si="31"/>
        <v>0</v>
      </c>
      <c r="T633" s="237"/>
      <c r="U633" s="237"/>
    </row>
    <row r="634" spans="1:21" s="172" customFormat="1">
      <c r="A634" s="38">
        <v>18</v>
      </c>
      <c r="B634" s="39">
        <f t="shared" si="29"/>
        <v>0</v>
      </c>
      <c r="C634" s="39" t="str">
        <f t="shared" si="30"/>
        <v>2021 Prior Year</v>
      </c>
      <c r="D634" s="40">
        <v>1</v>
      </c>
      <c r="E634" s="662">
        <v>18</v>
      </c>
      <c r="F634" s="40" t="s">
        <v>739</v>
      </c>
      <c r="G634" s="40" t="s">
        <v>138</v>
      </c>
      <c r="H634" s="40" t="s">
        <v>73</v>
      </c>
      <c r="I634" s="658" t="s">
        <v>528</v>
      </c>
      <c r="J634" s="303">
        <v>0</v>
      </c>
      <c r="K634" s="304">
        <v>0</v>
      </c>
      <c r="L634" s="305">
        <v>0</v>
      </c>
      <c r="M634" s="305">
        <v>0</v>
      </c>
      <c r="N634" s="303">
        <v>0</v>
      </c>
      <c r="O634" s="306">
        <v>0</v>
      </c>
      <c r="P634" s="303">
        <v>0</v>
      </c>
      <c r="Q634" s="171">
        <f>VLOOKUP(C634&amp;D634&amp;A634,'Delivery Counts'!$A$55:$I$86,8,FALSE)</f>
        <v>0</v>
      </c>
      <c r="R634" s="171">
        <f>VLOOKUP(C634&amp;D634&amp;A634,'Delivery Counts'!$A$55:$I$86,9,FALSE)</f>
        <v>0</v>
      </c>
      <c r="S634" s="16">
        <f t="shared" si="31"/>
        <v>0</v>
      </c>
      <c r="T634" s="237"/>
      <c r="U634" s="237"/>
    </row>
    <row r="635" spans="1:21" s="172" customFormat="1">
      <c r="A635" s="38">
        <v>18</v>
      </c>
      <c r="B635" s="39">
        <f t="shared" si="29"/>
        <v>0</v>
      </c>
      <c r="C635" s="39" t="str">
        <f t="shared" si="30"/>
        <v>2021 Prior Year</v>
      </c>
      <c r="D635" s="40">
        <v>1</v>
      </c>
      <c r="E635" s="662">
        <v>18</v>
      </c>
      <c r="F635" s="40" t="s">
        <v>739</v>
      </c>
      <c r="G635" s="40" t="s">
        <v>138</v>
      </c>
      <c r="H635" s="40" t="s">
        <v>409</v>
      </c>
      <c r="I635" s="640" t="s">
        <v>803</v>
      </c>
      <c r="J635" s="303">
        <v>0</v>
      </c>
      <c r="K635" s="304">
        <v>0</v>
      </c>
      <c r="L635" s="305">
        <v>0</v>
      </c>
      <c r="M635" s="305">
        <v>0</v>
      </c>
      <c r="N635" s="303">
        <v>0</v>
      </c>
      <c r="O635" s="306">
        <v>0</v>
      </c>
      <c r="P635" s="303">
        <v>0</v>
      </c>
      <c r="Q635" s="171">
        <f>VLOOKUP(C635&amp;D635&amp;A635,'Delivery Counts'!$A$55:$I$86,8,FALSE)</f>
        <v>0</v>
      </c>
      <c r="R635" s="171">
        <f>VLOOKUP(C635&amp;D635&amp;A635,'Delivery Counts'!$A$55:$I$86,9,FALSE)</f>
        <v>0</v>
      </c>
      <c r="S635" s="16">
        <f t="shared" si="31"/>
        <v>0</v>
      </c>
      <c r="T635" s="237"/>
      <c r="U635" s="237"/>
    </row>
    <row r="636" spans="1:21" s="172" customFormat="1">
      <c r="A636" s="38">
        <v>19</v>
      </c>
      <c r="B636" s="39">
        <f t="shared" si="29"/>
        <v>0</v>
      </c>
      <c r="C636" s="39" t="str">
        <f t="shared" si="30"/>
        <v>2021 Prior Year</v>
      </c>
      <c r="D636" s="40">
        <v>1</v>
      </c>
      <c r="E636" s="662">
        <v>19</v>
      </c>
      <c r="F636" s="40" t="s">
        <v>739</v>
      </c>
      <c r="G636" s="40" t="s">
        <v>139</v>
      </c>
      <c r="H636" s="40" t="s">
        <v>211</v>
      </c>
      <c r="I636" s="640" t="s">
        <v>261</v>
      </c>
      <c r="J636" s="303">
        <v>0</v>
      </c>
      <c r="K636" s="304">
        <v>0</v>
      </c>
      <c r="L636" s="305">
        <v>0</v>
      </c>
      <c r="M636" s="305">
        <v>0</v>
      </c>
      <c r="N636" s="303">
        <v>0</v>
      </c>
      <c r="O636" s="306">
        <v>0</v>
      </c>
      <c r="P636" s="303">
        <v>0</v>
      </c>
      <c r="Q636" s="171">
        <f>VLOOKUP(C636&amp;D636&amp;A636,'Delivery Counts'!$A$55:$I$86,8,FALSE)</f>
        <v>0</v>
      </c>
      <c r="R636" s="171">
        <f>VLOOKUP(C636&amp;D636&amp;A636,'Delivery Counts'!$A$55:$I$86,9,FALSE)</f>
        <v>0</v>
      </c>
      <c r="S636" s="16">
        <f t="shared" si="31"/>
        <v>0</v>
      </c>
      <c r="T636" s="237"/>
      <c r="U636" s="237"/>
    </row>
    <row r="637" spans="1:21" s="172" customFormat="1">
      <c r="A637" s="38">
        <v>19</v>
      </c>
      <c r="B637" s="39">
        <f t="shared" si="29"/>
        <v>0</v>
      </c>
      <c r="C637" s="39" t="str">
        <f t="shared" si="30"/>
        <v>2021 Prior Year</v>
      </c>
      <c r="D637" s="40">
        <v>1</v>
      </c>
      <c r="E637" s="662">
        <v>19</v>
      </c>
      <c r="F637" s="40" t="s">
        <v>739</v>
      </c>
      <c r="G637" s="311" t="s">
        <v>139</v>
      </c>
      <c r="H637" s="40" t="s">
        <v>214</v>
      </c>
      <c r="I637" s="658" t="s">
        <v>676</v>
      </c>
      <c r="J637" s="303">
        <v>0</v>
      </c>
      <c r="K637" s="304">
        <v>0</v>
      </c>
      <c r="L637" s="305">
        <v>0</v>
      </c>
      <c r="M637" s="305">
        <v>0</v>
      </c>
      <c r="N637" s="303">
        <v>0</v>
      </c>
      <c r="O637" s="306">
        <v>0</v>
      </c>
      <c r="P637" s="303">
        <v>0</v>
      </c>
      <c r="Q637" s="171">
        <f>VLOOKUP(C637&amp;D637&amp;A637,'Delivery Counts'!$A$55:$I$86,8,FALSE)</f>
        <v>0</v>
      </c>
      <c r="R637" s="171">
        <f>VLOOKUP(C637&amp;D637&amp;A637,'Delivery Counts'!$A$55:$I$86,9,FALSE)</f>
        <v>0</v>
      </c>
      <c r="S637" s="16">
        <f t="shared" si="31"/>
        <v>0</v>
      </c>
      <c r="T637" s="237"/>
      <c r="U637" s="237"/>
    </row>
    <row r="638" spans="1:21" s="172" customFormat="1">
      <c r="A638" s="38">
        <v>19</v>
      </c>
      <c r="B638" s="39">
        <f t="shared" si="29"/>
        <v>0</v>
      </c>
      <c r="C638" s="39" t="str">
        <f t="shared" si="30"/>
        <v>2021 Prior Year</v>
      </c>
      <c r="D638" s="40">
        <v>1</v>
      </c>
      <c r="E638" s="662">
        <v>19</v>
      </c>
      <c r="F638" s="40" t="s">
        <v>739</v>
      </c>
      <c r="G638" s="311" t="s">
        <v>139</v>
      </c>
      <c r="H638" s="40" t="s">
        <v>215</v>
      </c>
      <c r="I638" s="658" t="s">
        <v>216</v>
      </c>
      <c r="J638" s="303">
        <v>0</v>
      </c>
      <c r="K638" s="304">
        <v>0</v>
      </c>
      <c r="L638" s="305">
        <v>0</v>
      </c>
      <c r="M638" s="305">
        <v>0</v>
      </c>
      <c r="N638" s="303">
        <v>0</v>
      </c>
      <c r="O638" s="306">
        <v>0</v>
      </c>
      <c r="P638" s="303">
        <v>0</v>
      </c>
      <c r="Q638" s="171">
        <f>VLOOKUP(C638&amp;D638&amp;A638,'Delivery Counts'!$A$55:$I$86,8,FALSE)</f>
        <v>0</v>
      </c>
      <c r="R638" s="171">
        <f>VLOOKUP(C638&amp;D638&amp;A638,'Delivery Counts'!$A$55:$I$86,9,FALSE)</f>
        <v>0</v>
      </c>
      <c r="S638" s="16">
        <f t="shared" si="31"/>
        <v>0</v>
      </c>
      <c r="T638" s="237"/>
      <c r="U638" s="237"/>
    </row>
    <row r="639" spans="1:21" s="172" customFormat="1">
      <c r="A639" s="38">
        <v>19</v>
      </c>
      <c r="B639" s="39">
        <f t="shared" si="29"/>
        <v>0</v>
      </c>
      <c r="C639" s="39" t="str">
        <f t="shared" si="30"/>
        <v>2021 Prior Year</v>
      </c>
      <c r="D639" s="40">
        <v>1</v>
      </c>
      <c r="E639" s="662">
        <v>19</v>
      </c>
      <c r="F639" s="40" t="s">
        <v>739</v>
      </c>
      <c r="G639" s="311" t="s">
        <v>139</v>
      </c>
      <c r="H639" s="40" t="s">
        <v>217</v>
      </c>
      <c r="I639" s="658" t="s">
        <v>262</v>
      </c>
      <c r="J639" s="303">
        <v>0</v>
      </c>
      <c r="K639" s="304">
        <v>0</v>
      </c>
      <c r="L639" s="305">
        <v>0</v>
      </c>
      <c r="M639" s="305">
        <v>0</v>
      </c>
      <c r="N639" s="303">
        <v>0</v>
      </c>
      <c r="O639" s="306">
        <v>0</v>
      </c>
      <c r="P639" s="303">
        <v>0</v>
      </c>
      <c r="Q639" s="171">
        <f>VLOOKUP(C639&amp;D639&amp;A639,'Delivery Counts'!$A$55:$I$86,8,FALSE)</f>
        <v>0</v>
      </c>
      <c r="R639" s="171">
        <f>VLOOKUP(C639&amp;D639&amp;A639,'Delivery Counts'!$A$55:$I$86,9,FALSE)</f>
        <v>0</v>
      </c>
      <c r="S639" s="16">
        <f t="shared" si="31"/>
        <v>0</v>
      </c>
      <c r="T639" s="237"/>
      <c r="U639" s="237"/>
    </row>
    <row r="640" spans="1:21" s="172" customFormat="1">
      <c r="A640" s="38">
        <v>19</v>
      </c>
      <c r="B640" s="39">
        <f t="shared" si="29"/>
        <v>0</v>
      </c>
      <c r="C640" s="39" t="str">
        <f t="shared" si="30"/>
        <v>2021 Prior Year</v>
      </c>
      <c r="D640" s="40">
        <v>1</v>
      </c>
      <c r="E640" s="662">
        <v>19</v>
      </c>
      <c r="F640" s="40" t="s">
        <v>739</v>
      </c>
      <c r="G640" s="311" t="s">
        <v>139</v>
      </c>
      <c r="H640" s="40" t="s">
        <v>218</v>
      </c>
      <c r="I640" s="658" t="s">
        <v>677</v>
      </c>
      <c r="J640" s="303">
        <v>0</v>
      </c>
      <c r="K640" s="304">
        <v>0</v>
      </c>
      <c r="L640" s="305">
        <v>0</v>
      </c>
      <c r="M640" s="305">
        <v>0</v>
      </c>
      <c r="N640" s="303">
        <v>0</v>
      </c>
      <c r="O640" s="306">
        <v>0</v>
      </c>
      <c r="P640" s="303">
        <v>0</v>
      </c>
      <c r="Q640" s="171">
        <f>VLOOKUP(C640&amp;D640&amp;A640,'Delivery Counts'!$A$55:$I$86,8,FALSE)</f>
        <v>0</v>
      </c>
      <c r="R640" s="171">
        <f>VLOOKUP(C640&amp;D640&amp;A640,'Delivery Counts'!$A$55:$I$86,9,FALSE)</f>
        <v>0</v>
      </c>
      <c r="S640" s="16">
        <f t="shared" si="31"/>
        <v>0</v>
      </c>
      <c r="T640" s="237"/>
      <c r="U640" s="237"/>
    </row>
    <row r="641" spans="1:21" s="172" customFormat="1">
      <c r="A641" s="38">
        <v>19</v>
      </c>
      <c r="B641" s="39">
        <f t="shared" si="29"/>
        <v>0</v>
      </c>
      <c r="C641" s="39" t="str">
        <f t="shared" si="30"/>
        <v>2021 Prior Year</v>
      </c>
      <c r="D641" s="40">
        <v>1</v>
      </c>
      <c r="E641" s="662">
        <v>19</v>
      </c>
      <c r="F641" s="40" t="s">
        <v>739</v>
      </c>
      <c r="G641" s="311" t="s">
        <v>139</v>
      </c>
      <c r="H641" s="40" t="s">
        <v>219</v>
      </c>
      <c r="I641" s="658" t="s">
        <v>263</v>
      </c>
      <c r="J641" s="303">
        <v>0</v>
      </c>
      <c r="K641" s="304">
        <v>0</v>
      </c>
      <c r="L641" s="305">
        <v>0</v>
      </c>
      <c r="M641" s="305">
        <v>0</v>
      </c>
      <c r="N641" s="303">
        <v>0</v>
      </c>
      <c r="O641" s="306">
        <v>0</v>
      </c>
      <c r="P641" s="303">
        <v>0</v>
      </c>
      <c r="Q641" s="171">
        <f>VLOOKUP(C641&amp;D641&amp;A641,'Delivery Counts'!$A$55:$I$86,8,FALSE)</f>
        <v>0</v>
      </c>
      <c r="R641" s="171">
        <f>VLOOKUP(C641&amp;D641&amp;A641,'Delivery Counts'!$A$55:$I$86,9,FALSE)</f>
        <v>0</v>
      </c>
      <c r="S641" s="16">
        <f t="shared" si="31"/>
        <v>0</v>
      </c>
      <c r="T641" s="237"/>
      <c r="U641" s="237"/>
    </row>
    <row r="642" spans="1:21" s="172" customFormat="1">
      <c r="A642" s="38">
        <v>19</v>
      </c>
      <c r="B642" s="39">
        <f t="shared" si="29"/>
        <v>0</v>
      </c>
      <c r="C642" s="39" t="str">
        <f t="shared" si="30"/>
        <v>2021 Prior Year</v>
      </c>
      <c r="D642" s="40">
        <v>1</v>
      </c>
      <c r="E642" s="662">
        <v>19</v>
      </c>
      <c r="F642" s="40" t="s">
        <v>739</v>
      </c>
      <c r="G642" s="311" t="s">
        <v>139</v>
      </c>
      <c r="H642" s="40" t="s">
        <v>220</v>
      </c>
      <c r="I642" s="658" t="s">
        <v>675</v>
      </c>
      <c r="J642" s="303">
        <v>0</v>
      </c>
      <c r="K642" s="304">
        <v>0</v>
      </c>
      <c r="L642" s="305">
        <v>0</v>
      </c>
      <c r="M642" s="305">
        <v>0</v>
      </c>
      <c r="N642" s="303">
        <v>0</v>
      </c>
      <c r="O642" s="306">
        <v>0</v>
      </c>
      <c r="P642" s="303">
        <v>0</v>
      </c>
      <c r="Q642" s="171">
        <f>VLOOKUP(C642&amp;D642&amp;A642,'Delivery Counts'!$A$55:$I$86,8,FALSE)</f>
        <v>0</v>
      </c>
      <c r="R642" s="171">
        <f>VLOOKUP(C642&amp;D642&amp;A642,'Delivery Counts'!$A$55:$I$86,9,FALSE)</f>
        <v>0</v>
      </c>
      <c r="S642" s="16">
        <f t="shared" si="31"/>
        <v>0</v>
      </c>
      <c r="T642" s="237"/>
      <c r="U642" s="237"/>
    </row>
    <row r="643" spans="1:21" s="172" customFormat="1">
      <c r="A643" s="38">
        <v>19</v>
      </c>
      <c r="B643" s="39">
        <f t="shared" si="29"/>
        <v>0</v>
      </c>
      <c r="C643" s="39" t="str">
        <f t="shared" si="30"/>
        <v>2021 Prior Year</v>
      </c>
      <c r="D643" s="40">
        <v>1</v>
      </c>
      <c r="E643" s="662">
        <v>19</v>
      </c>
      <c r="F643" s="40" t="s">
        <v>739</v>
      </c>
      <c r="G643" s="311" t="s">
        <v>139</v>
      </c>
      <c r="H643" s="40" t="s">
        <v>221</v>
      </c>
      <c r="I643" s="658" t="s">
        <v>264</v>
      </c>
      <c r="J643" s="303">
        <v>0</v>
      </c>
      <c r="K643" s="304">
        <v>0</v>
      </c>
      <c r="L643" s="305">
        <v>0</v>
      </c>
      <c r="M643" s="305">
        <v>0</v>
      </c>
      <c r="N643" s="303">
        <v>0</v>
      </c>
      <c r="O643" s="306">
        <v>0</v>
      </c>
      <c r="P643" s="303">
        <v>0</v>
      </c>
      <c r="Q643" s="171">
        <f>VLOOKUP(C643&amp;D643&amp;A643,'Delivery Counts'!$A$55:$I$86,8,FALSE)</f>
        <v>0</v>
      </c>
      <c r="R643" s="171">
        <f>VLOOKUP(C643&amp;D643&amp;A643,'Delivery Counts'!$A$55:$I$86,9,FALSE)</f>
        <v>0</v>
      </c>
      <c r="S643" s="16">
        <f t="shared" si="31"/>
        <v>0</v>
      </c>
      <c r="T643" s="237"/>
      <c r="U643" s="237"/>
    </row>
    <row r="644" spans="1:21" s="172" customFormat="1">
      <c r="A644" s="38">
        <v>19</v>
      </c>
      <c r="B644" s="39">
        <f t="shared" si="29"/>
        <v>0</v>
      </c>
      <c r="C644" s="39" t="str">
        <f t="shared" si="30"/>
        <v>2021 Prior Year</v>
      </c>
      <c r="D644" s="40">
        <v>1</v>
      </c>
      <c r="E644" s="662">
        <v>19</v>
      </c>
      <c r="F644" s="40" t="s">
        <v>739</v>
      </c>
      <c r="G644" s="311" t="s">
        <v>139</v>
      </c>
      <c r="H644" s="40" t="s">
        <v>222</v>
      </c>
      <c r="I644" s="658" t="s">
        <v>206</v>
      </c>
      <c r="J644" s="303">
        <v>0</v>
      </c>
      <c r="K644" s="304">
        <v>0</v>
      </c>
      <c r="L644" s="305">
        <v>0</v>
      </c>
      <c r="M644" s="305">
        <v>0</v>
      </c>
      <c r="N644" s="303">
        <v>0</v>
      </c>
      <c r="O644" s="306">
        <v>0</v>
      </c>
      <c r="P644" s="303">
        <v>0</v>
      </c>
      <c r="Q644" s="171">
        <f>VLOOKUP(C644&amp;D644&amp;A644,'Delivery Counts'!$A$55:$I$86,8,FALSE)</f>
        <v>0</v>
      </c>
      <c r="R644" s="171">
        <f>VLOOKUP(C644&amp;D644&amp;A644,'Delivery Counts'!$A$55:$I$86,9,FALSE)</f>
        <v>0</v>
      </c>
      <c r="S644" s="16">
        <f t="shared" si="31"/>
        <v>0</v>
      </c>
      <c r="T644" s="237"/>
      <c r="U644" s="237"/>
    </row>
    <row r="645" spans="1:21">
      <c r="A645" s="38">
        <v>19</v>
      </c>
      <c r="B645" s="39">
        <f t="shared" si="29"/>
        <v>0</v>
      </c>
      <c r="C645" s="39" t="str">
        <f t="shared" si="30"/>
        <v>2021 Prior Year</v>
      </c>
      <c r="D645" s="40">
        <v>1</v>
      </c>
      <c r="E645" s="662">
        <v>19</v>
      </c>
      <c r="F645" s="40" t="s">
        <v>739</v>
      </c>
      <c r="G645" s="311" t="s">
        <v>139</v>
      </c>
      <c r="H645" s="40" t="s">
        <v>223</v>
      </c>
      <c r="I645" s="658" t="s">
        <v>181</v>
      </c>
      <c r="J645" s="303">
        <v>0</v>
      </c>
      <c r="K645" s="304">
        <v>0</v>
      </c>
      <c r="L645" s="305">
        <v>0</v>
      </c>
      <c r="M645" s="305">
        <v>0</v>
      </c>
      <c r="N645" s="303">
        <v>0</v>
      </c>
      <c r="O645" s="306">
        <v>0</v>
      </c>
      <c r="P645" s="303">
        <v>0</v>
      </c>
      <c r="Q645" s="171">
        <f>VLOOKUP(C645&amp;D645&amp;A645,'Delivery Counts'!$A$55:$I$86,8,FALSE)</f>
        <v>0</v>
      </c>
      <c r="R645" s="171">
        <f>VLOOKUP(C645&amp;D645&amp;A645,'Delivery Counts'!$A$55:$I$86,9,FALSE)</f>
        <v>0</v>
      </c>
      <c r="S645" s="16">
        <f t="shared" si="31"/>
        <v>0</v>
      </c>
    </row>
    <row r="646" spans="1:21">
      <c r="A646" s="38">
        <v>19</v>
      </c>
      <c r="B646" s="39">
        <f t="shared" si="29"/>
        <v>0</v>
      </c>
      <c r="C646" s="39" t="str">
        <f t="shared" si="30"/>
        <v>2021 Prior Year</v>
      </c>
      <c r="D646" s="40">
        <v>1</v>
      </c>
      <c r="E646" s="662">
        <v>19</v>
      </c>
      <c r="F646" s="40" t="s">
        <v>739</v>
      </c>
      <c r="G646" s="311" t="s">
        <v>139</v>
      </c>
      <c r="H646" s="40" t="s">
        <v>150</v>
      </c>
      <c r="I646" s="658" t="s">
        <v>204</v>
      </c>
      <c r="J646" s="303">
        <v>0</v>
      </c>
      <c r="K646" s="304">
        <v>0</v>
      </c>
      <c r="L646" s="305">
        <v>0</v>
      </c>
      <c r="M646" s="305">
        <v>0</v>
      </c>
      <c r="N646" s="303">
        <v>0</v>
      </c>
      <c r="O646" s="306">
        <v>0</v>
      </c>
      <c r="P646" s="303">
        <v>0</v>
      </c>
      <c r="Q646" s="171">
        <f>VLOOKUP(C646&amp;D646&amp;A646,'Delivery Counts'!$A$55:$I$86,8,FALSE)</f>
        <v>0</v>
      </c>
      <c r="R646" s="171">
        <f>VLOOKUP(C646&amp;D646&amp;A646,'Delivery Counts'!$A$55:$I$86,9,FALSE)</f>
        <v>0</v>
      </c>
      <c r="S646" s="16">
        <f t="shared" si="31"/>
        <v>0</v>
      </c>
    </row>
    <row r="647" spans="1:21" s="172" customFormat="1">
      <c r="A647" s="38">
        <v>19</v>
      </c>
      <c r="B647" s="39">
        <f t="shared" si="29"/>
        <v>0</v>
      </c>
      <c r="C647" s="39" t="str">
        <f t="shared" ref="C647:C746" si="32">$C$582</f>
        <v>2021 Prior Year</v>
      </c>
      <c r="D647" s="40">
        <v>1</v>
      </c>
      <c r="E647" s="662">
        <v>19</v>
      </c>
      <c r="F647" s="40" t="s">
        <v>739</v>
      </c>
      <c r="G647" s="311" t="s">
        <v>139</v>
      </c>
      <c r="H647" s="40" t="s">
        <v>151</v>
      </c>
      <c r="I647" s="658" t="s">
        <v>205</v>
      </c>
      <c r="J647" s="303">
        <v>0</v>
      </c>
      <c r="K647" s="304">
        <v>0</v>
      </c>
      <c r="L647" s="305">
        <v>0</v>
      </c>
      <c r="M647" s="305">
        <v>0</v>
      </c>
      <c r="N647" s="303">
        <v>0</v>
      </c>
      <c r="O647" s="306">
        <v>0</v>
      </c>
      <c r="P647" s="303">
        <v>0</v>
      </c>
      <c r="Q647" s="171">
        <f>VLOOKUP(C647&amp;D647&amp;A647,'Delivery Counts'!$A$55:$I$86,8,FALSE)</f>
        <v>0</v>
      </c>
      <c r="R647" s="171">
        <f>VLOOKUP(C647&amp;D647&amp;A647,'Delivery Counts'!$A$55:$I$86,9,FALSE)</f>
        <v>0</v>
      </c>
      <c r="S647" s="16">
        <f t="shared" ref="S647:S746" si="33">Q647+R647</f>
        <v>0</v>
      </c>
    </row>
    <row r="648" spans="1:21" s="172" customFormat="1">
      <c r="A648" s="38">
        <v>19</v>
      </c>
      <c r="B648" s="39">
        <f t="shared" si="29"/>
        <v>0</v>
      </c>
      <c r="C648" s="39" t="str">
        <f t="shared" si="32"/>
        <v>2021 Prior Year</v>
      </c>
      <c r="D648" s="40">
        <v>1</v>
      </c>
      <c r="E648" s="662">
        <v>19</v>
      </c>
      <c r="F648" s="40" t="s">
        <v>739</v>
      </c>
      <c r="G648" s="311" t="s">
        <v>139</v>
      </c>
      <c r="H648" s="40" t="s">
        <v>152</v>
      </c>
      <c r="I648" s="658" t="s">
        <v>182</v>
      </c>
      <c r="J648" s="303">
        <v>0</v>
      </c>
      <c r="K648" s="304">
        <v>0</v>
      </c>
      <c r="L648" s="305">
        <v>0</v>
      </c>
      <c r="M648" s="305">
        <v>0</v>
      </c>
      <c r="N648" s="303">
        <v>0</v>
      </c>
      <c r="O648" s="306">
        <v>0</v>
      </c>
      <c r="P648" s="303">
        <v>0</v>
      </c>
      <c r="Q648" s="171">
        <f>VLOOKUP(C648&amp;D648&amp;A648,'Delivery Counts'!$A$55:$I$86,8,FALSE)</f>
        <v>0</v>
      </c>
      <c r="R648" s="171">
        <f>VLOOKUP(C648&amp;D648&amp;A648,'Delivery Counts'!$A$55:$I$86,9,FALSE)</f>
        <v>0</v>
      </c>
      <c r="S648" s="16">
        <f t="shared" si="33"/>
        <v>0</v>
      </c>
      <c r="T648" s="237"/>
      <c r="U648" s="237"/>
    </row>
    <row r="649" spans="1:21" s="172" customFormat="1">
      <c r="A649" s="38">
        <v>19</v>
      </c>
      <c r="B649" s="39">
        <f t="shared" si="29"/>
        <v>0</v>
      </c>
      <c r="C649" s="39" t="str">
        <f t="shared" si="32"/>
        <v>2021 Prior Year</v>
      </c>
      <c r="D649" s="40">
        <v>1</v>
      </c>
      <c r="E649" s="662">
        <v>19</v>
      </c>
      <c r="F649" s="40" t="s">
        <v>739</v>
      </c>
      <c r="G649" s="311" t="s">
        <v>139</v>
      </c>
      <c r="H649" s="40" t="s">
        <v>70</v>
      </c>
      <c r="I649" s="658" t="s">
        <v>265</v>
      </c>
      <c r="J649" s="303">
        <v>0</v>
      </c>
      <c r="K649" s="304">
        <v>0</v>
      </c>
      <c r="L649" s="305">
        <v>0</v>
      </c>
      <c r="M649" s="305">
        <v>0</v>
      </c>
      <c r="N649" s="303">
        <v>0</v>
      </c>
      <c r="O649" s="306">
        <v>0</v>
      </c>
      <c r="P649" s="303">
        <v>0</v>
      </c>
      <c r="Q649" s="171">
        <f>VLOOKUP(C649&amp;D649&amp;A649,'Delivery Counts'!$A$55:$I$86,8,FALSE)</f>
        <v>0</v>
      </c>
      <c r="R649" s="171">
        <f>VLOOKUP(C649&amp;D649&amp;A649,'Delivery Counts'!$A$55:$I$86,9,FALSE)</f>
        <v>0</v>
      </c>
      <c r="S649" s="16">
        <f t="shared" si="33"/>
        <v>0</v>
      </c>
      <c r="T649" s="237"/>
      <c r="U649" s="237"/>
    </row>
    <row r="650" spans="1:21" s="172" customFormat="1">
      <c r="A650" s="38">
        <v>19</v>
      </c>
      <c r="B650" s="39">
        <f t="shared" si="29"/>
        <v>0</v>
      </c>
      <c r="C650" s="39" t="str">
        <f t="shared" si="32"/>
        <v>2021 Prior Year</v>
      </c>
      <c r="D650" s="40">
        <v>1</v>
      </c>
      <c r="E650" s="662">
        <v>19</v>
      </c>
      <c r="F650" s="40" t="s">
        <v>739</v>
      </c>
      <c r="G650" s="311" t="s">
        <v>139</v>
      </c>
      <c r="H650" s="40" t="s">
        <v>71</v>
      </c>
      <c r="I650" s="658" t="s">
        <v>266</v>
      </c>
      <c r="J650" s="303">
        <v>0</v>
      </c>
      <c r="K650" s="304">
        <v>0</v>
      </c>
      <c r="L650" s="305">
        <v>0</v>
      </c>
      <c r="M650" s="305">
        <v>0</v>
      </c>
      <c r="N650" s="303">
        <v>0</v>
      </c>
      <c r="O650" s="306">
        <v>0</v>
      </c>
      <c r="P650" s="303">
        <v>0</v>
      </c>
      <c r="Q650" s="171">
        <f>VLOOKUP(C650&amp;D650&amp;A650,'Delivery Counts'!$A$55:$I$86,8,FALSE)</f>
        <v>0</v>
      </c>
      <c r="R650" s="171">
        <f>VLOOKUP(C650&amp;D650&amp;A650,'Delivery Counts'!$A$55:$I$86,9,FALSE)</f>
        <v>0</v>
      </c>
      <c r="S650" s="16">
        <f t="shared" si="33"/>
        <v>0</v>
      </c>
      <c r="T650" s="237"/>
      <c r="U650" s="237"/>
    </row>
    <row r="651" spans="1:21" s="172" customFormat="1">
      <c r="A651" s="38">
        <v>19</v>
      </c>
      <c r="B651" s="39">
        <f t="shared" si="29"/>
        <v>0</v>
      </c>
      <c r="C651" s="39" t="str">
        <f t="shared" si="32"/>
        <v>2021 Prior Year</v>
      </c>
      <c r="D651" s="40">
        <v>1</v>
      </c>
      <c r="E651" s="662">
        <v>19</v>
      </c>
      <c r="F651" s="40" t="s">
        <v>739</v>
      </c>
      <c r="G651" s="311" t="s">
        <v>139</v>
      </c>
      <c r="H651" s="40" t="s">
        <v>72</v>
      </c>
      <c r="I651" s="658" t="s">
        <v>527</v>
      </c>
      <c r="J651" s="303">
        <v>0</v>
      </c>
      <c r="K651" s="304">
        <v>0</v>
      </c>
      <c r="L651" s="305">
        <v>0</v>
      </c>
      <c r="M651" s="305">
        <v>0</v>
      </c>
      <c r="N651" s="303">
        <v>0</v>
      </c>
      <c r="O651" s="306">
        <v>0</v>
      </c>
      <c r="P651" s="303">
        <v>0</v>
      </c>
      <c r="Q651" s="171">
        <f>VLOOKUP(C651&amp;D651&amp;A651,'Delivery Counts'!$A$55:$I$86,8,FALSE)</f>
        <v>0</v>
      </c>
      <c r="R651" s="171">
        <f>VLOOKUP(C651&amp;D651&amp;A651,'Delivery Counts'!$A$55:$I$86,9,FALSE)</f>
        <v>0</v>
      </c>
      <c r="S651" s="16">
        <f t="shared" si="33"/>
        <v>0</v>
      </c>
      <c r="T651" s="237"/>
      <c r="U651" s="237"/>
    </row>
    <row r="652" spans="1:21" s="172" customFormat="1">
      <c r="A652" s="38">
        <v>19</v>
      </c>
      <c r="B652" s="39">
        <f t="shared" si="29"/>
        <v>0</v>
      </c>
      <c r="C652" s="39" t="str">
        <f t="shared" si="32"/>
        <v>2021 Prior Year</v>
      </c>
      <c r="D652" s="40">
        <v>1</v>
      </c>
      <c r="E652" s="662">
        <v>19</v>
      </c>
      <c r="F652" s="40" t="s">
        <v>739</v>
      </c>
      <c r="G652" s="40" t="s">
        <v>139</v>
      </c>
      <c r="H652" s="40" t="s">
        <v>73</v>
      </c>
      <c r="I652" s="658" t="s">
        <v>528</v>
      </c>
      <c r="J652" s="303">
        <v>0</v>
      </c>
      <c r="K652" s="304">
        <v>0</v>
      </c>
      <c r="L652" s="305">
        <v>0</v>
      </c>
      <c r="M652" s="305">
        <v>0</v>
      </c>
      <c r="N652" s="303">
        <v>0</v>
      </c>
      <c r="O652" s="306">
        <v>0</v>
      </c>
      <c r="P652" s="303">
        <v>0</v>
      </c>
      <c r="Q652" s="171">
        <f>VLOOKUP(C652&amp;D652&amp;A652,'Delivery Counts'!$A$55:$I$86,8,FALSE)</f>
        <v>0</v>
      </c>
      <c r="R652" s="171">
        <f>VLOOKUP(C652&amp;D652&amp;A652,'Delivery Counts'!$A$55:$I$86,9,FALSE)</f>
        <v>0</v>
      </c>
      <c r="S652" s="16">
        <f t="shared" si="33"/>
        <v>0</v>
      </c>
      <c r="T652" s="237"/>
      <c r="U652" s="237"/>
    </row>
    <row r="653" spans="1:21" s="172" customFormat="1">
      <c r="A653" s="38">
        <v>19</v>
      </c>
      <c r="B653" s="39">
        <f t="shared" si="29"/>
        <v>0</v>
      </c>
      <c r="C653" s="39" t="str">
        <f t="shared" si="32"/>
        <v>2021 Prior Year</v>
      </c>
      <c r="D653" s="40">
        <v>1</v>
      </c>
      <c r="E653" s="662">
        <v>19</v>
      </c>
      <c r="F653" s="40" t="s">
        <v>739</v>
      </c>
      <c r="G653" s="40" t="s">
        <v>139</v>
      </c>
      <c r="H653" s="40" t="s">
        <v>409</v>
      </c>
      <c r="I653" s="640" t="s">
        <v>803</v>
      </c>
      <c r="J653" s="303">
        <v>0</v>
      </c>
      <c r="K653" s="304">
        <v>0</v>
      </c>
      <c r="L653" s="305">
        <v>0</v>
      </c>
      <c r="M653" s="305">
        <v>0</v>
      </c>
      <c r="N653" s="303">
        <v>0</v>
      </c>
      <c r="O653" s="306">
        <v>0</v>
      </c>
      <c r="P653" s="303">
        <v>0</v>
      </c>
      <c r="Q653" s="171">
        <f>VLOOKUP(C653&amp;D653&amp;A653,'Delivery Counts'!$A$55:$I$86,8,FALSE)</f>
        <v>0</v>
      </c>
      <c r="R653" s="171">
        <f>VLOOKUP(C653&amp;D653&amp;A653,'Delivery Counts'!$A$55:$I$86,9,FALSE)</f>
        <v>0</v>
      </c>
      <c r="S653" s="16">
        <f t="shared" si="33"/>
        <v>0</v>
      </c>
      <c r="T653" s="237"/>
      <c r="U653" s="237"/>
    </row>
    <row r="654" spans="1:21" s="172" customFormat="1">
      <c r="A654" s="38">
        <v>20</v>
      </c>
      <c r="B654" s="39">
        <f t="shared" si="29"/>
        <v>0</v>
      </c>
      <c r="C654" s="39" t="str">
        <f t="shared" si="32"/>
        <v>2021 Prior Year</v>
      </c>
      <c r="D654" s="40">
        <v>1</v>
      </c>
      <c r="E654" s="662">
        <v>20</v>
      </c>
      <c r="F654" s="662" t="s">
        <v>740</v>
      </c>
      <c r="G654" s="311" t="s">
        <v>138</v>
      </c>
      <c r="H654" s="40" t="s">
        <v>211</v>
      </c>
      <c r="I654" s="640" t="s">
        <v>261</v>
      </c>
      <c r="J654" s="303">
        <v>0</v>
      </c>
      <c r="K654" s="304">
        <v>0</v>
      </c>
      <c r="L654" s="305">
        <v>0</v>
      </c>
      <c r="M654" s="305">
        <v>0</v>
      </c>
      <c r="N654" s="303">
        <v>0</v>
      </c>
      <c r="O654" s="306">
        <v>0</v>
      </c>
      <c r="P654" s="303">
        <v>0</v>
      </c>
      <c r="Q654" s="171">
        <f>VLOOKUP(C654&amp;D654&amp;A654,'Delivery Counts'!$A$55:$I$86,8,FALSE)</f>
        <v>0</v>
      </c>
      <c r="R654" s="171">
        <f>VLOOKUP(C654&amp;D654&amp;A654,'Delivery Counts'!$A$55:$I$86,9,FALSE)</f>
        <v>0</v>
      </c>
      <c r="S654" s="16">
        <f t="shared" si="33"/>
        <v>0</v>
      </c>
      <c r="T654" s="237"/>
      <c r="U654" s="237"/>
    </row>
    <row r="655" spans="1:21" s="172" customFormat="1">
      <c r="A655" s="38">
        <v>20</v>
      </c>
      <c r="B655" s="39">
        <f t="shared" si="29"/>
        <v>0</v>
      </c>
      <c r="C655" s="39" t="str">
        <f t="shared" si="32"/>
        <v>2021 Prior Year</v>
      </c>
      <c r="D655" s="40">
        <v>1</v>
      </c>
      <c r="E655" s="662">
        <v>20</v>
      </c>
      <c r="F655" s="40" t="s">
        <v>740</v>
      </c>
      <c r="G655" s="311" t="s">
        <v>138</v>
      </c>
      <c r="H655" s="40" t="s">
        <v>214</v>
      </c>
      <c r="I655" s="658" t="s">
        <v>676</v>
      </c>
      <c r="J655" s="303">
        <v>0</v>
      </c>
      <c r="K655" s="304">
        <v>0</v>
      </c>
      <c r="L655" s="305">
        <v>0</v>
      </c>
      <c r="M655" s="305">
        <v>0</v>
      </c>
      <c r="N655" s="303">
        <v>0</v>
      </c>
      <c r="O655" s="306">
        <v>0</v>
      </c>
      <c r="P655" s="303">
        <v>0</v>
      </c>
      <c r="Q655" s="171">
        <f>VLOOKUP(C655&amp;D655&amp;A655,'Delivery Counts'!$A$55:$I$86,8,FALSE)</f>
        <v>0</v>
      </c>
      <c r="R655" s="171">
        <f>VLOOKUP(C655&amp;D655&amp;A655,'Delivery Counts'!$A$55:$I$86,9,FALSE)</f>
        <v>0</v>
      </c>
      <c r="S655" s="16">
        <f t="shared" si="33"/>
        <v>0</v>
      </c>
      <c r="T655" s="237"/>
      <c r="U655" s="237"/>
    </row>
    <row r="656" spans="1:21" s="172" customFormat="1">
      <c r="A656" s="38">
        <v>20</v>
      </c>
      <c r="B656" s="39">
        <f t="shared" si="29"/>
        <v>0</v>
      </c>
      <c r="C656" s="39" t="str">
        <f t="shared" si="32"/>
        <v>2021 Prior Year</v>
      </c>
      <c r="D656" s="40">
        <v>1</v>
      </c>
      <c r="E656" s="662">
        <v>20</v>
      </c>
      <c r="F656" s="40" t="s">
        <v>740</v>
      </c>
      <c r="G656" s="311" t="s">
        <v>138</v>
      </c>
      <c r="H656" s="40" t="s">
        <v>215</v>
      </c>
      <c r="I656" s="658" t="s">
        <v>216</v>
      </c>
      <c r="J656" s="303">
        <v>0</v>
      </c>
      <c r="K656" s="304">
        <v>0</v>
      </c>
      <c r="L656" s="305">
        <v>0</v>
      </c>
      <c r="M656" s="305">
        <v>0</v>
      </c>
      <c r="N656" s="303">
        <v>0</v>
      </c>
      <c r="O656" s="306">
        <v>0</v>
      </c>
      <c r="P656" s="303">
        <v>0</v>
      </c>
      <c r="Q656" s="171">
        <f>VLOOKUP(C656&amp;D656&amp;A656,'Delivery Counts'!$A$55:$I$86,8,FALSE)</f>
        <v>0</v>
      </c>
      <c r="R656" s="171">
        <f>VLOOKUP(C656&amp;D656&amp;A656,'Delivery Counts'!$A$55:$I$86,9,FALSE)</f>
        <v>0</v>
      </c>
      <c r="S656" s="16">
        <f t="shared" si="33"/>
        <v>0</v>
      </c>
      <c r="T656" s="237"/>
      <c r="U656" s="237"/>
    </row>
    <row r="657" spans="1:21" s="172" customFormat="1">
      <c r="A657" s="38">
        <v>20</v>
      </c>
      <c r="B657" s="39">
        <f t="shared" si="29"/>
        <v>0</v>
      </c>
      <c r="C657" s="39" t="str">
        <f t="shared" si="32"/>
        <v>2021 Prior Year</v>
      </c>
      <c r="D657" s="40">
        <v>1</v>
      </c>
      <c r="E657" s="662">
        <v>20</v>
      </c>
      <c r="F657" s="40" t="s">
        <v>740</v>
      </c>
      <c r="G657" s="311" t="s">
        <v>138</v>
      </c>
      <c r="H657" s="40" t="s">
        <v>217</v>
      </c>
      <c r="I657" s="658" t="s">
        <v>262</v>
      </c>
      <c r="J657" s="303">
        <v>0</v>
      </c>
      <c r="K657" s="304">
        <v>0</v>
      </c>
      <c r="L657" s="305">
        <v>0</v>
      </c>
      <c r="M657" s="305">
        <v>0</v>
      </c>
      <c r="N657" s="303">
        <v>0</v>
      </c>
      <c r="O657" s="306">
        <v>0</v>
      </c>
      <c r="P657" s="303">
        <v>0</v>
      </c>
      <c r="Q657" s="171">
        <f>VLOOKUP(C657&amp;D657&amp;A657,'Delivery Counts'!$A$55:$I$86,8,FALSE)</f>
        <v>0</v>
      </c>
      <c r="R657" s="171">
        <f>VLOOKUP(C657&amp;D657&amp;A657,'Delivery Counts'!$A$55:$I$86,9,FALSE)</f>
        <v>0</v>
      </c>
      <c r="S657" s="16">
        <f t="shared" si="33"/>
        <v>0</v>
      </c>
      <c r="T657" s="237"/>
      <c r="U657" s="237"/>
    </row>
    <row r="658" spans="1:21" s="172" customFormat="1">
      <c r="A658" s="38">
        <v>20</v>
      </c>
      <c r="B658" s="39">
        <f t="shared" si="29"/>
        <v>0</v>
      </c>
      <c r="C658" s="39" t="str">
        <f t="shared" si="32"/>
        <v>2021 Prior Year</v>
      </c>
      <c r="D658" s="40">
        <v>1</v>
      </c>
      <c r="E658" s="662">
        <v>20</v>
      </c>
      <c r="F658" s="40" t="s">
        <v>740</v>
      </c>
      <c r="G658" s="311" t="s">
        <v>138</v>
      </c>
      <c r="H658" s="40" t="s">
        <v>218</v>
      </c>
      <c r="I658" s="658" t="s">
        <v>677</v>
      </c>
      <c r="J658" s="303">
        <v>0</v>
      </c>
      <c r="K658" s="304">
        <v>0</v>
      </c>
      <c r="L658" s="305">
        <v>0</v>
      </c>
      <c r="M658" s="305">
        <v>0</v>
      </c>
      <c r="N658" s="303">
        <v>0</v>
      </c>
      <c r="O658" s="306">
        <v>0</v>
      </c>
      <c r="P658" s="303">
        <v>0</v>
      </c>
      <c r="Q658" s="171">
        <f>VLOOKUP(C658&amp;D658&amp;A658,'Delivery Counts'!$A$55:$I$86,8,FALSE)</f>
        <v>0</v>
      </c>
      <c r="R658" s="171">
        <f>VLOOKUP(C658&amp;D658&amp;A658,'Delivery Counts'!$A$55:$I$86,9,FALSE)</f>
        <v>0</v>
      </c>
      <c r="S658" s="16">
        <f t="shared" si="33"/>
        <v>0</v>
      </c>
      <c r="T658" s="237"/>
      <c r="U658" s="237"/>
    </row>
    <row r="659" spans="1:21" s="172" customFormat="1">
      <c r="A659" s="38">
        <v>20</v>
      </c>
      <c r="B659" s="39">
        <f t="shared" si="29"/>
        <v>0</v>
      </c>
      <c r="C659" s="39" t="str">
        <f t="shared" si="32"/>
        <v>2021 Prior Year</v>
      </c>
      <c r="D659" s="40">
        <v>1</v>
      </c>
      <c r="E659" s="662">
        <v>20</v>
      </c>
      <c r="F659" s="40" t="s">
        <v>740</v>
      </c>
      <c r="G659" s="311" t="s">
        <v>138</v>
      </c>
      <c r="H659" s="40" t="s">
        <v>219</v>
      </c>
      <c r="I659" s="658" t="s">
        <v>263</v>
      </c>
      <c r="J659" s="303">
        <v>0</v>
      </c>
      <c r="K659" s="304">
        <v>0</v>
      </c>
      <c r="L659" s="305">
        <v>0</v>
      </c>
      <c r="M659" s="305">
        <v>0</v>
      </c>
      <c r="N659" s="303">
        <v>0</v>
      </c>
      <c r="O659" s="306">
        <v>0</v>
      </c>
      <c r="P659" s="303">
        <v>0</v>
      </c>
      <c r="Q659" s="171">
        <f>VLOOKUP(C659&amp;D659&amp;A659,'Delivery Counts'!$A$55:$I$86,8,FALSE)</f>
        <v>0</v>
      </c>
      <c r="R659" s="171">
        <f>VLOOKUP(C659&amp;D659&amp;A659,'Delivery Counts'!$A$55:$I$86,9,FALSE)</f>
        <v>0</v>
      </c>
      <c r="S659" s="16">
        <f t="shared" si="33"/>
        <v>0</v>
      </c>
      <c r="T659" s="237"/>
      <c r="U659" s="237"/>
    </row>
    <row r="660" spans="1:21" s="172" customFormat="1">
      <c r="A660" s="38">
        <v>20</v>
      </c>
      <c r="B660" s="39">
        <f t="shared" si="29"/>
        <v>0</v>
      </c>
      <c r="C660" s="39" t="str">
        <f t="shared" si="32"/>
        <v>2021 Prior Year</v>
      </c>
      <c r="D660" s="40">
        <v>1</v>
      </c>
      <c r="E660" s="662">
        <v>20</v>
      </c>
      <c r="F660" s="40" t="s">
        <v>740</v>
      </c>
      <c r="G660" s="311" t="s">
        <v>138</v>
      </c>
      <c r="H660" s="40" t="s">
        <v>220</v>
      </c>
      <c r="I660" s="658" t="s">
        <v>675</v>
      </c>
      <c r="J660" s="303">
        <v>0</v>
      </c>
      <c r="K660" s="304">
        <v>0</v>
      </c>
      <c r="L660" s="305">
        <v>0</v>
      </c>
      <c r="M660" s="305">
        <v>0</v>
      </c>
      <c r="N660" s="303">
        <v>0</v>
      </c>
      <c r="O660" s="306">
        <v>0</v>
      </c>
      <c r="P660" s="303">
        <v>0</v>
      </c>
      <c r="Q660" s="171">
        <f>VLOOKUP(C660&amp;D660&amp;A660,'Delivery Counts'!$A$55:$I$86,8,FALSE)</f>
        <v>0</v>
      </c>
      <c r="R660" s="171">
        <f>VLOOKUP(C660&amp;D660&amp;A660,'Delivery Counts'!$A$55:$I$86,9,FALSE)</f>
        <v>0</v>
      </c>
      <c r="S660" s="16">
        <f t="shared" si="33"/>
        <v>0</v>
      </c>
      <c r="T660" s="237"/>
      <c r="U660" s="237"/>
    </row>
    <row r="661" spans="1:21" s="172" customFormat="1">
      <c r="A661" s="38">
        <v>20</v>
      </c>
      <c r="B661" s="39">
        <f t="shared" si="29"/>
        <v>0</v>
      </c>
      <c r="C661" s="39" t="str">
        <f t="shared" si="32"/>
        <v>2021 Prior Year</v>
      </c>
      <c r="D661" s="40">
        <v>1</v>
      </c>
      <c r="E661" s="662">
        <v>20</v>
      </c>
      <c r="F661" s="40" t="s">
        <v>740</v>
      </c>
      <c r="G661" s="311" t="s">
        <v>138</v>
      </c>
      <c r="H661" s="40" t="s">
        <v>221</v>
      </c>
      <c r="I661" s="658" t="s">
        <v>264</v>
      </c>
      <c r="J661" s="303">
        <v>0</v>
      </c>
      <c r="K661" s="304">
        <v>0</v>
      </c>
      <c r="L661" s="305">
        <v>0</v>
      </c>
      <c r="M661" s="305">
        <v>0</v>
      </c>
      <c r="N661" s="303">
        <v>0</v>
      </c>
      <c r="O661" s="306">
        <v>0</v>
      </c>
      <c r="P661" s="303">
        <v>0</v>
      </c>
      <c r="Q661" s="171">
        <f>VLOOKUP(C661&amp;D661&amp;A661,'Delivery Counts'!$A$55:$I$86,8,FALSE)</f>
        <v>0</v>
      </c>
      <c r="R661" s="171">
        <f>VLOOKUP(C661&amp;D661&amp;A661,'Delivery Counts'!$A$55:$I$86,9,FALSE)</f>
        <v>0</v>
      </c>
      <c r="S661" s="16">
        <f t="shared" si="33"/>
        <v>0</v>
      </c>
      <c r="T661" s="237"/>
      <c r="U661" s="237"/>
    </row>
    <row r="662" spans="1:21" s="172" customFormat="1">
      <c r="A662" s="38">
        <v>20</v>
      </c>
      <c r="B662" s="39">
        <f t="shared" si="29"/>
        <v>0</v>
      </c>
      <c r="C662" s="39" t="str">
        <f t="shared" si="32"/>
        <v>2021 Prior Year</v>
      </c>
      <c r="D662" s="40">
        <v>1</v>
      </c>
      <c r="E662" s="662">
        <v>20</v>
      </c>
      <c r="F662" s="40" t="s">
        <v>740</v>
      </c>
      <c r="G662" s="311" t="s">
        <v>138</v>
      </c>
      <c r="H662" s="40" t="s">
        <v>222</v>
      </c>
      <c r="I662" s="658" t="s">
        <v>206</v>
      </c>
      <c r="J662" s="303">
        <v>0</v>
      </c>
      <c r="K662" s="304">
        <v>0</v>
      </c>
      <c r="L662" s="305">
        <v>0</v>
      </c>
      <c r="M662" s="305">
        <v>0</v>
      </c>
      <c r="N662" s="303">
        <v>0</v>
      </c>
      <c r="O662" s="306">
        <v>0</v>
      </c>
      <c r="P662" s="303">
        <v>0</v>
      </c>
      <c r="Q662" s="171">
        <f>VLOOKUP(C662&amp;D662&amp;A662,'Delivery Counts'!$A$55:$I$86,8,FALSE)</f>
        <v>0</v>
      </c>
      <c r="R662" s="171">
        <f>VLOOKUP(C662&amp;D662&amp;A662,'Delivery Counts'!$A$55:$I$86,9,FALSE)</f>
        <v>0</v>
      </c>
      <c r="S662" s="16">
        <f t="shared" si="33"/>
        <v>0</v>
      </c>
      <c r="T662" s="237"/>
      <c r="U662" s="237"/>
    </row>
    <row r="663" spans="1:21">
      <c r="A663" s="38">
        <v>20</v>
      </c>
      <c r="B663" s="39">
        <f t="shared" si="29"/>
        <v>0</v>
      </c>
      <c r="C663" s="39" t="str">
        <f t="shared" si="32"/>
        <v>2021 Prior Year</v>
      </c>
      <c r="D663" s="40">
        <v>1</v>
      </c>
      <c r="E663" s="662">
        <v>20</v>
      </c>
      <c r="F663" s="40" t="s">
        <v>740</v>
      </c>
      <c r="G663" s="311" t="s">
        <v>138</v>
      </c>
      <c r="H663" s="40" t="s">
        <v>223</v>
      </c>
      <c r="I663" s="658" t="s">
        <v>181</v>
      </c>
      <c r="J663" s="303">
        <v>0</v>
      </c>
      <c r="K663" s="304">
        <v>0</v>
      </c>
      <c r="L663" s="305">
        <v>0</v>
      </c>
      <c r="M663" s="305">
        <v>0</v>
      </c>
      <c r="N663" s="303">
        <v>0</v>
      </c>
      <c r="O663" s="306">
        <v>0</v>
      </c>
      <c r="P663" s="303">
        <v>0</v>
      </c>
      <c r="Q663" s="171">
        <f>VLOOKUP(C663&amp;D663&amp;A663,'Delivery Counts'!$A$55:$I$86,8,FALSE)</f>
        <v>0</v>
      </c>
      <c r="R663" s="171">
        <f>VLOOKUP(C663&amp;D663&amp;A663,'Delivery Counts'!$A$55:$I$86,9,FALSE)</f>
        <v>0</v>
      </c>
      <c r="S663" s="16">
        <f t="shared" si="33"/>
        <v>0</v>
      </c>
    </row>
    <row r="664" spans="1:21">
      <c r="A664" s="38">
        <v>20</v>
      </c>
      <c r="B664" s="39">
        <f t="shared" si="29"/>
        <v>0</v>
      </c>
      <c r="C664" s="39" t="str">
        <f t="shared" si="32"/>
        <v>2021 Prior Year</v>
      </c>
      <c r="D664" s="40">
        <v>1</v>
      </c>
      <c r="E664" s="662">
        <v>20</v>
      </c>
      <c r="F664" s="40" t="s">
        <v>740</v>
      </c>
      <c r="G664" s="311" t="s">
        <v>138</v>
      </c>
      <c r="H664" s="40" t="s">
        <v>150</v>
      </c>
      <c r="I664" s="658" t="s">
        <v>204</v>
      </c>
      <c r="J664" s="303">
        <v>0</v>
      </c>
      <c r="K664" s="304">
        <v>0</v>
      </c>
      <c r="L664" s="305">
        <v>0</v>
      </c>
      <c r="M664" s="305">
        <v>0</v>
      </c>
      <c r="N664" s="303">
        <v>0</v>
      </c>
      <c r="O664" s="306">
        <v>0</v>
      </c>
      <c r="P664" s="303">
        <v>0</v>
      </c>
      <c r="Q664" s="171">
        <f>VLOOKUP(C664&amp;D664&amp;A664,'Delivery Counts'!$A$55:$I$86,8,FALSE)</f>
        <v>0</v>
      </c>
      <c r="R664" s="171">
        <f>VLOOKUP(C664&amp;D664&amp;A664,'Delivery Counts'!$A$55:$I$86,9,FALSE)</f>
        <v>0</v>
      </c>
      <c r="S664" s="16">
        <f t="shared" si="33"/>
        <v>0</v>
      </c>
    </row>
    <row r="665" spans="1:21" s="172" customFormat="1">
      <c r="A665" s="38">
        <v>20</v>
      </c>
      <c r="B665" s="39">
        <f t="shared" si="29"/>
        <v>0</v>
      </c>
      <c r="C665" s="39" t="str">
        <f t="shared" si="32"/>
        <v>2021 Prior Year</v>
      </c>
      <c r="D665" s="40">
        <v>1</v>
      </c>
      <c r="E665" s="662">
        <v>20</v>
      </c>
      <c r="F665" s="40" t="s">
        <v>740</v>
      </c>
      <c r="G665" s="311" t="s">
        <v>138</v>
      </c>
      <c r="H665" s="40" t="s">
        <v>151</v>
      </c>
      <c r="I665" s="658" t="s">
        <v>205</v>
      </c>
      <c r="J665" s="303">
        <v>0</v>
      </c>
      <c r="K665" s="304">
        <v>0</v>
      </c>
      <c r="L665" s="305">
        <v>0</v>
      </c>
      <c r="M665" s="305">
        <v>0</v>
      </c>
      <c r="N665" s="303">
        <v>0</v>
      </c>
      <c r="O665" s="306">
        <v>0</v>
      </c>
      <c r="P665" s="303">
        <v>0</v>
      </c>
      <c r="Q665" s="171">
        <f>VLOOKUP(C665&amp;D665&amp;A665,'Delivery Counts'!$A$55:$I$86,8,FALSE)</f>
        <v>0</v>
      </c>
      <c r="R665" s="171">
        <f>VLOOKUP(C665&amp;D665&amp;A665,'Delivery Counts'!$A$55:$I$86,9,FALSE)</f>
        <v>0</v>
      </c>
      <c r="S665" s="16">
        <f t="shared" si="33"/>
        <v>0</v>
      </c>
    </row>
    <row r="666" spans="1:21" s="172" customFormat="1">
      <c r="A666" s="38">
        <v>20</v>
      </c>
      <c r="B666" s="39">
        <f t="shared" si="29"/>
        <v>0</v>
      </c>
      <c r="C666" s="39" t="str">
        <f t="shared" si="32"/>
        <v>2021 Prior Year</v>
      </c>
      <c r="D666" s="40">
        <v>1</v>
      </c>
      <c r="E666" s="662">
        <v>20</v>
      </c>
      <c r="F666" s="40" t="s">
        <v>740</v>
      </c>
      <c r="G666" s="311" t="s">
        <v>138</v>
      </c>
      <c r="H666" s="40" t="s">
        <v>152</v>
      </c>
      <c r="I666" s="658" t="s">
        <v>182</v>
      </c>
      <c r="J666" s="303">
        <v>0</v>
      </c>
      <c r="K666" s="304">
        <v>0</v>
      </c>
      <c r="L666" s="305">
        <v>0</v>
      </c>
      <c r="M666" s="305">
        <v>0</v>
      </c>
      <c r="N666" s="303">
        <v>0</v>
      </c>
      <c r="O666" s="306">
        <v>0</v>
      </c>
      <c r="P666" s="303">
        <v>0</v>
      </c>
      <c r="Q666" s="171">
        <f>VLOOKUP(C666&amp;D666&amp;A666,'Delivery Counts'!$A$55:$I$86,8,FALSE)</f>
        <v>0</v>
      </c>
      <c r="R666" s="171">
        <f>VLOOKUP(C666&amp;D666&amp;A666,'Delivery Counts'!$A$55:$I$86,9,FALSE)</f>
        <v>0</v>
      </c>
      <c r="S666" s="16">
        <f t="shared" si="33"/>
        <v>0</v>
      </c>
      <c r="T666" s="237"/>
      <c r="U666" s="237"/>
    </row>
    <row r="667" spans="1:21" s="172" customFormat="1">
      <c r="A667" s="38">
        <v>20</v>
      </c>
      <c r="B667" s="39">
        <f t="shared" si="29"/>
        <v>0</v>
      </c>
      <c r="C667" s="39" t="str">
        <f t="shared" si="32"/>
        <v>2021 Prior Year</v>
      </c>
      <c r="D667" s="40">
        <v>1</v>
      </c>
      <c r="E667" s="662">
        <v>20</v>
      </c>
      <c r="F667" s="40" t="s">
        <v>740</v>
      </c>
      <c r="G667" s="311" t="s">
        <v>138</v>
      </c>
      <c r="H667" s="40" t="s">
        <v>70</v>
      </c>
      <c r="I667" s="658" t="s">
        <v>265</v>
      </c>
      <c r="J667" s="303">
        <v>0</v>
      </c>
      <c r="K667" s="304">
        <v>0</v>
      </c>
      <c r="L667" s="305">
        <v>0</v>
      </c>
      <c r="M667" s="305">
        <v>0</v>
      </c>
      <c r="N667" s="303">
        <v>0</v>
      </c>
      <c r="O667" s="306">
        <v>0</v>
      </c>
      <c r="P667" s="303">
        <v>0</v>
      </c>
      <c r="Q667" s="171">
        <f>VLOOKUP(C667&amp;D667&amp;A667,'Delivery Counts'!$A$55:$I$86,8,FALSE)</f>
        <v>0</v>
      </c>
      <c r="R667" s="171">
        <f>VLOOKUP(C667&amp;D667&amp;A667,'Delivery Counts'!$A$55:$I$86,9,FALSE)</f>
        <v>0</v>
      </c>
      <c r="S667" s="16">
        <f t="shared" si="33"/>
        <v>0</v>
      </c>
      <c r="T667" s="237"/>
      <c r="U667" s="237"/>
    </row>
    <row r="668" spans="1:21" s="172" customFormat="1">
      <c r="A668" s="38">
        <v>20</v>
      </c>
      <c r="B668" s="39">
        <f t="shared" si="29"/>
        <v>0</v>
      </c>
      <c r="C668" s="39" t="str">
        <f t="shared" si="32"/>
        <v>2021 Prior Year</v>
      </c>
      <c r="D668" s="40">
        <v>1</v>
      </c>
      <c r="E668" s="662">
        <v>20</v>
      </c>
      <c r="F668" s="40" t="s">
        <v>740</v>
      </c>
      <c r="G668" s="311" t="s">
        <v>138</v>
      </c>
      <c r="H668" s="40" t="s">
        <v>71</v>
      </c>
      <c r="I668" s="658" t="s">
        <v>266</v>
      </c>
      <c r="J668" s="303">
        <v>0</v>
      </c>
      <c r="K668" s="304">
        <v>0</v>
      </c>
      <c r="L668" s="305">
        <v>0</v>
      </c>
      <c r="M668" s="305">
        <v>0</v>
      </c>
      <c r="N668" s="303">
        <v>0</v>
      </c>
      <c r="O668" s="306">
        <v>0</v>
      </c>
      <c r="P668" s="303">
        <v>0</v>
      </c>
      <c r="Q668" s="171">
        <f>VLOOKUP(C668&amp;D668&amp;A668,'Delivery Counts'!$A$55:$I$86,8,FALSE)</f>
        <v>0</v>
      </c>
      <c r="R668" s="171">
        <f>VLOOKUP(C668&amp;D668&amp;A668,'Delivery Counts'!$A$55:$I$86,9,FALSE)</f>
        <v>0</v>
      </c>
      <c r="S668" s="16">
        <f t="shared" si="33"/>
        <v>0</v>
      </c>
      <c r="T668" s="237"/>
      <c r="U668" s="237"/>
    </row>
    <row r="669" spans="1:21" s="172" customFormat="1">
      <c r="A669" s="38">
        <v>20</v>
      </c>
      <c r="B669" s="39">
        <f t="shared" si="29"/>
        <v>0</v>
      </c>
      <c r="C669" s="39" t="str">
        <f t="shared" si="32"/>
        <v>2021 Prior Year</v>
      </c>
      <c r="D669" s="40">
        <v>1</v>
      </c>
      <c r="E669" s="662">
        <v>20</v>
      </c>
      <c r="F669" s="40" t="s">
        <v>740</v>
      </c>
      <c r="G669" s="311" t="s">
        <v>138</v>
      </c>
      <c r="H669" s="40" t="s">
        <v>72</v>
      </c>
      <c r="I669" s="658" t="s">
        <v>527</v>
      </c>
      <c r="J669" s="303">
        <v>0</v>
      </c>
      <c r="K669" s="304">
        <v>0</v>
      </c>
      <c r="L669" s="305">
        <v>0</v>
      </c>
      <c r="M669" s="305">
        <v>0</v>
      </c>
      <c r="N669" s="303">
        <v>0</v>
      </c>
      <c r="O669" s="306">
        <v>0</v>
      </c>
      <c r="P669" s="303">
        <v>0</v>
      </c>
      <c r="Q669" s="171">
        <f>VLOOKUP(C669&amp;D669&amp;A669,'Delivery Counts'!$A$55:$I$86,8,FALSE)</f>
        <v>0</v>
      </c>
      <c r="R669" s="171">
        <f>VLOOKUP(C669&amp;D669&amp;A669,'Delivery Counts'!$A$55:$I$86,9,FALSE)</f>
        <v>0</v>
      </c>
      <c r="S669" s="16">
        <f t="shared" si="33"/>
        <v>0</v>
      </c>
      <c r="T669" s="237"/>
      <c r="U669" s="237"/>
    </row>
    <row r="670" spans="1:21" s="172" customFormat="1">
      <c r="A670" s="38">
        <v>20</v>
      </c>
      <c r="B670" s="39">
        <f t="shared" si="29"/>
        <v>0</v>
      </c>
      <c r="C670" s="39" t="str">
        <f t="shared" si="32"/>
        <v>2021 Prior Year</v>
      </c>
      <c r="D670" s="40">
        <v>1</v>
      </c>
      <c r="E670" s="662">
        <v>20</v>
      </c>
      <c r="F670" s="40" t="s">
        <v>740</v>
      </c>
      <c r="G670" s="40" t="s">
        <v>138</v>
      </c>
      <c r="H670" s="40" t="s">
        <v>73</v>
      </c>
      <c r="I670" s="658" t="s">
        <v>528</v>
      </c>
      <c r="J670" s="303">
        <v>0</v>
      </c>
      <c r="K670" s="304">
        <v>0</v>
      </c>
      <c r="L670" s="305">
        <v>0</v>
      </c>
      <c r="M670" s="305">
        <v>0</v>
      </c>
      <c r="N670" s="303">
        <v>0</v>
      </c>
      <c r="O670" s="306">
        <v>0</v>
      </c>
      <c r="P670" s="303">
        <v>0</v>
      </c>
      <c r="Q670" s="171">
        <f>VLOOKUP(C670&amp;D670&amp;A670,'Delivery Counts'!$A$55:$I$86,8,FALSE)</f>
        <v>0</v>
      </c>
      <c r="R670" s="171">
        <f>VLOOKUP(C670&amp;D670&amp;A670,'Delivery Counts'!$A$55:$I$86,9,FALSE)</f>
        <v>0</v>
      </c>
      <c r="S670" s="16">
        <f t="shared" si="33"/>
        <v>0</v>
      </c>
      <c r="T670" s="237"/>
      <c r="U670" s="237"/>
    </row>
    <row r="671" spans="1:21" s="172" customFormat="1">
      <c r="A671" s="38">
        <v>20</v>
      </c>
      <c r="B671" s="39">
        <f t="shared" si="29"/>
        <v>0</v>
      </c>
      <c r="C671" s="39" t="str">
        <f t="shared" si="32"/>
        <v>2021 Prior Year</v>
      </c>
      <c r="D671" s="40">
        <v>1</v>
      </c>
      <c r="E671" s="662">
        <v>20</v>
      </c>
      <c r="F671" s="40" t="s">
        <v>740</v>
      </c>
      <c r="G671" s="40" t="s">
        <v>138</v>
      </c>
      <c r="H671" s="40" t="s">
        <v>409</v>
      </c>
      <c r="I671" s="640" t="s">
        <v>803</v>
      </c>
      <c r="J671" s="303">
        <v>0</v>
      </c>
      <c r="K671" s="304">
        <v>0</v>
      </c>
      <c r="L671" s="305">
        <v>0</v>
      </c>
      <c r="M671" s="305">
        <v>0</v>
      </c>
      <c r="N671" s="303">
        <v>0</v>
      </c>
      <c r="O671" s="306">
        <v>0</v>
      </c>
      <c r="P671" s="303">
        <v>0</v>
      </c>
      <c r="Q671" s="171">
        <f>VLOOKUP(C671&amp;D671&amp;A671,'Delivery Counts'!$A$55:$I$86,8,FALSE)</f>
        <v>0</v>
      </c>
      <c r="R671" s="171">
        <f>VLOOKUP(C671&amp;D671&amp;A671,'Delivery Counts'!$A$55:$I$86,9,FALSE)</f>
        <v>0</v>
      </c>
      <c r="S671" s="16">
        <f t="shared" si="33"/>
        <v>0</v>
      </c>
      <c r="T671" s="237"/>
      <c r="U671" s="237"/>
    </row>
    <row r="672" spans="1:21" s="172" customFormat="1">
      <c r="A672" s="38">
        <v>21</v>
      </c>
      <c r="B672" s="39">
        <f t="shared" ref="B672:B707" si="34">$B$6</f>
        <v>0</v>
      </c>
      <c r="C672" s="39" t="str">
        <f t="shared" si="32"/>
        <v>2021 Prior Year</v>
      </c>
      <c r="D672" s="40">
        <v>1</v>
      </c>
      <c r="E672" s="662">
        <v>21</v>
      </c>
      <c r="F672" s="40">
        <v>2</v>
      </c>
      <c r="G672" s="40" t="s">
        <v>139</v>
      </c>
      <c r="H672" s="40" t="s">
        <v>211</v>
      </c>
      <c r="I672" s="991" t="s">
        <v>261</v>
      </c>
      <c r="J672" s="303">
        <v>0</v>
      </c>
      <c r="K672" s="304">
        <v>0</v>
      </c>
      <c r="L672" s="305">
        <v>0</v>
      </c>
      <c r="M672" s="305">
        <v>0</v>
      </c>
      <c r="N672" s="303">
        <v>0</v>
      </c>
      <c r="O672" s="306">
        <v>0</v>
      </c>
      <c r="P672" s="303">
        <v>0</v>
      </c>
      <c r="Q672" s="171">
        <f>VLOOKUP(C672&amp;D672&amp;A672,'Delivery Counts'!$A$55:$I$86,8,FALSE)</f>
        <v>0</v>
      </c>
      <c r="R672" s="171">
        <f>VLOOKUP(C672&amp;D672&amp;A672,'Delivery Counts'!$A$55:$I$86,9,FALSE)</f>
        <v>0</v>
      </c>
      <c r="S672" s="16">
        <f t="shared" si="33"/>
        <v>0</v>
      </c>
      <c r="T672" s="237"/>
      <c r="U672" s="237"/>
    </row>
    <row r="673" spans="1:21" s="172" customFormat="1">
      <c r="A673" s="38">
        <v>21</v>
      </c>
      <c r="B673" s="39">
        <f t="shared" si="34"/>
        <v>0</v>
      </c>
      <c r="C673" s="39" t="str">
        <f t="shared" si="32"/>
        <v>2021 Prior Year</v>
      </c>
      <c r="D673" s="40">
        <v>1</v>
      </c>
      <c r="E673" s="662">
        <v>21</v>
      </c>
      <c r="F673" s="40">
        <v>2</v>
      </c>
      <c r="G673" s="311" t="s">
        <v>139</v>
      </c>
      <c r="H673" s="40" t="s">
        <v>214</v>
      </c>
      <c r="I673" s="991" t="s">
        <v>676</v>
      </c>
      <c r="J673" s="303">
        <v>0</v>
      </c>
      <c r="K673" s="304">
        <v>0</v>
      </c>
      <c r="L673" s="305">
        <v>0</v>
      </c>
      <c r="M673" s="305">
        <v>0</v>
      </c>
      <c r="N673" s="303">
        <v>0</v>
      </c>
      <c r="O673" s="306">
        <v>0</v>
      </c>
      <c r="P673" s="303">
        <v>0</v>
      </c>
      <c r="Q673" s="171">
        <f>VLOOKUP(C673&amp;D673&amp;A673,'Delivery Counts'!$A$55:$I$86,8,FALSE)</f>
        <v>0</v>
      </c>
      <c r="R673" s="171">
        <f>VLOOKUP(C673&amp;D673&amp;A673,'Delivery Counts'!$A$55:$I$86,9,FALSE)</f>
        <v>0</v>
      </c>
      <c r="S673" s="16">
        <f t="shared" si="33"/>
        <v>0</v>
      </c>
      <c r="T673" s="237"/>
      <c r="U673" s="237"/>
    </row>
    <row r="674" spans="1:21" s="172" customFormat="1">
      <c r="A674" s="38">
        <v>21</v>
      </c>
      <c r="B674" s="39">
        <f t="shared" si="34"/>
        <v>0</v>
      </c>
      <c r="C674" s="39" t="str">
        <f t="shared" si="32"/>
        <v>2021 Prior Year</v>
      </c>
      <c r="D674" s="40">
        <v>1</v>
      </c>
      <c r="E674" s="662">
        <v>21</v>
      </c>
      <c r="F674" s="40">
        <v>2</v>
      </c>
      <c r="G674" s="311" t="s">
        <v>139</v>
      </c>
      <c r="H674" s="40" t="s">
        <v>215</v>
      </c>
      <c r="I674" s="991" t="s">
        <v>216</v>
      </c>
      <c r="J674" s="303">
        <v>0</v>
      </c>
      <c r="K674" s="304">
        <v>0</v>
      </c>
      <c r="L674" s="305">
        <v>0</v>
      </c>
      <c r="M674" s="305">
        <v>0</v>
      </c>
      <c r="N674" s="303">
        <v>0</v>
      </c>
      <c r="O674" s="306">
        <v>0</v>
      </c>
      <c r="P674" s="303">
        <v>0</v>
      </c>
      <c r="Q674" s="171">
        <f>VLOOKUP(C674&amp;D674&amp;A674,'Delivery Counts'!$A$55:$I$86,8,FALSE)</f>
        <v>0</v>
      </c>
      <c r="R674" s="171">
        <f>VLOOKUP(C674&amp;D674&amp;A674,'Delivery Counts'!$A$55:$I$86,9,FALSE)</f>
        <v>0</v>
      </c>
      <c r="S674" s="16">
        <f t="shared" si="33"/>
        <v>0</v>
      </c>
      <c r="T674" s="237"/>
      <c r="U674" s="237"/>
    </row>
    <row r="675" spans="1:21" s="172" customFormat="1">
      <c r="A675" s="38">
        <v>21</v>
      </c>
      <c r="B675" s="39">
        <f t="shared" si="34"/>
        <v>0</v>
      </c>
      <c r="C675" s="39" t="str">
        <f t="shared" si="32"/>
        <v>2021 Prior Year</v>
      </c>
      <c r="D675" s="40">
        <v>1</v>
      </c>
      <c r="E675" s="662">
        <v>21</v>
      </c>
      <c r="F675" s="40">
        <v>2</v>
      </c>
      <c r="G675" s="311" t="s">
        <v>139</v>
      </c>
      <c r="H675" s="40" t="s">
        <v>217</v>
      </c>
      <c r="I675" s="991" t="s">
        <v>262</v>
      </c>
      <c r="J675" s="303">
        <v>0</v>
      </c>
      <c r="K675" s="304">
        <v>0</v>
      </c>
      <c r="L675" s="305">
        <v>0</v>
      </c>
      <c r="M675" s="305">
        <v>0</v>
      </c>
      <c r="N675" s="303">
        <v>0</v>
      </c>
      <c r="O675" s="306">
        <v>0</v>
      </c>
      <c r="P675" s="303">
        <v>0</v>
      </c>
      <c r="Q675" s="171">
        <f>VLOOKUP(C675&amp;D675&amp;A675,'Delivery Counts'!$A$55:$I$86,8,FALSE)</f>
        <v>0</v>
      </c>
      <c r="R675" s="171">
        <f>VLOOKUP(C675&amp;D675&amp;A675,'Delivery Counts'!$A$55:$I$86,9,FALSE)</f>
        <v>0</v>
      </c>
      <c r="S675" s="16">
        <f t="shared" si="33"/>
        <v>0</v>
      </c>
      <c r="T675" s="237"/>
      <c r="U675" s="237"/>
    </row>
    <row r="676" spans="1:21" s="172" customFormat="1">
      <c r="A676" s="38">
        <v>21</v>
      </c>
      <c r="B676" s="39">
        <f t="shared" si="34"/>
        <v>0</v>
      </c>
      <c r="C676" s="39" t="str">
        <f t="shared" si="32"/>
        <v>2021 Prior Year</v>
      </c>
      <c r="D676" s="40">
        <v>1</v>
      </c>
      <c r="E676" s="662">
        <v>21</v>
      </c>
      <c r="F676" s="40">
        <v>2</v>
      </c>
      <c r="G676" s="311" t="s">
        <v>139</v>
      </c>
      <c r="H676" s="40" t="s">
        <v>218</v>
      </c>
      <c r="I676" s="991" t="s">
        <v>677</v>
      </c>
      <c r="J676" s="303">
        <v>0</v>
      </c>
      <c r="K676" s="304">
        <v>0</v>
      </c>
      <c r="L676" s="305">
        <v>0</v>
      </c>
      <c r="M676" s="305">
        <v>0</v>
      </c>
      <c r="N676" s="303">
        <v>0</v>
      </c>
      <c r="O676" s="306">
        <v>0</v>
      </c>
      <c r="P676" s="303">
        <v>0</v>
      </c>
      <c r="Q676" s="171">
        <f>VLOOKUP(C676&amp;D676&amp;A676,'Delivery Counts'!$A$55:$I$86,8,FALSE)</f>
        <v>0</v>
      </c>
      <c r="R676" s="171">
        <f>VLOOKUP(C676&amp;D676&amp;A676,'Delivery Counts'!$A$55:$I$86,9,FALSE)</f>
        <v>0</v>
      </c>
      <c r="S676" s="16">
        <f t="shared" si="33"/>
        <v>0</v>
      </c>
      <c r="T676" s="237"/>
      <c r="U676" s="237"/>
    </row>
    <row r="677" spans="1:21" s="172" customFormat="1">
      <c r="A677" s="38">
        <v>21</v>
      </c>
      <c r="B677" s="39">
        <f t="shared" si="34"/>
        <v>0</v>
      </c>
      <c r="C677" s="39" t="str">
        <f t="shared" si="32"/>
        <v>2021 Prior Year</v>
      </c>
      <c r="D677" s="40">
        <v>1</v>
      </c>
      <c r="E677" s="662">
        <v>21</v>
      </c>
      <c r="F677" s="40">
        <v>2</v>
      </c>
      <c r="G677" s="311" t="s">
        <v>139</v>
      </c>
      <c r="H677" s="40" t="s">
        <v>219</v>
      </c>
      <c r="I677" s="991" t="s">
        <v>263</v>
      </c>
      <c r="J677" s="303">
        <v>0</v>
      </c>
      <c r="K677" s="304">
        <v>0</v>
      </c>
      <c r="L677" s="305">
        <v>0</v>
      </c>
      <c r="M677" s="305">
        <v>0</v>
      </c>
      <c r="N677" s="303">
        <v>0</v>
      </c>
      <c r="O677" s="306">
        <v>0</v>
      </c>
      <c r="P677" s="303">
        <v>0</v>
      </c>
      <c r="Q677" s="171">
        <f>VLOOKUP(C677&amp;D677&amp;A677,'Delivery Counts'!$A$55:$I$86,8,FALSE)</f>
        <v>0</v>
      </c>
      <c r="R677" s="171">
        <f>VLOOKUP(C677&amp;D677&amp;A677,'Delivery Counts'!$A$55:$I$86,9,FALSE)</f>
        <v>0</v>
      </c>
      <c r="S677" s="16">
        <f t="shared" si="33"/>
        <v>0</v>
      </c>
      <c r="T677" s="237"/>
      <c r="U677" s="237"/>
    </row>
    <row r="678" spans="1:21" s="172" customFormat="1">
      <c r="A678" s="38">
        <v>21</v>
      </c>
      <c r="B678" s="39">
        <f t="shared" si="34"/>
        <v>0</v>
      </c>
      <c r="C678" s="39" t="str">
        <f t="shared" si="32"/>
        <v>2021 Prior Year</v>
      </c>
      <c r="D678" s="40">
        <v>1</v>
      </c>
      <c r="E678" s="662">
        <v>21</v>
      </c>
      <c r="F678" s="40">
        <v>2</v>
      </c>
      <c r="G678" s="311" t="s">
        <v>139</v>
      </c>
      <c r="H678" s="40" t="s">
        <v>220</v>
      </c>
      <c r="I678" s="991" t="s">
        <v>675</v>
      </c>
      <c r="J678" s="303">
        <v>0</v>
      </c>
      <c r="K678" s="304">
        <v>0</v>
      </c>
      <c r="L678" s="305">
        <v>0</v>
      </c>
      <c r="M678" s="305">
        <v>0</v>
      </c>
      <c r="N678" s="303">
        <v>0</v>
      </c>
      <c r="O678" s="306">
        <v>0</v>
      </c>
      <c r="P678" s="303">
        <v>0</v>
      </c>
      <c r="Q678" s="171">
        <f>VLOOKUP(C678&amp;D678&amp;A678,'Delivery Counts'!$A$55:$I$86,8,FALSE)</f>
        <v>0</v>
      </c>
      <c r="R678" s="171">
        <f>VLOOKUP(C678&amp;D678&amp;A678,'Delivery Counts'!$A$55:$I$86,9,FALSE)</f>
        <v>0</v>
      </c>
      <c r="S678" s="16">
        <f t="shared" si="33"/>
        <v>0</v>
      </c>
      <c r="T678" s="237"/>
      <c r="U678" s="237"/>
    </row>
    <row r="679" spans="1:21" s="172" customFormat="1">
      <c r="A679" s="38">
        <v>21</v>
      </c>
      <c r="B679" s="39">
        <f t="shared" si="34"/>
        <v>0</v>
      </c>
      <c r="C679" s="39" t="str">
        <f t="shared" si="32"/>
        <v>2021 Prior Year</v>
      </c>
      <c r="D679" s="40">
        <v>1</v>
      </c>
      <c r="E679" s="662">
        <v>21</v>
      </c>
      <c r="F679" s="40">
        <v>2</v>
      </c>
      <c r="G679" s="311" t="s">
        <v>139</v>
      </c>
      <c r="H679" s="40" t="s">
        <v>221</v>
      </c>
      <c r="I679" s="991" t="s">
        <v>264</v>
      </c>
      <c r="J679" s="303">
        <v>0</v>
      </c>
      <c r="K679" s="304">
        <v>0</v>
      </c>
      <c r="L679" s="305">
        <v>0</v>
      </c>
      <c r="M679" s="305">
        <v>0</v>
      </c>
      <c r="N679" s="303">
        <v>0</v>
      </c>
      <c r="O679" s="306">
        <v>0</v>
      </c>
      <c r="P679" s="303">
        <v>0</v>
      </c>
      <c r="Q679" s="171">
        <f>VLOOKUP(C679&amp;D679&amp;A679,'Delivery Counts'!$A$55:$I$86,8,FALSE)</f>
        <v>0</v>
      </c>
      <c r="R679" s="171">
        <f>VLOOKUP(C679&amp;D679&amp;A679,'Delivery Counts'!$A$55:$I$86,9,FALSE)</f>
        <v>0</v>
      </c>
      <c r="S679" s="16">
        <f t="shared" si="33"/>
        <v>0</v>
      </c>
      <c r="T679" s="237"/>
      <c r="U679" s="237"/>
    </row>
    <row r="680" spans="1:21" s="172" customFormat="1">
      <c r="A680" s="38">
        <v>21</v>
      </c>
      <c r="B680" s="39">
        <f t="shared" si="34"/>
        <v>0</v>
      </c>
      <c r="C680" s="39" t="str">
        <f t="shared" si="32"/>
        <v>2021 Prior Year</v>
      </c>
      <c r="D680" s="40">
        <v>1</v>
      </c>
      <c r="E680" s="662">
        <v>21</v>
      </c>
      <c r="F680" s="40">
        <v>2</v>
      </c>
      <c r="G680" s="311" t="s">
        <v>139</v>
      </c>
      <c r="H680" s="40" t="s">
        <v>222</v>
      </c>
      <c r="I680" s="991" t="s">
        <v>206</v>
      </c>
      <c r="J680" s="303">
        <v>0</v>
      </c>
      <c r="K680" s="304">
        <v>0</v>
      </c>
      <c r="L680" s="305">
        <v>0</v>
      </c>
      <c r="M680" s="305">
        <v>0</v>
      </c>
      <c r="N680" s="303">
        <v>0</v>
      </c>
      <c r="O680" s="306">
        <v>0</v>
      </c>
      <c r="P680" s="303">
        <v>0</v>
      </c>
      <c r="Q680" s="171">
        <f>VLOOKUP(C680&amp;D680&amp;A680,'Delivery Counts'!$A$55:$I$86,8,FALSE)</f>
        <v>0</v>
      </c>
      <c r="R680" s="171">
        <f>VLOOKUP(C680&amp;D680&amp;A680,'Delivery Counts'!$A$55:$I$86,9,FALSE)</f>
        <v>0</v>
      </c>
      <c r="S680" s="16">
        <f t="shared" si="33"/>
        <v>0</v>
      </c>
      <c r="T680" s="237"/>
      <c r="U680" s="237"/>
    </row>
    <row r="681" spans="1:21" s="172" customFormat="1">
      <c r="A681" s="38">
        <v>21</v>
      </c>
      <c r="B681" s="39">
        <f t="shared" si="34"/>
        <v>0</v>
      </c>
      <c r="C681" s="39" t="str">
        <f t="shared" si="32"/>
        <v>2021 Prior Year</v>
      </c>
      <c r="D681" s="40">
        <v>1</v>
      </c>
      <c r="E681" s="662">
        <v>21</v>
      </c>
      <c r="F681" s="40">
        <v>2</v>
      </c>
      <c r="G681" s="311" t="s">
        <v>139</v>
      </c>
      <c r="H681" s="40" t="s">
        <v>223</v>
      </c>
      <c r="I681" s="991" t="s">
        <v>181</v>
      </c>
      <c r="J681" s="303">
        <v>0</v>
      </c>
      <c r="K681" s="304">
        <v>0</v>
      </c>
      <c r="L681" s="305">
        <v>0</v>
      </c>
      <c r="M681" s="305">
        <v>0</v>
      </c>
      <c r="N681" s="303">
        <v>0</v>
      </c>
      <c r="O681" s="306">
        <v>0</v>
      </c>
      <c r="P681" s="303">
        <v>0</v>
      </c>
      <c r="Q681" s="171">
        <f>VLOOKUP(C681&amp;D681&amp;A681,'Delivery Counts'!$A$55:$I$86,8,FALSE)</f>
        <v>0</v>
      </c>
      <c r="R681" s="171">
        <f>VLOOKUP(C681&amp;D681&amp;A681,'Delivery Counts'!$A$55:$I$86,9,FALSE)</f>
        <v>0</v>
      </c>
      <c r="S681" s="16">
        <f t="shared" si="33"/>
        <v>0</v>
      </c>
      <c r="T681" s="237"/>
      <c r="U681" s="237"/>
    </row>
    <row r="682" spans="1:21" s="172" customFormat="1">
      <c r="A682" s="38">
        <v>21</v>
      </c>
      <c r="B682" s="39">
        <f t="shared" si="34"/>
        <v>0</v>
      </c>
      <c r="C682" s="39" t="str">
        <f t="shared" si="32"/>
        <v>2021 Prior Year</v>
      </c>
      <c r="D682" s="40">
        <v>1</v>
      </c>
      <c r="E682" s="662">
        <v>21</v>
      </c>
      <c r="F682" s="40">
        <v>2</v>
      </c>
      <c r="G682" s="311" t="s">
        <v>139</v>
      </c>
      <c r="H682" s="40" t="s">
        <v>150</v>
      </c>
      <c r="I682" s="991" t="s">
        <v>204</v>
      </c>
      <c r="J682" s="303">
        <v>0</v>
      </c>
      <c r="K682" s="304">
        <v>0</v>
      </c>
      <c r="L682" s="305">
        <v>0</v>
      </c>
      <c r="M682" s="305">
        <v>0</v>
      </c>
      <c r="N682" s="303">
        <v>0</v>
      </c>
      <c r="O682" s="306">
        <v>0</v>
      </c>
      <c r="P682" s="303">
        <v>0</v>
      </c>
      <c r="Q682" s="171">
        <f>VLOOKUP(C682&amp;D682&amp;A682,'Delivery Counts'!$A$55:$I$86,8,FALSE)</f>
        <v>0</v>
      </c>
      <c r="R682" s="171">
        <f>VLOOKUP(C682&amp;D682&amp;A682,'Delivery Counts'!$A$55:$I$86,9,FALSE)</f>
        <v>0</v>
      </c>
      <c r="S682" s="16">
        <f t="shared" si="33"/>
        <v>0</v>
      </c>
      <c r="T682" s="237"/>
      <c r="U682" s="237"/>
    </row>
    <row r="683" spans="1:21" s="172" customFormat="1">
      <c r="A683" s="38">
        <v>21</v>
      </c>
      <c r="B683" s="39">
        <f t="shared" si="34"/>
        <v>0</v>
      </c>
      <c r="C683" s="39" t="str">
        <f t="shared" si="32"/>
        <v>2021 Prior Year</v>
      </c>
      <c r="D683" s="40">
        <v>1</v>
      </c>
      <c r="E683" s="662">
        <v>21</v>
      </c>
      <c r="F683" s="40">
        <v>2</v>
      </c>
      <c r="G683" s="311" t="s">
        <v>139</v>
      </c>
      <c r="H683" s="40" t="s">
        <v>151</v>
      </c>
      <c r="I683" s="991" t="s">
        <v>205</v>
      </c>
      <c r="J683" s="303">
        <v>0</v>
      </c>
      <c r="K683" s="304">
        <v>0</v>
      </c>
      <c r="L683" s="305">
        <v>0</v>
      </c>
      <c r="M683" s="305">
        <v>0</v>
      </c>
      <c r="N683" s="303">
        <v>0</v>
      </c>
      <c r="O683" s="306">
        <v>0</v>
      </c>
      <c r="P683" s="303">
        <v>0</v>
      </c>
      <c r="Q683" s="171">
        <f>VLOOKUP(C683&amp;D683&amp;A683,'Delivery Counts'!$A$55:$I$86,8,FALSE)</f>
        <v>0</v>
      </c>
      <c r="R683" s="171">
        <f>VLOOKUP(C683&amp;D683&amp;A683,'Delivery Counts'!$A$55:$I$86,9,FALSE)</f>
        <v>0</v>
      </c>
      <c r="S683" s="16">
        <f t="shared" ref="S683:S707" si="35">Q683+R683</f>
        <v>0</v>
      </c>
      <c r="T683" s="237"/>
      <c r="U683" s="237"/>
    </row>
    <row r="684" spans="1:21" s="172" customFormat="1">
      <c r="A684" s="38">
        <v>21</v>
      </c>
      <c r="B684" s="39">
        <f t="shared" si="34"/>
        <v>0</v>
      </c>
      <c r="C684" s="39" t="str">
        <f t="shared" si="32"/>
        <v>2021 Prior Year</v>
      </c>
      <c r="D684" s="40">
        <v>1</v>
      </c>
      <c r="E684" s="662">
        <v>21</v>
      </c>
      <c r="F684" s="40">
        <v>2</v>
      </c>
      <c r="G684" s="311" t="s">
        <v>139</v>
      </c>
      <c r="H684" s="40" t="s">
        <v>152</v>
      </c>
      <c r="I684" s="991" t="s">
        <v>182</v>
      </c>
      <c r="J684" s="303">
        <v>0</v>
      </c>
      <c r="K684" s="304">
        <v>0</v>
      </c>
      <c r="L684" s="305">
        <v>0</v>
      </c>
      <c r="M684" s="305">
        <v>0</v>
      </c>
      <c r="N684" s="303">
        <v>0</v>
      </c>
      <c r="O684" s="306">
        <v>0</v>
      </c>
      <c r="P684" s="303">
        <v>0</v>
      </c>
      <c r="Q684" s="171">
        <f>VLOOKUP(C684&amp;D684&amp;A684,'Delivery Counts'!$A$55:$I$86,8,FALSE)</f>
        <v>0</v>
      </c>
      <c r="R684" s="171">
        <f>VLOOKUP(C684&amp;D684&amp;A684,'Delivery Counts'!$A$55:$I$86,9,FALSE)</f>
        <v>0</v>
      </c>
      <c r="S684" s="16">
        <f t="shared" si="35"/>
        <v>0</v>
      </c>
      <c r="T684" s="237"/>
      <c r="U684" s="237"/>
    </row>
    <row r="685" spans="1:21" s="172" customFormat="1">
      <c r="A685" s="38">
        <v>21</v>
      </c>
      <c r="B685" s="39">
        <f t="shared" si="34"/>
        <v>0</v>
      </c>
      <c r="C685" s="39" t="str">
        <f t="shared" si="32"/>
        <v>2021 Prior Year</v>
      </c>
      <c r="D685" s="40">
        <v>1</v>
      </c>
      <c r="E685" s="662">
        <v>21</v>
      </c>
      <c r="F685" s="40">
        <v>2</v>
      </c>
      <c r="G685" s="311" t="s">
        <v>139</v>
      </c>
      <c r="H685" s="40" t="s">
        <v>70</v>
      </c>
      <c r="I685" s="991" t="s">
        <v>265</v>
      </c>
      <c r="J685" s="303">
        <v>0</v>
      </c>
      <c r="K685" s="304">
        <v>0</v>
      </c>
      <c r="L685" s="305">
        <v>0</v>
      </c>
      <c r="M685" s="305">
        <v>0</v>
      </c>
      <c r="N685" s="303">
        <v>0</v>
      </c>
      <c r="O685" s="306">
        <v>0</v>
      </c>
      <c r="P685" s="303">
        <v>0</v>
      </c>
      <c r="Q685" s="171">
        <f>VLOOKUP(C685&amp;D685&amp;A685,'Delivery Counts'!$A$55:$I$86,8,FALSE)</f>
        <v>0</v>
      </c>
      <c r="R685" s="171">
        <f>VLOOKUP(C685&amp;D685&amp;A685,'Delivery Counts'!$A$55:$I$86,9,FALSE)</f>
        <v>0</v>
      </c>
      <c r="S685" s="16">
        <f t="shared" si="35"/>
        <v>0</v>
      </c>
      <c r="T685" s="237"/>
      <c r="U685" s="237"/>
    </row>
    <row r="686" spans="1:21" s="172" customFormat="1">
      <c r="A686" s="38">
        <v>21</v>
      </c>
      <c r="B686" s="39">
        <f t="shared" si="34"/>
        <v>0</v>
      </c>
      <c r="C686" s="39" t="str">
        <f t="shared" si="32"/>
        <v>2021 Prior Year</v>
      </c>
      <c r="D686" s="40">
        <v>1</v>
      </c>
      <c r="E686" s="662">
        <v>21</v>
      </c>
      <c r="F686" s="40">
        <v>2</v>
      </c>
      <c r="G686" s="311" t="s">
        <v>139</v>
      </c>
      <c r="H686" s="40" t="s">
        <v>71</v>
      </c>
      <c r="I686" s="991" t="s">
        <v>266</v>
      </c>
      <c r="J686" s="303">
        <v>0</v>
      </c>
      <c r="K686" s="304">
        <v>0</v>
      </c>
      <c r="L686" s="305">
        <v>0</v>
      </c>
      <c r="M686" s="305">
        <v>0</v>
      </c>
      <c r="N686" s="303">
        <v>0</v>
      </c>
      <c r="O686" s="306">
        <v>0</v>
      </c>
      <c r="P686" s="303">
        <v>0</v>
      </c>
      <c r="Q686" s="171">
        <f>VLOOKUP(C686&amp;D686&amp;A686,'Delivery Counts'!$A$55:$I$86,8,FALSE)</f>
        <v>0</v>
      </c>
      <c r="R686" s="171">
        <f>VLOOKUP(C686&amp;D686&amp;A686,'Delivery Counts'!$A$55:$I$86,9,FALSE)</f>
        <v>0</v>
      </c>
      <c r="S686" s="16">
        <f t="shared" si="35"/>
        <v>0</v>
      </c>
      <c r="T686" s="237"/>
      <c r="U686" s="237"/>
    </row>
    <row r="687" spans="1:21" s="172" customFormat="1">
      <c r="A687" s="38">
        <v>21</v>
      </c>
      <c r="B687" s="39">
        <f t="shared" si="34"/>
        <v>0</v>
      </c>
      <c r="C687" s="39" t="str">
        <f t="shared" si="32"/>
        <v>2021 Prior Year</v>
      </c>
      <c r="D687" s="40">
        <v>1</v>
      </c>
      <c r="E687" s="662">
        <v>21</v>
      </c>
      <c r="F687" s="40">
        <v>2</v>
      </c>
      <c r="G687" s="311" t="s">
        <v>139</v>
      </c>
      <c r="H687" s="40" t="s">
        <v>72</v>
      </c>
      <c r="I687" s="991" t="s">
        <v>527</v>
      </c>
      <c r="J687" s="303">
        <v>0</v>
      </c>
      <c r="K687" s="304">
        <v>0</v>
      </c>
      <c r="L687" s="305">
        <v>0</v>
      </c>
      <c r="M687" s="305">
        <v>0</v>
      </c>
      <c r="N687" s="303">
        <v>0</v>
      </c>
      <c r="O687" s="306">
        <v>0</v>
      </c>
      <c r="P687" s="303">
        <v>0</v>
      </c>
      <c r="Q687" s="171">
        <f>VLOOKUP(C687&amp;D687&amp;A687,'Delivery Counts'!$A$55:$I$86,8,FALSE)</f>
        <v>0</v>
      </c>
      <c r="R687" s="171">
        <f>VLOOKUP(C687&amp;D687&amp;A687,'Delivery Counts'!$A$55:$I$86,9,FALSE)</f>
        <v>0</v>
      </c>
      <c r="S687" s="16">
        <f t="shared" si="35"/>
        <v>0</v>
      </c>
      <c r="T687" s="237"/>
      <c r="U687" s="237"/>
    </row>
    <row r="688" spans="1:21" s="172" customFormat="1">
      <c r="A688" s="38">
        <v>21</v>
      </c>
      <c r="B688" s="39">
        <f t="shared" si="34"/>
        <v>0</v>
      </c>
      <c r="C688" s="39" t="str">
        <f t="shared" si="32"/>
        <v>2021 Prior Year</v>
      </c>
      <c r="D688" s="40">
        <v>1</v>
      </c>
      <c r="E688" s="662">
        <v>21</v>
      </c>
      <c r="F688" s="40">
        <v>2</v>
      </c>
      <c r="G688" s="40" t="s">
        <v>139</v>
      </c>
      <c r="H688" s="40" t="s">
        <v>73</v>
      </c>
      <c r="I688" s="991" t="s">
        <v>528</v>
      </c>
      <c r="J688" s="303">
        <v>0</v>
      </c>
      <c r="K688" s="304">
        <v>0</v>
      </c>
      <c r="L688" s="305">
        <v>0</v>
      </c>
      <c r="M688" s="305">
        <v>0</v>
      </c>
      <c r="N688" s="303">
        <v>0</v>
      </c>
      <c r="O688" s="306">
        <v>0</v>
      </c>
      <c r="P688" s="303">
        <v>0</v>
      </c>
      <c r="Q688" s="171">
        <f>VLOOKUP(C688&amp;D688&amp;A688,'Delivery Counts'!$A$55:$I$86,8,FALSE)</f>
        <v>0</v>
      </c>
      <c r="R688" s="171">
        <f>VLOOKUP(C688&amp;D688&amp;A688,'Delivery Counts'!$A$55:$I$86,9,FALSE)</f>
        <v>0</v>
      </c>
      <c r="S688" s="16">
        <f t="shared" si="35"/>
        <v>0</v>
      </c>
      <c r="T688" s="237"/>
      <c r="U688" s="237"/>
    </row>
    <row r="689" spans="1:21" s="172" customFormat="1">
      <c r="A689" s="38">
        <v>21</v>
      </c>
      <c r="B689" s="39">
        <f t="shared" si="34"/>
        <v>0</v>
      </c>
      <c r="C689" s="39" t="str">
        <f t="shared" si="32"/>
        <v>2021 Prior Year</v>
      </c>
      <c r="D689" s="40">
        <v>1</v>
      </c>
      <c r="E689" s="662">
        <v>21</v>
      </c>
      <c r="F689" s="40">
        <v>2</v>
      </c>
      <c r="G689" s="40" t="s">
        <v>139</v>
      </c>
      <c r="H689" s="40" t="s">
        <v>409</v>
      </c>
      <c r="I689" s="991" t="s">
        <v>803</v>
      </c>
      <c r="J689" s="303">
        <v>0</v>
      </c>
      <c r="K689" s="304">
        <v>0</v>
      </c>
      <c r="L689" s="305">
        <v>0</v>
      </c>
      <c r="M689" s="305">
        <v>0</v>
      </c>
      <c r="N689" s="303">
        <v>0</v>
      </c>
      <c r="O689" s="306">
        <v>0</v>
      </c>
      <c r="P689" s="303">
        <v>0</v>
      </c>
      <c r="Q689" s="171">
        <f>VLOOKUP(C689&amp;D689&amp;A689,'Delivery Counts'!$A$55:$I$86,8,FALSE)</f>
        <v>0</v>
      </c>
      <c r="R689" s="171">
        <f>VLOOKUP(C689&amp;D689&amp;A689,'Delivery Counts'!$A$55:$I$86,9,FALSE)</f>
        <v>0</v>
      </c>
      <c r="S689" s="16">
        <f t="shared" si="35"/>
        <v>0</v>
      </c>
      <c r="T689" s="237"/>
      <c r="U689" s="237"/>
    </row>
    <row r="690" spans="1:21" s="172" customFormat="1">
      <c r="A690" s="38">
        <v>27</v>
      </c>
      <c r="B690" s="39">
        <f t="shared" si="34"/>
        <v>0</v>
      </c>
      <c r="C690" s="39" t="str">
        <f t="shared" si="32"/>
        <v>2021 Prior Year</v>
      </c>
      <c r="D690" s="40">
        <v>1</v>
      </c>
      <c r="E690" s="662">
        <v>27</v>
      </c>
      <c r="F690" s="40">
        <v>6</v>
      </c>
      <c r="G690" s="40" t="s">
        <v>138</v>
      </c>
      <c r="H690" s="40" t="s">
        <v>211</v>
      </c>
      <c r="I690" s="1014" t="s">
        <v>261</v>
      </c>
      <c r="J690" s="303">
        <v>0</v>
      </c>
      <c r="K690" s="304">
        <v>0</v>
      </c>
      <c r="L690" s="305">
        <v>0</v>
      </c>
      <c r="M690" s="305">
        <v>0</v>
      </c>
      <c r="N690" s="303">
        <v>0</v>
      </c>
      <c r="O690" s="306">
        <v>0</v>
      </c>
      <c r="P690" s="303">
        <v>0</v>
      </c>
      <c r="Q690" s="171">
        <f>VLOOKUP(C690&amp;D690&amp;A690,'Delivery Counts'!$A$55:$I$86,8,FALSE)</f>
        <v>0</v>
      </c>
      <c r="R690" s="171">
        <f>VLOOKUP(C690&amp;D690&amp;A690,'Delivery Counts'!$A$55:$I$86,9,FALSE)</f>
        <v>0</v>
      </c>
      <c r="S690" s="16">
        <f t="shared" si="35"/>
        <v>0</v>
      </c>
      <c r="T690" s="237"/>
      <c r="U690" s="237"/>
    </row>
    <row r="691" spans="1:21" s="172" customFormat="1">
      <c r="A691" s="38">
        <v>27</v>
      </c>
      <c r="B691" s="39">
        <f t="shared" si="34"/>
        <v>0</v>
      </c>
      <c r="C691" s="39" t="str">
        <f t="shared" si="32"/>
        <v>2021 Prior Year</v>
      </c>
      <c r="D691" s="40">
        <v>1</v>
      </c>
      <c r="E691" s="662">
        <v>27</v>
      </c>
      <c r="F691" s="40">
        <v>6</v>
      </c>
      <c r="G691" s="40" t="s">
        <v>138</v>
      </c>
      <c r="H691" s="40" t="s">
        <v>214</v>
      </c>
      <c r="I691" s="1014" t="s">
        <v>676</v>
      </c>
      <c r="J691" s="303">
        <v>0</v>
      </c>
      <c r="K691" s="304">
        <v>0</v>
      </c>
      <c r="L691" s="305">
        <v>0</v>
      </c>
      <c r="M691" s="305">
        <v>0</v>
      </c>
      <c r="N691" s="303">
        <v>0</v>
      </c>
      <c r="O691" s="306">
        <v>0</v>
      </c>
      <c r="P691" s="303">
        <v>0</v>
      </c>
      <c r="Q691" s="171">
        <f>VLOOKUP(C691&amp;D691&amp;A691,'Delivery Counts'!$A$55:$I$86,8,FALSE)</f>
        <v>0</v>
      </c>
      <c r="R691" s="171">
        <f>VLOOKUP(C691&amp;D691&amp;A691,'Delivery Counts'!$A$55:$I$86,9,FALSE)</f>
        <v>0</v>
      </c>
      <c r="S691" s="16">
        <f t="shared" si="35"/>
        <v>0</v>
      </c>
      <c r="T691" s="237"/>
      <c r="U691" s="237"/>
    </row>
    <row r="692" spans="1:21" s="172" customFormat="1">
      <c r="A692" s="38">
        <v>27</v>
      </c>
      <c r="B692" s="39">
        <f t="shared" si="34"/>
        <v>0</v>
      </c>
      <c r="C692" s="39" t="str">
        <f t="shared" si="32"/>
        <v>2021 Prior Year</v>
      </c>
      <c r="D692" s="40">
        <v>1</v>
      </c>
      <c r="E692" s="662">
        <v>27</v>
      </c>
      <c r="F692" s="40">
        <v>6</v>
      </c>
      <c r="G692" s="40" t="s">
        <v>138</v>
      </c>
      <c r="H692" s="40" t="s">
        <v>215</v>
      </c>
      <c r="I692" s="1014" t="s">
        <v>216</v>
      </c>
      <c r="J692" s="303">
        <v>0</v>
      </c>
      <c r="K692" s="304">
        <v>0</v>
      </c>
      <c r="L692" s="305">
        <v>0</v>
      </c>
      <c r="M692" s="305">
        <v>0</v>
      </c>
      <c r="N692" s="303">
        <v>0</v>
      </c>
      <c r="O692" s="306">
        <v>0</v>
      </c>
      <c r="P692" s="303">
        <v>0</v>
      </c>
      <c r="Q692" s="171">
        <f>VLOOKUP(C692&amp;D692&amp;A692,'Delivery Counts'!$A$55:$I$86,8,FALSE)</f>
        <v>0</v>
      </c>
      <c r="R692" s="171">
        <f>VLOOKUP(C692&amp;D692&amp;A692,'Delivery Counts'!$A$55:$I$86,9,FALSE)</f>
        <v>0</v>
      </c>
      <c r="S692" s="16">
        <f t="shared" si="35"/>
        <v>0</v>
      </c>
      <c r="T692" s="237"/>
      <c r="U692" s="237"/>
    </row>
    <row r="693" spans="1:21" s="172" customFormat="1">
      <c r="A693" s="38">
        <v>27</v>
      </c>
      <c r="B693" s="39">
        <f t="shared" si="34"/>
        <v>0</v>
      </c>
      <c r="C693" s="39" t="str">
        <f t="shared" si="32"/>
        <v>2021 Prior Year</v>
      </c>
      <c r="D693" s="40">
        <v>1</v>
      </c>
      <c r="E693" s="662">
        <v>27</v>
      </c>
      <c r="F693" s="40">
        <v>6</v>
      </c>
      <c r="G693" s="40" t="s">
        <v>138</v>
      </c>
      <c r="H693" s="40" t="s">
        <v>217</v>
      </c>
      <c r="I693" s="1014" t="s">
        <v>262</v>
      </c>
      <c r="J693" s="303">
        <v>0</v>
      </c>
      <c r="K693" s="304">
        <v>0</v>
      </c>
      <c r="L693" s="305">
        <v>0</v>
      </c>
      <c r="M693" s="305">
        <v>0</v>
      </c>
      <c r="N693" s="303">
        <v>0</v>
      </c>
      <c r="O693" s="306">
        <v>0</v>
      </c>
      <c r="P693" s="303">
        <v>0</v>
      </c>
      <c r="Q693" s="171">
        <f>VLOOKUP(C693&amp;D693&amp;A693,'Delivery Counts'!$A$55:$I$86,8,FALSE)</f>
        <v>0</v>
      </c>
      <c r="R693" s="171">
        <f>VLOOKUP(C693&amp;D693&amp;A693,'Delivery Counts'!$A$55:$I$86,9,FALSE)</f>
        <v>0</v>
      </c>
      <c r="S693" s="16">
        <f t="shared" si="35"/>
        <v>0</v>
      </c>
      <c r="T693" s="237"/>
      <c r="U693" s="237"/>
    </row>
    <row r="694" spans="1:21" s="172" customFormat="1">
      <c r="A694" s="38">
        <v>27</v>
      </c>
      <c r="B694" s="39">
        <f t="shared" si="34"/>
        <v>0</v>
      </c>
      <c r="C694" s="39" t="str">
        <f t="shared" si="32"/>
        <v>2021 Prior Year</v>
      </c>
      <c r="D694" s="40">
        <v>1</v>
      </c>
      <c r="E694" s="662">
        <v>27</v>
      </c>
      <c r="F694" s="40">
        <v>6</v>
      </c>
      <c r="G694" s="40" t="s">
        <v>138</v>
      </c>
      <c r="H694" s="40" t="s">
        <v>218</v>
      </c>
      <c r="I694" s="1014" t="s">
        <v>677</v>
      </c>
      <c r="J694" s="303">
        <v>0</v>
      </c>
      <c r="K694" s="304">
        <v>0</v>
      </c>
      <c r="L694" s="305">
        <v>0</v>
      </c>
      <c r="M694" s="305">
        <v>0</v>
      </c>
      <c r="N694" s="303">
        <v>0</v>
      </c>
      <c r="O694" s="306">
        <v>0</v>
      </c>
      <c r="P694" s="303">
        <v>0</v>
      </c>
      <c r="Q694" s="171">
        <f>VLOOKUP(C694&amp;D694&amp;A694,'Delivery Counts'!$A$55:$I$86,8,FALSE)</f>
        <v>0</v>
      </c>
      <c r="R694" s="171">
        <f>VLOOKUP(C694&amp;D694&amp;A694,'Delivery Counts'!$A$55:$I$86,9,FALSE)</f>
        <v>0</v>
      </c>
      <c r="S694" s="16">
        <f t="shared" si="35"/>
        <v>0</v>
      </c>
      <c r="T694" s="237"/>
      <c r="U694" s="237"/>
    </row>
    <row r="695" spans="1:21" s="172" customFormat="1">
      <c r="A695" s="38">
        <v>27</v>
      </c>
      <c r="B695" s="39">
        <f t="shared" si="34"/>
        <v>0</v>
      </c>
      <c r="C695" s="39" t="str">
        <f t="shared" si="32"/>
        <v>2021 Prior Year</v>
      </c>
      <c r="D695" s="40">
        <v>1</v>
      </c>
      <c r="E695" s="662">
        <v>27</v>
      </c>
      <c r="F695" s="40">
        <v>6</v>
      </c>
      <c r="G695" s="40" t="s">
        <v>138</v>
      </c>
      <c r="H695" s="40" t="s">
        <v>219</v>
      </c>
      <c r="I695" s="1014" t="s">
        <v>263</v>
      </c>
      <c r="J695" s="303">
        <v>0</v>
      </c>
      <c r="K695" s="304">
        <v>0</v>
      </c>
      <c r="L695" s="305">
        <v>0</v>
      </c>
      <c r="M695" s="305">
        <v>0</v>
      </c>
      <c r="N695" s="303">
        <v>0</v>
      </c>
      <c r="O695" s="306">
        <v>0</v>
      </c>
      <c r="P695" s="303">
        <v>0</v>
      </c>
      <c r="Q695" s="171">
        <f>VLOOKUP(C695&amp;D695&amp;A695,'Delivery Counts'!$A$55:$I$86,8,FALSE)</f>
        <v>0</v>
      </c>
      <c r="R695" s="171">
        <f>VLOOKUP(C695&amp;D695&amp;A695,'Delivery Counts'!$A$55:$I$86,9,FALSE)</f>
        <v>0</v>
      </c>
      <c r="S695" s="16">
        <f t="shared" si="35"/>
        <v>0</v>
      </c>
      <c r="T695" s="237"/>
      <c r="U695" s="237"/>
    </row>
    <row r="696" spans="1:21" s="172" customFormat="1">
      <c r="A696" s="38">
        <v>27</v>
      </c>
      <c r="B696" s="39">
        <f t="shared" si="34"/>
        <v>0</v>
      </c>
      <c r="C696" s="39" t="str">
        <f t="shared" si="32"/>
        <v>2021 Prior Year</v>
      </c>
      <c r="D696" s="40">
        <v>1</v>
      </c>
      <c r="E696" s="662">
        <v>27</v>
      </c>
      <c r="F696" s="40">
        <v>6</v>
      </c>
      <c r="G696" s="40" t="s">
        <v>138</v>
      </c>
      <c r="H696" s="40" t="s">
        <v>220</v>
      </c>
      <c r="I696" s="1014" t="s">
        <v>675</v>
      </c>
      <c r="J696" s="303">
        <v>0</v>
      </c>
      <c r="K696" s="304">
        <v>0</v>
      </c>
      <c r="L696" s="305">
        <v>0</v>
      </c>
      <c r="M696" s="305">
        <v>0</v>
      </c>
      <c r="N696" s="303">
        <v>0</v>
      </c>
      <c r="O696" s="306">
        <v>0</v>
      </c>
      <c r="P696" s="303">
        <v>0</v>
      </c>
      <c r="Q696" s="171">
        <f>VLOOKUP(C696&amp;D696&amp;A696,'Delivery Counts'!$A$55:$I$86,8,FALSE)</f>
        <v>0</v>
      </c>
      <c r="R696" s="171">
        <f>VLOOKUP(C696&amp;D696&amp;A696,'Delivery Counts'!$A$55:$I$86,9,FALSE)</f>
        <v>0</v>
      </c>
      <c r="S696" s="16">
        <f t="shared" si="35"/>
        <v>0</v>
      </c>
      <c r="T696" s="237"/>
      <c r="U696" s="237"/>
    </row>
    <row r="697" spans="1:21" s="172" customFormat="1">
      <c r="A697" s="38">
        <v>27</v>
      </c>
      <c r="B697" s="39">
        <f t="shared" si="34"/>
        <v>0</v>
      </c>
      <c r="C697" s="39" t="str">
        <f t="shared" si="32"/>
        <v>2021 Prior Year</v>
      </c>
      <c r="D697" s="40">
        <v>1</v>
      </c>
      <c r="E697" s="662">
        <v>27</v>
      </c>
      <c r="F697" s="40">
        <v>6</v>
      </c>
      <c r="G697" s="40" t="s">
        <v>138</v>
      </c>
      <c r="H697" s="40" t="s">
        <v>221</v>
      </c>
      <c r="I697" s="1014" t="s">
        <v>264</v>
      </c>
      <c r="J697" s="303">
        <v>0</v>
      </c>
      <c r="K697" s="304">
        <v>0</v>
      </c>
      <c r="L697" s="305">
        <v>0</v>
      </c>
      <c r="M697" s="305">
        <v>0</v>
      </c>
      <c r="N697" s="303">
        <v>0</v>
      </c>
      <c r="O697" s="306">
        <v>0</v>
      </c>
      <c r="P697" s="303">
        <v>0</v>
      </c>
      <c r="Q697" s="171">
        <f>VLOOKUP(C697&amp;D697&amp;A697,'Delivery Counts'!$A$55:$I$86,8,FALSE)</f>
        <v>0</v>
      </c>
      <c r="R697" s="171">
        <f>VLOOKUP(C697&amp;D697&amp;A697,'Delivery Counts'!$A$55:$I$86,9,FALSE)</f>
        <v>0</v>
      </c>
      <c r="S697" s="16">
        <f t="shared" si="35"/>
        <v>0</v>
      </c>
      <c r="T697" s="237"/>
      <c r="U697" s="237"/>
    </row>
    <row r="698" spans="1:21" s="172" customFormat="1">
      <c r="A698" s="38">
        <v>27</v>
      </c>
      <c r="B698" s="39">
        <f t="shared" si="34"/>
        <v>0</v>
      </c>
      <c r="C698" s="39" t="str">
        <f t="shared" si="32"/>
        <v>2021 Prior Year</v>
      </c>
      <c r="D698" s="40">
        <v>1</v>
      </c>
      <c r="E698" s="662">
        <v>27</v>
      </c>
      <c r="F698" s="40">
        <v>6</v>
      </c>
      <c r="G698" s="40" t="s">
        <v>138</v>
      </c>
      <c r="H698" s="40" t="s">
        <v>222</v>
      </c>
      <c r="I698" s="1014" t="s">
        <v>206</v>
      </c>
      <c r="J698" s="303">
        <v>0</v>
      </c>
      <c r="K698" s="304">
        <v>0</v>
      </c>
      <c r="L698" s="305">
        <v>0</v>
      </c>
      <c r="M698" s="305">
        <v>0</v>
      </c>
      <c r="N698" s="303">
        <v>0</v>
      </c>
      <c r="O698" s="306">
        <v>0</v>
      </c>
      <c r="P698" s="303">
        <v>0</v>
      </c>
      <c r="Q698" s="171">
        <f>VLOOKUP(C698&amp;D698&amp;A698,'Delivery Counts'!$A$55:$I$86,8,FALSE)</f>
        <v>0</v>
      </c>
      <c r="R698" s="171">
        <f>VLOOKUP(C698&amp;D698&amp;A698,'Delivery Counts'!$A$55:$I$86,9,FALSE)</f>
        <v>0</v>
      </c>
      <c r="S698" s="16">
        <f t="shared" si="35"/>
        <v>0</v>
      </c>
      <c r="T698" s="237"/>
      <c r="U698" s="237"/>
    </row>
    <row r="699" spans="1:21" s="172" customFormat="1">
      <c r="A699" s="38">
        <v>27</v>
      </c>
      <c r="B699" s="39">
        <f t="shared" si="34"/>
        <v>0</v>
      </c>
      <c r="C699" s="39" t="str">
        <f t="shared" si="32"/>
        <v>2021 Prior Year</v>
      </c>
      <c r="D699" s="40">
        <v>1</v>
      </c>
      <c r="E699" s="662">
        <v>27</v>
      </c>
      <c r="F699" s="40">
        <v>6</v>
      </c>
      <c r="G699" s="40" t="s">
        <v>138</v>
      </c>
      <c r="H699" s="40" t="s">
        <v>223</v>
      </c>
      <c r="I699" s="1014" t="s">
        <v>181</v>
      </c>
      <c r="J699" s="303">
        <v>0</v>
      </c>
      <c r="K699" s="304">
        <v>0</v>
      </c>
      <c r="L699" s="305">
        <v>0</v>
      </c>
      <c r="M699" s="305">
        <v>0</v>
      </c>
      <c r="N699" s="303">
        <v>0</v>
      </c>
      <c r="O699" s="306">
        <v>0</v>
      </c>
      <c r="P699" s="303">
        <v>0</v>
      </c>
      <c r="Q699" s="171">
        <f>VLOOKUP(C699&amp;D699&amp;A699,'Delivery Counts'!$A$55:$I$86,8,FALSE)</f>
        <v>0</v>
      </c>
      <c r="R699" s="171">
        <f>VLOOKUP(C699&amp;D699&amp;A699,'Delivery Counts'!$A$55:$I$86,9,FALSE)</f>
        <v>0</v>
      </c>
      <c r="S699" s="16">
        <f t="shared" si="35"/>
        <v>0</v>
      </c>
      <c r="T699" s="237"/>
      <c r="U699" s="237"/>
    </row>
    <row r="700" spans="1:21" s="172" customFormat="1">
      <c r="A700" s="38">
        <v>27</v>
      </c>
      <c r="B700" s="39">
        <f t="shared" si="34"/>
        <v>0</v>
      </c>
      <c r="C700" s="39" t="str">
        <f t="shared" si="32"/>
        <v>2021 Prior Year</v>
      </c>
      <c r="D700" s="40">
        <v>1</v>
      </c>
      <c r="E700" s="662">
        <v>27</v>
      </c>
      <c r="F700" s="40">
        <v>6</v>
      </c>
      <c r="G700" s="40" t="s">
        <v>138</v>
      </c>
      <c r="H700" s="40" t="s">
        <v>150</v>
      </c>
      <c r="I700" s="1014" t="s">
        <v>204</v>
      </c>
      <c r="J700" s="303">
        <v>0</v>
      </c>
      <c r="K700" s="304">
        <v>0</v>
      </c>
      <c r="L700" s="305">
        <v>0</v>
      </c>
      <c r="M700" s="305">
        <v>0</v>
      </c>
      <c r="N700" s="303">
        <v>0</v>
      </c>
      <c r="O700" s="306">
        <v>0</v>
      </c>
      <c r="P700" s="303">
        <v>0</v>
      </c>
      <c r="Q700" s="171">
        <f>VLOOKUP(C700&amp;D700&amp;A700,'Delivery Counts'!$A$55:$I$86,8,FALSE)</f>
        <v>0</v>
      </c>
      <c r="R700" s="171">
        <f>VLOOKUP(C700&amp;D700&amp;A700,'Delivery Counts'!$A$55:$I$86,9,FALSE)</f>
        <v>0</v>
      </c>
      <c r="S700" s="16">
        <f t="shared" si="35"/>
        <v>0</v>
      </c>
      <c r="T700" s="237"/>
      <c r="U700" s="237"/>
    </row>
    <row r="701" spans="1:21" s="172" customFormat="1">
      <c r="A701" s="38">
        <v>27</v>
      </c>
      <c r="B701" s="39">
        <f t="shared" si="34"/>
        <v>0</v>
      </c>
      <c r="C701" s="39" t="str">
        <f t="shared" si="32"/>
        <v>2021 Prior Year</v>
      </c>
      <c r="D701" s="40">
        <v>1</v>
      </c>
      <c r="E701" s="662">
        <v>27</v>
      </c>
      <c r="F701" s="40">
        <v>6</v>
      </c>
      <c r="G701" s="40" t="s">
        <v>138</v>
      </c>
      <c r="H701" s="40" t="s">
        <v>151</v>
      </c>
      <c r="I701" s="1014" t="s">
        <v>205</v>
      </c>
      <c r="J701" s="303">
        <v>0</v>
      </c>
      <c r="K701" s="304">
        <v>0</v>
      </c>
      <c r="L701" s="305">
        <v>0</v>
      </c>
      <c r="M701" s="305">
        <v>0</v>
      </c>
      <c r="N701" s="303">
        <v>0</v>
      </c>
      <c r="O701" s="306">
        <v>0</v>
      </c>
      <c r="P701" s="303">
        <v>0</v>
      </c>
      <c r="Q701" s="171">
        <f>VLOOKUP(C701&amp;D701&amp;A701,'Delivery Counts'!$A$55:$I$86,8,FALSE)</f>
        <v>0</v>
      </c>
      <c r="R701" s="171">
        <f>VLOOKUP(C701&amp;D701&amp;A701,'Delivery Counts'!$A$55:$I$86,9,FALSE)</f>
        <v>0</v>
      </c>
      <c r="S701" s="16">
        <f t="shared" si="35"/>
        <v>0</v>
      </c>
      <c r="T701" s="237"/>
      <c r="U701" s="237"/>
    </row>
    <row r="702" spans="1:21" s="172" customFormat="1">
      <c r="A702" s="38">
        <v>27</v>
      </c>
      <c r="B702" s="39">
        <f t="shared" si="34"/>
        <v>0</v>
      </c>
      <c r="C702" s="39" t="str">
        <f t="shared" si="32"/>
        <v>2021 Prior Year</v>
      </c>
      <c r="D702" s="40">
        <v>1</v>
      </c>
      <c r="E702" s="662">
        <v>27</v>
      </c>
      <c r="F702" s="40">
        <v>6</v>
      </c>
      <c r="G702" s="40" t="s">
        <v>138</v>
      </c>
      <c r="H702" s="40" t="s">
        <v>152</v>
      </c>
      <c r="I702" s="1014" t="s">
        <v>182</v>
      </c>
      <c r="J702" s="303">
        <v>0</v>
      </c>
      <c r="K702" s="304">
        <v>0</v>
      </c>
      <c r="L702" s="305">
        <v>0</v>
      </c>
      <c r="M702" s="305">
        <v>0</v>
      </c>
      <c r="N702" s="303">
        <v>0</v>
      </c>
      <c r="O702" s="306">
        <v>0</v>
      </c>
      <c r="P702" s="303">
        <v>0</v>
      </c>
      <c r="Q702" s="171">
        <f>VLOOKUP(C702&amp;D702&amp;A702,'Delivery Counts'!$A$55:$I$86,8,FALSE)</f>
        <v>0</v>
      </c>
      <c r="R702" s="171">
        <f>VLOOKUP(C702&amp;D702&amp;A702,'Delivery Counts'!$A$55:$I$86,9,FALSE)</f>
        <v>0</v>
      </c>
      <c r="S702" s="16">
        <f t="shared" si="35"/>
        <v>0</v>
      </c>
      <c r="T702" s="237"/>
      <c r="U702" s="237"/>
    </row>
    <row r="703" spans="1:21" s="172" customFormat="1">
      <c r="A703" s="38">
        <v>27</v>
      </c>
      <c r="B703" s="39">
        <f t="shared" si="34"/>
        <v>0</v>
      </c>
      <c r="C703" s="39" t="str">
        <f t="shared" si="32"/>
        <v>2021 Prior Year</v>
      </c>
      <c r="D703" s="40">
        <v>1</v>
      </c>
      <c r="E703" s="662">
        <v>27</v>
      </c>
      <c r="F703" s="40">
        <v>6</v>
      </c>
      <c r="G703" s="40" t="s">
        <v>138</v>
      </c>
      <c r="H703" s="40" t="s">
        <v>70</v>
      </c>
      <c r="I703" s="1014" t="s">
        <v>265</v>
      </c>
      <c r="J703" s="303">
        <v>0</v>
      </c>
      <c r="K703" s="304">
        <v>0</v>
      </c>
      <c r="L703" s="305">
        <v>0</v>
      </c>
      <c r="M703" s="305">
        <v>0</v>
      </c>
      <c r="N703" s="303">
        <v>0</v>
      </c>
      <c r="O703" s="306">
        <v>0</v>
      </c>
      <c r="P703" s="303">
        <v>0</v>
      </c>
      <c r="Q703" s="171">
        <f>VLOOKUP(C703&amp;D703&amp;A703,'Delivery Counts'!$A$55:$I$86,8,FALSE)</f>
        <v>0</v>
      </c>
      <c r="R703" s="171">
        <f>VLOOKUP(C703&amp;D703&amp;A703,'Delivery Counts'!$A$55:$I$86,9,FALSE)</f>
        <v>0</v>
      </c>
      <c r="S703" s="16">
        <f t="shared" si="35"/>
        <v>0</v>
      </c>
      <c r="T703" s="237"/>
      <c r="U703" s="237"/>
    </row>
    <row r="704" spans="1:21" s="172" customFormat="1">
      <c r="A704" s="38">
        <v>27</v>
      </c>
      <c r="B704" s="39">
        <f t="shared" si="34"/>
        <v>0</v>
      </c>
      <c r="C704" s="39" t="str">
        <f t="shared" si="32"/>
        <v>2021 Prior Year</v>
      </c>
      <c r="D704" s="40">
        <v>1</v>
      </c>
      <c r="E704" s="662">
        <v>27</v>
      </c>
      <c r="F704" s="40">
        <v>6</v>
      </c>
      <c r="G704" s="40" t="s">
        <v>138</v>
      </c>
      <c r="H704" s="40" t="s">
        <v>71</v>
      </c>
      <c r="I704" s="1014" t="s">
        <v>266</v>
      </c>
      <c r="J704" s="303">
        <v>0</v>
      </c>
      <c r="K704" s="304">
        <v>0</v>
      </c>
      <c r="L704" s="305">
        <v>0</v>
      </c>
      <c r="M704" s="305">
        <v>0</v>
      </c>
      <c r="N704" s="303">
        <v>0</v>
      </c>
      <c r="O704" s="306">
        <v>0</v>
      </c>
      <c r="P704" s="303">
        <v>0</v>
      </c>
      <c r="Q704" s="171">
        <f>VLOOKUP(C704&amp;D704&amp;A704,'Delivery Counts'!$A$55:$I$86,8,FALSE)</f>
        <v>0</v>
      </c>
      <c r="R704" s="171">
        <f>VLOOKUP(C704&amp;D704&amp;A704,'Delivery Counts'!$A$55:$I$86,9,FALSE)</f>
        <v>0</v>
      </c>
      <c r="S704" s="16">
        <f t="shared" si="35"/>
        <v>0</v>
      </c>
      <c r="T704" s="237"/>
      <c r="U704" s="237"/>
    </row>
    <row r="705" spans="1:21" s="172" customFormat="1">
      <c r="A705" s="38">
        <v>27</v>
      </c>
      <c r="B705" s="39">
        <f t="shared" si="34"/>
        <v>0</v>
      </c>
      <c r="C705" s="39" t="str">
        <f t="shared" si="32"/>
        <v>2021 Prior Year</v>
      </c>
      <c r="D705" s="40">
        <v>1</v>
      </c>
      <c r="E705" s="662">
        <v>27</v>
      </c>
      <c r="F705" s="40">
        <v>6</v>
      </c>
      <c r="G705" s="40" t="s">
        <v>138</v>
      </c>
      <c r="H705" s="40" t="s">
        <v>72</v>
      </c>
      <c r="I705" s="1014" t="s">
        <v>527</v>
      </c>
      <c r="J705" s="303">
        <v>0</v>
      </c>
      <c r="K705" s="304">
        <v>0</v>
      </c>
      <c r="L705" s="305">
        <v>0</v>
      </c>
      <c r="M705" s="305">
        <v>0</v>
      </c>
      <c r="N705" s="303">
        <v>0</v>
      </c>
      <c r="O705" s="306">
        <v>0</v>
      </c>
      <c r="P705" s="303">
        <v>0</v>
      </c>
      <c r="Q705" s="171">
        <f>VLOOKUP(C705&amp;D705&amp;A705,'Delivery Counts'!$A$55:$I$86,8,FALSE)</f>
        <v>0</v>
      </c>
      <c r="R705" s="171">
        <f>VLOOKUP(C705&amp;D705&amp;A705,'Delivery Counts'!$A$55:$I$86,9,FALSE)</f>
        <v>0</v>
      </c>
      <c r="S705" s="16">
        <f t="shared" si="35"/>
        <v>0</v>
      </c>
      <c r="T705" s="237"/>
      <c r="U705" s="237"/>
    </row>
    <row r="706" spans="1:21" s="172" customFormat="1">
      <c r="A706" s="38">
        <v>27</v>
      </c>
      <c r="B706" s="39">
        <f t="shared" si="34"/>
        <v>0</v>
      </c>
      <c r="C706" s="39" t="str">
        <f t="shared" si="32"/>
        <v>2021 Prior Year</v>
      </c>
      <c r="D706" s="40">
        <v>1</v>
      </c>
      <c r="E706" s="662">
        <v>27</v>
      </c>
      <c r="F706" s="40">
        <v>6</v>
      </c>
      <c r="G706" s="40" t="s">
        <v>138</v>
      </c>
      <c r="H706" s="40" t="s">
        <v>73</v>
      </c>
      <c r="I706" s="1014" t="s">
        <v>528</v>
      </c>
      <c r="J706" s="303">
        <v>0</v>
      </c>
      <c r="K706" s="304">
        <v>0</v>
      </c>
      <c r="L706" s="305">
        <v>0</v>
      </c>
      <c r="M706" s="305">
        <v>0</v>
      </c>
      <c r="N706" s="303">
        <v>0</v>
      </c>
      <c r="O706" s="306">
        <v>0</v>
      </c>
      <c r="P706" s="303">
        <v>0</v>
      </c>
      <c r="Q706" s="171">
        <f>VLOOKUP(C706&amp;D706&amp;A706,'Delivery Counts'!$A$55:$I$86,8,FALSE)</f>
        <v>0</v>
      </c>
      <c r="R706" s="171">
        <f>VLOOKUP(C706&amp;D706&amp;A706,'Delivery Counts'!$A$55:$I$86,9,FALSE)</f>
        <v>0</v>
      </c>
      <c r="S706" s="16">
        <f t="shared" si="35"/>
        <v>0</v>
      </c>
      <c r="T706" s="237"/>
      <c r="U706" s="237"/>
    </row>
    <row r="707" spans="1:21" s="172" customFormat="1">
      <c r="A707" s="38">
        <v>27</v>
      </c>
      <c r="B707" s="39">
        <f t="shared" si="34"/>
        <v>0</v>
      </c>
      <c r="C707" s="39" t="str">
        <f t="shared" si="32"/>
        <v>2021 Prior Year</v>
      </c>
      <c r="D707" s="40">
        <v>1</v>
      </c>
      <c r="E707" s="662">
        <v>27</v>
      </c>
      <c r="F707" s="40">
        <v>6</v>
      </c>
      <c r="G707" s="40" t="s">
        <v>138</v>
      </c>
      <c r="H707" s="40" t="s">
        <v>409</v>
      </c>
      <c r="I707" s="1014" t="s">
        <v>803</v>
      </c>
      <c r="J707" s="303">
        <v>0</v>
      </c>
      <c r="K707" s="304">
        <v>0</v>
      </c>
      <c r="L707" s="305">
        <v>0</v>
      </c>
      <c r="M707" s="305">
        <v>0</v>
      </c>
      <c r="N707" s="303">
        <v>0</v>
      </c>
      <c r="O707" s="306">
        <v>0</v>
      </c>
      <c r="P707" s="303">
        <v>0</v>
      </c>
      <c r="Q707" s="171">
        <f>VLOOKUP(C707&amp;D707&amp;A707,'Delivery Counts'!$A$55:$I$86,8,FALSE)</f>
        <v>0</v>
      </c>
      <c r="R707" s="171">
        <f>VLOOKUP(C707&amp;D707&amp;A707,'Delivery Counts'!$A$55:$I$86,9,FALSE)</f>
        <v>0</v>
      </c>
      <c r="S707" s="16">
        <f t="shared" si="35"/>
        <v>0</v>
      </c>
      <c r="T707" s="237"/>
      <c r="U707" s="237"/>
    </row>
    <row r="708" spans="1:21" s="172" customFormat="1">
      <c r="A708" s="38">
        <v>28</v>
      </c>
      <c r="B708" s="39">
        <f t="shared" si="29"/>
        <v>0</v>
      </c>
      <c r="C708" s="39" t="str">
        <f t="shared" si="32"/>
        <v>2021 Prior Year</v>
      </c>
      <c r="D708" s="40">
        <v>1</v>
      </c>
      <c r="E708" s="662">
        <v>28</v>
      </c>
      <c r="F708" s="662">
        <v>6</v>
      </c>
      <c r="G708" s="40" t="s">
        <v>139</v>
      </c>
      <c r="H708" s="40" t="s">
        <v>211</v>
      </c>
      <c r="I708" s="640" t="s">
        <v>261</v>
      </c>
      <c r="J708" s="303">
        <v>0</v>
      </c>
      <c r="K708" s="304">
        <v>0</v>
      </c>
      <c r="L708" s="305">
        <v>0</v>
      </c>
      <c r="M708" s="305">
        <v>0</v>
      </c>
      <c r="N708" s="303">
        <v>0</v>
      </c>
      <c r="O708" s="306">
        <v>0</v>
      </c>
      <c r="P708" s="303">
        <v>0</v>
      </c>
      <c r="Q708" s="171">
        <f>VLOOKUP(C708&amp;D708&amp;A708,'Delivery Counts'!$A$55:$I$86,8,FALSE)</f>
        <v>0</v>
      </c>
      <c r="R708" s="171">
        <f>VLOOKUP(C708&amp;D708&amp;A708,'Delivery Counts'!$A$55:$I$86,9,FALSE)</f>
        <v>0</v>
      </c>
      <c r="S708" s="16">
        <f t="shared" si="33"/>
        <v>0</v>
      </c>
      <c r="T708" s="237"/>
      <c r="U708" s="237"/>
    </row>
    <row r="709" spans="1:21" s="172" customFormat="1">
      <c r="A709" s="38">
        <v>28</v>
      </c>
      <c r="B709" s="39">
        <f t="shared" si="29"/>
        <v>0</v>
      </c>
      <c r="C709" s="39" t="str">
        <f t="shared" si="32"/>
        <v>2021 Prior Year</v>
      </c>
      <c r="D709" s="40">
        <v>1</v>
      </c>
      <c r="E709" s="662">
        <v>28</v>
      </c>
      <c r="F709" s="662">
        <v>6</v>
      </c>
      <c r="G709" s="311" t="s">
        <v>139</v>
      </c>
      <c r="H709" s="40" t="s">
        <v>214</v>
      </c>
      <c r="I709" s="658" t="s">
        <v>676</v>
      </c>
      <c r="J709" s="303">
        <v>0</v>
      </c>
      <c r="K709" s="304">
        <v>0</v>
      </c>
      <c r="L709" s="305">
        <v>0</v>
      </c>
      <c r="M709" s="305">
        <v>0</v>
      </c>
      <c r="N709" s="303">
        <v>0</v>
      </c>
      <c r="O709" s="306">
        <v>0</v>
      </c>
      <c r="P709" s="303">
        <v>0</v>
      </c>
      <c r="Q709" s="171">
        <f>VLOOKUP(C709&amp;D709&amp;A709,'Delivery Counts'!$A$55:$I$86,8,FALSE)</f>
        <v>0</v>
      </c>
      <c r="R709" s="171">
        <f>VLOOKUP(C709&amp;D709&amp;A709,'Delivery Counts'!$A$55:$I$86,9,FALSE)</f>
        <v>0</v>
      </c>
      <c r="S709" s="16">
        <f t="shared" si="33"/>
        <v>0</v>
      </c>
      <c r="T709" s="237"/>
      <c r="U709" s="237"/>
    </row>
    <row r="710" spans="1:21" s="172" customFormat="1">
      <c r="A710" s="38">
        <v>28</v>
      </c>
      <c r="B710" s="39">
        <f t="shared" si="29"/>
        <v>0</v>
      </c>
      <c r="C710" s="39" t="str">
        <f t="shared" si="32"/>
        <v>2021 Prior Year</v>
      </c>
      <c r="D710" s="40">
        <v>1</v>
      </c>
      <c r="E710" s="662">
        <v>28</v>
      </c>
      <c r="F710" s="662">
        <v>6</v>
      </c>
      <c r="G710" s="311" t="s">
        <v>139</v>
      </c>
      <c r="H710" s="40" t="s">
        <v>215</v>
      </c>
      <c r="I710" s="658" t="s">
        <v>216</v>
      </c>
      <c r="J710" s="303">
        <v>0</v>
      </c>
      <c r="K710" s="304">
        <v>0</v>
      </c>
      <c r="L710" s="305">
        <v>0</v>
      </c>
      <c r="M710" s="305">
        <v>0</v>
      </c>
      <c r="N710" s="303">
        <v>0</v>
      </c>
      <c r="O710" s="306">
        <v>0</v>
      </c>
      <c r="P710" s="303">
        <v>0</v>
      </c>
      <c r="Q710" s="171">
        <f>VLOOKUP(C710&amp;D710&amp;A710,'Delivery Counts'!$A$55:$I$86,8,FALSE)</f>
        <v>0</v>
      </c>
      <c r="R710" s="171">
        <f>VLOOKUP(C710&amp;D710&amp;A710,'Delivery Counts'!$A$55:$I$86,9,FALSE)</f>
        <v>0</v>
      </c>
      <c r="S710" s="16">
        <f t="shared" si="33"/>
        <v>0</v>
      </c>
      <c r="T710" s="237"/>
      <c r="U710" s="237"/>
    </row>
    <row r="711" spans="1:21" s="172" customFormat="1">
      <c r="A711" s="38">
        <v>28</v>
      </c>
      <c r="B711" s="39">
        <f t="shared" si="29"/>
        <v>0</v>
      </c>
      <c r="C711" s="39" t="str">
        <f t="shared" si="32"/>
        <v>2021 Prior Year</v>
      </c>
      <c r="D711" s="40">
        <v>1</v>
      </c>
      <c r="E711" s="662">
        <v>28</v>
      </c>
      <c r="F711" s="662">
        <v>6</v>
      </c>
      <c r="G711" s="311" t="s">
        <v>139</v>
      </c>
      <c r="H711" s="40" t="s">
        <v>217</v>
      </c>
      <c r="I711" s="658" t="s">
        <v>262</v>
      </c>
      <c r="J711" s="303">
        <v>0</v>
      </c>
      <c r="K711" s="304">
        <v>0</v>
      </c>
      <c r="L711" s="305">
        <v>0</v>
      </c>
      <c r="M711" s="305">
        <v>0</v>
      </c>
      <c r="N711" s="303">
        <v>0</v>
      </c>
      <c r="O711" s="306">
        <v>0</v>
      </c>
      <c r="P711" s="303">
        <v>0</v>
      </c>
      <c r="Q711" s="171">
        <f>VLOOKUP(C711&amp;D711&amp;A711,'Delivery Counts'!$A$55:$I$86,8,FALSE)</f>
        <v>0</v>
      </c>
      <c r="R711" s="171">
        <f>VLOOKUP(C711&amp;D711&amp;A711,'Delivery Counts'!$A$55:$I$86,9,FALSE)</f>
        <v>0</v>
      </c>
      <c r="S711" s="16">
        <f t="shared" si="33"/>
        <v>0</v>
      </c>
      <c r="T711" s="237"/>
      <c r="U711" s="237"/>
    </row>
    <row r="712" spans="1:21" s="172" customFormat="1">
      <c r="A712" s="38">
        <v>28</v>
      </c>
      <c r="B712" s="39">
        <f t="shared" si="29"/>
        <v>0</v>
      </c>
      <c r="C712" s="39" t="str">
        <f t="shared" si="32"/>
        <v>2021 Prior Year</v>
      </c>
      <c r="D712" s="40">
        <v>1</v>
      </c>
      <c r="E712" s="662">
        <v>28</v>
      </c>
      <c r="F712" s="662">
        <v>6</v>
      </c>
      <c r="G712" s="311" t="s">
        <v>139</v>
      </c>
      <c r="H712" s="40" t="s">
        <v>218</v>
      </c>
      <c r="I712" s="658" t="s">
        <v>677</v>
      </c>
      <c r="J712" s="303">
        <v>0</v>
      </c>
      <c r="K712" s="304">
        <v>0</v>
      </c>
      <c r="L712" s="305">
        <v>0</v>
      </c>
      <c r="M712" s="305">
        <v>0</v>
      </c>
      <c r="N712" s="303">
        <v>0</v>
      </c>
      <c r="O712" s="306">
        <v>0</v>
      </c>
      <c r="P712" s="303">
        <v>0</v>
      </c>
      <c r="Q712" s="171">
        <f>VLOOKUP(C712&amp;D712&amp;A712,'Delivery Counts'!$A$55:$I$86,8,FALSE)</f>
        <v>0</v>
      </c>
      <c r="R712" s="171">
        <f>VLOOKUP(C712&amp;D712&amp;A712,'Delivery Counts'!$A$55:$I$86,9,FALSE)</f>
        <v>0</v>
      </c>
      <c r="S712" s="16">
        <f t="shared" si="33"/>
        <v>0</v>
      </c>
      <c r="T712" s="237"/>
      <c r="U712" s="237"/>
    </row>
    <row r="713" spans="1:21" s="172" customFormat="1">
      <c r="A713" s="38">
        <v>28</v>
      </c>
      <c r="B713" s="39">
        <f t="shared" si="29"/>
        <v>0</v>
      </c>
      <c r="C713" s="39" t="str">
        <f t="shared" si="32"/>
        <v>2021 Prior Year</v>
      </c>
      <c r="D713" s="40">
        <v>1</v>
      </c>
      <c r="E713" s="662">
        <v>28</v>
      </c>
      <c r="F713" s="662">
        <v>6</v>
      </c>
      <c r="G713" s="311" t="s">
        <v>139</v>
      </c>
      <c r="H713" s="40" t="s">
        <v>219</v>
      </c>
      <c r="I713" s="658" t="s">
        <v>263</v>
      </c>
      <c r="J713" s="303">
        <v>0</v>
      </c>
      <c r="K713" s="304">
        <v>0</v>
      </c>
      <c r="L713" s="305">
        <v>0</v>
      </c>
      <c r="M713" s="305">
        <v>0</v>
      </c>
      <c r="N713" s="303">
        <v>0</v>
      </c>
      <c r="O713" s="306">
        <v>0</v>
      </c>
      <c r="P713" s="303">
        <v>0</v>
      </c>
      <c r="Q713" s="171">
        <f>VLOOKUP(C713&amp;D713&amp;A713,'Delivery Counts'!$A$55:$I$86,8,FALSE)</f>
        <v>0</v>
      </c>
      <c r="R713" s="171">
        <f>VLOOKUP(C713&amp;D713&amp;A713,'Delivery Counts'!$A$55:$I$86,9,FALSE)</f>
        <v>0</v>
      </c>
      <c r="S713" s="16">
        <f t="shared" si="33"/>
        <v>0</v>
      </c>
      <c r="T713" s="237"/>
      <c r="U713" s="237"/>
    </row>
    <row r="714" spans="1:21" s="172" customFormat="1">
      <c r="A714" s="38">
        <v>28</v>
      </c>
      <c r="B714" s="39">
        <f t="shared" si="29"/>
        <v>0</v>
      </c>
      <c r="C714" s="39" t="str">
        <f t="shared" si="32"/>
        <v>2021 Prior Year</v>
      </c>
      <c r="D714" s="40">
        <v>1</v>
      </c>
      <c r="E714" s="662">
        <v>28</v>
      </c>
      <c r="F714" s="662">
        <v>6</v>
      </c>
      <c r="G714" s="311" t="s">
        <v>139</v>
      </c>
      <c r="H714" s="40" t="s">
        <v>220</v>
      </c>
      <c r="I714" s="658" t="s">
        <v>675</v>
      </c>
      <c r="J714" s="303">
        <v>0</v>
      </c>
      <c r="K714" s="304">
        <v>0</v>
      </c>
      <c r="L714" s="305">
        <v>0</v>
      </c>
      <c r="M714" s="305">
        <v>0</v>
      </c>
      <c r="N714" s="303">
        <v>0</v>
      </c>
      <c r="O714" s="306">
        <v>0</v>
      </c>
      <c r="P714" s="303">
        <v>0</v>
      </c>
      <c r="Q714" s="171">
        <f>VLOOKUP(C714&amp;D714&amp;A714,'Delivery Counts'!$A$55:$I$86,8,FALSE)</f>
        <v>0</v>
      </c>
      <c r="R714" s="171">
        <f>VLOOKUP(C714&amp;D714&amp;A714,'Delivery Counts'!$A$55:$I$86,9,FALSE)</f>
        <v>0</v>
      </c>
      <c r="S714" s="16">
        <f t="shared" si="33"/>
        <v>0</v>
      </c>
      <c r="T714" s="237"/>
      <c r="U714" s="237"/>
    </row>
    <row r="715" spans="1:21" s="172" customFormat="1">
      <c r="A715" s="38">
        <v>28</v>
      </c>
      <c r="B715" s="39">
        <f t="shared" si="29"/>
        <v>0</v>
      </c>
      <c r="C715" s="39" t="str">
        <f t="shared" si="32"/>
        <v>2021 Prior Year</v>
      </c>
      <c r="D715" s="40">
        <v>1</v>
      </c>
      <c r="E715" s="662">
        <v>28</v>
      </c>
      <c r="F715" s="662">
        <v>6</v>
      </c>
      <c r="G715" s="311" t="s">
        <v>139</v>
      </c>
      <c r="H715" s="40" t="s">
        <v>221</v>
      </c>
      <c r="I715" s="658" t="s">
        <v>264</v>
      </c>
      <c r="J715" s="303">
        <v>0</v>
      </c>
      <c r="K715" s="304">
        <v>0</v>
      </c>
      <c r="L715" s="305">
        <v>0</v>
      </c>
      <c r="M715" s="305">
        <v>0</v>
      </c>
      <c r="N715" s="303">
        <v>0</v>
      </c>
      <c r="O715" s="306">
        <v>0</v>
      </c>
      <c r="P715" s="303">
        <v>0</v>
      </c>
      <c r="Q715" s="171">
        <f>VLOOKUP(C715&amp;D715&amp;A715,'Delivery Counts'!$A$55:$I$86,8,FALSE)</f>
        <v>0</v>
      </c>
      <c r="R715" s="171">
        <f>VLOOKUP(C715&amp;D715&amp;A715,'Delivery Counts'!$A$55:$I$86,9,FALSE)</f>
        <v>0</v>
      </c>
      <c r="S715" s="16">
        <f t="shared" si="33"/>
        <v>0</v>
      </c>
      <c r="T715" s="237"/>
      <c r="U715" s="237"/>
    </row>
    <row r="716" spans="1:21" s="172" customFormat="1">
      <c r="A716" s="38">
        <v>28</v>
      </c>
      <c r="B716" s="39">
        <f t="shared" si="29"/>
        <v>0</v>
      </c>
      <c r="C716" s="39" t="str">
        <f t="shared" si="32"/>
        <v>2021 Prior Year</v>
      </c>
      <c r="D716" s="40">
        <v>1</v>
      </c>
      <c r="E716" s="662">
        <v>28</v>
      </c>
      <c r="F716" s="662">
        <v>6</v>
      </c>
      <c r="G716" s="311" t="s">
        <v>139</v>
      </c>
      <c r="H716" s="40" t="s">
        <v>222</v>
      </c>
      <c r="I716" s="658" t="s">
        <v>206</v>
      </c>
      <c r="J716" s="303">
        <v>0</v>
      </c>
      <c r="K716" s="304">
        <v>0</v>
      </c>
      <c r="L716" s="305">
        <v>0</v>
      </c>
      <c r="M716" s="305">
        <v>0</v>
      </c>
      <c r="N716" s="303">
        <v>0</v>
      </c>
      <c r="O716" s="306">
        <v>0</v>
      </c>
      <c r="P716" s="303">
        <v>0</v>
      </c>
      <c r="Q716" s="171">
        <f>VLOOKUP(C716&amp;D716&amp;A716,'Delivery Counts'!$A$55:$I$86,8,FALSE)</f>
        <v>0</v>
      </c>
      <c r="R716" s="171">
        <f>VLOOKUP(C716&amp;D716&amp;A716,'Delivery Counts'!$A$55:$I$86,9,FALSE)</f>
        <v>0</v>
      </c>
      <c r="S716" s="16">
        <f t="shared" si="33"/>
        <v>0</v>
      </c>
      <c r="T716" s="237"/>
      <c r="U716" s="237"/>
    </row>
    <row r="717" spans="1:21">
      <c r="A717" s="38">
        <v>28</v>
      </c>
      <c r="B717" s="39">
        <f t="shared" si="29"/>
        <v>0</v>
      </c>
      <c r="C717" s="39" t="str">
        <f t="shared" si="32"/>
        <v>2021 Prior Year</v>
      </c>
      <c r="D717" s="40">
        <v>1</v>
      </c>
      <c r="E717" s="662">
        <v>28</v>
      </c>
      <c r="F717" s="662">
        <v>6</v>
      </c>
      <c r="G717" s="311" t="s">
        <v>139</v>
      </c>
      <c r="H717" s="40" t="s">
        <v>223</v>
      </c>
      <c r="I717" s="658" t="s">
        <v>181</v>
      </c>
      <c r="J717" s="303">
        <v>0</v>
      </c>
      <c r="K717" s="304">
        <v>0</v>
      </c>
      <c r="L717" s="305">
        <v>0</v>
      </c>
      <c r="M717" s="305">
        <v>0</v>
      </c>
      <c r="N717" s="303">
        <v>0</v>
      </c>
      <c r="O717" s="306">
        <v>0</v>
      </c>
      <c r="P717" s="303">
        <v>0</v>
      </c>
      <c r="Q717" s="171">
        <f>VLOOKUP(C717&amp;D717&amp;A717,'Delivery Counts'!$A$55:$I$86,8,FALSE)</f>
        <v>0</v>
      </c>
      <c r="R717" s="171">
        <f>VLOOKUP(C717&amp;D717&amp;A717,'Delivery Counts'!$A$55:$I$86,9,FALSE)</f>
        <v>0</v>
      </c>
      <c r="S717" s="16">
        <f t="shared" si="33"/>
        <v>0</v>
      </c>
    </row>
    <row r="718" spans="1:21">
      <c r="A718" s="38">
        <v>28</v>
      </c>
      <c r="B718" s="39">
        <f t="shared" si="29"/>
        <v>0</v>
      </c>
      <c r="C718" s="39" t="str">
        <f t="shared" si="32"/>
        <v>2021 Prior Year</v>
      </c>
      <c r="D718" s="40">
        <v>1</v>
      </c>
      <c r="E718" s="662">
        <v>28</v>
      </c>
      <c r="F718" s="662">
        <v>6</v>
      </c>
      <c r="G718" s="311" t="s">
        <v>139</v>
      </c>
      <c r="H718" s="40" t="s">
        <v>150</v>
      </c>
      <c r="I718" s="658" t="s">
        <v>204</v>
      </c>
      <c r="J718" s="303">
        <v>0</v>
      </c>
      <c r="K718" s="304">
        <v>0</v>
      </c>
      <c r="L718" s="305">
        <v>0</v>
      </c>
      <c r="M718" s="305">
        <v>0</v>
      </c>
      <c r="N718" s="303">
        <v>0</v>
      </c>
      <c r="O718" s="306">
        <v>0</v>
      </c>
      <c r="P718" s="303">
        <v>0</v>
      </c>
      <c r="Q718" s="171">
        <f>VLOOKUP(C718&amp;D718&amp;A718,'Delivery Counts'!$A$55:$I$86,8,FALSE)</f>
        <v>0</v>
      </c>
      <c r="R718" s="171">
        <f>VLOOKUP(C718&amp;D718&amp;A718,'Delivery Counts'!$A$55:$I$86,9,FALSE)</f>
        <v>0</v>
      </c>
      <c r="S718" s="16">
        <f t="shared" si="33"/>
        <v>0</v>
      </c>
    </row>
    <row r="719" spans="1:21" s="172" customFormat="1">
      <c r="A719" s="38">
        <v>28</v>
      </c>
      <c r="B719" s="39">
        <f t="shared" si="29"/>
        <v>0</v>
      </c>
      <c r="C719" s="39" t="str">
        <f t="shared" si="32"/>
        <v>2021 Prior Year</v>
      </c>
      <c r="D719" s="40">
        <v>1</v>
      </c>
      <c r="E719" s="662">
        <v>28</v>
      </c>
      <c r="F719" s="662">
        <v>6</v>
      </c>
      <c r="G719" s="311" t="s">
        <v>139</v>
      </c>
      <c r="H719" s="40" t="s">
        <v>151</v>
      </c>
      <c r="I719" s="658" t="s">
        <v>205</v>
      </c>
      <c r="J719" s="303">
        <v>0</v>
      </c>
      <c r="K719" s="304">
        <v>0</v>
      </c>
      <c r="L719" s="305">
        <v>0</v>
      </c>
      <c r="M719" s="305">
        <v>0</v>
      </c>
      <c r="N719" s="303">
        <v>0</v>
      </c>
      <c r="O719" s="306">
        <v>0</v>
      </c>
      <c r="P719" s="303">
        <v>0</v>
      </c>
      <c r="Q719" s="171">
        <f>VLOOKUP(C719&amp;D719&amp;A719,'Delivery Counts'!$A$55:$I$86,8,FALSE)</f>
        <v>0</v>
      </c>
      <c r="R719" s="171">
        <f>VLOOKUP(C719&amp;D719&amp;A719,'Delivery Counts'!$A$55:$I$86,9,FALSE)</f>
        <v>0</v>
      </c>
      <c r="S719" s="16">
        <f t="shared" si="33"/>
        <v>0</v>
      </c>
    </row>
    <row r="720" spans="1:21" s="172" customFormat="1">
      <c r="A720" s="38">
        <v>28</v>
      </c>
      <c r="B720" s="39">
        <f t="shared" si="29"/>
        <v>0</v>
      </c>
      <c r="C720" s="39" t="str">
        <f t="shared" si="32"/>
        <v>2021 Prior Year</v>
      </c>
      <c r="D720" s="40">
        <v>1</v>
      </c>
      <c r="E720" s="662">
        <v>28</v>
      </c>
      <c r="F720" s="662">
        <v>6</v>
      </c>
      <c r="G720" s="311" t="s">
        <v>139</v>
      </c>
      <c r="H720" s="40" t="s">
        <v>152</v>
      </c>
      <c r="I720" s="658" t="s">
        <v>182</v>
      </c>
      <c r="J720" s="303">
        <v>0</v>
      </c>
      <c r="K720" s="304">
        <v>0</v>
      </c>
      <c r="L720" s="305">
        <v>0</v>
      </c>
      <c r="M720" s="305">
        <v>0</v>
      </c>
      <c r="N720" s="303">
        <v>0</v>
      </c>
      <c r="O720" s="306">
        <v>0</v>
      </c>
      <c r="P720" s="303">
        <v>0</v>
      </c>
      <c r="Q720" s="171">
        <f>VLOOKUP(C720&amp;D720&amp;A720,'Delivery Counts'!$A$55:$I$86,8,FALSE)</f>
        <v>0</v>
      </c>
      <c r="R720" s="171">
        <f>VLOOKUP(C720&amp;D720&amp;A720,'Delivery Counts'!$A$55:$I$86,9,FALSE)</f>
        <v>0</v>
      </c>
      <c r="S720" s="16">
        <f t="shared" si="33"/>
        <v>0</v>
      </c>
      <c r="T720" s="237"/>
      <c r="U720" s="237"/>
    </row>
    <row r="721" spans="1:21" s="172" customFormat="1">
      <c r="A721" s="38">
        <v>28</v>
      </c>
      <c r="B721" s="39">
        <f t="shared" si="29"/>
        <v>0</v>
      </c>
      <c r="C721" s="39" t="str">
        <f t="shared" si="32"/>
        <v>2021 Prior Year</v>
      </c>
      <c r="D721" s="40">
        <v>1</v>
      </c>
      <c r="E721" s="662">
        <v>28</v>
      </c>
      <c r="F721" s="662">
        <v>6</v>
      </c>
      <c r="G721" s="311" t="s">
        <v>139</v>
      </c>
      <c r="H721" s="40" t="s">
        <v>70</v>
      </c>
      <c r="I721" s="658" t="s">
        <v>265</v>
      </c>
      <c r="J721" s="303">
        <v>0</v>
      </c>
      <c r="K721" s="304">
        <v>0</v>
      </c>
      <c r="L721" s="305">
        <v>0</v>
      </c>
      <c r="M721" s="305">
        <v>0</v>
      </c>
      <c r="N721" s="303">
        <v>0</v>
      </c>
      <c r="O721" s="306">
        <v>0</v>
      </c>
      <c r="P721" s="303">
        <v>0</v>
      </c>
      <c r="Q721" s="171">
        <f>VLOOKUP(C721&amp;D721&amp;A721,'Delivery Counts'!$A$55:$I$86,8,FALSE)</f>
        <v>0</v>
      </c>
      <c r="R721" s="171">
        <f>VLOOKUP(C721&amp;D721&amp;A721,'Delivery Counts'!$A$55:$I$86,9,FALSE)</f>
        <v>0</v>
      </c>
      <c r="S721" s="16">
        <f t="shared" si="33"/>
        <v>0</v>
      </c>
      <c r="T721" s="237"/>
      <c r="U721" s="237"/>
    </row>
    <row r="722" spans="1:21" s="172" customFormat="1">
      <c r="A722" s="38">
        <v>28</v>
      </c>
      <c r="B722" s="39">
        <f t="shared" si="29"/>
        <v>0</v>
      </c>
      <c r="C722" s="39" t="str">
        <f t="shared" si="32"/>
        <v>2021 Prior Year</v>
      </c>
      <c r="D722" s="40">
        <v>1</v>
      </c>
      <c r="E722" s="662">
        <v>28</v>
      </c>
      <c r="F722" s="662">
        <v>6</v>
      </c>
      <c r="G722" s="311" t="s">
        <v>139</v>
      </c>
      <c r="H722" s="40" t="s">
        <v>71</v>
      </c>
      <c r="I722" s="658" t="s">
        <v>266</v>
      </c>
      <c r="J722" s="303">
        <v>0</v>
      </c>
      <c r="K722" s="304">
        <v>0</v>
      </c>
      <c r="L722" s="305">
        <v>0</v>
      </c>
      <c r="M722" s="305">
        <v>0</v>
      </c>
      <c r="N722" s="303">
        <v>0</v>
      </c>
      <c r="O722" s="306">
        <v>0</v>
      </c>
      <c r="P722" s="303">
        <v>0</v>
      </c>
      <c r="Q722" s="171">
        <f>VLOOKUP(C722&amp;D722&amp;A722,'Delivery Counts'!$A$55:$I$86,8,FALSE)</f>
        <v>0</v>
      </c>
      <c r="R722" s="171">
        <f>VLOOKUP(C722&amp;D722&amp;A722,'Delivery Counts'!$A$55:$I$86,9,FALSE)</f>
        <v>0</v>
      </c>
      <c r="S722" s="16">
        <f t="shared" si="33"/>
        <v>0</v>
      </c>
      <c r="T722" s="237"/>
      <c r="U722" s="237"/>
    </row>
    <row r="723" spans="1:21" s="172" customFormat="1">
      <c r="A723" s="38">
        <v>28</v>
      </c>
      <c r="B723" s="39">
        <f t="shared" si="29"/>
        <v>0</v>
      </c>
      <c r="C723" s="39" t="str">
        <f t="shared" si="32"/>
        <v>2021 Prior Year</v>
      </c>
      <c r="D723" s="40">
        <v>1</v>
      </c>
      <c r="E723" s="662">
        <v>28</v>
      </c>
      <c r="F723" s="662">
        <v>6</v>
      </c>
      <c r="G723" s="311" t="s">
        <v>139</v>
      </c>
      <c r="H723" s="40" t="s">
        <v>72</v>
      </c>
      <c r="I723" s="658" t="s">
        <v>527</v>
      </c>
      <c r="J723" s="303">
        <v>0</v>
      </c>
      <c r="K723" s="304">
        <v>0</v>
      </c>
      <c r="L723" s="305">
        <v>0</v>
      </c>
      <c r="M723" s="305">
        <v>0</v>
      </c>
      <c r="N723" s="303">
        <v>0</v>
      </c>
      <c r="O723" s="306">
        <v>0</v>
      </c>
      <c r="P723" s="303">
        <v>0</v>
      </c>
      <c r="Q723" s="171">
        <f>VLOOKUP(C723&amp;D723&amp;A723,'Delivery Counts'!$A$55:$I$86,8,FALSE)</f>
        <v>0</v>
      </c>
      <c r="R723" s="171">
        <f>VLOOKUP(C723&amp;D723&amp;A723,'Delivery Counts'!$A$55:$I$86,9,FALSE)</f>
        <v>0</v>
      </c>
      <c r="S723" s="16">
        <f t="shared" si="33"/>
        <v>0</v>
      </c>
      <c r="T723" s="237"/>
      <c r="U723" s="237"/>
    </row>
    <row r="724" spans="1:21" s="172" customFormat="1">
      <c r="A724" s="38">
        <v>28</v>
      </c>
      <c r="B724" s="39">
        <f t="shared" si="29"/>
        <v>0</v>
      </c>
      <c r="C724" s="39" t="str">
        <f t="shared" si="32"/>
        <v>2021 Prior Year</v>
      </c>
      <c r="D724" s="40">
        <v>1</v>
      </c>
      <c r="E724" s="662">
        <v>28</v>
      </c>
      <c r="F724" s="662">
        <v>6</v>
      </c>
      <c r="G724" s="40" t="s">
        <v>139</v>
      </c>
      <c r="H724" s="40" t="s">
        <v>73</v>
      </c>
      <c r="I724" s="658" t="s">
        <v>528</v>
      </c>
      <c r="J724" s="303">
        <v>0</v>
      </c>
      <c r="K724" s="304">
        <v>0</v>
      </c>
      <c r="L724" s="305">
        <v>0</v>
      </c>
      <c r="M724" s="305">
        <v>0</v>
      </c>
      <c r="N724" s="303">
        <v>0</v>
      </c>
      <c r="O724" s="306">
        <v>0</v>
      </c>
      <c r="P724" s="303">
        <v>0</v>
      </c>
      <c r="Q724" s="171">
        <f>VLOOKUP(C724&amp;D724&amp;A724,'Delivery Counts'!$A$55:$I$86,8,FALSE)</f>
        <v>0</v>
      </c>
      <c r="R724" s="171">
        <f>VLOOKUP(C724&amp;D724&amp;A724,'Delivery Counts'!$A$55:$I$86,9,FALSE)</f>
        <v>0</v>
      </c>
      <c r="S724" s="16">
        <f t="shared" si="33"/>
        <v>0</v>
      </c>
      <c r="T724" s="237"/>
      <c r="U724" s="237"/>
    </row>
    <row r="725" spans="1:21" s="172" customFormat="1">
      <c r="A725" s="775">
        <v>28</v>
      </c>
      <c r="B725" s="776">
        <f t="shared" si="29"/>
        <v>0</v>
      </c>
      <c r="C725" s="776" t="str">
        <f t="shared" si="32"/>
        <v>2021 Prior Year</v>
      </c>
      <c r="D725" s="777">
        <v>1</v>
      </c>
      <c r="E725" s="778">
        <v>28</v>
      </c>
      <c r="F725" s="778">
        <v>6</v>
      </c>
      <c r="G725" s="777" t="s">
        <v>139</v>
      </c>
      <c r="H725" s="777" t="s">
        <v>409</v>
      </c>
      <c r="I725" s="779" t="s">
        <v>803</v>
      </c>
      <c r="J725" s="781">
        <v>0</v>
      </c>
      <c r="K725" s="782">
        <v>0</v>
      </c>
      <c r="L725" s="783">
        <v>0</v>
      </c>
      <c r="M725" s="783">
        <v>0</v>
      </c>
      <c r="N725" s="781">
        <v>0</v>
      </c>
      <c r="O725" s="784">
        <v>0</v>
      </c>
      <c r="P725" s="781">
        <v>0</v>
      </c>
      <c r="Q725" s="798">
        <f>VLOOKUP(C725&amp;D725&amp;A725,'Delivery Counts'!$A$55:$I$86,8,FALSE)</f>
        <v>0</v>
      </c>
      <c r="R725" s="798">
        <f>VLOOKUP(C725&amp;D725&amp;A725,'Delivery Counts'!$A$55:$I$86,9,FALSE)</f>
        <v>0</v>
      </c>
      <c r="S725" s="785">
        <f t="shared" si="33"/>
        <v>0</v>
      </c>
      <c r="T725" s="237"/>
      <c r="U725" s="237"/>
    </row>
    <row r="726" spans="1:21" s="172" customFormat="1">
      <c r="A726" s="38">
        <v>16</v>
      </c>
      <c r="B726" s="39">
        <f t="shared" si="29"/>
        <v>0</v>
      </c>
      <c r="C726" s="39" t="str">
        <f t="shared" si="32"/>
        <v>2021 Prior Year</v>
      </c>
      <c r="D726" s="40">
        <v>2</v>
      </c>
      <c r="E726" s="662">
        <v>16</v>
      </c>
      <c r="F726" s="40">
        <v>1</v>
      </c>
      <c r="G726" s="40" t="s">
        <v>138</v>
      </c>
      <c r="H726" s="40" t="s">
        <v>211</v>
      </c>
      <c r="I726" s="698" t="s">
        <v>261</v>
      </c>
      <c r="J726" s="303">
        <v>0</v>
      </c>
      <c r="K726" s="304">
        <v>0</v>
      </c>
      <c r="L726" s="305">
        <v>0</v>
      </c>
      <c r="M726" s="305">
        <v>0</v>
      </c>
      <c r="N726" s="303">
        <v>0</v>
      </c>
      <c r="O726" s="306">
        <v>0</v>
      </c>
      <c r="P726" s="303">
        <v>0</v>
      </c>
      <c r="Q726" s="171">
        <f>VLOOKUP(C726&amp;D726&amp;A726,'Delivery Counts'!$A$55:$I$86,8,FALSE)</f>
        <v>0</v>
      </c>
      <c r="R726" s="171">
        <f>VLOOKUP(C726&amp;D726&amp;A726,'Delivery Counts'!$A$55:$I$86,9,FALSE)</f>
        <v>0</v>
      </c>
      <c r="S726" s="16">
        <f t="shared" si="33"/>
        <v>0</v>
      </c>
      <c r="T726" s="237"/>
      <c r="U726" s="237"/>
    </row>
    <row r="727" spans="1:21" s="172" customFormat="1">
      <c r="A727" s="38">
        <v>16</v>
      </c>
      <c r="B727" s="39">
        <f t="shared" si="29"/>
        <v>0</v>
      </c>
      <c r="C727" s="39" t="str">
        <f t="shared" si="32"/>
        <v>2021 Prior Year</v>
      </c>
      <c r="D727" s="40">
        <v>2</v>
      </c>
      <c r="E727" s="662">
        <v>16</v>
      </c>
      <c r="F727" s="40">
        <v>1</v>
      </c>
      <c r="G727" s="311" t="s">
        <v>138</v>
      </c>
      <c r="H727" s="40" t="s">
        <v>214</v>
      </c>
      <c r="I727" s="658" t="s">
        <v>676</v>
      </c>
      <c r="J727" s="303">
        <v>0</v>
      </c>
      <c r="K727" s="304">
        <v>0</v>
      </c>
      <c r="L727" s="305">
        <v>0</v>
      </c>
      <c r="M727" s="305">
        <v>0</v>
      </c>
      <c r="N727" s="303">
        <v>0</v>
      </c>
      <c r="O727" s="306">
        <v>0</v>
      </c>
      <c r="P727" s="303">
        <v>0</v>
      </c>
      <c r="Q727" s="171">
        <f>VLOOKUP(C727&amp;D727&amp;A727,'Delivery Counts'!$A$55:$I$86,8,FALSE)</f>
        <v>0</v>
      </c>
      <c r="R727" s="171">
        <f>VLOOKUP(C727&amp;D727&amp;A727,'Delivery Counts'!$A$55:$I$86,9,FALSE)</f>
        <v>0</v>
      </c>
      <c r="S727" s="16">
        <f t="shared" si="33"/>
        <v>0</v>
      </c>
      <c r="T727" s="237"/>
      <c r="U727" s="237"/>
    </row>
    <row r="728" spans="1:21" s="172" customFormat="1">
      <c r="A728" s="38">
        <v>16</v>
      </c>
      <c r="B728" s="39">
        <f t="shared" si="29"/>
        <v>0</v>
      </c>
      <c r="C728" s="39" t="str">
        <f t="shared" si="32"/>
        <v>2021 Prior Year</v>
      </c>
      <c r="D728" s="40">
        <v>2</v>
      </c>
      <c r="E728" s="662">
        <v>16</v>
      </c>
      <c r="F728" s="40">
        <v>1</v>
      </c>
      <c r="G728" s="311" t="s">
        <v>138</v>
      </c>
      <c r="H728" s="40" t="s">
        <v>215</v>
      </c>
      <c r="I728" s="658" t="s">
        <v>216</v>
      </c>
      <c r="J728" s="303">
        <v>0</v>
      </c>
      <c r="K728" s="304">
        <v>0</v>
      </c>
      <c r="L728" s="305">
        <v>0</v>
      </c>
      <c r="M728" s="305">
        <v>0</v>
      </c>
      <c r="N728" s="303">
        <v>0</v>
      </c>
      <c r="O728" s="306">
        <v>0</v>
      </c>
      <c r="P728" s="303">
        <v>0</v>
      </c>
      <c r="Q728" s="171">
        <f>VLOOKUP(C728&amp;D728&amp;A728,'Delivery Counts'!$A$55:$I$86,8,FALSE)</f>
        <v>0</v>
      </c>
      <c r="R728" s="171">
        <f>VLOOKUP(C728&amp;D728&amp;A728,'Delivery Counts'!$A$55:$I$86,9,FALSE)</f>
        <v>0</v>
      </c>
      <c r="S728" s="16">
        <f t="shared" si="33"/>
        <v>0</v>
      </c>
      <c r="T728" s="237"/>
      <c r="U728" s="237"/>
    </row>
    <row r="729" spans="1:21" s="172" customFormat="1">
      <c r="A729" s="38">
        <v>16</v>
      </c>
      <c r="B729" s="39">
        <f t="shared" si="29"/>
        <v>0</v>
      </c>
      <c r="C729" s="39" t="str">
        <f t="shared" si="32"/>
        <v>2021 Prior Year</v>
      </c>
      <c r="D729" s="40">
        <v>2</v>
      </c>
      <c r="E729" s="662">
        <v>16</v>
      </c>
      <c r="F729" s="40">
        <v>1</v>
      </c>
      <c r="G729" s="311" t="s">
        <v>138</v>
      </c>
      <c r="H729" s="40" t="s">
        <v>217</v>
      </c>
      <c r="I729" s="658" t="s">
        <v>262</v>
      </c>
      <c r="J729" s="303">
        <v>0</v>
      </c>
      <c r="K729" s="304">
        <v>0</v>
      </c>
      <c r="L729" s="305">
        <v>0</v>
      </c>
      <c r="M729" s="305">
        <v>0</v>
      </c>
      <c r="N729" s="303">
        <v>0</v>
      </c>
      <c r="O729" s="306">
        <v>0</v>
      </c>
      <c r="P729" s="303">
        <v>0</v>
      </c>
      <c r="Q729" s="171">
        <f>VLOOKUP(C729&amp;D729&amp;A729,'Delivery Counts'!$A$55:$I$86,8,FALSE)</f>
        <v>0</v>
      </c>
      <c r="R729" s="171">
        <f>VLOOKUP(C729&amp;D729&amp;A729,'Delivery Counts'!$A$55:$I$86,9,FALSE)</f>
        <v>0</v>
      </c>
      <c r="S729" s="16">
        <f t="shared" si="33"/>
        <v>0</v>
      </c>
      <c r="T729" s="237"/>
      <c r="U729" s="237"/>
    </row>
    <row r="730" spans="1:21" s="172" customFormat="1">
      <c r="A730" s="38">
        <v>16</v>
      </c>
      <c r="B730" s="39">
        <f t="shared" si="29"/>
        <v>0</v>
      </c>
      <c r="C730" s="39" t="str">
        <f t="shared" si="32"/>
        <v>2021 Prior Year</v>
      </c>
      <c r="D730" s="40">
        <v>2</v>
      </c>
      <c r="E730" s="662">
        <v>16</v>
      </c>
      <c r="F730" s="40">
        <v>1</v>
      </c>
      <c r="G730" s="311" t="s">
        <v>138</v>
      </c>
      <c r="H730" s="40" t="s">
        <v>218</v>
      </c>
      <c r="I730" s="658" t="s">
        <v>677</v>
      </c>
      <c r="J730" s="303">
        <v>0</v>
      </c>
      <c r="K730" s="304">
        <v>0</v>
      </c>
      <c r="L730" s="305">
        <v>0</v>
      </c>
      <c r="M730" s="305">
        <v>0</v>
      </c>
      <c r="N730" s="303">
        <v>0</v>
      </c>
      <c r="O730" s="306">
        <v>0</v>
      </c>
      <c r="P730" s="303">
        <v>0</v>
      </c>
      <c r="Q730" s="171">
        <f>VLOOKUP(C730&amp;D730&amp;A730,'Delivery Counts'!$A$55:$I$86,8,FALSE)</f>
        <v>0</v>
      </c>
      <c r="R730" s="171">
        <f>VLOOKUP(C730&amp;D730&amp;A730,'Delivery Counts'!$A$55:$I$86,9,FALSE)</f>
        <v>0</v>
      </c>
      <c r="S730" s="16">
        <f t="shared" si="33"/>
        <v>0</v>
      </c>
      <c r="T730" s="237"/>
      <c r="U730" s="237"/>
    </row>
    <row r="731" spans="1:21" s="172" customFormat="1">
      <c r="A731" s="38">
        <v>16</v>
      </c>
      <c r="B731" s="39">
        <f t="shared" si="29"/>
        <v>0</v>
      </c>
      <c r="C731" s="39" t="str">
        <f t="shared" si="32"/>
        <v>2021 Prior Year</v>
      </c>
      <c r="D731" s="40">
        <v>2</v>
      </c>
      <c r="E731" s="662">
        <v>16</v>
      </c>
      <c r="F731" s="40">
        <v>1</v>
      </c>
      <c r="G731" s="311" t="s">
        <v>138</v>
      </c>
      <c r="H731" s="40" t="s">
        <v>219</v>
      </c>
      <c r="I731" s="658" t="s">
        <v>263</v>
      </c>
      <c r="J731" s="303">
        <v>0</v>
      </c>
      <c r="K731" s="304">
        <v>0</v>
      </c>
      <c r="L731" s="305">
        <v>0</v>
      </c>
      <c r="M731" s="305">
        <v>0</v>
      </c>
      <c r="N731" s="303">
        <v>0</v>
      </c>
      <c r="O731" s="306">
        <v>0</v>
      </c>
      <c r="P731" s="303">
        <v>0</v>
      </c>
      <c r="Q731" s="171">
        <f>VLOOKUP(C731&amp;D731&amp;A731,'Delivery Counts'!$A$55:$I$86,8,FALSE)</f>
        <v>0</v>
      </c>
      <c r="R731" s="171">
        <f>VLOOKUP(C731&amp;D731&amp;A731,'Delivery Counts'!$A$55:$I$86,9,FALSE)</f>
        <v>0</v>
      </c>
      <c r="S731" s="16">
        <f t="shared" si="33"/>
        <v>0</v>
      </c>
      <c r="T731" s="237"/>
      <c r="U731" s="237"/>
    </row>
    <row r="732" spans="1:21" s="172" customFormat="1">
      <c r="A732" s="38">
        <v>16</v>
      </c>
      <c r="B732" s="39">
        <f t="shared" si="29"/>
        <v>0</v>
      </c>
      <c r="C732" s="39" t="str">
        <f t="shared" si="32"/>
        <v>2021 Prior Year</v>
      </c>
      <c r="D732" s="40">
        <v>2</v>
      </c>
      <c r="E732" s="662">
        <v>16</v>
      </c>
      <c r="F732" s="40">
        <v>1</v>
      </c>
      <c r="G732" s="311" t="s">
        <v>138</v>
      </c>
      <c r="H732" s="40" t="s">
        <v>220</v>
      </c>
      <c r="I732" s="658" t="s">
        <v>675</v>
      </c>
      <c r="J732" s="303">
        <v>0</v>
      </c>
      <c r="K732" s="304">
        <v>0</v>
      </c>
      <c r="L732" s="305">
        <v>0</v>
      </c>
      <c r="M732" s="305">
        <v>0</v>
      </c>
      <c r="N732" s="303">
        <v>0</v>
      </c>
      <c r="O732" s="306">
        <v>0</v>
      </c>
      <c r="P732" s="303">
        <v>0</v>
      </c>
      <c r="Q732" s="171">
        <f>VLOOKUP(C732&amp;D732&amp;A732,'Delivery Counts'!$A$55:$I$86,8,FALSE)</f>
        <v>0</v>
      </c>
      <c r="R732" s="171">
        <f>VLOOKUP(C732&amp;D732&amp;A732,'Delivery Counts'!$A$55:$I$86,9,FALSE)</f>
        <v>0</v>
      </c>
      <c r="S732" s="16">
        <f t="shared" si="33"/>
        <v>0</v>
      </c>
      <c r="T732" s="237"/>
      <c r="U732" s="237"/>
    </row>
    <row r="733" spans="1:21" s="172" customFormat="1">
      <c r="A733" s="38">
        <v>16</v>
      </c>
      <c r="B733" s="39">
        <f t="shared" si="29"/>
        <v>0</v>
      </c>
      <c r="C733" s="39" t="str">
        <f t="shared" si="32"/>
        <v>2021 Prior Year</v>
      </c>
      <c r="D733" s="40">
        <v>2</v>
      </c>
      <c r="E733" s="662">
        <v>16</v>
      </c>
      <c r="F733" s="40">
        <v>1</v>
      </c>
      <c r="G733" s="311" t="s">
        <v>138</v>
      </c>
      <c r="H733" s="40" t="s">
        <v>221</v>
      </c>
      <c r="I733" s="658" t="s">
        <v>264</v>
      </c>
      <c r="J733" s="303">
        <v>0</v>
      </c>
      <c r="K733" s="304">
        <v>0</v>
      </c>
      <c r="L733" s="305">
        <v>0</v>
      </c>
      <c r="M733" s="305">
        <v>0</v>
      </c>
      <c r="N733" s="303">
        <v>0</v>
      </c>
      <c r="O733" s="306">
        <v>0</v>
      </c>
      <c r="P733" s="303">
        <v>0</v>
      </c>
      <c r="Q733" s="171">
        <f>VLOOKUP(C733&amp;D733&amp;A733,'Delivery Counts'!$A$55:$I$86,8,FALSE)</f>
        <v>0</v>
      </c>
      <c r="R733" s="171">
        <f>VLOOKUP(C733&amp;D733&amp;A733,'Delivery Counts'!$A$55:$I$86,9,FALSE)</f>
        <v>0</v>
      </c>
      <c r="S733" s="16">
        <f t="shared" si="33"/>
        <v>0</v>
      </c>
      <c r="T733" s="237"/>
      <c r="U733" s="237"/>
    </row>
    <row r="734" spans="1:21" s="172" customFormat="1">
      <c r="A734" s="38">
        <v>16</v>
      </c>
      <c r="B734" s="39">
        <f t="shared" si="29"/>
        <v>0</v>
      </c>
      <c r="C734" s="39" t="str">
        <f t="shared" si="32"/>
        <v>2021 Prior Year</v>
      </c>
      <c r="D734" s="40">
        <v>2</v>
      </c>
      <c r="E734" s="662">
        <v>16</v>
      </c>
      <c r="F734" s="40">
        <v>1</v>
      </c>
      <c r="G734" s="311" t="s">
        <v>138</v>
      </c>
      <c r="H734" s="40" t="s">
        <v>222</v>
      </c>
      <c r="I734" s="658" t="s">
        <v>206</v>
      </c>
      <c r="J734" s="303">
        <v>0</v>
      </c>
      <c r="K734" s="304">
        <v>0</v>
      </c>
      <c r="L734" s="305">
        <v>0</v>
      </c>
      <c r="M734" s="305">
        <v>0</v>
      </c>
      <c r="N734" s="303">
        <v>0</v>
      </c>
      <c r="O734" s="306">
        <v>0</v>
      </c>
      <c r="P734" s="303">
        <v>0</v>
      </c>
      <c r="Q734" s="171">
        <f>VLOOKUP(C734&amp;D734&amp;A734,'Delivery Counts'!$A$55:$I$86,8,FALSE)</f>
        <v>0</v>
      </c>
      <c r="R734" s="171">
        <f>VLOOKUP(C734&amp;D734&amp;A734,'Delivery Counts'!$A$55:$I$86,9,FALSE)</f>
        <v>0</v>
      </c>
      <c r="S734" s="16">
        <f t="shared" si="33"/>
        <v>0</v>
      </c>
      <c r="T734" s="237"/>
      <c r="U734" s="237"/>
    </row>
    <row r="735" spans="1:21">
      <c r="A735" s="38">
        <v>16</v>
      </c>
      <c r="B735" s="39">
        <f t="shared" si="29"/>
        <v>0</v>
      </c>
      <c r="C735" s="39" t="str">
        <f t="shared" si="32"/>
        <v>2021 Prior Year</v>
      </c>
      <c r="D735" s="40">
        <v>2</v>
      </c>
      <c r="E735" s="662">
        <v>16</v>
      </c>
      <c r="F735" s="40">
        <v>1</v>
      </c>
      <c r="G735" s="311" t="s">
        <v>138</v>
      </c>
      <c r="H735" s="40" t="s">
        <v>223</v>
      </c>
      <c r="I735" s="658" t="s">
        <v>181</v>
      </c>
      <c r="J735" s="303">
        <v>0</v>
      </c>
      <c r="K735" s="304">
        <v>0</v>
      </c>
      <c r="L735" s="305">
        <v>0</v>
      </c>
      <c r="M735" s="305">
        <v>0</v>
      </c>
      <c r="N735" s="303">
        <v>0</v>
      </c>
      <c r="O735" s="306">
        <v>0</v>
      </c>
      <c r="P735" s="303">
        <v>0</v>
      </c>
      <c r="Q735" s="171">
        <f>VLOOKUP(C735&amp;D735&amp;A735,'Delivery Counts'!$A$55:$I$86,8,FALSE)</f>
        <v>0</v>
      </c>
      <c r="R735" s="171">
        <f>VLOOKUP(C735&amp;D735&amp;A735,'Delivery Counts'!$A$55:$I$86,9,FALSE)</f>
        <v>0</v>
      </c>
      <c r="S735" s="16">
        <f t="shared" si="33"/>
        <v>0</v>
      </c>
    </row>
    <row r="736" spans="1:21">
      <c r="A736" s="38">
        <v>16</v>
      </c>
      <c r="B736" s="39">
        <f t="shared" si="29"/>
        <v>0</v>
      </c>
      <c r="C736" s="39" t="str">
        <f t="shared" si="32"/>
        <v>2021 Prior Year</v>
      </c>
      <c r="D736" s="40">
        <v>2</v>
      </c>
      <c r="E736" s="662">
        <v>16</v>
      </c>
      <c r="F736" s="40">
        <v>1</v>
      </c>
      <c r="G736" s="311" t="s">
        <v>138</v>
      </c>
      <c r="H736" s="40" t="s">
        <v>150</v>
      </c>
      <c r="I736" s="658" t="s">
        <v>204</v>
      </c>
      <c r="J736" s="303">
        <v>0</v>
      </c>
      <c r="K736" s="304">
        <v>0</v>
      </c>
      <c r="L736" s="305">
        <v>0</v>
      </c>
      <c r="M736" s="305">
        <v>0</v>
      </c>
      <c r="N736" s="303">
        <v>0</v>
      </c>
      <c r="O736" s="306">
        <v>0</v>
      </c>
      <c r="P736" s="303">
        <v>0</v>
      </c>
      <c r="Q736" s="171">
        <f>VLOOKUP(C736&amp;D736&amp;A736,'Delivery Counts'!$A$55:$I$86,8,FALSE)</f>
        <v>0</v>
      </c>
      <c r="R736" s="171">
        <f>VLOOKUP(C736&amp;D736&amp;A736,'Delivery Counts'!$A$55:$I$86,9,FALSE)</f>
        <v>0</v>
      </c>
      <c r="S736" s="16">
        <f t="shared" si="33"/>
        <v>0</v>
      </c>
    </row>
    <row r="737" spans="1:21" s="172" customFormat="1">
      <c r="A737" s="38">
        <v>16</v>
      </c>
      <c r="B737" s="39">
        <f t="shared" si="29"/>
        <v>0</v>
      </c>
      <c r="C737" s="39" t="str">
        <f t="shared" si="32"/>
        <v>2021 Prior Year</v>
      </c>
      <c r="D737" s="40">
        <v>2</v>
      </c>
      <c r="E737" s="662">
        <v>16</v>
      </c>
      <c r="F737" s="40">
        <v>1</v>
      </c>
      <c r="G737" s="311" t="s">
        <v>138</v>
      </c>
      <c r="H737" s="40" t="s">
        <v>151</v>
      </c>
      <c r="I737" s="658" t="s">
        <v>205</v>
      </c>
      <c r="J737" s="303">
        <v>0</v>
      </c>
      <c r="K737" s="304">
        <v>0</v>
      </c>
      <c r="L737" s="305">
        <v>0</v>
      </c>
      <c r="M737" s="305">
        <v>0</v>
      </c>
      <c r="N737" s="303">
        <v>0</v>
      </c>
      <c r="O737" s="306">
        <v>0</v>
      </c>
      <c r="P737" s="303">
        <v>0</v>
      </c>
      <c r="Q737" s="171">
        <f>VLOOKUP(C737&amp;D737&amp;A737,'Delivery Counts'!$A$55:$I$86,8,FALSE)</f>
        <v>0</v>
      </c>
      <c r="R737" s="171">
        <f>VLOOKUP(C737&amp;D737&amp;A737,'Delivery Counts'!$A$55:$I$86,9,FALSE)</f>
        <v>0</v>
      </c>
      <c r="S737" s="16">
        <f t="shared" si="33"/>
        <v>0</v>
      </c>
    </row>
    <row r="738" spans="1:21" s="172" customFormat="1">
      <c r="A738" s="38">
        <v>16</v>
      </c>
      <c r="B738" s="39">
        <f t="shared" si="29"/>
        <v>0</v>
      </c>
      <c r="C738" s="39" t="str">
        <f t="shared" si="32"/>
        <v>2021 Prior Year</v>
      </c>
      <c r="D738" s="40">
        <v>2</v>
      </c>
      <c r="E738" s="662">
        <v>16</v>
      </c>
      <c r="F738" s="40">
        <v>1</v>
      </c>
      <c r="G738" s="311" t="s">
        <v>138</v>
      </c>
      <c r="H738" s="40" t="s">
        <v>152</v>
      </c>
      <c r="I738" s="658" t="s">
        <v>182</v>
      </c>
      <c r="J738" s="303">
        <v>0</v>
      </c>
      <c r="K738" s="304">
        <v>0</v>
      </c>
      <c r="L738" s="305">
        <v>0</v>
      </c>
      <c r="M738" s="305">
        <v>0</v>
      </c>
      <c r="N738" s="303">
        <v>0</v>
      </c>
      <c r="O738" s="306">
        <v>0</v>
      </c>
      <c r="P738" s="303">
        <v>0</v>
      </c>
      <c r="Q738" s="171">
        <f>VLOOKUP(C738&amp;D738&amp;A738,'Delivery Counts'!$A$55:$I$86,8,FALSE)</f>
        <v>0</v>
      </c>
      <c r="R738" s="171">
        <f>VLOOKUP(C738&amp;D738&amp;A738,'Delivery Counts'!$A$55:$I$86,9,FALSE)</f>
        <v>0</v>
      </c>
      <c r="S738" s="16">
        <f t="shared" si="33"/>
        <v>0</v>
      </c>
      <c r="T738" s="237"/>
      <c r="U738" s="237"/>
    </row>
    <row r="739" spans="1:21" s="172" customFormat="1">
      <c r="A739" s="38">
        <v>16</v>
      </c>
      <c r="B739" s="39">
        <f t="shared" si="29"/>
        <v>0</v>
      </c>
      <c r="C739" s="39" t="str">
        <f t="shared" si="32"/>
        <v>2021 Prior Year</v>
      </c>
      <c r="D739" s="40">
        <v>2</v>
      </c>
      <c r="E739" s="662">
        <v>16</v>
      </c>
      <c r="F739" s="40">
        <v>1</v>
      </c>
      <c r="G739" s="311" t="s">
        <v>138</v>
      </c>
      <c r="H739" s="40" t="s">
        <v>70</v>
      </c>
      <c r="I739" s="658" t="s">
        <v>265</v>
      </c>
      <c r="J739" s="303">
        <v>0</v>
      </c>
      <c r="K739" s="304">
        <v>0</v>
      </c>
      <c r="L739" s="305">
        <v>0</v>
      </c>
      <c r="M739" s="305">
        <v>0</v>
      </c>
      <c r="N739" s="303">
        <v>0</v>
      </c>
      <c r="O739" s="306">
        <v>0</v>
      </c>
      <c r="P739" s="303">
        <v>0</v>
      </c>
      <c r="Q739" s="171">
        <f>VLOOKUP(C739&amp;D739&amp;A739,'Delivery Counts'!$A$55:$I$86,8,FALSE)</f>
        <v>0</v>
      </c>
      <c r="R739" s="171">
        <f>VLOOKUP(C739&amp;D739&amp;A739,'Delivery Counts'!$A$55:$I$86,9,FALSE)</f>
        <v>0</v>
      </c>
      <c r="S739" s="16">
        <f t="shared" si="33"/>
        <v>0</v>
      </c>
      <c r="T739" s="237"/>
      <c r="U739" s="237"/>
    </row>
    <row r="740" spans="1:21" s="172" customFormat="1">
      <c r="A740" s="38">
        <v>16</v>
      </c>
      <c r="B740" s="39">
        <f t="shared" si="29"/>
        <v>0</v>
      </c>
      <c r="C740" s="39" t="str">
        <f t="shared" si="32"/>
        <v>2021 Prior Year</v>
      </c>
      <c r="D740" s="40">
        <v>2</v>
      </c>
      <c r="E740" s="662">
        <v>16</v>
      </c>
      <c r="F740" s="40">
        <v>1</v>
      </c>
      <c r="G740" s="311" t="s">
        <v>138</v>
      </c>
      <c r="H740" s="40" t="s">
        <v>71</v>
      </c>
      <c r="I740" s="658" t="s">
        <v>266</v>
      </c>
      <c r="J740" s="303">
        <v>0</v>
      </c>
      <c r="K740" s="304">
        <v>0</v>
      </c>
      <c r="L740" s="305">
        <v>0</v>
      </c>
      <c r="M740" s="305">
        <v>0</v>
      </c>
      <c r="N740" s="303">
        <v>0</v>
      </c>
      <c r="O740" s="306">
        <v>0</v>
      </c>
      <c r="P740" s="303">
        <v>0</v>
      </c>
      <c r="Q740" s="171">
        <f>VLOOKUP(C740&amp;D740&amp;A740,'Delivery Counts'!$A$55:$I$86,8,FALSE)</f>
        <v>0</v>
      </c>
      <c r="R740" s="171">
        <f>VLOOKUP(C740&amp;D740&amp;A740,'Delivery Counts'!$A$55:$I$86,9,FALSE)</f>
        <v>0</v>
      </c>
      <c r="S740" s="16">
        <f t="shared" si="33"/>
        <v>0</v>
      </c>
      <c r="T740" s="237"/>
      <c r="U740" s="237"/>
    </row>
    <row r="741" spans="1:21" s="172" customFormat="1">
      <c r="A741" s="38">
        <v>16</v>
      </c>
      <c r="B741" s="39">
        <f t="shared" si="29"/>
        <v>0</v>
      </c>
      <c r="C741" s="39" t="str">
        <f t="shared" si="32"/>
        <v>2021 Prior Year</v>
      </c>
      <c r="D741" s="40">
        <v>2</v>
      </c>
      <c r="E741" s="662">
        <v>16</v>
      </c>
      <c r="F741" s="40">
        <v>1</v>
      </c>
      <c r="G741" s="311" t="s">
        <v>138</v>
      </c>
      <c r="H741" s="40" t="s">
        <v>72</v>
      </c>
      <c r="I741" s="658" t="s">
        <v>527</v>
      </c>
      <c r="J741" s="303">
        <v>0</v>
      </c>
      <c r="K741" s="304">
        <v>0</v>
      </c>
      <c r="L741" s="305">
        <v>0</v>
      </c>
      <c r="M741" s="305">
        <v>0</v>
      </c>
      <c r="N741" s="303">
        <v>0</v>
      </c>
      <c r="O741" s="306">
        <v>0</v>
      </c>
      <c r="P741" s="303">
        <v>0</v>
      </c>
      <c r="Q741" s="171">
        <f>VLOOKUP(C741&amp;D741&amp;A741,'Delivery Counts'!$A$55:$I$86,8,FALSE)</f>
        <v>0</v>
      </c>
      <c r="R741" s="171">
        <f>VLOOKUP(C741&amp;D741&amp;A741,'Delivery Counts'!$A$55:$I$86,9,FALSE)</f>
        <v>0</v>
      </c>
      <c r="S741" s="16">
        <f t="shared" si="33"/>
        <v>0</v>
      </c>
      <c r="T741" s="237"/>
      <c r="U741" s="237"/>
    </row>
    <row r="742" spans="1:21" s="172" customFormat="1">
      <c r="A742" s="38">
        <v>16</v>
      </c>
      <c r="B742" s="39">
        <f t="shared" si="29"/>
        <v>0</v>
      </c>
      <c r="C742" s="39" t="str">
        <f t="shared" si="32"/>
        <v>2021 Prior Year</v>
      </c>
      <c r="D742" s="40">
        <v>2</v>
      </c>
      <c r="E742" s="662">
        <v>16</v>
      </c>
      <c r="F742" s="40">
        <v>1</v>
      </c>
      <c r="G742" s="40" t="s">
        <v>138</v>
      </c>
      <c r="H742" s="40" t="s">
        <v>73</v>
      </c>
      <c r="I742" s="658" t="s">
        <v>528</v>
      </c>
      <c r="J742" s="303">
        <v>0</v>
      </c>
      <c r="K742" s="304">
        <v>0</v>
      </c>
      <c r="L742" s="305">
        <v>0</v>
      </c>
      <c r="M742" s="305">
        <v>0</v>
      </c>
      <c r="N742" s="303">
        <v>0</v>
      </c>
      <c r="O742" s="306">
        <v>0</v>
      </c>
      <c r="P742" s="303">
        <v>0</v>
      </c>
      <c r="Q742" s="171">
        <f>VLOOKUP(C742&amp;D742&amp;A742,'Delivery Counts'!$A$55:$I$86,8,FALSE)</f>
        <v>0</v>
      </c>
      <c r="R742" s="171">
        <f>VLOOKUP(C742&amp;D742&amp;A742,'Delivery Counts'!$A$55:$I$86,9,FALSE)</f>
        <v>0</v>
      </c>
      <c r="S742" s="16">
        <f t="shared" si="33"/>
        <v>0</v>
      </c>
      <c r="T742" s="237"/>
      <c r="U742" s="237"/>
    </row>
    <row r="743" spans="1:21" s="172" customFormat="1">
      <c r="A743" s="38">
        <v>16</v>
      </c>
      <c r="B743" s="39">
        <f t="shared" si="29"/>
        <v>0</v>
      </c>
      <c r="C743" s="39" t="str">
        <f t="shared" si="32"/>
        <v>2021 Prior Year</v>
      </c>
      <c r="D743" s="40">
        <v>2</v>
      </c>
      <c r="E743" s="662">
        <v>16</v>
      </c>
      <c r="F743" s="40">
        <v>1</v>
      </c>
      <c r="G743" s="40" t="s">
        <v>138</v>
      </c>
      <c r="H743" s="40" t="s">
        <v>409</v>
      </c>
      <c r="I743" s="640" t="s">
        <v>803</v>
      </c>
      <c r="J743" s="303">
        <v>0</v>
      </c>
      <c r="K743" s="304">
        <v>0</v>
      </c>
      <c r="L743" s="305">
        <v>0</v>
      </c>
      <c r="M743" s="305">
        <v>0</v>
      </c>
      <c r="N743" s="303">
        <v>0</v>
      </c>
      <c r="O743" s="306">
        <v>0</v>
      </c>
      <c r="P743" s="303">
        <v>0</v>
      </c>
      <c r="Q743" s="171">
        <f>VLOOKUP(C743&amp;D743&amp;A743,'Delivery Counts'!$A$55:$I$86,8,FALSE)</f>
        <v>0</v>
      </c>
      <c r="R743" s="171">
        <f>VLOOKUP(C743&amp;D743&amp;A743,'Delivery Counts'!$A$55:$I$86,9,FALSE)</f>
        <v>0</v>
      </c>
      <c r="S743" s="16">
        <f t="shared" si="33"/>
        <v>0</v>
      </c>
      <c r="T743" s="237"/>
      <c r="U743" s="237"/>
    </row>
    <row r="744" spans="1:21" s="172" customFormat="1">
      <c r="A744" s="38">
        <v>17</v>
      </c>
      <c r="B744" s="39">
        <f t="shared" si="29"/>
        <v>0</v>
      </c>
      <c r="C744" s="39" t="str">
        <f t="shared" si="32"/>
        <v>2021 Prior Year</v>
      </c>
      <c r="D744" s="40">
        <v>2</v>
      </c>
      <c r="E744" s="662">
        <v>17</v>
      </c>
      <c r="F744" s="40">
        <v>1</v>
      </c>
      <c r="G744" s="40" t="s">
        <v>139</v>
      </c>
      <c r="H744" s="40" t="s">
        <v>211</v>
      </c>
      <c r="I744" s="640" t="s">
        <v>261</v>
      </c>
      <c r="J744" s="303">
        <v>0</v>
      </c>
      <c r="K744" s="304">
        <v>0</v>
      </c>
      <c r="L744" s="305">
        <v>0</v>
      </c>
      <c r="M744" s="305">
        <v>0</v>
      </c>
      <c r="N744" s="303">
        <v>0</v>
      </c>
      <c r="O744" s="306">
        <v>0</v>
      </c>
      <c r="P744" s="303">
        <v>0</v>
      </c>
      <c r="Q744" s="171">
        <f>VLOOKUP(C744&amp;D744&amp;A744,'Delivery Counts'!$A$55:$I$86,8,FALSE)</f>
        <v>0</v>
      </c>
      <c r="R744" s="171">
        <f>VLOOKUP(C744&amp;D744&amp;A744,'Delivery Counts'!$A$55:$I$86,9,FALSE)</f>
        <v>0</v>
      </c>
      <c r="S744" s="16">
        <f t="shared" si="33"/>
        <v>0</v>
      </c>
      <c r="T744" s="237"/>
      <c r="U744" s="237"/>
    </row>
    <row r="745" spans="1:21" s="172" customFormat="1">
      <c r="A745" s="38">
        <v>17</v>
      </c>
      <c r="B745" s="39">
        <f t="shared" si="29"/>
        <v>0</v>
      </c>
      <c r="C745" s="39" t="str">
        <f t="shared" si="32"/>
        <v>2021 Prior Year</v>
      </c>
      <c r="D745" s="40">
        <v>2</v>
      </c>
      <c r="E745" s="662">
        <v>17</v>
      </c>
      <c r="F745" s="40">
        <v>1</v>
      </c>
      <c r="G745" s="311" t="s">
        <v>139</v>
      </c>
      <c r="H745" s="40" t="s">
        <v>214</v>
      </c>
      <c r="I745" s="658" t="s">
        <v>676</v>
      </c>
      <c r="J745" s="303">
        <v>0</v>
      </c>
      <c r="K745" s="304">
        <v>0</v>
      </c>
      <c r="L745" s="305">
        <v>0</v>
      </c>
      <c r="M745" s="305">
        <v>0</v>
      </c>
      <c r="N745" s="303">
        <v>0</v>
      </c>
      <c r="O745" s="306">
        <v>0</v>
      </c>
      <c r="P745" s="303">
        <v>0</v>
      </c>
      <c r="Q745" s="171">
        <f>VLOOKUP(C745&amp;D745&amp;A745,'Delivery Counts'!$A$55:$I$86,8,FALSE)</f>
        <v>0</v>
      </c>
      <c r="R745" s="171">
        <f>VLOOKUP(C745&amp;D745&amp;A745,'Delivery Counts'!$A$55:$I$86,9,FALSE)</f>
        <v>0</v>
      </c>
      <c r="S745" s="16">
        <f t="shared" si="33"/>
        <v>0</v>
      </c>
      <c r="T745" s="237"/>
      <c r="U745" s="237"/>
    </row>
    <row r="746" spans="1:21" s="172" customFormat="1">
      <c r="A746" s="38">
        <v>17</v>
      </c>
      <c r="B746" s="39">
        <f t="shared" si="29"/>
        <v>0</v>
      </c>
      <c r="C746" s="39" t="str">
        <f t="shared" si="32"/>
        <v>2021 Prior Year</v>
      </c>
      <c r="D746" s="40">
        <v>2</v>
      </c>
      <c r="E746" s="662">
        <v>17</v>
      </c>
      <c r="F746" s="40">
        <v>1</v>
      </c>
      <c r="G746" s="311" t="s">
        <v>139</v>
      </c>
      <c r="H746" s="40" t="s">
        <v>215</v>
      </c>
      <c r="I746" s="658" t="s">
        <v>216</v>
      </c>
      <c r="J746" s="303">
        <v>0</v>
      </c>
      <c r="K746" s="304">
        <v>0</v>
      </c>
      <c r="L746" s="305">
        <v>0</v>
      </c>
      <c r="M746" s="305">
        <v>0</v>
      </c>
      <c r="N746" s="303">
        <v>0</v>
      </c>
      <c r="O746" s="306">
        <v>0</v>
      </c>
      <c r="P746" s="303">
        <v>0</v>
      </c>
      <c r="Q746" s="171">
        <f>VLOOKUP(C746&amp;D746&amp;A746,'Delivery Counts'!$A$55:$I$86,8,FALSE)</f>
        <v>0</v>
      </c>
      <c r="R746" s="171">
        <f>VLOOKUP(C746&amp;D746&amp;A746,'Delivery Counts'!$A$55:$I$86,9,FALSE)</f>
        <v>0</v>
      </c>
      <c r="S746" s="16">
        <f t="shared" si="33"/>
        <v>0</v>
      </c>
      <c r="T746" s="237"/>
      <c r="U746" s="237"/>
    </row>
    <row r="747" spans="1:21" s="172" customFormat="1">
      <c r="A747" s="38">
        <v>17</v>
      </c>
      <c r="B747" s="39">
        <f t="shared" si="29"/>
        <v>0</v>
      </c>
      <c r="C747" s="39" t="str">
        <f t="shared" ref="C747:C810" si="36">$C$582</f>
        <v>2021 Prior Year</v>
      </c>
      <c r="D747" s="40">
        <v>2</v>
      </c>
      <c r="E747" s="662">
        <v>17</v>
      </c>
      <c r="F747" s="40">
        <v>1</v>
      </c>
      <c r="G747" s="311" t="s">
        <v>139</v>
      </c>
      <c r="H747" s="40" t="s">
        <v>217</v>
      </c>
      <c r="I747" s="658" t="s">
        <v>262</v>
      </c>
      <c r="J747" s="303">
        <v>0</v>
      </c>
      <c r="K747" s="304">
        <v>0</v>
      </c>
      <c r="L747" s="305">
        <v>0</v>
      </c>
      <c r="M747" s="305">
        <v>0</v>
      </c>
      <c r="N747" s="303">
        <v>0</v>
      </c>
      <c r="O747" s="306">
        <v>0</v>
      </c>
      <c r="P747" s="303">
        <v>0</v>
      </c>
      <c r="Q747" s="171">
        <f>VLOOKUP(C747&amp;D747&amp;A747,'Delivery Counts'!$A$55:$I$86,8,FALSE)</f>
        <v>0</v>
      </c>
      <c r="R747" s="171">
        <f>VLOOKUP(C747&amp;D747&amp;A747,'Delivery Counts'!$A$55:$I$86,9,FALSE)</f>
        <v>0</v>
      </c>
      <c r="S747" s="16">
        <f t="shared" ref="S747:S810" si="37">Q747+R747</f>
        <v>0</v>
      </c>
      <c r="T747" s="237"/>
      <c r="U747" s="237"/>
    </row>
    <row r="748" spans="1:21" s="172" customFormat="1">
      <c r="A748" s="38">
        <v>17</v>
      </c>
      <c r="B748" s="39">
        <f t="shared" si="29"/>
        <v>0</v>
      </c>
      <c r="C748" s="39" t="str">
        <f t="shared" si="36"/>
        <v>2021 Prior Year</v>
      </c>
      <c r="D748" s="40">
        <v>2</v>
      </c>
      <c r="E748" s="662">
        <v>17</v>
      </c>
      <c r="F748" s="40">
        <v>1</v>
      </c>
      <c r="G748" s="311" t="s">
        <v>139</v>
      </c>
      <c r="H748" s="40" t="s">
        <v>218</v>
      </c>
      <c r="I748" s="658" t="s">
        <v>677</v>
      </c>
      <c r="J748" s="303">
        <v>0</v>
      </c>
      <c r="K748" s="304">
        <v>0</v>
      </c>
      <c r="L748" s="305">
        <v>0</v>
      </c>
      <c r="M748" s="305">
        <v>0</v>
      </c>
      <c r="N748" s="303">
        <v>0</v>
      </c>
      <c r="O748" s="306">
        <v>0</v>
      </c>
      <c r="P748" s="303">
        <v>0</v>
      </c>
      <c r="Q748" s="171">
        <f>VLOOKUP(C748&amp;D748&amp;A748,'Delivery Counts'!$A$55:$I$86,8,FALSE)</f>
        <v>0</v>
      </c>
      <c r="R748" s="171">
        <f>VLOOKUP(C748&amp;D748&amp;A748,'Delivery Counts'!$A$55:$I$86,9,FALSE)</f>
        <v>0</v>
      </c>
      <c r="S748" s="16">
        <f t="shared" si="37"/>
        <v>0</v>
      </c>
      <c r="T748" s="237"/>
      <c r="U748" s="237"/>
    </row>
    <row r="749" spans="1:21" s="172" customFormat="1">
      <c r="A749" s="38">
        <v>17</v>
      </c>
      <c r="B749" s="39">
        <f t="shared" si="29"/>
        <v>0</v>
      </c>
      <c r="C749" s="39" t="str">
        <f t="shared" si="36"/>
        <v>2021 Prior Year</v>
      </c>
      <c r="D749" s="40">
        <v>2</v>
      </c>
      <c r="E749" s="662">
        <v>17</v>
      </c>
      <c r="F749" s="40">
        <v>1</v>
      </c>
      <c r="G749" s="311" t="s">
        <v>139</v>
      </c>
      <c r="H749" s="40" t="s">
        <v>219</v>
      </c>
      <c r="I749" s="658" t="s">
        <v>263</v>
      </c>
      <c r="J749" s="303">
        <v>0</v>
      </c>
      <c r="K749" s="304">
        <v>0</v>
      </c>
      <c r="L749" s="305">
        <v>0</v>
      </c>
      <c r="M749" s="305">
        <v>0</v>
      </c>
      <c r="N749" s="303">
        <v>0</v>
      </c>
      <c r="O749" s="306">
        <v>0</v>
      </c>
      <c r="P749" s="303">
        <v>0</v>
      </c>
      <c r="Q749" s="171">
        <f>VLOOKUP(C749&amp;D749&amp;A749,'Delivery Counts'!$A$55:$I$86,8,FALSE)</f>
        <v>0</v>
      </c>
      <c r="R749" s="171">
        <f>VLOOKUP(C749&amp;D749&amp;A749,'Delivery Counts'!$A$55:$I$86,9,FALSE)</f>
        <v>0</v>
      </c>
      <c r="S749" s="16">
        <f t="shared" si="37"/>
        <v>0</v>
      </c>
      <c r="T749" s="237"/>
      <c r="U749" s="237"/>
    </row>
    <row r="750" spans="1:21" s="172" customFormat="1">
      <c r="A750" s="38">
        <v>17</v>
      </c>
      <c r="B750" s="39">
        <f t="shared" si="29"/>
        <v>0</v>
      </c>
      <c r="C750" s="39" t="str">
        <f t="shared" si="36"/>
        <v>2021 Prior Year</v>
      </c>
      <c r="D750" s="40">
        <v>2</v>
      </c>
      <c r="E750" s="662">
        <v>17</v>
      </c>
      <c r="F750" s="40">
        <v>1</v>
      </c>
      <c r="G750" s="311" t="s">
        <v>139</v>
      </c>
      <c r="H750" s="40" t="s">
        <v>220</v>
      </c>
      <c r="I750" s="658" t="s">
        <v>675</v>
      </c>
      <c r="J750" s="303">
        <v>0</v>
      </c>
      <c r="K750" s="304">
        <v>0</v>
      </c>
      <c r="L750" s="305">
        <v>0</v>
      </c>
      <c r="M750" s="305">
        <v>0</v>
      </c>
      <c r="N750" s="303">
        <v>0</v>
      </c>
      <c r="O750" s="306">
        <v>0</v>
      </c>
      <c r="P750" s="303">
        <v>0</v>
      </c>
      <c r="Q750" s="171">
        <f>VLOOKUP(C750&amp;D750&amp;A750,'Delivery Counts'!$A$55:$I$86,8,FALSE)</f>
        <v>0</v>
      </c>
      <c r="R750" s="171">
        <f>VLOOKUP(C750&amp;D750&amp;A750,'Delivery Counts'!$A$55:$I$86,9,FALSE)</f>
        <v>0</v>
      </c>
      <c r="S750" s="16">
        <f t="shared" si="37"/>
        <v>0</v>
      </c>
      <c r="T750" s="237"/>
      <c r="U750" s="237"/>
    </row>
    <row r="751" spans="1:21" s="172" customFormat="1">
      <c r="A751" s="38">
        <v>17</v>
      </c>
      <c r="B751" s="39">
        <f t="shared" si="29"/>
        <v>0</v>
      </c>
      <c r="C751" s="39" t="str">
        <f t="shared" si="36"/>
        <v>2021 Prior Year</v>
      </c>
      <c r="D751" s="40">
        <v>2</v>
      </c>
      <c r="E751" s="662">
        <v>17</v>
      </c>
      <c r="F751" s="40">
        <v>1</v>
      </c>
      <c r="G751" s="311" t="s">
        <v>139</v>
      </c>
      <c r="H751" s="40" t="s">
        <v>221</v>
      </c>
      <c r="I751" s="658" t="s">
        <v>264</v>
      </c>
      <c r="J751" s="303">
        <v>0</v>
      </c>
      <c r="K751" s="304">
        <v>0</v>
      </c>
      <c r="L751" s="305">
        <v>0</v>
      </c>
      <c r="M751" s="305">
        <v>0</v>
      </c>
      <c r="N751" s="303">
        <v>0</v>
      </c>
      <c r="O751" s="306">
        <v>0</v>
      </c>
      <c r="P751" s="303">
        <v>0</v>
      </c>
      <c r="Q751" s="171">
        <f>VLOOKUP(C751&amp;D751&amp;A751,'Delivery Counts'!$A$55:$I$86,8,FALSE)</f>
        <v>0</v>
      </c>
      <c r="R751" s="171">
        <f>VLOOKUP(C751&amp;D751&amp;A751,'Delivery Counts'!$A$55:$I$86,9,FALSE)</f>
        <v>0</v>
      </c>
      <c r="S751" s="16">
        <f t="shared" si="37"/>
        <v>0</v>
      </c>
      <c r="T751" s="237"/>
      <c r="U751" s="237"/>
    </row>
    <row r="752" spans="1:21" s="172" customFormat="1">
      <c r="A752" s="38">
        <v>17</v>
      </c>
      <c r="B752" s="39">
        <f t="shared" si="29"/>
        <v>0</v>
      </c>
      <c r="C752" s="39" t="str">
        <f t="shared" si="36"/>
        <v>2021 Prior Year</v>
      </c>
      <c r="D752" s="40">
        <v>2</v>
      </c>
      <c r="E752" s="662">
        <v>17</v>
      </c>
      <c r="F752" s="40">
        <v>1</v>
      </c>
      <c r="G752" s="311" t="s">
        <v>139</v>
      </c>
      <c r="H752" s="40" t="s">
        <v>222</v>
      </c>
      <c r="I752" s="658" t="s">
        <v>206</v>
      </c>
      <c r="J752" s="303">
        <v>0</v>
      </c>
      <c r="K752" s="304">
        <v>0</v>
      </c>
      <c r="L752" s="305">
        <v>0</v>
      </c>
      <c r="M752" s="305">
        <v>0</v>
      </c>
      <c r="N752" s="303">
        <v>0</v>
      </c>
      <c r="O752" s="306">
        <v>0</v>
      </c>
      <c r="P752" s="303">
        <v>0</v>
      </c>
      <c r="Q752" s="171">
        <f>VLOOKUP(C752&amp;D752&amp;A752,'Delivery Counts'!$A$55:$I$86,8,FALSE)</f>
        <v>0</v>
      </c>
      <c r="R752" s="171">
        <f>VLOOKUP(C752&amp;D752&amp;A752,'Delivery Counts'!$A$55:$I$86,9,FALSE)</f>
        <v>0</v>
      </c>
      <c r="S752" s="16">
        <f t="shared" si="37"/>
        <v>0</v>
      </c>
      <c r="T752" s="237"/>
      <c r="U752" s="237"/>
    </row>
    <row r="753" spans="1:21">
      <c r="A753" s="38">
        <v>17</v>
      </c>
      <c r="B753" s="39">
        <f t="shared" si="29"/>
        <v>0</v>
      </c>
      <c r="C753" s="39" t="str">
        <f t="shared" si="36"/>
        <v>2021 Prior Year</v>
      </c>
      <c r="D753" s="40">
        <v>2</v>
      </c>
      <c r="E753" s="662">
        <v>17</v>
      </c>
      <c r="F753" s="40">
        <v>1</v>
      </c>
      <c r="G753" s="311" t="s">
        <v>139</v>
      </c>
      <c r="H753" s="40" t="s">
        <v>223</v>
      </c>
      <c r="I753" s="658" t="s">
        <v>181</v>
      </c>
      <c r="J753" s="303">
        <v>0</v>
      </c>
      <c r="K753" s="304">
        <v>0</v>
      </c>
      <c r="L753" s="305">
        <v>0</v>
      </c>
      <c r="M753" s="305">
        <v>0</v>
      </c>
      <c r="N753" s="303">
        <v>0</v>
      </c>
      <c r="O753" s="306">
        <v>0</v>
      </c>
      <c r="P753" s="303">
        <v>0</v>
      </c>
      <c r="Q753" s="171">
        <f>VLOOKUP(C753&amp;D753&amp;A753,'Delivery Counts'!$A$55:$I$86,8,FALSE)</f>
        <v>0</v>
      </c>
      <c r="R753" s="171">
        <f>VLOOKUP(C753&amp;D753&amp;A753,'Delivery Counts'!$A$55:$I$86,9,FALSE)</f>
        <v>0</v>
      </c>
      <c r="S753" s="16">
        <f t="shared" si="37"/>
        <v>0</v>
      </c>
    </row>
    <row r="754" spans="1:21">
      <c r="A754" s="38">
        <v>17</v>
      </c>
      <c r="B754" s="39">
        <f t="shared" si="29"/>
        <v>0</v>
      </c>
      <c r="C754" s="39" t="str">
        <f t="shared" si="36"/>
        <v>2021 Prior Year</v>
      </c>
      <c r="D754" s="40">
        <v>2</v>
      </c>
      <c r="E754" s="662">
        <v>17</v>
      </c>
      <c r="F754" s="40">
        <v>1</v>
      </c>
      <c r="G754" s="311" t="s">
        <v>139</v>
      </c>
      <c r="H754" s="40" t="s">
        <v>150</v>
      </c>
      <c r="I754" s="658" t="s">
        <v>204</v>
      </c>
      <c r="J754" s="303">
        <v>0</v>
      </c>
      <c r="K754" s="304">
        <v>0</v>
      </c>
      <c r="L754" s="305">
        <v>0</v>
      </c>
      <c r="M754" s="305">
        <v>0</v>
      </c>
      <c r="N754" s="303">
        <v>0</v>
      </c>
      <c r="O754" s="306">
        <v>0</v>
      </c>
      <c r="P754" s="303">
        <v>0</v>
      </c>
      <c r="Q754" s="171">
        <f>VLOOKUP(C754&amp;D754&amp;A754,'Delivery Counts'!$A$55:$I$86,8,FALSE)</f>
        <v>0</v>
      </c>
      <c r="R754" s="171">
        <f>VLOOKUP(C754&amp;D754&amp;A754,'Delivery Counts'!$A$55:$I$86,9,FALSE)</f>
        <v>0</v>
      </c>
      <c r="S754" s="16">
        <f t="shared" si="37"/>
        <v>0</v>
      </c>
    </row>
    <row r="755" spans="1:21" s="172" customFormat="1">
      <c r="A755" s="38">
        <v>17</v>
      </c>
      <c r="B755" s="39">
        <f t="shared" si="29"/>
        <v>0</v>
      </c>
      <c r="C755" s="39" t="str">
        <f t="shared" si="36"/>
        <v>2021 Prior Year</v>
      </c>
      <c r="D755" s="40">
        <v>2</v>
      </c>
      <c r="E755" s="662">
        <v>17</v>
      </c>
      <c r="F755" s="40">
        <v>1</v>
      </c>
      <c r="G755" s="311" t="s">
        <v>139</v>
      </c>
      <c r="H755" s="40" t="s">
        <v>151</v>
      </c>
      <c r="I755" s="658" t="s">
        <v>205</v>
      </c>
      <c r="J755" s="303">
        <v>0</v>
      </c>
      <c r="K755" s="304">
        <v>0</v>
      </c>
      <c r="L755" s="305">
        <v>0</v>
      </c>
      <c r="M755" s="305">
        <v>0</v>
      </c>
      <c r="N755" s="303">
        <v>0</v>
      </c>
      <c r="O755" s="306">
        <v>0</v>
      </c>
      <c r="P755" s="303">
        <v>0</v>
      </c>
      <c r="Q755" s="171">
        <f>VLOOKUP(C755&amp;D755&amp;A755,'Delivery Counts'!$A$55:$I$86,8,FALSE)</f>
        <v>0</v>
      </c>
      <c r="R755" s="171">
        <f>VLOOKUP(C755&amp;D755&amp;A755,'Delivery Counts'!$A$55:$I$86,9,FALSE)</f>
        <v>0</v>
      </c>
      <c r="S755" s="16">
        <f t="shared" si="37"/>
        <v>0</v>
      </c>
    </row>
    <row r="756" spans="1:21" s="172" customFormat="1">
      <c r="A756" s="38">
        <v>17</v>
      </c>
      <c r="B756" s="39">
        <f t="shared" si="29"/>
        <v>0</v>
      </c>
      <c r="C756" s="39" t="str">
        <f t="shared" si="36"/>
        <v>2021 Prior Year</v>
      </c>
      <c r="D756" s="40">
        <v>2</v>
      </c>
      <c r="E756" s="662">
        <v>17</v>
      </c>
      <c r="F756" s="40">
        <v>1</v>
      </c>
      <c r="G756" s="311" t="s">
        <v>139</v>
      </c>
      <c r="H756" s="40" t="s">
        <v>152</v>
      </c>
      <c r="I756" s="658" t="s">
        <v>182</v>
      </c>
      <c r="J756" s="303">
        <v>0</v>
      </c>
      <c r="K756" s="304">
        <v>0</v>
      </c>
      <c r="L756" s="305">
        <v>0</v>
      </c>
      <c r="M756" s="305">
        <v>0</v>
      </c>
      <c r="N756" s="303">
        <v>0</v>
      </c>
      <c r="O756" s="306">
        <v>0</v>
      </c>
      <c r="P756" s="303">
        <v>0</v>
      </c>
      <c r="Q756" s="171">
        <f>VLOOKUP(C756&amp;D756&amp;A756,'Delivery Counts'!$A$55:$I$86,8,FALSE)</f>
        <v>0</v>
      </c>
      <c r="R756" s="171">
        <f>VLOOKUP(C756&amp;D756&amp;A756,'Delivery Counts'!$A$55:$I$86,9,FALSE)</f>
        <v>0</v>
      </c>
      <c r="S756" s="16">
        <f t="shared" si="37"/>
        <v>0</v>
      </c>
      <c r="T756" s="237"/>
      <c r="U756" s="237"/>
    </row>
    <row r="757" spans="1:21" s="172" customFormat="1">
      <c r="A757" s="38">
        <v>17</v>
      </c>
      <c r="B757" s="39">
        <f t="shared" si="29"/>
        <v>0</v>
      </c>
      <c r="C757" s="39" t="str">
        <f t="shared" si="36"/>
        <v>2021 Prior Year</v>
      </c>
      <c r="D757" s="40">
        <v>2</v>
      </c>
      <c r="E757" s="662">
        <v>17</v>
      </c>
      <c r="F757" s="40">
        <v>1</v>
      </c>
      <c r="G757" s="311" t="s">
        <v>139</v>
      </c>
      <c r="H757" s="40" t="s">
        <v>70</v>
      </c>
      <c r="I757" s="658" t="s">
        <v>265</v>
      </c>
      <c r="J757" s="303">
        <v>0</v>
      </c>
      <c r="K757" s="304">
        <v>0</v>
      </c>
      <c r="L757" s="305">
        <v>0</v>
      </c>
      <c r="M757" s="305">
        <v>0</v>
      </c>
      <c r="N757" s="303">
        <v>0</v>
      </c>
      <c r="O757" s="306">
        <v>0</v>
      </c>
      <c r="P757" s="303">
        <v>0</v>
      </c>
      <c r="Q757" s="171">
        <f>VLOOKUP(C757&amp;D757&amp;A757,'Delivery Counts'!$A$55:$I$86,8,FALSE)</f>
        <v>0</v>
      </c>
      <c r="R757" s="171">
        <f>VLOOKUP(C757&amp;D757&amp;A757,'Delivery Counts'!$A$55:$I$86,9,FALSE)</f>
        <v>0</v>
      </c>
      <c r="S757" s="16">
        <f t="shared" si="37"/>
        <v>0</v>
      </c>
      <c r="T757" s="237"/>
      <c r="U757" s="237"/>
    </row>
    <row r="758" spans="1:21" s="172" customFormat="1">
      <c r="A758" s="38">
        <v>17</v>
      </c>
      <c r="B758" s="39">
        <f t="shared" si="29"/>
        <v>0</v>
      </c>
      <c r="C758" s="39" t="str">
        <f t="shared" si="36"/>
        <v>2021 Prior Year</v>
      </c>
      <c r="D758" s="40">
        <v>2</v>
      </c>
      <c r="E758" s="662">
        <v>17</v>
      </c>
      <c r="F758" s="40">
        <v>1</v>
      </c>
      <c r="G758" s="311" t="s">
        <v>139</v>
      </c>
      <c r="H758" s="40" t="s">
        <v>71</v>
      </c>
      <c r="I758" s="658" t="s">
        <v>266</v>
      </c>
      <c r="J758" s="303">
        <v>0</v>
      </c>
      <c r="K758" s="304">
        <v>0</v>
      </c>
      <c r="L758" s="305">
        <v>0</v>
      </c>
      <c r="M758" s="305">
        <v>0</v>
      </c>
      <c r="N758" s="303">
        <v>0</v>
      </c>
      <c r="O758" s="306">
        <v>0</v>
      </c>
      <c r="P758" s="303">
        <v>0</v>
      </c>
      <c r="Q758" s="171">
        <f>VLOOKUP(C758&amp;D758&amp;A758,'Delivery Counts'!$A$55:$I$86,8,FALSE)</f>
        <v>0</v>
      </c>
      <c r="R758" s="171">
        <f>VLOOKUP(C758&amp;D758&amp;A758,'Delivery Counts'!$A$55:$I$86,9,FALSE)</f>
        <v>0</v>
      </c>
      <c r="S758" s="16">
        <f t="shared" si="37"/>
        <v>0</v>
      </c>
      <c r="T758" s="237"/>
      <c r="U758" s="237"/>
    </row>
    <row r="759" spans="1:21" s="172" customFormat="1">
      <c r="A759" s="38">
        <v>17</v>
      </c>
      <c r="B759" s="39">
        <f t="shared" si="29"/>
        <v>0</v>
      </c>
      <c r="C759" s="39" t="str">
        <f t="shared" si="36"/>
        <v>2021 Prior Year</v>
      </c>
      <c r="D759" s="40">
        <v>2</v>
      </c>
      <c r="E759" s="662">
        <v>17</v>
      </c>
      <c r="F759" s="40">
        <v>1</v>
      </c>
      <c r="G759" s="311" t="s">
        <v>139</v>
      </c>
      <c r="H759" s="40" t="s">
        <v>72</v>
      </c>
      <c r="I759" s="658" t="s">
        <v>527</v>
      </c>
      <c r="J759" s="303">
        <v>0</v>
      </c>
      <c r="K759" s="304">
        <v>0</v>
      </c>
      <c r="L759" s="305">
        <v>0</v>
      </c>
      <c r="M759" s="305">
        <v>0</v>
      </c>
      <c r="N759" s="303">
        <v>0</v>
      </c>
      <c r="O759" s="306">
        <v>0</v>
      </c>
      <c r="P759" s="303">
        <v>0</v>
      </c>
      <c r="Q759" s="171">
        <f>VLOOKUP(C759&amp;D759&amp;A759,'Delivery Counts'!$A$55:$I$86,8,FALSE)</f>
        <v>0</v>
      </c>
      <c r="R759" s="171">
        <f>VLOOKUP(C759&amp;D759&amp;A759,'Delivery Counts'!$A$55:$I$86,9,FALSE)</f>
        <v>0</v>
      </c>
      <c r="S759" s="16">
        <f t="shared" si="37"/>
        <v>0</v>
      </c>
      <c r="T759" s="237"/>
      <c r="U759" s="237"/>
    </row>
    <row r="760" spans="1:21" s="172" customFormat="1">
      <c r="A760" s="38">
        <v>17</v>
      </c>
      <c r="B760" s="39">
        <f t="shared" si="29"/>
        <v>0</v>
      </c>
      <c r="C760" s="39" t="str">
        <f t="shared" si="36"/>
        <v>2021 Prior Year</v>
      </c>
      <c r="D760" s="40">
        <v>2</v>
      </c>
      <c r="E760" s="662">
        <v>17</v>
      </c>
      <c r="F760" s="40">
        <v>1</v>
      </c>
      <c r="G760" s="40" t="s">
        <v>139</v>
      </c>
      <c r="H760" s="40" t="s">
        <v>73</v>
      </c>
      <c r="I760" s="658" t="s">
        <v>528</v>
      </c>
      <c r="J760" s="303">
        <v>0</v>
      </c>
      <c r="K760" s="304">
        <v>0</v>
      </c>
      <c r="L760" s="305">
        <v>0</v>
      </c>
      <c r="M760" s="305">
        <v>0</v>
      </c>
      <c r="N760" s="303">
        <v>0</v>
      </c>
      <c r="O760" s="306">
        <v>0</v>
      </c>
      <c r="P760" s="303">
        <v>0</v>
      </c>
      <c r="Q760" s="171">
        <f>VLOOKUP(C760&amp;D760&amp;A760,'Delivery Counts'!$A$55:$I$86,8,FALSE)</f>
        <v>0</v>
      </c>
      <c r="R760" s="171">
        <f>VLOOKUP(C760&amp;D760&amp;A760,'Delivery Counts'!$A$55:$I$86,9,FALSE)</f>
        <v>0</v>
      </c>
      <c r="S760" s="16">
        <f t="shared" si="37"/>
        <v>0</v>
      </c>
      <c r="T760" s="237"/>
      <c r="U760" s="237"/>
    </row>
    <row r="761" spans="1:21" s="172" customFormat="1">
      <c r="A761" s="38">
        <v>17</v>
      </c>
      <c r="B761" s="39">
        <f t="shared" si="29"/>
        <v>0</v>
      </c>
      <c r="C761" s="39" t="str">
        <f t="shared" si="36"/>
        <v>2021 Prior Year</v>
      </c>
      <c r="D761" s="40">
        <v>2</v>
      </c>
      <c r="E761" s="662">
        <v>17</v>
      </c>
      <c r="F761" s="40">
        <v>1</v>
      </c>
      <c r="G761" s="40" t="s">
        <v>139</v>
      </c>
      <c r="H761" s="40" t="s">
        <v>409</v>
      </c>
      <c r="I761" s="640" t="s">
        <v>803</v>
      </c>
      <c r="J761" s="303">
        <v>0</v>
      </c>
      <c r="K761" s="304">
        <v>0</v>
      </c>
      <c r="L761" s="305">
        <v>0</v>
      </c>
      <c r="M761" s="305">
        <v>0</v>
      </c>
      <c r="N761" s="303">
        <v>0</v>
      </c>
      <c r="O761" s="306">
        <v>0</v>
      </c>
      <c r="P761" s="303">
        <v>0</v>
      </c>
      <c r="Q761" s="171">
        <f>VLOOKUP(C761&amp;D761&amp;A761,'Delivery Counts'!$A$55:$I$86,8,FALSE)</f>
        <v>0</v>
      </c>
      <c r="R761" s="171">
        <f>VLOOKUP(C761&amp;D761&amp;A761,'Delivery Counts'!$A$55:$I$86,9,FALSE)</f>
        <v>0</v>
      </c>
      <c r="S761" s="16">
        <f t="shared" si="37"/>
        <v>0</v>
      </c>
      <c r="T761" s="237"/>
      <c r="U761" s="237"/>
    </row>
    <row r="762" spans="1:21" s="172" customFormat="1">
      <c r="A762" s="38">
        <v>18</v>
      </c>
      <c r="B762" s="39">
        <f t="shared" si="29"/>
        <v>0</v>
      </c>
      <c r="C762" s="39" t="str">
        <f t="shared" si="36"/>
        <v>2021 Prior Year</v>
      </c>
      <c r="D762" s="40">
        <v>2</v>
      </c>
      <c r="E762" s="662">
        <v>18</v>
      </c>
      <c r="F762" s="662" t="s">
        <v>739</v>
      </c>
      <c r="G762" s="40" t="s">
        <v>138</v>
      </c>
      <c r="H762" s="40" t="s">
        <v>211</v>
      </c>
      <c r="I762" s="640" t="s">
        <v>261</v>
      </c>
      <c r="J762" s="303">
        <v>0</v>
      </c>
      <c r="K762" s="304">
        <v>0</v>
      </c>
      <c r="L762" s="305">
        <v>0</v>
      </c>
      <c r="M762" s="305">
        <v>0</v>
      </c>
      <c r="N762" s="303">
        <v>0</v>
      </c>
      <c r="O762" s="306">
        <v>0</v>
      </c>
      <c r="P762" s="303">
        <v>0</v>
      </c>
      <c r="Q762" s="171">
        <f>VLOOKUP(C762&amp;D762&amp;A762,'Delivery Counts'!$A$55:$I$86,8,FALSE)</f>
        <v>0</v>
      </c>
      <c r="R762" s="171">
        <f>VLOOKUP(C762&amp;D762&amp;A762,'Delivery Counts'!$A$55:$I$86,9,FALSE)</f>
        <v>0</v>
      </c>
      <c r="S762" s="16">
        <f t="shared" si="37"/>
        <v>0</v>
      </c>
      <c r="T762" s="237"/>
      <c r="U762" s="237"/>
    </row>
    <row r="763" spans="1:21" s="172" customFormat="1">
      <c r="A763" s="38">
        <v>18</v>
      </c>
      <c r="B763" s="39">
        <f t="shared" si="29"/>
        <v>0</v>
      </c>
      <c r="C763" s="39" t="str">
        <f t="shared" si="36"/>
        <v>2021 Prior Year</v>
      </c>
      <c r="D763" s="40">
        <v>2</v>
      </c>
      <c r="E763" s="662">
        <v>18</v>
      </c>
      <c r="F763" s="40" t="s">
        <v>739</v>
      </c>
      <c r="G763" s="311" t="s">
        <v>138</v>
      </c>
      <c r="H763" s="40" t="s">
        <v>214</v>
      </c>
      <c r="I763" s="658" t="s">
        <v>676</v>
      </c>
      <c r="J763" s="303">
        <v>0</v>
      </c>
      <c r="K763" s="304">
        <v>0</v>
      </c>
      <c r="L763" s="305">
        <v>0</v>
      </c>
      <c r="M763" s="305">
        <v>0</v>
      </c>
      <c r="N763" s="303">
        <v>0</v>
      </c>
      <c r="O763" s="306">
        <v>0</v>
      </c>
      <c r="P763" s="303">
        <v>0</v>
      </c>
      <c r="Q763" s="171">
        <f>VLOOKUP(C763&amp;D763&amp;A763,'Delivery Counts'!$A$55:$I$86,8,FALSE)</f>
        <v>0</v>
      </c>
      <c r="R763" s="171">
        <f>VLOOKUP(C763&amp;D763&amp;A763,'Delivery Counts'!$A$55:$I$86,9,FALSE)</f>
        <v>0</v>
      </c>
      <c r="S763" s="16">
        <f t="shared" si="37"/>
        <v>0</v>
      </c>
      <c r="T763" s="237"/>
      <c r="U763" s="237"/>
    </row>
    <row r="764" spans="1:21" s="172" customFormat="1">
      <c r="A764" s="38">
        <v>18</v>
      </c>
      <c r="B764" s="39">
        <f t="shared" si="29"/>
        <v>0</v>
      </c>
      <c r="C764" s="39" t="str">
        <f t="shared" si="36"/>
        <v>2021 Prior Year</v>
      </c>
      <c r="D764" s="40">
        <v>2</v>
      </c>
      <c r="E764" s="662">
        <v>18</v>
      </c>
      <c r="F764" s="40" t="s">
        <v>739</v>
      </c>
      <c r="G764" s="311" t="s">
        <v>138</v>
      </c>
      <c r="H764" s="40" t="s">
        <v>215</v>
      </c>
      <c r="I764" s="658" t="s">
        <v>216</v>
      </c>
      <c r="J764" s="303">
        <v>0</v>
      </c>
      <c r="K764" s="304">
        <v>0</v>
      </c>
      <c r="L764" s="305">
        <v>0</v>
      </c>
      <c r="M764" s="305">
        <v>0</v>
      </c>
      <c r="N764" s="303">
        <v>0</v>
      </c>
      <c r="O764" s="306">
        <v>0</v>
      </c>
      <c r="P764" s="303">
        <v>0</v>
      </c>
      <c r="Q764" s="171">
        <f>VLOOKUP(C764&amp;D764&amp;A764,'Delivery Counts'!$A$55:$I$86,8,FALSE)</f>
        <v>0</v>
      </c>
      <c r="R764" s="171">
        <f>VLOOKUP(C764&amp;D764&amp;A764,'Delivery Counts'!$A$55:$I$86,9,FALSE)</f>
        <v>0</v>
      </c>
      <c r="S764" s="16">
        <f t="shared" si="37"/>
        <v>0</v>
      </c>
      <c r="T764" s="237"/>
      <c r="U764" s="237"/>
    </row>
    <row r="765" spans="1:21" s="172" customFormat="1">
      <c r="A765" s="38">
        <v>18</v>
      </c>
      <c r="B765" s="39">
        <f t="shared" si="29"/>
        <v>0</v>
      </c>
      <c r="C765" s="39" t="str">
        <f t="shared" si="36"/>
        <v>2021 Prior Year</v>
      </c>
      <c r="D765" s="40">
        <v>2</v>
      </c>
      <c r="E765" s="662">
        <v>18</v>
      </c>
      <c r="F765" s="40" t="s">
        <v>739</v>
      </c>
      <c r="G765" s="311" t="s">
        <v>138</v>
      </c>
      <c r="H765" s="40" t="s">
        <v>217</v>
      </c>
      <c r="I765" s="658" t="s">
        <v>262</v>
      </c>
      <c r="J765" s="303">
        <v>0</v>
      </c>
      <c r="K765" s="304">
        <v>0</v>
      </c>
      <c r="L765" s="305">
        <v>0</v>
      </c>
      <c r="M765" s="305">
        <v>0</v>
      </c>
      <c r="N765" s="303">
        <v>0</v>
      </c>
      <c r="O765" s="306">
        <v>0</v>
      </c>
      <c r="P765" s="303">
        <v>0</v>
      </c>
      <c r="Q765" s="171">
        <f>VLOOKUP(C765&amp;D765&amp;A765,'Delivery Counts'!$A$55:$I$86,8,FALSE)</f>
        <v>0</v>
      </c>
      <c r="R765" s="171">
        <f>VLOOKUP(C765&amp;D765&amp;A765,'Delivery Counts'!$A$55:$I$86,9,FALSE)</f>
        <v>0</v>
      </c>
      <c r="S765" s="16">
        <f t="shared" si="37"/>
        <v>0</v>
      </c>
      <c r="T765" s="237"/>
      <c r="U765" s="237"/>
    </row>
    <row r="766" spans="1:21" s="172" customFormat="1">
      <c r="A766" s="38">
        <v>18</v>
      </c>
      <c r="B766" s="39">
        <f t="shared" si="29"/>
        <v>0</v>
      </c>
      <c r="C766" s="39" t="str">
        <f t="shared" si="36"/>
        <v>2021 Prior Year</v>
      </c>
      <c r="D766" s="40">
        <v>2</v>
      </c>
      <c r="E766" s="662">
        <v>18</v>
      </c>
      <c r="F766" s="40" t="s">
        <v>739</v>
      </c>
      <c r="G766" s="311" t="s">
        <v>138</v>
      </c>
      <c r="H766" s="40" t="s">
        <v>218</v>
      </c>
      <c r="I766" s="658" t="s">
        <v>677</v>
      </c>
      <c r="J766" s="303">
        <v>0</v>
      </c>
      <c r="K766" s="304">
        <v>0</v>
      </c>
      <c r="L766" s="305">
        <v>0</v>
      </c>
      <c r="M766" s="305">
        <v>0</v>
      </c>
      <c r="N766" s="303">
        <v>0</v>
      </c>
      <c r="O766" s="306">
        <v>0</v>
      </c>
      <c r="P766" s="303">
        <v>0</v>
      </c>
      <c r="Q766" s="171">
        <f>VLOOKUP(C766&amp;D766&amp;A766,'Delivery Counts'!$A$55:$I$86,8,FALSE)</f>
        <v>0</v>
      </c>
      <c r="R766" s="171">
        <f>VLOOKUP(C766&amp;D766&amp;A766,'Delivery Counts'!$A$55:$I$86,9,FALSE)</f>
        <v>0</v>
      </c>
      <c r="S766" s="16">
        <f t="shared" si="37"/>
        <v>0</v>
      </c>
      <c r="T766" s="237"/>
      <c r="U766" s="237"/>
    </row>
    <row r="767" spans="1:21" s="172" customFormat="1">
      <c r="A767" s="38">
        <v>18</v>
      </c>
      <c r="B767" s="39">
        <f t="shared" si="29"/>
        <v>0</v>
      </c>
      <c r="C767" s="39" t="str">
        <f t="shared" si="36"/>
        <v>2021 Prior Year</v>
      </c>
      <c r="D767" s="40">
        <v>2</v>
      </c>
      <c r="E767" s="662">
        <v>18</v>
      </c>
      <c r="F767" s="40" t="s">
        <v>739</v>
      </c>
      <c r="G767" s="311" t="s">
        <v>138</v>
      </c>
      <c r="H767" s="40" t="s">
        <v>219</v>
      </c>
      <c r="I767" s="658" t="s">
        <v>263</v>
      </c>
      <c r="J767" s="303">
        <v>0</v>
      </c>
      <c r="K767" s="304">
        <v>0</v>
      </c>
      <c r="L767" s="305">
        <v>0</v>
      </c>
      <c r="M767" s="305">
        <v>0</v>
      </c>
      <c r="N767" s="303">
        <v>0</v>
      </c>
      <c r="O767" s="306">
        <v>0</v>
      </c>
      <c r="P767" s="303">
        <v>0</v>
      </c>
      <c r="Q767" s="171">
        <f>VLOOKUP(C767&amp;D767&amp;A767,'Delivery Counts'!$A$55:$I$86,8,FALSE)</f>
        <v>0</v>
      </c>
      <c r="R767" s="171">
        <f>VLOOKUP(C767&amp;D767&amp;A767,'Delivery Counts'!$A$55:$I$86,9,FALSE)</f>
        <v>0</v>
      </c>
      <c r="S767" s="16">
        <f t="shared" si="37"/>
        <v>0</v>
      </c>
      <c r="T767" s="237"/>
      <c r="U767" s="237"/>
    </row>
    <row r="768" spans="1:21" s="172" customFormat="1">
      <c r="A768" s="38">
        <v>18</v>
      </c>
      <c r="B768" s="39">
        <f t="shared" si="29"/>
        <v>0</v>
      </c>
      <c r="C768" s="39" t="str">
        <f t="shared" si="36"/>
        <v>2021 Prior Year</v>
      </c>
      <c r="D768" s="40">
        <v>2</v>
      </c>
      <c r="E768" s="662">
        <v>18</v>
      </c>
      <c r="F768" s="40" t="s">
        <v>739</v>
      </c>
      <c r="G768" s="311" t="s">
        <v>138</v>
      </c>
      <c r="H768" s="40" t="s">
        <v>220</v>
      </c>
      <c r="I768" s="658" t="s">
        <v>675</v>
      </c>
      <c r="J768" s="303">
        <v>0</v>
      </c>
      <c r="K768" s="304">
        <v>0</v>
      </c>
      <c r="L768" s="305">
        <v>0</v>
      </c>
      <c r="M768" s="305">
        <v>0</v>
      </c>
      <c r="N768" s="303">
        <v>0</v>
      </c>
      <c r="O768" s="306">
        <v>0</v>
      </c>
      <c r="P768" s="303">
        <v>0</v>
      </c>
      <c r="Q768" s="171">
        <f>VLOOKUP(C768&amp;D768&amp;A768,'Delivery Counts'!$A$55:$I$86,8,FALSE)</f>
        <v>0</v>
      </c>
      <c r="R768" s="171">
        <f>VLOOKUP(C768&amp;D768&amp;A768,'Delivery Counts'!$A$55:$I$86,9,FALSE)</f>
        <v>0</v>
      </c>
      <c r="S768" s="16">
        <f t="shared" si="37"/>
        <v>0</v>
      </c>
      <c r="T768" s="237"/>
      <c r="U768" s="237"/>
    </row>
    <row r="769" spans="1:21" s="172" customFormat="1">
      <c r="A769" s="38">
        <v>18</v>
      </c>
      <c r="B769" s="39">
        <f t="shared" si="29"/>
        <v>0</v>
      </c>
      <c r="C769" s="39" t="str">
        <f t="shared" si="36"/>
        <v>2021 Prior Year</v>
      </c>
      <c r="D769" s="40">
        <v>2</v>
      </c>
      <c r="E769" s="662">
        <v>18</v>
      </c>
      <c r="F769" s="40" t="s">
        <v>739</v>
      </c>
      <c r="G769" s="311" t="s">
        <v>138</v>
      </c>
      <c r="H769" s="40" t="s">
        <v>221</v>
      </c>
      <c r="I769" s="658" t="s">
        <v>264</v>
      </c>
      <c r="J769" s="303">
        <v>0</v>
      </c>
      <c r="K769" s="304">
        <v>0</v>
      </c>
      <c r="L769" s="305">
        <v>0</v>
      </c>
      <c r="M769" s="305">
        <v>0</v>
      </c>
      <c r="N769" s="303">
        <v>0</v>
      </c>
      <c r="O769" s="306">
        <v>0</v>
      </c>
      <c r="P769" s="303">
        <v>0</v>
      </c>
      <c r="Q769" s="171">
        <f>VLOOKUP(C769&amp;D769&amp;A769,'Delivery Counts'!$A$55:$I$86,8,FALSE)</f>
        <v>0</v>
      </c>
      <c r="R769" s="171">
        <f>VLOOKUP(C769&amp;D769&amp;A769,'Delivery Counts'!$A$55:$I$86,9,FALSE)</f>
        <v>0</v>
      </c>
      <c r="S769" s="16">
        <f t="shared" si="37"/>
        <v>0</v>
      </c>
      <c r="T769" s="237"/>
      <c r="U769" s="237"/>
    </row>
    <row r="770" spans="1:21" s="172" customFormat="1">
      <c r="A770" s="38">
        <v>18</v>
      </c>
      <c r="B770" s="39">
        <f t="shared" si="29"/>
        <v>0</v>
      </c>
      <c r="C770" s="39" t="str">
        <f t="shared" si="36"/>
        <v>2021 Prior Year</v>
      </c>
      <c r="D770" s="40">
        <v>2</v>
      </c>
      <c r="E770" s="662">
        <v>18</v>
      </c>
      <c r="F770" s="40" t="s">
        <v>739</v>
      </c>
      <c r="G770" s="311" t="s">
        <v>138</v>
      </c>
      <c r="H770" s="40" t="s">
        <v>222</v>
      </c>
      <c r="I770" s="658" t="s">
        <v>206</v>
      </c>
      <c r="J770" s="303">
        <v>0</v>
      </c>
      <c r="K770" s="304">
        <v>0</v>
      </c>
      <c r="L770" s="305">
        <v>0</v>
      </c>
      <c r="M770" s="305">
        <v>0</v>
      </c>
      <c r="N770" s="303">
        <v>0</v>
      </c>
      <c r="O770" s="306">
        <v>0</v>
      </c>
      <c r="P770" s="303">
        <v>0</v>
      </c>
      <c r="Q770" s="171">
        <f>VLOOKUP(C770&amp;D770&amp;A770,'Delivery Counts'!$A$55:$I$86,8,FALSE)</f>
        <v>0</v>
      </c>
      <c r="R770" s="171">
        <f>VLOOKUP(C770&amp;D770&amp;A770,'Delivery Counts'!$A$55:$I$86,9,FALSE)</f>
        <v>0</v>
      </c>
      <c r="S770" s="16">
        <f t="shared" si="37"/>
        <v>0</v>
      </c>
      <c r="T770" s="237"/>
      <c r="U770" s="237"/>
    </row>
    <row r="771" spans="1:21">
      <c r="A771" s="38">
        <v>18</v>
      </c>
      <c r="B771" s="39">
        <f t="shared" si="29"/>
        <v>0</v>
      </c>
      <c r="C771" s="39" t="str">
        <f t="shared" si="36"/>
        <v>2021 Prior Year</v>
      </c>
      <c r="D771" s="40">
        <v>2</v>
      </c>
      <c r="E771" s="662">
        <v>18</v>
      </c>
      <c r="F771" s="40" t="s">
        <v>739</v>
      </c>
      <c r="G771" s="311" t="s">
        <v>138</v>
      </c>
      <c r="H771" s="40" t="s">
        <v>223</v>
      </c>
      <c r="I771" s="658" t="s">
        <v>181</v>
      </c>
      <c r="J771" s="303">
        <v>0</v>
      </c>
      <c r="K771" s="304">
        <v>0</v>
      </c>
      <c r="L771" s="305">
        <v>0</v>
      </c>
      <c r="M771" s="305">
        <v>0</v>
      </c>
      <c r="N771" s="303">
        <v>0</v>
      </c>
      <c r="O771" s="306">
        <v>0</v>
      </c>
      <c r="P771" s="303">
        <v>0</v>
      </c>
      <c r="Q771" s="171">
        <f>VLOOKUP(C771&amp;D771&amp;A771,'Delivery Counts'!$A$55:$I$86,8,FALSE)</f>
        <v>0</v>
      </c>
      <c r="R771" s="171">
        <f>VLOOKUP(C771&amp;D771&amp;A771,'Delivery Counts'!$A$55:$I$86,9,FALSE)</f>
        <v>0</v>
      </c>
      <c r="S771" s="16">
        <f t="shared" si="37"/>
        <v>0</v>
      </c>
    </row>
    <row r="772" spans="1:21">
      <c r="A772" s="38">
        <v>18</v>
      </c>
      <c r="B772" s="39">
        <f t="shared" si="29"/>
        <v>0</v>
      </c>
      <c r="C772" s="39" t="str">
        <f t="shared" si="36"/>
        <v>2021 Prior Year</v>
      </c>
      <c r="D772" s="40">
        <v>2</v>
      </c>
      <c r="E772" s="662">
        <v>18</v>
      </c>
      <c r="F772" s="40" t="s">
        <v>739</v>
      </c>
      <c r="G772" s="311" t="s">
        <v>138</v>
      </c>
      <c r="H772" s="40" t="s">
        <v>150</v>
      </c>
      <c r="I772" s="658" t="s">
        <v>204</v>
      </c>
      <c r="J772" s="303">
        <v>0</v>
      </c>
      <c r="K772" s="304">
        <v>0</v>
      </c>
      <c r="L772" s="305">
        <v>0</v>
      </c>
      <c r="M772" s="305">
        <v>0</v>
      </c>
      <c r="N772" s="303">
        <v>0</v>
      </c>
      <c r="O772" s="306">
        <v>0</v>
      </c>
      <c r="P772" s="303">
        <v>0</v>
      </c>
      <c r="Q772" s="171">
        <f>VLOOKUP(C772&amp;D772&amp;A772,'Delivery Counts'!$A$55:$I$86,8,FALSE)</f>
        <v>0</v>
      </c>
      <c r="R772" s="171">
        <f>VLOOKUP(C772&amp;D772&amp;A772,'Delivery Counts'!$A$55:$I$86,9,FALSE)</f>
        <v>0</v>
      </c>
      <c r="S772" s="16">
        <f t="shared" si="37"/>
        <v>0</v>
      </c>
    </row>
    <row r="773" spans="1:21" s="172" customFormat="1">
      <c r="A773" s="38">
        <v>18</v>
      </c>
      <c r="B773" s="39">
        <f t="shared" si="29"/>
        <v>0</v>
      </c>
      <c r="C773" s="39" t="str">
        <f t="shared" si="36"/>
        <v>2021 Prior Year</v>
      </c>
      <c r="D773" s="40">
        <v>2</v>
      </c>
      <c r="E773" s="662">
        <v>18</v>
      </c>
      <c r="F773" s="40" t="s">
        <v>739</v>
      </c>
      <c r="G773" s="311" t="s">
        <v>138</v>
      </c>
      <c r="H773" s="40" t="s">
        <v>151</v>
      </c>
      <c r="I773" s="658" t="s">
        <v>205</v>
      </c>
      <c r="J773" s="303">
        <v>0</v>
      </c>
      <c r="K773" s="304">
        <v>0</v>
      </c>
      <c r="L773" s="305">
        <v>0</v>
      </c>
      <c r="M773" s="305">
        <v>0</v>
      </c>
      <c r="N773" s="303">
        <v>0</v>
      </c>
      <c r="O773" s="306">
        <v>0</v>
      </c>
      <c r="P773" s="303">
        <v>0</v>
      </c>
      <c r="Q773" s="171">
        <f>VLOOKUP(C773&amp;D773&amp;A773,'Delivery Counts'!$A$55:$I$86,8,FALSE)</f>
        <v>0</v>
      </c>
      <c r="R773" s="171">
        <f>VLOOKUP(C773&amp;D773&amp;A773,'Delivery Counts'!$A$55:$I$86,9,FALSE)</f>
        <v>0</v>
      </c>
      <c r="S773" s="16">
        <f t="shared" si="37"/>
        <v>0</v>
      </c>
    </row>
    <row r="774" spans="1:21" s="172" customFormat="1">
      <c r="A774" s="38">
        <v>18</v>
      </c>
      <c r="B774" s="39">
        <f t="shared" si="29"/>
        <v>0</v>
      </c>
      <c r="C774" s="39" t="str">
        <f t="shared" si="36"/>
        <v>2021 Prior Year</v>
      </c>
      <c r="D774" s="40">
        <v>2</v>
      </c>
      <c r="E774" s="662">
        <v>18</v>
      </c>
      <c r="F774" s="40" t="s">
        <v>739</v>
      </c>
      <c r="G774" s="311" t="s">
        <v>138</v>
      </c>
      <c r="H774" s="40" t="s">
        <v>152</v>
      </c>
      <c r="I774" s="658" t="s">
        <v>182</v>
      </c>
      <c r="J774" s="303">
        <v>0</v>
      </c>
      <c r="K774" s="304">
        <v>0</v>
      </c>
      <c r="L774" s="305">
        <v>0</v>
      </c>
      <c r="M774" s="305">
        <v>0</v>
      </c>
      <c r="N774" s="303">
        <v>0</v>
      </c>
      <c r="O774" s="306">
        <v>0</v>
      </c>
      <c r="P774" s="303">
        <v>0</v>
      </c>
      <c r="Q774" s="171">
        <f>VLOOKUP(C774&amp;D774&amp;A774,'Delivery Counts'!$A$55:$I$86,8,FALSE)</f>
        <v>0</v>
      </c>
      <c r="R774" s="171">
        <f>VLOOKUP(C774&amp;D774&amp;A774,'Delivery Counts'!$A$55:$I$86,9,FALSE)</f>
        <v>0</v>
      </c>
      <c r="S774" s="16">
        <f t="shared" si="37"/>
        <v>0</v>
      </c>
      <c r="T774" s="237"/>
      <c r="U774" s="237"/>
    </row>
    <row r="775" spans="1:21" s="172" customFormat="1">
      <c r="A775" s="38">
        <v>18</v>
      </c>
      <c r="B775" s="39">
        <f t="shared" si="29"/>
        <v>0</v>
      </c>
      <c r="C775" s="39" t="str">
        <f t="shared" si="36"/>
        <v>2021 Prior Year</v>
      </c>
      <c r="D775" s="40">
        <v>2</v>
      </c>
      <c r="E775" s="662">
        <v>18</v>
      </c>
      <c r="F775" s="40" t="s">
        <v>739</v>
      </c>
      <c r="G775" s="311" t="s">
        <v>138</v>
      </c>
      <c r="H775" s="40" t="s">
        <v>70</v>
      </c>
      <c r="I775" s="658" t="s">
        <v>265</v>
      </c>
      <c r="J775" s="303">
        <v>0</v>
      </c>
      <c r="K775" s="304">
        <v>0</v>
      </c>
      <c r="L775" s="305">
        <v>0</v>
      </c>
      <c r="M775" s="305">
        <v>0</v>
      </c>
      <c r="N775" s="303">
        <v>0</v>
      </c>
      <c r="O775" s="306">
        <v>0</v>
      </c>
      <c r="P775" s="303">
        <v>0</v>
      </c>
      <c r="Q775" s="171">
        <f>VLOOKUP(C775&amp;D775&amp;A775,'Delivery Counts'!$A$55:$I$86,8,FALSE)</f>
        <v>0</v>
      </c>
      <c r="R775" s="171">
        <f>VLOOKUP(C775&amp;D775&amp;A775,'Delivery Counts'!$A$55:$I$86,9,FALSE)</f>
        <v>0</v>
      </c>
      <c r="S775" s="16">
        <f t="shared" si="37"/>
        <v>0</v>
      </c>
      <c r="T775" s="237"/>
      <c r="U775" s="237"/>
    </row>
    <row r="776" spans="1:21" s="172" customFormat="1">
      <c r="A776" s="38">
        <v>18</v>
      </c>
      <c r="B776" s="39">
        <f t="shared" si="29"/>
        <v>0</v>
      </c>
      <c r="C776" s="39" t="str">
        <f t="shared" si="36"/>
        <v>2021 Prior Year</v>
      </c>
      <c r="D776" s="40">
        <v>2</v>
      </c>
      <c r="E776" s="662">
        <v>18</v>
      </c>
      <c r="F776" s="40" t="s">
        <v>739</v>
      </c>
      <c r="G776" s="311" t="s">
        <v>138</v>
      </c>
      <c r="H776" s="40" t="s">
        <v>71</v>
      </c>
      <c r="I776" s="658" t="s">
        <v>266</v>
      </c>
      <c r="J776" s="303">
        <v>0</v>
      </c>
      <c r="K776" s="304">
        <v>0</v>
      </c>
      <c r="L776" s="305">
        <v>0</v>
      </c>
      <c r="M776" s="305">
        <v>0</v>
      </c>
      <c r="N776" s="303">
        <v>0</v>
      </c>
      <c r="O776" s="306">
        <v>0</v>
      </c>
      <c r="P776" s="303">
        <v>0</v>
      </c>
      <c r="Q776" s="171">
        <f>VLOOKUP(C776&amp;D776&amp;A776,'Delivery Counts'!$A$55:$I$86,8,FALSE)</f>
        <v>0</v>
      </c>
      <c r="R776" s="171">
        <f>VLOOKUP(C776&amp;D776&amp;A776,'Delivery Counts'!$A$55:$I$86,9,FALSE)</f>
        <v>0</v>
      </c>
      <c r="S776" s="16">
        <f t="shared" si="37"/>
        <v>0</v>
      </c>
      <c r="T776" s="237"/>
      <c r="U776" s="237"/>
    </row>
    <row r="777" spans="1:21" s="172" customFormat="1">
      <c r="A777" s="38">
        <v>18</v>
      </c>
      <c r="B777" s="39">
        <f t="shared" si="29"/>
        <v>0</v>
      </c>
      <c r="C777" s="39" t="str">
        <f t="shared" si="36"/>
        <v>2021 Prior Year</v>
      </c>
      <c r="D777" s="40">
        <v>2</v>
      </c>
      <c r="E777" s="662">
        <v>18</v>
      </c>
      <c r="F777" s="40" t="s">
        <v>739</v>
      </c>
      <c r="G777" s="311" t="s">
        <v>138</v>
      </c>
      <c r="H777" s="40" t="s">
        <v>72</v>
      </c>
      <c r="I777" s="658" t="s">
        <v>527</v>
      </c>
      <c r="J777" s="303">
        <v>0</v>
      </c>
      <c r="K777" s="304">
        <v>0</v>
      </c>
      <c r="L777" s="305">
        <v>0</v>
      </c>
      <c r="M777" s="305">
        <v>0</v>
      </c>
      <c r="N777" s="303">
        <v>0</v>
      </c>
      <c r="O777" s="306">
        <v>0</v>
      </c>
      <c r="P777" s="303">
        <v>0</v>
      </c>
      <c r="Q777" s="171">
        <f>VLOOKUP(C777&amp;D777&amp;A777,'Delivery Counts'!$A$55:$I$86,8,FALSE)</f>
        <v>0</v>
      </c>
      <c r="R777" s="171">
        <f>VLOOKUP(C777&amp;D777&amp;A777,'Delivery Counts'!$A$55:$I$86,9,FALSE)</f>
        <v>0</v>
      </c>
      <c r="S777" s="16">
        <f t="shared" si="37"/>
        <v>0</v>
      </c>
      <c r="T777" s="237"/>
      <c r="U777" s="237"/>
    </row>
    <row r="778" spans="1:21" s="172" customFormat="1">
      <c r="A778" s="38">
        <v>18</v>
      </c>
      <c r="B778" s="39">
        <f t="shared" si="29"/>
        <v>0</v>
      </c>
      <c r="C778" s="39" t="str">
        <f t="shared" si="36"/>
        <v>2021 Prior Year</v>
      </c>
      <c r="D778" s="40">
        <v>2</v>
      </c>
      <c r="E778" s="662">
        <v>18</v>
      </c>
      <c r="F778" s="40" t="s">
        <v>739</v>
      </c>
      <c r="G778" s="40" t="s">
        <v>138</v>
      </c>
      <c r="H778" s="40" t="s">
        <v>73</v>
      </c>
      <c r="I778" s="658" t="s">
        <v>528</v>
      </c>
      <c r="J778" s="303">
        <v>0</v>
      </c>
      <c r="K778" s="304">
        <v>0</v>
      </c>
      <c r="L778" s="305">
        <v>0</v>
      </c>
      <c r="M778" s="305">
        <v>0</v>
      </c>
      <c r="N778" s="303">
        <v>0</v>
      </c>
      <c r="O778" s="306">
        <v>0</v>
      </c>
      <c r="P778" s="303">
        <v>0</v>
      </c>
      <c r="Q778" s="171">
        <f>VLOOKUP(C778&amp;D778&amp;A778,'Delivery Counts'!$A$55:$I$86,8,FALSE)</f>
        <v>0</v>
      </c>
      <c r="R778" s="171">
        <f>VLOOKUP(C778&amp;D778&amp;A778,'Delivery Counts'!$A$55:$I$86,9,FALSE)</f>
        <v>0</v>
      </c>
      <c r="S778" s="16">
        <f t="shared" si="37"/>
        <v>0</v>
      </c>
      <c r="T778" s="237"/>
      <c r="U778" s="237"/>
    </row>
    <row r="779" spans="1:21" s="172" customFormat="1">
      <c r="A779" s="38">
        <v>18</v>
      </c>
      <c r="B779" s="39">
        <f t="shared" si="29"/>
        <v>0</v>
      </c>
      <c r="C779" s="39" t="str">
        <f t="shared" si="36"/>
        <v>2021 Prior Year</v>
      </c>
      <c r="D779" s="40">
        <v>2</v>
      </c>
      <c r="E779" s="662">
        <v>18</v>
      </c>
      <c r="F779" s="40" t="s">
        <v>739</v>
      </c>
      <c r="G779" s="40" t="s">
        <v>138</v>
      </c>
      <c r="H779" s="40" t="s">
        <v>409</v>
      </c>
      <c r="I779" s="640" t="s">
        <v>803</v>
      </c>
      <c r="J779" s="303">
        <v>0</v>
      </c>
      <c r="K779" s="304">
        <v>0</v>
      </c>
      <c r="L779" s="305">
        <v>0</v>
      </c>
      <c r="M779" s="305">
        <v>0</v>
      </c>
      <c r="N779" s="303">
        <v>0</v>
      </c>
      <c r="O779" s="306">
        <v>0</v>
      </c>
      <c r="P779" s="303">
        <v>0</v>
      </c>
      <c r="Q779" s="171">
        <f>VLOOKUP(C779&amp;D779&amp;A779,'Delivery Counts'!$A$55:$I$86,8,FALSE)</f>
        <v>0</v>
      </c>
      <c r="R779" s="171">
        <f>VLOOKUP(C779&amp;D779&amp;A779,'Delivery Counts'!$A$55:$I$86,9,FALSE)</f>
        <v>0</v>
      </c>
      <c r="S779" s="16">
        <f t="shared" si="37"/>
        <v>0</v>
      </c>
      <c r="T779" s="237"/>
      <c r="U779" s="237"/>
    </row>
    <row r="780" spans="1:21" s="172" customFormat="1">
      <c r="A780" s="38">
        <v>19</v>
      </c>
      <c r="B780" s="39">
        <f t="shared" si="29"/>
        <v>0</v>
      </c>
      <c r="C780" s="39" t="str">
        <f t="shared" si="36"/>
        <v>2021 Prior Year</v>
      </c>
      <c r="D780" s="40">
        <v>2</v>
      </c>
      <c r="E780" s="662">
        <v>19</v>
      </c>
      <c r="F780" s="40" t="s">
        <v>739</v>
      </c>
      <c r="G780" s="40" t="s">
        <v>139</v>
      </c>
      <c r="H780" s="40" t="s">
        <v>211</v>
      </c>
      <c r="I780" s="640" t="s">
        <v>261</v>
      </c>
      <c r="J780" s="303">
        <v>0</v>
      </c>
      <c r="K780" s="304">
        <v>0</v>
      </c>
      <c r="L780" s="305">
        <v>0</v>
      </c>
      <c r="M780" s="305">
        <v>0</v>
      </c>
      <c r="N780" s="303">
        <v>0</v>
      </c>
      <c r="O780" s="306">
        <v>0</v>
      </c>
      <c r="P780" s="303">
        <v>0</v>
      </c>
      <c r="Q780" s="171">
        <f>VLOOKUP(C780&amp;D780&amp;A780,'Delivery Counts'!$A$55:$I$86,8,FALSE)</f>
        <v>0</v>
      </c>
      <c r="R780" s="171">
        <f>VLOOKUP(C780&amp;D780&amp;A780,'Delivery Counts'!$A$55:$I$86,9,FALSE)</f>
        <v>0</v>
      </c>
      <c r="S780" s="16">
        <f t="shared" si="37"/>
        <v>0</v>
      </c>
      <c r="T780" s="237"/>
      <c r="U780" s="237"/>
    </row>
    <row r="781" spans="1:21" s="172" customFormat="1">
      <c r="A781" s="38">
        <v>19</v>
      </c>
      <c r="B781" s="39">
        <f t="shared" si="29"/>
        <v>0</v>
      </c>
      <c r="C781" s="39" t="str">
        <f t="shared" si="36"/>
        <v>2021 Prior Year</v>
      </c>
      <c r="D781" s="40">
        <v>2</v>
      </c>
      <c r="E781" s="662">
        <v>19</v>
      </c>
      <c r="F781" s="40" t="s">
        <v>739</v>
      </c>
      <c r="G781" s="311" t="s">
        <v>139</v>
      </c>
      <c r="H781" s="40" t="s">
        <v>214</v>
      </c>
      <c r="I781" s="658" t="s">
        <v>676</v>
      </c>
      <c r="J781" s="303">
        <v>0</v>
      </c>
      <c r="K781" s="304">
        <v>0</v>
      </c>
      <c r="L781" s="305">
        <v>0</v>
      </c>
      <c r="M781" s="305">
        <v>0</v>
      </c>
      <c r="N781" s="303">
        <v>0</v>
      </c>
      <c r="O781" s="306">
        <v>0</v>
      </c>
      <c r="P781" s="303">
        <v>0</v>
      </c>
      <c r="Q781" s="171">
        <f>VLOOKUP(C781&amp;D781&amp;A781,'Delivery Counts'!$A$55:$I$86,8,FALSE)</f>
        <v>0</v>
      </c>
      <c r="R781" s="171">
        <f>VLOOKUP(C781&amp;D781&amp;A781,'Delivery Counts'!$A$55:$I$86,9,FALSE)</f>
        <v>0</v>
      </c>
      <c r="S781" s="16">
        <f t="shared" si="37"/>
        <v>0</v>
      </c>
      <c r="T781" s="237"/>
      <c r="U781" s="237"/>
    </row>
    <row r="782" spans="1:21" s="172" customFormat="1">
      <c r="A782" s="38">
        <v>19</v>
      </c>
      <c r="B782" s="39">
        <f t="shared" si="29"/>
        <v>0</v>
      </c>
      <c r="C782" s="39" t="str">
        <f t="shared" si="36"/>
        <v>2021 Prior Year</v>
      </c>
      <c r="D782" s="40">
        <v>2</v>
      </c>
      <c r="E782" s="662">
        <v>19</v>
      </c>
      <c r="F782" s="40" t="s">
        <v>739</v>
      </c>
      <c r="G782" s="311" t="s">
        <v>139</v>
      </c>
      <c r="H782" s="40" t="s">
        <v>215</v>
      </c>
      <c r="I782" s="658" t="s">
        <v>216</v>
      </c>
      <c r="J782" s="303">
        <v>0</v>
      </c>
      <c r="K782" s="304">
        <v>0</v>
      </c>
      <c r="L782" s="305">
        <v>0</v>
      </c>
      <c r="M782" s="305">
        <v>0</v>
      </c>
      <c r="N782" s="303">
        <v>0</v>
      </c>
      <c r="O782" s="306">
        <v>0</v>
      </c>
      <c r="P782" s="303">
        <v>0</v>
      </c>
      <c r="Q782" s="171">
        <f>VLOOKUP(C782&amp;D782&amp;A782,'Delivery Counts'!$A$55:$I$86,8,FALSE)</f>
        <v>0</v>
      </c>
      <c r="R782" s="171">
        <f>VLOOKUP(C782&amp;D782&amp;A782,'Delivery Counts'!$A$55:$I$86,9,FALSE)</f>
        <v>0</v>
      </c>
      <c r="S782" s="16">
        <f t="shared" si="37"/>
        <v>0</v>
      </c>
      <c r="T782" s="237"/>
      <c r="U782" s="237"/>
    </row>
    <row r="783" spans="1:21" s="172" customFormat="1">
      <c r="A783" s="38">
        <v>19</v>
      </c>
      <c r="B783" s="39">
        <f t="shared" si="29"/>
        <v>0</v>
      </c>
      <c r="C783" s="39" t="str">
        <f t="shared" si="36"/>
        <v>2021 Prior Year</v>
      </c>
      <c r="D783" s="40">
        <v>2</v>
      </c>
      <c r="E783" s="662">
        <v>19</v>
      </c>
      <c r="F783" s="40" t="s">
        <v>739</v>
      </c>
      <c r="G783" s="311" t="s">
        <v>139</v>
      </c>
      <c r="H783" s="40" t="s">
        <v>217</v>
      </c>
      <c r="I783" s="658" t="s">
        <v>262</v>
      </c>
      <c r="J783" s="303">
        <v>0</v>
      </c>
      <c r="K783" s="304">
        <v>0</v>
      </c>
      <c r="L783" s="305">
        <v>0</v>
      </c>
      <c r="M783" s="305">
        <v>0</v>
      </c>
      <c r="N783" s="303">
        <v>0</v>
      </c>
      <c r="O783" s="306">
        <v>0</v>
      </c>
      <c r="P783" s="303">
        <v>0</v>
      </c>
      <c r="Q783" s="171">
        <f>VLOOKUP(C783&amp;D783&amp;A783,'Delivery Counts'!$A$55:$I$86,8,FALSE)</f>
        <v>0</v>
      </c>
      <c r="R783" s="171">
        <f>VLOOKUP(C783&amp;D783&amp;A783,'Delivery Counts'!$A$55:$I$86,9,FALSE)</f>
        <v>0</v>
      </c>
      <c r="S783" s="16">
        <f t="shared" si="37"/>
        <v>0</v>
      </c>
      <c r="T783" s="237"/>
      <c r="U783" s="237"/>
    </row>
    <row r="784" spans="1:21" s="172" customFormat="1">
      <c r="A784" s="38">
        <v>19</v>
      </c>
      <c r="B784" s="39">
        <f t="shared" si="29"/>
        <v>0</v>
      </c>
      <c r="C784" s="39" t="str">
        <f t="shared" si="36"/>
        <v>2021 Prior Year</v>
      </c>
      <c r="D784" s="40">
        <v>2</v>
      </c>
      <c r="E784" s="662">
        <v>19</v>
      </c>
      <c r="F784" s="40" t="s">
        <v>739</v>
      </c>
      <c r="G784" s="311" t="s">
        <v>139</v>
      </c>
      <c r="H784" s="40" t="s">
        <v>218</v>
      </c>
      <c r="I784" s="658" t="s">
        <v>677</v>
      </c>
      <c r="J784" s="303">
        <v>0</v>
      </c>
      <c r="K784" s="304">
        <v>0</v>
      </c>
      <c r="L784" s="305">
        <v>0</v>
      </c>
      <c r="M784" s="305">
        <v>0</v>
      </c>
      <c r="N784" s="303">
        <v>0</v>
      </c>
      <c r="O784" s="306">
        <v>0</v>
      </c>
      <c r="P784" s="303">
        <v>0</v>
      </c>
      <c r="Q784" s="171">
        <f>VLOOKUP(C784&amp;D784&amp;A784,'Delivery Counts'!$A$55:$I$86,8,FALSE)</f>
        <v>0</v>
      </c>
      <c r="R784" s="171">
        <f>VLOOKUP(C784&amp;D784&amp;A784,'Delivery Counts'!$A$55:$I$86,9,FALSE)</f>
        <v>0</v>
      </c>
      <c r="S784" s="16">
        <f t="shared" si="37"/>
        <v>0</v>
      </c>
      <c r="T784" s="237"/>
      <c r="U784" s="237"/>
    </row>
    <row r="785" spans="1:21" s="172" customFormat="1">
      <c r="A785" s="38">
        <v>19</v>
      </c>
      <c r="B785" s="39">
        <f t="shared" si="29"/>
        <v>0</v>
      </c>
      <c r="C785" s="39" t="str">
        <f t="shared" si="36"/>
        <v>2021 Prior Year</v>
      </c>
      <c r="D785" s="40">
        <v>2</v>
      </c>
      <c r="E785" s="662">
        <v>19</v>
      </c>
      <c r="F785" s="40" t="s">
        <v>739</v>
      </c>
      <c r="G785" s="311" t="s">
        <v>139</v>
      </c>
      <c r="H785" s="40" t="s">
        <v>219</v>
      </c>
      <c r="I785" s="658" t="s">
        <v>263</v>
      </c>
      <c r="J785" s="303">
        <v>0</v>
      </c>
      <c r="K785" s="304">
        <v>0</v>
      </c>
      <c r="L785" s="305">
        <v>0</v>
      </c>
      <c r="M785" s="305">
        <v>0</v>
      </c>
      <c r="N785" s="303">
        <v>0</v>
      </c>
      <c r="O785" s="306">
        <v>0</v>
      </c>
      <c r="P785" s="303">
        <v>0</v>
      </c>
      <c r="Q785" s="171">
        <f>VLOOKUP(C785&amp;D785&amp;A785,'Delivery Counts'!$A$55:$I$86,8,FALSE)</f>
        <v>0</v>
      </c>
      <c r="R785" s="171">
        <f>VLOOKUP(C785&amp;D785&amp;A785,'Delivery Counts'!$A$55:$I$86,9,FALSE)</f>
        <v>0</v>
      </c>
      <c r="S785" s="16">
        <f t="shared" si="37"/>
        <v>0</v>
      </c>
      <c r="T785" s="237"/>
      <c r="U785" s="237"/>
    </row>
    <row r="786" spans="1:21" s="172" customFormat="1">
      <c r="A786" s="38">
        <v>19</v>
      </c>
      <c r="B786" s="39">
        <f t="shared" si="29"/>
        <v>0</v>
      </c>
      <c r="C786" s="39" t="str">
        <f t="shared" si="36"/>
        <v>2021 Prior Year</v>
      </c>
      <c r="D786" s="40">
        <v>2</v>
      </c>
      <c r="E786" s="662">
        <v>19</v>
      </c>
      <c r="F786" s="40" t="s">
        <v>739</v>
      </c>
      <c r="G786" s="311" t="s">
        <v>139</v>
      </c>
      <c r="H786" s="40" t="s">
        <v>220</v>
      </c>
      <c r="I786" s="658" t="s">
        <v>675</v>
      </c>
      <c r="J786" s="303">
        <v>0</v>
      </c>
      <c r="K786" s="304">
        <v>0</v>
      </c>
      <c r="L786" s="305">
        <v>0</v>
      </c>
      <c r="M786" s="305">
        <v>0</v>
      </c>
      <c r="N786" s="303">
        <v>0</v>
      </c>
      <c r="O786" s="306">
        <v>0</v>
      </c>
      <c r="P786" s="303">
        <v>0</v>
      </c>
      <c r="Q786" s="171">
        <f>VLOOKUP(C786&amp;D786&amp;A786,'Delivery Counts'!$A$55:$I$86,8,FALSE)</f>
        <v>0</v>
      </c>
      <c r="R786" s="171">
        <f>VLOOKUP(C786&amp;D786&amp;A786,'Delivery Counts'!$A$55:$I$86,9,FALSE)</f>
        <v>0</v>
      </c>
      <c r="S786" s="16">
        <f t="shared" si="37"/>
        <v>0</v>
      </c>
      <c r="T786" s="237"/>
      <c r="U786" s="237"/>
    </row>
    <row r="787" spans="1:21" s="172" customFormat="1">
      <c r="A787" s="38">
        <v>19</v>
      </c>
      <c r="B787" s="39">
        <f t="shared" si="29"/>
        <v>0</v>
      </c>
      <c r="C787" s="39" t="str">
        <f t="shared" si="36"/>
        <v>2021 Prior Year</v>
      </c>
      <c r="D787" s="40">
        <v>2</v>
      </c>
      <c r="E787" s="662">
        <v>19</v>
      </c>
      <c r="F787" s="40" t="s">
        <v>739</v>
      </c>
      <c r="G787" s="311" t="s">
        <v>139</v>
      </c>
      <c r="H787" s="40" t="s">
        <v>221</v>
      </c>
      <c r="I787" s="658" t="s">
        <v>264</v>
      </c>
      <c r="J787" s="303">
        <v>0</v>
      </c>
      <c r="K787" s="304">
        <v>0</v>
      </c>
      <c r="L787" s="305">
        <v>0</v>
      </c>
      <c r="M787" s="305">
        <v>0</v>
      </c>
      <c r="N787" s="303">
        <v>0</v>
      </c>
      <c r="O787" s="306">
        <v>0</v>
      </c>
      <c r="P787" s="303">
        <v>0</v>
      </c>
      <c r="Q787" s="171">
        <f>VLOOKUP(C787&amp;D787&amp;A787,'Delivery Counts'!$A$55:$I$86,8,FALSE)</f>
        <v>0</v>
      </c>
      <c r="R787" s="171">
        <f>VLOOKUP(C787&amp;D787&amp;A787,'Delivery Counts'!$A$55:$I$86,9,FALSE)</f>
        <v>0</v>
      </c>
      <c r="S787" s="16">
        <f t="shared" si="37"/>
        <v>0</v>
      </c>
      <c r="T787" s="237"/>
      <c r="U787" s="237"/>
    </row>
    <row r="788" spans="1:21" s="172" customFormat="1">
      <c r="A788" s="38">
        <v>19</v>
      </c>
      <c r="B788" s="39">
        <f t="shared" si="29"/>
        <v>0</v>
      </c>
      <c r="C788" s="39" t="str">
        <f t="shared" si="36"/>
        <v>2021 Prior Year</v>
      </c>
      <c r="D788" s="40">
        <v>2</v>
      </c>
      <c r="E788" s="662">
        <v>19</v>
      </c>
      <c r="F788" s="40" t="s">
        <v>739</v>
      </c>
      <c r="G788" s="311" t="s">
        <v>139</v>
      </c>
      <c r="H788" s="40" t="s">
        <v>222</v>
      </c>
      <c r="I788" s="658" t="s">
        <v>206</v>
      </c>
      <c r="J788" s="303">
        <v>0</v>
      </c>
      <c r="K788" s="304">
        <v>0</v>
      </c>
      <c r="L788" s="305">
        <v>0</v>
      </c>
      <c r="M788" s="305">
        <v>0</v>
      </c>
      <c r="N788" s="303">
        <v>0</v>
      </c>
      <c r="O788" s="306">
        <v>0</v>
      </c>
      <c r="P788" s="303">
        <v>0</v>
      </c>
      <c r="Q788" s="171">
        <f>VLOOKUP(C788&amp;D788&amp;A788,'Delivery Counts'!$A$55:$I$86,8,FALSE)</f>
        <v>0</v>
      </c>
      <c r="R788" s="171">
        <f>VLOOKUP(C788&amp;D788&amp;A788,'Delivery Counts'!$A$55:$I$86,9,FALSE)</f>
        <v>0</v>
      </c>
      <c r="S788" s="16">
        <f t="shared" si="37"/>
        <v>0</v>
      </c>
      <c r="T788" s="237"/>
      <c r="U788" s="237"/>
    </row>
    <row r="789" spans="1:21">
      <c r="A789" s="38">
        <v>19</v>
      </c>
      <c r="B789" s="39">
        <f t="shared" si="29"/>
        <v>0</v>
      </c>
      <c r="C789" s="39" t="str">
        <f t="shared" si="36"/>
        <v>2021 Prior Year</v>
      </c>
      <c r="D789" s="40">
        <v>2</v>
      </c>
      <c r="E789" s="662">
        <v>19</v>
      </c>
      <c r="F789" s="40" t="s">
        <v>739</v>
      </c>
      <c r="G789" s="311" t="s">
        <v>139</v>
      </c>
      <c r="H789" s="40" t="s">
        <v>223</v>
      </c>
      <c r="I789" s="658" t="s">
        <v>181</v>
      </c>
      <c r="J789" s="303">
        <v>0</v>
      </c>
      <c r="K789" s="304">
        <v>0</v>
      </c>
      <c r="L789" s="305">
        <v>0</v>
      </c>
      <c r="M789" s="305">
        <v>0</v>
      </c>
      <c r="N789" s="303">
        <v>0</v>
      </c>
      <c r="O789" s="306">
        <v>0</v>
      </c>
      <c r="P789" s="303">
        <v>0</v>
      </c>
      <c r="Q789" s="171">
        <f>VLOOKUP(C789&amp;D789&amp;A789,'Delivery Counts'!$A$55:$I$86,8,FALSE)</f>
        <v>0</v>
      </c>
      <c r="R789" s="171">
        <f>VLOOKUP(C789&amp;D789&amp;A789,'Delivery Counts'!$A$55:$I$86,9,FALSE)</f>
        <v>0</v>
      </c>
      <c r="S789" s="16">
        <f t="shared" si="37"/>
        <v>0</v>
      </c>
    </row>
    <row r="790" spans="1:21">
      <c r="A790" s="38">
        <v>19</v>
      </c>
      <c r="B790" s="39">
        <f t="shared" si="29"/>
        <v>0</v>
      </c>
      <c r="C790" s="39" t="str">
        <f t="shared" si="36"/>
        <v>2021 Prior Year</v>
      </c>
      <c r="D790" s="40">
        <v>2</v>
      </c>
      <c r="E790" s="662">
        <v>19</v>
      </c>
      <c r="F790" s="40" t="s">
        <v>739</v>
      </c>
      <c r="G790" s="311" t="s">
        <v>139</v>
      </c>
      <c r="H790" s="40" t="s">
        <v>150</v>
      </c>
      <c r="I790" s="658" t="s">
        <v>204</v>
      </c>
      <c r="J790" s="303">
        <v>0</v>
      </c>
      <c r="K790" s="304">
        <v>0</v>
      </c>
      <c r="L790" s="305">
        <v>0</v>
      </c>
      <c r="M790" s="305">
        <v>0</v>
      </c>
      <c r="N790" s="303">
        <v>0</v>
      </c>
      <c r="O790" s="306">
        <v>0</v>
      </c>
      <c r="P790" s="303">
        <v>0</v>
      </c>
      <c r="Q790" s="171">
        <f>VLOOKUP(C790&amp;D790&amp;A790,'Delivery Counts'!$A$55:$I$86,8,FALSE)</f>
        <v>0</v>
      </c>
      <c r="R790" s="171">
        <f>VLOOKUP(C790&amp;D790&amp;A790,'Delivery Counts'!$A$55:$I$86,9,FALSE)</f>
        <v>0</v>
      </c>
      <c r="S790" s="16">
        <f t="shared" si="37"/>
        <v>0</v>
      </c>
    </row>
    <row r="791" spans="1:21" s="172" customFormat="1">
      <c r="A791" s="38">
        <v>19</v>
      </c>
      <c r="B791" s="39">
        <f t="shared" si="29"/>
        <v>0</v>
      </c>
      <c r="C791" s="39" t="str">
        <f t="shared" si="36"/>
        <v>2021 Prior Year</v>
      </c>
      <c r="D791" s="40">
        <v>2</v>
      </c>
      <c r="E791" s="662">
        <v>19</v>
      </c>
      <c r="F791" s="40" t="s">
        <v>739</v>
      </c>
      <c r="G791" s="311" t="s">
        <v>139</v>
      </c>
      <c r="H791" s="40" t="s">
        <v>151</v>
      </c>
      <c r="I791" s="658" t="s">
        <v>205</v>
      </c>
      <c r="J791" s="303">
        <v>0</v>
      </c>
      <c r="K791" s="304">
        <v>0</v>
      </c>
      <c r="L791" s="305">
        <v>0</v>
      </c>
      <c r="M791" s="305">
        <v>0</v>
      </c>
      <c r="N791" s="303">
        <v>0</v>
      </c>
      <c r="O791" s="306">
        <v>0</v>
      </c>
      <c r="P791" s="303">
        <v>0</v>
      </c>
      <c r="Q791" s="171">
        <f>VLOOKUP(C791&amp;D791&amp;A791,'Delivery Counts'!$A$55:$I$86,8,FALSE)</f>
        <v>0</v>
      </c>
      <c r="R791" s="171">
        <f>VLOOKUP(C791&amp;D791&amp;A791,'Delivery Counts'!$A$55:$I$86,9,FALSE)</f>
        <v>0</v>
      </c>
      <c r="S791" s="16">
        <f t="shared" si="37"/>
        <v>0</v>
      </c>
    </row>
    <row r="792" spans="1:21" s="172" customFormat="1">
      <c r="A792" s="38">
        <v>19</v>
      </c>
      <c r="B792" s="39">
        <f t="shared" si="29"/>
        <v>0</v>
      </c>
      <c r="C792" s="39" t="str">
        <f t="shared" si="36"/>
        <v>2021 Prior Year</v>
      </c>
      <c r="D792" s="40">
        <v>2</v>
      </c>
      <c r="E792" s="662">
        <v>19</v>
      </c>
      <c r="F792" s="40" t="s">
        <v>739</v>
      </c>
      <c r="G792" s="311" t="s">
        <v>139</v>
      </c>
      <c r="H792" s="40" t="s">
        <v>152</v>
      </c>
      <c r="I792" s="658" t="s">
        <v>182</v>
      </c>
      <c r="J792" s="303">
        <v>0</v>
      </c>
      <c r="K792" s="304">
        <v>0</v>
      </c>
      <c r="L792" s="305">
        <v>0</v>
      </c>
      <c r="M792" s="305">
        <v>0</v>
      </c>
      <c r="N792" s="303">
        <v>0</v>
      </c>
      <c r="O792" s="306">
        <v>0</v>
      </c>
      <c r="P792" s="303">
        <v>0</v>
      </c>
      <c r="Q792" s="171">
        <f>VLOOKUP(C792&amp;D792&amp;A792,'Delivery Counts'!$A$55:$I$86,8,FALSE)</f>
        <v>0</v>
      </c>
      <c r="R792" s="171">
        <f>VLOOKUP(C792&amp;D792&amp;A792,'Delivery Counts'!$A$55:$I$86,9,FALSE)</f>
        <v>0</v>
      </c>
      <c r="S792" s="16">
        <f t="shared" si="37"/>
        <v>0</v>
      </c>
      <c r="T792" s="237"/>
      <c r="U792" s="237"/>
    </row>
    <row r="793" spans="1:21" s="172" customFormat="1">
      <c r="A793" s="38">
        <v>19</v>
      </c>
      <c r="B793" s="39">
        <f t="shared" si="29"/>
        <v>0</v>
      </c>
      <c r="C793" s="39" t="str">
        <f t="shared" si="36"/>
        <v>2021 Prior Year</v>
      </c>
      <c r="D793" s="40">
        <v>2</v>
      </c>
      <c r="E793" s="662">
        <v>19</v>
      </c>
      <c r="F793" s="40" t="s">
        <v>739</v>
      </c>
      <c r="G793" s="311" t="s">
        <v>139</v>
      </c>
      <c r="H793" s="40" t="s">
        <v>70</v>
      </c>
      <c r="I793" s="658" t="s">
        <v>265</v>
      </c>
      <c r="J793" s="303">
        <v>0</v>
      </c>
      <c r="K793" s="304">
        <v>0</v>
      </c>
      <c r="L793" s="305">
        <v>0</v>
      </c>
      <c r="M793" s="305">
        <v>0</v>
      </c>
      <c r="N793" s="303">
        <v>0</v>
      </c>
      <c r="O793" s="306">
        <v>0</v>
      </c>
      <c r="P793" s="303">
        <v>0</v>
      </c>
      <c r="Q793" s="171">
        <f>VLOOKUP(C793&amp;D793&amp;A793,'Delivery Counts'!$A$55:$I$86,8,FALSE)</f>
        <v>0</v>
      </c>
      <c r="R793" s="171">
        <f>VLOOKUP(C793&amp;D793&amp;A793,'Delivery Counts'!$A$55:$I$86,9,FALSE)</f>
        <v>0</v>
      </c>
      <c r="S793" s="16">
        <f t="shared" si="37"/>
        <v>0</v>
      </c>
      <c r="T793" s="237"/>
      <c r="U793" s="237"/>
    </row>
    <row r="794" spans="1:21" s="172" customFormat="1">
      <c r="A794" s="38">
        <v>19</v>
      </c>
      <c r="B794" s="39">
        <f t="shared" si="29"/>
        <v>0</v>
      </c>
      <c r="C794" s="39" t="str">
        <f t="shared" si="36"/>
        <v>2021 Prior Year</v>
      </c>
      <c r="D794" s="40">
        <v>2</v>
      </c>
      <c r="E794" s="662">
        <v>19</v>
      </c>
      <c r="F794" s="40" t="s">
        <v>739</v>
      </c>
      <c r="G794" s="311" t="s">
        <v>139</v>
      </c>
      <c r="H794" s="40" t="s">
        <v>71</v>
      </c>
      <c r="I794" s="658" t="s">
        <v>266</v>
      </c>
      <c r="J794" s="303">
        <v>0</v>
      </c>
      <c r="K794" s="304">
        <v>0</v>
      </c>
      <c r="L794" s="305">
        <v>0</v>
      </c>
      <c r="M794" s="305">
        <v>0</v>
      </c>
      <c r="N794" s="303">
        <v>0</v>
      </c>
      <c r="O794" s="306">
        <v>0</v>
      </c>
      <c r="P794" s="303">
        <v>0</v>
      </c>
      <c r="Q794" s="171">
        <f>VLOOKUP(C794&amp;D794&amp;A794,'Delivery Counts'!$A$55:$I$86,8,FALSE)</f>
        <v>0</v>
      </c>
      <c r="R794" s="171">
        <f>VLOOKUP(C794&amp;D794&amp;A794,'Delivery Counts'!$A$55:$I$86,9,FALSE)</f>
        <v>0</v>
      </c>
      <c r="S794" s="16">
        <f t="shared" si="37"/>
        <v>0</v>
      </c>
      <c r="T794" s="237"/>
      <c r="U794" s="237"/>
    </row>
    <row r="795" spans="1:21" s="172" customFormat="1">
      <c r="A795" s="38">
        <v>19</v>
      </c>
      <c r="B795" s="39">
        <f t="shared" si="29"/>
        <v>0</v>
      </c>
      <c r="C795" s="39" t="str">
        <f t="shared" si="36"/>
        <v>2021 Prior Year</v>
      </c>
      <c r="D795" s="40">
        <v>2</v>
      </c>
      <c r="E795" s="662">
        <v>19</v>
      </c>
      <c r="F795" s="40" t="s">
        <v>739</v>
      </c>
      <c r="G795" s="311" t="s">
        <v>139</v>
      </c>
      <c r="H795" s="40" t="s">
        <v>72</v>
      </c>
      <c r="I795" s="658" t="s">
        <v>527</v>
      </c>
      <c r="J795" s="303">
        <v>0</v>
      </c>
      <c r="K795" s="304">
        <v>0</v>
      </c>
      <c r="L795" s="305">
        <v>0</v>
      </c>
      <c r="M795" s="305">
        <v>0</v>
      </c>
      <c r="N795" s="303">
        <v>0</v>
      </c>
      <c r="O795" s="306">
        <v>0</v>
      </c>
      <c r="P795" s="303">
        <v>0</v>
      </c>
      <c r="Q795" s="171">
        <f>VLOOKUP(C795&amp;D795&amp;A795,'Delivery Counts'!$A$55:$I$86,8,FALSE)</f>
        <v>0</v>
      </c>
      <c r="R795" s="171">
        <f>VLOOKUP(C795&amp;D795&amp;A795,'Delivery Counts'!$A$55:$I$86,9,FALSE)</f>
        <v>0</v>
      </c>
      <c r="S795" s="16">
        <f t="shared" si="37"/>
        <v>0</v>
      </c>
      <c r="T795" s="237"/>
      <c r="U795" s="237"/>
    </row>
    <row r="796" spans="1:21" s="172" customFormat="1">
      <c r="A796" s="38">
        <v>19</v>
      </c>
      <c r="B796" s="39">
        <f t="shared" si="29"/>
        <v>0</v>
      </c>
      <c r="C796" s="39" t="str">
        <f t="shared" si="36"/>
        <v>2021 Prior Year</v>
      </c>
      <c r="D796" s="40">
        <v>2</v>
      </c>
      <c r="E796" s="662">
        <v>19</v>
      </c>
      <c r="F796" s="40" t="s">
        <v>739</v>
      </c>
      <c r="G796" s="40" t="s">
        <v>139</v>
      </c>
      <c r="H796" s="40" t="s">
        <v>73</v>
      </c>
      <c r="I796" s="658" t="s">
        <v>528</v>
      </c>
      <c r="J796" s="303">
        <v>0</v>
      </c>
      <c r="K796" s="304">
        <v>0</v>
      </c>
      <c r="L796" s="305">
        <v>0</v>
      </c>
      <c r="M796" s="305">
        <v>0</v>
      </c>
      <c r="N796" s="303">
        <v>0</v>
      </c>
      <c r="O796" s="306">
        <v>0</v>
      </c>
      <c r="P796" s="303">
        <v>0</v>
      </c>
      <c r="Q796" s="171">
        <f>VLOOKUP(C796&amp;D796&amp;A796,'Delivery Counts'!$A$55:$I$86,8,FALSE)</f>
        <v>0</v>
      </c>
      <c r="R796" s="171">
        <f>VLOOKUP(C796&amp;D796&amp;A796,'Delivery Counts'!$A$55:$I$86,9,FALSE)</f>
        <v>0</v>
      </c>
      <c r="S796" s="16">
        <f t="shared" si="37"/>
        <v>0</v>
      </c>
      <c r="T796" s="237"/>
      <c r="U796" s="237"/>
    </row>
    <row r="797" spans="1:21" s="172" customFormat="1">
      <c r="A797" s="38">
        <v>19</v>
      </c>
      <c r="B797" s="39">
        <f t="shared" si="29"/>
        <v>0</v>
      </c>
      <c r="C797" s="39" t="str">
        <f t="shared" si="36"/>
        <v>2021 Prior Year</v>
      </c>
      <c r="D797" s="40">
        <v>2</v>
      </c>
      <c r="E797" s="662">
        <v>19</v>
      </c>
      <c r="F797" s="40" t="s">
        <v>739</v>
      </c>
      <c r="G797" s="40" t="s">
        <v>139</v>
      </c>
      <c r="H797" s="40" t="s">
        <v>409</v>
      </c>
      <c r="I797" s="640" t="s">
        <v>803</v>
      </c>
      <c r="J797" s="303">
        <v>0</v>
      </c>
      <c r="K797" s="304">
        <v>0</v>
      </c>
      <c r="L797" s="305">
        <v>0</v>
      </c>
      <c r="M797" s="305">
        <v>0</v>
      </c>
      <c r="N797" s="303">
        <v>0</v>
      </c>
      <c r="O797" s="306">
        <v>0</v>
      </c>
      <c r="P797" s="303">
        <v>0</v>
      </c>
      <c r="Q797" s="171">
        <f>VLOOKUP(C797&amp;D797&amp;A797,'Delivery Counts'!$A$55:$I$86,8,FALSE)</f>
        <v>0</v>
      </c>
      <c r="R797" s="171">
        <f>VLOOKUP(C797&amp;D797&amp;A797,'Delivery Counts'!$A$55:$I$86,9,FALSE)</f>
        <v>0</v>
      </c>
      <c r="S797" s="16">
        <f t="shared" si="37"/>
        <v>0</v>
      </c>
      <c r="T797" s="237"/>
      <c r="U797" s="237"/>
    </row>
    <row r="798" spans="1:21" s="172" customFormat="1">
      <c r="A798" s="38">
        <v>20</v>
      </c>
      <c r="B798" s="39">
        <f t="shared" si="29"/>
        <v>0</v>
      </c>
      <c r="C798" s="39" t="str">
        <f t="shared" si="36"/>
        <v>2021 Prior Year</v>
      </c>
      <c r="D798" s="40">
        <v>2</v>
      </c>
      <c r="E798" s="662">
        <v>20</v>
      </c>
      <c r="F798" s="662" t="s">
        <v>740</v>
      </c>
      <c r="G798" s="40" t="s">
        <v>138</v>
      </c>
      <c r="H798" s="40" t="s">
        <v>211</v>
      </c>
      <c r="I798" s="640" t="s">
        <v>261</v>
      </c>
      <c r="J798" s="303">
        <v>0</v>
      </c>
      <c r="K798" s="304">
        <v>0</v>
      </c>
      <c r="L798" s="305">
        <v>0</v>
      </c>
      <c r="M798" s="305">
        <v>0</v>
      </c>
      <c r="N798" s="303">
        <v>0</v>
      </c>
      <c r="O798" s="306">
        <v>0</v>
      </c>
      <c r="P798" s="303">
        <v>0</v>
      </c>
      <c r="Q798" s="171">
        <f>VLOOKUP(C798&amp;D798&amp;A798,'Delivery Counts'!$A$55:$I$86,8,FALSE)</f>
        <v>0</v>
      </c>
      <c r="R798" s="171">
        <f>VLOOKUP(C798&amp;D798&amp;A798,'Delivery Counts'!$A$55:$I$86,9,FALSE)</f>
        <v>0</v>
      </c>
      <c r="S798" s="16">
        <f t="shared" si="37"/>
        <v>0</v>
      </c>
      <c r="T798" s="237"/>
      <c r="U798" s="237"/>
    </row>
    <row r="799" spans="1:21" s="172" customFormat="1">
      <c r="A799" s="38">
        <v>20</v>
      </c>
      <c r="B799" s="39">
        <f t="shared" si="29"/>
        <v>0</v>
      </c>
      <c r="C799" s="39" t="str">
        <f t="shared" si="36"/>
        <v>2021 Prior Year</v>
      </c>
      <c r="D799" s="40">
        <v>2</v>
      </c>
      <c r="E799" s="662">
        <v>20</v>
      </c>
      <c r="F799" s="40" t="s">
        <v>740</v>
      </c>
      <c r="G799" s="311" t="s">
        <v>138</v>
      </c>
      <c r="H799" s="40" t="s">
        <v>214</v>
      </c>
      <c r="I799" s="658" t="s">
        <v>676</v>
      </c>
      <c r="J799" s="303">
        <v>0</v>
      </c>
      <c r="K799" s="304">
        <v>0</v>
      </c>
      <c r="L799" s="305">
        <v>0</v>
      </c>
      <c r="M799" s="305">
        <v>0</v>
      </c>
      <c r="N799" s="303">
        <v>0</v>
      </c>
      <c r="O799" s="306">
        <v>0</v>
      </c>
      <c r="P799" s="303">
        <v>0</v>
      </c>
      <c r="Q799" s="171">
        <f>VLOOKUP(C799&amp;D799&amp;A799,'Delivery Counts'!$A$55:$I$86,8,FALSE)</f>
        <v>0</v>
      </c>
      <c r="R799" s="171">
        <f>VLOOKUP(C799&amp;D799&amp;A799,'Delivery Counts'!$A$55:$I$86,9,FALSE)</f>
        <v>0</v>
      </c>
      <c r="S799" s="16">
        <f t="shared" si="37"/>
        <v>0</v>
      </c>
      <c r="T799" s="237"/>
      <c r="U799" s="237"/>
    </row>
    <row r="800" spans="1:21" s="172" customFormat="1">
      <c r="A800" s="38">
        <v>20</v>
      </c>
      <c r="B800" s="39">
        <f t="shared" si="29"/>
        <v>0</v>
      </c>
      <c r="C800" s="39" t="str">
        <f t="shared" si="36"/>
        <v>2021 Prior Year</v>
      </c>
      <c r="D800" s="40">
        <v>2</v>
      </c>
      <c r="E800" s="662">
        <v>20</v>
      </c>
      <c r="F800" s="40" t="s">
        <v>740</v>
      </c>
      <c r="G800" s="311" t="s">
        <v>138</v>
      </c>
      <c r="H800" s="40" t="s">
        <v>215</v>
      </c>
      <c r="I800" s="658" t="s">
        <v>216</v>
      </c>
      <c r="J800" s="303">
        <v>0</v>
      </c>
      <c r="K800" s="304">
        <v>0</v>
      </c>
      <c r="L800" s="305">
        <v>0</v>
      </c>
      <c r="M800" s="305">
        <v>0</v>
      </c>
      <c r="N800" s="303">
        <v>0</v>
      </c>
      <c r="O800" s="306">
        <v>0</v>
      </c>
      <c r="P800" s="303">
        <v>0</v>
      </c>
      <c r="Q800" s="171">
        <f>VLOOKUP(C800&amp;D800&amp;A800,'Delivery Counts'!$A$55:$I$86,8,FALSE)</f>
        <v>0</v>
      </c>
      <c r="R800" s="171">
        <f>VLOOKUP(C800&amp;D800&amp;A800,'Delivery Counts'!$A$55:$I$86,9,FALSE)</f>
        <v>0</v>
      </c>
      <c r="S800" s="16">
        <f t="shared" si="37"/>
        <v>0</v>
      </c>
      <c r="T800" s="237"/>
      <c r="U800" s="237"/>
    </row>
    <row r="801" spans="1:21" s="172" customFormat="1">
      <c r="A801" s="38">
        <v>20</v>
      </c>
      <c r="B801" s="39">
        <f t="shared" si="29"/>
        <v>0</v>
      </c>
      <c r="C801" s="39" t="str">
        <f t="shared" si="36"/>
        <v>2021 Prior Year</v>
      </c>
      <c r="D801" s="40">
        <v>2</v>
      </c>
      <c r="E801" s="662">
        <v>20</v>
      </c>
      <c r="F801" s="40" t="s">
        <v>740</v>
      </c>
      <c r="G801" s="311" t="s">
        <v>138</v>
      </c>
      <c r="H801" s="40" t="s">
        <v>217</v>
      </c>
      <c r="I801" s="658" t="s">
        <v>262</v>
      </c>
      <c r="J801" s="303">
        <v>0</v>
      </c>
      <c r="K801" s="304">
        <v>0</v>
      </c>
      <c r="L801" s="305">
        <v>0</v>
      </c>
      <c r="M801" s="305">
        <v>0</v>
      </c>
      <c r="N801" s="303">
        <v>0</v>
      </c>
      <c r="O801" s="306">
        <v>0</v>
      </c>
      <c r="P801" s="303">
        <v>0</v>
      </c>
      <c r="Q801" s="171">
        <f>VLOOKUP(C801&amp;D801&amp;A801,'Delivery Counts'!$A$55:$I$86,8,FALSE)</f>
        <v>0</v>
      </c>
      <c r="R801" s="171">
        <f>VLOOKUP(C801&amp;D801&amp;A801,'Delivery Counts'!$A$55:$I$86,9,FALSE)</f>
        <v>0</v>
      </c>
      <c r="S801" s="16">
        <f t="shared" si="37"/>
        <v>0</v>
      </c>
      <c r="T801" s="237"/>
      <c r="U801" s="237"/>
    </row>
    <row r="802" spans="1:21" s="172" customFormat="1">
      <c r="A802" s="38">
        <v>20</v>
      </c>
      <c r="B802" s="39">
        <f t="shared" si="29"/>
        <v>0</v>
      </c>
      <c r="C802" s="39" t="str">
        <f t="shared" si="36"/>
        <v>2021 Prior Year</v>
      </c>
      <c r="D802" s="40">
        <v>2</v>
      </c>
      <c r="E802" s="662">
        <v>20</v>
      </c>
      <c r="F802" s="40" t="s">
        <v>740</v>
      </c>
      <c r="G802" s="311" t="s">
        <v>138</v>
      </c>
      <c r="H802" s="40" t="s">
        <v>218</v>
      </c>
      <c r="I802" s="658" t="s">
        <v>677</v>
      </c>
      <c r="J802" s="303">
        <v>0</v>
      </c>
      <c r="K802" s="304">
        <v>0</v>
      </c>
      <c r="L802" s="305">
        <v>0</v>
      </c>
      <c r="M802" s="305">
        <v>0</v>
      </c>
      <c r="N802" s="303">
        <v>0</v>
      </c>
      <c r="O802" s="306">
        <v>0</v>
      </c>
      <c r="P802" s="303">
        <v>0</v>
      </c>
      <c r="Q802" s="171">
        <f>VLOOKUP(C802&amp;D802&amp;A802,'Delivery Counts'!$A$55:$I$86,8,FALSE)</f>
        <v>0</v>
      </c>
      <c r="R802" s="171">
        <f>VLOOKUP(C802&amp;D802&amp;A802,'Delivery Counts'!$A$55:$I$86,9,FALSE)</f>
        <v>0</v>
      </c>
      <c r="S802" s="16">
        <f t="shared" si="37"/>
        <v>0</v>
      </c>
      <c r="T802" s="237"/>
      <c r="U802" s="237"/>
    </row>
    <row r="803" spans="1:21" s="172" customFormat="1">
      <c r="A803" s="38">
        <v>20</v>
      </c>
      <c r="B803" s="39">
        <f t="shared" si="29"/>
        <v>0</v>
      </c>
      <c r="C803" s="39" t="str">
        <f t="shared" si="36"/>
        <v>2021 Prior Year</v>
      </c>
      <c r="D803" s="40">
        <v>2</v>
      </c>
      <c r="E803" s="662">
        <v>20</v>
      </c>
      <c r="F803" s="40" t="s">
        <v>740</v>
      </c>
      <c r="G803" s="311" t="s">
        <v>138</v>
      </c>
      <c r="H803" s="40" t="s">
        <v>219</v>
      </c>
      <c r="I803" s="658" t="s">
        <v>263</v>
      </c>
      <c r="J803" s="303">
        <v>0</v>
      </c>
      <c r="K803" s="304">
        <v>0</v>
      </c>
      <c r="L803" s="305">
        <v>0</v>
      </c>
      <c r="M803" s="305">
        <v>0</v>
      </c>
      <c r="N803" s="303">
        <v>0</v>
      </c>
      <c r="O803" s="306">
        <v>0</v>
      </c>
      <c r="P803" s="303">
        <v>0</v>
      </c>
      <c r="Q803" s="171">
        <f>VLOOKUP(C803&amp;D803&amp;A803,'Delivery Counts'!$A$55:$I$86,8,FALSE)</f>
        <v>0</v>
      </c>
      <c r="R803" s="171">
        <f>VLOOKUP(C803&amp;D803&amp;A803,'Delivery Counts'!$A$55:$I$86,9,FALSE)</f>
        <v>0</v>
      </c>
      <c r="S803" s="16">
        <f t="shared" si="37"/>
        <v>0</v>
      </c>
      <c r="T803" s="237"/>
      <c r="U803" s="237"/>
    </row>
    <row r="804" spans="1:21" s="172" customFormat="1">
      <c r="A804" s="38">
        <v>20</v>
      </c>
      <c r="B804" s="39">
        <f t="shared" si="29"/>
        <v>0</v>
      </c>
      <c r="C804" s="39" t="str">
        <f t="shared" si="36"/>
        <v>2021 Prior Year</v>
      </c>
      <c r="D804" s="40">
        <v>2</v>
      </c>
      <c r="E804" s="662">
        <v>20</v>
      </c>
      <c r="F804" s="40" t="s">
        <v>740</v>
      </c>
      <c r="G804" s="311" t="s">
        <v>138</v>
      </c>
      <c r="H804" s="40" t="s">
        <v>220</v>
      </c>
      <c r="I804" s="658" t="s">
        <v>675</v>
      </c>
      <c r="J804" s="303">
        <v>0</v>
      </c>
      <c r="K804" s="304">
        <v>0</v>
      </c>
      <c r="L804" s="305">
        <v>0</v>
      </c>
      <c r="M804" s="305">
        <v>0</v>
      </c>
      <c r="N804" s="303">
        <v>0</v>
      </c>
      <c r="O804" s="306">
        <v>0</v>
      </c>
      <c r="P804" s="303">
        <v>0</v>
      </c>
      <c r="Q804" s="171">
        <f>VLOOKUP(C804&amp;D804&amp;A804,'Delivery Counts'!$A$55:$I$86,8,FALSE)</f>
        <v>0</v>
      </c>
      <c r="R804" s="171">
        <f>VLOOKUP(C804&amp;D804&amp;A804,'Delivery Counts'!$A$55:$I$86,9,FALSE)</f>
        <v>0</v>
      </c>
      <c r="S804" s="16">
        <f t="shared" si="37"/>
        <v>0</v>
      </c>
      <c r="T804" s="237"/>
      <c r="U804" s="237"/>
    </row>
    <row r="805" spans="1:21" s="172" customFormat="1">
      <c r="A805" s="38">
        <v>20</v>
      </c>
      <c r="B805" s="39">
        <f t="shared" si="29"/>
        <v>0</v>
      </c>
      <c r="C805" s="39" t="str">
        <f t="shared" si="36"/>
        <v>2021 Prior Year</v>
      </c>
      <c r="D805" s="40">
        <v>2</v>
      </c>
      <c r="E805" s="662">
        <v>20</v>
      </c>
      <c r="F805" s="40" t="s">
        <v>740</v>
      </c>
      <c r="G805" s="311" t="s">
        <v>138</v>
      </c>
      <c r="H805" s="40" t="s">
        <v>221</v>
      </c>
      <c r="I805" s="658" t="s">
        <v>264</v>
      </c>
      <c r="J805" s="303">
        <v>0</v>
      </c>
      <c r="K805" s="304">
        <v>0</v>
      </c>
      <c r="L805" s="305">
        <v>0</v>
      </c>
      <c r="M805" s="305">
        <v>0</v>
      </c>
      <c r="N805" s="303">
        <v>0</v>
      </c>
      <c r="O805" s="306">
        <v>0</v>
      </c>
      <c r="P805" s="303">
        <v>0</v>
      </c>
      <c r="Q805" s="171">
        <f>VLOOKUP(C805&amp;D805&amp;A805,'Delivery Counts'!$A$55:$I$86,8,FALSE)</f>
        <v>0</v>
      </c>
      <c r="R805" s="171">
        <f>VLOOKUP(C805&amp;D805&amp;A805,'Delivery Counts'!$A$55:$I$86,9,FALSE)</f>
        <v>0</v>
      </c>
      <c r="S805" s="16">
        <f t="shared" si="37"/>
        <v>0</v>
      </c>
      <c r="T805" s="237"/>
      <c r="U805" s="237"/>
    </row>
    <row r="806" spans="1:21" s="172" customFormat="1">
      <c r="A806" s="38">
        <v>20</v>
      </c>
      <c r="B806" s="39">
        <f t="shared" si="29"/>
        <v>0</v>
      </c>
      <c r="C806" s="39" t="str">
        <f t="shared" si="36"/>
        <v>2021 Prior Year</v>
      </c>
      <c r="D806" s="40">
        <v>2</v>
      </c>
      <c r="E806" s="662">
        <v>20</v>
      </c>
      <c r="F806" s="40" t="s">
        <v>740</v>
      </c>
      <c r="G806" s="311" t="s">
        <v>138</v>
      </c>
      <c r="H806" s="40" t="s">
        <v>222</v>
      </c>
      <c r="I806" s="658" t="s">
        <v>206</v>
      </c>
      <c r="J806" s="303">
        <v>0</v>
      </c>
      <c r="K806" s="304">
        <v>0</v>
      </c>
      <c r="L806" s="305">
        <v>0</v>
      </c>
      <c r="M806" s="305">
        <v>0</v>
      </c>
      <c r="N806" s="303">
        <v>0</v>
      </c>
      <c r="O806" s="306">
        <v>0</v>
      </c>
      <c r="P806" s="303">
        <v>0</v>
      </c>
      <c r="Q806" s="171">
        <f>VLOOKUP(C806&amp;D806&amp;A806,'Delivery Counts'!$A$55:$I$86,8,FALSE)</f>
        <v>0</v>
      </c>
      <c r="R806" s="171">
        <f>VLOOKUP(C806&amp;D806&amp;A806,'Delivery Counts'!$A$55:$I$86,9,FALSE)</f>
        <v>0</v>
      </c>
      <c r="S806" s="16">
        <f t="shared" si="37"/>
        <v>0</v>
      </c>
      <c r="T806" s="237"/>
      <c r="U806" s="237"/>
    </row>
    <row r="807" spans="1:21">
      <c r="A807" s="38">
        <v>20</v>
      </c>
      <c r="B807" s="39">
        <f t="shared" si="29"/>
        <v>0</v>
      </c>
      <c r="C807" s="39" t="str">
        <f t="shared" si="36"/>
        <v>2021 Prior Year</v>
      </c>
      <c r="D807" s="40">
        <v>2</v>
      </c>
      <c r="E807" s="662">
        <v>20</v>
      </c>
      <c r="F807" s="40" t="s">
        <v>740</v>
      </c>
      <c r="G807" s="311" t="s">
        <v>138</v>
      </c>
      <c r="H807" s="40" t="s">
        <v>223</v>
      </c>
      <c r="I807" s="658" t="s">
        <v>181</v>
      </c>
      <c r="J807" s="303">
        <v>0</v>
      </c>
      <c r="K807" s="304">
        <v>0</v>
      </c>
      <c r="L807" s="305">
        <v>0</v>
      </c>
      <c r="M807" s="305">
        <v>0</v>
      </c>
      <c r="N807" s="303">
        <v>0</v>
      </c>
      <c r="O807" s="306">
        <v>0</v>
      </c>
      <c r="P807" s="303">
        <v>0</v>
      </c>
      <c r="Q807" s="171">
        <f>VLOOKUP(C807&amp;D807&amp;A807,'Delivery Counts'!$A$55:$I$86,8,FALSE)</f>
        <v>0</v>
      </c>
      <c r="R807" s="171">
        <f>VLOOKUP(C807&amp;D807&amp;A807,'Delivery Counts'!$A$55:$I$86,9,FALSE)</f>
        <v>0</v>
      </c>
      <c r="S807" s="16">
        <f t="shared" si="37"/>
        <v>0</v>
      </c>
    </row>
    <row r="808" spans="1:21">
      <c r="A808" s="38">
        <v>20</v>
      </c>
      <c r="B808" s="39">
        <f t="shared" si="29"/>
        <v>0</v>
      </c>
      <c r="C808" s="39" t="str">
        <f t="shared" si="36"/>
        <v>2021 Prior Year</v>
      </c>
      <c r="D808" s="40">
        <v>2</v>
      </c>
      <c r="E808" s="662">
        <v>20</v>
      </c>
      <c r="F808" s="40" t="s">
        <v>740</v>
      </c>
      <c r="G808" s="311" t="s">
        <v>138</v>
      </c>
      <c r="H808" s="40" t="s">
        <v>150</v>
      </c>
      <c r="I808" s="658" t="s">
        <v>204</v>
      </c>
      <c r="J808" s="303">
        <v>0</v>
      </c>
      <c r="K808" s="304">
        <v>0</v>
      </c>
      <c r="L808" s="305">
        <v>0</v>
      </c>
      <c r="M808" s="305">
        <v>0</v>
      </c>
      <c r="N808" s="303">
        <v>0</v>
      </c>
      <c r="O808" s="306">
        <v>0</v>
      </c>
      <c r="P808" s="303">
        <v>0</v>
      </c>
      <c r="Q808" s="171">
        <f>VLOOKUP(C808&amp;D808&amp;A808,'Delivery Counts'!$A$55:$I$86,8,FALSE)</f>
        <v>0</v>
      </c>
      <c r="R808" s="171">
        <f>VLOOKUP(C808&amp;D808&amp;A808,'Delivery Counts'!$A$55:$I$86,9,FALSE)</f>
        <v>0</v>
      </c>
      <c r="S808" s="16">
        <f t="shared" si="37"/>
        <v>0</v>
      </c>
    </row>
    <row r="809" spans="1:21" s="172" customFormat="1">
      <c r="A809" s="38">
        <v>20</v>
      </c>
      <c r="B809" s="39">
        <f t="shared" si="29"/>
        <v>0</v>
      </c>
      <c r="C809" s="39" t="str">
        <f t="shared" si="36"/>
        <v>2021 Prior Year</v>
      </c>
      <c r="D809" s="40">
        <v>2</v>
      </c>
      <c r="E809" s="662">
        <v>20</v>
      </c>
      <c r="F809" s="40" t="s">
        <v>740</v>
      </c>
      <c r="G809" s="311" t="s">
        <v>138</v>
      </c>
      <c r="H809" s="40" t="s">
        <v>151</v>
      </c>
      <c r="I809" s="658" t="s">
        <v>205</v>
      </c>
      <c r="J809" s="303">
        <v>0</v>
      </c>
      <c r="K809" s="304">
        <v>0</v>
      </c>
      <c r="L809" s="305">
        <v>0</v>
      </c>
      <c r="M809" s="305">
        <v>0</v>
      </c>
      <c r="N809" s="303">
        <v>0</v>
      </c>
      <c r="O809" s="306">
        <v>0</v>
      </c>
      <c r="P809" s="303">
        <v>0</v>
      </c>
      <c r="Q809" s="171">
        <f>VLOOKUP(C809&amp;D809&amp;A809,'Delivery Counts'!$A$55:$I$86,8,FALSE)</f>
        <v>0</v>
      </c>
      <c r="R809" s="171">
        <f>VLOOKUP(C809&amp;D809&amp;A809,'Delivery Counts'!$A$55:$I$86,9,FALSE)</f>
        <v>0</v>
      </c>
      <c r="S809" s="16">
        <f t="shared" si="37"/>
        <v>0</v>
      </c>
    </row>
    <row r="810" spans="1:21" s="172" customFormat="1">
      <c r="A810" s="38">
        <v>20</v>
      </c>
      <c r="B810" s="39">
        <f t="shared" si="29"/>
        <v>0</v>
      </c>
      <c r="C810" s="39" t="str">
        <f t="shared" si="36"/>
        <v>2021 Prior Year</v>
      </c>
      <c r="D810" s="40">
        <v>2</v>
      </c>
      <c r="E810" s="662">
        <v>20</v>
      </c>
      <c r="F810" s="40" t="s">
        <v>740</v>
      </c>
      <c r="G810" s="311" t="s">
        <v>138</v>
      </c>
      <c r="H810" s="40" t="s">
        <v>152</v>
      </c>
      <c r="I810" s="658" t="s">
        <v>182</v>
      </c>
      <c r="J810" s="303">
        <v>0</v>
      </c>
      <c r="K810" s="304">
        <v>0</v>
      </c>
      <c r="L810" s="305">
        <v>0</v>
      </c>
      <c r="M810" s="305">
        <v>0</v>
      </c>
      <c r="N810" s="303">
        <v>0</v>
      </c>
      <c r="O810" s="306">
        <v>0</v>
      </c>
      <c r="P810" s="303">
        <v>0</v>
      </c>
      <c r="Q810" s="171">
        <f>VLOOKUP(C810&amp;D810&amp;A810,'Delivery Counts'!$A$55:$I$86,8,FALSE)</f>
        <v>0</v>
      </c>
      <c r="R810" s="171">
        <f>VLOOKUP(C810&amp;D810&amp;A810,'Delivery Counts'!$A$55:$I$86,9,FALSE)</f>
        <v>0</v>
      </c>
      <c r="S810" s="16">
        <f t="shared" si="37"/>
        <v>0</v>
      </c>
      <c r="T810" s="237"/>
      <c r="U810" s="237"/>
    </row>
    <row r="811" spans="1:21" s="172" customFormat="1">
      <c r="A811" s="38">
        <v>20</v>
      </c>
      <c r="B811" s="39">
        <f t="shared" si="29"/>
        <v>0</v>
      </c>
      <c r="C811" s="39" t="str">
        <f t="shared" ref="C811:C910" si="38">$C$582</f>
        <v>2021 Prior Year</v>
      </c>
      <c r="D811" s="40">
        <v>2</v>
      </c>
      <c r="E811" s="662">
        <v>20</v>
      </c>
      <c r="F811" s="40" t="s">
        <v>740</v>
      </c>
      <c r="G811" s="311" t="s">
        <v>138</v>
      </c>
      <c r="H811" s="40" t="s">
        <v>70</v>
      </c>
      <c r="I811" s="658" t="s">
        <v>265</v>
      </c>
      <c r="J811" s="303">
        <v>0</v>
      </c>
      <c r="K811" s="304">
        <v>0</v>
      </c>
      <c r="L811" s="305">
        <v>0</v>
      </c>
      <c r="M811" s="305">
        <v>0</v>
      </c>
      <c r="N811" s="303">
        <v>0</v>
      </c>
      <c r="O811" s="306">
        <v>0</v>
      </c>
      <c r="P811" s="303">
        <v>0</v>
      </c>
      <c r="Q811" s="171">
        <f>VLOOKUP(C811&amp;D811&amp;A811,'Delivery Counts'!$A$55:$I$86,8,FALSE)</f>
        <v>0</v>
      </c>
      <c r="R811" s="171">
        <f>VLOOKUP(C811&amp;D811&amp;A811,'Delivery Counts'!$A$55:$I$86,9,FALSE)</f>
        <v>0</v>
      </c>
      <c r="S811" s="16">
        <f t="shared" ref="S811:S910" si="39">Q811+R811</f>
        <v>0</v>
      </c>
      <c r="T811" s="237"/>
      <c r="U811" s="237"/>
    </row>
    <row r="812" spans="1:21" s="172" customFormat="1">
      <c r="A812" s="38">
        <v>20</v>
      </c>
      <c r="B812" s="39">
        <f t="shared" si="29"/>
        <v>0</v>
      </c>
      <c r="C812" s="39" t="str">
        <f t="shared" si="38"/>
        <v>2021 Prior Year</v>
      </c>
      <c r="D812" s="40">
        <v>2</v>
      </c>
      <c r="E812" s="662">
        <v>20</v>
      </c>
      <c r="F812" s="40" t="s">
        <v>740</v>
      </c>
      <c r="G812" s="311" t="s">
        <v>138</v>
      </c>
      <c r="H812" s="40" t="s">
        <v>71</v>
      </c>
      <c r="I812" s="658" t="s">
        <v>266</v>
      </c>
      <c r="J812" s="303">
        <v>0</v>
      </c>
      <c r="K812" s="304">
        <v>0</v>
      </c>
      <c r="L812" s="305">
        <v>0</v>
      </c>
      <c r="M812" s="305">
        <v>0</v>
      </c>
      <c r="N812" s="303">
        <v>0</v>
      </c>
      <c r="O812" s="306">
        <v>0</v>
      </c>
      <c r="P812" s="303">
        <v>0</v>
      </c>
      <c r="Q812" s="171">
        <f>VLOOKUP(C812&amp;D812&amp;A812,'Delivery Counts'!$A$55:$I$86,8,FALSE)</f>
        <v>0</v>
      </c>
      <c r="R812" s="171">
        <f>VLOOKUP(C812&amp;D812&amp;A812,'Delivery Counts'!$A$55:$I$86,9,FALSE)</f>
        <v>0</v>
      </c>
      <c r="S812" s="16">
        <f t="shared" si="39"/>
        <v>0</v>
      </c>
      <c r="T812" s="237"/>
      <c r="U812" s="237"/>
    </row>
    <row r="813" spans="1:21" s="172" customFormat="1">
      <c r="A813" s="38">
        <v>20</v>
      </c>
      <c r="B813" s="39">
        <f t="shared" si="29"/>
        <v>0</v>
      </c>
      <c r="C813" s="39" t="str">
        <f t="shared" si="38"/>
        <v>2021 Prior Year</v>
      </c>
      <c r="D813" s="40">
        <v>2</v>
      </c>
      <c r="E813" s="662">
        <v>20</v>
      </c>
      <c r="F813" s="40" t="s">
        <v>740</v>
      </c>
      <c r="G813" s="311" t="s">
        <v>138</v>
      </c>
      <c r="H813" s="40" t="s">
        <v>72</v>
      </c>
      <c r="I813" s="658" t="s">
        <v>527</v>
      </c>
      <c r="J813" s="303">
        <v>0</v>
      </c>
      <c r="K813" s="304">
        <v>0</v>
      </c>
      <c r="L813" s="305">
        <v>0</v>
      </c>
      <c r="M813" s="305">
        <v>0</v>
      </c>
      <c r="N813" s="303">
        <v>0</v>
      </c>
      <c r="O813" s="306">
        <v>0</v>
      </c>
      <c r="P813" s="303">
        <v>0</v>
      </c>
      <c r="Q813" s="171">
        <f>VLOOKUP(C813&amp;D813&amp;A813,'Delivery Counts'!$A$55:$I$86,8,FALSE)</f>
        <v>0</v>
      </c>
      <c r="R813" s="171">
        <f>VLOOKUP(C813&amp;D813&amp;A813,'Delivery Counts'!$A$55:$I$86,9,FALSE)</f>
        <v>0</v>
      </c>
      <c r="S813" s="16">
        <f t="shared" si="39"/>
        <v>0</v>
      </c>
      <c r="T813" s="237"/>
      <c r="U813" s="237"/>
    </row>
    <row r="814" spans="1:21" s="172" customFormat="1">
      <c r="A814" s="38">
        <v>20</v>
      </c>
      <c r="B814" s="39">
        <f t="shared" si="29"/>
        <v>0</v>
      </c>
      <c r="C814" s="39" t="str">
        <f t="shared" si="38"/>
        <v>2021 Prior Year</v>
      </c>
      <c r="D814" s="40">
        <v>2</v>
      </c>
      <c r="E814" s="662">
        <v>20</v>
      </c>
      <c r="F814" s="40" t="s">
        <v>740</v>
      </c>
      <c r="G814" s="40" t="s">
        <v>138</v>
      </c>
      <c r="H814" s="40" t="s">
        <v>73</v>
      </c>
      <c r="I814" s="658" t="s">
        <v>528</v>
      </c>
      <c r="J814" s="303">
        <v>0</v>
      </c>
      <c r="K814" s="304">
        <v>0</v>
      </c>
      <c r="L814" s="305">
        <v>0</v>
      </c>
      <c r="M814" s="305">
        <v>0</v>
      </c>
      <c r="N814" s="303">
        <v>0</v>
      </c>
      <c r="O814" s="306">
        <v>0</v>
      </c>
      <c r="P814" s="303">
        <v>0</v>
      </c>
      <c r="Q814" s="171">
        <f>VLOOKUP(C814&amp;D814&amp;A814,'Delivery Counts'!$A$55:$I$86,8,FALSE)</f>
        <v>0</v>
      </c>
      <c r="R814" s="171">
        <f>VLOOKUP(C814&amp;D814&amp;A814,'Delivery Counts'!$A$55:$I$86,9,FALSE)</f>
        <v>0</v>
      </c>
      <c r="S814" s="16">
        <f t="shared" si="39"/>
        <v>0</v>
      </c>
      <c r="T814" s="237"/>
      <c r="U814" s="237"/>
    </row>
    <row r="815" spans="1:21" s="172" customFormat="1">
      <c r="A815" s="38">
        <v>20</v>
      </c>
      <c r="B815" s="39">
        <f t="shared" si="29"/>
        <v>0</v>
      </c>
      <c r="C815" s="39" t="str">
        <f t="shared" si="38"/>
        <v>2021 Prior Year</v>
      </c>
      <c r="D815" s="40">
        <v>2</v>
      </c>
      <c r="E815" s="662">
        <v>20</v>
      </c>
      <c r="F815" s="40" t="s">
        <v>740</v>
      </c>
      <c r="G815" s="40" t="s">
        <v>138</v>
      </c>
      <c r="H815" s="40" t="s">
        <v>409</v>
      </c>
      <c r="I815" s="640" t="s">
        <v>803</v>
      </c>
      <c r="J815" s="303">
        <v>0</v>
      </c>
      <c r="K815" s="304">
        <v>0</v>
      </c>
      <c r="L815" s="305">
        <v>0</v>
      </c>
      <c r="M815" s="305">
        <v>0</v>
      </c>
      <c r="N815" s="303">
        <v>0</v>
      </c>
      <c r="O815" s="306">
        <v>0</v>
      </c>
      <c r="P815" s="303">
        <v>0</v>
      </c>
      <c r="Q815" s="171">
        <f>VLOOKUP(C815&amp;D815&amp;A815,'Delivery Counts'!$A$55:$I$86,8,FALSE)</f>
        <v>0</v>
      </c>
      <c r="R815" s="171">
        <f>VLOOKUP(C815&amp;D815&amp;A815,'Delivery Counts'!$A$55:$I$86,9,FALSE)</f>
        <v>0</v>
      </c>
      <c r="S815" s="16">
        <f t="shared" si="39"/>
        <v>0</v>
      </c>
      <c r="T815" s="237"/>
      <c r="U815" s="237"/>
    </row>
    <row r="816" spans="1:21" s="172" customFormat="1">
      <c r="A816" s="38">
        <v>21</v>
      </c>
      <c r="B816" s="39">
        <f t="shared" ref="B816:B851" si="40">$B$6</f>
        <v>0</v>
      </c>
      <c r="C816" s="39" t="str">
        <f t="shared" si="38"/>
        <v>2021 Prior Year</v>
      </c>
      <c r="D816" s="40">
        <v>2</v>
      </c>
      <c r="E816" s="662">
        <v>21</v>
      </c>
      <c r="F816" s="40">
        <v>2</v>
      </c>
      <c r="G816" s="40" t="s">
        <v>139</v>
      </c>
      <c r="H816" s="40" t="s">
        <v>211</v>
      </c>
      <c r="I816" s="991" t="s">
        <v>261</v>
      </c>
      <c r="J816" s="303">
        <v>0</v>
      </c>
      <c r="K816" s="304">
        <v>0</v>
      </c>
      <c r="L816" s="305">
        <v>0</v>
      </c>
      <c r="M816" s="305">
        <v>0</v>
      </c>
      <c r="N816" s="303">
        <v>0</v>
      </c>
      <c r="O816" s="306">
        <v>0</v>
      </c>
      <c r="P816" s="303">
        <v>0</v>
      </c>
      <c r="Q816" s="171">
        <f>VLOOKUP(C816&amp;D816&amp;A816,'Delivery Counts'!$A$55:$I$86,8,FALSE)</f>
        <v>0</v>
      </c>
      <c r="R816" s="171">
        <f>VLOOKUP(C816&amp;D816&amp;A816,'Delivery Counts'!$A$55:$I$86,9,FALSE)</f>
        <v>0</v>
      </c>
      <c r="S816" s="16">
        <f t="shared" si="39"/>
        <v>0</v>
      </c>
      <c r="T816" s="237"/>
      <c r="U816" s="237"/>
    </row>
    <row r="817" spans="1:21" s="172" customFormat="1">
      <c r="A817" s="38">
        <v>21</v>
      </c>
      <c r="B817" s="39">
        <f t="shared" si="40"/>
        <v>0</v>
      </c>
      <c r="C817" s="39" t="str">
        <f t="shared" si="38"/>
        <v>2021 Prior Year</v>
      </c>
      <c r="D817" s="40">
        <v>2</v>
      </c>
      <c r="E817" s="662">
        <v>21</v>
      </c>
      <c r="F817" s="40">
        <v>2</v>
      </c>
      <c r="G817" s="311" t="s">
        <v>139</v>
      </c>
      <c r="H817" s="40" t="s">
        <v>214</v>
      </c>
      <c r="I817" s="991" t="s">
        <v>676</v>
      </c>
      <c r="J817" s="303">
        <v>0</v>
      </c>
      <c r="K817" s="304">
        <v>0</v>
      </c>
      <c r="L817" s="305">
        <v>0</v>
      </c>
      <c r="M817" s="305">
        <v>0</v>
      </c>
      <c r="N817" s="303">
        <v>0</v>
      </c>
      <c r="O817" s="306">
        <v>0</v>
      </c>
      <c r="P817" s="303">
        <v>0</v>
      </c>
      <c r="Q817" s="171">
        <f>VLOOKUP(C817&amp;D817&amp;A817,'Delivery Counts'!$A$55:$I$86,8,FALSE)</f>
        <v>0</v>
      </c>
      <c r="R817" s="171">
        <f>VLOOKUP(C817&amp;D817&amp;A817,'Delivery Counts'!$A$55:$I$86,9,FALSE)</f>
        <v>0</v>
      </c>
      <c r="S817" s="16">
        <f t="shared" si="39"/>
        <v>0</v>
      </c>
      <c r="T817" s="237"/>
      <c r="U817" s="237"/>
    </row>
    <row r="818" spans="1:21" s="172" customFormat="1">
      <c r="A818" s="38">
        <v>21</v>
      </c>
      <c r="B818" s="39">
        <f t="shared" si="40"/>
        <v>0</v>
      </c>
      <c r="C818" s="39" t="str">
        <f t="shared" si="38"/>
        <v>2021 Prior Year</v>
      </c>
      <c r="D818" s="40">
        <v>2</v>
      </c>
      <c r="E818" s="662">
        <v>21</v>
      </c>
      <c r="F818" s="40">
        <v>2</v>
      </c>
      <c r="G818" s="311" t="s">
        <v>139</v>
      </c>
      <c r="H818" s="40" t="s">
        <v>215</v>
      </c>
      <c r="I818" s="991" t="s">
        <v>216</v>
      </c>
      <c r="J818" s="303">
        <v>0</v>
      </c>
      <c r="K818" s="304">
        <v>0</v>
      </c>
      <c r="L818" s="305">
        <v>0</v>
      </c>
      <c r="M818" s="305">
        <v>0</v>
      </c>
      <c r="N818" s="303">
        <v>0</v>
      </c>
      <c r="O818" s="306">
        <v>0</v>
      </c>
      <c r="P818" s="303">
        <v>0</v>
      </c>
      <c r="Q818" s="171">
        <f>VLOOKUP(C818&amp;D818&amp;A818,'Delivery Counts'!$A$55:$I$86,8,FALSE)</f>
        <v>0</v>
      </c>
      <c r="R818" s="171">
        <f>VLOOKUP(C818&amp;D818&amp;A818,'Delivery Counts'!$A$55:$I$86,9,FALSE)</f>
        <v>0</v>
      </c>
      <c r="S818" s="16">
        <f t="shared" si="39"/>
        <v>0</v>
      </c>
      <c r="T818" s="237"/>
      <c r="U818" s="237"/>
    </row>
    <row r="819" spans="1:21" s="172" customFormat="1">
      <c r="A819" s="38">
        <v>21</v>
      </c>
      <c r="B819" s="39">
        <f t="shared" si="40"/>
        <v>0</v>
      </c>
      <c r="C819" s="39" t="str">
        <f t="shared" si="38"/>
        <v>2021 Prior Year</v>
      </c>
      <c r="D819" s="40">
        <v>2</v>
      </c>
      <c r="E819" s="662">
        <v>21</v>
      </c>
      <c r="F819" s="40">
        <v>2</v>
      </c>
      <c r="G819" s="311" t="s">
        <v>139</v>
      </c>
      <c r="H819" s="40" t="s">
        <v>217</v>
      </c>
      <c r="I819" s="991" t="s">
        <v>262</v>
      </c>
      <c r="J819" s="303">
        <v>0</v>
      </c>
      <c r="K819" s="304">
        <v>0</v>
      </c>
      <c r="L819" s="305">
        <v>0</v>
      </c>
      <c r="M819" s="305">
        <v>0</v>
      </c>
      <c r="N819" s="303">
        <v>0</v>
      </c>
      <c r="O819" s="306">
        <v>0</v>
      </c>
      <c r="P819" s="303">
        <v>0</v>
      </c>
      <c r="Q819" s="171">
        <f>VLOOKUP(C819&amp;D819&amp;A819,'Delivery Counts'!$A$55:$I$86,8,FALSE)</f>
        <v>0</v>
      </c>
      <c r="R819" s="171">
        <f>VLOOKUP(C819&amp;D819&amp;A819,'Delivery Counts'!$A$55:$I$86,9,FALSE)</f>
        <v>0</v>
      </c>
      <c r="S819" s="16">
        <f t="shared" si="39"/>
        <v>0</v>
      </c>
      <c r="T819" s="237"/>
      <c r="U819" s="237"/>
    </row>
    <row r="820" spans="1:21" s="172" customFormat="1">
      <c r="A820" s="38">
        <v>21</v>
      </c>
      <c r="B820" s="39">
        <f t="shared" si="40"/>
        <v>0</v>
      </c>
      <c r="C820" s="39" t="str">
        <f t="shared" si="38"/>
        <v>2021 Prior Year</v>
      </c>
      <c r="D820" s="40">
        <v>2</v>
      </c>
      <c r="E820" s="662">
        <v>21</v>
      </c>
      <c r="F820" s="40">
        <v>2</v>
      </c>
      <c r="G820" s="311" t="s">
        <v>139</v>
      </c>
      <c r="H820" s="40" t="s">
        <v>218</v>
      </c>
      <c r="I820" s="991" t="s">
        <v>677</v>
      </c>
      <c r="J820" s="303">
        <v>0</v>
      </c>
      <c r="K820" s="304">
        <v>0</v>
      </c>
      <c r="L820" s="305">
        <v>0</v>
      </c>
      <c r="M820" s="305">
        <v>0</v>
      </c>
      <c r="N820" s="303">
        <v>0</v>
      </c>
      <c r="O820" s="306">
        <v>0</v>
      </c>
      <c r="P820" s="303">
        <v>0</v>
      </c>
      <c r="Q820" s="171">
        <f>VLOOKUP(C820&amp;D820&amp;A820,'Delivery Counts'!$A$55:$I$86,8,FALSE)</f>
        <v>0</v>
      </c>
      <c r="R820" s="171">
        <f>VLOOKUP(C820&amp;D820&amp;A820,'Delivery Counts'!$A$55:$I$86,9,FALSE)</f>
        <v>0</v>
      </c>
      <c r="S820" s="16">
        <f t="shared" si="39"/>
        <v>0</v>
      </c>
      <c r="T820" s="237"/>
      <c r="U820" s="237"/>
    </row>
    <row r="821" spans="1:21" s="172" customFormat="1">
      <c r="A821" s="38">
        <v>21</v>
      </c>
      <c r="B821" s="39">
        <f t="shared" si="40"/>
        <v>0</v>
      </c>
      <c r="C821" s="39" t="str">
        <f t="shared" si="38"/>
        <v>2021 Prior Year</v>
      </c>
      <c r="D821" s="40">
        <v>2</v>
      </c>
      <c r="E821" s="662">
        <v>21</v>
      </c>
      <c r="F821" s="40">
        <v>2</v>
      </c>
      <c r="G821" s="311" t="s">
        <v>139</v>
      </c>
      <c r="H821" s="40" t="s">
        <v>219</v>
      </c>
      <c r="I821" s="991" t="s">
        <v>263</v>
      </c>
      <c r="J821" s="303">
        <v>0</v>
      </c>
      <c r="K821" s="304">
        <v>0</v>
      </c>
      <c r="L821" s="305">
        <v>0</v>
      </c>
      <c r="M821" s="305">
        <v>0</v>
      </c>
      <c r="N821" s="303">
        <v>0</v>
      </c>
      <c r="O821" s="306">
        <v>0</v>
      </c>
      <c r="P821" s="303">
        <v>0</v>
      </c>
      <c r="Q821" s="171">
        <f>VLOOKUP(C821&amp;D821&amp;A821,'Delivery Counts'!$A$55:$I$86,8,FALSE)</f>
        <v>0</v>
      </c>
      <c r="R821" s="171">
        <f>VLOOKUP(C821&amp;D821&amp;A821,'Delivery Counts'!$A$55:$I$86,9,FALSE)</f>
        <v>0</v>
      </c>
      <c r="S821" s="16">
        <f t="shared" si="39"/>
        <v>0</v>
      </c>
      <c r="T821" s="237"/>
      <c r="U821" s="237"/>
    </row>
    <row r="822" spans="1:21" s="172" customFormat="1">
      <c r="A822" s="38">
        <v>21</v>
      </c>
      <c r="B822" s="39">
        <f t="shared" si="40"/>
        <v>0</v>
      </c>
      <c r="C822" s="39" t="str">
        <f t="shared" si="38"/>
        <v>2021 Prior Year</v>
      </c>
      <c r="D822" s="40">
        <v>2</v>
      </c>
      <c r="E822" s="662">
        <v>21</v>
      </c>
      <c r="F822" s="40">
        <v>2</v>
      </c>
      <c r="G822" s="311" t="s">
        <v>139</v>
      </c>
      <c r="H822" s="40" t="s">
        <v>220</v>
      </c>
      <c r="I822" s="991" t="s">
        <v>675</v>
      </c>
      <c r="J822" s="303">
        <v>0</v>
      </c>
      <c r="K822" s="304">
        <v>0</v>
      </c>
      <c r="L822" s="305">
        <v>0</v>
      </c>
      <c r="M822" s="305">
        <v>0</v>
      </c>
      <c r="N822" s="303">
        <v>0</v>
      </c>
      <c r="O822" s="306">
        <v>0</v>
      </c>
      <c r="P822" s="303">
        <v>0</v>
      </c>
      <c r="Q822" s="171">
        <f>VLOOKUP(C822&amp;D822&amp;A822,'Delivery Counts'!$A$55:$I$86,8,FALSE)</f>
        <v>0</v>
      </c>
      <c r="R822" s="171">
        <f>VLOOKUP(C822&amp;D822&amp;A822,'Delivery Counts'!$A$55:$I$86,9,FALSE)</f>
        <v>0</v>
      </c>
      <c r="S822" s="16">
        <f t="shared" si="39"/>
        <v>0</v>
      </c>
      <c r="T822" s="237"/>
      <c r="U822" s="237"/>
    </row>
    <row r="823" spans="1:21" s="172" customFormat="1">
      <c r="A823" s="38">
        <v>21</v>
      </c>
      <c r="B823" s="39">
        <f t="shared" si="40"/>
        <v>0</v>
      </c>
      <c r="C823" s="39" t="str">
        <f t="shared" si="38"/>
        <v>2021 Prior Year</v>
      </c>
      <c r="D823" s="40">
        <v>2</v>
      </c>
      <c r="E823" s="662">
        <v>21</v>
      </c>
      <c r="F823" s="40">
        <v>2</v>
      </c>
      <c r="G823" s="311" t="s">
        <v>139</v>
      </c>
      <c r="H823" s="40" t="s">
        <v>221</v>
      </c>
      <c r="I823" s="991" t="s">
        <v>264</v>
      </c>
      <c r="J823" s="303">
        <v>0</v>
      </c>
      <c r="K823" s="304">
        <v>0</v>
      </c>
      <c r="L823" s="305">
        <v>0</v>
      </c>
      <c r="M823" s="305">
        <v>0</v>
      </c>
      <c r="N823" s="303">
        <v>0</v>
      </c>
      <c r="O823" s="306">
        <v>0</v>
      </c>
      <c r="P823" s="303">
        <v>0</v>
      </c>
      <c r="Q823" s="171">
        <f>VLOOKUP(C823&amp;D823&amp;A823,'Delivery Counts'!$A$55:$I$86,8,FALSE)</f>
        <v>0</v>
      </c>
      <c r="R823" s="171">
        <f>VLOOKUP(C823&amp;D823&amp;A823,'Delivery Counts'!$A$55:$I$86,9,FALSE)</f>
        <v>0</v>
      </c>
      <c r="S823" s="16">
        <f t="shared" si="39"/>
        <v>0</v>
      </c>
      <c r="T823" s="237"/>
      <c r="U823" s="237"/>
    </row>
    <row r="824" spans="1:21" s="172" customFormat="1">
      <c r="A824" s="38">
        <v>21</v>
      </c>
      <c r="B824" s="39">
        <f t="shared" si="40"/>
        <v>0</v>
      </c>
      <c r="C824" s="39" t="str">
        <f t="shared" si="38"/>
        <v>2021 Prior Year</v>
      </c>
      <c r="D824" s="40">
        <v>2</v>
      </c>
      <c r="E824" s="662">
        <v>21</v>
      </c>
      <c r="F824" s="40">
        <v>2</v>
      </c>
      <c r="G824" s="311" t="s">
        <v>139</v>
      </c>
      <c r="H824" s="40" t="s">
        <v>222</v>
      </c>
      <c r="I824" s="991" t="s">
        <v>206</v>
      </c>
      <c r="J824" s="303">
        <v>0</v>
      </c>
      <c r="K824" s="304">
        <v>0</v>
      </c>
      <c r="L824" s="305">
        <v>0</v>
      </c>
      <c r="M824" s="305">
        <v>0</v>
      </c>
      <c r="N824" s="303">
        <v>0</v>
      </c>
      <c r="O824" s="306">
        <v>0</v>
      </c>
      <c r="P824" s="303">
        <v>0</v>
      </c>
      <c r="Q824" s="171">
        <f>VLOOKUP(C824&amp;D824&amp;A824,'Delivery Counts'!$A$55:$I$86,8,FALSE)</f>
        <v>0</v>
      </c>
      <c r="R824" s="171">
        <f>VLOOKUP(C824&amp;D824&amp;A824,'Delivery Counts'!$A$55:$I$86,9,FALSE)</f>
        <v>0</v>
      </c>
      <c r="S824" s="16">
        <f t="shared" si="39"/>
        <v>0</v>
      </c>
      <c r="T824" s="237"/>
      <c r="U824" s="237"/>
    </row>
    <row r="825" spans="1:21" s="172" customFormat="1">
      <c r="A825" s="38">
        <v>21</v>
      </c>
      <c r="B825" s="39">
        <f t="shared" si="40"/>
        <v>0</v>
      </c>
      <c r="C825" s="39" t="str">
        <f t="shared" si="38"/>
        <v>2021 Prior Year</v>
      </c>
      <c r="D825" s="40">
        <v>2</v>
      </c>
      <c r="E825" s="662">
        <v>21</v>
      </c>
      <c r="F825" s="40">
        <v>2</v>
      </c>
      <c r="G825" s="311" t="s">
        <v>139</v>
      </c>
      <c r="H825" s="40" t="s">
        <v>223</v>
      </c>
      <c r="I825" s="991" t="s">
        <v>181</v>
      </c>
      <c r="J825" s="303">
        <v>0</v>
      </c>
      <c r="K825" s="304">
        <v>0</v>
      </c>
      <c r="L825" s="305">
        <v>0</v>
      </c>
      <c r="M825" s="305">
        <v>0</v>
      </c>
      <c r="N825" s="303">
        <v>0</v>
      </c>
      <c r="O825" s="306">
        <v>0</v>
      </c>
      <c r="P825" s="303">
        <v>0</v>
      </c>
      <c r="Q825" s="171">
        <f>VLOOKUP(C825&amp;D825&amp;A825,'Delivery Counts'!$A$55:$I$86,8,FALSE)</f>
        <v>0</v>
      </c>
      <c r="R825" s="171">
        <f>VLOOKUP(C825&amp;D825&amp;A825,'Delivery Counts'!$A$55:$I$86,9,FALSE)</f>
        <v>0</v>
      </c>
      <c r="S825" s="16">
        <f t="shared" si="39"/>
        <v>0</v>
      </c>
      <c r="T825" s="237"/>
      <c r="U825" s="237"/>
    </row>
    <row r="826" spans="1:21" s="172" customFormat="1">
      <c r="A826" s="38">
        <v>21</v>
      </c>
      <c r="B826" s="39">
        <f t="shared" si="40"/>
        <v>0</v>
      </c>
      <c r="C826" s="39" t="str">
        <f t="shared" si="38"/>
        <v>2021 Prior Year</v>
      </c>
      <c r="D826" s="40">
        <v>2</v>
      </c>
      <c r="E826" s="662">
        <v>21</v>
      </c>
      <c r="F826" s="40">
        <v>2</v>
      </c>
      <c r="G826" s="311" t="s">
        <v>139</v>
      </c>
      <c r="H826" s="40" t="s">
        <v>150</v>
      </c>
      <c r="I826" s="991" t="s">
        <v>204</v>
      </c>
      <c r="J826" s="303">
        <v>0</v>
      </c>
      <c r="K826" s="304">
        <v>0</v>
      </c>
      <c r="L826" s="305">
        <v>0</v>
      </c>
      <c r="M826" s="305">
        <v>0</v>
      </c>
      <c r="N826" s="303">
        <v>0</v>
      </c>
      <c r="O826" s="306">
        <v>0</v>
      </c>
      <c r="P826" s="303">
        <v>0</v>
      </c>
      <c r="Q826" s="171">
        <f>VLOOKUP(C826&amp;D826&amp;A826,'Delivery Counts'!$A$55:$I$86,8,FALSE)</f>
        <v>0</v>
      </c>
      <c r="R826" s="171">
        <f>VLOOKUP(C826&amp;D826&amp;A826,'Delivery Counts'!$A$55:$I$86,9,FALSE)</f>
        <v>0</v>
      </c>
      <c r="S826" s="16">
        <f t="shared" si="39"/>
        <v>0</v>
      </c>
      <c r="T826" s="237"/>
      <c r="U826" s="237"/>
    </row>
    <row r="827" spans="1:21" s="172" customFormat="1">
      <c r="A827" s="38">
        <v>21</v>
      </c>
      <c r="B827" s="39">
        <f t="shared" si="40"/>
        <v>0</v>
      </c>
      <c r="C827" s="39" t="str">
        <f t="shared" si="38"/>
        <v>2021 Prior Year</v>
      </c>
      <c r="D827" s="40">
        <v>2</v>
      </c>
      <c r="E827" s="662">
        <v>21</v>
      </c>
      <c r="F827" s="40">
        <v>2</v>
      </c>
      <c r="G827" s="311" t="s">
        <v>139</v>
      </c>
      <c r="H827" s="40" t="s">
        <v>151</v>
      </c>
      <c r="I827" s="991" t="s">
        <v>205</v>
      </c>
      <c r="J827" s="303">
        <v>0</v>
      </c>
      <c r="K827" s="304">
        <v>0</v>
      </c>
      <c r="L827" s="305">
        <v>0</v>
      </c>
      <c r="M827" s="305">
        <v>0</v>
      </c>
      <c r="N827" s="303">
        <v>0</v>
      </c>
      <c r="O827" s="306">
        <v>0</v>
      </c>
      <c r="P827" s="303">
        <v>0</v>
      </c>
      <c r="Q827" s="171">
        <f>VLOOKUP(C827&amp;D827&amp;A827,'Delivery Counts'!$A$55:$I$86,8,FALSE)</f>
        <v>0</v>
      </c>
      <c r="R827" s="171">
        <f>VLOOKUP(C827&amp;D827&amp;A827,'Delivery Counts'!$A$55:$I$86,9,FALSE)</f>
        <v>0</v>
      </c>
      <c r="S827" s="16">
        <f t="shared" si="39"/>
        <v>0</v>
      </c>
      <c r="T827" s="237"/>
      <c r="U827" s="237"/>
    </row>
    <row r="828" spans="1:21" s="172" customFormat="1">
      <c r="A828" s="38">
        <v>21</v>
      </c>
      <c r="B828" s="39">
        <f t="shared" si="40"/>
        <v>0</v>
      </c>
      <c r="C828" s="39" t="str">
        <f t="shared" si="38"/>
        <v>2021 Prior Year</v>
      </c>
      <c r="D828" s="40">
        <v>2</v>
      </c>
      <c r="E828" s="662">
        <v>21</v>
      </c>
      <c r="F828" s="40">
        <v>2</v>
      </c>
      <c r="G828" s="311" t="s">
        <v>139</v>
      </c>
      <c r="H828" s="40" t="s">
        <v>152</v>
      </c>
      <c r="I828" s="991" t="s">
        <v>182</v>
      </c>
      <c r="J828" s="303">
        <v>0</v>
      </c>
      <c r="K828" s="304">
        <v>0</v>
      </c>
      <c r="L828" s="305">
        <v>0</v>
      </c>
      <c r="M828" s="305">
        <v>0</v>
      </c>
      <c r="N828" s="303">
        <v>0</v>
      </c>
      <c r="O828" s="306">
        <v>0</v>
      </c>
      <c r="P828" s="303">
        <v>0</v>
      </c>
      <c r="Q828" s="171">
        <f>VLOOKUP(C828&amp;D828&amp;A828,'Delivery Counts'!$A$55:$I$86,8,FALSE)</f>
        <v>0</v>
      </c>
      <c r="R828" s="171">
        <f>VLOOKUP(C828&amp;D828&amp;A828,'Delivery Counts'!$A$55:$I$86,9,FALSE)</f>
        <v>0</v>
      </c>
      <c r="S828" s="16">
        <f t="shared" si="39"/>
        <v>0</v>
      </c>
      <c r="T828" s="237"/>
      <c r="U828" s="237"/>
    </row>
    <row r="829" spans="1:21" s="172" customFormat="1">
      <c r="A829" s="38">
        <v>21</v>
      </c>
      <c r="B829" s="39">
        <f t="shared" si="40"/>
        <v>0</v>
      </c>
      <c r="C829" s="39" t="str">
        <f t="shared" si="38"/>
        <v>2021 Prior Year</v>
      </c>
      <c r="D829" s="40">
        <v>2</v>
      </c>
      <c r="E829" s="662">
        <v>21</v>
      </c>
      <c r="F829" s="40">
        <v>2</v>
      </c>
      <c r="G829" s="311" t="s">
        <v>139</v>
      </c>
      <c r="H829" s="40" t="s">
        <v>70</v>
      </c>
      <c r="I829" s="991" t="s">
        <v>265</v>
      </c>
      <c r="J829" s="303">
        <v>0</v>
      </c>
      <c r="K829" s="304">
        <v>0</v>
      </c>
      <c r="L829" s="305">
        <v>0</v>
      </c>
      <c r="M829" s="305">
        <v>0</v>
      </c>
      <c r="N829" s="303">
        <v>0</v>
      </c>
      <c r="O829" s="306">
        <v>0</v>
      </c>
      <c r="P829" s="303">
        <v>0</v>
      </c>
      <c r="Q829" s="171">
        <f>VLOOKUP(C829&amp;D829&amp;A829,'Delivery Counts'!$A$55:$I$86,8,FALSE)</f>
        <v>0</v>
      </c>
      <c r="R829" s="171">
        <f>VLOOKUP(C829&amp;D829&amp;A829,'Delivery Counts'!$A$55:$I$86,9,FALSE)</f>
        <v>0</v>
      </c>
      <c r="S829" s="16">
        <f t="shared" si="39"/>
        <v>0</v>
      </c>
      <c r="T829" s="237"/>
      <c r="U829" s="237"/>
    </row>
    <row r="830" spans="1:21" s="172" customFormat="1">
      <c r="A830" s="38">
        <v>21</v>
      </c>
      <c r="B830" s="39">
        <f t="shared" si="40"/>
        <v>0</v>
      </c>
      <c r="C830" s="39" t="str">
        <f t="shared" si="38"/>
        <v>2021 Prior Year</v>
      </c>
      <c r="D830" s="40">
        <v>2</v>
      </c>
      <c r="E830" s="662">
        <v>21</v>
      </c>
      <c r="F830" s="40">
        <v>2</v>
      </c>
      <c r="G830" s="311" t="s">
        <v>139</v>
      </c>
      <c r="H830" s="40" t="s">
        <v>71</v>
      </c>
      <c r="I830" s="991" t="s">
        <v>266</v>
      </c>
      <c r="J830" s="303">
        <v>0</v>
      </c>
      <c r="K830" s="304">
        <v>0</v>
      </c>
      <c r="L830" s="305">
        <v>0</v>
      </c>
      <c r="M830" s="305">
        <v>0</v>
      </c>
      <c r="N830" s="303">
        <v>0</v>
      </c>
      <c r="O830" s="306">
        <v>0</v>
      </c>
      <c r="P830" s="303">
        <v>0</v>
      </c>
      <c r="Q830" s="171">
        <f>VLOOKUP(C830&amp;D830&amp;A830,'Delivery Counts'!$A$55:$I$86,8,FALSE)</f>
        <v>0</v>
      </c>
      <c r="R830" s="171">
        <f>VLOOKUP(C830&amp;D830&amp;A830,'Delivery Counts'!$A$55:$I$86,9,FALSE)</f>
        <v>0</v>
      </c>
      <c r="S830" s="16">
        <f t="shared" si="39"/>
        <v>0</v>
      </c>
      <c r="T830" s="237"/>
      <c r="U830" s="237"/>
    </row>
    <row r="831" spans="1:21" s="172" customFormat="1">
      <c r="A831" s="38">
        <v>21</v>
      </c>
      <c r="B831" s="39">
        <f t="shared" si="40"/>
        <v>0</v>
      </c>
      <c r="C831" s="39" t="str">
        <f t="shared" si="38"/>
        <v>2021 Prior Year</v>
      </c>
      <c r="D831" s="40">
        <v>2</v>
      </c>
      <c r="E831" s="662">
        <v>21</v>
      </c>
      <c r="F831" s="40">
        <v>2</v>
      </c>
      <c r="G831" s="311" t="s">
        <v>139</v>
      </c>
      <c r="H831" s="40" t="s">
        <v>72</v>
      </c>
      <c r="I831" s="991" t="s">
        <v>527</v>
      </c>
      <c r="J831" s="303">
        <v>0</v>
      </c>
      <c r="K831" s="304">
        <v>0</v>
      </c>
      <c r="L831" s="305">
        <v>0</v>
      </c>
      <c r="M831" s="305">
        <v>0</v>
      </c>
      <c r="N831" s="303">
        <v>0</v>
      </c>
      <c r="O831" s="306">
        <v>0</v>
      </c>
      <c r="P831" s="303">
        <v>0</v>
      </c>
      <c r="Q831" s="171">
        <f>VLOOKUP(C831&amp;D831&amp;A831,'Delivery Counts'!$A$55:$I$86,8,FALSE)</f>
        <v>0</v>
      </c>
      <c r="R831" s="171">
        <f>VLOOKUP(C831&amp;D831&amp;A831,'Delivery Counts'!$A$55:$I$86,9,FALSE)</f>
        <v>0</v>
      </c>
      <c r="S831" s="16">
        <f t="shared" si="39"/>
        <v>0</v>
      </c>
      <c r="T831" s="237"/>
      <c r="U831" s="237"/>
    </row>
    <row r="832" spans="1:21" s="172" customFormat="1">
      <c r="A832" s="38">
        <v>21</v>
      </c>
      <c r="B832" s="39">
        <f t="shared" si="40"/>
        <v>0</v>
      </c>
      <c r="C832" s="39" t="str">
        <f t="shared" si="38"/>
        <v>2021 Prior Year</v>
      </c>
      <c r="D832" s="40">
        <v>2</v>
      </c>
      <c r="E832" s="662">
        <v>21</v>
      </c>
      <c r="F832" s="40">
        <v>2</v>
      </c>
      <c r="G832" s="40" t="s">
        <v>139</v>
      </c>
      <c r="H832" s="40" t="s">
        <v>73</v>
      </c>
      <c r="I832" s="991" t="s">
        <v>528</v>
      </c>
      <c r="J832" s="303">
        <v>0</v>
      </c>
      <c r="K832" s="304">
        <v>0</v>
      </c>
      <c r="L832" s="305">
        <v>0</v>
      </c>
      <c r="M832" s="305">
        <v>0</v>
      </c>
      <c r="N832" s="303">
        <v>0</v>
      </c>
      <c r="O832" s="306">
        <v>0</v>
      </c>
      <c r="P832" s="303">
        <v>0</v>
      </c>
      <c r="Q832" s="171">
        <f>VLOOKUP(C832&amp;D832&amp;A832,'Delivery Counts'!$A$55:$I$86,8,FALSE)</f>
        <v>0</v>
      </c>
      <c r="R832" s="171">
        <f>VLOOKUP(C832&amp;D832&amp;A832,'Delivery Counts'!$A$55:$I$86,9,FALSE)</f>
        <v>0</v>
      </c>
      <c r="S832" s="16">
        <f t="shared" si="39"/>
        <v>0</v>
      </c>
      <c r="T832" s="237"/>
      <c r="U832" s="237"/>
    </row>
    <row r="833" spans="1:21" s="172" customFormat="1">
      <c r="A833" s="38">
        <v>21</v>
      </c>
      <c r="B833" s="39">
        <f t="shared" si="40"/>
        <v>0</v>
      </c>
      <c r="C833" s="39" t="str">
        <f t="shared" si="38"/>
        <v>2021 Prior Year</v>
      </c>
      <c r="D833" s="40">
        <v>2</v>
      </c>
      <c r="E833" s="662">
        <v>21</v>
      </c>
      <c r="F833" s="40">
        <v>2</v>
      </c>
      <c r="G833" s="40" t="s">
        <v>139</v>
      </c>
      <c r="H833" s="40" t="s">
        <v>409</v>
      </c>
      <c r="I833" s="991" t="s">
        <v>803</v>
      </c>
      <c r="J833" s="303">
        <v>0</v>
      </c>
      <c r="K833" s="304">
        <v>0</v>
      </c>
      <c r="L833" s="305">
        <v>0</v>
      </c>
      <c r="M833" s="305">
        <v>0</v>
      </c>
      <c r="N833" s="303">
        <v>0</v>
      </c>
      <c r="O833" s="306">
        <v>0</v>
      </c>
      <c r="P833" s="303">
        <v>0</v>
      </c>
      <c r="Q833" s="171">
        <f>VLOOKUP(C833&amp;D833&amp;A833,'Delivery Counts'!$A$55:$I$86,8,FALSE)</f>
        <v>0</v>
      </c>
      <c r="R833" s="171">
        <f>VLOOKUP(C833&amp;D833&amp;A833,'Delivery Counts'!$A$55:$I$86,9,FALSE)</f>
        <v>0</v>
      </c>
      <c r="S833" s="16">
        <f t="shared" si="39"/>
        <v>0</v>
      </c>
      <c r="T833" s="237"/>
      <c r="U833" s="237"/>
    </row>
    <row r="834" spans="1:21" s="172" customFormat="1">
      <c r="A834" s="38">
        <v>27</v>
      </c>
      <c r="B834" s="39">
        <f t="shared" si="40"/>
        <v>0</v>
      </c>
      <c r="C834" s="39" t="str">
        <f t="shared" si="38"/>
        <v>2021 Prior Year</v>
      </c>
      <c r="D834" s="40">
        <v>2</v>
      </c>
      <c r="E834" s="662">
        <v>27</v>
      </c>
      <c r="F834" s="40">
        <v>6</v>
      </c>
      <c r="G834" s="40" t="s">
        <v>138</v>
      </c>
      <c r="H834" s="40" t="s">
        <v>211</v>
      </c>
      <c r="I834" s="1014" t="s">
        <v>261</v>
      </c>
      <c r="J834" s="303">
        <v>0</v>
      </c>
      <c r="K834" s="304">
        <v>0</v>
      </c>
      <c r="L834" s="305">
        <v>0</v>
      </c>
      <c r="M834" s="305">
        <v>0</v>
      </c>
      <c r="N834" s="303">
        <v>0</v>
      </c>
      <c r="O834" s="306">
        <v>0</v>
      </c>
      <c r="P834" s="303">
        <v>0</v>
      </c>
      <c r="Q834" s="171">
        <f>VLOOKUP(C834&amp;D834&amp;A834,'Delivery Counts'!$A$55:$I$86,8,FALSE)</f>
        <v>0</v>
      </c>
      <c r="R834" s="171">
        <f>VLOOKUP(C834&amp;D834&amp;A834,'Delivery Counts'!$A$55:$I$86,9,FALSE)</f>
        <v>0</v>
      </c>
      <c r="S834" s="16">
        <f t="shared" ref="S834:S851" si="41">Q834+R834</f>
        <v>0</v>
      </c>
      <c r="T834" s="237"/>
      <c r="U834" s="237"/>
    </row>
    <row r="835" spans="1:21" s="172" customFormat="1">
      <c r="A835" s="38">
        <v>27</v>
      </c>
      <c r="B835" s="39">
        <f t="shared" si="40"/>
        <v>0</v>
      </c>
      <c r="C835" s="39" t="str">
        <f t="shared" si="38"/>
        <v>2021 Prior Year</v>
      </c>
      <c r="D835" s="40">
        <v>2</v>
      </c>
      <c r="E835" s="662">
        <v>27</v>
      </c>
      <c r="F835" s="40">
        <v>6</v>
      </c>
      <c r="G835" s="40" t="s">
        <v>138</v>
      </c>
      <c r="H835" s="40" t="s">
        <v>214</v>
      </c>
      <c r="I835" s="1014" t="s">
        <v>676</v>
      </c>
      <c r="J835" s="303">
        <v>0</v>
      </c>
      <c r="K835" s="304">
        <v>0</v>
      </c>
      <c r="L835" s="305">
        <v>0</v>
      </c>
      <c r="M835" s="305">
        <v>0</v>
      </c>
      <c r="N835" s="303">
        <v>0</v>
      </c>
      <c r="O835" s="306">
        <v>0</v>
      </c>
      <c r="P835" s="303">
        <v>0</v>
      </c>
      <c r="Q835" s="171">
        <f>VLOOKUP(C835&amp;D835&amp;A835,'Delivery Counts'!$A$55:$I$86,8,FALSE)</f>
        <v>0</v>
      </c>
      <c r="R835" s="171">
        <f>VLOOKUP(C835&amp;D835&amp;A835,'Delivery Counts'!$A$55:$I$86,9,FALSE)</f>
        <v>0</v>
      </c>
      <c r="S835" s="16">
        <f t="shared" si="41"/>
        <v>0</v>
      </c>
      <c r="T835" s="237"/>
      <c r="U835" s="237"/>
    </row>
    <row r="836" spans="1:21" s="172" customFormat="1">
      <c r="A836" s="38">
        <v>27</v>
      </c>
      <c r="B836" s="39">
        <f t="shared" si="40"/>
        <v>0</v>
      </c>
      <c r="C836" s="39" t="str">
        <f t="shared" si="38"/>
        <v>2021 Prior Year</v>
      </c>
      <c r="D836" s="40">
        <v>2</v>
      </c>
      <c r="E836" s="662">
        <v>27</v>
      </c>
      <c r="F836" s="40">
        <v>6</v>
      </c>
      <c r="G836" s="40" t="s">
        <v>138</v>
      </c>
      <c r="H836" s="40" t="s">
        <v>215</v>
      </c>
      <c r="I836" s="1014" t="s">
        <v>216</v>
      </c>
      <c r="J836" s="303">
        <v>0</v>
      </c>
      <c r="K836" s="304">
        <v>0</v>
      </c>
      <c r="L836" s="305">
        <v>0</v>
      </c>
      <c r="M836" s="305">
        <v>0</v>
      </c>
      <c r="N836" s="303">
        <v>0</v>
      </c>
      <c r="O836" s="306">
        <v>0</v>
      </c>
      <c r="P836" s="303">
        <v>0</v>
      </c>
      <c r="Q836" s="171">
        <f>VLOOKUP(C836&amp;D836&amp;A836,'Delivery Counts'!$A$55:$I$86,8,FALSE)</f>
        <v>0</v>
      </c>
      <c r="R836" s="171">
        <f>VLOOKUP(C836&amp;D836&amp;A836,'Delivery Counts'!$A$55:$I$86,9,FALSE)</f>
        <v>0</v>
      </c>
      <c r="S836" s="16">
        <f t="shared" si="41"/>
        <v>0</v>
      </c>
      <c r="T836" s="237"/>
      <c r="U836" s="237"/>
    </row>
    <row r="837" spans="1:21" s="172" customFormat="1">
      <c r="A837" s="38">
        <v>27</v>
      </c>
      <c r="B837" s="39">
        <f t="shared" si="40"/>
        <v>0</v>
      </c>
      <c r="C837" s="39" t="str">
        <f t="shared" si="38"/>
        <v>2021 Prior Year</v>
      </c>
      <c r="D837" s="40">
        <v>2</v>
      </c>
      <c r="E837" s="662">
        <v>27</v>
      </c>
      <c r="F837" s="40">
        <v>6</v>
      </c>
      <c r="G837" s="40" t="s">
        <v>138</v>
      </c>
      <c r="H837" s="40" t="s">
        <v>217</v>
      </c>
      <c r="I837" s="1014" t="s">
        <v>262</v>
      </c>
      <c r="J837" s="303">
        <v>0</v>
      </c>
      <c r="K837" s="304">
        <v>0</v>
      </c>
      <c r="L837" s="305">
        <v>0</v>
      </c>
      <c r="M837" s="305">
        <v>0</v>
      </c>
      <c r="N837" s="303">
        <v>0</v>
      </c>
      <c r="O837" s="306">
        <v>0</v>
      </c>
      <c r="P837" s="303">
        <v>0</v>
      </c>
      <c r="Q837" s="171">
        <f>VLOOKUP(C837&amp;D837&amp;A837,'Delivery Counts'!$A$55:$I$86,8,FALSE)</f>
        <v>0</v>
      </c>
      <c r="R837" s="171">
        <f>VLOOKUP(C837&amp;D837&amp;A837,'Delivery Counts'!$A$55:$I$86,9,FALSE)</f>
        <v>0</v>
      </c>
      <c r="S837" s="16">
        <f t="shared" si="41"/>
        <v>0</v>
      </c>
      <c r="T837" s="237"/>
      <c r="U837" s="237"/>
    </row>
    <row r="838" spans="1:21" s="172" customFormat="1">
      <c r="A838" s="38">
        <v>27</v>
      </c>
      <c r="B838" s="39">
        <f t="shared" si="40"/>
        <v>0</v>
      </c>
      <c r="C838" s="39" t="str">
        <f t="shared" si="38"/>
        <v>2021 Prior Year</v>
      </c>
      <c r="D838" s="40">
        <v>2</v>
      </c>
      <c r="E838" s="662">
        <v>27</v>
      </c>
      <c r="F838" s="40">
        <v>6</v>
      </c>
      <c r="G838" s="40" t="s">
        <v>138</v>
      </c>
      <c r="H838" s="40" t="s">
        <v>218</v>
      </c>
      <c r="I838" s="1014" t="s">
        <v>677</v>
      </c>
      <c r="J838" s="303">
        <v>0</v>
      </c>
      <c r="K838" s="304">
        <v>0</v>
      </c>
      <c r="L838" s="305">
        <v>0</v>
      </c>
      <c r="M838" s="305">
        <v>0</v>
      </c>
      <c r="N838" s="303">
        <v>0</v>
      </c>
      <c r="O838" s="306">
        <v>0</v>
      </c>
      <c r="P838" s="303">
        <v>0</v>
      </c>
      <c r="Q838" s="171">
        <f>VLOOKUP(C838&amp;D838&amp;A838,'Delivery Counts'!$A$55:$I$86,8,FALSE)</f>
        <v>0</v>
      </c>
      <c r="R838" s="171">
        <f>VLOOKUP(C838&amp;D838&amp;A838,'Delivery Counts'!$A$55:$I$86,9,FALSE)</f>
        <v>0</v>
      </c>
      <c r="S838" s="16">
        <f t="shared" si="41"/>
        <v>0</v>
      </c>
      <c r="T838" s="237"/>
      <c r="U838" s="237"/>
    </row>
    <row r="839" spans="1:21" s="172" customFormat="1">
      <c r="A839" s="38">
        <v>27</v>
      </c>
      <c r="B839" s="39">
        <f t="shared" si="40"/>
        <v>0</v>
      </c>
      <c r="C839" s="39" t="str">
        <f t="shared" si="38"/>
        <v>2021 Prior Year</v>
      </c>
      <c r="D839" s="40">
        <v>2</v>
      </c>
      <c r="E839" s="662">
        <v>27</v>
      </c>
      <c r="F839" s="40">
        <v>6</v>
      </c>
      <c r="G839" s="40" t="s">
        <v>138</v>
      </c>
      <c r="H839" s="40" t="s">
        <v>219</v>
      </c>
      <c r="I839" s="1014" t="s">
        <v>263</v>
      </c>
      <c r="J839" s="303">
        <v>0</v>
      </c>
      <c r="K839" s="304">
        <v>0</v>
      </c>
      <c r="L839" s="305">
        <v>0</v>
      </c>
      <c r="M839" s="305">
        <v>0</v>
      </c>
      <c r="N839" s="303">
        <v>0</v>
      </c>
      <c r="O839" s="306">
        <v>0</v>
      </c>
      <c r="P839" s="303">
        <v>0</v>
      </c>
      <c r="Q839" s="171">
        <f>VLOOKUP(C839&amp;D839&amp;A839,'Delivery Counts'!$A$55:$I$86,8,FALSE)</f>
        <v>0</v>
      </c>
      <c r="R839" s="171">
        <f>VLOOKUP(C839&amp;D839&amp;A839,'Delivery Counts'!$A$55:$I$86,9,FALSE)</f>
        <v>0</v>
      </c>
      <c r="S839" s="16">
        <f t="shared" si="41"/>
        <v>0</v>
      </c>
      <c r="T839" s="237"/>
      <c r="U839" s="237"/>
    </row>
    <row r="840" spans="1:21" s="172" customFormat="1">
      <c r="A840" s="38">
        <v>27</v>
      </c>
      <c r="B840" s="39">
        <f t="shared" si="40"/>
        <v>0</v>
      </c>
      <c r="C840" s="39" t="str">
        <f t="shared" si="38"/>
        <v>2021 Prior Year</v>
      </c>
      <c r="D840" s="40">
        <v>2</v>
      </c>
      <c r="E840" s="662">
        <v>27</v>
      </c>
      <c r="F840" s="40">
        <v>6</v>
      </c>
      <c r="G840" s="40" t="s">
        <v>138</v>
      </c>
      <c r="H840" s="40" t="s">
        <v>220</v>
      </c>
      <c r="I840" s="1014" t="s">
        <v>675</v>
      </c>
      <c r="J840" s="303">
        <v>0</v>
      </c>
      <c r="K840" s="304">
        <v>0</v>
      </c>
      <c r="L840" s="305">
        <v>0</v>
      </c>
      <c r="M840" s="305">
        <v>0</v>
      </c>
      <c r="N840" s="303">
        <v>0</v>
      </c>
      <c r="O840" s="306">
        <v>0</v>
      </c>
      <c r="P840" s="303">
        <v>0</v>
      </c>
      <c r="Q840" s="171">
        <f>VLOOKUP(C840&amp;D840&amp;A840,'Delivery Counts'!$A$55:$I$86,8,FALSE)</f>
        <v>0</v>
      </c>
      <c r="R840" s="171">
        <f>VLOOKUP(C840&amp;D840&amp;A840,'Delivery Counts'!$A$55:$I$86,9,FALSE)</f>
        <v>0</v>
      </c>
      <c r="S840" s="16">
        <f t="shared" si="41"/>
        <v>0</v>
      </c>
      <c r="T840" s="237"/>
      <c r="U840" s="237"/>
    </row>
    <row r="841" spans="1:21" s="172" customFormat="1">
      <c r="A841" s="38">
        <v>27</v>
      </c>
      <c r="B841" s="39">
        <f t="shared" si="40"/>
        <v>0</v>
      </c>
      <c r="C841" s="39" t="str">
        <f t="shared" si="38"/>
        <v>2021 Prior Year</v>
      </c>
      <c r="D841" s="40">
        <v>2</v>
      </c>
      <c r="E841" s="662">
        <v>27</v>
      </c>
      <c r="F841" s="40">
        <v>6</v>
      </c>
      <c r="G841" s="40" t="s">
        <v>138</v>
      </c>
      <c r="H841" s="40" t="s">
        <v>221</v>
      </c>
      <c r="I841" s="1014" t="s">
        <v>264</v>
      </c>
      <c r="J841" s="303">
        <v>0</v>
      </c>
      <c r="K841" s="304">
        <v>0</v>
      </c>
      <c r="L841" s="305">
        <v>0</v>
      </c>
      <c r="M841" s="305">
        <v>0</v>
      </c>
      <c r="N841" s="303">
        <v>0</v>
      </c>
      <c r="O841" s="306">
        <v>0</v>
      </c>
      <c r="P841" s="303">
        <v>0</v>
      </c>
      <c r="Q841" s="171">
        <f>VLOOKUP(C841&amp;D841&amp;A841,'Delivery Counts'!$A$55:$I$86,8,FALSE)</f>
        <v>0</v>
      </c>
      <c r="R841" s="171">
        <f>VLOOKUP(C841&amp;D841&amp;A841,'Delivery Counts'!$A$55:$I$86,9,FALSE)</f>
        <v>0</v>
      </c>
      <c r="S841" s="16">
        <f t="shared" si="41"/>
        <v>0</v>
      </c>
      <c r="T841" s="237"/>
      <c r="U841" s="237"/>
    </row>
    <row r="842" spans="1:21" s="172" customFormat="1">
      <c r="A842" s="38">
        <v>27</v>
      </c>
      <c r="B842" s="39">
        <f t="shared" si="40"/>
        <v>0</v>
      </c>
      <c r="C842" s="39" t="str">
        <f t="shared" si="38"/>
        <v>2021 Prior Year</v>
      </c>
      <c r="D842" s="40">
        <v>2</v>
      </c>
      <c r="E842" s="662">
        <v>27</v>
      </c>
      <c r="F842" s="40">
        <v>6</v>
      </c>
      <c r="G842" s="40" t="s">
        <v>138</v>
      </c>
      <c r="H842" s="40" t="s">
        <v>222</v>
      </c>
      <c r="I842" s="1014" t="s">
        <v>206</v>
      </c>
      <c r="J842" s="303">
        <v>0</v>
      </c>
      <c r="K842" s="304">
        <v>0</v>
      </c>
      <c r="L842" s="305">
        <v>0</v>
      </c>
      <c r="M842" s="305">
        <v>0</v>
      </c>
      <c r="N842" s="303">
        <v>0</v>
      </c>
      <c r="O842" s="306">
        <v>0</v>
      </c>
      <c r="P842" s="303">
        <v>0</v>
      </c>
      <c r="Q842" s="171">
        <f>VLOOKUP(C842&amp;D842&amp;A842,'Delivery Counts'!$A$55:$I$86,8,FALSE)</f>
        <v>0</v>
      </c>
      <c r="R842" s="171">
        <f>VLOOKUP(C842&amp;D842&amp;A842,'Delivery Counts'!$A$55:$I$86,9,FALSE)</f>
        <v>0</v>
      </c>
      <c r="S842" s="16">
        <f t="shared" si="41"/>
        <v>0</v>
      </c>
      <c r="T842" s="237"/>
      <c r="U842" s="237"/>
    </row>
    <row r="843" spans="1:21" s="172" customFormat="1">
      <c r="A843" s="38">
        <v>27</v>
      </c>
      <c r="B843" s="39">
        <f t="shared" si="40"/>
        <v>0</v>
      </c>
      <c r="C843" s="39" t="str">
        <f t="shared" si="38"/>
        <v>2021 Prior Year</v>
      </c>
      <c r="D843" s="40">
        <v>2</v>
      </c>
      <c r="E843" s="662">
        <v>27</v>
      </c>
      <c r="F843" s="40">
        <v>6</v>
      </c>
      <c r="G843" s="40" t="s">
        <v>138</v>
      </c>
      <c r="H843" s="40" t="s">
        <v>223</v>
      </c>
      <c r="I843" s="1014" t="s">
        <v>181</v>
      </c>
      <c r="J843" s="303">
        <v>0</v>
      </c>
      <c r="K843" s="304">
        <v>0</v>
      </c>
      <c r="L843" s="305">
        <v>0</v>
      </c>
      <c r="M843" s="305">
        <v>0</v>
      </c>
      <c r="N843" s="303">
        <v>0</v>
      </c>
      <c r="O843" s="306">
        <v>0</v>
      </c>
      <c r="P843" s="303">
        <v>0</v>
      </c>
      <c r="Q843" s="171">
        <f>VLOOKUP(C843&amp;D843&amp;A843,'Delivery Counts'!$A$55:$I$86,8,FALSE)</f>
        <v>0</v>
      </c>
      <c r="R843" s="171">
        <f>VLOOKUP(C843&amp;D843&amp;A843,'Delivery Counts'!$A$55:$I$86,9,FALSE)</f>
        <v>0</v>
      </c>
      <c r="S843" s="16">
        <f t="shared" si="41"/>
        <v>0</v>
      </c>
      <c r="T843" s="237"/>
      <c r="U843" s="237"/>
    </row>
    <row r="844" spans="1:21" s="172" customFormat="1">
      <c r="A844" s="38">
        <v>27</v>
      </c>
      <c r="B844" s="39">
        <f t="shared" si="40"/>
        <v>0</v>
      </c>
      <c r="C844" s="39" t="str">
        <f t="shared" si="38"/>
        <v>2021 Prior Year</v>
      </c>
      <c r="D844" s="40">
        <v>2</v>
      </c>
      <c r="E844" s="662">
        <v>27</v>
      </c>
      <c r="F844" s="40">
        <v>6</v>
      </c>
      <c r="G844" s="40" t="s">
        <v>138</v>
      </c>
      <c r="H844" s="40" t="s">
        <v>150</v>
      </c>
      <c r="I844" s="1014" t="s">
        <v>204</v>
      </c>
      <c r="J844" s="303">
        <v>0</v>
      </c>
      <c r="K844" s="304">
        <v>0</v>
      </c>
      <c r="L844" s="305">
        <v>0</v>
      </c>
      <c r="M844" s="305">
        <v>0</v>
      </c>
      <c r="N844" s="303">
        <v>0</v>
      </c>
      <c r="O844" s="306">
        <v>0</v>
      </c>
      <c r="P844" s="303">
        <v>0</v>
      </c>
      <c r="Q844" s="171">
        <f>VLOOKUP(C844&amp;D844&amp;A844,'Delivery Counts'!$A$55:$I$86,8,FALSE)</f>
        <v>0</v>
      </c>
      <c r="R844" s="171">
        <f>VLOOKUP(C844&amp;D844&amp;A844,'Delivery Counts'!$A$55:$I$86,9,FALSE)</f>
        <v>0</v>
      </c>
      <c r="S844" s="16">
        <f t="shared" si="41"/>
        <v>0</v>
      </c>
      <c r="T844" s="237"/>
      <c r="U844" s="237"/>
    </row>
    <row r="845" spans="1:21" s="172" customFormat="1">
      <c r="A845" s="38">
        <v>27</v>
      </c>
      <c r="B845" s="39">
        <f t="shared" si="40"/>
        <v>0</v>
      </c>
      <c r="C845" s="39" t="str">
        <f t="shared" si="38"/>
        <v>2021 Prior Year</v>
      </c>
      <c r="D845" s="40">
        <v>2</v>
      </c>
      <c r="E845" s="662">
        <v>27</v>
      </c>
      <c r="F845" s="40">
        <v>6</v>
      </c>
      <c r="G845" s="40" t="s">
        <v>138</v>
      </c>
      <c r="H845" s="40" t="s">
        <v>151</v>
      </c>
      <c r="I845" s="1014" t="s">
        <v>205</v>
      </c>
      <c r="J845" s="303">
        <v>0</v>
      </c>
      <c r="K845" s="304">
        <v>0</v>
      </c>
      <c r="L845" s="305">
        <v>0</v>
      </c>
      <c r="M845" s="305">
        <v>0</v>
      </c>
      <c r="N845" s="303">
        <v>0</v>
      </c>
      <c r="O845" s="306">
        <v>0</v>
      </c>
      <c r="P845" s="303">
        <v>0</v>
      </c>
      <c r="Q845" s="171">
        <f>VLOOKUP(C845&amp;D845&amp;A845,'Delivery Counts'!$A$55:$I$86,8,FALSE)</f>
        <v>0</v>
      </c>
      <c r="R845" s="171">
        <f>VLOOKUP(C845&amp;D845&amp;A845,'Delivery Counts'!$A$55:$I$86,9,FALSE)</f>
        <v>0</v>
      </c>
      <c r="S845" s="16">
        <f t="shared" si="41"/>
        <v>0</v>
      </c>
      <c r="T845" s="237"/>
      <c r="U845" s="237"/>
    </row>
    <row r="846" spans="1:21" s="172" customFormat="1">
      <c r="A846" s="38">
        <v>27</v>
      </c>
      <c r="B846" s="39">
        <f t="shared" si="40"/>
        <v>0</v>
      </c>
      <c r="C846" s="39" t="str">
        <f t="shared" si="38"/>
        <v>2021 Prior Year</v>
      </c>
      <c r="D846" s="40">
        <v>2</v>
      </c>
      <c r="E846" s="662">
        <v>27</v>
      </c>
      <c r="F846" s="40">
        <v>6</v>
      </c>
      <c r="G846" s="40" t="s">
        <v>138</v>
      </c>
      <c r="H846" s="40" t="s">
        <v>152</v>
      </c>
      <c r="I846" s="1014" t="s">
        <v>182</v>
      </c>
      <c r="J846" s="303">
        <v>0</v>
      </c>
      <c r="K846" s="304">
        <v>0</v>
      </c>
      <c r="L846" s="305">
        <v>0</v>
      </c>
      <c r="M846" s="305">
        <v>0</v>
      </c>
      <c r="N846" s="303">
        <v>0</v>
      </c>
      <c r="O846" s="306">
        <v>0</v>
      </c>
      <c r="P846" s="303">
        <v>0</v>
      </c>
      <c r="Q846" s="171">
        <f>VLOOKUP(C846&amp;D846&amp;A846,'Delivery Counts'!$A$55:$I$86,8,FALSE)</f>
        <v>0</v>
      </c>
      <c r="R846" s="171">
        <f>VLOOKUP(C846&amp;D846&amp;A846,'Delivery Counts'!$A$55:$I$86,9,FALSE)</f>
        <v>0</v>
      </c>
      <c r="S846" s="16">
        <f t="shared" si="41"/>
        <v>0</v>
      </c>
      <c r="T846" s="237"/>
      <c r="U846" s="237"/>
    </row>
    <row r="847" spans="1:21" s="172" customFormat="1">
      <c r="A847" s="38">
        <v>27</v>
      </c>
      <c r="B847" s="39">
        <f t="shared" si="40"/>
        <v>0</v>
      </c>
      <c r="C847" s="39" t="str">
        <f t="shared" si="38"/>
        <v>2021 Prior Year</v>
      </c>
      <c r="D847" s="40">
        <v>2</v>
      </c>
      <c r="E847" s="662">
        <v>27</v>
      </c>
      <c r="F847" s="40">
        <v>6</v>
      </c>
      <c r="G847" s="40" t="s">
        <v>138</v>
      </c>
      <c r="H847" s="40" t="s">
        <v>70</v>
      </c>
      <c r="I847" s="1014" t="s">
        <v>265</v>
      </c>
      <c r="J847" s="303">
        <v>0</v>
      </c>
      <c r="K847" s="304">
        <v>0</v>
      </c>
      <c r="L847" s="305">
        <v>0</v>
      </c>
      <c r="M847" s="305">
        <v>0</v>
      </c>
      <c r="N847" s="303">
        <v>0</v>
      </c>
      <c r="O847" s="306">
        <v>0</v>
      </c>
      <c r="P847" s="303">
        <v>0</v>
      </c>
      <c r="Q847" s="171">
        <f>VLOOKUP(C847&amp;D847&amp;A847,'Delivery Counts'!$A$55:$I$86,8,FALSE)</f>
        <v>0</v>
      </c>
      <c r="R847" s="171">
        <f>VLOOKUP(C847&amp;D847&amp;A847,'Delivery Counts'!$A$55:$I$86,9,FALSE)</f>
        <v>0</v>
      </c>
      <c r="S847" s="16">
        <f t="shared" si="41"/>
        <v>0</v>
      </c>
      <c r="T847" s="237"/>
      <c r="U847" s="237"/>
    </row>
    <row r="848" spans="1:21" s="172" customFormat="1">
      <c r="A848" s="38">
        <v>27</v>
      </c>
      <c r="B848" s="39">
        <f t="shared" si="40"/>
        <v>0</v>
      </c>
      <c r="C848" s="39" t="str">
        <f t="shared" si="38"/>
        <v>2021 Prior Year</v>
      </c>
      <c r="D848" s="40">
        <v>2</v>
      </c>
      <c r="E848" s="662">
        <v>27</v>
      </c>
      <c r="F848" s="40">
        <v>6</v>
      </c>
      <c r="G848" s="40" t="s">
        <v>138</v>
      </c>
      <c r="H848" s="40" t="s">
        <v>71</v>
      </c>
      <c r="I848" s="1014" t="s">
        <v>266</v>
      </c>
      <c r="J848" s="303">
        <v>0</v>
      </c>
      <c r="K848" s="304">
        <v>0</v>
      </c>
      <c r="L848" s="305">
        <v>0</v>
      </c>
      <c r="M848" s="305">
        <v>0</v>
      </c>
      <c r="N848" s="303">
        <v>0</v>
      </c>
      <c r="O848" s="306">
        <v>0</v>
      </c>
      <c r="P848" s="303">
        <v>0</v>
      </c>
      <c r="Q848" s="171">
        <f>VLOOKUP(C848&amp;D848&amp;A848,'Delivery Counts'!$A$55:$I$86,8,FALSE)</f>
        <v>0</v>
      </c>
      <c r="R848" s="171">
        <f>VLOOKUP(C848&amp;D848&amp;A848,'Delivery Counts'!$A$55:$I$86,9,FALSE)</f>
        <v>0</v>
      </c>
      <c r="S848" s="16">
        <f t="shared" si="41"/>
        <v>0</v>
      </c>
      <c r="T848" s="237"/>
      <c r="U848" s="237"/>
    </row>
    <row r="849" spans="1:21" s="172" customFormat="1">
      <c r="A849" s="38">
        <v>27</v>
      </c>
      <c r="B849" s="39">
        <f t="shared" si="40"/>
        <v>0</v>
      </c>
      <c r="C849" s="39" t="str">
        <f t="shared" si="38"/>
        <v>2021 Prior Year</v>
      </c>
      <c r="D849" s="40">
        <v>2</v>
      </c>
      <c r="E849" s="662">
        <v>27</v>
      </c>
      <c r="F849" s="40">
        <v>6</v>
      </c>
      <c r="G849" s="40" t="s">
        <v>138</v>
      </c>
      <c r="H849" s="40" t="s">
        <v>72</v>
      </c>
      <c r="I849" s="1014" t="s">
        <v>527</v>
      </c>
      <c r="J849" s="303">
        <v>0</v>
      </c>
      <c r="K849" s="304">
        <v>0</v>
      </c>
      <c r="L849" s="305">
        <v>0</v>
      </c>
      <c r="M849" s="305">
        <v>0</v>
      </c>
      <c r="N849" s="303">
        <v>0</v>
      </c>
      <c r="O849" s="306">
        <v>0</v>
      </c>
      <c r="P849" s="303">
        <v>0</v>
      </c>
      <c r="Q849" s="171">
        <f>VLOOKUP(C849&amp;D849&amp;A849,'Delivery Counts'!$A$55:$I$86,8,FALSE)</f>
        <v>0</v>
      </c>
      <c r="R849" s="171">
        <f>VLOOKUP(C849&amp;D849&amp;A849,'Delivery Counts'!$A$55:$I$86,9,FALSE)</f>
        <v>0</v>
      </c>
      <c r="S849" s="16">
        <f t="shared" si="41"/>
        <v>0</v>
      </c>
      <c r="T849" s="237"/>
      <c r="U849" s="237"/>
    </row>
    <row r="850" spans="1:21" s="172" customFormat="1">
      <c r="A850" s="38">
        <v>27</v>
      </c>
      <c r="B850" s="39">
        <f t="shared" si="40"/>
        <v>0</v>
      </c>
      <c r="C850" s="39" t="str">
        <f t="shared" si="38"/>
        <v>2021 Prior Year</v>
      </c>
      <c r="D850" s="40">
        <v>2</v>
      </c>
      <c r="E850" s="662">
        <v>27</v>
      </c>
      <c r="F850" s="40">
        <v>6</v>
      </c>
      <c r="G850" s="40" t="s">
        <v>138</v>
      </c>
      <c r="H850" s="40" t="s">
        <v>73</v>
      </c>
      <c r="I850" s="1014" t="s">
        <v>528</v>
      </c>
      <c r="J850" s="303">
        <v>0</v>
      </c>
      <c r="K850" s="304">
        <v>0</v>
      </c>
      <c r="L850" s="305">
        <v>0</v>
      </c>
      <c r="M850" s="305">
        <v>0</v>
      </c>
      <c r="N850" s="303">
        <v>0</v>
      </c>
      <c r="O850" s="306">
        <v>0</v>
      </c>
      <c r="P850" s="303">
        <v>0</v>
      </c>
      <c r="Q850" s="171">
        <f>VLOOKUP(C850&amp;D850&amp;A850,'Delivery Counts'!$A$55:$I$86,8,FALSE)</f>
        <v>0</v>
      </c>
      <c r="R850" s="171">
        <f>VLOOKUP(C850&amp;D850&amp;A850,'Delivery Counts'!$A$55:$I$86,9,FALSE)</f>
        <v>0</v>
      </c>
      <c r="S850" s="16">
        <f t="shared" si="41"/>
        <v>0</v>
      </c>
      <c r="T850" s="237"/>
      <c r="U850" s="237"/>
    </row>
    <row r="851" spans="1:21" s="172" customFormat="1">
      <c r="A851" s="38">
        <v>27</v>
      </c>
      <c r="B851" s="39">
        <f t="shared" si="40"/>
        <v>0</v>
      </c>
      <c r="C851" s="39" t="str">
        <f t="shared" si="38"/>
        <v>2021 Prior Year</v>
      </c>
      <c r="D851" s="40">
        <v>2</v>
      </c>
      <c r="E851" s="662">
        <v>27</v>
      </c>
      <c r="F851" s="40">
        <v>6</v>
      </c>
      <c r="G851" s="40" t="s">
        <v>138</v>
      </c>
      <c r="H851" s="40" t="s">
        <v>409</v>
      </c>
      <c r="I851" s="1014" t="s">
        <v>803</v>
      </c>
      <c r="J851" s="303">
        <v>0</v>
      </c>
      <c r="K851" s="304">
        <v>0</v>
      </c>
      <c r="L851" s="305">
        <v>0</v>
      </c>
      <c r="M851" s="305">
        <v>0</v>
      </c>
      <c r="N851" s="303">
        <v>0</v>
      </c>
      <c r="O851" s="306">
        <v>0</v>
      </c>
      <c r="P851" s="303">
        <v>0</v>
      </c>
      <c r="Q851" s="171">
        <f>VLOOKUP(C851&amp;D851&amp;A851,'Delivery Counts'!$A$55:$I$86,8,FALSE)</f>
        <v>0</v>
      </c>
      <c r="R851" s="171">
        <f>VLOOKUP(C851&amp;D851&amp;A851,'Delivery Counts'!$A$55:$I$86,9,FALSE)</f>
        <v>0</v>
      </c>
      <c r="S851" s="16">
        <f t="shared" si="41"/>
        <v>0</v>
      </c>
      <c r="T851" s="237"/>
      <c r="U851" s="237"/>
    </row>
    <row r="852" spans="1:21" s="172" customFormat="1">
      <c r="A852" s="38">
        <v>28</v>
      </c>
      <c r="B852" s="39">
        <f t="shared" si="29"/>
        <v>0</v>
      </c>
      <c r="C852" s="39" t="str">
        <f t="shared" si="38"/>
        <v>2021 Prior Year</v>
      </c>
      <c r="D852" s="40">
        <v>2</v>
      </c>
      <c r="E852" s="662">
        <v>28</v>
      </c>
      <c r="F852" s="662">
        <v>6</v>
      </c>
      <c r="G852" s="40" t="s">
        <v>139</v>
      </c>
      <c r="H852" s="40" t="s">
        <v>211</v>
      </c>
      <c r="I852" s="640" t="s">
        <v>261</v>
      </c>
      <c r="J852" s="303">
        <v>0</v>
      </c>
      <c r="K852" s="304">
        <v>0</v>
      </c>
      <c r="L852" s="305">
        <v>0</v>
      </c>
      <c r="M852" s="305">
        <v>0</v>
      </c>
      <c r="N852" s="303">
        <v>0</v>
      </c>
      <c r="O852" s="306">
        <v>0</v>
      </c>
      <c r="P852" s="303">
        <v>0</v>
      </c>
      <c r="Q852" s="171">
        <f>VLOOKUP(C852&amp;D852&amp;A852,'Delivery Counts'!$A$55:$I$86,8,FALSE)</f>
        <v>0</v>
      </c>
      <c r="R852" s="171">
        <f>VLOOKUP(C852&amp;D852&amp;A852,'Delivery Counts'!$A$55:$I$86,9,FALSE)</f>
        <v>0</v>
      </c>
      <c r="S852" s="16">
        <f t="shared" si="39"/>
        <v>0</v>
      </c>
      <c r="T852" s="237"/>
      <c r="U852" s="237"/>
    </row>
    <row r="853" spans="1:21" s="172" customFormat="1">
      <c r="A853" s="38">
        <v>28</v>
      </c>
      <c r="B853" s="39">
        <f t="shared" si="29"/>
        <v>0</v>
      </c>
      <c r="C853" s="39" t="str">
        <f t="shared" si="38"/>
        <v>2021 Prior Year</v>
      </c>
      <c r="D853" s="40">
        <v>2</v>
      </c>
      <c r="E853" s="662">
        <v>28</v>
      </c>
      <c r="F853" s="662">
        <v>6</v>
      </c>
      <c r="G853" s="311" t="s">
        <v>139</v>
      </c>
      <c r="H853" s="40" t="s">
        <v>214</v>
      </c>
      <c r="I853" s="658" t="s">
        <v>676</v>
      </c>
      <c r="J853" s="303">
        <v>0</v>
      </c>
      <c r="K853" s="304">
        <v>0</v>
      </c>
      <c r="L853" s="305">
        <v>0</v>
      </c>
      <c r="M853" s="305">
        <v>0</v>
      </c>
      <c r="N853" s="303">
        <v>0</v>
      </c>
      <c r="O853" s="306">
        <v>0</v>
      </c>
      <c r="P853" s="303">
        <v>0</v>
      </c>
      <c r="Q853" s="171">
        <f>VLOOKUP(C853&amp;D853&amp;A853,'Delivery Counts'!$A$55:$I$86,8,FALSE)</f>
        <v>0</v>
      </c>
      <c r="R853" s="171">
        <f>VLOOKUP(C853&amp;D853&amp;A853,'Delivery Counts'!$A$55:$I$86,9,FALSE)</f>
        <v>0</v>
      </c>
      <c r="S853" s="16">
        <f t="shared" si="39"/>
        <v>0</v>
      </c>
      <c r="T853" s="237"/>
      <c r="U853" s="237"/>
    </row>
    <row r="854" spans="1:21" s="172" customFormat="1">
      <c r="A854" s="38">
        <v>28</v>
      </c>
      <c r="B854" s="39">
        <f t="shared" si="29"/>
        <v>0</v>
      </c>
      <c r="C854" s="39" t="str">
        <f t="shared" si="38"/>
        <v>2021 Prior Year</v>
      </c>
      <c r="D854" s="40">
        <v>2</v>
      </c>
      <c r="E854" s="662">
        <v>28</v>
      </c>
      <c r="F854" s="662">
        <v>6</v>
      </c>
      <c r="G854" s="311" t="s">
        <v>139</v>
      </c>
      <c r="H854" s="40" t="s">
        <v>215</v>
      </c>
      <c r="I854" s="658" t="s">
        <v>216</v>
      </c>
      <c r="J854" s="303">
        <v>0</v>
      </c>
      <c r="K854" s="304">
        <v>0</v>
      </c>
      <c r="L854" s="305">
        <v>0</v>
      </c>
      <c r="M854" s="305">
        <v>0</v>
      </c>
      <c r="N854" s="303">
        <v>0</v>
      </c>
      <c r="O854" s="306">
        <v>0</v>
      </c>
      <c r="P854" s="303">
        <v>0</v>
      </c>
      <c r="Q854" s="171">
        <f>VLOOKUP(C854&amp;D854&amp;A854,'Delivery Counts'!$A$55:$I$86,8,FALSE)</f>
        <v>0</v>
      </c>
      <c r="R854" s="171">
        <f>VLOOKUP(C854&amp;D854&amp;A854,'Delivery Counts'!$A$55:$I$86,9,FALSE)</f>
        <v>0</v>
      </c>
      <c r="S854" s="16">
        <f t="shared" si="39"/>
        <v>0</v>
      </c>
      <c r="T854" s="237"/>
      <c r="U854" s="237"/>
    </row>
    <row r="855" spans="1:21" s="172" customFormat="1">
      <c r="A855" s="38">
        <v>28</v>
      </c>
      <c r="B855" s="39">
        <f t="shared" si="29"/>
        <v>0</v>
      </c>
      <c r="C855" s="39" t="str">
        <f t="shared" si="38"/>
        <v>2021 Prior Year</v>
      </c>
      <c r="D855" s="40">
        <v>2</v>
      </c>
      <c r="E855" s="662">
        <v>28</v>
      </c>
      <c r="F855" s="662">
        <v>6</v>
      </c>
      <c r="G855" s="311" t="s">
        <v>139</v>
      </c>
      <c r="H855" s="40" t="s">
        <v>217</v>
      </c>
      <c r="I855" s="658" t="s">
        <v>262</v>
      </c>
      <c r="J855" s="303">
        <v>0</v>
      </c>
      <c r="K855" s="304">
        <v>0</v>
      </c>
      <c r="L855" s="305">
        <v>0</v>
      </c>
      <c r="M855" s="305">
        <v>0</v>
      </c>
      <c r="N855" s="303">
        <v>0</v>
      </c>
      <c r="O855" s="306">
        <v>0</v>
      </c>
      <c r="P855" s="303">
        <v>0</v>
      </c>
      <c r="Q855" s="171">
        <f>VLOOKUP(C855&amp;D855&amp;A855,'Delivery Counts'!$A$55:$I$86,8,FALSE)</f>
        <v>0</v>
      </c>
      <c r="R855" s="171">
        <f>VLOOKUP(C855&amp;D855&amp;A855,'Delivery Counts'!$A$55:$I$86,9,FALSE)</f>
        <v>0</v>
      </c>
      <c r="S855" s="16">
        <f t="shared" si="39"/>
        <v>0</v>
      </c>
      <c r="T855" s="237"/>
      <c r="U855" s="237"/>
    </row>
    <row r="856" spans="1:21" s="172" customFormat="1">
      <c r="A856" s="38">
        <v>28</v>
      </c>
      <c r="B856" s="39">
        <f t="shared" si="29"/>
        <v>0</v>
      </c>
      <c r="C856" s="39" t="str">
        <f t="shared" si="38"/>
        <v>2021 Prior Year</v>
      </c>
      <c r="D856" s="40">
        <v>2</v>
      </c>
      <c r="E856" s="662">
        <v>28</v>
      </c>
      <c r="F856" s="662">
        <v>6</v>
      </c>
      <c r="G856" s="311" t="s">
        <v>139</v>
      </c>
      <c r="H856" s="40" t="s">
        <v>218</v>
      </c>
      <c r="I856" s="658" t="s">
        <v>677</v>
      </c>
      <c r="J856" s="303">
        <v>0</v>
      </c>
      <c r="K856" s="304">
        <v>0</v>
      </c>
      <c r="L856" s="305">
        <v>0</v>
      </c>
      <c r="M856" s="305">
        <v>0</v>
      </c>
      <c r="N856" s="303">
        <v>0</v>
      </c>
      <c r="O856" s="306">
        <v>0</v>
      </c>
      <c r="P856" s="303">
        <v>0</v>
      </c>
      <c r="Q856" s="171">
        <f>VLOOKUP(C856&amp;D856&amp;A856,'Delivery Counts'!$A$55:$I$86,8,FALSE)</f>
        <v>0</v>
      </c>
      <c r="R856" s="171">
        <f>VLOOKUP(C856&amp;D856&amp;A856,'Delivery Counts'!$A$55:$I$86,9,FALSE)</f>
        <v>0</v>
      </c>
      <c r="S856" s="16">
        <f t="shared" si="39"/>
        <v>0</v>
      </c>
      <c r="T856" s="237"/>
      <c r="U856" s="237"/>
    </row>
    <row r="857" spans="1:21" s="172" customFormat="1">
      <c r="A857" s="38">
        <v>28</v>
      </c>
      <c r="B857" s="39">
        <f t="shared" si="29"/>
        <v>0</v>
      </c>
      <c r="C857" s="39" t="str">
        <f t="shared" si="38"/>
        <v>2021 Prior Year</v>
      </c>
      <c r="D857" s="40">
        <v>2</v>
      </c>
      <c r="E857" s="662">
        <v>28</v>
      </c>
      <c r="F857" s="662">
        <v>6</v>
      </c>
      <c r="G857" s="311" t="s">
        <v>139</v>
      </c>
      <c r="H857" s="40" t="s">
        <v>219</v>
      </c>
      <c r="I857" s="658" t="s">
        <v>263</v>
      </c>
      <c r="J857" s="303">
        <v>0</v>
      </c>
      <c r="K857" s="304">
        <v>0</v>
      </c>
      <c r="L857" s="305">
        <v>0</v>
      </c>
      <c r="M857" s="305">
        <v>0</v>
      </c>
      <c r="N857" s="303">
        <v>0</v>
      </c>
      <c r="O857" s="306">
        <v>0</v>
      </c>
      <c r="P857" s="303">
        <v>0</v>
      </c>
      <c r="Q857" s="171">
        <f>VLOOKUP(C857&amp;D857&amp;A857,'Delivery Counts'!$A$55:$I$86,8,FALSE)</f>
        <v>0</v>
      </c>
      <c r="R857" s="171">
        <f>VLOOKUP(C857&amp;D857&amp;A857,'Delivery Counts'!$A$55:$I$86,9,FALSE)</f>
        <v>0</v>
      </c>
      <c r="S857" s="16">
        <f t="shared" si="39"/>
        <v>0</v>
      </c>
      <c r="T857" s="237"/>
      <c r="U857" s="237"/>
    </row>
    <row r="858" spans="1:21" s="172" customFormat="1">
      <c r="A858" s="38">
        <v>28</v>
      </c>
      <c r="B858" s="39">
        <f t="shared" si="29"/>
        <v>0</v>
      </c>
      <c r="C858" s="39" t="str">
        <f t="shared" si="38"/>
        <v>2021 Prior Year</v>
      </c>
      <c r="D858" s="40">
        <v>2</v>
      </c>
      <c r="E858" s="662">
        <v>28</v>
      </c>
      <c r="F858" s="662">
        <v>6</v>
      </c>
      <c r="G858" s="311" t="s">
        <v>139</v>
      </c>
      <c r="H858" s="40" t="s">
        <v>220</v>
      </c>
      <c r="I858" s="658" t="s">
        <v>675</v>
      </c>
      <c r="J858" s="303">
        <v>0</v>
      </c>
      <c r="K858" s="304">
        <v>0</v>
      </c>
      <c r="L858" s="305">
        <v>0</v>
      </c>
      <c r="M858" s="305">
        <v>0</v>
      </c>
      <c r="N858" s="303">
        <v>0</v>
      </c>
      <c r="O858" s="306">
        <v>0</v>
      </c>
      <c r="P858" s="303">
        <v>0</v>
      </c>
      <c r="Q858" s="171">
        <f>VLOOKUP(C858&amp;D858&amp;A858,'Delivery Counts'!$A$55:$I$86,8,FALSE)</f>
        <v>0</v>
      </c>
      <c r="R858" s="171">
        <f>VLOOKUP(C858&amp;D858&amp;A858,'Delivery Counts'!$A$55:$I$86,9,FALSE)</f>
        <v>0</v>
      </c>
      <c r="S858" s="16">
        <f t="shared" si="39"/>
        <v>0</v>
      </c>
      <c r="T858" s="237"/>
      <c r="U858" s="237"/>
    </row>
    <row r="859" spans="1:21" s="172" customFormat="1">
      <c r="A859" s="38">
        <v>28</v>
      </c>
      <c r="B859" s="39">
        <f t="shared" si="29"/>
        <v>0</v>
      </c>
      <c r="C859" s="39" t="str">
        <f t="shared" si="38"/>
        <v>2021 Prior Year</v>
      </c>
      <c r="D859" s="40">
        <v>2</v>
      </c>
      <c r="E859" s="662">
        <v>28</v>
      </c>
      <c r="F859" s="662">
        <v>6</v>
      </c>
      <c r="G859" s="311" t="s">
        <v>139</v>
      </c>
      <c r="H859" s="40" t="s">
        <v>221</v>
      </c>
      <c r="I859" s="658" t="s">
        <v>264</v>
      </c>
      <c r="J859" s="303">
        <v>0</v>
      </c>
      <c r="K859" s="304">
        <v>0</v>
      </c>
      <c r="L859" s="305">
        <v>0</v>
      </c>
      <c r="M859" s="305">
        <v>0</v>
      </c>
      <c r="N859" s="303">
        <v>0</v>
      </c>
      <c r="O859" s="306">
        <v>0</v>
      </c>
      <c r="P859" s="303">
        <v>0</v>
      </c>
      <c r="Q859" s="171">
        <f>VLOOKUP(C859&amp;D859&amp;A859,'Delivery Counts'!$A$55:$I$86,8,FALSE)</f>
        <v>0</v>
      </c>
      <c r="R859" s="171">
        <f>VLOOKUP(C859&amp;D859&amp;A859,'Delivery Counts'!$A$55:$I$86,9,FALSE)</f>
        <v>0</v>
      </c>
      <c r="S859" s="16">
        <f t="shared" si="39"/>
        <v>0</v>
      </c>
      <c r="T859" s="237"/>
      <c r="U859" s="237"/>
    </row>
    <row r="860" spans="1:21" s="172" customFormat="1">
      <c r="A860" s="38">
        <v>28</v>
      </c>
      <c r="B860" s="39">
        <f t="shared" si="29"/>
        <v>0</v>
      </c>
      <c r="C860" s="39" t="str">
        <f t="shared" si="38"/>
        <v>2021 Prior Year</v>
      </c>
      <c r="D860" s="40">
        <v>2</v>
      </c>
      <c r="E860" s="662">
        <v>28</v>
      </c>
      <c r="F860" s="662">
        <v>6</v>
      </c>
      <c r="G860" s="311" t="s">
        <v>139</v>
      </c>
      <c r="H860" s="40" t="s">
        <v>222</v>
      </c>
      <c r="I860" s="658" t="s">
        <v>206</v>
      </c>
      <c r="J860" s="303">
        <v>0</v>
      </c>
      <c r="K860" s="304">
        <v>0</v>
      </c>
      <c r="L860" s="305">
        <v>0</v>
      </c>
      <c r="M860" s="305">
        <v>0</v>
      </c>
      <c r="N860" s="303">
        <v>0</v>
      </c>
      <c r="O860" s="306">
        <v>0</v>
      </c>
      <c r="P860" s="303">
        <v>0</v>
      </c>
      <c r="Q860" s="171">
        <f>VLOOKUP(C860&amp;D860&amp;A860,'Delivery Counts'!$A$55:$I$86,8,FALSE)</f>
        <v>0</v>
      </c>
      <c r="R860" s="171">
        <f>VLOOKUP(C860&amp;D860&amp;A860,'Delivery Counts'!$A$55:$I$86,9,FALSE)</f>
        <v>0</v>
      </c>
      <c r="S860" s="16">
        <f t="shared" si="39"/>
        <v>0</v>
      </c>
      <c r="T860" s="237"/>
      <c r="U860" s="237"/>
    </row>
    <row r="861" spans="1:21">
      <c r="A861" s="38">
        <v>28</v>
      </c>
      <c r="B861" s="39">
        <f t="shared" si="29"/>
        <v>0</v>
      </c>
      <c r="C861" s="39" t="str">
        <f t="shared" si="38"/>
        <v>2021 Prior Year</v>
      </c>
      <c r="D861" s="40">
        <v>2</v>
      </c>
      <c r="E861" s="662">
        <v>28</v>
      </c>
      <c r="F861" s="662">
        <v>6</v>
      </c>
      <c r="G861" s="311" t="s">
        <v>139</v>
      </c>
      <c r="H861" s="40" t="s">
        <v>223</v>
      </c>
      <c r="I861" s="658" t="s">
        <v>181</v>
      </c>
      <c r="J861" s="303">
        <v>0</v>
      </c>
      <c r="K861" s="304">
        <v>0</v>
      </c>
      <c r="L861" s="305">
        <v>0</v>
      </c>
      <c r="M861" s="305">
        <v>0</v>
      </c>
      <c r="N861" s="303">
        <v>0</v>
      </c>
      <c r="O861" s="306">
        <v>0</v>
      </c>
      <c r="P861" s="303">
        <v>0</v>
      </c>
      <c r="Q861" s="171">
        <f>VLOOKUP(C861&amp;D861&amp;A861,'Delivery Counts'!$A$55:$I$86,8,FALSE)</f>
        <v>0</v>
      </c>
      <c r="R861" s="171">
        <f>VLOOKUP(C861&amp;D861&amp;A861,'Delivery Counts'!$A$55:$I$86,9,FALSE)</f>
        <v>0</v>
      </c>
      <c r="S861" s="16">
        <f t="shared" si="39"/>
        <v>0</v>
      </c>
    </row>
    <row r="862" spans="1:21">
      <c r="A862" s="38">
        <v>28</v>
      </c>
      <c r="B862" s="39">
        <f t="shared" si="29"/>
        <v>0</v>
      </c>
      <c r="C862" s="39" t="str">
        <f t="shared" si="38"/>
        <v>2021 Prior Year</v>
      </c>
      <c r="D862" s="40">
        <v>2</v>
      </c>
      <c r="E862" s="662">
        <v>28</v>
      </c>
      <c r="F862" s="662">
        <v>6</v>
      </c>
      <c r="G862" s="311" t="s">
        <v>139</v>
      </c>
      <c r="H862" s="40" t="s">
        <v>150</v>
      </c>
      <c r="I862" s="658" t="s">
        <v>204</v>
      </c>
      <c r="J862" s="303">
        <v>0</v>
      </c>
      <c r="K862" s="304">
        <v>0</v>
      </c>
      <c r="L862" s="305">
        <v>0</v>
      </c>
      <c r="M862" s="305">
        <v>0</v>
      </c>
      <c r="N862" s="303">
        <v>0</v>
      </c>
      <c r="O862" s="306">
        <v>0</v>
      </c>
      <c r="P862" s="303">
        <v>0</v>
      </c>
      <c r="Q862" s="171">
        <f>VLOOKUP(C862&amp;D862&amp;A862,'Delivery Counts'!$A$55:$I$86,8,FALSE)</f>
        <v>0</v>
      </c>
      <c r="R862" s="171">
        <f>VLOOKUP(C862&amp;D862&amp;A862,'Delivery Counts'!$A$55:$I$86,9,FALSE)</f>
        <v>0</v>
      </c>
      <c r="S862" s="16">
        <f t="shared" si="39"/>
        <v>0</v>
      </c>
    </row>
    <row r="863" spans="1:21" s="172" customFormat="1">
      <c r="A863" s="38">
        <v>28</v>
      </c>
      <c r="B863" s="39">
        <f t="shared" si="29"/>
        <v>0</v>
      </c>
      <c r="C863" s="39" t="str">
        <f t="shared" si="38"/>
        <v>2021 Prior Year</v>
      </c>
      <c r="D863" s="40">
        <v>2</v>
      </c>
      <c r="E863" s="662">
        <v>28</v>
      </c>
      <c r="F863" s="662">
        <v>6</v>
      </c>
      <c r="G863" s="311" t="s">
        <v>139</v>
      </c>
      <c r="H863" s="40" t="s">
        <v>151</v>
      </c>
      <c r="I863" s="658" t="s">
        <v>205</v>
      </c>
      <c r="J863" s="303">
        <v>0</v>
      </c>
      <c r="K863" s="304">
        <v>0</v>
      </c>
      <c r="L863" s="305">
        <v>0</v>
      </c>
      <c r="M863" s="305">
        <v>0</v>
      </c>
      <c r="N863" s="303">
        <v>0</v>
      </c>
      <c r="O863" s="306">
        <v>0</v>
      </c>
      <c r="P863" s="303">
        <v>0</v>
      </c>
      <c r="Q863" s="171">
        <f>VLOOKUP(C863&amp;D863&amp;A863,'Delivery Counts'!$A$55:$I$86,8,FALSE)</f>
        <v>0</v>
      </c>
      <c r="R863" s="171">
        <f>VLOOKUP(C863&amp;D863&amp;A863,'Delivery Counts'!$A$55:$I$86,9,FALSE)</f>
        <v>0</v>
      </c>
      <c r="S863" s="16">
        <f t="shared" si="39"/>
        <v>0</v>
      </c>
    </row>
    <row r="864" spans="1:21" s="172" customFormat="1">
      <c r="A864" s="38">
        <v>28</v>
      </c>
      <c r="B864" s="39">
        <f t="shared" si="29"/>
        <v>0</v>
      </c>
      <c r="C864" s="39" t="str">
        <f t="shared" si="38"/>
        <v>2021 Prior Year</v>
      </c>
      <c r="D864" s="40">
        <v>2</v>
      </c>
      <c r="E864" s="662">
        <v>28</v>
      </c>
      <c r="F864" s="662">
        <v>6</v>
      </c>
      <c r="G864" s="311" t="s">
        <v>139</v>
      </c>
      <c r="H864" s="40" t="s">
        <v>152</v>
      </c>
      <c r="I864" s="658" t="s">
        <v>182</v>
      </c>
      <c r="J864" s="303">
        <v>0</v>
      </c>
      <c r="K864" s="304">
        <v>0</v>
      </c>
      <c r="L864" s="305">
        <v>0</v>
      </c>
      <c r="M864" s="305">
        <v>0</v>
      </c>
      <c r="N864" s="303">
        <v>0</v>
      </c>
      <c r="O864" s="306">
        <v>0</v>
      </c>
      <c r="P864" s="303">
        <v>0</v>
      </c>
      <c r="Q864" s="171">
        <f>VLOOKUP(C864&amp;D864&amp;A864,'Delivery Counts'!$A$55:$I$86,8,FALSE)</f>
        <v>0</v>
      </c>
      <c r="R864" s="171">
        <f>VLOOKUP(C864&amp;D864&amp;A864,'Delivery Counts'!$A$55:$I$86,9,FALSE)</f>
        <v>0</v>
      </c>
      <c r="S864" s="16">
        <f t="shared" si="39"/>
        <v>0</v>
      </c>
      <c r="T864" s="237"/>
      <c r="U864" s="237"/>
    </row>
    <row r="865" spans="1:21" s="172" customFormat="1">
      <c r="A865" s="38">
        <v>28</v>
      </c>
      <c r="B865" s="39">
        <f t="shared" si="29"/>
        <v>0</v>
      </c>
      <c r="C865" s="39" t="str">
        <f t="shared" si="38"/>
        <v>2021 Prior Year</v>
      </c>
      <c r="D865" s="40">
        <v>2</v>
      </c>
      <c r="E865" s="662">
        <v>28</v>
      </c>
      <c r="F865" s="662">
        <v>6</v>
      </c>
      <c r="G865" s="311" t="s">
        <v>139</v>
      </c>
      <c r="H865" s="40" t="s">
        <v>70</v>
      </c>
      <c r="I865" s="658" t="s">
        <v>265</v>
      </c>
      <c r="J865" s="303">
        <v>0</v>
      </c>
      <c r="K865" s="304">
        <v>0</v>
      </c>
      <c r="L865" s="305">
        <v>0</v>
      </c>
      <c r="M865" s="305">
        <v>0</v>
      </c>
      <c r="N865" s="303">
        <v>0</v>
      </c>
      <c r="O865" s="306">
        <v>0</v>
      </c>
      <c r="P865" s="303">
        <v>0</v>
      </c>
      <c r="Q865" s="171">
        <f>VLOOKUP(C865&amp;D865&amp;A865,'Delivery Counts'!$A$55:$I$86,8,FALSE)</f>
        <v>0</v>
      </c>
      <c r="R865" s="171">
        <f>VLOOKUP(C865&amp;D865&amp;A865,'Delivery Counts'!$A$55:$I$86,9,FALSE)</f>
        <v>0</v>
      </c>
      <c r="S865" s="16">
        <f t="shared" si="39"/>
        <v>0</v>
      </c>
      <c r="T865" s="237"/>
      <c r="U865" s="237"/>
    </row>
    <row r="866" spans="1:21" s="172" customFormat="1">
      <c r="A866" s="38">
        <v>28</v>
      </c>
      <c r="B866" s="39">
        <f t="shared" si="29"/>
        <v>0</v>
      </c>
      <c r="C866" s="39" t="str">
        <f t="shared" si="38"/>
        <v>2021 Prior Year</v>
      </c>
      <c r="D866" s="40">
        <v>2</v>
      </c>
      <c r="E866" s="662">
        <v>28</v>
      </c>
      <c r="F866" s="662">
        <v>6</v>
      </c>
      <c r="G866" s="311" t="s">
        <v>139</v>
      </c>
      <c r="H866" s="40" t="s">
        <v>71</v>
      </c>
      <c r="I866" s="658" t="s">
        <v>266</v>
      </c>
      <c r="J866" s="303">
        <v>0</v>
      </c>
      <c r="K866" s="304">
        <v>0</v>
      </c>
      <c r="L866" s="305">
        <v>0</v>
      </c>
      <c r="M866" s="305">
        <v>0</v>
      </c>
      <c r="N866" s="303">
        <v>0</v>
      </c>
      <c r="O866" s="306">
        <v>0</v>
      </c>
      <c r="P866" s="303">
        <v>0</v>
      </c>
      <c r="Q866" s="171">
        <f>VLOOKUP(C866&amp;D866&amp;A866,'Delivery Counts'!$A$55:$I$86,8,FALSE)</f>
        <v>0</v>
      </c>
      <c r="R866" s="171">
        <f>VLOOKUP(C866&amp;D866&amp;A866,'Delivery Counts'!$A$55:$I$86,9,FALSE)</f>
        <v>0</v>
      </c>
      <c r="S866" s="16">
        <f t="shared" si="39"/>
        <v>0</v>
      </c>
      <c r="T866" s="237"/>
      <c r="U866" s="237"/>
    </row>
    <row r="867" spans="1:21" s="172" customFormat="1">
      <c r="A867" s="38">
        <v>28</v>
      </c>
      <c r="B867" s="39">
        <f t="shared" si="29"/>
        <v>0</v>
      </c>
      <c r="C867" s="39" t="str">
        <f t="shared" si="38"/>
        <v>2021 Prior Year</v>
      </c>
      <c r="D867" s="40">
        <v>2</v>
      </c>
      <c r="E867" s="662">
        <v>28</v>
      </c>
      <c r="F867" s="662">
        <v>6</v>
      </c>
      <c r="G867" s="311" t="s">
        <v>139</v>
      </c>
      <c r="H867" s="40" t="s">
        <v>72</v>
      </c>
      <c r="I867" s="658" t="s">
        <v>527</v>
      </c>
      <c r="J867" s="303">
        <v>0</v>
      </c>
      <c r="K867" s="304">
        <v>0</v>
      </c>
      <c r="L867" s="305">
        <v>0</v>
      </c>
      <c r="M867" s="305">
        <v>0</v>
      </c>
      <c r="N867" s="303">
        <v>0</v>
      </c>
      <c r="O867" s="306">
        <v>0</v>
      </c>
      <c r="P867" s="303">
        <v>0</v>
      </c>
      <c r="Q867" s="171">
        <f>VLOOKUP(C867&amp;D867&amp;A867,'Delivery Counts'!$A$55:$I$86,8,FALSE)</f>
        <v>0</v>
      </c>
      <c r="R867" s="171">
        <f>VLOOKUP(C867&amp;D867&amp;A867,'Delivery Counts'!$A$55:$I$86,9,FALSE)</f>
        <v>0</v>
      </c>
      <c r="S867" s="16">
        <f t="shared" si="39"/>
        <v>0</v>
      </c>
      <c r="T867" s="237"/>
      <c r="U867" s="237"/>
    </row>
    <row r="868" spans="1:21" s="172" customFormat="1">
      <c r="A868" s="38">
        <v>28</v>
      </c>
      <c r="B868" s="39">
        <f t="shared" si="29"/>
        <v>0</v>
      </c>
      <c r="C868" s="39" t="str">
        <f t="shared" si="38"/>
        <v>2021 Prior Year</v>
      </c>
      <c r="D868" s="40">
        <v>2</v>
      </c>
      <c r="E868" s="662">
        <v>28</v>
      </c>
      <c r="F868" s="662">
        <v>6</v>
      </c>
      <c r="G868" s="40" t="s">
        <v>139</v>
      </c>
      <c r="H868" s="40" t="s">
        <v>73</v>
      </c>
      <c r="I868" s="658" t="s">
        <v>528</v>
      </c>
      <c r="J868" s="303">
        <v>0</v>
      </c>
      <c r="K868" s="304">
        <v>0</v>
      </c>
      <c r="L868" s="305">
        <v>0</v>
      </c>
      <c r="M868" s="305">
        <v>0</v>
      </c>
      <c r="N868" s="303">
        <v>0</v>
      </c>
      <c r="O868" s="306">
        <v>0</v>
      </c>
      <c r="P868" s="303">
        <v>0</v>
      </c>
      <c r="Q868" s="171">
        <f>VLOOKUP(C868&amp;D868&amp;A868,'Delivery Counts'!$A$55:$I$86,8,FALSE)</f>
        <v>0</v>
      </c>
      <c r="R868" s="171">
        <f>VLOOKUP(C868&amp;D868&amp;A868,'Delivery Counts'!$A$55:$I$86,9,FALSE)</f>
        <v>0</v>
      </c>
      <c r="S868" s="16">
        <f t="shared" si="39"/>
        <v>0</v>
      </c>
      <c r="T868" s="237"/>
      <c r="U868" s="237"/>
    </row>
    <row r="869" spans="1:21" s="172" customFormat="1">
      <c r="A869" s="775">
        <v>28</v>
      </c>
      <c r="B869" s="776">
        <f t="shared" si="29"/>
        <v>0</v>
      </c>
      <c r="C869" s="776" t="str">
        <f t="shared" si="38"/>
        <v>2021 Prior Year</v>
      </c>
      <c r="D869" s="777">
        <v>2</v>
      </c>
      <c r="E869" s="778">
        <v>28</v>
      </c>
      <c r="F869" s="778">
        <v>6</v>
      </c>
      <c r="G869" s="777" t="s">
        <v>139</v>
      </c>
      <c r="H869" s="777" t="s">
        <v>409</v>
      </c>
      <c r="I869" s="779" t="s">
        <v>803</v>
      </c>
      <c r="J869" s="781">
        <v>0</v>
      </c>
      <c r="K869" s="782">
        <v>0</v>
      </c>
      <c r="L869" s="783">
        <v>0</v>
      </c>
      <c r="M869" s="783">
        <v>0</v>
      </c>
      <c r="N869" s="781">
        <v>0</v>
      </c>
      <c r="O869" s="784">
        <v>0</v>
      </c>
      <c r="P869" s="781">
        <v>0</v>
      </c>
      <c r="Q869" s="798">
        <f>VLOOKUP(C869&amp;D869&amp;A869,'Delivery Counts'!$A$55:$I$86,8,FALSE)</f>
        <v>0</v>
      </c>
      <c r="R869" s="798">
        <f>VLOOKUP(C869&amp;D869&amp;A869,'Delivery Counts'!$A$55:$I$86,9,FALSE)</f>
        <v>0</v>
      </c>
      <c r="S869" s="785">
        <f t="shared" si="39"/>
        <v>0</v>
      </c>
      <c r="T869" s="237"/>
      <c r="U869" s="237"/>
    </row>
    <row r="870" spans="1:21" s="172" customFormat="1">
      <c r="A870" s="38">
        <v>16</v>
      </c>
      <c r="B870" s="39">
        <f t="shared" si="29"/>
        <v>0</v>
      </c>
      <c r="C870" s="39" t="str">
        <f t="shared" si="38"/>
        <v>2021 Prior Year</v>
      </c>
      <c r="D870" s="40">
        <v>3</v>
      </c>
      <c r="E870" s="662">
        <v>16</v>
      </c>
      <c r="F870" s="40">
        <v>1</v>
      </c>
      <c r="G870" s="40" t="s">
        <v>138</v>
      </c>
      <c r="H870" s="40" t="s">
        <v>211</v>
      </c>
      <c r="I870" s="698" t="s">
        <v>261</v>
      </c>
      <c r="J870" s="303">
        <v>0</v>
      </c>
      <c r="K870" s="304">
        <v>0</v>
      </c>
      <c r="L870" s="305">
        <v>0</v>
      </c>
      <c r="M870" s="305">
        <v>0</v>
      </c>
      <c r="N870" s="303">
        <v>0</v>
      </c>
      <c r="O870" s="306">
        <v>0</v>
      </c>
      <c r="P870" s="303">
        <v>0</v>
      </c>
      <c r="Q870" s="171">
        <f>VLOOKUP(C870&amp;D870&amp;A870,'Delivery Counts'!$A$55:$I$86,8,FALSE)</f>
        <v>0</v>
      </c>
      <c r="R870" s="171">
        <f>VLOOKUP(C870&amp;D870&amp;A870,'Delivery Counts'!$A$55:$I$86,9,FALSE)</f>
        <v>0</v>
      </c>
      <c r="S870" s="16">
        <f t="shared" si="39"/>
        <v>0</v>
      </c>
      <c r="T870" s="237"/>
      <c r="U870" s="237"/>
    </row>
    <row r="871" spans="1:21" s="172" customFormat="1">
      <c r="A871" s="38">
        <v>16</v>
      </c>
      <c r="B871" s="39">
        <f t="shared" si="29"/>
        <v>0</v>
      </c>
      <c r="C871" s="39" t="str">
        <f t="shared" si="38"/>
        <v>2021 Prior Year</v>
      </c>
      <c r="D871" s="40">
        <v>3</v>
      </c>
      <c r="E871" s="662">
        <v>16</v>
      </c>
      <c r="F871" s="40">
        <v>1</v>
      </c>
      <c r="G871" s="311" t="s">
        <v>138</v>
      </c>
      <c r="H871" s="40" t="s">
        <v>214</v>
      </c>
      <c r="I871" s="658" t="s">
        <v>676</v>
      </c>
      <c r="J871" s="303">
        <v>0</v>
      </c>
      <c r="K871" s="304">
        <v>0</v>
      </c>
      <c r="L871" s="305">
        <v>0</v>
      </c>
      <c r="M871" s="305">
        <v>0</v>
      </c>
      <c r="N871" s="303">
        <v>0</v>
      </c>
      <c r="O871" s="306">
        <v>0</v>
      </c>
      <c r="P871" s="303">
        <v>0</v>
      </c>
      <c r="Q871" s="171">
        <f>VLOOKUP(C871&amp;D871&amp;A871,'Delivery Counts'!$A$55:$I$86,8,FALSE)</f>
        <v>0</v>
      </c>
      <c r="R871" s="171">
        <f>VLOOKUP(C871&amp;D871&amp;A871,'Delivery Counts'!$A$55:$I$86,9,FALSE)</f>
        <v>0</v>
      </c>
      <c r="S871" s="16">
        <f t="shared" si="39"/>
        <v>0</v>
      </c>
      <c r="T871" s="237"/>
      <c r="U871" s="237"/>
    </row>
    <row r="872" spans="1:21" s="172" customFormat="1">
      <c r="A872" s="38">
        <v>16</v>
      </c>
      <c r="B872" s="39">
        <f t="shared" si="29"/>
        <v>0</v>
      </c>
      <c r="C872" s="39" t="str">
        <f t="shared" si="38"/>
        <v>2021 Prior Year</v>
      </c>
      <c r="D872" s="40">
        <v>3</v>
      </c>
      <c r="E872" s="662">
        <v>16</v>
      </c>
      <c r="F872" s="40">
        <v>1</v>
      </c>
      <c r="G872" s="311" t="s">
        <v>138</v>
      </c>
      <c r="H872" s="40" t="s">
        <v>215</v>
      </c>
      <c r="I872" s="658" t="s">
        <v>216</v>
      </c>
      <c r="J872" s="303">
        <v>0</v>
      </c>
      <c r="K872" s="304">
        <v>0</v>
      </c>
      <c r="L872" s="305">
        <v>0</v>
      </c>
      <c r="M872" s="305">
        <v>0</v>
      </c>
      <c r="N872" s="303">
        <v>0</v>
      </c>
      <c r="O872" s="306">
        <v>0</v>
      </c>
      <c r="P872" s="303">
        <v>0</v>
      </c>
      <c r="Q872" s="171">
        <f>VLOOKUP(C872&amp;D872&amp;A872,'Delivery Counts'!$A$55:$I$86,8,FALSE)</f>
        <v>0</v>
      </c>
      <c r="R872" s="171">
        <f>VLOOKUP(C872&amp;D872&amp;A872,'Delivery Counts'!$A$55:$I$86,9,FALSE)</f>
        <v>0</v>
      </c>
      <c r="S872" s="16">
        <f t="shared" si="39"/>
        <v>0</v>
      </c>
      <c r="T872" s="237"/>
      <c r="U872" s="237"/>
    </row>
    <row r="873" spans="1:21" s="172" customFormat="1">
      <c r="A873" s="38">
        <v>16</v>
      </c>
      <c r="B873" s="39">
        <f t="shared" si="29"/>
        <v>0</v>
      </c>
      <c r="C873" s="39" t="str">
        <f t="shared" si="38"/>
        <v>2021 Prior Year</v>
      </c>
      <c r="D873" s="40">
        <v>3</v>
      </c>
      <c r="E873" s="662">
        <v>16</v>
      </c>
      <c r="F873" s="40">
        <v>1</v>
      </c>
      <c r="G873" s="311" t="s">
        <v>138</v>
      </c>
      <c r="H873" s="40" t="s">
        <v>217</v>
      </c>
      <c r="I873" s="658" t="s">
        <v>262</v>
      </c>
      <c r="J873" s="303">
        <v>0</v>
      </c>
      <c r="K873" s="304">
        <v>0</v>
      </c>
      <c r="L873" s="305">
        <v>0</v>
      </c>
      <c r="M873" s="305">
        <v>0</v>
      </c>
      <c r="N873" s="303">
        <v>0</v>
      </c>
      <c r="O873" s="306">
        <v>0</v>
      </c>
      <c r="P873" s="303">
        <v>0</v>
      </c>
      <c r="Q873" s="171">
        <f>VLOOKUP(C873&amp;D873&amp;A873,'Delivery Counts'!$A$55:$I$86,8,FALSE)</f>
        <v>0</v>
      </c>
      <c r="R873" s="171">
        <f>VLOOKUP(C873&amp;D873&amp;A873,'Delivery Counts'!$A$55:$I$86,9,FALSE)</f>
        <v>0</v>
      </c>
      <c r="S873" s="16">
        <f t="shared" si="39"/>
        <v>0</v>
      </c>
      <c r="T873" s="237"/>
      <c r="U873" s="237"/>
    </row>
    <row r="874" spans="1:21" s="172" customFormat="1">
      <c r="A874" s="38">
        <v>16</v>
      </c>
      <c r="B874" s="39">
        <f t="shared" si="29"/>
        <v>0</v>
      </c>
      <c r="C874" s="39" t="str">
        <f t="shared" si="38"/>
        <v>2021 Prior Year</v>
      </c>
      <c r="D874" s="40">
        <v>3</v>
      </c>
      <c r="E874" s="662">
        <v>16</v>
      </c>
      <c r="F874" s="40">
        <v>1</v>
      </c>
      <c r="G874" s="311" t="s">
        <v>138</v>
      </c>
      <c r="H874" s="40" t="s">
        <v>218</v>
      </c>
      <c r="I874" s="658" t="s">
        <v>677</v>
      </c>
      <c r="J874" s="303">
        <v>0</v>
      </c>
      <c r="K874" s="304">
        <v>0</v>
      </c>
      <c r="L874" s="305">
        <v>0</v>
      </c>
      <c r="M874" s="305">
        <v>0</v>
      </c>
      <c r="N874" s="303">
        <v>0</v>
      </c>
      <c r="O874" s="306">
        <v>0</v>
      </c>
      <c r="P874" s="303">
        <v>0</v>
      </c>
      <c r="Q874" s="171">
        <f>VLOOKUP(C874&amp;D874&amp;A874,'Delivery Counts'!$A$55:$I$86,8,FALSE)</f>
        <v>0</v>
      </c>
      <c r="R874" s="171">
        <f>VLOOKUP(C874&amp;D874&amp;A874,'Delivery Counts'!$A$55:$I$86,9,FALSE)</f>
        <v>0</v>
      </c>
      <c r="S874" s="16">
        <f t="shared" si="39"/>
        <v>0</v>
      </c>
      <c r="T874" s="237"/>
      <c r="U874" s="237"/>
    </row>
    <row r="875" spans="1:21" s="172" customFormat="1">
      <c r="A875" s="38">
        <v>16</v>
      </c>
      <c r="B875" s="39">
        <f t="shared" si="29"/>
        <v>0</v>
      </c>
      <c r="C875" s="39" t="str">
        <f t="shared" si="38"/>
        <v>2021 Prior Year</v>
      </c>
      <c r="D875" s="40">
        <v>3</v>
      </c>
      <c r="E875" s="662">
        <v>16</v>
      </c>
      <c r="F875" s="40">
        <v>1</v>
      </c>
      <c r="G875" s="311" t="s">
        <v>138</v>
      </c>
      <c r="H875" s="40" t="s">
        <v>219</v>
      </c>
      <c r="I875" s="658" t="s">
        <v>263</v>
      </c>
      <c r="J875" s="303">
        <v>0</v>
      </c>
      <c r="K875" s="304">
        <v>0</v>
      </c>
      <c r="L875" s="305">
        <v>0</v>
      </c>
      <c r="M875" s="305">
        <v>0</v>
      </c>
      <c r="N875" s="303">
        <v>0</v>
      </c>
      <c r="O875" s="306">
        <v>0</v>
      </c>
      <c r="P875" s="303">
        <v>0</v>
      </c>
      <c r="Q875" s="171">
        <f>VLOOKUP(C875&amp;D875&amp;A875,'Delivery Counts'!$A$55:$I$86,8,FALSE)</f>
        <v>0</v>
      </c>
      <c r="R875" s="171">
        <f>VLOOKUP(C875&amp;D875&amp;A875,'Delivery Counts'!$A$55:$I$86,9,FALSE)</f>
        <v>0</v>
      </c>
      <c r="S875" s="16">
        <f t="shared" si="39"/>
        <v>0</v>
      </c>
      <c r="T875" s="237"/>
      <c r="U875" s="237"/>
    </row>
    <row r="876" spans="1:21" s="172" customFormat="1">
      <c r="A876" s="38">
        <v>16</v>
      </c>
      <c r="B876" s="39">
        <f t="shared" si="29"/>
        <v>0</v>
      </c>
      <c r="C876" s="39" t="str">
        <f t="shared" si="38"/>
        <v>2021 Prior Year</v>
      </c>
      <c r="D876" s="40">
        <v>3</v>
      </c>
      <c r="E876" s="662">
        <v>16</v>
      </c>
      <c r="F876" s="40">
        <v>1</v>
      </c>
      <c r="G876" s="311" t="s">
        <v>138</v>
      </c>
      <c r="H876" s="40" t="s">
        <v>220</v>
      </c>
      <c r="I876" s="658" t="s">
        <v>675</v>
      </c>
      <c r="J876" s="303">
        <v>0</v>
      </c>
      <c r="K876" s="304">
        <v>0</v>
      </c>
      <c r="L876" s="305">
        <v>0</v>
      </c>
      <c r="M876" s="305">
        <v>0</v>
      </c>
      <c r="N876" s="303">
        <v>0</v>
      </c>
      <c r="O876" s="306">
        <v>0</v>
      </c>
      <c r="P876" s="303">
        <v>0</v>
      </c>
      <c r="Q876" s="171">
        <f>VLOOKUP(C876&amp;D876&amp;A876,'Delivery Counts'!$A$55:$I$86,8,FALSE)</f>
        <v>0</v>
      </c>
      <c r="R876" s="171">
        <f>VLOOKUP(C876&amp;D876&amp;A876,'Delivery Counts'!$A$55:$I$86,9,FALSE)</f>
        <v>0</v>
      </c>
      <c r="S876" s="16">
        <f t="shared" si="39"/>
        <v>0</v>
      </c>
      <c r="T876" s="237"/>
      <c r="U876" s="237"/>
    </row>
    <row r="877" spans="1:21" s="172" customFormat="1">
      <c r="A877" s="38">
        <v>16</v>
      </c>
      <c r="B877" s="39">
        <f t="shared" si="29"/>
        <v>0</v>
      </c>
      <c r="C877" s="39" t="str">
        <f t="shared" si="38"/>
        <v>2021 Prior Year</v>
      </c>
      <c r="D877" s="40">
        <v>3</v>
      </c>
      <c r="E877" s="662">
        <v>16</v>
      </c>
      <c r="F877" s="40">
        <v>1</v>
      </c>
      <c r="G877" s="311" t="s">
        <v>138</v>
      </c>
      <c r="H877" s="40" t="s">
        <v>221</v>
      </c>
      <c r="I877" s="658" t="s">
        <v>264</v>
      </c>
      <c r="J877" s="303">
        <v>0</v>
      </c>
      <c r="K877" s="304">
        <v>0</v>
      </c>
      <c r="L877" s="305">
        <v>0</v>
      </c>
      <c r="M877" s="305">
        <v>0</v>
      </c>
      <c r="N877" s="303">
        <v>0</v>
      </c>
      <c r="O877" s="306">
        <v>0</v>
      </c>
      <c r="P877" s="303">
        <v>0</v>
      </c>
      <c r="Q877" s="171">
        <f>VLOOKUP(C877&amp;D877&amp;A877,'Delivery Counts'!$A$55:$I$86,8,FALSE)</f>
        <v>0</v>
      </c>
      <c r="R877" s="171">
        <f>VLOOKUP(C877&amp;D877&amp;A877,'Delivery Counts'!$A$55:$I$86,9,FALSE)</f>
        <v>0</v>
      </c>
      <c r="S877" s="16">
        <f t="shared" si="39"/>
        <v>0</v>
      </c>
      <c r="T877" s="237"/>
      <c r="U877" s="237"/>
    </row>
    <row r="878" spans="1:21" s="172" customFormat="1">
      <c r="A878" s="38">
        <v>16</v>
      </c>
      <c r="B878" s="39">
        <f t="shared" si="29"/>
        <v>0</v>
      </c>
      <c r="C878" s="39" t="str">
        <f t="shared" si="38"/>
        <v>2021 Prior Year</v>
      </c>
      <c r="D878" s="40">
        <v>3</v>
      </c>
      <c r="E878" s="662">
        <v>16</v>
      </c>
      <c r="F878" s="40">
        <v>1</v>
      </c>
      <c r="G878" s="311" t="s">
        <v>138</v>
      </c>
      <c r="H878" s="40" t="s">
        <v>222</v>
      </c>
      <c r="I878" s="658" t="s">
        <v>206</v>
      </c>
      <c r="J878" s="303">
        <v>0</v>
      </c>
      <c r="K878" s="304">
        <v>0</v>
      </c>
      <c r="L878" s="305">
        <v>0</v>
      </c>
      <c r="M878" s="305">
        <v>0</v>
      </c>
      <c r="N878" s="303">
        <v>0</v>
      </c>
      <c r="O878" s="306">
        <v>0</v>
      </c>
      <c r="P878" s="303">
        <v>0</v>
      </c>
      <c r="Q878" s="171">
        <f>VLOOKUP(C878&amp;D878&amp;A878,'Delivery Counts'!$A$55:$I$86,8,FALSE)</f>
        <v>0</v>
      </c>
      <c r="R878" s="171">
        <f>VLOOKUP(C878&amp;D878&amp;A878,'Delivery Counts'!$A$55:$I$86,9,FALSE)</f>
        <v>0</v>
      </c>
      <c r="S878" s="16">
        <f t="shared" si="39"/>
        <v>0</v>
      </c>
      <c r="T878" s="237"/>
      <c r="U878" s="237"/>
    </row>
    <row r="879" spans="1:21">
      <c r="A879" s="38">
        <v>16</v>
      </c>
      <c r="B879" s="39">
        <f t="shared" si="29"/>
        <v>0</v>
      </c>
      <c r="C879" s="39" t="str">
        <f t="shared" si="38"/>
        <v>2021 Prior Year</v>
      </c>
      <c r="D879" s="40">
        <v>3</v>
      </c>
      <c r="E879" s="662">
        <v>16</v>
      </c>
      <c r="F879" s="40">
        <v>1</v>
      </c>
      <c r="G879" s="311" t="s">
        <v>138</v>
      </c>
      <c r="H879" s="40" t="s">
        <v>223</v>
      </c>
      <c r="I879" s="658" t="s">
        <v>181</v>
      </c>
      <c r="J879" s="303">
        <v>0</v>
      </c>
      <c r="K879" s="304">
        <v>0</v>
      </c>
      <c r="L879" s="305">
        <v>0</v>
      </c>
      <c r="M879" s="305">
        <v>0</v>
      </c>
      <c r="N879" s="303">
        <v>0</v>
      </c>
      <c r="O879" s="306">
        <v>0</v>
      </c>
      <c r="P879" s="303">
        <v>0</v>
      </c>
      <c r="Q879" s="171">
        <f>VLOOKUP(C879&amp;D879&amp;A879,'Delivery Counts'!$A$55:$I$86,8,FALSE)</f>
        <v>0</v>
      </c>
      <c r="R879" s="171">
        <f>VLOOKUP(C879&amp;D879&amp;A879,'Delivery Counts'!$A$55:$I$86,9,FALSE)</f>
        <v>0</v>
      </c>
      <c r="S879" s="16">
        <f t="shared" si="39"/>
        <v>0</v>
      </c>
    </row>
    <row r="880" spans="1:21">
      <c r="A880" s="38">
        <v>16</v>
      </c>
      <c r="B880" s="39">
        <f t="shared" si="29"/>
        <v>0</v>
      </c>
      <c r="C880" s="39" t="str">
        <f t="shared" si="38"/>
        <v>2021 Prior Year</v>
      </c>
      <c r="D880" s="40">
        <v>3</v>
      </c>
      <c r="E880" s="662">
        <v>16</v>
      </c>
      <c r="F880" s="40">
        <v>1</v>
      </c>
      <c r="G880" s="311" t="s">
        <v>138</v>
      </c>
      <c r="H880" s="40" t="s">
        <v>150</v>
      </c>
      <c r="I880" s="658" t="s">
        <v>204</v>
      </c>
      <c r="J880" s="303">
        <v>0</v>
      </c>
      <c r="K880" s="304">
        <v>0</v>
      </c>
      <c r="L880" s="305">
        <v>0</v>
      </c>
      <c r="M880" s="305">
        <v>0</v>
      </c>
      <c r="N880" s="303">
        <v>0</v>
      </c>
      <c r="O880" s="306">
        <v>0</v>
      </c>
      <c r="P880" s="303">
        <v>0</v>
      </c>
      <c r="Q880" s="171">
        <f>VLOOKUP(C880&amp;D880&amp;A880,'Delivery Counts'!$A$55:$I$86,8,FALSE)</f>
        <v>0</v>
      </c>
      <c r="R880" s="171">
        <f>VLOOKUP(C880&amp;D880&amp;A880,'Delivery Counts'!$A$55:$I$86,9,FALSE)</f>
        <v>0</v>
      </c>
      <c r="S880" s="16">
        <f t="shared" si="39"/>
        <v>0</v>
      </c>
    </row>
    <row r="881" spans="1:21" s="172" customFormat="1">
      <c r="A881" s="38">
        <v>16</v>
      </c>
      <c r="B881" s="39">
        <f t="shared" si="29"/>
        <v>0</v>
      </c>
      <c r="C881" s="39" t="str">
        <f t="shared" si="38"/>
        <v>2021 Prior Year</v>
      </c>
      <c r="D881" s="40">
        <v>3</v>
      </c>
      <c r="E881" s="662">
        <v>16</v>
      </c>
      <c r="F881" s="40">
        <v>1</v>
      </c>
      <c r="G881" s="311" t="s">
        <v>138</v>
      </c>
      <c r="H881" s="40" t="s">
        <v>151</v>
      </c>
      <c r="I881" s="658" t="s">
        <v>205</v>
      </c>
      <c r="J881" s="303">
        <v>0</v>
      </c>
      <c r="K881" s="304">
        <v>0</v>
      </c>
      <c r="L881" s="305">
        <v>0</v>
      </c>
      <c r="M881" s="305">
        <v>0</v>
      </c>
      <c r="N881" s="303">
        <v>0</v>
      </c>
      <c r="O881" s="306">
        <v>0</v>
      </c>
      <c r="P881" s="303">
        <v>0</v>
      </c>
      <c r="Q881" s="171">
        <f>VLOOKUP(C881&amp;D881&amp;A881,'Delivery Counts'!$A$55:$I$86,8,FALSE)</f>
        <v>0</v>
      </c>
      <c r="R881" s="171">
        <f>VLOOKUP(C881&amp;D881&amp;A881,'Delivery Counts'!$A$55:$I$86,9,FALSE)</f>
        <v>0</v>
      </c>
      <c r="S881" s="16">
        <f t="shared" si="39"/>
        <v>0</v>
      </c>
    </row>
    <row r="882" spans="1:21" s="172" customFormat="1">
      <c r="A882" s="38">
        <v>16</v>
      </c>
      <c r="B882" s="39">
        <f t="shared" si="29"/>
        <v>0</v>
      </c>
      <c r="C882" s="39" t="str">
        <f t="shared" si="38"/>
        <v>2021 Prior Year</v>
      </c>
      <c r="D882" s="40">
        <v>3</v>
      </c>
      <c r="E882" s="662">
        <v>16</v>
      </c>
      <c r="F882" s="40">
        <v>1</v>
      </c>
      <c r="G882" s="311" t="s">
        <v>138</v>
      </c>
      <c r="H882" s="40" t="s">
        <v>152</v>
      </c>
      <c r="I882" s="658" t="s">
        <v>182</v>
      </c>
      <c r="J882" s="303">
        <v>0</v>
      </c>
      <c r="K882" s="304">
        <v>0</v>
      </c>
      <c r="L882" s="305">
        <v>0</v>
      </c>
      <c r="M882" s="305">
        <v>0</v>
      </c>
      <c r="N882" s="303">
        <v>0</v>
      </c>
      <c r="O882" s="306">
        <v>0</v>
      </c>
      <c r="P882" s="303">
        <v>0</v>
      </c>
      <c r="Q882" s="171">
        <f>VLOOKUP(C882&amp;D882&amp;A882,'Delivery Counts'!$A$55:$I$86,8,FALSE)</f>
        <v>0</v>
      </c>
      <c r="R882" s="171">
        <f>VLOOKUP(C882&amp;D882&amp;A882,'Delivery Counts'!$A$55:$I$86,9,FALSE)</f>
        <v>0</v>
      </c>
      <c r="S882" s="16">
        <f t="shared" si="39"/>
        <v>0</v>
      </c>
      <c r="T882" s="237"/>
      <c r="U882" s="237"/>
    </row>
    <row r="883" spans="1:21" s="172" customFormat="1">
      <c r="A883" s="38">
        <v>16</v>
      </c>
      <c r="B883" s="39">
        <f t="shared" si="29"/>
        <v>0</v>
      </c>
      <c r="C883" s="39" t="str">
        <f t="shared" si="38"/>
        <v>2021 Prior Year</v>
      </c>
      <c r="D883" s="40">
        <v>3</v>
      </c>
      <c r="E883" s="662">
        <v>16</v>
      </c>
      <c r="F883" s="40">
        <v>1</v>
      </c>
      <c r="G883" s="311" t="s">
        <v>138</v>
      </c>
      <c r="H883" s="40" t="s">
        <v>70</v>
      </c>
      <c r="I883" s="658" t="s">
        <v>265</v>
      </c>
      <c r="J883" s="303">
        <v>0</v>
      </c>
      <c r="K883" s="304">
        <v>0</v>
      </c>
      <c r="L883" s="305">
        <v>0</v>
      </c>
      <c r="M883" s="305">
        <v>0</v>
      </c>
      <c r="N883" s="303">
        <v>0</v>
      </c>
      <c r="O883" s="306">
        <v>0</v>
      </c>
      <c r="P883" s="303">
        <v>0</v>
      </c>
      <c r="Q883" s="171">
        <f>VLOOKUP(C883&amp;D883&amp;A883,'Delivery Counts'!$A$55:$I$86,8,FALSE)</f>
        <v>0</v>
      </c>
      <c r="R883" s="171">
        <f>VLOOKUP(C883&amp;D883&amp;A883,'Delivery Counts'!$A$55:$I$86,9,FALSE)</f>
        <v>0</v>
      </c>
      <c r="S883" s="16">
        <f t="shared" si="39"/>
        <v>0</v>
      </c>
      <c r="T883" s="237"/>
      <c r="U883" s="237"/>
    </row>
    <row r="884" spans="1:21" s="172" customFormat="1">
      <c r="A884" s="38">
        <v>16</v>
      </c>
      <c r="B884" s="39">
        <f t="shared" si="29"/>
        <v>0</v>
      </c>
      <c r="C884" s="39" t="str">
        <f t="shared" si="38"/>
        <v>2021 Prior Year</v>
      </c>
      <c r="D884" s="40">
        <v>3</v>
      </c>
      <c r="E884" s="662">
        <v>16</v>
      </c>
      <c r="F884" s="40">
        <v>1</v>
      </c>
      <c r="G884" s="311" t="s">
        <v>138</v>
      </c>
      <c r="H884" s="40" t="s">
        <v>71</v>
      </c>
      <c r="I884" s="658" t="s">
        <v>266</v>
      </c>
      <c r="J884" s="303">
        <v>0</v>
      </c>
      <c r="K884" s="304">
        <v>0</v>
      </c>
      <c r="L884" s="305">
        <v>0</v>
      </c>
      <c r="M884" s="305">
        <v>0</v>
      </c>
      <c r="N884" s="303">
        <v>0</v>
      </c>
      <c r="O884" s="306">
        <v>0</v>
      </c>
      <c r="P884" s="303">
        <v>0</v>
      </c>
      <c r="Q884" s="171">
        <f>VLOOKUP(C884&amp;D884&amp;A884,'Delivery Counts'!$A$55:$I$86,8,FALSE)</f>
        <v>0</v>
      </c>
      <c r="R884" s="171">
        <f>VLOOKUP(C884&amp;D884&amp;A884,'Delivery Counts'!$A$55:$I$86,9,FALSE)</f>
        <v>0</v>
      </c>
      <c r="S884" s="16">
        <f t="shared" si="39"/>
        <v>0</v>
      </c>
      <c r="T884" s="237"/>
      <c r="U884" s="237"/>
    </row>
    <row r="885" spans="1:21" s="172" customFormat="1">
      <c r="A885" s="38">
        <v>16</v>
      </c>
      <c r="B885" s="39">
        <f t="shared" si="29"/>
        <v>0</v>
      </c>
      <c r="C885" s="39" t="str">
        <f t="shared" si="38"/>
        <v>2021 Prior Year</v>
      </c>
      <c r="D885" s="40">
        <v>3</v>
      </c>
      <c r="E885" s="662">
        <v>16</v>
      </c>
      <c r="F885" s="40">
        <v>1</v>
      </c>
      <c r="G885" s="311" t="s">
        <v>138</v>
      </c>
      <c r="H885" s="40" t="s">
        <v>72</v>
      </c>
      <c r="I885" s="658" t="s">
        <v>527</v>
      </c>
      <c r="J885" s="303">
        <v>0</v>
      </c>
      <c r="K885" s="304">
        <v>0</v>
      </c>
      <c r="L885" s="305">
        <v>0</v>
      </c>
      <c r="M885" s="305">
        <v>0</v>
      </c>
      <c r="N885" s="303">
        <v>0</v>
      </c>
      <c r="O885" s="306">
        <v>0</v>
      </c>
      <c r="P885" s="303">
        <v>0</v>
      </c>
      <c r="Q885" s="171">
        <f>VLOOKUP(C885&amp;D885&amp;A885,'Delivery Counts'!$A$55:$I$86,8,FALSE)</f>
        <v>0</v>
      </c>
      <c r="R885" s="171">
        <f>VLOOKUP(C885&amp;D885&amp;A885,'Delivery Counts'!$A$55:$I$86,9,FALSE)</f>
        <v>0</v>
      </c>
      <c r="S885" s="16">
        <f t="shared" si="39"/>
        <v>0</v>
      </c>
      <c r="T885" s="237"/>
      <c r="U885" s="237"/>
    </row>
    <row r="886" spans="1:21" s="172" customFormat="1">
      <c r="A886" s="38">
        <v>16</v>
      </c>
      <c r="B886" s="39">
        <f t="shared" ref="B886" si="42">$B$6</f>
        <v>0</v>
      </c>
      <c r="C886" s="39" t="str">
        <f t="shared" si="38"/>
        <v>2021 Prior Year</v>
      </c>
      <c r="D886" s="40">
        <v>3</v>
      </c>
      <c r="E886" s="662">
        <v>16</v>
      </c>
      <c r="F886" s="40">
        <v>1</v>
      </c>
      <c r="G886" s="40" t="s">
        <v>138</v>
      </c>
      <c r="H886" s="40" t="s">
        <v>73</v>
      </c>
      <c r="I886" s="658" t="s">
        <v>528</v>
      </c>
      <c r="J886" s="303">
        <v>0</v>
      </c>
      <c r="K886" s="304">
        <v>0</v>
      </c>
      <c r="L886" s="305">
        <v>0</v>
      </c>
      <c r="M886" s="305">
        <v>0</v>
      </c>
      <c r="N886" s="303">
        <v>0</v>
      </c>
      <c r="O886" s="306">
        <v>0</v>
      </c>
      <c r="P886" s="303">
        <v>0</v>
      </c>
      <c r="Q886" s="171">
        <f>VLOOKUP(C886&amp;D886&amp;A886,'Delivery Counts'!$A$55:$I$86,8,FALSE)</f>
        <v>0</v>
      </c>
      <c r="R886" s="171">
        <f>VLOOKUP(C886&amp;D886&amp;A886,'Delivery Counts'!$A$55:$I$86,9,FALSE)</f>
        <v>0</v>
      </c>
      <c r="S886" s="16">
        <f t="shared" si="39"/>
        <v>0</v>
      </c>
      <c r="T886" s="237"/>
      <c r="U886" s="237"/>
    </row>
    <row r="887" spans="1:21" s="172" customFormat="1">
      <c r="A887" s="38">
        <v>16</v>
      </c>
      <c r="B887" s="39">
        <f t="shared" si="29"/>
        <v>0</v>
      </c>
      <c r="C887" s="39" t="str">
        <f t="shared" si="38"/>
        <v>2021 Prior Year</v>
      </c>
      <c r="D887" s="40">
        <v>3</v>
      </c>
      <c r="E887" s="662">
        <v>16</v>
      </c>
      <c r="F887" s="40">
        <v>1</v>
      </c>
      <c r="G887" s="40" t="s">
        <v>138</v>
      </c>
      <c r="H887" s="40" t="s">
        <v>409</v>
      </c>
      <c r="I887" s="640" t="s">
        <v>803</v>
      </c>
      <c r="J887" s="303">
        <v>0</v>
      </c>
      <c r="K887" s="304">
        <v>0</v>
      </c>
      <c r="L887" s="305">
        <v>0</v>
      </c>
      <c r="M887" s="305">
        <v>0</v>
      </c>
      <c r="N887" s="303">
        <v>0</v>
      </c>
      <c r="O887" s="306">
        <v>0</v>
      </c>
      <c r="P887" s="303">
        <v>0</v>
      </c>
      <c r="Q887" s="171">
        <f>VLOOKUP(C887&amp;D887&amp;A887,'Delivery Counts'!$A$55:$I$86,8,FALSE)</f>
        <v>0</v>
      </c>
      <c r="R887" s="171">
        <f>VLOOKUP(C887&amp;D887&amp;A887,'Delivery Counts'!$A$55:$I$86,9,FALSE)</f>
        <v>0</v>
      </c>
      <c r="S887" s="16">
        <f t="shared" si="39"/>
        <v>0</v>
      </c>
      <c r="T887" s="237"/>
      <c r="U887" s="237"/>
    </row>
    <row r="888" spans="1:21" s="172" customFormat="1">
      <c r="A888" s="38">
        <v>17</v>
      </c>
      <c r="B888" s="39">
        <f t="shared" si="29"/>
        <v>0</v>
      </c>
      <c r="C888" s="39" t="str">
        <f t="shared" si="38"/>
        <v>2021 Prior Year</v>
      </c>
      <c r="D888" s="40">
        <v>3</v>
      </c>
      <c r="E888" s="662">
        <v>17</v>
      </c>
      <c r="F888" s="40">
        <v>1</v>
      </c>
      <c r="G888" s="40" t="s">
        <v>139</v>
      </c>
      <c r="H888" s="40" t="s">
        <v>211</v>
      </c>
      <c r="I888" s="640" t="s">
        <v>261</v>
      </c>
      <c r="J888" s="303">
        <v>0</v>
      </c>
      <c r="K888" s="304">
        <v>0</v>
      </c>
      <c r="L888" s="305">
        <v>0</v>
      </c>
      <c r="M888" s="305">
        <v>0</v>
      </c>
      <c r="N888" s="303">
        <v>0</v>
      </c>
      <c r="O888" s="306">
        <v>0</v>
      </c>
      <c r="P888" s="303">
        <v>0</v>
      </c>
      <c r="Q888" s="171">
        <f>VLOOKUP(C888&amp;D888&amp;A888,'Delivery Counts'!$A$55:$I$86,8,FALSE)</f>
        <v>0</v>
      </c>
      <c r="R888" s="171">
        <f>VLOOKUP(C888&amp;D888&amp;A888,'Delivery Counts'!$A$55:$I$86,9,FALSE)</f>
        <v>0</v>
      </c>
      <c r="S888" s="16">
        <f t="shared" si="39"/>
        <v>0</v>
      </c>
      <c r="T888" s="237"/>
      <c r="U888" s="237"/>
    </row>
    <row r="889" spans="1:21" s="172" customFormat="1">
      <c r="A889" s="38">
        <v>17</v>
      </c>
      <c r="B889" s="39">
        <f t="shared" ref="B889:B904" si="43">$B$6</f>
        <v>0</v>
      </c>
      <c r="C889" s="39" t="str">
        <f t="shared" si="38"/>
        <v>2021 Prior Year</v>
      </c>
      <c r="D889" s="40">
        <v>3</v>
      </c>
      <c r="E889" s="662">
        <v>17</v>
      </c>
      <c r="F889" s="40">
        <v>1</v>
      </c>
      <c r="G889" s="311" t="s">
        <v>139</v>
      </c>
      <c r="H889" s="40" t="s">
        <v>214</v>
      </c>
      <c r="I889" s="658" t="s">
        <v>676</v>
      </c>
      <c r="J889" s="303">
        <v>0</v>
      </c>
      <c r="K889" s="304">
        <v>0</v>
      </c>
      <c r="L889" s="305">
        <v>0</v>
      </c>
      <c r="M889" s="305">
        <v>0</v>
      </c>
      <c r="N889" s="303">
        <v>0</v>
      </c>
      <c r="O889" s="306">
        <v>0</v>
      </c>
      <c r="P889" s="303">
        <v>0</v>
      </c>
      <c r="Q889" s="171">
        <f>VLOOKUP(C889&amp;D889&amp;A889,'Delivery Counts'!$A$55:$I$86,8,FALSE)</f>
        <v>0</v>
      </c>
      <c r="R889" s="171">
        <f>VLOOKUP(C889&amp;D889&amp;A889,'Delivery Counts'!$A$55:$I$86,9,FALSE)</f>
        <v>0</v>
      </c>
      <c r="S889" s="16">
        <f t="shared" si="39"/>
        <v>0</v>
      </c>
      <c r="T889" s="237"/>
      <c r="U889" s="237"/>
    </row>
    <row r="890" spans="1:21" s="172" customFormat="1">
      <c r="A890" s="38">
        <v>17</v>
      </c>
      <c r="B890" s="39">
        <f t="shared" si="43"/>
        <v>0</v>
      </c>
      <c r="C890" s="39" t="str">
        <f t="shared" si="38"/>
        <v>2021 Prior Year</v>
      </c>
      <c r="D890" s="40">
        <v>3</v>
      </c>
      <c r="E890" s="662">
        <v>17</v>
      </c>
      <c r="F890" s="40">
        <v>1</v>
      </c>
      <c r="G890" s="311" t="s">
        <v>139</v>
      </c>
      <c r="H890" s="40" t="s">
        <v>215</v>
      </c>
      <c r="I890" s="658" t="s">
        <v>216</v>
      </c>
      <c r="J890" s="303">
        <v>0</v>
      </c>
      <c r="K890" s="304">
        <v>0</v>
      </c>
      <c r="L890" s="305">
        <v>0</v>
      </c>
      <c r="M890" s="305">
        <v>0</v>
      </c>
      <c r="N890" s="303">
        <v>0</v>
      </c>
      <c r="O890" s="306">
        <v>0</v>
      </c>
      <c r="P890" s="303">
        <v>0</v>
      </c>
      <c r="Q890" s="171">
        <f>VLOOKUP(C890&amp;D890&amp;A890,'Delivery Counts'!$A$55:$I$86,8,FALSE)</f>
        <v>0</v>
      </c>
      <c r="R890" s="171">
        <f>VLOOKUP(C890&amp;D890&amp;A890,'Delivery Counts'!$A$55:$I$86,9,FALSE)</f>
        <v>0</v>
      </c>
      <c r="S890" s="16">
        <f t="shared" si="39"/>
        <v>0</v>
      </c>
      <c r="T890" s="237"/>
      <c r="U890" s="237"/>
    </row>
    <row r="891" spans="1:21" s="172" customFormat="1">
      <c r="A891" s="38">
        <v>17</v>
      </c>
      <c r="B891" s="39">
        <f t="shared" si="43"/>
        <v>0</v>
      </c>
      <c r="C891" s="39" t="str">
        <f t="shared" si="38"/>
        <v>2021 Prior Year</v>
      </c>
      <c r="D891" s="40">
        <v>3</v>
      </c>
      <c r="E891" s="662">
        <v>17</v>
      </c>
      <c r="F891" s="40">
        <v>1</v>
      </c>
      <c r="G891" s="311" t="s">
        <v>139</v>
      </c>
      <c r="H891" s="40" t="s">
        <v>217</v>
      </c>
      <c r="I891" s="658" t="s">
        <v>262</v>
      </c>
      <c r="J891" s="303">
        <v>0</v>
      </c>
      <c r="K891" s="304">
        <v>0</v>
      </c>
      <c r="L891" s="305">
        <v>0</v>
      </c>
      <c r="M891" s="305">
        <v>0</v>
      </c>
      <c r="N891" s="303">
        <v>0</v>
      </c>
      <c r="O891" s="306">
        <v>0</v>
      </c>
      <c r="P891" s="303">
        <v>0</v>
      </c>
      <c r="Q891" s="171">
        <f>VLOOKUP(C891&amp;D891&amp;A891,'Delivery Counts'!$A$55:$I$86,8,FALSE)</f>
        <v>0</v>
      </c>
      <c r="R891" s="171">
        <f>VLOOKUP(C891&amp;D891&amp;A891,'Delivery Counts'!$A$55:$I$86,9,FALSE)</f>
        <v>0</v>
      </c>
      <c r="S891" s="16">
        <f t="shared" si="39"/>
        <v>0</v>
      </c>
      <c r="T891" s="237"/>
      <c r="U891" s="237"/>
    </row>
    <row r="892" spans="1:21" s="172" customFormat="1">
      <c r="A892" s="38">
        <v>17</v>
      </c>
      <c r="B892" s="39">
        <f t="shared" si="43"/>
        <v>0</v>
      </c>
      <c r="C892" s="39" t="str">
        <f t="shared" si="38"/>
        <v>2021 Prior Year</v>
      </c>
      <c r="D892" s="40">
        <v>3</v>
      </c>
      <c r="E892" s="662">
        <v>17</v>
      </c>
      <c r="F892" s="40">
        <v>1</v>
      </c>
      <c r="G892" s="311" t="s">
        <v>139</v>
      </c>
      <c r="H892" s="40" t="s">
        <v>218</v>
      </c>
      <c r="I892" s="658" t="s">
        <v>677</v>
      </c>
      <c r="J892" s="303">
        <v>0</v>
      </c>
      <c r="K892" s="304">
        <v>0</v>
      </c>
      <c r="L892" s="305">
        <v>0</v>
      </c>
      <c r="M892" s="305">
        <v>0</v>
      </c>
      <c r="N892" s="303">
        <v>0</v>
      </c>
      <c r="O892" s="306">
        <v>0</v>
      </c>
      <c r="P892" s="303">
        <v>0</v>
      </c>
      <c r="Q892" s="171">
        <f>VLOOKUP(C892&amp;D892&amp;A892,'Delivery Counts'!$A$55:$I$86,8,FALSE)</f>
        <v>0</v>
      </c>
      <c r="R892" s="171">
        <f>VLOOKUP(C892&amp;D892&amp;A892,'Delivery Counts'!$A$55:$I$86,9,FALSE)</f>
        <v>0</v>
      </c>
      <c r="S892" s="16">
        <f t="shared" si="39"/>
        <v>0</v>
      </c>
      <c r="T892" s="237"/>
      <c r="U892" s="237"/>
    </row>
    <row r="893" spans="1:21" s="172" customFormat="1">
      <c r="A893" s="38">
        <v>17</v>
      </c>
      <c r="B893" s="39">
        <f t="shared" si="43"/>
        <v>0</v>
      </c>
      <c r="C893" s="39" t="str">
        <f t="shared" si="38"/>
        <v>2021 Prior Year</v>
      </c>
      <c r="D893" s="40">
        <v>3</v>
      </c>
      <c r="E893" s="662">
        <v>17</v>
      </c>
      <c r="F893" s="40">
        <v>1</v>
      </c>
      <c r="G893" s="311" t="s">
        <v>139</v>
      </c>
      <c r="H893" s="40" t="s">
        <v>219</v>
      </c>
      <c r="I893" s="658" t="s">
        <v>263</v>
      </c>
      <c r="J893" s="303">
        <v>0</v>
      </c>
      <c r="K893" s="304">
        <v>0</v>
      </c>
      <c r="L893" s="305">
        <v>0</v>
      </c>
      <c r="M893" s="305">
        <v>0</v>
      </c>
      <c r="N893" s="303">
        <v>0</v>
      </c>
      <c r="O893" s="306">
        <v>0</v>
      </c>
      <c r="P893" s="303">
        <v>0</v>
      </c>
      <c r="Q893" s="171">
        <f>VLOOKUP(C893&amp;D893&amp;A893,'Delivery Counts'!$A$55:$I$86,8,FALSE)</f>
        <v>0</v>
      </c>
      <c r="R893" s="171">
        <f>VLOOKUP(C893&amp;D893&amp;A893,'Delivery Counts'!$A$55:$I$86,9,FALSE)</f>
        <v>0</v>
      </c>
      <c r="S893" s="16">
        <f t="shared" si="39"/>
        <v>0</v>
      </c>
      <c r="T893" s="237"/>
      <c r="U893" s="237"/>
    </row>
    <row r="894" spans="1:21" s="172" customFormat="1">
      <c r="A894" s="38">
        <v>17</v>
      </c>
      <c r="B894" s="39">
        <f t="shared" si="43"/>
        <v>0</v>
      </c>
      <c r="C894" s="39" t="str">
        <f t="shared" si="38"/>
        <v>2021 Prior Year</v>
      </c>
      <c r="D894" s="40">
        <v>3</v>
      </c>
      <c r="E894" s="662">
        <v>17</v>
      </c>
      <c r="F894" s="40">
        <v>1</v>
      </c>
      <c r="G894" s="311" t="s">
        <v>139</v>
      </c>
      <c r="H894" s="40" t="s">
        <v>220</v>
      </c>
      <c r="I894" s="658" t="s">
        <v>675</v>
      </c>
      <c r="J894" s="303">
        <v>0</v>
      </c>
      <c r="K894" s="304">
        <v>0</v>
      </c>
      <c r="L894" s="305">
        <v>0</v>
      </c>
      <c r="M894" s="305">
        <v>0</v>
      </c>
      <c r="N894" s="303">
        <v>0</v>
      </c>
      <c r="O894" s="306">
        <v>0</v>
      </c>
      <c r="P894" s="303">
        <v>0</v>
      </c>
      <c r="Q894" s="171">
        <f>VLOOKUP(C894&amp;D894&amp;A894,'Delivery Counts'!$A$55:$I$86,8,FALSE)</f>
        <v>0</v>
      </c>
      <c r="R894" s="171">
        <f>VLOOKUP(C894&amp;D894&amp;A894,'Delivery Counts'!$A$55:$I$86,9,FALSE)</f>
        <v>0</v>
      </c>
      <c r="S894" s="16">
        <f t="shared" si="39"/>
        <v>0</v>
      </c>
      <c r="T894" s="237"/>
      <c r="U894" s="237"/>
    </row>
    <row r="895" spans="1:21" s="172" customFormat="1">
      <c r="A895" s="38">
        <v>17</v>
      </c>
      <c r="B895" s="39">
        <f t="shared" si="43"/>
        <v>0</v>
      </c>
      <c r="C895" s="39" t="str">
        <f t="shared" si="38"/>
        <v>2021 Prior Year</v>
      </c>
      <c r="D895" s="40">
        <v>3</v>
      </c>
      <c r="E895" s="662">
        <v>17</v>
      </c>
      <c r="F895" s="40">
        <v>1</v>
      </c>
      <c r="G895" s="311" t="s">
        <v>139</v>
      </c>
      <c r="H895" s="40" t="s">
        <v>221</v>
      </c>
      <c r="I895" s="658" t="s">
        <v>264</v>
      </c>
      <c r="J895" s="303">
        <v>0</v>
      </c>
      <c r="K895" s="304">
        <v>0</v>
      </c>
      <c r="L895" s="305">
        <v>0</v>
      </c>
      <c r="M895" s="305">
        <v>0</v>
      </c>
      <c r="N895" s="303">
        <v>0</v>
      </c>
      <c r="O895" s="306">
        <v>0</v>
      </c>
      <c r="P895" s="303">
        <v>0</v>
      </c>
      <c r="Q895" s="171">
        <f>VLOOKUP(C895&amp;D895&amp;A895,'Delivery Counts'!$A$55:$I$86,8,FALSE)</f>
        <v>0</v>
      </c>
      <c r="R895" s="171">
        <f>VLOOKUP(C895&amp;D895&amp;A895,'Delivery Counts'!$A$55:$I$86,9,FALSE)</f>
        <v>0</v>
      </c>
      <c r="S895" s="16">
        <f t="shared" si="39"/>
        <v>0</v>
      </c>
      <c r="T895" s="237"/>
      <c r="U895" s="237"/>
    </row>
    <row r="896" spans="1:21" s="172" customFormat="1">
      <c r="A896" s="38">
        <v>17</v>
      </c>
      <c r="B896" s="39">
        <f t="shared" si="43"/>
        <v>0</v>
      </c>
      <c r="C896" s="39" t="str">
        <f t="shared" si="38"/>
        <v>2021 Prior Year</v>
      </c>
      <c r="D896" s="40">
        <v>3</v>
      </c>
      <c r="E896" s="662">
        <v>17</v>
      </c>
      <c r="F896" s="40">
        <v>1</v>
      </c>
      <c r="G896" s="311" t="s">
        <v>139</v>
      </c>
      <c r="H896" s="40" t="s">
        <v>222</v>
      </c>
      <c r="I896" s="658" t="s">
        <v>206</v>
      </c>
      <c r="J896" s="303">
        <v>0</v>
      </c>
      <c r="K896" s="304">
        <v>0</v>
      </c>
      <c r="L896" s="305">
        <v>0</v>
      </c>
      <c r="M896" s="305">
        <v>0</v>
      </c>
      <c r="N896" s="303">
        <v>0</v>
      </c>
      <c r="O896" s="306">
        <v>0</v>
      </c>
      <c r="P896" s="303">
        <v>0</v>
      </c>
      <c r="Q896" s="171">
        <f>VLOOKUP(C896&amp;D896&amp;A896,'Delivery Counts'!$A$55:$I$86,8,FALSE)</f>
        <v>0</v>
      </c>
      <c r="R896" s="171">
        <f>VLOOKUP(C896&amp;D896&amp;A896,'Delivery Counts'!$A$55:$I$86,9,FALSE)</f>
        <v>0</v>
      </c>
      <c r="S896" s="16">
        <f t="shared" si="39"/>
        <v>0</v>
      </c>
      <c r="T896" s="237"/>
      <c r="U896" s="237"/>
    </row>
    <row r="897" spans="1:21">
      <c r="A897" s="38">
        <v>17</v>
      </c>
      <c r="B897" s="39">
        <f t="shared" si="43"/>
        <v>0</v>
      </c>
      <c r="C897" s="39" t="str">
        <f t="shared" si="38"/>
        <v>2021 Prior Year</v>
      </c>
      <c r="D897" s="40">
        <v>3</v>
      </c>
      <c r="E897" s="662">
        <v>17</v>
      </c>
      <c r="F897" s="40">
        <v>1</v>
      </c>
      <c r="G897" s="311" t="s">
        <v>139</v>
      </c>
      <c r="H897" s="40" t="s">
        <v>223</v>
      </c>
      <c r="I897" s="658" t="s">
        <v>181</v>
      </c>
      <c r="J897" s="303">
        <v>0</v>
      </c>
      <c r="K897" s="304">
        <v>0</v>
      </c>
      <c r="L897" s="305">
        <v>0</v>
      </c>
      <c r="M897" s="305">
        <v>0</v>
      </c>
      <c r="N897" s="303">
        <v>0</v>
      </c>
      <c r="O897" s="306">
        <v>0</v>
      </c>
      <c r="P897" s="303">
        <v>0</v>
      </c>
      <c r="Q897" s="171">
        <f>VLOOKUP(C897&amp;D897&amp;A897,'Delivery Counts'!$A$55:$I$86,8,FALSE)</f>
        <v>0</v>
      </c>
      <c r="R897" s="171">
        <f>VLOOKUP(C897&amp;D897&amp;A897,'Delivery Counts'!$A$55:$I$86,9,FALSE)</f>
        <v>0</v>
      </c>
      <c r="S897" s="16">
        <f t="shared" si="39"/>
        <v>0</v>
      </c>
    </row>
    <row r="898" spans="1:21">
      <c r="A898" s="38">
        <v>17</v>
      </c>
      <c r="B898" s="39">
        <f t="shared" si="43"/>
        <v>0</v>
      </c>
      <c r="C898" s="39" t="str">
        <f t="shared" si="38"/>
        <v>2021 Prior Year</v>
      </c>
      <c r="D898" s="40">
        <v>3</v>
      </c>
      <c r="E898" s="662">
        <v>17</v>
      </c>
      <c r="F898" s="40">
        <v>1</v>
      </c>
      <c r="G898" s="311" t="s">
        <v>139</v>
      </c>
      <c r="H898" s="40" t="s">
        <v>150</v>
      </c>
      <c r="I898" s="658" t="s">
        <v>204</v>
      </c>
      <c r="J898" s="303">
        <v>0</v>
      </c>
      <c r="K898" s="304">
        <v>0</v>
      </c>
      <c r="L898" s="305">
        <v>0</v>
      </c>
      <c r="M898" s="305">
        <v>0</v>
      </c>
      <c r="N898" s="303">
        <v>0</v>
      </c>
      <c r="O898" s="306">
        <v>0</v>
      </c>
      <c r="P898" s="303">
        <v>0</v>
      </c>
      <c r="Q898" s="171">
        <f>VLOOKUP(C898&amp;D898&amp;A898,'Delivery Counts'!$A$55:$I$86,8,FALSE)</f>
        <v>0</v>
      </c>
      <c r="R898" s="171">
        <f>VLOOKUP(C898&amp;D898&amp;A898,'Delivery Counts'!$A$55:$I$86,9,FALSE)</f>
        <v>0</v>
      </c>
      <c r="S898" s="16">
        <f t="shared" si="39"/>
        <v>0</v>
      </c>
    </row>
    <row r="899" spans="1:21" s="172" customFormat="1">
      <c r="A899" s="38">
        <v>17</v>
      </c>
      <c r="B899" s="39">
        <f t="shared" si="43"/>
        <v>0</v>
      </c>
      <c r="C899" s="39" t="str">
        <f t="shared" si="38"/>
        <v>2021 Prior Year</v>
      </c>
      <c r="D899" s="40">
        <v>3</v>
      </c>
      <c r="E899" s="662">
        <v>17</v>
      </c>
      <c r="F899" s="40">
        <v>1</v>
      </c>
      <c r="G899" s="311" t="s">
        <v>139</v>
      </c>
      <c r="H899" s="40" t="s">
        <v>151</v>
      </c>
      <c r="I899" s="658" t="s">
        <v>205</v>
      </c>
      <c r="J899" s="303">
        <v>0</v>
      </c>
      <c r="K899" s="304">
        <v>0</v>
      </c>
      <c r="L899" s="305">
        <v>0</v>
      </c>
      <c r="M899" s="305">
        <v>0</v>
      </c>
      <c r="N899" s="303">
        <v>0</v>
      </c>
      <c r="O899" s="306">
        <v>0</v>
      </c>
      <c r="P899" s="303">
        <v>0</v>
      </c>
      <c r="Q899" s="171">
        <f>VLOOKUP(C899&amp;D899&amp;A899,'Delivery Counts'!$A$55:$I$86,8,FALSE)</f>
        <v>0</v>
      </c>
      <c r="R899" s="171">
        <f>VLOOKUP(C899&amp;D899&amp;A899,'Delivery Counts'!$A$55:$I$86,9,FALSE)</f>
        <v>0</v>
      </c>
      <c r="S899" s="16">
        <f t="shared" si="39"/>
        <v>0</v>
      </c>
    </row>
    <row r="900" spans="1:21" s="172" customFormat="1">
      <c r="A900" s="38">
        <v>17</v>
      </c>
      <c r="B900" s="39">
        <f t="shared" si="43"/>
        <v>0</v>
      </c>
      <c r="C900" s="39" t="str">
        <f t="shared" si="38"/>
        <v>2021 Prior Year</v>
      </c>
      <c r="D900" s="40">
        <v>3</v>
      </c>
      <c r="E900" s="662">
        <v>17</v>
      </c>
      <c r="F900" s="40">
        <v>1</v>
      </c>
      <c r="G900" s="311" t="s">
        <v>139</v>
      </c>
      <c r="H900" s="40" t="s">
        <v>152</v>
      </c>
      <c r="I900" s="658" t="s">
        <v>182</v>
      </c>
      <c r="J900" s="303">
        <v>0</v>
      </c>
      <c r="K900" s="304">
        <v>0</v>
      </c>
      <c r="L900" s="305">
        <v>0</v>
      </c>
      <c r="M900" s="305">
        <v>0</v>
      </c>
      <c r="N900" s="303">
        <v>0</v>
      </c>
      <c r="O900" s="306">
        <v>0</v>
      </c>
      <c r="P900" s="303">
        <v>0</v>
      </c>
      <c r="Q900" s="171">
        <f>VLOOKUP(C900&amp;D900&amp;A900,'Delivery Counts'!$A$55:$I$86,8,FALSE)</f>
        <v>0</v>
      </c>
      <c r="R900" s="171">
        <f>VLOOKUP(C900&amp;D900&amp;A900,'Delivery Counts'!$A$55:$I$86,9,FALSE)</f>
        <v>0</v>
      </c>
      <c r="S900" s="16">
        <f t="shared" si="39"/>
        <v>0</v>
      </c>
      <c r="T900" s="237"/>
      <c r="U900" s="237"/>
    </row>
    <row r="901" spans="1:21" s="172" customFormat="1">
      <c r="A901" s="38">
        <v>17</v>
      </c>
      <c r="B901" s="39">
        <f t="shared" si="43"/>
        <v>0</v>
      </c>
      <c r="C901" s="39" t="str">
        <f t="shared" si="38"/>
        <v>2021 Prior Year</v>
      </c>
      <c r="D901" s="40">
        <v>3</v>
      </c>
      <c r="E901" s="662">
        <v>17</v>
      </c>
      <c r="F901" s="40">
        <v>1</v>
      </c>
      <c r="G901" s="311" t="s">
        <v>139</v>
      </c>
      <c r="H901" s="40" t="s">
        <v>70</v>
      </c>
      <c r="I901" s="658" t="s">
        <v>265</v>
      </c>
      <c r="J901" s="303">
        <v>0</v>
      </c>
      <c r="K901" s="304">
        <v>0</v>
      </c>
      <c r="L901" s="305">
        <v>0</v>
      </c>
      <c r="M901" s="305">
        <v>0</v>
      </c>
      <c r="N901" s="303">
        <v>0</v>
      </c>
      <c r="O901" s="306">
        <v>0</v>
      </c>
      <c r="P901" s="303">
        <v>0</v>
      </c>
      <c r="Q901" s="171">
        <f>VLOOKUP(C901&amp;D901&amp;A901,'Delivery Counts'!$A$55:$I$86,8,FALSE)</f>
        <v>0</v>
      </c>
      <c r="R901" s="171">
        <f>VLOOKUP(C901&amp;D901&amp;A901,'Delivery Counts'!$A$55:$I$86,9,FALSE)</f>
        <v>0</v>
      </c>
      <c r="S901" s="16">
        <f t="shared" si="39"/>
        <v>0</v>
      </c>
      <c r="T901" s="237"/>
      <c r="U901" s="237"/>
    </row>
    <row r="902" spans="1:21" s="172" customFormat="1">
      <c r="A902" s="38">
        <v>17</v>
      </c>
      <c r="B902" s="39">
        <f t="shared" si="43"/>
        <v>0</v>
      </c>
      <c r="C902" s="39" t="str">
        <f t="shared" si="38"/>
        <v>2021 Prior Year</v>
      </c>
      <c r="D902" s="40">
        <v>3</v>
      </c>
      <c r="E902" s="662">
        <v>17</v>
      </c>
      <c r="F902" s="40">
        <v>1</v>
      </c>
      <c r="G902" s="311" t="s">
        <v>139</v>
      </c>
      <c r="H902" s="40" t="s">
        <v>71</v>
      </c>
      <c r="I902" s="658" t="s">
        <v>266</v>
      </c>
      <c r="J902" s="303">
        <v>0</v>
      </c>
      <c r="K902" s="304">
        <v>0</v>
      </c>
      <c r="L902" s="305">
        <v>0</v>
      </c>
      <c r="M902" s="305">
        <v>0</v>
      </c>
      <c r="N902" s="303">
        <v>0</v>
      </c>
      <c r="O902" s="306">
        <v>0</v>
      </c>
      <c r="P902" s="303">
        <v>0</v>
      </c>
      <c r="Q902" s="171">
        <f>VLOOKUP(C902&amp;D902&amp;A902,'Delivery Counts'!$A$55:$I$86,8,FALSE)</f>
        <v>0</v>
      </c>
      <c r="R902" s="171">
        <f>VLOOKUP(C902&amp;D902&amp;A902,'Delivery Counts'!$A$55:$I$86,9,FALSE)</f>
        <v>0</v>
      </c>
      <c r="S902" s="16">
        <f t="shared" si="39"/>
        <v>0</v>
      </c>
      <c r="T902" s="237"/>
      <c r="U902" s="237"/>
    </row>
    <row r="903" spans="1:21" s="172" customFormat="1">
      <c r="A903" s="38">
        <v>17</v>
      </c>
      <c r="B903" s="39">
        <f t="shared" si="43"/>
        <v>0</v>
      </c>
      <c r="C903" s="39" t="str">
        <f t="shared" si="38"/>
        <v>2021 Prior Year</v>
      </c>
      <c r="D903" s="40">
        <v>3</v>
      </c>
      <c r="E903" s="662">
        <v>17</v>
      </c>
      <c r="F903" s="40">
        <v>1</v>
      </c>
      <c r="G903" s="311" t="s">
        <v>139</v>
      </c>
      <c r="H903" s="40" t="s">
        <v>72</v>
      </c>
      <c r="I903" s="658" t="s">
        <v>527</v>
      </c>
      <c r="J903" s="303">
        <v>0</v>
      </c>
      <c r="K903" s="304">
        <v>0</v>
      </c>
      <c r="L903" s="305">
        <v>0</v>
      </c>
      <c r="M903" s="305">
        <v>0</v>
      </c>
      <c r="N903" s="303">
        <v>0</v>
      </c>
      <c r="O903" s="306">
        <v>0</v>
      </c>
      <c r="P903" s="303">
        <v>0</v>
      </c>
      <c r="Q903" s="171">
        <f>VLOOKUP(C903&amp;D903&amp;A903,'Delivery Counts'!$A$55:$I$86,8,FALSE)</f>
        <v>0</v>
      </c>
      <c r="R903" s="171">
        <f>VLOOKUP(C903&amp;D903&amp;A903,'Delivery Counts'!$A$55:$I$86,9,FALSE)</f>
        <v>0</v>
      </c>
      <c r="S903" s="16">
        <f t="shared" si="39"/>
        <v>0</v>
      </c>
      <c r="T903" s="237"/>
      <c r="U903" s="237"/>
    </row>
    <row r="904" spans="1:21" s="172" customFormat="1">
      <c r="A904" s="38">
        <v>17</v>
      </c>
      <c r="B904" s="39">
        <f t="shared" si="43"/>
        <v>0</v>
      </c>
      <c r="C904" s="39" t="str">
        <f t="shared" si="38"/>
        <v>2021 Prior Year</v>
      </c>
      <c r="D904" s="40">
        <v>3</v>
      </c>
      <c r="E904" s="662">
        <v>17</v>
      </c>
      <c r="F904" s="40">
        <v>1</v>
      </c>
      <c r="G904" s="40" t="s">
        <v>139</v>
      </c>
      <c r="H904" s="40" t="s">
        <v>73</v>
      </c>
      <c r="I904" s="658" t="s">
        <v>528</v>
      </c>
      <c r="J904" s="303">
        <v>0</v>
      </c>
      <c r="K904" s="304">
        <v>0</v>
      </c>
      <c r="L904" s="305">
        <v>0</v>
      </c>
      <c r="M904" s="305">
        <v>0</v>
      </c>
      <c r="N904" s="303">
        <v>0</v>
      </c>
      <c r="O904" s="306">
        <v>0</v>
      </c>
      <c r="P904" s="303">
        <v>0</v>
      </c>
      <c r="Q904" s="171">
        <f>VLOOKUP(C904&amp;D904&amp;A904,'Delivery Counts'!$A$55:$I$86,8,FALSE)</f>
        <v>0</v>
      </c>
      <c r="R904" s="171">
        <f>VLOOKUP(C904&amp;D904&amp;A904,'Delivery Counts'!$A$55:$I$86,9,FALSE)</f>
        <v>0</v>
      </c>
      <c r="S904" s="16">
        <f t="shared" si="39"/>
        <v>0</v>
      </c>
      <c r="T904" s="237"/>
      <c r="U904" s="237"/>
    </row>
    <row r="905" spans="1:21" s="172" customFormat="1">
      <c r="A905" s="38">
        <v>17</v>
      </c>
      <c r="B905" s="39">
        <f t="shared" si="29"/>
        <v>0</v>
      </c>
      <c r="C905" s="39" t="str">
        <f t="shared" si="38"/>
        <v>2021 Prior Year</v>
      </c>
      <c r="D905" s="40">
        <v>3</v>
      </c>
      <c r="E905" s="662">
        <v>17</v>
      </c>
      <c r="F905" s="40">
        <v>1</v>
      </c>
      <c r="G905" s="40" t="s">
        <v>139</v>
      </c>
      <c r="H905" s="40" t="s">
        <v>409</v>
      </c>
      <c r="I905" s="640" t="s">
        <v>803</v>
      </c>
      <c r="J905" s="303">
        <v>0</v>
      </c>
      <c r="K905" s="304">
        <v>0</v>
      </c>
      <c r="L905" s="305">
        <v>0</v>
      </c>
      <c r="M905" s="305">
        <v>0</v>
      </c>
      <c r="N905" s="303">
        <v>0</v>
      </c>
      <c r="O905" s="306">
        <v>0</v>
      </c>
      <c r="P905" s="303">
        <v>0</v>
      </c>
      <c r="Q905" s="171">
        <f>VLOOKUP(C905&amp;D905&amp;A905,'Delivery Counts'!$A$55:$I$86,8,FALSE)</f>
        <v>0</v>
      </c>
      <c r="R905" s="171">
        <f>VLOOKUP(C905&amp;D905&amp;A905,'Delivery Counts'!$A$55:$I$86,9,FALSE)</f>
        <v>0</v>
      </c>
      <c r="S905" s="16">
        <f t="shared" si="39"/>
        <v>0</v>
      </c>
      <c r="T905" s="237"/>
      <c r="U905" s="237"/>
    </row>
    <row r="906" spans="1:21" s="172" customFormat="1">
      <c r="A906" s="38">
        <v>18</v>
      </c>
      <c r="B906" s="39">
        <f t="shared" si="29"/>
        <v>0</v>
      </c>
      <c r="C906" s="39" t="str">
        <f t="shared" si="38"/>
        <v>2021 Prior Year</v>
      </c>
      <c r="D906" s="40">
        <v>3</v>
      </c>
      <c r="E906" s="662">
        <v>18</v>
      </c>
      <c r="F906" s="662" t="s">
        <v>739</v>
      </c>
      <c r="G906" s="40" t="s">
        <v>138</v>
      </c>
      <c r="H906" s="40" t="s">
        <v>211</v>
      </c>
      <c r="I906" s="640" t="s">
        <v>261</v>
      </c>
      <c r="J906" s="303">
        <v>0</v>
      </c>
      <c r="K906" s="304">
        <v>0</v>
      </c>
      <c r="L906" s="305">
        <v>0</v>
      </c>
      <c r="M906" s="305">
        <v>0</v>
      </c>
      <c r="N906" s="303">
        <v>0</v>
      </c>
      <c r="O906" s="306">
        <v>0</v>
      </c>
      <c r="P906" s="303">
        <v>0</v>
      </c>
      <c r="Q906" s="171">
        <f>VLOOKUP(C906&amp;D906&amp;A906,'Delivery Counts'!$A$55:$I$86,8,FALSE)</f>
        <v>0</v>
      </c>
      <c r="R906" s="171">
        <f>VLOOKUP(C906&amp;D906&amp;A906,'Delivery Counts'!$A$55:$I$86,9,FALSE)</f>
        <v>0</v>
      </c>
      <c r="S906" s="16">
        <f t="shared" si="39"/>
        <v>0</v>
      </c>
      <c r="T906" s="237"/>
      <c r="U906" s="237"/>
    </row>
    <row r="907" spans="1:21" s="172" customFormat="1">
      <c r="A907" s="38">
        <v>18</v>
      </c>
      <c r="B907" s="39">
        <f t="shared" ref="B907:B922" si="44">$B$6</f>
        <v>0</v>
      </c>
      <c r="C907" s="39" t="str">
        <f t="shared" si="38"/>
        <v>2021 Prior Year</v>
      </c>
      <c r="D907" s="40">
        <v>3</v>
      </c>
      <c r="E907" s="662">
        <v>18</v>
      </c>
      <c r="F907" s="40" t="s">
        <v>739</v>
      </c>
      <c r="G907" s="311" t="s">
        <v>138</v>
      </c>
      <c r="H907" s="40" t="s">
        <v>214</v>
      </c>
      <c r="I907" s="658" t="s">
        <v>676</v>
      </c>
      <c r="J907" s="303">
        <v>0</v>
      </c>
      <c r="K907" s="304">
        <v>0</v>
      </c>
      <c r="L907" s="305">
        <v>0</v>
      </c>
      <c r="M907" s="305">
        <v>0</v>
      </c>
      <c r="N907" s="303">
        <v>0</v>
      </c>
      <c r="O907" s="306">
        <v>0</v>
      </c>
      <c r="P907" s="303">
        <v>0</v>
      </c>
      <c r="Q907" s="171">
        <f>VLOOKUP(C907&amp;D907&amp;A907,'Delivery Counts'!$A$55:$I$86,8,FALSE)</f>
        <v>0</v>
      </c>
      <c r="R907" s="171">
        <f>VLOOKUP(C907&amp;D907&amp;A907,'Delivery Counts'!$A$55:$I$86,9,FALSE)</f>
        <v>0</v>
      </c>
      <c r="S907" s="16">
        <f t="shared" si="39"/>
        <v>0</v>
      </c>
      <c r="T907" s="237"/>
      <c r="U907" s="237"/>
    </row>
    <row r="908" spans="1:21" s="172" customFormat="1">
      <c r="A908" s="38">
        <v>18</v>
      </c>
      <c r="B908" s="39">
        <f t="shared" si="44"/>
        <v>0</v>
      </c>
      <c r="C908" s="39" t="str">
        <f t="shared" si="38"/>
        <v>2021 Prior Year</v>
      </c>
      <c r="D908" s="40">
        <v>3</v>
      </c>
      <c r="E908" s="662">
        <v>18</v>
      </c>
      <c r="F908" s="40" t="s">
        <v>739</v>
      </c>
      <c r="G908" s="311" t="s">
        <v>138</v>
      </c>
      <c r="H908" s="40" t="s">
        <v>215</v>
      </c>
      <c r="I908" s="658" t="s">
        <v>216</v>
      </c>
      <c r="J908" s="303">
        <v>0</v>
      </c>
      <c r="K908" s="304">
        <v>0</v>
      </c>
      <c r="L908" s="305">
        <v>0</v>
      </c>
      <c r="M908" s="305">
        <v>0</v>
      </c>
      <c r="N908" s="303">
        <v>0</v>
      </c>
      <c r="O908" s="306">
        <v>0</v>
      </c>
      <c r="P908" s="303">
        <v>0</v>
      </c>
      <c r="Q908" s="171">
        <f>VLOOKUP(C908&amp;D908&amp;A908,'Delivery Counts'!$A$55:$I$86,8,FALSE)</f>
        <v>0</v>
      </c>
      <c r="R908" s="171">
        <f>VLOOKUP(C908&amp;D908&amp;A908,'Delivery Counts'!$A$55:$I$86,9,FALSE)</f>
        <v>0</v>
      </c>
      <c r="S908" s="16">
        <f t="shared" si="39"/>
        <v>0</v>
      </c>
      <c r="T908" s="237"/>
      <c r="U908" s="237"/>
    </row>
    <row r="909" spans="1:21" s="172" customFormat="1">
      <c r="A909" s="38">
        <v>18</v>
      </c>
      <c r="B909" s="39">
        <f t="shared" si="44"/>
        <v>0</v>
      </c>
      <c r="C909" s="39" t="str">
        <f t="shared" si="38"/>
        <v>2021 Prior Year</v>
      </c>
      <c r="D909" s="40">
        <v>3</v>
      </c>
      <c r="E909" s="662">
        <v>18</v>
      </c>
      <c r="F909" s="40" t="s">
        <v>739</v>
      </c>
      <c r="G909" s="311" t="s">
        <v>138</v>
      </c>
      <c r="H909" s="40" t="s">
        <v>217</v>
      </c>
      <c r="I909" s="658" t="s">
        <v>262</v>
      </c>
      <c r="J909" s="303">
        <v>0</v>
      </c>
      <c r="K909" s="304">
        <v>0</v>
      </c>
      <c r="L909" s="305">
        <v>0</v>
      </c>
      <c r="M909" s="305">
        <v>0</v>
      </c>
      <c r="N909" s="303">
        <v>0</v>
      </c>
      <c r="O909" s="306">
        <v>0</v>
      </c>
      <c r="P909" s="303">
        <v>0</v>
      </c>
      <c r="Q909" s="171">
        <f>VLOOKUP(C909&amp;D909&amp;A909,'Delivery Counts'!$A$55:$I$86,8,FALSE)</f>
        <v>0</v>
      </c>
      <c r="R909" s="171">
        <f>VLOOKUP(C909&amp;D909&amp;A909,'Delivery Counts'!$A$55:$I$86,9,FALSE)</f>
        <v>0</v>
      </c>
      <c r="S909" s="16">
        <f t="shared" si="39"/>
        <v>0</v>
      </c>
      <c r="T909" s="237"/>
      <c r="U909" s="237"/>
    </row>
    <row r="910" spans="1:21" s="172" customFormat="1">
      <c r="A910" s="38">
        <v>18</v>
      </c>
      <c r="B910" s="39">
        <f t="shared" si="44"/>
        <v>0</v>
      </c>
      <c r="C910" s="39" t="str">
        <f t="shared" si="38"/>
        <v>2021 Prior Year</v>
      </c>
      <c r="D910" s="40">
        <v>3</v>
      </c>
      <c r="E910" s="662">
        <v>18</v>
      </c>
      <c r="F910" s="40" t="s">
        <v>739</v>
      </c>
      <c r="G910" s="311" t="s">
        <v>138</v>
      </c>
      <c r="H910" s="40" t="s">
        <v>218</v>
      </c>
      <c r="I910" s="658" t="s">
        <v>677</v>
      </c>
      <c r="J910" s="303">
        <v>0</v>
      </c>
      <c r="K910" s="304">
        <v>0</v>
      </c>
      <c r="L910" s="305">
        <v>0</v>
      </c>
      <c r="M910" s="305">
        <v>0</v>
      </c>
      <c r="N910" s="303">
        <v>0</v>
      </c>
      <c r="O910" s="306">
        <v>0</v>
      </c>
      <c r="P910" s="303">
        <v>0</v>
      </c>
      <c r="Q910" s="171">
        <f>VLOOKUP(C910&amp;D910&amp;A910,'Delivery Counts'!$A$55:$I$86,8,FALSE)</f>
        <v>0</v>
      </c>
      <c r="R910" s="171">
        <f>VLOOKUP(C910&amp;D910&amp;A910,'Delivery Counts'!$A$55:$I$86,9,FALSE)</f>
        <v>0</v>
      </c>
      <c r="S910" s="16">
        <f t="shared" si="39"/>
        <v>0</v>
      </c>
      <c r="T910" s="237"/>
      <c r="U910" s="237"/>
    </row>
    <row r="911" spans="1:21" s="172" customFormat="1">
      <c r="A911" s="38">
        <v>18</v>
      </c>
      <c r="B911" s="39">
        <f t="shared" si="44"/>
        <v>0</v>
      </c>
      <c r="C911" s="39" t="str">
        <f t="shared" ref="C911:C1010" si="45">$C$582</f>
        <v>2021 Prior Year</v>
      </c>
      <c r="D911" s="40">
        <v>3</v>
      </c>
      <c r="E911" s="662">
        <v>18</v>
      </c>
      <c r="F911" s="40" t="s">
        <v>739</v>
      </c>
      <c r="G911" s="311" t="s">
        <v>138</v>
      </c>
      <c r="H911" s="40" t="s">
        <v>219</v>
      </c>
      <c r="I911" s="658" t="s">
        <v>263</v>
      </c>
      <c r="J911" s="303">
        <v>0</v>
      </c>
      <c r="K911" s="304">
        <v>0</v>
      </c>
      <c r="L911" s="305">
        <v>0</v>
      </c>
      <c r="M911" s="305">
        <v>0</v>
      </c>
      <c r="N911" s="303">
        <v>0</v>
      </c>
      <c r="O911" s="306">
        <v>0</v>
      </c>
      <c r="P911" s="303">
        <v>0</v>
      </c>
      <c r="Q911" s="171">
        <f>VLOOKUP(C911&amp;D911&amp;A911,'Delivery Counts'!$A$55:$I$86,8,FALSE)</f>
        <v>0</v>
      </c>
      <c r="R911" s="171">
        <f>VLOOKUP(C911&amp;D911&amp;A911,'Delivery Counts'!$A$55:$I$86,9,FALSE)</f>
        <v>0</v>
      </c>
      <c r="S911" s="16">
        <f t="shared" ref="S911:S1010" si="46">Q911+R911</f>
        <v>0</v>
      </c>
      <c r="T911" s="237"/>
      <c r="U911" s="237"/>
    </row>
    <row r="912" spans="1:21" s="172" customFormat="1">
      <c r="A912" s="38">
        <v>18</v>
      </c>
      <c r="B912" s="39">
        <f t="shared" si="44"/>
        <v>0</v>
      </c>
      <c r="C912" s="39" t="str">
        <f t="shared" si="45"/>
        <v>2021 Prior Year</v>
      </c>
      <c r="D912" s="40">
        <v>3</v>
      </c>
      <c r="E912" s="662">
        <v>18</v>
      </c>
      <c r="F912" s="40" t="s">
        <v>739</v>
      </c>
      <c r="G912" s="311" t="s">
        <v>138</v>
      </c>
      <c r="H912" s="40" t="s">
        <v>220</v>
      </c>
      <c r="I912" s="658" t="s">
        <v>675</v>
      </c>
      <c r="J912" s="303">
        <v>0</v>
      </c>
      <c r="K912" s="304">
        <v>0</v>
      </c>
      <c r="L912" s="305">
        <v>0</v>
      </c>
      <c r="M912" s="305">
        <v>0</v>
      </c>
      <c r="N912" s="303">
        <v>0</v>
      </c>
      <c r="O912" s="306">
        <v>0</v>
      </c>
      <c r="P912" s="303">
        <v>0</v>
      </c>
      <c r="Q912" s="171">
        <f>VLOOKUP(C912&amp;D912&amp;A912,'Delivery Counts'!$A$55:$I$86,8,FALSE)</f>
        <v>0</v>
      </c>
      <c r="R912" s="171">
        <f>VLOOKUP(C912&amp;D912&amp;A912,'Delivery Counts'!$A$55:$I$86,9,FALSE)</f>
        <v>0</v>
      </c>
      <c r="S912" s="16">
        <f t="shared" si="46"/>
        <v>0</v>
      </c>
      <c r="T912" s="237"/>
      <c r="U912" s="237"/>
    </row>
    <row r="913" spans="1:21" s="172" customFormat="1">
      <c r="A913" s="38">
        <v>18</v>
      </c>
      <c r="B913" s="39">
        <f t="shared" si="44"/>
        <v>0</v>
      </c>
      <c r="C913" s="39" t="str">
        <f t="shared" si="45"/>
        <v>2021 Prior Year</v>
      </c>
      <c r="D913" s="40">
        <v>3</v>
      </c>
      <c r="E913" s="662">
        <v>18</v>
      </c>
      <c r="F913" s="40" t="s">
        <v>739</v>
      </c>
      <c r="G913" s="311" t="s">
        <v>138</v>
      </c>
      <c r="H913" s="40" t="s">
        <v>221</v>
      </c>
      <c r="I913" s="658" t="s">
        <v>264</v>
      </c>
      <c r="J913" s="303">
        <v>0</v>
      </c>
      <c r="K913" s="304">
        <v>0</v>
      </c>
      <c r="L913" s="305">
        <v>0</v>
      </c>
      <c r="M913" s="305">
        <v>0</v>
      </c>
      <c r="N913" s="303">
        <v>0</v>
      </c>
      <c r="O913" s="306">
        <v>0</v>
      </c>
      <c r="P913" s="303">
        <v>0</v>
      </c>
      <c r="Q913" s="171">
        <f>VLOOKUP(C913&amp;D913&amp;A913,'Delivery Counts'!$A$55:$I$86,8,FALSE)</f>
        <v>0</v>
      </c>
      <c r="R913" s="171">
        <f>VLOOKUP(C913&amp;D913&amp;A913,'Delivery Counts'!$A$55:$I$86,9,FALSE)</f>
        <v>0</v>
      </c>
      <c r="S913" s="16">
        <f t="shared" si="46"/>
        <v>0</v>
      </c>
      <c r="T913" s="237"/>
      <c r="U913" s="237"/>
    </row>
    <row r="914" spans="1:21" s="172" customFormat="1">
      <c r="A914" s="38">
        <v>18</v>
      </c>
      <c r="B914" s="39">
        <f t="shared" si="44"/>
        <v>0</v>
      </c>
      <c r="C914" s="39" t="str">
        <f t="shared" si="45"/>
        <v>2021 Prior Year</v>
      </c>
      <c r="D914" s="40">
        <v>3</v>
      </c>
      <c r="E914" s="662">
        <v>18</v>
      </c>
      <c r="F914" s="40" t="s">
        <v>739</v>
      </c>
      <c r="G914" s="311" t="s">
        <v>138</v>
      </c>
      <c r="H914" s="40" t="s">
        <v>222</v>
      </c>
      <c r="I914" s="658" t="s">
        <v>206</v>
      </c>
      <c r="J914" s="303">
        <v>0</v>
      </c>
      <c r="K914" s="304">
        <v>0</v>
      </c>
      <c r="L914" s="305">
        <v>0</v>
      </c>
      <c r="M914" s="305">
        <v>0</v>
      </c>
      <c r="N914" s="303">
        <v>0</v>
      </c>
      <c r="O914" s="306">
        <v>0</v>
      </c>
      <c r="P914" s="303">
        <v>0</v>
      </c>
      <c r="Q914" s="171">
        <f>VLOOKUP(C914&amp;D914&amp;A914,'Delivery Counts'!$A$55:$I$86,8,FALSE)</f>
        <v>0</v>
      </c>
      <c r="R914" s="171">
        <f>VLOOKUP(C914&amp;D914&amp;A914,'Delivery Counts'!$A$55:$I$86,9,FALSE)</f>
        <v>0</v>
      </c>
      <c r="S914" s="16">
        <f t="shared" si="46"/>
        <v>0</v>
      </c>
      <c r="T914" s="237"/>
      <c r="U914" s="237"/>
    </row>
    <row r="915" spans="1:21">
      <c r="A915" s="38">
        <v>18</v>
      </c>
      <c r="B915" s="39">
        <f t="shared" si="44"/>
        <v>0</v>
      </c>
      <c r="C915" s="39" t="str">
        <f t="shared" si="45"/>
        <v>2021 Prior Year</v>
      </c>
      <c r="D915" s="40">
        <v>3</v>
      </c>
      <c r="E915" s="662">
        <v>18</v>
      </c>
      <c r="F915" s="40" t="s">
        <v>739</v>
      </c>
      <c r="G915" s="311" t="s">
        <v>138</v>
      </c>
      <c r="H915" s="40" t="s">
        <v>223</v>
      </c>
      <c r="I915" s="658" t="s">
        <v>181</v>
      </c>
      <c r="J915" s="303">
        <v>0</v>
      </c>
      <c r="K915" s="304">
        <v>0</v>
      </c>
      <c r="L915" s="305">
        <v>0</v>
      </c>
      <c r="M915" s="305">
        <v>0</v>
      </c>
      <c r="N915" s="303">
        <v>0</v>
      </c>
      <c r="O915" s="306">
        <v>0</v>
      </c>
      <c r="P915" s="303">
        <v>0</v>
      </c>
      <c r="Q915" s="171">
        <f>VLOOKUP(C915&amp;D915&amp;A915,'Delivery Counts'!$A$55:$I$86,8,FALSE)</f>
        <v>0</v>
      </c>
      <c r="R915" s="171">
        <f>VLOOKUP(C915&amp;D915&amp;A915,'Delivery Counts'!$A$55:$I$86,9,FALSE)</f>
        <v>0</v>
      </c>
      <c r="S915" s="16">
        <f t="shared" si="46"/>
        <v>0</v>
      </c>
    </row>
    <row r="916" spans="1:21">
      <c r="A916" s="38">
        <v>18</v>
      </c>
      <c r="B916" s="39">
        <f t="shared" si="44"/>
        <v>0</v>
      </c>
      <c r="C916" s="39" t="str">
        <f t="shared" si="45"/>
        <v>2021 Prior Year</v>
      </c>
      <c r="D916" s="40">
        <v>3</v>
      </c>
      <c r="E916" s="662">
        <v>18</v>
      </c>
      <c r="F916" s="40" t="s">
        <v>739</v>
      </c>
      <c r="G916" s="311" t="s">
        <v>138</v>
      </c>
      <c r="H916" s="40" t="s">
        <v>150</v>
      </c>
      <c r="I916" s="658" t="s">
        <v>204</v>
      </c>
      <c r="J916" s="303">
        <v>0</v>
      </c>
      <c r="K916" s="304">
        <v>0</v>
      </c>
      <c r="L916" s="305">
        <v>0</v>
      </c>
      <c r="M916" s="305">
        <v>0</v>
      </c>
      <c r="N916" s="303">
        <v>0</v>
      </c>
      <c r="O916" s="306">
        <v>0</v>
      </c>
      <c r="P916" s="303">
        <v>0</v>
      </c>
      <c r="Q916" s="171">
        <f>VLOOKUP(C916&amp;D916&amp;A916,'Delivery Counts'!$A$55:$I$86,8,FALSE)</f>
        <v>0</v>
      </c>
      <c r="R916" s="171">
        <f>VLOOKUP(C916&amp;D916&amp;A916,'Delivery Counts'!$A$55:$I$86,9,FALSE)</f>
        <v>0</v>
      </c>
      <c r="S916" s="16">
        <f t="shared" si="46"/>
        <v>0</v>
      </c>
    </row>
    <row r="917" spans="1:21" s="172" customFormat="1">
      <c r="A917" s="38">
        <v>18</v>
      </c>
      <c r="B917" s="39">
        <f t="shared" si="44"/>
        <v>0</v>
      </c>
      <c r="C917" s="39" t="str">
        <f t="shared" si="45"/>
        <v>2021 Prior Year</v>
      </c>
      <c r="D917" s="40">
        <v>3</v>
      </c>
      <c r="E917" s="662">
        <v>18</v>
      </c>
      <c r="F917" s="40" t="s">
        <v>739</v>
      </c>
      <c r="G917" s="311" t="s">
        <v>138</v>
      </c>
      <c r="H917" s="40" t="s">
        <v>151</v>
      </c>
      <c r="I917" s="658" t="s">
        <v>205</v>
      </c>
      <c r="J917" s="303">
        <v>0</v>
      </c>
      <c r="K917" s="304">
        <v>0</v>
      </c>
      <c r="L917" s="305">
        <v>0</v>
      </c>
      <c r="M917" s="305">
        <v>0</v>
      </c>
      <c r="N917" s="303">
        <v>0</v>
      </c>
      <c r="O917" s="306">
        <v>0</v>
      </c>
      <c r="P917" s="303">
        <v>0</v>
      </c>
      <c r="Q917" s="171">
        <f>VLOOKUP(C917&amp;D917&amp;A917,'Delivery Counts'!$A$55:$I$86,8,FALSE)</f>
        <v>0</v>
      </c>
      <c r="R917" s="171">
        <f>VLOOKUP(C917&amp;D917&amp;A917,'Delivery Counts'!$A$55:$I$86,9,FALSE)</f>
        <v>0</v>
      </c>
      <c r="S917" s="16">
        <f t="shared" si="46"/>
        <v>0</v>
      </c>
    </row>
    <row r="918" spans="1:21" s="172" customFormat="1">
      <c r="A918" s="38">
        <v>18</v>
      </c>
      <c r="B918" s="39">
        <f t="shared" si="44"/>
        <v>0</v>
      </c>
      <c r="C918" s="39" t="str">
        <f t="shared" si="45"/>
        <v>2021 Prior Year</v>
      </c>
      <c r="D918" s="40">
        <v>3</v>
      </c>
      <c r="E918" s="662">
        <v>18</v>
      </c>
      <c r="F918" s="40" t="s">
        <v>739</v>
      </c>
      <c r="G918" s="311" t="s">
        <v>138</v>
      </c>
      <c r="H918" s="40" t="s">
        <v>152</v>
      </c>
      <c r="I918" s="658" t="s">
        <v>182</v>
      </c>
      <c r="J918" s="303">
        <v>0</v>
      </c>
      <c r="K918" s="304">
        <v>0</v>
      </c>
      <c r="L918" s="305">
        <v>0</v>
      </c>
      <c r="M918" s="305">
        <v>0</v>
      </c>
      <c r="N918" s="303">
        <v>0</v>
      </c>
      <c r="O918" s="306">
        <v>0</v>
      </c>
      <c r="P918" s="303">
        <v>0</v>
      </c>
      <c r="Q918" s="171">
        <f>VLOOKUP(C918&amp;D918&amp;A918,'Delivery Counts'!$A$55:$I$86,8,FALSE)</f>
        <v>0</v>
      </c>
      <c r="R918" s="171">
        <f>VLOOKUP(C918&amp;D918&amp;A918,'Delivery Counts'!$A$55:$I$86,9,FALSE)</f>
        <v>0</v>
      </c>
      <c r="S918" s="16">
        <f t="shared" si="46"/>
        <v>0</v>
      </c>
      <c r="T918" s="237"/>
      <c r="U918" s="237"/>
    </row>
    <row r="919" spans="1:21" s="172" customFormat="1">
      <c r="A919" s="38">
        <v>18</v>
      </c>
      <c r="B919" s="39">
        <f t="shared" si="44"/>
        <v>0</v>
      </c>
      <c r="C919" s="39" t="str">
        <f t="shared" si="45"/>
        <v>2021 Prior Year</v>
      </c>
      <c r="D919" s="40">
        <v>3</v>
      </c>
      <c r="E919" s="662">
        <v>18</v>
      </c>
      <c r="F919" s="40" t="s">
        <v>739</v>
      </c>
      <c r="G919" s="311" t="s">
        <v>138</v>
      </c>
      <c r="H919" s="40" t="s">
        <v>70</v>
      </c>
      <c r="I919" s="658" t="s">
        <v>265</v>
      </c>
      <c r="J919" s="303">
        <v>0</v>
      </c>
      <c r="K919" s="304">
        <v>0</v>
      </c>
      <c r="L919" s="305">
        <v>0</v>
      </c>
      <c r="M919" s="305">
        <v>0</v>
      </c>
      <c r="N919" s="303">
        <v>0</v>
      </c>
      <c r="O919" s="306">
        <v>0</v>
      </c>
      <c r="P919" s="303">
        <v>0</v>
      </c>
      <c r="Q919" s="171">
        <f>VLOOKUP(C919&amp;D919&amp;A919,'Delivery Counts'!$A$55:$I$86,8,FALSE)</f>
        <v>0</v>
      </c>
      <c r="R919" s="171">
        <f>VLOOKUP(C919&amp;D919&amp;A919,'Delivery Counts'!$A$55:$I$86,9,FALSE)</f>
        <v>0</v>
      </c>
      <c r="S919" s="16">
        <f t="shared" si="46"/>
        <v>0</v>
      </c>
      <c r="T919" s="237"/>
      <c r="U919" s="237"/>
    </row>
    <row r="920" spans="1:21" s="172" customFormat="1">
      <c r="A920" s="38">
        <v>18</v>
      </c>
      <c r="B920" s="39">
        <f t="shared" si="44"/>
        <v>0</v>
      </c>
      <c r="C920" s="39" t="str">
        <f t="shared" si="45"/>
        <v>2021 Prior Year</v>
      </c>
      <c r="D920" s="40">
        <v>3</v>
      </c>
      <c r="E920" s="662">
        <v>18</v>
      </c>
      <c r="F920" s="40" t="s">
        <v>739</v>
      </c>
      <c r="G920" s="311" t="s">
        <v>138</v>
      </c>
      <c r="H920" s="40" t="s">
        <v>71</v>
      </c>
      <c r="I920" s="658" t="s">
        <v>266</v>
      </c>
      <c r="J920" s="303">
        <v>0</v>
      </c>
      <c r="K920" s="304">
        <v>0</v>
      </c>
      <c r="L920" s="305">
        <v>0</v>
      </c>
      <c r="M920" s="305">
        <v>0</v>
      </c>
      <c r="N920" s="303">
        <v>0</v>
      </c>
      <c r="O920" s="306">
        <v>0</v>
      </c>
      <c r="P920" s="303">
        <v>0</v>
      </c>
      <c r="Q920" s="171">
        <f>VLOOKUP(C920&amp;D920&amp;A920,'Delivery Counts'!$A$55:$I$86,8,FALSE)</f>
        <v>0</v>
      </c>
      <c r="R920" s="171">
        <f>VLOOKUP(C920&amp;D920&amp;A920,'Delivery Counts'!$A$55:$I$86,9,FALSE)</f>
        <v>0</v>
      </c>
      <c r="S920" s="16">
        <f t="shared" si="46"/>
        <v>0</v>
      </c>
      <c r="T920" s="237"/>
      <c r="U920" s="237"/>
    </row>
    <row r="921" spans="1:21" s="172" customFormat="1">
      <c r="A921" s="38">
        <v>18</v>
      </c>
      <c r="B921" s="39">
        <f t="shared" si="44"/>
        <v>0</v>
      </c>
      <c r="C921" s="39" t="str">
        <f t="shared" si="45"/>
        <v>2021 Prior Year</v>
      </c>
      <c r="D921" s="40">
        <v>3</v>
      </c>
      <c r="E921" s="662">
        <v>18</v>
      </c>
      <c r="F921" s="40" t="s">
        <v>739</v>
      </c>
      <c r="G921" s="311" t="s">
        <v>138</v>
      </c>
      <c r="H921" s="40" t="s">
        <v>72</v>
      </c>
      <c r="I921" s="658" t="s">
        <v>527</v>
      </c>
      <c r="J921" s="303">
        <v>0</v>
      </c>
      <c r="K921" s="304">
        <v>0</v>
      </c>
      <c r="L921" s="305">
        <v>0</v>
      </c>
      <c r="M921" s="305">
        <v>0</v>
      </c>
      <c r="N921" s="303">
        <v>0</v>
      </c>
      <c r="O921" s="306">
        <v>0</v>
      </c>
      <c r="P921" s="303">
        <v>0</v>
      </c>
      <c r="Q921" s="171">
        <f>VLOOKUP(C921&amp;D921&amp;A921,'Delivery Counts'!$A$55:$I$86,8,FALSE)</f>
        <v>0</v>
      </c>
      <c r="R921" s="171">
        <f>VLOOKUP(C921&amp;D921&amp;A921,'Delivery Counts'!$A$55:$I$86,9,FALSE)</f>
        <v>0</v>
      </c>
      <c r="S921" s="16">
        <f t="shared" si="46"/>
        <v>0</v>
      </c>
      <c r="T921" s="237"/>
      <c r="U921" s="237"/>
    </row>
    <row r="922" spans="1:21" s="172" customFormat="1">
      <c r="A922" s="38">
        <v>18</v>
      </c>
      <c r="B922" s="39">
        <f t="shared" si="44"/>
        <v>0</v>
      </c>
      <c r="C922" s="39" t="str">
        <f t="shared" si="45"/>
        <v>2021 Prior Year</v>
      </c>
      <c r="D922" s="40">
        <v>3</v>
      </c>
      <c r="E922" s="662">
        <v>18</v>
      </c>
      <c r="F922" s="40" t="s">
        <v>739</v>
      </c>
      <c r="G922" s="40" t="s">
        <v>138</v>
      </c>
      <c r="H922" s="40" t="s">
        <v>73</v>
      </c>
      <c r="I922" s="658" t="s">
        <v>528</v>
      </c>
      <c r="J922" s="303">
        <v>0</v>
      </c>
      <c r="K922" s="304">
        <v>0</v>
      </c>
      <c r="L922" s="305">
        <v>0</v>
      </c>
      <c r="M922" s="305">
        <v>0</v>
      </c>
      <c r="N922" s="303">
        <v>0</v>
      </c>
      <c r="O922" s="306">
        <v>0</v>
      </c>
      <c r="P922" s="303">
        <v>0</v>
      </c>
      <c r="Q922" s="171">
        <f>VLOOKUP(C922&amp;D922&amp;A922,'Delivery Counts'!$A$55:$I$86,8,FALSE)</f>
        <v>0</v>
      </c>
      <c r="R922" s="171">
        <f>VLOOKUP(C922&amp;D922&amp;A922,'Delivery Counts'!$A$55:$I$86,9,FALSE)</f>
        <v>0</v>
      </c>
      <c r="S922" s="16">
        <f t="shared" si="46"/>
        <v>0</v>
      </c>
      <c r="T922" s="237"/>
      <c r="U922" s="237"/>
    </row>
    <row r="923" spans="1:21" s="172" customFormat="1">
      <c r="A923" s="38">
        <v>18</v>
      </c>
      <c r="B923" s="39">
        <f t="shared" si="29"/>
        <v>0</v>
      </c>
      <c r="C923" s="39" t="str">
        <f t="shared" si="45"/>
        <v>2021 Prior Year</v>
      </c>
      <c r="D923" s="40">
        <v>3</v>
      </c>
      <c r="E923" s="662">
        <v>18</v>
      </c>
      <c r="F923" s="40" t="s">
        <v>739</v>
      </c>
      <c r="G923" s="40" t="s">
        <v>138</v>
      </c>
      <c r="H923" s="40" t="s">
        <v>409</v>
      </c>
      <c r="I923" s="640" t="s">
        <v>803</v>
      </c>
      <c r="J923" s="303">
        <v>0</v>
      </c>
      <c r="K923" s="304">
        <v>0</v>
      </c>
      <c r="L923" s="305">
        <v>0</v>
      </c>
      <c r="M923" s="305">
        <v>0</v>
      </c>
      <c r="N923" s="303">
        <v>0</v>
      </c>
      <c r="O923" s="306">
        <v>0</v>
      </c>
      <c r="P923" s="303">
        <v>0</v>
      </c>
      <c r="Q923" s="171">
        <f>VLOOKUP(C923&amp;D923&amp;A923,'Delivery Counts'!$A$55:$I$86,8,FALSE)</f>
        <v>0</v>
      </c>
      <c r="R923" s="171">
        <f>VLOOKUP(C923&amp;D923&amp;A923,'Delivery Counts'!$A$55:$I$86,9,FALSE)</f>
        <v>0</v>
      </c>
      <c r="S923" s="16">
        <f t="shared" si="46"/>
        <v>0</v>
      </c>
      <c r="T923" s="237"/>
      <c r="U923" s="237"/>
    </row>
    <row r="924" spans="1:21" s="172" customFormat="1">
      <c r="A924" s="38">
        <v>19</v>
      </c>
      <c r="B924" s="39">
        <f t="shared" si="29"/>
        <v>0</v>
      </c>
      <c r="C924" s="39" t="str">
        <f t="shared" si="45"/>
        <v>2021 Prior Year</v>
      </c>
      <c r="D924" s="40">
        <v>3</v>
      </c>
      <c r="E924" s="662">
        <v>19</v>
      </c>
      <c r="F924" s="40" t="s">
        <v>739</v>
      </c>
      <c r="G924" s="40" t="s">
        <v>139</v>
      </c>
      <c r="H924" s="40" t="s">
        <v>211</v>
      </c>
      <c r="I924" s="640" t="s">
        <v>261</v>
      </c>
      <c r="J924" s="303">
        <v>0</v>
      </c>
      <c r="K924" s="304">
        <v>0</v>
      </c>
      <c r="L924" s="305">
        <v>0</v>
      </c>
      <c r="M924" s="305">
        <v>0</v>
      </c>
      <c r="N924" s="303">
        <v>0</v>
      </c>
      <c r="O924" s="306">
        <v>0</v>
      </c>
      <c r="P924" s="303">
        <v>0</v>
      </c>
      <c r="Q924" s="171">
        <f>VLOOKUP(C924&amp;D924&amp;A924,'Delivery Counts'!$A$55:$I$86,8,FALSE)</f>
        <v>0</v>
      </c>
      <c r="R924" s="171">
        <f>VLOOKUP(C924&amp;D924&amp;A924,'Delivery Counts'!$A$55:$I$86,9,FALSE)</f>
        <v>0</v>
      </c>
      <c r="S924" s="16">
        <f t="shared" si="46"/>
        <v>0</v>
      </c>
      <c r="T924" s="237"/>
      <c r="U924" s="237"/>
    </row>
    <row r="925" spans="1:21" s="172" customFormat="1">
      <c r="A925" s="38">
        <v>19</v>
      </c>
      <c r="B925" s="39">
        <f t="shared" ref="B925:B940" si="47">$B$6</f>
        <v>0</v>
      </c>
      <c r="C925" s="39" t="str">
        <f t="shared" si="45"/>
        <v>2021 Prior Year</v>
      </c>
      <c r="D925" s="40">
        <v>3</v>
      </c>
      <c r="E925" s="662">
        <v>19</v>
      </c>
      <c r="F925" s="40" t="s">
        <v>739</v>
      </c>
      <c r="G925" s="311" t="s">
        <v>139</v>
      </c>
      <c r="H925" s="40" t="s">
        <v>214</v>
      </c>
      <c r="I925" s="658" t="s">
        <v>676</v>
      </c>
      <c r="J925" s="303">
        <v>0</v>
      </c>
      <c r="K925" s="304">
        <v>0</v>
      </c>
      <c r="L925" s="305">
        <v>0</v>
      </c>
      <c r="M925" s="305">
        <v>0</v>
      </c>
      <c r="N925" s="303">
        <v>0</v>
      </c>
      <c r="O925" s="306">
        <v>0</v>
      </c>
      <c r="P925" s="303">
        <v>0</v>
      </c>
      <c r="Q925" s="171">
        <f>VLOOKUP(C925&amp;D925&amp;A925,'Delivery Counts'!$A$55:$I$86,8,FALSE)</f>
        <v>0</v>
      </c>
      <c r="R925" s="171">
        <f>VLOOKUP(C925&amp;D925&amp;A925,'Delivery Counts'!$A$55:$I$86,9,FALSE)</f>
        <v>0</v>
      </c>
      <c r="S925" s="16">
        <f t="shared" si="46"/>
        <v>0</v>
      </c>
      <c r="T925" s="237"/>
      <c r="U925" s="237"/>
    </row>
    <row r="926" spans="1:21" s="172" customFormat="1">
      <c r="A926" s="38">
        <v>19</v>
      </c>
      <c r="B926" s="39">
        <f t="shared" si="47"/>
        <v>0</v>
      </c>
      <c r="C926" s="39" t="str">
        <f t="shared" si="45"/>
        <v>2021 Prior Year</v>
      </c>
      <c r="D926" s="40">
        <v>3</v>
      </c>
      <c r="E926" s="662">
        <v>19</v>
      </c>
      <c r="F926" s="40" t="s">
        <v>739</v>
      </c>
      <c r="G926" s="311" t="s">
        <v>139</v>
      </c>
      <c r="H926" s="40" t="s">
        <v>215</v>
      </c>
      <c r="I926" s="658" t="s">
        <v>216</v>
      </c>
      <c r="J926" s="303">
        <v>0</v>
      </c>
      <c r="K926" s="304">
        <v>0</v>
      </c>
      <c r="L926" s="305">
        <v>0</v>
      </c>
      <c r="M926" s="305">
        <v>0</v>
      </c>
      <c r="N926" s="303">
        <v>0</v>
      </c>
      <c r="O926" s="306">
        <v>0</v>
      </c>
      <c r="P926" s="303">
        <v>0</v>
      </c>
      <c r="Q926" s="171">
        <f>VLOOKUP(C926&amp;D926&amp;A926,'Delivery Counts'!$A$55:$I$86,8,FALSE)</f>
        <v>0</v>
      </c>
      <c r="R926" s="171">
        <f>VLOOKUP(C926&amp;D926&amp;A926,'Delivery Counts'!$A$55:$I$86,9,FALSE)</f>
        <v>0</v>
      </c>
      <c r="S926" s="16">
        <f t="shared" si="46"/>
        <v>0</v>
      </c>
      <c r="T926" s="237"/>
      <c r="U926" s="237"/>
    </row>
    <row r="927" spans="1:21" s="172" customFormat="1">
      <c r="A927" s="38">
        <v>19</v>
      </c>
      <c r="B927" s="39">
        <f t="shared" si="47"/>
        <v>0</v>
      </c>
      <c r="C927" s="39" t="str">
        <f t="shared" si="45"/>
        <v>2021 Prior Year</v>
      </c>
      <c r="D927" s="40">
        <v>3</v>
      </c>
      <c r="E927" s="662">
        <v>19</v>
      </c>
      <c r="F927" s="40" t="s">
        <v>739</v>
      </c>
      <c r="G927" s="311" t="s">
        <v>139</v>
      </c>
      <c r="H927" s="40" t="s">
        <v>217</v>
      </c>
      <c r="I927" s="658" t="s">
        <v>262</v>
      </c>
      <c r="J927" s="303">
        <v>0</v>
      </c>
      <c r="K927" s="304">
        <v>0</v>
      </c>
      <c r="L927" s="305">
        <v>0</v>
      </c>
      <c r="M927" s="305">
        <v>0</v>
      </c>
      <c r="N927" s="303">
        <v>0</v>
      </c>
      <c r="O927" s="306">
        <v>0</v>
      </c>
      <c r="P927" s="303">
        <v>0</v>
      </c>
      <c r="Q927" s="171">
        <f>VLOOKUP(C927&amp;D927&amp;A927,'Delivery Counts'!$A$55:$I$86,8,FALSE)</f>
        <v>0</v>
      </c>
      <c r="R927" s="171">
        <f>VLOOKUP(C927&amp;D927&amp;A927,'Delivery Counts'!$A$55:$I$86,9,FALSE)</f>
        <v>0</v>
      </c>
      <c r="S927" s="16">
        <f t="shared" si="46"/>
        <v>0</v>
      </c>
      <c r="T927" s="237"/>
      <c r="U927" s="237"/>
    </row>
    <row r="928" spans="1:21" s="172" customFormat="1">
      <c r="A928" s="38">
        <v>19</v>
      </c>
      <c r="B928" s="39">
        <f t="shared" si="47"/>
        <v>0</v>
      </c>
      <c r="C928" s="39" t="str">
        <f t="shared" si="45"/>
        <v>2021 Prior Year</v>
      </c>
      <c r="D928" s="40">
        <v>3</v>
      </c>
      <c r="E928" s="662">
        <v>19</v>
      </c>
      <c r="F928" s="40" t="s">
        <v>739</v>
      </c>
      <c r="G928" s="311" t="s">
        <v>139</v>
      </c>
      <c r="H928" s="40" t="s">
        <v>218</v>
      </c>
      <c r="I928" s="658" t="s">
        <v>677</v>
      </c>
      <c r="J928" s="303">
        <v>0</v>
      </c>
      <c r="K928" s="304">
        <v>0</v>
      </c>
      <c r="L928" s="305">
        <v>0</v>
      </c>
      <c r="M928" s="305">
        <v>0</v>
      </c>
      <c r="N928" s="303">
        <v>0</v>
      </c>
      <c r="O928" s="306">
        <v>0</v>
      </c>
      <c r="P928" s="303">
        <v>0</v>
      </c>
      <c r="Q928" s="171">
        <f>VLOOKUP(C928&amp;D928&amp;A928,'Delivery Counts'!$A$55:$I$86,8,FALSE)</f>
        <v>0</v>
      </c>
      <c r="R928" s="171">
        <f>VLOOKUP(C928&amp;D928&amp;A928,'Delivery Counts'!$A$55:$I$86,9,FALSE)</f>
        <v>0</v>
      </c>
      <c r="S928" s="16">
        <f t="shared" si="46"/>
        <v>0</v>
      </c>
      <c r="T928" s="237"/>
      <c r="U928" s="237"/>
    </row>
    <row r="929" spans="1:21" s="172" customFormat="1">
      <c r="A929" s="38">
        <v>19</v>
      </c>
      <c r="B929" s="39">
        <f t="shared" si="47"/>
        <v>0</v>
      </c>
      <c r="C929" s="39" t="str">
        <f t="shared" si="45"/>
        <v>2021 Prior Year</v>
      </c>
      <c r="D929" s="40">
        <v>3</v>
      </c>
      <c r="E929" s="662">
        <v>19</v>
      </c>
      <c r="F929" s="40" t="s">
        <v>739</v>
      </c>
      <c r="G929" s="311" t="s">
        <v>139</v>
      </c>
      <c r="H929" s="40" t="s">
        <v>219</v>
      </c>
      <c r="I929" s="658" t="s">
        <v>263</v>
      </c>
      <c r="J929" s="303">
        <v>0</v>
      </c>
      <c r="K929" s="304">
        <v>0</v>
      </c>
      <c r="L929" s="305">
        <v>0</v>
      </c>
      <c r="M929" s="305">
        <v>0</v>
      </c>
      <c r="N929" s="303">
        <v>0</v>
      </c>
      <c r="O929" s="306">
        <v>0</v>
      </c>
      <c r="P929" s="303">
        <v>0</v>
      </c>
      <c r="Q929" s="171">
        <f>VLOOKUP(C929&amp;D929&amp;A929,'Delivery Counts'!$A$55:$I$86,8,FALSE)</f>
        <v>0</v>
      </c>
      <c r="R929" s="171">
        <f>VLOOKUP(C929&amp;D929&amp;A929,'Delivery Counts'!$A$55:$I$86,9,FALSE)</f>
        <v>0</v>
      </c>
      <c r="S929" s="16">
        <f t="shared" si="46"/>
        <v>0</v>
      </c>
      <c r="T929" s="237"/>
      <c r="U929" s="237"/>
    </row>
    <row r="930" spans="1:21" s="172" customFormat="1">
      <c r="A930" s="38">
        <v>19</v>
      </c>
      <c r="B930" s="39">
        <f t="shared" si="47"/>
        <v>0</v>
      </c>
      <c r="C930" s="39" t="str">
        <f t="shared" si="45"/>
        <v>2021 Prior Year</v>
      </c>
      <c r="D930" s="40">
        <v>3</v>
      </c>
      <c r="E930" s="662">
        <v>19</v>
      </c>
      <c r="F930" s="40" t="s">
        <v>739</v>
      </c>
      <c r="G930" s="311" t="s">
        <v>139</v>
      </c>
      <c r="H930" s="40" t="s">
        <v>220</v>
      </c>
      <c r="I930" s="658" t="s">
        <v>675</v>
      </c>
      <c r="J930" s="303">
        <v>0</v>
      </c>
      <c r="K930" s="304">
        <v>0</v>
      </c>
      <c r="L930" s="305">
        <v>0</v>
      </c>
      <c r="M930" s="305">
        <v>0</v>
      </c>
      <c r="N930" s="303">
        <v>0</v>
      </c>
      <c r="O930" s="306">
        <v>0</v>
      </c>
      <c r="P930" s="303">
        <v>0</v>
      </c>
      <c r="Q930" s="171">
        <f>VLOOKUP(C930&amp;D930&amp;A930,'Delivery Counts'!$A$55:$I$86,8,FALSE)</f>
        <v>0</v>
      </c>
      <c r="R930" s="171">
        <f>VLOOKUP(C930&amp;D930&amp;A930,'Delivery Counts'!$A$55:$I$86,9,FALSE)</f>
        <v>0</v>
      </c>
      <c r="S930" s="16">
        <f t="shared" si="46"/>
        <v>0</v>
      </c>
      <c r="T930" s="237"/>
      <c r="U930" s="237"/>
    </row>
    <row r="931" spans="1:21" s="172" customFormat="1">
      <c r="A931" s="38">
        <v>19</v>
      </c>
      <c r="B931" s="39">
        <f t="shared" si="47"/>
        <v>0</v>
      </c>
      <c r="C931" s="39" t="str">
        <f t="shared" si="45"/>
        <v>2021 Prior Year</v>
      </c>
      <c r="D931" s="40">
        <v>3</v>
      </c>
      <c r="E931" s="662">
        <v>19</v>
      </c>
      <c r="F931" s="40" t="s">
        <v>739</v>
      </c>
      <c r="G931" s="311" t="s">
        <v>139</v>
      </c>
      <c r="H931" s="40" t="s">
        <v>221</v>
      </c>
      <c r="I931" s="658" t="s">
        <v>264</v>
      </c>
      <c r="J931" s="303">
        <v>0</v>
      </c>
      <c r="K931" s="304">
        <v>0</v>
      </c>
      <c r="L931" s="305">
        <v>0</v>
      </c>
      <c r="M931" s="305">
        <v>0</v>
      </c>
      <c r="N931" s="303">
        <v>0</v>
      </c>
      <c r="O931" s="306">
        <v>0</v>
      </c>
      <c r="P931" s="303">
        <v>0</v>
      </c>
      <c r="Q931" s="171">
        <f>VLOOKUP(C931&amp;D931&amp;A931,'Delivery Counts'!$A$55:$I$86,8,FALSE)</f>
        <v>0</v>
      </c>
      <c r="R931" s="171">
        <f>VLOOKUP(C931&amp;D931&amp;A931,'Delivery Counts'!$A$55:$I$86,9,FALSE)</f>
        <v>0</v>
      </c>
      <c r="S931" s="16">
        <f t="shared" si="46"/>
        <v>0</v>
      </c>
      <c r="T931" s="237"/>
      <c r="U931" s="237"/>
    </row>
    <row r="932" spans="1:21" s="172" customFormat="1">
      <c r="A932" s="38">
        <v>19</v>
      </c>
      <c r="B932" s="39">
        <f t="shared" si="47"/>
        <v>0</v>
      </c>
      <c r="C932" s="39" t="str">
        <f t="shared" si="45"/>
        <v>2021 Prior Year</v>
      </c>
      <c r="D932" s="40">
        <v>3</v>
      </c>
      <c r="E932" s="662">
        <v>19</v>
      </c>
      <c r="F932" s="40" t="s">
        <v>739</v>
      </c>
      <c r="G932" s="311" t="s">
        <v>139</v>
      </c>
      <c r="H932" s="40" t="s">
        <v>222</v>
      </c>
      <c r="I932" s="658" t="s">
        <v>206</v>
      </c>
      <c r="J932" s="303">
        <v>0</v>
      </c>
      <c r="K932" s="304">
        <v>0</v>
      </c>
      <c r="L932" s="305">
        <v>0</v>
      </c>
      <c r="M932" s="305">
        <v>0</v>
      </c>
      <c r="N932" s="303">
        <v>0</v>
      </c>
      <c r="O932" s="306">
        <v>0</v>
      </c>
      <c r="P932" s="303">
        <v>0</v>
      </c>
      <c r="Q932" s="171">
        <f>VLOOKUP(C932&amp;D932&amp;A932,'Delivery Counts'!$A$55:$I$86,8,FALSE)</f>
        <v>0</v>
      </c>
      <c r="R932" s="171">
        <f>VLOOKUP(C932&amp;D932&amp;A932,'Delivery Counts'!$A$55:$I$86,9,FALSE)</f>
        <v>0</v>
      </c>
      <c r="S932" s="16">
        <f t="shared" si="46"/>
        <v>0</v>
      </c>
      <c r="T932" s="237"/>
      <c r="U932" s="237"/>
    </row>
    <row r="933" spans="1:21">
      <c r="A933" s="38">
        <v>19</v>
      </c>
      <c r="B933" s="39">
        <f t="shared" si="47"/>
        <v>0</v>
      </c>
      <c r="C933" s="39" t="str">
        <f t="shared" si="45"/>
        <v>2021 Prior Year</v>
      </c>
      <c r="D933" s="40">
        <v>3</v>
      </c>
      <c r="E933" s="662">
        <v>19</v>
      </c>
      <c r="F933" s="40" t="s">
        <v>739</v>
      </c>
      <c r="G933" s="311" t="s">
        <v>139</v>
      </c>
      <c r="H933" s="40" t="s">
        <v>223</v>
      </c>
      <c r="I933" s="658" t="s">
        <v>181</v>
      </c>
      <c r="J933" s="303">
        <v>0</v>
      </c>
      <c r="K933" s="304">
        <v>0</v>
      </c>
      <c r="L933" s="305">
        <v>0</v>
      </c>
      <c r="M933" s="305">
        <v>0</v>
      </c>
      <c r="N933" s="303">
        <v>0</v>
      </c>
      <c r="O933" s="306">
        <v>0</v>
      </c>
      <c r="P933" s="303">
        <v>0</v>
      </c>
      <c r="Q933" s="171">
        <f>VLOOKUP(C933&amp;D933&amp;A933,'Delivery Counts'!$A$55:$I$86,8,FALSE)</f>
        <v>0</v>
      </c>
      <c r="R933" s="171">
        <f>VLOOKUP(C933&amp;D933&amp;A933,'Delivery Counts'!$A$55:$I$86,9,FALSE)</f>
        <v>0</v>
      </c>
      <c r="S933" s="16">
        <f t="shared" si="46"/>
        <v>0</v>
      </c>
    </row>
    <row r="934" spans="1:21">
      <c r="A934" s="38">
        <v>19</v>
      </c>
      <c r="B934" s="39">
        <f t="shared" si="47"/>
        <v>0</v>
      </c>
      <c r="C934" s="39" t="str">
        <f t="shared" si="45"/>
        <v>2021 Prior Year</v>
      </c>
      <c r="D934" s="40">
        <v>3</v>
      </c>
      <c r="E934" s="662">
        <v>19</v>
      </c>
      <c r="F934" s="40" t="s">
        <v>739</v>
      </c>
      <c r="G934" s="311" t="s">
        <v>139</v>
      </c>
      <c r="H934" s="40" t="s">
        <v>150</v>
      </c>
      <c r="I934" s="658" t="s">
        <v>204</v>
      </c>
      <c r="J934" s="303">
        <v>0</v>
      </c>
      <c r="K934" s="304">
        <v>0</v>
      </c>
      <c r="L934" s="305">
        <v>0</v>
      </c>
      <c r="M934" s="305">
        <v>0</v>
      </c>
      <c r="N934" s="303">
        <v>0</v>
      </c>
      <c r="O934" s="306">
        <v>0</v>
      </c>
      <c r="P934" s="303">
        <v>0</v>
      </c>
      <c r="Q934" s="171">
        <f>VLOOKUP(C934&amp;D934&amp;A934,'Delivery Counts'!$A$55:$I$86,8,FALSE)</f>
        <v>0</v>
      </c>
      <c r="R934" s="171">
        <f>VLOOKUP(C934&amp;D934&amp;A934,'Delivery Counts'!$A$55:$I$86,9,FALSE)</f>
        <v>0</v>
      </c>
      <c r="S934" s="16">
        <f t="shared" si="46"/>
        <v>0</v>
      </c>
    </row>
    <row r="935" spans="1:21" s="172" customFormat="1">
      <c r="A935" s="38">
        <v>19</v>
      </c>
      <c r="B935" s="39">
        <f t="shared" si="47"/>
        <v>0</v>
      </c>
      <c r="C935" s="39" t="str">
        <f t="shared" si="45"/>
        <v>2021 Prior Year</v>
      </c>
      <c r="D935" s="40">
        <v>3</v>
      </c>
      <c r="E935" s="662">
        <v>19</v>
      </c>
      <c r="F935" s="40" t="s">
        <v>739</v>
      </c>
      <c r="G935" s="311" t="s">
        <v>139</v>
      </c>
      <c r="H935" s="40" t="s">
        <v>151</v>
      </c>
      <c r="I935" s="658" t="s">
        <v>205</v>
      </c>
      <c r="J935" s="303">
        <v>0</v>
      </c>
      <c r="K935" s="304">
        <v>0</v>
      </c>
      <c r="L935" s="305">
        <v>0</v>
      </c>
      <c r="M935" s="305">
        <v>0</v>
      </c>
      <c r="N935" s="303">
        <v>0</v>
      </c>
      <c r="O935" s="306">
        <v>0</v>
      </c>
      <c r="P935" s="303">
        <v>0</v>
      </c>
      <c r="Q935" s="171">
        <f>VLOOKUP(C935&amp;D935&amp;A935,'Delivery Counts'!$A$55:$I$86,8,FALSE)</f>
        <v>0</v>
      </c>
      <c r="R935" s="171">
        <f>VLOOKUP(C935&amp;D935&amp;A935,'Delivery Counts'!$A$55:$I$86,9,FALSE)</f>
        <v>0</v>
      </c>
      <c r="S935" s="16">
        <f t="shared" si="46"/>
        <v>0</v>
      </c>
    </row>
    <row r="936" spans="1:21" s="172" customFormat="1">
      <c r="A936" s="38">
        <v>19</v>
      </c>
      <c r="B936" s="39">
        <f t="shared" si="47"/>
        <v>0</v>
      </c>
      <c r="C936" s="39" t="str">
        <f t="shared" si="45"/>
        <v>2021 Prior Year</v>
      </c>
      <c r="D936" s="40">
        <v>3</v>
      </c>
      <c r="E936" s="662">
        <v>19</v>
      </c>
      <c r="F936" s="40" t="s">
        <v>739</v>
      </c>
      <c r="G936" s="311" t="s">
        <v>139</v>
      </c>
      <c r="H936" s="40" t="s">
        <v>152</v>
      </c>
      <c r="I936" s="658" t="s">
        <v>182</v>
      </c>
      <c r="J936" s="303">
        <v>0</v>
      </c>
      <c r="K936" s="304">
        <v>0</v>
      </c>
      <c r="L936" s="305">
        <v>0</v>
      </c>
      <c r="M936" s="305">
        <v>0</v>
      </c>
      <c r="N936" s="303">
        <v>0</v>
      </c>
      <c r="O936" s="306">
        <v>0</v>
      </c>
      <c r="P936" s="303">
        <v>0</v>
      </c>
      <c r="Q936" s="171">
        <f>VLOOKUP(C936&amp;D936&amp;A936,'Delivery Counts'!$A$55:$I$86,8,FALSE)</f>
        <v>0</v>
      </c>
      <c r="R936" s="171">
        <f>VLOOKUP(C936&amp;D936&amp;A936,'Delivery Counts'!$A$55:$I$86,9,FALSE)</f>
        <v>0</v>
      </c>
      <c r="S936" s="16">
        <f t="shared" si="46"/>
        <v>0</v>
      </c>
      <c r="T936" s="237"/>
      <c r="U936" s="237"/>
    </row>
    <row r="937" spans="1:21" s="172" customFormat="1">
      <c r="A937" s="38">
        <v>19</v>
      </c>
      <c r="B937" s="39">
        <f t="shared" si="47"/>
        <v>0</v>
      </c>
      <c r="C937" s="39" t="str">
        <f t="shared" si="45"/>
        <v>2021 Prior Year</v>
      </c>
      <c r="D937" s="40">
        <v>3</v>
      </c>
      <c r="E937" s="662">
        <v>19</v>
      </c>
      <c r="F937" s="40" t="s">
        <v>739</v>
      </c>
      <c r="G937" s="311" t="s">
        <v>139</v>
      </c>
      <c r="H937" s="40" t="s">
        <v>70</v>
      </c>
      <c r="I937" s="658" t="s">
        <v>265</v>
      </c>
      <c r="J937" s="303">
        <v>0</v>
      </c>
      <c r="K937" s="304">
        <v>0</v>
      </c>
      <c r="L937" s="305">
        <v>0</v>
      </c>
      <c r="M937" s="305">
        <v>0</v>
      </c>
      <c r="N937" s="303">
        <v>0</v>
      </c>
      <c r="O937" s="306">
        <v>0</v>
      </c>
      <c r="P937" s="303">
        <v>0</v>
      </c>
      <c r="Q937" s="171">
        <f>VLOOKUP(C937&amp;D937&amp;A937,'Delivery Counts'!$A$55:$I$86,8,FALSE)</f>
        <v>0</v>
      </c>
      <c r="R937" s="171">
        <f>VLOOKUP(C937&amp;D937&amp;A937,'Delivery Counts'!$A$55:$I$86,9,FALSE)</f>
        <v>0</v>
      </c>
      <c r="S937" s="16">
        <f t="shared" si="46"/>
        <v>0</v>
      </c>
      <c r="T937" s="237"/>
      <c r="U937" s="237"/>
    </row>
    <row r="938" spans="1:21" s="172" customFormat="1">
      <c r="A938" s="38">
        <v>19</v>
      </c>
      <c r="B938" s="39">
        <f t="shared" si="47"/>
        <v>0</v>
      </c>
      <c r="C938" s="39" t="str">
        <f t="shared" si="45"/>
        <v>2021 Prior Year</v>
      </c>
      <c r="D938" s="40">
        <v>3</v>
      </c>
      <c r="E938" s="662">
        <v>19</v>
      </c>
      <c r="F938" s="40" t="s">
        <v>739</v>
      </c>
      <c r="G938" s="311" t="s">
        <v>139</v>
      </c>
      <c r="H938" s="40" t="s">
        <v>71</v>
      </c>
      <c r="I938" s="658" t="s">
        <v>266</v>
      </c>
      <c r="J938" s="303">
        <v>0</v>
      </c>
      <c r="K938" s="304">
        <v>0</v>
      </c>
      <c r="L938" s="305">
        <v>0</v>
      </c>
      <c r="M938" s="305">
        <v>0</v>
      </c>
      <c r="N938" s="303">
        <v>0</v>
      </c>
      <c r="O938" s="306">
        <v>0</v>
      </c>
      <c r="P938" s="303">
        <v>0</v>
      </c>
      <c r="Q938" s="171">
        <f>VLOOKUP(C938&amp;D938&amp;A938,'Delivery Counts'!$A$55:$I$86,8,FALSE)</f>
        <v>0</v>
      </c>
      <c r="R938" s="171">
        <f>VLOOKUP(C938&amp;D938&amp;A938,'Delivery Counts'!$A$55:$I$86,9,FALSE)</f>
        <v>0</v>
      </c>
      <c r="S938" s="16">
        <f t="shared" si="46"/>
        <v>0</v>
      </c>
      <c r="T938" s="237"/>
      <c r="U938" s="237"/>
    </row>
    <row r="939" spans="1:21" s="172" customFormat="1">
      <c r="A939" s="38">
        <v>19</v>
      </c>
      <c r="B939" s="39">
        <f t="shared" si="47"/>
        <v>0</v>
      </c>
      <c r="C939" s="39" t="str">
        <f t="shared" si="45"/>
        <v>2021 Prior Year</v>
      </c>
      <c r="D939" s="40">
        <v>3</v>
      </c>
      <c r="E939" s="662">
        <v>19</v>
      </c>
      <c r="F939" s="40" t="s">
        <v>739</v>
      </c>
      <c r="G939" s="311" t="s">
        <v>139</v>
      </c>
      <c r="H939" s="40" t="s">
        <v>72</v>
      </c>
      <c r="I939" s="658" t="s">
        <v>527</v>
      </c>
      <c r="J939" s="303">
        <v>0</v>
      </c>
      <c r="K939" s="304">
        <v>0</v>
      </c>
      <c r="L939" s="305">
        <v>0</v>
      </c>
      <c r="M939" s="305">
        <v>0</v>
      </c>
      <c r="N939" s="303">
        <v>0</v>
      </c>
      <c r="O939" s="306">
        <v>0</v>
      </c>
      <c r="P939" s="303">
        <v>0</v>
      </c>
      <c r="Q939" s="171">
        <f>VLOOKUP(C939&amp;D939&amp;A939,'Delivery Counts'!$A$55:$I$86,8,FALSE)</f>
        <v>0</v>
      </c>
      <c r="R939" s="171">
        <f>VLOOKUP(C939&amp;D939&amp;A939,'Delivery Counts'!$A$55:$I$86,9,FALSE)</f>
        <v>0</v>
      </c>
      <c r="S939" s="16">
        <f t="shared" si="46"/>
        <v>0</v>
      </c>
      <c r="T939" s="237"/>
      <c r="U939" s="237"/>
    </row>
    <row r="940" spans="1:21" s="172" customFormat="1">
      <c r="A940" s="38">
        <v>19</v>
      </c>
      <c r="B940" s="39">
        <f t="shared" si="47"/>
        <v>0</v>
      </c>
      <c r="C940" s="39" t="str">
        <f t="shared" si="45"/>
        <v>2021 Prior Year</v>
      </c>
      <c r="D940" s="40">
        <v>3</v>
      </c>
      <c r="E940" s="662">
        <v>19</v>
      </c>
      <c r="F940" s="40" t="s">
        <v>739</v>
      </c>
      <c r="G940" s="40" t="s">
        <v>139</v>
      </c>
      <c r="H940" s="40" t="s">
        <v>73</v>
      </c>
      <c r="I940" s="658" t="s">
        <v>528</v>
      </c>
      <c r="J940" s="303">
        <v>0</v>
      </c>
      <c r="K940" s="304">
        <v>0</v>
      </c>
      <c r="L940" s="305">
        <v>0</v>
      </c>
      <c r="M940" s="305">
        <v>0</v>
      </c>
      <c r="N940" s="303">
        <v>0</v>
      </c>
      <c r="O940" s="306">
        <v>0</v>
      </c>
      <c r="P940" s="303">
        <v>0</v>
      </c>
      <c r="Q940" s="171">
        <f>VLOOKUP(C940&amp;D940&amp;A940,'Delivery Counts'!$A$55:$I$86,8,FALSE)</f>
        <v>0</v>
      </c>
      <c r="R940" s="171">
        <f>VLOOKUP(C940&amp;D940&amp;A940,'Delivery Counts'!$A$55:$I$86,9,FALSE)</f>
        <v>0</v>
      </c>
      <c r="S940" s="16">
        <f t="shared" si="46"/>
        <v>0</v>
      </c>
      <c r="T940" s="237"/>
      <c r="U940" s="237"/>
    </row>
    <row r="941" spans="1:21" s="172" customFormat="1">
      <c r="A941" s="38">
        <v>19</v>
      </c>
      <c r="B941" s="39">
        <f t="shared" si="29"/>
        <v>0</v>
      </c>
      <c r="C941" s="39" t="str">
        <f t="shared" si="45"/>
        <v>2021 Prior Year</v>
      </c>
      <c r="D941" s="40">
        <v>3</v>
      </c>
      <c r="E941" s="662">
        <v>19</v>
      </c>
      <c r="F941" s="40" t="s">
        <v>739</v>
      </c>
      <c r="G941" s="40" t="s">
        <v>139</v>
      </c>
      <c r="H941" s="40" t="s">
        <v>409</v>
      </c>
      <c r="I941" s="640" t="s">
        <v>803</v>
      </c>
      <c r="J941" s="303">
        <v>0</v>
      </c>
      <c r="K941" s="304">
        <v>0</v>
      </c>
      <c r="L941" s="305">
        <v>0</v>
      </c>
      <c r="M941" s="305">
        <v>0</v>
      </c>
      <c r="N941" s="303">
        <v>0</v>
      </c>
      <c r="O941" s="306">
        <v>0</v>
      </c>
      <c r="P941" s="303">
        <v>0</v>
      </c>
      <c r="Q941" s="171">
        <f>VLOOKUP(C941&amp;D941&amp;A941,'Delivery Counts'!$A$55:$I$86,8,FALSE)</f>
        <v>0</v>
      </c>
      <c r="R941" s="171">
        <f>VLOOKUP(C941&amp;D941&amp;A941,'Delivery Counts'!$A$55:$I$86,9,FALSE)</f>
        <v>0</v>
      </c>
      <c r="S941" s="16">
        <f t="shared" si="46"/>
        <v>0</v>
      </c>
      <c r="T941" s="237"/>
      <c r="U941" s="237"/>
    </row>
    <row r="942" spans="1:21" s="172" customFormat="1">
      <c r="A942" s="38">
        <v>20</v>
      </c>
      <c r="B942" s="39">
        <f t="shared" si="29"/>
        <v>0</v>
      </c>
      <c r="C942" s="39" t="str">
        <f t="shared" si="45"/>
        <v>2021 Prior Year</v>
      </c>
      <c r="D942" s="40">
        <v>3</v>
      </c>
      <c r="E942" s="662">
        <v>20</v>
      </c>
      <c r="F942" s="662" t="s">
        <v>740</v>
      </c>
      <c r="G942" s="40" t="s">
        <v>138</v>
      </c>
      <c r="H942" s="40" t="s">
        <v>211</v>
      </c>
      <c r="I942" s="640" t="s">
        <v>261</v>
      </c>
      <c r="J942" s="303">
        <v>0</v>
      </c>
      <c r="K942" s="304">
        <v>0</v>
      </c>
      <c r="L942" s="305">
        <v>0</v>
      </c>
      <c r="M942" s="305">
        <v>0</v>
      </c>
      <c r="N942" s="303">
        <v>0</v>
      </c>
      <c r="O942" s="306">
        <v>0</v>
      </c>
      <c r="P942" s="303">
        <v>0</v>
      </c>
      <c r="Q942" s="171">
        <f>VLOOKUP(C942&amp;D942&amp;A942,'Delivery Counts'!$A$55:$I$86,8,FALSE)</f>
        <v>0</v>
      </c>
      <c r="R942" s="171">
        <f>VLOOKUP(C942&amp;D942&amp;A942,'Delivery Counts'!$A$55:$I$86,9,FALSE)</f>
        <v>0</v>
      </c>
      <c r="S942" s="16">
        <f t="shared" si="46"/>
        <v>0</v>
      </c>
      <c r="T942" s="237"/>
      <c r="U942" s="237"/>
    </row>
    <row r="943" spans="1:21" s="172" customFormat="1">
      <c r="A943" s="38">
        <v>20</v>
      </c>
      <c r="B943" s="39">
        <f t="shared" ref="B943:B958" si="48">$B$6</f>
        <v>0</v>
      </c>
      <c r="C943" s="39" t="str">
        <f t="shared" si="45"/>
        <v>2021 Prior Year</v>
      </c>
      <c r="D943" s="40">
        <v>3</v>
      </c>
      <c r="E943" s="662">
        <v>20</v>
      </c>
      <c r="F943" s="40" t="s">
        <v>740</v>
      </c>
      <c r="G943" s="311" t="s">
        <v>138</v>
      </c>
      <c r="H943" s="40" t="s">
        <v>214</v>
      </c>
      <c r="I943" s="658" t="s">
        <v>676</v>
      </c>
      <c r="J943" s="303">
        <v>0</v>
      </c>
      <c r="K943" s="304">
        <v>0</v>
      </c>
      <c r="L943" s="305">
        <v>0</v>
      </c>
      <c r="M943" s="305">
        <v>0</v>
      </c>
      <c r="N943" s="303">
        <v>0</v>
      </c>
      <c r="O943" s="306">
        <v>0</v>
      </c>
      <c r="P943" s="303">
        <v>0</v>
      </c>
      <c r="Q943" s="171">
        <f>VLOOKUP(C943&amp;D943&amp;A943,'Delivery Counts'!$A$55:$I$86,8,FALSE)</f>
        <v>0</v>
      </c>
      <c r="R943" s="171">
        <f>VLOOKUP(C943&amp;D943&amp;A943,'Delivery Counts'!$A$55:$I$86,9,FALSE)</f>
        <v>0</v>
      </c>
      <c r="S943" s="16">
        <f t="shared" si="46"/>
        <v>0</v>
      </c>
      <c r="T943" s="237"/>
      <c r="U943" s="237"/>
    </row>
    <row r="944" spans="1:21" s="172" customFormat="1">
      <c r="A944" s="38">
        <v>20</v>
      </c>
      <c r="B944" s="39">
        <f t="shared" si="48"/>
        <v>0</v>
      </c>
      <c r="C944" s="39" t="str">
        <f t="shared" si="45"/>
        <v>2021 Prior Year</v>
      </c>
      <c r="D944" s="40">
        <v>3</v>
      </c>
      <c r="E944" s="662">
        <v>20</v>
      </c>
      <c r="F944" s="40" t="s">
        <v>740</v>
      </c>
      <c r="G944" s="311" t="s">
        <v>138</v>
      </c>
      <c r="H944" s="40" t="s">
        <v>215</v>
      </c>
      <c r="I944" s="658" t="s">
        <v>216</v>
      </c>
      <c r="J944" s="303">
        <v>0</v>
      </c>
      <c r="K944" s="304">
        <v>0</v>
      </c>
      <c r="L944" s="305">
        <v>0</v>
      </c>
      <c r="M944" s="305">
        <v>0</v>
      </c>
      <c r="N944" s="303">
        <v>0</v>
      </c>
      <c r="O944" s="306">
        <v>0</v>
      </c>
      <c r="P944" s="303">
        <v>0</v>
      </c>
      <c r="Q944" s="171">
        <f>VLOOKUP(C944&amp;D944&amp;A944,'Delivery Counts'!$A$55:$I$86,8,FALSE)</f>
        <v>0</v>
      </c>
      <c r="R944" s="171">
        <f>VLOOKUP(C944&amp;D944&amp;A944,'Delivery Counts'!$A$55:$I$86,9,FALSE)</f>
        <v>0</v>
      </c>
      <c r="S944" s="16">
        <f t="shared" si="46"/>
        <v>0</v>
      </c>
      <c r="T944" s="237"/>
      <c r="U944" s="237"/>
    </row>
    <row r="945" spans="1:21" s="172" customFormat="1">
      <c r="A945" s="38">
        <v>20</v>
      </c>
      <c r="B945" s="39">
        <f t="shared" si="48"/>
        <v>0</v>
      </c>
      <c r="C945" s="39" t="str">
        <f t="shared" si="45"/>
        <v>2021 Prior Year</v>
      </c>
      <c r="D945" s="40">
        <v>3</v>
      </c>
      <c r="E945" s="662">
        <v>20</v>
      </c>
      <c r="F945" s="40" t="s">
        <v>740</v>
      </c>
      <c r="G945" s="311" t="s">
        <v>138</v>
      </c>
      <c r="H945" s="40" t="s">
        <v>217</v>
      </c>
      <c r="I945" s="658" t="s">
        <v>262</v>
      </c>
      <c r="J945" s="303">
        <v>0</v>
      </c>
      <c r="K945" s="304">
        <v>0</v>
      </c>
      <c r="L945" s="305">
        <v>0</v>
      </c>
      <c r="M945" s="305">
        <v>0</v>
      </c>
      <c r="N945" s="303">
        <v>0</v>
      </c>
      <c r="O945" s="306">
        <v>0</v>
      </c>
      <c r="P945" s="303">
        <v>0</v>
      </c>
      <c r="Q945" s="171">
        <f>VLOOKUP(C945&amp;D945&amp;A945,'Delivery Counts'!$A$55:$I$86,8,FALSE)</f>
        <v>0</v>
      </c>
      <c r="R945" s="171">
        <f>VLOOKUP(C945&amp;D945&amp;A945,'Delivery Counts'!$A$55:$I$86,9,FALSE)</f>
        <v>0</v>
      </c>
      <c r="S945" s="16">
        <f t="shared" si="46"/>
        <v>0</v>
      </c>
      <c r="T945" s="237"/>
      <c r="U945" s="237"/>
    </row>
    <row r="946" spans="1:21" s="172" customFormat="1">
      <c r="A946" s="38">
        <v>20</v>
      </c>
      <c r="B946" s="39">
        <f t="shared" si="48"/>
        <v>0</v>
      </c>
      <c r="C946" s="39" t="str">
        <f t="shared" si="45"/>
        <v>2021 Prior Year</v>
      </c>
      <c r="D946" s="40">
        <v>3</v>
      </c>
      <c r="E946" s="662">
        <v>20</v>
      </c>
      <c r="F946" s="40" t="s">
        <v>740</v>
      </c>
      <c r="G946" s="311" t="s">
        <v>138</v>
      </c>
      <c r="H946" s="40" t="s">
        <v>218</v>
      </c>
      <c r="I946" s="658" t="s">
        <v>677</v>
      </c>
      <c r="J946" s="303">
        <v>0</v>
      </c>
      <c r="K946" s="304">
        <v>0</v>
      </c>
      <c r="L946" s="305">
        <v>0</v>
      </c>
      <c r="M946" s="305">
        <v>0</v>
      </c>
      <c r="N946" s="303">
        <v>0</v>
      </c>
      <c r="O946" s="306">
        <v>0</v>
      </c>
      <c r="P946" s="303">
        <v>0</v>
      </c>
      <c r="Q946" s="171">
        <f>VLOOKUP(C946&amp;D946&amp;A946,'Delivery Counts'!$A$55:$I$86,8,FALSE)</f>
        <v>0</v>
      </c>
      <c r="R946" s="171">
        <f>VLOOKUP(C946&amp;D946&amp;A946,'Delivery Counts'!$A$55:$I$86,9,FALSE)</f>
        <v>0</v>
      </c>
      <c r="S946" s="16">
        <f t="shared" si="46"/>
        <v>0</v>
      </c>
      <c r="T946" s="237"/>
      <c r="U946" s="237"/>
    </row>
    <row r="947" spans="1:21" s="172" customFormat="1">
      <c r="A947" s="38">
        <v>20</v>
      </c>
      <c r="B947" s="39">
        <f t="shared" si="48"/>
        <v>0</v>
      </c>
      <c r="C947" s="39" t="str">
        <f t="shared" si="45"/>
        <v>2021 Prior Year</v>
      </c>
      <c r="D947" s="40">
        <v>3</v>
      </c>
      <c r="E947" s="662">
        <v>20</v>
      </c>
      <c r="F947" s="40" t="s">
        <v>740</v>
      </c>
      <c r="G947" s="311" t="s">
        <v>138</v>
      </c>
      <c r="H947" s="40" t="s">
        <v>219</v>
      </c>
      <c r="I947" s="658" t="s">
        <v>263</v>
      </c>
      <c r="J947" s="303">
        <v>0</v>
      </c>
      <c r="K947" s="304">
        <v>0</v>
      </c>
      <c r="L947" s="305">
        <v>0</v>
      </c>
      <c r="M947" s="305">
        <v>0</v>
      </c>
      <c r="N947" s="303">
        <v>0</v>
      </c>
      <c r="O947" s="306">
        <v>0</v>
      </c>
      <c r="P947" s="303">
        <v>0</v>
      </c>
      <c r="Q947" s="171">
        <f>VLOOKUP(C947&amp;D947&amp;A947,'Delivery Counts'!$A$55:$I$86,8,FALSE)</f>
        <v>0</v>
      </c>
      <c r="R947" s="171">
        <f>VLOOKUP(C947&amp;D947&amp;A947,'Delivery Counts'!$A$55:$I$86,9,FALSE)</f>
        <v>0</v>
      </c>
      <c r="S947" s="16">
        <f t="shared" si="46"/>
        <v>0</v>
      </c>
      <c r="T947" s="237"/>
      <c r="U947" s="237"/>
    </row>
    <row r="948" spans="1:21" s="172" customFormat="1">
      <c r="A948" s="38">
        <v>20</v>
      </c>
      <c r="B948" s="39">
        <f t="shared" si="48"/>
        <v>0</v>
      </c>
      <c r="C948" s="39" t="str">
        <f t="shared" si="45"/>
        <v>2021 Prior Year</v>
      </c>
      <c r="D948" s="40">
        <v>3</v>
      </c>
      <c r="E948" s="662">
        <v>20</v>
      </c>
      <c r="F948" s="40" t="s">
        <v>740</v>
      </c>
      <c r="G948" s="311" t="s">
        <v>138</v>
      </c>
      <c r="H948" s="40" t="s">
        <v>220</v>
      </c>
      <c r="I948" s="658" t="s">
        <v>675</v>
      </c>
      <c r="J948" s="303">
        <v>0</v>
      </c>
      <c r="K948" s="304">
        <v>0</v>
      </c>
      <c r="L948" s="305">
        <v>0</v>
      </c>
      <c r="M948" s="305">
        <v>0</v>
      </c>
      <c r="N948" s="303">
        <v>0</v>
      </c>
      <c r="O948" s="306">
        <v>0</v>
      </c>
      <c r="P948" s="303">
        <v>0</v>
      </c>
      <c r="Q948" s="171">
        <f>VLOOKUP(C948&amp;D948&amp;A948,'Delivery Counts'!$A$55:$I$86,8,FALSE)</f>
        <v>0</v>
      </c>
      <c r="R948" s="171">
        <f>VLOOKUP(C948&amp;D948&amp;A948,'Delivery Counts'!$A$55:$I$86,9,FALSE)</f>
        <v>0</v>
      </c>
      <c r="S948" s="16">
        <f t="shared" si="46"/>
        <v>0</v>
      </c>
      <c r="T948" s="237"/>
      <c r="U948" s="237"/>
    </row>
    <row r="949" spans="1:21" s="172" customFormat="1">
      <c r="A949" s="38">
        <v>20</v>
      </c>
      <c r="B949" s="39">
        <f t="shared" si="48"/>
        <v>0</v>
      </c>
      <c r="C949" s="39" t="str">
        <f t="shared" si="45"/>
        <v>2021 Prior Year</v>
      </c>
      <c r="D949" s="40">
        <v>3</v>
      </c>
      <c r="E949" s="662">
        <v>20</v>
      </c>
      <c r="F949" s="40" t="s">
        <v>740</v>
      </c>
      <c r="G949" s="311" t="s">
        <v>138</v>
      </c>
      <c r="H949" s="40" t="s">
        <v>221</v>
      </c>
      <c r="I949" s="658" t="s">
        <v>264</v>
      </c>
      <c r="J949" s="303">
        <v>0</v>
      </c>
      <c r="K949" s="304">
        <v>0</v>
      </c>
      <c r="L949" s="305">
        <v>0</v>
      </c>
      <c r="M949" s="305">
        <v>0</v>
      </c>
      <c r="N949" s="303">
        <v>0</v>
      </c>
      <c r="O949" s="306">
        <v>0</v>
      </c>
      <c r="P949" s="303">
        <v>0</v>
      </c>
      <c r="Q949" s="171">
        <f>VLOOKUP(C949&amp;D949&amp;A949,'Delivery Counts'!$A$55:$I$86,8,FALSE)</f>
        <v>0</v>
      </c>
      <c r="R949" s="171">
        <f>VLOOKUP(C949&amp;D949&amp;A949,'Delivery Counts'!$A$55:$I$86,9,FALSE)</f>
        <v>0</v>
      </c>
      <c r="S949" s="16">
        <f t="shared" si="46"/>
        <v>0</v>
      </c>
      <c r="T949" s="237"/>
      <c r="U949" s="237"/>
    </row>
    <row r="950" spans="1:21" s="172" customFormat="1">
      <c r="A950" s="38">
        <v>20</v>
      </c>
      <c r="B950" s="39">
        <f t="shared" si="48"/>
        <v>0</v>
      </c>
      <c r="C950" s="39" t="str">
        <f t="shared" si="45"/>
        <v>2021 Prior Year</v>
      </c>
      <c r="D950" s="40">
        <v>3</v>
      </c>
      <c r="E950" s="662">
        <v>20</v>
      </c>
      <c r="F950" s="40" t="s">
        <v>740</v>
      </c>
      <c r="G950" s="311" t="s">
        <v>138</v>
      </c>
      <c r="H950" s="40" t="s">
        <v>222</v>
      </c>
      <c r="I950" s="658" t="s">
        <v>206</v>
      </c>
      <c r="J950" s="303">
        <v>0</v>
      </c>
      <c r="K950" s="304">
        <v>0</v>
      </c>
      <c r="L950" s="305">
        <v>0</v>
      </c>
      <c r="M950" s="305">
        <v>0</v>
      </c>
      <c r="N950" s="303">
        <v>0</v>
      </c>
      <c r="O950" s="306">
        <v>0</v>
      </c>
      <c r="P950" s="303">
        <v>0</v>
      </c>
      <c r="Q950" s="171">
        <f>VLOOKUP(C950&amp;D950&amp;A950,'Delivery Counts'!$A$55:$I$86,8,FALSE)</f>
        <v>0</v>
      </c>
      <c r="R950" s="171">
        <f>VLOOKUP(C950&amp;D950&amp;A950,'Delivery Counts'!$A$55:$I$86,9,FALSE)</f>
        <v>0</v>
      </c>
      <c r="S950" s="16">
        <f t="shared" si="46"/>
        <v>0</v>
      </c>
      <c r="T950" s="237"/>
      <c r="U950" s="237"/>
    </row>
    <row r="951" spans="1:21">
      <c r="A951" s="38">
        <v>20</v>
      </c>
      <c r="B951" s="39">
        <f t="shared" si="48"/>
        <v>0</v>
      </c>
      <c r="C951" s="39" t="str">
        <f t="shared" si="45"/>
        <v>2021 Prior Year</v>
      </c>
      <c r="D951" s="40">
        <v>3</v>
      </c>
      <c r="E951" s="662">
        <v>20</v>
      </c>
      <c r="F951" s="40" t="s">
        <v>740</v>
      </c>
      <c r="G951" s="311" t="s">
        <v>138</v>
      </c>
      <c r="H951" s="40" t="s">
        <v>223</v>
      </c>
      <c r="I951" s="658" t="s">
        <v>181</v>
      </c>
      <c r="J951" s="303">
        <v>0</v>
      </c>
      <c r="K951" s="304">
        <v>0</v>
      </c>
      <c r="L951" s="305">
        <v>0</v>
      </c>
      <c r="M951" s="305">
        <v>0</v>
      </c>
      <c r="N951" s="303">
        <v>0</v>
      </c>
      <c r="O951" s="306">
        <v>0</v>
      </c>
      <c r="P951" s="303">
        <v>0</v>
      </c>
      <c r="Q951" s="171">
        <f>VLOOKUP(C951&amp;D951&amp;A951,'Delivery Counts'!$A$55:$I$86,8,FALSE)</f>
        <v>0</v>
      </c>
      <c r="R951" s="171">
        <f>VLOOKUP(C951&amp;D951&amp;A951,'Delivery Counts'!$A$55:$I$86,9,FALSE)</f>
        <v>0</v>
      </c>
      <c r="S951" s="16">
        <f t="shared" si="46"/>
        <v>0</v>
      </c>
    </row>
    <row r="952" spans="1:21">
      <c r="A952" s="38">
        <v>20</v>
      </c>
      <c r="B952" s="39">
        <f t="shared" si="48"/>
        <v>0</v>
      </c>
      <c r="C952" s="39" t="str">
        <f t="shared" si="45"/>
        <v>2021 Prior Year</v>
      </c>
      <c r="D952" s="40">
        <v>3</v>
      </c>
      <c r="E952" s="662">
        <v>20</v>
      </c>
      <c r="F952" s="40" t="s">
        <v>740</v>
      </c>
      <c r="G952" s="311" t="s">
        <v>138</v>
      </c>
      <c r="H952" s="40" t="s">
        <v>150</v>
      </c>
      <c r="I952" s="658" t="s">
        <v>204</v>
      </c>
      <c r="J952" s="303">
        <v>0</v>
      </c>
      <c r="K952" s="304">
        <v>0</v>
      </c>
      <c r="L952" s="305">
        <v>0</v>
      </c>
      <c r="M952" s="305">
        <v>0</v>
      </c>
      <c r="N952" s="303">
        <v>0</v>
      </c>
      <c r="O952" s="306">
        <v>0</v>
      </c>
      <c r="P952" s="303">
        <v>0</v>
      </c>
      <c r="Q952" s="171">
        <f>VLOOKUP(C952&amp;D952&amp;A952,'Delivery Counts'!$A$55:$I$86,8,FALSE)</f>
        <v>0</v>
      </c>
      <c r="R952" s="171">
        <f>VLOOKUP(C952&amp;D952&amp;A952,'Delivery Counts'!$A$55:$I$86,9,FALSE)</f>
        <v>0</v>
      </c>
      <c r="S952" s="16">
        <f t="shared" si="46"/>
        <v>0</v>
      </c>
    </row>
    <row r="953" spans="1:21" s="172" customFormat="1">
      <c r="A953" s="38">
        <v>20</v>
      </c>
      <c r="B953" s="39">
        <f t="shared" si="48"/>
        <v>0</v>
      </c>
      <c r="C953" s="39" t="str">
        <f t="shared" si="45"/>
        <v>2021 Prior Year</v>
      </c>
      <c r="D953" s="40">
        <v>3</v>
      </c>
      <c r="E953" s="662">
        <v>20</v>
      </c>
      <c r="F953" s="40" t="s">
        <v>740</v>
      </c>
      <c r="G953" s="311" t="s">
        <v>138</v>
      </c>
      <c r="H953" s="40" t="s">
        <v>151</v>
      </c>
      <c r="I953" s="658" t="s">
        <v>205</v>
      </c>
      <c r="J953" s="303">
        <v>0</v>
      </c>
      <c r="K953" s="304">
        <v>0</v>
      </c>
      <c r="L953" s="305">
        <v>0</v>
      </c>
      <c r="M953" s="305">
        <v>0</v>
      </c>
      <c r="N953" s="303">
        <v>0</v>
      </c>
      <c r="O953" s="306">
        <v>0</v>
      </c>
      <c r="P953" s="303">
        <v>0</v>
      </c>
      <c r="Q953" s="171">
        <f>VLOOKUP(C953&amp;D953&amp;A953,'Delivery Counts'!$A$55:$I$86,8,FALSE)</f>
        <v>0</v>
      </c>
      <c r="R953" s="171">
        <f>VLOOKUP(C953&amp;D953&amp;A953,'Delivery Counts'!$A$55:$I$86,9,FALSE)</f>
        <v>0</v>
      </c>
      <c r="S953" s="16">
        <f t="shared" si="46"/>
        <v>0</v>
      </c>
    </row>
    <row r="954" spans="1:21" s="172" customFormat="1">
      <c r="A954" s="38">
        <v>20</v>
      </c>
      <c r="B954" s="39">
        <f t="shared" si="48"/>
        <v>0</v>
      </c>
      <c r="C954" s="39" t="str">
        <f t="shared" si="45"/>
        <v>2021 Prior Year</v>
      </c>
      <c r="D954" s="40">
        <v>3</v>
      </c>
      <c r="E954" s="662">
        <v>20</v>
      </c>
      <c r="F954" s="40" t="s">
        <v>740</v>
      </c>
      <c r="G954" s="311" t="s">
        <v>138</v>
      </c>
      <c r="H954" s="40" t="s">
        <v>152</v>
      </c>
      <c r="I954" s="658" t="s">
        <v>182</v>
      </c>
      <c r="J954" s="303">
        <v>0</v>
      </c>
      <c r="K954" s="304">
        <v>0</v>
      </c>
      <c r="L954" s="305">
        <v>0</v>
      </c>
      <c r="M954" s="305">
        <v>0</v>
      </c>
      <c r="N954" s="303">
        <v>0</v>
      </c>
      <c r="O954" s="306">
        <v>0</v>
      </c>
      <c r="P954" s="303">
        <v>0</v>
      </c>
      <c r="Q954" s="171">
        <f>VLOOKUP(C954&amp;D954&amp;A954,'Delivery Counts'!$A$55:$I$86,8,FALSE)</f>
        <v>0</v>
      </c>
      <c r="R954" s="171">
        <f>VLOOKUP(C954&amp;D954&amp;A954,'Delivery Counts'!$A$55:$I$86,9,FALSE)</f>
        <v>0</v>
      </c>
      <c r="S954" s="16">
        <f t="shared" si="46"/>
        <v>0</v>
      </c>
      <c r="T954" s="237"/>
      <c r="U954" s="237"/>
    </row>
    <row r="955" spans="1:21" s="172" customFormat="1">
      <c r="A955" s="38">
        <v>20</v>
      </c>
      <c r="B955" s="39">
        <f t="shared" si="48"/>
        <v>0</v>
      </c>
      <c r="C955" s="39" t="str">
        <f t="shared" si="45"/>
        <v>2021 Prior Year</v>
      </c>
      <c r="D955" s="40">
        <v>3</v>
      </c>
      <c r="E955" s="662">
        <v>20</v>
      </c>
      <c r="F955" s="40" t="s">
        <v>740</v>
      </c>
      <c r="G955" s="311" t="s">
        <v>138</v>
      </c>
      <c r="H955" s="40" t="s">
        <v>70</v>
      </c>
      <c r="I955" s="658" t="s">
        <v>265</v>
      </c>
      <c r="J955" s="303">
        <v>0</v>
      </c>
      <c r="K955" s="304">
        <v>0</v>
      </c>
      <c r="L955" s="305">
        <v>0</v>
      </c>
      <c r="M955" s="305">
        <v>0</v>
      </c>
      <c r="N955" s="303">
        <v>0</v>
      </c>
      <c r="O955" s="306">
        <v>0</v>
      </c>
      <c r="P955" s="303">
        <v>0</v>
      </c>
      <c r="Q955" s="171">
        <f>VLOOKUP(C955&amp;D955&amp;A955,'Delivery Counts'!$A$55:$I$86,8,FALSE)</f>
        <v>0</v>
      </c>
      <c r="R955" s="171">
        <f>VLOOKUP(C955&amp;D955&amp;A955,'Delivery Counts'!$A$55:$I$86,9,FALSE)</f>
        <v>0</v>
      </c>
      <c r="S955" s="16">
        <f t="shared" si="46"/>
        <v>0</v>
      </c>
      <c r="T955" s="237"/>
      <c r="U955" s="237"/>
    </row>
    <row r="956" spans="1:21" s="172" customFormat="1">
      <c r="A956" s="38">
        <v>20</v>
      </c>
      <c r="B956" s="39">
        <f t="shared" si="48"/>
        <v>0</v>
      </c>
      <c r="C956" s="39" t="str">
        <f t="shared" si="45"/>
        <v>2021 Prior Year</v>
      </c>
      <c r="D956" s="40">
        <v>3</v>
      </c>
      <c r="E956" s="662">
        <v>20</v>
      </c>
      <c r="F956" s="40" t="s">
        <v>740</v>
      </c>
      <c r="G956" s="311" t="s">
        <v>138</v>
      </c>
      <c r="H956" s="40" t="s">
        <v>71</v>
      </c>
      <c r="I956" s="658" t="s">
        <v>266</v>
      </c>
      <c r="J956" s="303">
        <v>0</v>
      </c>
      <c r="K956" s="304">
        <v>0</v>
      </c>
      <c r="L956" s="305">
        <v>0</v>
      </c>
      <c r="M956" s="305">
        <v>0</v>
      </c>
      <c r="N956" s="303">
        <v>0</v>
      </c>
      <c r="O956" s="306">
        <v>0</v>
      </c>
      <c r="P956" s="303">
        <v>0</v>
      </c>
      <c r="Q956" s="171">
        <f>VLOOKUP(C956&amp;D956&amp;A956,'Delivery Counts'!$A$55:$I$86,8,FALSE)</f>
        <v>0</v>
      </c>
      <c r="R956" s="171">
        <f>VLOOKUP(C956&amp;D956&amp;A956,'Delivery Counts'!$A$55:$I$86,9,FALSE)</f>
        <v>0</v>
      </c>
      <c r="S956" s="16">
        <f t="shared" si="46"/>
        <v>0</v>
      </c>
      <c r="T956" s="237"/>
      <c r="U956" s="237"/>
    </row>
    <row r="957" spans="1:21" s="172" customFormat="1">
      <c r="A957" s="38">
        <v>20</v>
      </c>
      <c r="B957" s="39">
        <f t="shared" si="48"/>
        <v>0</v>
      </c>
      <c r="C957" s="39" t="str">
        <f t="shared" si="45"/>
        <v>2021 Prior Year</v>
      </c>
      <c r="D957" s="40">
        <v>3</v>
      </c>
      <c r="E957" s="662">
        <v>20</v>
      </c>
      <c r="F957" s="40" t="s">
        <v>740</v>
      </c>
      <c r="G957" s="311" t="s">
        <v>138</v>
      </c>
      <c r="H957" s="40" t="s">
        <v>72</v>
      </c>
      <c r="I957" s="658" t="s">
        <v>527</v>
      </c>
      <c r="J957" s="303">
        <v>0</v>
      </c>
      <c r="K957" s="304">
        <v>0</v>
      </c>
      <c r="L957" s="305">
        <v>0</v>
      </c>
      <c r="M957" s="305">
        <v>0</v>
      </c>
      <c r="N957" s="303">
        <v>0</v>
      </c>
      <c r="O957" s="306">
        <v>0</v>
      </c>
      <c r="P957" s="303">
        <v>0</v>
      </c>
      <c r="Q957" s="171">
        <f>VLOOKUP(C957&amp;D957&amp;A957,'Delivery Counts'!$A$55:$I$86,8,FALSE)</f>
        <v>0</v>
      </c>
      <c r="R957" s="171">
        <f>VLOOKUP(C957&amp;D957&amp;A957,'Delivery Counts'!$A$55:$I$86,9,FALSE)</f>
        <v>0</v>
      </c>
      <c r="S957" s="16">
        <f t="shared" si="46"/>
        <v>0</v>
      </c>
      <c r="T957" s="237"/>
      <c r="U957" s="237"/>
    </row>
    <row r="958" spans="1:21" s="172" customFormat="1">
      <c r="A958" s="38">
        <v>20</v>
      </c>
      <c r="B958" s="39">
        <f t="shared" si="48"/>
        <v>0</v>
      </c>
      <c r="C958" s="39" t="str">
        <f t="shared" si="45"/>
        <v>2021 Prior Year</v>
      </c>
      <c r="D958" s="40">
        <v>3</v>
      </c>
      <c r="E958" s="662">
        <v>20</v>
      </c>
      <c r="F958" s="40" t="s">
        <v>740</v>
      </c>
      <c r="G958" s="40" t="s">
        <v>138</v>
      </c>
      <c r="H958" s="40" t="s">
        <v>73</v>
      </c>
      <c r="I958" s="658" t="s">
        <v>528</v>
      </c>
      <c r="J958" s="303">
        <v>0</v>
      </c>
      <c r="K958" s="304">
        <v>0</v>
      </c>
      <c r="L958" s="305">
        <v>0</v>
      </c>
      <c r="M958" s="305">
        <v>0</v>
      </c>
      <c r="N958" s="303">
        <v>0</v>
      </c>
      <c r="O958" s="306">
        <v>0</v>
      </c>
      <c r="P958" s="303">
        <v>0</v>
      </c>
      <c r="Q958" s="171">
        <f>VLOOKUP(C958&amp;D958&amp;A958,'Delivery Counts'!$A$55:$I$86,8,FALSE)</f>
        <v>0</v>
      </c>
      <c r="R958" s="171">
        <f>VLOOKUP(C958&amp;D958&amp;A958,'Delivery Counts'!$A$55:$I$86,9,FALSE)</f>
        <v>0</v>
      </c>
      <c r="S958" s="16">
        <f t="shared" si="46"/>
        <v>0</v>
      </c>
      <c r="T958" s="237"/>
      <c r="U958" s="237"/>
    </row>
    <row r="959" spans="1:21" s="172" customFormat="1">
      <c r="A959" s="38">
        <v>20</v>
      </c>
      <c r="B959" s="39">
        <f t="shared" si="29"/>
        <v>0</v>
      </c>
      <c r="C959" s="39" t="str">
        <f t="shared" si="45"/>
        <v>2021 Prior Year</v>
      </c>
      <c r="D959" s="40">
        <v>3</v>
      </c>
      <c r="E959" s="662">
        <v>20</v>
      </c>
      <c r="F959" s="40" t="s">
        <v>740</v>
      </c>
      <c r="G959" s="40" t="s">
        <v>138</v>
      </c>
      <c r="H959" s="40" t="s">
        <v>409</v>
      </c>
      <c r="I959" s="640" t="s">
        <v>803</v>
      </c>
      <c r="J959" s="303">
        <v>0</v>
      </c>
      <c r="K959" s="304">
        <v>0</v>
      </c>
      <c r="L959" s="305">
        <v>0</v>
      </c>
      <c r="M959" s="305">
        <v>0</v>
      </c>
      <c r="N959" s="303">
        <v>0</v>
      </c>
      <c r="O959" s="306">
        <v>0</v>
      </c>
      <c r="P959" s="303">
        <v>0</v>
      </c>
      <c r="Q959" s="171">
        <f>VLOOKUP(C959&amp;D959&amp;A959,'Delivery Counts'!$A$55:$I$86,8,FALSE)</f>
        <v>0</v>
      </c>
      <c r="R959" s="171">
        <f>VLOOKUP(C959&amp;D959&amp;A959,'Delivery Counts'!$A$55:$I$86,9,FALSE)</f>
        <v>0</v>
      </c>
      <c r="S959" s="16">
        <f t="shared" si="46"/>
        <v>0</v>
      </c>
      <c r="T959" s="237"/>
      <c r="U959" s="237"/>
    </row>
    <row r="960" spans="1:21" s="172" customFormat="1">
      <c r="A960" s="38">
        <v>21</v>
      </c>
      <c r="B960" s="39">
        <f t="shared" ref="B960:B995" si="49">$B$6</f>
        <v>0</v>
      </c>
      <c r="C960" s="39" t="str">
        <f t="shared" si="45"/>
        <v>2021 Prior Year</v>
      </c>
      <c r="D960" s="40">
        <v>3</v>
      </c>
      <c r="E960" s="662">
        <v>21</v>
      </c>
      <c r="F960" s="40">
        <v>2</v>
      </c>
      <c r="G960" s="40" t="s">
        <v>139</v>
      </c>
      <c r="H960" s="40" t="s">
        <v>211</v>
      </c>
      <c r="I960" s="991" t="s">
        <v>261</v>
      </c>
      <c r="J960" s="303">
        <v>0</v>
      </c>
      <c r="K960" s="304">
        <v>0</v>
      </c>
      <c r="L960" s="305">
        <v>0</v>
      </c>
      <c r="M960" s="305">
        <v>0</v>
      </c>
      <c r="N960" s="303">
        <v>0</v>
      </c>
      <c r="O960" s="306">
        <v>0</v>
      </c>
      <c r="P960" s="303">
        <v>0</v>
      </c>
      <c r="Q960" s="171">
        <f>VLOOKUP(C960&amp;D960&amp;A960,'Delivery Counts'!$A$55:$I$86,8,FALSE)</f>
        <v>0</v>
      </c>
      <c r="R960" s="171">
        <f>VLOOKUP(C960&amp;D960&amp;A960,'Delivery Counts'!$A$55:$I$86,9,FALSE)</f>
        <v>0</v>
      </c>
      <c r="S960" s="16">
        <f t="shared" ref="S960:S995" si="50">Q960+R960</f>
        <v>0</v>
      </c>
      <c r="T960" s="237"/>
      <c r="U960" s="237"/>
    </row>
    <row r="961" spans="1:21" s="172" customFormat="1">
      <c r="A961" s="38">
        <v>21</v>
      </c>
      <c r="B961" s="39">
        <f t="shared" si="49"/>
        <v>0</v>
      </c>
      <c r="C961" s="39" t="str">
        <f t="shared" si="45"/>
        <v>2021 Prior Year</v>
      </c>
      <c r="D961" s="40">
        <v>3</v>
      </c>
      <c r="E961" s="662">
        <v>21</v>
      </c>
      <c r="F961" s="40">
        <v>2</v>
      </c>
      <c r="G961" s="311" t="s">
        <v>139</v>
      </c>
      <c r="H961" s="40" t="s">
        <v>214</v>
      </c>
      <c r="I961" s="991" t="s">
        <v>676</v>
      </c>
      <c r="J961" s="303">
        <v>0</v>
      </c>
      <c r="K961" s="304">
        <v>0</v>
      </c>
      <c r="L961" s="305">
        <v>0</v>
      </c>
      <c r="M961" s="305">
        <v>0</v>
      </c>
      <c r="N961" s="303">
        <v>0</v>
      </c>
      <c r="O961" s="306">
        <v>0</v>
      </c>
      <c r="P961" s="303">
        <v>0</v>
      </c>
      <c r="Q961" s="171">
        <f>VLOOKUP(C961&amp;D961&amp;A961,'Delivery Counts'!$A$55:$I$86,8,FALSE)</f>
        <v>0</v>
      </c>
      <c r="R961" s="171">
        <f>VLOOKUP(C961&amp;D961&amp;A961,'Delivery Counts'!$A$55:$I$86,9,FALSE)</f>
        <v>0</v>
      </c>
      <c r="S961" s="16">
        <f t="shared" si="50"/>
        <v>0</v>
      </c>
      <c r="T961" s="237"/>
      <c r="U961" s="237"/>
    </row>
    <row r="962" spans="1:21" s="172" customFormat="1">
      <c r="A962" s="38">
        <v>21</v>
      </c>
      <c r="B962" s="39">
        <f t="shared" si="49"/>
        <v>0</v>
      </c>
      <c r="C962" s="39" t="str">
        <f t="shared" si="45"/>
        <v>2021 Prior Year</v>
      </c>
      <c r="D962" s="40">
        <v>3</v>
      </c>
      <c r="E962" s="662">
        <v>21</v>
      </c>
      <c r="F962" s="40">
        <v>2</v>
      </c>
      <c r="G962" s="311" t="s">
        <v>139</v>
      </c>
      <c r="H962" s="40" t="s">
        <v>215</v>
      </c>
      <c r="I962" s="991" t="s">
        <v>216</v>
      </c>
      <c r="J962" s="303">
        <v>0</v>
      </c>
      <c r="K962" s="304">
        <v>0</v>
      </c>
      <c r="L962" s="305">
        <v>0</v>
      </c>
      <c r="M962" s="305">
        <v>0</v>
      </c>
      <c r="N962" s="303">
        <v>0</v>
      </c>
      <c r="O962" s="306">
        <v>0</v>
      </c>
      <c r="P962" s="303">
        <v>0</v>
      </c>
      <c r="Q962" s="171">
        <f>VLOOKUP(C962&amp;D962&amp;A962,'Delivery Counts'!$A$55:$I$86,8,FALSE)</f>
        <v>0</v>
      </c>
      <c r="R962" s="171">
        <f>VLOOKUP(C962&amp;D962&amp;A962,'Delivery Counts'!$A$55:$I$86,9,FALSE)</f>
        <v>0</v>
      </c>
      <c r="S962" s="16">
        <f t="shared" si="50"/>
        <v>0</v>
      </c>
      <c r="T962" s="237"/>
      <c r="U962" s="237"/>
    </row>
    <row r="963" spans="1:21" s="172" customFormat="1">
      <c r="A963" s="38">
        <v>21</v>
      </c>
      <c r="B963" s="39">
        <f t="shared" si="49"/>
        <v>0</v>
      </c>
      <c r="C963" s="39" t="str">
        <f t="shared" si="45"/>
        <v>2021 Prior Year</v>
      </c>
      <c r="D963" s="40">
        <v>3</v>
      </c>
      <c r="E963" s="662">
        <v>21</v>
      </c>
      <c r="F963" s="40">
        <v>2</v>
      </c>
      <c r="G963" s="311" t="s">
        <v>139</v>
      </c>
      <c r="H963" s="40" t="s">
        <v>217</v>
      </c>
      <c r="I963" s="991" t="s">
        <v>262</v>
      </c>
      <c r="J963" s="303">
        <v>0</v>
      </c>
      <c r="K963" s="304">
        <v>0</v>
      </c>
      <c r="L963" s="305">
        <v>0</v>
      </c>
      <c r="M963" s="305">
        <v>0</v>
      </c>
      <c r="N963" s="303">
        <v>0</v>
      </c>
      <c r="O963" s="306">
        <v>0</v>
      </c>
      <c r="P963" s="303">
        <v>0</v>
      </c>
      <c r="Q963" s="171">
        <f>VLOOKUP(C963&amp;D963&amp;A963,'Delivery Counts'!$A$55:$I$86,8,FALSE)</f>
        <v>0</v>
      </c>
      <c r="R963" s="171">
        <f>VLOOKUP(C963&amp;D963&amp;A963,'Delivery Counts'!$A$55:$I$86,9,FALSE)</f>
        <v>0</v>
      </c>
      <c r="S963" s="16">
        <f t="shared" si="50"/>
        <v>0</v>
      </c>
      <c r="T963" s="237"/>
      <c r="U963" s="237"/>
    </row>
    <row r="964" spans="1:21" s="172" customFormat="1">
      <c r="A964" s="38">
        <v>21</v>
      </c>
      <c r="B964" s="39">
        <f t="shared" si="49"/>
        <v>0</v>
      </c>
      <c r="C964" s="39" t="str">
        <f t="shared" si="45"/>
        <v>2021 Prior Year</v>
      </c>
      <c r="D964" s="40">
        <v>3</v>
      </c>
      <c r="E964" s="662">
        <v>21</v>
      </c>
      <c r="F964" s="40">
        <v>2</v>
      </c>
      <c r="G964" s="311" t="s">
        <v>139</v>
      </c>
      <c r="H964" s="40" t="s">
        <v>218</v>
      </c>
      <c r="I964" s="991" t="s">
        <v>677</v>
      </c>
      <c r="J964" s="303">
        <v>0</v>
      </c>
      <c r="K964" s="304">
        <v>0</v>
      </c>
      <c r="L964" s="305">
        <v>0</v>
      </c>
      <c r="M964" s="305">
        <v>0</v>
      </c>
      <c r="N964" s="303">
        <v>0</v>
      </c>
      <c r="O964" s="306">
        <v>0</v>
      </c>
      <c r="P964" s="303">
        <v>0</v>
      </c>
      <c r="Q964" s="171">
        <f>VLOOKUP(C964&amp;D964&amp;A964,'Delivery Counts'!$A$55:$I$86,8,FALSE)</f>
        <v>0</v>
      </c>
      <c r="R964" s="171">
        <f>VLOOKUP(C964&amp;D964&amp;A964,'Delivery Counts'!$A$55:$I$86,9,FALSE)</f>
        <v>0</v>
      </c>
      <c r="S964" s="16">
        <f t="shared" si="50"/>
        <v>0</v>
      </c>
      <c r="T964" s="237"/>
      <c r="U964" s="237"/>
    </row>
    <row r="965" spans="1:21" s="172" customFormat="1">
      <c r="A965" s="38">
        <v>21</v>
      </c>
      <c r="B965" s="39">
        <f t="shared" si="49"/>
        <v>0</v>
      </c>
      <c r="C965" s="39" t="str">
        <f t="shared" si="45"/>
        <v>2021 Prior Year</v>
      </c>
      <c r="D965" s="40">
        <v>3</v>
      </c>
      <c r="E965" s="662">
        <v>21</v>
      </c>
      <c r="F965" s="40">
        <v>2</v>
      </c>
      <c r="G965" s="311" t="s">
        <v>139</v>
      </c>
      <c r="H965" s="40" t="s">
        <v>219</v>
      </c>
      <c r="I965" s="991" t="s">
        <v>263</v>
      </c>
      <c r="J965" s="303">
        <v>0</v>
      </c>
      <c r="K965" s="304">
        <v>0</v>
      </c>
      <c r="L965" s="305">
        <v>0</v>
      </c>
      <c r="M965" s="305">
        <v>0</v>
      </c>
      <c r="N965" s="303">
        <v>0</v>
      </c>
      <c r="O965" s="306">
        <v>0</v>
      </c>
      <c r="P965" s="303">
        <v>0</v>
      </c>
      <c r="Q965" s="171">
        <f>VLOOKUP(C965&amp;D965&amp;A965,'Delivery Counts'!$A$55:$I$86,8,FALSE)</f>
        <v>0</v>
      </c>
      <c r="R965" s="171">
        <f>VLOOKUP(C965&amp;D965&amp;A965,'Delivery Counts'!$A$55:$I$86,9,FALSE)</f>
        <v>0</v>
      </c>
      <c r="S965" s="16">
        <f t="shared" si="50"/>
        <v>0</v>
      </c>
      <c r="T965" s="237"/>
      <c r="U965" s="237"/>
    </row>
    <row r="966" spans="1:21" s="172" customFormat="1">
      <c r="A966" s="38">
        <v>21</v>
      </c>
      <c r="B966" s="39">
        <f t="shared" si="49"/>
        <v>0</v>
      </c>
      <c r="C966" s="39" t="str">
        <f t="shared" si="45"/>
        <v>2021 Prior Year</v>
      </c>
      <c r="D966" s="40">
        <v>3</v>
      </c>
      <c r="E966" s="662">
        <v>21</v>
      </c>
      <c r="F966" s="40">
        <v>2</v>
      </c>
      <c r="G966" s="311" t="s">
        <v>139</v>
      </c>
      <c r="H966" s="40" t="s">
        <v>220</v>
      </c>
      <c r="I966" s="991" t="s">
        <v>675</v>
      </c>
      <c r="J966" s="303">
        <v>0</v>
      </c>
      <c r="K966" s="304">
        <v>0</v>
      </c>
      <c r="L966" s="305">
        <v>0</v>
      </c>
      <c r="M966" s="305">
        <v>0</v>
      </c>
      <c r="N966" s="303">
        <v>0</v>
      </c>
      <c r="O966" s="306">
        <v>0</v>
      </c>
      <c r="P966" s="303">
        <v>0</v>
      </c>
      <c r="Q966" s="171">
        <f>VLOOKUP(C966&amp;D966&amp;A966,'Delivery Counts'!$A$55:$I$86,8,FALSE)</f>
        <v>0</v>
      </c>
      <c r="R966" s="171">
        <f>VLOOKUP(C966&amp;D966&amp;A966,'Delivery Counts'!$A$55:$I$86,9,FALSE)</f>
        <v>0</v>
      </c>
      <c r="S966" s="16">
        <f t="shared" si="50"/>
        <v>0</v>
      </c>
      <c r="T966" s="237"/>
      <c r="U966" s="237"/>
    </row>
    <row r="967" spans="1:21" s="172" customFormat="1">
      <c r="A967" s="38">
        <v>21</v>
      </c>
      <c r="B967" s="39">
        <f t="shared" si="49"/>
        <v>0</v>
      </c>
      <c r="C967" s="39" t="str">
        <f t="shared" si="45"/>
        <v>2021 Prior Year</v>
      </c>
      <c r="D967" s="40">
        <v>3</v>
      </c>
      <c r="E967" s="662">
        <v>21</v>
      </c>
      <c r="F967" s="40">
        <v>2</v>
      </c>
      <c r="G967" s="311" t="s">
        <v>139</v>
      </c>
      <c r="H967" s="40" t="s">
        <v>221</v>
      </c>
      <c r="I967" s="991" t="s">
        <v>264</v>
      </c>
      <c r="J967" s="303">
        <v>0</v>
      </c>
      <c r="K967" s="304">
        <v>0</v>
      </c>
      <c r="L967" s="305">
        <v>0</v>
      </c>
      <c r="M967" s="305">
        <v>0</v>
      </c>
      <c r="N967" s="303">
        <v>0</v>
      </c>
      <c r="O967" s="306">
        <v>0</v>
      </c>
      <c r="P967" s="303">
        <v>0</v>
      </c>
      <c r="Q967" s="171">
        <f>VLOOKUP(C967&amp;D967&amp;A967,'Delivery Counts'!$A$55:$I$86,8,FALSE)</f>
        <v>0</v>
      </c>
      <c r="R967" s="171">
        <f>VLOOKUP(C967&amp;D967&amp;A967,'Delivery Counts'!$A$55:$I$86,9,FALSE)</f>
        <v>0</v>
      </c>
      <c r="S967" s="16">
        <f t="shared" si="50"/>
        <v>0</v>
      </c>
      <c r="T967" s="237"/>
      <c r="U967" s="237"/>
    </row>
    <row r="968" spans="1:21" s="172" customFormat="1">
      <c r="A968" s="38">
        <v>21</v>
      </c>
      <c r="B968" s="39">
        <f t="shared" si="49"/>
        <v>0</v>
      </c>
      <c r="C968" s="39" t="str">
        <f t="shared" si="45"/>
        <v>2021 Prior Year</v>
      </c>
      <c r="D968" s="40">
        <v>3</v>
      </c>
      <c r="E968" s="662">
        <v>21</v>
      </c>
      <c r="F968" s="40">
        <v>2</v>
      </c>
      <c r="G968" s="311" t="s">
        <v>139</v>
      </c>
      <c r="H968" s="40" t="s">
        <v>222</v>
      </c>
      <c r="I968" s="991" t="s">
        <v>206</v>
      </c>
      <c r="J968" s="303">
        <v>0</v>
      </c>
      <c r="K968" s="304">
        <v>0</v>
      </c>
      <c r="L968" s="305">
        <v>0</v>
      </c>
      <c r="M968" s="305">
        <v>0</v>
      </c>
      <c r="N968" s="303">
        <v>0</v>
      </c>
      <c r="O968" s="306">
        <v>0</v>
      </c>
      <c r="P968" s="303">
        <v>0</v>
      </c>
      <c r="Q968" s="171">
        <f>VLOOKUP(C968&amp;D968&amp;A968,'Delivery Counts'!$A$55:$I$86,8,FALSE)</f>
        <v>0</v>
      </c>
      <c r="R968" s="171">
        <f>VLOOKUP(C968&amp;D968&amp;A968,'Delivery Counts'!$A$55:$I$86,9,FALSE)</f>
        <v>0</v>
      </c>
      <c r="S968" s="16">
        <f t="shared" si="50"/>
        <v>0</v>
      </c>
      <c r="T968" s="237"/>
      <c r="U968" s="237"/>
    </row>
    <row r="969" spans="1:21" s="172" customFormat="1">
      <c r="A969" s="38">
        <v>21</v>
      </c>
      <c r="B969" s="39">
        <f t="shared" si="49"/>
        <v>0</v>
      </c>
      <c r="C969" s="39" t="str">
        <f t="shared" si="45"/>
        <v>2021 Prior Year</v>
      </c>
      <c r="D969" s="40">
        <v>3</v>
      </c>
      <c r="E969" s="662">
        <v>21</v>
      </c>
      <c r="F969" s="40">
        <v>2</v>
      </c>
      <c r="G969" s="311" t="s">
        <v>139</v>
      </c>
      <c r="H969" s="40" t="s">
        <v>223</v>
      </c>
      <c r="I969" s="991" t="s">
        <v>181</v>
      </c>
      <c r="J969" s="303">
        <v>0</v>
      </c>
      <c r="K969" s="304">
        <v>0</v>
      </c>
      <c r="L969" s="305">
        <v>0</v>
      </c>
      <c r="M969" s="305">
        <v>0</v>
      </c>
      <c r="N969" s="303">
        <v>0</v>
      </c>
      <c r="O969" s="306">
        <v>0</v>
      </c>
      <c r="P969" s="303">
        <v>0</v>
      </c>
      <c r="Q969" s="171">
        <f>VLOOKUP(C969&amp;D969&amp;A969,'Delivery Counts'!$A$55:$I$86,8,FALSE)</f>
        <v>0</v>
      </c>
      <c r="R969" s="171">
        <f>VLOOKUP(C969&amp;D969&amp;A969,'Delivery Counts'!$A$55:$I$86,9,FALSE)</f>
        <v>0</v>
      </c>
      <c r="S969" s="16">
        <f t="shared" si="50"/>
        <v>0</v>
      </c>
      <c r="T969" s="237"/>
      <c r="U969" s="237"/>
    </row>
    <row r="970" spans="1:21" s="172" customFormat="1">
      <c r="A970" s="38">
        <v>21</v>
      </c>
      <c r="B970" s="39">
        <f t="shared" si="49"/>
        <v>0</v>
      </c>
      <c r="C970" s="39" t="str">
        <f t="shared" si="45"/>
        <v>2021 Prior Year</v>
      </c>
      <c r="D970" s="40">
        <v>3</v>
      </c>
      <c r="E970" s="662">
        <v>21</v>
      </c>
      <c r="F970" s="40">
        <v>2</v>
      </c>
      <c r="G970" s="311" t="s">
        <v>139</v>
      </c>
      <c r="H970" s="40" t="s">
        <v>150</v>
      </c>
      <c r="I970" s="991" t="s">
        <v>204</v>
      </c>
      <c r="J970" s="303">
        <v>0</v>
      </c>
      <c r="K970" s="304">
        <v>0</v>
      </c>
      <c r="L970" s="305">
        <v>0</v>
      </c>
      <c r="M970" s="305">
        <v>0</v>
      </c>
      <c r="N970" s="303">
        <v>0</v>
      </c>
      <c r="O970" s="306">
        <v>0</v>
      </c>
      <c r="P970" s="303">
        <v>0</v>
      </c>
      <c r="Q970" s="171">
        <f>VLOOKUP(C970&amp;D970&amp;A970,'Delivery Counts'!$A$55:$I$86,8,FALSE)</f>
        <v>0</v>
      </c>
      <c r="R970" s="171">
        <f>VLOOKUP(C970&amp;D970&amp;A970,'Delivery Counts'!$A$55:$I$86,9,FALSE)</f>
        <v>0</v>
      </c>
      <c r="S970" s="16">
        <f t="shared" si="50"/>
        <v>0</v>
      </c>
      <c r="T970" s="237"/>
      <c r="U970" s="237"/>
    </row>
    <row r="971" spans="1:21" s="172" customFormat="1">
      <c r="A971" s="38">
        <v>21</v>
      </c>
      <c r="B971" s="39">
        <f t="shared" si="49"/>
        <v>0</v>
      </c>
      <c r="C971" s="39" t="str">
        <f t="shared" si="45"/>
        <v>2021 Prior Year</v>
      </c>
      <c r="D971" s="40">
        <v>3</v>
      </c>
      <c r="E971" s="662">
        <v>21</v>
      </c>
      <c r="F971" s="40">
        <v>2</v>
      </c>
      <c r="G971" s="311" t="s">
        <v>139</v>
      </c>
      <c r="H971" s="40" t="s">
        <v>151</v>
      </c>
      <c r="I971" s="991" t="s">
        <v>205</v>
      </c>
      <c r="J971" s="303">
        <v>0</v>
      </c>
      <c r="K971" s="304">
        <v>0</v>
      </c>
      <c r="L971" s="305">
        <v>0</v>
      </c>
      <c r="M971" s="305">
        <v>0</v>
      </c>
      <c r="N971" s="303">
        <v>0</v>
      </c>
      <c r="O971" s="306">
        <v>0</v>
      </c>
      <c r="P971" s="303">
        <v>0</v>
      </c>
      <c r="Q971" s="171">
        <f>VLOOKUP(C971&amp;D971&amp;A971,'Delivery Counts'!$A$55:$I$86,8,FALSE)</f>
        <v>0</v>
      </c>
      <c r="R971" s="171">
        <f>VLOOKUP(C971&amp;D971&amp;A971,'Delivery Counts'!$A$55:$I$86,9,FALSE)</f>
        <v>0</v>
      </c>
      <c r="S971" s="16">
        <f t="shared" si="50"/>
        <v>0</v>
      </c>
      <c r="T971" s="237"/>
      <c r="U971" s="237"/>
    </row>
    <row r="972" spans="1:21" s="172" customFormat="1">
      <c r="A972" s="38">
        <v>21</v>
      </c>
      <c r="B972" s="39">
        <f t="shared" si="49"/>
        <v>0</v>
      </c>
      <c r="C972" s="39" t="str">
        <f t="shared" si="45"/>
        <v>2021 Prior Year</v>
      </c>
      <c r="D972" s="40">
        <v>3</v>
      </c>
      <c r="E972" s="662">
        <v>21</v>
      </c>
      <c r="F972" s="40">
        <v>2</v>
      </c>
      <c r="G972" s="311" t="s">
        <v>139</v>
      </c>
      <c r="H972" s="40" t="s">
        <v>152</v>
      </c>
      <c r="I972" s="991" t="s">
        <v>182</v>
      </c>
      <c r="J972" s="303">
        <v>0</v>
      </c>
      <c r="K972" s="304">
        <v>0</v>
      </c>
      <c r="L972" s="305">
        <v>0</v>
      </c>
      <c r="M972" s="305">
        <v>0</v>
      </c>
      <c r="N972" s="303">
        <v>0</v>
      </c>
      <c r="O972" s="306">
        <v>0</v>
      </c>
      <c r="P972" s="303">
        <v>0</v>
      </c>
      <c r="Q972" s="171">
        <f>VLOOKUP(C972&amp;D972&amp;A972,'Delivery Counts'!$A$55:$I$86,8,FALSE)</f>
        <v>0</v>
      </c>
      <c r="R972" s="171">
        <f>VLOOKUP(C972&amp;D972&amp;A972,'Delivery Counts'!$A$55:$I$86,9,FALSE)</f>
        <v>0</v>
      </c>
      <c r="S972" s="16">
        <f t="shared" si="50"/>
        <v>0</v>
      </c>
      <c r="T972" s="237"/>
      <c r="U972" s="237"/>
    </row>
    <row r="973" spans="1:21" s="172" customFormat="1">
      <c r="A973" s="38">
        <v>21</v>
      </c>
      <c r="B973" s="39">
        <f t="shared" si="49"/>
        <v>0</v>
      </c>
      <c r="C973" s="39" t="str">
        <f t="shared" si="45"/>
        <v>2021 Prior Year</v>
      </c>
      <c r="D973" s="40">
        <v>3</v>
      </c>
      <c r="E973" s="662">
        <v>21</v>
      </c>
      <c r="F973" s="40">
        <v>2</v>
      </c>
      <c r="G973" s="311" t="s">
        <v>139</v>
      </c>
      <c r="H973" s="40" t="s">
        <v>70</v>
      </c>
      <c r="I973" s="991" t="s">
        <v>265</v>
      </c>
      <c r="J973" s="303">
        <v>0</v>
      </c>
      <c r="K973" s="304">
        <v>0</v>
      </c>
      <c r="L973" s="305">
        <v>0</v>
      </c>
      <c r="M973" s="305">
        <v>0</v>
      </c>
      <c r="N973" s="303">
        <v>0</v>
      </c>
      <c r="O973" s="306">
        <v>0</v>
      </c>
      <c r="P973" s="303">
        <v>0</v>
      </c>
      <c r="Q973" s="171">
        <f>VLOOKUP(C973&amp;D973&amp;A973,'Delivery Counts'!$A$55:$I$86,8,FALSE)</f>
        <v>0</v>
      </c>
      <c r="R973" s="171">
        <f>VLOOKUP(C973&amp;D973&amp;A973,'Delivery Counts'!$A$55:$I$86,9,FALSE)</f>
        <v>0</v>
      </c>
      <c r="S973" s="16">
        <f t="shared" si="50"/>
        <v>0</v>
      </c>
      <c r="T973" s="237"/>
      <c r="U973" s="237"/>
    </row>
    <row r="974" spans="1:21" s="172" customFormat="1">
      <c r="A974" s="38">
        <v>21</v>
      </c>
      <c r="B974" s="39">
        <f t="shared" si="49"/>
        <v>0</v>
      </c>
      <c r="C974" s="39" t="str">
        <f t="shared" si="45"/>
        <v>2021 Prior Year</v>
      </c>
      <c r="D974" s="40">
        <v>3</v>
      </c>
      <c r="E974" s="662">
        <v>21</v>
      </c>
      <c r="F974" s="40">
        <v>2</v>
      </c>
      <c r="G974" s="311" t="s">
        <v>139</v>
      </c>
      <c r="H974" s="40" t="s">
        <v>71</v>
      </c>
      <c r="I974" s="991" t="s">
        <v>266</v>
      </c>
      <c r="J974" s="303">
        <v>0</v>
      </c>
      <c r="K974" s="304">
        <v>0</v>
      </c>
      <c r="L974" s="305">
        <v>0</v>
      </c>
      <c r="M974" s="305">
        <v>0</v>
      </c>
      <c r="N974" s="303">
        <v>0</v>
      </c>
      <c r="O974" s="306">
        <v>0</v>
      </c>
      <c r="P974" s="303">
        <v>0</v>
      </c>
      <c r="Q974" s="171">
        <f>VLOOKUP(C974&amp;D974&amp;A974,'Delivery Counts'!$A$55:$I$86,8,FALSE)</f>
        <v>0</v>
      </c>
      <c r="R974" s="171">
        <f>VLOOKUP(C974&amp;D974&amp;A974,'Delivery Counts'!$A$55:$I$86,9,FALSE)</f>
        <v>0</v>
      </c>
      <c r="S974" s="16">
        <f t="shared" si="50"/>
        <v>0</v>
      </c>
      <c r="T974" s="237"/>
      <c r="U974" s="237"/>
    </row>
    <row r="975" spans="1:21" s="172" customFormat="1">
      <c r="A975" s="38">
        <v>21</v>
      </c>
      <c r="B975" s="39">
        <f t="shared" si="49"/>
        <v>0</v>
      </c>
      <c r="C975" s="39" t="str">
        <f t="shared" si="45"/>
        <v>2021 Prior Year</v>
      </c>
      <c r="D975" s="40">
        <v>3</v>
      </c>
      <c r="E975" s="662">
        <v>21</v>
      </c>
      <c r="F975" s="40">
        <v>2</v>
      </c>
      <c r="G975" s="311" t="s">
        <v>139</v>
      </c>
      <c r="H975" s="40" t="s">
        <v>72</v>
      </c>
      <c r="I975" s="991" t="s">
        <v>527</v>
      </c>
      <c r="J975" s="303">
        <v>0</v>
      </c>
      <c r="K975" s="304">
        <v>0</v>
      </c>
      <c r="L975" s="305">
        <v>0</v>
      </c>
      <c r="M975" s="305">
        <v>0</v>
      </c>
      <c r="N975" s="303">
        <v>0</v>
      </c>
      <c r="O975" s="306">
        <v>0</v>
      </c>
      <c r="P975" s="303">
        <v>0</v>
      </c>
      <c r="Q975" s="171">
        <f>VLOOKUP(C975&amp;D975&amp;A975,'Delivery Counts'!$A$55:$I$86,8,FALSE)</f>
        <v>0</v>
      </c>
      <c r="R975" s="171">
        <f>VLOOKUP(C975&amp;D975&amp;A975,'Delivery Counts'!$A$55:$I$86,9,FALSE)</f>
        <v>0</v>
      </c>
      <c r="S975" s="16">
        <f t="shared" si="50"/>
        <v>0</v>
      </c>
      <c r="T975" s="237"/>
      <c r="U975" s="237"/>
    </row>
    <row r="976" spans="1:21" s="172" customFormat="1">
      <c r="A976" s="38">
        <v>21</v>
      </c>
      <c r="B976" s="39">
        <f t="shared" si="49"/>
        <v>0</v>
      </c>
      <c r="C976" s="39" t="str">
        <f t="shared" si="45"/>
        <v>2021 Prior Year</v>
      </c>
      <c r="D976" s="40">
        <v>3</v>
      </c>
      <c r="E976" s="662">
        <v>21</v>
      </c>
      <c r="F976" s="40">
        <v>2</v>
      </c>
      <c r="G976" s="40" t="s">
        <v>139</v>
      </c>
      <c r="H976" s="40" t="s">
        <v>73</v>
      </c>
      <c r="I976" s="991" t="s">
        <v>528</v>
      </c>
      <c r="J976" s="303">
        <v>0</v>
      </c>
      <c r="K976" s="304">
        <v>0</v>
      </c>
      <c r="L976" s="305">
        <v>0</v>
      </c>
      <c r="M976" s="305">
        <v>0</v>
      </c>
      <c r="N976" s="303">
        <v>0</v>
      </c>
      <c r="O976" s="306">
        <v>0</v>
      </c>
      <c r="P976" s="303">
        <v>0</v>
      </c>
      <c r="Q976" s="171">
        <f>VLOOKUP(C976&amp;D976&amp;A976,'Delivery Counts'!$A$55:$I$86,8,FALSE)</f>
        <v>0</v>
      </c>
      <c r="R976" s="171">
        <f>VLOOKUP(C976&amp;D976&amp;A976,'Delivery Counts'!$A$55:$I$86,9,FALSE)</f>
        <v>0</v>
      </c>
      <c r="S976" s="16">
        <f t="shared" si="50"/>
        <v>0</v>
      </c>
      <c r="T976" s="237"/>
      <c r="U976" s="237"/>
    </row>
    <row r="977" spans="1:21" s="172" customFormat="1">
      <c r="A977" s="38">
        <v>21</v>
      </c>
      <c r="B977" s="39">
        <f t="shared" si="49"/>
        <v>0</v>
      </c>
      <c r="C977" s="39" t="str">
        <f t="shared" si="45"/>
        <v>2021 Prior Year</v>
      </c>
      <c r="D977" s="40">
        <v>3</v>
      </c>
      <c r="E977" s="662">
        <v>21</v>
      </c>
      <c r="F977" s="40">
        <v>2</v>
      </c>
      <c r="G977" s="40" t="s">
        <v>139</v>
      </c>
      <c r="H977" s="40" t="s">
        <v>409</v>
      </c>
      <c r="I977" s="991" t="s">
        <v>803</v>
      </c>
      <c r="J977" s="303">
        <v>0</v>
      </c>
      <c r="K977" s="304">
        <v>0</v>
      </c>
      <c r="L977" s="305">
        <v>0</v>
      </c>
      <c r="M977" s="305">
        <v>0</v>
      </c>
      <c r="N977" s="303">
        <v>0</v>
      </c>
      <c r="O977" s="306">
        <v>0</v>
      </c>
      <c r="P977" s="303">
        <v>0</v>
      </c>
      <c r="Q977" s="171">
        <f>VLOOKUP(C977&amp;D977&amp;A977,'Delivery Counts'!$A$55:$I$86,8,FALSE)</f>
        <v>0</v>
      </c>
      <c r="R977" s="171">
        <f>VLOOKUP(C977&amp;D977&amp;A977,'Delivery Counts'!$A$55:$I$86,9,FALSE)</f>
        <v>0</v>
      </c>
      <c r="S977" s="16">
        <f t="shared" si="50"/>
        <v>0</v>
      </c>
      <c r="T977" s="237"/>
      <c r="U977" s="237"/>
    </row>
    <row r="978" spans="1:21" s="172" customFormat="1">
      <c r="A978" s="38">
        <v>27</v>
      </c>
      <c r="B978" s="39">
        <f t="shared" si="49"/>
        <v>0</v>
      </c>
      <c r="C978" s="39" t="str">
        <f t="shared" si="45"/>
        <v>2021 Prior Year</v>
      </c>
      <c r="D978" s="40">
        <v>3</v>
      </c>
      <c r="E978" s="662">
        <v>27</v>
      </c>
      <c r="F978" s="40">
        <v>6</v>
      </c>
      <c r="G978" s="40" t="s">
        <v>138</v>
      </c>
      <c r="H978" s="40" t="s">
        <v>211</v>
      </c>
      <c r="I978" s="1014" t="s">
        <v>261</v>
      </c>
      <c r="J978" s="303">
        <v>0</v>
      </c>
      <c r="K978" s="304">
        <v>0</v>
      </c>
      <c r="L978" s="305">
        <v>0</v>
      </c>
      <c r="M978" s="305">
        <v>0</v>
      </c>
      <c r="N978" s="303">
        <v>0</v>
      </c>
      <c r="O978" s="306">
        <v>0</v>
      </c>
      <c r="P978" s="303">
        <v>0</v>
      </c>
      <c r="Q978" s="171">
        <f>VLOOKUP(C978&amp;D978&amp;A978,'Delivery Counts'!$A$55:$I$86,8,FALSE)</f>
        <v>0</v>
      </c>
      <c r="R978" s="171">
        <f>VLOOKUP(C978&amp;D978&amp;A978,'Delivery Counts'!$A$55:$I$86,9,FALSE)</f>
        <v>0</v>
      </c>
      <c r="S978" s="16">
        <f t="shared" si="50"/>
        <v>0</v>
      </c>
      <c r="T978" s="237"/>
      <c r="U978" s="237"/>
    </row>
    <row r="979" spans="1:21" s="172" customFormat="1">
      <c r="A979" s="38">
        <v>27</v>
      </c>
      <c r="B979" s="39">
        <f t="shared" si="49"/>
        <v>0</v>
      </c>
      <c r="C979" s="39" t="str">
        <f t="shared" si="45"/>
        <v>2021 Prior Year</v>
      </c>
      <c r="D979" s="40">
        <v>3</v>
      </c>
      <c r="E979" s="662">
        <v>27</v>
      </c>
      <c r="F979" s="40">
        <v>6</v>
      </c>
      <c r="G979" s="40" t="s">
        <v>138</v>
      </c>
      <c r="H979" s="40" t="s">
        <v>214</v>
      </c>
      <c r="I979" s="1014" t="s">
        <v>676</v>
      </c>
      <c r="J979" s="303">
        <v>0</v>
      </c>
      <c r="K979" s="304">
        <v>0</v>
      </c>
      <c r="L979" s="305">
        <v>0</v>
      </c>
      <c r="M979" s="305">
        <v>0</v>
      </c>
      <c r="N979" s="303">
        <v>0</v>
      </c>
      <c r="O979" s="306">
        <v>0</v>
      </c>
      <c r="P979" s="303">
        <v>0</v>
      </c>
      <c r="Q979" s="171">
        <f>VLOOKUP(C979&amp;D979&amp;A979,'Delivery Counts'!$A$55:$I$86,8,FALSE)</f>
        <v>0</v>
      </c>
      <c r="R979" s="171">
        <f>VLOOKUP(C979&amp;D979&amp;A979,'Delivery Counts'!$A$55:$I$86,9,FALSE)</f>
        <v>0</v>
      </c>
      <c r="S979" s="16">
        <f t="shared" si="50"/>
        <v>0</v>
      </c>
      <c r="T979" s="237"/>
      <c r="U979" s="237"/>
    </row>
    <row r="980" spans="1:21" s="172" customFormat="1">
      <c r="A980" s="38">
        <v>27</v>
      </c>
      <c r="B980" s="39">
        <f t="shared" si="49"/>
        <v>0</v>
      </c>
      <c r="C980" s="39" t="str">
        <f t="shared" si="45"/>
        <v>2021 Prior Year</v>
      </c>
      <c r="D980" s="40">
        <v>3</v>
      </c>
      <c r="E980" s="662">
        <v>27</v>
      </c>
      <c r="F980" s="40">
        <v>6</v>
      </c>
      <c r="G980" s="40" t="s">
        <v>138</v>
      </c>
      <c r="H980" s="40" t="s">
        <v>215</v>
      </c>
      <c r="I980" s="1014" t="s">
        <v>216</v>
      </c>
      <c r="J980" s="303">
        <v>0</v>
      </c>
      <c r="K980" s="304">
        <v>0</v>
      </c>
      <c r="L980" s="305">
        <v>0</v>
      </c>
      <c r="M980" s="305">
        <v>0</v>
      </c>
      <c r="N980" s="303">
        <v>0</v>
      </c>
      <c r="O980" s="306">
        <v>0</v>
      </c>
      <c r="P980" s="303">
        <v>0</v>
      </c>
      <c r="Q980" s="171">
        <f>VLOOKUP(C980&amp;D980&amp;A980,'Delivery Counts'!$A$55:$I$86,8,FALSE)</f>
        <v>0</v>
      </c>
      <c r="R980" s="171">
        <f>VLOOKUP(C980&amp;D980&amp;A980,'Delivery Counts'!$A$55:$I$86,9,FALSE)</f>
        <v>0</v>
      </c>
      <c r="S980" s="16">
        <f t="shared" si="50"/>
        <v>0</v>
      </c>
      <c r="T980" s="237"/>
      <c r="U980" s="237"/>
    </row>
    <row r="981" spans="1:21" s="172" customFormat="1">
      <c r="A981" s="38">
        <v>27</v>
      </c>
      <c r="B981" s="39">
        <f t="shared" si="49"/>
        <v>0</v>
      </c>
      <c r="C981" s="39" t="str">
        <f t="shared" si="45"/>
        <v>2021 Prior Year</v>
      </c>
      <c r="D981" s="40">
        <v>3</v>
      </c>
      <c r="E981" s="662">
        <v>27</v>
      </c>
      <c r="F981" s="40">
        <v>6</v>
      </c>
      <c r="G981" s="40" t="s">
        <v>138</v>
      </c>
      <c r="H981" s="40" t="s">
        <v>217</v>
      </c>
      <c r="I981" s="1014" t="s">
        <v>262</v>
      </c>
      <c r="J981" s="303">
        <v>0</v>
      </c>
      <c r="K981" s="304">
        <v>0</v>
      </c>
      <c r="L981" s="305">
        <v>0</v>
      </c>
      <c r="M981" s="305">
        <v>0</v>
      </c>
      <c r="N981" s="303">
        <v>0</v>
      </c>
      <c r="O981" s="306">
        <v>0</v>
      </c>
      <c r="P981" s="303">
        <v>0</v>
      </c>
      <c r="Q981" s="171">
        <f>VLOOKUP(C981&amp;D981&amp;A981,'Delivery Counts'!$A$55:$I$86,8,FALSE)</f>
        <v>0</v>
      </c>
      <c r="R981" s="171">
        <f>VLOOKUP(C981&amp;D981&amp;A981,'Delivery Counts'!$A$55:$I$86,9,FALSE)</f>
        <v>0</v>
      </c>
      <c r="S981" s="16">
        <f t="shared" si="50"/>
        <v>0</v>
      </c>
      <c r="T981" s="237"/>
      <c r="U981" s="237"/>
    </row>
    <row r="982" spans="1:21" s="172" customFormat="1">
      <c r="A982" s="38">
        <v>27</v>
      </c>
      <c r="B982" s="39">
        <f t="shared" si="49"/>
        <v>0</v>
      </c>
      <c r="C982" s="39" t="str">
        <f t="shared" si="45"/>
        <v>2021 Prior Year</v>
      </c>
      <c r="D982" s="40">
        <v>3</v>
      </c>
      <c r="E982" s="662">
        <v>27</v>
      </c>
      <c r="F982" s="40">
        <v>6</v>
      </c>
      <c r="G982" s="40" t="s">
        <v>138</v>
      </c>
      <c r="H982" s="40" t="s">
        <v>218</v>
      </c>
      <c r="I982" s="1014" t="s">
        <v>677</v>
      </c>
      <c r="J982" s="303">
        <v>0</v>
      </c>
      <c r="K982" s="304">
        <v>0</v>
      </c>
      <c r="L982" s="305">
        <v>0</v>
      </c>
      <c r="M982" s="305">
        <v>0</v>
      </c>
      <c r="N982" s="303">
        <v>0</v>
      </c>
      <c r="O982" s="306">
        <v>0</v>
      </c>
      <c r="P982" s="303">
        <v>0</v>
      </c>
      <c r="Q982" s="171">
        <f>VLOOKUP(C982&amp;D982&amp;A982,'Delivery Counts'!$A$55:$I$86,8,FALSE)</f>
        <v>0</v>
      </c>
      <c r="R982" s="171">
        <f>VLOOKUP(C982&amp;D982&amp;A982,'Delivery Counts'!$A$55:$I$86,9,FALSE)</f>
        <v>0</v>
      </c>
      <c r="S982" s="16">
        <f t="shared" si="50"/>
        <v>0</v>
      </c>
      <c r="T982" s="237"/>
      <c r="U982" s="237"/>
    </row>
    <row r="983" spans="1:21" s="172" customFormat="1">
      <c r="A983" s="38">
        <v>27</v>
      </c>
      <c r="B983" s="39">
        <f t="shared" si="49"/>
        <v>0</v>
      </c>
      <c r="C983" s="39" t="str">
        <f t="shared" si="45"/>
        <v>2021 Prior Year</v>
      </c>
      <c r="D983" s="40">
        <v>3</v>
      </c>
      <c r="E983" s="662">
        <v>27</v>
      </c>
      <c r="F983" s="40">
        <v>6</v>
      </c>
      <c r="G983" s="40" t="s">
        <v>138</v>
      </c>
      <c r="H983" s="40" t="s">
        <v>219</v>
      </c>
      <c r="I983" s="1014" t="s">
        <v>263</v>
      </c>
      <c r="J983" s="303">
        <v>0</v>
      </c>
      <c r="K983" s="304">
        <v>0</v>
      </c>
      <c r="L983" s="305">
        <v>0</v>
      </c>
      <c r="M983" s="305">
        <v>0</v>
      </c>
      <c r="N983" s="303">
        <v>0</v>
      </c>
      <c r="O983" s="306">
        <v>0</v>
      </c>
      <c r="P983" s="303">
        <v>0</v>
      </c>
      <c r="Q983" s="171">
        <f>VLOOKUP(C983&amp;D983&amp;A983,'Delivery Counts'!$A$55:$I$86,8,FALSE)</f>
        <v>0</v>
      </c>
      <c r="R983" s="171">
        <f>VLOOKUP(C983&amp;D983&amp;A983,'Delivery Counts'!$A$55:$I$86,9,FALSE)</f>
        <v>0</v>
      </c>
      <c r="S983" s="16">
        <f t="shared" si="50"/>
        <v>0</v>
      </c>
      <c r="T983" s="237"/>
      <c r="U983" s="237"/>
    </row>
    <row r="984" spans="1:21" s="172" customFormat="1">
      <c r="A984" s="38">
        <v>27</v>
      </c>
      <c r="B984" s="39">
        <f t="shared" si="49"/>
        <v>0</v>
      </c>
      <c r="C984" s="39" t="str">
        <f t="shared" si="45"/>
        <v>2021 Prior Year</v>
      </c>
      <c r="D984" s="40">
        <v>3</v>
      </c>
      <c r="E984" s="662">
        <v>27</v>
      </c>
      <c r="F984" s="40">
        <v>6</v>
      </c>
      <c r="G984" s="40" t="s">
        <v>138</v>
      </c>
      <c r="H984" s="40" t="s">
        <v>220</v>
      </c>
      <c r="I984" s="1014" t="s">
        <v>675</v>
      </c>
      <c r="J984" s="303">
        <v>0</v>
      </c>
      <c r="K984" s="304">
        <v>0</v>
      </c>
      <c r="L984" s="305">
        <v>0</v>
      </c>
      <c r="M984" s="305">
        <v>0</v>
      </c>
      <c r="N984" s="303">
        <v>0</v>
      </c>
      <c r="O984" s="306">
        <v>0</v>
      </c>
      <c r="P984" s="303">
        <v>0</v>
      </c>
      <c r="Q984" s="171">
        <f>VLOOKUP(C984&amp;D984&amp;A984,'Delivery Counts'!$A$55:$I$86,8,FALSE)</f>
        <v>0</v>
      </c>
      <c r="R984" s="171">
        <f>VLOOKUP(C984&amp;D984&amp;A984,'Delivery Counts'!$A$55:$I$86,9,FALSE)</f>
        <v>0</v>
      </c>
      <c r="S984" s="16">
        <f t="shared" si="50"/>
        <v>0</v>
      </c>
      <c r="T984" s="237"/>
      <c r="U984" s="237"/>
    </row>
    <row r="985" spans="1:21" s="172" customFormat="1">
      <c r="A985" s="38">
        <v>27</v>
      </c>
      <c r="B985" s="39">
        <f t="shared" si="49"/>
        <v>0</v>
      </c>
      <c r="C985" s="39" t="str">
        <f t="shared" si="45"/>
        <v>2021 Prior Year</v>
      </c>
      <c r="D985" s="40">
        <v>3</v>
      </c>
      <c r="E985" s="662">
        <v>27</v>
      </c>
      <c r="F985" s="40">
        <v>6</v>
      </c>
      <c r="G985" s="40" t="s">
        <v>138</v>
      </c>
      <c r="H985" s="40" t="s">
        <v>221</v>
      </c>
      <c r="I985" s="1014" t="s">
        <v>264</v>
      </c>
      <c r="J985" s="303">
        <v>0</v>
      </c>
      <c r="K985" s="304">
        <v>0</v>
      </c>
      <c r="L985" s="305">
        <v>0</v>
      </c>
      <c r="M985" s="305">
        <v>0</v>
      </c>
      <c r="N985" s="303">
        <v>0</v>
      </c>
      <c r="O985" s="306">
        <v>0</v>
      </c>
      <c r="P985" s="303">
        <v>0</v>
      </c>
      <c r="Q985" s="171">
        <f>VLOOKUP(C985&amp;D985&amp;A985,'Delivery Counts'!$A$55:$I$86,8,FALSE)</f>
        <v>0</v>
      </c>
      <c r="R985" s="171">
        <f>VLOOKUP(C985&amp;D985&amp;A985,'Delivery Counts'!$A$55:$I$86,9,FALSE)</f>
        <v>0</v>
      </c>
      <c r="S985" s="16">
        <f t="shared" si="50"/>
        <v>0</v>
      </c>
      <c r="T985" s="237"/>
      <c r="U985" s="237"/>
    </row>
    <row r="986" spans="1:21" s="172" customFormat="1">
      <c r="A986" s="38">
        <v>27</v>
      </c>
      <c r="B986" s="39">
        <f t="shared" si="49"/>
        <v>0</v>
      </c>
      <c r="C986" s="39" t="str">
        <f t="shared" si="45"/>
        <v>2021 Prior Year</v>
      </c>
      <c r="D986" s="40">
        <v>3</v>
      </c>
      <c r="E986" s="662">
        <v>27</v>
      </c>
      <c r="F986" s="40">
        <v>6</v>
      </c>
      <c r="G986" s="40" t="s">
        <v>138</v>
      </c>
      <c r="H986" s="40" t="s">
        <v>222</v>
      </c>
      <c r="I986" s="1014" t="s">
        <v>206</v>
      </c>
      <c r="J986" s="303">
        <v>0</v>
      </c>
      <c r="K986" s="304">
        <v>0</v>
      </c>
      <c r="L986" s="305">
        <v>0</v>
      </c>
      <c r="M986" s="305">
        <v>0</v>
      </c>
      <c r="N986" s="303">
        <v>0</v>
      </c>
      <c r="O986" s="306">
        <v>0</v>
      </c>
      <c r="P986" s="303">
        <v>0</v>
      </c>
      <c r="Q986" s="171">
        <f>VLOOKUP(C986&amp;D986&amp;A986,'Delivery Counts'!$A$55:$I$86,8,FALSE)</f>
        <v>0</v>
      </c>
      <c r="R986" s="171">
        <f>VLOOKUP(C986&amp;D986&amp;A986,'Delivery Counts'!$A$55:$I$86,9,FALSE)</f>
        <v>0</v>
      </c>
      <c r="S986" s="16">
        <f t="shared" si="50"/>
        <v>0</v>
      </c>
      <c r="T986" s="237"/>
      <c r="U986" s="237"/>
    </row>
    <row r="987" spans="1:21" s="172" customFormat="1">
      <c r="A987" s="38">
        <v>27</v>
      </c>
      <c r="B987" s="39">
        <f t="shared" si="49"/>
        <v>0</v>
      </c>
      <c r="C987" s="39" t="str">
        <f t="shared" si="45"/>
        <v>2021 Prior Year</v>
      </c>
      <c r="D987" s="40">
        <v>3</v>
      </c>
      <c r="E987" s="662">
        <v>27</v>
      </c>
      <c r="F987" s="40">
        <v>6</v>
      </c>
      <c r="G987" s="40" t="s">
        <v>138</v>
      </c>
      <c r="H987" s="40" t="s">
        <v>223</v>
      </c>
      <c r="I987" s="1014" t="s">
        <v>181</v>
      </c>
      <c r="J987" s="303">
        <v>0</v>
      </c>
      <c r="K987" s="304">
        <v>0</v>
      </c>
      <c r="L987" s="305">
        <v>0</v>
      </c>
      <c r="M987" s="305">
        <v>0</v>
      </c>
      <c r="N987" s="303">
        <v>0</v>
      </c>
      <c r="O987" s="306">
        <v>0</v>
      </c>
      <c r="P987" s="303">
        <v>0</v>
      </c>
      <c r="Q987" s="171">
        <f>VLOOKUP(C987&amp;D987&amp;A987,'Delivery Counts'!$A$55:$I$86,8,FALSE)</f>
        <v>0</v>
      </c>
      <c r="R987" s="171">
        <f>VLOOKUP(C987&amp;D987&amp;A987,'Delivery Counts'!$A$55:$I$86,9,FALSE)</f>
        <v>0</v>
      </c>
      <c r="S987" s="16">
        <f t="shared" si="50"/>
        <v>0</v>
      </c>
      <c r="T987" s="237"/>
      <c r="U987" s="237"/>
    </row>
    <row r="988" spans="1:21" s="172" customFormat="1">
      <c r="A988" s="38">
        <v>27</v>
      </c>
      <c r="B988" s="39">
        <f t="shared" si="49"/>
        <v>0</v>
      </c>
      <c r="C988" s="39" t="str">
        <f t="shared" si="45"/>
        <v>2021 Prior Year</v>
      </c>
      <c r="D988" s="40">
        <v>3</v>
      </c>
      <c r="E988" s="662">
        <v>27</v>
      </c>
      <c r="F988" s="40">
        <v>6</v>
      </c>
      <c r="G988" s="40" t="s">
        <v>138</v>
      </c>
      <c r="H988" s="40" t="s">
        <v>150</v>
      </c>
      <c r="I988" s="1014" t="s">
        <v>204</v>
      </c>
      <c r="J988" s="303">
        <v>0</v>
      </c>
      <c r="K988" s="304">
        <v>0</v>
      </c>
      <c r="L988" s="305">
        <v>0</v>
      </c>
      <c r="M988" s="305">
        <v>0</v>
      </c>
      <c r="N988" s="303">
        <v>0</v>
      </c>
      <c r="O988" s="306">
        <v>0</v>
      </c>
      <c r="P988" s="303">
        <v>0</v>
      </c>
      <c r="Q988" s="171">
        <f>VLOOKUP(C988&amp;D988&amp;A988,'Delivery Counts'!$A$55:$I$86,8,FALSE)</f>
        <v>0</v>
      </c>
      <c r="R988" s="171">
        <f>VLOOKUP(C988&amp;D988&amp;A988,'Delivery Counts'!$A$55:$I$86,9,FALSE)</f>
        <v>0</v>
      </c>
      <c r="S988" s="16">
        <f t="shared" si="50"/>
        <v>0</v>
      </c>
      <c r="T988" s="237"/>
      <c r="U988" s="237"/>
    </row>
    <row r="989" spans="1:21" s="172" customFormat="1">
      <c r="A989" s="38">
        <v>27</v>
      </c>
      <c r="B989" s="39">
        <f t="shared" si="49"/>
        <v>0</v>
      </c>
      <c r="C989" s="39" t="str">
        <f t="shared" si="45"/>
        <v>2021 Prior Year</v>
      </c>
      <c r="D989" s="40">
        <v>3</v>
      </c>
      <c r="E989" s="662">
        <v>27</v>
      </c>
      <c r="F989" s="40">
        <v>6</v>
      </c>
      <c r="G989" s="40" t="s">
        <v>138</v>
      </c>
      <c r="H989" s="40" t="s">
        <v>151</v>
      </c>
      <c r="I989" s="1014" t="s">
        <v>205</v>
      </c>
      <c r="J989" s="303">
        <v>0</v>
      </c>
      <c r="K989" s="304">
        <v>0</v>
      </c>
      <c r="L989" s="305">
        <v>0</v>
      </c>
      <c r="M989" s="305">
        <v>0</v>
      </c>
      <c r="N989" s="303">
        <v>0</v>
      </c>
      <c r="O989" s="306">
        <v>0</v>
      </c>
      <c r="P989" s="303">
        <v>0</v>
      </c>
      <c r="Q989" s="171">
        <f>VLOOKUP(C989&amp;D989&amp;A989,'Delivery Counts'!$A$55:$I$86,8,FALSE)</f>
        <v>0</v>
      </c>
      <c r="R989" s="171">
        <f>VLOOKUP(C989&amp;D989&amp;A989,'Delivery Counts'!$A$55:$I$86,9,FALSE)</f>
        <v>0</v>
      </c>
      <c r="S989" s="16">
        <f t="shared" si="50"/>
        <v>0</v>
      </c>
      <c r="T989" s="237"/>
      <c r="U989" s="237"/>
    </row>
    <row r="990" spans="1:21" s="172" customFormat="1">
      <c r="A990" s="38">
        <v>27</v>
      </c>
      <c r="B990" s="39">
        <f t="shared" si="49"/>
        <v>0</v>
      </c>
      <c r="C990" s="39" t="str">
        <f t="shared" si="45"/>
        <v>2021 Prior Year</v>
      </c>
      <c r="D990" s="40">
        <v>3</v>
      </c>
      <c r="E990" s="662">
        <v>27</v>
      </c>
      <c r="F990" s="40">
        <v>6</v>
      </c>
      <c r="G990" s="40" t="s">
        <v>138</v>
      </c>
      <c r="H990" s="40" t="s">
        <v>152</v>
      </c>
      <c r="I990" s="1014" t="s">
        <v>182</v>
      </c>
      <c r="J990" s="303">
        <v>0</v>
      </c>
      <c r="K990" s="304">
        <v>0</v>
      </c>
      <c r="L990" s="305">
        <v>0</v>
      </c>
      <c r="M990" s="305">
        <v>0</v>
      </c>
      <c r="N990" s="303">
        <v>0</v>
      </c>
      <c r="O990" s="306">
        <v>0</v>
      </c>
      <c r="P990" s="303">
        <v>0</v>
      </c>
      <c r="Q990" s="171">
        <f>VLOOKUP(C990&amp;D990&amp;A990,'Delivery Counts'!$A$55:$I$86,8,FALSE)</f>
        <v>0</v>
      </c>
      <c r="R990" s="171">
        <f>VLOOKUP(C990&amp;D990&amp;A990,'Delivery Counts'!$A$55:$I$86,9,FALSE)</f>
        <v>0</v>
      </c>
      <c r="S990" s="16">
        <f t="shared" si="50"/>
        <v>0</v>
      </c>
      <c r="T990" s="237"/>
      <c r="U990" s="237"/>
    </row>
    <row r="991" spans="1:21" s="172" customFormat="1">
      <c r="A991" s="38">
        <v>27</v>
      </c>
      <c r="B991" s="39">
        <f t="shared" si="49"/>
        <v>0</v>
      </c>
      <c r="C991" s="39" t="str">
        <f t="shared" si="45"/>
        <v>2021 Prior Year</v>
      </c>
      <c r="D991" s="40">
        <v>3</v>
      </c>
      <c r="E991" s="662">
        <v>27</v>
      </c>
      <c r="F991" s="40">
        <v>6</v>
      </c>
      <c r="G991" s="40" t="s">
        <v>138</v>
      </c>
      <c r="H991" s="40" t="s">
        <v>70</v>
      </c>
      <c r="I991" s="1014" t="s">
        <v>265</v>
      </c>
      <c r="J991" s="303">
        <v>0</v>
      </c>
      <c r="K991" s="304">
        <v>0</v>
      </c>
      <c r="L991" s="305">
        <v>0</v>
      </c>
      <c r="M991" s="305">
        <v>0</v>
      </c>
      <c r="N991" s="303">
        <v>0</v>
      </c>
      <c r="O991" s="306">
        <v>0</v>
      </c>
      <c r="P991" s="303">
        <v>0</v>
      </c>
      <c r="Q991" s="171">
        <f>VLOOKUP(C991&amp;D991&amp;A991,'Delivery Counts'!$A$55:$I$86,8,FALSE)</f>
        <v>0</v>
      </c>
      <c r="R991" s="171">
        <f>VLOOKUP(C991&amp;D991&amp;A991,'Delivery Counts'!$A$55:$I$86,9,FALSE)</f>
        <v>0</v>
      </c>
      <c r="S991" s="16">
        <f t="shared" si="50"/>
        <v>0</v>
      </c>
      <c r="T991" s="237"/>
      <c r="U991" s="237"/>
    </row>
    <row r="992" spans="1:21" s="172" customFormat="1">
      <c r="A992" s="38">
        <v>27</v>
      </c>
      <c r="B992" s="39">
        <f t="shared" si="49"/>
        <v>0</v>
      </c>
      <c r="C992" s="39" t="str">
        <f t="shared" si="45"/>
        <v>2021 Prior Year</v>
      </c>
      <c r="D992" s="40">
        <v>3</v>
      </c>
      <c r="E992" s="662">
        <v>27</v>
      </c>
      <c r="F992" s="40">
        <v>6</v>
      </c>
      <c r="G992" s="40" t="s">
        <v>138</v>
      </c>
      <c r="H992" s="40" t="s">
        <v>71</v>
      </c>
      <c r="I992" s="1014" t="s">
        <v>266</v>
      </c>
      <c r="J992" s="303">
        <v>0</v>
      </c>
      <c r="K992" s="304">
        <v>0</v>
      </c>
      <c r="L992" s="305">
        <v>0</v>
      </c>
      <c r="M992" s="305">
        <v>0</v>
      </c>
      <c r="N992" s="303">
        <v>0</v>
      </c>
      <c r="O992" s="306">
        <v>0</v>
      </c>
      <c r="P992" s="303">
        <v>0</v>
      </c>
      <c r="Q992" s="171">
        <f>VLOOKUP(C992&amp;D992&amp;A992,'Delivery Counts'!$A$55:$I$86,8,FALSE)</f>
        <v>0</v>
      </c>
      <c r="R992" s="171">
        <f>VLOOKUP(C992&amp;D992&amp;A992,'Delivery Counts'!$A$55:$I$86,9,FALSE)</f>
        <v>0</v>
      </c>
      <c r="S992" s="16">
        <f t="shared" si="50"/>
        <v>0</v>
      </c>
      <c r="T992" s="237"/>
      <c r="U992" s="237"/>
    </row>
    <row r="993" spans="1:21" s="172" customFormat="1">
      <c r="A993" s="38">
        <v>27</v>
      </c>
      <c r="B993" s="39">
        <f t="shared" si="49"/>
        <v>0</v>
      </c>
      <c r="C993" s="39" t="str">
        <f t="shared" si="45"/>
        <v>2021 Prior Year</v>
      </c>
      <c r="D993" s="40">
        <v>3</v>
      </c>
      <c r="E993" s="662">
        <v>27</v>
      </c>
      <c r="F993" s="40">
        <v>6</v>
      </c>
      <c r="G993" s="40" t="s">
        <v>138</v>
      </c>
      <c r="H993" s="40" t="s">
        <v>72</v>
      </c>
      <c r="I993" s="1014" t="s">
        <v>527</v>
      </c>
      <c r="J993" s="303">
        <v>0</v>
      </c>
      <c r="K993" s="304">
        <v>0</v>
      </c>
      <c r="L993" s="305">
        <v>0</v>
      </c>
      <c r="M993" s="305">
        <v>0</v>
      </c>
      <c r="N993" s="303">
        <v>0</v>
      </c>
      <c r="O993" s="306">
        <v>0</v>
      </c>
      <c r="P993" s="303">
        <v>0</v>
      </c>
      <c r="Q993" s="171">
        <f>VLOOKUP(C993&amp;D993&amp;A993,'Delivery Counts'!$A$55:$I$86,8,FALSE)</f>
        <v>0</v>
      </c>
      <c r="R993" s="171">
        <f>VLOOKUP(C993&amp;D993&amp;A993,'Delivery Counts'!$A$55:$I$86,9,FALSE)</f>
        <v>0</v>
      </c>
      <c r="S993" s="16">
        <f t="shared" si="50"/>
        <v>0</v>
      </c>
      <c r="T993" s="237"/>
      <c r="U993" s="237"/>
    </row>
    <row r="994" spans="1:21" s="172" customFormat="1">
      <c r="A994" s="38">
        <v>27</v>
      </c>
      <c r="B994" s="39">
        <f t="shared" si="49"/>
        <v>0</v>
      </c>
      <c r="C994" s="39" t="str">
        <f t="shared" si="45"/>
        <v>2021 Prior Year</v>
      </c>
      <c r="D994" s="40">
        <v>3</v>
      </c>
      <c r="E994" s="662">
        <v>27</v>
      </c>
      <c r="F994" s="40">
        <v>6</v>
      </c>
      <c r="G994" s="40" t="s">
        <v>138</v>
      </c>
      <c r="H994" s="40" t="s">
        <v>73</v>
      </c>
      <c r="I994" s="1014" t="s">
        <v>528</v>
      </c>
      <c r="J994" s="303">
        <v>0</v>
      </c>
      <c r="K994" s="304">
        <v>0</v>
      </c>
      <c r="L994" s="305">
        <v>0</v>
      </c>
      <c r="M994" s="305">
        <v>0</v>
      </c>
      <c r="N994" s="303">
        <v>0</v>
      </c>
      <c r="O994" s="306">
        <v>0</v>
      </c>
      <c r="P994" s="303">
        <v>0</v>
      </c>
      <c r="Q994" s="171">
        <f>VLOOKUP(C994&amp;D994&amp;A994,'Delivery Counts'!$A$55:$I$86,8,FALSE)</f>
        <v>0</v>
      </c>
      <c r="R994" s="171">
        <f>VLOOKUP(C994&amp;D994&amp;A994,'Delivery Counts'!$A$55:$I$86,9,FALSE)</f>
        <v>0</v>
      </c>
      <c r="S994" s="16">
        <f t="shared" si="50"/>
        <v>0</v>
      </c>
      <c r="T994" s="237"/>
      <c r="U994" s="237"/>
    </row>
    <row r="995" spans="1:21" s="172" customFormat="1">
      <c r="A995" s="38">
        <v>27</v>
      </c>
      <c r="B995" s="39">
        <f t="shared" si="49"/>
        <v>0</v>
      </c>
      <c r="C995" s="39" t="str">
        <f t="shared" si="45"/>
        <v>2021 Prior Year</v>
      </c>
      <c r="D995" s="40">
        <v>3</v>
      </c>
      <c r="E995" s="662">
        <v>27</v>
      </c>
      <c r="F995" s="40">
        <v>6</v>
      </c>
      <c r="G995" s="40" t="s">
        <v>138</v>
      </c>
      <c r="H995" s="40" t="s">
        <v>409</v>
      </c>
      <c r="I995" s="1014" t="s">
        <v>803</v>
      </c>
      <c r="J995" s="303">
        <v>0</v>
      </c>
      <c r="K995" s="304">
        <v>0</v>
      </c>
      <c r="L995" s="305">
        <v>0</v>
      </c>
      <c r="M995" s="305">
        <v>0</v>
      </c>
      <c r="N995" s="303">
        <v>0</v>
      </c>
      <c r="O995" s="306">
        <v>0</v>
      </c>
      <c r="P995" s="303">
        <v>0</v>
      </c>
      <c r="Q995" s="171">
        <f>VLOOKUP(C995&amp;D995&amp;A995,'Delivery Counts'!$A$55:$I$86,8,FALSE)</f>
        <v>0</v>
      </c>
      <c r="R995" s="171">
        <f>VLOOKUP(C995&amp;D995&amp;A995,'Delivery Counts'!$A$55:$I$86,9,FALSE)</f>
        <v>0</v>
      </c>
      <c r="S995" s="16">
        <f t="shared" si="50"/>
        <v>0</v>
      </c>
      <c r="T995" s="237"/>
      <c r="U995" s="237"/>
    </row>
    <row r="996" spans="1:21" s="172" customFormat="1">
      <c r="A996" s="38">
        <v>28</v>
      </c>
      <c r="B996" s="39">
        <f t="shared" si="29"/>
        <v>0</v>
      </c>
      <c r="C996" s="39" t="str">
        <f t="shared" si="45"/>
        <v>2021 Prior Year</v>
      </c>
      <c r="D996" s="40">
        <v>3</v>
      </c>
      <c r="E996" s="662">
        <v>28</v>
      </c>
      <c r="F996" s="662">
        <v>6</v>
      </c>
      <c r="G996" s="40" t="s">
        <v>139</v>
      </c>
      <c r="H996" s="40" t="s">
        <v>211</v>
      </c>
      <c r="I996" s="640" t="s">
        <v>261</v>
      </c>
      <c r="J996" s="303">
        <v>0</v>
      </c>
      <c r="K996" s="304">
        <v>0</v>
      </c>
      <c r="L996" s="305">
        <v>0</v>
      </c>
      <c r="M996" s="305">
        <v>0</v>
      </c>
      <c r="N996" s="303">
        <v>0</v>
      </c>
      <c r="O996" s="306">
        <v>0</v>
      </c>
      <c r="P996" s="303">
        <v>0</v>
      </c>
      <c r="Q996" s="171">
        <f>VLOOKUP(C996&amp;D996&amp;A996,'Delivery Counts'!$A$55:$I$86,8,FALSE)</f>
        <v>0</v>
      </c>
      <c r="R996" s="171">
        <f>VLOOKUP(C996&amp;D996&amp;A996,'Delivery Counts'!$A$55:$I$86,9,FALSE)</f>
        <v>0</v>
      </c>
      <c r="S996" s="16">
        <f t="shared" si="46"/>
        <v>0</v>
      </c>
      <c r="T996" s="237"/>
      <c r="U996" s="237"/>
    </row>
    <row r="997" spans="1:21" s="172" customFormat="1">
      <c r="A997" s="38">
        <v>28</v>
      </c>
      <c r="B997" s="39">
        <f t="shared" ref="B997:B1012" si="51">$B$6</f>
        <v>0</v>
      </c>
      <c r="C997" s="39" t="str">
        <f t="shared" si="45"/>
        <v>2021 Prior Year</v>
      </c>
      <c r="D997" s="40">
        <v>3</v>
      </c>
      <c r="E997" s="662">
        <v>28</v>
      </c>
      <c r="F997" s="662">
        <v>6</v>
      </c>
      <c r="G997" s="311" t="s">
        <v>139</v>
      </c>
      <c r="H997" s="40" t="s">
        <v>214</v>
      </c>
      <c r="I997" s="658" t="s">
        <v>676</v>
      </c>
      <c r="J997" s="303">
        <v>0</v>
      </c>
      <c r="K997" s="304">
        <v>0</v>
      </c>
      <c r="L997" s="305">
        <v>0</v>
      </c>
      <c r="M997" s="305">
        <v>0</v>
      </c>
      <c r="N997" s="303">
        <v>0</v>
      </c>
      <c r="O997" s="306">
        <v>0</v>
      </c>
      <c r="P997" s="303">
        <v>0</v>
      </c>
      <c r="Q997" s="171">
        <f>VLOOKUP(C997&amp;D997&amp;A997,'Delivery Counts'!$A$55:$I$86,8,FALSE)</f>
        <v>0</v>
      </c>
      <c r="R997" s="171">
        <f>VLOOKUP(C997&amp;D997&amp;A997,'Delivery Counts'!$A$55:$I$86,9,FALSE)</f>
        <v>0</v>
      </c>
      <c r="S997" s="16">
        <f t="shared" si="46"/>
        <v>0</v>
      </c>
      <c r="T997" s="237"/>
      <c r="U997" s="237"/>
    </row>
    <row r="998" spans="1:21" s="172" customFormat="1">
      <c r="A998" s="38">
        <v>28</v>
      </c>
      <c r="B998" s="39">
        <f t="shared" si="51"/>
        <v>0</v>
      </c>
      <c r="C998" s="39" t="str">
        <f t="shared" si="45"/>
        <v>2021 Prior Year</v>
      </c>
      <c r="D998" s="40">
        <v>3</v>
      </c>
      <c r="E998" s="662">
        <v>28</v>
      </c>
      <c r="F998" s="662">
        <v>6</v>
      </c>
      <c r="G998" s="311" t="s">
        <v>139</v>
      </c>
      <c r="H998" s="40" t="s">
        <v>215</v>
      </c>
      <c r="I998" s="658" t="s">
        <v>216</v>
      </c>
      <c r="J998" s="303">
        <v>0</v>
      </c>
      <c r="K998" s="304">
        <v>0</v>
      </c>
      <c r="L998" s="305">
        <v>0</v>
      </c>
      <c r="M998" s="305">
        <v>0</v>
      </c>
      <c r="N998" s="303">
        <v>0</v>
      </c>
      <c r="O998" s="306">
        <v>0</v>
      </c>
      <c r="P998" s="303">
        <v>0</v>
      </c>
      <c r="Q998" s="171">
        <f>VLOOKUP(C998&amp;D998&amp;A998,'Delivery Counts'!$A$55:$I$86,8,FALSE)</f>
        <v>0</v>
      </c>
      <c r="R998" s="171">
        <f>VLOOKUP(C998&amp;D998&amp;A998,'Delivery Counts'!$A$55:$I$86,9,FALSE)</f>
        <v>0</v>
      </c>
      <c r="S998" s="16">
        <f t="shared" si="46"/>
        <v>0</v>
      </c>
      <c r="T998" s="237"/>
      <c r="U998" s="237"/>
    </row>
    <row r="999" spans="1:21" s="172" customFormat="1">
      <c r="A999" s="38">
        <v>28</v>
      </c>
      <c r="B999" s="39">
        <f t="shared" si="51"/>
        <v>0</v>
      </c>
      <c r="C999" s="39" t="str">
        <f t="shared" si="45"/>
        <v>2021 Prior Year</v>
      </c>
      <c r="D999" s="40">
        <v>3</v>
      </c>
      <c r="E999" s="662">
        <v>28</v>
      </c>
      <c r="F999" s="662">
        <v>6</v>
      </c>
      <c r="G999" s="311" t="s">
        <v>139</v>
      </c>
      <c r="H999" s="40" t="s">
        <v>217</v>
      </c>
      <c r="I999" s="658" t="s">
        <v>262</v>
      </c>
      <c r="J999" s="303">
        <v>0</v>
      </c>
      <c r="K999" s="304">
        <v>0</v>
      </c>
      <c r="L999" s="305">
        <v>0</v>
      </c>
      <c r="M999" s="305">
        <v>0</v>
      </c>
      <c r="N999" s="303">
        <v>0</v>
      </c>
      <c r="O999" s="306">
        <v>0</v>
      </c>
      <c r="P999" s="303">
        <v>0</v>
      </c>
      <c r="Q999" s="171">
        <f>VLOOKUP(C999&amp;D999&amp;A999,'Delivery Counts'!$A$55:$I$86,8,FALSE)</f>
        <v>0</v>
      </c>
      <c r="R999" s="171">
        <f>VLOOKUP(C999&amp;D999&amp;A999,'Delivery Counts'!$A$55:$I$86,9,FALSE)</f>
        <v>0</v>
      </c>
      <c r="S999" s="16">
        <f t="shared" si="46"/>
        <v>0</v>
      </c>
      <c r="T999" s="237"/>
      <c r="U999" s="237"/>
    </row>
    <row r="1000" spans="1:21" s="172" customFormat="1">
      <c r="A1000" s="38">
        <v>28</v>
      </c>
      <c r="B1000" s="39">
        <f t="shared" si="51"/>
        <v>0</v>
      </c>
      <c r="C1000" s="39" t="str">
        <f t="shared" si="45"/>
        <v>2021 Prior Year</v>
      </c>
      <c r="D1000" s="40">
        <v>3</v>
      </c>
      <c r="E1000" s="662">
        <v>28</v>
      </c>
      <c r="F1000" s="662">
        <v>6</v>
      </c>
      <c r="G1000" s="311" t="s">
        <v>139</v>
      </c>
      <c r="H1000" s="40" t="s">
        <v>218</v>
      </c>
      <c r="I1000" s="658" t="s">
        <v>677</v>
      </c>
      <c r="J1000" s="303">
        <v>0</v>
      </c>
      <c r="K1000" s="304">
        <v>0</v>
      </c>
      <c r="L1000" s="305">
        <v>0</v>
      </c>
      <c r="M1000" s="305">
        <v>0</v>
      </c>
      <c r="N1000" s="303">
        <v>0</v>
      </c>
      <c r="O1000" s="306">
        <v>0</v>
      </c>
      <c r="P1000" s="303">
        <v>0</v>
      </c>
      <c r="Q1000" s="171">
        <f>VLOOKUP(C1000&amp;D1000&amp;A1000,'Delivery Counts'!$A$55:$I$86,8,FALSE)</f>
        <v>0</v>
      </c>
      <c r="R1000" s="171">
        <f>VLOOKUP(C1000&amp;D1000&amp;A1000,'Delivery Counts'!$A$55:$I$86,9,FALSE)</f>
        <v>0</v>
      </c>
      <c r="S1000" s="16">
        <f t="shared" si="46"/>
        <v>0</v>
      </c>
      <c r="T1000" s="237"/>
      <c r="U1000" s="237"/>
    </row>
    <row r="1001" spans="1:21" s="172" customFormat="1">
      <c r="A1001" s="38">
        <v>28</v>
      </c>
      <c r="B1001" s="39">
        <f t="shared" si="51"/>
        <v>0</v>
      </c>
      <c r="C1001" s="39" t="str">
        <f t="shared" si="45"/>
        <v>2021 Prior Year</v>
      </c>
      <c r="D1001" s="40">
        <v>3</v>
      </c>
      <c r="E1001" s="662">
        <v>28</v>
      </c>
      <c r="F1001" s="662">
        <v>6</v>
      </c>
      <c r="G1001" s="311" t="s">
        <v>139</v>
      </c>
      <c r="H1001" s="40" t="s">
        <v>219</v>
      </c>
      <c r="I1001" s="658" t="s">
        <v>263</v>
      </c>
      <c r="J1001" s="303">
        <v>0</v>
      </c>
      <c r="K1001" s="304">
        <v>0</v>
      </c>
      <c r="L1001" s="305">
        <v>0</v>
      </c>
      <c r="M1001" s="305">
        <v>0</v>
      </c>
      <c r="N1001" s="303">
        <v>0</v>
      </c>
      <c r="O1001" s="306">
        <v>0</v>
      </c>
      <c r="P1001" s="303">
        <v>0</v>
      </c>
      <c r="Q1001" s="171">
        <f>VLOOKUP(C1001&amp;D1001&amp;A1001,'Delivery Counts'!$A$55:$I$86,8,FALSE)</f>
        <v>0</v>
      </c>
      <c r="R1001" s="171">
        <f>VLOOKUP(C1001&amp;D1001&amp;A1001,'Delivery Counts'!$A$55:$I$86,9,FALSE)</f>
        <v>0</v>
      </c>
      <c r="S1001" s="16">
        <f t="shared" si="46"/>
        <v>0</v>
      </c>
      <c r="T1001" s="237"/>
      <c r="U1001" s="237"/>
    </row>
    <row r="1002" spans="1:21" s="172" customFormat="1">
      <c r="A1002" s="38">
        <v>28</v>
      </c>
      <c r="B1002" s="39">
        <f t="shared" si="51"/>
        <v>0</v>
      </c>
      <c r="C1002" s="39" t="str">
        <f t="shared" si="45"/>
        <v>2021 Prior Year</v>
      </c>
      <c r="D1002" s="40">
        <v>3</v>
      </c>
      <c r="E1002" s="662">
        <v>28</v>
      </c>
      <c r="F1002" s="662">
        <v>6</v>
      </c>
      <c r="G1002" s="311" t="s">
        <v>139</v>
      </c>
      <c r="H1002" s="40" t="s">
        <v>220</v>
      </c>
      <c r="I1002" s="658" t="s">
        <v>675</v>
      </c>
      <c r="J1002" s="303">
        <v>0</v>
      </c>
      <c r="K1002" s="304">
        <v>0</v>
      </c>
      <c r="L1002" s="305">
        <v>0</v>
      </c>
      <c r="M1002" s="305">
        <v>0</v>
      </c>
      <c r="N1002" s="303">
        <v>0</v>
      </c>
      <c r="O1002" s="306">
        <v>0</v>
      </c>
      <c r="P1002" s="303">
        <v>0</v>
      </c>
      <c r="Q1002" s="171">
        <f>VLOOKUP(C1002&amp;D1002&amp;A1002,'Delivery Counts'!$A$55:$I$86,8,FALSE)</f>
        <v>0</v>
      </c>
      <c r="R1002" s="171">
        <f>VLOOKUP(C1002&amp;D1002&amp;A1002,'Delivery Counts'!$A$55:$I$86,9,FALSE)</f>
        <v>0</v>
      </c>
      <c r="S1002" s="16">
        <f t="shared" si="46"/>
        <v>0</v>
      </c>
      <c r="T1002" s="237"/>
      <c r="U1002" s="237"/>
    </row>
    <row r="1003" spans="1:21" s="172" customFormat="1">
      <c r="A1003" s="38">
        <v>28</v>
      </c>
      <c r="B1003" s="39">
        <f t="shared" si="51"/>
        <v>0</v>
      </c>
      <c r="C1003" s="39" t="str">
        <f t="shared" si="45"/>
        <v>2021 Prior Year</v>
      </c>
      <c r="D1003" s="40">
        <v>3</v>
      </c>
      <c r="E1003" s="662">
        <v>28</v>
      </c>
      <c r="F1003" s="662">
        <v>6</v>
      </c>
      <c r="G1003" s="311" t="s">
        <v>139</v>
      </c>
      <c r="H1003" s="40" t="s">
        <v>221</v>
      </c>
      <c r="I1003" s="658" t="s">
        <v>264</v>
      </c>
      <c r="J1003" s="303">
        <v>0</v>
      </c>
      <c r="K1003" s="304">
        <v>0</v>
      </c>
      <c r="L1003" s="305">
        <v>0</v>
      </c>
      <c r="M1003" s="305">
        <v>0</v>
      </c>
      <c r="N1003" s="303">
        <v>0</v>
      </c>
      <c r="O1003" s="306">
        <v>0</v>
      </c>
      <c r="P1003" s="303">
        <v>0</v>
      </c>
      <c r="Q1003" s="171">
        <f>VLOOKUP(C1003&amp;D1003&amp;A1003,'Delivery Counts'!$A$55:$I$86,8,FALSE)</f>
        <v>0</v>
      </c>
      <c r="R1003" s="171">
        <f>VLOOKUP(C1003&amp;D1003&amp;A1003,'Delivery Counts'!$A$55:$I$86,9,FALSE)</f>
        <v>0</v>
      </c>
      <c r="S1003" s="16">
        <f t="shared" si="46"/>
        <v>0</v>
      </c>
      <c r="T1003" s="237"/>
      <c r="U1003" s="237"/>
    </row>
    <row r="1004" spans="1:21" s="172" customFormat="1">
      <c r="A1004" s="38">
        <v>28</v>
      </c>
      <c r="B1004" s="39">
        <f t="shared" si="51"/>
        <v>0</v>
      </c>
      <c r="C1004" s="39" t="str">
        <f t="shared" si="45"/>
        <v>2021 Prior Year</v>
      </c>
      <c r="D1004" s="40">
        <v>3</v>
      </c>
      <c r="E1004" s="662">
        <v>28</v>
      </c>
      <c r="F1004" s="662">
        <v>6</v>
      </c>
      <c r="G1004" s="311" t="s">
        <v>139</v>
      </c>
      <c r="H1004" s="40" t="s">
        <v>222</v>
      </c>
      <c r="I1004" s="658" t="s">
        <v>206</v>
      </c>
      <c r="J1004" s="303">
        <v>0</v>
      </c>
      <c r="K1004" s="304">
        <v>0</v>
      </c>
      <c r="L1004" s="305">
        <v>0</v>
      </c>
      <c r="M1004" s="305">
        <v>0</v>
      </c>
      <c r="N1004" s="303">
        <v>0</v>
      </c>
      <c r="O1004" s="306">
        <v>0</v>
      </c>
      <c r="P1004" s="303">
        <v>0</v>
      </c>
      <c r="Q1004" s="171">
        <f>VLOOKUP(C1004&amp;D1004&amp;A1004,'Delivery Counts'!$A$55:$I$86,8,FALSE)</f>
        <v>0</v>
      </c>
      <c r="R1004" s="171">
        <f>VLOOKUP(C1004&amp;D1004&amp;A1004,'Delivery Counts'!$A$55:$I$86,9,FALSE)</f>
        <v>0</v>
      </c>
      <c r="S1004" s="16">
        <f t="shared" si="46"/>
        <v>0</v>
      </c>
      <c r="T1004" s="237"/>
      <c r="U1004" s="237"/>
    </row>
    <row r="1005" spans="1:21">
      <c r="A1005" s="38">
        <v>28</v>
      </c>
      <c r="B1005" s="39">
        <f t="shared" si="51"/>
        <v>0</v>
      </c>
      <c r="C1005" s="39" t="str">
        <f t="shared" si="45"/>
        <v>2021 Prior Year</v>
      </c>
      <c r="D1005" s="40">
        <v>3</v>
      </c>
      <c r="E1005" s="662">
        <v>28</v>
      </c>
      <c r="F1005" s="662">
        <v>6</v>
      </c>
      <c r="G1005" s="311" t="s">
        <v>139</v>
      </c>
      <c r="H1005" s="40" t="s">
        <v>223</v>
      </c>
      <c r="I1005" s="658" t="s">
        <v>181</v>
      </c>
      <c r="J1005" s="303">
        <v>0</v>
      </c>
      <c r="K1005" s="304">
        <v>0</v>
      </c>
      <c r="L1005" s="305">
        <v>0</v>
      </c>
      <c r="M1005" s="305">
        <v>0</v>
      </c>
      <c r="N1005" s="303">
        <v>0</v>
      </c>
      <c r="O1005" s="306">
        <v>0</v>
      </c>
      <c r="P1005" s="303">
        <v>0</v>
      </c>
      <c r="Q1005" s="171">
        <f>VLOOKUP(C1005&amp;D1005&amp;A1005,'Delivery Counts'!$A$55:$I$86,8,FALSE)</f>
        <v>0</v>
      </c>
      <c r="R1005" s="171">
        <f>VLOOKUP(C1005&amp;D1005&amp;A1005,'Delivery Counts'!$A$55:$I$86,9,FALSE)</f>
        <v>0</v>
      </c>
      <c r="S1005" s="16">
        <f t="shared" si="46"/>
        <v>0</v>
      </c>
    </row>
    <row r="1006" spans="1:21">
      <c r="A1006" s="38">
        <v>28</v>
      </c>
      <c r="B1006" s="39">
        <f t="shared" si="51"/>
        <v>0</v>
      </c>
      <c r="C1006" s="39" t="str">
        <f t="shared" si="45"/>
        <v>2021 Prior Year</v>
      </c>
      <c r="D1006" s="40">
        <v>3</v>
      </c>
      <c r="E1006" s="662">
        <v>28</v>
      </c>
      <c r="F1006" s="662">
        <v>6</v>
      </c>
      <c r="G1006" s="311" t="s">
        <v>139</v>
      </c>
      <c r="H1006" s="40" t="s">
        <v>150</v>
      </c>
      <c r="I1006" s="658" t="s">
        <v>204</v>
      </c>
      <c r="J1006" s="303">
        <v>0</v>
      </c>
      <c r="K1006" s="304">
        <v>0</v>
      </c>
      <c r="L1006" s="305">
        <v>0</v>
      </c>
      <c r="M1006" s="305">
        <v>0</v>
      </c>
      <c r="N1006" s="303">
        <v>0</v>
      </c>
      <c r="O1006" s="306">
        <v>0</v>
      </c>
      <c r="P1006" s="303">
        <v>0</v>
      </c>
      <c r="Q1006" s="171">
        <f>VLOOKUP(C1006&amp;D1006&amp;A1006,'Delivery Counts'!$A$55:$I$86,8,FALSE)</f>
        <v>0</v>
      </c>
      <c r="R1006" s="171">
        <f>VLOOKUP(C1006&amp;D1006&amp;A1006,'Delivery Counts'!$A$55:$I$86,9,FALSE)</f>
        <v>0</v>
      </c>
      <c r="S1006" s="16">
        <f t="shared" si="46"/>
        <v>0</v>
      </c>
    </row>
    <row r="1007" spans="1:21" s="172" customFormat="1">
      <c r="A1007" s="38">
        <v>28</v>
      </c>
      <c r="B1007" s="39">
        <f t="shared" si="51"/>
        <v>0</v>
      </c>
      <c r="C1007" s="39" t="str">
        <f t="shared" si="45"/>
        <v>2021 Prior Year</v>
      </c>
      <c r="D1007" s="40">
        <v>3</v>
      </c>
      <c r="E1007" s="662">
        <v>28</v>
      </c>
      <c r="F1007" s="662">
        <v>6</v>
      </c>
      <c r="G1007" s="311" t="s">
        <v>139</v>
      </c>
      <c r="H1007" s="40" t="s">
        <v>151</v>
      </c>
      <c r="I1007" s="658" t="s">
        <v>205</v>
      </c>
      <c r="J1007" s="303">
        <v>0</v>
      </c>
      <c r="K1007" s="304">
        <v>0</v>
      </c>
      <c r="L1007" s="305">
        <v>0</v>
      </c>
      <c r="M1007" s="305">
        <v>0</v>
      </c>
      <c r="N1007" s="303">
        <v>0</v>
      </c>
      <c r="O1007" s="306">
        <v>0</v>
      </c>
      <c r="P1007" s="303">
        <v>0</v>
      </c>
      <c r="Q1007" s="171">
        <f>VLOOKUP(C1007&amp;D1007&amp;A1007,'Delivery Counts'!$A$55:$I$86,8,FALSE)</f>
        <v>0</v>
      </c>
      <c r="R1007" s="171">
        <f>VLOOKUP(C1007&amp;D1007&amp;A1007,'Delivery Counts'!$A$55:$I$86,9,FALSE)</f>
        <v>0</v>
      </c>
      <c r="S1007" s="16">
        <f t="shared" si="46"/>
        <v>0</v>
      </c>
    </row>
    <row r="1008" spans="1:21" s="172" customFormat="1">
      <c r="A1008" s="38">
        <v>28</v>
      </c>
      <c r="B1008" s="39">
        <f t="shared" si="51"/>
        <v>0</v>
      </c>
      <c r="C1008" s="39" t="str">
        <f t="shared" si="45"/>
        <v>2021 Prior Year</v>
      </c>
      <c r="D1008" s="40">
        <v>3</v>
      </c>
      <c r="E1008" s="662">
        <v>28</v>
      </c>
      <c r="F1008" s="662">
        <v>6</v>
      </c>
      <c r="G1008" s="311" t="s">
        <v>139</v>
      </c>
      <c r="H1008" s="40" t="s">
        <v>152</v>
      </c>
      <c r="I1008" s="658" t="s">
        <v>182</v>
      </c>
      <c r="J1008" s="303">
        <v>0</v>
      </c>
      <c r="K1008" s="304">
        <v>0</v>
      </c>
      <c r="L1008" s="305">
        <v>0</v>
      </c>
      <c r="M1008" s="305">
        <v>0</v>
      </c>
      <c r="N1008" s="303">
        <v>0</v>
      </c>
      <c r="O1008" s="306">
        <v>0</v>
      </c>
      <c r="P1008" s="303">
        <v>0</v>
      </c>
      <c r="Q1008" s="171">
        <f>VLOOKUP(C1008&amp;D1008&amp;A1008,'Delivery Counts'!$A$55:$I$86,8,FALSE)</f>
        <v>0</v>
      </c>
      <c r="R1008" s="171">
        <f>VLOOKUP(C1008&amp;D1008&amp;A1008,'Delivery Counts'!$A$55:$I$86,9,FALSE)</f>
        <v>0</v>
      </c>
      <c r="S1008" s="16">
        <f t="shared" si="46"/>
        <v>0</v>
      </c>
      <c r="T1008" s="237"/>
      <c r="U1008" s="237"/>
    </row>
    <row r="1009" spans="1:21" s="172" customFormat="1">
      <c r="A1009" s="38">
        <v>28</v>
      </c>
      <c r="B1009" s="39">
        <f t="shared" si="51"/>
        <v>0</v>
      </c>
      <c r="C1009" s="39" t="str">
        <f t="shared" si="45"/>
        <v>2021 Prior Year</v>
      </c>
      <c r="D1009" s="40">
        <v>3</v>
      </c>
      <c r="E1009" s="662">
        <v>28</v>
      </c>
      <c r="F1009" s="662">
        <v>6</v>
      </c>
      <c r="G1009" s="311" t="s">
        <v>139</v>
      </c>
      <c r="H1009" s="40" t="s">
        <v>70</v>
      </c>
      <c r="I1009" s="658" t="s">
        <v>265</v>
      </c>
      <c r="J1009" s="303">
        <v>0</v>
      </c>
      <c r="K1009" s="304">
        <v>0</v>
      </c>
      <c r="L1009" s="305">
        <v>0</v>
      </c>
      <c r="M1009" s="305">
        <v>0</v>
      </c>
      <c r="N1009" s="303">
        <v>0</v>
      </c>
      <c r="O1009" s="306">
        <v>0</v>
      </c>
      <c r="P1009" s="303">
        <v>0</v>
      </c>
      <c r="Q1009" s="171">
        <f>VLOOKUP(C1009&amp;D1009&amp;A1009,'Delivery Counts'!$A$55:$I$86,8,FALSE)</f>
        <v>0</v>
      </c>
      <c r="R1009" s="171">
        <f>VLOOKUP(C1009&amp;D1009&amp;A1009,'Delivery Counts'!$A$55:$I$86,9,FALSE)</f>
        <v>0</v>
      </c>
      <c r="S1009" s="16">
        <f t="shared" si="46"/>
        <v>0</v>
      </c>
      <c r="T1009" s="237"/>
      <c r="U1009" s="237"/>
    </row>
    <row r="1010" spans="1:21" s="172" customFormat="1">
      <c r="A1010" s="38">
        <v>28</v>
      </c>
      <c r="B1010" s="39">
        <f t="shared" si="51"/>
        <v>0</v>
      </c>
      <c r="C1010" s="39" t="str">
        <f t="shared" si="45"/>
        <v>2021 Prior Year</v>
      </c>
      <c r="D1010" s="40">
        <v>3</v>
      </c>
      <c r="E1010" s="662">
        <v>28</v>
      </c>
      <c r="F1010" s="662">
        <v>6</v>
      </c>
      <c r="G1010" s="311" t="s">
        <v>139</v>
      </c>
      <c r="H1010" s="40" t="s">
        <v>71</v>
      </c>
      <c r="I1010" s="658" t="s">
        <v>266</v>
      </c>
      <c r="J1010" s="303">
        <v>0</v>
      </c>
      <c r="K1010" s="304">
        <v>0</v>
      </c>
      <c r="L1010" s="305">
        <v>0</v>
      </c>
      <c r="M1010" s="305">
        <v>0</v>
      </c>
      <c r="N1010" s="303">
        <v>0</v>
      </c>
      <c r="O1010" s="306">
        <v>0</v>
      </c>
      <c r="P1010" s="303">
        <v>0</v>
      </c>
      <c r="Q1010" s="171">
        <f>VLOOKUP(C1010&amp;D1010&amp;A1010,'Delivery Counts'!$A$55:$I$86,8,FALSE)</f>
        <v>0</v>
      </c>
      <c r="R1010" s="171">
        <f>VLOOKUP(C1010&amp;D1010&amp;A1010,'Delivery Counts'!$A$55:$I$86,9,FALSE)</f>
        <v>0</v>
      </c>
      <c r="S1010" s="16">
        <f t="shared" si="46"/>
        <v>0</v>
      </c>
      <c r="T1010" s="237"/>
      <c r="U1010" s="237"/>
    </row>
    <row r="1011" spans="1:21" s="172" customFormat="1">
      <c r="A1011" s="38">
        <v>28</v>
      </c>
      <c r="B1011" s="39">
        <f t="shared" si="51"/>
        <v>0</v>
      </c>
      <c r="C1011" s="39" t="str">
        <f t="shared" ref="C1011:C1074" si="52">$C$582</f>
        <v>2021 Prior Year</v>
      </c>
      <c r="D1011" s="40">
        <v>3</v>
      </c>
      <c r="E1011" s="662">
        <v>28</v>
      </c>
      <c r="F1011" s="662">
        <v>6</v>
      </c>
      <c r="G1011" s="311" t="s">
        <v>139</v>
      </c>
      <c r="H1011" s="40" t="s">
        <v>72</v>
      </c>
      <c r="I1011" s="658" t="s">
        <v>527</v>
      </c>
      <c r="J1011" s="303">
        <v>0</v>
      </c>
      <c r="K1011" s="304">
        <v>0</v>
      </c>
      <c r="L1011" s="305">
        <v>0</v>
      </c>
      <c r="M1011" s="305">
        <v>0</v>
      </c>
      <c r="N1011" s="303">
        <v>0</v>
      </c>
      <c r="O1011" s="306">
        <v>0</v>
      </c>
      <c r="P1011" s="303">
        <v>0</v>
      </c>
      <c r="Q1011" s="171">
        <f>VLOOKUP(C1011&amp;D1011&amp;A1011,'Delivery Counts'!$A$55:$I$86,8,FALSE)</f>
        <v>0</v>
      </c>
      <c r="R1011" s="171">
        <f>VLOOKUP(C1011&amp;D1011&amp;A1011,'Delivery Counts'!$A$55:$I$86,9,FALSE)</f>
        <v>0</v>
      </c>
      <c r="S1011" s="16">
        <f t="shared" ref="S1011:S1074" si="53">Q1011+R1011</f>
        <v>0</v>
      </c>
      <c r="T1011" s="237"/>
      <c r="U1011" s="237"/>
    </row>
    <row r="1012" spans="1:21" s="172" customFormat="1">
      <c r="A1012" s="38">
        <v>28</v>
      </c>
      <c r="B1012" s="39">
        <f t="shared" si="51"/>
        <v>0</v>
      </c>
      <c r="C1012" s="39" t="str">
        <f t="shared" si="52"/>
        <v>2021 Prior Year</v>
      </c>
      <c r="D1012" s="40">
        <v>3</v>
      </c>
      <c r="E1012" s="662">
        <v>28</v>
      </c>
      <c r="F1012" s="662">
        <v>6</v>
      </c>
      <c r="G1012" s="40" t="s">
        <v>139</v>
      </c>
      <c r="H1012" s="40" t="s">
        <v>73</v>
      </c>
      <c r="I1012" s="658" t="s">
        <v>528</v>
      </c>
      <c r="J1012" s="303">
        <v>0</v>
      </c>
      <c r="K1012" s="304">
        <v>0</v>
      </c>
      <c r="L1012" s="305">
        <v>0</v>
      </c>
      <c r="M1012" s="305">
        <v>0</v>
      </c>
      <c r="N1012" s="303">
        <v>0</v>
      </c>
      <c r="O1012" s="306">
        <v>0</v>
      </c>
      <c r="P1012" s="303">
        <v>0</v>
      </c>
      <c r="Q1012" s="171">
        <f>VLOOKUP(C1012&amp;D1012&amp;A1012,'Delivery Counts'!$A$55:$I$86,8,FALSE)</f>
        <v>0</v>
      </c>
      <c r="R1012" s="171">
        <f>VLOOKUP(C1012&amp;D1012&amp;A1012,'Delivery Counts'!$A$55:$I$86,9,FALSE)</f>
        <v>0</v>
      </c>
      <c r="S1012" s="16">
        <f t="shared" si="53"/>
        <v>0</v>
      </c>
      <c r="T1012" s="237"/>
      <c r="U1012" s="237"/>
    </row>
    <row r="1013" spans="1:21" s="172" customFormat="1">
      <c r="A1013" s="775">
        <v>28</v>
      </c>
      <c r="B1013" s="776">
        <f t="shared" si="29"/>
        <v>0</v>
      </c>
      <c r="C1013" s="776" t="str">
        <f t="shared" si="52"/>
        <v>2021 Prior Year</v>
      </c>
      <c r="D1013" s="777">
        <v>3</v>
      </c>
      <c r="E1013" s="778">
        <v>28</v>
      </c>
      <c r="F1013" s="778">
        <v>6</v>
      </c>
      <c r="G1013" s="777" t="s">
        <v>139</v>
      </c>
      <c r="H1013" s="777" t="s">
        <v>409</v>
      </c>
      <c r="I1013" s="779" t="s">
        <v>803</v>
      </c>
      <c r="J1013" s="781">
        <v>0</v>
      </c>
      <c r="K1013" s="782">
        <v>0</v>
      </c>
      <c r="L1013" s="783">
        <v>0</v>
      </c>
      <c r="M1013" s="783">
        <v>0</v>
      </c>
      <c r="N1013" s="781">
        <v>0</v>
      </c>
      <c r="O1013" s="784">
        <v>0</v>
      </c>
      <c r="P1013" s="781">
        <v>0</v>
      </c>
      <c r="Q1013" s="798">
        <f>VLOOKUP(C1013&amp;D1013&amp;A1013,'Delivery Counts'!$A$55:$I$86,8,FALSE)</f>
        <v>0</v>
      </c>
      <c r="R1013" s="798">
        <f>VLOOKUP(C1013&amp;D1013&amp;A1013,'Delivery Counts'!$A$55:$I$86,9,FALSE)</f>
        <v>0</v>
      </c>
      <c r="S1013" s="785">
        <f t="shared" si="53"/>
        <v>0</v>
      </c>
      <c r="T1013" s="237"/>
      <c r="U1013" s="237"/>
    </row>
    <row r="1014" spans="1:21" s="172" customFormat="1">
      <c r="A1014" s="38">
        <v>16</v>
      </c>
      <c r="B1014" s="39">
        <f t="shared" si="29"/>
        <v>0</v>
      </c>
      <c r="C1014" s="39" t="str">
        <f t="shared" si="52"/>
        <v>2021 Prior Year</v>
      </c>
      <c r="D1014" s="40">
        <v>4</v>
      </c>
      <c r="E1014" s="662">
        <v>16</v>
      </c>
      <c r="F1014" s="40">
        <v>1</v>
      </c>
      <c r="G1014" s="40" t="s">
        <v>138</v>
      </c>
      <c r="H1014" s="40" t="s">
        <v>211</v>
      </c>
      <c r="I1014" s="698" t="s">
        <v>261</v>
      </c>
      <c r="J1014" s="303">
        <v>0</v>
      </c>
      <c r="K1014" s="304">
        <v>0</v>
      </c>
      <c r="L1014" s="305">
        <v>0</v>
      </c>
      <c r="M1014" s="305">
        <v>0</v>
      </c>
      <c r="N1014" s="303">
        <v>0</v>
      </c>
      <c r="O1014" s="306">
        <v>0</v>
      </c>
      <c r="P1014" s="303">
        <v>0</v>
      </c>
      <c r="Q1014" s="171">
        <f>VLOOKUP(C1014&amp;D1014&amp;A1014,'Delivery Counts'!$A$55:$I$86,8,FALSE)</f>
        <v>0</v>
      </c>
      <c r="R1014" s="171">
        <f>VLOOKUP(C1014&amp;D1014&amp;A1014,'Delivery Counts'!$A$55:$I$86,9,FALSE)</f>
        <v>0</v>
      </c>
      <c r="S1014" s="16">
        <f t="shared" si="53"/>
        <v>0</v>
      </c>
      <c r="T1014" s="237"/>
      <c r="U1014" s="237"/>
    </row>
    <row r="1015" spans="1:21" s="172" customFormat="1">
      <c r="A1015" s="38">
        <v>16</v>
      </c>
      <c r="B1015" s="39">
        <f t="shared" ref="B1015:B1030" si="54">$B$6</f>
        <v>0</v>
      </c>
      <c r="C1015" s="39" t="str">
        <f t="shared" si="52"/>
        <v>2021 Prior Year</v>
      </c>
      <c r="D1015" s="40">
        <v>4</v>
      </c>
      <c r="E1015" s="662">
        <v>16</v>
      </c>
      <c r="F1015" s="40">
        <v>1</v>
      </c>
      <c r="G1015" s="311" t="s">
        <v>138</v>
      </c>
      <c r="H1015" s="40" t="s">
        <v>214</v>
      </c>
      <c r="I1015" s="658" t="s">
        <v>676</v>
      </c>
      <c r="J1015" s="303">
        <v>0</v>
      </c>
      <c r="K1015" s="304">
        <v>0</v>
      </c>
      <c r="L1015" s="305">
        <v>0</v>
      </c>
      <c r="M1015" s="305">
        <v>0</v>
      </c>
      <c r="N1015" s="303">
        <v>0</v>
      </c>
      <c r="O1015" s="306">
        <v>0</v>
      </c>
      <c r="P1015" s="303">
        <v>0</v>
      </c>
      <c r="Q1015" s="171">
        <f>VLOOKUP(C1015&amp;D1015&amp;A1015,'Delivery Counts'!$A$55:$I$86,8,FALSE)</f>
        <v>0</v>
      </c>
      <c r="R1015" s="171">
        <f>VLOOKUP(C1015&amp;D1015&amp;A1015,'Delivery Counts'!$A$55:$I$86,9,FALSE)</f>
        <v>0</v>
      </c>
      <c r="S1015" s="16">
        <f t="shared" si="53"/>
        <v>0</v>
      </c>
      <c r="T1015" s="237"/>
      <c r="U1015" s="237"/>
    </row>
    <row r="1016" spans="1:21" s="172" customFormat="1">
      <c r="A1016" s="38">
        <v>16</v>
      </c>
      <c r="B1016" s="39">
        <f t="shared" si="54"/>
        <v>0</v>
      </c>
      <c r="C1016" s="39" t="str">
        <f t="shared" si="52"/>
        <v>2021 Prior Year</v>
      </c>
      <c r="D1016" s="40">
        <v>4</v>
      </c>
      <c r="E1016" s="662">
        <v>16</v>
      </c>
      <c r="F1016" s="40">
        <v>1</v>
      </c>
      <c r="G1016" s="311" t="s">
        <v>138</v>
      </c>
      <c r="H1016" s="40" t="s">
        <v>215</v>
      </c>
      <c r="I1016" s="658" t="s">
        <v>216</v>
      </c>
      <c r="J1016" s="303">
        <v>0</v>
      </c>
      <c r="K1016" s="304">
        <v>0</v>
      </c>
      <c r="L1016" s="305">
        <v>0</v>
      </c>
      <c r="M1016" s="305">
        <v>0</v>
      </c>
      <c r="N1016" s="303">
        <v>0</v>
      </c>
      <c r="O1016" s="306">
        <v>0</v>
      </c>
      <c r="P1016" s="303">
        <v>0</v>
      </c>
      <c r="Q1016" s="171">
        <f>VLOOKUP(C1016&amp;D1016&amp;A1016,'Delivery Counts'!$A$55:$I$86,8,FALSE)</f>
        <v>0</v>
      </c>
      <c r="R1016" s="171">
        <f>VLOOKUP(C1016&amp;D1016&amp;A1016,'Delivery Counts'!$A$55:$I$86,9,FALSE)</f>
        <v>0</v>
      </c>
      <c r="S1016" s="16">
        <f t="shared" si="53"/>
        <v>0</v>
      </c>
      <c r="T1016" s="237"/>
      <c r="U1016" s="237"/>
    </row>
    <row r="1017" spans="1:21" s="172" customFormat="1">
      <c r="A1017" s="38">
        <v>16</v>
      </c>
      <c r="B1017" s="39">
        <f t="shared" si="54"/>
        <v>0</v>
      </c>
      <c r="C1017" s="39" t="str">
        <f t="shared" si="52"/>
        <v>2021 Prior Year</v>
      </c>
      <c r="D1017" s="40">
        <v>4</v>
      </c>
      <c r="E1017" s="662">
        <v>16</v>
      </c>
      <c r="F1017" s="40">
        <v>1</v>
      </c>
      <c r="G1017" s="311" t="s">
        <v>138</v>
      </c>
      <c r="H1017" s="40" t="s">
        <v>217</v>
      </c>
      <c r="I1017" s="658" t="s">
        <v>262</v>
      </c>
      <c r="J1017" s="303">
        <v>0</v>
      </c>
      <c r="K1017" s="304">
        <v>0</v>
      </c>
      <c r="L1017" s="305">
        <v>0</v>
      </c>
      <c r="M1017" s="305">
        <v>0</v>
      </c>
      <c r="N1017" s="303">
        <v>0</v>
      </c>
      <c r="O1017" s="306">
        <v>0</v>
      </c>
      <c r="P1017" s="303">
        <v>0</v>
      </c>
      <c r="Q1017" s="171">
        <f>VLOOKUP(C1017&amp;D1017&amp;A1017,'Delivery Counts'!$A$55:$I$86,8,FALSE)</f>
        <v>0</v>
      </c>
      <c r="R1017" s="171">
        <f>VLOOKUP(C1017&amp;D1017&amp;A1017,'Delivery Counts'!$A$55:$I$86,9,FALSE)</f>
        <v>0</v>
      </c>
      <c r="S1017" s="16">
        <f t="shared" si="53"/>
        <v>0</v>
      </c>
      <c r="T1017" s="237"/>
      <c r="U1017" s="237"/>
    </row>
    <row r="1018" spans="1:21" s="172" customFormat="1">
      <c r="A1018" s="38">
        <v>16</v>
      </c>
      <c r="B1018" s="39">
        <f t="shared" si="54"/>
        <v>0</v>
      </c>
      <c r="C1018" s="39" t="str">
        <f t="shared" si="52"/>
        <v>2021 Prior Year</v>
      </c>
      <c r="D1018" s="40">
        <v>4</v>
      </c>
      <c r="E1018" s="662">
        <v>16</v>
      </c>
      <c r="F1018" s="40">
        <v>1</v>
      </c>
      <c r="G1018" s="311" t="s">
        <v>138</v>
      </c>
      <c r="H1018" s="40" t="s">
        <v>218</v>
      </c>
      <c r="I1018" s="658" t="s">
        <v>677</v>
      </c>
      <c r="J1018" s="303">
        <v>0</v>
      </c>
      <c r="K1018" s="304">
        <v>0</v>
      </c>
      <c r="L1018" s="305">
        <v>0</v>
      </c>
      <c r="M1018" s="305">
        <v>0</v>
      </c>
      <c r="N1018" s="303">
        <v>0</v>
      </c>
      <c r="O1018" s="306">
        <v>0</v>
      </c>
      <c r="P1018" s="303">
        <v>0</v>
      </c>
      <c r="Q1018" s="171">
        <f>VLOOKUP(C1018&amp;D1018&amp;A1018,'Delivery Counts'!$A$55:$I$86,8,FALSE)</f>
        <v>0</v>
      </c>
      <c r="R1018" s="171">
        <f>VLOOKUP(C1018&amp;D1018&amp;A1018,'Delivery Counts'!$A$55:$I$86,9,FALSE)</f>
        <v>0</v>
      </c>
      <c r="S1018" s="16">
        <f t="shared" si="53"/>
        <v>0</v>
      </c>
      <c r="T1018" s="237"/>
      <c r="U1018" s="237"/>
    </row>
    <row r="1019" spans="1:21" s="172" customFormat="1">
      <c r="A1019" s="38">
        <v>16</v>
      </c>
      <c r="B1019" s="39">
        <f t="shared" si="54"/>
        <v>0</v>
      </c>
      <c r="C1019" s="39" t="str">
        <f t="shared" si="52"/>
        <v>2021 Prior Year</v>
      </c>
      <c r="D1019" s="40">
        <v>4</v>
      </c>
      <c r="E1019" s="662">
        <v>16</v>
      </c>
      <c r="F1019" s="40">
        <v>1</v>
      </c>
      <c r="G1019" s="311" t="s">
        <v>138</v>
      </c>
      <c r="H1019" s="40" t="s">
        <v>219</v>
      </c>
      <c r="I1019" s="658" t="s">
        <v>263</v>
      </c>
      <c r="J1019" s="303">
        <v>0</v>
      </c>
      <c r="K1019" s="304">
        <v>0</v>
      </c>
      <c r="L1019" s="305">
        <v>0</v>
      </c>
      <c r="M1019" s="305">
        <v>0</v>
      </c>
      <c r="N1019" s="303">
        <v>0</v>
      </c>
      <c r="O1019" s="306">
        <v>0</v>
      </c>
      <c r="P1019" s="303">
        <v>0</v>
      </c>
      <c r="Q1019" s="171">
        <f>VLOOKUP(C1019&amp;D1019&amp;A1019,'Delivery Counts'!$A$55:$I$86,8,FALSE)</f>
        <v>0</v>
      </c>
      <c r="R1019" s="171">
        <f>VLOOKUP(C1019&amp;D1019&amp;A1019,'Delivery Counts'!$A$55:$I$86,9,FALSE)</f>
        <v>0</v>
      </c>
      <c r="S1019" s="16">
        <f t="shared" si="53"/>
        <v>0</v>
      </c>
      <c r="T1019" s="237"/>
      <c r="U1019" s="237"/>
    </row>
    <row r="1020" spans="1:21" s="172" customFormat="1">
      <c r="A1020" s="38">
        <v>16</v>
      </c>
      <c r="B1020" s="39">
        <f t="shared" si="54"/>
        <v>0</v>
      </c>
      <c r="C1020" s="39" t="str">
        <f t="shared" si="52"/>
        <v>2021 Prior Year</v>
      </c>
      <c r="D1020" s="40">
        <v>4</v>
      </c>
      <c r="E1020" s="662">
        <v>16</v>
      </c>
      <c r="F1020" s="40">
        <v>1</v>
      </c>
      <c r="G1020" s="311" t="s">
        <v>138</v>
      </c>
      <c r="H1020" s="40" t="s">
        <v>220</v>
      </c>
      <c r="I1020" s="658" t="s">
        <v>675</v>
      </c>
      <c r="J1020" s="303">
        <v>0</v>
      </c>
      <c r="K1020" s="304">
        <v>0</v>
      </c>
      <c r="L1020" s="305">
        <v>0</v>
      </c>
      <c r="M1020" s="305">
        <v>0</v>
      </c>
      <c r="N1020" s="303">
        <v>0</v>
      </c>
      <c r="O1020" s="306">
        <v>0</v>
      </c>
      <c r="P1020" s="303">
        <v>0</v>
      </c>
      <c r="Q1020" s="171">
        <f>VLOOKUP(C1020&amp;D1020&amp;A1020,'Delivery Counts'!$A$55:$I$86,8,FALSE)</f>
        <v>0</v>
      </c>
      <c r="R1020" s="171">
        <f>VLOOKUP(C1020&amp;D1020&amp;A1020,'Delivery Counts'!$A$55:$I$86,9,FALSE)</f>
        <v>0</v>
      </c>
      <c r="S1020" s="16">
        <f t="shared" si="53"/>
        <v>0</v>
      </c>
      <c r="T1020" s="237"/>
      <c r="U1020" s="237"/>
    </row>
    <row r="1021" spans="1:21" s="172" customFormat="1">
      <c r="A1021" s="38">
        <v>16</v>
      </c>
      <c r="B1021" s="39">
        <f t="shared" si="54"/>
        <v>0</v>
      </c>
      <c r="C1021" s="39" t="str">
        <f t="shared" si="52"/>
        <v>2021 Prior Year</v>
      </c>
      <c r="D1021" s="40">
        <v>4</v>
      </c>
      <c r="E1021" s="662">
        <v>16</v>
      </c>
      <c r="F1021" s="40">
        <v>1</v>
      </c>
      <c r="G1021" s="311" t="s">
        <v>138</v>
      </c>
      <c r="H1021" s="40" t="s">
        <v>221</v>
      </c>
      <c r="I1021" s="658" t="s">
        <v>264</v>
      </c>
      <c r="J1021" s="303">
        <v>0</v>
      </c>
      <c r="K1021" s="304">
        <v>0</v>
      </c>
      <c r="L1021" s="305">
        <v>0</v>
      </c>
      <c r="M1021" s="305">
        <v>0</v>
      </c>
      <c r="N1021" s="303">
        <v>0</v>
      </c>
      <c r="O1021" s="306">
        <v>0</v>
      </c>
      <c r="P1021" s="303">
        <v>0</v>
      </c>
      <c r="Q1021" s="171">
        <f>VLOOKUP(C1021&amp;D1021&amp;A1021,'Delivery Counts'!$A$55:$I$86,8,FALSE)</f>
        <v>0</v>
      </c>
      <c r="R1021" s="171">
        <f>VLOOKUP(C1021&amp;D1021&amp;A1021,'Delivery Counts'!$A$55:$I$86,9,FALSE)</f>
        <v>0</v>
      </c>
      <c r="S1021" s="16">
        <f t="shared" si="53"/>
        <v>0</v>
      </c>
      <c r="T1021" s="237"/>
      <c r="U1021" s="237"/>
    </row>
    <row r="1022" spans="1:21" s="172" customFormat="1">
      <c r="A1022" s="38">
        <v>16</v>
      </c>
      <c r="B1022" s="39">
        <f t="shared" si="54"/>
        <v>0</v>
      </c>
      <c r="C1022" s="39" t="str">
        <f t="shared" si="52"/>
        <v>2021 Prior Year</v>
      </c>
      <c r="D1022" s="40">
        <v>4</v>
      </c>
      <c r="E1022" s="662">
        <v>16</v>
      </c>
      <c r="F1022" s="40">
        <v>1</v>
      </c>
      <c r="G1022" s="311" t="s">
        <v>138</v>
      </c>
      <c r="H1022" s="40" t="s">
        <v>222</v>
      </c>
      <c r="I1022" s="658" t="s">
        <v>206</v>
      </c>
      <c r="J1022" s="303">
        <v>0</v>
      </c>
      <c r="K1022" s="304">
        <v>0</v>
      </c>
      <c r="L1022" s="305">
        <v>0</v>
      </c>
      <c r="M1022" s="305">
        <v>0</v>
      </c>
      <c r="N1022" s="303">
        <v>0</v>
      </c>
      <c r="O1022" s="306">
        <v>0</v>
      </c>
      <c r="P1022" s="303">
        <v>0</v>
      </c>
      <c r="Q1022" s="171">
        <f>VLOOKUP(C1022&amp;D1022&amp;A1022,'Delivery Counts'!$A$55:$I$86,8,FALSE)</f>
        <v>0</v>
      </c>
      <c r="R1022" s="171">
        <f>VLOOKUP(C1022&amp;D1022&amp;A1022,'Delivery Counts'!$A$55:$I$86,9,FALSE)</f>
        <v>0</v>
      </c>
      <c r="S1022" s="16">
        <f t="shared" si="53"/>
        <v>0</v>
      </c>
      <c r="T1022" s="237"/>
      <c r="U1022" s="237"/>
    </row>
    <row r="1023" spans="1:21">
      <c r="A1023" s="38">
        <v>16</v>
      </c>
      <c r="B1023" s="39">
        <f t="shared" si="54"/>
        <v>0</v>
      </c>
      <c r="C1023" s="39" t="str">
        <f t="shared" si="52"/>
        <v>2021 Prior Year</v>
      </c>
      <c r="D1023" s="40">
        <v>4</v>
      </c>
      <c r="E1023" s="662">
        <v>16</v>
      </c>
      <c r="F1023" s="40">
        <v>1</v>
      </c>
      <c r="G1023" s="311" t="s">
        <v>138</v>
      </c>
      <c r="H1023" s="40" t="s">
        <v>223</v>
      </c>
      <c r="I1023" s="658" t="s">
        <v>181</v>
      </c>
      <c r="J1023" s="303">
        <v>0</v>
      </c>
      <c r="K1023" s="304">
        <v>0</v>
      </c>
      <c r="L1023" s="305">
        <v>0</v>
      </c>
      <c r="M1023" s="305">
        <v>0</v>
      </c>
      <c r="N1023" s="303">
        <v>0</v>
      </c>
      <c r="O1023" s="306">
        <v>0</v>
      </c>
      <c r="P1023" s="303">
        <v>0</v>
      </c>
      <c r="Q1023" s="171">
        <f>VLOOKUP(C1023&amp;D1023&amp;A1023,'Delivery Counts'!$A$55:$I$86,8,FALSE)</f>
        <v>0</v>
      </c>
      <c r="R1023" s="171">
        <f>VLOOKUP(C1023&amp;D1023&amp;A1023,'Delivery Counts'!$A$55:$I$86,9,FALSE)</f>
        <v>0</v>
      </c>
      <c r="S1023" s="16">
        <f t="shared" si="53"/>
        <v>0</v>
      </c>
    </row>
    <row r="1024" spans="1:21">
      <c r="A1024" s="38">
        <v>16</v>
      </c>
      <c r="B1024" s="39">
        <f t="shared" si="54"/>
        <v>0</v>
      </c>
      <c r="C1024" s="39" t="str">
        <f t="shared" si="52"/>
        <v>2021 Prior Year</v>
      </c>
      <c r="D1024" s="40">
        <v>4</v>
      </c>
      <c r="E1024" s="662">
        <v>16</v>
      </c>
      <c r="F1024" s="40">
        <v>1</v>
      </c>
      <c r="G1024" s="311" t="s">
        <v>138</v>
      </c>
      <c r="H1024" s="40" t="s">
        <v>150</v>
      </c>
      <c r="I1024" s="658" t="s">
        <v>204</v>
      </c>
      <c r="J1024" s="303">
        <v>0</v>
      </c>
      <c r="K1024" s="304">
        <v>0</v>
      </c>
      <c r="L1024" s="305">
        <v>0</v>
      </c>
      <c r="M1024" s="305">
        <v>0</v>
      </c>
      <c r="N1024" s="303">
        <v>0</v>
      </c>
      <c r="O1024" s="306">
        <v>0</v>
      </c>
      <c r="P1024" s="303">
        <v>0</v>
      </c>
      <c r="Q1024" s="171">
        <f>VLOOKUP(C1024&amp;D1024&amp;A1024,'Delivery Counts'!$A$55:$I$86,8,FALSE)</f>
        <v>0</v>
      </c>
      <c r="R1024" s="171">
        <f>VLOOKUP(C1024&amp;D1024&amp;A1024,'Delivery Counts'!$A$55:$I$86,9,FALSE)</f>
        <v>0</v>
      </c>
      <c r="S1024" s="16">
        <f t="shared" si="53"/>
        <v>0</v>
      </c>
    </row>
    <row r="1025" spans="1:21" s="172" customFormat="1">
      <c r="A1025" s="38">
        <v>16</v>
      </c>
      <c r="B1025" s="39">
        <f t="shared" si="54"/>
        <v>0</v>
      </c>
      <c r="C1025" s="39" t="str">
        <f t="shared" si="52"/>
        <v>2021 Prior Year</v>
      </c>
      <c r="D1025" s="40">
        <v>4</v>
      </c>
      <c r="E1025" s="662">
        <v>16</v>
      </c>
      <c r="F1025" s="40">
        <v>1</v>
      </c>
      <c r="G1025" s="311" t="s">
        <v>138</v>
      </c>
      <c r="H1025" s="40" t="s">
        <v>151</v>
      </c>
      <c r="I1025" s="658" t="s">
        <v>205</v>
      </c>
      <c r="J1025" s="303">
        <v>0</v>
      </c>
      <c r="K1025" s="304">
        <v>0</v>
      </c>
      <c r="L1025" s="305">
        <v>0</v>
      </c>
      <c r="M1025" s="305">
        <v>0</v>
      </c>
      <c r="N1025" s="303">
        <v>0</v>
      </c>
      <c r="O1025" s="306">
        <v>0</v>
      </c>
      <c r="P1025" s="303">
        <v>0</v>
      </c>
      <c r="Q1025" s="171">
        <f>VLOOKUP(C1025&amp;D1025&amp;A1025,'Delivery Counts'!$A$55:$I$86,8,FALSE)</f>
        <v>0</v>
      </c>
      <c r="R1025" s="171">
        <f>VLOOKUP(C1025&amp;D1025&amp;A1025,'Delivery Counts'!$A$55:$I$86,9,FALSE)</f>
        <v>0</v>
      </c>
      <c r="S1025" s="16">
        <f t="shared" si="53"/>
        <v>0</v>
      </c>
    </row>
    <row r="1026" spans="1:21" s="172" customFormat="1">
      <c r="A1026" s="38">
        <v>16</v>
      </c>
      <c r="B1026" s="39">
        <f t="shared" si="54"/>
        <v>0</v>
      </c>
      <c r="C1026" s="39" t="str">
        <f t="shared" si="52"/>
        <v>2021 Prior Year</v>
      </c>
      <c r="D1026" s="40">
        <v>4</v>
      </c>
      <c r="E1026" s="662">
        <v>16</v>
      </c>
      <c r="F1026" s="40">
        <v>1</v>
      </c>
      <c r="G1026" s="311" t="s">
        <v>138</v>
      </c>
      <c r="H1026" s="40" t="s">
        <v>152</v>
      </c>
      <c r="I1026" s="658" t="s">
        <v>182</v>
      </c>
      <c r="J1026" s="303">
        <v>0</v>
      </c>
      <c r="K1026" s="304">
        <v>0</v>
      </c>
      <c r="L1026" s="305">
        <v>0</v>
      </c>
      <c r="M1026" s="305">
        <v>0</v>
      </c>
      <c r="N1026" s="303">
        <v>0</v>
      </c>
      <c r="O1026" s="306">
        <v>0</v>
      </c>
      <c r="P1026" s="303">
        <v>0</v>
      </c>
      <c r="Q1026" s="171">
        <f>VLOOKUP(C1026&amp;D1026&amp;A1026,'Delivery Counts'!$A$55:$I$86,8,FALSE)</f>
        <v>0</v>
      </c>
      <c r="R1026" s="171">
        <f>VLOOKUP(C1026&amp;D1026&amp;A1026,'Delivery Counts'!$A$55:$I$86,9,FALSE)</f>
        <v>0</v>
      </c>
      <c r="S1026" s="16">
        <f t="shared" si="53"/>
        <v>0</v>
      </c>
      <c r="T1026" s="237"/>
      <c r="U1026" s="237"/>
    </row>
    <row r="1027" spans="1:21" s="172" customFormat="1">
      <c r="A1027" s="38">
        <v>16</v>
      </c>
      <c r="B1027" s="39">
        <f t="shared" si="54"/>
        <v>0</v>
      </c>
      <c r="C1027" s="39" t="str">
        <f t="shared" si="52"/>
        <v>2021 Prior Year</v>
      </c>
      <c r="D1027" s="40">
        <v>4</v>
      </c>
      <c r="E1027" s="662">
        <v>16</v>
      </c>
      <c r="F1027" s="40">
        <v>1</v>
      </c>
      <c r="G1027" s="311" t="s">
        <v>138</v>
      </c>
      <c r="H1027" s="40" t="s">
        <v>70</v>
      </c>
      <c r="I1027" s="658" t="s">
        <v>265</v>
      </c>
      <c r="J1027" s="303">
        <v>0</v>
      </c>
      <c r="K1027" s="304">
        <v>0</v>
      </c>
      <c r="L1027" s="305">
        <v>0</v>
      </c>
      <c r="M1027" s="305">
        <v>0</v>
      </c>
      <c r="N1027" s="303">
        <v>0</v>
      </c>
      <c r="O1027" s="306">
        <v>0</v>
      </c>
      <c r="P1027" s="303">
        <v>0</v>
      </c>
      <c r="Q1027" s="171">
        <f>VLOOKUP(C1027&amp;D1027&amp;A1027,'Delivery Counts'!$A$55:$I$86,8,FALSE)</f>
        <v>0</v>
      </c>
      <c r="R1027" s="171">
        <f>VLOOKUP(C1027&amp;D1027&amp;A1027,'Delivery Counts'!$A$55:$I$86,9,FALSE)</f>
        <v>0</v>
      </c>
      <c r="S1027" s="16">
        <f t="shared" si="53"/>
        <v>0</v>
      </c>
      <c r="T1027" s="237"/>
      <c r="U1027" s="237"/>
    </row>
    <row r="1028" spans="1:21" s="172" customFormat="1">
      <c r="A1028" s="38">
        <v>16</v>
      </c>
      <c r="B1028" s="39">
        <f t="shared" si="54"/>
        <v>0</v>
      </c>
      <c r="C1028" s="39" t="str">
        <f t="shared" si="52"/>
        <v>2021 Prior Year</v>
      </c>
      <c r="D1028" s="40">
        <v>4</v>
      </c>
      <c r="E1028" s="662">
        <v>16</v>
      </c>
      <c r="F1028" s="40">
        <v>1</v>
      </c>
      <c r="G1028" s="311" t="s">
        <v>138</v>
      </c>
      <c r="H1028" s="40" t="s">
        <v>71</v>
      </c>
      <c r="I1028" s="658" t="s">
        <v>266</v>
      </c>
      <c r="J1028" s="303">
        <v>0</v>
      </c>
      <c r="K1028" s="304">
        <v>0</v>
      </c>
      <c r="L1028" s="305">
        <v>0</v>
      </c>
      <c r="M1028" s="305">
        <v>0</v>
      </c>
      <c r="N1028" s="303">
        <v>0</v>
      </c>
      <c r="O1028" s="306">
        <v>0</v>
      </c>
      <c r="P1028" s="303">
        <v>0</v>
      </c>
      <c r="Q1028" s="171">
        <f>VLOOKUP(C1028&amp;D1028&amp;A1028,'Delivery Counts'!$A$55:$I$86,8,FALSE)</f>
        <v>0</v>
      </c>
      <c r="R1028" s="171">
        <f>VLOOKUP(C1028&amp;D1028&amp;A1028,'Delivery Counts'!$A$55:$I$86,9,FALSE)</f>
        <v>0</v>
      </c>
      <c r="S1028" s="16">
        <f t="shared" si="53"/>
        <v>0</v>
      </c>
      <c r="T1028" s="237"/>
      <c r="U1028" s="237"/>
    </row>
    <row r="1029" spans="1:21" s="172" customFormat="1">
      <c r="A1029" s="38">
        <v>16</v>
      </c>
      <c r="B1029" s="39">
        <f t="shared" si="54"/>
        <v>0</v>
      </c>
      <c r="C1029" s="39" t="str">
        <f t="shared" si="52"/>
        <v>2021 Prior Year</v>
      </c>
      <c r="D1029" s="40">
        <v>4</v>
      </c>
      <c r="E1029" s="662">
        <v>16</v>
      </c>
      <c r="F1029" s="40">
        <v>1</v>
      </c>
      <c r="G1029" s="311" t="s">
        <v>138</v>
      </c>
      <c r="H1029" s="40" t="s">
        <v>72</v>
      </c>
      <c r="I1029" s="658" t="s">
        <v>527</v>
      </c>
      <c r="J1029" s="303">
        <v>0</v>
      </c>
      <c r="K1029" s="304">
        <v>0</v>
      </c>
      <c r="L1029" s="305">
        <v>0</v>
      </c>
      <c r="M1029" s="305">
        <v>0</v>
      </c>
      <c r="N1029" s="303">
        <v>0</v>
      </c>
      <c r="O1029" s="306">
        <v>0</v>
      </c>
      <c r="P1029" s="303">
        <v>0</v>
      </c>
      <c r="Q1029" s="171">
        <f>VLOOKUP(C1029&amp;D1029&amp;A1029,'Delivery Counts'!$A$55:$I$86,8,FALSE)</f>
        <v>0</v>
      </c>
      <c r="R1029" s="171">
        <f>VLOOKUP(C1029&amp;D1029&amp;A1029,'Delivery Counts'!$A$55:$I$86,9,FALSE)</f>
        <v>0</v>
      </c>
      <c r="S1029" s="16">
        <f t="shared" si="53"/>
        <v>0</v>
      </c>
      <c r="T1029" s="237"/>
      <c r="U1029" s="237"/>
    </row>
    <row r="1030" spans="1:21" s="172" customFormat="1">
      <c r="A1030" s="38">
        <v>16</v>
      </c>
      <c r="B1030" s="39">
        <f t="shared" si="54"/>
        <v>0</v>
      </c>
      <c r="C1030" s="39" t="str">
        <f t="shared" si="52"/>
        <v>2021 Prior Year</v>
      </c>
      <c r="D1030" s="40">
        <v>4</v>
      </c>
      <c r="E1030" s="662">
        <v>16</v>
      </c>
      <c r="F1030" s="40">
        <v>1</v>
      </c>
      <c r="G1030" s="40" t="s">
        <v>138</v>
      </c>
      <c r="H1030" s="40" t="s">
        <v>73</v>
      </c>
      <c r="I1030" s="658" t="s">
        <v>528</v>
      </c>
      <c r="J1030" s="303">
        <v>0</v>
      </c>
      <c r="K1030" s="304">
        <v>0</v>
      </c>
      <c r="L1030" s="305">
        <v>0</v>
      </c>
      <c r="M1030" s="305">
        <v>0</v>
      </c>
      <c r="N1030" s="303">
        <v>0</v>
      </c>
      <c r="O1030" s="306">
        <v>0</v>
      </c>
      <c r="P1030" s="303">
        <v>0</v>
      </c>
      <c r="Q1030" s="171">
        <f>VLOOKUP(C1030&amp;D1030&amp;A1030,'Delivery Counts'!$A$55:$I$86,8,FALSE)</f>
        <v>0</v>
      </c>
      <c r="R1030" s="171">
        <f>VLOOKUP(C1030&amp;D1030&amp;A1030,'Delivery Counts'!$A$55:$I$86,9,FALSE)</f>
        <v>0</v>
      </c>
      <c r="S1030" s="16">
        <f t="shared" si="53"/>
        <v>0</v>
      </c>
      <c r="T1030" s="237"/>
      <c r="U1030" s="237"/>
    </row>
    <row r="1031" spans="1:21" s="172" customFormat="1">
      <c r="A1031" s="38">
        <v>16</v>
      </c>
      <c r="B1031" s="39">
        <f t="shared" si="29"/>
        <v>0</v>
      </c>
      <c r="C1031" s="39" t="str">
        <f t="shared" si="52"/>
        <v>2021 Prior Year</v>
      </c>
      <c r="D1031" s="40">
        <v>4</v>
      </c>
      <c r="E1031" s="662">
        <v>16</v>
      </c>
      <c r="F1031" s="40">
        <v>1</v>
      </c>
      <c r="G1031" s="40" t="s">
        <v>138</v>
      </c>
      <c r="H1031" s="40" t="s">
        <v>409</v>
      </c>
      <c r="I1031" s="640" t="s">
        <v>803</v>
      </c>
      <c r="J1031" s="303">
        <v>0</v>
      </c>
      <c r="K1031" s="304">
        <v>0</v>
      </c>
      <c r="L1031" s="305">
        <v>0</v>
      </c>
      <c r="M1031" s="305">
        <v>0</v>
      </c>
      <c r="N1031" s="303">
        <v>0</v>
      </c>
      <c r="O1031" s="306">
        <v>0</v>
      </c>
      <c r="P1031" s="303">
        <v>0</v>
      </c>
      <c r="Q1031" s="171">
        <f>VLOOKUP(C1031&amp;D1031&amp;A1031,'Delivery Counts'!$A$55:$I$86,8,FALSE)</f>
        <v>0</v>
      </c>
      <c r="R1031" s="171">
        <f>VLOOKUP(C1031&amp;D1031&amp;A1031,'Delivery Counts'!$A$55:$I$86,9,FALSE)</f>
        <v>0</v>
      </c>
      <c r="S1031" s="16">
        <f t="shared" si="53"/>
        <v>0</v>
      </c>
      <c r="T1031" s="237"/>
      <c r="U1031" s="237"/>
    </row>
    <row r="1032" spans="1:21" s="172" customFormat="1">
      <c r="A1032" s="38">
        <v>17</v>
      </c>
      <c r="B1032" s="39">
        <f t="shared" si="29"/>
        <v>0</v>
      </c>
      <c r="C1032" s="39" t="str">
        <f t="shared" si="52"/>
        <v>2021 Prior Year</v>
      </c>
      <c r="D1032" s="40">
        <v>4</v>
      </c>
      <c r="E1032" s="662">
        <v>17</v>
      </c>
      <c r="F1032" s="40">
        <v>1</v>
      </c>
      <c r="G1032" s="40" t="s">
        <v>139</v>
      </c>
      <c r="H1032" s="40" t="s">
        <v>211</v>
      </c>
      <c r="I1032" s="640" t="s">
        <v>261</v>
      </c>
      <c r="J1032" s="303">
        <v>0</v>
      </c>
      <c r="K1032" s="304">
        <v>0</v>
      </c>
      <c r="L1032" s="305">
        <v>0</v>
      </c>
      <c r="M1032" s="305">
        <v>0</v>
      </c>
      <c r="N1032" s="303">
        <v>0</v>
      </c>
      <c r="O1032" s="306">
        <v>0</v>
      </c>
      <c r="P1032" s="303">
        <v>0</v>
      </c>
      <c r="Q1032" s="171">
        <f>VLOOKUP(C1032&amp;D1032&amp;A1032,'Delivery Counts'!$A$55:$I$86,8,FALSE)</f>
        <v>0</v>
      </c>
      <c r="R1032" s="171">
        <f>VLOOKUP(C1032&amp;D1032&amp;A1032,'Delivery Counts'!$A$55:$I$86,9,FALSE)</f>
        <v>0</v>
      </c>
      <c r="S1032" s="16">
        <f t="shared" si="53"/>
        <v>0</v>
      </c>
      <c r="T1032" s="237"/>
      <c r="U1032" s="237"/>
    </row>
    <row r="1033" spans="1:21" s="172" customFormat="1">
      <c r="A1033" s="38">
        <v>17</v>
      </c>
      <c r="B1033" s="39">
        <f t="shared" ref="B1033:B1048" si="55">$B$6</f>
        <v>0</v>
      </c>
      <c r="C1033" s="39" t="str">
        <f t="shared" si="52"/>
        <v>2021 Prior Year</v>
      </c>
      <c r="D1033" s="40">
        <v>4</v>
      </c>
      <c r="E1033" s="662">
        <v>17</v>
      </c>
      <c r="F1033" s="40">
        <v>1</v>
      </c>
      <c r="G1033" s="311" t="s">
        <v>139</v>
      </c>
      <c r="H1033" s="40" t="s">
        <v>214</v>
      </c>
      <c r="I1033" s="658" t="s">
        <v>676</v>
      </c>
      <c r="J1033" s="303">
        <v>0</v>
      </c>
      <c r="K1033" s="304">
        <v>0</v>
      </c>
      <c r="L1033" s="305">
        <v>0</v>
      </c>
      <c r="M1033" s="305">
        <v>0</v>
      </c>
      <c r="N1033" s="303">
        <v>0</v>
      </c>
      <c r="O1033" s="306">
        <v>0</v>
      </c>
      <c r="P1033" s="303">
        <v>0</v>
      </c>
      <c r="Q1033" s="171">
        <f>VLOOKUP(C1033&amp;D1033&amp;A1033,'Delivery Counts'!$A$55:$I$86,8,FALSE)</f>
        <v>0</v>
      </c>
      <c r="R1033" s="171">
        <f>VLOOKUP(C1033&amp;D1033&amp;A1033,'Delivery Counts'!$A$55:$I$86,9,FALSE)</f>
        <v>0</v>
      </c>
      <c r="S1033" s="16">
        <f t="shared" si="53"/>
        <v>0</v>
      </c>
      <c r="T1033" s="237"/>
      <c r="U1033" s="237"/>
    </row>
    <row r="1034" spans="1:21" s="172" customFormat="1">
      <c r="A1034" s="38">
        <v>17</v>
      </c>
      <c r="B1034" s="39">
        <f t="shared" si="55"/>
        <v>0</v>
      </c>
      <c r="C1034" s="39" t="str">
        <f t="shared" si="52"/>
        <v>2021 Prior Year</v>
      </c>
      <c r="D1034" s="40">
        <v>4</v>
      </c>
      <c r="E1034" s="662">
        <v>17</v>
      </c>
      <c r="F1034" s="40">
        <v>1</v>
      </c>
      <c r="G1034" s="311" t="s">
        <v>139</v>
      </c>
      <c r="H1034" s="40" t="s">
        <v>215</v>
      </c>
      <c r="I1034" s="658" t="s">
        <v>216</v>
      </c>
      <c r="J1034" s="303">
        <v>0</v>
      </c>
      <c r="K1034" s="304">
        <v>0</v>
      </c>
      <c r="L1034" s="305">
        <v>0</v>
      </c>
      <c r="M1034" s="305">
        <v>0</v>
      </c>
      <c r="N1034" s="303">
        <v>0</v>
      </c>
      <c r="O1034" s="306">
        <v>0</v>
      </c>
      <c r="P1034" s="303">
        <v>0</v>
      </c>
      <c r="Q1034" s="171">
        <f>VLOOKUP(C1034&amp;D1034&amp;A1034,'Delivery Counts'!$A$55:$I$86,8,FALSE)</f>
        <v>0</v>
      </c>
      <c r="R1034" s="171">
        <f>VLOOKUP(C1034&amp;D1034&amp;A1034,'Delivery Counts'!$A$55:$I$86,9,FALSE)</f>
        <v>0</v>
      </c>
      <c r="S1034" s="16">
        <f t="shared" si="53"/>
        <v>0</v>
      </c>
      <c r="T1034" s="237"/>
      <c r="U1034" s="237"/>
    </row>
    <row r="1035" spans="1:21" s="172" customFormat="1">
      <c r="A1035" s="38">
        <v>17</v>
      </c>
      <c r="B1035" s="39">
        <f t="shared" si="55"/>
        <v>0</v>
      </c>
      <c r="C1035" s="39" t="str">
        <f t="shared" si="52"/>
        <v>2021 Prior Year</v>
      </c>
      <c r="D1035" s="40">
        <v>4</v>
      </c>
      <c r="E1035" s="662">
        <v>17</v>
      </c>
      <c r="F1035" s="40">
        <v>1</v>
      </c>
      <c r="G1035" s="311" t="s">
        <v>139</v>
      </c>
      <c r="H1035" s="40" t="s">
        <v>217</v>
      </c>
      <c r="I1035" s="658" t="s">
        <v>262</v>
      </c>
      <c r="J1035" s="303">
        <v>0</v>
      </c>
      <c r="K1035" s="304">
        <v>0</v>
      </c>
      <c r="L1035" s="305">
        <v>0</v>
      </c>
      <c r="M1035" s="305">
        <v>0</v>
      </c>
      <c r="N1035" s="303">
        <v>0</v>
      </c>
      <c r="O1035" s="306">
        <v>0</v>
      </c>
      <c r="P1035" s="303">
        <v>0</v>
      </c>
      <c r="Q1035" s="171">
        <f>VLOOKUP(C1035&amp;D1035&amp;A1035,'Delivery Counts'!$A$55:$I$86,8,FALSE)</f>
        <v>0</v>
      </c>
      <c r="R1035" s="171">
        <f>VLOOKUP(C1035&amp;D1035&amp;A1035,'Delivery Counts'!$A$55:$I$86,9,FALSE)</f>
        <v>0</v>
      </c>
      <c r="S1035" s="16">
        <f t="shared" si="53"/>
        <v>0</v>
      </c>
      <c r="T1035" s="237"/>
      <c r="U1035" s="237"/>
    </row>
    <row r="1036" spans="1:21" s="172" customFormat="1">
      <c r="A1036" s="38">
        <v>17</v>
      </c>
      <c r="B1036" s="39">
        <f t="shared" si="55"/>
        <v>0</v>
      </c>
      <c r="C1036" s="39" t="str">
        <f t="shared" si="52"/>
        <v>2021 Prior Year</v>
      </c>
      <c r="D1036" s="40">
        <v>4</v>
      </c>
      <c r="E1036" s="662">
        <v>17</v>
      </c>
      <c r="F1036" s="40">
        <v>1</v>
      </c>
      <c r="G1036" s="311" t="s">
        <v>139</v>
      </c>
      <c r="H1036" s="40" t="s">
        <v>218</v>
      </c>
      <c r="I1036" s="658" t="s">
        <v>677</v>
      </c>
      <c r="J1036" s="303">
        <v>0</v>
      </c>
      <c r="K1036" s="304">
        <v>0</v>
      </c>
      <c r="L1036" s="305">
        <v>0</v>
      </c>
      <c r="M1036" s="305">
        <v>0</v>
      </c>
      <c r="N1036" s="303">
        <v>0</v>
      </c>
      <c r="O1036" s="306">
        <v>0</v>
      </c>
      <c r="P1036" s="303">
        <v>0</v>
      </c>
      <c r="Q1036" s="171">
        <f>VLOOKUP(C1036&amp;D1036&amp;A1036,'Delivery Counts'!$A$55:$I$86,8,FALSE)</f>
        <v>0</v>
      </c>
      <c r="R1036" s="171">
        <f>VLOOKUP(C1036&amp;D1036&amp;A1036,'Delivery Counts'!$A$55:$I$86,9,FALSE)</f>
        <v>0</v>
      </c>
      <c r="S1036" s="16">
        <f t="shared" si="53"/>
        <v>0</v>
      </c>
      <c r="T1036" s="237"/>
      <c r="U1036" s="237"/>
    </row>
    <row r="1037" spans="1:21" s="172" customFormat="1">
      <c r="A1037" s="38">
        <v>17</v>
      </c>
      <c r="B1037" s="39">
        <f t="shared" si="55"/>
        <v>0</v>
      </c>
      <c r="C1037" s="39" t="str">
        <f t="shared" si="52"/>
        <v>2021 Prior Year</v>
      </c>
      <c r="D1037" s="40">
        <v>4</v>
      </c>
      <c r="E1037" s="662">
        <v>17</v>
      </c>
      <c r="F1037" s="40">
        <v>1</v>
      </c>
      <c r="G1037" s="311" t="s">
        <v>139</v>
      </c>
      <c r="H1037" s="40" t="s">
        <v>219</v>
      </c>
      <c r="I1037" s="658" t="s">
        <v>263</v>
      </c>
      <c r="J1037" s="303">
        <v>0</v>
      </c>
      <c r="K1037" s="304">
        <v>0</v>
      </c>
      <c r="L1037" s="305">
        <v>0</v>
      </c>
      <c r="M1037" s="305">
        <v>0</v>
      </c>
      <c r="N1037" s="303">
        <v>0</v>
      </c>
      <c r="O1037" s="306">
        <v>0</v>
      </c>
      <c r="P1037" s="303">
        <v>0</v>
      </c>
      <c r="Q1037" s="171">
        <f>VLOOKUP(C1037&amp;D1037&amp;A1037,'Delivery Counts'!$A$55:$I$86,8,FALSE)</f>
        <v>0</v>
      </c>
      <c r="R1037" s="171">
        <f>VLOOKUP(C1037&amp;D1037&amp;A1037,'Delivery Counts'!$A$55:$I$86,9,FALSE)</f>
        <v>0</v>
      </c>
      <c r="S1037" s="16">
        <f t="shared" si="53"/>
        <v>0</v>
      </c>
      <c r="T1037" s="237"/>
      <c r="U1037" s="237"/>
    </row>
    <row r="1038" spans="1:21" s="172" customFormat="1">
      <c r="A1038" s="38">
        <v>17</v>
      </c>
      <c r="B1038" s="39">
        <f t="shared" si="55"/>
        <v>0</v>
      </c>
      <c r="C1038" s="39" t="str">
        <f t="shared" si="52"/>
        <v>2021 Prior Year</v>
      </c>
      <c r="D1038" s="40">
        <v>4</v>
      </c>
      <c r="E1038" s="662">
        <v>17</v>
      </c>
      <c r="F1038" s="40">
        <v>1</v>
      </c>
      <c r="G1038" s="311" t="s">
        <v>139</v>
      </c>
      <c r="H1038" s="40" t="s">
        <v>220</v>
      </c>
      <c r="I1038" s="658" t="s">
        <v>675</v>
      </c>
      <c r="J1038" s="303">
        <v>0</v>
      </c>
      <c r="K1038" s="304">
        <v>0</v>
      </c>
      <c r="L1038" s="305">
        <v>0</v>
      </c>
      <c r="M1038" s="305">
        <v>0</v>
      </c>
      <c r="N1038" s="303">
        <v>0</v>
      </c>
      <c r="O1038" s="306">
        <v>0</v>
      </c>
      <c r="P1038" s="303">
        <v>0</v>
      </c>
      <c r="Q1038" s="171">
        <f>VLOOKUP(C1038&amp;D1038&amp;A1038,'Delivery Counts'!$A$55:$I$86,8,FALSE)</f>
        <v>0</v>
      </c>
      <c r="R1038" s="171">
        <f>VLOOKUP(C1038&amp;D1038&amp;A1038,'Delivery Counts'!$A$55:$I$86,9,FALSE)</f>
        <v>0</v>
      </c>
      <c r="S1038" s="16">
        <f t="shared" si="53"/>
        <v>0</v>
      </c>
      <c r="T1038" s="237"/>
      <c r="U1038" s="237"/>
    </row>
    <row r="1039" spans="1:21" s="172" customFormat="1">
      <c r="A1039" s="38">
        <v>17</v>
      </c>
      <c r="B1039" s="39">
        <f t="shared" si="55"/>
        <v>0</v>
      </c>
      <c r="C1039" s="39" t="str">
        <f t="shared" si="52"/>
        <v>2021 Prior Year</v>
      </c>
      <c r="D1039" s="40">
        <v>4</v>
      </c>
      <c r="E1039" s="662">
        <v>17</v>
      </c>
      <c r="F1039" s="40">
        <v>1</v>
      </c>
      <c r="G1039" s="311" t="s">
        <v>139</v>
      </c>
      <c r="H1039" s="40" t="s">
        <v>221</v>
      </c>
      <c r="I1039" s="658" t="s">
        <v>264</v>
      </c>
      <c r="J1039" s="303">
        <v>0</v>
      </c>
      <c r="K1039" s="304">
        <v>0</v>
      </c>
      <c r="L1039" s="305">
        <v>0</v>
      </c>
      <c r="M1039" s="305">
        <v>0</v>
      </c>
      <c r="N1039" s="303">
        <v>0</v>
      </c>
      <c r="O1039" s="306">
        <v>0</v>
      </c>
      <c r="P1039" s="303">
        <v>0</v>
      </c>
      <c r="Q1039" s="171">
        <f>VLOOKUP(C1039&amp;D1039&amp;A1039,'Delivery Counts'!$A$55:$I$86,8,FALSE)</f>
        <v>0</v>
      </c>
      <c r="R1039" s="171">
        <f>VLOOKUP(C1039&amp;D1039&amp;A1039,'Delivery Counts'!$A$55:$I$86,9,FALSE)</f>
        <v>0</v>
      </c>
      <c r="S1039" s="16">
        <f t="shared" si="53"/>
        <v>0</v>
      </c>
      <c r="T1039" s="237"/>
      <c r="U1039" s="237"/>
    </row>
    <row r="1040" spans="1:21" s="172" customFormat="1">
      <c r="A1040" s="38">
        <v>17</v>
      </c>
      <c r="B1040" s="39">
        <f t="shared" si="55"/>
        <v>0</v>
      </c>
      <c r="C1040" s="39" t="str">
        <f t="shared" si="52"/>
        <v>2021 Prior Year</v>
      </c>
      <c r="D1040" s="40">
        <v>4</v>
      </c>
      <c r="E1040" s="662">
        <v>17</v>
      </c>
      <c r="F1040" s="40">
        <v>1</v>
      </c>
      <c r="G1040" s="311" t="s">
        <v>139</v>
      </c>
      <c r="H1040" s="40" t="s">
        <v>222</v>
      </c>
      <c r="I1040" s="658" t="s">
        <v>206</v>
      </c>
      <c r="J1040" s="303">
        <v>0</v>
      </c>
      <c r="K1040" s="304">
        <v>0</v>
      </c>
      <c r="L1040" s="305">
        <v>0</v>
      </c>
      <c r="M1040" s="305">
        <v>0</v>
      </c>
      <c r="N1040" s="303">
        <v>0</v>
      </c>
      <c r="O1040" s="306">
        <v>0</v>
      </c>
      <c r="P1040" s="303">
        <v>0</v>
      </c>
      <c r="Q1040" s="171">
        <f>VLOOKUP(C1040&amp;D1040&amp;A1040,'Delivery Counts'!$A$55:$I$86,8,FALSE)</f>
        <v>0</v>
      </c>
      <c r="R1040" s="171">
        <f>VLOOKUP(C1040&amp;D1040&amp;A1040,'Delivery Counts'!$A$55:$I$86,9,FALSE)</f>
        <v>0</v>
      </c>
      <c r="S1040" s="16">
        <f t="shared" si="53"/>
        <v>0</v>
      </c>
      <c r="T1040" s="237"/>
      <c r="U1040" s="237"/>
    </row>
    <row r="1041" spans="1:21">
      <c r="A1041" s="38">
        <v>17</v>
      </c>
      <c r="B1041" s="39">
        <f t="shared" si="55"/>
        <v>0</v>
      </c>
      <c r="C1041" s="39" t="str">
        <f t="shared" si="52"/>
        <v>2021 Prior Year</v>
      </c>
      <c r="D1041" s="40">
        <v>4</v>
      </c>
      <c r="E1041" s="662">
        <v>17</v>
      </c>
      <c r="F1041" s="40">
        <v>1</v>
      </c>
      <c r="G1041" s="311" t="s">
        <v>139</v>
      </c>
      <c r="H1041" s="40" t="s">
        <v>223</v>
      </c>
      <c r="I1041" s="658" t="s">
        <v>181</v>
      </c>
      <c r="J1041" s="303">
        <v>0</v>
      </c>
      <c r="K1041" s="304">
        <v>0</v>
      </c>
      <c r="L1041" s="305">
        <v>0</v>
      </c>
      <c r="M1041" s="305">
        <v>0</v>
      </c>
      <c r="N1041" s="303">
        <v>0</v>
      </c>
      <c r="O1041" s="306">
        <v>0</v>
      </c>
      <c r="P1041" s="303">
        <v>0</v>
      </c>
      <c r="Q1041" s="171">
        <f>VLOOKUP(C1041&amp;D1041&amp;A1041,'Delivery Counts'!$A$55:$I$86,8,FALSE)</f>
        <v>0</v>
      </c>
      <c r="R1041" s="171">
        <f>VLOOKUP(C1041&amp;D1041&amp;A1041,'Delivery Counts'!$A$55:$I$86,9,FALSE)</f>
        <v>0</v>
      </c>
      <c r="S1041" s="16">
        <f t="shared" si="53"/>
        <v>0</v>
      </c>
    </row>
    <row r="1042" spans="1:21">
      <c r="A1042" s="38">
        <v>17</v>
      </c>
      <c r="B1042" s="39">
        <f t="shared" si="55"/>
        <v>0</v>
      </c>
      <c r="C1042" s="39" t="str">
        <f t="shared" si="52"/>
        <v>2021 Prior Year</v>
      </c>
      <c r="D1042" s="40">
        <v>4</v>
      </c>
      <c r="E1042" s="662">
        <v>17</v>
      </c>
      <c r="F1042" s="40">
        <v>1</v>
      </c>
      <c r="G1042" s="311" t="s">
        <v>139</v>
      </c>
      <c r="H1042" s="40" t="s">
        <v>150</v>
      </c>
      <c r="I1042" s="658" t="s">
        <v>204</v>
      </c>
      <c r="J1042" s="303">
        <v>0</v>
      </c>
      <c r="K1042" s="304">
        <v>0</v>
      </c>
      <c r="L1042" s="305">
        <v>0</v>
      </c>
      <c r="M1042" s="305">
        <v>0</v>
      </c>
      <c r="N1042" s="303">
        <v>0</v>
      </c>
      <c r="O1042" s="306">
        <v>0</v>
      </c>
      <c r="P1042" s="303">
        <v>0</v>
      </c>
      <c r="Q1042" s="171">
        <f>VLOOKUP(C1042&amp;D1042&amp;A1042,'Delivery Counts'!$A$55:$I$86,8,FALSE)</f>
        <v>0</v>
      </c>
      <c r="R1042" s="171">
        <f>VLOOKUP(C1042&amp;D1042&amp;A1042,'Delivery Counts'!$A$55:$I$86,9,FALSE)</f>
        <v>0</v>
      </c>
      <c r="S1042" s="16">
        <f t="shared" si="53"/>
        <v>0</v>
      </c>
    </row>
    <row r="1043" spans="1:21" s="172" customFormat="1">
      <c r="A1043" s="38">
        <v>17</v>
      </c>
      <c r="B1043" s="39">
        <f t="shared" si="55"/>
        <v>0</v>
      </c>
      <c r="C1043" s="39" t="str">
        <f t="shared" si="52"/>
        <v>2021 Prior Year</v>
      </c>
      <c r="D1043" s="40">
        <v>4</v>
      </c>
      <c r="E1043" s="662">
        <v>17</v>
      </c>
      <c r="F1043" s="40">
        <v>1</v>
      </c>
      <c r="G1043" s="311" t="s">
        <v>139</v>
      </c>
      <c r="H1043" s="40" t="s">
        <v>151</v>
      </c>
      <c r="I1043" s="658" t="s">
        <v>205</v>
      </c>
      <c r="J1043" s="303">
        <v>0</v>
      </c>
      <c r="K1043" s="304">
        <v>0</v>
      </c>
      <c r="L1043" s="305">
        <v>0</v>
      </c>
      <c r="M1043" s="305">
        <v>0</v>
      </c>
      <c r="N1043" s="303">
        <v>0</v>
      </c>
      <c r="O1043" s="306">
        <v>0</v>
      </c>
      <c r="P1043" s="303">
        <v>0</v>
      </c>
      <c r="Q1043" s="171">
        <f>VLOOKUP(C1043&amp;D1043&amp;A1043,'Delivery Counts'!$A$55:$I$86,8,FALSE)</f>
        <v>0</v>
      </c>
      <c r="R1043" s="171">
        <f>VLOOKUP(C1043&amp;D1043&amp;A1043,'Delivery Counts'!$A$55:$I$86,9,FALSE)</f>
        <v>0</v>
      </c>
      <c r="S1043" s="16">
        <f t="shared" si="53"/>
        <v>0</v>
      </c>
    </row>
    <row r="1044" spans="1:21" s="172" customFormat="1">
      <c r="A1044" s="38">
        <v>17</v>
      </c>
      <c r="B1044" s="39">
        <f t="shared" si="55"/>
        <v>0</v>
      </c>
      <c r="C1044" s="39" t="str">
        <f t="shared" si="52"/>
        <v>2021 Prior Year</v>
      </c>
      <c r="D1044" s="40">
        <v>4</v>
      </c>
      <c r="E1044" s="662">
        <v>17</v>
      </c>
      <c r="F1044" s="40">
        <v>1</v>
      </c>
      <c r="G1044" s="311" t="s">
        <v>139</v>
      </c>
      <c r="H1044" s="40" t="s">
        <v>152</v>
      </c>
      <c r="I1044" s="658" t="s">
        <v>182</v>
      </c>
      <c r="J1044" s="303">
        <v>0</v>
      </c>
      <c r="K1044" s="304">
        <v>0</v>
      </c>
      <c r="L1044" s="305">
        <v>0</v>
      </c>
      <c r="M1044" s="305">
        <v>0</v>
      </c>
      <c r="N1044" s="303">
        <v>0</v>
      </c>
      <c r="O1044" s="306">
        <v>0</v>
      </c>
      <c r="P1044" s="303">
        <v>0</v>
      </c>
      <c r="Q1044" s="171">
        <f>VLOOKUP(C1044&amp;D1044&amp;A1044,'Delivery Counts'!$A$55:$I$86,8,FALSE)</f>
        <v>0</v>
      </c>
      <c r="R1044" s="171">
        <f>VLOOKUP(C1044&amp;D1044&amp;A1044,'Delivery Counts'!$A$55:$I$86,9,FALSE)</f>
        <v>0</v>
      </c>
      <c r="S1044" s="16">
        <f t="shared" si="53"/>
        <v>0</v>
      </c>
      <c r="T1044" s="237"/>
      <c r="U1044" s="237"/>
    </row>
    <row r="1045" spans="1:21" s="172" customFormat="1">
      <c r="A1045" s="38">
        <v>17</v>
      </c>
      <c r="B1045" s="39">
        <f t="shared" si="55"/>
        <v>0</v>
      </c>
      <c r="C1045" s="39" t="str">
        <f t="shared" si="52"/>
        <v>2021 Prior Year</v>
      </c>
      <c r="D1045" s="40">
        <v>4</v>
      </c>
      <c r="E1045" s="662">
        <v>17</v>
      </c>
      <c r="F1045" s="40">
        <v>1</v>
      </c>
      <c r="G1045" s="311" t="s">
        <v>139</v>
      </c>
      <c r="H1045" s="40" t="s">
        <v>70</v>
      </c>
      <c r="I1045" s="658" t="s">
        <v>265</v>
      </c>
      <c r="J1045" s="303">
        <v>0</v>
      </c>
      <c r="K1045" s="304">
        <v>0</v>
      </c>
      <c r="L1045" s="305">
        <v>0</v>
      </c>
      <c r="M1045" s="305">
        <v>0</v>
      </c>
      <c r="N1045" s="303">
        <v>0</v>
      </c>
      <c r="O1045" s="306">
        <v>0</v>
      </c>
      <c r="P1045" s="303">
        <v>0</v>
      </c>
      <c r="Q1045" s="171">
        <f>VLOOKUP(C1045&amp;D1045&amp;A1045,'Delivery Counts'!$A$55:$I$86,8,FALSE)</f>
        <v>0</v>
      </c>
      <c r="R1045" s="171">
        <f>VLOOKUP(C1045&amp;D1045&amp;A1045,'Delivery Counts'!$A$55:$I$86,9,FALSE)</f>
        <v>0</v>
      </c>
      <c r="S1045" s="16">
        <f t="shared" si="53"/>
        <v>0</v>
      </c>
      <c r="T1045" s="237"/>
      <c r="U1045" s="237"/>
    </row>
    <row r="1046" spans="1:21" s="172" customFormat="1">
      <c r="A1046" s="38">
        <v>17</v>
      </c>
      <c r="B1046" s="39">
        <f t="shared" si="55"/>
        <v>0</v>
      </c>
      <c r="C1046" s="39" t="str">
        <f t="shared" si="52"/>
        <v>2021 Prior Year</v>
      </c>
      <c r="D1046" s="40">
        <v>4</v>
      </c>
      <c r="E1046" s="662">
        <v>17</v>
      </c>
      <c r="F1046" s="40">
        <v>1</v>
      </c>
      <c r="G1046" s="311" t="s">
        <v>139</v>
      </c>
      <c r="H1046" s="40" t="s">
        <v>71</v>
      </c>
      <c r="I1046" s="658" t="s">
        <v>266</v>
      </c>
      <c r="J1046" s="303">
        <v>0</v>
      </c>
      <c r="K1046" s="304">
        <v>0</v>
      </c>
      <c r="L1046" s="305">
        <v>0</v>
      </c>
      <c r="M1046" s="305">
        <v>0</v>
      </c>
      <c r="N1046" s="303">
        <v>0</v>
      </c>
      <c r="O1046" s="306">
        <v>0</v>
      </c>
      <c r="P1046" s="303">
        <v>0</v>
      </c>
      <c r="Q1046" s="171">
        <f>VLOOKUP(C1046&amp;D1046&amp;A1046,'Delivery Counts'!$A$55:$I$86,8,FALSE)</f>
        <v>0</v>
      </c>
      <c r="R1046" s="171">
        <f>VLOOKUP(C1046&amp;D1046&amp;A1046,'Delivery Counts'!$A$55:$I$86,9,FALSE)</f>
        <v>0</v>
      </c>
      <c r="S1046" s="16">
        <f t="shared" si="53"/>
        <v>0</v>
      </c>
      <c r="T1046" s="237"/>
      <c r="U1046" s="237"/>
    </row>
    <row r="1047" spans="1:21" s="172" customFormat="1">
      <c r="A1047" s="38">
        <v>17</v>
      </c>
      <c r="B1047" s="39">
        <f t="shared" si="55"/>
        <v>0</v>
      </c>
      <c r="C1047" s="39" t="str">
        <f t="shared" si="52"/>
        <v>2021 Prior Year</v>
      </c>
      <c r="D1047" s="40">
        <v>4</v>
      </c>
      <c r="E1047" s="662">
        <v>17</v>
      </c>
      <c r="F1047" s="40">
        <v>1</v>
      </c>
      <c r="G1047" s="311" t="s">
        <v>139</v>
      </c>
      <c r="H1047" s="40" t="s">
        <v>72</v>
      </c>
      <c r="I1047" s="658" t="s">
        <v>527</v>
      </c>
      <c r="J1047" s="303">
        <v>0</v>
      </c>
      <c r="K1047" s="304">
        <v>0</v>
      </c>
      <c r="L1047" s="305">
        <v>0</v>
      </c>
      <c r="M1047" s="305">
        <v>0</v>
      </c>
      <c r="N1047" s="303">
        <v>0</v>
      </c>
      <c r="O1047" s="306">
        <v>0</v>
      </c>
      <c r="P1047" s="303">
        <v>0</v>
      </c>
      <c r="Q1047" s="171">
        <f>VLOOKUP(C1047&amp;D1047&amp;A1047,'Delivery Counts'!$A$55:$I$86,8,FALSE)</f>
        <v>0</v>
      </c>
      <c r="R1047" s="171">
        <f>VLOOKUP(C1047&amp;D1047&amp;A1047,'Delivery Counts'!$A$55:$I$86,9,FALSE)</f>
        <v>0</v>
      </c>
      <c r="S1047" s="16">
        <f t="shared" si="53"/>
        <v>0</v>
      </c>
      <c r="T1047" s="237"/>
      <c r="U1047" s="237"/>
    </row>
    <row r="1048" spans="1:21" s="172" customFormat="1">
      <c r="A1048" s="38">
        <v>17</v>
      </c>
      <c r="B1048" s="39">
        <f t="shared" si="55"/>
        <v>0</v>
      </c>
      <c r="C1048" s="39" t="str">
        <f t="shared" si="52"/>
        <v>2021 Prior Year</v>
      </c>
      <c r="D1048" s="40">
        <v>4</v>
      </c>
      <c r="E1048" s="662">
        <v>17</v>
      </c>
      <c r="F1048" s="40">
        <v>1</v>
      </c>
      <c r="G1048" s="40" t="s">
        <v>139</v>
      </c>
      <c r="H1048" s="40" t="s">
        <v>73</v>
      </c>
      <c r="I1048" s="658" t="s">
        <v>528</v>
      </c>
      <c r="J1048" s="303">
        <v>0</v>
      </c>
      <c r="K1048" s="304">
        <v>0</v>
      </c>
      <c r="L1048" s="305">
        <v>0</v>
      </c>
      <c r="M1048" s="305">
        <v>0</v>
      </c>
      <c r="N1048" s="303">
        <v>0</v>
      </c>
      <c r="O1048" s="306">
        <v>0</v>
      </c>
      <c r="P1048" s="303">
        <v>0</v>
      </c>
      <c r="Q1048" s="171">
        <f>VLOOKUP(C1048&amp;D1048&amp;A1048,'Delivery Counts'!$A$55:$I$86,8,FALSE)</f>
        <v>0</v>
      </c>
      <c r="R1048" s="171">
        <f>VLOOKUP(C1048&amp;D1048&amp;A1048,'Delivery Counts'!$A$55:$I$86,9,FALSE)</f>
        <v>0</v>
      </c>
      <c r="S1048" s="16">
        <f t="shared" si="53"/>
        <v>0</v>
      </c>
      <c r="T1048" s="237"/>
      <c r="U1048" s="237"/>
    </row>
    <row r="1049" spans="1:21" s="172" customFormat="1">
      <c r="A1049" s="38">
        <v>17</v>
      </c>
      <c r="B1049" s="39">
        <f t="shared" si="29"/>
        <v>0</v>
      </c>
      <c r="C1049" s="39" t="str">
        <f t="shared" si="52"/>
        <v>2021 Prior Year</v>
      </c>
      <c r="D1049" s="40">
        <v>4</v>
      </c>
      <c r="E1049" s="662">
        <v>17</v>
      </c>
      <c r="F1049" s="40">
        <v>1</v>
      </c>
      <c r="G1049" s="40" t="s">
        <v>139</v>
      </c>
      <c r="H1049" s="40" t="s">
        <v>409</v>
      </c>
      <c r="I1049" s="640" t="s">
        <v>803</v>
      </c>
      <c r="J1049" s="303">
        <v>0</v>
      </c>
      <c r="K1049" s="304">
        <v>0</v>
      </c>
      <c r="L1049" s="305">
        <v>0</v>
      </c>
      <c r="M1049" s="305">
        <v>0</v>
      </c>
      <c r="N1049" s="303">
        <v>0</v>
      </c>
      <c r="O1049" s="306">
        <v>0</v>
      </c>
      <c r="P1049" s="303">
        <v>0</v>
      </c>
      <c r="Q1049" s="171">
        <f>VLOOKUP(C1049&amp;D1049&amp;A1049,'Delivery Counts'!$A$55:$I$86,8,FALSE)</f>
        <v>0</v>
      </c>
      <c r="R1049" s="171">
        <f>VLOOKUP(C1049&amp;D1049&amp;A1049,'Delivery Counts'!$A$55:$I$86,9,FALSE)</f>
        <v>0</v>
      </c>
      <c r="S1049" s="16">
        <f t="shared" si="53"/>
        <v>0</v>
      </c>
      <c r="T1049" s="237"/>
      <c r="U1049" s="237"/>
    </row>
    <row r="1050" spans="1:21" s="172" customFormat="1">
      <c r="A1050" s="38">
        <v>18</v>
      </c>
      <c r="B1050" s="39">
        <f t="shared" si="29"/>
        <v>0</v>
      </c>
      <c r="C1050" s="39" t="str">
        <f t="shared" si="52"/>
        <v>2021 Prior Year</v>
      </c>
      <c r="D1050" s="40">
        <v>4</v>
      </c>
      <c r="E1050" s="662">
        <v>18</v>
      </c>
      <c r="F1050" s="662" t="s">
        <v>739</v>
      </c>
      <c r="G1050" s="40" t="s">
        <v>138</v>
      </c>
      <c r="H1050" s="40" t="s">
        <v>211</v>
      </c>
      <c r="I1050" s="640" t="s">
        <v>261</v>
      </c>
      <c r="J1050" s="303">
        <v>0</v>
      </c>
      <c r="K1050" s="304">
        <v>0</v>
      </c>
      <c r="L1050" s="305">
        <v>0</v>
      </c>
      <c r="M1050" s="305">
        <v>0</v>
      </c>
      <c r="N1050" s="303">
        <v>0</v>
      </c>
      <c r="O1050" s="306">
        <v>0</v>
      </c>
      <c r="P1050" s="303">
        <v>0</v>
      </c>
      <c r="Q1050" s="171">
        <f>VLOOKUP(C1050&amp;D1050&amp;A1050,'Delivery Counts'!$A$55:$I$86,8,FALSE)</f>
        <v>0</v>
      </c>
      <c r="R1050" s="171">
        <f>VLOOKUP(C1050&amp;D1050&amp;A1050,'Delivery Counts'!$A$55:$I$86,9,FALSE)</f>
        <v>0</v>
      </c>
      <c r="S1050" s="16">
        <f t="shared" si="53"/>
        <v>0</v>
      </c>
      <c r="T1050" s="237"/>
      <c r="U1050" s="237"/>
    </row>
    <row r="1051" spans="1:21" s="172" customFormat="1">
      <c r="A1051" s="38">
        <v>18</v>
      </c>
      <c r="B1051" s="39">
        <f t="shared" ref="B1051:B1066" si="56">$B$6</f>
        <v>0</v>
      </c>
      <c r="C1051" s="39" t="str">
        <f t="shared" si="52"/>
        <v>2021 Prior Year</v>
      </c>
      <c r="D1051" s="40">
        <v>4</v>
      </c>
      <c r="E1051" s="662">
        <v>18</v>
      </c>
      <c r="F1051" s="40" t="s">
        <v>739</v>
      </c>
      <c r="G1051" s="311" t="s">
        <v>138</v>
      </c>
      <c r="H1051" s="40" t="s">
        <v>214</v>
      </c>
      <c r="I1051" s="658" t="s">
        <v>676</v>
      </c>
      <c r="J1051" s="303">
        <v>0</v>
      </c>
      <c r="K1051" s="304">
        <v>0</v>
      </c>
      <c r="L1051" s="305">
        <v>0</v>
      </c>
      <c r="M1051" s="305">
        <v>0</v>
      </c>
      <c r="N1051" s="303">
        <v>0</v>
      </c>
      <c r="O1051" s="306">
        <v>0</v>
      </c>
      <c r="P1051" s="303">
        <v>0</v>
      </c>
      <c r="Q1051" s="171">
        <f>VLOOKUP(C1051&amp;D1051&amp;A1051,'Delivery Counts'!$A$55:$I$86,8,FALSE)</f>
        <v>0</v>
      </c>
      <c r="R1051" s="171">
        <f>VLOOKUP(C1051&amp;D1051&amp;A1051,'Delivery Counts'!$A$55:$I$86,9,FALSE)</f>
        <v>0</v>
      </c>
      <c r="S1051" s="16">
        <f t="shared" si="53"/>
        <v>0</v>
      </c>
      <c r="T1051" s="237"/>
      <c r="U1051" s="237"/>
    </row>
    <row r="1052" spans="1:21" s="172" customFormat="1">
      <c r="A1052" s="38">
        <v>18</v>
      </c>
      <c r="B1052" s="39">
        <f t="shared" si="56"/>
        <v>0</v>
      </c>
      <c r="C1052" s="39" t="str">
        <f t="shared" si="52"/>
        <v>2021 Prior Year</v>
      </c>
      <c r="D1052" s="40">
        <v>4</v>
      </c>
      <c r="E1052" s="662">
        <v>18</v>
      </c>
      <c r="F1052" s="40" t="s">
        <v>739</v>
      </c>
      <c r="G1052" s="311" t="s">
        <v>138</v>
      </c>
      <c r="H1052" s="40" t="s">
        <v>215</v>
      </c>
      <c r="I1052" s="658" t="s">
        <v>216</v>
      </c>
      <c r="J1052" s="303">
        <v>0</v>
      </c>
      <c r="K1052" s="304">
        <v>0</v>
      </c>
      <c r="L1052" s="305">
        <v>0</v>
      </c>
      <c r="M1052" s="305">
        <v>0</v>
      </c>
      <c r="N1052" s="303">
        <v>0</v>
      </c>
      <c r="O1052" s="306">
        <v>0</v>
      </c>
      <c r="P1052" s="303">
        <v>0</v>
      </c>
      <c r="Q1052" s="171">
        <f>VLOOKUP(C1052&amp;D1052&amp;A1052,'Delivery Counts'!$A$55:$I$86,8,FALSE)</f>
        <v>0</v>
      </c>
      <c r="R1052" s="171">
        <f>VLOOKUP(C1052&amp;D1052&amp;A1052,'Delivery Counts'!$A$55:$I$86,9,FALSE)</f>
        <v>0</v>
      </c>
      <c r="S1052" s="16">
        <f t="shared" si="53"/>
        <v>0</v>
      </c>
      <c r="T1052" s="237"/>
      <c r="U1052" s="237"/>
    </row>
    <row r="1053" spans="1:21" s="172" customFormat="1">
      <c r="A1053" s="38">
        <v>18</v>
      </c>
      <c r="B1053" s="39">
        <f t="shared" si="56"/>
        <v>0</v>
      </c>
      <c r="C1053" s="39" t="str">
        <f t="shared" si="52"/>
        <v>2021 Prior Year</v>
      </c>
      <c r="D1053" s="40">
        <v>4</v>
      </c>
      <c r="E1053" s="662">
        <v>18</v>
      </c>
      <c r="F1053" s="40" t="s">
        <v>739</v>
      </c>
      <c r="G1053" s="311" t="s">
        <v>138</v>
      </c>
      <c r="H1053" s="40" t="s">
        <v>217</v>
      </c>
      <c r="I1053" s="658" t="s">
        <v>262</v>
      </c>
      <c r="J1053" s="303">
        <v>0</v>
      </c>
      <c r="K1053" s="304">
        <v>0</v>
      </c>
      <c r="L1053" s="305">
        <v>0</v>
      </c>
      <c r="M1053" s="305">
        <v>0</v>
      </c>
      <c r="N1053" s="303">
        <v>0</v>
      </c>
      <c r="O1053" s="306">
        <v>0</v>
      </c>
      <c r="P1053" s="303">
        <v>0</v>
      </c>
      <c r="Q1053" s="171">
        <f>VLOOKUP(C1053&amp;D1053&amp;A1053,'Delivery Counts'!$A$55:$I$86,8,FALSE)</f>
        <v>0</v>
      </c>
      <c r="R1053" s="171">
        <f>VLOOKUP(C1053&amp;D1053&amp;A1053,'Delivery Counts'!$A$55:$I$86,9,FALSE)</f>
        <v>0</v>
      </c>
      <c r="S1053" s="16">
        <f t="shared" si="53"/>
        <v>0</v>
      </c>
      <c r="T1053" s="237"/>
      <c r="U1053" s="237"/>
    </row>
    <row r="1054" spans="1:21" s="172" customFormat="1">
      <c r="A1054" s="38">
        <v>18</v>
      </c>
      <c r="B1054" s="39">
        <f t="shared" si="56"/>
        <v>0</v>
      </c>
      <c r="C1054" s="39" t="str">
        <f t="shared" si="52"/>
        <v>2021 Prior Year</v>
      </c>
      <c r="D1054" s="40">
        <v>4</v>
      </c>
      <c r="E1054" s="662">
        <v>18</v>
      </c>
      <c r="F1054" s="40" t="s">
        <v>739</v>
      </c>
      <c r="G1054" s="311" t="s">
        <v>138</v>
      </c>
      <c r="H1054" s="40" t="s">
        <v>218</v>
      </c>
      <c r="I1054" s="658" t="s">
        <v>677</v>
      </c>
      <c r="J1054" s="303">
        <v>0</v>
      </c>
      <c r="K1054" s="304">
        <v>0</v>
      </c>
      <c r="L1054" s="305">
        <v>0</v>
      </c>
      <c r="M1054" s="305">
        <v>0</v>
      </c>
      <c r="N1054" s="303">
        <v>0</v>
      </c>
      <c r="O1054" s="306">
        <v>0</v>
      </c>
      <c r="P1054" s="303">
        <v>0</v>
      </c>
      <c r="Q1054" s="171">
        <f>VLOOKUP(C1054&amp;D1054&amp;A1054,'Delivery Counts'!$A$55:$I$86,8,FALSE)</f>
        <v>0</v>
      </c>
      <c r="R1054" s="171">
        <f>VLOOKUP(C1054&amp;D1054&amp;A1054,'Delivery Counts'!$A$55:$I$86,9,FALSE)</f>
        <v>0</v>
      </c>
      <c r="S1054" s="16">
        <f t="shared" si="53"/>
        <v>0</v>
      </c>
      <c r="T1054" s="237"/>
      <c r="U1054" s="237"/>
    </row>
    <row r="1055" spans="1:21" s="172" customFormat="1">
      <c r="A1055" s="38">
        <v>18</v>
      </c>
      <c r="B1055" s="39">
        <f t="shared" si="56"/>
        <v>0</v>
      </c>
      <c r="C1055" s="39" t="str">
        <f t="shared" si="52"/>
        <v>2021 Prior Year</v>
      </c>
      <c r="D1055" s="40">
        <v>4</v>
      </c>
      <c r="E1055" s="662">
        <v>18</v>
      </c>
      <c r="F1055" s="40" t="s">
        <v>739</v>
      </c>
      <c r="G1055" s="311" t="s">
        <v>138</v>
      </c>
      <c r="H1055" s="40" t="s">
        <v>219</v>
      </c>
      <c r="I1055" s="658" t="s">
        <v>263</v>
      </c>
      <c r="J1055" s="303">
        <v>0</v>
      </c>
      <c r="K1055" s="304">
        <v>0</v>
      </c>
      <c r="L1055" s="305">
        <v>0</v>
      </c>
      <c r="M1055" s="305">
        <v>0</v>
      </c>
      <c r="N1055" s="303">
        <v>0</v>
      </c>
      <c r="O1055" s="306">
        <v>0</v>
      </c>
      <c r="P1055" s="303">
        <v>0</v>
      </c>
      <c r="Q1055" s="171">
        <f>VLOOKUP(C1055&amp;D1055&amp;A1055,'Delivery Counts'!$A$55:$I$86,8,FALSE)</f>
        <v>0</v>
      </c>
      <c r="R1055" s="171">
        <f>VLOOKUP(C1055&amp;D1055&amp;A1055,'Delivery Counts'!$A$55:$I$86,9,FALSE)</f>
        <v>0</v>
      </c>
      <c r="S1055" s="16">
        <f t="shared" si="53"/>
        <v>0</v>
      </c>
      <c r="T1055" s="237"/>
      <c r="U1055" s="237"/>
    </row>
    <row r="1056" spans="1:21" s="172" customFormat="1">
      <c r="A1056" s="38">
        <v>18</v>
      </c>
      <c r="B1056" s="39">
        <f t="shared" si="56"/>
        <v>0</v>
      </c>
      <c r="C1056" s="39" t="str">
        <f t="shared" si="52"/>
        <v>2021 Prior Year</v>
      </c>
      <c r="D1056" s="40">
        <v>4</v>
      </c>
      <c r="E1056" s="662">
        <v>18</v>
      </c>
      <c r="F1056" s="40" t="s">
        <v>739</v>
      </c>
      <c r="G1056" s="311" t="s">
        <v>138</v>
      </c>
      <c r="H1056" s="40" t="s">
        <v>220</v>
      </c>
      <c r="I1056" s="658" t="s">
        <v>675</v>
      </c>
      <c r="J1056" s="303">
        <v>0</v>
      </c>
      <c r="K1056" s="304">
        <v>0</v>
      </c>
      <c r="L1056" s="305">
        <v>0</v>
      </c>
      <c r="M1056" s="305">
        <v>0</v>
      </c>
      <c r="N1056" s="303">
        <v>0</v>
      </c>
      <c r="O1056" s="306">
        <v>0</v>
      </c>
      <c r="P1056" s="303">
        <v>0</v>
      </c>
      <c r="Q1056" s="171">
        <f>VLOOKUP(C1056&amp;D1056&amp;A1056,'Delivery Counts'!$A$55:$I$86,8,FALSE)</f>
        <v>0</v>
      </c>
      <c r="R1056" s="171">
        <f>VLOOKUP(C1056&amp;D1056&amp;A1056,'Delivery Counts'!$A$55:$I$86,9,FALSE)</f>
        <v>0</v>
      </c>
      <c r="S1056" s="16">
        <f t="shared" si="53"/>
        <v>0</v>
      </c>
      <c r="T1056" s="237"/>
      <c r="U1056" s="237"/>
    </row>
    <row r="1057" spans="1:21" s="172" customFormat="1">
      <c r="A1057" s="38">
        <v>18</v>
      </c>
      <c r="B1057" s="39">
        <f t="shared" si="56"/>
        <v>0</v>
      </c>
      <c r="C1057" s="39" t="str">
        <f t="shared" si="52"/>
        <v>2021 Prior Year</v>
      </c>
      <c r="D1057" s="40">
        <v>4</v>
      </c>
      <c r="E1057" s="662">
        <v>18</v>
      </c>
      <c r="F1057" s="40" t="s">
        <v>739</v>
      </c>
      <c r="G1057" s="311" t="s">
        <v>138</v>
      </c>
      <c r="H1057" s="40" t="s">
        <v>221</v>
      </c>
      <c r="I1057" s="658" t="s">
        <v>264</v>
      </c>
      <c r="J1057" s="303">
        <v>0</v>
      </c>
      <c r="K1057" s="304">
        <v>0</v>
      </c>
      <c r="L1057" s="305">
        <v>0</v>
      </c>
      <c r="M1057" s="305">
        <v>0</v>
      </c>
      <c r="N1057" s="303">
        <v>0</v>
      </c>
      <c r="O1057" s="306">
        <v>0</v>
      </c>
      <c r="P1057" s="303">
        <v>0</v>
      </c>
      <c r="Q1057" s="171">
        <f>VLOOKUP(C1057&amp;D1057&amp;A1057,'Delivery Counts'!$A$55:$I$86,8,FALSE)</f>
        <v>0</v>
      </c>
      <c r="R1057" s="171">
        <f>VLOOKUP(C1057&amp;D1057&amp;A1057,'Delivery Counts'!$A$55:$I$86,9,FALSE)</f>
        <v>0</v>
      </c>
      <c r="S1057" s="16">
        <f t="shared" si="53"/>
        <v>0</v>
      </c>
      <c r="T1057" s="237"/>
      <c r="U1057" s="237"/>
    </row>
    <row r="1058" spans="1:21" s="172" customFormat="1">
      <c r="A1058" s="38">
        <v>18</v>
      </c>
      <c r="B1058" s="39">
        <f t="shared" si="56"/>
        <v>0</v>
      </c>
      <c r="C1058" s="39" t="str">
        <f t="shared" si="52"/>
        <v>2021 Prior Year</v>
      </c>
      <c r="D1058" s="40">
        <v>4</v>
      </c>
      <c r="E1058" s="662">
        <v>18</v>
      </c>
      <c r="F1058" s="40" t="s">
        <v>739</v>
      </c>
      <c r="G1058" s="311" t="s">
        <v>138</v>
      </c>
      <c r="H1058" s="40" t="s">
        <v>222</v>
      </c>
      <c r="I1058" s="658" t="s">
        <v>206</v>
      </c>
      <c r="J1058" s="303">
        <v>0</v>
      </c>
      <c r="K1058" s="304">
        <v>0</v>
      </c>
      <c r="L1058" s="305">
        <v>0</v>
      </c>
      <c r="M1058" s="305">
        <v>0</v>
      </c>
      <c r="N1058" s="303">
        <v>0</v>
      </c>
      <c r="O1058" s="306">
        <v>0</v>
      </c>
      <c r="P1058" s="303">
        <v>0</v>
      </c>
      <c r="Q1058" s="171">
        <f>VLOOKUP(C1058&amp;D1058&amp;A1058,'Delivery Counts'!$A$55:$I$86,8,FALSE)</f>
        <v>0</v>
      </c>
      <c r="R1058" s="171">
        <f>VLOOKUP(C1058&amp;D1058&amp;A1058,'Delivery Counts'!$A$55:$I$86,9,FALSE)</f>
        <v>0</v>
      </c>
      <c r="S1058" s="16">
        <f t="shared" si="53"/>
        <v>0</v>
      </c>
      <c r="T1058" s="237"/>
      <c r="U1058" s="237"/>
    </row>
    <row r="1059" spans="1:21">
      <c r="A1059" s="38">
        <v>18</v>
      </c>
      <c r="B1059" s="39">
        <f t="shared" si="56"/>
        <v>0</v>
      </c>
      <c r="C1059" s="39" t="str">
        <f t="shared" si="52"/>
        <v>2021 Prior Year</v>
      </c>
      <c r="D1059" s="40">
        <v>4</v>
      </c>
      <c r="E1059" s="662">
        <v>18</v>
      </c>
      <c r="F1059" s="40" t="s">
        <v>739</v>
      </c>
      <c r="G1059" s="311" t="s">
        <v>138</v>
      </c>
      <c r="H1059" s="40" t="s">
        <v>223</v>
      </c>
      <c r="I1059" s="658" t="s">
        <v>181</v>
      </c>
      <c r="J1059" s="303">
        <v>0</v>
      </c>
      <c r="K1059" s="304">
        <v>0</v>
      </c>
      <c r="L1059" s="305">
        <v>0</v>
      </c>
      <c r="M1059" s="305">
        <v>0</v>
      </c>
      <c r="N1059" s="303">
        <v>0</v>
      </c>
      <c r="O1059" s="306">
        <v>0</v>
      </c>
      <c r="P1059" s="303">
        <v>0</v>
      </c>
      <c r="Q1059" s="171">
        <f>VLOOKUP(C1059&amp;D1059&amp;A1059,'Delivery Counts'!$A$55:$I$86,8,FALSE)</f>
        <v>0</v>
      </c>
      <c r="R1059" s="171">
        <f>VLOOKUP(C1059&amp;D1059&amp;A1059,'Delivery Counts'!$A$55:$I$86,9,FALSE)</f>
        <v>0</v>
      </c>
      <c r="S1059" s="16">
        <f t="shared" si="53"/>
        <v>0</v>
      </c>
    </row>
    <row r="1060" spans="1:21">
      <c r="A1060" s="38">
        <v>18</v>
      </c>
      <c r="B1060" s="39">
        <f t="shared" si="56"/>
        <v>0</v>
      </c>
      <c r="C1060" s="39" t="str">
        <f t="shared" si="52"/>
        <v>2021 Prior Year</v>
      </c>
      <c r="D1060" s="40">
        <v>4</v>
      </c>
      <c r="E1060" s="662">
        <v>18</v>
      </c>
      <c r="F1060" s="40" t="s">
        <v>739</v>
      </c>
      <c r="G1060" s="311" t="s">
        <v>138</v>
      </c>
      <c r="H1060" s="40" t="s">
        <v>150</v>
      </c>
      <c r="I1060" s="658" t="s">
        <v>204</v>
      </c>
      <c r="J1060" s="303">
        <v>0</v>
      </c>
      <c r="K1060" s="304">
        <v>0</v>
      </c>
      <c r="L1060" s="305">
        <v>0</v>
      </c>
      <c r="M1060" s="305">
        <v>0</v>
      </c>
      <c r="N1060" s="303">
        <v>0</v>
      </c>
      <c r="O1060" s="306">
        <v>0</v>
      </c>
      <c r="P1060" s="303">
        <v>0</v>
      </c>
      <c r="Q1060" s="171">
        <f>VLOOKUP(C1060&amp;D1060&amp;A1060,'Delivery Counts'!$A$55:$I$86,8,FALSE)</f>
        <v>0</v>
      </c>
      <c r="R1060" s="171">
        <f>VLOOKUP(C1060&amp;D1060&amp;A1060,'Delivery Counts'!$A$55:$I$86,9,FALSE)</f>
        <v>0</v>
      </c>
      <c r="S1060" s="16">
        <f t="shared" si="53"/>
        <v>0</v>
      </c>
    </row>
    <row r="1061" spans="1:21" s="172" customFormat="1">
      <c r="A1061" s="38">
        <v>18</v>
      </c>
      <c r="B1061" s="39">
        <f t="shared" si="56"/>
        <v>0</v>
      </c>
      <c r="C1061" s="39" t="str">
        <f t="shared" si="52"/>
        <v>2021 Prior Year</v>
      </c>
      <c r="D1061" s="40">
        <v>4</v>
      </c>
      <c r="E1061" s="662">
        <v>18</v>
      </c>
      <c r="F1061" s="40" t="s">
        <v>739</v>
      </c>
      <c r="G1061" s="311" t="s">
        <v>138</v>
      </c>
      <c r="H1061" s="40" t="s">
        <v>151</v>
      </c>
      <c r="I1061" s="658" t="s">
        <v>205</v>
      </c>
      <c r="J1061" s="303">
        <v>0</v>
      </c>
      <c r="K1061" s="304">
        <v>0</v>
      </c>
      <c r="L1061" s="305">
        <v>0</v>
      </c>
      <c r="M1061" s="305">
        <v>0</v>
      </c>
      <c r="N1061" s="303">
        <v>0</v>
      </c>
      <c r="O1061" s="306">
        <v>0</v>
      </c>
      <c r="P1061" s="303">
        <v>0</v>
      </c>
      <c r="Q1061" s="171">
        <f>VLOOKUP(C1061&amp;D1061&amp;A1061,'Delivery Counts'!$A$55:$I$86,8,FALSE)</f>
        <v>0</v>
      </c>
      <c r="R1061" s="171">
        <f>VLOOKUP(C1061&amp;D1061&amp;A1061,'Delivery Counts'!$A$55:$I$86,9,FALSE)</f>
        <v>0</v>
      </c>
      <c r="S1061" s="16">
        <f t="shared" si="53"/>
        <v>0</v>
      </c>
    </row>
    <row r="1062" spans="1:21" s="172" customFormat="1">
      <c r="A1062" s="38">
        <v>18</v>
      </c>
      <c r="B1062" s="39">
        <f t="shared" si="56"/>
        <v>0</v>
      </c>
      <c r="C1062" s="39" t="str">
        <f t="shared" si="52"/>
        <v>2021 Prior Year</v>
      </c>
      <c r="D1062" s="40">
        <v>4</v>
      </c>
      <c r="E1062" s="662">
        <v>18</v>
      </c>
      <c r="F1062" s="40" t="s">
        <v>739</v>
      </c>
      <c r="G1062" s="311" t="s">
        <v>138</v>
      </c>
      <c r="H1062" s="40" t="s">
        <v>152</v>
      </c>
      <c r="I1062" s="658" t="s">
        <v>182</v>
      </c>
      <c r="J1062" s="303">
        <v>0</v>
      </c>
      <c r="K1062" s="304">
        <v>0</v>
      </c>
      <c r="L1062" s="305">
        <v>0</v>
      </c>
      <c r="M1062" s="305">
        <v>0</v>
      </c>
      <c r="N1062" s="303">
        <v>0</v>
      </c>
      <c r="O1062" s="306">
        <v>0</v>
      </c>
      <c r="P1062" s="303">
        <v>0</v>
      </c>
      <c r="Q1062" s="171">
        <f>VLOOKUP(C1062&amp;D1062&amp;A1062,'Delivery Counts'!$A$55:$I$86,8,FALSE)</f>
        <v>0</v>
      </c>
      <c r="R1062" s="171">
        <f>VLOOKUP(C1062&amp;D1062&amp;A1062,'Delivery Counts'!$A$55:$I$86,9,FALSE)</f>
        <v>0</v>
      </c>
      <c r="S1062" s="16">
        <f t="shared" si="53"/>
        <v>0</v>
      </c>
      <c r="T1062" s="237"/>
      <c r="U1062" s="237"/>
    </row>
    <row r="1063" spans="1:21" s="172" customFormat="1">
      <c r="A1063" s="38">
        <v>18</v>
      </c>
      <c r="B1063" s="39">
        <f t="shared" si="56"/>
        <v>0</v>
      </c>
      <c r="C1063" s="39" t="str">
        <f t="shared" si="52"/>
        <v>2021 Prior Year</v>
      </c>
      <c r="D1063" s="40">
        <v>4</v>
      </c>
      <c r="E1063" s="662">
        <v>18</v>
      </c>
      <c r="F1063" s="40" t="s">
        <v>739</v>
      </c>
      <c r="G1063" s="311" t="s">
        <v>138</v>
      </c>
      <c r="H1063" s="40" t="s">
        <v>70</v>
      </c>
      <c r="I1063" s="658" t="s">
        <v>265</v>
      </c>
      <c r="J1063" s="303">
        <v>0</v>
      </c>
      <c r="K1063" s="304">
        <v>0</v>
      </c>
      <c r="L1063" s="305">
        <v>0</v>
      </c>
      <c r="M1063" s="305">
        <v>0</v>
      </c>
      <c r="N1063" s="303">
        <v>0</v>
      </c>
      <c r="O1063" s="306">
        <v>0</v>
      </c>
      <c r="P1063" s="303">
        <v>0</v>
      </c>
      <c r="Q1063" s="171">
        <f>VLOOKUP(C1063&amp;D1063&amp;A1063,'Delivery Counts'!$A$55:$I$86,8,FALSE)</f>
        <v>0</v>
      </c>
      <c r="R1063" s="171">
        <f>VLOOKUP(C1063&amp;D1063&amp;A1063,'Delivery Counts'!$A$55:$I$86,9,FALSE)</f>
        <v>0</v>
      </c>
      <c r="S1063" s="16">
        <f t="shared" si="53"/>
        <v>0</v>
      </c>
      <c r="T1063" s="237"/>
      <c r="U1063" s="237"/>
    </row>
    <row r="1064" spans="1:21" s="172" customFormat="1">
      <c r="A1064" s="38">
        <v>18</v>
      </c>
      <c r="B1064" s="39">
        <f t="shared" si="56"/>
        <v>0</v>
      </c>
      <c r="C1064" s="39" t="str">
        <f t="shared" si="52"/>
        <v>2021 Prior Year</v>
      </c>
      <c r="D1064" s="40">
        <v>4</v>
      </c>
      <c r="E1064" s="662">
        <v>18</v>
      </c>
      <c r="F1064" s="40" t="s">
        <v>739</v>
      </c>
      <c r="G1064" s="311" t="s">
        <v>138</v>
      </c>
      <c r="H1064" s="40" t="s">
        <v>71</v>
      </c>
      <c r="I1064" s="658" t="s">
        <v>266</v>
      </c>
      <c r="J1064" s="303">
        <v>0</v>
      </c>
      <c r="K1064" s="304">
        <v>0</v>
      </c>
      <c r="L1064" s="305">
        <v>0</v>
      </c>
      <c r="M1064" s="305">
        <v>0</v>
      </c>
      <c r="N1064" s="303">
        <v>0</v>
      </c>
      <c r="O1064" s="306">
        <v>0</v>
      </c>
      <c r="P1064" s="303">
        <v>0</v>
      </c>
      <c r="Q1064" s="171">
        <f>VLOOKUP(C1064&amp;D1064&amp;A1064,'Delivery Counts'!$A$55:$I$86,8,FALSE)</f>
        <v>0</v>
      </c>
      <c r="R1064" s="171">
        <f>VLOOKUP(C1064&amp;D1064&amp;A1064,'Delivery Counts'!$A$55:$I$86,9,FALSE)</f>
        <v>0</v>
      </c>
      <c r="S1064" s="16">
        <f t="shared" si="53"/>
        <v>0</v>
      </c>
      <c r="T1064" s="237"/>
      <c r="U1064" s="237"/>
    </row>
    <row r="1065" spans="1:21" s="172" customFormat="1">
      <c r="A1065" s="38">
        <v>18</v>
      </c>
      <c r="B1065" s="39">
        <f t="shared" si="56"/>
        <v>0</v>
      </c>
      <c r="C1065" s="39" t="str">
        <f t="shared" si="52"/>
        <v>2021 Prior Year</v>
      </c>
      <c r="D1065" s="40">
        <v>4</v>
      </c>
      <c r="E1065" s="662">
        <v>18</v>
      </c>
      <c r="F1065" s="40" t="s">
        <v>739</v>
      </c>
      <c r="G1065" s="311" t="s">
        <v>138</v>
      </c>
      <c r="H1065" s="40" t="s">
        <v>72</v>
      </c>
      <c r="I1065" s="658" t="s">
        <v>527</v>
      </c>
      <c r="J1065" s="303">
        <v>0</v>
      </c>
      <c r="K1065" s="304">
        <v>0</v>
      </c>
      <c r="L1065" s="305">
        <v>0</v>
      </c>
      <c r="M1065" s="305">
        <v>0</v>
      </c>
      <c r="N1065" s="303">
        <v>0</v>
      </c>
      <c r="O1065" s="306">
        <v>0</v>
      </c>
      <c r="P1065" s="303">
        <v>0</v>
      </c>
      <c r="Q1065" s="171">
        <f>VLOOKUP(C1065&amp;D1065&amp;A1065,'Delivery Counts'!$A$55:$I$86,8,FALSE)</f>
        <v>0</v>
      </c>
      <c r="R1065" s="171">
        <f>VLOOKUP(C1065&amp;D1065&amp;A1065,'Delivery Counts'!$A$55:$I$86,9,FALSE)</f>
        <v>0</v>
      </c>
      <c r="S1065" s="16">
        <f t="shared" si="53"/>
        <v>0</v>
      </c>
      <c r="T1065" s="237"/>
      <c r="U1065" s="237"/>
    </row>
    <row r="1066" spans="1:21" s="172" customFormat="1">
      <c r="A1066" s="38">
        <v>18</v>
      </c>
      <c r="B1066" s="39">
        <f t="shared" si="56"/>
        <v>0</v>
      </c>
      <c r="C1066" s="39" t="str">
        <f t="shared" si="52"/>
        <v>2021 Prior Year</v>
      </c>
      <c r="D1066" s="40">
        <v>4</v>
      </c>
      <c r="E1066" s="662">
        <v>18</v>
      </c>
      <c r="F1066" s="40" t="s">
        <v>739</v>
      </c>
      <c r="G1066" s="40" t="s">
        <v>138</v>
      </c>
      <c r="H1066" s="40" t="s">
        <v>73</v>
      </c>
      <c r="I1066" s="658" t="s">
        <v>528</v>
      </c>
      <c r="J1066" s="303">
        <v>0</v>
      </c>
      <c r="K1066" s="304">
        <v>0</v>
      </c>
      <c r="L1066" s="305">
        <v>0</v>
      </c>
      <c r="M1066" s="305">
        <v>0</v>
      </c>
      <c r="N1066" s="303">
        <v>0</v>
      </c>
      <c r="O1066" s="306">
        <v>0</v>
      </c>
      <c r="P1066" s="303">
        <v>0</v>
      </c>
      <c r="Q1066" s="171">
        <f>VLOOKUP(C1066&amp;D1066&amp;A1066,'Delivery Counts'!$A$55:$I$86,8,FALSE)</f>
        <v>0</v>
      </c>
      <c r="R1066" s="171">
        <f>VLOOKUP(C1066&amp;D1066&amp;A1066,'Delivery Counts'!$A$55:$I$86,9,FALSE)</f>
        <v>0</v>
      </c>
      <c r="S1066" s="16">
        <f t="shared" si="53"/>
        <v>0</v>
      </c>
      <c r="T1066" s="237"/>
      <c r="U1066" s="237"/>
    </row>
    <row r="1067" spans="1:21" s="172" customFormat="1">
      <c r="A1067" s="38">
        <v>18</v>
      </c>
      <c r="B1067" s="39">
        <f t="shared" si="29"/>
        <v>0</v>
      </c>
      <c r="C1067" s="39" t="str">
        <f t="shared" si="52"/>
        <v>2021 Prior Year</v>
      </c>
      <c r="D1067" s="40">
        <v>4</v>
      </c>
      <c r="E1067" s="662">
        <v>18</v>
      </c>
      <c r="F1067" s="40" t="s">
        <v>739</v>
      </c>
      <c r="G1067" s="40" t="s">
        <v>138</v>
      </c>
      <c r="H1067" s="40" t="s">
        <v>409</v>
      </c>
      <c r="I1067" s="640" t="s">
        <v>803</v>
      </c>
      <c r="J1067" s="303">
        <v>0</v>
      </c>
      <c r="K1067" s="304">
        <v>0</v>
      </c>
      <c r="L1067" s="305">
        <v>0</v>
      </c>
      <c r="M1067" s="305">
        <v>0</v>
      </c>
      <c r="N1067" s="303">
        <v>0</v>
      </c>
      <c r="O1067" s="306">
        <v>0</v>
      </c>
      <c r="P1067" s="303">
        <v>0</v>
      </c>
      <c r="Q1067" s="171">
        <f>VLOOKUP(C1067&amp;D1067&amp;A1067,'Delivery Counts'!$A$55:$I$86,8,FALSE)</f>
        <v>0</v>
      </c>
      <c r="R1067" s="171">
        <f>VLOOKUP(C1067&amp;D1067&amp;A1067,'Delivery Counts'!$A$55:$I$86,9,FALSE)</f>
        <v>0</v>
      </c>
      <c r="S1067" s="16">
        <f t="shared" si="53"/>
        <v>0</v>
      </c>
      <c r="T1067" s="237"/>
      <c r="U1067" s="237"/>
    </row>
    <row r="1068" spans="1:21" s="172" customFormat="1">
      <c r="A1068" s="38">
        <v>19</v>
      </c>
      <c r="B1068" s="39">
        <f t="shared" si="29"/>
        <v>0</v>
      </c>
      <c r="C1068" s="39" t="str">
        <f t="shared" si="52"/>
        <v>2021 Prior Year</v>
      </c>
      <c r="D1068" s="40">
        <v>4</v>
      </c>
      <c r="E1068" s="662">
        <v>19</v>
      </c>
      <c r="F1068" s="40" t="s">
        <v>739</v>
      </c>
      <c r="G1068" s="40" t="s">
        <v>139</v>
      </c>
      <c r="H1068" s="40" t="s">
        <v>211</v>
      </c>
      <c r="I1068" s="640" t="s">
        <v>261</v>
      </c>
      <c r="J1068" s="303">
        <v>0</v>
      </c>
      <c r="K1068" s="304">
        <v>0</v>
      </c>
      <c r="L1068" s="305">
        <v>0</v>
      </c>
      <c r="M1068" s="305">
        <v>0</v>
      </c>
      <c r="N1068" s="303">
        <v>0</v>
      </c>
      <c r="O1068" s="306">
        <v>0</v>
      </c>
      <c r="P1068" s="303">
        <v>0</v>
      </c>
      <c r="Q1068" s="171">
        <f>VLOOKUP(C1068&amp;D1068&amp;A1068,'Delivery Counts'!$A$55:$I$86,8,FALSE)</f>
        <v>0</v>
      </c>
      <c r="R1068" s="171">
        <f>VLOOKUP(C1068&amp;D1068&amp;A1068,'Delivery Counts'!$A$55:$I$86,9,FALSE)</f>
        <v>0</v>
      </c>
      <c r="S1068" s="16">
        <f t="shared" si="53"/>
        <v>0</v>
      </c>
      <c r="T1068" s="237"/>
      <c r="U1068" s="237"/>
    </row>
    <row r="1069" spans="1:21" s="172" customFormat="1">
      <c r="A1069" s="38">
        <v>19</v>
      </c>
      <c r="B1069" s="39">
        <f t="shared" ref="B1069:B1084" si="57">$B$6</f>
        <v>0</v>
      </c>
      <c r="C1069" s="39" t="str">
        <f t="shared" si="52"/>
        <v>2021 Prior Year</v>
      </c>
      <c r="D1069" s="40">
        <v>4</v>
      </c>
      <c r="E1069" s="662">
        <v>19</v>
      </c>
      <c r="F1069" s="40" t="s">
        <v>739</v>
      </c>
      <c r="G1069" s="311" t="s">
        <v>139</v>
      </c>
      <c r="H1069" s="40" t="s">
        <v>214</v>
      </c>
      <c r="I1069" s="658" t="s">
        <v>676</v>
      </c>
      <c r="J1069" s="303">
        <v>0</v>
      </c>
      <c r="K1069" s="304">
        <v>0</v>
      </c>
      <c r="L1069" s="305">
        <v>0</v>
      </c>
      <c r="M1069" s="305">
        <v>0</v>
      </c>
      <c r="N1069" s="303">
        <v>0</v>
      </c>
      <c r="O1069" s="306">
        <v>0</v>
      </c>
      <c r="P1069" s="303">
        <v>0</v>
      </c>
      <c r="Q1069" s="171">
        <f>VLOOKUP(C1069&amp;D1069&amp;A1069,'Delivery Counts'!$A$55:$I$86,8,FALSE)</f>
        <v>0</v>
      </c>
      <c r="R1069" s="171">
        <f>VLOOKUP(C1069&amp;D1069&amp;A1069,'Delivery Counts'!$A$55:$I$86,9,FALSE)</f>
        <v>0</v>
      </c>
      <c r="S1069" s="16">
        <f t="shared" si="53"/>
        <v>0</v>
      </c>
      <c r="T1069" s="237"/>
      <c r="U1069" s="237"/>
    </row>
    <row r="1070" spans="1:21" s="172" customFormat="1">
      <c r="A1070" s="38">
        <v>19</v>
      </c>
      <c r="B1070" s="39">
        <f t="shared" si="57"/>
        <v>0</v>
      </c>
      <c r="C1070" s="39" t="str">
        <f t="shared" si="52"/>
        <v>2021 Prior Year</v>
      </c>
      <c r="D1070" s="40">
        <v>4</v>
      </c>
      <c r="E1070" s="662">
        <v>19</v>
      </c>
      <c r="F1070" s="40" t="s">
        <v>739</v>
      </c>
      <c r="G1070" s="311" t="s">
        <v>139</v>
      </c>
      <c r="H1070" s="40" t="s">
        <v>215</v>
      </c>
      <c r="I1070" s="658" t="s">
        <v>216</v>
      </c>
      <c r="J1070" s="303">
        <v>0</v>
      </c>
      <c r="K1070" s="304">
        <v>0</v>
      </c>
      <c r="L1070" s="305">
        <v>0</v>
      </c>
      <c r="M1070" s="305">
        <v>0</v>
      </c>
      <c r="N1070" s="303">
        <v>0</v>
      </c>
      <c r="O1070" s="306">
        <v>0</v>
      </c>
      <c r="P1070" s="303">
        <v>0</v>
      </c>
      <c r="Q1070" s="171">
        <f>VLOOKUP(C1070&amp;D1070&amp;A1070,'Delivery Counts'!$A$55:$I$86,8,FALSE)</f>
        <v>0</v>
      </c>
      <c r="R1070" s="171">
        <f>VLOOKUP(C1070&amp;D1070&amp;A1070,'Delivery Counts'!$A$55:$I$86,9,FALSE)</f>
        <v>0</v>
      </c>
      <c r="S1070" s="16">
        <f t="shared" si="53"/>
        <v>0</v>
      </c>
      <c r="T1070" s="237"/>
      <c r="U1070" s="237"/>
    </row>
    <row r="1071" spans="1:21" s="172" customFormat="1">
      <c r="A1071" s="38">
        <v>19</v>
      </c>
      <c r="B1071" s="39">
        <f t="shared" si="57"/>
        <v>0</v>
      </c>
      <c r="C1071" s="39" t="str">
        <f t="shared" si="52"/>
        <v>2021 Prior Year</v>
      </c>
      <c r="D1071" s="40">
        <v>4</v>
      </c>
      <c r="E1071" s="662">
        <v>19</v>
      </c>
      <c r="F1071" s="40" t="s">
        <v>739</v>
      </c>
      <c r="G1071" s="311" t="s">
        <v>139</v>
      </c>
      <c r="H1071" s="40" t="s">
        <v>217</v>
      </c>
      <c r="I1071" s="658" t="s">
        <v>262</v>
      </c>
      <c r="J1071" s="303">
        <v>0</v>
      </c>
      <c r="K1071" s="304">
        <v>0</v>
      </c>
      <c r="L1071" s="305">
        <v>0</v>
      </c>
      <c r="M1071" s="305">
        <v>0</v>
      </c>
      <c r="N1071" s="303">
        <v>0</v>
      </c>
      <c r="O1071" s="306">
        <v>0</v>
      </c>
      <c r="P1071" s="303">
        <v>0</v>
      </c>
      <c r="Q1071" s="171">
        <f>VLOOKUP(C1071&amp;D1071&amp;A1071,'Delivery Counts'!$A$55:$I$86,8,FALSE)</f>
        <v>0</v>
      </c>
      <c r="R1071" s="171">
        <f>VLOOKUP(C1071&amp;D1071&amp;A1071,'Delivery Counts'!$A$55:$I$86,9,FALSE)</f>
        <v>0</v>
      </c>
      <c r="S1071" s="16">
        <f t="shared" si="53"/>
        <v>0</v>
      </c>
      <c r="T1071" s="237"/>
      <c r="U1071" s="237"/>
    </row>
    <row r="1072" spans="1:21" s="172" customFormat="1">
      <c r="A1072" s="38">
        <v>19</v>
      </c>
      <c r="B1072" s="39">
        <f t="shared" si="57"/>
        <v>0</v>
      </c>
      <c r="C1072" s="39" t="str">
        <f t="shared" si="52"/>
        <v>2021 Prior Year</v>
      </c>
      <c r="D1072" s="40">
        <v>4</v>
      </c>
      <c r="E1072" s="662">
        <v>19</v>
      </c>
      <c r="F1072" s="40" t="s">
        <v>739</v>
      </c>
      <c r="G1072" s="311" t="s">
        <v>139</v>
      </c>
      <c r="H1072" s="40" t="s">
        <v>218</v>
      </c>
      <c r="I1072" s="658" t="s">
        <v>677</v>
      </c>
      <c r="J1072" s="303">
        <v>0</v>
      </c>
      <c r="K1072" s="304">
        <v>0</v>
      </c>
      <c r="L1072" s="305">
        <v>0</v>
      </c>
      <c r="M1072" s="305">
        <v>0</v>
      </c>
      <c r="N1072" s="303">
        <v>0</v>
      </c>
      <c r="O1072" s="306">
        <v>0</v>
      </c>
      <c r="P1072" s="303">
        <v>0</v>
      </c>
      <c r="Q1072" s="171">
        <f>VLOOKUP(C1072&amp;D1072&amp;A1072,'Delivery Counts'!$A$55:$I$86,8,FALSE)</f>
        <v>0</v>
      </c>
      <c r="R1072" s="171">
        <f>VLOOKUP(C1072&amp;D1072&amp;A1072,'Delivery Counts'!$A$55:$I$86,9,FALSE)</f>
        <v>0</v>
      </c>
      <c r="S1072" s="16">
        <f t="shared" si="53"/>
        <v>0</v>
      </c>
      <c r="T1072" s="237"/>
      <c r="U1072" s="237"/>
    </row>
    <row r="1073" spans="1:21" s="172" customFormat="1">
      <c r="A1073" s="38">
        <v>19</v>
      </c>
      <c r="B1073" s="39">
        <f t="shared" si="57"/>
        <v>0</v>
      </c>
      <c r="C1073" s="39" t="str">
        <f t="shared" si="52"/>
        <v>2021 Prior Year</v>
      </c>
      <c r="D1073" s="40">
        <v>4</v>
      </c>
      <c r="E1073" s="662">
        <v>19</v>
      </c>
      <c r="F1073" s="40" t="s">
        <v>739</v>
      </c>
      <c r="G1073" s="311" t="s">
        <v>139</v>
      </c>
      <c r="H1073" s="40" t="s">
        <v>219</v>
      </c>
      <c r="I1073" s="658" t="s">
        <v>263</v>
      </c>
      <c r="J1073" s="303">
        <v>0</v>
      </c>
      <c r="K1073" s="304">
        <v>0</v>
      </c>
      <c r="L1073" s="305">
        <v>0</v>
      </c>
      <c r="M1073" s="305">
        <v>0</v>
      </c>
      <c r="N1073" s="303">
        <v>0</v>
      </c>
      <c r="O1073" s="306">
        <v>0</v>
      </c>
      <c r="P1073" s="303">
        <v>0</v>
      </c>
      <c r="Q1073" s="171">
        <f>VLOOKUP(C1073&amp;D1073&amp;A1073,'Delivery Counts'!$A$55:$I$86,8,FALSE)</f>
        <v>0</v>
      </c>
      <c r="R1073" s="171">
        <f>VLOOKUP(C1073&amp;D1073&amp;A1073,'Delivery Counts'!$A$55:$I$86,9,FALSE)</f>
        <v>0</v>
      </c>
      <c r="S1073" s="16">
        <f t="shared" si="53"/>
        <v>0</v>
      </c>
      <c r="T1073" s="237"/>
      <c r="U1073" s="237"/>
    </row>
    <row r="1074" spans="1:21" s="172" customFormat="1">
      <c r="A1074" s="38">
        <v>19</v>
      </c>
      <c r="B1074" s="39">
        <f t="shared" si="57"/>
        <v>0</v>
      </c>
      <c r="C1074" s="39" t="str">
        <f t="shared" si="52"/>
        <v>2021 Prior Year</v>
      </c>
      <c r="D1074" s="40">
        <v>4</v>
      </c>
      <c r="E1074" s="662">
        <v>19</v>
      </c>
      <c r="F1074" s="40" t="s">
        <v>739</v>
      </c>
      <c r="G1074" s="311" t="s">
        <v>139</v>
      </c>
      <c r="H1074" s="40" t="s">
        <v>220</v>
      </c>
      <c r="I1074" s="658" t="s">
        <v>675</v>
      </c>
      <c r="J1074" s="303">
        <v>0</v>
      </c>
      <c r="K1074" s="304">
        <v>0</v>
      </c>
      <c r="L1074" s="305">
        <v>0</v>
      </c>
      <c r="M1074" s="305">
        <v>0</v>
      </c>
      <c r="N1074" s="303">
        <v>0</v>
      </c>
      <c r="O1074" s="306">
        <v>0</v>
      </c>
      <c r="P1074" s="303">
        <v>0</v>
      </c>
      <c r="Q1074" s="171">
        <f>VLOOKUP(C1074&amp;D1074&amp;A1074,'Delivery Counts'!$A$55:$I$86,8,FALSE)</f>
        <v>0</v>
      </c>
      <c r="R1074" s="171">
        <f>VLOOKUP(C1074&amp;D1074&amp;A1074,'Delivery Counts'!$A$55:$I$86,9,FALSE)</f>
        <v>0</v>
      </c>
      <c r="S1074" s="16">
        <f t="shared" si="53"/>
        <v>0</v>
      </c>
      <c r="T1074" s="237"/>
      <c r="U1074" s="237"/>
    </row>
    <row r="1075" spans="1:21" s="172" customFormat="1">
      <c r="A1075" s="38">
        <v>19</v>
      </c>
      <c r="B1075" s="39">
        <f t="shared" si="57"/>
        <v>0</v>
      </c>
      <c r="C1075" s="39" t="str">
        <f t="shared" ref="C1075:C1157" si="58">$C$582</f>
        <v>2021 Prior Year</v>
      </c>
      <c r="D1075" s="40">
        <v>4</v>
      </c>
      <c r="E1075" s="662">
        <v>19</v>
      </c>
      <c r="F1075" s="40" t="s">
        <v>739</v>
      </c>
      <c r="G1075" s="311" t="s">
        <v>139</v>
      </c>
      <c r="H1075" s="40" t="s">
        <v>221</v>
      </c>
      <c r="I1075" s="658" t="s">
        <v>264</v>
      </c>
      <c r="J1075" s="303">
        <v>0</v>
      </c>
      <c r="K1075" s="304">
        <v>0</v>
      </c>
      <c r="L1075" s="305">
        <v>0</v>
      </c>
      <c r="M1075" s="305">
        <v>0</v>
      </c>
      <c r="N1075" s="303">
        <v>0</v>
      </c>
      <c r="O1075" s="306">
        <v>0</v>
      </c>
      <c r="P1075" s="303">
        <v>0</v>
      </c>
      <c r="Q1075" s="171">
        <f>VLOOKUP(C1075&amp;D1075&amp;A1075,'Delivery Counts'!$A$55:$I$86,8,FALSE)</f>
        <v>0</v>
      </c>
      <c r="R1075" s="171">
        <f>VLOOKUP(C1075&amp;D1075&amp;A1075,'Delivery Counts'!$A$55:$I$86,9,FALSE)</f>
        <v>0</v>
      </c>
      <c r="S1075" s="16">
        <f t="shared" ref="S1075:S1157" si="59">Q1075+R1075</f>
        <v>0</v>
      </c>
      <c r="T1075" s="237"/>
      <c r="U1075" s="237"/>
    </row>
    <row r="1076" spans="1:21" s="172" customFormat="1">
      <c r="A1076" s="38">
        <v>19</v>
      </c>
      <c r="B1076" s="39">
        <f t="shared" si="57"/>
        <v>0</v>
      </c>
      <c r="C1076" s="39" t="str">
        <f t="shared" si="58"/>
        <v>2021 Prior Year</v>
      </c>
      <c r="D1076" s="40">
        <v>4</v>
      </c>
      <c r="E1076" s="662">
        <v>19</v>
      </c>
      <c r="F1076" s="40" t="s">
        <v>739</v>
      </c>
      <c r="G1076" s="311" t="s">
        <v>139</v>
      </c>
      <c r="H1076" s="40" t="s">
        <v>222</v>
      </c>
      <c r="I1076" s="658" t="s">
        <v>206</v>
      </c>
      <c r="J1076" s="303">
        <v>0</v>
      </c>
      <c r="K1076" s="304">
        <v>0</v>
      </c>
      <c r="L1076" s="305">
        <v>0</v>
      </c>
      <c r="M1076" s="305">
        <v>0</v>
      </c>
      <c r="N1076" s="303">
        <v>0</v>
      </c>
      <c r="O1076" s="306">
        <v>0</v>
      </c>
      <c r="P1076" s="303">
        <v>0</v>
      </c>
      <c r="Q1076" s="171">
        <f>VLOOKUP(C1076&amp;D1076&amp;A1076,'Delivery Counts'!$A$55:$I$86,8,FALSE)</f>
        <v>0</v>
      </c>
      <c r="R1076" s="171">
        <f>VLOOKUP(C1076&amp;D1076&amp;A1076,'Delivery Counts'!$A$55:$I$86,9,FALSE)</f>
        <v>0</v>
      </c>
      <c r="S1076" s="16">
        <f t="shared" si="59"/>
        <v>0</v>
      </c>
      <c r="T1076" s="237"/>
      <c r="U1076" s="237"/>
    </row>
    <row r="1077" spans="1:21">
      <c r="A1077" s="38">
        <v>19</v>
      </c>
      <c r="B1077" s="39">
        <f t="shared" si="57"/>
        <v>0</v>
      </c>
      <c r="C1077" s="39" t="str">
        <f t="shared" si="58"/>
        <v>2021 Prior Year</v>
      </c>
      <c r="D1077" s="40">
        <v>4</v>
      </c>
      <c r="E1077" s="662">
        <v>19</v>
      </c>
      <c r="F1077" s="40" t="s">
        <v>739</v>
      </c>
      <c r="G1077" s="311" t="s">
        <v>139</v>
      </c>
      <c r="H1077" s="40" t="s">
        <v>223</v>
      </c>
      <c r="I1077" s="658" t="s">
        <v>181</v>
      </c>
      <c r="J1077" s="303">
        <v>0</v>
      </c>
      <c r="K1077" s="304">
        <v>0</v>
      </c>
      <c r="L1077" s="305">
        <v>0</v>
      </c>
      <c r="M1077" s="305">
        <v>0</v>
      </c>
      <c r="N1077" s="303">
        <v>0</v>
      </c>
      <c r="O1077" s="306">
        <v>0</v>
      </c>
      <c r="P1077" s="303">
        <v>0</v>
      </c>
      <c r="Q1077" s="171">
        <f>VLOOKUP(C1077&amp;D1077&amp;A1077,'Delivery Counts'!$A$55:$I$86,8,FALSE)</f>
        <v>0</v>
      </c>
      <c r="R1077" s="171">
        <f>VLOOKUP(C1077&amp;D1077&amp;A1077,'Delivery Counts'!$A$55:$I$86,9,FALSE)</f>
        <v>0</v>
      </c>
      <c r="S1077" s="16">
        <f t="shared" si="59"/>
        <v>0</v>
      </c>
    </row>
    <row r="1078" spans="1:21">
      <c r="A1078" s="38">
        <v>19</v>
      </c>
      <c r="B1078" s="39">
        <f t="shared" si="57"/>
        <v>0</v>
      </c>
      <c r="C1078" s="39" t="str">
        <f t="shared" si="58"/>
        <v>2021 Prior Year</v>
      </c>
      <c r="D1078" s="40">
        <v>4</v>
      </c>
      <c r="E1078" s="662">
        <v>19</v>
      </c>
      <c r="F1078" s="40" t="s">
        <v>739</v>
      </c>
      <c r="G1078" s="311" t="s">
        <v>139</v>
      </c>
      <c r="H1078" s="40" t="s">
        <v>150</v>
      </c>
      <c r="I1078" s="658" t="s">
        <v>204</v>
      </c>
      <c r="J1078" s="303">
        <v>0</v>
      </c>
      <c r="K1078" s="304">
        <v>0</v>
      </c>
      <c r="L1078" s="305">
        <v>0</v>
      </c>
      <c r="M1078" s="305">
        <v>0</v>
      </c>
      <c r="N1078" s="303">
        <v>0</v>
      </c>
      <c r="O1078" s="306">
        <v>0</v>
      </c>
      <c r="P1078" s="303">
        <v>0</v>
      </c>
      <c r="Q1078" s="171">
        <f>VLOOKUP(C1078&amp;D1078&amp;A1078,'Delivery Counts'!$A$55:$I$86,8,FALSE)</f>
        <v>0</v>
      </c>
      <c r="R1078" s="171">
        <f>VLOOKUP(C1078&amp;D1078&amp;A1078,'Delivery Counts'!$A$55:$I$86,9,FALSE)</f>
        <v>0</v>
      </c>
      <c r="S1078" s="16">
        <f t="shared" si="59"/>
        <v>0</v>
      </c>
    </row>
    <row r="1079" spans="1:21" s="172" customFormat="1">
      <c r="A1079" s="38">
        <v>19</v>
      </c>
      <c r="B1079" s="39">
        <f t="shared" si="57"/>
        <v>0</v>
      </c>
      <c r="C1079" s="39" t="str">
        <f t="shared" si="58"/>
        <v>2021 Prior Year</v>
      </c>
      <c r="D1079" s="40">
        <v>4</v>
      </c>
      <c r="E1079" s="662">
        <v>19</v>
      </c>
      <c r="F1079" s="40" t="s">
        <v>739</v>
      </c>
      <c r="G1079" s="311" t="s">
        <v>139</v>
      </c>
      <c r="H1079" s="40" t="s">
        <v>151</v>
      </c>
      <c r="I1079" s="658" t="s">
        <v>205</v>
      </c>
      <c r="J1079" s="303">
        <v>0</v>
      </c>
      <c r="K1079" s="304">
        <v>0</v>
      </c>
      <c r="L1079" s="305">
        <v>0</v>
      </c>
      <c r="M1079" s="305">
        <v>0</v>
      </c>
      <c r="N1079" s="303">
        <v>0</v>
      </c>
      <c r="O1079" s="306">
        <v>0</v>
      </c>
      <c r="P1079" s="303">
        <v>0</v>
      </c>
      <c r="Q1079" s="171">
        <f>VLOOKUP(C1079&amp;D1079&amp;A1079,'Delivery Counts'!$A$55:$I$86,8,FALSE)</f>
        <v>0</v>
      </c>
      <c r="R1079" s="171">
        <f>VLOOKUP(C1079&amp;D1079&amp;A1079,'Delivery Counts'!$A$55:$I$86,9,FALSE)</f>
        <v>0</v>
      </c>
      <c r="S1079" s="16">
        <f t="shared" si="59"/>
        <v>0</v>
      </c>
    </row>
    <row r="1080" spans="1:21" s="172" customFormat="1">
      <c r="A1080" s="38">
        <v>19</v>
      </c>
      <c r="B1080" s="39">
        <f t="shared" si="57"/>
        <v>0</v>
      </c>
      <c r="C1080" s="39" t="str">
        <f t="shared" si="58"/>
        <v>2021 Prior Year</v>
      </c>
      <c r="D1080" s="40">
        <v>4</v>
      </c>
      <c r="E1080" s="662">
        <v>19</v>
      </c>
      <c r="F1080" s="40" t="s">
        <v>739</v>
      </c>
      <c r="G1080" s="311" t="s">
        <v>139</v>
      </c>
      <c r="H1080" s="40" t="s">
        <v>152</v>
      </c>
      <c r="I1080" s="658" t="s">
        <v>182</v>
      </c>
      <c r="J1080" s="303">
        <v>0</v>
      </c>
      <c r="K1080" s="304">
        <v>0</v>
      </c>
      <c r="L1080" s="305">
        <v>0</v>
      </c>
      <c r="M1080" s="305">
        <v>0</v>
      </c>
      <c r="N1080" s="303">
        <v>0</v>
      </c>
      <c r="O1080" s="306">
        <v>0</v>
      </c>
      <c r="P1080" s="303">
        <v>0</v>
      </c>
      <c r="Q1080" s="171">
        <f>VLOOKUP(C1080&amp;D1080&amp;A1080,'Delivery Counts'!$A$55:$I$86,8,FALSE)</f>
        <v>0</v>
      </c>
      <c r="R1080" s="171">
        <f>VLOOKUP(C1080&amp;D1080&amp;A1080,'Delivery Counts'!$A$55:$I$86,9,FALSE)</f>
        <v>0</v>
      </c>
      <c r="S1080" s="16">
        <f t="shared" si="59"/>
        <v>0</v>
      </c>
      <c r="T1080" s="237"/>
      <c r="U1080" s="237"/>
    </row>
    <row r="1081" spans="1:21" s="172" customFormat="1">
      <c r="A1081" s="38">
        <v>19</v>
      </c>
      <c r="B1081" s="39">
        <f t="shared" si="57"/>
        <v>0</v>
      </c>
      <c r="C1081" s="39" t="str">
        <f t="shared" si="58"/>
        <v>2021 Prior Year</v>
      </c>
      <c r="D1081" s="40">
        <v>4</v>
      </c>
      <c r="E1081" s="662">
        <v>19</v>
      </c>
      <c r="F1081" s="40" t="s">
        <v>739</v>
      </c>
      <c r="G1081" s="311" t="s">
        <v>139</v>
      </c>
      <c r="H1081" s="40" t="s">
        <v>70</v>
      </c>
      <c r="I1081" s="658" t="s">
        <v>265</v>
      </c>
      <c r="J1081" s="303">
        <v>0</v>
      </c>
      <c r="K1081" s="304">
        <v>0</v>
      </c>
      <c r="L1081" s="305">
        <v>0</v>
      </c>
      <c r="M1081" s="305">
        <v>0</v>
      </c>
      <c r="N1081" s="303">
        <v>0</v>
      </c>
      <c r="O1081" s="306">
        <v>0</v>
      </c>
      <c r="P1081" s="303">
        <v>0</v>
      </c>
      <c r="Q1081" s="171">
        <f>VLOOKUP(C1081&amp;D1081&amp;A1081,'Delivery Counts'!$A$55:$I$86,8,FALSE)</f>
        <v>0</v>
      </c>
      <c r="R1081" s="171">
        <f>VLOOKUP(C1081&amp;D1081&amp;A1081,'Delivery Counts'!$A$55:$I$86,9,FALSE)</f>
        <v>0</v>
      </c>
      <c r="S1081" s="16">
        <f t="shared" si="59"/>
        <v>0</v>
      </c>
      <c r="T1081" s="237"/>
      <c r="U1081" s="237"/>
    </row>
    <row r="1082" spans="1:21" s="172" customFormat="1">
      <c r="A1082" s="38">
        <v>19</v>
      </c>
      <c r="B1082" s="39">
        <f t="shared" si="57"/>
        <v>0</v>
      </c>
      <c r="C1082" s="39" t="str">
        <f t="shared" si="58"/>
        <v>2021 Prior Year</v>
      </c>
      <c r="D1082" s="40">
        <v>4</v>
      </c>
      <c r="E1082" s="662">
        <v>19</v>
      </c>
      <c r="F1082" s="40" t="s">
        <v>739</v>
      </c>
      <c r="G1082" s="311" t="s">
        <v>139</v>
      </c>
      <c r="H1082" s="40" t="s">
        <v>71</v>
      </c>
      <c r="I1082" s="658" t="s">
        <v>266</v>
      </c>
      <c r="J1082" s="303">
        <v>0</v>
      </c>
      <c r="K1082" s="304">
        <v>0</v>
      </c>
      <c r="L1082" s="305">
        <v>0</v>
      </c>
      <c r="M1082" s="305">
        <v>0</v>
      </c>
      <c r="N1082" s="303">
        <v>0</v>
      </c>
      <c r="O1082" s="306">
        <v>0</v>
      </c>
      <c r="P1082" s="303">
        <v>0</v>
      </c>
      <c r="Q1082" s="171">
        <f>VLOOKUP(C1082&amp;D1082&amp;A1082,'Delivery Counts'!$A$55:$I$86,8,FALSE)</f>
        <v>0</v>
      </c>
      <c r="R1082" s="171">
        <f>VLOOKUP(C1082&amp;D1082&amp;A1082,'Delivery Counts'!$A$55:$I$86,9,FALSE)</f>
        <v>0</v>
      </c>
      <c r="S1082" s="16">
        <f t="shared" si="59"/>
        <v>0</v>
      </c>
      <c r="T1082" s="237"/>
      <c r="U1082" s="237"/>
    </row>
    <row r="1083" spans="1:21" s="172" customFormat="1">
      <c r="A1083" s="38">
        <v>19</v>
      </c>
      <c r="B1083" s="39">
        <f t="shared" si="57"/>
        <v>0</v>
      </c>
      <c r="C1083" s="39" t="str">
        <f t="shared" si="58"/>
        <v>2021 Prior Year</v>
      </c>
      <c r="D1083" s="40">
        <v>4</v>
      </c>
      <c r="E1083" s="662">
        <v>19</v>
      </c>
      <c r="F1083" s="40" t="s">
        <v>739</v>
      </c>
      <c r="G1083" s="311" t="s">
        <v>139</v>
      </c>
      <c r="H1083" s="40" t="s">
        <v>72</v>
      </c>
      <c r="I1083" s="658" t="s">
        <v>527</v>
      </c>
      <c r="J1083" s="303">
        <v>0</v>
      </c>
      <c r="K1083" s="304">
        <v>0</v>
      </c>
      <c r="L1083" s="305">
        <v>0</v>
      </c>
      <c r="M1083" s="305">
        <v>0</v>
      </c>
      <c r="N1083" s="303">
        <v>0</v>
      </c>
      <c r="O1083" s="306">
        <v>0</v>
      </c>
      <c r="P1083" s="303">
        <v>0</v>
      </c>
      <c r="Q1083" s="171">
        <f>VLOOKUP(C1083&amp;D1083&amp;A1083,'Delivery Counts'!$A$55:$I$86,8,FALSE)</f>
        <v>0</v>
      </c>
      <c r="R1083" s="171">
        <f>VLOOKUP(C1083&amp;D1083&amp;A1083,'Delivery Counts'!$A$55:$I$86,9,FALSE)</f>
        <v>0</v>
      </c>
      <c r="S1083" s="16">
        <f t="shared" si="59"/>
        <v>0</v>
      </c>
      <c r="T1083" s="237"/>
      <c r="U1083" s="237"/>
    </row>
    <row r="1084" spans="1:21" s="172" customFormat="1">
      <c r="A1084" s="38">
        <v>19</v>
      </c>
      <c r="B1084" s="39">
        <f t="shared" si="57"/>
        <v>0</v>
      </c>
      <c r="C1084" s="39" t="str">
        <f t="shared" si="58"/>
        <v>2021 Prior Year</v>
      </c>
      <c r="D1084" s="40">
        <v>4</v>
      </c>
      <c r="E1084" s="662">
        <v>19</v>
      </c>
      <c r="F1084" s="40" t="s">
        <v>739</v>
      </c>
      <c r="G1084" s="40" t="s">
        <v>139</v>
      </c>
      <c r="H1084" s="40" t="s">
        <v>73</v>
      </c>
      <c r="I1084" s="658" t="s">
        <v>528</v>
      </c>
      <c r="J1084" s="303">
        <v>0</v>
      </c>
      <c r="K1084" s="304">
        <v>0</v>
      </c>
      <c r="L1084" s="305">
        <v>0</v>
      </c>
      <c r="M1084" s="305">
        <v>0</v>
      </c>
      <c r="N1084" s="303">
        <v>0</v>
      </c>
      <c r="O1084" s="306">
        <v>0</v>
      </c>
      <c r="P1084" s="303">
        <v>0</v>
      </c>
      <c r="Q1084" s="171">
        <f>VLOOKUP(C1084&amp;D1084&amp;A1084,'Delivery Counts'!$A$55:$I$86,8,FALSE)</f>
        <v>0</v>
      </c>
      <c r="R1084" s="171">
        <f>VLOOKUP(C1084&amp;D1084&amp;A1084,'Delivery Counts'!$A$55:$I$86,9,FALSE)</f>
        <v>0</v>
      </c>
      <c r="S1084" s="16">
        <f t="shared" si="59"/>
        <v>0</v>
      </c>
      <c r="T1084" s="237"/>
      <c r="U1084" s="237"/>
    </row>
    <row r="1085" spans="1:21" s="172" customFormat="1">
      <c r="A1085" s="38">
        <v>19</v>
      </c>
      <c r="B1085" s="39">
        <f t="shared" si="29"/>
        <v>0</v>
      </c>
      <c r="C1085" s="39" t="str">
        <f t="shared" si="58"/>
        <v>2021 Prior Year</v>
      </c>
      <c r="D1085" s="40">
        <v>4</v>
      </c>
      <c r="E1085" s="662">
        <v>19</v>
      </c>
      <c r="F1085" s="40" t="s">
        <v>739</v>
      </c>
      <c r="G1085" s="40" t="s">
        <v>139</v>
      </c>
      <c r="H1085" s="40" t="s">
        <v>409</v>
      </c>
      <c r="I1085" s="640" t="s">
        <v>803</v>
      </c>
      <c r="J1085" s="303">
        <v>0</v>
      </c>
      <c r="K1085" s="304">
        <v>0</v>
      </c>
      <c r="L1085" s="305">
        <v>0</v>
      </c>
      <c r="M1085" s="305">
        <v>0</v>
      </c>
      <c r="N1085" s="303">
        <v>0</v>
      </c>
      <c r="O1085" s="306">
        <v>0</v>
      </c>
      <c r="P1085" s="303">
        <v>0</v>
      </c>
      <c r="Q1085" s="171">
        <f>VLOOKUP(C1085&amp;D1085&amp;A1085,'Delivery Counts'!$A$55:$I$86,8,FALSE)</f>
        <v>0</v>
      </c>
      <c r="R1085" s="171">
        <f>VLOOKUP(C1085&amp;D1085&amp;A1085,'Delivery Counts'!$A$55:$I$86,9,FALSE)</f>
        <v>0</v>
      </c>
      <c r="S1085" s="16">
        <f t="shared" si="59"/>
        <v>0</v>
      </c>
      <c r="T1085" s="237"/>
      <c r="U1085" s="237"/>
    </row>
    <row r="1086" spans="1:21" s="172" customFormat="1">
      <c r="A1086" s="38">
        <v>20</v>
      </c>
      <c r="B1086" s="39">
        <f t="shared" si="29"/>
        <v>0</v>
      </c>
      <c r="C1086" s="39" t="str">
        <f t="shared" si="58"/>
        <v>2021 Prior Year</v>
      </c>
      <c r="D1086" s="40">
        <v>4</v>
      </c>
      <c r="E1086" s="662">
        <v>20</v>
      </c>
      <c r="F1086" s="662" t="s">
        <v>740</v>
      </c>
      <c r="G1086" s="40" t="s">
        <v>138</v>
      </c>
      <c r="H1086" s="40" t="s">
        <v>211</v>
      </c>
      <c r="I1086" s="640" t="s">
        <v>261</v>
      </c>
      <c r="J1086" s="303">
        <v>0</v>
      </c>
      <c r="K1086" s="304">
        <v>0</v>
      </c>
      <c r="L1086" s="305">
        <v>0</v>
      </c>
      <c r="M1086" s="305">
        <v>0</v>
      </c>
      <c r="N1086" s="303">
        <v>0</v>
      </c>
      <c r="O1086" s="306">
        <v>0</v>
      </c>
      <c r="P1086" s="303">
        <v>0</v>
      </c>
      <c r="Q1086" s="171">
        <f>VLOOKUP(C1086&amp;D1086&amp;A1086,'Delivery Counts'!$A$55:$I$86,8,FALSE)</f>
        <v>0</v>
      </c>
      <c r="R1086" s="171">
        <f>VLOOKUP(C1086&amp;D1086&amp;A1086,'Delivery Counts'!$A$55:$I$86,9,FALSE)</f>
        <v>0</v>
      </c>
      <c r="S1086" s="16">
        <f t="shared" si="59"/>
        <v>0</v>
      </c>
      <c r="T1086" s="237"/>
      <c r="U1086" s="237"/>
    </row>
    <row r="1087" spans="1:21" s="172" customFormat="1">
      <c r="A1087" s="38">
        <v>20</v>
      </c>
      <c r="B1087" s="39">
        <f t="shared" ref="B1087:B1102" si="60">$B$6</f>
        <v>0</v>
      </c>
      <c r="C1087" s="39" t="str">
        <f t="shared" si="58"/>
        <v>2021 Prior Year</v>
      </c>
      <c r="D1087" s="40">
        <v>4</v>
      </c>
      <c r="E1087" s="662">
        <v>20</v>
      </c>
      <c r="F1087" s="40" t="s">
        <v>740</v>
      </c>
      <c r="G1087" s="311" t="s">
        <v>138</v>
      </c>
      <c r="H1087" s="40" t="s">
        <v>214</v>
      </c>
      <c r="I1087" s="658" t="s">
        <v>676</v>
      </c>
      <c r="J1087" s="303">
        <v>0</v>
      </c>
      <c r="K1087" s="304">
        <v>0</v>
      </c>
      <c r="L1087" s="305">
        <v>0</v>
      </c>
      <c r="M1087" s="305">
        <v>0</v>
      </c>
      <c r="N1087" s="303">
        <v>0</v>
      </c>
      <c r="O1087" s="306">
        <v>0</v>
      </c>
      <c r="P1087" s="303">
        <v>0</v>
      </c>
      <c r="Q1087" s="171">
        <f>VLOOKUP(C1087&amp;D1087&amp;A1087,'Delivery Counts'!$A$55:$I$86,8,FALSE)</f>
        <v>0</v>
      </c>
      <c r="R1087" s="171">
        <f>VLOOKUP(C1087&amp;D1087&amp;A1087,'Delivery Counts'!$A$55:$I$86,9,FALSE)</f>
        <v>0</v>
      </c>
      <c r="S1087" s="16">
        <f t="shared" si="59"/>
        <v>0</v>
      </c>
      <c r="T1087" s="237"/>
      <c r="U1087" s="237"/>
    </row>
    <row r="1088" spans="1:21" s="172" customFormat="1">
      <c r="A1088" s="38">
        <v>20</v>
      </c>
      <c r="B1088" s="39">
        <f t="shared" si="60"/>
        <v>0</v>
      </c>
      <c r="C1088" s="39" t="str">
        <f t="shared" si="58"/>
        <v>2021 Prior Year</v>
      </c>
      <c r="D1088" s="40">
        <v>4</v>
      </c>
      <c r="E1088" s="662">
        <v>20</v>
      </c>
      <c r="F1088" s="40" t="s">
        <v>740</v>
      </c>
      <c r="G1088" s="311" t="s">
        <v>138</v>
      </c>
      <c r="H1088" s="40" t="s">
        <v>215</v>
      </c>
      <c r="I1088" s="658" t="s">
        <v>216</v>
      </c>
      <c r="J1088" s="303">
        <v>0</v>
      </c>
      <c r="K1088" s="304">
        <v>0</v>
      </c>
      <c r="L1088" s="305">
        <v>0</v>
      </c>
      <c r="M1088" s="305">
        <v>0</v>
      </c>
      <c r="N1088" s="303">
        <v>0</v>
      </c>
      <c r="O1088" s="306">
        <v>0</v>
      </c>
      <c r="P1088" s="303">
        <v>0</v>
      </c>
      <c r="Q1088" s="171">
        <f>VLOOKUP(C1088&amp;D1088&amp;A1088,'Delivery Counts'!$A$55:$I$86,8,FALSE)</f>
        <v>0</v>
      </c>
      <c r="R1088" s="171">
        <f>VLOOKUP(C1088&amp;D1088&amp;A1088,'Delivery Counts'!$A$55:$I$86,9,FALSE)</f>
        <v>0</v>
      </c>
      <c r="S1088" s="16">
        <f t="shared" si="59"/>
        <v>0</v>
      </c>
      <c r="T1088" s="237"/>
      <c r="U1088" s="237"/>
    </row>
    <row r="1089" spans="1:21" s="172" customFormat="1">
      <c r="A1089" s="38">
        <v>20</v>
      </c>
      <c r="B1089" s="39">
        <f t="shared" si="60"/>
        <v>0</v>
      </c>
      <c r="C1089" s="39" t="str">
        <f t="shared" si="58"/>
        <v>2021 Prior Year</v>
      </c>
      <c r="D1089" s="40">
        <v>4</v>
      </c>
      <c r="E1089" s="662">
        <v>20</v>
      </c>
      <c r="F1089" s="40" t="s">
        <v>740</v>
      </c>
      <c r="G1089" s="311" t="s">
        <v>138</v>
      </c>
      <c r="H1089" s="40" t="s">
        <v>217</v>
      </c>
      <c r="I1089" s="658" t="s">
        <v>262</v>
      </c>
      <c r="J1089" s="303">
        <v>0</v>
      </c>
      <c r="K1089" s="304">
        <v>0</v>
      </c>
      <c r="L1089" s="305">
        <v>0</v>
      </c>
      <c r="M1089" s="305">
        <v>0</v>
      </c>
      <c r="N1089" s="303">
        <v>0</v>
      </c>
      <c r="O1089" s="306">
        <v>0</v>
      </c>
      <c r="P1089" s="303">
        <v>0</v>
      </c>
      <c r="Q1089" s="171">
        <f>VLOOKUP(C1089&amp;D1089&amp;A1089,'Delivery Counts'!$A$55:$I$86,8,FALSE)</f>
        <v>0</v>
      </c>
      <c r="R1089" s="171">
        <f>VLOOKUP(C1089&amp;D1089&amp;A1089,'Delivery Counts'!$A$55:$I$86,9,FALSE)</f>
        <v>0</v>
      </c>
      <c r="S1089" s="16">
        <f t="shared" si="59"/>
        <v>0</v>
      </c>
      <c r="T1089" s="237"/>
      <c r="U1089" s="237"/>
    </row>
    <row r="1090" spans="1:21" s="172" customFormat="1">
      <c r="A1090" s="38">
        <v>20</v>
      </c>
      <c r="B1090" s="39">
        <f t="shared" si="60"/>
        <v>0</v>
      </c>
      <c r="C1090" s="39" t="str">
        <f t="shared" si="58"/>
        <v>2021 Prior Year</v>
      </c>
      <c r="D1090" s="40">
        <v>4</v>
      </c>
      <c r="E1090" s="662">
        <v>20</v>
      </c>
      <c r="F1090" s="40" t="s">
        <v>740</v>
      </c>
      <c r="G1090" s="311" t="s">
        <v>138</v>
      </c>
      <c r="H1090" s="40" t="s">
        <v>218</v>
      </c>
      <c r="I1090" s="658" t="s">
        <v>677</v>
      </c>
      <c r="J1090" s="303">
        <v>0</v>
      </c>
      <c r="K1090" s="304">
        <v>0</v>
      </c>
      <c r="L1090" s="305">
        <v>0</v>
      </c>
      <c r="M1090" s="305">
        <v>0</v>
      </c>
      <c r="N1090" s="303">
        <v>0</v>
      </c>
      <c r="O1090" s="306">
        <v>0</v>
      </c>
      <c r="P1090" s="303">
        <v>0</v>
      </c>
      <c r="Q1090" s="171">
        <f>VLOOKUP(C1090&amp;D1090&amp;A1090,'Delivery Counts'!$A$55:$I$86,8,FALSE)</f>
        <v>0</v>
      </c>
      <c r="R1090" s="171">
        <f>VLOOKUP(C1090&amp;D1090&amp;A1090,'Delivery Counts'!$A$55:$I$86,9,FALSE)</f>
        <v>0</v>
      </c>
      <c r="S1090" s="16">
        <f t="shared" si="59"/>
        <v>0</v>
      </c>
      <c r="T1090" s="237"/>
      <c r="U1090" s="237"/>
    </row>
    <row r="1091" spans="1:21" s="172" customFormat="1">
      <c r="A1091" s="38">
        <v>20</v>
      </c>
      <c r="B1091" s="39">
        <f t="shared" si="60"/>
        <v>0</v>
      </c>
      <c r="C1091" s="39" t="str">
        <f t="shared" si="58"/>
        <v>2021 Prior Year</v>
      </c>
      <c r="D1091" s="40">
        <v>4</v>
      </c>
      <c r="E1091" s="662">
        <v>20</v>
      </c>
      <c r="F1091" s="40" t="s">
        <v>740</v>
      </c>
      <c r="G1091" s="311" t="s">
        <v>138</v>
      </c>
      <c r="H1091" s="40" t="s">
        <v>219</v>
      </c>
      <c r="I1091" s="658" t="s">
        <v>263</v>
      </c>
      <c r="J1091" s="303">
        <v>0</v>
      </c>
      <c r="K1091" s="304">
        <v>0</v>
      </c>
      <c r="L1091" s="305">
        <v>0</v>
      </c>
      <c r="M1091" s="305">
        <v>0</v>
      </c>
      <c r="N1091" s="303">
        <v>0</v>
      </c>
      <c r="O1091" s="306">
        <v>0</v>
      </c>
      <c r="P1091" s="303">
        <v>0</v>
      </c>
      <c r="Q1091" s="171">
        <f>VLOOKUP(C1091&amp;D1091&amp;A1091,'Delivery Counts'!$A$55:$I$86,8,FALSE)</f>
        <v>0</v>
      </c>
      <c r="R1091" s="171">
        <f>VLOOKUP(C1091&amp;D1091&amp;A1091,'Delivery Counts'!$A$55:$I$86,9,FALSE)</f>
        <v>0</v>
      </c>
      <c r="S1091" s="16">
        <f t="shared" si="59"/>
        <v>0</v>
      </c>
      <c r="T1091" s="237"/>
      <c r="U1091" s="237"/>
    </row>
    <row r="1092" spans="1:21" s="172" customFormat="1">
      <c r="A1092" s="38">
        <v>20</v>
      </c>
      <c r="B1092" s="39">
        <f t="shared" si="60"/>
        <v>0</v>
      </c>
      <c r="C1092" s="39" t="str">
        <f t="shared" si="58"/>
        <v>2021 Prior Year</v>
      </c>
      <c r="D1092" s="40">
        <v>4</v>
      </c>
      <c r="E1092" s="662">
        <v>20</v>
      </c>
      <c r="F1092" s="40" t="s">
        <v>740</v>
      </c>
      <c r="G1092" s="311" t="s">
        <v>138</v>
      </c>
      <c r="H1092" s="40" t="s">
        <v>220</v>
      </c>
      <c r="I1092" s="658" t="s">
        <v>675</v>
      </c>
      <c r="J1092" s="303">
        <v>0</v>
      </c>
      <c r="K1092" s="304">
        <v>0</v>
      </c>
      <c r="L1092" s="305">
        <v>0</v>
      </c>
      <c r="M1092" s="305">
        <v>0</v>
      </c>
      <c r="N1092" s="303">
        <v>0</v>
      </c>
      <c r="O1092" s="306">
        <v>0</v>
      </c>
      <c r="P1092" s="303">
        <v>0</v>
      </c>
      <c r="Q1092" s="171">
        <f>VLOOKUP(C1092&amp;D1092&amp;A1092,'Delivery Counts'!$A$55:$I$86,8,FALSE)</f>
        <v>0</v>
      </c>
      <c r="R1092" s="171">
        <f>VLOOKUP(C1092&amp;D1092&amp;A1092,'Delivery Counts'!$A$55:$I$86,9,FALSE)</f>
        <v>0</v>
      </c>
      <c r="S1092" s="16">
        <f t="shared" si="59"/>
        <v>0</v>
      </c>
      <c r="T1092" s="237"/>
      <c r="U1092" s="237"/>
    </row>
    <row r="1093" spans="1:21" s="172" customFormat="1">
      <c r="A1093" s="38">
        <v>20</v>
      </c>
      <c r="B1093" s="39">
        <f t="shared" si="60"/>
        <v>0</v>
      </c>
      <c r="C1093" s="39" t="str">
        <f t="shared" si="58"/>
        <v>2021 Prior Year</v>
      </c>
      <c r="D1093" s="40">
        <v>4</v>
      </c>
      <c r="E1093" s="662">
        <v>20</v>
      </c>
      <c r="F1093" s="40" t="s">
        <v>740</v>
      </c>
      <c r="G1093" s="311" t="s">
        <v>138</v>
      </c>
      <c r="H1093" s="40" t="s">
        <v>221</v>
      </c>
      <c r="I1093" s="658" t="s">
        <v>264</v>
      </c>
      <c r="J1093" s="303">
        <v>0</v>
      </c>
      <c r="K1093" s="304">
        <v>0</v>
      </c>
      <c r="L1093" s="305">
        <v>0</v>
      </c>
      <c r="M1093" s="305">
        <v>0</v>
      </c>
      <c r="N1093" s="303">
        <v>0</v>
      </c>
      <c r="O1093" s="306">
        <v>0</v>
      </c>
      <c r="P1093" s="303">
        <v>0</v>
      </c>
      <c r="Q1093" s="171">
        <f>VLOOKUP(C1093&amp;D1093&amp;A1093,'Delivery Counts'!$A$55:$I$86,8,FALSE)</f>
        <v>0</v>
      </c>
      <c r="R1093" s="171">
        <f>VLOOKUP(C1093&amp;D1093&amp;A1093,'Delivery Counts'!$A$55:$I$86,9,FALSE)</f>
        <v>0</v>
      </c>
      <c r="S1093" s="16">
        <f t="shared" si="59"/>
        <v>0</v>
      </c>
      <c r="T1093" s="237"/>
      <c r="U1093" s="237"/>
    </row>
    <row r="1094" spans="1:21" s="172" customFormat="1">
      <c r="A1094" s="38">
        <v>20</v>
      </c>
      <c r="B1094" s="39">
        <f t="shared" si="60"/>
        <v>0</v>
      </c>
      <c r="C1094" s="39" t="str">
        <f t="shared" si="58"/>
        <v>2021 Prior Year</v>
      </c>
      <c r="D1094" s="40">
        <v>4</v>
      </c>
      <c r="E1094" s="662">
        <v>20</v>
      </c>
      <c r="F1094" s="40" t="s">
        <v>740</v>
      </c>
      <c r="G1094" s="311" t="s">
        <v>138</v>
      </c>
      <c r="H1094" s="40" t="s">
        <v>222</v>
      </c>
      <c r="I1094" s="658" t="s">
        <v>206</v>
      </c>
      <c r="J1094" s="303">
        <v>0</v>
      </c>
      <c r="K1094" s="304">
        <v>0</v>
      </c>
      <c r="L1094" s="305">
        <v>0</v>
      </c>
      <c r="M1094" s="305">
        <v>0</v>
      </c>
      <c r="N1094" s="303">
        <v>0</v>
      </c>
      <c r="O1094" s="306">
        <v>0</v>
      </c>
      <c r="P1094" s="303">
        <v>0</v>
      </c>
      <c r="Q1094" s="171">
        <f>VLOOKUP(C1094&amp;D1094&amp;A1094,'Delivery Counts'!$A$55:$I$86,8,FALSE)</f>
        <v>0</v>
      </c>
      <c r="R1094" s="171">
        <f>VLOOKUP(C1094&amp;D1094&amp;A1094,'Delivery Counts'!$A$55:$I$86,9,FALSE)</f>
        <v>0</v>
      </c>
      <c r="S1094" s="16">
        <f t="shared" si="59"/>
        <v>0</v>
      </c>
      <c r="T1094" s="237"/>
      <c r="U1094" s="237"/>
    </row>
    <row r="1095" spans="1:21">
      <c r="A1095" s="38">
        <v>20</v>
      </c>
      <c r="B1095" s="39">
        <f t="shared" si="60"/>
        <v>0</v>
      </c>
      <c r="C1095" s="39" t="str">
        <f t="shared" si="58"/>
        <v>2021 Prior Year</v>
      </c>
      <c r="D1095" s="40">
        <v>4</v>
      </c>
      <c r="E1095" s="662">
        <v>20</v>
      </c>
      <c r="F1095" s="40" t="s">
        <v>740</v>
      </c>
      <c r="G1095" s="311" t="s">
        <v>138</v>
      </c>
      <c r="H1095" s="40" t="s">
        <v>223</v>
      </c>
      <c r="I1095" s="658" t="s">
        <v>181</v>
      </c>
      <c r="J1095" s="303">
        <v>0</v>
      </c>
      <c r="K1095" s="304">
        <v>0</v>
      </c>
      <c r="L1095" s="305">
        <v>0</v>
      </c>
      <c r="M1095" s="305">
        <v>0</v>
      </c>
      <c r="N1095" s="303">
        <v>0</v>
      </c>
      <c r="O1095" s="306">
        <v>0</v>
      </c>
      <c r="P1095" s="303">
        <v>0</v>
      </c>
      <c r="Q1095" s="171">
        <f>VLOOKUP(C1095&amp;D1095&amp;A1095,'Delivery Counts'!$A$55:$I$86,8,FALSE)</f>
        <v>0</v>
      </c>
      <c r="R1095" s="171">
        <f>VLOOKUP(C1095&amp;D1095&amp;A1095,'Delivery Counts'!$A$55:$I$86,9,FALSE)</f>
        <v>0</v>
      </c>
      <c r="S1095" s="16">
        <f t="shared" si="59"/>
        <v>0</v>
      </c>
    </row>
    <row r="1096" spans="1:21">
      <c r="A1096" s="38">
        <v>20</v>
      </c>
      <c r="B1096" s="39">
        <f t="shared" si="60"/>
        <v>0</v>
      </c>
      <c r="C1096" s="39" t="str">
        <f t="shared" si="58"/>
        <v>2021 Prior Year</v>
      </c>
      <c r="D1096" s="40">
        <v>4</v>
      </c>
      <c r="E1096" s="662">
        <v>20</v>
      </c>
      <c r="F1096" s="40" t="s">
        <v>740</v>
      </c>
      <c r="G1096" s="311" t="s">
        <v>138</v>
      </c>
      <c r="H1096" s="40" t="s">
        <v>150</v>
      </c>
      <c r="I1096" s="658" t="s">
        <v>204</v>
      </c>
      <c r="J1096" s="303">
        <v>0</v>
      </c>
      <c r="K1096" s="304">
        <v>0</v>
      </c>
      <c r="L1096" s="305">
        <v>0</v>
      </c>
      <c r="M1096" s="305">
        <v>0</v>
      </c>
      <c r="N1096" s="303">
        <v>0</v>
      </c>
      <c r="O1096" s="306">
        <v>0</v>
      </c>
      <c r="P1096" s="303">
        <v>0</v>
      </c>
      <c r="Q1096" s="171">
        <f>VLOOKUP(C1096&amp;D1096&amp;A1096,'Delivery Counts'!$A$55:$I$86,8,FALSE)</f>
        <v>0</v>
      </c>
      <c r="R1096" s="171">
        <f>VLOOKUP(C1096&amp;D1096&amp;A1096,'Delivery Counts'!$A$55:$I$86,9,FALSE)</f>
        <v>0</v>
      </c>
      <c r="S1096" s="16">
        <f t="shared" si="59"/>
        <v>0</v>
      </c>
    </row>
    <row r="1097" spans="1:21" s="172" customFormat="1">
      <c r="A1097" s="38">
        <v>20</v>
      </c>
      <c r="B1097" s="39">
        <f t="shared" si="60"/>
        <v>0</v>
      </c>
      <c r="C1097" s="39" t="str">
        <f t="shared" si="58"/>
        <v>2021 Prior Year</v>
      </c>
      <c r="D1097" s="40">
        <v>4</v>
      </c>
      <c r="E1097" s="662">
        <v>20</v>
      </c>
      <c r="F1097" s="40" t="s">
        <v>740</v>
      </c>
      <c r="G1097" s="311" t="s">
        <v>138</v>
      </c>
      <c r="H1097" s="40" t="s">
        <v>151</v>
      </c>
      <c r="I1097" s="658" t="s">
        <v>205</v>
      </c>
      <c r="J1097" s="303">
        <v>0</v>
      </c>
      <c r="K1097" s="304">
        <v>0</v>
      </c>
      <c r="L1097" s="305">
        <v>0</v>
      </c>
      <c r="M1097" s="305">
        <v>0</v>
      </c>
      <c r="N1097" s="303">
        <v>0</v>
      </c>
      <c r="O1097" s="306">
        <v>0</v>
      </c>
      <c r="P1097" s="303">
        <v>0</v>
      </c>
      <c r="Q1097" s="171">
        <f>VLOOKUP(C1097&amp;D1097&amp;A1097,'Delivery Counts'!$A$55:$I$86,8,FALSE)</f>
        <v>0</v>
      </c>
      <c r="R1097" s="171">
        <f>VLOOKUP(C1097&amp;D1097&amp;A1097,'Delivery Counts'!$A$55:$I$86,9,FALSE)</f>
        <v>0</v>
      </c>
      <c r="S1097" s="16">
        <f t="shared" si="59"/>
        <v>0</v>
      </c>
    </row>
    <row r="1098" spans="1:21" s="172" customFormat="1">
      <c r="A1098" s="38">
        <v>20</v>
      </c>
      <c r="B1098" s="39">
        <f t="shared" si="60"/>
        <v>0</v>
      </c>
      <c r="C1098" s="39" t="str">
        <f t="shared" si="58"/>
        <v>2021 Prior Year</v>
      </c>
      <c r="D1098" s="40">
        <v>4</v>
      </c>
      <c r="E1098" s="662">
        <v>20</v>
      </c>
      <c r="F1098" s="40" t="s">
        <v>740</v>
      </c>
      <c r="G1098" s="311" t="s">
        <v>138</v>
      </c>
      <c r="H1098" s="40" t="s">
        <v>152</v>
      </c>
      <c r="I1098" s="658" t="s">
        <v>182</v>
      </c>
      <c r="J1098" s="303">
        <v>0</v>
      </c>
      <c r="K1098" s="304">
        <v>0</v>
      </c>
      <c r="L1098" s="305">
        <v>0</v>
      </c>
      <c r="M1098" s="305">
        <v>0</v>
      </c>
      <c r="N1098" s="303">
        <v>0</v>
      </c>
      <c r="O1098" s="306">
        <v>0</v>
      </c>
      <c r="P1098" s="303">
        <v>0</v>
      </c>
      <c r="Q1098" s="171">
        <f>VLOOKUP(C1098&amp;D1098&amp;A1098,'Delivery Counts'!$A$55:$I$86,8,FALSE)</f>
        <v>0</v>
      </c>
      <c r="R1098" s="171">
        <f>VLOOKUP(C1098&amp;D1098&amp;A1098,'Delivery Counts'!$A$55:$I$86,9,FALSE)</f>
        <v>0</v>
      </c>
      <c r="S1098" s="16">
        <f t="shared" si="59"/>
        <v>0</v>
      </c>
      <c r="T1098" s="237"/>
      <c r="U1098" s="237"/>
    </row>
    <row r="1099" spans="1:21" s="172" customFormat="1">
      <c r="A1099" s="38">
        <v>20</v>
      </c>
      <c r="B1099" s="39">
        <f t="shared" si="60"/>
        <v>0</v>
      </c>
      <c r="C1099" s="39" t="str">
        <f t="shared" si="58"/>
        <v>2021 Prior Year</v>
      </c>
      <c r="D1099" s="40">
        <v>4</v>
      </c>
      <c r="E1099" s="662">
        <v>20</v>
      </c>
      <c r="F1099" s="40" t="s">
        <v>740</v>
      </c>
      <c r="G1099" s="311" t="s">
        <v>138</v>
      </c>
      <c r="H1099" s="40" t="s">
        <v>70</v>
      </c>
      <c r="I1099" s="658" t="s">
        <v>265</v>
      </c>
      <c r="J1099" s="303">
        <v>0</v>
      </c>
      <c r="K1099" s="304">
        <v>0</v>
      </c>
      <c r="L1099" s="305">
        <v>0</v>
      </c>
      <c r="M1099" s="305">
        <v>0</v>
      </c>
      <c r="N1099" s="303">
        <v>0</v>
      </c>
      <c r="O1099" s="306">
        <v>0</v>
      </c>
      <c r="P1099" s="303">
        <v>0</v>
      </c>
      <c r="Q1099" s="171">
        <f>VLOOKUP(C1099&amp;D1099&amp;A1099,'Delivery Counts'!$A$55:$I$86,8,FALSE)</f>
        <v>0</v>
      </c>
      <c r="R1099" s="171">
        <f>VLOOKUP(C1099&amp;D1099&amp;A1099,'Delivery Counts'!$A$55:$I$86,9,FALSE)</f>
        <v>0</v>
      </c>
      <c r="S1099" s="16">
        <f t="shared" si="59"/>
        <v>0</v>
      </c>
      <c r="T1099" s="237"/>
      <c r="U1099" s="237"/>
    </row>
    <row r="1100" spans="1:21" s="172" customFormat="1">
      <c r="A1100" s="38">
        <v>20</v>
      </c>
      <c r="B1100" s="39">
        <f t="shared" si="60"/>
        <v>0</v>
      </c>
      <c r="C1100" s="39" t="str">
        <f t="shared" si="58"/>
        <v>2021 Prior Year</v>
      </c>
      <c r="D1100" s="40">
        <v>4</v>
      </c>
      <c r="E1100" s="662">
        <v>20</v>
      </c>
      <c r="F1100" s="40" t="s">
        <v>740</v>
      </c>
      <c r="G1100" s="311" t="s">
        <v>138</v>
      </c>
      <c r="H1100" s="40" t="s">
        <v>71</v>
      </c>
      <c r="I1100" s="658" t="s">
        <v>266</v>
      </c>
      <c r="J1100" s="303">
        <v>0</v>
      </c>
      <c r="K1100" s="304">
        <v>0</v>
      </c>
      <c r="L1100" s="305">
        <v>0</v>
      </c>
      <c r="M1100" s="305">
        <v>0</v>
      </c>
      <c r="N1100" s="303">
        <v>0</v>
      </c>
      <c r="O1100" s="306">
        <v>0</v>
      </c>
      <c r="P1100" s="303">
        <v>0</v>
      </c>
      <c r="Q1100" s="171">
        <f>VLOOKUP(C1100&amp;D1100&amp;A1100,'Delivery Counts'!$A$55:$I$86,8,FALSE)</f>
        <v>0</v>
      </c>
      <c r="R1100" s="171">
        <f>VLOOKUP(C1100&amp;D1100&amp;A1100,'Delivery Counts'!$A$55:$I$86,9,FALSE)</f>
        <v>0</v>
      </c>
      <c r="S1100" s="16">
        <f t="shared" si="59"/>
        <v>0</v>
      </c>
      <c r="T1100" s="237"/>
      <c r="U1100" s="237"/>
    </row>
    <row r="1101" spans="1:21" s="172" customFormat="1">
      <c r="A1101" s="38">
        <v>20</v>
      </c>
      <c r="B1101" s="39">
        <f t="shared" si="60"/>
        <v>0</v>
      </c>
      <c r="C1101" s="39" t="str">
        <f t="shared" si="58"/>
        <v>2021 Prior Year</v>
      </c>
      <c r="D1101" s="40">
        <v>4</v>
      </c>
      <c r="E1101" s="662">
        <v>20</v>
      </c>
      <c r="F1101" s="40" t="s">
        <v>740</v>
      </c>
      <c r="G1101" s="311" t="s">
        <v>138</v>
      </c>
      <c r="H1101" s="40" t="s">
        <v>72</v>
      </c>
      <c r="I1101" s="658" t="s">
        <v>527</v>
      </c>
      <c r="J1101" s="303">
        <v>0</v>
      </c>
      <c r="K1101" s="304">
        <v>0</v>
      </c>
      <c r="L1101" s="305">
        <v>0</v>
      </c>
      <c r="M1101" s="305">
        <v>0</v>
      </c>
      <c r="N1101" s="303">
        <v>0</v>
      </c>
      <c r="O1101" s="306">
        <v>0</v>
      </c>
      <c r="P1101" s="303">
        <v>0</v>
      </c>
      <c r="Q1101" s="171">
        <f>VLOOKUP(C1101&amp;D1101&amp;A1101,'Delivery Counts'!$A$55:$I$86,8,FALSE)</f>
        <v>0</v>
      </c>
      <c r="R1101" s="171">
        <f>VLOOKUP(C1101&amp;D1101&amp;A1101,'Delivery Counts'!$A$55:$I$86,9,FALSE)</f>
        <v>0</v>
      </c>
      <c r="S1101" s="16">
        <f t="shared" si="59"/>
        <v>0</v>
      </c>
      <c r="T1101" s="237"/>
      <c r="U1101" s="237"/>
    </row>
    <row r="1102" spans="1:21" s="172" customFormat="1">
      <c r="A1102" s="38">
        <v>20</v>
      </c>
      <c r="B1102" s="39">
        <f t="shared" si="60"/>
        <v>0</v>
      </c>
      <c r="C1102" s="39" t="str">
        <f t="shared" si="58"/>
        <v>2021 Prior Year</v>
      </c>
      <c r="D1102" s="40">
        <v>4</v>
      </c>
      <c r="E1102" s="662">
        <v>20</v>
      </c>
      <c r="F1102" s="40" t="s">
        <v>740</v>
      </c>
      <c r="G1102" s="40" t="s">
        <v>138</v>
      </c>
      <c r="H1102" s="40" t="s">
        <v>73</v>
      </c>
      <c r="I1102" s="658" t="s">
        <v>528</v>
      </c>
      <c r="J1102" s="303">
        <v>0</v>
      </c>
      <c r="K1102" s="304">
        <v>0</v>
      </c>
      <c r="L1102" s="305">
        <v>0</v>
      </c>
      <c r="M1102" s="305">
        <v>0</v>
      </c>
      <c r="N1102" s="303">
        <v>0</v>
      </c>
      <c r="O1102" s="306">
        <v>0</v>
      </c>
      <c r="P1102" s="303">
        <v>0</v>
      </c>
      <c r="Q1102" s="171">
        <f>VLOOKUP(C1102&amp;D1102&amp;A1102,'Delivery Counts'!$A$55:$I$86,8,FALSE)</f>
        <v>0</v>
      </c>
      <c r="R1102" s="171">
        <f>VLOOKUP(C1102&amp;D1102&amp;A1102,'Delivery Counts'!$A$55:$I$86,9,FALSE)</f>
        <v>0</v>
      </c>
      <c r="S1102" s="16">
        <f t="shared" si="59"/>
        <v>0</v>
      </c>
      <c r="T1102" s="237"/>
      <c r="U1102" s="237"/>
    </row>
    <row r="1103" spans="1:21" s="172" customFormat="1">
      <c r="A1103" s="38">
        <v>20</v>
      </c>
      <c r="B1103" s="39">
        <f t="shared" si="29"/>
        <v>0</v>
      </c>
      <c r="C1103" s="39" t="str">
        <f t="shared" si="58"/>
        <v>2021 Prior Year</v>
      </c>
      <c r="D1103" s="40">
        <v>4</v>
      </c>
      <c r="E1103" s="662">
        <v>20</v>
      </c>
      <c r="F1103" s="40" t="s">
        <v>740</v>
      </c>
      <c r="G1103" s="40" t="s">
        <v>138</v>
      </c>
      <c r="H1103" s="40" t="s">
        <v>409</v>
      </c>
      <c r="I1103" s="640" t="s">
        <v>803</v>
      </c>
      <c r="J1103" s="303">
        <v>0</v>
      </c>
      <c r="K1103" s="304">
        <v>0</v>
      </c>
      <c r="L1103" s="305">
        <v>0</v>
      </c>
      <c r="M1103" s="305">
        <v>0</v>
      </c>
      <c r="N1103" s="303">
        <v>0</v>
      </c>
      <c r="O1103" s="306">
        <v>0</v>
      </c>
      <c r="P1103" s="303">
        <v>0</v>
      </c>
      <c r="Q1103" s="171">
        <f>VLOOKUP(C1103&amp;D1103&amp;A1103,'Delivery Counts'!$A$55:$I$86,8,FALSE)</f>
        <v>0</v>
      </c>
      <c r="R1103" s="171">
        <f>VLOOKUP(C1103&amp;D1103&amp;A1103,'Delivery Counts'!$A$55:$I$86,9,FALSE)</f>
        <v>0</v>
      </c>
      <c r="S1103" s="16">
        <f t="shared" si="59"/>
        <v>0</v>
      </c>
      <c r="T1103" s="237"/>
      <c r="U1103" s="237"/>
    </row>
    <row r="1104" spans="1:21" s="172" customFormat="1">
      <c r="A1104" s="38">
        <v>21</v>
      </c>
      <c r="B1104" s="39">
        <f t="shared" ref="B1104:B1139" si="61">$B$6</f>
        <v>0</v>
      </c>
      <c r="C1104" s="39" t="str">
        <f t="shared" si="58"/>
        <v>2021 Prior Year</v>
      </c>
      <c r="D1104" s="40">
        <v>4</v>
      </c>
      <c r="E1104" s="662">
        <v>21</v>
      </c>
      <c r="F1104" s="40">
        <v>2</v>
      </c>
      <c r="G1104" s="40" t="s">
        <v>139</v>
      </c>
      <c r="H1104" s="40" t="s">
        <v>211</v>
      </c>
      <c r="I1104" s="991" t="s">
        <v>261</v>
      </c>
      <c r="J1104" s="303">
        <v>0</v>
      </c>
      <c r="K1104" s="304">
        <v>0</v>
      </c>
      <c r="L1104" s="305">
        <v>0</v>
      </c>
      <c r="M1104" s="305">
        <v>0</v>
      </c>
      <c r="N1104" s="303">
        <v>0</v>
      </c>
      <c r="O1104" s="306">
        <v>0</v>
      </c>
      <c r="P1104" s="303">
        <v>0</v>
      </c>
      <c r="Q1104" s="171">
        <f>VLOOKUP(C1104&amp;D1104&amp;A1104,'Delivery Counts'!$A$55:$I$86,8,FALSE)</f>
        <v>0</v>
      </c>
      <c r="R1104" s="171">
        <f>VLOOKUP(C1104&amp;D1104&amp;A1104,'Delivery Counts'!$A$55:$I$86,9,FALSE)</f>
        <v>0</v>
      </c>
      <c r="S1104" s="16">
        <f t="shared" si="59"/>
        <v>0</v>
      </c>
      <c r="T1104" s="237"/>
      <c r="U1104" s="237"/>
    </row>
    <row r="1105" spans="1:21" s="172" customFormat="1">
      <c r="A1105" s="38">
        <v>21</v>
      </c>
      <c r="B1105" s="39">
        <f t="shared" si="61"/>
        <v>0</v>
      </c>
      <c r="C1105" s="39" t="str">
        <f t="shared" si="58"/>
        <v>2021 Prior Year</v>
      </c>
      <c r="D1105" s="40">
        <v>4</v>
      </c>
      <c r="E1105" s="662">
        <v>21</v>
      </c>
      <c r="F1105" s="40">
        <v>2</v>
      </c>
      <c r="G1105" s="311" t="s">
        <v>139</v>
      </c>
      <c r="H1105" s="40" t="s">
        <v>214</v>
      </c>
      <c r="I1105" s="991" t="s">
        <v>676</v>
      </c>
      <c r="J1105" s="303">
        <v>0</v>
      </c>
      <c r="K1105" s="304">
        <v>0</v>
      </c>
      <c r="L1105" s="305">
        <v>0</v>
      </c>
      <c r="M1105" s="305">
        <v>0</v>
      </c>
      <c r="N1105" s="303">
        <v>0</v>
      </c>
      <c r="O1105" s="306">
        <v>0</v>
      </c>
      <c r="P1105" s="303">
        <v>0</v>
      </c>
      <c r="Q1105" s="171">
        <f>VLOOKUP(C1105&amp;D1105&amp;A1105,'Delivery Counts'!$A$55:$I$86,8,FALSE)</f>
        <v>0</v>
      </c>
      <c r="R1105" s="171">
        <f>VLOOKUP(C1105&amp;D1105&amp;A1105,'Delivery Counts'!$A$55:$I$86,9,FALSE)</f>
        <v>0</v>
      </c>
      <c r="S1105" s="16">
        <f t="shared" si="59"/>
        <v>0</v>
      </c>
      <c r="T1105" s="237"/>
      <c r="U1105" s="237"/>
    </row>
    <row r="1106" spans="1:21" s="172" customFormat="1">
      <c r="A1106" s="38">
        <v>21</v>
      </c>
      <c r="B1106" s="39">
        <f t="shared" si="61"/>
        <v>0</v>
      </c>
      <c r="C1106" s="39" t="str">
        <f t="shared" si="58"/>
        <v>2021 Prior Year</v>
      </c>
      <c r="D1106" s="40">
        <v>4</v>
      </c>
      <c r="E1106" s="662">
        <v>21</v>
      </c>
      <c r="F1106" s="40">
        <v>2</v>
      </c>
      <c r="G1106" s="311" t="s">
        <v>139</v>
      </c>
      <c r="H1106" s="40" t="s">
        <v>215</v>
      </c>
      <c r="I1106" s="991" t="s">
        <v>216</v>
      </c>
      <c r="J1106" s="303">
        <v>0</v>
      </c>
      <c r="K1106" s="304">
        <v>0</v>
      </c>
      <c r="L1106" s="305">
        <v>0</v>
      </c>
      <c r="M1106" s="305">
        <v>0</v>
      </c>
      <c r="N1106" s="303">
        <v>0</v>
      </c>
      <c r="O1106" s="306">
        <v>0</v>
      </c>
      <c r="P1106" s="303">
        <v>0</v>
      </c>
      <c r="Q1106" s="171">
        <f>VLOOKUP(C1106&amp;D1106&amp;A1106,'Delivery Counts'!$A$55:$I$86,8,FALSE)</f>
        <v>0</v>
      </c>
      <c r="R1106" s="171">
        <f>VLOOKUP(C1106&amp;D1106&amp;A1106,'Delivery Counts'!$A$55:$I$86,9,FALSE)</f>
        <v>0</v>
      </c>
      <c r="S1106" s="16">
        <f t="shared" si="59"/>
        <v>0</v>
      </c>
      <c r="T1106" s="237"/>
      <c r="U1106" s="237"/>
    </row>
    <row r="1107" spans="1:21" s="172" customFormat="1">
      <c r="A1107" s="38">
        <v>21</v>
      </c>
      <c r="B1107" s="39">
        <f t="shared" si="61"/>
        <v>0</v>
      </c>
      <c r="C1107" s="39" t="str">
        <f t="shared" si="58"/>
        <v>2021 Prior Year</v>
      </c>
      <c r="D1107" s="40">
        <v>4</v>
      </c>
      <c r="E1107" s="662">
        <v>21</v>
      </c>
      <c r="F1107" s="40">
        <v>2</v>
      </c>
      <c r="G1107" s="311" t="s">
        <v>139</v>
      </c>
      <c r="H1107" s="40" t="s">
        <v>217</v>
      </c>
      <c r="I1107" s="991" t="s">
        <v>262</v>
      </c>
      <c r="J1107" s="303">
        <v>0</v>
      </c>
      <c r="K1107" s="304">
        <v>0</v>
      </c>
      <c r="L1107" s="305">
        <v>0</v>
      </c>
      <c r="M1107" s="305">
        <v>0</v>
      </c>
      <c r="N1107" s="303">
        <v>0</v>
      </c>
      <c r="O1107" s="306">
        <v>0</v>
      </c>
      <c r="P1107" s="303">
        <v>0</v>
      </c>
      <c r="Q1107" s="171">
        <f>VLOOKUP(C1107&amp;D1107&amp;A1107,'Delivery Counts'!$A$55:$I$86,8,FALSE)</f>
        <v>0</v>
      </c>
      <c r="R1107" s="171">
        <f>VLOOKUP(C1107&amp;D1107&amp;A1107,'Delivery Counts'!$A$55:$I$86,9,FALSE)</f>
        <v>0</v>
      </c>
      <c r="S1107" s="16">
        <f t="shared" si="59"/>
        <v>0</v>
      </c>
      <c r="T1107" s="237"/>
      <c r="U1107" s="237"/>
    </row>
    <row r="1108" spans="1:21" s="172" customFormat="1">
      <c r="A1108" s="38">
        <v>21</v>
      </c>
      <c r="B1108" s="39">
        <f t="shared" si="61"/>
        <v>0</v>
      </c>
      <c r="C1108" s="39" t="str">
        <f t="shared" si="58"/>
        <v>2021 Prior Year</v>
      </c>
      <c r="D1108" s="40">
        <v>4</v>
      </c>
      <c r="E1108" s="662">
        <v>21</v>
      </c>
      <c r="F1108" s="40">
        <v>2</v>
      </c>
      <c r="G1108" s="311" t="s">
        <v>139</v>
      </c>
      <c r="H1108" s="40" t="s">
        <v>218</v>
      </c>
      <c r="I1108" s="991" t="s">
        <v>677</v>
      </c>
      <c r="J1108" s="303">
        <v>0</v>
      </c>
      <c r="K1108" s="304">
        <v>0</v>
      </c>
      <c r="L1108" s="305">
        <v>0</v>
      </c>
      <c r="M1108" s="305">
        <v>0</v>
      </c>
      <c r="N1108" s="303">
        <v>0</v>
      </c>
      <c r="O1108" s="306">
        <v>0</v>
      </c>
      <c r="P1108" s="303">
        <v>0</v>
      </c>
      <c r="Q1108" s="171">
        <f>VLOOKUP(C1108&amp;D1108&amp;A1108,'Delivery Counts'!$A$55:$I$86,8,FALSE)</f>
        <v>0</v>
      </c>
      <c r="R1108" s="171">
        <f>VLOOKUP(C1108&amp;D1108&amp;A1108,'Delivery Counts'!$A$55:$I$86,9,FALSE)</f>
        <v>0</v>
      </c>
      <c r="S1108" s="16">
        <f t="shared" si="59"/>
        <v>0</v>
      </c>
      <c r="T1108" s="237"/>
      <c r="U1108" s="237"/>
    </row>
    <row r="1109" spans="1:21" s="172" customFormat="1">
      <c r="A1109" s="38">
        <v>21</v>
      </c>
      <c r="B1109" s="39">
        <f t="shared" si="61"/>
        <v>0</v>
      </c>
      <c r="C1109" s="39" t="str">
        <f t="shared" si="58"/>
        <v>2021 Prior Year</v>
      </c>
      <c r="D1109" s="40">
        <v>4</v>
      </c>
      <c r="E1109" s="662">
        <v>21</v>
      </c>
      <c r="F1109" s="40">
        <v>2</v>
      </c>
      <c r="G1109" s="311" t="s">
        <v>139</v>
      </c>
      <c r="H1109" s="40" t="s">
        <v>219</v>
      </c>
      <c r="I1109" s="991" t="s">
        <v>263</v>
      </c>
      <c r="J1109" s="303">
        <v>0</v>
      </c>
      <c r="K1109" s="304">
        <v>0</v>
      </c>
      <c r="L1109" s="305">
        <v>0</v>
      </c>
      <c r="M1109" s="305">
        <v>0</v>
      </c>
      <c r="N1109" s="303">
        <v>0</v>
      </c>
      <c r="O1109" s="306">
        <v>0</v>
      </c>
      <c r="P1109" s="303">
        <v>0</v>
      </c>
      <c r="Q1109" s="171">
        <f>VLOOKUP(C1109&amp;D1109&amp;A1109,'Delivery Counts'!$A$55:$I$86,8,FALSE)</f>
        <v>0</v>
      </c>
      <c r="R1109" s="171">
        <f>VLOOKUP(C1109&amp;D1109&amp;A1109,'Delivery Counts'!$A$55:$I$86,9,FALSE)</f>
        <v>0</v>
      </c>
      <c r="S1109" s="16">
        <f t="shared" si="59"/>
        <v>0</v>
      </c>
      <c r="T1109" s="237"/>
      <c r="U1109" s="237"/>
    </row>
    <row r="1110" spans="1:21" s="172" customFormat="1">
      <c r="A1110" s="38">
        <v>21</v>
      </c>
      <c r="B1110" s="39">
        <f t="shared" si="61"/>
        <v>0</v>
      </c>
      <c r="C1110" s="39" t="str">
        <f t="shared" si="58"/>
        <v>2021 Prior Year</v>
      </c>
      <c r="D1110" s="40">
        <v>4</v>
      </c>
      <c r="E1110" s="662">
        <v>21</v>
      </c>
      <c r="F1110" s="40">
        <v>2</v>
      </c>
      <c r="G1110" s="311" t="s">
        <v>139</v>
      </c>
      <c r="H1110" s="40" t="s">
        <v>220</v>
      </c>
      <c r="I1110" s="991" t="s">
        <v>675</v>
      </c>
      <c r="J1110" s="303">
        <v>0</v>
      </c>
      <c r="K1110" s="304">
        <v>0</v>
      </c>
      <c r="L1110" s="305">
        <v>0</v>
      </c>
      <c r="M1110" s="305">
        <v>0</v>
      </c>
      <c r="N1110" s="303">
        <v>0</v>
      </c>
      <c r="O1110" s="306">
        <v>0</v>
      </c>
      <c r="P1110" s="303">
        <v>0</v>
      </c>
      <c r="Q1110" s="171">
        <f>VLOOKUP(C1110&amp;D1110&amp;A1110,'Delivery Counts'!$A$55:$I$86,8,FALSE)</f>
        <v>0</v>
      </c>
      <c r="R1110" s="171">
        <f>VLOOKUP(C1110&amp;D1110&amp;A1110,'Delivery Counts'!$A$55:$I$86,9,FALSE)</f>
        <v>0</v>
      </c>
      <c r="S1110" s="16">
        <f t="shared" si="59"/>
        <v>0</v>
      </c>
      <c r="T1110" s="237"/>
      <c r="U1110" s="237"/>
    </row>
    <row r="1111" spans="1:21" s="172" customFormat="1">
      <c r="A1111" s="38">
        <v>21</v>
      </c>
      <c r="B1111" s="39">
        <f t="shared" si="61"/>
        <v>0</v>
      </c>
      <c r="C1111" s="39" t="str">
        <f t="shared" si="58"/>
        <v>2021 Prior Year</v>
      </c>
      <c r="D1111" s="40">
        <v>4</v>
      </c>
      <c r="E1111" s="662">
        <v>21</v>
      </c>
      <c r="F1111" s="40">
        <v>2</v>
      </c>
      <c r="G1111" s="311" t="s">
        <v>139</v>
      </c>
      <c r="H1111" s="40" t="s">
        <v>221</v>
      </c>
      <c r="I1111" s="991" t="s">
        <v>264</v>
      </c>
      <c r="J1111" s="303">
        <v>0</v>
      </c>
      <c r="K1111" s="304">
        <v>0</v>
      </c>
      <c r="L1111" s="305">
        <v>0</v>
      </c>
      <c r="M1111" s="305">
        <v>0</v>
      </c>
      <c r="N1111" s="303">
        <v>0</v>
      </c>
      <c r="O1111" s="306">
        <v>0</v>
      </c>
      <c r="P1111" s="303">
        <v>0</v>
      </c>
      <c r="Q1111" s="171">
        <f>VLOOKUP(C1111&amp;D1111&amp;A1111,'Delivery Counts'!$A$55:$I$86,8,FALSE)</f>
        <v>0</v>
      </c>
      <c r="R1111" s="171">
        <f>VLOOKUP(C1111&amp;D1111&amp;A1111,'Delivery Counts'!$A$55:$I$86,9,FALSE)</f>
        <v>0</v>
      </c>
      <c r="S1111" s="16">
        <f t="shared" ref="S1111:S1139" si="62">Q1111+R1111</f>
        <v>0</v>
      </c>
      <c r="T1111" s="237"/>
      <c r="U1111" s="237"/>
    </row>
    <row r="1112" spans="1:21" s="172" customFormat="1">
      <c r="A1112" s="38">
        <v>21</v>
      </c>
      <c r="B1112" s="39">
        <f t="shared" si="61"/>
        <v>0</v>
      </c>
      <c r="C1112" s="39" t="str">
        <f t="shared" si="58"/>
        <v>2021 Prior Year</v>
      </c>
      <c r="D1112" s="40">
        <v>4</v>
      </c>
      <c r="E1112" s="662">
        <v>21</v>
      </c>
      <c r="F1112" s="40">
        <v>2</v>
      </c>
      <c r="G1112" s="311" t="s">
        <v>139</v>
      </c>
      <c r="H1112" s="40" t="s">
        <v>222</v>
      </c>
      <c r="I1112" s="991" t="s">
        <v>206</v>
      </c>
      <c r="J1112" s="303">
        <v>0</v>
      </c>
      <c r="K1112" s="304">
        <v>0</v>
      </c>
      <c r="L1112" s="305">
        <v>0</v>
      </c>
      <c r="M1112" s="305">
        <v>0</v>
      </c>
      <c r="N1112" s="303">
        <v>0</v>
      </c>
      <c r="O1112" s="306">
        <v>0</v>
      </c>
      <c r="P1112" s="303">
        <v>0</v>
      </c>
      <c r="Q1112" s="171">
        <f>VLOOKUP(C1112&amp;D1112&amp;A1112,'Delivery Counts'!$A$55:$I$86,8,FALSE)</f>
        <v>0</v>
      </c>
      <c r="R1112" s="171">
        <f>VLOOKUP(C1112&amp;D1112&amp;A1112,'Delivery Counts'!$A$55:$I$86,9,FALSE)</f>
        <v>0</v>
      </c>
      <c r="S1112" s="16">
        <f t="shared" si="62"/>
        <v>0</v>
      </c>
      <c r="T1112" s="237"/>
      <c r="U1112" s="237"/>
    </row>
    <row r="1113" spans="1:21" s="172" customFormat="1">
      <c r="A1113" s="38">
        <v>21</v>
      </c>
      <c r="B1113" s="39">
        <f t="shared" si="61"/>
        <v>0</v>
      </c>
      <c r="C1113" s="39" t="str">
        <f t="shared" si="58"/>
        <v>2021 Prior Year</v>
      </c>
      <c r="D1113" s="40">
        <v>4</v>
      </c>
      <c r="E1113" s="662">
        <v>21</v>
      </c>
      <c r="F1113" s="40">
        <v>2</v>
      </c>
      <c r="G1113" s="311" t="s">
        <v>139</v>
      </c>
      <c r="H1113" s="40" t="s">
        <v>223</v>
      </c>
      <c r="I1113" s="991" t="s">
        <v>181</v>
      </c>
      <c r="J1113" s="303">
        <v>0</v>
      </c>
      <c r="K1113" s="304">
        <v>0</v>
      </c>
      <c r="L1113" s="305">
        <v>0</v>
      </c>
      <c r="M1113" s="305">
        <v>0</v>
      </c>
      <c r="N1113" s="303">
        <v>0</v>
      </c>
      <c r="O1113" s="306">
        <v>0</v>
      </c>
      <c r="P1113" s="303">
        <v>0</v>
      </c>
      <c r="Q1113" s="171">
        <f>VLOOKUP(C1113&amp;D1113&amp;A1113,'Delivery Counts'!$A$55:$I$86,8,FALSE)</f>
        <v>0</v>
      </c>
      <c r="R1113" s="171">
        <f>VLOOKUP(C1113&amp;D1113&amp;A1113,'Delivery Counts'!$A$55:$I$86,9,FALSE)</f>
        <v>0</v>
      </c>
      <c r="S1113" s="16">
        <f t="shared" si="62"/>
        <v>0</v>
      </c>
      <c r="T1113" s="237"/>
      <c r="U1113" s="237"/>
    </row>
    <row r="1114" spans="1:21" s="172" customFormat="1">
      <c r="A1114" s="38">
        <v>21</v>
      </c>
      <c r="B1114" s="39">
        <f t="shared" si="61"/>
        <v>0</v>
      </c>
      <c r="C1114" s="39" t="str">
        <f t="shared" si="58"/>
        <v>2021 Prior Year</v>
      </c>
      <c r="D1114" s="40">
        <v>4</v>
      </c>
      <c r="E1114" s="662">
        <v>21</v>
      </c>
      <c r="F1114" s="40">
        <v>2</v>
      </c>
      <c r="G1114" s="311" t="s">
        <v>139</v>
      </c>
      <c r="H1114" s="40" t="s">
        <v>150</v>
      </c>
      <c r="I1114" s="991" t="s">
        <v>204</v>
      </c>
      <c r="J1114" s="303">
        <v>0</v>
      </c>
      <c r="K1114" s="304">
        <v>0</v>
      </c>
      <c r="L1114" s="305">
        <v>0</v>
      </c>
      <c r="M1114" s="305">
        <v>0</v>
      </c>
      <c r="N1114" s="303">
        <v>0</v>
      </c>
      <c r="O1114" s="306">
        <v>0</v>
      </c>
      <c r="P1114" s="303">
        <v>0</v>
      </c>
      <c r="Q1114" s="171">
        <f>VLOOKUP(C1114&amp;D1114&amp;A1114,'Delivery Counts'!$A$55:$I$86,8,FALSE)</f>
        <v>0</v>
      </c>
      <c r="R1114" s="171">
        <f>VLOOKUP(C1114&amp;D1114&amp;A1114,'Delivery Counts'!$A$55:$I$86,9,FALSE)</f>
        <v>0</v>
      </c>
      <c r="S1114" s="16">
        <f t="shared" si="62"/>
        <v>0</v>
      </c>
      <c r="T1114" s="237"/>
      <c r="U1114" s="237"/>
    </row>
    <row r="1115" spans="1:21" s="172" customFormat="1">
      <c r="A1115" s="38">
        <v>21</v>
      </c>
      <c r="B1115" s="39">
        <f t="shared" si="61"/>
        <v>0</v>
      </c>
      <c r="C1115" s="39" t="str">
        <f t="shared" si="58"/>
        <v>2021 Prior Year</v>
      </c>
      <c r="D1115" s="40">
        <v>4</v>
      </c>
      <c r="E1115" s="662">
        <v>21</v>
      </c>
      <c r="F1115" s="40">
        <v>2</v>
      </c>
      <c r="G1115" s="311" t="s">
        <v>139</v>
      </c>
      <c r="H1115" s="40" t="s">
        <v>151</v>
      </c>
      <c r="I1115" s="991" t="s">
        <v>205</v>
      </c>
      <c r="J1115" s="303">
        <v>0</v>
      </c>
      <c r="K1115" s="304">
        <v>0</v>
      </c>
      <c r="L1115" s="305">
        <v>0</v>
      </c>
      <c r="M1115" s="305">
        <v>0</v>
      </c>
      <c r="N1115" s="303">
        <v>0</v>
      </c>
      <c r="O1115" s="306">
        <v>0</v>
      </c>
      <c r="P1115" s="303">
        <v>0</v>
      </c>
      <c r="Q1115" s="171">
        <f>VLOOKUP(C1115&amp;D1115&amp;A1115,'Delivery Counts'!$A$55:$I$86,8,FALSE)</f>
        <v>0</v>
      </c>
      <c r="R1115" s="171">
        <f>VLOOKUP(C1115&amp;D1115&amp;A1115,'Delivery Counts'!$A$55:$I$86,9,FALSE)</f>
        <v>0</v>
      </c>
      <c r="S1115" s="16">
        <f t="shared" si="62"/>
        <v>0</v>
      </c>
      <c r="T1115" s="237"/>
      <c r="U1115" s="237"/>
    </row>
    <row r="1116" spans="1:21" s="172" customFormat="1">
      <c r="A1116" s="38">
        <v>21</v>
      </c>
      <c r="B1116" s="39">
        <f t="shared" si="61"/>
        <v>0</v>
      </c>
      <c r="C1116" s="39" t="str">
        <f t="shared" si="58"/>
        <v>2021 Prior Year</v>
      </c>
      <c r="D1116" s="40">
        <v>4</v>
      </c>
      <c r="E1116" s="662">
        <v>21</v>
      </c>
      <c r="F1116" s="40">
        <v>2</v>
      </c>
      <c r="G1116" s="311" t="s">
        <v>139</v>
      </c>
      <c r="H1116" s="40" t="s">
        <v>152</v>
      </c>
      <c r="I1116" s="991" t="s">
        <v>182</v>
      </c>
      <c r="J1116" s="303">
        <v>0</v>
      </c>
      <c r="K1116" s="304">
        <v>0</v>
      </c>
      <c r="L1116" s="305">
        <v>0</v>
      </c>
      <c r="M1116" s="305">
        <v>0</v>
      </c>
      <c r="N1116" s="303">
        <v>0</v>
      </c>
      <c r="O1116" s="306">
        <v>0</v>
      </c>
      <c r="P1116" s="303">
        <v>0</v>
      </c>
      <c r="Q1116" s="171">
        <f>VLOOKUP(C1116&amp;D1116&amp;A1116,'Delivery Counts'!$A$55:$I$86,8,FALSE)</f>
        <v>0</v>
      </c>
      <c r="R1116" s="171">
        <f>VLOOKUP(C1116&amp;D1116&amp;A1116,'Delivery Counts'!$A$55:$I$86,9,FALSE)</f>
        <v>0</v>
      </c>
      <c r="S1116" s="16">
        <f t="shared" si="62"/>
        <v>0</v>
      </c>
      <c r="T1116" s="237"/>
      <c r="U1116" s="237"/>
    </row>
    <row r="1117" spans="1:21" s="172" customFormat="1">
      <c r="A1117" s="38">
        <v>21</v>
      </c>
      <c r="B1117" s="39">
        <f t="shared" si="61"/>
        <v>0</v>
      </c>
      <c r="C1117" s="39" t="str">
        <f t="shared" si="58"/>
        <v>2021 Prior Year</v>
      </c>
      <c r="D1117" s="40">
        <v>4</v>
      </c>
      <c r="E1117" s="662">
        <v>21</v>
      </c>
      <c r="F1117" s="40">
        <v>2</v>
      </c>
      <c r="G1117" s="311" t="s">
        <v>139</v>
      </c>
      <c r="H1117" s="40" t="s">
        <v>70</v>
      </c>
      <c r="I1117" s="991" t="s">
        <v>265</v>
      </c>
      <c r="J1117" s="303">
        <v>0</v>
      </c>
      <c r="K1117" s="304">
        <v>0</v>
      </c>
      <c r="L1117" s="305">
        <v>0</v>
      </c>
      <c r="M1117" s="305">
        <v>0</v>
      </c>
      <c r="N1117" s="303">
        <v>0</v>
      </c>
      <c r="O1117" s="306">
        <v>0</v>
      </c>
      <c r="P1117" s="303">
        <v>0</v>
      </c>
      <c r="Q1117" s="171">
        <f>VLOOKUP(C1117&amp;D1117&amp;A1117,'Delivery Counts'!$A$55:$I$86,8,FALSE)</f>
        <v>0</v>
      </c>
      <c r="R1117" s="171">
        <f>VLOOKUP(C1117&amp;D1117&amp;A1117,'Delivery Counts'!$A$55:$I$86,9,FALSE)</f>
        <v>0</v>
      </c>
      <c r="S1117" s="16">
        <f t="shared" si="62"/>
        <v>0</v>
      </c>
      <c r="T1117" s="237"/>
      <c r="U1117" s="237"/>
    </row>
    <row r="1118" spans="1:21" s="172" customFormat="1">
      <c r="A1118" s="38">
        <v>21</v>
      </c>
      <c r="B1118" s="39">
        <f t="shared" si="61"/>
        <v>0</v>
      </c>
      <c r="C1118" s="39" t="str">
        <f t="shared" si="58"/>
        <v>2021 Prior Year</v>
      </c>
      <c r="D1118" s="40">
        <v>4</v>
      </c>
      <c r="E1118" s="662">
        <v>21</v>
      </c>
      <c r="F1118" s="40">
        <v>2</v>
      </c>
      <c r="G1118" s="311" t="s">
        <v>139</v>
      </c>
      <c r="H1118" s="40" t="s">
        <v>71</v>
      </c>
      <c r="I1118" s="991" t="s">
        <v>266</v>
      </c>
      <c r="J1118" s="303">
        <v>0</v>
      </c>
      <c r="K1118" s="304">
        <v>0</v>
      </c>
      <c r="L1118" s="305">
        <v>0</v>
      </c>
      <c r="M1118" s="305">
        <v>0</v>
      </c>
      <c r="N1118" s="303">
        <v>0</v>
      </c>
      <c r="O1118" s="306">
        <v>0</v>
      </c>
      <c r="P1118" s="303">
        <v>0</v>
      </c>
      <c r="Q1118" s="171">
        <f>VLOOKUP(C1118&amp;D1118&amp;A1118,'Delivery Counts'!$A$55:$I$86,8,FALSE)</f>
        <v>0</v>
      </c>
      <c r="R1118" s="171">
        <f>VLOOKUP(C1118&amp;D1118&amp;A1118,'Delivery Counts'!$A$55:$I$86,9,FALSE)</f>
        <v>0</v>
      </c>
      <c r="S1118" s="16">
        <f t="shared" si="62"/>
        <v>0</v>
      </c>
      <c r="T1118" s="237"/>
      <c r="U1118" s="237"/>
    </row>
    <row r="1119" spans="1:21" s="172" customFormat="1">
      <c r="A1119" s="38">
        <v>21</v>
      </c>
      <c r="B1119" s="39">
        <f t="shared" si="61"/>
        <v>0</v>
      </c>
      <c r="C1119" s="39" t="str">
        <f t="shared" si="58"/>
        <v>2021 Prior Year</v>
      </c>
      <c r="D1119" s="40">
        <v>4</v>
      </c>
      <c r="E1119" s="662">
        <v>21</v>
      </c>
      <c r="F1119" s="40">
        <v>2</v>
      </c>
      <c r="G1119" s="311" t="s">
        <v>139</v>
      </c>
      <c r="H1119" s="40" t="s">
        <v>72</v>
      </c>
      <c r="I1119" s="991" t="s">
        <v>527</v>
      </c>
      <c r="J1119" s="303">
        <v>0</v>
      </c>
      <c r="K1119" s="304">
        <v>0</v>
      </c>
      <c r="L1119" s="305">
        <v>0</v>
      </c>
      <c r="M1119" s="305">
        <v>0</v>
      </c>
      <c r="N1119" s="303">
        <v>0</v>
      </c>
      <c r="O1119" s="306">
        <v>0</v>
      </c>
      <c r="P1119" s="303">
        <v>0</v>
      </c>
      <c r="Q1119" s="171">
        <f>VLOOKUP(C1119&amp;D1119&amp;A1119,'Delivery Counts'!$A$55:$I$86,8,FALSE)</f>
        <v>0</v>
      </c>
      <c r="R1119" s="171">
        <f>VLOOKUP(C1119&amp;D1119&amp;A1119,'Delivery Counts'!$A$55:$I$86,9,FALSE)</f>
        <v>0</v>
      </c>
      <c r="S1119" s="16">
        <f t="shared" si="62"/>
        <v>0</v>
      </c>
      <c r="T1119" s="237"/>
      <c r="U1119" s="237"/>
    </row>
    <row r="1120" spans="1:21" s="172" customFormat="1">
      <c r="A1120" s="38">
        <v>21</v>
      </c>
      <c r="B1120" s="39">
        <f t="shared" si="61"/>
        <v>0</v>
      </c>
      <c r="C1120" s="39" t="str">
        <f t="shared" si="58"/>
        <v>2021 Prior Year</v>
      </c>
      <c r="D1120" s="40">
        <v>4</v>
      </c>
      <c r="E1120" s="662">
        <v>21</v>
      </c>
      <c r="F1120" s="40">
        <v>2</v>
      </c>
      <c r="G1120" s="40" t="s">
        <v>139</v>
      </c>
      <c r="H1120" s="40" t="s">
        <v>73</v>
      </c>
      <c r="I1120" s="991" t="s">
        <v>528</v>
      </c>
      <c r="J1120" s="303">
        <v>0</v>
      </c>
      <c r="K1120" s="304">
        <v>0</v>
      </c>
      <c r="L1120" s="305">
        <v>0</v>
      </c>
      <c r="M1120" s="305">
        <v>0</v>
      </c>
      <c r="N1120" s="303">
        <v>0</v>
      </c>
      <c r="O1120" s="306">
        <v>0</v>
      </c>
      <c r="P1120" s="303">
        <v>0</v>
      </c>
      <c r="Q1120" s="171">
        <f>VLOOKUP(C1120&amp;D1120&amp;A1120,'Delivery Counts'!$A$55:$I$86,8,FALSE)</f>
        <v>0</v>
      </c>
      <c r="R1120" s="171">
        <f>VLOOKUP(C1120&amp;D1120&amp;A1120,'Delivery Counts'!$A$55:$I$86,9,FALSE)</f>
        <v>0</v>
      </c>
      <c r="S1120" s="16">
        <f t="shared" si="62"/>
        <v>0</v>
      </c>
      <c r="T1120" s="237"/>
      <c r="U1120" s="237"/>
    </row>
    <row r="1121" spans="1:21" s="172" customFormat="1">
      <c r="A1121" s="38">
        <v>21</v>
      </c>
      <c r="B1121" s="39">
        <f t="shared" si="61"/>
        <v>0</v>
      </c>
      <c r="C1121" s="39" t="str">
        <f t="shared" si="58"/>
        <v>2021 Prior Year</v>
      </c>
      <c r="D1121" s="40">
        <v>4</v>
      </c>
      <c r="E1121" s="662">
        <v>21</v>
      </c>
      <c r="F1121" s="40">
        <v>2</v>
      </c>
      <c r="G1121" s="40" t="s">
        <v>139</v>
      </c>
      <c r="H1121" s="40" t="s">
        <v>409</v>
      </c>
      <c r="I1121" s="991" t="s">
        <v>803</v>
      </c>
      <c r="J1121" s="303">
        <v>0</v>
      </c>
      <c r="K1121" s="304">
        <v>0</v>
      </c>
      <c r="L1121" s="305">
        <v>0</v>
      </c>
      <c r="M1121" s="305">
        <v>0</v>
      </c>
      <c r="N1121" s="303">
        <v>0</v>
      </c>
      <c r="O1121" s="306">
        <v>0</v>
      </c>
      <c r="P1121" s="303">
        <v>0</v>
      </c>
      <c r="Q1121" s="171">
        <f>VLOOKUP(C1121&amp;D1121&amp;A1121,'Delivery Counts'!$A$55:$I$86,8,FALSE)</f>
        <v>0</v>
      </c>
      <c r="R1121" s="171">
        <f>VLOOKUP(C1121&amp;D1121&amp;A1121,'Delivery Counts'!$A$55:$I$86,9,FALSE)</f>
        <v>0</v>
      </c>
      <c r="S1121" s="16">
        <f t="shared" si="62"/>
        <v>0</v>
      </c>
      <c r="T1121" s="237"/>
      <c r="U1121" s="237"/>
    </row>
    <row r="1122" spans="1:21" s="172" customFormat="1">
      <c r="A1122" s="38">
        <v>27</v>
      </c>
      <c r="B1122" s="39">
        <f t="shared" si="61"/>
        <v>0</v>
      </c>
      <c r="C1122" s="39" t="str">
        <f t="shared" si="58"/>
        <v>2021 Prior Year</v>
      </c>
      <c r="D1122" s="40">
        <v>4</v>
      </c>
      <c r="E1122" s="662">
        <v>27</v>
      </c>
      <c r="F1122" s="40">
        <v>6</v>
      </c>
      <c r="G1122" s="40" t="s">
        <v>138</v>
      </c>
      <c r="H1122" s="40" t="s">
        <v>211</v>
      </c>
      <c r="I1122" s="1014" t="s">
        <v>261</v>
      </c>
      <c r="J1122" s="303">
        <v>0</v>
      </c>
      <c r="K1122" s="304">
        <v>0</v>
      </c>
      <c r="L1122" s="305">
        <v>0</v>
      </c>
      <c r="M1122" s="305">
        <v>0</v>
      </c>
      <c r="N1122" s="303">
        <v>0</v>
      </c>
      <c r="O1122" s="306">
        <v>0</v>
      </c>
      <c r="P1122" s="303">
        <v>0</v>
      </c>
      <c r="Q1122" s="171">
        <f>VLOOKUP(C1122&amp;D1122&amp;A1122,'Delivery Counts'!$A$55:$I$86,8,FALSE)</f>
        <v>0</v>
      </c>
      <c r="R1122" s="171">
        <f>VLOOKUP(C1122&amp;D1122&amp;A1122,'Delivery Counts'!$A$55:$I$86,9,FALSE)</f>
        <v>0</v>
      </c>
      <c r="S1122" s="16">
        <f t="shared" si="62"/>
        <v>0</v>
      </c>
      <c r="T1122" s="237"/>
      <c r="U1122" s="237"/>
    </row>
    <row r="1123" spans="1:21" s="172" customFormat="1">
      <c r="A1123" s="38">
        <v>27</v>
      </c>
      <c r="B1123" s="39">
        <f t="shared" si="61"/>
        <v>0</v>
      </c>
      <c r="C1123" s="39" t="str">
        <f t="shared" si="58"/>
        <v>2021 Prior Year</v>
      </c>
      <c r="D1123" s="40">
        <v>4</v>
      </c>
      <c r="E1123" s="662">
        <v>27</v>
      </c>
      <c r="F1123" s="40">
        <v>6</v>
      </c>
      <c r="G1123" s="40" t="s">
        <v>138</v>
      </c>
      <c r="H1123" s="40" t="s">
        <v>214</v>
      </c>
      <c r="I1123" s="1014" t="s">
        <v>676</v>
      </c>
      <c r="J1123" s="303">
        <v>0</v>
      </c>
      <c r="K1123" s="304">
        <v>0</v>
      </c>
      <c r="L1123" s="305">
        <v>0</v>
      </c>
      <c r="M1123" s="305">
        <v>0</v>
      </c>
      <c r="N1123" s="303">
        <v>0</v>
      </c>
      <c r="O1123" s="306">
        <v>0</v>
      </c>
      <c r="P1123" s="303">
        <v>0</v>
      </c>
      <c r="Q1123" s="171">
        <f>VLOOKUP(C1123&amp;D1123&amp;A1123,'Delivery Counts'!$A$55:$I$86,8,FALSE)</f>
        <v>0</v>
      </c>
      <c r="R1123" s="171">
        <f>VLOOKUP(C1123&amp;D1123&amp;A1123,'Delivery Counts'!$A$55:$I$86,9,FALSE)</f>
        <v>0</v>
      </c>
      <c r="S1123" s="16">
        <f t="shared" si="62"/>
        <v>0</v>
      </c>
      <c r="T1123" s="237"/>
      <c r="U1123" s="237"/>
    </row>
    <row r="1124" spans="1:21" s="172" customFormat="1">
      <c r="A1124" s="38">
        <v>27</v>
      </c>
      <c r="B1124" s="39">
        <f t="shared" si="61"/>
        <v>0</v>
      </c>
      <c r="C1124" s="39" t="str">
        <f t="shared" si="58"/>
        <v>2021 Prior Year</v>
      </c>
      <c r="D1124" s="40">
        <v>4</v>
      </c>
      <c r="E1124" s="662">
        <v>27</v>
      </c>
      <c r="F1124" s="40">
        <v>6</v>
      </c>
      <c r="G1124" s="40" t="s">
        <v>138</v>
      </c>
      <c r="H1124" s="40" t="s">
        <v>215</v>
      </c>
      <c r="I1124" s="1014" t="s">
        <v>216</v>
      </c>
      <c r="J1124" s="303">
        <v>0</v>
      </c>
      <c r="K1124" s="304">
        <v>0</v>
      </c>
      <c r="L1124" s="305">
        <v>0</v>
      </c>
      <c r="M1124" s="305">
        <v>0</v>
      </c>
      <c r="N1124" s="303">
        <v>0</v>
      </c>
      <c r="O1124" s="306">
        <v>0</v>
      </c>
      <c r="P1124" s="303">
        <v>0</v>
      </c>
      <c r="Q1124" s="171">
        <f>VLOOKUP(C1124&amp;D1124&amp;A1124,'Delivery Counts'!$A$55:$I$86,8,FALSE)</f>
        <v>0</v>
      </c>
      <c r="R1124" s="171">
        <f>VLOOKUP(C1124&amp;D1124&amp;A1124,'Delivery Counts'!$A$55:$I$86,9,FALSE)</f>
        <v>0</v>
      </c>
      <c r="S1124" s="16">
        <f t="shared" si="62"/>
        <v>0</v>
      </c>
      <c r="T1124" s="237"/>
      <c r="U1124" s="237"/>
    </row>
    <row r="1125" spans="1:21" s="172" customFormat="1">
      <c r="A1125" s="38">
        <v>27</v>
      </c>
      <c r="B1125" s="39">
        <f t="shared" si="61"/>
        <v>0</v>
      </c>
      <c r="C1125" s="39" t="str">
        <f t="shared" si="58"/>
        <v>2021 Prior Year</v>
      </c>
      <c r="D1125" s="40">
        <v>4</v>
      </c>
      <c r="E1125" s="662">
        <v>27</v>
      </c>
      <c r="F1125" s="40">
        <v>6</v>
      </c>
      <c r="G1125" s="40" t="s">
        <v>138</v>
      </c>
      <c r="H1125" s="40" t="s">
        <v>217</v>
      </c>
      <c r="I1125" s="1014" t="s">
        <v>262</v>
      </c>
      <c r="J1125" s="303">
        <v>0</v>
      </c>
      <c r="K1125" s="304">
        <v>0</v>
      </c>
      <c r="L1125" s="305">
        <v>0</v>
      </c>
      <c r="M1125" s="305">
        <v>0</v>
      </c>
      <c r="N1125" s="303">
        <v>0</v>
      </c>
      <c r="O1125" s="306">
        <v>0</v>
      </c>
      <c r="P1125" s="303">
        <v>0</v>
      </c>
      <c r="Q1125" s="171">
        <f>VLOOKUP(C1125&amp;D1125&amp;A1125,'Delivery Counts'!$A$55:$I$86,8,FALSE)</f>
        <v>0</v>
      </c>
      <c r="R1125" s="171">
        <f>VLOOKUP(C1125&amp;D1125&amp;A1125,'Delivery Counts'!$A$55:$I$86,9,FALSE)</f>
        <v>0</v>
      </c>
      <c r="S1125" s="16">
        <f t="shared" si="62"/>
        <v>0</v>
      </c>
      <c r="T1125" s="237"/>
      <c r="U1125" s="237"/>
    </row>
    <row r="1126" spans="1:21" s="172" customFormat="1">
      <c r="A1126" s="38">
        <v>27</v>
      </c>
      <c r="B1126" s="39">
        <f t="shared" si="61"/>
        <v>0</v>
      </c>
      <c r="C1126" s="39" t="str">
        <f t="shared" si="58"/>
        <v>2021 Prior Year</v>
      </c>
      <c r="D1126" s="40">
        <v>4</v>
      </c>
      <c r="E1126" s="662">
        <v>27</v>
      </c>
      <c r="F1126" s="40">
        <v>6</v>
      </c>
      <c r="G1126" s="40" t="s">
        <v>138</v>
      </c>
      <c r="H1126" s="40" t="s">
        <v>218</v>
      </c>
      <c r="I1126" s="1014" t="s">
        <v>677</v>
      </c>
      <c r="J1126" s="303">
        <v>0</v>
      </c>
      <c r="K1126" s="304">
        <v>0</v>
      </c>
      <c r="L1126" s="305">
        <v>0</v>
      </c>
      <c r="M1126" s="305">
        <v>0</v>
      </c>
      <c r="N1126" s="303">
        <v>0</v>
      </c>
      <c r="O1126" s="306">
        <v>0</v>
      </c>
      <c r="P1126" s="303">
        <v>0</v>
      </c>
      <c r="Q1126" s="171">
        <f>VLOOKUP(C1126&amp;D1126&amp;A1126,'Delivery Counts'!$A$55:$I$86,8,FALSE)</f>
        <v>0</v>
      </c>
      <c r="R1126" s="171">
        <f>VLOOKUP(C1126&amp;D1126&amp;A1126,'Delivery Counts'!$A$55:$I$86,9,FALSE)</f>
        <v>0</v>
      </c>
      <c r="S1126" s="16">
        <f t="shared" si="62"/>
        <v>0</v>
      </c>
      <c r="T1126" s="237"/>
      <c r="U1126" s="237"/>
    </row>
    <row r="1127" spans="1:21" s="172" customFormat="1">
      <c r="A1127" s="38">
        <v>27</v>
      </c>
      <c r="B1127" s="39">
        <f t="shared" si="61"/>
        <v>0</v>
      </c>
      <c r="C1127" s="39" t="str">
        <f t="shared" si="58"/>
        <v>2021 Prior Year</v>
      </c>
      <c r="D1127" s="40">
        <v>4</v>
      </c>
      <c r="E1127" s="662">
        <v>27</v>
      </c>
      <c r="F1127" s="40">
        <v>6</v>
      </c>
      <c r="G1127" s="40" t="s">
        <v>138</v>
      </c>
      <c r="H1127" s="40" t="s">
        <v>219</v>
      </c>
      <c r="I1127" s="1014" t="s">
        <v>263</v>
      </c>
      <c r="J1127" s="303">
        <v>0</v>
      </c>
      <c r="K1127" s="304">
        <v>0</v>
      </c>
      <c r="L1127" s="305">
        <v>0</v>
      </c>
      <c r="M1127" s="305">
        <v>0</v>
      </c>
      <c r="N1127" s="303">
        <v>0</v>
      </c>
      <c r="O1127" s="306">
        <v>0</v>
      </c>
      <c r="P1127" s="303">
        <v>0</v>
      </c>
      <c r="Q1127" s="171">
        <f>VLOOKUP(C1127&amp;D1127&amp;A1127,'Delivery Counts'!$A$55:$I$86,8,FALSE)</f>
        <v>0</v>
      </c>
      <c r="R1127" s="171">
        <f>VLOOKUP(C1127&amp;D1127&amp;A1127,'Delivery Counts'!$A$55:$I$86,9,FALSE)</f>
        <v>0</v>
      </c>
      <c r="S1127" s="16">
        <f t="shared" si="62"/>
        <v>0</v>
      </c>
      <c r="T1127" s="237"/>
      <c r="U1127" s="237"/>
    </row>
    <row r="1128" spans="1:21" s="172" customFormat="1">
      <c r="A1128" s="38">
        <v>27</v>
      </c>
      <c r="B1128" s="39">
        <f t="shared" si="61"/>
        <v>0</v>
      </c>
      <c r="C1128" s="39" t="str">
        <f t="shared" si="58"/>
        <v>2021 Prior Year</v>
      </c>
      <c r="D1128" s="40">
        <v>4</v>
      </c>
      <c r="E1128" s="662">
        <v>27</v>
      </c>
      <c r="F1128" s="40">
        <v>6</v>
      </c>
      <c r="G1128" s="40" t="s">
        <v>138</v>
      </c>
      <c r="H1128" s="40" t="s">
        <v>220</v>
      </c>
      <c r="I1128" s="1014" t="s">
        <v>675</v>
      </c>
      <c r="J1128" s="303">
        <v>0</v>
      </c>
      <c r="K1128" s="304">
        <v>0</v>
      </c>
      <c r="L1128" s="305">
        <v>0</v>
      </c>
      <c r="M1128" s="305">
        <v>0</v>
      </c>
      <c r="N1128" s="303">
        <v>0</v>
      </c>
      <c r="O1128" s="306">
        <v>0</v>
      </c>
      <c r="P1128" s="303">
        <v>0</v>
      </c>
      <c r="Q1128" s="171">
        <f>VLOOKUP(C1128&amp;D1128&amp;A1128,'Delivery Counts'!$A$55:$I$86,8,FALSE)</f>
        <v>0</v>
      </c>
      <c r="R1128" s="171">
        <f>VLOOKUP(C1128&amp;D1128&amp;A1128,'Delivery Counts'!$A$55:$I$86,9,FALSE)</f>
        <v>0</v>
      </c>
      <c r="S1128" s="16">
        <f t="shared" si="62"/>
        <v>0</v>
      </c>
      <c r="T1128" s="237"/>
      <c r="U1128" s="237"/>
    </row>
    <row r="1129" spans="1:21" s="172" customFormat="1">
      <c r="A1129" s="38">
        <v>27</v>
      </c>
      <c r="B1129" s="39">
        <f t="shared" si="61"/>
        <v>0</v>
      </c>
      <c r="C1129" s="39" t="str">
        <f t="shared" si="58"/>
        <v>2021 Prior Year</v>
      </c>
      <c r="D1129" s="40">
        <v>4</v>
      </c>
      <c r="E1129" s="662">
        <v>27</v>
      </c>
      <c r="F1129" s="40">
        <v>6</v>
      </c>
      <c r="G1129" s="40" t="s">
        <v>138</v>
      </c>
      <c r="H1129" s="40" t="s">
        <v>221</v>
      </c>
      <c r="I1129" s="1014" t="s">
        <v>264</v>
      </c>
      <c r="J1129" s="303">
        <v>0</v>
      </c>
      <c r="K1129" s="304">
        <v>0</v>
      </c>
      <c r="L1129" s="305">
        <v>0</v>
      </c>
      <c r="M1129" s="305">
        <v>0</v>
      </c>
      <c r="N1129" s="303">
        <v>0</v>
      </c>
      <c r="O1129" s="306">
        <v>0</v>
      </c>
      <c r="P1129" s="303">
        <v>0</v>
      </c>
      <c r="Q1129" s="171">
        <f>VLOOKUP(C1129&amp;D1129&amp;A1129,'Delivery Counts'!$A$55:$I$86,8,FALSE)</f>
        <v>0</v>
      </c>
      <c r="R1129" s="171">
        <f>VLOOKUP(C1129&amp;D1129&amp;A1129,'Delivery Counts'!$A$55:$I$86,9,FALSE)</f>
        <v>0</v>
      </c>
      <c r="S1129" s="16">
        <f t="shared" si="62"/>
        <v>0</v>
      </c>
      <c r="T1129" s="237"/>
      <c r="U1129" s="237"/>
    </row>
    <row r="1130" spans="1:21" s="172" customFormat="1">
      <c r="A1130" s="38">
        <v>27</v>
      </c>
      <c r="B1130" s="39">
        <f t="shared" si="61"/>
        <v>0</v>
      </c>
      <c r="C1130" s="39" t="str">
        <f t="shared" si="58"/>
        <v>2021 Prior Year</v>
      </c>
      <c r="D1130" s="40">
        <v>4</v>
      </c>
      <c r="E1130" s="662">
        <v>27</v>
      </c>
      <c r="F1130" s="40">
        <v>6</v>
      </c>
      <c r="G1130" s="40" t="s">
        <v>138</v>
      </c>
      <c r="H1130" s="40" t="s">
        <v>222</v>
      </c>
      <c r="I1130" s="1014" t="s">
        <v>206</v>
      </c>
      <c r="J1130" s="303">
        <v>0</v>
      </c>
      <c r="K1130" s="304">
        <v>0</v>
      </c>
      <c r="L1130" s="305">
        <v>0</v>
      </c>
      <c r="M1130" s="305">
        <v>0</v>
      </c>
      <c r="N1130" s="303">
        <v>0</v>
      </c>
      <c r="O1130" s="306">
        <v>0</v>
      </c>
      <c r="P1130" s="303">
        <v>0</v>
      </c>
      <c r="Q1130" s="171">
        <f>VLOOKUP(C1130&amp;D1130&amp;A1130,'Delivery Counts'!$A$55:$I$86,8,FALSE)</f>
        <v>0</v>
      </c>
      <c r="R1130" s="171">
        <f>VLOOKUP(C1130&amp;D1130&amp;A1130,'Delivery Counts'!$A$55:$I$86,9,FALSE)</f>
        <v>0</v>
      </c>
      <c r="S1130" s="16">
        <f t="shared" si="62"/>
        <v>0</v>
      </c>
      <c r="T1130" s="237"/>
      <c r="U1130" s="237"/>
    </row>
    <row r="1131" spans="1:21" s="172" customFormat="1">
      <c r="A1131" s="38">
        <v>27</v>
      </c>
      <c r="B1131" s="39">
        <f t="shared" si="61"/>
        <v>0</v>
      </c>
      <c r="C1131" s="39" t="str">
        <f t="shared" si="58"/>
        <v>2021 Prior Year</v>
      </c>
      <c r="D1131" s="40">
        <v>4</v>
      </c>
      <c r="E1131" s="662">
        <v>27</v>
      </c>
      <c r="F1131" s="40">
        <v>6</v>
      </c>
      <c r="G1131" s="40" t="s">
        <v>138</v>
      </c>
      <c r="H1131" s="40" t="s">
        <v>223</v>
      </c>
      <c r="I1131" s="1014" t="s">
        <v>181</v>
      </c>
      <c r="J1131" s="303">
        <v>0</v>
      </c>
      <c r="K1131" s="304">
        <v>0</v>
      </c>
      <c r="L1131" s="305">
        <v>0</v>
      </c>
      <c r="M1131" s="305">
        <v>0</v>
      </c>
      <c r="N1131" s="303">
        <v>0</v>
      </c>
      <c r="O1131" s="306">
        <v>0</v>
      </c>
      <c r="P1131" s="303">
        <v>0</v>
      </c>
      <c r="Q1131" s="171">
        <f>VLOOKUP(C1131&amp;D1131&amp;A1131,'Delivery Counts'!$A$55:$I$86,8,FALSE)</f>
        <v>0</v>
      </c>
      <c r="R1131" s="171">
        <f>VLOOKUP(C1131&amp;D1131&amp;A1131,'Delivery Counts'!$A$55:$I$86,9,FALSE)</f>
        <v>0</v>
      </c>
      <c r="S1131" s="16">
        <f t="shared" si="62"/>
        <v>0</v>
      </c>
      <c r="T1131" s="237"/>
      <c r="U1131" s="237"/>
    </row>
    <row r="1132" spans="1:21" s="172" customFormat="1">
      <c r="A1132" s="38">
        <v>27</v>
      </c>
      <c r="B1132" s="39">
        <f t="shared" si="61"/>
        <v>0</v>
      </c>
      <c r="C1132" s="39" t="str">
        <f t="shared" si="58"/>
        <v>2021 Prior Year</v>
      </c>
      <c r="D1132" s="40">
        <v>4</v>
      </c>
      <c r="E1132" s="662">
        <v>27</v>
      </c>
      <c r="F1132" s="40">
        <v>6</v>
      </c>
      <c r="G1132" s="40" t="s">
        <v>138</v>
      </c>
      <c r="H1132" s="40" t="s">
        <v>150</v>
      </c>
      <c r="I1132" s="1014" t="s">
        <v>204</v>
      </c>
      <c r="J1132" s="303">
        <v>0</v>
      </c>
      <c r="K1132" s="304">
        <v>0</v>
      </c>
      <c r="L1132" s="305">
        <v>0</v>
      </c>
      <c r="M1132" s="305">
        <v>0</v>
      </c>
      <c r="N1132" s="303">
        <v>0</v>
      </c>
      <c r="O1132" s="306">
        <v>0</v>
      </c>
      <c r="P1132" s="303">
        <v>0</v>
      </c>
      <c r="Q1132" s="171">
        <f>VLOOKUP(C1132&amp;D1132&amp;A1132,'Delivery Counts'!$A$55:$I$86,8,FALSE)</f>
        <v>0</v>
      </c>
      <c r="R1132" s="171">
        <f>VLOOKUP(C1132&amp;D1132&amp;A1132,'Delivery Counts'!$A$55:$I$86,9,FALSE)</f>
        <v>0</v>
      </c>
      <c r="S1132" s="16">
        <f t="shared" si="62"/>
        <v>0</v>
      </c>
      <c r="T1132" s="237"/>
      <c r="U1132" s="237"/>
    </row>
    <row r="1133" spans="1:21" s="172" customFormat="1">
      <c r="A1133" s="38">
        <v>27</v>
      </c>
      <c r="B1133" s="39">
        <f t="shared" si="61"/>
        <v>0</v>
      </c>
      <c r="C1133" s="39" t="str">
        <f t="shared" si="58"/>
        <v>2021 Prior Year</v>
      </c>
      <c r="D1133" s="40">
        <v>4</v>
      </c>
      <c r="E1133" s="662">
        <v>27</v>
      </c>
      <c r="F1133" s="40">
        <v>6</v>
      </c>
      <c r="G1133" s="40" t="s">
        <v>138</v>
      </c>
      <c r="H1133" s="40" t="s">
        <v>151</v>
      </c>
      <c r="I1133" s="1014" t="s">
        <v>205</v>
      </c>
      <c r="J1133" s="303">
        <v>0</v>
      </c>
      <c r="K1133" s="304">
        <v>0</v>
      </c>
      <c r="L1133" s="305">
        <v>0</v>
      </c>
      <c r="M1133" s="305">
        <v>0</v>
      </c>
      <c r="N1133" s="303">
        <v>0</v>
      </c>
      <c r="O1133" s="306">
        <v>0</v>
      </c>
      <c r="P1133" s="303">
        <v>0</v>
      </c>
      <c r="Q1133" s="171">
        <f>VLOOKUP(C1133&amp;D1133&amp;A1133,'Delivery Counts'!$A$55:$I$86,8,FALSE)</f>
        <v>0</v>
      </c>
      <c r="R1133" s="171">
        <f>VLOOKUP(C1133&amp;D1133&amp;A1133,'Delivery Counts'!$A$55:$I$86,9,FALSE)</f>
        <v>0</v>
      </c>
      <c r="S1133" s="16">
        <f t="shared" si="62"/>
        <v>0</v>
      </c>
      <c r="T1133" s="237"/>
      <c r="U1133" s="237"/>
    </row>
    <row r="1134" spans="1:21" s="172" customFormat="1">
      <c r="A1134" s="38">
        <v>27</v>
      </c>
      <c r="B1134" s="39">
        <f t="shared" si="61"/>
        <v>0</v>
      </c>
      <c r="C1134" s="39" t="str">
        <f t="shared" si="58"/>
        <v>2021 Prior Year</v>
      </c>
      <c r="D1134" s="40">
        <v>4</v>
      </c>
      <c r="E1134" s="662">
        <v>27</v>
      </c>
      <c r="F1134" s="40">
        <v>6</v>
      </c>
      <c r="G1134" s="40" t="s">
        <v>138</v>
      </c>
      <c r="H1134" s="40" t="s">
        <v>152</v>
      </c>
      <c r="I1134" s="1014" t="s">
        <v>182</v>
      </c>
      <c r="J1134" s="303">
        <v>0</v>
      </c>
      <c r="K1134" s="304">
        <v>0</v>
      </c>
      <c r="L1134" s="305">
        <v>0</v>
      </c>
      <c r="M1134" s="305">
        <v>0</v>
      </c>
      <c r="N1134" s="303">
        <v>0</v>
      </c>
      <c r="O1134" s="306">
        <v>0</v>
      </c>
      <c r="P1134" s="303">
        <v>0</v>
      </c>
      <c r="Q1134" s="171">
        <f>VLOOKUP(C1134&amp;D1134&amp;A1134,'Delivery Counts'!$A$55:$I$86,8,FALSE)</f>
        <v>0</v>
      </c>
      <c r="R1134" s="171">
        <f>VLOOKUP(C1134&amp;D1134&amp;A1134,'Delivery Counts'!$A$55:$I$86,9,FALSE)</f>
        <v>0</v>
      </c>
      <c r="S1134" s="16">
        <f t="shared" si="62"/>
        <v>0</v>
      </c>
      <c r="T1134" s="237"/>
      <c r="U1134" s="237"/>
    </row>
    <row r="1135" spans="1:21" s="172" customFormat="1">
      <c r="A1135" s="38">
        <v>27</v>
      </c>
      <c r="B1135" s="39">
        <f t="shared" si="61"/>
        <v>0</v>
      </c>
      <c r="C1135" s="39" t="str">
        <f t="shared" si="58"/>
        <v>2021 Prior Year</v>
      </c>
      <c r="D1135" s="40">
        <v>4</v>
      </c>
      <c r="E1135" s="662">
        <v>27</v>
      </c>
      <c r="F1135" s="40">
        <v>6</v>
      </c>
      <c r="G1135" s="40" t="s">
        <v>138</v>
      </c>
      <c r="H1135" s="40" t="s">
        <v>70</v>
      </c>
      <c r="I1135" s="1014" t="s">
        <v>265</v>
      </c>
      <c r="J1135" s="303">
        <v>0</v>
      </c>
      <c r="K1135" s="304">
        <v>0</v>
      </c>
      <c r="L1135" s="305">
        <v>0</v>
      </c>
      <c r="M1135" s="305">
        <v>0</v>
      </c>
      <c r="N1135" s="303">
        <v>0</v>
      </c>
      <c r="O1135" s="306">
        <v>0</v>
      </c>
      <c r="P1135" s="303">
        <v>0</v>
      </c>
      <c r="Q1135" s="171">
        <f>VLOOKUP(C1135&amp;D1135&amp;A1135,'Delivery Counts'!$A$55:$I$86,8,FALSE)</f>
        <v>0</v>
      </c>
      <c r="R1135" s="171">
        <f>VLOOKUP(C1135&amp;D1135&amp;A1135,'Delivery Counts'!$A$55:$I$86,9,FALSE)</f>
        <v>0</v>
      </c>
      <c r="S1135" s="16">
        <f t="shared" si="62"/>
        <v>0</v>
      </c>
      <c r="T1135" s="237"/>
      <c r="U1135" s="237"/>
    </row>
    <row r="1136" spans="1:21" s="172" customFormat="1">
      <c r="A1136" s="38">
        <v>27</v>
      </c>
      <c r="B1136" s="39">
        <f t="shared" si="61"/>
        <v>0</v>
      </c>
      <c r="C1136" s="39" t="str">
        <f t="shared" si="58"/>
        <v>2021 Prior Year</v>
      </c>
      <c r="D1136" s="40">
        <v>4</v>
      </c>
      <c r="E1136" s="662">
        <v>27</v>
      </c>
      <c r="F1136" s="40">
        <v>6</v>
      </c>
      <c r="G1136" s="40" t="s">
        <v>138</v>
      </c>
      <c r="H1136" s="40" t="s">
        <v>71</v>
      </c>
      <c r="I1136" s="1014" t="s">
        <v>266</v>
      </c>
      <c r="J1136" s="303">
        <v>0</v>
      </c>
      <c r="K1136" s="304">
        <v>0</v>
      </c>
      <c r="L1136" s="305">
        <v>0</v>
      </c>
      <c r="M1136" s="305">
        <v>0</v>
      </c>
      <c r="N1136" s="303">
        <v>0</v>
      </c>
      <c r="O1136" s="306">
        <v>0</v>
      </c>
      <c r="P1136" s="303">
        <v>0</v>
      </c>
      <c r="Q1136" s="171">
        <f>VLOOKUP(C1136&amp;D1136&amp;A1136,'Delivery Counts'!$A$55:$I$86,8,FALSE)</f>
        <v>0</v>
      </c>
      <c r="R1136" s="171">
        <f>VLOOKUP(C1136&amp;D1136&amp;A1136,'Delivery Counts'!$A$55:$I$86,9,FALSE)</f>
        <v>0</v>
      </c>
      <c r="S1136" s="16">
        <f t="shared" si="62"/>
        <v>0</v>
      </c>
      <c r="T1136" s="237"/>
      <c r="U1136" s="237"/>
    </row>
    <row r="1137" spans="1:21" s="172" customFormat="1">
      <c r="A1137" s="38">
        <v>27</v>
      </c>
      <c r="B1137" s="39">
        <f t="shared" si="61"/>
        <v>0</v>
      </c>
      <c r="C1137" s="39" t="str">
        <f t="shared" si="58"/>
        <v>2021 Prior Year</v>
      </c>
      <c r="D1137" s="40">
        <v>4</v>
      </c>
      <c r="E1137" s="662">
        <v>27</v>
      </c>
      <c r="F1137" s="40">
        <v>6</v>
      </c>
      <c r="G1137" s="40" t="s">
        <v>138</v>
      </c>
      <c r="H1137" s="40" t="s">
        <v>72</v>
      </c>
      <c r="I1137" s="1014" t="s">
        <v>527</v>
      </c>
      <c r="J1137" s="303">
        <v>0</v>
      </c>
      <c r="K1137" s="304">
        <v>0</v>
      </c>
      <c r="L1137" s="305">
        <v>0</v>
      </c>
      <c r="M1137" s="305">
        <v>0</v>
      </c>
      <c r="N1137" s="303">
        <v>0</v>
      </c>
      <c r="O1137" s="306">
        <v>0</v>
      </c>
      <c r="P1137" s="303">
        <v>0</v>
      </c>
      <c r="Q1137" s="171">
        <f>VLOOKUP(C1137&amp;D1137&amp;A1137,'Delivery Counts'!$A$55:$I$86,8,FALSE)</f>
        <v>0</v>
      </c>
      <c r="R1137" s="171">
        <f>VLOOKUP(C1137&amp;D1137&amp;A1137,'Delivery Counts'!$A$55:$I$86,9,FALSE)</f>
        <v>0</v>
      </c>
      <c r="S1137" s="16">
        <f t="shared" si="62"/>
        <v>0</v>
      </c>
      <c r="T1137" s="237"/>
      <c r="U1137" s="237"/>
    </row>
    <row r="1138" spans="1:21" s="172" customFormat="1">
      <c r="A1138" s="38">
        <v>27</v>
      </c>
      <c r="B1138" s="39">
        <f t="shared" si="61"/>
        <v>0</v>
      </c>
      <c r="C1138" s="39" t="str">
        <f t="shared" si="58"/>
        <v>2021 Prior Year</v>
      </c>
      <c r="D1138" s="40">
        <v>4</v>
      </c>
      <c r="E1138" s="662">
        <v>27</v>
      </c>
      <c r="F1138" s="40">
        <v>6</v>
      </c>
      <c r="G1138" s="40" t="s">
        <v>138</v>
      </c>
      <c r="H1138" s="40" t="s">
        <v>73</v>
      </c>
      <c r="I1138" s="1014" t="s">
        <v>528</v>
      </c>
      <c r="J1138" s="303">
        <v>0</v>
      </c>
      <c r="K1138" s="304">
        <v>0</v>
      </c>
      <c r="L1138" s="305">
        <v>0</v>
      </c>
      <c r="M1138" s="305">
        <v>0</v>
      </c>
      <c r="N1138" s="303">
        <v>0</v>
      </c>
      <c r="O1138" s="306">
        <v>0</v>
      </c>
      <c r="P1138" s="303">
        <v>0</v>
      </c>
      <c r="Q1138" s="171">
        <f>VLOOKUP(C1138&amp;D1138&amp;A1138,'Delivery Counts'!$A$55:$I$86,8,FALSE)</f>
        <v>0</v>
      </c>
      <c r="R1138" s="171">
        <f>VLOOKUP(C1138&amp;D1138&amp;A1138,'Delivery Counts'!$A$55:$I$86,9,FALSE)</f>
        <v>0</v>
      </c>
      <c r="S1138" s="16">
        <f t="shared" si="62"/>
        <v>0</v>
      </c>
      <c r="T1138" s="237"/>
      <c r="U1138" s="237"/>
    </row>
    <row r="1139" spans="1:21" s="172" customFormat="1">
      <c r="A1139" s="38">
        <v>27</v>
      </c>
      <c r="B1139" s="39">
        <f t="shared" si="61"/>
        <v>0</v>
      </c>
      <c r="C1139" s="39" t="str">
        <f t="shared" si="58"/>
        <v>2021 Prior Year</v>
      </c>
      <c r="D1139" s="40">
        <v>4</v>
      </c>
      <c r="E1139" s="662">
        <v>27</v>
      </c>
      <c r="F1139" s="40">
        <v>6</v>
      </c>
      <c r="G1139" s="40" t="s">
        <v>138</v>
      </c>
      <c r="H1139" s="40" t="s">
        <v>409</v>
      </c>
      <c r="I1139" s="1014" t="s">
        <v>803</v>
      </c>
      <c r="J1139" s="303">
        <v>0</v>
      </c>
      <c r="K1139" s="304">
        <v>0</v>
      </c>
      <c r="L1139" s="305">
        <v>0</v>
      </c>
      <c r="M1139" s="305">
        <v>0</v>
      </c>
      <c r="N1139" s="303">
        <v>0</v>
      </c>
      <c r="O1139" s="306">
        <v>0</v>
      </c>
      <c r="P1139" s="303">
        <v>0</v>
      </c>
      <c r="Q1139" s="171">
        <f>VLOOKUP(C1139&amp;D1139&amp;A1139,'Delivery Counts'!$A$55:$I$86,8,FALSE)</f>
        <v>0</v>
      </c>
      <c r="R1139" s="171">
        <f>VLOOKUP(C1139&amp;D1139&amp;A1139,'Delivery Counts'!$A$55:$I$86,9,FALSE)</f>
        <v>0</v>
      </c>
      <c r="S1139" s="16">
        <f t="shared" si="62"/>
        <v>0</v>
      </c>
      <c r="T1139" s="237"/>
      <c r="U1139" s="237"/>
    </row>
    <row r="1140" spans="1:21" s="172" customFormat="1">
      <c r="A1140" s="38">
        <v>28</v>
      </c>
      <c r="B1140" s="39">
        <f t="shared" si="29"/>
        <v>0</v>
      </c>
      <c r="C1140" s="39" t="str">
        <f t="shared" si="58"/>
        <v>2021 Prior Year</v>
      </c>
      <c r="D1140" s="40">
        <v>4</v>
      </c>
      <c r="E1140" s="662">
        <v>28</v>
      </c>
      <c r="F1140" s="662">
        <v>6</v>
      </c>
      <c r="G1140" s="40" t="s">
        <v>139</v>
      </c>
      <c r="H1140" s="40" t="s">
        <v>211</v>
      </c>
      <c r="I1140" s="640" t="s">
        <v>261</v>
      </c>
      <c r="J1140" s="303">
        <v>0</v>
      </c>
      <c r="K1140" s="304">
        <v>0</v>
      </c>
      <c r="L1140" s="305">
        <v>0</v>
      </c>
      <c r="M1140" s="305">
        <v>0</v>
      </c>
      <c r="N1140" s="303">
        <v>0</v>
      </c>
      <c r="O1140" s="306">
        <v>0</v>
      </c>
      <c r="P1140" s="303">
        <v>0</v>
      </c>
      <c r="Q1140" s="171">
        <f>VLOOKUP(C1140&amp;D1140&amp;A1140,'Delivery Counts'!$A$55:$I$86,8,FALSE)</f>
        <v>0</v>
      </c>
      <c r="R1140" s="171">
        <f>VLOOKUP(C1140&amp;D1140&amp;A1140,'Delivery Counts'!$A$55:$I$86,9,FALSE)</f>
        <v>0</v>
      </c>
      <c r="S1140" s="16">
        <f t="shared" si="59"/>
        <v>0</v>
      </c>
      <c r="T1140" s="237"/>
      <c r="U1140" s="237"/>
    </row>
    <row r="1141" spans="1:21" s="172" customFormat="1">
      <c r="A1141" s="38">
        <v>28</v>
      </c>
      <c r="B1141" s="39">
        <f t="shared" ref="B1141:B1156" si="63">$B$6</f>
        <v>0</v>
      </c>
      <c r="C1141" s="39" t="str">
        <f t="shared" si="58"/>
        <v>2021 Prior Year</v>
      </c>
      <c r="D1141" s="40">
        <v>4</v>
      </c>
      <c r="E1141" s="662">
        <v>28</v>
      </c>
      <c r="F1141" s="662">
        <v>6</v>
      </c>
      <c r="G1141" s="311" t="s">
        <v>139</v>
      </c>
      <c r="H1141" s="40" t="s">
        <v>214</v>
      </c>
      <c r="I1141" s="658" t="s">
        <v>676</v>
      </c>
      <c r="J1141" s="303">
        <v>0</v>
      </c>
      <c r="K1141" s="304">
        <v>0</v>
      </c>
      <c r="L1141" s="305">
        <v>0</v>
      </c>
      <c r="M1141" s="305">
        <v>0</v>
      </c>
      <c r="N1141" s="303">
        <v>0</v>
      </c>
      <c r="O1141" s="306">
        <v>0</v>
      </c>
      <c r="P1141" s="303">
        <v>0</v>
      </c>
      <c r="Q1141" s="171">
        <f>VLOOKUP(C1141&amp;D1141&amp;A1141,'Delivery Counts'!$A$55:$I$86,8,FALSE)</f>
        <v>0</v>
      </c>
      <c r="R1141" s="171">
        <f>VLOOKUP(C1141&amp;D1141&amp;A1141,'Delivery Counts'!$A$55:$I$86,9,FALSE)</f>
        <v>0</v>
      </c>
      <c r="S1141" s="16">
        <f t="shared" si="59"/>
        <v>0</v>
      </c>
      <c r="T1141" s="237"/>
      <c r="U1141" s="237"/>
    </row>
    <row r="1142" spans="1:21" s="172" customFormat="1">
      <c r="A1142" s="38">
        <v>28</v>
      </c>
      <c r="B1142" s="39">
        <f t="shared" si="63"/>
        <v>0</v>
      </c>
      <c r="C1142" s="39" t="str">
        <f t="shared" si="58"/>
        <v>2021 Prior Year</v>
      </c>
      <c r="D1142" s="40">
        <v>4</v>
      </c>
      <c r="E1142" s="662">
        <v>28</v>
      </c>
      <c r="F1142" s="662">
        <v>6</v>
      </c>
      <c r="G1142" s="311" t="s">
        <v>139</v>
      </c>
      <c r="H1142" s="40" t="s">
        <v>215</v>
      </c>
      <c r="I1142" s="658" t="s">
        <v>216</v>
      </c>
      <c r="J1142" s="303">
        <v>0</v>
      </c>
      <c r="K1142" s="304">
        <v>0</v>
      </c>
      <c r="L1142" s="305">
        <v>0</v>
      </c>
      <c r="M1142" s="305">
        <v>0</v>
      </c>
      <c r="N1142" s="303">
        <v>0</v>
      </c>
      <c r="O1142" s="306">
        <v>0</v>
      </c>
      <c r="P1142" s="303">
        <v>0</v>
      </c>
      <c r="Q1142" s="171">
        <f>VLOOKUP(C1142&amp;D1142&amp;A1142,'Delivery Counts'!$A$55:$I$86,8,FALSE)</f>
        <v>0</v>
      </c>
      <c r="R1142" s="171">
        <f>VLOOKUP(C1142&amp;D1142&amp;A1142,'Delivery Counts'!$A$55:$I$86,9,FALSE)</f>
        <v>0</v>
      </c>
      <c r="S1142" s="16">
        <f t="shared" si="59"/>
        <v>0</v>
      </c>
      <c r="T1142" s="237"/>
      <c r="U1142" s="237"/>
    </row>
    <row r="1143" spans="1:21" s="172" customFormat="1">
      <c r="A1143" s="38">
        <v>28</v>
      </c>
      <c r="B1143" s="39">
        <f t="shared" si="63"/>
        <v>0</v>
      </c>
      <c r="C1143" s="39" t="str">
        <f t="shared" si="58"/>
        <v>2021 Prior Year</v>
      </c>
      <c r="D1143" s="40">
        <v>4</v>
      </c>
      <c r="E1143" s="662">
        <v>28</v>
      </c>
      <c r="F1143" s="662">
        <v>6</v>
      </c>
      <c r="G1143" s="311" t="s">
        <v>139</v>
      </c>
      <c r="H1143" s="40" t="s">
        <v>217</v>
      </c>
      <c r="I1143" s="658" t="s">
        <v>262</v>
      </c>
      <c r="J1143" s="303">
        <v>0</v>
      </c>
      <c r="K1143" s="304">
        <v>0</v>
      </c>
      <c r="L1143" s="305">
        <v>0</v>
      </c>
      <c r="M1143" s="305">
        <v>0</v>
      </c>
      <c r="N1143" s="303">
        <v>0</v>
      </c>
      <c r="O1143" s="306">
        <v>0</v>
      </c>
      <c r="P1143" s="303">
        <v>0</v>
      </c>
      <c r="Q1143" s="171">
        <f>VLOOKUP(C1143&amp;D1143&amp;A1143,'Delivery Counts'!$A$55:$I$86,8,FALSE)</f>
        <v>0</v>
      </c>
      <c r="R1143" s="171">
        <f>VLOOKUP(C1143&amp;D1143&amp;A1143,'Delivery Counts'!$A$55:$I$86,9,FALSE)</f>
        <v>0</v>
      </c>
      <c r="S1143" s="16">
        <f t="shared" si="59"/>
        <v>0</v>
      </c>
      <c r="T1143" s="237"/>
      <c r="U1143" s="237"/>
    </row>
    <row r="1144" spans="1:21" s="172" customFormat="1">
      <c r="A1144" s="38">
        <v>28</v>
      </c>
      <c r="B1144" s="39">
        <f t="shared" si="63"/>
        <v>0</v>
      </c>
      <c r="C1144" s="39" t="str">
        <f t="shared" si="58"/>
        <v>2021 Prior Year</v>
      </c>
      <c r="D1144" s="40">
        <v>4</v>
      </c>
      <c r="E1144" s="662">
        <v>28</v>
      </c>
      <c r="F1144" s="662">
        <v>6</v>
      </c>
      <c r="G1144" s="311" t="s">
        <v>139</v>
      </c>
      <c r="H1144" s="40" t="s">
        <v>218</v>
      </c>
      <c r="I1144" s="658" t="s">
        <v>677</v>
      </c>
      <c r="J1144" s="303">
        <v>0</v>
      </c>
      <c r="K1144" s="304">
        <v>0</v>
      </c>
      <c r="L1144" s="305">
        <v>0</v>
      </c>
      <c r="M1144" s="305">
        <v>0</v>
      </c>
      <c r="N1144" s="303">
        <v>0</v>
      </c>
      <c r="O1144" s="306">
        <v>0</v>
      </c>
      <c r="P1144" s="303">
        <v>0</v>
      </c>
      <c r="Q1144" s="171">
        <f>VLOOKUP(C1144&amp;D1144&amp;A1144,'Delivery Counts'!$A$55:$I$86,8,FALSE)</f>
        <v>0</v>
      </c>
      <c r="R1144" s="171">
        <f>VLOOKUP(C1144&amp;D1144&amp;A1144,'Delivery Counts'!$A$55:$I$86,9,FALSE)</f>
        <v>0</v>
      </c>
      <c r="S1144" s="16">
        <f t="shared" si="59"/>
        <v>0</v>
      </c>
      <c r="T1144" s="237"/>
      <c r="U1144" s="237"/>
    </row>
    <row r="1145" spans="1:21" s="172" customFormat="1">
      <c r="A1145" s="38">
        <v>28</v>
      </c>
      <c r="B1145" s="39">
        <f t="shared" si="63"/>
        <v>0</v>
      </c>
      <c r="C1145" s="39" t="str">
        <f t="shared" si="58"/>
        <v>2021 Prior Year</v>
      </c>
      <c r="D1145" s="40">
        <v>4</v>
      </c>
      <c r="E1145" s="662">
        <v>28</v>
      </c>
      <c r="F1145" s="662">
        <v>6</v>
      </c>
      <c r="G1145" s="311" t="s">
        <v>139</v>
      </c>
      <c r="H1145" s="40" t="s">
        <v>219</v>
      </c>
      <c r="I1145" s="658" t="s">
        <v>263</v>
      </c>
      <c r="J1145" s="303">
        <v>0</v>
      </c>
      <c r="K1145" s="304">
        <v>0</v>
      </c>
      <c r="L1145" s="305">
        <v>0</v>
      </c>
      <c r="M1145" s="305">
        <v>0</v>
      </c>
      <c r="N1145" s="303">
        <v>0</v>
      </c>
      <c r="O1145" s="306">
        <v>0</v>
      </c>
      <c r="P1145" s="303">
        <v>0</v>
      </c>
      <c r="Q1145" s="171">
        <f>VLOOKUP(C1145&amp;D1145&amp;A1145,'Delivery Counts'!$A$55:$I$86,8,FALSE)</f>
        <v>0</v>
      </c>
      <c r="R1145" s="171">
        <f>VLOOKUP(C1145&amp;D1145&amp;A1145,'Delivery Counts'!$A$55:$I$86,9,FALSE)</f>
        <v>0</v>
      </c>
      <c r="S1145" s="16">
        <f t="shared" si="59"/>
        <v>0</v>
      </c>
      <c r="T1145" s="237"/>
      <c r="U1145" s="237"/>
    </row>
    <row r="1146" spans="1:21" s="172" customFormat="1">
      <c r="A1146" s="38">
        <v>28</v>
      </c>
      <c r="B1146" s="39">
        <f t="shared" si="63"/>
        <v>0</v>
      </c>
      <c r="C1146" s="39" t="str">
        <f t="shared" si="58"/>
        <v>2021 Prior Year</v>
      </c>
      <c r="D1146" s="40">
        <v>4</v>
      </c>
      <c r="E1146" s="662">
        <v>28</v>
      </c>
      <c r="F1146" s="662">
        <v>6</v>
      </c>
      <c r="G1146" s="311" t="s">
        <v>139</v>
      </c>
      <c r="H1146" s="40" t="s">
        <v>220</v>
      </c>
      <c r="I1146" s="658" t="s">
        <v>675</v>
      </c>
      <c r="J1146" s="303">
        <v>0</v>
      </c>
      <c r="K1146" s="304">
        <v>0</v>
      </c>
      <c r="L1146" s="305">
        <v>0</v>
      </c>
      <c r="M1146" s="305">
        <v>0</v>
      </c>
      <c r="N1146" s="303">
        <v>0</v>
      </c>
      <c r="O1146" s="306">
        <v>0</v>
      </c>
      <c r="P1146" s="303">
        <v>0</v>
      </c>
      <c r="Q1146" s="171">
        <f>VLOOKUP(C1146&amp;D1146&amp;A1146,'Delivery Counts'!$A$55:$I$86,8,FALSE)</f>
        <v>0</v>
      </c>
      <c r="R1146" s="171">
        <f>VLOOKUP(C1146&amp;D1146&amp;A1146,'Delivery Counts'!$A$55:$I$86,9,FALSE)</f>
        <v>0</v>
      </c>
      <c r="S1146" s="16">
        <f t="shared" si="59"/>
        <v>0</v>
      </c>
      <c r="T1146" s="237"/>
      <c r="U1146" s="237"/>
    </row>
    <row r="1147" spans="1:21" s="172" customFormat="1">
      <c r="A1147" s="38">
        <v>28</v>
      </c>
      <c r="B1147" s="39">
        <f t="shared" si="63"/>
        <v>0</v>
      </c>
      <c r="C1147" s="39" t="str">
        <f t="shared" si="58"/>
        <v>2021 Prior Year</v>
      </c>
      <c r="D1147" s="40">
        <v>4</v>
      </c>
      <c r="E1147" s="662">
        <v>28</v>
      </c>
      <c r="F1147" s="662">
        <v>6</v>
      </c>
      <c r="G1147" s="311" t="s">
        <v>139</v>
      </c>
      <c r="H1147" s="40" t="s">
        <v>221</v>
      </c>
      <c r="I1147" s="658" t="s">
        <v>264</v>
      </c>
      <c r="J1147" s="303">
        <v>0</v>
      </c>
      <c r="K1147" s="304">
        <v>0</v>
      </c>
      <c r="L1147" s="305">
        <v>0</v>
      </c>
      <c r="M1147" s="305">
        <v>0</v>
      </c>
      <c r="N1147" s="303">
        <v>0</v>
      </c>
      <c r="O1147" s="306">
        <v>0</v>
      </c>
      <c r="P1147" s="303">
        <v>0</v>
      </c>
      <c r="Q1147" s="171">
        <f>VLOOKUP(C1147&amp;D1147&amp;A1147,'Delivery Counts'!$A$55:$I$86,8,FALSE)</f>
        <v>0</v>
      </c>
      <c r="R1147" s="171">
        <f>VLOOKUP(C1147&amp;D1147&amp;A1147,'Delivery Counts'!$A$55:$I$86,9,FALSE)</f>
        <v>0</v>
      </c>
      <c r="S1147" s="16">
        <f t="shared" si="59"/>
        <v>0</v>
      </c>
      <c r="T1147" s="237"/>
      <c r="U1147" s="237"/>
    </row>
    <row r="1148" spans="1:21" s="172" customFormat="1">
      <c r="A1148" s="38">
        <v>28</v>
      </c>
      <c r="B1148" s="39">
        <f t="shared" si="63"/>
        <v>0</v>
      </c>
      <c r="C1148" s="39" t="str">
        <f t="shared" si="58"/>
        <v>2021 Prior Year</v>
      </c>
      <c r="D1148" s="40">
        <v>4</v>
      </c>
      <c r="E1148" s="662">
        <v>28</v>
      </c>
      <c r="F1148" s="662">
        <v>6</v>
      </c>
      <c r="G1148" s="311" t="s">
        <v>139</v>
      </c>
      <c r="H1148" s="40" t="s">
        <v>222</v>
      </c>
      <c r="I1148" s="658" t="s">
        <v>206</v>
      </c>
      <c r="J1148" s="303">
        <v>0</v>
      </c>
      <c r="K1148" s="304">
        <v>0</v>
      </c>
      <c r="L1148" s="305">
        <v>0</v>
      </c>
      <c r="M1148" s="305">
        <v>0</v>
      </c>
      <c r="N1148" s="303">
        <v>0</v>
      </c>
      <c r="O1148" s="306">
        <v>0</v>
      </c>
      <c r="P1148" s="303">
        <v>0</v>
      </c>
      <c r="Q1148" s="171">
        <f>VLOOKUP(C1148&amp;D1148&amp;A1148,'Delivery Counts'!$A$55:$I$86,8,FALSE)</f>
        <v>0</v>
      </c>
      <c r="R1148" s="171">
        <f>VLOOKUP(C1148&amp;D1148&amp;A1148,'Delivery Counts'!$A$55:$I$86,9,FALSE)</f>
        <v>0</v>
      </c>
      <c r="S1148" s="16">
        <f t="shared" si="59"/>
        <v>0</v>
      </c>
      <c r="T1148" s="237"/>
      <c r="U1148" s="237"/>
    </row>
    <row r="1149" spans="1:21">
      <c r="A1149" s="38">
        <v>28</v>
      </c>
      <c r="B1149" s="39">
        <f t="shared" si="63"/>
        <v>0</v>
      </c>
      <c r="C1149" s="39" t="str">
        <f t="shared" si="58"/>
        <v>2021 Prior Year</v>
      </c>
      <c r="D1149" s="40">
        <v>4</v>
      </c>
      <c r="E1149" s="662">
        <v>28</v>
      </c>
      <c r="F1149" s="662">
        <v>6</v>
      </c>
      <c r="G1149" s="311" t="s">
        <v>139</v>
      </c>
      <c r="H1149" s="40" t="s">
        <v>223</v>
      </c>
      <c r="I1149" s="658" t="s">
        <v>181</v>
      </c>
      <c r="J1149" s="303">
        <v>0</v>
      </c>
      <c r="K1149" s="304">
        <v>0</v>
      </c>
      <c r="L1149" s="305">
        <v>0</v>
      </c>
      <c r="M1149" s="305">
        <v>0</v>
      </c>
      <c r="N1149" s="303">
        <v>0</v>
      </c>
      <c r="O1149" s="306">
        <v>0</v>
      </c>
      <c r="P1149" s="303">
        <v>0</v>
      </c>
      <c r="Q1149" s="171">
        <f>VLOOKUP(C1149&amp;D1149&amp;A1149,'Delivery Counts'!$A$55:$I$86,8,FALSE)</f>
        <v>0</v>
      </c>
      <c r="R1149" s="171">
        <f>VLOOKUP(C1149&amp;D1149&amp;A1149,'Delivery Counts'!$A$55:$I$86,9,FALSE)</f>
        <v>0</v>
      </c>
      <c r="S1149" s="16">
        <f t="shared" si="59"/>
        <v>0</v>
      </c>
    </row>
    <row r="1150" spans="1:21">
      <c r="A1150" s="38">
        <v>28</v>
      </c>
      <c r="B1150" s="39">
        <f t="shared" si="63"/>
        <v>0</v>
      </c>
      <c r="C1150" s="39" t="str">
        <f t="shared" si="58"/>
        <v>2021 Prior Year</v>
      </c>
      <c r="D1150" s="40">
        <v>4</v>
      </c>
      <c r="E1150" s="662">
        <v>28</v>
      </c>
      <c r="F1150" s="662">
        <v>6</v>
      </c>
      <c r="G1150" s="311" t="s">
        <v>139</v>
      </c>
      <c r="H1150" s="40" t="s">
        <v>150</v>
      </c>
      <c r="I1150" s="658" t="s">
        <v>204</v>
      </c>
      <c r="J1150" s="303">
        <v>0</v>
      </c>
      <c r="K1150" s="304">
        <v>0</v>
      </c>
      <c r="L1150" s="305">
        <v>0</v>
      </c>
      <c r="M1150" s="305">
        <v>0</v>
      </c>
      <c r="N1150" s="303">
        <v>0</v>
      </c>
      <c r="O1150" s="306">
        <v>0</v>
      </c>
      <c r="P1150" s="303">
        <v>0</v>
      </c>
      <c r="Q1150" s="171">
        <f>VLOOKUP(C1150&amp;D1150&amp;A1150,'Delivery Counts'!$A$55:$I$86,8,FALSE)</f>
        <v>0</v>
      </c>
      <c r="R1150" s="171">
        <f>VLOOKUP(C1150&amp;D1150&amp;A1150,'Delivery Counts'!$A$55:$I$86,9,FALSE)</f>
        <v>0</v>
      </c>
      <c r="S1150" s="16">
        <f t="shared" si="59"/>
        <v>0</v>
      </c>
    </row>
    <row r="1151" spans="1:21" s="172" customFormat="1">
      <c r="A1151" s="38">
        <v>28</v>
      </c>
      <c r="B1151" s="39">
        <f t="shared" si="63"/>
        <v>0</v>
      </c>
      <c r="C1151" s="39" t="str">
        <f t="shared" si="58"/>
        <v>2021 Prior Year</v>
      </c>
      <c r="D1151" s="40">
        <v>4</v>
      </c>
      <c r="E1151" s="662">
        <v>28</v>
      </c>
      <c r="F1151" s="662">
        <v>6</v>
      </c>
      <c r="G1151" s="311" t="s">
        <v>139</v>
      </c>
      <c r="H1151" s="40" t="s">
        <v>151</v>
      </c>
      <c r="I1151" s="658" t="s">
        <v>205</v>
      </c>
      <c r="J1151" s="303">
        <v>0</v>
      </c>
      <c r="K1151" s="304">
        <v>0</v>
      </c>
      <c r="L1151" s="305">
        <v>0</v>
      </c>
      <c r="M1151" s="305">
        <v>0</v>
      </c>
      <c r="N1151" s="303">
        <v>0</v>
      </c>
      <c r="O1151" s="306">
        <v>0</v>
      </c>
      <c r="P1151" s="303">
        <v>0</v>
      </c>
      <c r="Q1151" s="171">
        <f>VLOOKUP(C1151&amp;D1151&amp;A1151,'Delivery Counts'!$A$55:$I$86,8,FALSE)</f>
        <v>0</v>
      </c>
      <c r="R1151" s="171">
        <f>VLOOKUP(C1151&amp;D1151&amp;A1151,'Delivery Counts'!$A$55:$I$86,9,FALSE)</f>
        <v>0</v>
      </c>
      <c r="S1151" s="16">
        <f t="shared" si="59"/>
        <v>0</v>
      </c>
    </row>
    <row r="1152" spans="1:21" s="172" customFormat="1">
      <c r="A1152" s="38">
        <v>28</v>
      </c>
      <c r="B1152" s="39">
        <f t="shared" si="63"/>
        <v>0</v>
      </c>
      <c r="C1152" s="39" t="str">
        <f t="shared" si="58"/>
        <v>2021 Prior Year</v>
      </c>
      <c r="D1152" s="40">
        <v>4</v>
      </c>
      <c r="E1152" s="662">
        <v>28</v>
      </c>
      <c r="F1152" s="662">
        <v>6</v>
      </c>
      <c r="G1152" s="311" t="s">
        <v>139</v>
      </c>
      <c r="H1152" s="40" t="s">
        <v>152</v>
      </c>
      <c r="I1152" s="658" t="s">
        <v>182</v>
      </c>
      <c r="J1152" s="303">
        <v>0</v>
      </c>
      <c r="K1152" s="304">
        <v>0</v>
      </c>
      <c r="L1152" s="305">
        <v>0</v>
      </c>
      <c r="M1152" s="305">
        <v>0</v>
      </c>
      <c r="N1152" s="303">
        <v>0</v>
      </c>
      <c r="O1152" s="306">
        <v>0</v>
      </c>
      <c r="P1152" s="303">
        <v>0</v>
      </c>
      <c r="Q1152" s="171">
        <f>VLOOKUP(C1152&amp;D1152&amp;A1152,'Delivery Counts'!$A$55:$I$86,8,FALSE)</f>
        <v>0</v>
      </c>
      <c r="R1152" s="171">
        <f>VLOOKUP(C1152&amp;D1152&amp;A1152,'Delivery Counts'!$A$55:$I$86,9,FALSE)</f>
        <v>0</v>
      </c>
      <c r="S1152" s="16">
        <f t="shared" si="59"/>
        <v>0</v>
      </c>
      <c r="T1152" s="237"/>
      <c r="U1152" s="237"/>
    </row>
    <row r="1153" spans="1:21" s="172" customFormat="1">
      <c r="A1153" s="38">
        <v>28</v>
      </c>
      <c r="B1153" s="39">
        <f t="shared" si="63"/>
        <v>0</v>
      </c>
      <c r="C1153" s="39" t="str">
        <f t="shared" si="58"/>
        <v>2021 Prior Year</v>
      </c>
      <c r="D1153" s="40">
        <v>4</v>
      </c>
      <c r="E1153" s="662">
        <v>28</v>
      </c>
      <c r="F1153" s="662">
        <v>6</v>
      </c>
      <c r="G1153" s="311" t="s">
        <v>139</v>
      </c>
      <c r="H1153" s="40" t="s">
        <v>70</v>
      </c>
      <c r="I1153" s="658" t="s">
        <v>265</v>
      </c>
      <c r="J1153" s="303">
        <v>0</v>
      </c>
      <c r="K1153" s="304">
        <v>0</v>
      </c>
      <c r="L1153" s="305">
        <v>0</v>
      </c>
      <c r="M1153" s="305">
        <v>0</v>
      </c>
      <c r="N1153" s="303">
        <v>0</v>
      </c>
      <c r="O1153" s="306">
        <v>0</v>
      </c>
      <c r="P1153" s="303">
        <v>0</v>
      </c>
      <c r="Q1153" s="171">
        <f>VLOOKUP(C1153&amp;D1153&amp;A1153,'Delivery Counts'!$A$55:$I$86,8,FALSE)</f>
        <v>0</v>
      </c>
      <c r="R1153" s="171">
        <f>VLOOKUP(C1153&amp;D1153&amp;A1153,'Delivery Counts'!$A$55:$I$86,9,FALSE)</f>
        <v>0</v>
      </c>
      <c r="S1153" s="16">
        <f t="shared" si="59"/>
        <v>0</v>
      </c>
      <c r="T1153" s="237"/>
      <c r="U1153" s="237"/>
    </row>
    <row r="1154" spans="1:21" s="172" customFormat="1">
      <c r="A1154" s="38">
        <v>28</v>
      </c>
      <c r="B1154" s="39">
        <f t="shared" si="63"/>
        <v>0</v>
      </c>
      <c r="C1154" s="39" t="str">
        <f t="shared" si="58"/>
        <v>2021 Prior Year</v>
      </c>
      <c r="D1154" s="40">
        <v>4</v>
      </c>
      <c r="E1154" s="662">
        <v>28</v>
      </c>
      <c r="F1154" s="662">
        <v>6</v>
      </c>
      <c r="G1154" s="311" t="s">
        <v>139</v>
      </c>
      <c r="H1154" s="40" t="s">
        <v>71</v>
      </c>
      <c r="I1154" s="658" t="s">
        <v>266</v>
      </c>
      <c r="J1154" s="303">
        <v>0</v>
      </c>
      <c r="K1154" s="304">
        <v>0</v>
      </c>
      <c r="L1154" s="305">
        <v>0</v>
      </c>
      <c r="M1154" s="305">
        <v>0</v>
      </c>
      <c r="N1154" s="303">
        <v>0</v>
      </c>
      <c r="O1154" s="306">
        <v>0</v>
      </c>
      <c r="P1154" s="303">
        <v>0</v>
      </c>
      <c r="Q1154" s="171">
        <f>VLOOKUP(C1154&amp;D1154&amp;A1154,'Delivery Counts'!$A$55:$I$86,8,FALSE)</f>
        <v>0</v>
      </c>
      <c r="R1154" s="171">
        <f>VLOOKUP(C1154&amp;D1154&amp;A1154,'Delivery Counts'!$A$55:$I$86,9,FALSE)</f>
        <v>0</v>
      </c>
      <c r="S1154" s="16">
        <f t="shared" si="59"/>
        <v>0</v>
      </c>
      <c r="T1154" s="237"/>
      <c r="U1154" s="237"/>
    </row>
    <row r="1155" spans="1:21" s="172" customFormat="1">
      <c r="A1155" s="38">
        <v>28</v>
      </c>
      <c r="B1155" s="39">
        <f t="shared" si="63"/>
        <v>0</v>
      </c>
      <c r="C1155" s="39" t="str">
        <f t="shared" si="58"/>
        <v>2021 Prior Year</v>
      </c>
      <c r="D1155" s="40">
        <v>4</v>
      </c>
      <c r="E1155" s="662">
        <v>28</v>
      </c>
      <c r="F1155" s="662">
        <v>6</v>
      </c>
      <c r="G1155" s="311" t="s">
        <v>139</v>
      </c>
      <c r="H1155" s="40" t="s">
        <v>72</v>
      </c>
      <c r="I1155" s="658" t="s">
        <v>527</v>
      </c>
      <c r="J1155" s="303">
        <v>0</v>
      </c>
      <c r="K1155" s="304">
        <v>0</v>
      </c>
      <c r="L1155" s="305">
        <v>0</v>
      </c>
      <c r="M1155" s="305">
        <v>0</v>
      </c>
      <c r="N1155" s="303">
        <v>0</v>
      </c>
      <c r="O1155" s="306">
        <v>0</v>
      </c>
      <c r="P1155" s="303">
        <v>0</v>
      </c>
      <c r="Q1155" s="171">
        <f>VLOOKUP(C1155&amp;D1155&amp;A1155,'Delivery Counts'!$A$55:$I$86,8,FALSE)</f>
        <v>0</v>
      </c>
      <c r="R1155" s="171">
        <f>VLOOKUP(C1155&amp;D1155&amp;A1155,'Delivery Counts'!$A$55:$I$86,9,FALSE)</f>
        <v>0</v>
      </c>
      <c r="S1155" s="16">
        <f t="shared" si="59"/>
        <v>0</v>
      </c>
      <c r="T1155" s="237"/>
      <c r="U1155" s="237"/>
    </row>
    <row r="1156" spans="1:21" s="172" customFormat="1">
      <c r="A1156" s="38">
        <v>28</v>
      </c>
      <c r="B1156" s="39">
        <f t="shared" si="63"/>
        <v>0</v>
      </c>
      <c r="C1156" s="39" t="str">
        <f t="shared" si="58"/>
        <v>2021 Prior Year</v>
      </c>
      <c r="D1156" s="40">
        <v>4</v>
      </c>
      <c r="E1156" s="662">
        <v>28</v>
      </c>
      <c r="F1156" s="662">
        <v>6</v>
      </c>
      <c r="G1156" s="40" t="s">
        <v>139</v>
      </c>
      <c r="H1156" s="40" t="s">
        <v>73</v>
      </c>
      <c r="I1156" s="658" t="s">
        <v>528</v>
      </c>
      <c r="J1156" s="303">
        <v>0</v>
      </c>
      <c r="K1156" s="304">
        <v>0</v>
      </c>
      <c r="L1156" s="305">
        <v>0</v>
      </c>
      <c r="M1156" s="305">
        <v>0</v>
      </c>
      <c r="N1156" s="303">
        <v>0</v>
      </c>
      <c r="O1156" s="306">
        <v>0</v>
      </c>
      <c r="P1156" s="303">
        <v>0</v>
      </c>
      <c r="Q1156" s="171">
        <f>VLOOKUP(C1156&amp;D1156&amp;A1156,'Delivery Counts'!$A$55:$I$86,8,FALSE)</f>
        <v>0</v>
      </c>
      <c r="R1156" s="171">
        <f>VLOOKUP(C1156&amp;D1156&amp;A1156,'Delivery Counts'!$A$55:$I$86,9,FALSE)</f>
        <v>0</v>
      </c>
      <c r="S1156" s="16">
        <f t="shared" si="59"/>
        <v>0</v>
      </c>
      <c r="T1156" s="237"/>
      <c r="U1156" s="237"/>
    </row>
    <row r="1157" spans="1:21" s="172" customFormat="1">
      <c r="A1157" s="775">
        <v>28</v>
      </c>
      <c r="B1157" s="776">
        <f t="shared" si="29"/>
        <v>0</v>
      </c>
      <c r="C1157" s="776" t="str">
        <f t="shared" si="58"/>
        <v>2021 Prior Year</v>
      </c>
      <c r="D1157" s="777">
        <v>4</v>
      </c>
      <c r="E1157" s="778">
        <v>28</v>
      </c>
      <c r="F1157" s="778">
        <v>6</v>
      </c>
      <c r="G1157" s="777" t="s">
        <v>139</v>
      </c>
      <c r="H1157" s="777" t="s">
        <v>409</v>
      </c>
      <c r="I1157" s="779" t="s">
        <v>803</v>
      </c>
      <c r="J1157" s="781">
        <v>0</v>
      </c>
      <c r="K1157" s="782">
        <v>0</v>
      </c>
      <c r="L1157" s="783">
        <v>0</v>
      </c>
      <c r="M1157" s="783">
        <v>0</v>
      </c>
      <c r="N1157" s="781">
        <v>0</v>
      </c>
      <c r="O1157" s="784">
        <v>0</v>
      </c>
      <c r="P1157" s="781">
        <v>0</v>
      </c>
      <c r="Q1157" s="798">
        <f>VLOOKUP(C1157&amp;D1157&amp;A1157,'Delivery Counts'!$A$55:$I$86,8,FALSE)</f>
        <v>0</v>
      </c>
      <c r="R1157" s="798">
        <f>VLOOKUP(C1157&amp;D1157&amp;A1157,'Delivery Counts'!$A$55:$I$86,9,FALSE)</f>
        <v>0</v>
      </c>
      <c r="S1157" s="785">
        <f t="shared" si="59"/>
        <v>0</v>
      </c>
      <c r="T1157" s="237"/>
      <c r="U1157" s="237"/>
    </row>
    <row r="1158" spans="1:21" s="172" customFormat="1">
      <c r="A1158" s="38">
        <v>16</v>
      </c>
      <c r="B1158" s="39">
        <f t="shared" ref="B1158:B1733" si="64">$B$6</f>
        <v>0</v>
      </c>
      <c r="C1158" s="39" t="str">
        <f>'Member Months'!C162</f>
        <v>2020 Initial Year</v>
      </c>
      <c r="D1158" s="40">
        <v>1</v>
      </c>
      <c r="E1158" s="40">
        <v>16</v>
      </c>
      <c r="F1158" s="40">
        <v>1</v>
      </c>
      <c r="G1158" s="36" t="s">
        <v>138</v>
      </c>
      <c r="H1158" s="40" t="s">
        <v>211</v>
      </c>
      <c r="I1158" s="1004" t="s">
        <v>261</v>
      </c>
      <c r="J1158" s="303">
        <v>0</v>
      </c>
      <c r="K1158" s="304">
        <v>0</v>
      </c>
      <c r="L1158" s="305">
        <v>0</v>
      </c>
      <c r="M1158" s="305">
        <v>0</v>
      </c>
      <c r="N1158" s="303">
        <v>0</v>
      </c>
      <c r="O1158" s="306">
        <v>0</v>
      </c>
      <c r="P1158" s="303">
        <v>0</v>
      </c>
      <c r="Q1158" s="171">
        <f>VLOOKUP(C1158&amp;D1158&amp;A1158,'Delivery Counts'!$A$87:$I$118,8,FALSE)</f>
        <v>0</v>
      </c>
      <c r="R1158" s="171">
        <f>VLOOKUP(C1158&amp;D1158&amp;A1158,'Delivery Counts'!$A$87:$I$118,9,FALSE)</f>
        <v>0</v>
      </c>
      <c r="S1158" s="16">
        <f>Q1158+R1158</f>
        <v>0</v>
      </c>
      <c r="T1158" s="237"/>
      <c r="U1158" s="237"/>
    </row>
    <row r="1159" spans="1:21" s="172" customFormat="1">
      <c r="A1159" s="38">
        <v>16</v>
      </c>
      <c r="B1159" s="39">
        <f t="shared" si="64"/>
        <v>0</v>
      </c>
      <c r="C1159" s="39" t="str">
        <f t="shared" ref="C1159:C1222" si="65">$C$1158</f>
        <v>2020 Initial Year</v>
      </c>
      <c r="D1159" s="40">
        <v>1</v>
      </c>
      <c r="E1159" s="40">
        <v>16</v>
      </c>
      <c r="F1159" s="40">
        <v>1</v>
      </c>
      <c r="G1159" s="311" t="s">
        <v>138</v>
      </c>
      <c r="H1159" s="40" t="s">
        <v>214</v>
      </c>
      <c r="I1159" s="658" t="s">
        <v>676</v>
      </c>
      <c r="J1159" s="303">
        <v>0</v>
      </c>
      <c r="K1159" s="304">
        <v>0</v>
      </c>
      <c r="L1159" s="305">
        <v>0</v>
      </c>
      <c r="M1159" s="305">
        <v>0</v>
      </c>
      <c r="N1159" s="303">
        <v>0</v>
      </c>
      <c r="O1159" s="306">
        <v>0</v>
      </c>
      <c r="P1159" s="303">
        <v>0</v>
      </c>
      <c r="Q1159" s="171">
        <f>VLOOKUP(C1159&amp;D1159&amp;A1159,'Delivery Counts'!$A$87:$I$118,8,FALSE)</f>
        <v>0</v>
      </c>
      <c r="R1159" s="171">
        <f>VLOOKUP(C1159&amp;D1159&amp;A1159,'Delivery Counts'!$A$87:$I$118,9,FALSE)</f>
        <v>0</v>
      </c>
      <c r="S1159" s="16">
        <f t="shared" ref="S1159:S1222" si="66">Q1159+R1159</f>
        <v>0</v>
      </c>
      <c r="T1159" s="237"/>
      <c r="U1159" s="237"/>
    </row>
    <row r="1160" spans="1:21" s="172" customFormat="1">
      <c r="A1160" s="38">
        <v>16</v>
      </c>
      <c r="B1160" s="39">
        <f t="shared" si="64"/>
        <v>0</v>
      </c>
      <c r="C1160" s="39" t="str">
        <f t="shared" si="65"/>
        <v>2020 Initial Year</v>
      </c>
      <c r="D1160" s="40">
        <v>1</v>
      </c>
      <c r="E1160" s="40">
        <v>16</v>
      </c>
      <c r="F1160" s="40">
        <v>1</v>
      </c>
      <c r="G1160" s="311" t="s">
        <v>138</v>
      </c>
      <c r="H1160" s="40" t="s">
        <v>215</v>
      </c>
      <c r="I1160" s="658" t="s">
        <v>216</v>
      </c>
      <c r="J1160" s="303">
        <v>0</v>
      </c>
      <c r="K1160" s="304">
        <v>0</v>
      </c>
      <c r="L1160" s="305">
        <v>0</v>
      </c>
      <c r="M1160" s="305">
        <v>0</v>
      </c>
      <c r="N1160" s="303">
        <v>0</v>
      </c>
      <c r="O1160" s="306">
        <v>0</v>
      </c>
      <c r="P1160" s="303">
        <v>0</v>
      </c>
      <c r="Q1160" s="171">
        <f>VLOOKUP(C1160&amp;D1160&amp;A1160,'Delivery Counts'!$A$87:$I$118,8,FALSE)</f>
        <v>0</v>
      </c>
      <c r="R1160" s="171">
        <f>VLOOKUP(C1160&amp;D1160&amp;A1160,'Delivery Counts'!$A$87:$I$118,9,FALSE)</f>
        <v>0</v>
      </c>
      <c r="S1160" s="16">
        <f t="shared" si="66"/>
        <v>0</v>
      </c>
      <c r="T1160" s="237"/>
      <c r="U1160" s="237"/>
    </row>
    <row r="1161" spans="1:21" s="172" customFormat="1">
      <c r="A1161" s="38">
        <v>16</v>
      </c>
      <c r="B1161" s="39">
        <f t="shared" si="64"/>
        <v>0</v>
      </c>
      <c r="C1161" s="39" t="str">
        <f t="shared" si="65"/>
        <v>2020 Initial Year</v>
      </c>
      <c r="D1161" s="40">
        <v>1</v>
      </c>
      <c r="E1161" s="40">
        <v>16</v>
      </c>
      <c r="F1161" s="40">
        <v>1</v>
      </c>
      <c r="G1161" s="311" t="s">
        <v>138</v>
      </c>
      <c r="H1161" s="40" t="s">
        <v>217</v>
      </c>
      <c r="I1161" s="658" t="s">
        <v>262</v>
      </c>
      <c r="J1161" s="303">
        <v>0</v>
      </c>
      <c r="K1161" s="304">
        <v>0</v>
      </c>
      <c r="L1161" s="305">
        <v>0</v>
      </c>
      <c r="M1161" s="305">
        <v>0</v>
      </c>
      <c r="N1161" s="303">
        <v>0</v>
      </c>
      <c r="O1161" s="306">
        <v>0</v>
      </c>
      <c r="P1161" s="303">
        <v>0</v>
      </c>
      <c r="Q1161" s="171">
        <f>VLOOKUP(C1161&amp;D1161&amp;A1161,'Delivery Counts'!$A$87:$I$118,8,FALSE)</f>
        <v>0</v>
      </c>
      <c r="R1161" s="171">
        <f>VLOOKUP(C1161&amp;D1161&amp;A1161,'Delivery Counts'!$A$87:$I$118,9,FALSE)</f>
        <v>0</v>
      </c>
      <c r="S1161" s="16">
        <f t="shared" si="66"/>
        <v>0</v>
      </c>
      <c r="T1161" s="237"/>
      <c r="U1161" s="237"/>
    </row>
    <row r="1162" spans="1:21" s="172" customFormat="1">
      <c r="A1162" s="38">
        <v>16</v>
      </c>
      <c r="B1162" s="39">
        <f t="shared" si="64"/>
        <v>0</v>
      </c>
      <c r="C1162" s="39" t="str">
        <f t="shared" si="65"/>
        <v>2020 Initial Year</v>
      </c>
      <c r="D1162" s="40">
        <v>1</v>
      </c>
      <c r="E1162" s="40">
        <v>16</v>
      </c>
      <c r="F1162" s="40">
        <v>1</v>
      </c>
      <c r="G1162" s="311" t="s">
        <v>138</v>
      </c>
      <c r="H1162" s="40" t="s">
        <v>218</v>
      </c>
      <c r="I1162" s="658" t="s">
        <v>677</v>
      </c>
      <c r="J1162" s="303">
        <v>0</v>
      </c>
      <c r="K1162" s="304">
        <v>0</v>
      </c>
      <c r="L1162" s="305">
        <v>0</v>
      </c>
      <c r="M1162" s="305">
        <v>0</v>
      </c>
      <c r="N1162" s="303">
        <v>0</v>
      </c>
      <c r="O1162" s="306">
        <v>0</v>
      </c>
      <c r="P1162" s="303">
        <v>0</v>
      </c>
      <c r="Q1162" s="171">
        <f>VLOOKUP(C1162&amp;D1162&amp;A1162,'Delivery Counts'!$A$87:$I$118,8,FALSE)</f>
        <v>0</v>
      </c>
      <c r="R1162" s="171">
        <f>VLOOKUP(C1162&amp;D1162&amp;A1162,'Delivery Counts'!$A$87:$I$118,9,FALSE)</f>
        <v>0</v>
      </c>
      <c r="S1162" s="16">
        <f t="shared" si="66"/>
        <v>0</v>
      </c>
      <c r="T1162" s="237"/>
      <c r="U1162" s="237"/>
    </row>
    <row r="1163" spans="1:21" s="172" customFormat="1">
      <c r="A1163" s="38">
        <v>16</v>
      </c>
      <c r="B1163" s="39">
        <f t="shared" si="64"/>
        <v>0</v>
      </c>
      <c r="C1163" s="39" t="str">
        <f t="shared" si="65"/>
        <v>2020 Initial Year</v>
      </c>
      <c r="D1163" s="40">
        <v>1</v>
      </c>
      <c r="E1163" s="40">
        <v>16</v>
      </c>
      <c r="F1163" s="40">
        <v>1</v>
      </c>
      <c r="G1163" s="311" t="s">
        <v>138</v>
      </c>
      <c r="H1163" s="40" t="s">
        <v>219</v>
      </c>
      <c r="I1163" s="658" t="s">
        <v>263</v>
      </c>
      <c r="J1163" s="303">
        <v>0</v>
      </c>
      <c r="K1163" s="304">
        <v>0</v>
      </c>
      <c r="L1163" s="305">
        <v>0</v>
      </c>
      <c r="M1163" s="305">
        <v>0</v>
      </c>
      <c r="N1163" s="303">
        <v>0</v>
      </c>
      <c r="O1163" s="306">
        <v>0</v>
      </c>
      <c r="P1163" s="303">
        <v>0</v>
      </c>
      <c r="Q1163" s="171">
        <f>VLOOKUP(C1163&amp;D1163&amp;A1163,'Delivery Counts'!$A$87:$I$118,8,FALSE)</f>
        <v>0</v>
      </c>
      <c r="R1163" s="171">
        <f>VLOOKUP(C1163&amp;D1163&amp;A1163,'Delivery Counts'!$A$87:$I$118,9,FALSE)</f>
        <v>0</v>
      </c>
      <c r="S1163" s="16">
        <f t="shared" si="66"/>
        <v>0</v>
      </c>
      <c r="T1163" s="237"/>
      <c r="U1163" s="237"/>
    </row>
    <row r="1164" spans="1:21" s="172" customFormat="1">
      <c r="A1164" s="38">
        <v>16</v>
      </c>
      <c r="B1164" s="39">
        <f t="shared" si="64"/>
        <v>0</v>
      </c>
      <c r="C1164" s="39" t="str">
        <f t="shared" si="65"/>
        <v>2020 Initial Year</v>
      </c>
      <c r="D1164" s="40">
        <v>1</v>
      </c>
      <c r="E1164" s="40">
        <v>16</v>
      </c>
      <c r="F1164" s="40">
        <v>1</v>
      </c>
      <c r="G1164" s="311" t="s">
        <v>138</v>
      </c>
      <c r="H1164" s="40" t="s">
        <v>220</v>
      </c>
      <c r="I1164" s="658" t="s">
        <v>675</v>
      </c>
      <c r="J1164" s="303">
        <v>0</v>
      </c>
      <c r="K1164" s="304">
        <v>0</v>
      </c>
      <c r="L1164" s="305">
        <v>0</v>
      </c>
      <c r="M1164" s="305">
        <v>0</v>
      </c>
      <c r="N1164" s="303">
        <v>0</v>
      </c>
      <c r="O1164" s="306">
        <v>0</v>
      </c>
      <c r="P1164" s="303">
        <v>0</v>
      </c>
      <c r="Q1164" s="171">
        <f>VLOOKUP(C1164&amp;D1164&amp;A1164,'Delivery Counts'!$A$87:$I$118,8,FALSE)</f>
        <v>0</v>
      </c>
      <c r="R1164" s="171">
        <f>VLOOKUP(C1164&amp;D1164&amp;A1164,'Delivery Counts'!$A$87:$I$118,9,FALSE)</f>
        <v>0</v>
      </c>
      <c r="S1164" s="16">
        <f t="shared" si="66"/>
        <v>0</v>
      </c>
      <c r="T1164" s="237"/>
      <c r="U1164" s="237"/>
    </row>
    <row r="1165" spans="1:21" s="172" customFormat="1">
      <c r="A1165" s="38">
        <v>16</v>
      </c>
      <c r="B1165" s="39">
        <f t="shared" si="64"/>
        <v>0</v>
      </c>
      <c r="C1165" s="39" t="str">
        <f t="shared" si="65"/>
        <v>2020 Initial Year</v>
      </c>
      <c r="D1165" s="40">
        <v>1</v>
      </c>
      <c r="E1165" s="40">
        <v>16</v>
      </c>
      <c r="F1165" s="40">
        <v>1</v>
      </c>
      <c r="G1165" s="311" t="s">
        <v>138</v>
      </c>
      <c r="H1165" s="40" t="s">
        <v>221</v>
      </c>
      <c r="I1165" s="658" t="s">
        <v>264</v>
      </c>
      <c r="J1165" s="303">
        <v>0</v>
      </c>
      <c r="K1165" s="304">
        <v>0</v>
      </c>
      <c r="L1165" s="305">
        <v>0</v>
      </c>
      <c r="M1165" s="305">
        <v>0</v>
      </c>
      <c r="N1165" s="303">
        <v>0</v>
      </c>
      <c r="O1165" s="306">
        <v>0</v>
      </c>
      <c r="P1165" s="303">
        <v>0</v>
      </c>
      <c r="Q1165" s="171">
        <f>VLOOKUP(C1165&amp;D1165&amp;A1165,'Delivery Counts'!$A$87:$I$118,8,FALSE)</f>
        <v>0</v>
      </c>
      <c r="R1165" s="171">
        <f>VLOOKUP(C1165&amp;D1165&amp;A1165,'Delivery Counts'!$A$87:$I$118,9,FALSE)</f>
        <v>0</v>
      </c>
      <c r="S1165" s="16">
        <f t="shared" si="66"/>
        <v>0</v>
      </c>
      <c r="T1165" s="237"/>
      <c r="U1165" s="237"/>
    </row>
    <row r="1166" spans="1:21" s="172" customFormat="1">
      <c r="A1166" s="38">
        <v>16</v>
      </c>
      <c r="B1166" s="39">
        <f t="shared" si="64"/>
        <v>0</v>
      </c>
      <c r="C1166" s="39" t="str">
        <f t="shared" si="65"/>
        <v>2020 Initial Year</v>
      </c>
      <c r="D1166" s="40">
        <v>1</v>
      </c>
      <c r="E1166" s="40">
        <v>16</v>
      </c>
      <c r="F1166" s="40">
        <v>1</v>
      </c>
      <c r="G1166" s="311" t="s">
        <v>138</v>
      </c>
      <c r="H1166" s="40" t="s">
        <v>222</v>
      </c>
      <c r="I1166" s="658" t="s">
        <v>206</v>
      </c>
      <c r="J1166" s="303">
        <v>0</v>
      </c>
      <c r="K1166" s="304">
        <v>0</v>
      </c>
      <c r="L1166" s="305">
        <v>0</v>
      </c>
      <c r="M1166" s="305">
        <v>0</v>
      </c>
      <c r="N1166" s="303">
        <v>0</v>
      </c>
      <c r="O1166" s="306">
        <v>0</v>
      </c>
      <c r="P1166" s="303">
        <v>0</v>
      </c>
      <c r="Q1166" s="171">
        <f>VLOOKUP(C1166&amp;D1166&amp;A1166,'Delivery Counts'!$A$87:$I$118,8,FALSE)</f>
        <v>0</v>
      </c>
      <c r="R1166" s="171">
        <f>VLOOKUP(C1166&amp;D1166&amp;A1166,'Delivery Counts'!$A$87:$I$118,9,FALSE)</f>
        <v>0</v>
      </c>
      <c r="S1166" s="16">
        <f t="shared" si="66"/>
        <v>0</v>
      </c>
      <c r="T1166" s="237"/>
      <c r="U1166" s="237"/>
    </row>
    <row r="1167" spans="1:21">
      <c r="A1167" s="38">
        <v>16</v>
      </c>
      <c r="B1167" s="39">
        <f t="shared" si="64"/>
        <v>0</v>
      </c>
      <c r="C1167" s="39" t="str">
        <f t="shared" si="65"/>
        <v>2020 Initial Year</v>
      </c>
      <c r="D1167" s="40">
        <v>1</v>
      </c>
      <c r="E1167" s="40">
        <v>16</v>
      </c>
      <c r="F1167" s="40">
        <v>1</v>
      </c>
      <c r="G1167" s="311" t="s">
        <v>138</v>
      </c>
      <c r="H1167" s="40" t="s">
        <v>223</v>
      </c>
      <c r="I1167" s="658" t="s">
        <v>181</v>
      </c>
      <c r="J1167" s="303">
        <v>0</v>
      </c>
      <c r="K1167" s="304">
        <v>0</v>
      </c>
      <c r="L1167" s="305">
        <v>0</v>
      </c>
      <c r="M1167" s="305">
        <v>0</v>
      </c>
      <c r="N1167" s="303">
        <v>0</v>
      </c>
      <c r="O1167" s="306">
        <v>0</v>
      </c>
      <c r="P1167" s="303">
        <v>0</v>
      </c>
      <c r="Q1167" s="171">
        <f>VLOOKUP(C1167&amp;D1167&amp;A1167,'Delivery Counts'!$A$87:$I$118,8,FALSE)</f>
        <v>0</v>
      </c>
      <c r="R1167" s="171">
        <f>VLOOKUP(C1167&amp;D1167&amp;A1167,'Delivery Counts'!$A$87:$I$118,9,FALSE)</f>
        <v>0</v>
      </c>
      <c r="S1167" s="16">
        <f t="shared" si="66"/>
        <v>0</v>
      </c>
    </row>
    <row r="1168" spans="1:21">
      <c r="A1168" s="38">
        <v>16</v>
      </c>
      <c r="B1168" s="39">
        <f t="shared" si="64"/>
        <v>0</v>
      </c>
      <c r="C1168" s="39" t="str">
        <f t="shared" si="65"/>
        <v>2020 Initial Year</v>
      </c>
      <c r="D1168" s="40">
        <v>1</v>
      </c>
      <c r="E1168" s="40">
        <v>16</v>
      </c>
      <c r="F1168" s="40">
        <v>1</v>
      </c>
      <c r="G1168" s="311" t="s">
        <v>138</v>
      </c>
      <c r="H1168" s="40" t="s">
        <v>150</v>
      </c>
      <c r="I1168" s="658" t="s">
        <v>204</v>
      </c>
      <c r="J1168" s="303">
        <v>0</v>
      </c>
      <c r="K1168" s="304">
        <v>0</v>
      </c>
      <c r="L1168" s="305">
        <v>0</v>
      </c>
      <c r="M1168" s="305">
        <v>0</v>
      </c>
      <c r="N1168" s="303">
        <v>0</v>
      </c>
      <c r="O1168" s="306">
        <v>0</v>
      </c>
      <c r="P1168" s="303">
        <v>0</v>
      </c>
      <c r="Q1168" s="171">
        <f>VLOOKUP(C1168&amp;D1168&amp;A1168,'Delivery Counts'!$A$87:$I$118,8,FALSE)</f>
        <v>0</v>
      </c>
      <c r="R1168" s="171">
        <f>VLOOKUP(C1168&amp;D1168&amp;A1168,'Delivery Counts'!$A$87:$I$118,9,FALSE)</f>
        <v>0</v>
      </c>
      <c r="S1168" s="16">
        <f t="shared" si="66"/>
        <v>0</v>
      </c>
    </row>
    <row r="1169" spans="1:21">
      <c r="A1169" s="38">
        <v>16</v>
      </c>
      <c r="B1169" s="39">
        <f t="shared" si="64"/>
        <v>0</v>
      </c>
      <c r="C1169" s="39" t="str">
        <f t="shared" si="65"/>
        <v>2020 Initial Year</v>
      </c>
      <c r="D1169" s="40">
        <v>1</v>
      </c>
      <c r="E1169" s="40">
        <v>16</v>
      </c>
      <c r="F1169" s="40">
        <v>1</v>
      </c>
      <c r="G1169" s="311" t="s">
        <v>138</v>
      </c>
      <c r="H1169" s="40" t="s">
        <v>151</v>
      </c>
      <c r="I1169" s="658" t="s">
        <v>205</v>
      </c>
      <c r="J1169" s="303">
        <v>0</v>
      </c>
      <c r="K1169" s="304">
        <v>0</v>
      </c>
      <c r="L1169" s="305">
        <v>0</v>
      </c>
      <c r="M1169" s="305">
        <v>0</v>
      </c>
      <c r="N1169" s="303">
        <v>0</v>
      </c>
      <c r="O1169" s="306">
        <v>0</v>
      </c>
      <c r="P1169" s="303">
        <v>0</v>
      </c>
      <c r="Q1169" s="171">
        <f>VLOOKUP(C1169&amp;D1169&amp;A1169,'Delivery Counts'!$A$87:$I$118,8,FALSE)</f>
        <v>0</v>
      </c>
      <c r="R1169" s="171">
        <f>VLOOKUP(C1169&amp;D1169&amp;A1169,'Delivery Counts'!$A$87:$I$118,9,FALSE)</f>
        <v>0</v>
      </c>
      <c r="S1169" s="16">
        <f t="shared" si="66"/>
        <v>0</v>
      </c>
    </row>
    <row r="1170" spans="1:21">
      <c r="A1170" s="38">
        <v>16</v>
      </c>
      <c r="B1170" s="39">
        <f t="shared" si="64"/>
        <v>0</v>
      </c>
      <c r="C1170" s="39" t="str">
        <f t="shared" si="65"/>
        <v>2020 Initial Year</v>
      </c>
      <c r="D1170" s="40">
        <v>1</v>
      </c>
      <c r="E1170" s="40">
        <v>16</v>
      </c>
      <c r="F1170" s="40">
        <v>1</v>
      </c>
      <c r="G1170" s="311" t="s">
        <v>138</v>
      </c>
      <c r="H1170" s="40" t="s">
        <v>152</v>
      </c>
      <c r="I1170" s="658" t="s">
        <v>182</v>
      </c>
      <c r="J1170" s="303">
        <v>0</v>
      </c>
      <c r="K1170" s="304">
        <v>0</v>
      </c>
      <c r="L1170" s="305">
        <v>0</v>
      </c>
      <c r="M1170" s="305">
        <v>0</v>
      </c>
      <c r="N1170" s="303">
        <v>0</v>
      </c>
      <c r="O1170" s="306">
        <v>0</v>
      </c>
      <c r="P1170" s="303">
        <v>0</v>
      </c>
      <c r="Q1170" s="171">
        <f>VLOOKUP(C1170&amp;D1170&amp;A1170,'Delivery Counts'!$A$87:$I$118,8,FALSE)</f>
        <v>0</v>
      </c>
      <c r="R1170" s="171">
        <f>VLOOKUP(C1170&amp;D1170&amp;A1170,'Delivery Counts'!$A$87:$I$118,9,FALSE)</f>
        <v>0</v>
      </c>
      <c r="S1170" s="16">
        <f t="shared" si="66"/>
        <v>0</v>
      </c>
    </row>
    <row r="1171" spans="1:21">
      <c r="A1171" s="38">
        <v>16</v>
      </c>
      <c r="B1171" s="39">
        <f t="shared" si="64"/>
        <v>0</v>
      </c>
      <c r="C1171" s="39" t="str">
        <f t="shared" si="65"/>
        <v>2020 Initial Year</v>
      </c>
      <c r="D1171" s="40">
        <v>1</v>
      </c>
      <c r="E1171" s="40">
        <v>16</v>
      </c>
      <c r="F1171" s="40">
        <v>1</v>
      </c>
      <c r="G1171" s="311" t="s">
        <v>138</v>
      </c>
      <c r="H1171" s="40" t="s">
        <v>70</v>
      </c>
      <c r="I1171" s="658" t="s">
        <v>265</v>
      </c>
      <c r="J1171" s="303">
        <v>0</v>
      </c>
      <c r="K1171" s="304">
        <v>0</v>
      </c>
      <c r="L1171" s="305">
        <v>0</v>
      </c>
      <c r="M1171" s="305">
        <v>0</v>
      </c>
      <c r="N1171" s="303">
        <v>0</v>
      </c>
      <c r="O1171" s="306">
        <v>0</v>
      </c>
      <c r="P1171" s="303">
        <v>0</v>
      </c>
      <c r="Q1171" s="171">
        <f>VLOOKUP(C1171&amp;D1171&amp;A1171,'Delivery Counts'!$A$87:$I$118,8,FALSE)</f>
        <v>0</v>
      </c>
      <c r="R1171" s="171">
        <f>VLOOKUP(C1171&amp;D1171&amp;A1171,'Delivery Counts'!$A$87:$I$118,9,FALSE)</f>
        <v>0</v>
      </c>
      <c r="S1171" s="16">
        <f t="shared" si="66"/>
        <v>0</v>
      </c>
    </row>
    <row r="1172" spans="1:21">
      <c r="A1172" s="38">
        <v>16</v>
      </c>
      <c r="B1172" s="39">
        <f t="shared" si="64"/>
        <v>0</v>
      </c>
      <c r="C1172" s="39" t="str">
        <f t="shared" si="65"/>
        <v>2020 Initial Year</v>
      </c>
      <c r="D1172" s="40">
        <v>1</v>
      </c>
      <c r="E1172" s="40">
        <v>16</v>
      </c>
      <c r="F1172" s="40">
        <v>1</v>
      </c>
      <c r="G1172" s="311" t="s">
        <v>138</v>
      </c>
      <c r="H1172" s="40" t="s">
        <v>71</v>
      </c>
      <c r="I1172" s="658" t="s">
        <v>266</v>
      </c>
      <c r="J1172" s="303">
        <v>0</v>
      </c>
      <c r="K1172" s="304">
        <v>0</v>
      </c>
      <c r="L1172" s="305">
        <v>0</v>
      </c>
      <c r="M1172" s="305">
        <v>0</v>
      </c>
      <c r="N1172" s="303">
        <v>0</v>
      </c>
      <c r="O1172" s="306">
        <v>0</v>
      </c>
      <c r="P1172" s="303">
        <v>0</v>
      </c>
      <c r="Q1172" s="171">
        <f>VLOOKUP(C1172&amp;D1172&amp;A1172,'Delivery Counts'!$A$87:$I$118,8,FALSE)</f>
        <v>0</v>
      </c>
      <c r="R1172" s="171">
        <f>VLOOKUP(C1172&amp;D1172&amp;A1172,'Delivery Counts'!$A$87:$I$118,9,FALSE)</f>
        <v>0</v>
      </c>
      <c r="S1172" s="16">
        <f t="shared" si="66"/>
        <v>0</v>
      </c>
    </row>
    <row r="1173" spans="1:21">
      <c r="A1173" s="38">
        <v>16</v>
      </c>
      <c r="B1173" s="39">
        <f t="shared" si="64"/>
        <v>0</v>
      </c>
      <c r="C1173" s="39" t="str">
        <f t="shared" si="65"/>
        <v>2020 Initial Year</v>
      </c>
      <c r="D1173" s="40">
        <v>1</v>
      </c>
      <c r="E1173" s="40">
        <v>16</v>
      </c>
      <c r="F1173" s="40">
        <v>1</v>
      </c>
      <c r="G1173" s="311" t="s">
        <v>138</v>
      </c>
      <c r="H1173" s="40" t="s">
        <v>72</v>
      </c>
      <c r="I1173" s="658" t="s">
        <v>527</v>
      </c>
      <c r="J1173" s="303">
        <v>0</v>
      </c>
      <c r="K1173" s="304">
        <v>0</v>
      </c>
      <c r="L1173" s="305">
        <v>0</v>
      </c>
      <c r="M1173" s="305">
        <v>0</v>
      </c>
      <c r="N1173" s="303">
        <v>0</v>
      </c>
      <c r="O1173" s="306">
        <v>0</v>
      </c>
      <c r="P1173" s="303">
        <v>0</v>
      </c>
      <c r="Q1173" s="171">
        <f>VLOOKUP(C1173&amp;D1173&amp;A1173,'Delivery Counts'!$A$87:$I$118,8,FALSE)</f>
        <v>0</v>
      </c>
      <c r="R1173" s="171">
        <f>VLOOKUP(C1173&amp;D1173&amp;A1173,'Delivery Counts'!$A$87:$I$118,9,FALSE)</f>
        <v>0</v>
      </c>
      <c r="S1173" s="16">
        <f t="shared" si="66"/>
        <v>0</v>
      </c>
    </row>
    <row r="1174" spans="1:21">
      <c r="A1174" s="38">
        <v>16</v>
      </c>
      <c r="B1174" s="39">
        <f t="shared" si="64"/>
        <v>0</v>
      </c>
      <c r="C1174" s="39" t="str">
        <f t="shared" si="65"/>
        <v>2020 Initial Year</v>
      </c>
      <c r="D1174" s="40">
        <v>1</v>
      </c>
      <c r="E1174" s="40">
        <v>16</v>
      </c>
      <c r="F1174" s="40">
        <v>1</v>
      </c>
      <c r="G1174" s="40" t="s">
        <v>138</v>
      </c>
      <c r="H1174" s="40" t="s">
        <v>73</v>
      </c>
      <c r="I1174" s="658" t="s">
        <v>528</v>
      </c>
      <c r="J1174" s="303">
        <v>0</v>
      </c>
      <c r="K1174" s="304">
        <v>0</v>
      </c>
      <c r="L1174" s="305">
        <v>0</v>
      </c>
      <c r="M1174" s="305">
        <v>0</v>
      </c>
      <c r="N1174" s="303">
        <v>0</v>
      </c>
      <c r="O1174" s="306">
        <v>0</v>
      </c>
      <c r="P1174" s="303">
        <v>0</v>
      </c>
      <c r="Q1174" s="171">
        <f>VLOOKUP(C1174&amp;D1174&amp;A1174,'Delivery Counts'!$A$87:$I$118,8,FALSE)</f>
        <v>0</v>
      </c>
      <c r="R1174" s="171">
        <f>VLOOKUP(C1174&amp;D1174&amp;A1174,'Delivery Counts'!$A$87:$I$118,9,FALSE)</f>
        <v>0</v>
      </c>
      <c r="S1174" s="16">
        <f t="shared" si="66"/>
        <v>0</v>
      </c>
    </row>
    <row r="1175" spans="1:21">
      <c r="A1175" s="38">
        <v>16</v>
      </c>
      <c r="B1175" s="39">
        <f t="shared" si="64"/>
        <v>0</v>
      </c>
      <c r="C1175" s="39" t="str">
        <f t="shared" si="65"/>
        <v>2020 Initial Year</v>
      </c>
      <c r="D1175" s="40">
        <v>1</v>
      </c>
      <c r="E1175" s="40">
        <v>16</v>
      </c>
      <c r="F1175" s="40">
        <v>1</v>
      </c>
      <c r="G1175" s="40" t="s">
        <v>138</v>
      </c>
      <c r="H1175" s="40" t="s">
        <v>409</v>
      </c>
      <c r="I1175" s="640" t="s">
        <v>803</v>
      </c>
      <c r="J1175" s="303">
        <v>0</v>
      </c>
      <c r="K1175" s="304">
        <v>0</v>
      </c>
      <c r="L1175" s="305">
        <v>0</v>
      </c>
      <c r="M1175" s="305">
        <v>0</v>
      </c>
      <c r="N1175" s="303">
        <v>0</v>
      </c>
      <c r="O1175" s="306">
        <v>0</v>
      </c>
      <c r="P1175" s="303">
        <v>0</v>
      </c>
      <c r="Q1175" s="171">
        <f>VLOOKUP(C1175&amp;D1175&amp;A1175,'Delivery Counts'!$A$87:$I$118,8,FALSE)</f>
        <v>0</v>
      </c>
      <c r="R1175" s="171">
        <f>VLOOKUP(C1175&amp;D1175&amp;A1175,'Delivery Counts'!$A$87:$I$118,9,FALSE)</f>
        <v>0</v>
      </c>
      <c r="S1175" s="16">
        <f t="shared" si="66"/>
        <v>0</v>
      </c>
    </row>
    <row r="1176" spans="1:21">
      <c r="A1176" s="38">
        <v>17</v>
      </c>
      <c r="B1176" s="39">
        <f t="shared" si="64"/>
        <v>0</v>
      </c>
      <c r="C1176" s="39" t="str">
        <f t="shared" si="65"/>
        <v>2020 Initial Year</v>
      </c>
      <c r="D1176" s="40">
        <v>1</v>
      </c>
      <c r="E1176" s="40">
        <v>17</v>
      </c>
      <c r="F1176" s="40">
        <v>1</v>
      </c>
      <c r="G1176" s="40" t="s">
        <v>139</v>
      </c>
      <c r="H1176" s="40" t="s">
        <v>211</v>
      </c>
      <c r="I1176" s="640" t="s">
        <v>261</v>
      </c>
      <c r="J1176" s="303">
        <v>0</v>
      </c>
      <c r="K1176" s="304">
        <v>0</v>
      </c>
      <c r="L1176" s="305">
        <v>0</v>
      </c>
      <c r="M1176" s="305">
        <v>0</v>
      </c>
      <c r="N1176" s="303">
        <v>0</v>
      </c>
      <c r="O1176" s="306">
        <v>0</v>
      </c>
      <c r="P1176" s="303">
        <v>0</v>
      </c>
      <c r="Q1176" s="171">
        <f>VLOOKUP(C1176&amp;D1176&amp;A1176,'Delivery Counts'!$A$87:$I$118,8,FALSE)</f>
        <v>0</v>
      </c>
      <c r="R1176" s="171">
        <f>VLOOKUP(C1176&amp;D1176&amp;A1176,'Delivery Counts'!$A$87:$I$118,9,FALSE)</f>
        <v>0</v>
      </c>
      <c r="S1176" s="16">
        <f t="shared" si="66"/>
        <v>0</v>
      </c>
    </row>
    <row r="1177" spans="1:21">
      <c r="A1177" s="38">
        <v>17</v>
      </c>
      <c r="B1177" s="39">
        <f t="shared" si="64"/>
        <v>0</v>
      </c>
      <c r="C1177" s="39" t="str">
        <f t="shared" si="65"/>
        <v>2020 Initial Year</v>
      </c>
      <c r="D1177" s="40">
        <v>1</v>
      </c>
      <c r="E1177" s="40">
        <v>17</v>
      </c>
      <c r="F1177" s="40">
        <v>1</v>
      </c>
      <c r="G1177" s="311" t="s">
        <v>139</v>
      </c>
      <c r="H1177" s="40" t="s">
        <v>214</v>
      </c>
      <c r="I1177" s="658" t="s">
        <v>676</v>
      </c>
      <c r="J1177" s="303">
        <v>0</v>
      </c>
      <c r="K1177" s="304">
        <v>0</v>
      </c>
      <c r="L1177" s="305">
        <v>0</v>
      </c>
      <c r="M1177" s="305">
        <v>0</v>
      </c>
      <c r="N1177" s="303">
        <v>0</v>
      </c>
      <c r="O1177" s="306">
        <v>0</v>
      </c>
      <c r="P1177" s="303">
        <v>0</v>
      </c>
      <c r="Q1177" s="171">
        <f>VLOOKUP(C1177&amp;D1177&amp;A1177,'Delivery Counts'!$A$87:$I$118,8,FALSE)</f>
        <v>0</v>
      </c>
      <c r="R1177" s="171">
        <f>VLOOKUP(C1177&amp;D1177&amp;A1177,'Delivery Counts'!$A$87:$I$118,9,FALSE)</f>
        <v>0</v>
      </c>
      <c r="S1177" s="16">
        <f t="shared" si="66"/>
        <v>0</v>
      </c>
    </row>
    <row r="1178" spans="1:21">
      <c r="A1178" s="38">
        <v>17</v>
      </c>
      <c r="B1178" s="39">
        <f t="shared" si="64"/>
        <v>0</v>
      </c>
      <c r="C1178" s="39" t="str">
        <f t="shared" si="65"/>
        <v>2020 Initial Year</v>
      </c>
      <c r="D1178" s="40">
        <v>1</v>
      </c>
      <c r="E1178" s="40">
        <v>17</v>
      </c>
      <c r="F1178" s="40">
        <v>1</v>
      </c>
      <c r="G1178" s="311" t="s">
        <v>139</v>
      </c>
      <c r="H1178" s="40" t="s">
        <v>215</v>
      </c>
      <c r="I1178" s="658" t="s">
        <v>216</v>
      </c>
      <c r="J1178" s="303">
        <v>0</v>
      </c>
      <c r="K1178" s="304">
        <v>0</v>
      </c>
      <c r="L1178" s="305">
        <v>0</v>
      </c>
      <c r="M1178" s="305">
        <v>0</v>
      </c>
      <c r="N1178" s="303">
        <v>0</v>
      </c>
      <c r="O1178" s="306">
        <v>0</v>
      </c>
      <c r="P1178" s="303">
        <v>0</v>
      </c>
      <c r="Q1178" s="171">
        <f>VLOOKUP(C1178&amp;D1178&amp;A1178,'Delivery Counts'!$A$87:$I$118,8,FALSE)</f>
        <v>0</v>
      </c>
      <c r="R1178" s="171">
        <f>VLOOKUP(C1178&amp;D1178&amp;A1178,'Delivery Counts'!$A$87:$I$118,9,FALSE)</f>
        <v>0</v>
      </c>
      <c r="S1178" s="16">
        <f t="shared" si="66"/>
        <v>0</v>
      </c>
    </row>
    <row r="1179" spans="1:21">
      <c r="A1179" s="38">
        <v>17</v>
      </c>
      <c r="B1179" s="39">
        <f t="shared" si="64"/>
        <v>0</v>
      </c>
      <c r="C1179" s="39" t="str">
        <f t="shared" si="65"/>
        <v>2020 Initial Year</v>
      </c>
      <c r="D1179" s="40">
        <v>1</v>
      </c>
      <c r="E1179" s="40">
        <v>17</v>
      </c>
      <c r="F1179" s="40">
        <v>1</v>
      </c>
      <c r="G1179" s="311" t="s">
        <v>139</v>
      </c>
      <c r="H1179" s="40" t="s">
        <v>217</v>
      </c>
      <c r="I1179" s="658" t="s">
        <v>262</v>
      </c>
      <c r="J1179" s="303">
        <v>0</v>
      </c>
      <c r="K1179" s="304">
        <v>0</v>
      </c>
      <c r="L1179" s="305">
        <v>0</v>
      </c>
      <c r="M1179" s="305">
        <v>0</v>
      </c>
      <c r="N1179" s="303">
        <v>0</v>
      </c>
      <c r="O1179" s="306">
        <v>0</v>
      </c>
      <c r="P1179" s="303">
        <v>0</v>
      </c>
      <c r="Q1179" s="171">
        <f>VLOOKUP(C1179&amp;D1179&amp;A1179,'Delivery Counts'!$A$87:$I$118,8,FALSE)</f>
        <v>0</v>
      </c>
      <c r="R1179" s="171">
        <f>VLOOKUP(C1179&amp;D1179&amp;A1179,'Delivery Counts'!$A$87:$I$118,9,FALSE)</f>
        <v>0</v>
      </c>
      <c r="S1179" s="16">
        <f t="shared" si="66"/>
        <v>0</v>
      </c>
    </row>
    <row r="1180" spans="1:21">
      <c r="A1180" s="38">
        <v>17</v>
      </c>
      <c r="B1180" s="39">
        <f t="shared" si="64"/>
        <v>0</v>
      </c>
      <c r="C1180" s="39" t="str">
        <f t="shared" si="65"/>
        <v>2020 Initial Year</v>
      </c>
      <c r="D1180" s="40">
        <v>1</v>
      </c>
      <c r="E1180" s="40">
        <v>17</v>
      </c>
      <c r="F1180" s="40">
        <v>1</v>
      </c>
      <c r="G1180" s="311" t="s">
        <v>139</v>
      </c>
      <c r="H1180" s="40" t="s">
        <v>218</v>
      </c>
      <c r="I1180" s="658" t="s">
        <v>677</v>
      </c>
      <c r="J1180" s="303">
        <v>0</v>
      </c>
      <c r="K1180" s="304">
        <v>0</v>
      </c>
      <c r="L1180" s="305">
        <v>0</v>
      </c>
      <c r="M1180" s="305">
        <v>0</v>
      </c>
      <c r="N1180" s="303">
        <v>0</v>
      </c>
      <c r="O1180" s="306">
        <v>0</v>
      </c>
      <c r="P1180" s="303">
        <v>0</v>
      </c>
      <c r="Q1180" s="171">
        <f>VLOOKUP(C1180&amp;D1180&amp;A1180,'Delivery Counts'!$A$87:$I$118,8,FALSE)</f>
        <v>0</v>
      </c>
      <c r="R1180" s="171">
        <f>VLOOKUP(C1180&amp;D1180&amp;A1180,'Delivery Counts'!$A$87:$I$118,9,FALSE)</f>
        <v>0</v>
      </c>
      <c r="S1180" s="16">
        <f t="shared" si="66"/>
        <v>0</v>
      </c>
    </row>
    <row r="1181" spans="1:21" s="172" customFormat="1">
      <c r="A1181" s="38">
        <v>17</v>
      </c>
      <c r="B1181" s="39">
        <f t="shared" si="64"/>
        <v>0</v>
      </c>
      <c r="C1181" s="39" t="str">
        <f t="shared" si="65"/>
        <v>2020 Initial Year</v>
      </c>
      <c r="D1181" s="40">
        <v>1</v>
      </c>
      <c r="E1181" s="40">
        <v>17</v>
      </c>
      <c r="F1181" s="40">
        <v>1</v>
      </c>
      <c r="G1181" s="311" t="s">
        <v>139</v>
      </c>
      <c r="H1181" s="40" t="s">
        <v>219</v>
      </c>
      <c r="I1181" s="658" t="s">
        <v>263</v>
      </c>
      <c r="J1181" s="303">
        <v>0</v>
      </c>
      <c r="K1181" s="304">
        <v>0</v>
      </c>
      <c r="L1181" s="305">
        <v>0</v>
      </c>
      <c r="M1181" s="305">
        <v>0</v>
      </c>
      <c r="N1181" s="303">
        <v>0</v>
      </c>
      <c r="O1181" s="306">
        <v>0</v>
      </c>
      <c r="P1181" s="303">
        <v>0</v>
      </c>
      <c r="Q1181" s="171">
        <f>VLOOKUP(C1181&amp;D1181&amp;A1181,'Delivery Counts'!$A$87:$I$118,8,FALSE)</f>
        <v>0</v>
      </c>
      <c r="R1181" s="171">
        <f>VLOOKUP(C1181&amp;D1181&amp;A1181,'Delivery Counts'!$A$87:$I$118,9,FALSE)</f>
        <v>0</v>
      </c>
      <c r="S1181" s="16">
        <f t="shared" si="66"/>
        <v>0</v>
      </c>
    </row>
    <row r="1182" spans="1:21" s="172" customFormat="1">
      <c r="A1182" s="38">
        <v>17</v>
      </c>
      <c r="B1182" s="39">
        <f t="shared" si="64"/>
        <v>0</v>
      </c>
      <c r="C1182" s="39" t="str">
        <f t="shared" si="65"/>
        <v>2020 Initial Year</v>
      </c>
      <c r="D1182" s="40">
        <v>1</v>
      </c>
      <c r="E1182" s="40">
        <v>17</v>
      </c>
      <c r="F1182" s="40">
        <v>1</v>
      </c>
      <c r="G1182" s="311" t="s">
        <v>139</v>
      </c>
      <c r="H1182" s="40" t="s">
        <v>220</v>
      </c>
      <c r="I1182" s="658" t="s">
        <v>675</v>
      </c>
      <c r="J1182" s="303">
        <v>0</v>
      </c>
      <c r="K1182" s="304">
        <v>0</v>
      </c>
      <c r="L1182" s="305">
        <v>0</v>
      </c>
      <c r="M1182" s="305">
        <v>0</v>
      </c>
      <c r="N1182" s="303">
        <v>0</v>
      </c>
      <c r="O1182" s="306">
        <v>0</v>
      </c>
      <c r="P1182" s="303">
        <v>0</v>
      </c>
      <c r="Q1182" s="171">
        <f>VLOOKUP(C1182&amp;D1182&amp;A1182,'Delivery Counts'!$A$87:$I$118,8,FALSE)</f>
        <v>0</v>
      </c>
      <c r="R1182" s="171">
        <f>VLOOKUP(C1182&amp;D1182&amp;A1182,'Delivery Counts'!$A$87:$I$118,9,FALSE)</f>
        <v>0</v>
      </c>
      <c r="S1182" s="16">
        <f t="shared" si="66"/>
        <v>0</v>
      </c>
      <c r="T1182" s="237"/>
      <c r="U1182" s="237"/>
    </row>
    <row r="1183" spans="1:21" s="172" customFormat="1">
      <c r="A1183" s="38">
        <v>17</v>
      </c>
      <c r="B1183" s="39">
        <f t="shared" si="64"/>
        <v>0</v>
      </c>
      <c r="C1183" s="39" t="str">
        <f t="shared" si="65"/>
        <v>2020 Initial Year</v>
      </c>
      <c r="D1183" s="40">
        <v>1</v>
      </c>
      <c r="E1183" s="40">
        <v>17</v>
      </c>
      <c r="F1183" s="40">
        <v>1</v>
      </c>
      <c r="G1183" s="311" t="s">
        <v>139</v>
      </c>
      <c r="H1183" s="40" t="s">
        <v>221</v>
      </c>
      <c r="I1183" s="658" t="s">
        <v>264</v>
      </c>
      <c r="J1183" s="303">
        <v>0</v>
      </c>
      <c r="K1183" s="304">
        <v>0</v>
      </c>
      <c r="L1183" s="305">
        <v>0</v>
      </c>
      <c r="M1183" s="305">
        <v>0</v>
      </c>
      <c r="N1183" s="303">
        <v>0</v>
      </c>
      <c r="O1183" s="306">
        <v>0</v>
      </c>
      <c r="P1183" s="303">
        <v>0</v>
      </c>
      <c r="Q1183" s="171">
        <f>VLOOKUP(C1183&amp;D1183&amp;A1183,'Delivery Counts'!$A$87:$I$118,8,FALSE)</f>
        <v>0</v>
      </c>
      <c r="R1183" s="171">
        <f>VLOOKUP(C1183&amp;D1183&amp;A1183,'Delivery Counts'!$A$87:$I$118,9,FALSE)</f>
        <v>0</v>
      </c>
      <c r="S1183" s="16">
        <f t="shared" si="66"/>
        <v>0</v>
      </c>
      <c r="T1183" s="237"/>
      <c r="U1183" s="237"/>
    </row>
    <row r="1184" spans="1:21" s="172" customFormat="1">
      <c r="A1184" s="38">
        <v>17</v>
      </c>
      <c r="B1184" s="39">
        <f t="shared" si="64"/>
        <v>0</v>
      </c>
      <c r="C1184" s="39" t="str">
        <f t="shared" si="65"/>
        <v>2020 Initial Year</v>
      </c>
      <c r="D1184" s="40">
        <v>1</v>
      </c>
      <c r="E1184" s="40">
        <v>17</v>
      </c>
      <c r="F1184" s="40">
        <v>1</v>
      </c>
      <c r="G1184" s="311" t="s">
        <v>139</v>
      </c>
      <c r="H1184" s="40" t="s">
        <v>222</v>
      </c>
      <c r="I1184" s="658" t="s">
        <v>206</v>
      </c>
      <c r="J1184" s="303">
        <v>0</v>
      </c>
      <c r="K1184" s="304">
        <v>0</v>
      </c>
      <c r="L1184" s="305">
        <v>0</v>
      </c>
      <c r="M1184" s="305">
        <v>0</v>
      </c>
      <c r="N1184" s="303">
        <v>0</v>
      </c>
      <c r="O1184" s="306">
        <v>0</v>
      </c>
      <c r="P1184" s="303">
        <v>0</v>
      </c>
      <c r="Q1184" s="171">
        <f>VLOOKUP(C1184&amp;D1184&amp;A1184,'Delivery Counts'!$A$87:$I$118,8,FALSE)</f>
        <v>0</v>
      </c>
      <c r="R1184" s="171">
        <f>VLOOKUP(C1184&amp;D1184&amp;A1184,'Delivery Counts'!$A$87:$I$118,9,FALSE)</f>
        <v>0</v>
      </c>
      <c r="S1184" s="16">
        <f t="shared" si="66"/>
        <v>0</v>
      </c>
      <c r="T1184" s="237"/>
      <c r="U1184" s="237"/>
    </row>
    <row r="1185" spans="1:21" s="172" customFormat="1">
      <c r="A1185" s="38">
        <v>17</v>
      </c>
      <c r="B1185" s="39">
        <f t="shared" si="64"/>
        <v>0</v>
      </c>
      <c r="C1185" s="39" t="str">
        <f t="shared" si="65"/>
        <v>2020 Initial Year</v>
      </c>
      <c r="D1185" s="40">
        <v>1</v>
      </c>
      <c r="E1185" s="40">
        <v>17</v>
      </c>
      <c r="F1185" s="40">
        <v>1</v>
      </c>
      <c r="G1185" s="311" t="s">
        <v>139</v>
      </c>
      <c r="H1185" s="40" t="s">
        <v>223</v>
      </c>
      <c r="I1185" s="658" t="s">
        <v>181</v>
      </c>
      <c r="J1185" s="303">
        <v>0</v>
      </c>
      <c r="K1185" s="304">
        <v>0</v>
      </c>
      <c r="L1185" s="305">
        <v>0</v>
      </c>
      <c r="M1185" s="305">
        <v>0</v>
      </c>
      <c r="N1185" s="303">
        <v>0</v>
      </c>
      <c r="O1185" s="306">
        <v>0</v>
      </c>
      <c r="P1185" s="303">
        <v>0</v>
      </c>
      <c r="Q1185" s="171">
        <f>VLOOKUP(C1185&amp;D1185&amp;A1185,'Delivery Counts'!$A$87:$I$118,8,FALSE)</f>
        <v>0</v>
      </c>
      <c r="R1185" s="171">
        <f>VLOOKUP(C1185&amp;D1185&amp;A1185,'Delivery Counts'!$A$87:$I$118,9,FALSE)</f>
        <v>0</v>
      </c>
      <c r="S1185" s="16">
        <f t="shared" si="66"/>
        <v>0</v>
      </c>
      <c r="T1185" s="237"/>
      <c r="U1185" s="237"/>
    </row>
    <row r="1186" spans="1:21" s="172" customFormat="1">
      <c r="A1186" s="38">
        <v>17</v>
      </c>
      <c r="B1186" s="39">
        <f t="shared" si="64"/>
        <v>0</v>
      </c>
      <c r="C1186" s="39" t="str">
        <f t="shared" si="65"/>
        <v>2020 Initial Year</v>
      </c>
      <c r="D1186" s="40">
        <v>1</v>
      </c>
      <c r="E1186" s="40">
        <v>17</v>
      </c>
      <c r="F1186" s="40">
        <v>1</v>
      </c>
      <c r="G1186" s="311" t="s">
        <v>139</v>
      </c>
      <c r="H1186" s="40" t="s">
        <v>150</v>
      </c>
      <c r="I1186" s="658" t="s">
        <v>204</v>
      </c>
      <c r="J1186" s="303">
        <v>0</v>
      </c>
      <c r="K1186" s="304">
        <v>0</v>
      </c>
      <c r="L1186" s="305">
        <v>0</v>
      </c>
      <c r="M1186" s="305">
        <v>0</v>
      </c>
      <c r="N1186" s="303">
        <v>0</v>
      </c>
      <c r="O1186" s="306">
        <v>0</v>
      </c>
      <c r="P1186" s="303">
        <v>0</v>
      </c>
      <c r="Q1186" s="171">
        <f>VLOOKUP(C1186&amp;D1186&amp;A1186,'Delivery Counts'!$A$87:$I$118,8,FALSE)</f>
        <v>0</v>
      </c>
      <c r="R1186" s="171">
        <f>VLOOKUP(C1186&amp;D1186&amp;A1186,'Delivery Counts'!$A$87:$I$118,9,FALSE)</f>
        <v>0</v>
      </c>
      <c r="S1186" s="16">
        <f t="shared" si="66"/>
        <v>0</v>
      </c>
      <c r="T1186" s="237"/>
      <c r="U1186" s="237"/>
    </row>
    <row r="1187" spans="1:21" s="172" customFormat="1">
      <c r="A1187" s="38">
        <v>17</v>
      </c>
      <c r="B1187" s="39">
        <f t="shared" si="64"/>
        <v>0</v>
      </c>
      <c r="C1187" s="39" t="str">
        <f t="shared" si="65"/>
        <v>2020 Initial Year</v>
      </c>
      <c r="D1187" s="40">
        <v>1</v>
      </c>
      <c r="E1187" s="40">
        <v>17</v>
      </c>
      <c r="F1187" s="40">
        <v>1</v>
      </c>
      <c r="G1187" s="311" t="s">
        <v>139</v>
      </c>
      <c r="H1187" s="40" t="s">
        <v>151</v>
      </c>
      <c r="I1187" s="658" t="s">
        <v>205</v>
      </c>
      <c r="J1187" s="303">
        <v>0</v>
      </c>
      <c r="K1187" s="304">
        <v>0</v>
      </c>
      <c r="L1187" s="305">
        <v>0</v>
      </c>
      <c r="M1187" s="305">
        <v>0</v>
      </c>
      <c r="N1187" s="303">
        <v>0</v>
      </c>
      <c r="O1187" s="306">
        <v>0</v>
      </c>
      <c r="P1187" s="303">
        <v>0</v>
      </c>
      <c r="Q1187" s="171">
        <f>VLOOKUP(C1187&amp;D1187&amp;A1187,'Delivery Counts'!$A$87:$I$118,8,FALSE)</f>
        <v>0</v>
      </c>
      <c r="R1187" s="171">
        <f>VLOOKUP(C1187&amp;D1187&amp;A1187,'Delivery Counts'!$A$87:$I$118,9,FALSE)</f>
        <v>0</v>
      </c>
      <c r="S1187" s="16">
        <f t="shared" si="66"/>
        <v>0</v>
      </c>
      <c r="T1187" s="237"/>
      <c r="U1187" s="237"/>
    </row>
    <row r="1188" spans="1:21" s="172" customFormat="1">
      <c r="A1188" s="38">
        <v>17</v>
      </c>
      <c r="B1188" s="39">
        <f t="shared" si="64"/>
        <v>0</v>
      </c>
      <c r="C1188" s="39" t="str">
        <f t="shared" si="65"/>
        <v>2020 Initial Year</v>
      </c>
      <c r="D1188" s="40">
        <v>1</v>
      </c>
      <c r="E1188" s="40">
        <v>17</v>
      </c>
      <c r="F1188" s="40">
        <v>1</v>
      </c>
      <c r="G1188" s="311" t="s">
        <v>139</v>
      </c>
      <c r="H1188" s="40" t="s">
        <v>152</v>
      </c>
      <c r="I1188" s="658" t="s">
        <v>182</v>
      </c>
      <c r="J1188" s="303">
        <v>0</v>
      </c>
      <c r="K1188" s="304">
        <v>0</v>
      </c>
      <c r="L1188" s="305">
        <v>0</v>
      </c>
      <c r="M1188" s="305">
        <v>0</v>
      </c>
      <c r="N1188" s="303">
        <v>0</v>
      </c>
      <c r="O1188" s="306">
        <v>0</v>
      </c>
      <c r="P1188" s="303">
        <v>0</v>
      </c>
      <c r="Q1188" s="171">
        <f>VLOOKUP(C1188&amp;D1188&amp;A1188,'Delivery Counts'!$A$87:$I$118,8,FALSE)</f>
        <v>0</v>
      </c>
      <c r="R1188" s="171">
        <f>VLOOKUP(C1188&amp;D1188&amp;A1188,'Delivery Counts'!$A$87:$I$118,9,FALSE)</f>
        <v>0</v>
      </c>
      <c r="S1188" s="16">
        <f t="shared" si="66"/>
        <v>0</v>
      </c>
      <c r="T1188" s="237"/>
      <c r="U1188" s="237"/>
    </row>
    <row r="1189" spans="1:21" s="172" customFormat="1">
      <c r="A1189" s="38">
        <v>17</v>
      </c>
      <c r="B1189" s="39">
        <f t="shared" si="64"/>
        <v>0</v>
      </c>
      <c r="C1189" s="39" t="str">
        <f t="shared" si="65"/>
        <v>2020 Initial Year</v>
      </c>
      <c r="D1189" s="40">
        <v>1</v>
      </c>
      <c r="E1189" s="40">
        <v>17</v>
      </c>
      <c r="F1189" s="40">
        <v>1</v>
      </c>
      <c r="G1189" s="311" t="s">
        <v>139</v>
      </c>
      <c r="H1189" s="40" t="s">
        <v>70</v>
      </c>
      <c r="I1189" s="658" t="s">
        <v>265</v>
      </c>
      <c r="J1189" s="303">
        <v>0</v>
      </c>
      <c r="K1189" s="304">
        <v>0</v>
      </c>
      <c r="L1189" s="305">
        <v>0</v>
      </c>
      <c r="M1189" s="305">
        <v>0</v>
      </c>
      <c r="N1189" s="303">
        <v>0</v>
      </c>
      <c r="O1189" s="306">
        <v>0</v>
      </c>
      <c r="P1189" s="303">
        <v>0</v>
      </c>
      <c r="Q1189" s="171">
        <f>VLOOKUP(C1189&amp;D1189&amp;A1189,'Delivery Counts'!$A$87:$I$118,8,FALSE)</f>
        <v>0</v>
      </c>
      <c r="R1189" s="171">
        <f>VLOOKUP(C1189&amp;D1189&amp;A1189,'Delivery Counts'!$A$87:$I$118,9,FALSE)</f>
        <v>0</v>
      </c>
      <c r="S1189" s="16">
        <f t="shared" si="66"/>
        <v>0</v>
      </c>
      <c r="T1189" s="237"/>
      <c r="U1189" s="237"/>
    </row>
    <row r="1190" spans="1:21" s="172" customFormat="1">
      <c r="A1190" s="38">
        <v>17</v>
      </c>
      <c r="B1190" s="39">
        <f t="shared" si="64"/>
        <v>0</v>
      </c>
      <c r="C1190" s="39" t="str">
        <f t="shared" si="65"/>
        <v>2020 Initial Year</v>
      </c>
      <c r="D1190" s="40">
        <v>1</v>
      </c>
      <c r="E1190" s="40">
        <v>17</v>
      </c>
      <c r="F1190" s="40">
        <v>1</v>
      </c>
      <c r="G1190" s="311" t="s">
        <v>139</v>
      </c>
      <c r="H1190" s="40" t="s">
        <v>71</v>
      </c>
      <c r="I1190" s="658" t="s">
        <v>266</v>
      </c>
      <c r="J1190" s="303">
        <v>0</v>
      </c>
      <c r="K1190" s="304">
        <v>0</v>
      </c>
      <c r="L1190" s="305">
        <v>0</v>
      </c>
      <c r="M1190" s="305">
        <v>0</v>
      </c>
      <c r="N1190" s="303">
        <v>0</v>
      </c>
      <c r="O1190" s="306">
        <v>0</v>
      </c>
      <c r="P1190" s="303">
        <v>0</v>
      </c>
      <c r="Q1190" s="171">
        <f>VLOOKUP(C1190&amp;D1190&amp;A1190,'Delivery Counts'!$A$87:$I$118,8,FALSE)</f>
        <v>0</v>
      </c>
      <c r="R1190" s="171">
        <f>VLOOKUP(C1190&amp;D1190&amp;A1190,'Delivery Counts'!$A$87:$I$118,9,FALSE)</f>
        <v>0</v>
      </c>
      <c r="S1190" s="16">
        <f t="shared" si="66"/>
        <v>0</v>
      </c>
      <c r="T1190" s="237"/>
      <c r="U1190" s="237"/>
    </row>
    <row r="1191" spans="1:21" s="172" customFormat="1">
      <c r="A1191" s="38">
        <v>17</v>
      </c>
      <c r="B1191" s="39">
        <f t="shared" si="64"/>
        <v>0</v>
      </c>
      <c r="C1191" s="39" t="str">
        <f t="shared" si="65"/>
        <v>2020 Initial Year</v>
      </c>
      <c r="D1191" s="40">
        <v>1</v>
      </c>
      <c r="E1191" s="40">
        <v>17</v>
      </c>
      <c r="F1191" s="40">
        <v>1</v>
      </c>
      <c r="G1191" s="311" t="s">
        <v>139</v>
      </c>
      <c r="H1191" s="40" t="s">
        <v>72</v>
      </c>
      <c r="I1191" s="658" t="s">
        <v>527</v>
      </c>
      <c r="J1191" s="303">
        <v>0</v>
      </c>
      <c r="K1191" s="304">
        <v>0</v>
      </c>
      <c r="L1191" s="305">
        <v>0</v>
      </c>
      <c r="M1191" s="305">
        <v>0</v>
      </c>
      <c r="N1191" s="303">
        <v>0</v>
      </c>
      <c r="O1191" s="306">
        <v>0</v>
      </c>
      <c r="P1191" s="303">
        <v>0</v>
      </c>
      <c r="Q1191" s="171">
        <f>VLOOKUP(C1191&amp;D1191&amp;A1191,'Delivery Counts'!$A$87:$I$118,8,FALSE)</f>
        <v>0</v>
      </c>
      <c r="R1191" s="171">
        <f>VLOOKUP(C1191&amp;D1191&amp;A1191,'Delivery Counts'!$A$87:$I$118,9,FALSE)</f>
        <v>0</v>
      </c>
      <c r="S1191" s="16">
        <f t="shared" si="66"/>
        <v>0</v>
      </c>
      <c r="T1191" s="237"/>
      <c r="U1191" s="237"/>
    </row>
    <row r="1192" spans="1:21" s="172" customFormat="1">
      <c r="A1192" s="38">
        <v>17</v>
      </c>
      <c r="B1192" s="39">
        <f t="shared" si="64"/>
        <v>0</v>
      </c>
      <c r="C1192" s="39" t="str">
        <f t="shared" si="65"/>
        <v>2020 Initial Year</v>
      </c>
      <c r="D1192" s="40">
        <v>1</v>
      </c>
      <c r="E1192" s="40">
        <v>17</v>
      </c>
      <c r="F1192" s="40">
        <v>1</v>
      </c>
      <c r="G1192" s="40" t="s">
        <v>139</v>
      </c>
      <c r="H1192" s="40" t="s">
        <v>73</v>
      </c>
      <c r="I1192" s="658" t="s">
        <v>528</v>
      </c>
      <c r="J1192" s="303">
        <v>0</v>
      </c>
      <c r="K1192" s="304">
        <v>0</v>
      </c>
      <c r="L1192" s="305">
        <v>0</v>
      </c>
      <c r="M1192" s="305">
        <v>0</v>
      </c>
      <c r="N1192" s="303">
        <v>0</v>
      </c>
      <c r="O1192" s="306">
        <v>0</v>
      </c>
      <c r="P1192" s="303">
        <v>0</v>
      </c>
      <c r="Q1192" s="171">
        <f>VLOOKUP(C1192&amp;D1192&amp;A1192,'Delivery Counts'!$A$87:$I$118,8,FALSE)</f>
        <v>0</v>
      </c>
      <c r="R1192" s="171">
        <f>VLOOKUP(C1192&amp;D1192&amp;A1192,'Delivery Counts'!$A$87:$I$118,9,FALSE)</f>
        <v>0</v>
      </c>
      <c r="S1192" s="16">
        <f t="shared" si="66"/>
        <v>0</v>
      </c>
      <c r="T1192" s="237"/>
      <c r="U1192" s="237"/>
    </row>
    <row r="1193" spans="1:21" s="172" customFormat="1">
      <c r="A1193" s="38">
        <v>17</v>
      </c>
      <c r="B1193" s="39">
        <f t="shared" si="64"/>
        <v>0</v>
      </c>
      <c r="C1193" s="39" t="str">
        <f t="shared" si="65"/>
        <v>2020 Initial Year</v>
      </c>
      <c r="D1193" s="40">
        <v>1</v>
      </c>
      <c r="E1193" s="40">
        <v>17</v>
      </c>
      <c r="F1193" s="40">
        <v>1</v>
      </c>
      <c r="G1193" s="40" t="s">
        <v>139</v>
      </c>
      <c r="H1193" s="40" t="s">
        <v>409</v>
      </c>
      <c r="I1193" s="640" t="s">
        <v>803</v>
      </c>
      <c r="J1193" s="303">
        <v>0</v>
      </c>
      <c r="K1193" s="304">
        <v>0</v>
      </c>
      <c r="L1193" s="305">
        <v>0</v>
      </c>
      <c r="M1193" s="305">
        <v>0</v>
      </c>
      <c r="N1193" s="303">
        <v>0</v>
      </c>
      <c r="O1193" s="306">
        <v>0</v>
      </c>
      <c r="P1193" s="303">
        <v>0</v>
      </c>
      <c r="Q1193" s="171">
        <f>VLOOKUP(C1193&amp;D1193&amp;A1193,'Delivery Counts'!$A$87:$I$118,8,FALSE)</f>
        <v>0</v>
      </c>
      <c r="R1193" s="171">
        <f>VLOOKUP(C1193&amp;D1193&amp;A1193,'Delivery Counts'!$A$87:$I$118,9,FALSE)</f>
        <v>0</v>
      </c>
      <c r="S1193" s="16">
        <f t="shared" si="66"/>
        <v>0</v>
      </c>
      <c r="T1193" s="237"/>
      <c r="U1193" s="237"/>
    </row>
    <row r="1194" spans="1:21" s="172" customFormat="1">
      <c r="A1194" s="38">
        <v>18</v>
      </c>
      <c r="B1194" s="39">
        <f t="shared" si="64"/>
        <v>0</v>
      </c>
      <c r="C1194" s="39" t="str">
        <f t="shared" si="65"/>
        <v>2020 Initial Year</v>
      </c>
      <c r="D1194" s="40">
        <v>1</v>
      </c>
      <c r="E1194" s="40">
        <v>18</v>
      </c>
      <c r="F1194" s="662" t="s">
        <v>739</v>
      </c>
      <c r="G1194" s="40" t="s">
        <v>138</v>
      </c>
      <c r="H1194" s="40" t="s">
        <v>211</v>
      </c>
      <c r="I1194" s="640" t="s">
        <v>261</v>
      </c>
      <c r="J1194" s="303">
        <v>0</v>
      </c>
      <c r="K1194" s="304">
        <v>0</v>
      </c>
      <c r="L1194" s="305">
        <v>0</v>
      </c>
      <c r="M1194" s="305">
        <v>0</v>
      </c>
      <c r="N1194" s="303">
        <v>0</v>
      </c>
      <c r="O1194" s="306">
        <v>0</v>
      </c>
      <c r="P1194" s="303">
        <v>0</v>
      </c>
      <c r="Q1194" s="171">
        <f>VLOOKUP(C1194&amp;D1194&amp;A1194,'Delivery Counts'!$A$87:$I$118,8,FALSE)</f>
        <v>0</v>
      </c>
      <c r="R1194" s="171">
        <f>VLOOKUP(C1194&amp;D1194&amp;A1194,'Delivery Counts'!$A$87:$I$118,9,FALSE)</f>
        <v>0</v>
      </c>
      <c r="S1194" s="16">
        <f t="shared" si="66"/>
        <v>0</v>
      </c>
      <c r="T1194" s="237"/>
      <c r="U1194" s="237"/>
    </row>
    <row r="1195" spans="1:21" s="172" customFormat="1">
      <c r="A1195" s="38">
        <v>18</v>
      </c>
      <c r="B1195" s="39">
        <f t="shared" si="64"/>
        <v>0</v>
      </c>
      <c r="C1195" s="39" t="str">
        <f t="shared" si="65"/>
        <v>2020 Initial Year</v>
      </c>
      <c r="D1195" s="40">
        <v>1</v>
      </c>
      <c r="E1195" s="40">
        <v>18</v>
      </c>
      <c r="F1195" s="40" t="s">
        <v>739</v>
      </c>
      <c r="G1195" s="311" t="s">
        <v>138</v>
      </c>
      <c r="H1195" s="40" t="s">
        <v>214</v>
      </c>
      <c r="I1195" s="658" t="s">
        <v>676</v>
      </c>
      <c r="J1195" s="303">
        <v>0</v>
      </c>
      <c r="K1195" s="304">
        <v>0</v>
      </c>
      <c r="L1195" s="305">
        <v>0</v>
      </c>
      <c r="M1195" s="305">
        <v>0</v>
      </c>
      <c r="N1195" s="303">
        <v>0</v>
      </c>
      <c r="O1195" s="306">
        <v>0</v>
      </c>
      <c r="P1195" s="303">
        <v>0</v>
      </c>
      <c r="Q1195" s="171">
        <f>VLOOKUP(C1195&amp;D1195&amp;A1195,'Delivery Counts'!$A$87:$I$118,8,FALSE)</f>
        <v>0</v>
      </c>
      <c r="R1195" s="171">
        <f>VLOOKUP(C1195&amp;D1195&amp;A1195,'Delivery Counts'!$A$87:$I$118,9,FALSE)</f>
        <v>0</v>
      </c>
      <c r="S1195" s="16">
        <f t="shared" si="66"/>
        <v>0</v>
      </c>
      <c r="T1195" s="237"/>
      <c r="U1195" s="237"/>
    </row>
    <row r="1196" spans="1:21" s="172" customFormat="1">
      <c r="A1196" s="38">
        <v>18</v>
      </c>
      <c r="B1196" s="39">
        <f t="shared" si="64"/>
        <v>0</v>
      </c>
      <c r="C1196" s="39" t="str">
        <f t="shared" si="65"/>
        <v>2020 Initial Year</v>
      </c>
      <c r="D1196" s="40">
        <v>1</v>
      </c>
      <c r="E1196" s="40">
        <v>18</v>
      </c>
      <c r="F1196" s="40" t="s">
        <v>739</v>
      </c>
      <c r="G1196" s="311" t="s">
        <v>138</v>
      </c>
      <c r="H1196" s="40" t="s">
        <v>215</v>
      </c>
      <c r="I1196" s="658" t="s">
        <v>216</v>
      </c>
      <c r="J1196" s="303">
        <v>0</v>
      </c>
      <c r="K1196" s="304">
        <v>0</v>
      </c>
      <c r="L1196" s="305">
        <v>0</v>
      </c>
      <c r="M1196" s="305">
        <v>0</v>
      </c>
      <c r="N1196" s="303">
        <v>0</v>
      </c>
      <c r="O1196" s="306">
        <v>0</v>
      </c>
      <c r="P1196" s="303">
        <v>0</v>
      </c>
      <c r="Q1196" s="171">
        <f>VLOOKUP(C1196&amp;D1196&amp;A1196,'Delivery Counts'!$A$87:$I$118,8,FALSE)</f>
        <v>0</v>
      </c>
      <c r="R1196" s="171">
        <f>VLOOKUP(C1196&amp;D1196&amp;A1196,'Delivery Counts'!$A$87:$I$118,9,FALSE)</f>
        <v>0</v>
      </c>
      <c r="S1196" s="16">
        <f t="shared" si="66"/>
        <v>0</v>
      </c>
      <c r="T1196" s="237"/>
      <c r="U1196" s="237"/>
    </row>
    <row r="1197" spans="1:21">
      <c r="A1197" s="38">
        <v>18</v>
      </c>
      <c r="B1197" s="39">
        <f t="shared" si="64"/>
        <v>0</v>
      </c>
      <c r="C1197" s="39" t="str">
        <f t="shared" si="65"/>
        <v>2020 Initial Year</v>
      </c>
      <c r="D1197" s="40">
        <v>1</v>
      </c>
      <c r="E1197" s="40">
        <v>18</v>
      </c>
      <c r="F1197" s="40" t="s">
        <v>739</v>
      </c>
      <c r="G1197" s="311" t="s">
        <v>138</v>
      </c>
      <c r="H1197" s="40" t="s">
        <v>217</v>
      </c>
      <c r="I1197" s="658" t="s">
        <v>262</v>
      </c>
      <c r="J1197" s="303">
        <v>0</v>
      </c>
      <c r="K1197" s="304">
        <v>0</v>
      </c>
      <c r="L1197" s="305">
        <v>0</v>
      </c>
      <c r="M1197" s="305">
        <v>0</v>
      </c>
      <c r="N1197" s="303">
        <v>0</v>
      </c>
      <c r="O1197" s="306">
        <v>0</v>
      </c>
      <c r="P1197" s="303">
        <v>0</v>
      </c>
      <c r="Q1197" s="171">
        <f>VLOOKUP(C1197&amp;D1197&amp;A1197,'Delivery Counts'!$A$87:$I$118,8,FALSE)</f>
        <v>0</v>
      </c>
      <c r="R1197" s="171">
        <f>VLOOKUP(C1197&amp;D1197&amp;A1197,'Delivery Counts'!$A$87:$I$118,9,FALSE)</f>
        <v>0</v>
      </c>
      <c r="S1197" s="16">
        <f t="shared" si="66"/>
        <v>0</v>
      </c>
    </row>
    <row r="1198" spans="1:21">
      <c r="A1198" s="38">
        <v>18</v>
      </c>
      <c r="B1198" s="39">
        <f t="shared" si="64"/>
        <v>0</v>
      </c>
      <c r="C1198" s="39" t="str">
        <f t="shared" si="65"/>
        <v>2020 Initial Year</v>
      </c>
      <c r="D1198" s="40">
        <v>1</v>
      </c>
      <c r="E1198" s="40">
        <v>18</v>
      </c>
      <c r="F1198" s="40" t="s">
        <v>739</v>
      </c>
      <c r="G1198" s="311" t="s">
        <v>138</v>
      </c>
      <c r="H1198" s="40" t="s">
        <v>218</v>
      </c>
      <c r="I1198" s="658" t="s">
        <v>677</v>
      </c>
      <c r="J1198" s="303">
        <v>0</v>
      </c>
      <c r="K1198" s="304">
        <v>0</v>
      </c>
      <c r="L1198" s="305">
        <v>0</v>
      </c>
      <c r="M1198" s="305">
        <v>0</v>
      </c>
      <c r="N1198" s="303">
        <v>0</v>
      </c>
      <c r="O1198" s="306">
        <v>0</v>
      </c>
      <c r="P1198" s="303">
        <v>0</v>
      </c>
      <c r="Q1198" s="171">
        <f>VLOOKUP(C1198&amp;D1198&amp;A1198,'Delivery Counts'!$A$87:$I$118,8,FALSE)</f>
        <v>0</v>
      </c>
      <c r="R1198" s="171">
        <f>VLOOKUP(C1198&amp;D1198&amp;A1198,'Delivery Counts'!$A$87:$I$118,9,FALSE)</f>
        <v>0</v>
      </c>
      <c r="S1198" s="16">
        <f t="shared" si="66"/>
        <v>0</v>
      </c>
    </row>
    <row r="1199" spans="1:21" s="172" customFormat="1">
      <c r="A1199" s="38">
        <v>18</v>
      </c>
      <c r="B1199" s="39">
        <f t="shared" si="64"/>
        <v>0</v>
      </c>
      <c r="C1199" s="39" t="str">
        <f t="shared" si="65"/>
        <v>2020 Initial Year</v>
      </c>
      <c r="D1199" s="40">
        <v>1</v>
      </c>
      <c r="E1199" s="40">
        <v>18</v>
      </c>
      <c r="F1199" s="40" t="s">
        <v>739</v>
      </c>
      <c r="G1199" s="311" t="s">
        <v>138</v>
      </c>
      <c r="H1199" s="40" t="s">
        <v>219</v>
      </c>
      <c r="I1199" s="658" t="s">
        <v>263</v>
      </c>
      <c r="J1199" s="303">
        <v>0</v>
      </c>
      <c r="K1199" s="304">
        <v>0</v>
      </c>
      <c r="L1199" s="305">
        <v>0</v>
      </c>
      <c r="M1199" s="305">
        <v>0</v>
      </c>
      <c r="N1199" s="303">
        <v>0</v>
      </c>
      <c r="O1199" s="306">
        <v>0</v>
      </c>
      <c r="P1199" s="303">
        <v>0</v>
      </c>
      <c r="Q1199" s="171">
        <f>VLOOKUP(C1199&amp;D1199&amp;A1199,'Delivery Counts'!$A$87:$I$118,8,FALSE)</f>
        <v>0</v>
      </c>
      <c r="R1199" s="171">
        <f>VLOOKUP(C1199&amp;D1199&amp;A1199,'Delivery Counts'!$A$87:$I$118,9,FALSE)</f>
        <v>0</v>
      </c>
      <c r="S1199" s="16">
        <f t="shared" si="66"/>
        <v>0</v>
      </c>
    </row>
    <row r="1200" spans="1:21" s="172" customFormat="1">
      <c r="A1200" s="38">
        <v>18</v>
      </c>
      <c r="B1200" s="39">
        <f t="shared" si="64"/>
        <v>0</v>
      </c>
      <c r="C1200" s="39" t="str">
        <f t="shared" si="65"/>
        <v>2020 Initial Year</v>
      </c>
      <c r="D1200" s="40">
        <v>1</v>
      </c>
      <c r="E1200" s="40">
        <v>18</v>
      </c>
      <c r="F1200" s="40" t="s">
        <v>739</v>
      </c>
      <c r="G1200" s="311" t="s">
        <v>138</v>
      </c>
      <c r="H1200" s="40" t="s">
        <v>220</v>
      </c>
      <c r="I1200" s="658" t="s">
        <v>675</v>
      </c>
      <c r="J1200" s="303">
        <v>0</v>
      </c>
      <c r="K1200" s="304">
        <v>0</v>
      </c>
      <c r="L1200" s="305">
        <v>0</v>
      </c>
      <c r="M1200" s="305">
        <v>0</v>
      </c>
      <c r="N1200" s="303">
        <v>0</v>
      </c>
      <c r="O1200" s="306">
        <v>0</v>
      </c>
      <c r="P1200" s="303">
        <v>0</v>
      </c>
      <c r="Q1200" s="171">
        <f>VLOOKUP(C1200&amp;D1200&amp;A1200,'Delivery Counts'!$A$87:$I$118,8,FALSE)</f>
        <v>0</v>
      </c>
      <c r="R1200" s="171">
        <f>VLOOKUP(C1200&amp;D1200&amp;A1200,'Delivery Counts'!$A$87:$I$118,9,FALSE)</f>
        <v>0</v>
      </c>
      <c r="S1200" s="16">
        <f t="shared" si="66"/>
        <v>0</v>
      </c>
      <c r="T1200" s="237"/>
      <c r="U1200" s="237"/>
    </row>
    <row r="1201" spans="1:21" s="172" customFormat="1">
      <c r="A1201" s="38">
        <v>18</v>
      </c>
      <c r="B1201" s="39">
        <f t="shared" si="64"/>
        <v>0</v>
      </c>
      <c r="C1201" s="39" t="str">
        <f t="shared" si="65"/>
        <v>2020 Initial Year</v>
      </c>
      <c r="D1201" s="40">
        <v>1</v>
      </c>
      <c r="E1201" s="40">
        <v>18</v>
      </c>
      <c r="F1201" s="40" t="s">
        <v>739</v>
      </c>
      <c r="G1201" s="311" t="s">
        <v>138</v>
      </c>
      <c r="H1201" s="40" t="s">
        <v>221</v>
      </c>
      <c r="I1201" s="658" t="s">
        <v>264</v>
      </c>
      <c r="J1201" s="303">
        <v>0</v>
      </c>
      <c r="K1201" s="304">
        <v>0</v>
      </c>
      <c r="L1201" s="305">
        <v>0</v>
      </c>
      <c r="M1201" s="305">
        <v>0</v>
      </c>
      <c r="N1201" s="303">
        <v>0</v>
      </c>
      <c r="O1201" s="306">
        <v>0</v>
      </c>
      <c r="P1201" s="303">
        <v>0</v>
      </c>
      <c r="Q1201" s="171">
        <f>VLOOKUP(C1201&amp;D1201&amp;A1201,'Delivery Counts'!$A$87:$I$118,8,FALSE)</f>
        <v>0</v>
      </c>
      <c r="R1201" s="171">
        <f>VLOOKUP(C1201&amp;D1201&amp;A1201,'Delivery Counts'!$A$87:$I$118,9,FALSE)</f>
        <v>0</v>
      </c>
      <c r="S1201" s="16">
        <f t="shared" si="66"/>
        <v>0</v>
      </c>
      <c r="T1201" s="237"/>
      <c r="U1201" s="237"/>
    </row>
    <row r="1202" spans="1:21" s="172" customFormat="1">
      <c r="A1202" s="38">
        <v>18</v>
      </c>
      <c r="B1202" s="39">
        <f t="shared" si="64"/>
        <v>0</v>
      </c>
      <c r="C1202" s="39" t="str">
        <f t="shared" si="65"/>
        <v>2020 Initial Year</v>
      </c>
      <c r="D1202" s="40">
        <v>1</v>
      </c>
      <c r="E1202" s="40">
        <v>18</v>
      </c>
      <c r="F1202" s="40" t="s">
        <v>739</v>
      </c>
      <c r="G1202" s="311" t="s">
        <v>138</v>
      </c>
      <c r="H1202" s="40" t="s">
        <v>222</v>
      </c>
      <c r="I1202" s="658" t="s">
        <v>206</v>
      </c>
      <c r="J1202" s="303">
        <v>0</v>
      </c>
      <c r="K1202" s="304">
        <v>0</v>
      </c>
      <c r="L1202" s="305">
        <v>0</v>
      </c>
      <c r="M1202" s="305">
        <v>0</v>
      </c>
      <c r="N1202" s="303">
        <v>0</v>
      </c>
      <c r="O1202" s="306">
        <v>0</v>
      </c>
      <c r="P1202" s="303">
        <v>0</v>
      </c>
      <c r="Q1202" s="171">
        <f>VLOOKUP(C1202&amp;D1202&amp;A1202,'Delivery Counts'!$A$87:$I$118,8,FALSE)</f>
        <v>0</v>
      </c>
      <c r="R1202" s="171">
        <f>VLOOKUP(C1202&amp;D1202&amp;A1202,'Delivery Counts'!$A$87:$I$118,9,FALSE)</f>
        <v>0</v>
      </c>
      <c r="S1202" s="16">
        <f t="shared" si="66"/>
        <v>0</v>
      </c>
      <c r="T1202" s="237"/>
      <c r="U1202" s="237"/>
    </row>
    <row r="1203" spans="1:21" s="172" customFormat="1">
      <c r="A1203" s="38">
        <v>18</v>
      </c>
      <c r="B1203" s="39">
        <f t="shared" si="64"/>
        <v>0</v>
      </c>
      <c r="C1203" s="39" t="str">
        <f t="shared" si="65"/>
        <v>2020 Initial Year</v>
      </c>
      <c r="D1203" s="40">
        <v>1</v>
      </c>
      <c r="E1203" s="40">
        <v>18</v>
      </c>
      <c r="F1203" s="40" t="s">
        <v>739</v>
      </c>
      <c r="G1203" s="311" t="s">
        <v>138</v>
      </c>
      <c r="H1203" s="40" t="s">
        <v>223</v>
      </c>
      <c r="I1203" s="658" t="s">
        <v>181</v>
      </c>
      <c r="J1203" s="303">
        <v>0</v>
      </c>
      <c r="K1203" s="304">
        <v>0</v>
      </c>
      <c r="L1203" s="305">
        <v>0</v>
      </c>
      <c r="M1203" s="305">
        <v>0</v>
      </c>
      <c r="N1203" s="303">
        <v>0</v>
      </c>
      <c r="O1203" s="306">
        <v>0</v>
      </c>
      <c r="P1203" s="303">
        <v>0</v>
      </c>
      <c r="Q1203" s="171">
        <f>VLOOKUP(C1203&amp;D1203&amp;A1203,'Delivery Counts'!$A$87:$I$118,8,FALSE)</f>
        <v>0</v>
      </c>
      <c r="R1203" s="171">
        <f>VLOOKUP(C1203&amp;D1203&amp;A1203,'Delivery Counts'!$A$87:$I$118,9,FALSE)</f>
        <v>0</v>
      </c>
      <c r="S1203" s="16">
        <f t="shared" si="66"/>
        <v>0</v>
      </c>
      <c r="T1203" s="237"/>
      <c r="U1203" s="237"/>
    </row>
    <row r="1204" spans="1:21" s="172" customFormat="1">
      <c r="A1204" s="38">
        <v>18</v>
      </c>
      <c r="B1204" s="39">
        <f t="shared" si="64"/>
        <v>0</v>
      </c>
      <c r="C1204" s="39" t="str">
        <f t="shared" si="65"/>
        <v>2020 Initial Year</v>
      </c>
      <c r="D1204" s="40">
        <v>1</v>
      </c>
      <c r="E1204" s="40">
        <v>18</v>
      </c>
      <c r="F1204" s="40" t="s">
        <v>739</v>
      </c>
      <c r="G1204" s="311" t="s">
        <v>138</v>
      </c>
      <c r="H1204" s="40" t="s">
        <v>150</v>
      </c>
      <c r="I1204" s="658" t="s">
        <v>204</v>
      </c>
      <c r="J1204" s="303">
        <v>0</v>
      </c>
      <c r="K1204" s="304">
        <v>0</v>
      </c>
      <c r="L1204" s="305">
        <v>0</v>
      </c>
      <c r="M1204" s="305">
        <v>0</v>
      </c>
      <c r="N1204" s="303">
        <v>0</v>
      </c>
      <c r="O1204" s="306">
        <v>0</v>
      </c>
      <c r="P1204" s="303">
        <v>0</v>
      </c>
      <c r="Q1204" s="171">
        <f>VLOOKUP(C1204&amp;D1204&amp;A1204,'Delivery Counts'!$A$87:$I$118,8,FALSE)</f>
        <v>0</v>
      </c>
      <c r="R1204" s="171">
        <f>VLOOKUP(C1204&amp;D1204&amp;A1204,'Delivery Counts'!$A$87:$I$118,9,FALSE)</f>
        <v>0</v>
      </c>
      <c r="S1204" s="16">
        <f t="shared" si="66"/>
        <v>0</v>
      </c>
      <c r="T1204" s="237"/>
      <c r="U1204" s="237"/>
    </row>
    <row r="1205" spans="1:21" s="172" customFormat="1">
      <c r="A1205" s="38">
        <v>18</v>
      </c>
      <c r="B1205" s="39">
        <f t="shared" si="64"/>
        <v>0</v>
      </c>
      <c r="C1205" s="39" t="str">
        <f t="shared" si="65"/>
        <v>2020 Initial Year</v>
      </c>
      <c r="D1205" s="40">
        <v>1</v>
      </c>
      <c r="E1205" s="40">
        <v>18</v>
      </c>
      <c r="F1205" s="40" t="s">
        <v>739</v>
      </c>
      <c r="G1205" s="311" t="s">
        <v>138</v>
      </c>
      <c r="H1205" s="40" t="s">
        <v>151</v>
      </c>
      <c r="I1205" s="658" t="s">
        <v>205</v>
      </c>
      <c r="J1205" s="303">
        <v>0</v>
      </c>
      <c r="K1205" s="304">
        <v>0</v>
      </c>
      <c r="L1205" s="305">
        <v>0</v>
      </c>
      <c r="M1205" s="305">
        <v>0</v>
      </c>
      <c r="N1205" s="303">
        <v>0</v>
      </c>
      <c r="O1205" s="306">
        <v>0</v>
      </c>
      <c r="P1205" s="303">
        <v>0</v>
      </c>
      <c r="Q1205" s="171">
        <f>VLOOKUP(C1205&amp;D1205&amp;A1205,'Delivery Counts'!$A$87:$I$118,8,FALSE)</f>
        <v>0</v>
      </c>
      <c r="R1205" s="171">
        <f>VLOOKUP(C1205&amp;D1205&amp;A1205,'Delivery Counts'!$A$87:$I$118,9,FALSE)</f>
        <v>0</v>
      </c>
      <c r="S1205" s="16">
        <f t="shared" si="66"/>
        <v>0</v>
      </c>
      <c r="T1205" s="237"/>
      <c r="U1205" s="237"/>
    </row>
    <row r="1206" spans="1:21" s="172" customFormat="1">
      <c r="A1206" s="38">
        <v>18</v>
      </c>
      <c r="B1206" s="39">
        <f t="shared" si="64"/>
        <v>0</v>
      </c>
      <c r="C1206" s="39" t="str">
        <f t="shared" si="65"/>
        <v>2020 Initial Year</v>
      </c>
      <c r="D1206" s="40">
        <v>1</v>
      </c>
      <c r="E1206" s="40">
        <v>18</v>
      </c>
      <c r="F1206" s="40" t="s">
        <v>739</v>
      </c>
      <c r="G1206" s="311" t="s">
        <v>138</v>
      </c>
      <c r="H1206" s="40" t="s">
        <v>152</v>
      </c>
      <c r="I1206" s="658" t="s">
        <v>182</v>
      </c>
      <c r="J1206" s="303">
        <v>0</v>
      </c>
      <c r="K1206" s="304">
        <v>0</v>
      </c>
      <c r="L1206" s="305">
        <v>0</v>
      </c>
      <c r="M1206" s="305">
        <v>0</v>
      </c>
      <c r="N1206" s="303">
        <v>0</v>
      </c>
      <c r="O1206" s="306">
        <v>0</v>
      </c>
      <c r="P1206" s="303">
        <v>0</v>
      </c>
      <c r="Q1206" s="171">
        <f>VLOOKUP(C1206&amp;D1206&amp;A1206,'Delivery Counts'!$A$87:$I$118,8,FALSE)</f>
        <v>0</v>
      </c>
      <c r="R1206" s="171">
        <f>VLOOKUP(C1206&amp;D1206&amp;A1206,'Delivery Counts'!$A$87:$I$118,9,FALSE)</f>
        <v>0</v>
      </c>
      <c r="S1206" s="16">
        <f t="shared" si="66"/>
        <v>0</v>
      </c>
      <c r="T1206" s="237"/>
      <c r="U1206" s="237"/>
    </row>
    <row r="1207" spans="1:21" s="172" customFormat="1">
      <c r="A1207" s="38">
        <v>18</v>
      </c>
      <c r="B1207" s="39">
        <f t="shared" si="64"/>
        <v>0</v>
      </c>
      <c r="C1207" s="39" t="str">
        <f t="shared" si="65"/>
        <v>2020 Initial Year</v>
      </c>
      <c r="D1207" s="40">
        <v>1</v>
      </c>
      <c r="E1207" s="40">
        <v>18</v>
      </c>
      <c r="F1207" s="40" t="s">
        <v>739</v>
      </c>
      <c r="G1207" s="311" t="s">
        <v>138</v>
      </c>
      <c r="H1207" s="40" t="s">
        <v>70</v>
      </c>
      <c r="I1207" s="658" t="s">
        <v>265</v>
      </c>
      <c r="J1207" s="303">
        <v>0</v>
      </c>
      <c r="K1207" s="304">
        <v>0</v>
      </c>
      <c r="L1207" s="305">
        <v>0</v>
      </c>
      <c r="M1207" s="305">
        <v>0</v>
      </c>
      <c r="N1207" s="303">
        <v>0</v>
      </c>
      <c r="O1207" s="306">
        <v>0</v>
      </c>
      <c r="P1207" s="303">
        <v>0</v>
      </c>
      <c r="Q1207" s="171">
        <f>VLOOKUP(C1207&amp;D1207&amp;A1207,'Delivery Counts'!$A$87:$I$118,8,FALSE)</f>
        <v>0</v>
      </c>
      <c r="R1207" s="171">
        <f>VLOOKUP(C1207&amp;D1207&amp;A1207,'Delivery Counts'!$A$87:$I$118,9,FALSE)</f>
        <v>0</v>
      </c>
      <c r="S1207" s="16">
        <f t="shared" si="66"/>
        <v>0</v>
      </c>
      <c r="T1207" s="237"/>
      <c r="U1207" s="237"/>
    </row>
    <row r="1208" spans="1:21" s="172" customFormat="1">
      <c r="A1208" s="38">
        <v>18</v>
      </c>
      <c r="B1208" s="39">
        <f t="shared" si="64"/>
        <v>0</v>
      </c>
      <c r="C1208" s="39" t="str">
        <f t="shared" si="65"/>
        <v>2020 Initial Year</v>
      </c>
      <c r="D1208" s="40">
        <v>1</v>
      </c>
      <c r="E1208" s="40">
        <v>18</v>
      </c>
      <c r="F1208" s="40" t="s">
        <v>739</v>
      </c>
      <c r="G1208" s="311" t="s">
        <v>138</v>
      </c>
      <c r="H1208" s="40" t="s">
        <v>71</v>
      </c>
      <c r="I1208" s="658" t="s">
        <v>266</v>
      </c>
      <c r="J1208" s="303">
        <v>0</v>
      </c>
      <c r="K1208" s="304">
        <v>0</v>
      </c>
      <c r="L1208" s="305">
        <v>0</v>
      </c>
      <c r="M1208" s="305">
        <v>0</v>
      </c>
      <c r="N1208" s="303">
        <v>0</v>
      </c>
      <c r="O1208" s="306">
        <v>0</v>
      </c>
      <c r="P1208" s="303">
        <v>0</v>
      </c>
      <c r="Q1208" s="171">
        <f>VLOOKUP(C1208&amp;D1208&amp;A1208,'Delivery Counts'!$A$87:$I$118,8,FALSE)</f>
        <v>0</v>
      </c>
      <c r="R1208" s="171">
        <f>VLOOKUP(C1208&amp;D1208&amp;A1208,'Delivery Counts'!$A$87:$I$118,9,FALSE)</f>
        <v>0</v>
      </c>
      <c r="S1208" s="16">
        <f t="shared" si="66"/>
        <v>0</v>
      </c>
      <c r="T1208" s="237"/>
      <c r="U1208" s="237"/>
    </row>
    <row r="1209" spans="1:21" s="172" customFormat="1">
      <c r="A1209" s="38">
        <v>18</v>
      </c>
      <c r="B1209" s="39">
        <f t="shared" si="64"/>
        <v>0</v>
      </c>
      <c r="C1209" s="39" t="str">
        <f t="shared" si="65"/>
        <v>2020 Initial Year</v>
      </c>
      <c r="D1209" s="40">
        <v>1</v>
      </c>
      <c r="E1209" s="40">
        <v>18</v>
      </c>
      <c r="F1209" s="40" t="s">
        <v>739</v>
      </c>
      <c r="G1209" s="311" t="s">
        <v>138</v>
      </c>
      <c r="H1209" s="40" t="s">
        <v>72</v>
      </c>
      <c r="I1209" s="658" t="s">
        <v>527</v>
      </c>
      <c r="J1209" s="303">
        <v>0</v>
      </c>
      <c r="K1209" s="304">
        <v>0</v>
      </c>
      <c r="L1209" s="305">
        <v>0</v>
      </c>
      <c r="M1209" s="305">
        <v>0</v>
      </c>
      <c r="N1209" s="303">
        <v>0</v>
      </c>
      <c r="O1209" s="306">
        <v>0</v>
      </c>
      <c r="P1209" s="303">
        <v>0</v>
      </c>
      <c r="Q1209" s="171">
        <f>VLOOKUP(C1209&amp;D1209&amp;A1209,'Delivery Counts'!$A$87:$I$118,8,FALSE)</f>
        <v>0</v>
      </c>
      <c r="R1209" s="171">
        <f>VLOOKUP(C1209&amp;D1209&amp;A1209,'Delivery Counts'!$A$87:$I$118,9,FALSE)</f>
        <v>0</v>
      </c>
      <c r="S1209" s="16">
        <f t="shared" si="66"/>
        <v>0</v>
      </c>
      <c r="T1209" s="237"/>
      <c r="U1209" s="237"/>
    </row>
    <row r="1210" spans="1:21" s="172" customFormat="1">
      <c r="A1210" s="38">
        <v>18</v>
      </c>
      <c r="B1210" s="39">
        <f t="shared" si="64"/>
        <v>0</v>
      </c>
      <c r="C1210" s="39" t="str">
        <f t="shared" si="65"/>
        <v>2020 Initial Year</v>
      </c>
      <c r="D1210" s="40">
        <v>1</v>
      </c>
      <c r="E1210" s="40">
        <v>18</v>
      </c>
      <c r="F1210" s="40" t="s">
        <v>739</v>
      </c>
      <c r="G1210" s="40" t="s">
        <v>138</v>
      </c>
      <c r="H1210" s="40" t="s">
        <v>73</v>
      </c>
      <c r="I1210" s="658" t="s">
        <v>528</v>
      </c>
      <c r="J1210" s="303">
        <v>0</v>
      </c>
      <c r="K1210" s="304">
        <v>0</v>
      </c>
      <c r="L1210" s="305">
        <v>0</v>
      </c>
      <c r="M1210" s="305">
        <v>0</v>
      </c>
      <c r="N1210" s="303">
        <v>0</v>
      </c>
      <c r="O1210" s="306">
        <v>0</v>
      </c>
      <c r="P1210" s="303">
        <v>0</v>
      </c>
      <c r="Q1210" s="171">
        <f>VLOOKUP(C1210&amp;D1210&amp;A1210,'Delivery Counts'!$A$87:$I$118,8,FALSE)</f>
        <v>0</v>
      </c>
      <c r="R1210" s="171">
        <f>VLOOKUP(C1210&amp;D1210&amp;A1210,'Delivery Counts'!$A$87:$I$118,9,FALSE)</f>
        <v>0</v>
      </c>
      <c r="S1210" s="16">
        <f t="shared" si="66"/>
        <v>0</v>
      </c>
      <c r="T1210" s="237"/>
      <c r="U1210" s="237"/>
    </row>
    <row r="1211" spans="1:21" s="172" customFormat="1">
      <c r="A1211" s="38">
        <v>18</v>
      </c>
      <c r="B1211" s="39">
        <f t="shared" si="64"/>
        <v>0</v>
      </c>
      <c r="C1211" s="39" t="str">
        <f t="shared" si="65"/>
        <v>2020 Initial Year</v>
      </c>
      <c r="D1211" s="40">
        <v>1</v>
      </c>
      <c r="E1211" s="40">
        <v>18</v>
      </c>
      <c r="F1211" s="40" t="s">
        <v>739</v>
      </c>
      <c r="G1211" s="40" t="s">
        <v>138</v>
      </c>
      <c r="H1211" s="40" t="s">
        <v>409</v>
      </c>
      <c r="I1211" s="640" t="s">
        <v>803</v>
      </c>
      <c r="J1211" s="303">
        <v>0</v>
      </c>
      <c r="K1211" s="304">
        <v>0</v>
      </c>
      <c r="L1211" s="305">
        <v>0</v>
      </c>
      <c r="M1211" s="305">
        <v>0</v>
      </c>
      <c r="N1211" s="303">
        <v>0</v>
      </c>
      <c r="O1211" s="306">
        <v>0</v>
      </c>
      <c r="P1211" s="303">
        <v>0</v>
      </c>
      <c r="Q1211" s="171">
        <f>VLOOKUP(C1211&amp;D1211&amp;A1211,'Delivery Counts'!$A$87:$I$118,8,FALSE)</f>
        <v>0</v>
      </c>
      <c r="R1211" s="171">
        <f>VLOOKUP(C1211&amp;D1211&amp;A1211,'Delivery Counts'!$A$87:$I$118,9,FALSE)</f>
        <v>0</v>
      </c>
      <c r="S1211" s="16">
        <f t="shared" si="66"/>
        <v>0</v>
      </c>
      <c r="T1211" s="237"/>
      <c r="U1211" s="237"/>
    </row>
    <row r="1212" spans="1:21" s="172" customFormat="1">
      <c r="A1212" s="38">
        <v>19</v>
      </c>
      <c r="B1212" s="39">
        <f t="shared" si="64"/>
        <v>0</v>
      </c>
      <c r="C1212" s="39" t="str">
        <f t="shared" si="65"/>
        <v>2020 Initial Year</v>
      </c>
      <c r="D1212" s="40">
        <v>1</v>
      </c>
      <c r="E1212" s="40">
        <v>19</v>
      </c>
      <c r="F1212" s="40" t="s">
        <v>739</v>
      </c>
      <c r="G1212" s="40" t="s">
        <v>139</v>
      </c>
      <c r="H1212" s="40" t="s">
        <v>211</v>
      </c>
      <c r="I1212" s="640" t="s">
        <v>261</v>
      </c>
      <c r="J1212" s="303">
        <v>0</v>
      </c>
      <c r="K1212" s="304">
        <v>0</v>
      </c>
      <c r="L1212" s="305">
        <v>0</v>
      </c>
      <c r="M1212" s="305">
        <v>0</v>
      </c>
      <c r="N1212" s="303">
        <v>0</v>
      </c>
      <c r="O1212" s="306">
        <v>0</v>
      </c>
      <c r="P1212" s="303">
        <v>0</v>
      </c>
      <c r="Q1212" s="171">
        <f>VLOOKUP(C1212&amp;D1212&amp;A1212,'Delivery Counts'!$A$87:$I$118,8,FALSE)</f>
        <v>0</v>
      </c>
      <c r="R1212" s="171">
        <f>VLOOKUP(C1212&amp;D1212&amp;A1212,'Delivery Counts'!$A$87:$I$118,9,FALSE)</f>
        <v>0</v>
      </c>
      <c r="S1212" s="16">
        <f t="shared" si="66"/>
        <v>0</v>
      </c>
      <c r="T1212" s="237"/>
      <c r="U1212" s="237"/>
    </row>
    <row r="1213" spans="1:21" s="172" customFormat="1">
      <c r="A1213" s="38">
        <v>19</v>
      </c>
      <c r="B1213" s="39">
        <f t="shared" si="64"/>
        <v>0</v>
      </c>
      <c r="C1213" s="39" t="str">
        <f t="shared" si="65"/>
        <v>2020 Initial Year</v>
      </c>
      <c r="D1213" s="40">
        <v>1</v>
      </c>
      <c r="E1213" s="40">
        <v>19</v>
      </c>
      <c r="F1213" s="40" t="s">
        <v>739</v>
      </c>
      <c r="G1213" s="311" t="s">
        <v>139</v>
      </c>
      <c r="H1213" s="40" t="s">
        <v>214</v>
      </c>
      <c r="I1213" s="658" t="s">
        <v>676</v>
      </c>
      <c r="J1213" s="303">
        <v>0</v>
      </c>
      <c r="K1213" s="304">
        <v>0</v>
      </c>
      <c r="L1213" s="305">
        <v>0</v>
      </c>
      <c r="M1213" s="305">
        <v>0</v>
      </c>
      <c r="N1213" s="303">
        <v>0</v>
      </c>
      <c r="O1213" s="306">
        <v>0</v>
      </c>
      <c r="P1213" s="303">
        <v>0</v>
      </c>
      <c r="Q1213" s="171">
        <f>VLOOKUP(C1213&amp;D1213&amp;A1213,'Delivery Counts'!$A$87:$I$118,8,FALSE)</f>
        <v>0</v>
      </c>
      <c r="R1213" s="171">
        <f>VLOOKUP(C1213&amp;D1213&amp;A1213,'Delivery Counts'!$A$87:$I$118,9,FALSE)</f>
        <v>0</v>
      </c>
      <c r="S1213" s="16">
        <f t="shared" si="66"/>
        <v>0</v>
      </c>
      <c r="T1213" s="237"/>
      <c r="U1213" s="237"/>
    </row>
    <row r="1214" spans="1:21" s="172" customFormat="1">
      <c r="A1214" s="38">
        <v>19</v>
      </c>
      <c r="B1214" s="39">
        <f t="shared" si="64"/>
        <v>0</v>
      </c>
      <c r="C1214" s="39" t="str">
        <f t="shared" si="65"/>
        <v>2020 Initial Year</v>
      </c>
      <c r="D1214" s="40">
        <v>1</v>
      </c>
      <c r="E1214" s="40">
        <v>19</v>
      </c>
      <c r="F1214" s="40" t="s">
        <v>739</v>
      </c>
      <c r="G1214" s="311" t="s">
        <v>139</v>
      </c>
      <c r="H1214" s="40" t="s">
        <v>215</v>
      </c>
      <c r="I1214" s="658" t="s">
        <v>216</v>
      </c>
      <c r="J1214" s="303">
        <v>0</v>
      </c>
      <c r="K1214" s="304">
        <v>0</v>
      </c>
      <c r="L1214" s="305">
        <v>0</v>
      </c>
      <c r="M1214" s="305">
        <v>0</v>
      </c>
      <c r="N1214" s="303">
        <v>0</v>
      </c>
      <c r="O1214" s="306">
        <v>0</v>
      </c>
      <c r="P1214" s="303">
        <v>0</v>
      </c>
      <c r="Q1214" s="171">
        <f>VLOOKUP(C1214&amp;D1214&amp;A1214,'Delivery Counts'!$A$87:$I$118,8,FALSE)</f>
        <v>0</v>
      </c>
      <c r="R1214" s="171">
        <f>VLOOKUP(C1214&amp;D1214&amp;A1214,'Delivery Counts'!$A$87:$I$118,9,FALSE)</f>
        <v>0</v>
      </c>
      <c r="S1214" s="16">
        <f t="shared" si="66"/>
        <v>0</v>
      </c>
      <c r="T1214" s="237"/>
      <c r="U1214" s="237"/>
    </row>
    <row r="1215" spans="1:21">
      <c r="A1215" s="38">
        <v>19</v>
      </c>
      <c r="B1215" s="39">
        <f t="shared" si="64"/>
        <v>0</v>
      </c>
      <c r="C1215" s="39" t="str">
        <f t="shared" si="65"/>
        <v>2020 Initial Year</v>
      </c>
      <c r="D1215" s="40">
        <v>1</v>
      </c>
      <c r="E1215" s="40">
        <v>19</v>
      </c>
      <c r="F1215" s="40" t="s">
        <v>739</v>
      </c>
      <c r="G1215" s="311" t="s">
        <v>139</v>
      </c>
      <c r="H1215" s="40" t="s">
        <v>217</v>
      </c>
      <c r="I1215" s="658" t="s">
        <v>262</v>
      </c>
      <c r="J1215" s="303">
        <v>0</v>
      </c>
      <c r="K1215" s="304">
        <v>0</v>
      </c>
      <c r="L1215" s="305">
        <v>0</v>
      </c>
      <c r="M1215" s="305">
        <v>0</v>
      </c>
      <c r="N1215" s="303">
        <v>0</v>
      </c>
      <c r="O1215" s="306">
        <v>0</v>
      </c>
      <c r="P1215" s="303">
        <v>0</v>
      </c>
      <c r="Q1215" s="171">
        <f>VLOOKUP(C1215&amp;D1215&amp;A1215,'Delivery Counts'!$A$87:$I$118,8,FALSE)</f>
        <v>0</v>
      </c>
      <c r="R1215" s="171">
        <f>VLOOKUP(C1215&amp;D1215&amp;A1215,'Delivery Counts'!$A$87:$I$118,9,FALSE)</f>
        <v>0</v>
      </c>
      <c r="S1215" s="16">
        <f t="shared" si="66"/>
        <v>0</v>
      </c>
    </row>
    <row r="1216" spans="1:21">
      <c r="A1216" s="38">
        <v>19</v>
      </c>
      <c r="B1216" s="39">
        <f t="shared" si="64"/>
        <v>0</v>
      </c>
      <c r="C1216" s="39" t="str">
        <f t="shared" si="65"/>
        <v>2020 Initial Year</v>
      </c>
      <c r="D1216" s="40">
        <v>1</v>
      </c>
      <c r="E1216" s="40">
        <v>19</v>
      </c>
      <c r="F1216" s="40" t="s">
        <v>739</v>
      </c>
      <c r="G1216" s="311" t="s">
        <v>139</v>
      </c>
      <c r="H1216" s="40" t="s">
        <v>218</v>
      </c>
      <c r="I1216" s="658" t="s">
        <v>677</v>
      </c>
      <c r="J1216" s="303">
        <v>0</v>
      </c>
      <c r="K1216" s="304">
        <v>0</v>
      </c>
      <c r="L1216" s="305">
        <v>0</v>
      </c>
      <c r="M1216" s="305">
        <v>0</v>
      </c>
      <c r="N1216" s="303">
        <v>0</v>
      </c>
      <c r="O1216" s="306">
        <v>0</v>
      </c>
      <c r="P1216" s="303">
        <v>0</v>
      </c>
      <c r="Q1216" s="171">
        <f>VLOOKUP(C1216&amp;D1216&amp;A1216,'Delivery Counts'!$A$87:$I$118,8,FALSE)</f>
        <v>0</v>
      </c>
      <c r="R1216" s="171">
        <f>VLOOKUP(C1216&amp;D1216&amp;A1216,'Delivery Counts'!$A$87:$I$118,9,FALSE)</f>
        <v>0</v>
      </c>
      <c r="S1216" s="16">
        <f t="shared" si="66"/>
        <v>0</v>
      </c>
    </row>
    <row r="1217" spans="1:21" s="172" customFormat="1">
      <c r="A1217" s="38">
        <v>19</v>
      </c>
      <c r="B1217" s="39">
        <f t="shared" si="64"/>
        <v>0</v>
      </c>
      <c r="C1217" s="39" t="str">
        <f t="shared" si="65"/>
        <v>2020 Initial Year</v>
      </c>
      <c r="D1217" s="40">
        <v>1</v>
      </c>
      <c r="E1217" s="40">
        <v>19</v>
      </c>
      <c r="F1217" s="40" t="s">
        <v>739</v>
      </c>
      <c r="G1217" s="311" t="s">
        <v>139</v>
      </c>
      <c r="H1217" s="40" t="s">
        <v>219</v>
      </c>
      <c r="I1217" s="658" t="s">
        <v>263</v>
      </c>
      <c r="J1217" s="303">
        <v>0</v>
      </c>
      <c r="K1217" s="304">
        <v>0</v>
      </c>
      <c r="L1217" s="305">
        <v>0</v>
      </c>
      <c r="M1217" s="305">
        <v>0</v>
      </c>
      <c r="N1217" s="303">
        <v>0</v>
      </c>
      <c r="O1217" s="306">
        <v>0</v>
      </c>
      <c r="P1217" s="303">
        <v>0</v>
      </c>
      <c r="Q1217" s="171">
        <f>VLOOKUP(C1217&amp;D1217&amp;A1217,'Delivery Counts'!$A$87:$I$118,8,FALSE)</f>
        <v>0</v>
      </c>
      <c r="R1217" s="171">
        <f>VLOOKUP(C1217&amp;D1217&amp;A1217,'Delivery Counts'!$A$87:$I$118,9,FALSE)</f>
        <v>0</v>
      </c>
      <c r="S1217" s="16">
        <f t="shared" si="66"/>
        <v>0</v>
      </c>
    </row>
    <row r="1218" spans="1:21" s="172" customFormat="1">
      <c r="A1218" s="38">
        <v>19</v>
      </c>
      <c r="B1218" s="39">
        <f t="shared" si="64"/>
        <v>0</v>
      </c>
      <c r="C1218" s="39" t="str">
        <f t="shared" si="65"/>
        <v>2020 Initial Year</v>
      </c>
      <c r="D1218" s="40">
        <v>1</v>
      </c>
      <c r="E1218" s="40">
        <v>19</v>
      </c>
      <c r="F1218" s="40" t="s">
        <v>739</v>
      </c>
      <c r="G1218" s="311" t="s">
        <v>139</v>
      </c>
      <c r="H1218" s="40" t="s">
        <v>220</v>
      </c>
      <c r="I1218" s="658" t="s">
        <v>675</v>
      </c>
      <c r="J1218" s="303">
        <v>0</v>
      </c>
      <c r="K1218" s="304">
        <v>0</v>
      </c>
      <c r="L1218" s="305">
        <v>0</v>
      </c>
      <c r="M1218" s="305">
        <v>0</v>
      </c>
      <c r="N1218" s="303">
        <v>0</v>
      </c>
      <c r="O1218" s="306">
        <v>0</v>
      </c>
      <c r="P1218" s="303">
        <v>0</v>
      </c>
      <c r="Q1218" s="171">
        <f>VLOOKUP(C1218&amp;D1218&amp;A1218,'Delivery Counts'!$A$87:$I$118,8,FALSE)</f>
        <v>0</v>
      </c>
      <c r="R1218" s="171">
        <f>VLOOKUP(C1218&amp;D1218&amp;A1218,'Delivery Counts'!$A$87:$I$118,9,FALSE)</f>
        <v>0</v>
      </c>
      <c r="S1218" s="16">
        <f t="shared" si="66"/>
        <v>0</v>
      </c>
      <c r="T1218" s="237"/>
      <c r="U1218" s="237"/>
    </row>
    <row r="1219" spans="1:21" s="172" customFormat="1">
      <c r="A1219" s="38">
        <v>19</v>
      </c>
      <c r="B1219" s="39">
        <f t="shared" si="64"/>
        <v>0</v>
      </c>
      <c r="C1219" s="39" t="str">
        <f t="shared" si="65"/>
        <v>2020 Initial Year</v>
      </c>
      <c r="D1219" s="40">
        <v>1</v>
      </c>
      <c r="E1219" s="40">
        <v>19</v>
      </c>
      <c r="F1219" s="40" t="s">
        <v>739</v>
      </c>
      <c r="G1219" s="311" t="s">
        <v>139</v>
      </c>
      <c r="H1219" s="40" t="s">
        <v>221</v>
      </c>
      <c r="I1219" s="658" t="s">
        <v>264</v>
      </c>
      <c r="J1219" s="303">
        <v>0</v>
      </c>
      <c r="K1219" s="304">
        <v>0</v>
      </c>
      <c r="L1219" s="305">
        <v>0</v>
      </c>
      <c r="M1219" s="305">
        <v>0</v>
      </c>
      <c r="N1219" s="303">
        <v>0</v>
      </c>
      <c r="O1219" s="306">
        <v>0</v>
      </c>
      <c r="P1219" s="303">
        <v>0</v>
      </c>
      <c r="Q1219" s="171">
        <f>VLOOKUP(C1219&amp;D1219&amp;A1219,'Delivery Counts'!$A$87:$I$118,8,FALSE)</f>
        <v>0</v>
      </c>
      <c r="R1219" s="171">
        <f>VLOOKUP(C1219&amp;D1219&amp;A1219,'Delivery Counts'!$A$87:$I$118,9,FALSE)</f>
        <v>0</v>
      </c>
      <c r="S1219" s="16">
        <f t="shared" si="66"/>
        <v>0</v>
      </c>
      <c r="T1219" s="237"/>
      <c r="U1219" s="237"/>
    </row>
    <row r="1220" spans="1:21" s="172" customFormat="1">
      <c r="A1220" s="38">
        <v>19</v>
      </c>
      <c r="B1220" s="39">
        <f t="shared" si="64"/>
        <v>0</v>
      </c>
      <c r="C1220" s="39" t="str">
        <f t="shared" si="65"/>
        <v>2020 Initial Year</v>
      </c>
      <c r="D1220" s="40">
        <v>1</v>
      </c>
      <c r="E1220" s="40">
        <v>19</v>
      </c>
      <c r="F1220" s="40" t="s">
        <v>739</v>
      </c>
      <c r="G1220" s="311" t="s">
        <v>139</v>
      </c>
      <c r="H1220" s="40" t="s">
        <v>222</v>
      </c>
      <c r="I1220" s="658" t="s">
        <v>206</v>
      </c>
      <c r="J1220" s="303">
        <v>0</v>
      </c>
      <c r="K1220" s="304">
        <v>0</v>
      </c>
      <c r="L1220" s="305">
        <v>0</v>
      </c>
      <c r="M1220" s="305">
        <v>0</v>
      </c>
      <c r="N1220" s="303">
        <v>0</v>
      </c>
      <c r="O1220" s="306">
        <v>0</v>
      </c>
      <c r="P1220" s="303">
        <v>0</v>
      </c>
      <c r="Q1220" s="171">
        <f>VLOOKUP(C1220&amp;D1220&amp;A1220,'Delivery Counts'!$A$87:$I$118,8,FALSE)</f>
        <v>0</v>
      </c>
      <c r="R1220" s="171">
        <f>VLOOKUP(C1220&amp;D1220&amp;A1220,'Delivery Counts'!$A$87:$I$118,9,FALSE)</f>
        <v>0</v>
      </c>
      <c r="S1220" s="16">
        <f t="shared" si="66"/>
        <v>0</v>
      </c>
      <c r="T1220" s="237"/>
      <c r="U1220" s="237"/>
    </row>
    <row r="1221" spans="1:21" s="172" customFormat="1">
      <c r="A1221" s="38">
        <v>19</v>
      </c>
      <c r="B1221" s="39">
        <f t="shared" si="64"/>
        <v>0</v>
      </c>
      <c r="C1221" s="39" t="str">
        <f t="shared" si="65"/>
        <v>2020 Initial Year</v>
      </c>
      <c r="D1221" s="40">
        <v>1</v>
      </c>
      <c r="E1221" s="40">
        <v>19</v>
      </c>
      <c r="F1221" s="40" t="s">
        <v>739</v>
      </c>
      <c r="G1221" s="311" t="s">
        <v>139</v>
      </c>
      <c r="H1221" s="40" t="s">
        <v>223</v>
      </c>
      <c r="I1221" s="658" t="s">
        <v>181</v>
      </c>
      <c r="J1221" s="303">
        <v>0</v>
      </c>
      <c r="K1221" s="304">
        <v>0</v>
      </c>
      <c r="L1221" s="305">
        <v>0</v>
      </c>
      <c r="M1221" s="305">
        <v>0</v>
      </c>
      <c r="N1221" s="303">
        <v>0</v>
      </c>
      <c r="O1221" s="306">
        <v>0</v>
      </c>
      <c r="P1221" s="303">
        <v>0</v>
      </c>
      <c r="Q1221" s="171">
        <f>VLOOKUP(C1221&amp;D1221&amp;A1221,'Delivery Counts'!$A$87:$I$118,8,FALSE)</f>
        <v>0</v>
      </c>
      <c r="R1221" s="171">
        <f>VLOOKUP(C1221&amp;D1221&amp;A1221,'Delivery Counts'!$A$87:$I$118,9,FALSE)</f>
        <v>0</v>
      </c>
      <c r="S1221" s="16">
        <f t="shared" si="66"/>
        <v>0</v>
      </c>
      <c r="T1221" s="237"/>
      <c r="U1221" s="237"/>
    </row>
    <row r="1222" spans="1:21" s="172" customFormat="1">
      <c r="A1222" s="38">
        <v>19</v>
      </c>
      <c r="B1222" s="39">
        <f t="shared" si="64"/>
        <v>0</v>
      </c>
      <c r="C1222" s="39" t="str">
        <f t="shared" si="65"/>
        <v>2020 Initial Year</v>
      </c>
      <c r="D1222" s="40">
        <v>1</v>
      </c>
      <c r="E1222" s="40">
        <v>19</v>
      </c>
      <c r="F1222" s="40" t="s">
        <v>739</v>
      </c>
      <c r="G1222" s="311" t="s">
        <v>139</v>
      </c>
      <c r="H1222" s="40" t="s">
        <v>150</v>
      </c>
      <c r="I1222" s="658" t="s">
        <v>204</v>
      </c>
      <c r="J1222" s="303">
        <v>0</v>
      </c>
      <c r="K1222" s="304">
        <v>0</v>
      </c>
      <c r="L1222" s="305">
        <v>0</v>
      </c>
      <c r="M1222" s="305">
        <v>0</v>
      </c>
      <c r="N1222" s="303">
        <v>0</v>
      </c>
      <c r="O1222" s="306">
        <v>0</v>
      </c>
      <c r="P1222" s="303">
        <v>0</v>
      </c>
      <c r="Q1222" s="171">
        <f>VLOOKUP(C1222&amp;D1222&amp;A1222,'Delivery Counts'!$A$87:$I$118,8,FALSE)</f>
        <v>0</v>
      </c>
      <c r="R1222" s="171">
        <f>VLOOKUP(C1222&amp;D1222&amp;A1222,'Delivery Counts'!$A$87:$I$118,9,FALSE)</f>
        <v>0</v>
      </c>
      <c r="S1222" s="16">
        <f t="shared" si="66"/>
        <v>0</v>
      </c>
      <c r="T1222" s="237"/>
      <c r="U1222" s="237"/>
    </row>
    <row r="1223" spans="1:21" s="172" customFormat="1">
      <c r="A1223" s="38">
        <v>19</v>
      </c>
      <c r="B1223" s="39">
        <f t="shared" si="64"/>
        <v>0</v>
      </c>
      <c r="C1223" s="39" t="str">
        <f t="shared" ref="C1223:C1322" si="67">$C$1158</f>
        <v>2020 Initial Year</v>
      </c>
      <c r="D1223" s="40">
        <v>1</v>
      </c>
      <c r="E1223" s="40">
        <v>19</v>
      </c>
      <c r="F1223" s="40" t="s">
        <v>739</v>
      </c>
      <c r="G1223" s="311" t="s">
        <v>139</v>
      </c>
      <c r="H1223" s="40" t="s">
        <v>151</v>
      </c>
      <c r="I1223" s="658" t="s">
        <v>205</v>
      </c>
      <c r="J1223" s="303">
        <v>0</v>
      </c>
      <c r="K1223" s="304">
        <v>0</v>
      </c>
      <c r="L1223" s="305">
        <v>0</v>
      </c>
      <c r="M1223" s="305">
        <v>0</v>
      </c>
      <c r="N1223" s="303">
        <v>0</v>
      </c>
      <c r="O1223" s="306">
        <v>0</v>
      </c>
      <c r="P1223" s="303">
        <v>0</v>
      </c>
      <c r="Q1223" s="171">
        <f>VLOOKUP(C1223&amp;D1223&amp;A1223,'Delivery Counts'!$A$87:$I$118,8,FALSE)</f>
        <v>0</v>
      </c>
      <c r="R1223" s="171">
        <f>VLOOKUP(C1223&amp;D1223&amp;A1223,'Delivery Counts'!$A$87:$I$118,9,FALSE)</f>
        <v>0</v>
      </c>
      <c r="S1223" s="16">
        <f t="shared" ref="S1223:S1322" si="68">Q1223+R1223</f>
        <v>0</v>
      </c>
      <c r="T1223" s="237"/>
      <c r="U1223" s="237"/>
    </row>
    <row r="1224" spans="1:21" s="172" customFormat="1">
      <c r="A1224" s="38">
        <v>19</v>
      </c>
      <c r="B1224" s="39">
        <f t="shared" si="64"/>
        <v>0</v>
      </c>
      <c r="C1224" s="39" t="str">
        <f t="shared" si="67"/>
        <v>2020 Initial Year</v>
      </c>
      <c r="D1224" s="40">
        <v>1</v>
      </c>
      <c r="E1224" s="40">
        <v>19</v>
      </c>
      <c r="F1224" s="40" t="s">
        <v>739</v>
      </c>
      <c r="G1224" s="311" t="s">
        <v>139</v>
      </c>
      <c r="H1224" s="40" t="s">
        <v>152</v>
      </c>
      <c r="I1224" s="658" t="s">
        <v>182</v>
      </c>
      <c r="J1224" s="303">
        <v>0</v>
      </c>
      <c r="K1224" s="304">
        <v>0</v>
      </c>
      <c r="L1224" s="305">
        <v>0</v>
      </c>
      <c r="M1224" s="305">
        <v>0</v>
      </c>
      <c r="N1224" s="303">
        <v>0</v>
      </c>
      <c r="O1224" s="306">
        <v>0</v>
      </c>
      <c r="P1224" s="303">
        <v>0</v>
      </c>
      <c r="Q1224" s="171">
        <f>VLOOKUP(C1224&amp;D1224&amp;A1224,'Delivery Counts'!$A$87:$I$118,8,FALSE)</f>
        <v>0</v>
      </c>
      <c r="R1224" s="171">
        <f>VLOOKUP(C1224&amp;D1224&amp;A1224,'Delivery Counts'!$A$87:$I$118,9,FALSE)</f>
        <v>0</v>
      </c>
      <c r="S1224" s="16">
        <f t="shared" si="68"/>
        <v>0</v>
      </c>
      <c r="T1224" s="237"/>
      <c r="U1224" s="237"/>
    </row>
    <row r="1225" spans="1:21" s="172" customFormat="1">
      <c r="A1225" s="38">
        <v>19</v>
      </c>
      <c r="B1225" s="39">
        <f t="shared" si="64"/>
        <v>0</v>
      </c>
      <c r="C1225" s="39" t="str">
        <f t="shared" si="67"/>
        <v>2020 Initial Year</v>
      </c>
      <c r="D1225" s="40">
        <v>1</v>
      </c>
      <c r="E1225" s="40">
        <v>19</v>
      </c>
      <c r="F1225" s="40" t="s">
        <v>739</v>
      </c>
      <c r="G1225" s="311" t="s">
        <v>139</v>
      </c>
      <c r="H1225" s="40" t="s">
        <v>70</v>
      </c>
      <c r="I1225" s="658" t="s">
        <v>265</v>
      </c>
      <c r="J1225" s="303">
        <v>0</v>
      </c>
      <c r="K1225" s="304">
        <v>0</v>
      </c>
      <c r="L1225" s="305">
        <v>0</v>
      </c>
      <c r="M1225" s="305">
        <v>0</v>
      </c>
      <c r="N1225" s="303">
        <v>0</v>
      </c>
      <c r="O1225" s="306">
        <v>0</v>
      </c>
      <c r="P1225" s="303">
        <v>0</v>
      </c>
      <c r="Q1225" s="171">
        <f>VLOOKUP(C1225&amp;D1225&amp;A1225,'Delivery Counts'!$A$87:$I$118,8,FALSE)</f>
        <v>0</v>
      </c>
      <c r="R1225" s="171">
        <f>VLOOKUP(C1225&amp;D1225&amp;A1225,'Delivery Counts'!$A$87:$I$118,9,FALSE)</f>
        <v>0</v>
      </c>
      <c r="S1225" s="16">
        <f t="shared" si="68"/>
        <v>0</v>
      </c>
      <c r="T1225" s="237"/>
      <c r="U1225" s="237"/>
    </row>
    <row r="1226" spans="1:21" s="172" customFormat="1">
      <c r="A1226" s="38">
        <v>19</v>
      </c>
      <c r="B1226" s="39">
        <f t="shared" si="64"/>
        <v>0</v>
      </c>
      <c r="C1226" s="39" t="str">
        <f t="shared" si="67"/>
        <v>2020 Initial Year</v>
      </c>
      <c r="D1226" s="40">
        <v>1</v>
      </c>
      <c r="E1226" s="40">
        <v>19</v>
      </c>
      <c r="F1226" s="40" t="s">
        <v>739</v>
      </c>
      <c r="G1226" s="311" t="s">
        <v>139</v>
      </c>
      <c r="H1226" s="40" t="s">
        <v>71</v>
      </c>
      <c r="I1226" s="658" t="s">
        <v>266</v>
      </c>
      <c r="J1226" s="303">
        <v>0</v>
      </c>
      <c r="K1226" s="304">
        <v>0</v>
      </c>
      <c r="L1226" s="305">
        <v>0</v>
      </c>
      <c r="M1226" s="305">
        <v>0</v>
      </c>
      <c r="N1226" s="303">
        <v>0</v>
      </c>
      <c r="O1226" s="306">
        <v>0</v>
      </c>
      <c r="P1226" s="303">
        <v>0</v>
      </c>
      <c r="Q1226" s="171">
        <f>VLOOKUP(C1226&amp;D1226&amp;A1226,'Delivery Counts'!$A$87:$I$118,8,FALSE)</f>
        <v>0</v>
      </c>
      <c r="R1226" s="171">
        <f>VLOOKUP(C1226&amp;D1226&amp;A1226,'Delivery Counts'!$A$87:$I$118,9,FALSE)</f>
        <v>0</v>
      </c>
      <c r="S1226" s="16">
        <f t="shared" si="68"/>
        <v>0</v>
      </c>
      <c r="T1226" s="237"/>
      <c r="U1226" s="237"/>
    </row>
    <row r="1227" spans="1:21" s="172" customFormat="1">
      <c r="A1227" s="38">
        <v>19</v>
      </c>
      <c r="B1227" s="39">
        <f t="shared" si="64"/>
        <v>0</v>
      </c>
      <c r="C1227" s="39" t="str">
        <f t="shared" si="67"/>
        <v>2020 Initial Year</v>
      </c>
      <c r="D1227" s="40">
        <v>1</v>
      </c>
      <c r="E1227" s="40">
        <v>19</v>
      </c>
      <c r="F1227" s="40" t="s">
        <v>739</v>
      </c>
      <c r="G1227" s="311" t="s">
        <v>139</v>
      </c>
      <c r="H1227" s="40" t="s">
        <v>72</v>
      </c>
      <c r="I1227" s="658" t="s">
        <v>527</v>
      </c>
      <c r="J1227" s="303">
        <v>0</v>
      </c>
      <c r="K1227" s="304">
        <v>0</v>
      </c>
      <c r="L1227" s="305">
        <v>0</v>
      </c>
      <c r="M1227" s="305">
        <v>0</v>
      </c>
      <c r="N1227" s="303">
        <v>0</v>
      </c>
      <c r="O1227" s="306">
        <v>0</v>
      </c>
      <c r="P1227" s="303">
        <v>0</v>
      </c>
      <c r="Q1227" s="171">
        <f>VLOOKUP(C1227&amp;D1227&amp;A1227,'Delivery Counts'!$A$87:$I$118,8,FALSE)</f>
        <v>0</v>
      </c>
      <c r="R1227" s="171">
        <f>VLOOKUP(C1227&amp;D1227&amp;A1227,'Delivery Counts'!$A$87:$I$118,9,FALSE)</f>
        <v>0</v>
      </c>
      <c r="S1227" s="16">
        <f t="shared" si="68"/>
        <v>0</v>
      </c>
      <c r="T1227" s="237"/>
      <c r="U1227" s="237"/>
    </row>
    <row r="1228" spans="1:21" s="172" customFormat="1">
      <c r="A1228" s="38">
        <v>19</v>
      </c>
      <c r="B1228" s="39">
        <f t="shared" si="64"/>
        <v>0</v>
      </c>
      <c r="C1228" s="39" t="str">
        <f t="shared" si="67"/>
        <v>2020 Initial Year</v>
      </c>
      <c r="D1228" s="40">
        <v>1</v>
      </c>
      <c r="E1228" s="40">
        <v>19</v>
      </c>
      <c r="F1228" s="40" t="s">
        <v>739</v>
      </c>
      <c r="G1228" s="40" t="s">
        <v>139</v>
      </c>
      <c r="H1228" s="40" t="s">
        <v>73</v>
      </c>
      <c r="I1228" s="658" t="s">
        <v>528</v>
      </c>
      <c r="J1228" s="303">
        <v>0</v>
      </c>
      <c r="K1228" s="304">
        <v>0</v>
      </c>
      <c r="L1228" s="305">
        <v>0</v>
      </c>
      <c r="M1228" s="305">
        <v>0</v>
      </c>
      <c r="N1228" s="303">
        <v>0</v>
      </c>
      <c r="O1228" s="306">
        <v>0</v>
      </c>
      <c r="P1228" s="303">
        <v>0</v>
      </c>
      <c r="Q1228" s="171">
        <f>VLOOKUP(C1228&amp;D1228&amp;A1228,'Delivery Counts'!$A$87:$I$118,8,FALSE)</f>
        <v>0</v>
      </c>
      <c r="R1228" s="171">
        <f>VLOOKUP(C1228&amp;D1228&amp;A1228,'Delivery Counts'!$A$87:$I$118,9,FALSE)</f>
        <v>0</v>
      </c>
      <c r="S1228" s="16">
        <f t="shared" si="68"/>
        <v>0</v>
      </c>
      <c r="T1228" s="237"/>
      <c r="U1228" s="237"/>
    </row>
    <row r="1229" spans="1:21" s="172" customFormat="1">
      <c r="A1229" s="38">
        <v>19</v>
      </c>
      <c r="B1229" s="39">
        <f t="shared" si="64"/>
        <v>0</v>
      </c>
      <c r="C1229" s="39" t="str">
        <f t="shared" si="67"/>
        <v>2020 Initial Year</v>
      </c>
      <c r="D1229" s="40">
        <v>1</v>
      </c>
      <c r="E1229" s="40">
        <v>19</v>
      </c>
      <c r="F1229" s="40" t="s">
        <v>739</v>
      </c>
      <c r="G1229" s="40" t="s">
        <v>139</v>
      </c>
      <c r="H1229" s="40" t="s">
        <v>409</v>
      </c>
      <c r="I1229" s="640" t="s">
        <v>803</v>
      </c>
      <c r="J1229" s="303">
        <v>0</v>
      </c>
      <c r="K1229" s="304">
        <v>0</v>
      </c>
      <c r="L1229" s="305">
        <v>0</v>
      </c>
      <c r="M1229" s="305">
        <v>0</v>
      </c>
      <c r="N1229" s="303">
        <v>0</v>
      </c>
      <c r="O1229" s="306">
        <v>0</v>
      </c>
      <c r="P1229" s="303">
        <v>0</v>
      </c>
      <c r="Q1229" s="171">
        <f>VLOOKUP(C1229&amp;D1229&amp;A1229,'Delivery Counts'!$A$87:$I$118,8,FALSE)</f>
        <v>0</v>
      </c>
      <c r="R1229" s="171">
        <f>VLOOKUP(C1229&amp;D1229&amp;A1229,'Delivery Counts'!$A$87:$I$118,9,FALSE)</f>
        <v>0</v>
      </c>
      <c r="S1229" s="16">
        <f t="shared" si="68"/>
        <v>0</v>
      </c>
      <c r="T1229" s="237"/>
      <c r="U1229" s="237"/>
    </row>
    <row r="1230" spans="1:21" s="172" customFormat="1">
      <c r="A1230" s="38">
        <v>20</v>
      </c>
      <c r="B1230" s="39">
        <f t="shared" si="64"/>
        <v>0</v>
      </c>
      <c r="C1230" s="39" t="str">
        <f t="shared" si="67"/>
        <v>2020 Initial Year</v>
      </c>
      <c r="D1230" s="40">
        <v>1</v>
      </c>
      <c r="E1230" s="40">
        <v>20</v>
      </c>
      <c r="F1230" s="662" t="s">
        <v>740</v>
      </c>
      <c r="G1230" s="311" t="s">
        <v>138</v>
      </c>
      <c r="H1230" s="40" t="s">
        <v>211</v>
      </c>
      <c r="I1230" s="640" t="s">
        <v>261</v>
      </c>
      <c r="J1230" s="303">
        <v>0</v>
      </c>
      <c r="K1230" s="304">
        <v>0</v>
      </c>
      <c r="L1230" s="305">
        <v>0</v>
      </c>
      <c r="M1230" s="305">
        <v>0</v>
      </c>
      <c r="N1230" s="303">
        <v>0</v>
      </c>
      <c r="O1230" s="306">
        <v>0</v>
      </c>
      <c r="P1230" s="303">
        <v>0</v>
      </c>
      <c r="Q1230" s="171">
        <f>VLOOKUP(C1230&amp;D1230&amp;A1230,'Delivery Counts'!$A$87:$I$118,8,FALSE)</f>
        <v>0</v>
      </c>
      <c r="R1230" s="171">
        <f>VLOOKUP(C1230&amp;D1230&amp;A1230,'Delivery Counts'!$A$87:$I$118,9,FALSE)</f>
        <v>0</v>
      </c>
      <c r="S1230" s="16">
        <f t="shared" si="68"/>
        <v>0</v>
      </c>
      <c r="T1230" s="237"/>
      <c r="U1230" s="237"/>
    </row>
    <row r="1231" spans="1:21" s="172" customFormat="1">
      <c r="A1231" s="38">
        <v>20</v>
      </c>
      <c r="B1231" s="39">
        <f t="shared" si="64"/>
        <v>0</v>
      </c>
      <c r="C1231" s="39" t="str">
        <f t="shared" si="67"/>
        <v>2020 Initial Year</v>
      </c>
      <c r="D1231" s="40">
        <v>1</v>
      </c>
      <c r="E1231" s="40">
        <v>20</v>
      </c>
      <c r="F1231" s="40" t="s">
        <v>740</v>
      </c>
      <c r="G1231" s="311" t="s">
        <v>138</v>
      </c>
      <c r="H1231" s="40" t="s">
        <v>214</v>
      </c>
      <c r="I1231" s="658" t="s">
        <v>676</v>
      </c>
      <c r="J1231" s="303">
        <v>0</v>
      </c>
      <c r="K1231" s="304">
        <v>0</v>
      </c>
      <c r="L1231" s="305">
        <v>0</v>
      </c>
      <c r="M1231" s="305">
        <v>0</v>
      </c>
      <c r="N1231" s="303">
        <v>0</v>
      </c>
      <c r="O1231" s="306">
        <v>0</v>
      </c>
      <c r="P1231" s="303">
        <v>0</v>
      </c>
      <c r="Q1231" s="171">
        <f>VLOOKUP(C1231&amp;D1231&amp;A1231,'Delivery Counts'!$A$87:$I$118,8,FALSE)</f>
        <v>0</v>
      </c>
      <c r="R1231" s="171">
        <f>VLOOKUP(C1231&amp;D1231&amp;A1231,'Delivery Counts'!$A$87:$I$118,9,FALSE)</f>
        <v>0</v>
      </c>
      <c r="S1231" s="16">
        <f t="shared" si="68"/>
        <v>0</v>
      </c>
      <c r="T1231" s="237"/>
      <c r="U1231" s="237"/>
    </row>
    <row r="1232" spans="1:21" s="172" customFormat="1">
      <c r="A1232" s="38">
        <v>20</v>
      </c>
      <c r="B1232" s="39">
        <f t="shared" si="64"/>
        <v>0</v>
      </c>
      <c r="C1232" s="39" t="str">
        <f t="shared" si="67"/>
        <v>2020 Initial Year</v>
      </c>
      <c r="D1232" s="40">
        <v>1</v>
      </c>
      <c r="E1232" s="40">
        <v>20</v>
      </c>
      <c r="F1232" s="40" t="s">
        <v>740</v>
      </c>
      <c r="G1232" s="311" t="s">
        <v>138</v>
      </c>
      <c r="H1232" s="40" t="s">
        <v>215</v>
      </c>
      <c r="I1232" s="658" t="s">
        <v>216</v>
      </c>
      <c r="J1232" s="303">
        <v>0</v>
      </c>
      <c r="K1232" s="304">
        <v>0</v>
      </c>
      <c r="L1232" s="305">
        <v>0</v>
      </c>
      <c r="M1232" s="305">
        <v>0</v>
      </c>
      <c r="N1232" s="303">
        <v>0</v>
      </c>
      <c r="O1232" s="306">
        <v>0</v>
      </c>
      <c r="P1232" s="303">
        <v>0</v>
      </c>
      <c r="Q1232" s="171">
        <f>VLOOKUP(C1232&amp;D1232&amp;A1232,'Delivery Counts'!$A$87:$I$118,8,FALSE)</f>
        <v>0</v>
      </c>
      <c r="R1232" s="171">
        <f>VLOOKUP(C1232&amp;D1232&amp;A1232,'Delivery Counts'!$A$87:$I$118,9,FALSE)</f>
        <v>0</v>
      </c>
      <c r="S1232" s="16">
        <f t="shared" si="68"/>
        <v>0</v>
      </c>
      <c r="T1232" s="237"/>
      <c r="U1232" s="237"/>
    </row>
    <row r="1233" spans="1:21">
      <c r="A1233" s="38">
        <v>20</v>
      </c>
      <c r="B1233" s="39">
        <f t="shared" si="64"/>
        <v>0</v>
      </c>
      <c r="C1233" s="39" t="str">
        <f t="shared" si="67"/>
        <v>2020 Initial Year</v>
      </c>
      <c r="D1233" s="40">
        <v>1</v>
      </c>
      <c r="E1233" s="40">
        <v>20</v>
      </c>
      <c r="F1233" s="40" t="s">
        <v>740</v>
      </c>
      <c r="G1233" s="311" t="s">
        <v>138</v>
      </c>
      <c r="H1233" s="40" t="s">
        <v>217</v>
      </c>
      <c r="I1233" s="658" t="s">
        <v>262</v>
      </c>
      <c r="J1233" s="303">
        <v>0</v>
      </c>
      <c r="K1233" s="304">
        <v>0</v>
      </c>
      <c r="L1233" s="305">
        <v>0</v>
      </c>
      <c r="M1233" s="305">
        <v>0</v>
      </c>
      <c r="N1233" s="303">
        <v>0</v>
      </c>
      <c r="O1233" s="306">
        <v>0</v>
      </c>
      <c r="P1233" s="303">
        <v>0</v>
      </c>
      <c r="Q1233" s="171">
        <f>VLOOKUP(C1233&amp;D1233&amp;A1233,'Delivery Counts'!$A$87:$I$118,8,FALSE)</f>
        <v>0</v>
      </c>
      <c r="R1233" s="171">
        <f>VLOOKUP(C1233&amp;D1233&amp;A1233,'Delivery Counts'!$A$87:$I$118,9,FALSE)</f>
        <v>0</v>
      </c>
      <c r="S1233" s="16">
        <f t="shared" si="68"/>
        <v>0</v>
      </c>
    </row>
    <row r="1234" spans="1:21">
      <c r="A1234" s="38">
        <v>20</v>
      </c>
      <c r="B1234" s="39">
        <f t="shared" si="64"/>
        <v>0</v>
      </c>
      <c r="C1234" s="39" t="str">
        <f t="shared" si="67"/>
        <v>2020 Initial Year</v>
      </c>
      <c r="D1234" s="40">
        <v>1</v>
      </c>
      <c r="E1234" s="40">
        <v>20</v>
      </c>
      <c r="F1234" s="40" t="s">
        <v>740</v>
      </c>
      <c r="G1234" s="311" t="s">
        <v>138</v>
      </c>
      <c r="H1234" s="40" t="s">
        <v>218</v>
      </c>
      <c r="I1234" s="658" t="s">
        <v>677</v>
      </c>
      <c r="J1234" s="303">
        <v>0</v>
      </c>
      <c r="K1234" s="304">
        <v>0</v>
      </c>
      <c r="L1234" s="305">
        <v>0</v>
      </c>
      <c r="M1234" s="305">
        <v>0</v>
      </c>
      <c r="N1234" s="303">
        <v>0</v>
      </c>
      <c r="O1234" s="306">
        <v>0</v>
      </c>
      <c r="P1234" s="303">
        <v>0</v>
      </c>
      <c r="Q1234" s="171">
        <f>VLOOKUP(C1234&amp;D1234&amp;A1234,'Delivery Counts'!$A$87:$I$118,8,FALSE)</f>
        <v>0</v>
      </c>
      <c r="R1234" s="171">
        <f>VLOOKUP(C1234&amp;D1234&amp;A1234,'Delivery Counts'!$A$87:$I$118,9,FALSE)</f>
        <v>0</v>
      </c>
      <c r="S1234" s="16">
        <f t="shared" si="68"/>
        <v>0</v>
      </c>
    </row>
    <row r="1235" spans="1:21" s="172" customFormat="1">
      <c r="A1235" s="38">
        <v>20</v>
      </c>
      <c r="B1235" s="39">
        <f t="shared" si="64"/>
        <v>0</v>
      </c>
      <c r="C1235" s="39" t="str">
        <f t="shared" si="67"/>
        <v>2020 Initial Year</v>
      </c>
      <c r="D1235" s="40">
        <v>1</v>
      </c>
      <c r="E1235" s="40">
        <v>20</v>
      </c>
      <c r="F1235" s="40" t="s">
        <v>740</v>
      </c>
      <c r="G1235" s="311" t="s">
        <v>138</v>
      </c>
      <c r="H1235" s="40" t="s">
        <v>219</v>
      </c>
      <c r="I1235" s="658" t="s">
        <v>263</v>
      </c>
      <c r="J1235" s="303">
        <v>0</v>
      </c>
      <c r="K1235" s="304">
        <v>0</v>
      </c>
      <c r="L1235" s="305">
        <v>0</v>
      </c>
      <c r="M1235" s="305">
        <v>0</v>
      </c>
      <c r="N1235" s="303">
        <v>0</v>
      </c>
      <c r="O1235" s="306">
        <v>0</v>
      </c>
      <c r="P1235" s="303">
        <v>0</v>
      </c>
      <c r="Q1235" s="171">
        <f>VLOOKUP(C1235&amp;D1235&amp;A1235,'Delivery Counts'!$A$87:$I$118,8,FALSE)</f>
        <v>0</v>
      </c>
      <c r="R1235" s="171">
        <f>VLOOKUP(C1235&amp;D1235&amp;A1235,'Delivery Counts'!$A$87:$I$118,9,FALSE)</f>
        <v>0</v>
      </c>
      <c r="S1235" s="16">
        <f t="shared" si="68"/>
        <v>0</v>
      </c>
    </row>
    <row r="1236" spans="1:21" s="172" customFormat="1">
      <c r="A1236" s="38">
        <v>20</v>
      </c>
      <c r="B1236" s="39">
        <f t="shared" si="64"/>
        <v>0</v>
      </c>
      <c r="C1236" s="39" t="str">
        <f t="shared" si="67"/>
        <v>2020 Initial Year</v>
      </c>
      <c r="D1236" s="40">
        <v>1</v>
      </c>
      <c r="E1236" s="40">
        <v>20</v>
      </c>
      <c r="F1236" s="40" t="s">
        <v>740</v>
      </c>
      <c r="G1236" s="311" t="s">
        <v>138</v>
      </c>
      <c r="H1236" s="40" t="s">
        <v>220</v>
      </c>
      <c r="I1236" s="658" t="s">
        <v>675</v>
      </c>
      <c r="J1236" s="303">
        <v>0</v>
      </c>
      <c r="K1236" s="304">
        <v>0</v>
      </c>
      <c r="L1236" s="305">
        <v>0</v>
      </c>
      <c r="M1236" s="305">
        <v>0</v>
      </c>
      <c r="N1236" s="303">
        <v>0</v>
      </c>
      <c r="O1236" s="306">
        <v>0</v>
      </c>
      <c r="P1236" s="303">
        <v>0</v>
      </c>
      <c r="Q1236" s="171">
        <f>VLOOKUP(C1236&amp;D1236&amp;A1236,'Delivery Counts'!$A$87:$I$118,8,FALSE)</f>
        <v>0</v>
      </c>
      <c r="R1236" s="171">
        <f>VLOOKUP(C1236&amp;D1236&amp;A1236,'Delivery Counts'!$A$87:$I$118,9,FALSE)</f>
        <v>0</v>
      </c>
      <c r="S1236" s="16">
        <f t="shared" si="68"/>
        <v>0</v>
      </c>
      <c r="T1236" s="237"/>
      <c r="U1236" s="237"/>
    </row>
    <row r="1237" spans="1:21" s="172" customFormat="1">
      <c r="A1237" s="38">
        <v>20</v>
      </c>
      <c r="B1237" s="39">
        <f t="shared" si="64"/>
        <v>0</v>
      </c>
      <c r="C1237" s="39" t="str">
        <f t="shared" si="67"/>
        <v>2020 Initial Year</v>
      </c>
      <c r="D1237" s="40">
        <v>1</v>
      </c>
      <c r="E1237" s="40">
        <v>20</v>
      </c>
      <c r="F1237" s="40" t="s">
        <v>740</v>
      </c>
      <c r="G1237" s="311" t="s">
        <v>138</v>
      </c>
      <c r="H1237" s="40" t="s">
        <v>221</v>
      </c>
      <c r="I1237" s="658" t="s">
        <v>264</v>
      </c>
      <c r="J1237" s="303">
        <v>0</v>
      </c>
      <c r="K1237" s="304">
        <v>0</v>
      </c>
      <c r="L1237" s="305">
        <v>0</v>
      </c>
      <c r="M1237" s="305">
        <v>0</v>
      </c>
      <c r="N1237" s="303">
        <v>0</v>
      </c>
      <c r="O1237" s="306">
        <v>0</v>
      </c>
      <c r="P1237" s="303">
        <v>0</v>
      </c>
      <c r="Q1237" s="171">
        <f>VLOOKUP(C1237&amp;D1237&amp;A1237,'Delivery Counts'!$A$87:$I$118,8,FALSE)</f>
        <v>0</v>
      </c>
      <c r="R1237" s="171">
        <f>VLOOKUP(C1237&amp;D1237&amp;A1237,'Delivery Counts'!$A$87:$I$118,9,FALSE)</f>
        <v>0</v>
      </c>
      <c r="S1237" s="16">
        <f t="shared" si="68"/>
        <v>0</v>
      </c>
      <c r="T1237" s="237"/>
      <c r="U1237" s="237"/>
    </row>
    <row r="1238" spans="1:21" s="172" customFormat="1">
      <c r="A1238" s="38">
        <v>20</v>
      </c>
      <c r="B1238" s="39">
        <f t="shared" si="64"/>
        <v>0</v>
      </c>
      <c r="C1238" s="39" t="str">
        <f t="shared" si="67"/>
        <v>2020 Initial Year</v>
      </c>
      <c r="D1238" s="40">
        <v>1</v>
      </c>
      <c r="E1238" s="40">
        <v>20</v>
      </c>
      <c r="F1238" s="40" t="s">
        <v>740</v>
      </c>
      <c r="G1238" s="311" t="s">
        <v>138</v>
      </c>
      <c r="H1238" s="40" t="s">
        <v>222</v>
      </c>
      <c r="I1238" s="658" t="s">
        <v>206</v>
      </c>
      <c r="J1238" s="303">
        <v>0</v>
      </c>
      <c r="K1238" s="304">
        <v>0</v>
      </c>
      <c r="L1238" s="305">
        <v>0</v>
      </c>
      <c r="M1238" s="305">
        <v>0</v>
      </c>
      <c r="N1238" s="303">
        <v>0</v>
      </c>
      <c r="O1238" s="306">
        <v>0</v>
      </c>
      <c r="P1238" s="303">
        <v>0</v>
      </c>
      <c r="Q1238" s="171">
        <f>VLOOKUP(C1238&amp;D1238&amp;A1238,'Delivery Counts'!$A$87:$I$118,8,FALSE)</f>
        <v>0</v>
      </c>
      <c r="R1238" s="171">
        <f>VLOOKUP(C1238&amp;D1238&amp;A1238,'Delivery Counts'!$A$87:$I$118,9,FALSE)</f>
        <v>0</v>
      </c>
      <c r="S1238" s="16">
        <f t="shared" si="68"/>
        <v>0</v>
      </c>
      <c r="T1238" s="237"/>
      <c r="U1238" s="237"/>
    </row>
    <row r="1239" spans="1:21" s="172" customFormat="1">
      <c r="A1239" s="38">
        <v>20</v>
      </c>
      <c r="B1239" s="39">
        <f t="shared" si="64"/>
        <v>0</v>
      </c>
      <c r="C1239" s="39" t="str">
        <f t="shared" si="67"/>
        <v>2020 Initial Year</v>
      </c>
      <c r="D1239" s="40">
        <v>1</v>
      </c>
      <c r="E1239" s="40">
        <v>20</v>
      </c>
      <c r="F1239" s="40" t="s">
        <v>740</v>
      </c>
      <c r="G1239" s="311" t="s">
        <v>138</v>
      </c>
      <c r="H1239" s="40" t="s">
        <v>223</v>
      </c>
      <c r="I1239" s="658" t="s">
        <v>181</v>
      </c>
      <c r="J1239" s="303">
        <v>0</v>
      </c>
      <c r="K1239" s="304">
        <v>0</v>
      </c>
      <c r="L1239" s="305">
        <v>0</v>
      </c>
      <c r="M1239" s="305">
        <v>0</v>
      </c>
      <c r="N1239" s="303">
        <v>0</v>
      </c>
      <c r="O1239" s="306">
        <v>0</v>
      </c>
      <c r="P1239" s="303">
        <v>0</v>
      </c>
      <c r="Q1239" s="171">
        <f>VLOOKUP(C1239&amp;D1239&amp;A1239,'Delivery Counts'!$A$87:$I$118,8,FALSE)</f>
        <v>0</v>
      </c>
      <c r="R1239" s="171">
        <f>VLOOKUP(C1239&amp;D1239&amp;A1239,'Delivery Counts'!$A$87:$I$118,9,FALSE)</f>
        <v>0</v>
      </c>
      <c r="S1239" s="16">
        <f t="shared" si="68"/>
        <v>0</v>
      </c>
      <c r="T1239" s="237"/>
      <c r="U1239" s="237"/>
    </row>
    <row r="1240" spans="1:21" s="172" customFormat="1">
      <c r="A1240" s="38">
        <v>20</v>
      </c>
      <c r="B1240" s="39">
        <f t="shared" si="64"/>
        <v>0</v>
      </c>
      <c r="C1240" s="39" t="str">
        <f t="shared" si="67"/>
        <v>2020 Initial Year</v>
      </c>
      <c r="D1240" s="40">
        <v>1</v>
      </c>
      <c r="E1240" s="40">
        <v>20</v>
      </c>
      <c r="F1240" s="40" t="s">
        <v>740</v>
      </c>
      <c r="G1240" s="311" t="s">
        <v>138</v>
      </c>
      <c r="H1240" s="40" t="s">
        <v>150</v>
      </c>
      <c r="I1240" s="658" t="s">
        <v>204</v>
      </c>
      <c r="J1240" s="303">
        <v>0</v>
      </c>
      <c r="K1240" s="304">
        <v>0</v>
      </c>
      <c r="L1240" s="305">
        <v>0</v>
      </c>
      <c r="M1240" s="305">
        <v>0</v>
      </c>
      <c r="N1240" s="303">
        <v>0</v>
      </c>
      <c r="O1240" s="306">
        <v>0</v>
      </c>
      <c r="P1240" s="303">
        <v>0</v>
      </c>
      <c r="Q1240" s="171">
        <f>VLOOKUP(C1240&amp;D1240&amp;A1240,'Delivery Counts'!$A$87:$I$118,8,FALSE)</f>
        <v>0</v>
      </c>
      <c r="R1240" s="171">
        <f>VLOOKUP(C1240&amp;D1240&amp;A1240,'Delivery Counts'!$A$87:$I$118,9,FALSE)</f>
        <v>0</v>
      </c>
      <c r="S1240" s="16">
        <f t="shared" si="68"/>
        <v>0</v>
      </c>
      <c r="T1240" s="237"/>
      <c r="U1240" s="237"/>
    </row>
    <row r="1241" spans="1:21" s="172" customFormat="1">
      <c r="A1241" s="38">
        <v>20</v>
      </c>
      <c r="B1241" s="39">
        <f t="shared" si="64"/>
        <v>0</v>
      </c>
      <c r="C1241" s="39" t="str">
        <f t="shared" si="67"/>
        <v>2020 Initial Year</v>
      </c>
      <c r="D1241" s="40">
        <v>1</v>
      </c>
      <c r="E1241" s="40">
        <v>20</v>
      </c>
      <c r="F1241" s="40" t="s">
        <v>740</v>
      </c>
      <c r="G1241" s="311" t="s">
        <v>138</v>
      </c>
      <c r="H1241" s="40" t="s">
        <v>151</v>
      </c>
      <c r="I1241" s="658" t="s">
        <v>205</v>
      </c>
      <c r="J1241" s="303">
        <v>0</v>
      </c>
      <c r="K1241" s="304">
        <v>0</v>
      </c>
      <c r="L1241" s="305">
        <v>0</v>
      </c>
      <c r="M1241" s="305">
        <v>0</v>
      </c>
      <c r="N1241" s="303">
        <v>0</v>
      </c>
      <c r="O1241" s="306">
        <v>0</v>
      </c>
      <c r="P1241" s="303">
        <v>0</v>
      </c>
      <c r="Q1241" s="171">
        <f>VLOOKUP(C1241&amp;D1241&amp;A1241,'Delivery Counts'!$A$87:$I$118,8,FALSE)</f>
        <v>0</v>
      </c>
      <c r="R1241" s="171">
        <f>VLOOKUP(C1241&amp;D1241&amp;A1241,'Delivery Counts'!$A$87:$I$118,9,FALSE)</f>
        <v>0</v>
      </c>
      <c r="S1241" s="16">
        <f t="shared" si="68"/>
        <v>0</v>
      </c>
      <c r="T1241" s="237"/>
      <c r="U1241" s="237"/>
    </row>
    <row r="1242" spans="1:21" s="172" customFormat="1">
      <c r="A1242" s="38">
        <v>20</v>
      </c>
      <c r="B1242" s="39">
        <f t="shared" si="64"/>
        <v>0</v>
      </c>
      <c r="C1242" s="39" t="str">
        <f t="shared" si="67"/>
        <v>2020 Initial Year</v>
      </c>
      <c r="D1242" s="40">
        <v>1</v>
      </c>
      <c r="E1242" s="40">
        <v>20</v>
      </c>
      <c r="F1242" s="40" t="s">
        <v>740</v>
      </c>
      <c r="G1242" s="311" t="s">
        <v>138</v>
      </c>
      <c r="H1242" s="40" t="s">
        <v>152</v>
      </c>
      <c r="I1242" s="658" t="s">
        <v>182</v>
      </c>
      <c r="J1242" s="303">
        <v>0</v>
      </c>
      <c r="K1242" s="304">
        <v>0</v>
      </c>
      <c r="L1242" s="305">
        <v>0</v>
      </c>
      <c r="M1242" s="305">
        <v>0</v>
      </c>
      <c r="N1242" s="303">
        <v>0</v>
      </c>
      <c r="O1242" s="306">
        <v>0</v>
      </c>
      <c r="P1242" s="303">
        <v>0</v>
      </c>
      <c r="Q1242" s="171">
        <f>VLOOKUP(C1242&amp;D1242&amp;A1242,'Delivery Counts'!$A$87:$I$118,8,FALSE)</f>
        <v>0</v>
      </c>
      <c r="R1242" s="171">
        <f>VLOOKUP(C1242&amp;D1242&amp;A1242,'Delivery Counts'!$A$87:$I$118,9,FALSE)</f>
        <v>0</v>
      </c>
      <c r="S1242" s="16">
        <f t="shared" si="68"/>
        <v>0</v>
      </c>
      <c r="T1242" s="237"/>
      <c r="U1242" s="237"/>
    </row>
    <row r="1243" spans="1:21" s="172" customFormat="1">
      <c r="A1243" s="38">
        <v>20</v>
      </c>
      <c r="B1243" s="39">
        <f t="shared" si="64"/>
        <v>0</v>
      </c>
      <c r="C1243" s="39" t="str">
        <f t="shared" si="67"/>
        <v>2020 Initial Year</v>
      </c>
      <c r="D1243" s="40">
        <v>1</v>
      </c>
      <c r="E1243" s="40">
        <v>20</v>
      </c>
      <c r="F1243" s="40" t="s">
        <v>740</v>
      </c>
      <c r="G1243" s="311" t="s">
        <v>138</v>
      </c>
      <c r="H1243" s="40" t="s">
        <v>70</v>
      </c>
      <c r="I1243" s="658" t="s">
        <v>265</v>
      </c>
      <c r="J1243" s="303">
        <v>0</v>
      </c>
      <c r="K1243" s="304">
        <v>0</v>
      </c>
      <c r="L1243" s="305">
        <v>0</v>
      </c>
      <c r="M1243" s="305">
        <v>0</v>
      </c>
      <c r="N1243" s="303">
        <v>0</v>
      </c>
      <c r="O1243" s="306">
        <v>0</v>
      </c>
      <c r="P1243" s="303">
        <v>0</v>
      </c>
      <c r="Q1243" s="171">
        <f>VLOOKUP(C1243&amp;D1243&amp;A1243,'Delivery Counts'!$A$87:$I$118,8,FALSE)</f>
        <v>0</v>
      </c>
      <c r="R1243" s="171">
        <f>VLOOKUP(C1243&amp;D1243&amp;A1243,'Delivery Counts'!$A$87:$I$118,9,FALSE)</f>
        <v>0</v>
      </c>
      <c r="S1243" s="16">
        <f t="shared" si="68"/>
        <v>0</v>
      </c>
      <c r="T1243" s="237"/>
      <c r="U1243" s="237"/>
    </row>
    <row r="1244" spans="1:21" s="172" customFormat="1">
      <c r="A1244" s="38">
        <v>20</v>
      </c>
      <c r="B1244" s="39">
        <f t="shared" si="64"/>
        <v>0</v>
      </c>
      <c r="C1244" s="39" t="str">
        <f t="shared" si="67"/>
        <v>2020 Initial Year</v>
      </c>
      <c r="D1244" s="40">
        <v>1</v>
      </c>
      <c r="E1244" s="40">
        <v>20</v>
      </c>
      <c r="F1244" s="40" t="s">
        <v>740</v>
      </c>
      <c r="G1244" s="311" t="s">
        <v>138</v>
      </c>
      <c r="H1244" s="40" t="s">
        <v>71</v>
      </c>
      <c r="I1244" s="658" t="s">
        <v>266</v>
      </c>
      <c r="J1244" s="303">
        <v>0</v>
      </c>
      <c r="K1244" s="304">
        <v>0</v>
      </c>
      <c r="L1244" s="305">
        <v>0</v>
      </c>
      <c r="M1244" s="305">
        <v>0</v>
      </c>
      <c r="N1244" s="303">
        <v>0</v>
      </c>
      <c r="O1244" s="306">
        <v>0</v>
      </c>
      <c r="P1244" s="303">
        <v>0</v>
      </c>
      <c r="Q1244" s="171">
        <f>VLOOKUP(C1244&amp;D1244&amp;A1244,'Delivery Counts'!$A$87:$I$118,8,FALSE)</f>
        <v>0</v>
      </c>
      <c r="R1244" s="171">
        <f>VLOOKUP(C1244&amp;D1244&amp;A1244,'Delivery Counts'!$A$87:$I$118,9,FALSE)</f>
        <v>0</v>
      </c>
      <c r="S1244" s="16">
        <f t="shared" si="68"/>
        <v>0</v>
      </c>
      <c r="T1244" s="237"/>
      <c r="U1244" s="237"/>
    </row>
    <row r="1245" spans="1:21" s="172" customFormat="1">
      <c r="A1245" s="38">
        <v>20</v>
      </c>
      <c r="B1245" s="39">
        <f t="shared" si="64"/>
        <v>0</v>
      </c>
      <c r="C1245" s="39" t="str">
        <f t="shared" si="67"/>
        <v>2020 Initial Year</v>
      </c>
      <c r="D1245" s="40">
        <v>1</v>
      </c>
      <c r="E1245" s="40">
        <v>20</v>
      </c>
      <c r="F1245" s="40" t="s">
        <v>740</v>
      </c>
      <c r="G1245" s="311" t="s">
        <v>138</v>
      </c>
      <c r="H1245" s="40" t="s">
        <v>72</v>
      </c>
      <c r="I1245" s="658" t="s">
        <v>527</v>
      </c>
      <c r="J1245" s="303">
        <v>0</v>
      </c>
      <c r="K1245" s="304">
        <v>0</v>
      </c>
      <c r="L1245" s="305">
        <v>0</v>
      </c>
      <c r="M1245" s="305">
        <v>0</v>
      </c>
      <c r="N1245" s="303">
        <v>0</v>
      </c>
      <c r="O1245" s="306">
        <v>0</v>
      </c>
      <c r="P1245" s="303">
        <v>0</v>
      </c>
      <c r="Q1245" s="171">
        <f>VLOOKUP(C1245&amp;D1245&amp;A1245,'Delivery Counts'!$A$87:$I$118,8,FALSE)</f>
        <v>0</v>
      </c>
      <c r="R1245" s="171">
        <f>VLOOKUP(C1245&amp;D1245&amp;A1245,'Delivery Counts'!$A$87:$I$118,9,FALSE)</f>
        <v>0</v>
      </c>
      <c r="S1245" s="16">
        <f t="shared" si="68"/>
        <v>0</v>
      </c>
      <c r="T1245" s="237"/>
      <c r="U1245" s="237"/>
    </row>
    <row r="1246" spans="1:21" s="172" customFormat="1">
      <c r="A1246" s="38">
        <v>20</v>
      </c>
      <c r="B1246" s="39">
        <f t="shared" si="64"/>
        <v>0</v>
      </c>
      <c r="C1246" s="39" t="str">
        <f t="shared" si="67"/>
        <v>2020 Initial Year</v>
      </c>
      <c r="D1246" s="40">
        <v>1</v>
      </c>
      <c r="E1246" s="40">
        <v>20</v>
      </c>
      <c r="F1246" s="40" t="s">
        <v>740</v>
      </c>
      <c r="G1246" s="40" t="s">
        <v>138</v>
      </c>
      <c r="H1246" s="40" t="s">
        <v>73</v>
      </c>
      <c r="I1246" s="658" t="s">
        <v>528</v>
      </c>
      <c r="J1246" s="303">
        <v>0</v>
      </c>
      <c r="K1246" s="304">
        <v>0</v>
      </c>
      <c r="L1246" s="305">
        <v>0</v>
      </c>
      <c r="M1246" s="305">
        <v>0</v>
      </c>
      <c r="N1246" s="303">
        <v>0</v>
      </c>
      <c r="O1246" s="306">
        <v>0</v>
      </c>
      <c r="P1246" s="303">
        <v>0</v>
      </c>
      <c r="Q1246" s="171">
        <f>VLOOKUP(C1246&amp;D1246&amp;A1246,'Delivery Counts'!$A$87:$I$118,8,FALSE)</f>
        <v>0</v>
      </c>
      <c r="R1246" s="171">
        <f>VLOOKUP(C1246&amp;D1246&amp;A1246,'Delivery Counts'!$A$87:$I$118,9,FALSE)</f>
        <v>0</v>
      </c>
      <c r="S1246" s="16">
        <f t="shared" si="68"/>
        <v>0</v>
      </c>
      <c r="T1246" s="237"/>
      <c r="U1246" s="237"/>
    </row>
    <row r="1247" spans="1:21" s="172" customFormat="1">
      <c r="A1247" s="38">
        <v>20</v>
      </c>
      <c r="B1247" s="39">
        <f t="shared" si="64"/>
        <v>0</v>
      </c>
      <c r="C1247" s="39" t="str">
        <f t="shared" si="67"/>
        <v>2020 Initial Year</v>
      </c>
      <c r="D1247" s="40">
        <v>1</v>
      </c>
      <c r="E1247" s="40">
        <v>20</v>
      </c>
      <c r="F1247" s="40" t="s">
        <v>740</v>
      </c>
      <c r="G1247" s="40" t="s">
        <v>138</v>
      </c>
      <c r="H1247" s="40" t="s">
        <v>409</v>
      </c>
      <c r="I1247" s="640" t="s">
        <v>803</v>
      </c>
      <c r="J1247" s="303">
        <v>0</v>
      </c>
      <c r="K1247" s="304">
        <v>0</v>
      </c>
      <c r="L1247" s="305">
        <v>0</v>
      </c>
      <c r="M1247" s="305">
        <v>0</v>
      </c>
      <c r="N1247" s="303">
        <v>0</v>
      </c>
      <c r="O1247" s="306">
        <v>0</v>
      </c>
      <c r="P1247" s="303">
        <v>0</v>
      </c>
      <c r="Q1247" s="171">
        <f>VLOOKUP(C1247&amp;D1247&amp;A1247,'Delivery Counts'!$A$87:$I$118,8,FALSE)</f>
        <v>0</v>
      </c>
      <c r="R1247" s="171">
        <f>VLOOKUP(C1247&amp;D1247&amp;A1247,'Delivery Counts'!$A$87:$I$118,9,FALSE)</f>
        <v>0</v>
      </c>
      <c r="S1247" s="16">
        <f t="shared" si="68"/>
        <v>0</v>
      </c>
      <c r="T1247" s="237"/>
      <c r="U1247" s="237"/>
    </row>
    <row r="1248" spans="1:21" s="172" customFormat="1">
      <c r="A1248" s="38">
        <v>21</v>
      </c>
      <c r="B1248" s="39">
        <f t="shared" ref="B1248:B1283" si="69">$B$6</f>
        <v>0</v>
      </c>
      <c r="C1248" s="39" t="str">
        <f t="shared" si="67"/>
        <v>2020 Initial Year</v>
      </c>
      <c r="D1248" s="40">
        <v>1</v>
      </c>
      <c r="E1248" s="40">
        <v>21</v>
      </c>
      <c r="F1248" s="40">
        <v>2</v>
      </c>
      <c r="G1248" s="40" t="s">
        <v>139</v>
      </c>
      <c r="H1248" s="40" t="s">
        <v>211</v>
      </c>
      <c r="I1248" s="991" t="s">
        <v>261</v>
      </c>
      <c r="J1248" s="303">
        <v>0</v>
      </c>
      <c r="K1248" s="304">
        <v>0</v>
      </c>
      <c r="L1248" s="305">
        <v>0</v>
      </c>
      <c r="M1248" s="305">
        <v>0</v>
      </c>
      <c r="N1248" s="303">
        <v>0</v>
      </c>
      <c r="O1248" s="306">
        <v>0</v>
      </c>
      <c r="P1248" s="303">
        <v>0</v>
      </c>
      <c r="Q1248" s="171">
        <f>VLOOKUP(C1248&amp;D1248&amp;A1248,'Delivery Counts'!$A$87:$I$118,8,FALSE)</f>
        <v>0</v>
      </c>
      <c r="R1248" s="171">
        <f>VLOOKUP(C1248&amp;D1248&amp;A1248,'Delivery Counts'!$A$87:$I$118,9,FALSE)</f>
        <v>0</v>
      </c>
      <c r="S1248" s="16">
        <f t="shared" si="68"/>
        <v>0</v>
      </c>
      <c r="T1248" s="237"/>
      <c r="U1248" s="237"/>
    </row>
    <row r="1249" spans="1:21" s="172" customFormat="1">
      <c r="A1249" s="38">
        <v>21</v>
      </c>
      <c r="B1249" s="39">
        <f t="shared" si="69"/>
        <v>0</v>
      </c>
      <c r="C1249" s="39" t="str">
        <f t="shared" si="67"/>
        <v>2020 Initial Year</v>
      </c>
      <c r="D1249" s="40">
        <v>1</v>
      </c>
      <c r="E1249" s="40">
        <v>21</v>
      </c>
      <c r="F1249" s="40">
        <v>2</v>
      </c>
      <c r="G1249" s="311" t="s">
        <v>139</v>
      </c>
      <c r="H1249" s="40" t="s">
        <v>214</v>
      </c>
      <c r="I1249" s="991" t="s">
        <v>676</v>
      </c>
      <c r="J1249" s="303">
        <v>0</v>
      </c>
      <c r="K1249" s="304">
        <v>0</v>
      </c>
      <c r="L1249" s="305">
        <v>0</v>
      </c>
      <c r="M1249" s="305">
        <v>0</v>
      </c>
      <c r="N1249" s="303">
        <v>0</v>
      </c>
      <c r="O1249" s="306">
        <v>0</v>
      </c>
      <c r="P1249" s="303">
        <v>0</v>
      </c>
      <c r="Q1249" s="171">
        <f>VLOOKUP(C1249&amp;D1249&amp;A1249,'Delivery Counts'!$A$87:$I$118,8,FALSE)</f>
        <v>0</v>
      </c>
      <c r="R1249" s="171">
        <f>VLOOKUP(C1249&amp;D1249&amp;A1249,'Delivery Counts'!$A$87:$I$118,9,FALSE)</f>
        <v>0</v>
      </c>
      <c r="S1249" s="16">
        <f t="shared" si="68"/>
        <v>0</v>
      </c>
      <c r="T1249" s="237"/>
      <c r="U1249" s="237"/>
    </row>
    <row r="1250" spans="1:21" s="172" customFormat="1">
      <c r="A1250" s="38">
        <v>21</v>
      </c>
      <c r="B1250" s="39">
        <f t="shared" si="69"/>
        <v>0</v>
      </c>
      <c r="C1250" s="39" t="str">
        <f t="shared" si="67"/>
        <v>2020 Initial Year</v>
      </c>
      <c r="D1250" s="40">
        <v>1</v>
      </c>
      <c r="E1250" s="40">
        <v>21</v>
      </c>
      <c r="F1250" s="40">
        <v>2</v>
      </c>
      <c r="G1250" s="311" t="s">
        <v>139</v>
      </c>
      <c r="H1250" s="40" t="s">
        <v>215</v>
      </c>
      <c r="I1250" s="991" t="s">
        <v>216</v>
      </c>
      <c r="J1250" s="303">
        <v>0</v>
      </c>
      <c r="K1250" s="304">
        <v>0</v>
      </c>
      <c r="L1250" s="305">
        <v>0</v>
      </c>
      <c r="M1250" s="305">
        <v>0</v>
      </c>
      <c r="N1250" s="303">
        <v>0</v>
      </c>
      <c r="O1250" s="306">
        <v>0</v>
      </c>
      <c r="P1250" s="303">
        <v>0</v>
      </c>
      <c r="Q1250" s="171">
        <f>VLOOKUP(C1250&amp;D1250&amp;A1250,'Delivery Counts'!$A$87:$I$118,8,FALSE)</f>
        <v>0</v>
      </c>
      <c r="R1250" s="171">
        <f>VLOOKUP(C1250&amp;D1250&amp;A1250,'Delivery Counts'!$A$87:$I$118,9,FALSE)</f>
        <v>0</v>
      </c>
      <c r="S1250" s="16">
        <f t="shared" si="68"/>
        <v>0</v>
      </c>
      <c r="T1250" s="237"/>
      <c r="U1250" s="237"/>
    </row>
    <row r="1251" spans="1:21" s="172" customFormat="1">
      <c r="A1251" s="38">
        <v>21</v>
      </c>
      <c r="B1251" s="39">
        <f t="shared" si="69"/>
        <v>0</v>
      </c>
      <c r="C1251" s="39" t="str">
        <f t="shared" si="67"/>
        <v>2020 Initial Year</v>
      </c>
      <c r="D1251" s="40">
        <v>1</v>
      </c>
      <c r="E1251" s="40">
        <v>21</v>
      </c>
      <c r="F1251" s="40">
        <v>2</v>
      </c>
      <c r="G1251" s="311" t="s">
        <v>139</v>
      </c>
      <c r="H1251" s="40" t="s">
        <v>217</v>
      </c>
      <c r="I1251" s="991" t="s">
        <v>262</v>
      </c>
      <c r="J1251" s="303">
        <v>0</v>
      </c>
      <c r="K1251" s="304">
        <v>0</v>
      </c>
      <c r="L1251" s="305">
        <v>0</v>
      </c>
      <c r="M1251" s="305">
        <v>0</v>
      </c>
      <c r="N1251" s="303">
        <v>0</v>
      </c>
      <c r="O1251" s="306">
        <v>0</v>
      </c>
      <c r="P1251" s="303">
        <v>0</v>
      </c>
      <c r="Q1251" s="171">
        <f>VLOOKUP(C1251&amp;D1251&amp;A1251,'Delivery Counts'!$A$87:$I$118,8,FALSE)</f>
        <v>0</v>
      </c>
      <c r="R1251" s="171">
        <f>VLOOKUP(C1251&amp;D1251&amp;A1251,'Delivery Counts'!$A$87:$I$118,9,FALSE)</f>
        <v>0</v>
      </c>
      <c r="S1251" s="16">
        <f t="shared" si="68"/>
        <v>0</v>
      </c>
      <c r="T1251" s="237"/>
      <c r="U1251" s="237"/>
    </row>
    <row r="1252" spans="1:21" s="172" customFormat="1">
      <c r="A1252" s="38">
        <v>21</v>
      </c>
      <c r="B1252" s="39">
        <f t="shared" si="69"/>
        <v>0</v>
      </c>
      <c r="C1252" s="39" t="str">
        <f t="shared" si="67"/>
        <v>2020 Initial Year</v>
      </c>
      <c r="D1252" s="40">
        <v>1</v>
      </c>
      <c r="E1252" s="40">
        <v>21</v>
      </c>
      <c r="F1252" s="40">
        <v>2</v>
      </c>
      <c r="G1252" s="311" t="s">
        <v>139</v>
      </c>
      <c r="H1252" s="40" t="s">
        <v>218</v>
      </c>
      <c r="I1252" s="991" t="s">
        <v>677</v>
      </c>
      <c r="J1252" s="303">
        <v>0</v>
      </c>
      <c r="K1252" s="304">
        <v>0</v>
      </c>
      <c r="L1252" s="305">
        <v>0</v>
      </c>
      <c r="M1252" s="305">
        <v>0</v>
      </c>
      <c r="N1252" s="303">
        <v>0</v>
      </c>
      <c r="O1252" s="306">
        <v>0</v>
      </c>
      <c r="P1252" s="303">
        <v>0</v>
      </c>
      <c r="Q1252" s="171">
        <f>VLOOKUP(C1252&amp;D1252&amp;A1252,'Delivery Counts'!$A$87:$I$118,8,FALSE)</f>
        <v>0</v>
      </c>
      <c r="R1252" s="171">
        <f>VLOOKUP(C1252&amp;D1252&amp;A1252,'Delivery Counts'!$A$87:$I$118,9,FALSE)</f>
        <v>0</v>
      </c>
      <c r="S1252" s="16">
        <f t="shared" si="68"/>
        <v>0</v>
      </c>
      <c r="T1252" s="237"/>
      <c r="U1252" s="237"/>
    </row>
    <row r="1253" spans="1:21" s="172" customFormat="1">
      <c r="A1253" s="38">
        <v>21</v>
      </c>
      <c r="B1253" s="39">
        <f t="shared" si="69"/>
        <v>0</v>
      </c>
      <c r="C1253" s="39" t="str">
        <f t="shared" si="67"/>
        <v>2020 Initial Year</v>
      </c>
      <c r="D1253" s="40">
        <v>1</v>
      </c>
      <c r="E1253" s="40">
        <v>21</v>
      </c>
      <c r="F1253" s="40">
        <v>2</v>
      </c>
      <c r="G1253" s="311" t="s">
        <v>139</v>
      </c>
      <c r="H1253" s="40" t="s">
        <v>219</v>
      </c>
      <c r="I1253" s="991" t="s">
        <v>263</v>
      </c>
      <c r="J1253" s="303">
        <v>0</v>
      </c>
      <c r="K1253" s="304">
        <v>0</v>
      </c>
      <c r="L1253" s="305">
        <v>0</v>
      </c>
      <c r="M1253" s="305">
        <v>0</v>
      </c>
      <c r="N1253" s="303">
        <v>0</v>
      </c>
      <c r="O1253" s="306">
        <v>0</v>
      </c>
      <c r="P1253" s="303">
        <v>0</v>
      </c>
      <c r="Q1253" s="171">
        <f>VLOOKUP(C1253&amp;D1253&amp;A1253,'Delivery Counts'!$A$87:$I$118,8,FALSE)</f>
        <v>0</v>
      </c>
      <c r="R1253" s="171">
        <f>VLOOKUP(C1253&amp;D1253&amp;A1253,'Delivery Counts'!$A$87:$I$118,9,FALSE)</f>
        <v>0</v>
      </c>
      <c r="S1253" s="16">
        <f t="shared" si="68"/>
        <v>0</v>
      </c>
      <c r="T1253" s="237"/>
      <c r="U1253" s="237"/>
    </row>
    <row r="1254" spans="1:21" s="172" customFormat="1">
      <c r="A1254" s="38">
        <v>21</v>
      </c>
      <c r="B1254" s="39">
        <f t="shared" si="69"/>
        <v>0</v>
      </c>
      <c r="C1254" s="39" t="str">
        <f t="shared" si="67"/>
        <v>2020 Initial Year</v>
      </c>
      <c r="D1254" s="40">
        <v>1</v>
      </c>
      <c r="E1254" s="40">
        <v>21</v>
      </c>
      <c r="F1254" s="40">
        <v>2</v>
      </c>
      <c r="G1254" s="311" t="s">
        <v>139</v>
      </c>
      <c r="H1254" s="40" t="s">
        <v>220</v>
      </c>
      <c r="I1254" s="991" t="s">
        <v>675</v>
      </c>
      <c r="J1254" s="303">
        <v>0</v>
      </c>
      <c r="K1254" s="304">
        <v>0</v>
      </c>
      <c r="L1254" s="305">
        <v>0</v>
      </c>
      <c r="M1254" s="305">
        <v>0</v>
      </c>
      <c r="N1254" s="303">
        <v>0</v>
      </c>
      <c r="O1254" s="306">
        <v>0</v>
      </c>
      <c r="P1254" s="303">
        <v>0</v>
      </c>
      <c r="Q1254" s="171">
        <f>VLOOKUP(C1254&amp;D1254&amp;A1254,'Delivery Counts'!$A$87:$I$118,8,FALSE)</f>
        <v>0</v>
      </c>
      <c r="R1254" s="171">
        <f>VLOOKUP(C1254&amp;D1254&amp;A1254,'Delivery Counts'!$A$87:$I$118,9,FALSE)</f>
        <v>0</v>
      </c>
      <c r="S1254" s="16">
        <f t="shared" si="68"/>
        <v>0</v>
      </c>
      <c r="T1254" s="237"/>
      <c r="U1254" s="237"/>
    </row>
    <row r="1255" spans="1:21" s="172" customFormat="1">
      <c r="A1255" s="38">
        <v>21</v>
      </c>
      <c r="B1255" s="39">
        <f t="shared" si="69"/>
        <v>0</v>
      </c>
      <c r="C1255" s="39" t="str">
        <f t="shared" si="67"/>
        <v>2020 Initial Year</v>
      </c>
      <c r="D1255" s="40">
        <v>1</v>
      </c>
      <c r="E1255" s="40">
        <v>21</v>
      </c>
      <c r="F1255" s="40">
        <v>2</v>
      </c>
      <c r="G1255" s="311" t="s">
        <v>139</v>
      </c>
      <c r="H1255" s="40" t="s">
        <v>221</v>
      </c>
      <c r="I1255" s="991" t="s">
        <v>264</v>
      </c>
      <c r="J1255" s="303">
        <v>0</v>
      </c>
      <c r="K1255" s="304">
        <v>0</v>
      </c>
      <c r="L1255" s="305">
        <v>0</v>
      </c>
      <c r="M1255" s="305">
        <v>0</v>
      </c>
      <c r="N1255" s="303">
        <v>0</v>
      </c>
      <c r="O1255" s="306">
        <v>0</v>
      </c>
      <c r="P1255" s="303">
        <v>0</v>
      </c>
      <c r="Q1255" s="171">
        <f>VLOOKUP(C1255&amp;D1255&amp;A1255,'Delivery Counts'!$A$87:$I$118,8,FALSE)</f>
        <v>0</v>
      </c>
      <c r="R1255" s="171">
        <f>VLOOKUP(C1255&amp;D1255&amp;A1255,'Delivery Counts'!$A$87:$I$118,9,FALSE)</f>
        <v>0</v>
      </c>
      <c r="S1255" s="16">
        <f t="shared" si="68"/>
        <v>0</v>
      </c>
      <c r="T1255" s="237"/>
      <c r="U1255" s="237"/>
    </row>
    <row r="1256" spans="1:21" s="172" customFormat="1">
      <c r="A1256" s="38">
        <v>21</v>
      </c>
      <c r="B1256" s="39">
        <f t="shared" si="69"/>
        <v>0</v>
      </c>
      <c r="C1256" s="39" t="str">
        <f t="shared" si="67"/>
        <v>2020 Initial Year</v>
      </c>
      <c r="D1256" s="40">
        <v>1</v>
      </c>
      <c r="E1256" s="40">
        <v>21</v>
      </c>
      <c r="F1256" s="40">
        <v>2</v>
      </c>
      <c r="G1256" s="311" t="s">
        <v>139</v>
      </c>
      <c r="H1256" s="40" t="s">
        <v>222</v>
      </c>
      <c r="I1256" s="991" t="s">
        <v>206</v>
      </c>
      <c r="J1256" s="303">
        <v>0</v>
      </c>
      <c r="K1256" s="304">
        <v>0</v>
      </c>
      <c r="L1256" s="305">
        <v>0</v>
      </c>
      <c r="M1256" s="305">
        <v>0</v>
      </c>
      <c r="N1256" s="303">
        <v>0</v>
      </c>
      <c r="O1256" s="306">
        <v>0</v>
      </c>
      <c r="P1256" s="303">
        <v>0</v>
      </c>
      <c r="Q1256" s="171">
        <f>VLOOKUP(C1256&amp;D1256&amp;A1256,'Delivery Counts'!$A$87:$I$118,8,FALSE)</f>
        <v>0</v>
      </c>
      <c r="R1256" s="171">
        <f>VLOOKUP(C1256&amp;D1256&amp;A1256,'Delivery Counts'!$A$87:$I$118,9,FALSE)</f>
        <v>0</v>
      </c>
      <c r="S1256" s="16">
        <f t="shared" si="68"/>
        <v>0</v>
      </c>
      <c r="T1256" s="237"/>
      <c r="U1256" s="237"/>
    </row>
    <row r="1257" spans="1:21" s="172" customFormat="1">
      <c r="A1257" s="38">
        <v>21</v>
      </c>
      <c r="B1257" s="39">
        <f t="shared" si="69"/>
        <v>0</v>
      </c>
      <c r="C1257" s="39" t="str">
        <f t="shared" si="67"/>
        <v>2020 Initial Year</v>
      </c>
      <c r="D1257" s="40">
        <v>1</v>
      </c>
      <c r="E1257" s="40">
        <v>21</v>
      </c>
      <c r="F1257" s="40">
        <v>2</v>
      </c>
      <c r="G1257" s="311" t="s">
        <v>139</v>
      </c>
      <c r="H1257" s="40" t="s">
        <v>223</v>
      </c>
      <c r="I1257" s="991" t="s">
        <v>181</v>
      </c>
      <c r="J1257" s="303">
        <v>0</v>
      </c>
      <c r="K1257" s="304">
        <v>0</v>
      </c>
      <c r="L1257" s="305">
        <v>0</v>
      </c>
      <c r="M1257" s="305">
        <v>0</v>
      </c>
      <c r="N1257" s="303">
        <v>0</v>
      </c>
      <c r="O1257" s="306">
        <v>0</v>
      </c>
      <c r="P1257" s="303">
        <v>0</v>
      </c>
      <c r="Q1257" s="171">
        <f>VLOOKUP(C1257&amp;D1257&amp;A1257,'Delivery Counts'!$A$87:$I$118,8,FALSE)</f>
        <v>0</v>
      </c>
      <c r="R1257" s="171">
        <f>VLOOKUP(C1257&amp;D1257&amp;A1257,'Delivery Counts'!$A$87:$I$118,9,FALSE)</f>
        <v>0</v>
      </c>
      <c r="S1257" s="16">
        <f t="shared" si="68"/>
        <v>0</v>
      </c>
      <c r="T1257" s="237"/>
      <c r="U1257" s="237"/>
    </row>
    <row r="1258" spans="1:21" s="172" customFormat="1">
      <c r="A1258" s="38">
        <v>21</v>
      </c>
      <c r="B1258" s="39">
        <f t="shared" si="69"/>
        <v>0</v>
      </c>
      <c r="C1258" s="39" t="str">
        <f t="shared" si="67"/>
        <v>2020 Initial Year</v>
      </c>
      <c r="D1258" s="40">
        <v>1</v>
      </c>
      <c r="E1258" s="40">
        <v>21</v>
      </c>
      <c r="F1258" s="40">
        <v>2</v>
      </c>
      <c r="G1258" s="311" t="s">
        <v>139</v>
      </c>
      <c r="H1258" s="40" t="s">
        <v>150</v>
      </c>
      <c r="I1258" s="991" t="s">
        <v>204</v>
      </c>
      <c r="J1258" s="303">
        <v>0</v>
      </c>
      <c r="K1258" s="304">
        <v>0</v>
      </c>
      <c r="L1258" s="305">
        <v>0</v>
      </c>
      <c r="M1258" s="305">
        <v>0</v>
      </c>
      <c r="N1258" s="303">
        <v>0</v>
      </c>
      <c r="O1258" s="306">
        <v>0</v>
      </c>
      <c r="P1258" s="303">
        <v>0</v>
      </c>
      <c r="Q1258" s="171">
        <f>VLOOKUP(C1258&amp;D1258&amp;A1258,'Delivery Counts'!$A$87:$I$118,8,FALSE)</f>
        <v>0</v>
      </c>
      <c r="R1258" s="171">
        <f>VLOOKUP(C1258&amp;D1258&amp;A1258,'Delivery Counts'!$A$87:$I$118,9,FALSE)</f>
        <v>0</v>
      </c>
      <c r="S1258" s="16">
        <f t="shared" si="68"/>
        <v>0</v>
      </c>
      <c r="T1258" s="237"/>
      <c r="U1258" s="237"/>
    </row>
    <row r="1259" spans="1:21" s="172" customFormat="1">
      <c r="A1259" s="38">
        <v>21</v>
      </c>
      <c r="B1259" s="39">
        <f t="shared" si="69"/>
        <v>0</v>
      </c>
      <c r="C1259" s="39" t="str">
        <f t="shared" si="67"/>
        <v>2020 Initial Year</v>
      </c>
      <c r="D1259" s="40">
        <v>1</v>
      </c>
      <c r="E1259" s="40">
        <v>21</v>
      </c>
      <c r="F1259" s="40">
        <v>2</v>
      </c>
      <c r="G1259" s="311" t="s">
        <v>139</v>
      </c>
      <c r="H1259" s="40" t="s">
        <v>151</v>
      </c>
      <c r="I1259" s="991" t="s">
        <v>205</v>
      </c>
      <c r="J1259" s="303">
        <v>0</v>
      </c>
      <c r="K1259" s="304">
        <v>0</v>
      </c>
      <c r="L1259" s="305">
        <v>0</v>
      </c>
      <c r="M1259" s="305">
        <v>0</v>
      </c>
      <c r="N1259" s="303">
        <v>0</v>
      </c>
      <c r="O1259" s="306">
        <v>0</v>
      </c>
      <c r="P1259" s="303">
        <v>0</v>
      </c>
      <c r="Q1259" s="171">
        <f>VLOOKUP(C1259&amp;D1259&amp;A1259,'Delivery Counts'!$A$87:$I$118,8,FALSE)</f>
        <v>0</v>
      </c>
      <c r="R1259" s="171">
        <f>VLOOKUP(C1259&amp;D1259&amp;A1259,'Delivery Counts'!$A$87:$I$118,9,FALSE)</f>
        <v>0</v>
      </c>
      <c r="S1259" s="16">
        <f t="shared" ref="S1259:S1283" si="70">Q1259+R1259</f>
        <v>0</v>
      </c>
      <c r="T1259" s="237"/>
      <c r="U1259" s="237"/>
    </row>
    <row r="1260" spans="1:21" s="172" customFormat="1">
      <c r="A1260" s="38">
        <v>21</v>
      </c>
      <c r="B1260" s="39">
        <f t="shared" si="69"/>
        <v>0</v>
      </c>
      <c r="C1260" s="39" t="str">
        <f t="shared" si="67"/>
        <v>2020 Initial Year</v>
      </c>
      <c r="D1260" s="40">
        <v>1</v>
      </c>
      <c r="E1260" s="40">
        <v>21</v>
      </c>
      <c r="F1260" s="40">
        <v>2</v>
      </c>
      <c r="G1260" s="311" t="s">
        <v>139</v>
      </c>
      <c r="H1260" s="40" t="s">
        <v>152</v>
      </c>
      <c r="I1260" s="991" t="s">
        <v>182</v>
      </c>
      <c r="J1260" s="303">
        <v>0</v>
      </c>
      <c r="K1260" s="304">
        <v>0</v>
      </c>
      <c r="L1260" s="305">
        <v>0</v>
      </c>
      <c r="M1260" s="305">
        <v>0</v>
      </c>
      <c r="N1260" s="303">
        <v>0</v>
      </c>
      <c r="O1260" s="306">
        <v>0</v>
      </c>
      <c r="P1260" s="303">
        <v>0</v>
      </c>
      <c r="Q1260" s="171">
        <f>VLOOKUP(C1260&amp;D1260&amp;A1260,'Delivery Counts'!$A$87:$I$118,8,FALSE)</f>
        <v>0</v>
      </c>
      <c r="R1260" s="171">
        <f>VLOOKUP(C1260&amp;D1260&amp;A1260,'Delivery Counts'!$A$87:$I$118,9,FALSE)</f>
        <v>0</v>
      </c>
      <c r="S1260" s="16">
        <f t="shared" si="70"/>
        <v>0</v>
      </c>
      <c r="T1260" s="237"/>
      <c r="U1260" s="237"/>
    </row>
    <row r="1261" spans="1:21" s="172" customFormat="1">
      <c r="A1261" s="38">
        <v>21</v>
      </c>
      <c r="B1261" s="39">
        <f t="shared" si="69"/>
        <v>0</v>
      </c>
      <c r="C1261" s="39" t="str">
        <f t="shared" si="67"/>
        <v>2020 Initial Year</v>
      </c>
      <c r="D1261" s="40">
        <v>1</v>
      </c>
      <c r="E1261" s="40">
        <v>21</v>
      </c>
      <c r="F1261" s="40">
        <v>2</v>
      </c>
      <c r="G1261" s="311" t="s">
        <v>139</v>
      </c>
      <c r="H1261" s="40" t="s">
        <v>70</v>
      </c>
      <c r="I1261" s="991" t="s">
        <v>265</v>
      </c>
      <c r="J1261" s="303">
        <v>0</v>
      </c>
      <c r="K1261" s="304">
        <v>0</v>
      </c>
      <c r="L1261" s="305">
        <v>0</v>
      </c>
      <c r="M1261" s="305">
        <v>0</v>
      </c>
      <c r="N1261" s="303">
        <v>0</v>
      </c>
      <c r="O1261" s="306">
        <v>0</v>
      </c>
      <c r="P1261" s="303">
        <v>0</v>
      </c>
      <c r="Q1261" s="171">
        <f>VLOOKUP(C1261&amp;D1261&amp;A1261,'Delivery Counts'!$A$87:$I$118,8,FALSE)</f>
        <v>0</v>
      </c>
      <c r="R1261" s="171">
        <f>VLOOKUP(C1261&amp;D1261&amp;A1261,'Delivery Counts'!$A$87:$I$118,9,FALSE)</f>
        <v>0</v>
      </c>
      <c r="S1261" s="16">
        <f t="shared" si="70"/>
        <v>0</v>
      </c>
      <c r="T1261" s="237"/>
      <c r="U1261" s="237"/>
    </row>
    <row r="1262" spans="1:21" s="172" customFormat="1">
      <c r="A1262" s="38">
        <v>21</v>
      </c>
      <c r="B1262" s="39">
        <f t="shared" si="69"/>
        <v>0</v>
      </c>
      <c r="C1262" s="39" t="str">
        <f t="shared" si="67"/>
        <v>2020 Initial Year</v>
      </c>
      <c r="D1262" s="40">
        <v>1</v>
      </c>
      <c r="E1262" s="40">
        <v>21</v>
      </c>
      <c r="F1262" s="40">
        <v>2</v>
      </c>
      <c r="G1262" s="311" t="s">
        <v>139</v>
      </c>
      <c r="H1262" s="40" t="s">
        <v>71</v>
      </c>
      <c r="I1262" s="991" t="s">
        <v>266</v>
      </c>
      <c r="J1262" s="303">
        <v>0</v>
      </c>
      <c r="K1262" s="304">
        <v>0</v>
      </c>
      <c r="L1262" s="305">
        <v>0</v>
      </c>
      <c r="M1262" s="305">
        <v>0</v>
      </c>
      <c r="N1262" s="303">
        <v>0</v>
      </c>
      <c r="O1262" s="306">
        <v>0</v>
      </c>
      <c r="P1262" s="303">
        <v>0</v>
      </c>
      <c r="Q1262" s="171">
        <f>VLOOKUP(C1262&amp;D1262&amp;A1262,'Delivery Counts'!$A$87:$I$118,8,FALSE)</f>
        <v>0</v>
      </c>
      <c r="R1262" s="171">
        <f>VLOOKUP(C1262&amp;D1262&amp;A1262,'Delivery Counts'!$A$87:$I$118,9,FALSE)</f>
        <v>0</v>
      </c>
      <c r="S1262" s="16">
        <f t="shared" si="70"/>
        <v>0</v>
      </c>
      <c r="T1262" s="237"/>
      <c r="U1262" s="237"/>
    </row>
    <row r="1263" spans="1:21" s="172" customFormat="1">
      <c r="A1263" s="38">
        <v>21</v>
      </c>
      <c r="B1263" s="39">
        <f t="shared" si="69"/>
        <v>0</v>
      </c>
      <c r="C1263" s="39" t="str">
        <f t="shared" si="67"/>
        <v>2020 Initial Year</v>
      </c>
      <c r="D1263" s="40">
        <v>1</v>
      </c>
      <c r="E1263" s="40">
        <v>21</v>
      </c>
      <c r="F1263" s="40">
        <v>2</v>
      </c>
      <c r="G1263" s="311" t="s">
        <v>139</v>
      </c>
      <c r="H1263" s="40" t="s">
        <v>72</v>
      </c>
      <c r="I1263" s="991" t="s">
        <v>527</v>
      </c>
      <c r="J1263" s="303">
        <v>0</v>
      </c>
      <c r="K1263" s="304">
        <v>0</v>
      </c>
      <c r="L1263" s="305">
        <v>0</v>
      </c>
      <c r="M1263" s="305">
        <v>0</v>
      </c>
      <c r="N1263" s="303">
        <v>0</v>
      </c>
      <c r="O1263" s="306">
        <v>0</v>
      </c>
      <c r="P1263" s="303">
        <v>0</v>
      </c>
      <c r="Q1263" s="171">
        <f>VLOOKUP(C1263&amp;D1263&amp;A1263,'Delivery Counts'!$A$87:$I$118,8,FALSE)</f>
        <v>0</v>
      </c>
      <c r="R1263" s="171">
        <f>VLOOKUP(C1263&amp;D1263&amp;A1263,'Delivery Counts'!$A$87:$I$118,9,FALSE)</f>
        <v>0</v>
      </c>
      <c r="S1263" s="16">
        <f t="shared" si="70"/>
        <v>0</v>
      </c>
      <c r="T1263" s="237"/>
      <c r="U1263" s="237"/>
    </row>
    <row r="1264" spans="1:21" s="172" customFormat="1">
      <c r="A1264" s="38">
        <v>21</v>
      </c>
      <c r="B1264" s="39">
        <f t="shared" si="69"/>
        <v>0</v>
      </c>
      <c r="C1264" s="39" t="str">
        <f t="shared" si="67"/>
        <v>2020 Initial Year</v>
      </c>
      <c r="D1264" s="40">
        <v>1</v>
      </c>
      <c r="E1264" s="40">
        <v>21</v>
      </c>
      <c r="F1264" s="40">
        <v>2</v>
      </c>
      <c r="G1264" s="40" t="s">
        <v>139</v>
      </c>
      <c r="H1264" s="40" t="s">
        <v>73</v>
      </c>
      <c r="I1264" s="991" t="s">
        <v>528</v>
      </c>
      <c r="J1264" s="303">
        <v>0</v>
      </c>
      <c r="K1264" s="304">
        <v>0</v>
      </c>
      <c r="L1264" s="305">
        <v>0</v>
      </c>
      <c r="M1264" s="305">
        <v>0</v>
      </c>
      <c r="N1264" s="303">
        <v>0</v>
      </c>
      <c r="O1264" s="306">
        <v>0</v>
      </c>
      <c r="P1264" s="303">
        <v>0</v>
      </c>
      <c r="Q1264" s="171">
        <f>VLOOKUP(C1264&amp;D1264&amp;A1264,'Delivery Counts'!$A$87:$I$118,8,FALSE)</f>
        <v>0</v>
      </c>
      <c r="R1264" s="171">
        <f>VLOOKUP(C1264&amp;D1264&amp;A1264,'Delivery Counts'!$A$87:$I$118,9,FALSE)</f>
        <v>0</v>
      </c>
      <c r="S1264" s="16">
        <f t="shared" si="70"/>
        <v>0</v>
      </c>
      <c r="T1264" s="237"/>
      <c r="U1264" s="237"/>
    </row>
    <row r="1265" spans="1:21" s="172" customFormat="1">
      <c r="A1265" s="38">
        <v>21</v>
      </c>
      <c r="B1265" s="39">
        <f t="shared" si="69"/>
        <v>0</v>
      </c>
      <c r="C1265" s="39" t="str">
        <f t="shared" si="67"/>
        <v>2020 Initial Year</v>
      </c>
      <c r="D1265" s="40">
        <v>1</v>
      </c>
      <c r="E1265" s="40">
        <v>21</v>
      </c>
      <c r="F1265" s="40">
        <v>2</v>
      </c>
      <c r="G1265" s="40" t="s">
        <v>139</v>
      </c>
      <c r="H1265" s="40" t="s">
        <v>409</v>
      </c>
      <c r="I1265" s="991" t="s">
        <v>803</v>
      </c>
      <c r="J1265" s="303">
        <v>0</v>
      </c>
      <c r="K1265" s="304">
        <v>0</v>
      </c>
      <c r="L1265" s="305">
        <v>0</v>
      </c>
      <c r="M1265" s="305">
        <v>0</v>
      </c>
      <c r="N1265" s="303">
        <v>0</v>
      </c>
      <c r="O1265" s="306">
        <v>0</v>
      </c>
      <c r="P1265" s="303">
        <v>0</v>
      </c>
      <c r="Q1265" s="171">
        <f>VLOOKUP(C1265&amp;D1265&amp;A1265,'Delivery Counts'!$A$87:$I$118,8,FALSE)</f>
        <v>0</v>
      </c>
      <c r="R1265" s="171">
        <f>VLOOKUP(C1265&amp;D1265&amp;A1265,'Delivery Counts'!$A$87:$I$118,9,FALSE)</f>
        <v>0</v>
      </c>
      <c r="S1265" s="16">
        <f t="shared" si="70"/>
        <v>0</v>
      </c>
      <c r="T1265" s="237"/>
      <c r="U1265" s="237"/>
    </row>
    <row r="1266" spans="1:21" s="172" customFormat="1">
      <c r="A1266" s="38">
        <v>27</v>
      </c>
      <c r="B1266" s="39">
        <f t="shared" si="69"/>
        <v>0</v>
      </c>
      <c r="C1266" s="39" t="str">
        <f t="shared" si="67"/>
        <v>2020 Initial Year</v>
      </c>
      <c r="D1266" s="40">
        <v>1</v>
      </c>
      <c r="E1266" s="40">
        <v>27</v>
      </c>
      <c r="F1266" s="40">
        <v>6</v>
      </c>
      <c r="G1266" s="40" t="s">
        <v>138</v>
      </c>
      <c r="H1266" s="40" t="s">
        <v>211</v>
      </c>
      <c r="I1266" s="1014" t="s">
        <v>261</v>
      </c>
      <c r="J1266" s="303">
        <v>0</v>
      </c>
      <c r="K1266" s="304">
        <v>0</v>
      </c>
      <c r="L1266" s="305">
        <v>0</v>
      </c>
      <c r="M1266" s="305">
        <v>0</v>
      </c>
      <c r="N1266" s="303">
        <v>0</v>
      </c>
      <c r="O1266" s="306">
        <v>0</v>
      </c>
      <c r="P1266" s="303">
        <v>0</v>
      </c>
      <c r="Q1266" s="171">
        <f>VLOOKUP(C1266&amp;D1266&amp;A1266,'Delivery Counts'!$A$87:$I$118,8,FALSE)</f>
        <v>0</v>
      </c>
      <c r="R1266" s="171">
        <f>VLOOKUP(C1266&amp;D1266&amp;A1266,'Delivery Counts'!$A$87:$I$118,9,FALSE)</f>
        <v>0</v>
      </c>
      <c r="S1266" s="16">
        <f t="shared" si="70"/>
        <v>0</v>
      </c>
      <c r="T1266" s="237"/>
      <c r="U1266" s="237"/>
    </row>
    <row r="1267" spans="1:21" s="172" customFormat="1">
      <c r="A1267" s="38">
        <v>27</v>
      </c>
      <c r="B1267" s="39">
        <f t="shared" si="69"/>
        <v>0</v>
      </c>
      <c r="C1267" s="39" t="str">
        <f t="shared" si="67"/>
        <v>2020 Initial Year</v>
      </c>
      <c r="D1267" s="40">
        <v>1</v>
      </c>
      <c r="E1267" s="40">
        <v>27</v>
      </c>
      <c r="F1267" s="40">
        <v>6</v>
      </c>
      <c r="G1267" s="40" t="s">
        <v>138</v>
      </c>
      <c r="H1267" s="40" t="s">
        <v>214</v>
      </c>
      <c r="I1267" s="1014" t="s">
        <v>676</v>
      </c>
      <c r="J1267" s="303">
        <v>0</v>
      </c>
      <c r="K1267" s="304">
        <v>0</v>
      </c>
      <c r="L1267" s="305">
        <v>0</v>
      </c>
      <c r="M1267" s="305">
        <v>0</v>
      </c>
      <c r="N1267" s="303">
        <v>0</v>
      </c>
      <c r="O1267" s="306">
        <v>0</v>
      </c>
      <c r="P1267" s="303">
        <v>0</v>
      </c>
      <c r="Q1267" s="171">
        <f>VLOOKUP(C1267&amp;D1267&amp;A1267,'Delivery Counts'!$A$87:$I$118,8,FALSE)</f>
        <v>0</v>
      </c>
      <c r="R1267" s="171">
        <f>VLOOKUP(C1267&amp;D1267&amp;A1267,'Delivery Counts'!$A$87:$I$118,9,FALSE)</f>
        <v>0</v>
      </c>
      <c r="S1267" s="16">
        <f t="shared" si="70"/>
        <v>0</v>
      </c>
      <c r="T1267" s="237"/>
      <c r="U1267" s="237"/>
    </row>
    <row r="1268" spans="1:21" s="172" customFormat="1">
      <c r="A1268" s="38">
        <v>27</v>
      </c>
      <c r="B1268" s="39">
        <f t="shared" si="69"/>
        <v>0</v>
      </c>
      <c r="C1268" s="39" t="str">
        <f t="shared" si="67"/>
        <v>2020 Initial Year</v>
      </c>
      <c r="D1268" s="40">
        <v>1</v>
      </c>
      <c r="E1268" s="40">
        <v>27</v>
      </c>
      <c r="F1268" s="40">
        <v>6</v>
      </c>
      <c r="G1268" s="40" t="s">
        <v>138</v>
      </c>
      <c r="H1268" s="40" t="s">
        <v>215</v>
      </c>
      <c r="I1268" s="1014" t="s">
        <v>216</v>
      </c>
      <c r="J1268" s="303">
        <v>0</v>
      </c>
      <c r="K1268" s="304">
        <v>0</v>
      </c>
      <c r="L1268" s="305">
        <v>0</v>
      </c>
      <c r="M1268" s="305">
        <v>0</v>
      </c>
      <c r="N1268" s="303">
        <v>0</v>
      </c>
      <c r="O1268" s="306">
        <v>0</v>
      </c>
      <c r="P1268" s="303">
        <v>0</v>
      </c>
      <c r="Q1268" s="171">
        <f>VLOOKUP(C1268&amp;D1268&amp;A1268,'Delivery Counts'!$A$87:$I$118,8,FALSE)</f>
        <v>0</v>
      </c>
      <c r="R1268" s="171">
        <f>VLOOKUP(C1268&amp;D1268&amp;A1268,'Delivery Counts'!$A$87:$I$118,9,FALSE)</f>
        <v>0</v>
      </c>
      <c r="S1268" s="16">
        <f t="shared" si="70"/>
        <v>0</v>
      </c>
      <c r="T1268" s="237"/>
      <c r="U1268" s="237"/>
    </row>
    <row r="1269" spans="1:21" s="172" customFormat="1">
      <c r="A1269" s="38">
        <v>27</v>
      </c>
      <c r="B1269" s="39">
        <f t="shared" si="69"/>
        <v>0</v>
      </c>
      <c r="C1269" s="39" t="str">
        <f t="shared" si="67"/>
        <v>2020 Initial Year</v>
      </c>
      <c r="D1269" s="40">
        <v>1</v>
      </c>
      <c r="E1269" s="40">
        <v>27</v>
      </c>
      <c r="F1269" s="40">
        <v>6</v>
      </c>
      <c r="G1269" s="40" t="s">
        <v>138</v>
      </c>
      <c r="H1269" s="40" t="s">
        <v>217</v>
      </c>
      <c r="I1269" s="1014" t="s">
        <v>262</v>
      </c>
      <c r="J1269" s="303">
        <v>0</v>
      </c>
      <c r="K1269" s="304">
        <v>0</v>
      </c>
      <c r="L1269" s="305">
        <v>0</v>
      </c>
      <c r="M1269" s="305">
        <v>0</v>
      </c>
      <c r="N1269" s="303">
        <v>0</v>
      </c>
      <c r="O1269" s="306">
        <v>0</v>
      </c>
      <c r="P1269" s="303">
        <v>0</v>
      </c>
      <c r="Q1269" s="171">
        <f>VLOOKUP(C1269&amp;D1269&amp;A1269,'Delivery Counts'!$A$87:$I$118,8,FALSE)</f>
        <v>0</v>
      </c>
      <c r="R1269" s="171">
        <f>VLOOKUP(C1269&amp;D1269&amp;A1269,'Delivery Counts'!$A$87:$I$118,9,FALSE)</f>
        <v>0</v>
      </c>
      <c r="S1269" s="16">
        <f t="shared" si="70"/>
        <v>0</v>
      </c>
      <c r="T1269" s="237"/>
      <c r="U1269" s="237"/>
    </row>
    <row r="1270" spans="1:21" s="172" customFormat="1">
      <c r="A1270" s="38">
        <v>27</v>
      </c>
      <c r="B1270" s="39">
        <f t="shared" si="69"/>
        <v>0</v>
      </c>
      <c r="C1270" s="39" t="str">
        <f t="shared" si="67"/>
        <v>2020 Initial Year</v>
      </c>
      <c r="D1270" s="40">
        <v>1</v>
      </c>
      <c r="E1270" s="40">
        <v>27</v>
      </c>
      <c r="F1270" s="40">
        <v>6</v>
      </c>
      <c r="G1270" s="40" t="s">
        <v>138</v>
      </c>
      <c r="H1270" s="40" t="s">
        <v>218</v>
      </c>
      <c r="I1270" s="1014" t="s">
        <v>677</v>
      </c>
      <c r="J1270" s="303">
        <v>0</v>
      </c>
      <c r="K1270" s="304">
        <v>0</v>
      </c>
      <c r="L1270" s="305">
        <v>0</v>
      </c>
      <c r="M1270" s="305">
        <v>0</v>
      </c>
      <c r="N1270" s="303">
        <v>0</v>
      </c>
      <c r="O1270" s="306">
        <v>0</v>
      </c>
      <c r="P1270" s="303">
        <v>0</v>
      </c>
      <c r="Q1270" s="171">
        <f>VLOOKUP(C1270&amp;D1270&amp;A1270,'Delivery Counts'!$A$87:$I$118,8,FALSE)</f>
        <v>0</v>
      </c>
      <c r="R1270" s="171">
        <f>VLOOKUP(C1270&amp;D1270&amp;A1270,'Delivery Counts'!$A$87:$I$118,9,FALSE)</f>
        <v>0</v>
      </c>
      <c r="S1270" s="16">
        <f t="shared" si="70"/>
        <v>0</v>
      </c>
      <c r="T1270" s="237"/>
      <c r="U1270" s="237"/>
    </row>
    <row r="1271" spans="1:21" s="172" customFormat="1">
      <c r="A1271" s="38">
        <v>27</v>
      </c>
      <c r="B1271" s="39">
        <f t="shared" si="69"/>
        <v>0</v>
      </c>
      <c r="C1271" s="39" t="str">
        <f t="shared" si="67"/>
        <v>2020 Initial Year</v>
      </c>
      <c r="D1271" s="40">
        <v>1</v>
      </c>
      <c r="E1271" s="40">
        <v>27</v>
      </c>
      <c r="F1271" s="40">
        <v>6</v>
      </c>
      <c r="G1271" s="40" t="s">
        <v>138</v>
      </c>
      <c r="H1271" s="40" t="s">
        <v>219</v>
      </c>
      <c r="I1271" s="1014" t="s">
        <v>263</v>
      </c>
      <c r="J1271" s="303">
        <v>0</v>
      </c>
      <c r="K1271" s="304">
        <v>0</v>
      </c>
      <c r="L1271" s="305">
        <v>0</v>
      </c>
      <c r="M1271" s="305">
        <v>0</v>
      </c>
      <c r="N1271" s="303">
        <v>0</v>
      </c>
      <c r="O1271" s="306">
        <v>0</v>
      </c>
      <c r="P1271" s="303">
        <v>0</v>
      </c>
      <c r="Q1271" s="171">
        <f>VLOOKUP(C1271&amp;D1271&amp;A1271,'Delivery Counts'!$A$87:$I$118,8,FALSE)</f>
        <v>0</v>
      </c>
      <c r="R1271" s="171">
        <f>VLOOKUP(C1271&amp;D1271&amp;A1271,'Delivery Counts'!$A$87:$I$118,9,FALSE)</f>
        <v>0</v>
      </c>
      <c r="S1271" s="16">
        <f t="shared" si="70"/>
        <v>0</v>
      </c>
      <c r="T1271" s="237"/>
      <c r="U1271" s="237"/>
    </row>
    <row r="1272" spans="1:21" s="172" customFormat="1">
      <c r="A1272" s="38">
        <v>27</v>
      </c>
      <c r="B1272" s="39">
        <f t="shared" si="69"/>
        <v>0</v>
      </c>
      <c r="C1272" s="39" t="str">
        <f t="shared" si="67"/>
        <v>2020 Initial Year</v>
      </c>
      <c r="D1272" s="40">
        <v>1</v>
      </c>
      <c r="E1272" s="40">
        <v>27</v>
      </c>
      <c r="F1272" s="40">
        <v>6</v>
      </c>
      <c r="G1272" s="40" t="s">
        <v>138</v>
      </c>
      <c r="H1272" s="40" t="s">
        <v>220</v>
      </c>
      <c r="I1272" s="1014" t="s">
        <v>675</v>
      </c>
      <c r="J1272" s="303">
        <v>0</v>
      </c>
      <c r="K1272" s="304">
        <v>0</v>
      </c>
      <c r="L1272" s="305">
        <v>0</v>
      </c>
      <c r="M1272" s="305">
        <v>0</v>
      </c>
      <c r="N1272" s="303">
        <v>0</v>
      </c>
      <c r="O1272" s="306">
        <v>0</v>
      </c>
      <c r="P1272" s="303">
        <v>0</v>
      </c>
      <c r="Q1272" s="171">
        <f>VLOOKUP(C1272&amp;D1272&amp;A1272,'Delivery Counts'!$A$87:$I$118,8,FALSE)</f>
        <v>0</v>
      </c>
      <c r="R1272" s="171">
        <f>VLOOKUP(C1272&amp;D1272&amp;A1272,'Delivery Counts'!$A$87:$I$118,9,FALSE)</f>
        <v>0</v>
      </c>
      <c r="S1272" s="16">
        <f t="shared" si="70"/>
        <v>0</v>
      </c>
      <c r="T1272" s="237"/>
      <c r="U1272" s="237"/>
    </row>
    <row r="1273" spans="1:21" s="172" customFormat="1">
      <c r="A1273" s="38">
        <v>27</v>
      </c>
      <c r="B1273" s="39">
        <f t="shared" si="69"/>
        <v>0</v>
      </c>
      <c r="C1273" s="39" t="str">
        <f t="shared" si="67"/>
        <v>2020 Initial Year</v>
      </c>
      <c r="D1273" s="40">
        <v>1</v>
      </c>
      <c r="E1273" s="40">
        <v>27</v>
      </c>
      <c r="F1273" s="40">
        <v>6</v>
      </c>
      <c r="G1273" s="40" t="s">
        <v>138</v>
      </c>
      <c r="H1273" s="40" t="s">
        <v>221</v>
      </c>
      <c r="I1273" s="1014" t="s">
        <v>264</v>
      </c>
      <c r="J1273" s="303">
        <v>0</v>
      </c>
      <c r="K1273" s="304">
        <v>0</v>
      </c>
      <c r="L1273" s="305">
        <v>0</v>
      </c>
      <c r="M1273" s="305">
        <v>0</v>
      </c>
      <c r="N1273" s="303">
        <v>0</v>
      </c>
      <c r="O1273" s="306">
        <v>0</v>
      </c>
      <c r="P1273" s="303">
        <v>0</v>
      </c>
      <c r="Q1273" s="171">
        <f>VLOOKUP(C1273&amp;D1273&amp;A1273,'Delivery Counts'!$A$87:$I$118,8,FALSE)</f>
        <v>0</v>
      </c>
      <c r="R1273" s="171">
        <f>VLOOKUP(C1273&amp;D1273&amp;A1273,'Delivery Counts'!$A$87:$I$118,9,FALSE)</f>
        <v>0</v>
      </c>
      <c r="S1273" s="16">
        <f t="shared" si="70"/>
        <v>0</v>
      </c>
      <c r="T1273" s="237"/>
      <c r="U1273" s="237"/>
    </row>
    <row r="1274" spans="1:21" s="172" customFormat="1">
      <c r="A1274" s="38">
        <v>27</v>
      </c>
      <c r="B1274" s="39">
        <f t="shared" si="69"/>
        <v>0</v>
      </c>
      <c r="C1274" s="39" t="str">
        <f t="shared" si="67"/>
        <v>2020 Initial Year</v>
      </c>
      <c r="D1274" s="40">
        <v>1</v>
      </c>
      <c r="E1274" s="40">
        <v>27</v>
      </c>
      <c r="F1274" s="40">
        <v>6</v>
      </c>
      <c r="G1274" s="40" t="s">
        <v>138</v>
      </c>
      <c r="H1274" s="40" t="s">
        <v>222</v>
      </c>
      <c r="I1274" s="1014" t="s">
        <v>206</v>
      </c>
      <c r="J1274" s="303">
        <v>0</v>
      </c>
      <c r="K1274" s="304">
        <v>0</v>
      </c>
      <c r="L1274" s="305">
        <v>0</v>
      </c>
      <c r="M1274" s="305">
        <v>0</v>
      </c>
      <c r="N1274" s="303">
        <v>0</v>
      </c>
      <c r="O1274" s="306">
        <v>0</v>
      </c>
      <c r="P1274" s="303">
        <v>0</v>
      </c>
      <c r="Q1274" s="171">
        <f>VLOOKUP(C1274&amp;D1274&amp;A1274,'Delivery Counts'!$A$87:$I$118,8,FALSE)</f>
        <v>0</v>
      </c>
      <c r="R1274" s="171">
        <f>VLOOKUP(C1274&amp;D1274&amp;A1274,'Delivery Counts'!$A$87:$I$118,9,FALSE)</f>
        <v>0</v>
      </c>
      <c r="S1274" s="16">
        <f t="shared" si="70"/>
        <v>0</v>
      </c>
      <c r="T1274" s="237"/>
      <c r="U1274" s="237"/>
    </row>
    <row r="1275" spans="1:21" s="172" customFormat="1">
      <c r="A1275" s="38">
        <v>27</v>
      </c>
      <c r="B1275" s="39">
        <f t="shared" si="69"/>
        <v>0</v>
      </c>
      <c r="C1275" s="39" t="str">
        <f t="shared" si="67"/>
        <v>2020 Initial Year</v>
      </c>
      <c r="D1275" s="40">
        <v>1</v>
      </c>
      <c r="E1275" s="40">
        <v>27</v>
      </c>
      <c r="F1275" s="40">
        <v>6</v>
      </c>
      <c r="G1275" s="40" t="s">
        <v>138</v>
      </c>
      <c r="H1275" s="40" t="s">
        <v>223</v>
      </c>
      <c r="I1275" s="1014" t="s">
        <v>181</v>
      </c>
      <c r="J1275" s="303">
        <v>0</v>
      </c>
      <c r="K1275" s="304">
        <v>0</v>
      </c>
      <c r="L1275" s="305">
        <v>0</v>
      </c>
      <c r="M1275" s="305">
        <v>0</v>
      </c>
      <c r="N1275" s="303">
        <v>0</v>
      </c>
      <c r="O1275" s="306">
        <v>0</v>
      </c>
      <c r="P1275" s="303">
        <v>0</v>
      </c>
      <c r="Q1275" s="171">
        <f>VLOOKUP(C1275&amp;D1275&amp;A1275,'Delivery Counts'!$A$87:$I$118,8,FALSE)</f>
        <v>0</v>
      </c>
      <c r="R1275" s="171">
        <f>VLOOKUP(C1275&amp;D1275&amp;A1275,'Delivery Counts'!$A$87:$I$118,9,FALSE)</f>
        <v>0</v>
      </c>
      <c r="S1275" s="16">
        <f t="shared" si="70"/>
        <v>0</v>
      </c>
      <c r="T1275" s="237"/>
      <c r="U1275" s="237"/>
    </row>
    <row r="1276" spans="1:21" s="172" customFormat="1">
      <c r="A1276" s="38">
        <v>27</v>
      </c>
      <c r="B1276" s="39">
        <f t="shared" si="69"/>
        <v>0</v>
      </c>
      <c r="C1276" s="39" t="str">
        <f t="shared" si="67"/>
        <v>2020 Initial Year</v>
      </c>
      <c r="D1276" s="40">
        <v>1</v>
      </c>
      <c r="E1276" s="40">
        <v>27</v>
      </c>
      <c r="F1276" s="40">
        <v>6</v>
      </c>
      <c r="G1276" s="40" t="s">
        <v>138</v>
      </c>
      <c r="H1276" s="40" t="s">
        <v>150</v>
      </c>
      <c r="I1276" s="1014" t="s">
        <v>204</v>
      </c>
      <c r="J1276" s="303">
        <v>0</v>
      </c>
      <c r="K1276" s="304">
        <v>0</v>
      </c>
      <c r="L1276" s="305">
        <v>0</v>
      </c>
      <c r="M1276" s="305">
        <v>0</v>
      </c>
      <c r="N1276" s="303">
        <v>0</v>
      </c>
      <c r="O1276" s="306">
        <v>0</v>
      </c>
      <c r="P1276" s="303">
        <v>0</v>
      </c>
      <c r="Q1276" s="171">
        <f>VLOOKUP(C1276&amp;D1276&amp;A1276,'Delivery Counts'!$A$87:$I$118,8,FALSE)</f>
        <v>0</v>
      </c>
      <c r="R1276" s="171">
        <f>VLOOKUP(C1276&amp;D1276&amp;A1276,'Delivery Counts'!$A$87:$I$118,9,FALSE)</f>
        <v>0</v>
      </c>
      <c r="S1276" s="16">
        <f t="shared" si="70"/>
        <v>0</v>
      </c>
      <c r="T1276" s="237"/>
      <c r="U1276" s="237"/>
    </row>
    <row r="1277" spans="1:21" s="172" customFormat="1">
      <c r="A1277" s="38">
        <v>27</v>
      </c>
      <c r="B1277" s="39">
        <f t="shared" si="69"/>
        <v>0</v>
      </c>
      <c r="C1277" s="39" t="str">
        <f t="shared" si="67"/>
        <v>2020 Initial Year</v>
      </c>
      <c r="D1277" s="40">
        <v>1</v>
      </c>
      <c r="E1277" s="40">
        <v>27</v>
      </c>
      <c r="F1277" s="40">
        <v>6</v>
      </c>
      <c r="G1277" s="40" t="s">
        <v>138</v>
      </c>
      <c r="H1277" s="40" t="s">
        <v>151</v>
      </c>
      <c r="I1277" s="1014" t="s">
        <v>205</v>
      </c>
      <c r="J1277" s="303">
        <v>0</v>
      </c>
      <c r="K1277" s="304">
        <v>0</v>
      </c>
      <c r="L1277" s="305">
        <v>0</v>
      </c>
      <c r="M1277" s="305">
        <v>0</v>
      </c>
      <c r="N1277" s="303">
        <v>0</v>
      </c>
      <c r="O1277" s="306">
        <v>0</v>
      </c>
      <c r="P1277" s="303">
        <v>0</v>
      </c>
      <c r="Q1277" s="171">
        <f>VLOOKUP(C1277&amp;D1277&amp;A1277,'Delivery Counts'!$A$87:$I$118,8,FALSE)</f>
        <v>0</v>
      </c>
      <c r="R1277" s="171">
        <f>VLOOKUP(C1277&amp;D1277&amp;A1277,'Delivery Counts'!$A$87:$I$118,9,FALSE)</f>
        <v>0</v>
      </c>
      <c r="S1277" s="16">
        <f t="shared" si="70"/>
        <v>0</v>
      </c>
      <c r="T1277" s="237"/>
      <c r="U1277" s="237"/>
    </row>
    <row r="1278" spans="1:21" s="172" customFormat="1">
      <c r="A1278" s="38">
        <v>27</v>
      </c>
      <c r="B1278" s="39">
        <f t="shared" si="69"/>
        <v>0</v>
      </c>
      <c r="C1278" s="39" t="str">
        <f t="shared" si="67"/>
        <v>2020 Initial Year</v>
      </c>
      <c r="D1278" s="40">
        <v>1</v>
      </c>
      <c r="E1278" s="40">
        <v>27</v>
      </c>
      <c r="F1278" s="40">
        <v>6</v>
      </c>
      <c r="G1278" s="40" t="s">
        <v>138</v>
      </c>
      <c r="H1278" s="40" t="s">
        <v>152</v>
      </c>
      <c r="I1278" s="1014" t="s">
        <v>182</v>
      </c>
      <c r="J1278" s="303">
        <v>0</v>
      </c>
      <c r="K1278" s="304">
        <v>0</v>
      </c>
      <c r="L1278" s="305">
        <v>0</v>
      </c>
      <c r="M1278" s="305">
        <v>0</v>
      </c>
      <c r="N1278" s="303">
        <v>0</v>
      </c>
      <c r="O1278" s="306">
        <v>0</v>
      </c>
      <c r="P1278" s="303">
        <v>0</v>
      </c>
      <c r="Q1278" s="171">
        <f>VLOOKUP(C1278&amp;D1278&amp;A1278,'Delivery Counts'!$A$87:$I$118,8,FALSE)</f>
        <v>0</v>
      </c>
      <c r="R1278" s="171">
        <f>VLOOKUP(C1278&amp;D1278&amp;A1278,'Delivery Counts'!$A$87:$I$118,9,FALSE)</f>
        <v>0</v>
      </c>
      <c r="S1278" s="16">
        <f t="shared" si="70"/>
        <v>0</v>
      </c>
      <c r="T1278" s="237"/>
      <c r="U1278" s="237"/>
    </row>
    <row r="1279" spans="1:21" s="172" customFormat="1">
      <c r="A1279" s="38">
        <v>27</v>
      </c>
      <c r="B1279" s="39">
        <f t="shared" si="69"/>
        <v>0</v>
      </c>
      <c r="C1279" s="39" t="str">
        <f t="shared" si="67"/>
        <v>2020 Initial Year</v>
      </c>
      <c r="D1279" s="40">
        <v>1</v>
      </c>
      <c r="E1279" s="40">
        <v>27</v>
      </c>
      <c r="F1279" s="40">
        <v>6</v>
      </c>
      <c r="G1279" s="40" t="s">
        <v>138</v>
      </c>
      <c r="H1279" s="40" t="s">
        <v>70</v>
      </c>
      <c r="I1279" s="1014" t="s">
        <v>265</v>
      </c>
      <c r="J1279" s="303">
        <v>0</v>
      </c>
      <c r="K1279" s="304">
        <v>0</v>
      </c>
      <c r="L1279" s="305">
        <v>0</v>
      </c>
      <c r="M1279" s="305">
        <v>0</v>
      </c>
      <c r="N1279" s="303">
        <v>0</v>
      </c>
      <c r="O1279" s="306">
        <v>0</v>
      </c>
      <c r="P1279" s="303">
        <v>0</v>
      </c>
      <c r="Q1279" s="171">
        <f>VLOOKUP(C1279&amp;D1279&amp;A1279,'Delivery Counts'!$A$87:$I$118,8,FALSE)</f>
        <v>0</v>
      </c>
      <c r="R1279" s="171">
        <f>VLOOKUP(C1279&amp;D1279&amp;A1279,'Delivery Counts'!$A$87:$I$118,9,FALSE)</f>
        <v>0</v>
      </c>
      <c r="S1279" s="16">
        <f t="shared" si="70"/>
        <v>0</v>
      </c>
      <c r="T1279" s="237"/>
      <c r="U1279" s="237"/>
    </row>
    <row r="1280" spans="1:21" s="172" customFormat="1">
      <c r="A1280" s="38">
        <v>27</v>
      </c>
      <c r="B1280" s="39">
        <f t="shared" si="69"/>
        <v>0</v>
      </c>
      <c r="C1280" s="39" t="str">
        <f t="shared" si="67"/>
        <v>2020 Initial Year</v>
      </c>
      <c r="D1280" s="40">
        <v>1</v>
      </c>
      <c r="E1280" s="40">
        <v>27</v>
      </c>
      <c r="F1280" s="40">
        <v>6</v>
      </c>
      <c r="G1280" s="40" t="s">
        <v>138</v>
      </c>
      <c r="H1280" s="40" t="s">
        <v>71</v>
      </c>
      <c r="I1280" s="1014" t="s">
        <v>266</v>
      </c>
      <c r="J1280" s="303">
        <v>0</v>
      </c>
      <c r="K1280" s="304">
        <v>0</v>
      </c>
      <c r="L1280" s="305">
        <v>0</v>
      </c>
      <c r="M1280" s="305">
        <v>0</v>
      </c>
      <c r="N1280" s="303">
        <v>0</v>
      </c>
      <c r="O1280" s="306">
        <v>0</v>
      </c>
      <c r="P1280" s="303">
        <v>0</v>
      </c>
      <c r="Q1280" s="171">
        <f>VLOOKUP(C1280&amp;D1280&amp;A1280,'Delivery Counts'!$A$87:$I$118,8,FALSE)</f>
        <v>0</v>
      </c>
      <c r="R1280" s="171">
        <f>VLOOKUP(C1280&amp;D1280&amp;A1280,'Delivery Counts'!$A$87:$I$118,9,FALSE)</f>
        <v>0</v>
      </c>
      <c r="S1280" s="16">
        <f t="shared" si="70"/>
        <v>0</v>
      </c>
      <c r="T1280" s="237"/>
      <c r="U1280" s="237"/>
    </row>
    <row r="1281" spans="1:21" s="172" customFormat="1">
      <c r="A1281" s="38">
        <v>27</v>
      </c>
      <c r="B1281" s="39">
        <f t="shared" si="69"/>
        <v>0</v>
      </c>
      <c r="C1281" s="39" t="str">
        <f t="shared" si="67"/>
        <v>2020 Initial Year</v>
      </c>
      <c r="D1281" s="40">
        <v>1</v>
      </c>
      <c r="E1281" s="40">
        <v>27</v>
      </c>
      <c r="F1281" s="40">
        <v>6</v>
      </c>
      <c r="G1281" s="40" t="s">
        <v>138</v>
      </c>
      <c r="H1281" s="40" t="s">
        <v>72</v>
      </c>
      <c r="I1281" s="1014" t="s">
        <v>527</v>
      </c>
      <c r="J1281" s="303">
        <v>0</v>
      </c>
      <c r="K1281" s="304">
        <v>0</v>
      </c>
      <c r="L1281" s="305">
        <v>0</v>
      </c>
      <c r="M1281" s="305">
        <v>0</v>
      </c>
      <c r="N1281" s="303">
        <v>0</v>
      </c>
      <c r="O1281" s="306">
        <v>0</v>
      </c>
      <c r="P1281" s="303">
        <v>0</v>
      </c>
      <c r="Q1281" s="171">
        <f>VLOOKUP(C1281&amp;D1281&amp;A1281,'Delivery Counts'!$A$87:$I$118,8,FALSE)</f>
        <v>0</v>
      </c>
      <c r="R1281" s="171">
        <f>VLOOKUP(C1281&amp;D1281&amp;A1281,'Delivery Counts'!$A$87:$I$118,9,FALSE)</f>
        <v>0</v>
      </c>
      <c r="S1281" s="16">
        <f t="shared" si="70"/>
        <v>0</v>
      </c>
      <c r="T1281" s="237"/>
      <c r="U1281" s="237"/>
    </row>
    <row r="1282" spans="1:21" s="172" customFormat="1">
      <c r="A1282" s="38">
        <v>27</v>
      </c>
      <c r="B1282" s="39">
        <f t="shared" si="69"/>
        <v>0</v>
      </c>
      <c r="C1282" s="39" t="str">
        <f t="shared" si="67"/>
        <v>2020 Initial Year</v>
      </c>
      <c r="D1282" s="40">
        <v>1</v>
      </c>
      <c r="E1282" s="40">
        <v>27</v>
      </c>
      <c r="F1282" s="40">
        <v>6</v>
      </c>
      <c r="G1282" s="40" t="s">
        <v>138</v>
      </c>
      <c r="H1282" s="40" t="s">
        <v>73</v>
      </c>
      <c r="I1282" s="1014" t="s">
        <v>528</v>
      </c>
      <c r="J1282" s="303">
        <v>0</v>
      </c>
      <c r="K1282" s="304">
        <v>0</v>
      </c>
      <c r="L1282" s="305">
        <v>0</v>
      </c>
      <c r="M1282" s="305">
        <v>0</v>
      </c>
      <c r="N1282" s="303">
        <v>0</v>
      </c>
      <c r="O1282" s="306">
        <v>0</v>
      </c>
      <c r="P1282" s="303">
        <v>0</v>
      </c>
      <c r="Q1282" s="171">
        <f>VLOOKUP(C1282&amp;D1282&amp;A1282,'Delivery Counts'!$A$87:$I$118,8,FALSE)</f>
        <v>0</v>
      </c>
      <c r="R1282" s="171">
        <f>VLOOKUP(C1282&amp;D1282&amp;A1282,'Delivery Counts'!$A$87:$I$118,9,FALSE)</f>
        <v>0</v>
      </c>
      <c r="S1282" s="16">
        <f t="shared" si="70"/>
        <v>0</v>
      </c>
      <c r="T1282" s="237"/>
      <c r="U1282" s="237"/>
    </row>
    <row r="1283" spans="1:21" s="172" customFormat="1">
      <c r="A1283" s="38">
        <v>27</v>
      </c>
      <c r="B1283" s="39">
        <f t="shared" si="69"/>
        <v>0</v>
      </c>
      <c r="C1283" s="39" t="str">
        <f t="shared" si="67"/>
        <v>2020 Initial Year</v>
      </c>
      <c r="D1283" s="40">
        <v>1</v>
      </c>
      <c r="E1283" s="40">
        <v>27</v>
      </c>
      <c r="F1283" s="40">
        <v>6</v>
      </c>
      <c r="G1283" s="40" t="s">
        <v>138</v>
      </c>
      <c r="H1283" s="40" t="s">
        <v>409</v>
      </c>
      <c r="I1283" s="1014" t="s">
        <v>803</v>
      </c>
      <c r="J1283" s="303">
        <v>0</v>
      </c>
      <c r="K1283" s="304">
        <v>0</v>
      </c>
      <c r="L1283" s="305">
        <v>0</v>
      </c>
      <c r="M1283" s="305">
        <v>0</v>
      </c>
      <c r="N1283" s="303">
        <v>0</v>
      </c>
      <c r="O1283" s="306">
        <v>0</v>
      </c>
      <c r="P1283" s="303">
        <v>0</v>
      </c>
      <c r="Q1283" s="171">
        <f>VLOOKUP(C1283&amp;D1283&amp;A1283,'Delivery Counts'!$A$87:$I$118,8,FALSE)</f>
        <v>0</v>
      </c>
      <c r="R1283" s="171">
        <f>VLOOKUP(C1283&amp;D1283&amp;A1283,'Delivery Counts'!$A$87:$I$118,9,FALSE)</f>
        <v>0</v>
      </c>
      <c r="S1283" s="16">
        <f t="shared" si="70"/>
        <v>0</v>
      </c>
      <c r="T1283" s="237"/>
      <c r="U1283" s="237"/>
    </row>
    <row r="1284" spans="1:21" s="172" customFormat="1">
      <c r="A1284" s="38">
        <v>28</v>
      </c>
      <c r="B1284" s="39">
        <f t="shared" si="64"/>
        <v>0</v>
      </c>
      <c r="C1284" s="39" t="str">
        <f t="shared" si="67"/>
        <v>2020 Initial Year</v>
      </c>
      <c r="D1284" s="40">
        <v>1</v>
      </c>
      <c r="E1284" s="40">
        <v>28</v>
      </c>
      <c r="F1284" s="662">
        <v>6</v>
      </c>
      <c r="G1284" s="40" t="s">
        <v>139</v>
      </c>
      <c r="H1284" s="40" t="s">
        <v>211</v>
      </c>
      <c r="I1284" s="640" t="s">
        <v>261</v>
      </c>
      <c r="J1284" s="303">
        <v>0</v>
      </c>
      <c r="K1284" s="304">
        <v>0</v>
      </c>
      <c r="L1284" s="305">
        <v>0</v>
      </c>
      <c r="M1284" s="305">
        <v>0</v>
      </c>
      <c r="N1284" s="303">
        <v>0</v>
      </c>
      <c r="O1284" s="306">
        <v>0</v>
      </c>
      <c r="P1284" s="303">
        <v>0</v>
      </c>
      <c r="Q1284" s="171">
        <f>VLOOKUP(C1284&amp;D1284&amp;A1284,'Delivery Counts'!$A$87:$I$118,8,FALSE)</f>
        <v>0</v>
      </c>
      <c r="R1284" s="171">
        <f>VLOOKUP(C1284&amp;D1284&amp;A1284,'Delivery Counts'!$A$87:$I$118,9,FALSE)</f>
        <v>0</v>
      </c>
      <c r="S1284" s="16">
        <f t="shared" si="68"/>
        <v>0</v>
      </c>
      <c r="T1284" s="237"/>
      <c r="U1284" s="237"/>
    </row>
    <row r="1285" spans="1:21" s="172" customFormat="1">
      <c r="A1285" s="38">
        <v>28</v>
      </c>
      <c r="B1285" s="39">
        <f t="shared" si="64"/>
        <v>0</v>
      </c>
      <c r="C1285" s="39" t="str">
        <f t="shared" si="67"/>
        <v>2020 Initial Year</v>
      </c>
      <c r="D1285" s="40">
        <v>1</v>
      </c>
      <c r="E1285" s="40">
        <v>28</v>
      </c>
      <c r="F1285" s="662">
        <v>6</v>
      </c>
      <c r="G1285" s="311" t="s">
        <v>139</v>
      </c>
      <c r="H1285" s="40" t="s">
        <v>214</v>
      </c>
      <c r="I1285" s="658" t="s">
        <v>676</v>
      </c>
      <c r="J1285" s="303">
        <v>0</v>
      </c>
      <c r="K1285" s="304">
        <v>0</v>
      </c>
      <c r="L1285" s="305">
        <v>0</v>
      </c>
      <c r="M1285" s="305">
        <v>0</v>
      </c>
      <c r="N1285" s="303">
        <v>0</v>
      </c>
      <c r="O1285" s="306">
        <v>0</v>
      </c>
      <c r="P1285" s="303">
        <v>0</v>
      </c>
      <c r="Q1285" s="171">
        <f>VLOOKUP(C1285&amp;D1285&amp;A1285,'Delivery Counts'!$A$87:$I$118,8,FALSE)</f>
        <v>0</v>
      </c>
      <c r="R1285" s="171">
        <f>VLOOKUP(C1285&amp;D1285&amp;A1285,'Delivery Counts'!$A$87:$I$118,9,FALSE)</f>
        <v>0</v>
      </c>
      <c r="S1285" s="16">
        <f t="shared" si="68"/>
        <v>0</v>
      </c>
      <c r="T1285" s="237"/>
      <c r="U1285" s="237"/>
    </row>
    <row r="1286" spans="1:21" s="172" customFormat="1">
      <c r="A1286" s="38">
        <v>28</v>
      </c>
      <c r="B1286" s="39">
        <f t="shared" si="64"/>
        <v>0</v>
      </c>
      <c r="C1286" s="39" t="str">
        <f t="shared" si="67"/>
        <v>2020 Initial Year</v>
      </c>
      <c r="D1286" s="40">
        <v>1</v>
      </c>
      <c r="E1286" s="40">
        <v>28</v>
      </c>
      <c r="F1286" s="662">
        <v>6</v>
      </c>
      <c r="G1286" s="311" t="s">
        <v>139</v>
      </c>
      <c r="H1286" s="40" t="s">
        <v>215</v>
      </c>
      <c r="I1286" s="658" t="s">
        <v>216</v>
      </c>
      <c r="J1286" s="303">
        <v>0</v>
      </c>
      <c r="K1286" s="304">
        <v>0</v>
      </c>
      <c r="L1286" s="305">
        <v>0</v>
      </c>
      <c r="M1286" s="305">
        <v>0</v>
      </c>
      <c r="N1286" s="303">
        <v>0</v>
      </c>
      <c r="O1286" s="306">
        <v>0</v>
      </c>
      <c r="P1286" s="303">
        <v>0</v>
      </c>
      <c r="Q1286" s="171">
        <f>VLOOKUP(C1286&amp;D1286&amp;A1286,'Delivery Counts'!$A$87:$I$118,8,FALSE)</f>
        <v>0</v>
      </c>
      <c r="R1286" s="171">
        <f>VLOOKUP(C1286&amp;D1286&amp;A1286,'Delivery Counts'!$A$87:$I$118,9,FALSE)</f>
        <v>0</v>
      </c>
      <c r="S1286" s="16">
        <f t="shared" si="68"/>
        <v>0</v>
      </c>
      <c r="T1286" s="237"/>
      <c r="U1286" s="237"/>
    </row>
    <row r="1287" spans="1:21">
      <c r="A1287" s="38">
        <v>28</v>
      </c>
      <c r="B1287" s="39">
        <f t="shared" si="64"/>
        <v>0</v>
      </c>
      <c r="C1287" s="39" t="str">
        <f t="shared" si="67"/>
        <v>2020 Initial Year</v>
      </c>
      <c r="D1287" s="40">
        <v>1</v>
      </c>
      <c r="E1287" s="40">
        <v>28</v>
      </c>
      <c r="F1287" s="662">
        <v>6</v>
      </c>
      <c r="G1287" s="311" t="s">
        <v>139</v>
      </c>
      <c r="H1287" s="40" t="s">
        <v>217</v>
      </c>
      <c r="I1287" s="658" t="s">
        <v>262</v>
      </c>
      <c r="J1287" s="303">
        <v>0</v>
      </c>
      <c r="K1287" s="304">
        <v>0</v>
      </c>
      <c r="L1287" s="305">
        <v>0</v>
      </c>
      <c r="M1287" s="305">
        <v>0</v>
      </c>
      <c r="N1287" s="303">
        <v>0</v>
      </c>
      <c r="O1287" s="306">
        <v>0</v>
      </c>
      <c r="P1287" s="303">
        <v>0</v>
      </c>
      <c r="Q1287" s="171">
        <f>VLOOKUP(C1287&amp;D1287&amp;A1287,'Delivery Counts'!$A$87:$I$118,8,FALSE)</f>
        <v>0</v>
      </c>
      <c r="R1287" s="171">
        <f>VLOOKUP(C1287&amp;D1287&amp;A1287,'Delivery Counts'!$A$87:$I$118,9,FALSE)</f>
        <v>0</v>
      </c>
      <c r="S1287" s="16">
        <f t="shared" si="68"/>
        <v>0</v>
      </c>
    </row>
    <row r="1288" spans="1:21">
      <c r="A1288" s="38">
        <v>28</v>
      </c>
      <c r="B1288" s="39">
        <f t="shared" si="64"/>
        <v>0</v>
      </c>
      <c r="C1288" s="39" t="str">
        <f t="shared" si="67"/>
        <v>2020 Initial Year</v>
      </c>
      <c r="D1288" s="40">
        <v>1</v>
      </c>
      <c r="E1288" s="40">
        <v>28</v>
      </c>
      <c r="F1288" s="662">
        <v>6</v>
      </c>
      <c r="G1288" s="311" t="s">
        <v>139</v>
      </c>
      <c r="H1288" s="40" t="s">
        <v>218</v>
      </c>
      <c r="I1288" s="658" t="s">
        <v>677</v>
      </c>
      <c r="J1288" s="303">
        <v>0</v>
      </c>
      <c r="K1288" s="304">
        <v>0</v>
      </c>
      <c r="L1288" s="305">
        <v>0</v>
      </c>
      <c r="M1288" s="305">
        <v>0</v>
      </c>
      <c r="N1288" s="303">
        <v>0</v>
      </c>
      <c r="O1288" s="306">
        <v>0</v>
      </c>
      <c r="P1288" s="303">
        <v>0</v>
      </c>
      <c r="Q1288" s="171">
        <f>VLOOKUP(C1288&amp;D1288&amp;A1288,'Delivery Counts'!$A$87:$I$118,8,FALSE)</f>
        <v>0</v>
      </c>
      <c r="R1288" s="171">
        <f>VLOOKUP(C1288&amp;D1288&amp;A1288,'Delivery Counts'!$A$87:$I$118,9,FALSE)</f>
        <v>0</v>
      </c>
      <c r="S1288" s="16">
        <f t="shared" si="68"/>
        <v>0</v>
      </c>
    </row>
    <row r="1289" spans="1:21" s="172" customFormat="1">
      <c r="A1289" s="38">
        <v>28</v>
      </c>
      <c r="B1289" s="39">
        <f t="shared" si="64"/>
        <v>0</v>
      </c>
      <c r="C1289" s="39" t="str">
        <f t="shared" si="67"/>
        <v>2020 Initial Year</v>
      </c>
      <c r="D1289" s="40">
        <v>1</v>
      </c>
      <c r="E1289" s="40">
        <v>28</v>
      </c>
      <c r="F1289" s="662">
        <v>6</v>
      </c>
      <c r="G1289" s="311" t="s">
        <v>139</v>
      </c>
      <c r="H1289" s="40" t="s">
        <v>219</v>
      </c>
      <c r="I1289" s="658" t="s">
        <v>263</v>
      </c>
      <c r="J1289" s="303">
        <v>0</v>
      </c>
      <c r="K1289" s="304">
        <v>0</v>
      </c>
      <c r="L1289" s="305">
        <v>0</v>
      </c>
      <c r="M1289" s="305">
        <v>0</v>
      </c>
      <c r="N1289" s="303">
        <v>0</v>
      </c>
      <c r="O1289" s="306">
        <v>0</v>
      </c>
      <c r="P1289" s="303">
        <v>0</v>
      </c>
      <c r="Q1289" s="171">
        <f>VLOOKUP(C1289&amp;D1289&amp;A1289,'Delivery Counts'!$A$87:$I$118,8,FALSE)</f>
        <v>0</v>
      </c>
      <c r="R1289" s="171">
        <f>VLOOKUP(C1289&amp;D1289&amp;A1289,'Delivery Counts'!$A$87:$I$118,9,FALSE)</f>
        <v>0</v>
      </c>
      <c r="S1289" s="16">
        <f t="shared" si="68"/>
        <v>0</v>
      </c>
    </row>
    <row r="1290" spans="1:21" s="172" customFormat="1">
      <c r="A1290" s="38">
        <v>28</v>
      </c>
      <c r="B1290" s="39">
        <f t="shared" si="64"/>
        <v>0</v>
      </c>
      <c r="C1290" s="39" t="str">
        <f t="shared" si="67"/>
        <v>2020 Initial Year</v>
      </c>
      <c r="D1290" s="40">
        <v>1</v>
      </c>
      <c r="E1290" s="40">
        <v>28</v>
      </c>
      <c r="F1290" s="662">
        <v>6</v>
      </c>
      <c r="G1290" s="311" t="s">
        <v>139</v>
      </c>
      <c r="H1290" s="40" t="s">
        <v>220</v>
      </c>
      <c r="I1290" s="658" t="s">
        <v>675</v>
      </c>
      <c r="J1290" s="303">
        <v>0</v>
      </c>
      <c r="K1290" s="304">
        <v>0</v>
      </c>
      <c r="L1290" s="305">
        <v>0</v>
      </c>
      <c r="M1290" s="305">
        <v>0</v>
      </c>
      <c r="N1290" s="303">
        <v>0</v>
      </c>
      <c r="O1290" s="306">
        <v>0</v>
      </c>
      <c r="P1290" s="303">
        <v>0</v>
      </c>
      <c r="Q1290" s="171">
        <f>VLOOKUP(C1290&amp;D1290&amp;A1290,'Delivery Counts'!$A$87:$I$118,8,FALSE)</f>
        <v>0</v>
      </c>
      <c r="R1290" s="171">
        <f>VLOOKUP(C1290&amp;D1290&amp;A1290,'Delivery Counts'!$A$87:$I$118,9,FALSE)</f>
        <v>0</v>
      </c>
      <c r="S1290" s="16">
        <f t="shared" si="68"/>
        <v>0</v>
      </c>
      <c r="T1290" s="237"/>
      <c r="U1290" s="237"/>
    </row>
    <row r="1291" spans="1:21" s="172" customFormat="1">
      <c r="A1291" s="38">
        <v>28</v>
      </c>
      <c r="B1291" s="39">
        <f t="shared" si="64"/>
        <v>0</v>
      </c>
      <c r="C1291" s="39" t="str">
        <f t="shared" si="67"/>
        <v>2020 Initial Year</v>
      </c>
      <c r="D1291" s="40">
        <v>1</v>
      </c>
      <c r="E1291" s="40">
        <v>28</v>
      </c>
      <c r="F1291" s="662">
        <v>6</v>
      </c>
      <c r="G1291" s="311" t="s">
        <v>139</v>
      </c>
      <c r="H1291" s="40" t="s">
        <v>221</v>
      </c>
      <c r="I1291" s="658" t="s">
        <v>264</v>
      </c>
      <c r="J1291" s="303">
        <v>0</v>
      </c>
      <c r="K1291" s="304">
        <v>0</v>
      </c>
      <c r="L1291" s="305">
        <v>0</v>
      </c>
      <c r="M1291" s="305">
        <v>0</v>
      </c>
      <c r="N1291" s="303">
        <v>0</v>
      </c>
      <c r="O1291" s="306">
        <v>0</v>
      </c>
      <c r="P1291" s="303">
        <v>0</v>
      </c>
      <c r="Q1291" s="171">
        <f>VLOOKUP(C1291&amp;D1291&amp;A1291,'Delivery Counts'!$A$87:$I$118,8,FALSE)</f>
        <v>0</v>
      </c>
      <c r="R1291" s="171">
        <f>VLOOKUP(C1291&amp;D1291&amp;A1291,'Delivery Counts'!$A$87:$I$118,9,FALSE)</f>
        <v>0</v>
      </c>
      <c r="S1291" s="16">
        <f t="shared" si="68"/>
        <v>0</v>
      </c>
      <c r="T1291" s="237"/>
      <c r="U1291" s="237"/>
    </row>
    <row r="1292" spans="1:21" s="172" customFormat="1">
      <c r="A1292" s="38">
        <v>28</v>
      </c>
      <c r="B1292" s="39">
        <f t="shared" si="64"/>
        <v>0</v>
      </c>
      <c r="C1292" s="39" t="str">
        <f t="shared" si="67"/>
        <v>2020 Initial Year</v>
      </c>
      <c r="D1292" s="40">
        <v>1</v>
      </c>
      <c r="E1292" s="40">
        <v>28</v>
      </c>
      <c r="F1292" s="662">
        <v>6</v>
      </c>
      <c r="G1292" s="311" t="s">
        <v>139</v>
      </c>
      <c r="H1292" s="40" t="s">
        <v>222</v>
      </c>
      <c r="I1292" s="658" t="s">
        <v>206</v>
      </c>
      <c r="J1292" s="303">
        <v>0</v>
      </c>
      <c r="K1292" s="304">
        <v>0</v>
      </c>
      <c r="L1292" s="305">
        <v>0</v>
      </c>
      <c r="M1292" s="305">
        <v>0</v>
      </c>
      <c r="N1292" s="303">
        <v>0</v>
      </c>
      <c r="O1292" s="306">
        <v>0</v>
      </c>
      <c r="P1292" s="303">
        <v>0</v>
      </c>
      <c r="Q1292" s="171">
        <f>VLOOKUP(C1292&amp;D1292&amp;A1292,'Delivery Counts'!$A$87:$I$118,8,FALSE)</f>
        <v>0</v>
      </c>
      <c r="R1292" s="171">
        <f>VLOOKUP(C1292&amp;D1292&amp;A1292,'Delivery Counts'!$A$87:$I$118,9,FALSE)</f>
        <v>0</v>
      </c>
      <c r="S1292" s="16">
        <f t="shared" si="68"/>
        <v>0</v>
      </c>
      <c r="T1292" s="237"/>
      <c r="U1292" s="237"/>
    </row>
    <row r="1293" spans="1:21" s="172" customFormat="1">
      <c r="A1293" s="38">
        <v>28</v>
      </c>
      <c r="B1293" s="39">
        <f t="shared" si="64"/>
        <v>0</v>
      </c>
      <c r="C1293" s="39" t="str">
        <f t="shared" si="67"/>
        <v>2020 Initial Year</v>
      </c>
      <c r="D1293" s="40">
        <v>1</v>
      </c>
      <c r="E1293" s="40">
        <v>28</v>
      </c>
      <c r="F1293" s="662">
        <v>6</v>
      </c>
      <c r="G1293" s="311" t="s">
        <v>139</v>
      </c>
      <c r="H1293" s="40" t="s">
        <v>223</v>
      </c>
      <c r="I1293" s="658" t="s">
        <v>181</v>
      </c>
      <c r="J1293" s="303">
        <v>0</v>
      </c>
      <c r="K1293" s="304">
        <v>0</v>
      </c>
      <c r="L1293" s="305">
        <v>0</v>
      </c>
      <c r="M1293" s="305">
        <v>0</v>
      </c>
      <c r="N1293" s="303">
        <v>0</v>
      </c>
      <c r="O1293" s="306">
        <v>0</v>
      </c>
      <c r="P1293" s="303">
        <v>0</v>
      </c>
      <c r="Q1293" s="171">
        <f>VLOOKUP(C1293&amp;D1293&amp;A1293,'Delivery Counts'!$A$87:$I$118,8,FALSE)</f>
        <v>0</v>
      </c>
      <c r="R1293" s="171">
        <f>VLOOKUP(C1293&amp;D1293&amp;A1293,'Delivery Counts'!$A$87:$I$118,9,FALSE)</f>
        <v>0</v>
      </c>
      <c r="S1293" s="16">
        <f t="shared" si="68"/>
        <v>0</v>
      </c>
      <c r="T1293" s="237"/>
      <c r="U1293" s="237"/>
    </row>
    <row r="1294" spans="1:21" s="172" customFormat="1">
      <c r="A1294" s="38">
        <v>28</v>
      </c>
      <c r="B1294" s="39">
        <f t="shared" si="64"/>
        <v>0</v>
      </c>
      <c r="C1294" s="39" t="str">
        <f t="shared" si="67"/>
        <v>2020 Initial Year</v>
      </c>
      <c r="D1294" s="40">
        <v>1</v>
      </c>
      <c r="E1294" s="40">
        <v>28</v>
      </c>
      <c r="F1294" s="662">
        <v>6</v>
      </c>
      <c r="G1294" s="311" t="s">
        <v>139</v>
      </c>
      <c r="H1294" s="40" t="s">
        <v>150</v>
      </c>
      <c r="I1294" s="658" t="s">
        <v>204</v>
      </c>
      <c r="J1294" s="303">
        <v>0</v>
      </c>
      <c r="K1294" s="304">
        <v>0</v>
      </c>
      <c r="L1294" s="305">
        <v>0</v>
      </c>
      <c r="M1294" s="305">
        <v>0</v>
      </c>
      <c r="N1294" s="303">
        <v>0</v>
      </c>
      <c r="O1294" s="306">
        <v>0</v>
      </c>
      <c r="P1294" s="303">
        <v>0</v>
      </c>
      <c r="Q1294" s="171">
        <f>VLOOKUP(C1294&amp;D1294&amp;A1294,'Delivery Counts'!$A$87:$I$118,8,FALSE)</f>
        <v>0</v>
      </c>
      <c r="R1294" s="171">
        <f>VLOOKUP(C1294&amp;D1294&amp;A1294,'Delivery Counts'!$A$87:$I$118,9,FALSE)</f>
        <v>0</v>
      </c>
      <c r="S1294" s="16">
        <f t="shared" si="68"/>
        <v>0</v>
      </c>
      <c r="T1294" s="237"/>
      <c r="U1294" s="237"/>
    </row>
    <row r="1295" spans="1:21" s="172" customFormat="1">
      <c r="A1295" s="38">
        <v>28</v>
      </c>
      <c r="B1295" s="39">
        <f t="shared" si="64"/>
        <v>0</v>
      </c>
      <c r="C1295" s="39" t="str">
        <f t="shared" si="67"/>
        <v>2020 Initial Year</v>
      </c>
      <c r="D1295" s="40">
        <v>1</v>
      </c>
      <c r="E1295" s="40">
        <v>28</v>
      </c>
      <c r="F1295" s="662">
        <v>6</v>
      </c>
      <c r="G1295" s="311" t="s">
        <v>139</v>
      </c>
      <c r="H1295" s="40" t="s">
        <v>151</v>
      </c>
      <c r="I1295" s="658" t="s">
        <v>205</v>
      </c>
      <c r="J1295" s="303">
        <v>0</v>
      </c>
      <c r="K1295" s="304">
        <v>0</v>
      </c>
      <c r="L1295" s="305">
        <v>0</v>
      </c>
      <c r="M1295" s="305">
        <v>0</v>
      </c>
      <c r="N1295" s="303">
        <v>0</v>
      </c>
      <c r="O1295" s="306">
        <v>0</v>
      </c>
      <c r="P1295" s="303">
        <v>0</v>
      </c>
      <c r="Q1295" s="171">
        <f>VLOOKUP(C1295&amp;D1295&amp;A1295,'Delivery Counts'!$A$87:$I$118,8,FALSE)</f>
        <v>0</v>
      </c>
      <c r="R1295" s="171">
        <f>VLOOKUP(C1295&amp;D1295&amp;A1295,'Delivery Counts'!$A$87:$I$118,9,FALSE)</f>
        <v>0</v>
      </c>
      <c r="S1295" s="16">
        <f t="shared" si="68"/>
        <v>0</v>
      </c>
      <c r="T1295" s="237"/>
      <c r="U1295" s="237"/>
    </row>
    <row r="1296" spans="1:21" s="172" customFormat="1">
      <c r="A1296" s="38">
        <v>28</v>
      </c>
      <c r="B1296" s="39">
        <f t="shared" si="64"/>
        <v>0</v>
      </c>
      <c r="C1296" s="39" t="str">
        <f t="shared" si="67"/>
        <v>2020 Initial Year</v>
      </c>
      <c r="D1296" s="40">
        <v>1</v>
      </c>
      <c r="E1296" s="40">
        <v>28</v>
      </c>
      <c r="F1296" s="662">
        <v>6</v>
      </c>
      <c r="G1296" s="311" t="s">
        <v>139</v>
      </c>
      <c r="H1296" s="40" t="s">
        <v>152</v>
      </c>
      <c r="I1296" s="658" t="s">
        <v>182</v>
      </c>
      <c r="J1296" s="303">
        <v>0</v>
      </c>
      <c r="K1296" s="304">
        <v>0</v>
      </c>
      <c r="L1296" s="305">
        <v>0</v>
      </c>
      <c r="M1296" s="305">
        <v>0</v>
      </c>
      <c r="N1296" s="303">
        <v>0</v>
      </c>
      <c r="O1296" s="306">
        <v>0</v>
      </c>
      <c r="P1296" s="303">
        <v>0</v>
      </c>
      <c r="Q1296" s="171">
        <f>VLOOKUP(C1296&amp;D1296&amp;A1296,'Delivery Counts'!$A$87:$I$118,8,FALSE)</f>
        <v>0</v>
      </c>
      <c r="R1296" s="171">
        <f>VLOOKUP(C1296&amp;D1296&amp;A1296,'Delivery Counts'!$A$87:$I$118,9,FALSE)</f>
        <v>0</v>
      </c>
      <c r="S1296" s="16">
        <f t="shared" si="68"/>
        <v>0</v>
      </c>
      <c r="T1296" s="237"/>
      <c r="U1296" s="237"/>
    </row>
    <row r="1297" spans="1:21" s="172" customFormat="1">
      <c r="A1297" s="38">
        <v>28</v>
      </c>
      <c r="B1297" s="39">
        <f t="shared" si="64"/>
        <v>0</v>
      </c>
      <c r="C1297" s="39" t="str">
        <f t="shared" si="67"/>
        <v>2020 Initial Year</v>
      </c>
      <c r="D1297" s="40">
        <v>1</v>
      </c>
      <c r="E1297" s="40">
        <v>28</v>
      </c>
      <c r="F1297" s="662">
        <v>6</v>
      </c>
      <c r="G1297" s="311" t="s">
        <v>139</v>
      </c>
      <c r="H1297" s="40" t="s">
        <v>70</v>
      </c>
      <c r="I1297" s="658" t="s">
        <v>265</v>
      </c>
      <c r="J1297" s="303">
        <v>0</v>
      </c>
      <c r="K1297" s="304">
        <v>0</v>
      </c>
      <c r="L1297" s="305">
        <v>0</v>
      </c>
      <c r="M1297" s="305">
        <v>0</v>
      </c>
      <c r="N1297" s="303">
        <v>0</v>
      </c>
      <c r="O1297" s="306">
        <v>0</v>
      </c>
      <c r="P1297" s="303">
        <v>0</v>
      </c>
      <c r="Q1297" s="171">
        <f>VLOOKUP(C1297&amp;D1297&amp;A1297,'Delivery Counts'!$A$87:$I$118,8,FALSE)</f>
        <v>0</v>
      </c>
      <c r="R1297" s="171">
        <f>VLOOKUP(C1297&amp;D1297&amp;A1297,'Delivery Counts'!$A$87:$I$118,9,FALSE)</f>
        <v>0</v>
      </c>
      <c r="S1297" s="16">
        <f t="shared" si="68"/>
        <v>0</v>
      </c>
      <c r="T1297" s="237"/>
      <c r="U1297" s="237"/>
    </row>
    <row r="1298" spans="1:21" s="172" customFormat="1">
      <c r="A1298" s="38">
        <v>28</v>
      </c>
      <c r="B1298" s="39">
        <f t="shared" si="64"/>
        <v>0</v>
      </c>
      <c r="C1298" s="39" t="str">
        <f t="shared" si="67"/>
        <v>2020 Initial Year</v>
      </c>
      <c r="D1298" s="40">
        <v>1</v>
      </c>
      <c r="E1298" s="40">
        <v>28</v>
      </c>
      <c r="F1298" s="662">
        <v>6</v>
      </c>
      <c r="G1298" s="311" t="s">
        <v>139</v>
      </c>
      <c r="H1298" s="40" t="s">
        <v>71</v>
      </c>
      <c r="I1298" s="658" t="s">
        <v>266</v>
      </c>
      <c r="J1298" s="303">
        <v>0</v>
      </c>
      <c r="K1298" s="304">
        <v>0</v>
      </c>
      <c r="L1298" s="305">
        <v>0</v>
      </c>
      <c r="M1298" s="305">
        <v>0</v>
      </c>
      <c r="N1298" s="303">
        <v>0</v>
      </c>
      <c r="O1298" s="306">
        <v>0</v>
      </c>
      <c r="P1298" s="303">
        <v>0</v>
      </c>
      <c r="Q1298" s="171">
        <f>VLOOKUP(C1298&amp;D1298&amp;A1298,'Delivery Counts'!$A$87:$I$118,8,FALSE)</f>
        <v>0</v>
      </c>
      <c r="R1298" s="171">
        <f>VLOOKUP(C1298&amp;D1298&amp;A1298,'Delivery Counts'!$A$87:$I$118,9,FALSE)</f>
        <v>0</v>
      </c>
      <c r="S1298" s="16">
        <f t="shared" si="68"/>
        <v>0</v>
      </c>
      <c r="T1298" s="237"/>
      <c r="U1298" s="237"/>
    </row>
    <row r="1299" spans="1:21" s="172" customFormat="1">
      <c r="A1299" s="38">
        <v>28</v>
      </c>
      <c r="B1299" s="39">
        <f t="shared" si="64"/>
        <v>0</v>
      </c>
      <c r="C1299" s="39" t="str">
        <f t="shared" si="67"/>
        <v>2020 Initial Year</v>
      </c>
      <c r="D1299" s="40">
        <v>1</v>
      </c>
      <c r="E1299" s="40">
        <v>28</v>
      </c>
      <c r="F1299" s="662">
        <v>6</v>
      </c>
      <c r="G1299" s="311" t="s">
        <v>139</v>
      </c>
      <c r="H1299" s="40" t="s">
        <v>72</v>
      </c>
      <c r="I1299" s="658" t="s">
        <v>527</v>
      </c>
      <c r="J1299" s="303">
        <v>0</v>
      </c>
      <c r="K1299" s="304">
        <v>0</v>
      </c>
      <c r="L1299" s="305">
        <v>0</v>
      </c>
      <c r="M1299" s="305">
        <v>0</v>
      </c>
      <c r="N1299" s="303">
        <v>0</v>
      </c>
      <c r="O1299" s="306">
        <v>0</v>
      </c>
      <c r="P1299" s="303">
        <v>0</v>
      </c>
      <c r="Q1299" s="171">
        <f>VLOOKUP(C1299&amp;D1299&amp;A1299,'Delivery Counts'!$A$87:$I$118,8,FALSE)</f>
        <v>0</v>
      </c>
      <c r="R1299" s="171">
        <f>VLOOKUP(C1299&amp;D1299&amp;A1299,'Delivery Counts'!$A$87:$I$118,9,FALSE)</f>
        <v>0</v>
      </c>
      <c r="S1299" s="16">
        <f t="shared" si="68"/>
        <v>0</v>
      </c>
      <c r="T1299" s="237"/>
      <c r="U1299" s="237"/>
    </row>
    <row r="1300" spans="1:21" s="172" customFormat="1">
      <c r="A1300" s="38">
        <v>28</v>
      </c>
      <c r="B1300" s="39">
        <f t="shared" si="64"/>
        <v>0</v>
      </c>
      <c r="C1300" s="39" t="str">
        <f t="shared" si="67"/>
        <v>2020 Initial Year</v>
      </c>
      <c r="D1300" s="40">
        <v>1</v>
      </c>
      <c r="E1300" s="40">
        <v>28</v>
      </c>
      <c r="F1300" s="662">
        <v>6</v>
      </c>
      <c r="G1300" s="40" t="s">
        <v>139</v>
      </c>
      <c r="H1300" s="40" t="s">
        <v>73</v>
      </c>
      <c r="I1300" s="658" t="s">
        <v>528</v>
      </c>
      <c r="J1300" s="303">
        <v>0</v>
      </c>
      <c r="K1300" s="304">
        <v>0</v>
      </c>
      <c r="L1300" s="305">
        <v>0</v>
      </c>
      <c r="M1300" s="305">
        <v>0</v>
      </c>
      <c r="N1300" s="303">
        <v>0</v>
      </c>
      <c r="O1300" s="306">
        <v>0</v>
      </c>
      <c r="P1300" s="303">
        <v>0</v>
      </c>
      <c r="Q1300" s="171">
        <f>VLOOKUP(C1300&amp;D1300&amp;A1300,'Delivery Counts'!$A$87:$I$118,8,FALSE)</f>
        <v>0</v>
      </c>
      <c r="R1300" s="171">
        <f>VLOOKUP(C1300&amp;D1300&amp;A1300,'Delivery Counts'!$A$87:$I$118,9,FALSE)</f>
        <v>0</v>
      </c>
      <c r="S1300" s="16">
        <f t="shared" si="68"/>
        <v>0</v>
      </c>
      <c r="T1300" s="237"/>
      <c r="U1300" s="237"/>
    </row>
    <row r="1301" spans="1:21" s="172" customFormat="1">
      <c r="A1301" s="775">
        <v>28</v>
      </c>
      <c r="B1301" s="776">
        <f t="shared" si="64"/>
        <v>0</v>
      </c>
      <c r="C1301" s="776" t="str">
        <f t="shared" si="67"/>
        <v>2020 Initial Year</v>
      </c>
      <c r="D1301" s="777">
        <v>1</v>
      </c>
      <c r="E1301" s="777">
        <v>28</v>
      </c>
      <c r="F1301" s="778">
        <v>6</v>
      </c>
      <c r="G1301" s="777" t="s">
        <v>139</v>
      </c>
      <c r="H1301" s="777" t="s">
        <v>409</v>
      </c>
      <c r="I1301" s="779" t="s">
        <v>803</v>
      </c>
      <c r="J1301" s="781">
        <v>0</v>
      </c>
      <c r="K1301" s="782">
        <v>0</v>
      </c>
      <c r="L1301" s="783">
        <v>0</v>
      </c>
      <c r="M1301" s="783">
        <v>0</v>
      </c>
      <c r="N1301" s="781">
        <v>0</v>
      </c>
      <c r="O1301" s="784">
        <v>0</v>
      </c>
      <c r="P1301" s="781">
        <v>0</v>
      </c>
      <c r="Q1301" s="798">
        <f>VLOOKUP(C1301&amp;D1301&amp;A1301,'Delivery Counts'!$A$87:$I$118,8,FALSE)</f>
        <v>0</v>
      </c>
      <c r="R1301" s="798">
        <f>VLOOKUP(C1301&amp;D1301&amp;A1301,'Delivery Counts'!$A$87:$I$118,9,FALSE)</f>
        <v>0</v>
      </c>
      <c r="S1301" s="785">
        <f t="shared" si="68"/>
        <v>0</v>
      </c>
      <c r="T1301" s="237"/>
      <c r="U1301" s="237"/>
    </row>
    <row r="1302" spans="1:21" s="172" customFormat="1">
      <c r="A1302" s="38">
        <v>16</v>
      </c>
      <c r="B1302" s="39">
        <f t="shared" si="64"/>
        <v>0</v>
      </c>
      <c r="C1302" s="39" t="str">
        <f t="shared" si="67"/>
        <v>2020 Initial Year</v>
      </c>
      <c r="D1302" s="40">
        <v>2</v>
      </c>
      <c r="E1302" s="40">
        <v>16</v>
      </c>
      <c r="F1302" s="40">
        <v>1</v>
      </c>
      <c r="G1302" s="40" t="s">
        <v>138</v>
      </c>
      <c r="H1302" s="40" t="s">
        <v>211</v>
      </c>
      <c r="I1302" s="698" t="s">
        <v>261</v>
      </c>
      <c r="J1302" s="303">
        <v>0</v>
      </c>
      <c r="K1302" s="304">
        <v>0</v>
      </c>
      <c r="L1302" s="305">
        <v>0</v>
      </c>
      <c r="M1302" s="305">
        <v>0</v>
      </c>
      <c r="N1302" s="303">
        <v>0</v>
      </c>
      <c r="O1302" s="306">
        <v>0</v>
      </c>
      <c r="P1302" s="303">
        <v>0</v>
      </c>
      <c r="Q1302" s="171">
        <f>VLOOKUP(C1302&amp;D1302&amp;A1302,'Delivery Counts'!$A$87:$I$118,8,FALSE)</f>
        <v>0</v>
      </c>
      <c r="R1302" s="171">
        <f>VLOOKUP(C1302&amp;D1302&amp;A1302,'Delivery Counts'!$A$87:$I$118,9,FALSE)</f>
        <v>0</v>
      </c>
      <c r="S1302" s="16">
        <f t="shared" si="68"/>
        <v>0</v>
      </c>
      <c r="T1302" s="237"/>
      <c r="U1302" s="237"/>
    </row>
    <row r="1303" spans="1:21" s="172" customFormat="1">
      <c r="A1303" s="38">
        <v>16</v>
      </c>
      <c r="B1303" s="39">
        <f t="shared" si="64"/>
        <v>0</v>
      </c>
      <c r="C1303" s="39" t="str">
        <f t="shared" si="67"/>
        <v>2020 Initial Year</v>
      </c>
      <c r="D1303" s="40">
        <v>2</v>
      </c>
      <c r="E1303" s="40">
        <v>16</v>
      </c>
      <c r="F1303" s="40">
        <v>1</v>
      </c>
      <c r="G1303" s="311" t="s">
        <v>138</v>
      </c>
      <c r="H1303" s="40" t="s">
        <v>214</v>
      </c>
      <c r="I1303" s="658" t="s">
        <v>676</v>
      </c>
      <c r="J1303" s="303">
        <v>0</v>
      </c>
      <c r="K1303" s="304">
        <v>0</v>
      </c>
      <c r="L1303" s="305">
        <v>0</v>
      </c>
      <c r="M1303" s="305">
        <v>0</v>
      </c>
      <c r="N1303" s="303">
        <v>0</v>
      </c>
      <c r="O1303" s="306">
        <v>0</v>
      </c>
      <c r="P1303" s="303">
        <v>0</v>
      </c>
      <c r="Q1303" s="171">
        <f>VLOOKUP(C1303&amp;D1303&amp;A1303,'Delivery Counts'!$A$87:$I$118,8,FALSE)</f>
        <v>0</v>
      </c>
      <c r="R1303" s="171">
        <f>VLOOKUP(C1303&amp;D1303&amp;A1303,'Delivery Counts'!$A$87:$I$118,9,FALSE)</f>
        <v>0</v>
      </c>
      <c r="S1303" s="16">
        <f t="shared" si="68"/>
        <v>0</v>
      </c>
      <c r="T1303" s="237"/>
      <c r="U1303" s="237"/>
    </row>
    <row r="1304" spans="1:21" s="172" customFormat="1">
      <c r="A1304" s="38">
        <v>16</v>
      </c>
      <c r="B1304" s="39">
        <f t="shared" si="64"/>
        <v>0</v>
      </c>
      <c r="C1304" s="39" t="str">
        <f t="shared" si="67"/>
        <v>2020 Initial Year</v>
      </c>
      <c r="D1304" s="40">
        <v>2</v>
      </c>
      <c r="E1304" s="40">
        <v>16</v>
      </c>
      <c r="F1304" s="40">
        <v>1</v>
      </c>
      <c r="G1304" s="311" t="s">
        <v>138</v>
      </c>
      <c r="H1304" s="40" t="s">
        <v>215</v>
      </c>
      <c r="I1304" s="658" t="s">
        <v>216</v>
      </c>
      <c r="J1304" s="303">
        <v>0</v>
      </c>
      <c r="K1304" s="304">
        <v>0</v>
      </c>
      <c r="L1304" s="305">
        <v>0</v>
      </c>
      <c r="M1304" s="305">
        <v>0</v>
      </c>
      <c r="N1304" s="303">
        <v>0</v>
      </c>
      <c r="O1304" s="306">
        <v>0</v>
      </c>
      <c r="P1304" s="303">
        <v>0</v>
      </c>
      <c r="Q1304" s="171">
        <f>VLOOKUP(C1304&amp;D1304&amp;A1304,'Delivery Counts'!$A$87:$I$118,8,FALSE)</f>
        <v>0</v>
      </c>
      <c r="R1304" s="171">
        <f>VLOOKUP(C1304&amp;D1304&amp;A1304,'Delivery Counts'!$A$87:$I$118,9,FALSE)</f>
        <v>0</v>
      </c>
      <c r="S1304" s="16">
        <f t="shared" si="68"/>
        <v>0</v>
      </c>
      <c r="T1304" s="237"/>
      <c r="U1304" s="237"/>
    </row>
    <row r="1305" spans="1:21">
      <c r="A1305" s="38">
        <v>16</v>
      </c>
      <c r="B1305" s="39">
        <f t="shared" si="64"/>
        <v>0</v>
      </c>
      <c r="C1305" s="39" t="str">
        <f t="shared" si="67"/>
        <v>2020 Initial Year</v>
      </c>
      <c r="D1305" s="40">
        <v>2</v>
      </c>
      <c r="E1305" s="40">
        <v>16</v>
      </c>
      <c r="F1305" s="40">
        <v>1</v>
      </c>
      <c r="G1305" s="311" t="s">
        <v>138</v>
      </c>
      <c r="H1305" s="40" t="s">
        <v>217</v>
      </c>
      <c r="I1305" s="658" t="s">
        <v>262</v>
      </c>
      <c r="J1305" s="303">
        <v>0</v>
      </c>
      <c r="K1305" s="304">
        <v>0</v>
      </c>
      <c r="L1305" s="305">
        <v>0</v>
      </c>
      <c r="M1305" s="305">
        <v>0</v>
      </c>
      <c r="N1305" s="303">
        <v>0</v>
      </c>
      <c r="O1305" s="306">
        <v>0</v>
      </c>
      <c r="P1305" s="303">
        <v>0</v>
      </c>
      <c r="Q1305" s="171">
        <f>VLOOKUP(C1305&amp;D1305&amp;A1305,'Delivery Counts'!$A$87:$I$118,8,FALSE)</f>
        <v>0</v>
      </c>
      <c r="R1305" s="171">
        <f>VLOOKUP(C1305&amp;D1305&amp;A1305,'Delivery Counts'!$A$87:$I$118,9,FALSE)</f>
        <v>0</v>
      </c>
      <c r="S1305" s="16">
        <f t="shared" si="68"/>
        <v>0</v>
      </c>
    </row>
    <row r="1306" spans="1:21">
      <c r="A1306" s="38">
        <v>16</v>
      </c>
      <c r="B1306" s="39">
        <f t="shared" si="64"/>
        <v>0</v>
      </c>
      <c r="C1306" s="39" t="str">
        <f t="shared" si="67"/>
        <v>2020 Initial Year</v>
      </c>
      <c r="D1306" s="40">
        <v>2</v>
      </c>
      <c r="E1306" s="40">
        <v>16</v>
      </c>
      <c r="F1306" s="40">
        <v>1</v>
      </c>
      <c r="G1306" s="311" t="s">
        <v>138</v>
      </c>
      <c r="H1306" s="40" t="s">
        <v>218</v>
      </c>
      <c r="I1306" s="658" t="s">
        <v>677</v>
      </c>
      <c r="J1306" s="303">
        <v>0</v>
      </c>
      <c r="K1306" s="304">
        <v>0</v>
      </c>
      <c r="L1306" s="305">
        <v>0</v>
      </c>
      <c r="M1306" s="305">
        <v>0</v>
      </c>
      <c r="N1306" s="303">
        <v>0</v>
      </c>
      <c r="O1306" s="306">
        <v>0</v>
      </c>
      <c r="P1306" s="303">
        <v>0</v>
      </c>
      <c r="Q1306" s="171">
        <f>VLOOKUP(C1306&amp;D1306&amp;A1306,'Delivery Counts'!$A$87:$I$118,8,FALSE)</f>
        <v>0</v>
      </c>
      <c r="R1306" s="171">
        <f>VLOOKUP(C1306&amp;D1306&amp;A1306,'Delivery Counts'!$A$87:$I$118,9,FALSE)</f>
        <v>0</v>
      </c>
      <c r="S1306" s="16">
        <f t="shared" si="68"/>
        <v>0</v>
      </c>
    </row>
    <row r="1307" spans="1:21" s="172" customFormat="1">
      <c r="A1307" s="38">
        <v>16</v>
      </c>
      <c r="B1307" s="39">
        <f t="shared" si="64"/>
        <v>0</v>
      </c>
      <c r="C1307" s="39" t="str">
        <f t="shared" si="67"/>
        <v>2020 Initial Year</v>
      </c>
      <c r="D1307" s="40">
        <v>2</v>
      </c>
      <c r="E1307" s="40">
        <v>16</v>
      </c>
      <c r="F1307" s="40">
        <v>1</v>
      </c>
      <c r="G1307" s="311" t="s">
        <v>138</v>
      </c>
      <c r="H1307" s="40" t="s">
        <v>219</v>
      </c>
      <c r="I1307" s="658" t="s">
        <v>263</v>
      </c>
      <c r="J1307" s="303">
        <v>0</v>
      </c>
      <c r="K1307" s="304">
        <v>0</v>
      </c>
      <c r="L1307" s="305">
        <v>0</v>
      </c>
      <c r="M1307" s="305">
        <v>0</v>
      </c>
      <c r="N1307" s="303">
        <v>0</v>
      </c>
      <c r="O1307" s="306">
        <v>0</v>
      </c>
      <c r="P1307" s="303">
        <v>0</v>
      </c>
      <c r="Q1307" s="171">
        <f>VLOOKUP(C1307&amp;D1307&amp;A1307,'Delivery Counts'!$A$87:$I$118,8,FALSE)</f>
        <v>0</v>
      </c>
      <c r="R1307" s="171">
        <f>VLOOKUP(C1307&amp;D1307&amp;A1307,'Delivery Counts'!$A$87:$I$118,9,FALSE)</f>
        <v>0</v>
      </c>
      <c r="S1307" s="16">
        <f t="shared" si="68"/>
        <v>0</v>
      </c>
    </row>
    <row r="1308" spans="1:21" s="172" customFormat="1">
      <c r="A1308" s="38">
        <v>16</v>
      </c>
      <c r="B1308" s="39">
        <f t="shared" si="64"/>
        <v>0</v>
      </c>
      <c r="C1308" s="39" t="str">
        <f t="shared" si="67"/>
        <v>2020 Initial Year</v>
      </c>
      <c r="D1308" s="40">
        <v>2</v>
      </c>
      <c r="E1308" s="40">
        <v>16</v>
      </c>
      <c r="F1308" s="40">
        <v>1</v>
      </c>
      <c r="G1308" s="311" t="s">
        <v>138</v>
      </c>
      <c r="H1308" s="40" t="s">
        <v>220</v>
      </c>
      <c r="I1308" s="658" t="s">
        <v>675</v>
      </c>
      <c r="J1308" s="303">
        <v>0</v>
      </c>
      <c r="K1308" s="304">
        <v>0</v>
      </c>
      <c r="L1308" s="305">
        <v>0</v>
      </c>
      <c r="M1308" s="305">
        <v>0</v>
      </c>
      <c r="N1308" s="303">
        <v>0</v>
      </c>
      <c r="O1308" s="306">
        <v>0</v>
      </c>
      <c r="P1308" s="303">
        <v>0</v>
      </c>
      <c r="Q1308" s="171">
        <f>VLOOKUP(C1308&amp;D1308&amp;A1308,'Delivery Counts'!$A$87:$I$118,8,FALSE)</f>
        <v>0</v>
      </c>
      <c r="R1308" s="171">
        <f>VLOOKUP(C1308&amp;D1308&amp;A1308,'Delivery Counts'!$A$87:$I$118,9,FALSE)</f>
        <v>0</v>
      </c>
      <c r="S1308" s="16">
        <f t="shared" si="68"/>
        <v>0</v>
      </c>
      <c r="T1308" s="237"/>
      <c r="U1308" s="237"/>
    </row>
    <row r="1309" spans="1:21" s="172" customFormat="1">
      <c r="A1309" s="38">
        <v>16</v>
      </c>
      <c r="B1309" s="39">
        <f t="shared" si="64"/>
        <v>0</v>
      </c>
      <c r="C1309" s="39" t="str">
        <f t="shared" si="67"/>
        <v>2020 Initial Year</v>
      </c>
      <c r="D1309" s="40">
        <v>2</v>
      </c>
      <c r="E1309" s="40">
        <v>16</v>
      </c>
      <c r="F1309" s="40">
        <v>1</v>
      </c>
      <c r="G1309" s="311" t="s">
        <v>138</v>
      </c>
      <c r="H1309" s="40" t="s">
        <v>221</v>
      </c>
      <c r="I1309" s="658" t="s">
        <v>264</v>
      </c>
      <c r="J1309" s="303">
        <v>0</v>
      </c>
      <c r="K1309" s="304">
        <v>0</v>
      </c>
      <c r="L1309" s="305">
        <v>0</v>
      </c>
      <c r="M1309" s="305">
        <v>0</v>
      </c>
      <c r="N1309" s="303">
        <v>0</v>
      </c>
      <c r="O1309" s="306">
        <v>0</v>
      </c>
      <c r="P1309" s="303">
        <v>0</v>
      </c>
      <c r="Q1309" s="171">
        <f>VLOOKUP(C1309&amp;D1309&amp;A1309,'Delivery Counts'!$A$87:$I$118,8,FALSE)</f>
        <v>0</v>
      </c>
      <c r="R1309" s="171">
        <f>VLOOKUP(C1309&amp;D1309&amp;A1309,'Delivery Counts'!$A$87:$I$118,9,FALSE)</f>
        <v>0</v>
      </c>
      <c r="S1309" s="16">
        <f t="shared" si="68"/>
        <v>0</v>
      </c>
      <c r="T1309" s="237"/>
      <c r="U1309" s="237"/>
    </row>
    <row r="1310" spans="1:21" s="172" customFormat="1">
      <c r="A1310" s="38">
        <v>16</v>
      </c>
      <c r="B1310" s="39">
        <f t="shared" si="64"/>
        <v>0</v>
      </c>
      <c r="C1310" s="39" t="str">
        <f t="shared" si="67"/>
        <v>2020 Initial Year</v>
      </c>
      <c r="D1310" s="40">
        <v>2</v>
      </c>
      <c r="E1310" s="40">
        <v>16</v>
      </c>
      <c r="F1310" s="40">
        <v>1</v>
      </c>
      <c r="G1310" s="311" t="s">
        <v>138</v>
      </c>
      <c r="H1310" s="40" t="s">
        <v>222</v>
      </c>
      <c r="I1310" s="658" t="s">
        <v>206</v>
      </c>
      <c r="J1310" s="303">
        <v>0</v>
      </c>
      <c r="K1310" s="304">
        <v>0</v>
      </c>
      <c r="L1310" s="305">
        <v>0</v>
      </c>
      <c r="M1310" s="305">
        <v>0</v>
      </c>
      <c r="N1310" s="303">
        <v>0</v>
      </c>
      <c r="O1310" s="306">
        <v>0</v>
      </c>
      <c r="P1310" s="303">
        <v>0</v>
      </c>
      <c r="Q1310" s="171">
        <f>VLOOKUP(C1310&amp;D1310&amp;A1310,'Delivery Counts'!$A$87:$I$118,8,FALSE)</f>
        <v>0</v>
      </c>
      <c r="R1310" s="171">
        <f>VLOOKUP(C1310&amp;D1310&amp;A1310,'Delivery Counts'!$A$87:$I$118,9,FALSE)</f>
        <v>0</v>
      </c>
      <c r="S1310" s="16">
        <f t="shared" si="68"/>
        <v>0</v>
      </c>
      <c r="T1310" s="237"/>
      <c r="U1310" s="237"/>
    </row>
    <row r="1311" spans="1:21" s="172" customFormat="1">
      <c r="A1311" s="38">
        <v>16</v>
      </c>
      <c r="B1311" s="39">
        <f t="shared" si="64"/>
        <v>0</v>
      </c>
      <c r="C1311" s="39" t="str">
        <f t="shared" si="67"/>
        <v>2020 Initial Year</v>
      </c>
      <c r="D1311" s="40">
        <v>2</v>
      </c>
      <c r="E1311" s="40">
        <v>16</v>
      </c>
      <c r="F1311" s="40">
        <v>1</v>
      </c>
      <c r="G1311" s="311" t="s">
        <v>138</v>
      </c>
      <c r="H1311" s="40" t="s">
        <v>223</v>
      </c>
      <c r="I1311" s="658" t="s">
        <v>181</v>
      </c>
      <c r="J1311" s="303">
        <v>0</v>
      </c>
      <c r="K1311" s="304">
        <v>0</v>
      </c>
      <c r="L1311" s="305">
        <v>0</v>
      </c>
      <c r="M1311" s="305">
        <v>0</v>
      </c>
      <c r="N1311" s="303">
        <v>0</v>
      </c>
      <c r="O1311" s="306">
        <v>0</v>
      </c>
      <c r="P1311" s="303">
        <v>0</v>
      </c>
      <c r="Q1311" s="171">
        <f>VLOOKUP(C1311&amp;D1311&amp;A1311,'Delivery Counts'!$A$87:$I$118,8,FALSE)</f>
        <v>0</v>
      </c>
      <c r="R1311" s="171">
        <f>VLOOKUP(C1311&amp;D1311&amp;A1311,'Delivery Counts'!$A$87:$I$118,9,FALSE)</f>
        <v>0</v>
      </c>
      <c r="S1311" s="16">
        <f t="shared" si="68"/>
        <v>0</v>
      </c>
      <c r="T1311" s="237"/>
      <c r="U1311" s="237"/>
    </row>
    <row r="1312" spans="1:21" s="172" customFormat="1">
      <c r="A1312" s="38">
        <v>16</v>
      </c>
      <c r="B1312" s="39">
        <f t="shared" si="64"/>
        <v>0</v>
      </c>
      <c r="C1312" s="39" t="str">
        <f t="shared" si="67"/>
        <v>2020 Initial Year</v>
      </c>
      <c r="D1312" s="40">
        <v>2</v>
      </c>
      <c r="E1312" s="40">
        <v>16</v>
      </c>
      <c r="F1312" s="40">
        <v>1</v>
      </c>
      <c r="G1312" s="311" t="s">
        <v>138</v>
      </c>
      <c r="H1312" s="40" t="s">
        <v>150</v>
      </c>
      <c r="I1312" s="658" t="s">
        <v>204</v>
      </c>
      <c r="J1312" s="303">
        <v>0</v>
      </c>
      <c r="K1312" s="304">
        <v>0</v>
      </c>
      <c r="L1312" s="305">
        <v>0</v>
      </c>
      <c r="M1312" s="305">
        <v>0</v>
      </c>
      <c r="N1312" s="303">
        <v>0</v>
      </c>
      <c r="O1312" s="306">
        <v>0</v>
      </c>
      <c r="P1312" s="303">
        <v>0</v>
      </c>
      <c r="Q1312" s="171">
        <f>VLOOKUP(C1312&amp;D1312&amp;A1312,'Delivery Counts'!$A$87:$I$118,8,FALSE)</f>
        <v>0</v>
      </c>
      <c r="R1312" s="171">
        <f>VLOOKUP(C1312&amp;D1312&amp;A1312,'Delivery Counts'!$A$87:$I$118,9,FALSE)</f>
        <v>0</v>
      </c>
      <c r="S1312" s="16">
        <f t="shared" si="68"/>
        <v>0</v>
      </c>
      <c r="T1312" s="237"/>
      <c r="U1312" s="237"/>
    </row>
    <row r="1313" spans="1:21" s="172" customFormat="1">
      <c r="A1313" s="38">
        <v>16</v>
      </c>
      <c r="B1313" s="39">
        <f t="shared" si="64"/>
        <v>0</v>
      </c>
      <c r="C1313" s="39" t="str">
        <f t="shared" si="67"/>
        <v>2020 Initial Year</v>
      </c>
      <c r="D1313" s="40">
        <v>2</v>
      </c>
      <c r="E1313" s="40">
        <v>16</v>
      </c>
      <c r="F1313" s="40">
        <v>1</v>
      </c>
      <c r="G1313" s="311" t="s">
        <v>138</v>
      </c>
      <c r="H1313" s="40" t="s">
        <v>151</v>
      </c>
      <c r="I1313" s="658" t="s">
        <v>205</v>
      </c>
      <c r="J1313" s="303">
        <v>0</v>
      </c>
      <c r="K1313" s="304">
        <v>0</v>
      </c>
      <c r="L1313" s="305">
        <v>0</v>
      </c>
      <c r="M1313" s="305">
        <v>0</v>
      </c>
      <c r="N1313" s="303">
        <v>0</v>
      </c>
      <c r="O1313" s="306">
        <v>0</v>
      </c>
      <c r="P1313" s="303">
        <v>0</v>
      </c>
      <c r="Q1313" s="171">
        <f>VLOOKUP(C1313&amp;D1313&amp;A1313,'Delivery Counts'!$A$87:$I$118,8,FALSE)</f>
        <v>0</v>
      </c>
      <c r="R1313" s="171">
        <f>VLOOKUP(C1313&amp;D1313&amp;A1313,'Delivery Counts'!$A$87:$I$118,9,FALSE)</f>
        <v>0</v>
      </c>
      <c r="S1313" s="16">
        <f t="shared" si="68"/>
        <v>0</v>
      </c>
      <c r="T1313" s="237"/>
      <c r="U1313" s="237"/>
    </row>
    <row r="1314" spans="1:21" s="172" customFormat="1">
      <c r="A1314" s="38">
        <v>16</v>
      </c>
      <c r="B1314" s="39">
        <f t="shared" si="64"/>
        <v>0</v>
      </c>
      <c r="C1314" s="39" t="str">
        <f t="shared" si="67"/>
        <v>2020 Initial Year</v>
      </c>
      <c r="D1314" s="40">
        <v>2</v>
      </c>
      <c r="E1314" s="40">
        <v>16</v>
      </c>
      <c r="F1314" s="40">
        <v>1</v>
      </c>
      <c r="G1314" s="311" t="s">
        <v>138</v>
      </c>
      <c r="H1314" s="40" t="s">
        <v>152</v>
      </c>
      <c r="I1314" s="658" t="s">
        <v>182</v>
      </c>
      <c r="J1314" s="303">
        <v>0</v>
      </c>
      <c r="K1314" s="304">
        <v>0</v>
      </c>
      <c r="L1314" s="305">
        <v>0</v>
      </c>
      <c r="M1314" s="305">
        <v>0</v>
      </c>
      <c r="N1314" s="303">
        <v>0</v>
      </c>
      <c r="O1314" s="306">
        <v>0</v>
      </c>
      <c r="P1314" s="303">
        <v>0</v>
      </c>
      <c r="Q1314" s="171">
        <f>VLOOKUP(C1314&amp;D1314&amp;A1314,'Delivery Counts'!$A$87:$I$118,8,FALSE)</f>
        <v>0</v>
      </c>
      <c r="R1314" s="171">
        <f>VLOOKUP(C1314&amp;D1314&amp;A1314,'Delivery Counts'!$A$87:$I$118,9,FALSE)</f>
        <v>0</v>
      </c>
      <c r="S1314" s="16">
        <f t="shared" si="68"/>
        <v>0</v>
      </c>
      <c r="T1314" s="237"/>
      <c r="U1314" s="237"/>
    </row>
    <row r="1315" spans="1:21" s="172" customFormat="1">
      <c r="A1315" s="38">
        <v>16</v>
      </c>
      <c r="B1315" s="39">
        <f t="shared" si="64"/>
        <v>0</v>
      </c>
      <c r="C1315" s="39" t="str">
        <f t="shared" si="67"/>
        <v>2020 Initial Year</v>
      </c>
      <c r="D1315" s="40">
        <v>2</v>
      </c>
      <c r="E1315" s="40">
        <v>16</v>
      </c>
      <c r="F1315" s="40">
        <v>1</v>
      </c>
      <c r="G1315" s="311" t="s">
        <v>138</v>
      </c>
      <c r="H1315" s="40" t="s">
        <v>70</v>
      </c>
      <c r="I1315" s="658" t="s">
        <v>265</v>
      </c>
      <c r="J1315" s="303">
        <v>0</v>
      </c>
      <c r="K1315" s="304">
        <v>0</v>
      </c>
      <c r="L1315" s="305">
        <v>0</v>
      </c>
      <c r="M1315" s="305">
        <v>0</v>
      </c>
      <c r="N1315" s="303">
        <v>0</v>
      </c>
      <c r="O1315" s="306">
        <v>0</v>
      </c>
      <c r="P1315" s="303">
        <v>0</v>
      </c>
      <c r="Q1315" s="171">
        <f>VLOOKUP(C1315&amp;D1315&amp;A1315,'Delivery Counts'!$A$87:$I$118,8,FALSE)</f>
        <v>0</v>
      </c>
      <c r="R1315" s="171">
        <f>VLOOKUP(C1315&amp;D1315&amp;A1315,'Delivery Counts'!$A$87:$I$118,9,FALSE)</f>
        <v>0</v>
      </c>
      <c r="S1315" s="16">
        <f t="shared" si="68"/>
        <v>0</v>
      </c>
      <c r="T1315" s="237"/>
      <c r="U1315" s="237"/>
    </row>
    <row r="1316" spans="1:21" s="172" customFormat="1">
      <c r="A1316" s="38">
        <v>16</v>
      </c>
      <c r="B1316" s="39">
        <f t="shared" si="64"/>
        <v>0</v>
      </c>
      <c r="C1316" s="39" t="str">
        <f t="shared" si="67"/>
        <v>2020 Initial Year</v>
      </c>
      <c r="D1316" s="40">
        <v>2</v>
      </c>
      <c r="E1316" s="40">
        <v>16</v>
      </c>
      <c r="F1316" s="40">
        <v>1</v>
      </c>
      <c r="G1316" s="311" t="s">
        <v>138</v>
      </c>
      <c r="H1316" s="40" t="s">
        <v>71</v>
      </c>
      <c r="I1316" s="658" t="s">
        <v>266</v>
      </c>
      <c r="J1316" s="303">
        <v>0</v>
      </c>
      <c r="K1316" s="304">
        <v>0</v>
      </c>
      <c r="L1316" s="305">
        <v>0</v>
      </c>
      <c r="M1316" s="305">
        <v>0</v>
      </c>
      <c r="N1316" s="303">
        <v>0</v>
      </c>
      <c r="O1316" s="306">
        <v>0</v>
      </c>
      <c r="P1316" s="303">
        <v>0</v>
      </c>
      <c r="Q1316" s="171">
        <f>VLOOKUP(C1316&amp;D1316&amp;A1316,'Delivery Counts'!$A$87:$I$118,8,FALSE)</f>
        <v>0</v>
      </c>
      <c r="R1316" s="171">
        <f>VLOOKUP(C1316&amp;D1316&amp;A1316,'Delivery Counts'!$A$87:$I$118,9,FALSE)</f>
        <v>0</v>
      </c>
      <c r="S1316" s="16">
        <f t="shared" si="68"/>
        <v>0</v>
      </c>
      <c r="T1316" s="237"/>
      <c r="U1316" s="237"/>
    </row>
    <row r="1317" spans="1:21" s="172" customFormat="1">
      <c r="A1317" s="38">
        <v>16</v>
      </c>
      <c r="B1317" s="39">
        <f t="shared" si="64"/>
        <v>0</v>
      </c>
      <c r="C1317" s="39" t="str">
        <f t="shared" si="67"/>
        <v>2020 Initial Year</v>
      </c>
      <c r="D1317" s="40">
        <v>2</v>
      </c>
      <c r="E1317" s="40">
        <v>16</v>
      </c>
      <c r="F1317" s="40">
        <v>1</v>
      </c>
      <c r="G1317" s="311" t="s">
        <v>138</v>
      </c>
      <c r="H1317" s="40" t="s">
        <v>72</v>
      </c>
      <c r="I1317" s="658" t="s">
        <v>527</v>
      </c>
      <c r="J1317" s="303">
        <v>0</v>
      </c>
      <c r="K1317" s="304">
        <v>0</v>
      </c>
      <c r="L1317" s="305">
        <v>0</v>
      </c>
      <c r="M1317" s="305">
        <v>0</v>
      </c>
      <c r="N1317" s="303">
        <v>0</v>
      </c>
      <c r="O1317" s="306">
        <v>0</v>
      </c>
      <c r="P1317" s="303">
        <v>0</v>
      </c>
      <c r="Q1317" s="171">
        <f>VLOOKUP(C1317&amp;D1317&amp;A1317,'Delivery Counts'!$A$87:$I$118,8,FALSE)</f>
        <v>0</v>
      </c>
      <c r="R1317" s="171">
        <f>VLOOKUP(C1317&amp;D1317&amp;A1317,'Delivery Counts'!$A$87:$I$118,9,FALSE)</f>
        <v>0</v>
      </c>
      <c r="S1317" s="16">
        <f t="shared" si="68"/>
        <v>0</v>
      </c>
      <c r="T1317" s="237"/>
      <c r="U1317" s="237"/>
    </row>
    <row r="1318" spans="1:21" s="172" customFormat="1">
      <c r="A1318" s="38">
        <v>16</v>
      </c>
      <c r="B1318" s="39">
        <f t="shared" si="64"/>
        <v>0</v>
      </c>
      <c r="C1318" s="39" t="str">
        <f t="shared" si="67"/>
        <v>2020 Initial Year</v>
      </c>
      <c r="D1318" s="40">
        <v>2</v>
      </c>
      <c r="E1318" s="40">
        <v>16</v>
      </c>
      <c r="F1318" s="40">
        <v>1</v>
      </c>
      <c r="G1318" s="40" t="s">
        <v>138</v>
      </c>
      <c r="H1318" s="40" t="s">
        <v>73</v>
      </c>
      <c r="I1318" s="658" t="s">
        <v>528</v>
      </c>
      <c r="J1318" s="303">
        <v>0</v>
      </c>
      <c r="K1318" s="304">
        <v>0</v>
      </c>
      <c r="L1318" s="305">
        <v>0</v>
      </c>
      <c r="M1318" s="305">
        <v>0</v>
      </c>
      <c r="N1318" s="303">
        <v>0</v>
      </c>
      <c r="O1318" s="306">
        <v>0</v>
      </c>
      <c r="P1318" s="303">
        <v>0</v>
      </c>
      <c r="Q1318" s="171">
        <f>VLOOKUP(C1318&amp;D1318&amp;A1318,'Delivery Counts'!$A$87:$I$118,8,FALSE)</f>
        <v>0</v>
      </c>
      <c r="R1318" s="171">
        <f>VLOOKUP(C1318&amp;D1318&amp;A1318,'Delivery Counts'!$A$87:$I$118,9,FALSE)</f>
        <v>0</v>
      </c>
      <c r="S1318" s="16">
        <f t="shared" si="68"/>
        <v>0</v>
      </c>
      <c r="T1318" s="237"/>
      <c r="U1318" s="237"/>
    </row>
    <row r="1319" spans="1:21" s="172" customFormat="1">
      <c r="A1319" s="38">
        <v>16</v>
      </c>
      <c r="B1319" s="39">
        <f t="shared" si="64"/>
        <v>0</v>
      </c>
      <c r="C1319" s="39" t="str">
        <f t="shared" si="67"/>
        <v>2020 Initial Year</v>
      </c>
      <c r="D1319" s="40">
        <v>2</v>
      </c>
      <c r="E1319" s="40">
        <v>16</v>
      </c>
      <c r="F1319" s="40">
        <v>1</v>
      </c>
      <c r="G1319" s="40" t="s">
        <v>138</v>
      </c>
      <c r="H1319" s="40" t="s">
        <v>409</v>
      </c>
      <c r="I1319" s="640" t="s">
        <v>803</v>
      </c>
      <c r="J1319" s="303">
        <v>0</v>
      </c>
      <c r="K1319" s="304">
        <v>0</v>
      </c>
      <c r="L1319" s="305">
        <v>0</v>
      </c>
      <c r="M1319" s="305">
        <v>0</v>
      </c>
      <c r="N1319" s="303">
        <v>0</v>
      </c>
      <c r="O1319" s="306">
        <v>0</v>
      </c>
      <c r="P1319" s="303">
        <v>0</v>
      </c>
      <c r="Q1319" s="171">
        <f>VLOOKUP(C1319&amp;D1319&amp;A1319,'Delivery Counts'!$A$87:$I$118,8,FALSE)</f>
        <v>0</v>
      </c>
      <c r="R1319" s="171">
        <f>VLOOKUP(C1319&amp;D1319&amp;A1319,'Delivery Counts'!$A$87:$I$118,9,FALSE)</f>
        <v>0</v>
      </c>
      <c r="S1319" s="16">
        <f t="shared" si="68"/>
        <v>0</v>
      </c>
      <c r="T1319" s="237"/>
      <c r="U1319" s="237"/>
    </row>
    <row r="1320" spans="1:21" s="172" customFormat="1">
      <c r="A1320" s="38">
        <v>17</v>
      </c>
      <c r="B1320" s="39">
        <f t="shared" si="64"/>
        <v>0</v>
      </c>
      <c r="C1320" s="39" t="str">
        <f t="shared" si="67"/>
        <v>2020 Initial Year</v>
      </c>
      <c r="D1320" s="40">
        <v>2</v>
      </c>
      <c r="E1320" s="40">
        <v>17</v>
      </c>
      <c r="F1320" s="40">
        <v>1</v>
      </c>
      <c r="G1320" s="40" t="s">
        <v>139</v>
      </c>
      <c r="H1320" s="40" t="s">
        <v>211</v>
      </c>
      <c r="I1320" s="640" t="s">
        <v>261</v>
      </c>
      <c r="J1320" s="303">
        <v>0</v>
      </c>
      <c r="K1320" s="304">
        <v>0</v>
      </c>
      <c r="L1320" s="305">
        <v>0</v>
      </c>
      <c r="M1320" s="305">
        <v>0</v>
      </c>
      <c r="N1320" s="303">
        <v>0</v>
      </c>
      <c r="O1320" s="306">
        <v>0</v>
      </c>
      <c r="P1320" s="303">
        <v>0</v>
      </c>
      <c r="Q1320" s="171">
        <f>VLOOKUP(C1320&amp;D1320&amp;A1320,'Delivery Counts'!$A$87:$I$118,8,FALSE)</f>
        <v>0</v>
      </c>
      <c r="R1320" s="171">
        <f>VLOOKUP(C1320&amp;D1320&amp;A1320,'Delivery Counts'!$A$87:$I$118,9,FALSE)</f>
        <v>0</v>
      </c>
      <c r="S1320" s="16">
        <f t="shared" si="68"/>
        <v>0</v>
      </c>
      <c r="T1320" s="237"/>
      <c r="U1320" s="237"/>
    </row>
    <row r="1321" spans="1:21" s="172" customFormat="1">
      <c r="A1321" s="38">
        <v>17</v>
      </c>
      <c r="B1321" s="39">
        <f t="shared" si="64"/>
        <v>0</v>
      </c>
      <c r="C1321" s="39" t="str">
        <f t="shared" si="67"/>
        <v>2020 Initial Year</v>
      </c>
      <c r="D1321" s="40">
        <v>2</v>
      </c>
      <c r="E1321" s="40">
        <v>17</v>
      </c>
      <c r="F1321" s="40">
        <v>1</v>
      </c>
      <c r="G1321" s="311" t="s">
        <v>139</v>
      </c>
      <c r="H1321" s="40" t="s">
        <v>214</v>
      </c>
      <c r="I1321" s="658" t="s">
        <v>676</v>
      </c>
      <c r="J1321" s="303">
        <v>0</v>
      </c>
      <c r="K1321" s="304">
        <v>0</v>
      </c>
      <c r="L1321" s="305">
        <v>0</v>
      </c>
      <c r="M1321" s="305">
        <v>0</v>
      </c>
      <c r="N1321" s="303">
        <v>0</v>
      </c>
      <c r="O1321" s="306">
        <v>0</v>
      </c>
      <c r="P1321" s="303">
        <v>0</v>
      </c>
      <c r="Q1321" s="171">
        <f>VLOOKUP(C1321&amp;D1321&amp;A1321,'Delivery Counts'!$A$87:$I$118,8,FALSE)</f>
        <v>0</v>
      </c>
      <c r="R1321" s="171">
        <f>VLOOKUP(C1321&amp;D1321&amp;A1321,'Delivery Counts'!$A$87:$I$118,9,FALSE)</f>
        <v>0</v>
      </c>
      <c r="S1321" s="16">
        <f t="shared" si="68"/>
        <v>0</v>
      </c>
      <c r="T1321" s="237"/>
      <c r="U1321" s="237"/>
    </row>
    <row r="1322" spans="1:21" s="172" customFormat="1">
      <c r="A1322" s="38">
        <v>17</v>
      </c>
      <c r="B1322" s="39">
        <f t="shared" si="64"/>
        <v>0</v>
      </c>
      <c r="C1322" s="39" t="str">
        <f t="shared" si="67"/>
        <v>2020 Initial Year</v>
      </c>
      <c r="D1322" s="40">
        <v>2</v>
      </c>
      <c r="E1322" s="40">
        <v>17</v>
      </c>
      <c r="F1322" s="40">
        <v>1</v>
      </c>
      <c r="G1322" s="311" t="s">
        <v>139</v>
      </c>
      <c r="H1322" s="40" t="s">
        <v>215</v>
      </c>
      <c r="I1322" s="658" t="s">
        <v>216</v>
      </c>
      <c r="J1322" s="303">
        <v>0</v>
      </c>
      <c r="K1322" s="304">
        <v>0</v>
      </c>
      <c r="L1322" s="305">
        <v>0</v>
      </c>
      <c r="M1322" s="305">
        <v>0</v>
      </c>
      <c r="N1322" s="303">
        <v>0</v>
      </c>
      <c r="O1322" s="306">
        <v>0</v>
      </c>
      <c r="P1322" s="303">
        <v>0</v>
      </c>
      <c r="Q1322" s="171">
        <f>VLOOKUP(C1322&amp;D1322&amp;A1322,'Delivery Counts'!$A$87:$I$118,8,FALSE)</f>
        <v>0</v>
      </c>
      <c r="R1322" s="171">
        <f>VLOOKUP(C1322&amp;D1322&amp;A1322,'Delivery Counts'!$A$87:$I$118,9,FALSE)</f>
        <v>0</v>
      </c>
      <c r="S1322" s="16">
        <f t="shared" si="68"/>
        <v>0</v>
      </c>
      <c r="T1322" s="237"/>
      <c r="U1322" s="237"/>
    </row>
    <row r="1323" spans="1:21">
      <c r="A1323" s="38">
        <v>17</v>
      </c>
      <c r="B1323" s="39">
        <f t="shared" si="64"/>
        <v>0</v>
      </c>
      <c r="C1323" s="39" t="str">
        <f t="shared" ref="C1323:C1386" si="71">$C$1158</f>
        <v>2020 Initial Year</v>
      </c>
      <c r="D1323" s="40">
        <v>2</v>
      </c>
      <c r="E1323" s="40">
        <v>17</v>
      </c>
      <c r="F1323" s="40">
        <v>1</v>
      </c>
      <c r="G1323" s="311" t="s">
        <v>139</v>
      </c>
      <c r="H1323" s="40" t="s">
        <v>217</v>
      </c>
      <c r="I1323" s="658" t="s">
        <v>262</v>
      </c>
      <c r="J1323" s="303">
        <v>0</v>
      </c>
      <c r="K1323" s="304">
        <v>0</v>
      </c>
      <c r="L1323" s="305">
        <v>0</v>
      </c>
      <c r="M1323" s="305">
        <v>0</v>
      </c>
      <c r="N1323" s="303">
        <v>0</v>
      </c>
      <c r="O1323" s="306">
        <v>0</v>
      </c>
      <c r="P1323" s="303">
        <v>0</v>
      </c>
      <c r="Q1323" s="171">
        <f>VLOOKUP(C1323&amp;D1323&amp;A1323,'Delivery Counts'!$A$87:$I$118,8,FALSE)</f>
        <v>0</v>
      </c>
      <c r="R1323" s="171">
        <f>VLOOKUP(C1323&amp;D1323&amp;A1323,'Delivery Counts'!$A$87:$I$118,9,FALSE)</f>
        <v>0</v>
      </c>
      <c r="S1323" s="16">
        <f t="shared" ref="S1323:S1386" si="72">Q1323+R1323</f>
        <v>0</v>
      </c>
    </row>
    <row r="1324" spans="1:21">
      <c r="A1324" s="38">
        <v>17</v>
      </c>
      <c r="B1324" s="39">
        <f t="shared" si="64"/>
        <v>0</v>
      </c>
      <c r="C1324" s="39" t="str">
        <f t="shared" si="71"/>
        <v>2020 Initial Year</v>
      </c>
      <c r="D1324" s="40">
        <v>2</v>
      </c>
      <c r="E1324" s="40">
        <v>17</v>
      </c>
      <c r="F1324" s="40">
        <v>1</v>
      </c>
      <c r="G1324" s="311" t="s">
        <v>139</v>
      </c>
      <c r="H1324" s="40" t="s">
        <v>218</v>
      </c>
      <c r="I1324" s="658" t="s">
        <v>677</v>
      </c>
      <c r="J1324" s="303">
        <v>0</v>
      </c>
      <c r="K1324" s="304">
        <v>0</v>
      </c>
      <c r="L1324" s="305">
        <v>0</v>
      </c>
      <c r="M1324" s="305">
        <v>0</v>
      </c>
      <c r="N1324" s="303">
        <v>0</v>
      </c>
      <c r="O1324" s="306">
        <v>0</v>
      </c>
      <c r="P1324" s="303">
        <v>0</v>
      </c>
      <c r="Q1324" s="171">
        <f>VLOOKUP(C1324&amp;D1324&amp;A1324,'Delivery Counts'!$A$87:$I$118,8,FALSE)</f>
        <v>0</v>
      </c>
      <c r="R1324" s="171">
        <f>VLOOKUP(C1324&amp;D1324&amp;A1324,'Delivery Counts'!$A$87:$I$118,9,FALSE)</f>
        <v>0</v>
      </c>
      <c r="S1324" s="16">
        <f t="shared" si="72"/>
        <v>0</v>
      </c>
    </row>
    <row r="1325" spans="1:21" s="172" customFormat="1">
      <c r="A1325" s="38">
        <v>17</v>
      </c>
      <c r="B1325" s="39">
        <f t="shared" si="64"/>
        <v>0</v>
      </c>
      <c r="C1325" s="39" t="str">
        <f t="shared" si="71"/>
        <v>2020 Initial Year</v>
      </c>
      <c r="D1325" s="40">
        <v>2</v>
      </c>
      <c r="E1325" s="40">
        <v>17</v>
      </c>
      <c r="F1325" s="40">
        <v>1</v>
      </c>
      <c r="G1325" s="311" t="s">
        <v>139</v>
      </c>
      <c r="H1325" s="40" t="s">
        <v>219</v>
      </c>
      <c r="I1325" s="658" t="s">
        <v>263</v>
      </c>
      <c r="J1325" s="303">
        <v>0</v>
      </c>
      <c r="K1325" s="304">
        <v>0</v>
      </c>
      <c r="L1325" s="305">
        <v>0</v>
      </c>
      <c r="M1325" s="305">
        <v>0</v>
      </c>
      <c r="N1325" s="303">
        <v>0</v>
      </c>
      <c r="O1325" s="306">
        <v>0</v>
      </c>
      <c r="P1325" s="303">
        <v>0</v>
      </c>
      <c r="Q1325" s="171">
        <f>VLOOKUP(C1325&amp;D1325&amp;A1325,'Delivery Counts'!$A$87:$I$118,8,FALSE)</f>
        <v>0</v>
      </c>
      <c r="R1325" s="171">
        <f>VLOOKUP(C1325&amp;D1325&amp;A1325,'Delivery Counts'!$A$87:$I$118,9,FALSE)</f>
        <v>0</v>
      </c>
      <c r="S1325" s="16">
        <f t="shared" si="72"/>
        <v>0</v>
      </c>
    </row>
    <row r="1326" spans="1:21" s="172" customFormat="1">
      <c r="A1326" s="38">
        <v>17</v>
      </c>
      <c r="B1326" s="39">
        <f t="shared" si="64"/>
        <v>0</v>
      </c>
      <c r="C1326" s="39" t="str">
        <f t="shared" si="71"/>
        <v>2020 Initial Year</v>
      </c>
      <c r="D1326" s="40">
        <v>2</v>
      </c>
      <c r="E1326" s="40">
        <v>17</v>
      </c>
      <c r="F1326" s="40">
        <v>1</v>
      </c>
      <c r="G1326" s="311" t="s">
        <v>139</v>
      </c>
      <c r="H1326" s="40" t="s">
        <v>220</v>
      </c>
      <c r="I1326" s="658" t="s">
        <v>675</v>
      </c>
      <c r="J1326" s="303">
        <v>0</v>
      </c>
      <c r="K1326" s="304">
        <v>0</v>
      </c>
      <c r="L1326" s="305">
        <v>0</v>
      </c>
      <c r="M1326" s="305">
        <v>0</v>
      </c>
      <c r="N1326" s="303">
        <v>0</v>
      </c>
      <c r="O1326" s="306">
        <v>0</v>
      </c>
      <c r="P1326" s="303">
        <v>0</v>
      </c>
      <c r="Q1326" s="171">
        <f>VLOOKUP(C1326&amp;D1326&amp;A1326,'Delivery Counts'!$A$87:$I$118,8,FALSE)</f>
        <v>0</v>
      </c>
      <c r="R1326" s="171">
        <f>VLOOKUP(C1326&amp;D1326&amp;A1326,'Delivery Counts'!$A$87:$I$118,9,FALSE)</f>
        <v>0</v>
      </c>
      <c r="S1326" s="16">
        <f t="shared" si="72"/>
        <v>0</v>
      </c>
      <c r="T1326" s="237"/>
      <c r="U1326" s="237"/>
    </row>
    <row r="1327" spans="1:21" s="172" customFormat="1">
      <c r="A1327" s="38">
        <v>17</v>
      </c>
      <c r="B1327" s="39">
        <f t="shared" si="64"/>
        <v>0</v>
      </c>
      <c r="C1327" s="39" t="str">
        <f t="shared" si="71"/>
        <v>2020 Initial Year</v>
      </c>
      <c r="D1327" s="40">
        <v>2</v>
      </c>
      <c r="E1327" s="40">
        <v>17</v>
      </c>
      <c r="F1327" s="40">
        <v>1</v>
      </c>
      <c r="G1327" s="311" t="s">
        <v>139</v>
      </c>
      <c r="H1327" s="40" t="s">
        <v>221</v>
      </c>
      <c r="I1327" s="658" t="s">
        <v>264</v>
      </c>
      <c r="J1327" s="303">
        <v>0</v>
      </c>
      <c r="K1327" s="304">
        <v>0</v>
      </c>
      <c r="L1327" s="305">
        <v>0</v>
      </c>
      <c r="M1327" s="305">
        <v>0</v>
      </c>
      <c r="N1327" s="303">
        <v>0</v>
      </c>
      <c r="O1327" s="306">
        <v>0</v>
      </c>
      <c r="P1327" s="303">
        <v>0</v>
      </c>
      <c r="Q1327" s="171">
        <f>VLOOKUP(C1327&amp;D1327&amp;A1327,'Delivery Counts'!$A$87:$I$118,8,FALSE)</f>
        <v>0</v>
      </c>
      <c r="R1327" s="171">
        <f>VLOOKUP(C1327&amp;D1327&amp;A1327,'Delivery Counts'!$A$87:$I$118,9,FALSE)</f>
        <v>0</v>
      </c>
      <c r="S1327" s="16">
        <f t="shared" si="72"/>
        <v>0</v>
      </c>
      <c r="T1327" s="237"/>
      <c r="U1327" s="237"/>
    </row>
    <row r="1328" spans="1:21" s="172" customFormat="1">
      <c r="A1328" s="38">
        <v>17</v>
      </c>
      <c r="B1328" s="39">
        <f t="shared" si="64"/>
        <v>0</v>
      </c>
      <c r="C1328" s="39" t="str">
        <f t="shared" si="71"/>
        <v>2020 Initial Year</v>
      </c>
      <c r="D1328" s="40">
        <v>2</v>
      </c>
      <c r="E1328" s="40">
        <v>17</v>
      </c>
      <c r="F1328" s="40">
        <v>1</v>
      </c>
      <c r="G1328" s="311" t="s">
        <v>139</v>
      </c>
      <c r="H1328" s="40" t="s">
        <v>222</v>
      </c>
      <c r="I1328" s="658" t="s">
        <v>206</v>
      </c>
      <c r="J1328" s="303">
        <v>0</v>
      </c>
      <c r="K1328" s="304">
        <v>0</v>
      </c>
      <c r="L1328" s="305">
        <v>0</v>
      </c>
      <c r="M1328" s="305">
        <v>0</v>
      </c>
      <c r="N1328" s="303">
        <v>0</v>
      </c>
      <c r="O1328" s="306">
        <v>0</v>
      </c>
      <c r="P1328" s="303">
        <v>0</v>
      </c>
      <c r="Q1328" s="171">
        <f>VLOOKUP(C1328&amp;D1328&amp;A1328,'Delivery Counts'!$A$87:$I$118,8,FALSE)</f>
        <v>0</v>
      </c>
      <c r="R1328" s="171">
        <f>VLOOKUP(C1328&amp;D1328&amp;A1328,'Delivery Counts'!$A$87:$I$118,9,FALSE)</f>
        <v>0</v>
      </c>
      <c r="S1328" s="16">
        <f t="shared" si="72"/>
        <v>0</v>
      </c>
      <c r="T1328" s="237"/>
      <c r="U1328" s="237"/>
    </row>
    <row r="1329" spans="1:21" s="172" customFormat="1">
      <c r="A1329" s="38">
        <v>17</v>
      </c>
      <c r="B1329" s="39">
        <f t="shared" si="64"/>
        <v>0</v>
      </c>
      <c r="C1329" s="39" t="str">
        <f t="shared" si="71"/>
        <v>2020 Initial Year</v>
      </c>
      <c r="D1329" s="40">
        <v>2</v>
      </c>
      <c r="E1329" s="40">
        <v>17</v>
      </c>
      <c r="F1329" s="40">
        <v>1</v>
      </c>
      <c r="G1329" s="311" t="s">
        <v>139</v>
      </c>
      <c r="H1329" s="40" t="s">
        <v>223</v>
      </c>
      <c r="I1329" s="658" t="s">
        <v>181</v>
      </c>
      <c r="J1329" s="303">
        <v>0</v>
      </c>
      <c r="K1329" s="304">
        <v>0</v>
      </c>
      <c r="L1329" s="305">
        <v>0</v>
      </c>
      <c r="M1329" s="305">
        <v>0</v>
      </c>
      <c r="N1329" s="303">
        <v>0</v>
      </c>
      <c r="O1329" s="306">
        <v>0</v>
      </c>
      <c r="P1329" s="303">
        <v>0</v>
      </c>
      <c r="Q1329" s="171">
        <f>VLOOKUP(C1329&amp;D1329&amp;A1329,'Delivery Counts'!$A$87:$I$118,8,FALSE)</f>
        <v>0</v>
      </c>
      <c r="R1329" s="171">
        <f>VLOOKUP(C1329&amp;D1329&amp;A1329,'Delivery Counts'!$A$87:$I$118,9,FALSE)</f>
        <v>0</v>
      </c>
      <c r="S1329" s="16">
        <f t="shared" si="72"/>
        <v>0</v>
      </c>
      <c r="T1329" s="237"/>
      <c r="U1329" s="237"/>
    </row>
    <row r="1330" spans="1:21" s="172" customFormat="1">
      <c r="A1330" s="38">
        <v>17</v>
      </c>
      <c r="B1330" s="39">
        <f t="shared" si="64"/>
        <v>0</v>
      </c>
      <c r="C1330" s="39" t="str">
        <f t="shared" si="71"/>
        <v>2020 Initial Year</v>
      </c>
      <c r="D1330" s="40">
        <v>2</v>
      </c>
      <c r="E1330" s="40">
        <v>17</v>
      </c>
      <c r="F1330" s="40">
        <v>1</v>
      </c>
      <c r="G1330" s="311" t="s">
        <v>139</v>
      </c>
      <c r="H1330" s="40" t="s">
        <v>150</v>
      </c>
      <c r="I1330" s="658" t="s">
        <v>204</v>
      </c>
      <c r="J1330" s="303">
        <v>0</v>
      </c>
      <c r="K1330" s="304">
        <v>0</v>
      </c>
      <c r="L1330" s="305">
        <v>0</v>
      </c>
      <c r="M1330" s="305">
        <v>0</v>
      </c>
      <c r="N1330" s="303">
        <v>0</v>
      </c>
      <c r="O1330" s="306">
        <v>0</v>
      </c>
      <c r="P1330" s="303">
        <v>0</v>
      </c>
      <c r="Q1330" s="171">
        <f>VLOOKUP(C1330&amp;D1330&amp;A1330,'Delivery Counts'!$A$87:$I$118,8,FALSE)</f>
        <v>0</v>
      </c>
      <c r="R1330" s="171">
        <f>VLOOKUP(C1330&amp;D1330&amp;A1330,'Delivery Counts'!$A$87:$I$118,9,FALSE)</f>
        <v>0</v>
      </c>
      <c r="S1330" s="16">
        <f t="shared" si="72"/>
        <v>0</v>
      </c>
      <c r="T1330" s="237"/>
      <c r="U1330" s="237"/>
    </row>
    <row r="1331" spans="1:21" s="172" customFormat="1">
      <c r="A1331" s="38">
        <v>17</v>
      </c>
      <c r="B1331" s="39">
        <f t="shared" si="64"/>
        <v>0</v>
      </c>
      <c r="C1331" s="39" t="str">
        <f t="shared" si="71"/>
        <v>2020 Initial Year</v>
      </c>
      <c r="D1331" s="40">
        <v>2</v>
      </c>
      <c r="E1331" s="40">
        <v>17</v>
      </c>
      <c r="F1331" s="40">
        <v>1</v>
      </c>
      <c r="G1331" s="311" t="s">
        <v>139</v>
      </c>
      <c r="H1331" s="40" t="s">
        <v>151</v>
      </c>
      <c r="I1331" s="658" t="s">
        <v>205</v>
      </c>
      <c r="J1331" s="303">
        <v>0</v>
      </c>
      <c r="K1331" s="304">
        <v>0</v>
      </c>
      <c r="L1331" s="305">
        <v>0</v>
      </c>
      <c r="M1331" s="305">
        <v>0</v>
      </c>
      <c r="N1331" s="303">
        <v>0</v>
      </c>
      <c r="O1331" s="306">
        <v>0</v>
      </c>
      <c r="P1331" s="303">
        <v>0</v>
      </c>
      <c r="Q1331" s="171">
        <f>VLOOKUP(C1331&amp;D1331&amp;A1331,'Delivery Counts'!$A$87:$I$118,8,FALSE)</f>
        <v>0</v>
      </c>
      <c r="R1331" s="171">
        <f>VLOOKUP(C1331&amp;D1331&amp;A1331,'Delivery Counts'!$A$87:$I$118,9,FALSE)</f>
        <v>0</v>
      </c>
      <c r="S1331" s="16">
        <f t="shared" si="72"/>
        <v>0</v>
      </c>
      <c r="T1331" s="237"/>
      <c r="U1331" s="237"/>
    </row>
    <row r="1332" spans="1:21" s="172" customFormat="1">
      <c r="A1332" s="38">
        <v>17</v>
      </c>
      <c r="B1332" s="39">
        <f t="shared" si="64"/>
        <v>0</v>
      </c>
      <c r="C1332" s="39" t="str">
        <f t="shared" si="71"/>
        <v>2020 Initial Year</v>
      </c>
      <c r="D1332" s="40">
        <v>2</v>
      </c>
      <c r="E1332" s="40">
        <v>17</v>
      </c>
      <c r="F1332" s="40">
        <v>1</v>
      </c>
      <c r="G1332" s="311" t="s">
        <v>139</v>
      </c>
      <c r="H1332" s="40" t="s">
        <v>152</v>
      </c>
      <c r="I1332" s="658" t="s">
        <v>182</v>
      </c>
      <c r="J1332" s="303">
        <v>0</v>
      </c>
      <c r="K1332" s="304">
        <v>0</v>
      </c>
      <c r="L1332" s="305">
        <v>0</v>
      </c>
      <c r="M1332" s="305">
        <v>0</v>
      </c>
      <c r="N1332" s="303">
        <v>0</v>
      </c>
      <c r="O1332" s="306">
        <v>0</v>
      </c>
      <c r="P1332" s="303">
        <v>0</v>
      </c>
      <c r="Q1332" s="171">
        <f>VLOOKUP(C1332&amp;D1332&amp;A1332,'Delivery Counts'!$A$87:$I$118,8,FALSE)</f>
        <v>0</v>
      </c>
      <c r="R1332" s="171">
        <f>VLOOKUP(C1332&amp;D1332&amp;A1332,'Delivery Counts'!$A$87:$I$118,9,FALSE)</f>
        <v>0</v>
      </c>
      <c r="S1332" s="16">
        <f t="shared" si="72"/>
        <v>0</v>
      </c>
      <c r="T1332" s="237"/>
      <c r="U1332" s="237"/>
    </row>
    <row r="1333" spans="1:21" s="172" customFormat="1">
      <c r="A1333" s="38">
        <v>17</v>
      </c>
      <c r="B1333" s="39">
        <f t="shared" si="64"/>
        <v>0</v>
      </c>
      <c r="C1333" s="39" t="str">
        <f t="shared" si="71"/>
        <v>2020 Initial Year</v>
      </c>
      <c r="D1333" s="40">
        <v>2</v>
      </c>
      <c r="E1333" s="40">
        <v>17</v>
      </c>
      <c r="F1333" s="40">
        <v>1</v>
      </c>
      <c r="G1333" s="311" t="s">
        <v>139</v>
      </c>
      <c r="H1333" s="40" t="s">
        <v>70</v>
      </c>
      <c r="I1333" s="658" t="s">
        <v>265</v>
      </c>
      <c r="J1333" s="303">
        <v>0</v>
      </c>
      <c r="K1333" s="304">
        <v>0</v>
      </c>
      <c r="L1333" s="305">
        <v>0</v>
      </c>
      <c r="M1333" s="305">
        <v>0</v>
      </c>
      <c r="N1333" s="303">
        <v>0</v>
      </c>
      <c r="O1333" s="306">
        <v>0</v>
      </c>
      <c r="P1333" s="303">
        <v>0</v>
      </c>
      <c r="Q1333" s="171">
        <f>VLOOKUP(C1333&amp;D1333&amp;A1333,'Delivery Counts'!$A$87:$I$118,8,FALSE)</f>
        <v>0</v>
      </c>
      <c r="R1333" s="171">
        <f>VLOOKUP(C1333&amp;D1333&amp;A1333,'Delivery Counts'!$A$87:$I$118,9,FALSE)</f>
        <v>0</v>
      </c>
      <c r="S1333" s="16">
        <f t="shared" si="72"/>
        <v>0</v>
      </c>
      <c r="T1333" s="237"/>
      <c r="U1333" s="237"/>
    </row>
    <row r="1334" spans="1:21" s="172" customFormat="1">
      <c r="A1334" s="38">
        <v>17</v>
      </c>
      <c r="B1334" s="39">
        <f t="shared" si="64"/>
        <v>0</v>
      </c>
      <c r="C1334" s="39" t="str">
        <f t="shared" si="71"/>
        <v>2020 Initial Year</v>
      </c>
      <c r="D1334" s="40">
        <v>2</v>
      </c>
      <c r="E1334" s="40">
        <v>17</v>
      </c>
      <c r="F1334" s="40">
        <v>1</v>
      </c>
      <c r="G1334" s="311" t="s">
        <v>139</v>
      </c>
      <c r="H1334" s="40" t="s">
        <v>71</v>
      </c>
      <c r="I1334" s="658" t="s">
        <v>266</v>
      </c>
      <c r="J1334" s="303">
        <v>0</v>
      </c>
      <c r="K1334" s="304">
        <v>0</v>
      </c>
      <c r="L1334" s="305">
        <v>0</v>
      </c>
      <c r="M1334" s="305">
        <v>0</v>
      </c>
      <c r="N1334" s="303">
        <v>0</v>
      </c>
      <c r="O1334" s="306">
        <v>0</v>
      </c>
      <c r="P1334" s="303">
        <v>0</v>
      </c>
      <c r="Q1334" s="171">
        <f>VLOOKUP(C1334&amp;D1334&amp;A1334,'Delivery Counts'!$A$87:$I$118,8,FALSE)</f>
        <v>0</v>
      </c>
      <c r="R1334" s="171">
        <f>VLOOKUP(C1334&amp;D1334&amp;A1334,'Delivery Counts'!$A$87:$I$118,9,FALSE)</f>
        <v>0</v>
      </c>
      <c r="S1334" s="16">
        <f t="shared" si="72"/>
        <v>0</v>
      </c>
      <c r="T1334" s="237"/>
      <c r="U1334" s="237"/>
    </row>
    <row r="1335" spans="1:21" s="172" customFormat="1">
      <c r="A1335" s="38">
        <v>17</v>
      </c>
      <c r="B1335" s="39">
        <f t="shared" si="64"/>
        <v>0</v>
      </c>
      <c r="C1335" s="39" t="str">
        <f t="shared" si="71"/>
        <v>2020 Initial Year</v>
      </c>
      <c r="D1335" s="40">
        <v>2</v>
      </c>
      <c r="E1335" s="40">
        <v>17</v>
      </c>
      <c r="F1335" s="40">
        <v>1</v>
      </c>
      <c r="G1335" s="311" t="s">
        <v>139</v>
      </c>
      <c r="H1335" s="40" t="s">
        <v>72</v>
      </c>
      <c r="I1335" s="658" t="s">
        <v>527</v>
      </c>
      <c r="J1335" s="303">
        <v>0</v>
      </c>
      <c r="K1335" s="304">
        <v>0</v>
      </c>
      <c r="L1335" s="305">
        <v>0</v>
      </c>
      <c r="M1335" s="305">
        <v>0</v>
      </c>
      <c r="N1335" s="303">
        <v>0</v>
      </c>
      <c r="O1335" s="306">
        <v>0</v>
      </c>
      <c r="P1335" s="303">
        <v>0</v>
      </c>
      <c r="Q1335" s="171">
        <f>VLOOKUP(C1335&amp;D1335&amp;A1335,'Delivery Counts'!$A$87:$I$118,8,FALSE)</f>
        <v>0</v>
      </c>
      <c r="R1335" s="171">
        <f>VLOOKUP(C1335&amp;D1335&amp;A1335,'Delivery Counts'!$A$87:$I$118,9,FALSE)</f>
        <v>0</v>
      </c>
      <c r="S1335" s="16">
        <f t="shared" si="72"/>
        <v>0</v>
      </c>
      <c r="T1335" s="237"/>
      <c r="U1335" s="237"/>
    </row>
    <row r="1336" spans="1:21" s="172" customFormat="1">
      <c r="A1336" s="38">
        <v>17</v>
      </c>
      <c r="B1336" s="39">
        <f t="shared" si="64"/>
        <v>0</v>
      </c>
      <c r="C1336" s="39" t="str">
        <f t="shared" si="71"/>
        <v>2020 Initial Year</v>
      </c>
      <c r="D1336" s="40">
        <v>2</v>
      </c>
      <c r="E1336" s="40">
        <v>17</v>
      </c>
      <c r="F1336" s="40">
        <v>1</v>
      </c>
      <c r="G1336" s="40" t="s">
        <v>139</v>
      </c>
      <c r="H1336" s="40" t="s">
        <v>73</v>
      </c>
      <c r="I1336" s="658" t="s">
        <v>528</v>
      </c>
      <c r="J1336" s="303">
        <v>0</v>
      </c>
      <c r="K1336" s="304">
        <v>0</v>
      </c>
      <c r="L1336" s="305">
        <v>0</v>
      </c>
      <c r="M1336" s="305">
        <v>0</v>
      </c>
      <c r="N1336" s="303">
        <v>0</v>
      </c>
      <c r="O1336" s="306">
        <v>0</v>
      </c>
      <c r="P1336" s="303">
        <v>0</v>
      </c>
      <c r="Q1336" s="171">
        <f>VLOOKUP(C1336&amp;D1336&amp;A1336,'Delivery Counts'!$A$87:$I$118,8,FALSE)</f>
        <v>0</v>
      </c>
      <c r="R1336" s="171">
        <f>VLOOKUP(C1336&amp;D1336&amp;A1336,'Delivery Counts'!$A$87:$I$118,9,FALSE)</f>
        <v>0</v>
      </c>
      <c r="S1336" s="16">
        <f t="shared" si="72"/>
        <v>0</v>
      </c>
      <c r="T1336" s="237"/>
      <c r="U1336" s="237"/>
    </row>
    <row r="1337" spans="1:21" s="172" customFormat="1">
      <c r="A1337" s="38">
        <v>17</v>
      </c>
      <c r="B1337" s="39">
        <f t="shared" si="64"/>
        <v>0</v>
      </c>
      <c r="C1337" s="39" t="str">
        <f t="shared" si="71"/>
        <v>2020 Initial Year</v>
      </c>
      <c r="D1337" s="40">
        <v>2</v>
      </c>
      <c r="E1337" s="40">
        <v>17</v>
      </c>
      <c r="F1337" s="40">
        <v>1</v>
      </c>
      <c r="G1337" s="40" t="s">
        <v>139</v>
      </c>
      <c r="H1337" s="40" t="s">
        <v>409</v>
      </c>
      <c r="I1337" s="640" t="s">
        <v>803</v>
      </c>
      <c r="J1337" s="303">
        <v>0</v>
      </c>
      <c r="K1337" s="304">
        <v>0</v>
      </c>
      <c r="L1337" s="305">
        <v>0</v>
      </c>
      <c r="M1337" s="305">
        <v>0</v>
      </c>
      <c r="N1337" s="303">
        <v>0</v>
      </c>
      <c r="O1337" s="306">
        <v>0</v>
      </c>
      <c r="P1337" s="303">
        <v>0</v>
      </c>
      <c r="Q1337" s="171">
        <f>VLOOKUP(C1337&amp;D1337&amp;A1337,'Delivery Counts'!$A$87:$I$118,8,FALSE)</f>
        <v>0</v>
      </c>
      <c r="R1337" s="171">
        <f>VLOOKUP(C1337&amp;D1337&amp;A1337,'Delivery Counts'!$A$87:$I$118,9,FALSE)</f>
        <v>0</v>
      </c>
      <c r="S1337" s="16">
        <f t="shared" si="72"/>
        <v>0</v>
      </c>
      <c r="T1337" s="237"/>
      <c r="U1337" s="237"/>
    </row>
    <row r="1338" spans="1:21" s="172" customFormat="1">
      <c r="A1338" s="38">
        <v>18</v>
      </c>
      <c r="B1338" s="39">
        <f t="shared" si="64"/>
        <v>0</v>
      </c>
      <c r="C1338" s="39" t="str">
        <f t="shared" si="71"/>
        <v>2020 Initial Year</v>
      </c>
      <c r="D1338" s="40">
        <v>2</v>
      </c>
      <c r="E1338" s="40">
        <v>18</v>
      </c>
      <c r="F1338" s="662" t="s">
        <v>739</v>
      </c>
      <c r="G1338" s="40" t="s">
        <v>138</v>
      </c>
      <c r="H1338" s="40" t="s">
        <v>211</v>
      </c>
      <c r="I1338" s="640" t="s">
        <v>261</v>
      </c>
      <c r="J1338" s="303">
        <v>0</v>
      </c>
      <c r="K1338" s="304">
        <v>0</v>
      </c>
      <c r="L1338" s="305">
        <v>0</v>
      </c>
      <c r="M1338" s="305">
        <v>0</v>
      </c>
      <c r="N1338" s="303">
        <v>0</v>
      </c>
      <c r="O1338" s="306">
        <v>0</v>
      </c>
      <c r="P1338" s="303">
        <v>0</v>
      </c>
      <c r="Q1338" s="171">
        <f>VLOOKUP(C1338&amp;D1338&amp;A1338,'Delivery Counts'!$A$87:$I$118,8,FALSE)</f>
        <v>0</v>
      </c>
      <c r="R1338" s="171">
        <f>VLOOKUP(C1338&amp;D1338&amp;A1338,'Delivery Counts'!$A$87:$I$118,9,FALSE)</f>
        <v>0</v>
      </c>
      <c r="S1338" s="16">
        <f t="shared" si="72"/>
        <v>0</v>
      </c>
      <c r="T1338" s="237"/>
      <c r="U1338" s="237"/>
    </row>
    <row r="1339" spans="1:21" s="172" customFormat="1">
      <c r="A1339" s="38">
        <v>18</v>
      </c>
      <c r="B1339" s="39">
        <f t="shared" si="64"/>
        <v>0</v>
      </c>
      <c r="C1339" s="39" t="str">
        <f t="shared" si="71"/>
        <v>2020 Initial Year</v>
      </c>
      <c r="D1339" s="40">
        <v>2</v>
      </c>
      <c r="E1339" s="40">
        <v>18</v>
      </c>
      <c r="F1339" s="40" t="s">
        <v>739</v>
      </c>
      <c r="G1339" s="311" t="s">
        <v>138</v>
      </c>
      <c r="H1339" s="40" t="s">
        <v>214</v>
      </c>
      <c r="I1339" s="658" t="s">
        <v>676</v>
      </c>
      <c r="J1339" s="303">
        <v>0</v>
      </c>
      <c r="K1339" s="304">
        <v>0</v>
      </c>
      <c r="L1339" s="305">
        <v>0</v>
      </c>
      <c r="M1339" s="305">
        <v>0</v>
      </c>
      <c r="N1339" s="303">
        <v>0</v>
      </c>
      <c r="O1339" s="306">
        <v>0</v>
      </c>
      <c r="P1339" s="303">
        <v>0</v>
      </c>
      <c r="Q1339" s="171">
        <f>VLOOKUP(C1339&amp;D1339&amp;A1339,'Delivery Counts'!$A$87:$I$118,8,FALSE)</f>
        <v>0</v>
      </c>
      <c r="R1339" s="171">
        <f>VLOOKUP(C1339&amp;D1339&amp;A1339,'Delivery Counts'!$A$87:$I$118,9,FALSE)</f>
        <v>0</v>
      </c>
      <c r="S1339" s="16">
        <f t="shared" si="72"/>
        <v>0</v>
      </c>
      <c r="T1339" s="237"/>
      <c r="U1339" s="237"/>
    </row>
    <row r="1340" spans="1:21" s="172" customFormat="1">
      <c r="A1340" s="38">
        <v>18</v>
      </c>
      <c r="B1340" s="39">
        <f t="shared" si="64"/>
        <v>0</v>
      </c>
      <c r="C1340" s="39" t="str">
        <f t="shared" si="71"/>
        <v>2020 Initial Year</v>
      </c>
      <c r="D1340" s="40">
        <v>2</v>
      </c>
      <c r="E1340" s="40">
        <v>18</v>
      </c>
      <c r="F1340" s="40" t="s">
        <v>739</v>
      </c>
      <c r="G1340" s="311" t="s">
        <v>138</v>
      </c>
      <c r="H1340" s="40" t="s">
        <v>215</v>
      </c>
      <c r="I1340" s="658" t="s">
        <v>216</v>
      </c>
      <c r="J1340" s="303">
        <v>0</v>
      </c>
      <c r="K1340" s="304">
        <v>0</v>
      </c>
      <c r="L1340" s="305">
        <v>0</v>
      </c>
      <c r="M1340" s="305">
        <v>0</v>
      </c>
      <c r="N1340" s="303">
        <v>0</v>
      </c>
      <c r="O1340" s="306">
        <v>0</v>
      </c>
      <c r="P1340" s="303">
        <v>0</v>
      </c>
      <c r="Q1340" s="171">
        <f>VLOOKUP(C1340&amp;D1340&amp;A1340,'Delivery Counts'!$A$87:$I$118,8,FALSE)</f>
        <v>0</v>
      </c>
      <c r="R1340" s="171">
        <f>VLOOKUP(C1340&amp;D1340&amp;A1340,'Delivery Counts'!$A$87:$I$118,9,FALSE)</f>
        <v>0</v>
      </c>
      <c r="S1340" s="16">
        <f t="shared" si="72"/>
        <v>0</v>
      </c>
      <c r="T1340" s="237"/>
      <c r="U1340" s="237"/>
    </row>
    <row r="1341" spans="1:21">
      <c r="A1341" s="38">
        <v>18</v>
      </c>
      <c r="B1341" s="39">
        <f t="shared" si="64"/>
        <v>0</v>
      </c>
      <c r="C1341" s="39" t="str">
        <f t="shared" si="71"/>
        <v>2020 Initial Year</v>
      </c>
      <c r="D1341" s="40">
        <v>2</v>
      </c>
      <c r="E1341" s="40">
        <v>18</v>
      </c>
      <c r="F1341" s="40" t="s">
        <v>739</v>
      </c>
      <c r="G1341" s="311" t="s">
        <v>138</v>
      </c>
      <c r="H1341" s="40" t="s">
        <v>217</v>
      </c>
      <c r="I1341" s="658" t="s">
        <v>262</v>
      </c>
      <c r="J1341" s="303">
        <v>0</v>
      </c>
      <c r="K1341" s="304">
        <v>0</v>
      </c>
      <c r="L1341" s="305">
        <v>0</v>
      </c>
      <c r="M1341" s="305">
        <v>0</v>
      </c>
      <c r="N1341" s="303">
        <v>0</v>
      </c>
      <c r="O1341" s="306">
        <v>0</v>
      </c>
      <c r="P1341" s="303">
        <v>0</v>
      </c>
      <c r="Q1341" s="171">
        <f>VLOOKUP(C1341&amp;D1341&amp;A1341,'Delivery Counts'!$A$87:$I$118,8,FALSE)</f>
        <v>0</v>
      </c>
      <c r="R1341" s="171">
        <f>VLOOKUP(C1341&amp;D1341&amp;A1341,'Delivery Counts'!$A$87:$I$118,9,FALSE)</f>
        <v>0</v>
      </c>
      <c r="S1341" s="16">
        <f t="shared" si="72"/>
        <v>0</v>
      </c>
    </row>
    <row r="1342" spans="1:21">
      <c r="A1342" s="38">
        <v>18</v>
      </c>
      <c r="B1342" s="39">
        <f t="shared" si="64"/>
        <v>0</v>
      </c>
      <c r="C1342" s="39" t="str">
        <f t="shared" si="71"/>
        <v>2020 Initial Year</v>
      </c>
      <c r="D1342" s="40">
        <v>2</v>
      </c>
      <c r="E1342" s="40">
        <v>18</v>
      </c>
      <c r="F1342" s="40" t="s">
        <v>739</v>
      </c>
      <c r="G1342" s="311" t="s">
        <v>138</v>
      </c>
      <c r="H1342" s="40" t="s">
        <v>218</v>
      </c>
      <c r="I1342" s="658" t="s">
        <v>677</v>
      </c>
      <c r="J1342" s="303">
        <v>0</v>
      </c>
      <c r="K1342" s="304">
        <v>0</v>
      </c>
      <c r="L1342" s="305">
        <v>0</v>
      </c>
      <c r="M1342" s="305">
        <v>0</v>
      </c>
      <c r="N1342" s="303">
        <v>0</v>
      </c>
      <c r="O1342" s="306">
        <v>0</v>
      </c>
      <c r="P1342" s="303">
        <v>0</v>
      </c>
      <c r="Q1342" s="171">
        <f>VLOOKUP(C1342&amp;D1342&amp;A1342,'Delivery Counts'!$A$87:$I$118,8,FALSE)</f>
        <v>0</v>
      </c>
      <c r="R1342" s="171">
        <f>VLOOKUP(C1342&amp;D1342&amp;A1342,'Delivery Counts'!$A$87:$I$118,9,FALSE)</f>
        <v>0</v>
      </c>
      <c r="S1342" s="16">
        <f t="shared" si="72"/>
        <v>0</v>
      </c>
    </row>
    <row r="1343" spans="1:21" s="172" customFormat="1">
      <c r="A1343" s="38">
        <v>18</v>
      </c>
      <c r="B1343" s="39">
        <f t="shared" si="64"/>
        <v>0</v>
      </c>
      <c r="C1343" s="39" t="str">
        <f t="shared" si="71"/>
        <v>2020 Initial Year</v>
      </c>
      <c r="D1343" s="40">
        <v>2</v>
      </c>
      <c r="E1343" s="40">
        <v>18</v>
      </c>
      <c r="F1343" s="40" t="s">
        <v>739</v>
      </c>
      <c r="G1343" s="311" t="s">
        <v>138</v>
      </c>
      <c r="H1343" s="40" t="s">
        <v>219</v>
      </c>
      <c r="I1343" s="658" t="s">
        <v>263</v>
      </c>
      <c r="J1343" s="303">
        <v>0</v>
      </c>
      <c r="K1343" s="304">
        <v>0</v>
      </c>
      <c r="L1343" s="305">
        <v>0</v>
      </c>
      <c r="M1343" s="305">
        <v>0</v>
      </c>
      <c r="N1343" s="303">
        <v>0</v>
      </c>
      <c r="O1343" s="306">
        <v>0</v>
      </c>
      <c r="P1343" s="303">
        <v>0</v>
      </c>
      <c r="Q1343" s="171">
        <f>VLOOKUP(C1343&amp;D1343&amp;A1343,'Delivery Counts'!$A$87:$I$118,8,FALSE)</f>
        <v>0</v>
      </c>
      <c r="R1343" s="171">
        <f>VLOOKUP(C1343&amp;D1343&amp;A1343,'Delivery Counts'!$A$87:$I$118,9,FALSE)</f>
        <v>0</v>
      </c>
      <c r="S1343" s="16">
        <f t="shared" si="72"/>
        <v>0</v>
      </c>
    </row>
    <row r="1344" spans="1:21" s="172" customFormat="1">
      <c r="A1344" s="38">
        <v>18</v>
      </c>
      <c r="B1344" s="39">
        <f t="shared" si="64"/>
        <v>0</v>
      </c>
      <c r="C1344" s="39" t="str">
        <f t="shared" si="71"/>
        <v>2020 Initial Year</v>
      </c>
      <c r="D1344" s="40">
        <v>2</v>
      </c>
      <c r="E1344" s="40">
        <v>18</v>
      </c>
      <c r="F1344" s="40" t="s">
        <v>739</v>
      </c>
      <c r="G1344" s="311" t="s">
        <v>138</v>
      </c>
      <c r="H1344" s="40" t="s">
        <v>220</v>
      </c>
      <c r="I1344" s="658" t="s">
        <v>675</v>
      </c>
      <c r="J1344" s="303">
        <v>0</v>
      </c>
      <c r="K1344" s="304">
        <v>0</v>
      </c>
      <c r="L1344" s="305">
        <v>0</v>
      </c>
      <c r="M1344" s="305">
        <v>0</v>
      </c>
      <c r="N1344" s="303">
        <v>0</v>
      </c>
      <c r="O1344" s="306">
        <v>0</v>
      </c>
      <c r="P1344" s="303">
        <v>0</v>
      </c>
      <c r="Q1344" s="171">
        <f>VLOOKUP(C1344&amp;D1344&amp;A1344,'Delivery Counts'!$A$87:$I$118,8,FALSE)</f>
        <v>0</v>
      </c>
      <c r="R1344" s="171">
        <f>VLOOKUP(C1344&amp;D1344&amp;A1344,'Delivery Counts'!$A$87:$I$118,9,FALSE)</f>
        <v>0</v>
      </c>
      <c r="S1344" s="16">
        <f t="shared" si="72"/>
        <v>0</v>
      </c>
      <c r="T1344" s="237"/>
      <c r="U1344" s="237"/>
    </row>
    <row r="1345" spans="1:21" s="172" customFormat="1">
      <c r="A1345" s="38">
        <v>18</v>
      </c>
      <c r="B1345" s="39">
        <f t="shared" si="64"/>
        <v>0</v>
      </c>
      <c r="C1345" s="39" t="str">
        <f t="shared" si="71"/>
        <v>2020 Initial Year</v>
      </c>
      <c r="D1345" s="40">
        <v>2</v>
      </c>
      <c r="E1345" s="40">
        <v>18</v>
      </c>
      <c r="F1345" s="40" t="s">
        <v>739</v>
      </c>
      <c r="G1345" s="311" t="s">
        <v>138</v>
      </c>
      <c r="H1345" s="40" t="s">
        <v>221</v>
      </c>
      <c r="I1345" s="658" t="s">
        <v>264</v>
      </c>
      <c r="J1345" s="303">
        <v>0</v>
      </c>
      <c r="K1345" s="304">
        <v>0</v>
      </c>
      <c r="L1345" s="305">
        <v>0</v>
      </c>
      <c r="M1345" s="305">
        <v>0</v>
      </c>
      <c r="N1345" s="303">
        <v>0</v>
      </c>
      <c r="O1345" s="306">
        <v>0</v>
      </c>
      <c r="P1345" s="303">
        <v>0</v>
      </c>
      <c r="Q1345" s="171">
        <f>VLOOKUP(C1345&amp;D1345&amp;A1345,'Delivery Counts'!$A$87:$I$118,8,FALSE)</f>
        <v>0</v>
      </c>
      <c r="R1345" s="171">
        <f>VLOOKUP(C1345&amp;D1345&amp;A1345,'Delivery Counts'!$A$87:$I$118,9,FALSE)</f>
        <v>0</v>
      </c>
      <c r="S1345" s="16">
        <f t="shared" si="72"/>
        <v>0</v>
      </c>
      <c r="T1345" s="237"/>
      <c r="U1345" s="237"/>
    </row>
    <row r="1346" spans="1:21" s="172" customFormat="1">
      <c r="A1346" s="38">
        <v>18</v>
      </c>
      <c r="B1346" s="39">
        <f t="shared" si="64"/>
        <v>0</v>
      </c>
      <c r="C1346" s="39" t="str">
        <f t="shared" si="71"/>
        <v>2020 Initial Year</v>
      </c>
      <c r="D1346" s="40">
        <v>2</v>
      </c>
      <c r="E1346" s="40">
        <v>18</v>
      </c>
      <c r="F1346" s="40" t="s">
        <v>739</v>
      </c>
      <c r="G1346" s="311" t="s">
        <v>138</v>
      </c>
      <c r="H1346" s="40" t="s">
        <v>222</v>
      </c>
      <c r="I1346" s="658" t="s">
        <v>206</v>
      </c>
      <c r="J1346" s="303">
        <v>0</v>
      </c>
      <c r="K1346" s="304">
        <v>0</v>
      </c>
      <c r="L1346" s="305">
        <v>0</v>
      </c>
      <c r="M1346" s="305">
        <v>0</v>
      </c>
      <c r="N1346" s="303">
        <v>0</v>
      </c>
      <c r="O1346" s="306">
        <v>0</v>
      </c>
      <c r="P1346" s="303">
        <v>0</v>
      </c>
      <c r="Q1346" s="171">
        <f>VLOOKUP(C1346&amp;D1346&amp;A1346,'Delivery Counts'!$A$87:$I$118,8,FALSE)</f>
        <v>0</v>
      </c>
      <c r="R1346" s="171">
        <f>VLOOKUP(C1346&amp;D1346&amp;A1346,'Delivery Counts'!$A$87:$I$118,9,FALSE)</f>
        <v>0</v>
      </c>
      <c r="S1346" s="16">
        <f t="shared" si="72"/>
        <v>0</v>
      </c>
      <c r="T1346" s="237"/>
      <c r="U1346" s="237"/>
    </row>
    <row r="1347" spans="1:21" s="172" customFormat="1">
      <c r="A1347" s="38">
        <v>18</v>
      </c>
      <c r="B1347" s="39">
        <f t="shared" si="64"/>
        <v>0</v>
      </c>
      <c r="C1347" s="39" t="str">
        <f t="shared" si="71"/>
        <v>2020 Initial Year</v>
      </c>
      <c r="D1347" s="40">
        <v>2</v>
      </c>
      <c r="E1347" s="40">
        <v>18</v>
      </c>
      <c r="F1347" s="40" t="s">
        <v>739</v>
      </c>
      <c r="G1347" s="311" t="s">
        <v>138</v>
      </c>
      <c r="H1347" s="40" t="s">
        <v>223</v>
      </c>
      <c r="I1347" s="658" t="s">
        <v>181</v>
      </c>
      <c r="J1347" s="303">
        <v>0</v>
      </c>
      <c r="K1347" s="304">
        <v>0</v>
      </c>
      <c r="L1347" s="305">
        <v>0</v>
      </c>
      <c r="M1347" s="305">
        <v>0</v>
      </c>
      <c r="N1347" s="303">
        <v>0</v>
      </c>
      <c r="O1347" s="306">
        <v>0</v>
      </c>
      <c r="P1347" s="303">
        <v>0</v>
      </c>
      <c r="Q1347" s="171">
        <f>VLOOKUP(C1347&amp;D1347&amp;A1347,'Delivery Counts'!$A$87:$I$118,8,FALSE)</f>
        <v>0</v>
      </c>
      <c r="R1347" s="171">
        <f>VLOOKUP(C1347&amp;D1347&amp;A1347,'Delivery Counts'!$A$87:$I$118,9,FALSE)</f>
        <v>0</v>
      </c>
      <c r="S1347" s="16">
        <f t="shared" si="72"/>
        <v>0</v>
      </c>
      <c r="T1347" s="237"/>
      <c r="U1347" s="237"/>
    </row>
    <row r="1348" spans="1:21" s="172" customFormat="1">
      <c r="A1348" s="38">
        <v>18</v>
      </c>
      <c r="B1348" s="39">
        <f t="shared" si="64"/>
        <v>0</v>
      </c>
      <c r="C1348" s="39" t="str">
        <f t="shared" si="71"/>
        <v>2020 Initial Year</v>
      </c>
      <c r="D1348" s="40">
        <v>2</v>
      </c>
      <c r="E1348" s="40">
        <v>18</v>
      </c>
      <c r="F1348" s="40" t="s">
        <v>739</v>
      </c>
      <c r="G1348" s="311" t="s">
        <v>138</v>
      </c>
      <c r="H1348" s="40" t="s">
        <v>150</v>
      </c>
      <c r="I1348" s="658" t="s">
        <v>204</v>
      </c>
      <c r="J1348" s="303">
        <v>0</v>
      </c>
      <c r="K1348" s="304">
        <v>0</v>
      </c>
      <c r="L1348" s="305">
        <v>0</v>
      </c>
      <c r="M1348" s="305">
        <v>0</v>
      </c>
      <c r="N1348" s="303">
        <v>0</v>
      </c>
      <c r="O1348" s="306">
        <v>0</v>
      </c>
      <c r="P1348" s="303">
        <v>0</v>
      </c>
      <c r="Q1348" s="171">
        <f>VLOOKUP(C1348&amp;D1348&amp;A1348,'Delivery Counts'!$A$87:$I$118,8,FALSE)</f>
        <v>0</v>
      </c>
      <c r="R1348" s="171">
        <f>VLOOKUP(C1348&amp;D1348&amp;A1348,'Delivery Counts'!$A$87:$I$118,9,FALSE)</f>
        <v>0</v>
      </c>
      <c r="S1348" s="16">
        <f t="shared" si="72"/>
        <v>0</v>
      </c>
      <c r="T1348" s="237"/>
      <c r="U1348" s="237"/>
    </row>
    <row r="1349" spans="1:21" s="172" customFormat="1">
      <c r="A1349" s="38">
        <v>18</v>
      </c>
      <c r="B1349" s="39">
        <f t="shared" si="64"/>
        <v>0</v>
      </c>
      <c r="C1349" s="39" t="str">
        <f t="shared" si="71"/>
        <v>2020 Initial Year</v>
      </c>
      <c r="D1349" s="40">
        <v>2</v>
      </c>
      <c r="E1349" s="40">
        <v>18</v>
      </c>
      <c r="F1349" s="40" t="s">
        <v>739</v>
      </c>
      <c r="G1349" s="311" t="s">
        <v>138</v>
      </c>
      <c r="H1349" s="40" t="s">
        <v>151</v>
      </c>
      <c r="I1349" s="658" t="s">
        <v>205</v>
      </c>
      <c r="J1349" s="303">
        <v>0</v>
      </c>
      <c r="K1349" s="304">
        <v>0</v>
      </c>
      <c r="L1349" s="305">
        <v>0</v>
      </c>
      <c r="M1349" s="305">
        <v>0</v>
      </c>
      <c r="N1349" s="303">
        <v>0</v>
      </c>
      <c r="O1349" s="306">
        <v>0</v>
      </c>
      <c r="P1349" s="303">
        <v>0</v>
      </c>
      <c r="Q1349" s="171">
        <f>VLOOKUP(C1349&amp;D1349&amp;A1349,'Delivery Counts'!$A$87:$I$118,8,FALSE)</f>
        <v>0</v>
      </c>
      <c r="R1349" s="171">
        <f>VLOOKUP(C1349&amp;D1349&amp;A1349,'Delivery Counts'!$A$87:$I$118,9,FALSE)</f>
        <v>0</v>
      </c>
      <c r="S1349" s="16">
        <f t="shared" si="72"/>
        <v>0</v>
      </c>
      <c r="T1349" s="237"/>
      <c r="U1349" s="237"/>
    </row>
    <row r="1350" spans="1:21" s="172" customFormat="1">
      <c r="A1350" s="38">
        <v>18</v>
      </c>
      <c r="B1350" s="39">
        <f t="shared" si="64"/>
        <v>0</v>
      </c>
      <c r="C1350" s="39" t="str">
        <f t="shared" si="71"/>
        <v>2020 Initial Year</v>
      </c>
      <c r="D1350" s="40">
        <v>2</v>
      </c>
      <c r="E1350" s="40">
        <v>18</v>
      </c>
      <c r="F1350" s="40" t="s">
        <v>739</v>
      </c>
      <c r="G1350" s="311" t="s">
        <v>138</v>
      </c>
      <c r="H1350" s="40" t="s">
        <v>152</v>
      </c>
      <c r="I1350" s="658" t="s">
        <v>182</v>
      </c>
      <c r="J1350" s="303">
        <v>0</v>
      </c>
      <c r="K1350" s="304">
        <v>0</v>
      </c>
      <c r="L1350" s="305">
        <v>0</v>
      </c>
      <c r="M1350" s="305">
        <v>0</v>
      </c>
      <c r="N1350" s="303">
        <v>0</v>
      </c>
      <c r="O1350" s="306">
        <v>0</v>
      </c>
      <c r="P1350" s="303">
        <v>0</v>
      </c>
      <c r="Q1350" s="171">
        <f>VLOOKUP(C1350&amp;D1350&amp;A1350,'Delivery Counts'!$A$87:$I$118,8,FALSE)</f>
        <v>0</v>
      </c>
      <c r="R1350" s="171">
        <f>VLOOKUP(C1350&amp;D1350&amp;A1350,'Delivery Counts'!$A$87:$I$118,9,FALSE)</f>
        <v>0</v>
      </c>
      <c r="S1350" s="16">
        <f t="shared" si="72"/>
        <v>0</v>
      </c>
      <c r="T1350" s="237"/>
      <c r="U1350" s="237"/>
    </row>
    <row r="1351" spans="1:21" s="172" customFormat="1">
      <c r="A1351" s="38">
        <v>18</v>
      </c>
      <c r="B1351" s="39">
        <f t="shared" si="64"/>
        <v>0</v>
      </c>
      <c r="C1351" s="39" t="str">
        <f t="shared" si="71"/>
        <v>2020 Initial Year</v>
      </c>
      <c r="D1351" s="40">
        <v>2</v>
      </c>
      <c r="E1351" s="40">
        <v>18</v>
      </c>
      <c r="F1351" s="40" t="s">
        <v>739</v>
      </c>
      <c r="G1351" s="311" t="s">
        <v>138</v>
      </c>
      <c r="H1351" s="40" t="s">
        <v>70</v>
      </c>
      <c r="I1351" s="658" t="s">
        <v>265</v>
      </c>
      <c r="J1351" s="303">
        <v>0</v>
      </c>
      <c r="K1351" s="304">
        <v>0</v>
      </c>
      <c r="L1351" s="305">
        <v>0</v>
      </c>
      <c r="M1351" s="305">
        <v>0</v>
      </c>
      <c r="N1351" s="303">
        <v>0</v>
      </c>
      <c r="O1351" s="306">
        <v>0</v>
      </c>
      <c r="P1351" s="303">
        <v>0</v>
      </c>
      <c r="Q1351" s="171">
        <f>VLOOKUP(C1351&amp;D1351&amp;A1351,'Delivery Counts'!$A$87:$I$118,8,FALSE)</f>
        <v>0</v>
      </c>
      <c r="R1351" s="171">
        <f>VLOOKUP(C1351&amp;D1351&amp;A1351,'Delivery Counts'!$A$87:$I$118,9,FALSE)</f>
        <v>0</v>
      </c>
      <c r="S1351" s="16">
        <f t="shared" si="72"/>
        <v>0</v>
      </c>
      <c r="T1351" s="237"/>
      <c r="U1351" s="237"/>
    </row>
    <row r="1352" spans="1:21" s="172" customFormat="1">
      <c r="A1352" s="38">
        <v>18</v>
      </c>
      <c r="B1352" s="39">
        <f t="shared" si="64"/>
        <v>0</v>
      </c>
      <c r="C1352" s="39" t="str">
        <f t="shared" si="71"/>
        <v>2020 Initial Year</v>
      </c>
      <c r="D1352" s="40">
        <v>2</v>
      </c>
      <c r="E1352" s="40">
        <v>18</v>
      </c>
      <c r="F1352" s="40" t="s">
        <v>739</v>
      </c>
      <c r="G1352" s="311" t="s">
        <v>138</v>
      </c>
      <c r="H1352" s="40" t="s">
        <v>71</v>
      </c>
      <c r="I1352" s="658" t="s">
        <v>266</v>
      </c>
      <c r="J1352" s="303">
        <v>0</v>
      </c>
      <c r="K1352" s="304">
        <v>0</v>
      </c>
      <c r="L1352" s="305">
        <v>0</v>
      </c>
      <c r="M1352" s="305">
        <v>0</v>
      </c>
      <c r="N1352" s="303">
        <v>0</v>
      </c>
      <c r="O1352" s="306">
        <v>0</v>
      </c>
      <c r="P1352" s="303">
        <v>0</v>
      </c>
      <c r="Q1352" s="171">
        <f>VLOOKUP(C1352&amp;D1352&amp;A1352,'Delivery Counts'!$A$87:$I$118,8,FALSE)</f>
        <v>0</v>
      </c>
      <c r="R1352" s="171">
        <f>VLOOKUP(C1352&amp;D1352&amp;A1352,'Delivery Counts'!$A$87:$I$118,9,FALSE)</f>
        <v>0</v>
      </c>
      <c r="S1352" s="16">
        <f t="shared" si="72"/>
        <v>0</v>
      </c>
      <c r="T1352" s="237"/>
      <c r="U1352" s="237"/>
    </row>
    <row r="1353" spans="1:21" s="172" customFormat="1">
      <c r="A1353" s="38">
        <v>18</v>
      </c>
      <c r="B1353" s="39">
        <f t="shared" si="64"/>
        <v>0</v>
      </c>
      <c r="C1353" s="39" t="str">
        <f t="shared" si="71"/>
        <v>2020 Initial Year</v>
      </c>
      <c r="D1353" s="40">
        <v>2</v>
      </c>
      <c r="E1353" s="40">
        <v>18</v>
      </c>
      <c r="F1353" s="40" t="s">
        <v>739</v>
      </c>
      <c r="G1353" s="311" t="s">
        <v>138</v>
      </c>
      <c r="H1353" s="40" t="s">
        <v>72</v>
      </c>
      <c r="I1353" s="658" t="s">
        <v>527</v>
      </c>
      <c r="J1353" s="303">
        <v>0</v>
      </c>
      <c r="K1353" s="304">
        <v>0</v>
      </c>
      <c r="L1353" s="305">
        <v>0</v>
      </c>
      <c r="M1353" s="305">
        <v>0</v>
      </c>
      <c r="N1353" s="303">
        <v>0</v>
      </c>
      <c r="O1353" s="306">
        <v>0</v>
      </c>
      <c r="P1353" s="303">
        <v>0</v>
      </c>
      <c r="Q1353" s="171">
        <f>VLOOKUP(C1353&amp;D1353&amp;A1353,'Delivery Counts'!$A$87:$I$118,8,FALSE)</f>
        <v>0</v>
      </c>
      <c r="R1353" s="171">
        <f>VLOOKUP(C1353&amp;D1353&amp;A1353,'Delivery Counts'!$A$87:$I$118,9,FALSE)</f>
        <v>0</v>
      </c>
      <c r="S1353" s="16">
        <f t="shared" si="72"/>
        <v>0</v>
      </c>
      <c r="T1353" s="237"/>
      <c r="U1353" s="237"/>
    </row>
    <row r="1354" spans="1:21" s="172" customFormat="1">
      <c r="A1354" s="38">
        <v>18</v>
      </c>
      <c r="B1354" s="39">
        <f t="shared" si="64"/>
        <v>0</v>
      </c>
      <c r="C1354" s="39" t="str">
        <f t="shared" si="71"/>
        <v>2020 Initial Year</v>
      </c>
      <c r="D1354" s="40">
        <v>2</v>
      </c>
      <c r="E1354" s="40">
        <v>18</v>
      </c>
      <c r="F1354" s="40" t="s">
        <v>739</v>
      </c>
      <c r="G1354" s="40" t="s">
        <v>138</v>
      </c>
      <c r="H1354" s="40" t="s">
        <v>73</v>
      </c>
      <c r="I1354" s="658" t="s">
        <v>528</v>
      </c>
      <c r="J1354" s="303">
        <v>0</v>
      </c>
      <c r="K1354" s="304">
        <v>0</v>
      </c>
      <c r="L1354" s="305">
        <v>0</v>
      </c>
      <c r="M1354" s="305">
        <v>0</v>
      </c>
      <c r="N1354" s="303">
        <v>0</v>
      </c>
      <c r="O1354" s="306">
        <v>0</v>
      </c>
      <c r="P1354" s="303">
        <v>0</v>
      </c>
      <c r="Q1354" s="171">
        <f>VLOOKUP(C1354&amp;D1354&amp;A1354,'Delivery Counts'!$A$87:$I$118,8,FALSE)</f>
        <v>0</v>
      </c>
      <c r="R1354" s="171">
        <f>VLOOKUP(C1354&amp;D1354&amp;A1354,'Delivery Counts'!$A$87:$I$118,9,FALSE)</f>
        <v>0</v>
      </c>
      <c r="S1354" s="16">
        <f t="shared" si="72"/>
        <v>0</v>
      </c>
      <c r="T1354" s="237"/>
      <c r="U1354" s="237"/>
    </row>
    <row r="1355" spans="1:21" s="172" customFormat="1">
      <c r="A1355" s="38">
        <v>18</v>
      </c>
      <c r="B1355" s="39">
        <f t="shared" si="64"/>
        <v>0</v>
      </c>
      <c r="C1355" s="39" t="str">
        <f t="shared" si="71"/>
        <v>2020 Initial Year</v>
      </c>
      <c r="D1355" s="40">
        <v>2</v>
      </c>
      <c r="E1355" s="40">
        <v>18</v>
      </c>
      <c r="F1355" s="40" t="s">
        <v>739</v>
      </c>
      <c r="G1355" s="40" t="s">
        <v>138</v>
      </c>
      <c r="H1355" s="40" t="s">
        <v>409</v>
      </c>
      <c r="I1355" s="640" t="s">
        <v>803</v>
      </c>
      <c r="J1355" s="303">
        <v>0</v>
      </c>
      <c r="K1355" s="304">
        <v>0</v>
      </c>
      <c r="L1355" s="305">
        <v>0</v>
      </c>
      <c r="M1355" s="305">
        <v>0</v>
      </c>
      <c r="N1355" s="303">
        <v>0</v>
      </c>
      <c r="O1355" s="306">
        <v>0</v>
      </c>
      <c r="P1355" s="303">
        <v>0</v>
      </c>
      <c r="Q1355" s="171">
        <f>VLOOKUP(C1355&amp;D1355&amp;A1355,'Delivery Counts'!$A$87:$I$118,8,FALSE)</f>
        <v>0</v>
      </c>
      <c r="R1355" s="171">
        <f>VLOOKUP(C1355&amp;D1355&amp;A1355,'Delivery Counts'!$A$87:$I$118,9,FALSE)</f>
        <v>0</v>
      </c>
      <c r="S1355" s="16">
        <f t="shared" si="72"/>
        <v>0</v>
      </c>
      <c r="T1355" s="237"/>
      <c r="U1355" s="237"/>
    </row>
    <row r="1356" spans="1:21" s="172" customFormat="1">
      <c r="A1356" s="38">
        <v>19</v>
      </c>
      <c r="B1356" s="39">
        <f t="shared" si="64"/>
        <v>0</v>
      </c>
      <c r="C1356" s="39" t="str">
        <f t="shared" si="71"/>
        <v>2020 Initial Year</v>
      </c>
      <c r="D1356" s="40">
        <v>2</v>
      </c>
      <c r="E1356" s="40">
        <v>19</v>
      </c>
      <c r="F1356" s="40" t="s">
        <v>739</v>
      </c>
      <c r="G1356" s="40" t="s">
        <v>139</v>
      </c>
      <c r="H1356" s="40" t="s">
        <v>211</v>
      </c>
      <c r="I1356" s="640" t="s">
        <v>261</v>
      </c>
      <c r="J1356" s="303">
        <v>0</v>
      </c>
      <c r="K1356" s="304">
        <v>0</v>
      </c>
      <c r="L1356" s="305">
        <v>0</v>
      </c>
      <c r="M1356" s="305">
        <v>0</v>
      </c>
      <c r="N1356" s="303">
        <v>0</v>
      </c>
      <c r="O1356" s="306">
        <v>0</v>
      </c>
      <c r="P1356" s="303">
        <v>0</v>
      </c>
      <c r="Q1356" s="171">
        <f>VLOOKUP(C1356&amp;D1356&amp;A1356,'Delivery Counts'!$A$87:$I$118,8,FALSE)</f>
        <v>0</v>
      </c>
      <c r="R1356" s="171">
        <f>VLOOKUP(C1356&amp;D1356&amp;A1356,'Delivery Counts'!$A$87:$I$118,9,FALSE)</f>
        <v>0</v>
      </c>
      <c r="S1356" s="16">
        <f t="shared" si="72"/>
        <v>0</v>
      </c>
      <c r="T1356" s="237"/>
      <c r="U1356" s="237"/>
    </row>
    <row r="1357" spans="1:21" s="172" customFormat="1">
      <c r="A1357" s="38">
        <v>19</v>
      </c>
      <c r="B1357" s="39">
        <f t="shared" si="64"/>
        <v>0</v>
      </c>
      <c r="C1357" s="39" t="str">
        <f t="shared" si="71"/>
        <v>2020 Initial Year</v>
      </c>
      <c r="D1357" s="40">
        <v>2</v>
      </c>
      <c r="E1357" s="40">
        <v>19</v>
      </c>
      <c r="F1357" s="40" t="s">
        <v>739</v>
      </c>
      <c r="G1357" s="311" t="s">
        <v>139</v>
      </c>
      <c r="H1357" s="40" t="s">
        <v>214</v>
      </c>
      <c r="I1357" s="658" t="s">
        <v>676</v>
      </c>
      <c r="J1357" s="303">
        <v>0</v>
      </c>
      <c r="K1357" s="304">
        <v>0</v>
      </c>
      <c r="L1357" s="305">
        <v>0</v>
      </c>
      <c r="M1357" s="305">
        <v>0</v>
      </c>
      <c r="N1357" s="303">
        <v>0</v>
      </c>
      <c r="O1357" s="306">
        <v>0</v>
      </c>
      <c r="P1357" s="303">
        <v>0</v>
      </c>
      <c r="Q1357" s="171">
        <f>VLOOKUP(C1357&amp;D1357&amp;A1357,'Delivery Counts'!$A$87:$I$118,8,FALSE)</f>
        <v>0</v>
      </c>
      <c r="R1357" s="171">
        <f>VLOOKUP(C1357&amp;D1357&amp;A1357,'Delivery Counts'!$A$87:$I$118,9,FALSE)</f>
        <v>0</v>
      </c>
      <c r="S1357" s="16">
        <f t="shared" si="72"/>
        <v>0</v>
      </c>
      <c r="T1357" s="237"/>
      <c r="U1357" s="237"/>
    </row>
    <row r="1358" spans="1:21" s="172" customFormat="1">
      <c r="A1358" s="38">
        <v>19</v>
      </c>
      <c r="B1358" s="39">
        <f t="shared" si="64"/>
        <v>0</v>
      </c>
      <c r="C1358" s="39" t="str">
        <f t="shared" si="71"/>
        <v>2020 Initial Year</v>
      </c>
      <c r="D1358" s="40">
        <v>2</v>
      </c>
      <c r="E1358" s="40">
        <v>19</v>
      </c>
      <c r="F1358" s="40" t="s">
        <v>739</v>
      </c>
      <c r="G1358" s="311" t="s">
        <v>139</v>
      </c>
      <c r="H1358" s="40" t="s">
        <v>215</v>
      </c>
      <c r="I1358" s="658" t="s">
        <v>216</v>
      </c>
      <c r="J1358" s="303">
        <v>0</v>
      </c>
      <c r="K1358" s="304">
        <v>0</v>
      </c>
      <c r="L1358" s="305">
        <v>0</v>
      </c>
      <c r="M1358" s="305">
        <v>0</v>
      </c>
      <c r="N1358" s="303">
        <v>0</v>
      </c>
      <c r="O1358" s="306">
        <v>0</v>
      </c>
      <c r="P1358" s="303">
        <v>0</v>
      </c>
      <c r="Q1358" s="171">
        <f>VLOOKUP(C1358&amp;D1358&amp;A1358,'Delivery Counts'!$A$87:$I$118,8,FALSE)</f>
        <v>0</v>
      </c>
      <c r="R1358" s="171">
        <f>VLOOKUP(C1358&amp;D1358&amp;A1358,'Delivery Counts'!$A$87:$I$118,9,FALSE)</f>
        <v>0</v>
      </c>
      <c r="S1358" s="16">
        <f t="shared" si="72"/>
        <v>0</v>
      </c>
      <c r="T1358" s="237"/>
      <c r="U1358" s="237"/>
    </row>
    <row r="1359" spans="1:21">
      <c r="A1359" s="38">
        <v>19</v>
      </c>
      <c r="B1359" s="39">
        <f t="shared" si="64"/>
        <v>0</v>
      </c>
      <c r="C1359" s="39" t="str">
        <f t="shared" si="71"/>
        <v>2020 Initial Year</v>
      </c>
      <c r="D1359" s="40">
        <v>2</v>
      </c>
      <c r="E1359" s="40">
        <v>19</v>
      </c>
      <c r="F1359" s="40" t="s">
        <v>739</v>
      </c>
      <c r="G1359" s="311" t="s">
        <v>139</v>
      </c>
      <c r="H1359" s="40" t="s">
        <v>217</v>
      </c>
      <c r="I1359" s="658" t="s">
        <v>262</v>
      </c>
      <c r="J1359" s="303">
        <v>0</v>
      </c>
      <c r="K1359" s="304">
        <v>0</v>
      </c>
      <c r="L1359" s="305">
        <v>0</v>
      </c>
      <c r="M1359" s="305">
        <v>0</v>
      </c>
      <c r="N1359" s="303">
        <v>0</v>
      </c>
      <c r="O1359" s="306">
        <v>0</v>
      </c>
      <c r="P1359" s="303">
        <v>0</v>
      </c>
      <c r="Q1359" s="171">
        <f>VLOOKUP(C1359&amp;D1359&amp;A1359,'Delivery Counts'!$A$87:$I$118,8,FALSE)</f>
        <v>0</v>
      </c>
      <c r="R1359" s="171">
        <f>VLOOKUP(C1359&amp;D1359&amp;A1359,'Delivery Counts'!$A$87:$I$118,9,FALSE)</f>
        <v>0</v>
      </c>
      <c r="S1359" s="16">
        <f t="shared" si="72"/>
        <v>0</v>
      </c>
    </row>
    <row r="1360" spans="1:21">
      <c r="A1360" s="38">
        <v>19</v>
      </c>
      <c r="B1360" s="39">
        <f t="shared" si="64"/>
        <v>0</v>
      </c>
      <c r="C1360" s="39" t="str">
        <f t="shared" si="71"/>
        <v>2020 Initial Year</v>
      </c>
      <c r="D1360" s="40">
        <v>2</v>
      </c>
      <c r="E1360" s="40">
        <v>19</v>
      </c>
      <c r="F1360" s="40" t="s">
        <v>739</v>
      </c>
      <c r="G1360" s="311" t="s">
        <v>139</v>
      </c>
      <c r="H1360" s="40" t="s">
        <v>218</v>
      </c>
      <c r="I1360" s="658" t="s">
        <v>677</v>
      </c>
      <c r="J1360" s="303">
        <v>0</v>
      </c>
      <c r="K1360" s="304">
        <v>0</v>
      </c>
      <c r="L1360" s="305">
        <v>0</v>
      </c>
      <c r="M1360" s="305">
        <v>0</v>
      </c>
      <c r="N1360" s="303">
        <v>0</v>
      </c>
      <c r="O1360" s="306">
        <v>0</v>
      </c>
      <c r="P1360" s="303">
        <v>0</v>
      </c>
      <c r="Q1360" s="171">
        <f>VLOOKUP(C1360&amp;D1360&amp;A1360,'Delivery Counts'!$A$87:$I$118,8,FALSE)</f>
        <v>0</v>
      </c>
      <c r="R1360" s="171">
        <f>VLOOKUP(C1360&amp;D1360&amp;A1360,'Delivery Counts'!$A$87:$I$118,9,FALSE)</f>
        <v>0</v>
      </c>
      <c r="S1360" s="16">
        <f t="shared" si="72"/>
        <v>0</v>
      </c>
    </row>
    <row r="1361" spans="1:21" s="172" customFormat="1">
      <c r="A1361" s="38">
        <v>19</v>
      </c>
      <c r="B1361" s="39">
        <f t="shared" si="64"/>
        <v>0</v>
      </c>
      <c r="C1361" s="39" t="str">
        <f t="shared" si="71"/>
        <v>2020 Initial Year</v>
      </c>
      <c r="D1361" s="40">
        <v>2</v>
      </c>
      <c r="E1361" s="40">
        <v>19</v>
      </c>
      <c r="F1361" s="40" t="s">
        <v>739</v>
      </c>
      <c r="G1361" s="311" t="s">
        <v>139</v>
      </c>
      <c r="H1361" s="40" t="s">
        <v>219</v>
      </c>
      <c r="I1361" s="658" t="s">
        <v>263</v>
      </c>
      <c r="J1361" s="303">
        <v>0</v>
      </c>
      <c r="K1361" s="304">
        <v>0</v>
      </c>
      <c r="L1361" s="305">
        <v>0</v>
      </c>
      <c r="M1361" s="305">
        <v>0</v>
      </c>
      <c r="N1361" s="303">
        <v>0</v>
      </c>
      <c r="O1361" s="306">
        <v>0</v>
      </c>
      <c r="P1361" s="303">
        <v>0</v>
      </c>
      <c r="Q1361" s="171">
        <f>VLOOKUP(C1361&amp;D1361&amp;A1361,'Delivery Counts'!$A$87:$I$118,8,FALSE)</f>
        <v>0</v>
      </c>
      <c r="R1361" s="171">
        <f>VLOOKUP(C1361&amp;D1361&amp;A1361,'Delivery Counts'!$A$87:$I$118,9,FALSE)</f>
        <v>0</v>
      </c>
      <c r="S1361" s="16">
        <f t="shared" si="72"/>
        <v>0</v>
      </c>
    </row>
    <row r="1362" spans="1:21" s="172" customFormat="1">
      <c r="A1362" s="38">
        <v>19</v>
      </c>
      <c r="B1362" s="39">
        <f t="shared" si="64"/>
        <v>0</v>
      </c>
      <c r="C1362" s="39" t="str">
        <f t="shared" si="71"/>
        <v>2020 Initial Year</v>
      </c>
      <c r="D1362" s="40">
        <v>2</v>
      </c>
      <c r="E1362" s="40">
        <v>19</v>
      </c>
      <c r="F1362" s="40" t="s">
        <v>739</v>
      </c>
      <c r="G1362" s="311" t="s">
        <v>139</v>
      </c>
      <c r="H1362" s="40" t="s">
        <v>220</v>
      </c>
      <c r="I1362" s="658" t="s">
        <v>675</v>
      </c>
      <c r="J1362" s="303">
        <v>0</v>
      </c>
      <c r="K1362" s="304">
        <v>0</v>
      </c>
      <c r="L1362" s="305">
        <v>0</v>
      </c>
      <c r="M1362" s="305">
        <v>0</v>
      </c>
      <c r="N1362" s="303">
        <v>0</v>
      </c>
      <c r="O1362" s="306">
        <v>0</v>
      </c>
      <c r="P1362" s="303">
        <v>0</v>
      </c>
      <c r="Q1362" s="171">
        <f>VLOOKUP(C1362&amp;D1362&amp;A1362,'Delivery Counts'!$A$87:$I$118,8,FALSE)</f>
        <v>0</v>
      </c>
      <c r="R1362" s="171">
        <f>VLOOKUP(C1362&amp;D1362&amp;A1362,'Delivery Counts'!$A$87:$I$118,9,FALSE)</f>
        <v>0</v>
      </c>
      <c r="S1362" s="16">
        <f t="shared" si="72"/>
        <v>0</v>
      </c>
      <c r="T1362" s="237"/>
      <c r="U1362" s="237"/>
    </row>
    <row r="1363" spans="1:21" s="172" customFormat="1">
      <c r="A1363" s="38">
        <v>19</v>
      </c>
      <c r="B1363" s="39">
        <f t="shared" si="64"/>
        <v>0</v>
      </c>
      <c r="C1363" s="39" t="str">
        <f t="shared" si="71"/>
        <v>2020 Initial Year</v>
      </c>
      <c r="D1363" s="40">
        <v>2</v>
      </c>
      <c r="E1363" s="40">
        <v>19</v>
      </c>
      <c r="F1363" s="40" t="s">
        <v>739</v>
      </c>
      <c r="G1363" s="311" t="s">
        <v>139</v>
      </c>
      <c r="H1363" s="40" t="s">
        <v>221</v>
      </c>
      <c r="I1363" s="658" t="s">
        <v>264</v>
      </c>
      <c r="J1363" s="303">
        <v>0</v>
      </c>
      <c r="K1363" s="304">
        <v>0</v>
      </c>
      <c r="L1363" s="305">
        <v>0</v>
      </c>
      <c r="M1363" s="305">
        <v>0</v>
      </c>
      <c r="N1363" s="303">
        <v>0</v>
      </c>
      <c r="O1363" s="306">
        <v>0</v>
      </c>
      <c r="P1363" s="303">
        <v>0</v>
      </c>
      <c r="Q1363" s="171">
        <f>VLOOKUP(C1363&amp;D1363&amp;A1363,'Delivery Counts'!$A$87:$I$118,8,FALSE)</f>
        <v>0</v>
      </c>
      <c r="R1363" s="171">
        <f>VLOOKUP(C1363&amp;D1363&amp;A1363,'Delivery Counts'!$A$87:$I$118,9,FALSE)</f>
        <v>0</v>
      </c>
      <c r="S1363" s="16">
        <f t="shared" si="72"/>
        <v>0</v>
      </c>
      <c r="T1363" s="237"/>
      <c r="U1363" s="237"/>
    </row>
    <row r="1364" spans="1:21" s="172" customFormat="1">
      <c r="A1364" s="38">
        <v>19</v>
      </c>
      <c r="B1364" s="39">
        <f t="shared" si="64"/>
        <v>0</v>
      </c>
      <c r="C1364" s="39" t="str">
        <f t="shared" si="71"/>
        <v>2020 Initial Year</v>
      </c>
      <c r="D1364" s="40">
        <v>2</v>
      </c>
      <c r="E1364" s="40">
        <v>19</v>
      </c>
      <c r="F1364" s="40" t="s">
        <v>739</v>
      </c>
      <c r="G1364" s="311" t="s">
        <v>139</v>
      </c>
      <c r="H1364" s="40" t="s">
        <v>222</v>
      </c>
      <c r="I1364" s="658" t="s">
        <v>206</v>
      </c>
      <c r="J1364" s="303">
        <v>0</v>
      </c>
      <c r="K1364" s="304">
        <v>0</v>
      </c>
      <c r="L1364" s="305">
        <v>0</v>
      </c>
      <c r="M1364" s="305">
        <v>0</v>
      </c>
      <c r="N1364" s="303">
        <v>0</v>
      </c>
      <c r="O1364" s="306">
        <v>0</v>
      </c>
      <c r="P1364" s="303">
        <v>0</v>
      </c>
      <c r="Q1364" s="171">
        <f>VLOOKUP(C1364&amp;D1364&amp;A1364,'Delivery Counts'!$A$87:$I$118,8,FALSE)</f>
        <v>0</v>
      </c>
      <c r="R1364" s="171">
        <f>VLOOKUP(C1364&amp;D1364&amp;A1364,'Delivery Counts'!$A$87:$I$118,9,FALSE)</f>
        <v>0</v>
      </c>
      <c r="S1364" s="16">
        <f t="shared" si="72"/>
        <v>0</v>
      </c>
      <c r="T1364" s="237"/>
      <c r="U1364" s="237"/>
    </row>
    <row r="1365" spans="1:21" s="172" customFormat="1">
      <c r="A1365" s="38">
        <v>19</v>
      </c>
      <c r="B1365" s="39">
        <f t="shared" si="64"/>
        <v>0</v>
      </c>
      <c r="C1365" s="39" t="str">
        <f t="shared" si="71"/>
        <v>2020 Initial Year</v>
      </c>
      <c r="D1365" s="40">
        <v>2</v>
      </c>
      <c r="E1365" s="40">
        <v>19</v>
      </c>
      <c r="F1365" s="40" t="s">
        <v>739</v>
      </c>
      <c r="G1365" s="311" t="s">
        <v>139</v>
      </c>
      <c r="H1365" s="40" t="s">
        <v>223</v>
      </c>
      <c r="I1365" s="658" t="s">
        <v>181</v>
      </c>
      <c r="J1365" s="303">
        <v>0</v>
      </c>
      <c r="K1365" s="304">
        <v>0</v>
      </c>
      <c r="L1365" s="305">
        <v>0</v>
      </c>
      <c r="M1365" s="305">
        <v>0</v>
      </c>
      <c r="N1365" s="303">
        <v>0</v>
      </c>
      <c r="O1365" s="306">
        <v>0</v>
      </c>
      <c r="P1365" s="303">
        <v>0</v>
      </c>
      <c r="Q1365" s="171">
        <f>VLOOKUP(C1365&amp;D1365&amp;A1365,'Delivery Counts'!$A$87:$I$118,8,FALSE)</f>
        <v>0</v>
      </c>
      <c r="R1365" s="171">
        <f>VLOOKUP(C1365&amp;D1365&amp;A1365,'Delivery Counts'!$A$87:$I$118,9,FALSE)</f>
        <v>0</v>
      </c>
      <c r="S1365" s="16">
        <f t="shared" si="72"/>
        <v>0</v>
      </c>
      <c r="T1365" s="237"/>
      <c r="U1365" s="237"/>
    </row>
    <row r="1366" spans="1:21" s="172" customFormat="1">
      <c r="A1366" s="38">
        <v>19</v>
      </c>
      <c r="B1366" s="39">
        <f t="shared" si="64"/>
        <v>0</v>
      </c>
      <c r="C1366" s="39" t="str">
        <f t="shared" si="71"/>
        <v>2020 Initial Year</v>
      </c>
      <c r="D1366" s="40">
        <v>2</v>
      </c>
      <c r="E1366" s="40">
        <v>19</v>
      </c>
      <c r="F1366" s="40" t="s">
        <v>739</v>
      </c>
      <c r="G1366" s="311" t="s">
        <v>139</v>
      </c>
      <c r="H1366" s="40" t="s">
        <v>150</v>
      </c>
      <c r="I1366" s="658" t="s">
        <v>204</v>
      </c>
      <c r="J1366" s="303">
        <v>0</v>
      </c>
      <c r="K1366" s="304">
        <v>0</v>
      </c>
      <c r="L1366" s="305">
        <v>0</v>
      </c>
      <c r="M1366" s="305">
        <v>0</v>
      </c>
      <c r="N1366" s="303">
        <v>0</v>
      </c>
      <c r="O1366" s="306">
        <v>0</v>
      </c>
      <c r="P1366" s="303">
        <v>0</v>
      </c>
      <c r="Q1366" s="171">
        <f>VLOOKUP(C1366&amp;D1366&amp;A1366,'Delivery Counts'!$A$87:$I$118,8,FALSE)</f>
        <v>0</v>
      </c>
      <c r="R1366" s="171">
        <f>VLOOKUP(C1366&amp;D1366&amp;A1366,'Delivery Counts'!$A$87:$I$118,9,FALSE)</f>
        <v>0</v>
      </c>
      <c r="S1366" s="16">
        <f t="shared" si="72"/>
        <v>0</v>
      </c>
      <c r="T1366" s="237"/>
      <c r="U1366" s="237"/>
    </row>
    <row r="1367" spans="1:21" s="172" customFormat="1">
      <c r="A1367" s="38">
        <v>19</v>
      </c>
      <c r="B1367" s="39">
        <f t="shared" si="64"/>
        <v>0</v>
      </c>
      <c r="C1367" s="39" t="str">
        <f t="shared" si="71"/>
        <v>2020 Initial Year</v>
      </c>
      <c r="D1367" s="40">
        <v>2</v>
      </c>
      <c r="E1367" s="40">
        <v>19</v>
      </c>
      <c r="F1367" s="40" t="s">
        <v>739</v>
      </c>
      <c r="G1367" s="311" t="s">
        <v>139</v>
      </c>
      <c r="H1367" s="40" t="s">
        <v>151</v>
      </c>
      <c r="I1367" s="658" t="s">
        <v>205</v>
      </c>
      <c r="J1367" s="303">
        <v>0</v>
      </c>
      <c r="K1367" s="304">
        <v>0</v>
      </c>
      <c r="L1367" s="305">
        <v>0</v>
      </c>
      <c r="M1367" s="305">
        <v>0</v>
      </c>
      <c r="N1367" s="303">
        <v>0</v>
      </c>
      <c r="O1367" s="306">
        <v>0</v>
      </c>
      <c r="P1367" s="303">
        <v>0</v>
      </c>
      <c r="Q1367" s="171">
        <f>VLOOKUP(C1367&amp;D1367&amp;A1367,'Delivery Counts'!$A$87:$I$118,8,FALSE)</f>
        <v>0</v>
      </c>
      <c r="R1367" s="171">
        <f>VLOOKUP(C1367&amp;D1367&amp;A1367,'Delivery Counts'!$A$87:$I$118,9,FALSE)</f>
        <v>0</v>
      </c>
      <c r="S1367" s="16">
        <f t="shared" si="72"/>
        <v>0</v>
      </c>
      <c r="T1367" s="237"/>
      <c r="U1367" s="237"/>
    </row>
    <row r="1368" spans="1:21" s="172" customFormat="1">
      <c r="A1368" s="38">
        <v>19</v>
      </c>
      <c r="B1368" s="39">
        <f t="shared" si="64"/>
        <v>0</v>
      </c>
      <c r="C1368" s="39" t="str">
        <f t="shared" si="71"/>
        <v>2020 Initial Year</v>
      </c>
      <c r="D1368" s="40">
        <v>2</v>
      </c>
      <c r="E1368" s="40">
        <v>19</v>
      </c>
      <c r="F1368" s="40" t="s">
        <v>739</v>
      </c>
      <c r="G1368" s="311" t="s">
        <v>139</v>
      </c>
      <c r="H1368" s="40" t="s">
        <v>152</v>
      </c>
      <c r="I1368" s="658" t="s">
        <v>182</v>
      </c>
      <c r="J1368" s="303">
        <v>0</v>
      </c>
      <c r="K1368" s="304">
        <v>0</v>
      </c>
      <c r="L1368" s="305">
        <v>0</v>
      </c>
      <c r="M1368" s="305">
        <v>0</v>
      </c>
      <c r="N1368" s="303">
        <v>0</v>
      </c>
      <c r="O1368" s="306">
        <v>0</v>
      </c>
      <c r="P1368" s="303">
        <v>0</v>
      </c>
      <c r="Q1368" s="171">
        <f>VLOOKUP(C1368&amp;D1368&amp;A1368,'Delivery Counts'!$A$87:$I$118,8,FALSE)</f>
        <v>0</v>
      </c>
      <c r="R1368" s="171">
        <f>VLOOKUP(C1368&amp;D1368&amp;A1368,'Delivery Counts'!$A$87:$I$118,9,FALSE)</f>
        <v>0</v>
      </c>
      <c r="S1368" s="16">
        <f t="shared" si="72"/>
        <v>0</v>
      </c>
      <c r="T1368" s="237"/>
      <c r="U1368" s="237"/>
    </row>
    <row r="1369" spans="1:21" s="172" customFormat="1">
      <c r="A1369" s="38">
        <v>19</v>
      </c>
      <c r="B1369" s="39">
        <f t="shared" si="64"/>
        <v>0</v>
      </c>
      <c r="C1369" s="39" t="str">
        <f t="shared" si="71"/>
        <v>2020 Initial Year</v>
      </c>
      <c r="D1369" s="40">
        <v>2</v>
      </c>
      <c r="E1369" s="40">
        <v>19</v>
      </c>
      <c r="F1369" s="40" t="s">
        <v>739</v>
      </c>
      <c r="G1369" s="311" t="s">
        <v>139</v>
      </c>
      <c r="H1369" s="40" t="s">
        <v>70</v>
      </c>
      <c r="I1369" s="658" t="s">
        <v>265</v>
      </c>
      <c r="J1369" s="303">
        <v>0</v>
      </c>
      <c r="K1369" s="304">
        <v>0</v>
      </c>
      <c r="L1369" s="305">
        <v>0</v>
      </c>
      <c r="M1369" s="305">
        <v>0</v>
      </c>
      <c r="N1369" s="303">
        <v>0</v>
      </c>
      <c r="O1369" s="306">
        <v>0</v>
      </c>
      <c r="P1369" s="303">
        <v>0</v>
      </c>
      <c r="Q1369" s="171">
        <f>VLOOKUP(C1369&amp;D1369&amp;A1369,'Delivery Counts'!$A$87:$I$118,8,FALSE)</f>
        <v>0</v>
      </c>
      <c r="R1369" s="171">
        <f>VLOOKUP(C1369&amp;D1369&amp;A1369,'Delivery Counts'!$A$87:$I$118,9,FALSE)</f>
        <v>0</v>
      </c>
      <c r="S1369" s="16">
        <f t="shared" si="72"/>
        <v>0</v>
      </c>
      <c r="T1369" s="237"/>
      <c r="U1369" s="237"/>
    </row>
    <row r="1370" spans="1:21" s="172" customFormat="1">
      <c r="A1370" s="38">
        <v>19</v>
      </c>
      <c r="B1370" s="39">
        <f t="shared" si="64"/>
        <v>0</v>
      </c>
      <c r="C1370" s="39" t="str">
        <f t="shared" si="71"/>
        <v>2020 Initial Year</v>
      </c>
      <c r="D1370" s="40">
        <v>2</v>
      </c>
      <c r="E1370" s="40">
        <v>19</v>
      </c>
      <c r="F1370" s="40" t="s">
        <v>739</v>
      </c>
      <c r="G1370" s="311" t="s">
        <v>139</v>
      </c>
      <c r="H1370" s="40" t="s">
        <v>71</v>
      </c>
      <c r="I1370" s="658" t="s">
        <v>266</v>
      </c>
      <c r="J1370" s="303">
        <v>0</v>
      </c>
      <c r="K1370" s="304">
        <v>0</v>
      </c>
      <c r="L1370" s="305">
        <v>0</v>
      </c>
      <c r="M1370" s="305">
        <v>0</v>
      </c>
      <c r="N1370" s="303">
        <v>0</v>
      </c>
      <c r="O1370" s="306">
        <v>0</v>
      </c>
      <c r="P1370" s="303">
        <v>0</v>
      </c>
      <c r="Q1370" s="171">
        <f>VLOOKUP(C1370&amp;D1370&amp;A1370,'Delivery Counts'!$A$87:$I$118,8,FALSE)</f>
        <v>0</v>
      </c>
      <c r="R1370" s="171">
        <f>VLOOKUP(C1370&amp;D1370&amp;A1370,'Delivery Counts'!$A$87:$I$118,9,FALSE)</f>
        <v>0</v>
      </c>
      <c r="S1370" s="16">
        <f t="shared" si="72"/>
        <v>0</v>
      </c>
      <c r="T1370" s="237"/>
      <c r="U1370" s="237"/>
    </row>
    <row r="1371" spans="1:21" s="172" customFormat="1">
      <c r="A1371" s="38">
        <v>19</v>
      </c>
      <c r="B1371" s="39">
        <f t="shared" si="64"/>
        <v>0</v>
      </c>
      <c r="C1371" s="39" t="str">
        <f t="shared" si="71"/>
        <v>2020 Initial Year</v>
      </c>
      <c r="D1371" s="40">
        <v>2</v>
      </c>
      <c r="E1371" s="40">
        <v>19</v>
      </c>
      <c r="F1371" s="40" t="s">
        <v>739</v>
      </c>
      <c r="G1371" s="311" t="s">
        <v>139</v>
      </c>
      <c r="H1371" s="40" t="s">
        <v>72</v>
      </c>
      <c r="I1371" s="658" t="s">
        <v>527</v>
      </c>
      <c r="J1371" s="303">
        <v>0</v>
      </c>
      <c r="K1371" s="304">
        <v>0</v>
      </c>
      <c r="L1371" s="305">
        <v>0</v>
      </c>
      <c r="M1371" s="305">
        <v>0</v>
      </c>
      <c r="N1371" s="303">
        <v>0</v>
      </c>
      <c r="O1371" s="306">
        <v>0</v>
      </c>
      <c r="P1371" s="303">
        <v>0</v>
      </c>
      <c r="Q1371" s="171">
        <f>VLOOKUP(C1371&amp;D1371&amp;A1371,'Delivery Counts'!$A$87:$I$118,8,FALSE)</f>
        <v>0</v>
      </c>
      <c r="R1371" s="171">
        <f>VLOOKUP(C1371&amp;D1371&amp;A1371,'Delivery Counts'!$A$87:$I$118,9,FALSE)</f>
        <v>0</v>
      </c>
      <c r="S1371" s="16">
        <f t="shared" si="72"/>
        <v>0</v>
      </c>
      <c r="T1371" s="237"/>
      <c r="U1371" s="237"/>
    </row>
    <row r="1372" spans="1:21" s="172" customFormat="1">
      <c r="A1372" s="38">
        <v>19</v>
      </c>
      <c r="B1372" s="39">
        <f t="shared" si="64"/>
        <v>0</v>
      </c>
      <c r="C1372" s="39" t="str">
        <f t="shared" si="71"/>
        <v>2020 Initial Year</v>
      </c>
      <c r="D1372" s="40">
        <v>2</v>
      </c>
      <c r="E1372" s="40">
        <v>19</v>
      </c>
      <c r="F1372" s="40" t="s">
        <v>739</v>
      </c>
      <c r="G1372" s="40" t="s">
        <v>139</v>
      </c>
      <c r="H1372" s="40" t="s">
        <v>73</v>
      </c>
      <c r="I1372" s="658" t="s">
        <v>528</v>
      </c>
      <c r="J1372" s="303">
        <v>0</v>
      </c>
      <c r="K1372" s="304">
        <v>0</v>
      </c>
      <c r="L1372" s="305">
        <v>0</v>
      </c>
      <c r="M1372" s="305">
        <v>0</v>
      </c>
      <c r="N1372" s="303">
        <v>0</v>
      </c>
      <c r="O1372" s="306">
        <v>0</v>
      </c>
      <c r="P1372" s="303">
        <v>0</v>
      </c>
      <c r="Q1372" s="171">
        <f>VLOOKUP(C1372&amp;D1372&amp;A1372,'Delivery Counts'!$A$87:$I$118,8,FALSE)</f>
        <v>0</v>
      </c>
      <c r="R1372" s="171">
        <f>VLOOKUP(C1372&amp;D1372&amp;A1372,'Delivery Counts'!$A$87:$I$118,9,FALSE)</f>
        <v>0</v>
      </c>
      <c r="S1372" s="16">
        <f t="shared" si="72"/>
        <v>0</v>
      </c>
      <c r="T1372" s="237"/>
      <c r="U1372" s="237"/>
    </row>
    <row r="1373" spans="1:21" s="172" customFormat="1">
      <c r="A1373" s="38">
        <v>19</v>
      </c>
      <c r="B1373" s="39">
        <f t="shared" si="64"/>
        <v>0</v>
      </c>
      <c r="C1373" s="39" t="str">
        <f t="shared" si="71"/>
        <v>2020 Initial Year</v>
      </c>
      <c r="D1373" s="40">
        <v>2</v>
      </c>
      <c r="E1373" s="40">
        <v>19</v>
      </c>
      <c r="F1373" s="40" t="s">
        <v>739</v>
      </c>
      <c r="G1373" s="40" t="s">
        <v>139</v>
      </c>
      <c r="H1373" s="40" t="s">
        <v>409</v>
      </c>
      <c r="I1373" s="640" t="s">
        <v>803</v>
      </c>
      <c r="J1373" s="303">
        <v>0</v>
      </c>
      <c r="K1373" s="304">
        <v>0</v>
      </c>
      <c r="L1373" s="305">
        <v>0</v>
      </c>
      <c r="M1373" s="305">
        <v>0</v>
      </c>
      <c r="N1373" s="303">
        <v>0</v>
      </c>
      <c r="O1373" s="306">
        <v>0</v>
      </c>
      <c r="P1373" s="303">
        <v>0</v>
      </c>
      <c r="Q1373" s="171">
        <f>VLOOKUP(C1373&amp;D1373&amp;A1373,'Delivery Counts'!$A$87:$I$118,8,FALSE)</f>
        <v>0</v>
      </c>
      <c r="R1373" s="171">
        <f>VLOOKUP(C1373&amp;D1373&amp;A1373,'Delivery Counts'!$A$87:$I$118,9,FALSE)</f>
        <v>0</v>
      </c>
      <c r="S1373" s="16">
        <f t="shared" si="72"/>
        <v>0</v>
      </c>
      <c r="T1373" s="237"/>
      <c r="U1373" s="237"/>
    </row>
    <row r="1374" spans="1:21" s="172" customFormat="1">
      <c r="A1374" s="38">
        <v>20</v>
      </c>
      <c r="B1374" s="39">
        <f t="shared" si="64"/>
        <v>0</v>
      </c>
      <c r="C1374" s="39" t="str">
        <f t="shared" si="71"/>
        <v>2020 Initial Year</v>
      </c>
      <c r="D1374" s="40">
        <v>2</v>
      </c>
      <c r="E1374" s="40">
        <v>20</v>
      </c>
      <c r="F1374" s="662" t="s">
        <v>740</v>
      </c>
      <c r="G1374" s="40" t="s">
        <v>138</v>
      </c>
      <c r="H1374" s="40" t="s">
        <v>211</v>
      </c>
      <c r="I1374" s="640" t="s">
        <v>261</v>
      </c>
      <c r="J1374" s="303">
        <v>0</v>
      </c>
      <c r="K1374" s="304">
        <v>0</v>
      </c>
      <c r="L1374" s="305">
        <v>0</v>
      </c>
      <c r="M1374" s="305">
        <v>0</v>
      </c>
      <c r="N1374" s="303">
        <v>0</v>
      </c>
      <c r="O1374" s="306">
        <v>0</v>
      </c>
      <c r="P1374" s="303">
        <v>0</v>
      </c>
      <c r="Q1374" s="171">
        <f>VLOOKUP(C1374&amp;D1374&amp;A1374,'Delivery Counts'!$A$87:$I$118,8,FALSE)</f>
        <v>0</v>
      </c>
      <c r="R1374" s="171">
        <f>VLOOKUP(C1374&amp;D1374&amp;A1374,'Delivery Counts'!$A$87:$I$118,9,FALSE)</f>
        <v>0</v>
      </c>
      <c r="S1374" s="16">
        <f t="shared" si="72"/>
        <v>0</v>
      </c>
      <c r="T1374" s="237"/>
      <c r="U1374" s="237"/>
    </row>
    <row r="1375" spans="1:21" s="172" customFormat="1">
      <c r="A1375" s="38">
        <v>20</v>
      </c>
      <c r="B1375" s="39">
        <f t="shared" si="64"/>
        <v>0</v>
      </c>
      <c r="C1375" s="39" t="str">
        <f t="shared" si="71"/>
        <v>2020 Initial Year</v>
      </c>
      <c r="D1375" s="40">
        <v>2</v>
      </c>
      <c r="E1375" s="40">
        <v>20</v>
      </c>
      <c r="F1375" s="40" t="s">
        <v>740</v>
      </c>
      <c r="G1375" s="311" t="s">
        <v>138</v>
      </c>
      <c r="H1375" s="40" t="s">
        <v>214</v>
      </c>
      <c r="I1375" s="658" t="s">
        <v>676</v>
      </c>
      <c r="J1375" s="303">
        <v>0</v>
      </c>
      <c r="K1375" s="304">
        <v>0</v>
      </c>
      <c r="L1375" s="305">
        <v>0</v>
      </c>
      <c r="M1375" s="305">
        <v>0</v>
      </c>
      <c r="N1375" s="303">
        <v>0</v>
      </c>
      <c r="O1375" s="306">
        <v>0</v>
      </c>
      <c r="P1375" s="303">
        <v>0</v>
      </c>
      <c r="Q1375" s="171">
        <f>VLOOKUP(C1375&amp;D1375&amp;A1375,'Delivery Counts'!$A$87:$I$118,8,FALSE)</f>
        <v>0</v>
      </c>
      <c r="R1375" s="171">
        <f>VLOOKUP(C1375&amp;D1375&amp;A1375,'Delivery Counts'!$A$87:$I$118,9,FALSE)</f>
        <v>0</v>
      </c>
      <c r="S1375" s="16">
        <f t="shared" si="72"/>
        <v>0</v>
      </c>
      <c r="T1375" s="237"/>
      <c r="U1375" s="237"/>
    </row>
    <row r="1376" spans="1:21" s="172" customFormat="1">
      <c r="A1376" s="38">
        <v>20</v>
      </c>
      <c r="B1376" s="39">
        <f t="shared" si="64"/>
        <v>0</v>
      </c>
      <c r="C1376" s="39" t="str">
        <f t="shared" si="71"/>
        <v>2020 Initial Year</v>
      </c>
      <c r="D1376" s="40">
        <v>2</v>
      </c>
      <c r="E1376" s="40">
        <v>20</v>
      </c>
      <c r="F1376" s="40" t="s">
        <v>740</v>
      </c>
      <c r="G1376" s="311" t="s">
        <v>138</v>
      </c>
      <c r="H1376" s="40" t="s">
        <v>215</v>
      </c>
      <c r="I1376" s="658" t="s">
        <v>216</v>
      </c>
      <c r="J1376" s="303">
        <v>0</v>
      </c>
      <c r="K1376" s="304">
        <v>0</v>
      </c>
      <c r="L1376" s="305">
        <v>0</v>
      </c>
      <c r="M1376" s="305">
        <v>0</v>
      </c>
      <c r="N1376" s="303">
        <v>0</v>
      </c>
      <c r="O1376" s="306">
        <v>0</v>
      </c>
      <c r="P1376" s="303">
        <v>0</v>
      </c>
      <c r="Q1376" s="171">
        <f>VLOOKUP(C1376&amp;D1376&amp;A1376,'Delivery Counts'!$A$87:$I$118,8,FALSE)</f>
        <v>0</v>
      </c>
      <c r="R1376" s="171">
        <f>VLOOKUP(C1376&amp;D1376&amp;A1376,'Delivery Counts'!$A$87:$I$118,9,FALSE)</f>
        <v>0</v>
      </c>
      <c r="S1376" s="16">
        <f t="shared" si="72"/>
        <v>0</v>
      </c>
      <c r="T1376" s="237"/>
      <c r="U1376" s="237"/>
    </row>
    <row r="1377" spans="1:21">
      <c r="A1377" s="38">
        <v>20</v>
      </c>
      <c r="B1377" s="39">
        <f t="shared" si="64"/>
        <v>0</v>
      </c>
      <c r="C1377" s="39" t="str">
        <f t="shared" si="71"/>
        <v>2020 Initial Year</v>
      </c>
      <c r="D1377" s="40">
        <v>2</v>
      </c>
      <c r="E1377" s="40">
        <v>20</v>
      </c>
      <c r="F1377" s="40" t="s">
        <v>740</v>
      </c>
      <c r="G1377" s="311" t="s">
        <v>138</v>
      </c>
      <c r="H1377" s="40" t="s">
        <v>217</v>
      </c>
      <c r="I1377" s="658" t="s">
        <v>262</v>
      </c>
      <c r="J1377" s="303">
        <v>0</v>
      </c>
      <c r="K1377" s="304">
        <v>0</v>
      </c>
      <c r="L1377" s="305">
        <v>0</v>
      </c>
      <c r="M1377" s="305">
        <v>0</v>
      </c>
      <c r="N1377" s="303">
        <v>0</v>
      </c>
      <c r="O1377" s="306">
        <v>0</v>
      </c>
      <c r="P1377" s="303">
        <v>0</v>
      </c>
      <c r="Q1377" s="171">
        <f>VLOOKUP(C1377&amp;D1377&amp;A1377,'Delivery Counts'!$A$87:$I$118,8,FALSE)</f>
        <v>0</v>
      </c>
      <c r="R1377" s="171">
        <f>VLOOKUP(C1377&amp;D1377&amp;A1377,'Delivery Counts'!$A$87:$I$118,9,FALSE)</f>
        <v>0</v>
      </c>
      <c r="S1377" s="16">
        <f t="shared" si="72"/>
        <v>0</v>
      </c>
    </row>
    <row r="1378" spans="1:21">
      <c r="A1378" s="38">
        <v>20</v>
      </c>
      <c r="B1378" s="39">
        <f t="shared" si="64"/>
        <v>0</v>
      </c>
      <c r="C1378" s="39" t="str">
        <f t="shared" si="71"/>
        <v>2020 Initial Year</v>
      </c>
      <c r="D1378" s="40">
        <v>2</v>
      </c>
      <c r="E1378" s="40">
        <v>20</v>
      </c>
      <c r="F1378" s="40" t="s">
        <v>740</v>
      </c>
      <c r="G1378" s="311" t="s">
        <v>138</v>
      </c>
      <c r="H1378" s="40" t="s">
        <v>218</v>
      </c>
      <c r="I1378" s="658" t="s">
        <v>677</v>
      </c>
      <c r="J1378" s="303">
        <v>0</v>
      </c>
      <c r="K1378" s="304">
        <v>0</v>
      </c>
      <c r="L1378" s="305">
        <v>0</v>
      </c>
      <c r="M1378" s="305">
        <v>0</v>
      </c>
      <c r="N1378" s="303">
        <v>0</v>
      </c>
      <c r="O1378" s="306">
        <v>0</v>
      </c>
      <c r="P1378" s="303">
        <v>0</v>
      </c>
      <c r="Q1378" s="171">
        <f>VLOOKUP(C1378&amp;D1378&amp;A1378,'Delivery Counts'!$A$87:$I$118,8,FALSE)</f>
        <v>0</v>
      </c>
      <c r="R1378" s="171">
        <f>VLOOKUP(C1378&amp;D1378&amp;A1378,'Delivery Counts'!$A$87:$I$118,9,FALSE)</f>
        <v>0</v>
      </c>
      <c r="S1378" s="16">
        <f t="shared" si="72"/>
        <v>0</v>
      </c>
    </row>
    <row r="1379" spans="1:21" s="172" customFormat="1">
      <c r="A1379" s="38">
        <v>20</v>
      </c>
      <c r="B1379" s="39">
        <f t="shared" si="64"/>
        <v>0</v>
      </c>
      <c r="C1379" s="39" t="str">
        <f t="shared" si="71"/>
        <v>2020 Initial Year</v>
      </c>
      <c r="D1379" s="40">
        <v>2</v>
      </c>
      <c r="E1379" s="40">
        <v>20</v>
      </c>
      <c r="F1379" s="40" t="s">
        <v>740</v>
      </c>
      <c r="G1379" s="311" t="s">
        <v>138</v>
      </c>
      <c r="H1379" s="40" t="s">
        <v>219</v>
      </c>
      <c r="I1379" s="658" t="s">
        <v>263</v>
      </c>
      <c r="J1379" s="303">
        <v>0</v>
      </c>
      <c r="K1379" s="304">
        <v>0</v>
      </c>
      <c r="L1379" s="305">
        <v>0</v>
      </c>
      <c r="M1379" s="305">
        <v>0</v>
      </c>
      <c r="N1379" s="303">
        <v>0</v>
      </c>
      <c r="O1379" s="306">
        <v>0</v>
      </c>
      <c r="P1379" s="303">
        <v>0</v>
      </c>
      <c r="Q1379" s="171">
        <f>VLOOKUP(C1379&amp;D1379&amp;A1379,'Delivery Counts'!$A$87:$I$118,8,FALSE)</f>
        <v>0</v>
      </c>
      <c r="R1379" s="171">
        <f>VLOOKUP(C1379&amp;D1379&amp;A1379,'Delivery Counts'!$A$87:$I$118,9,FALSE)</f>
        <v>0</v>
      </c>
      <c r="S1379" s="16">
        <f t="shared" si="72"/>
        <v>0</v>
      </c>
    </row>
    <row r="1380" spans="1:21" s="172" customFormat="1">
      <c r="A1380" s="38">
        <v>20</v>
      </c>
      <c r="B1380" s="39">
        <f t="shared" si="64"/>
        <v>0</v>
      </c>
      <c r="C1380" s="39" t="str">
        <f t="shared" si="71"/>
        <v>2020 Initial Year</v>
      </c>
      <c r="D1380" s="40">
        <v>2</v>
      </c>
      <c r="E1380" s="40">
        <v>20</v>
      </c>
      <c r="F1380" s="40" t="s">
        <v>740</v>
      </c>
      <c r="G1380" s="311" t="s">
        <v>138</v>
      </c>
      <c r="H1380" s="40" t="s">
        <v>220</v>
      </c>
      <c r="I1380" s="658" t="s">
        <v>675</v>
      </c>
      <c r="J1380" s="303">
        <v>0</v>
      </c>
      <c r="K1380" s="304">
        <v>0</v>
      </c>
      <c r="L1380" s="305">
        <v>0</v>
      </c>
      <c r="M1380" s="305">
        <v>0</v>
      </c>
      <c r="N1380" s="303">
        <v>0</v>
      </c>
      <c r="O1380" s="306">
        <v>0</v>
      </c>
      <c r="P1380" s="303">
        <v>0</v>
      </c>
      <c r="Q1380" s="171">
        <f>VLOOKUP(C1380&amp;D1380&amp;A1380,'Delivery Counts'!$A$87:$I$118,8,FALSE)</f>
        <v>0</v>
      </c>
      <c r="R1380" s="171">
        <f>VLOOKUP(C1380&amp;D1380&amp;A1380,'Delivery Counts'!$A$87:$I$118,9,FALSE)</f>
        <v>0</v>
      </c>
      <c r="S1380" s="16">
        <f t="shared" si="72"/>
        <v>0</v>
      </c>
      <c r="T1380" s="237"/>
      <c r="U1380" s="237"/>
    </row>
    <row r="1381" spans="1:21" s="172" customFormat="1">
      <c r="A1381" s="38">
        <v>20</v>
      </c>
      <c r="B1381" s="39">
        <f t="shared" si="64"/>
        <v>0</v>
      </c>
      <c r="C1381" s="39" t="str">
        <f t="shared" si="71"/>
        <v>2020 Initial Year</v>
      </c>
      <c r="D1381" s="40">
        <v>2</v>
      </c>
      <c r="E1381" s="40">
        <v>20</v>
      </c>
      <c r="F1381" s="40" t="s">
        <v>740</v>
      </c>
      <c r="G1381" s="311" t="s">
        <v>138</v>
      </c>
      <c r="H1381" s="40" t="s">
        <v>221</v>
      </c>
      <c r="I1381" s="658" t="s">
        <v>264</v>
      </c>
      <c r="J1381" s="303">
        <v>0</v>
      </c>
      <c r="K1381" s="304">
        <v>0</v>
      </c>
      <c r="L1381" s="305">
        <v>0</v>
      </c>
      <c r="M1381" s="305">
        <v>0</v>
      </c>
      <c r="N1381" s="303">
        <v>0</v>
      </c>
      <c r="O1381" s="306">
        <v>0</v>
      </c>
      <c r="P1381" s="303">
        <v>0</v>
      </c>
      <c r="Q1381" s="171">
        <f>VLOOKUP(C1381&amp;D1381&amp;A1381,'Delivery Counts'!$A$87:$I$118,8,FALSE)</f>
        <v>0</v>
      </c>
      <c r="R1381" s="171">
        <f>VLOOKUP(C1381&amp;D1381&amp;A1381,'Delivery Counts'!$A$87:$I$118,9,FALSE)</f>
        <v>0</v>
      </c>
      <c r="S1381" s="16">
        <f t="shared" si="72"/>
        <v>0</v>
      </c>
      <c r="T1381" s="237"/>
      <c r="U1381" s="237"/>
    </row>
    <row r="1382" spans="1:21" s="172" customFormat="1">
      <c r="A1382" s="38">
        <v>20</v>
      </c>
      <c r="B1382" s="39">
        <f t="shared" si="64"/>
        <v>0</v>
      </c>
      <c r="C1382" s="39" t="str">
        <f t="shared" si="71"/>
        <v>2020 Initial Year</v>
      </c>
      <c r="D1382" s="40">
        <v>2</v>
      </c>
      <c r="E1382" s="40">
        <v>20</v>
      </c>
      <c r="F1382" s="40" t="s">
        <v>740</v>
      </c>
      <c r="G1382" s="311" t="s">
        <v>138</v>
      </c>
      <c r="H1382" s="40" t="s">
        <v>222</v>
      </c>
      <c r="I1382" s="658" t="s">
        <v>206</v>
      </c>
      <c r="J1382" s="303">
        <v>0</v>
      </c>
      <c r="K1382" s="304">
        <v>0</v>
      </c>
      <c r="L1382" s="305">
        <v>0</v>
      </c>
      <c r="M1382" s="305">
        <v>0</v>
      </c>
      <c r="N1382" s="303">
        <v>0</v>
      </c>
      <c r="O1382" s="306">
        <v>0</v>
      </c>
      <c r="P1382" s="303">
        <v>0</v>
      </c>
      <c r="Q1382" s="171">
        <f>VLOOKUP(C1382&amp;D1382&amp;A1382,'Delivery Counts'!$A$87:$I$118,8,FALSE)</f>
        <v>0</v>
      </c>
      <c r="R1382" s="171">
        <f>VLOOKUP(C1382&amp;D1382&amp;A1382,'Delivery Counts'!$A$87:$I$118,9,FALSE)</f>
        <v>0</v>
      </c>
      <c r="S1382" s="16">
        <f t="shared" si="72"/>
        <v>0</v>
      </c>
      <c r="T1382" s="237"/>
      <c r="U1382" s="237"/>
    </row>
    <row r="1383" spans="1:21" s="172" customFormat="1">
      <c r="A1383" s="38">
        <v>20</v>
      </c>
      <c r="B1383" s="39">
        <f t="shared" si="64"/>
        <v>0</v>
      </c>
      <c r="C1383" s="39" t="str">
        <f t="shared" si="71"/>
        <v>2020 Initial Year</v>
      </c>
      <c r="D1383" s="40">
        <v>2</v>
      </c>
      <c r="E1383" s="40">
        <v>20</v>
      </c>
      <c r="F1383" s="40" t="s">
        <v>740</v>
      </c>
      <c r="G1383" s="311" t="s">
        <v>138</v>
      </c>
      <c r="H1383" s="40" t="s">
        <v>223</v>
      </c>
      <c r="I1383" s="658" t="s">
        <v>181</v>
      </c>
      <c r="J1383" s="303">
        <v>0</v>
      </c>
      <c r="K1383" s="304">
        <v>0</v>
      </c>
      <c r="L1383" s="305">
        <v>0</v>
      </c>
      <c r="M1383" s="305">
        <v>0</v>
      </c>
      <c r="N1383" s="303">
        <v>0</v>
      </c>
      <c r="O1383" s="306">
        <v>0</v>
      </c>
      <c r="P1383" s="303">
        <v>0</v>
      </c>
      <c r="Q1383" s="171">
        <f>VLOOKUP(C1383&amp;D1383&amp;A1383,'Delivery Counts'!$A$87:$I$118,8,FALSE)</f>
        <v>0</v>
      </c>
      <c r="R1383" s="171">
        <f>VLOOKUP(C1383&amp;D1383&amp;A1383,'Delivery Counts'!$A$87:$I$118,9,FALSE)</f>
        <v>0</v>
      </c>
      <c r="S1383" s="16">
        <f t="shared" si="72"/>
        <v>0</v>
      </c>
      <c r="T1383" s="237"/>
      <c r="U1383" s="237"/>
    </row>
    <row r="1384" spans="1:21" s="172" customFormat="1">
      <c r="A1384" s="38">
        <v>20</v>
      </c>
      <c r="B1384" s="39">
        <f t="shared" si="64"/>
        <v>0</v>
      </c>
      <c r="C1384" s="39" t="str">
        <f t="shared" si="71"/>
        <v>2020 Initial Year</v>
      </c>
      <c r="D1384" s="40">
        <v>2</v>
      </c>
      <c r="E1384" s="40">
        <v>20</v>
      </c>
      <c r="F1384" s="40" t="s">
        <v>740</v>
      </c>
      <c r="G1384" s="311" t="s">
        <v>138</v>
      </c>
      <c r="H1384" s="40" t="s">
        <v>150</v>
      </c>
      <c r="I1384" s="658" t="s">
        <v>204</v>
      </c>
      <c r="J1384" s="303">
        <v>0</v>
      </c>
      <c r="K1384" s="304">
        <v>0</v>
      </c>
      <c r="L1384" s="305">
        <v>0</v>
      </c>
      <c r="M1384" s="305">
        <v>0</v>
      </c>
      <c r="N1384" s="303">
        <v>0</v>
      </c>
      <c r="O1384" s="306">
        <v>0</v>
      </c>
      <c r="P1384" s="303">
        <v>0</v>
      </c>
      <c r="Q1384" s="171">
        <f>VLOOKUP(C1384&amp;D1384&amp;A1384,'Delivery Counts'!$A$87:$I$118,8,FALSE)</f>
        <v>0</v>
      </c>
      <c r="R1384" s="171">
        <f>VLOOKUP(C1384&amp;D1384&amp;A1384,'Delivery Counts'!$A$87:$I$118,9,FALSE)</f>
        <v>0</v>
      </c>
      <c r="S1384" s="16">
        <f t="shared" si="72"/>
        <v>0</v>
      </c>
      <c r="T1384" s="237"/>
      <c r="U1384" s="237"/>
    </row>
    <row r="1385" spans="1:21" s="172" customFormat="1">
      <c r="A1385" s="38">
        <v>20</v>
      </c>
      <c r="B1385" s="39">
        <f t="shared" si="64"/>
        <v>0</v>
      </c>
      <c r="C1385" s="39" t="str">
        <f t="shared" si="71"/>
        <v>2020 Initial Year</v>
      </c>
      <c r="D1385" s="40">
        <v>2</v>
      </c>
      <c r="E1385" s="40">
        <v>20</v>
      </c>
      <c r="F1385" s="40" t="s">
        <v>740</v>
      </c>
      <c r="G1385" s="311" t="s">
        <v>138</v>
      </c>
      <c r="H1385" s="40" t="s">
        <v>151</v>
      </c>
      <c r="I1385" s="658" t="s">
        <v>205</v>
      </c>
      <c r="J1385" s="303">
        <v>0</v>
      </c>
      <c r="K1385" s="304">
        <v>0</v>
      </c>
      <c r="L1385" s="305">
        <v>0</v>
      </c>
      <c r="M1385" s="305">
        <v>0</v>
      </c>
      <c r="N1385" s="303">
        <v>0</v>
      </c>
      <c r="O1385" s="306">
        <v>0</v>
      </c>
      <c r="P1385" s="303">
        <v>0</v>
      </c>
      <c r="Q1385" s="171">
        <f>VLOOKUP(C1385&amp;D1385&amp;A1385,'Delivery Counts'!$A$87:$I$118,8,FALSE)</f>
        <v>0</v>
      </c>
      <c r="R1385" s="171">
        <f>VLOOKUP(C1385&amp;D1385&amp;A1385,'Delivery Counts'!$A$87:$I$118,9,FALSE)</f>
        <v>0</v>
      </c>
      <c r="S1385" s="16">
        <f t="shared" si="72"/>
        <v>0</v>
      </c>
      <c r="T1385" s="237"/>
      <c r="U1385" s="237"/>
    </row>
    <row r="1386" spans="1:21" s="172" customFormat="1">
      <c r="A1386" s="38">
        <v>20</v>
      </c>
      <c r="B1386" s="39">
        <f t="shared" si="64"/>
        <v>0</v>
      </c>
      <c r="C1386" s="39" t="str">
        <f t="shared" si="71"/>
        <v>2020 Initial Year</v>
      </c>
      <c r="D1386" s="40">
        <v>2</v>
      </c>
      <c r="E1386" s="40">
        <v>20</v>
      </c>
      <c r="F1386" s="40" t="s">
        <v>740</v>
      </c>
      <c r="G1386" s="311" t="s">
        <v>138</v>
      </c>
      <c r="H1386" s="40" t="s">
        <v>152</v>
      </c>
      <c r="I1386" s="658" t="s">
        <v>182</v>
      </c>
      <c r="J1386" s="303">
        <v>0</v>
      </c>
      <c r="K1386" s="304">
        <v>0</v>
      </c>
      <c r="L1386" s="305">
        <v>0</v>
      </c>
      <c r="M1386" s="305">
        <v>0</v>
      </c>
      <c r="N1386" s="303">
        <v>0</v>
      </c>
      <c r="O1386" s="306">
        <v>0</v>
      </c>
      <c r="P1386" s="303">
        <v>0</v>
      </c>
      <c r="Q1386" s="171">
        <f>VLOOKUP(C1386&amp;D1386&amp;A1386,'Delivery Counts'!$A$87:$I$118,8,FALSE)</f>
        <v>0</v>
      </c>
      <c r="R1386" s="171">
        <f>VLOOKUP(C1386&amp;D1386&amp;A1386,'Delivery Counts'!$A$87:$I$118,9,FALSE)</f>
        <v>0</v>
      </c>
      <c r="S1386" s="16">
        <f t="shared" si="72"/>
        <v>0</v>
      </c>
      <c r="T1386" s="237"/>
      <c r="U1386" s="237"/>
    </row>
    <row r="1387" spans="1:21" s="172" customFormat="1">
      <c r="A1387" s="38">
        <v>20</v>
      </c>
      <c r="B1387" s="39">
        <f t="shared" si="64"/>
        <v>0</v>
      </c>
      <c r="C1387" s="39" t="str">
        <f t="shared" ref="C1387:C1486" si="73">$C$1158</f>
        <v>2020 Initial Year</v>
      </c>
      <c r="D1387" s="40">
        <v>2</v>
      </c>
      <c r="E1387" s="40">
        <v>20</v>
      </c>
      <c r="F1387" s="40" t="s">
        <v>740</v>
      </c>
      <c r="G1387" s="311" t="s">
        <v>138</v>
      </c>
      <c r="H1387" s="40" t="s">
        <v>70</v>
      </c>
      <c r="I1387" s="658" t="s">
        <v>265</v>
      </c>
      <c r="J1387" s="303">
        <v>0</v>
      </c>
      <c r="K1387" s="304">
        <v>0</v>
      </c>
      <c r="L1387" s="305">
        <v>0</v>
      </c>
      <c r="M1387" s="305">
        <v>0</v>
      </c>
      <c r="N1387" s="303">
        <v>0</v>
      </c>
      <c r="O1387" s="306">
        <v>0</v>
      </c>
      <c r="P1387" s="303">
        <v>0</v>
      </c>
      <c r="Q1387" s="171">
        <f>VLOOKUP(C1387&amp;D1387&amp;A1387,'Delivery Counts'!$A$87:$I$118,8,FALSE)</f>
        <v>0</v>
      </c>
      <c r="R1387" s="171">
        <f>VLOOKUP(C1387&amp;D1387&amp;A1387,'Delivery Counts'!$A$87:$I$118,9,FALSE)</f>
        <v>0</v>
      </c>
      <c r="S1387" s="16">
        <f t="shared" ref="S1387:S1486" si="74">Q1387+R1387</f>
        <v>0</v>
      </c>
      <c r="T1387" s="237"/>
      <c r="U1387" s="237"/>
    </row>
    <row r="1388" spans="1:21" s="172" customFormat="1">
      <c r="A1388" s="38">
        <v>20</v>
      </c>
      <c r="B1388" s="39">
        <f t="shared" si="64"/>
        <v>0</v>
      </c>
      <c r="C1388" s="39" t="str">
        <f t="shared" si="73"/>
        <v>2020 Initial Year</v>
      </c>
      <c r="D1388" s="40">
        <v>2</v>
      </c>
      <c r="E1388" s="40">
        <v>20</v>
      </c>
      <c r="F1388" s="40" t="s">
        <v>740</v>
      </c>
      <c r="G1388" s="311" t="s">
        <v>138</v>
      </c>
      <c r="H1388" s="40" t="s">
        <v>71</v>
      </c>
      <c r="I1388" s="658" t="s">
        <v>266</v>
      </c>
      <c r="J1388" s="303">
        <v>0</v>
      </c>
      <c r="K1388" s="304">
        <v>0</v>
      </c>
      <c r="L1388" s="305">
        <v>0</v>
      </c>
      <c r="M1388" s="305">
        <v>0</v>
      </c>
      <c r="N1388" s="303">
        <v>0</v>
      </c>
      <c r="O1388" s="306">
        <v>0</v>
      </c>
      <c r="P1388" s="303">
        <v>0</v>
      </c>
      <c r="Q1388" s="171">
        <f>VLOOKUP(C1388&amp;D1388&amp;A1388,'Delivery Counts'!$A$87:$I$118,8,FALSE)</f>
        <v>0</v>
      </c>
      <c r="R1388" s="171">
        <f>VLOOKUP(C1388&amp;D1388&amp;A1388,'Delivery Counts'!$A$87:$I$118,9,FALSE)</f>
        <v>0</v>
      </c>
      <c r="S1388" s="16">
        <f t="shared" si="74"/>
        <v>0</v>
      </c>
      <c r="T1388" s="237"/>
      <c r="U1388" s="237"/>
    </row>
    <row r="1389" spans="1:21" s="172" customFormat="1">
      <c r="A1389" s="38">
        <v>20</v>
      </c>
      <c r="B1389" s="39">
        <f t="shared" si="64"/>
        <v>0</v>
      </c>
      <c r="C1389" s="39" t="str">
        <f t="shared" si="73"/>
        <v>2020 Initial Year</v>
      </c>
      <c r="D1389" s="40">
        <v>2</v>
      </c>
      <c r="E1389" s="40">
        <v>20</v>
      </c>
      <c r="F1389" s="40" t="s">
        <v>740</v>
      </c>
      <c r="G1389" s="311" t="s">
        <v>138</v>
      </c>
      <c r="H1389" s="40" t="s">
        <v>72</v>
      </c>
      <c r="I1389" s="658" t="s">
        <v>527</v>
      </c>
      <c r="J1389" s="303">
        <v>0</v>
      </c>
      <c r="K1389" s="304">
        <v>0</v>
      </c>
      <c r="L1389" s="305">
        <v>0</v>
      </c>
      <c r="M1389" s="305">
        <v>0</v>
      </c>
      <c r="N1389" s="303">
        <v>0</v>
      </c>
      <c r="O1389" s="306">
        <v>0</v>
      </c>
      <c r="P1389" s="303">
        <v>0</v>
      </c>
      <c r="Q1389" s="171">
        <f>VLOOKUP(C1389&amp;D1389&amp;A1389,'Delivery Counts'!$A$87:$I$118,8,FALSE)</f>
        <v>0</v>
      </c>
      <c r="R1389" s="171">
        <f>VLOOKUP(C1389&amp;D1389&amp;A1389,'Delivery Counts'!$A$87:$I$118,9,FALSE)</f>
        <v>0</v>
      </c>
      <c r="S1389" s="16">
        <f t="shared" si="74"/>
        <v>0</v>
      </c>
      <c r="T1389" s="237"/>
      <c r="U1389" s="237"/>
    </row>
    <row r="1390" spans="1:21" s="172" customFormat="1">
      <c r="A1390" s="38">
        <v>20</v>
      </c>
      <c r="B1390" s="39">
        <f t="shared" si="64"/>
        <v>0</v>
      </c>
      <c r="C1390" s="39" t="str">
        <f t="shared" si="73"/>
        <v>2020 Initial Year</v>
      </c>
      <c r="D1390" s="40">
        <v>2</v>
      </c>
      <c r="E1390" s="40">
        <v>20</v>
      </c>
      <c r="F1390" s="40" t="s">
        <v>740</v>
      </c>
      <c r="G1390" s="40" t="s">
        <v>138</v>
      </c>
      <c r="H1390" s="40" t="s">
        <v>73</v>
      </c>
      <c r="I1390" s="658" t="s">
        <v>528</v>
      </c>
      <c r="J1390" s="303">
        <v>0</v>
      </c>
      <c r="K1390" s="304">
        <v>0</v>
      </c>
      <c r="L1390" s="305">
        <v>0</v>
      </c>
      <c r="M1390" s="305">
        <v>0</v>
      </c>
      <c r="N1390" s="303">
        <v>0</v>
      </c>
      <c r="O1390" s="306">
        <v>0</v>
      </c>
      <c r="P1390" s="303">
        <v>0</v>
      </c>
      <c r="Q1390" s="171">
        <f>VLOOKUP(C1390&amp;D1390&amp;A1390,'Delivery Counts'!$A$87:$I$118,8,FALSE)</f>
        <v>0</v>
      </c>
      <c r="R1390" s="171">
        <f>VLOOKUP(C1390&amp;D1390&amp;A1390,'Delivery Counts'!$A$87:$I$118,9,FALSE)</f>
        <v>0</v>
      </c>
      <c r="S1390" s="16">
        <f t="shared" si="74"/>
        <v>0</v>
      </c>
      <c r="T1390" s="237"/>
      <c r="U1390" s="237"/>
    </row>
    <row r="1391" spans="1:21" s="172" customFormat="1">
      <c r="A1391" s="38">
        <v>20</v>
      </c>
      <c r="B1391" s="39">
        <f t="shared" si="64"/>
        <v>0</v>
      </c>
      <c r="C1391" s="39" t="str">
        <f t="shared" si="73"/>
        <v>2020 Initial Year</v>
      </c>
      <c r="D1391" s="40">
        <v>2</v>
      </c>
      <c r="E1391" s="40">
        <v>20</v>
      </c>
      <c r="F1391" s="40" t="s">
        <v>740</v>
      </c>
      <c r="G1391" s="40" t="s">
        <v>138</v>
      </c>
      <c r="H1391" s="40" t="s">
        <v>409</v>
      </c>
      <c r="I1391" s="640" t="s">
        <v>803</v>
      </c>
      <c r="J1391" s="303">
        <v>0</v>
      </c>
      <c r="K1391" s="304">
        <v>0</v>
      </c>
      <c r="L1391" s="305">
        <v>0</v>
      </c>
      <c r="M1391" s="305">
        <v>0</v>
      </c>
      <c r="N1391" s="303">
        <v>0</v>
      </c>
      <c r="O1391" s="306">
        <v>0</v>
      </c>
      <c r="P1391" s="303">
        <v>0</v>
      </c>
      <c r="Q1391" s="171">
        <f>VLOOKUP(C1391&amp;D1391&amp;A1391,'Delivery Counts'!$A$87:$I$118,8,FALSE)</f>
        <v>0</v>
      </c>
      <c r="R1391" s="171">
        <f>VLOOKUP(C1391&amp;D1391&amp;A1391,'Delivery Counts'!$A$87:$I$118,9,FALSE)</f>
        <v>0</v>
      </c>
      <c r="S1391" s="16">
        <f t="shared" si="74"/>
        <v>0</v>
      </c>
      <c r="T1391" s="237"/>
      <c r="U1391" s="237"/>
    </row>
    <row r="1392" spans="1:21" s="172" customFormat="1">
      <c r="A1392" s="38">
        <v>21</v>
      </c>
      <c r="B1392" s="39">
        <f t="shared" ref="B1392:B1427" si="75">$B$6</f>
        <v>0</v>
      </c>
      <c r="C1392" s="39" t="str">
        <f t="shared" si="73"/>
        <v>2020 Initial Year</v>
      </c>
      <c r="D1392" s="40">
        <v>2</v>
      </c>
      <c r="E1392" s="40">
        <v>21</v>
      </c>
      <c r="F1392" s="40">
        <v>2</v>
      </c>
      <c r="G1392" s="40" t="s">
        <v>139</v>
      </c>
      <c r="H1392" s="40" t="s">
        <v>211</v>
      </c>
      <c r="I1392" s="991" t="s">
        <v>261</v>
      </c>
      <c r="J1392" s="303">
        <v>0</v>
      </c>
      <c r="K1392" s="304">
        <v>0</v>
      </c>
      <c r="L1392" s="305">
        <v>0</v>
      </c>
      <c r="M1392" s="305">
        <v>0</v>
      </c>
      <c r="N1392" s="303">
        <v>0</v>
      </c>
      <c r="O1392" s="306">
        <v>0</v>
      </c>
      <c r="P1392" s="303">
        <v>0</v>
      </c>
      <c r="Q1392" s="171">
        <f>VLOOKUP(C1392&amp;D1392&amp;A1392,'Delivery Counts'!$A$87:$I$118,8,FALSE)</f>
        <v>0</v>
      </c>
      <c r="R1392" s="171">
        <f>VLOOKUP(C1392&amp;D1392&amp;A1392,'Delivery Counts'!$A$87:$I$118,9,FALSE)</f>
        <v>0</v>
      </c>
      <c r="S1392" s="16">
        <f t="shared" si="74"/>
        <v>0</v>
      </c>
      <c r="T1392" s="237"/>
      <c r="U1392" s="237"/>
    </row>
    <row r="1393" spans="1:21" s="172" customFormat="1">
      <c r="A1393" s="38">
        <v>21</v>
      </c>
      <c r="B1393" s="39">
        <f t="shared" si="75"/>
        <v>0</v>
      </c>
      <c r="C1393" s="39" t="str">
        <f t="shared" si="73"/>
        <v>2020 Initial Year</v>
      </c>
      <c r="D1393" s="40">
        <v>2</v>
      </c>
      <c r="E1393" s="40">
        <v>21</v>
      </c>
      <c r="F1393" s="40">
        <v>2</v>
      </c>
      <c r="G1393" s="311" t="s">
        <v>139</v>
      </c>
      <c r="H1393" s="40" t="s">
        <v>214</v>
      </c>
      <c r="I1393" s="991" t="s">
        <v>676</v>
      </c>
      <c r="J1393" s="303">
        <v>0</v>
      </c>
      <c r="K1393" s="304">
        <v>0</v>
      </c>
      <c r="L1393" s="305">
        <v>0</v>
      </c>
      <c r="M1393" s="305">
        <v>0</v>
      </c>
      <c r="N1393" s="303">
        <v>0</v>
      </c>
      <c r="O1393" s="306">
        <v>0</v>
      </c>
      <c r="P1393" s="303">
        <v>0</v>
      </c>
      <c r="Q1393" s="171">
        <f>VLOOKUP(C1393&amp;D1393&amp;A1393,'Delivery Counts'!$A$87:$I$118,8,FALSE)</f>
        <v>0</v>
      </c>
      <c r="R1393" s="171">
        <f>VLOOKUP(C1393&amp;D1393&amp;A1393,'Delivery Counts'!$A$87:$I$118,9,FALSE)</f>
        <v>0</v>
      </c>
      <c r="S1393" s="16">
        <f t="shared" si="74"/>
        <v>0</v>
      </c>
      <c r="T1393" s="237"/>
      <c r="U1393" s="237"/>
    </row>
    <row r="1394" spans="1:21" s="172" customFormat="1">
      <c r="A1394" s="38">
        <v>21</v>
      </c>
      <c r="B1394" s="39">
        <f t="shared" si="75"/>
        <v>0</v>
      </c>
      <c r="C1394" s="39" t="str">
        <f t="shared" si="73"/>
        <v>2020 Initial Year</v>
      </c>
      <c r="D1394" s="40">
        <v>2</v>
      </c>
      <c r="E1394" s="40">
        <v>21</v>
      </c>
      <c r="F1394" s="40">
        <v>2</v>
      </c>
      <c r="G1394" s="311" t="s">
        <v>139</v>
      </c>
      <c r="H1394" s="40" t="s">
        <v>215</v>
      </c>
      <c r="I1394" s="991" t="s">
        <v>216</v>
      </c>
      <c r="J1394" s="303">
        <v>0</v>
      </c>
      <c r="K1394" s="304">
        <v>0</v>
      </c>
      <c r="L1394" s="305">
        <v>0</v>
      </c>
      <c r="M1394" s="305">
        <v>0</v>
      </c>
      <c r="N1394" s="303">
        <v>0</v>
      </c>
      <c r="O1394" s="306">
        <v>0</v>
      </c>
      <c r="P1394" s="303">
        <v>0</v>
      </c>
      <c r="Q1394" s="171">
        <f>VLOOKUP(C1394&amp;D1394&amp;A1394,'Delivery Counts'!$A$87:$I$118,8,FALSE)</f>
        <v>0</v>
      </c>
      <c r="R1394" s="171">
        <f>VLOOKUP(C1394&amp;D1394&amp;A1394,'Delivery Counts'!$A$87:$I$118,9,FALSE)</f>
        <v>0</v>
      </c>
      <c r="S1394" s="16">
        <f t="shared" si="74"/>
        <v>0</v>
      </c>
      <c r="T1394" s="237"/>
      <c r="U1394" s="237"/>
    </row>
    <row r="1395" spans="1:21" s="172" customFormat="1">
      <c r="A1395" s="38">
        <v>21</v>
      </c>
      <c r="B1395" s="39">
        <f t="shared" si="75"/>
        <v>0</v>
      </c>
      <c r="C1395" s="39" t="str">
        <f t="shared" si="73"/>
        <v>2020 Initial Year</v>
      </c>
      <c r="D1395" s="40">
        <v>2</v>
      </c>
      <c r="E1395" s="40">
        <v>21</v>
      </c>
      <c r="F1395" s="40">
        <v>2</v>
      </c>
      <c r="G1395" s="311" t="s">
        <v>139</v>
      </c>
      <c r="H1395" s="40" t="s">
        <v>217</v>
      </c>
      <c r="I1395" s="991" t="s">
        <v>262</v>
      </c>
      <c r="J1395" s="303">
        <v>0</v>
      </c>
      <c r="K1395" s="304">
        <v>0</v>
      </c>
      <c r="L1395" s="305">
        <v>0</v>
      </c>
      <c r="M1395" s="305">
        <v>0</v>
      </c>
      <c r="N1395" s="303">
        <v>0</v>
      </c>
      <c r="O1395" s="306">
        <v>0</v>
      </c>
      <c r="P1395" s="303">
        <v>0</v>
      </c>
      <c r="Q1395" s="171">
        <f>VLOOKUP(C1395&amp;D1395&amp;A1395,'Delivery Counts'!$A$87:$I$118,8,FALSE)</f>
        <v>0</v>
      </c>
      <c r="R1395" s="171">
        <f>VLOOKUP(C1395&amp;D1395&amp;A1395,'Delivery Counts'!$A$87:$I$118,9,FALSE)</f>
        <v>0</v>
      </c>
      <c r="S1395" s="16">
        <f t="shared" si="74"/>
        <v>0</v>
      </c>
      <c r="T1395" s="237"/>
      <c r="U1395" s="237"/>
    </row>
    <row r="1396" spans="1:21" s="172" customFormat="1">
      <c r="A1396" s="38">
        <v>21</v>
      </c>
      <c r="B1396" s="39">
        <f t="shared" si="75"/>
        <v>0</v>
      </c>
      <c r="C1396" s="39" t="str">
        <f t="shared" si="73"/>
        <v>2020 Initial Year</v>
      </c>
      <c r="D1396" s="40">
        <v>2</v>
      </c>
      <c r="E1396" s="40">
        <v>21</v>
      </c>
      <c r="F1396" s="40">
        <v>2</v>
      </c>
      <c r="G1396" s="311" t="s">
        <v>139</v>
      </c>
      <c r="H1396" s="40" t="s">
        <v>218</v>
      </c>
      <c r="I1396" s="991" t="s">
        <v>677</v>
      </c>
      <c r="J1396" s="303">
        <v>0</v>
      </c>
      <c r="K1396" s="304">
        <v>0</v>
      </c>
      <c r="L1396" s="305">
        <v>0</v>
      </c>
      <c r="M1396" s="305">
        <v>0</v>
      </c>
      <c r="N1396" s="303">
        <v>0</v>
      </c>
      <c r="O1396" s="306">
        <v>0</v>
      </c>
      <c r="P1396" s="303">
        <v>0</v>
      </c>
      <c r="Q1396" s="171">
        <f>VLOOKUP(C1396&amp;D1396&amp;A1396,'Delivery Counts'!$A$87:$I$118,8,FALSE)</f>
        <v>0</v>
      </c>
      <c r="R1396" s="171">
        <f>VLOOKUP(C1396&amp;D1396&amp;A1396,'Delivery Counts'!$A$87:$I$118,9,FALSE)</f>
        <v>0</v>
      </c>
      <c r="S1396" s="16">
        <f t="shared" si="74"/>
        <v>0</v>
      </c>
      <c r="T1396" s="237"/>
      <c r="U1396" s="237"/>
    </row>
    <row r="1397" spans="1:21" s="172" customFormat="1">
      <c r="A1397" s="38">
        <v>21</v>
      </c>
      <c r="B1397" s="39">
        <f t="shared" si="75"/>
        <v>0</v>
      </c>
      <c r="C1397" s="39" t="str">
        <f t="shared" si="73"/>
        <v>2020 Initial Year</v>
      </c>
      <c r="D1397" s="40">
        <v>2</v>
      </c>
      <c r="E1397" s="40">
        <v>21</v>
      </c>
      <c r="F1397" s="40">
        <v>2</v>
      </c>
      <c r="G1397" s="311" t="s">
        <v>139</v>
      </c>
      <c r="H1397" s="40" t="s">
        <v>219</v>
      </c>
      <c r="I1397" s="991" t="s">
        <v>263</v>
      </c>
      <c r="J1397" s="303">
        <v>0</v>
      </c>
      <c r="K1397" s="304">
        <v>0</v>
      </c>
      <c r="L1397" s="305">
        <v>0</v>
      </c>
      <c r="M1397" s="305">
        <v>0</v>
      </c>
      <c r="N1397" s="303">
        <v>0</v>
      </c>
      <c r="O1397" s="306">
        <v>0</v>
      </c>
      <c r="P1397" s="303">
        <v>0</v>
      </c>
      <c r="Q1397" s="171">
        <f>VLOOKUP(C1397&amp;D1397&amp;A1397,'Delivery Counts'!$A$87:$I$118,8,FALSE)</f>
        <v>0</v>
      </c>
      <c r="R1397" s="171">
        <f>VLOOKUP(C1397&amp;D1397&amp;A1397,'Delivery Counts'!$A$87:$I$118,9,FALSE)</f>
        <v>0</v>
      </c>
      <c r="S1397" s="16">
        <f t="shared" si="74"/>
        <v>0</v>
      </c>
      <c r="T1397" s="237"/>
      <c r="U1397" s="237"/>
    </row>
    <row r="1398" spans="1:21" s="172" customFormat="1">
      <c r="A1398" s="38">
        <v>21</v>
      </c>
      <c r="B1398" s="39">
        <f t="shared" si="75"/>
        <v>0</v>
      </c>
      <c r="C1398" s="39" t="str">
        <f t="shared" si="73"/>
        <v>2020 Initial Year</v>
      </c>
      <c r="D1398" s="40">
        <v>2</v>
      </c>
      <c r="E1398" s="40">
        <v>21</v>
      </c>
      <c r="F1398" s="40">
        <v>2</v>
      </c>
      <c r="G1398" s="311" t="s">
        <v>139</v>
      </c>
      <c r="H1398" s="40" t="s">
        <v>220</v>
      </c>
      <c r="I1398" s="991" t="s">
        <v>675</v>
      </c>
      <c r="J1398" s="303">
        <v>0</v>
      </c>
      <c r="K1398" s="304">
        <v>0</v>
      </c>
      <c r="L1398" s="305">
        <v>0</v>
      </c>
      <c r="M1398" s="305">
        <v>0</v>
      </c>
      <c r="N1398" s="303">
        <v>0</v>
      </c>
      <c r="O1398" s="306">
        <v>0</v>
      </c>
      <c r="P1398" s="303">
        <v>0</v>
      </c>
      <c r="Q1398" s="171">
        <f>VLOOKUP(C1398&amp;D1398&amp;A1398,'Delivery Counts'!$A$87:$I$118,8,FALSE)</f>
        <v>0</v>
      </c>
      <c r="R1398" s="171">
        <f>VLOOKUP(C1398&amp;D1398&amp;A1398,'Delivery Counts'!$A$87:$I$118,9,FALSE)</f>
        <v>0</v>
      </c>
      <c r="S1398" s="16">
        <f t="shared" si="74"/>
        <v>0</v>
      </c>
      <c r="T1398" s="237"/>
      <c r="U1398" s="237"/>
    </row>
    <row r="1399" spans="1:21" s="172" customFormat="1">
      <c r="A1399" s="38">
        <v>21</v>
      </c>
      <c r="B1399" s="39">
        <f t="shared" si="75"/>
        <v>0</v>
      </c>
      <c r="C1399" s="39" t="str">
        <f t="shared" si="73"/>
        <v>2020 Initial Year</v>
      </c>
      <c r="D1399" s="40">
        <v>2</v>
      </c>
      <c r="E1399" s="40">
        <v>21</v>
      </c>
      <c r="F1399" s="40">
        <v>2</v>
      </c>
      <c r="G1399" s="311" t="s">
        <v>139</v>
      </c>
      <c r="H1399" s="40" t="s">
        <v>221</v>
      </c>
      <c r="I1399" s="991" t="s">
        <v>264</v>
      </c>
      <c r="J1399" s="303">
        <v>0</v>
      </c>
      <c r="K1399" s="304">
        <v>0</v>
      </c>
      <c r="L1399" s="305">
        <v>0</v>
      </c>
      <c r="M1399" s="305">
        <v>0</v>
      </c>
      <c r="N1399" s="303">
        <v>0</v>
      </c>
      <c r="O1399" s="306">
        <v>0</v>
      </c>
      <c r="P1399" s="303">
        <v>0</v>
      </c>
      <c r="Q1399" s="171">
        <f>VLOOKUP(C1399&amp;D1399&amp;A1399,'Delivery Counts'!$A$87:$I$118,8,FALSE)</f>
        <v>0</v>
      </c>
      <c r="R1399" s="171">
        <f>VLOOKUP(C1399&amp;D1399&amp;A1399,'Delivery Counts'!$A$87:$I$118,9,FALSE)</f>
        <v>0</v>
      </c>
      <c r="S1399" s="16">
        <f t="shared" si="74"/>
        <v>0</v>
      </c>
      <c r="T1399" s="237"/>
      <c r="U1399" s="237"/>
    </row>
    <row r="1400" spans="1:21" s="172" customFormat="1">
      <c r="A1400" s="38">
        <v>21</v>
      </c>
      <c r="B1400" s="39">
        <f t="shared" si="75"/>
        <v>0</v>
      </c>
      <c r="C1400" s="39" t="str">
        <f t="shared" si="73"/>
        <v>2020 Initial Year</v>
      </c>
      <c r="D1400" s="40">
        <v>2</v>
      </c>
      <c r="E1400" s="40">
        <v>21</v>
      </c>
      <c r="F1400" s="40">
        <v>2</v>
      </c>
      <c r="G1400" s="311" t="s">
        <v>139</v>
      </c>
      <c r="H1400" s="40" t="s">
        <v>222</v>
      </c>
      <c r="I1400" s="991" t="s">
        <v>206</v>
      </c>
      <c r="J1400" s="303">
        <v>0</v>
      </c>
      <c r="K1400" s="304">
        <v>0</v>
      </c>
      <c r="L1400" s="305">
        <v>0</v>
      </c>
      <c r="M1400" s="305">
        <v>0</v>
      </c>
      <c r="N1400" s="303">
        <v>0</v>
      </c>
      <c r="O1400" s="306">
        <v>0</v>
      </c>
      <c r="P1400" s="303">
        <v>0</v>
      </c>
      <c r="Q1400" s="171">
        <f>VLOOKUP(C1400&amp;D1400&amp;A1400,'Delivery Counts'!$A$87:$I$118,8,FALSE)</f>
        <v>0</v>
      </c>
      <c r="R1400" s="171">
        <f>VLOOKUP(C1400&amp;D1400&amp;A1400,'Delivery Counts'!$A$87:$I$118,9,FALSE)</f>
        <v>0</v>
      </c>
      <c r="S1400" s="16">
        <f t="shared" si="74"/>
        <v>0</v>
      </c>
      <c r="T1400" s="237"/>
      <c r="U1400" s="237"/>
    </row>
    <row r="1401" spans="1:21" s="172" customFormat="1">
      <c r="A1401" s="38">
        <v>21</v>
      </c>
      <c r="B1401" s="39">
        <f t="shared" si="75"/>
        <v>0</v>
      </c>
      <c r="C1401" s="39" t="str">
        <f t="shared" si="73"/>
        <v>2020 Initial Year</v>
      </c>
      <c r="D1401" s="40">
        <v>2</v>
      </c>
      <c r="E1401" s="40">
        <v>21</v>
      </c>
      <c r="F1401" s="40">
        <v>2</v>
      </c>
      <c r="G1401" s="311" t="s">
        <v>139</v>
      </c>
      <c r="H1401" s="40" t="s">
        <v>223</v>
      </c>
      <c r="I1401" s="991" t="s">
        <v>181</v>
      </c>
      <c r="J1401" s="303">
        <v>0</v>
      </c>
      <c r="K1401" s="304">
        <v>0</v>
      </c>
      <c r="L1401" s="305">
        <v>0</v>
      </c>
      <c r="M1401" s="305">
        <v>0</v>
      </c>
      <c r="N1401" s="303">
        <v>0</v>
      </c>
      <c r="O1401" s="306">
        <v>0</v>
      </c>
      <c r="P1401" s="303">
        <v>0</v>
      </c>
      <c r="Q1401" s="171">
        <f>VLOOKUP(C1401&amp;D1401&amp;A1401,'Delivery Counts'!$A$87:$I$118,8,FALSE)</f>
        <v>0</v>
      </c>
      <c r="R1401" s="171">
        <f>VLOOKUP(C1401&amp;D1401&amp;A1401,'Delivery Counts'!$A$87:$I$118,9,FALSE)</f>
        <v>0</v>
      </c>
      <c r="S1401" s="16">
        <f t="shared" si="74"/>
        <v>0</v>
      </c>
      <c r="T1401" s="237"/>
      <c r="U1401" s="237"/>
    </row>
    <row r="1402" spans="1:21" s="172" customFormat="1">
      <c r="A1402" s="38">
        <v>21</v>
      </c>
      <c r="B1402" s="39">
        <f t="shared" si="75"/>
        <v>0</v>
      </c>
      <c r="C1402" s="39" t="str">
        <f t="shared" si="73"/>
        <v>2020 Initial Year</v>
      </c>
      <c r="D1402" s="40">
        <v>2</v>
      </c>
      <c r="E1402" s="40">
        <v>21</v>
      </c>
      <c r="F1402" s="40">
        <v>2</v>
      </c>
      <c r="G1402" s="311" t="s">
        <v>139</v>
      </c>
      <c r="H1402" s="40" t="s">
        <v>150</v>
      </c>
      <c r="I1402" s="991" t="s">
        <v>204</v>
      </c>
      <c r="J1402" s="303">
        <v>0</v>
      </c>
      <c r="K1402" s="304">
        <v>0</v>
      </c>
      <c r="L1402" s="305">
        <v>0</v>
      </c>
      <c r="M1402" s="305">
        <v>0</v>
      </c>
      <c r="N1402" s="303">
        <v>0</v>
      </c>
      <c r="O1402" s="306">
        <v>0</v>
      </c>
      <c r="P1402" s="303">
        <v>0</v>
      </c>
      <c r="Q1402" s="171">
        <f>VLOOKUP(C1402&amp;D1402&amp;A1402,'Delivery Counts'!$A$87:$I$118,8,FALSE)</f>
        <v>0</v>
      </c>
      <c r="R1402" s="171">
        <f>VLOOKUP(C1402&amp;D1402&amp;A1402,'Delivery Counts'!$A$87:$I$118,9,FALSE)</f>
        <v>0</v>
      </c>
      <c r="S1402" s="16">
        <f t="shared" si="74"/>
        <v>0</v>
      </c>
      <c r="T1402" s="237"/>
      <c r="U1402" s="237"/>
    </row>
    <row r="1403" spans="1:21" s="172" customFormat="1">
      <c r="A1403" s="38">
        <v>21</v>
      </c>
      <c r="B1403" s="39">
        <f t="shared" si="75"/>
        <v>0</v>
      </c>
      <c r="C1403" s="39" t="str">
        <f t="shared" si="73"/>
        <v>2020 Initial Year</v>
      </c>
      <c r="D1403" s="40">
        <v>2</v>
      </c>
      <c r="E1403" s="40">
        <v>21</v>
      </c>
      <c r="F1403" s="40">
        <v>2</v>
      </c>
      <c r="G1403" s="311" t="s">
        <v>139</v>
      </c>
      <c r="H1403" s="40" t="s">
        <v>151</v>
      </c>
      <c r="I1403" s="991" t="s">
        <v>205</v>
      </c>
      <c r="J1403" s="303">
        <v>0</v>
      </c>
      <c r="K1403" s="304">
        <v>0</v>
      </c>
      <c r="L1403" s="305">
        <v>0</v>
      </c>
      <c r="M1403" s="305">
        <v>0</v>
      </c>
      <c r="N1403" s="303">
        <v>0</v>
      </c>
      <c r="O1403" s="306">
        <v>0</v>
      </c>
      <c r="P1403" s="303">
        <v>0</v>
      </c>
      <c r="Q1403" s="171">
        <f>VLOOKUP(C1403&amp;D1403&amp;A1403,'Delivery Counts'!$A$87:$I$118,8,FALSE)</f>
        <v>0</v>
      </c>
      <c r="R1403" s="171">
        <f>VLOOKUP(C1403&amp;D1403&amp;A1403,'Delivery Counts'!$A$87:$I$118,9,FALSE)</f>
        <v>0</v>
      </c>
      <c r="S1403" s="16">
        <f t="shared" si="74"/>
        <v>0</v>
      </c>
      <c r="T1403" s="237"/>
      <c r="U1403" s="237"/>
    </row>
    <row r="1404" spans="1:21" s="172" customFormat="1">
      <c r="A1404" s="38">
        <v>21</v>
      </c>
      <c r="B1404" s="39">
        <f t="shared" si="75"/>
        <v>0</v>
      </c>
      <c r="C1404" s="39" t="str">
        <f t="shared" si="73"/>
        <v>2020 Initial Year</v>
      </c>
      <c r="D1404" s="40">
        <v>2</v>
      </c>
      <c r="E1404" s="40">
        <v>21</v>
      </c>
      <c r="F1404" s="40">
        <v>2</v>
      </c>
      <c r="G1404" s="311" t="s">
        <v>139</v>
      </c>
      <c r="H1404" s="40" t="s">
        <v>152</v>
      </c>
      <c r="I1404" s="991" t="s">
        <v>182</v>
      </c>
      <c r="J1404" s="303">
        <v>0</v>
      </c>
      <c r="K1404" s="304">
        <v>0</v>
      </c>
      <c r="L1404" s="305">
        <v>0</v>
      </c>
      <c r="M1404" s="305">
        <v>0</v>
      </c>
      <c r="N1404" s="303">
        <v>0</v>
      </c>
      <c r="O1404" s="306">
        <v>0</v>
      </c>
      <c r="P1404" s="303">
        <v>0</v>
      </c>
      <c r="Q1404" s="171">
        <f>VLOOKUP(C1404&amp;D1404&amp;A1404,'Delivery Counts'!$A$87:$I$118,8,FALSE)</f>
        <v>0</v>
      </c>
      <c r="R1404" s="171">
        <f>VLOOKUP(C1404&amp;D1404&amp;A1404,'Delivery Counts'!$A$87:$I$118,9,FALSE)</f>
        <v>0</v>
      </c>
      <c r="S1404" s="16">
        <f t="shared" si="74"/>
        <v>0</v>
      </c>
      <c r="T1404" s="237"/>
      <c r="U1404" s="237"/>
    </row>
    <row r="1405" spans="1:21" s="172" customFormat="1">
      <c r="A1405" s="38">
        <v>21</v>
      </c>
      <c r="B1405" s="39">
        <f t="shared" si="75"/>
        <v>0</v>
      </c>
      <c r="C1405" s="39" t="str">
        <f t="shared" si="73"/>
        <v>2020 Initial Year</v>
      </c>
      <c r="D1405" s="40">
        <v>2</v>
      </c>
      <c r="E1405" s="40">
        <v>21</v>
      </c>
      <c r="F1405" s="40">
        <v>2</v>
      </c>
      <c r="G1405" s="311" t="s">
        <v>139</v>
      </c>
      <c r="H1405" s="40" t="s">
        <v>70</v>
      </c>
      <c r="I1405" s="991" t="s">
        <v>265</v>
      </c>
      <c r="J1405" s="303">
        <v>0</v>
      </c>
      <c r="K1405" s="304">
        <v>0</v>
      </c>
      <c r="L1405" s="305">
        <v>0</v>
      </c>
      <c r="M1405" s="305">
        <v>0</v>
      </c>
      <c r="N1405" s="303">
        <v>0</v>
      </c>
      <c r="O1405" s="306">
        <v>0</v>
      </c>
      <c r="P1405" s="303">
        <v>0</v>
      </c>
      <c r="Q1405" s="171">
        <f>VLOOKUP(C1405&amp;D1405&amp;A1405,'Delivery Counts'!$A$87:$I$118,8,FALSE)</f>
        <v>0</v>
      </c>
      <c r="R1405" s="171">
        <f>VLOOKUP(C1405&amp;D1405&amp;A1405,'Delivery Counts'!$A$87:$I$118,9,FALSE)</f>
        <v>0</v>
      </c>
      <c r="S1405" s="16">
        <f t="shared" si="74"/>
        <v>0</v>
      </c>
      <c r="T1405" s="237"/>
      <c r="U1405" s="237"/>
    </row>
    <row r="1406" spans="1:21" s="172" customFormat="1">
      <c r="A1406" s="38">
        <v>21</v>
      </c>
      <c r="B1406" s="39">
        <f t="shared" si="75"/>
        <v>0</v>
      </c>
      <c r="C1406" s="39" t="str">
        <f t="shared" si="73"/>
        <v>2020 Initial Year</v>
      </c>
      <c r="D1406" s="40">
        <v>2</v>
      </c>
      <c r="E1406" s="40">
        <v>21</v>
      </c>
      <c r="F1406" s="40">
        <v>2</v>
      </c>
      <c r="G1406" s="311" t="s">
        <v>139</v>
      </c>
      <c r="H1406" s="40" t="s">
        <v>71</v>
      </c>
      <c r="I1406" s="991" t="s">
        <v>266</v>
      </c>
      <c r="J1406" s="303">
        <v>0</v>
      </c>
      <c r="K1406" s="304">
        <v>0</v>
      </c>
      <c r="L1406" s="305">
        <v>0</v>
      </c>
      <c r="M1406" s="305">
        <v>0</v>
      </c>
      <c r="N1406" s="303">
        <v>0</v>
      </c>
      <c r="O1406" s="306">
        <v>0</v>
      </c>
      <c r="P1406" s="303">
        <v>0</v>
      </c>
      <c r="Q1406" s="171">
        <f>VLOOKUP(C1406&amp;D1406&amp;A1406,'Delivery Counts'!$A$87:$I$118,8,FALSE)</f>
        <v>0</v>
      </c>
      <c r="R1406" s="171">
        <f>VLOOKUP(C1406&amp;D1406&amp;A1406,'Delivery Counts'!$A$87:$I$118,9,FALSE)</f>
        <v>0</v>
      </c>
      <c r="S1406" s="16">
        <f t="shared" si="74"/>
        <v>0</v>
      </c>
      <c r="T1406" s="237"/>
      <c r="U1406" s="237"/>
    </row>
    <row r="1407" spans="1:21" s="172" customFormat="1">
      <c r="A1407" s="38">
        <v>21</v>
      </c>
      <c r="B1407" s="39">
        <f t="shared" si="75"/>
        <v>0</v>
      </c>
      <c r="C1407" s="39" t="str">
        <f t="shared" si="73"/>
        <v>2020 Initial Year</v>
      </c>
      <c r="D1407" s="40">
        <v>2</v>
      </c>
      <c r="E1407" s="40">
        <v>21</v>
      </c>
      <c r="F1407" s="40">
        <v>2</v>
      </c>
      <c r="G1407" s="311" t="s">
        <v>139</v>
      </c>
      <c r="H1407" s="40" t="s">
        <v>72</v>
      </c>
      <c r="I1407" s="991" t="s">
        <v>527</v>
      </c>
      <c r="J1407" s="303">
        <v>0</v>
      </c>
      <c r="K1407" s="304">
        <v>0</v>
      </c>
      <c r="L1407" s="305">
        <v>0</v>
      </c>
      <c r="M1407" s="305">
        <v>0</v>
      </c>
      <c r="N1407" s="303">
        <v>0</v>
      </c>
      <c r="O1407" s="306">
        <v>0</v>
      </c>
      <c r="P1407" s="303">
        <v>0</v>
      </c>
      <c r="Q1407" s="171">
        <f>VLOOKUP(C1407&amp;D1407&amp;A1407,'Delivery Counts'!$A$87:$I$118,8,FALSE)</f>
        <v>0</v>
      </c>
      <c r="R1407" s="171">
        <f>VLOOKUP(C1407&amp;D1407&amp;A1407,'Delivery Counts'!$A$87:$I$118,9,FALSE)</f>
        <v>0</v>
      </c>
      <c r="S1407" s="16">
        <f t="shared" si="74"/>
        <v>0</v>
      </c>
      <c r="T1407" s="237"/>
      <c r="U1407" s="237"/>
    </row>
    <row r="1408" spans="1:21" s="172" customFormat="1">
      <c r="A1408" s="38">
        <v>21</v>
      </c>
      <c r="B1408" s="39">
        <f t="shared" si="75"/>
        <v>0</v>
      </c>
      <c r="C1408" s="39" t="str">
        <f t="shared" si="73"/>
        <v>2020 Initial Year</v>
      </c>
      <c r="D1408" s="40">
        <v>2</v>
      </c>
      <c r="E1408" s="40">
        <v>21</v>
      </c>
      <c r="F1408" s="40">
        <v>2</v>
      </c>
      <c r="G1408" s="40" t="s">
        <v>139</v>
      </c>
      <c r="H1408" s="40" t="s">
        <v>73</v>
      </c>
      <c r="I1408" s="991" t="s">
        <v>528</v>
      </c>
      <c r="J1408" s="303">
        <v>0</v>
      </c>
      <c r="K1408" s="304">
        <v>0</v>
      </c>
      <c r="L1408" s="305">
        <v>0</v>
      </c>
      <c r="M1408" s="305">
        <v>0</v>
      </c>
      <c r="N1408" s="303">
        <v>0</v>
      </c>
      <c r="O1408" s="306">
        <v>0</v>
      </c>
      <c r="P1408" s="303">
        <v>0</v>
      </c>
      <c r="Q1408" s="171">
        <f>VLOOKUP(C1408&amp;D1408&amp;A1408,'Delivery Counts'!$A$87:$I$118,8,FALSE)</f>
        <v>0</v>
      </c>
      <c r="R1408" s="171">
        <f>VLOOKUP(C1408&amp;D1408&amp;A1408,'Delivery Counts'!$A$87:$I$118,9,FALSE)</f>
        <v>0</v>
      </c>
      <c r="S1408" s="16">
        <f t="shared" si="74"/>
        <v>0</v>
      </c>
      <c r="T1408" s="237"/>
      <c r="U1408" s="237"/>
    </row>
    <row r="1409" spans="1:21" s="172" customFormat="1">
      <c r="A1409" s="38">
        <v>21</v>
      </c>
      <c r="B1409" s="39">
        <f t="shared" si="75"/>
        <v>0</v>
      </c>
      <c r="C1409" s="39" t="str">
        <f t="shared" si="73"/>
        <v>2020 Initial Year</v>
      </c>
      <c r="D1409" s="40">
        <v>2</v>
      </c>
      <c r="E1409" s="40">
        <v>21</v>
      </c>
      <c r="F1409" s="40">
        <v>2</v>
      </c>
      <c r="G1409" s="40" t="s">
        <v>139</v>
      </c>
      <c r="H1409" s="40" t="s">
        <v>409</v>
      </c>
      <c r="I1409" s="991" t="s">
        <v>803</v>
      </c>
      <c r="J1409" s="303">
        <v>0</v>
      </c>
      <c r="K1409" s="304">
        <v>0</v>
      </c>
      <c r="L1409" s="305">
        <v>0</v>
      </c>
      <c r="M1409" s="305">
        <v>0</v>
      </c>
      <c r="N1409" s="303">
        <v>0</v>
      </c>
      <c r="O1409" s="306">
        <v>0</v>
      </c>
      <c r="P1409" s="303">
        <v>0</v>
      </c>
      <c r="Q1409" s="171">
        <f>VLOOKUP(C1409&amp;D1409&amp;A1409,'Delivery Counts'!$A$87:$I$118,8,FALSE)</f>
        <v>0</v>
      </c>
      <c r="R1409" s="171">
        <f>VLOOKUP(C1409&amp;D1409&amp;A1409,'Delivery Counts'!$A$87:$I$118,9,FALSE)</f>
        <v>0</v>
      </c>
      <c r="S1409" s="16">
        <f t="shared" si="74"/>
        <v>0</v>
      </c>
      <c r="T1409" s="237"/>
      <c r="U1409" s="237"/>
    </row>
    <row r="1410" spans="1:21" s="172" customFormat="1">
      <c r="A1410" s="38">
        <v>27</v>
      </c>
      <c r="B1410" s="39">
        <f t="shared" si="75"/>
        <v>0</v>
      </c>
      <c r="C1410" s="39" t="str">
        <f t="shared" si="73"/>
        <v>2020 Initial Year</v>
      </c>
      <c r="D1410" s="40">
        <v>2</v>
      </c>
      <c r="E1410" s="40">
        <v>27</v>
      </c>
      <c r="F1410" s="40">
        <v>6</v>
      </c>
      <c r="G1410" s="40" t="s">
        <v>138</v>
      </c>
      <c r="H1410" s="40" t="s">
        <v>211</v>
      </c>
      <c r="I1410" s="1014" t="s">
        <v>261</v>
      </c>
      <c r="J1410" s="303">
        <v>0</v>
      </c>
      <c r="K1410" s="304">
        <v>0</v>
      </c>
      <c r="L1410" s="305">
        <v>0</v>
      </c>
      <c r="M1410" s="305">
        <v>0</v>
      </c>
      <c r="N1410" s="303">
        <v>0</v>
      </c>
      <c r="O1410" s="306">
        <v>0</v>
      </c>
      <c r="P1410" s="303">
        <v>0</v>
      </c>
      <c r="Q1410" s="171">
        <f>VLOOKUP(C1410&amp;D1410&amp;A1410,'Delivery Counts'!$A$87:$I$118,8,FALSE)</f>
        <v>0</v>
      </c>
      <c r="R1410" s="171">
        <f>VLOOKUP(C1410&amp;D1410&amp;A1410,'Delivery Counts'!$A$87:$I$118,9,FALSE)</f>
        <v>0</v>
      </c>
      <c r="S1410" s="16">
        <f t="shared" ref="S1410:S1427" si="76">Q1410+R1410</f>
        <v>0</v>
      </c>
      <c r="T1410" s="237"/>
      <c r="U1410" s="237"/>
    </row>
    <row r="1411" spans="1:21" s="172" customFormat="1">
      <c r="A1411" s="38">
        <v>27</v>
      </c>
      <c r="B1411" s="39">
        <f t="shared" si="75"/>
        <v>0</v>
      </c>
      <c r="C1411" s="39" t="str">
        <f t="shared" si="73"/>
        <v>2020 Initial Year</v>
      </c>
      <c r="D1411" s="40">
        <v>2</v>
      </c>
      <c r="E1411" s="40">
        <v>27</v>
      </c>
      <c r="F1411" s="40">
        <v>6</v>
      </c>
      <c r="G1411" s="40" t="s">
        <v>138</v>
      </c>
      <c r="H1411" s="40" t="s">
        <v>214</v>
      </c>
      <c r="I1411" s="1014" t="s">
        <v>676</v>
      </c>
      <c r="J1411" s="303">
        <v>0</v>
      </c>
      <c r="K1411" s="304">
        <v>0</v>
      </c>
      <c r="L1411" s="305">
        <v>0</v>
      </c>
      <c r="M1411" s="305">
        <v>0</v>
      </c>
      <c r="N1411" s="303">
        <v>0</v>
      </c>
      <c r="O1411" s="306">
        <v>0</v>
      </c>
      <c r="P1411" s="303">
        <v>0</v>
      </c>
      <c r="Q1411" s="171">
        <f>VLOOKUP(C1411&amp;D1411&amp;A1411,'Delivery Counts'!$A$87:$I$118,8,FALSE)</f>
        <v>0</v>
      </c>
      <c r="R1411" s="171">
        <f>VLOOKUP(C1411&amp;D1411&amp;A1411,'Delivery Counts'!$A$87:$I$118,9,FALSE)</f>
        <v>0</v>
      </c>
      <c r="S1411" s="16">
        <f t="shared" si="76"/>
        <v>0</v>
      </c>
      <c r="T1411" s="237"/>
      <c r="U1411" s="237"/>
    </row>
    <row r="1412" spans="1:21" s="172" customFormat="1">
      <c r="A1412" s="38">
        <v>27</v>
      </c>
      <c r="B1412" s="39">
        <f t="shared" si="75"/>
        <v>0</v>
      </c>
      <c r="C1412" s="39" t="str">
        <f t="shared" si="73"/>
        <v>2020 Initial Year</v>
      </c>
      <c r="D1412" s="40">
        <v>2</v>
      </c>
      <c r="E1412" s="40">
        <v>27</v>
      </c>
      <c r="F1412" s="40">
        <v>6</v>
      </c>
      <c r="G1412" s="40" t="s">
        <v>138</v>
      </c>
      <c r="H1412" s="40" t="s">
        <v>215</v>
      </c>
      <c r="I1412" s="1014" t="s">
        <v>216</v>
      </c>
      <c r="J1412" s="303">
        <v>0</v>
      </c>
      <c r="K1412" s="304">
        <v>0</v>
      </c>
      <c r="L1412" s="305">
        <v>0</v>
      </c>
      <c r="M1412" s="305">
        <v>0</v>
      </c>
      <c r="N1412" s="303">
        <v>0</v>
      </c>
      <c r="O1412" s="306">
        <v>0</v>
      </c>
      <c r="P1412" s="303">
        <v>0</v>
      </c>
      <c r="Q1412" s="171">
        <f>VLOOKUP(C1412&amp;D1412&amp;A1412,'Delivery Counts'!$A$87:$I$118,8,FALSE)</f>
        <v>0</v>
      </c>
      <c r="R1412" s="171">
        <f>VLOOKUP(C1412&amp;D1412&amp;A1412,'Delivery Counts'!$A$87:$I$118,9,FALSE)</f>
        <v>0</v>
      </c>
      <c r="S1412" s="16">
        <f t="shared" si="76"/>
        <v>0</v>
      </c>
      <c r="T1412" s="237"/>
      <c r="U1412" s="237"/>
    </row>
    <row r="1413" spans="1:21" s="172" customFormat="1">
      <c r="A1413" s="38">
        <v>27</v>
      </c>
      <c r="B1413" s="39">
        <f t="shared" si="75"/>
        <v>0</v>
      </c>
      <c r="C1413" s="39" t="str">
        <f t="shared" si="73"/>
        <v>2020 Initial Year</v>
      </c>
      <c r="D1413" s="40">
        <v>2</v>
      </c>
      <c r="E1413" s="40">
        <v>27</v>
      </c>
      <c r="F1413" s="40">
        <v>6</v>
      </c>
      <c r="G1413" s="40" t="s">
        <v>138</v>
      </c>
      <c r="H1413" s="40" t="s">
        <v>217</v>
      </c>
      <c r="I1413" s="1014" t="s">
        <v>262</v>
      </c>
      <c r="J1413" s="303">
        <v>0</v>
      </c>
      <c r="K1413" s="304">
        <v>0</v>
      </c>
      <c r="L1413" s="305">
        <v>0</v>
      </c>
      <c r="M1413" s="305">
        <v>0</v>
      </c>
      <c r="N1413" s="303">
        <v>0</v>
      </c>
      <c r="O1413" s="306">
        <v>0</v>
      </c>
      <c r="P1413" s="303">
        <v>0</v>
      </c>
      <c r="Q1413" s="171">
        <f>VLOOKUP(C1413&amp;D1413&amp;A1413,'Delivery Counts'!$A$87:$I$118,8,FALSE)</f>
        <v>0</v>
      </c>
      <c r="R1413" s="171">
        <f>VLOOKUP(C1413&amp;D1413&amp;A1413,'Delivery Counts'!$A$87:$I$118,9,FALSE)</f>
        <v>0</v>
      </c>
      <c r="S1413" s="16">
        <f t="shared" si="76"/>
        <v>0</v>
      </c>
      <c r="T1413" s="237"/>
      <c r="U1413" s="237"/>
    </row>
    <row r="1414" spans="1:21" s="172" customFormat="1">
      <c r="A1414" s="38">
        <v>27</v>
      </c>
      <c r="B1414" s="39">
        <f t="shared" si="75"/>
        <v>0</v>
      </c>
      <c r="C1414" s="39" t="str">
        <f t="shared" si="73"/>
        <v>2020 Initial Year</v>
      </c>
      <c r="D1414" s="40">
        <v>2</v>
      </c>
      <c r="E1414" s="40">
        <v>27</v>
      </c>
      <c r="F1414" s="40">
        <v>6</v>
      </c>
      <c r="G1414" s="40" t="s">
        <v>138</v>
      </c>
      <c r="H1414" s="40" t="s">
        <v>218</v>
      </c>
      <c r="I1414" s="1014" t="s">
        <v>677</v>
      </c>
      <c r="J1414" s="303">
        <v>0</v>
      </c>
      <c r="K1414" s="304">
        <v>0</v>
      </c>
      <c r="L1414" s="305">
        <v>0</v>
      </c>
      <c r="M1414" s="305">
        <v>0</v>
      </c>
      <c r="N1414" s="303">
        <v>0</v>
      </c>
      <c r="O1414" s="306">
        <v>0</v>
      </c>
      <c r="P1414" s="303">
        <v>0</v>
      </c>
      <c r="Q1414" s="171">
        <f>VLOOKUP(C1414&amp;D1414&amp;A1414,'Delivery Counts'!$A$87:$I$118,8,FALSE)</f>
        <v>0</v>
      </c>
      <c r="R1414" s="171">
        <f>VLOOKUP(C1414&amp;D1414&amp;A1414,'Delivery Counts'!$A$87:$I$118,9,FALSE)</f>
        <v>0</v>
      </c>
      <c r="S1414" s="16">
        <f t="shared" si="76"/>
        <v>0</v>
      </c>
      <c r="T1414" s="237"/>
      <c r="U1414" s="237"/>
    </row>
    <row r="1415" spans="1:21" s="172" customFormat="1">
      <c r="A1415" s="38">
        <v>27</v>
      </c>
      <c r="B1415" s="39">
        <f t="shared" si="75"/>
        <v>0</v>
      </c>
      <c r="C1415" s="39" t="str">
        <f t="shared" si="73"/>
        <v>2020 Initial Year</v>
      </c>
      <c r="D1415" s="40">
        <v>2</v>
      </c>
      <c r="E1415" s="40">
        <v>27</v>
      </c>
      <c r="F1415" s="40">
        <v>6</v>
      </c>
      <c r="G1415" s="40" t="s">
        <v>138</v>
      </c>
      <c r="H1415" s="40" t="s">
        <v>219</v>
      </c>
      <c r="I1415" s="1014" t="s">
        <v>263</v>
      </c>
      <c r="J1415" s="303">
        <v>0</v>
      </c>
      <c r="K1415" s="304">
        <v>0</v>
      </c>
      <c r="L1415" s="305">
        <v>0</v>
      </c>
      <c r="M1415" s="305">
        <v>0</v>
      </c>
      <c r="N1415" s="303">
        <v>0</v>
      </c>
      <c r="O1415" s="306">
        <v>0</v>
      </c>
      <c r="P1415" s="303">
        <v>0</v>
      </c>
      <c r="Q1415" s="171">
        <f>VLOOKUP(C1415&amp;D1415&amp;A1415,'Delivery Counts'!$A$87:$I$118,8,FALSE)</f>
        <v>0</v>
      </c>
      <c r="R1415" s="171">
        <f>VLOOKUP(C1415&amp;D1415&amp;A1415,'Delivery Counts'!$A$87:$I$118,9,FALSE)</f>
        <v>0</v>
      </c>
      <c r="S1415" s="16">
        <f t="shared" si="76"/>
        <v>0</v>
      </c>
      <c r="T1415" s="237"/>
      <c r="U1415" s="237"/>
    </row>
    <row r="1416" spans="1:21" s="172" customFormat="1">
      <c r="A1416" s="38">
        <v>27</v>
      </c>
      <c r="B1416" s="39">
        <f t="shared" si="75"/>
        <v>0</v>
      </c>
      <c r="C1416" s="39" t="str">
        <f t="shared" si="73"/>
        <v>2020 Initial Year</v>
      </c>
      <c r="D1416" s="40">
        <v>2</v>
      </c>
      <c r="E1416" s="40">
        <v>27</v>
      </c>
      <c r="F1416" s="40">
        <v>6</v>
      </c>
      <c r="G1416" s="40" t="s">
        <v>138</v>
      </c>
      <c r="H1416" s="40" t="s">
        <v>220</v>
      </c>
      <c r="I1416" s="1014" t="s">
        <v>675</v>
      </c>
      <c r="J1416" s="303">
        <v>0</v>
      </c>
      <c r="K1416" s="304">
        <v>0</v>
      </c>
      <c r="L1416" s="305">
        <v>0</v>
      </c>
      <c r="M1416" s="305">
        <v>0</v>
      </c>
      <c r="N1416" s="303">
        <v>0</v>
      </c>
      <c r="O1416" s="306">
        <v>0</v>
      </c>
      <c r="P1416" s="303">
        <v>0</v>
      </c>
      <c r="Q1416" s="171">
        <f>VLOOKUP(C1416&amp;D1416&amp;A1416,'Delivery Counts'!$A$87:$I$118,8,FALSE)</f>
        <v>0</v>
      </c>
      <c r="R1416" s="171">
        <f>VLOOKUP(C1416&amp;D1416&amp;A1416,'Delivery Counts'!$A$87:$I$118,9,FALSE)</f>
        <v>0</v>
      </c>
      <c r="S1416" s="16">
        <f t="shared" si="76"/>
        <v>0</v>
      </c>
      <c r="T1416" s="237"/>
      <c r="U1416" s="237"/>
    </row>
    <row r="1417" spans="1:21" s="172" customFormat="1">
      <c r="A1417" s="38">
        <v>27</v>
      </c>
      <c r="B1417" s="39">
        <f t="shared" si="75"/>
        <v>0</v>
      </c>
      <c r="C1417" s="39" t="str">
        <f t="shared" si="73"/>
        <v>2020 Initial Year</v>
      </c>
      <c r="D1417" s="40">
        <v>2</v>
      </c>
      <c r="E1417" s="40">
        <v>27</v>
      </c>
      <c r="F1417" s="40">
        <v>6</v>
      </c>
      <c r="G1417" s="40" t="s">
        <v>138</v>
      </c>
      <c r="H1417" s="40" t="s">
        <v>221</v>
      </c>
      <c r="I1417" s="1014" t="s">
        <v>264</v>
      </c>
      <c r="J1417" s="303">
        <v>0</v>
      </c>
      <c r="K1417" s="304">
        <v>0</v>
      </c>
      <c r="L1417" s="305">
        <v>0</v>
      </c>
      <c r="M1417" s="305">
        <v>0</v>
      </c>
      <c r="N1417" s="303">
        <v>0</v>
      </c>
      <c r="O1417" s="306">
        <v>0</v>
      </c>
      <c r="P1417" s="303">
        <v>0</v>
      </c>
      <c r="Q1417" s="171">
        <f>VLOOKUP(C1417&amp;D1417&amp;A1417,'Delivery Counts'!$A$87:$I$118,8,FALSE)</f>
        <v>0</v>
      </c>
      <c r="R1417" s="171">
        <f>VLOOKUP(C1417&amp;D1417&amp;A1417,'Delivery Counts'!$A$87:$I$118,9,FALSE)</f>
        <v>0</v>
      </c>
      <c r="S1417" s="16">
        <f t="shared" si="76"/>
        <v>0</v>
      </c>
      <c r="T1417" s="237"/>
      <c r="U1417" s="237"/>
    </row>
    <row r="1418" spans="1:21" s="172" customFormat="1">
      <c r="A1418" s="38">
        <v>27</v>
      </c>
      <c r="B1418" s="39">
        <f t="shared" si="75"/>
        <v>0</v>
      </c>
      <c r="C1418" s="39" t="str">
        <f t="shared" si="73"/>
        <v>2020 Initial Year</v>
      </c>
      <c r="D1418" s="40">
        <v>2</v>
      </c>
      <c r="E1418" s="40">
        <v>27</v>
      </c>
      <c r="F1418" s="40">
        <v>6</v>
      </c>
      <c r="G1418" s="40" t="s">
        <v>138</v>
      </c>
      <c r="H1418" s="40" t="s">
        <v>222</v>
      </c>
      <c r="I1418" s="1014" t="s">
        <v>206</v>
      </c>
      <c r="J1418" s="303">
        <v>0</v>
      </c>
      <c r="K1418" s="304">
        <v>0</v>
      </c>
      <c r="L1418" s="305">
        <v>0</v>
      </c>
      <c r="M1418" s="305">
        <v>0</v>
      </c>
      <c r="N1418" s="303">
        <v>0</v>
      </c>
      <c r="O1418" s="306">
        <v>0</v>
      </c>
      <c r="P1418" s="303">
        <v>0</v>
      </c>
      <c r="Q1418" s="171">
        <f>VLOOKUP(C1418&amp;D1418&amp;A1418,'Delivery Counts'!$A$87:$I$118,8,FALSE)</f>
        <v>0</v>
      </c>
      <c r="R1418" s="171">
        <f>VLOOKUP(C1418&amp;D1418&amp;A1418,'Delivery Counts'!$A$87:$I$118,9,FALSE)</f>
        <v>0</v>
      </c>
      <c r="S1418" s="16">
        <f t="shared" si="76"/>
        <v>0</v>
      </c>
      <c r="T1418" s="237"/>
      <c r="U1418" s="237"/>
    </row>
    <row r="1419" spans="1:21" s="172" customFormat="1">
      <c r="A1419" s="38">
        <v>27</v>
      </c>
      <c r="B1419" s="39">
        <f t="shared" si="75"/>
        <v>0</v>
      </c>
      <c r="C1419" s="39" t="str">
        <f t="shared" si="73"/>
        <v>2020 Initial Year</v>
      </c>
      <c r="D1419" s="40">
        <v>2</v>
      </c>
      <c r="E1419" s="40">
        <v>27</v>
      </c>
      <c r="F1419" s="40">
        <v>6</v>
      </c>
      <c r="G1419" s="40" t="s">
        <v>138</v>
      </c>
      <c r="H1419" s="40" t="s">
        <v>223</v>
      </c>
      <c r="I1419" s="1014" t="s">
        <v>181</v>
      </c>
      <c r="J1419" s="303">
        <v>0</v>
      </c>
      <c r="K1419" s="304">
        <v>0</v>
      </c>
      <c r="L1419" s="305">
        <v>0</v>
      </c>
      <c r="M1419" s="305">
        <v>0</v>
      </c>
      <c r="N1419" s="303">
        <v>0</v>
      </c>
      <c r="O1419" s="306">
        <v>0</v>
      </c>
      <c r="P1419" s="303">
        <v>0</v>
      </c>
      <c r="Q1419" s="171">
        <f>VLOOKUP(C1419&amp;D1419&amp;A1419,'Delivery Counts'!$A$87:$I$118,8,FALSE)</f>
        <v>0</v>
      </c>
      <c r="R1419" s="171">
        <f>VLOOKUP(C1419&amp;D1419&amp;A1419,'Delivery Counts'!$A$87:$I$118,9,FALSE)</f>
        <v>0</v>
      </c>
      <c r="S1419" s="16">
        <f t="shared" si="76"/>
        <v>0</v>
      </c>
      <c r="T1419" s="237"/>
      <c r="U1419" s="237"/>
    </row>
    <row r="1420" spans="1:21" s="172" customFormat="1">
      <c r="A1420" s="38">
        <v>27</v>
      </c>
      <c r="B1420" s="39">
        <f t="shared" si="75"/>
        <v>0</v>
      </c>
      <c r="C1420" s="39" t="str">
        <f t="shared" si="73"/>
        <v>2020 Initial Year</v>
      </c>
      <c r="D1420" s="40">
        <v>2</v>
      </c>
      <c r="E1420" s="40">
        <v>27</v>
      </c>
      <c r="F1420" s="40">
        <v>6</v>
      </c>
      <c r="G1420" s="40" t="s">
        <v>138</v>
      </c>
      <c r="H1420" s="40" t="s">
        <v>150</v>
      </c>
      <c r="I1420" s="1014" t="s">
        <v>204</v>
      </c>
      <c r="J1420" s="303">
        <v>0</v>
      </c>
      <c r="K1420" s="304">
        <v>0</v>
      </c>
      <c r="L1420" s="305">
        <v>0</v>
      </c>
      <c r="M1420" s="305">
        <v>0</v>
      </c>
      <c r="N1420" s="303">
        <v>0</v>
      </c>
      <c r="O1420" s="306">
        <v>0</v>
      </c>
      <c r="P1420" s="303">
        <v>0</v>
      </c>
      <c r="Q1420" s="171">
        <f>VLOOKUP(C1420&amp;D1420&amp;A1420,'Delivery Counts'!$A$87:$I$118,8,FALSE)</f>
        <v>0</v>
      </c>
      <c r="R1420" s="171">
        <f>VLOOKUP(C1420&amp;D1420&amp;A1420,'Delivery Counts'!$A$87:$I$118,9,FALSE)</f>
        <v>0</v>
      </c>
      <c r="S1420" s="16">
        <f t="shared" si="76"/>
        <v>0</v>
      </c>
      <c r="T1420" s="237"/>
      <c r="U1420" s="237"/>
    </row>
    <row r="1421" spans="1:21" s="172" customFormat="1">
      <c r="A1421" s="38">
        <v>27</v>
      </c>
      <c r="B1421" s="39">
        <f t="shared" si="75"/>
        <v>0</v>
      </c>
      <c r="C1421" s="39" t="str">
        <f t="shared" si="73"/>
        <v>2020 Initial Year</v>
      </c>
      <c r="D1421" s="40">
        <v>2</v>
      </c>
      <c r="E1421" s="40">
        <v>27</v>
      </c>
      <c r="F1421" s="40">
        <v>6</v>
      </c>
      <c r="G1421" s="40" t="s">
        <v>138</v>
      </c>
      <c r="H1421" s="40" t="s">
        <v>151</v>
      </c>
      <c r="I1421" s="1014" t="s">
        <v>205</v>
      </c>
      <c r="J1421" s="303">
        <v>0</v>
      </c>
      <c r="K1421" s="304">
        <v>0</v>
      </c>
      <c r="L1421" s="305">
        <v>0</v>
      </c>
      <c r="M1421" s="305">
        <v>0</v>
      </c>
      <c r="N1421" s="303">
        <v>0</v>
      </c>
      <c r="O1421" s="306">
        <v>0</v>
      </c>
      <c r="P1421" s="303">
        <v>0</v>
      </c>
      <c r="Q1421" s="171">
        <f>VLOOKUP(C1421&amp;D1421&amp;A1421,'Delivery Counts'!$A$87:$I$118,8,FALSE)</f>
        <v>0</v>
      </c>
      <c r="R1421" s="171">
        <f>VLOOKUP(C1421&amp;D1421&amp;A1421,'Delivery Counts'!$A$87:$I$118,9,FALSE)</f>
        <v>0</v>
      </c>
      <c r="S1421" s="16">
        <f t="shared" si="76"/>
        <v>0</v>
      </c>
      <c r="T1421" s="237"/>
      <c r="U1421" s="237"/>
    </row>
    <row r="1422" spans="1:21" s="172" customFormat="1">
      <c r="A1422" s="38">
        <v>27</v>
      </c>
      <c r="B1422" s="39">
        <f t="shared" si="75"/>
        <v>0</v>
      </c>
      <c r="C1422" s="39" t="str">
        <f t="shared" si="73"/>
        <v>2020 Initial Year</v>
      </c>
      <c r="D1422" s="40">
        <v>2</v>
      </c>
      <c r="E1422" s="40">
        <v>27</v>
      </c>
      <c r="F1422" s="40">
        <v>6</v>
      </c>
      <c r="G1422" s="40" t="s">
        <v>138</v>
      </c>
      <c r="H1422" s="40" t="s">
        <v>152</v>
      </c>
      <c r="I1422" s="1014" t="s">
        <v>182</v>
      </c>
      <c r="J1422" s="303">
        <v>0</v>
      </c>
      <c r="K1422" s="304">
        <v>0</v>
      </c>
      <c r="L1422" s="305">
        <v>0</v>
      </c>
      <c r="M1422" s="305">
        <v>0</v>
      </c>
      <c r="N1422" s="303">
        <v>0</v>
      </c>
      <c r="O1422" s="306">
        <v>0</v>
      </c>
      <c r="P1422" s="303">
        <v>0</v>
      </c>
      <c r="Q1422" s="171">
        <f>VLOOKUP(C1422&amp;D1422&amp;A1422,'Delivery Counts'!$A$87:$I$118,8,FALSE)</f>
        <v>0</v>
      </c>
      <c r="R1422" s="171">
        <f>VLOOKUP(C1422&amp;D1422&amp;A1422,'Delivery Counts'!$A$87:$I$118,9,FALSE)</f>
        <v>0</v>
      </c>
      <c r="S1422" s="16">
        <f t="shared" si="76"/>
        <v>0</v>
      </c>
      <c r="T1422" s="237"/>
      <c r="U1422" s="237"/>
    </row>
    <row r="1423" spans="1:21" s="172" customFormat="1">
      <c r="A1423" s="38">
        <v>27</v>
      </c>
      <c r="B1423" s="39">
        <f t="shared" si="75"/>
        <v>0</v>
      </c>
      <c r="C1423" s="39" t="str">
        <f t="shared" si="73"/>
        <v>2020 Initial Year</v>
      </c>
      <c r="D1423" s="40">
        <v>2</v>
      </c>
      <c r="E1423" s="40">
        <v>27</v>
      </c>
      <c r="F1423" s="40">
        <v>6</v>
      </c>
      <c r="G1423" s="40" t="s">
        <v>138</v>
      </c>
      <c r="H1423" s="40" t="s">
        <v>70</v>
      </c>
      <c r="I1423" s="1014" t="s">
        <v>265</v>
      </c>
      <c r="J1423" s="303">
        <v>0</v>
      </c>
      <c r="K1423" s="304">
        <v>0</v>
      </c>
      <c r="L1423" s="305">
        <v>0</v>
      </c>
      <c r="M1423" s="305">
        <v>0</v>
      </c>
      <c r="N1423" s="303">
        <v>0</v>
      </c>
      <c r="O1423" s="306">
        <v>0</v>
      </c>
      <c r="P1423" s="303">
        <v>0</v>
      </c>
      <c r="Q1423" s="171">
        <f>VLOOKUP(C1423&amp;D1423&amp;A1423,'Delivery Counts'!$A$87:$I$118,8,FALSE)</f>
        <v>0</v>
      </c>
      <c r="R1423" s="171">
        <f>VLOOKUP(C1423&amp;D1423&amp;A1423,'Delivery Counts'!$A$87:$I$118,9,FALSE)</f>
        <v>0</v>
      </c>
      <c r="S1423" s="16">
        <f t="shared" si="76"/>
        <v>0</v>
      </c>
      <c r="T1423" s="237"/>
      <c r="U1423" s="237"/>
    </row>
    <row r="1424" spans="1:21" s="172" customFormat="1">
      <c r="A1424" s="38">
        <v>27</v>
      </c>
      <c r="B1424" s="39">
        <f t="shared" si="75"/>
        <v>0</v>
      </c>
      <c r="C1424" s="39" t="str">
        <f t="shared" si="73"/>
        <v>2020 Initial Year</v>
      </c>
      <c r="D1424" s="40">
        <v>2</v>
      </c>
      <c r="E1424" s="40">
        <v>27</v>
      </c>
      <c r="F1424" s="40">
        <v>6</v>
      </c>
      <c r="G1424" s="40" t="s">
        <v>138</v>
      </c>
      <c r="H1424" s="40" t="s">
        <v>71</v>
      </c>
      <c r="I1424" s="1014" t="s">
        <v>266</v>
      </c>
      <c r="J1424" s="303">
        <v>0</v>
      </c>
      <c r="K1424" s="304">
        <v>0</v>
      </c>
      <c r="L1424" s="305">
        <v>0</v>
      </c>
      <c r="M1424" s="305">
        <v>0</v>
      </c>
      <c r="N1424" s="303">
        <v>0</v>
      </c>
      <c r="O1424" s="306">
        <v>0</v>
      </c>
      <c r="P1424" s="303">
        <v>0</v>
      </c>
      <c r="Q1424" s="171">
        <f>VLOOKUP(C1424&amp;D1424&amp;A1424,'Delivery Counts'!$A$87:$I$118,8,FALSE)</f>
        <v>0</v>
      </c>
      <c r="R1424" s="171">
        <f>VLOOKUP(C1424&amp;D1424&amp;A1424,'Delivery Counts'!$A$87:$I$118,9,FALSE)</f>
        <v>0</v>
      </c>
      <c r="S1424" s="16">
        <f t="shared" si="76"/>
        <v>0</v>
      </c>
      <c r="T1424" s="237"/>
      <c r="U1424" s="237"/>
    </row>
    <row r="1425" spans="1:21" s="172" customFormat="1">
      <c r="A1425" s="38">
        <v>27</v>
      </c>
      <c r="B1425" s="39">
        <f t="shared" si="75"/>
        <v>0</v>
      </c>
      <c r="C1425" s="39" t="str">
        <f t="shared" si="73"/>
        <v>2020 Initial Year</v>
      </c>
      <c r="D1425" s="40">
        <v>2</v>
      </c>
      <c r="E1425" s="40">
        <v>27</v>
      </c>
      <c r="F1425" s="40">
        <v>6</v>
      </c>
      <c r="G1425" s="40" t="s">
        <v>138</v>
      </c>
      <c r="H1425" s="40" t="s">
        <v>72</v>
      </c>
      <c r="I1425" s="1014" t="s">
        <v>527</v>
      </c>
      <c r="J1425" s="303">
        <v>0</v>
      </c>
      <c r="K1425" s="304">
        <v>0</v>
      </c>
      <c r="L1425" s="305">
        <v>0</v>
      </c>
      <c r="M1425" s="305">
        <v>0</v>
      </c>
      <c r="N1425" s="303">
        <v>0</v>
      </c>
      <c r="O1425" s="306">
        <v>0</v>
      </c>
      <c r="P1425" s="303">
        <v>0</v>
      </c>
      <c r="Q1425" s="171">
        <f>VLOOKUP(C1425&amp;D1425&amp;A1425,'Delivery Counts'!$A$87:$I$118,8,FALSE)</f>
        <v>0</v>
      </c>
      <c r="R1425" s="171">
        <f>VLOOKUP(C1425&amp;D1425&amp;A1425,'Delivery Counts'!$A$87:$I$118,9,FALSE)</f>
        <v>0</v>
      </c>
      <c r="S1425" s="16">
        <f t="shared" si="76"/>
        <v>0</v>
      </c>
      <c r="T1425" s="237"/>
      <c r="U1425" s="237"/>
    </row>
    <row r="1426" spans="1:21" s="172" customFormat="1">
      <c r="A1426" s="38">
        <v>27</v>
      </c>
      <c r="B1426" s="39">
        <f t="shared" si="75"/>
        <v>0</v>
      </c>
      <c r="C1426" s="39" t="str">
        <f t="shared" si="73"/>
        <v>2020 Initial Year</v>
      </c>
      <c r="D1426" s="40">
        <v>2</v>
      </c>
      <c r="E1426" s="40">
        <v>27</v>
      </c>
      <c r="F1426" s="40">
        <v>6</v>
      </c>
      <c r="G1426" s="40" t="s">
        <v>138</v>
      </c>
      <c r="H1426" s="40" t="s">
        <v>73</v>
      </c>
      <c r="I1426" s="1014" t="s">
        <v>528</v>
      </c>
      <c r="J1426" s="303">
        <v>0</v>
      </c>
      <c r="K1426" s="304">
        <v>0</v>
      </c>
      <c r="L1426" s="305">
        <v>0</v>
      </c>
      <c r="M1426" s="305">
        <v>0</v>
      </c>
      <c r="N1426" s="303">
        <v>0</v>
      </c>
      <c r="O1426" s="306">
        <v>0</v>
      </c>
      <c r="P1426" s="303">
        <v>0</v>
      </c>
      <c r="Q1426" s="171">
        <f>VLOOKUP(C1426&amp;D1426&amp;A1426,'Delivery Counts'!$A$87:$I$118,8,FALSE)</f>
        <v>0</v>
      </c>
      <c r="R1426" s="171">
        <f>VLOOKUP(C1426&amp;D1426&amp;A1426,'Delivery Counts'!$A$87:$I$118,9,FALSE)</f>
        <v>0</v>
      </c>
      <c r="S1426" s="16">
        <f t="shared" si="76"/>
        <v>0</v>
      </c>
      <c r="T1426" s="237"/>
      <c r="U1426" s="237"/>
    </row>
    <row r="1427" spans="1:21" s="172" customFormat="1">
      <c r="A1427" s="38">
        <v>27</v>
      </c>
      <c r="B1427" s="39">
        <f t="shared" si="75"/>
        <v>0</v>
      </c>
      <c r="C1427" s="39" t="str">
        <f t="shared" si="73"/>
        <v>2020 Initial Year</v>
      </c>
      <c r="D1427" s="40">
        <v>2</v>
      </c>
      <c r="E1427" s="40">
        <v>27</v>
      </c>
      <c r="F1427" s="40">
        <v>6</v>
      </c>
      <c r="G1427" s="40" t="s">
        <v>138</v>
      </c>
      <c r="H1427" s="40" t="s">
        <v>409</v>
      </c>
      <c r="I1427" s="1014" t="s">
        <v>803</v>
      </c>
      <c r="J1427" s="303">
        <v>0</v>
      </c>
      <c r="K1427" s="304">
        <v>0</v>
      </c>
      <c r="L1427" s="305">
        <v>0</v>
      </c>
      <c r="M1427" s="305">
        <v>0</v>
      </c>
      <c r="N1427" s="303">
        <v>0</v>
      </c>
      <c r="O1427" s="306">
        <v>0</v>
      </c>
      <c r="P1427" s="303">
        <v>0</v>
      </c>
      <c r="Q1427" s="171">
        <f>VLOOKUP(C1427&amp;D1427&amp;A1427,'Delivery Counts'!$A$87:$I$118,8,FALSE)</f>
        <v>0</v>
      </c>
      <c r="R1427" s="171">
        <f>VLOOKUP(C1427&amp;D1427&amp;A1427,'Delivery Counts'!$A$87:$I$118,9,FALSE)</f>
        <v>0</v>
      </c>
      <c r="S1427" s="16">
        <f t="shared" si="76"/>
        <v>0</v>
      </c>
      <c r="T1427" s="237"/>
      <c r="U1427" s="237"/>
    </row>
    <row r="1428" spans="1:21" s="172" customFormat="1">
      <c r="A1428" s="38">
        <v>28</v>
      </c>
      <c r="B1428" s="39">
        <f t="shared" si="64"/>
        <v>0</v>
      </c>
      <c r="C1428" s="39" t="str">
        <f t="shared" si="73"/>
        <v>2020 Initial Year</v>
      </c>
      <c r="D1428" s="40">
        <v>2</v>
      </c>
      <c r="E1428" s="40">
        <v>28</v>
      </c>
      <c r="F1428" s="662">
        <v>6</v>
      </c>
      <c r="G1428" s="40" t="s">
        <v>139</v>
      </c>
      <c r="H1428" s="40" t="s">
        <v>211</v>
      </c>
      <c r="I1428" s="640" t="s">
        <v>261</v>
      </c>
      <c r="J1428" s="303">
        <v>0</v>
      </c>
      <c r="K1428" s="304">
        <v>0</v>
      </c>
      <c r="L1428" s="305">
        <v>0</v>
      </c>
      <c r="M1428" s="305">
        <v>0</v>
      </c>
      <c r="N1428" s="303">
        <v>0</v>
      </c>
      <c r="O1428" s="306">
        <v>0</v>
      </c>
      <c r="P1428" s="303">
        <v>0</v>
      </c>
      <c r="Q1428" s="171">
        <f>VLOOKUP(C1428&amp;D1428&amp;A1428,'Delivery Counts'!$A$87:$I$118,8,FALSE)</f>
        <v>0</v>
      </c>
      <c r="R1428" s="171">
        <f>VLOOKUP(C1428&amp;D1428&amp;A1428,'Delivery Counts'!$A$87:$I$118,9,FALSE)</f>
        <v>0</v>
      </c>
      <c r="S1428" s="16">
        <f t="shared" si="74"/>
        <v>0</v>
      </c>
      <c r="T1428" s="237"/>
      <c r="U1428" s="237"/>
    </row>
    <row r="1429" spans="1:21" s="172" customFormat="1">
      <c r="A1429" s="38">
        <v>28</v>
      </c>
      <c r="B1429" s="39">
        <f t="shared" si="64"/>
        <v>0</v>
      </c>
      <c r="C1429" s="39" t="str">
        <f t="shared" si="73"/>
        <v>2020 Initial Year</v>
      </c>
      <c r="D1429" s="40">
        <v>2</v>
      </c>
      <c r="E1429" s="40">
        <v>28</v>
      </c>
      <c r="F1429" s="662">
        <v>6</v>
      </c>
      <c r="G1429" s="311" t="s">
        <v>139</v>
      </c>
      <c r="H1429" s="40" t="s">
        <v>214</v>
      </c>
      <c r="I1429" s="658" t="s">
        <v>676</v>
      </c>
      <c r="J1429" s="303">
        <v>0</v>
      </c>
      <c r="K1429" s="304">
        <v>0</v>
      </c>
      <c r="L1429" s="305">
        <v>0</v>
      </c>
      <c r="M1429" s="305">
        <v>0</v>
      </c>
      <c r="N1429" s="303">
        <v>0</v>
      </c>
      <c r="O1429" s="306">
        <v>0</v>
      </c>
      <c r="P1429" s="303">
        <v>0</v>
      </c>
      <c r="Q1429" s="171">
        <f>VLOOKUP(C1429&amp;D1429&amp;A1429,'Delivery Counts'!$A$87:$I$118,8,FALSE)</f>
        <v>0</v>
      </c>
      <c r="R1429" s="171">
        <f>VLOOKUP(C1429&amp;D1429&amp;A1429,'Delivery Counts'!$A$87:$I$118,9,FALSE)</f>
        <v>0</v>
      </c>
      <c r="S1429" s="16">
        <f t="shared" si="74"/>
        <v>0</v>
      </c>
      <c r="T1429" s="237"/>
      <c r="U1429" s="237"/>
    </row>
    <row r="1430" spans="1:21" s="172" customFormat="1">
      <c r="A1430" s="38">
        <v>28</v>
      </c>
      <c r="B1430" s="39">
        <f t="shared" si="64"/>
        <v>0</v>
      </c>
      <c r="C1430" s="39" t="str">
        <f t="shared" si="73"/>
        <v>2020 Initial Year</v>
      </c>
      <c r="D1430" s="40">
        <v>2</v>
      </c>
      <c r="E1430" s="40">
        <v>28</v>
      </c>
      <c r="F1430" s="662">
        <v>6</v>
      </c>
      <c r="G1430" s="311" t="s">
        <v>139</v>
      </c>
      <c r="H1430" s="40" t="s">
        <v>215</v>
      </c>
      <c r="I1430" s="658" t="s">
        <v>216</v>
      </c>
      <c r="J1430" s="303">
        <v>0</v>
      </c>
      <c r="K1430" s="304">
        <v>0</v>
      </c>
      <c r="L1430" s="305">
        <v>0</v>
      </c>
      <c r="M1430" s="305">
        <v>0</v>
      </c>
      <c r="N1430" s="303">
        <v>0</v>
      </c>
      <c r="O1430" s="306">
        <v>0</v>
      </c>
      <c r="P1430" s="303">
        <v>0</v>
      </c>
      <c r="Q1430" s="171">
        <f>VLOOKUP(C1430&amp;D1430&amp;A1430,'Delivery Counts'!$A$87:$I$118,8,FALSE)</f>
        <v>0</v>
      </c>
      <c r="R1430" s="171">
        <f>VLOOKUP(C1430&amp;D1430&amp;A1430,'Delivery Counts'!$A$87:$I$118,9,FALSE)</f>
        <v>0</v>
      </c>
      <c r="S1430" s="16">
        <f t="shared" si="74"/>
        <v>0</v>
      </c>
      <c r="T1430" s="237"/>
      <c r="U1430" s="237"/>
    </row>
    <row r="1431" spans="1:21">
      <c r="A1431" s="38">
        <v>28</v>
      </c>
      <c r="B1431" s="39">
        <f t="shared" si="64"/>
        <v>0</v>
      </c>
      <c r="C1431" s="39" t="str">
        <f t="shared" si="73"/>
        <v>2020 Initial Year</v>
      </c>
      <c r="D1431" s="40">
        <v>2</v>
      </c>
      <c r="E1431" s="40">
        <v>28</v>
      </c>
      <c r="F1431" s="662">
        <v>6</v>
      </c>
      <c r="G1431" s="311" t="s">
        <v>139</v>
      </c>
      <c r="H1431" s="40" t="s">
        <v>217</v>
      </c>
      <c r="I1431" s="658" t="s">
        <v>262</v>
      </c>
      <c r="J1431" s="303">
        <v>0</v>
      </c>
      <c r="K1431" s="304">
        <v>0</v>
      </c>
      <c r="L1431" s="305">
        <v>0</v>
      </c>
      <c r="M1431" s="305">
        <v>0</v>
      </c>
      <c r="N1431" s="303">
        <v>0</v>
      </c>
      <c r="O1431" s="306">
        <v>0</v>
      </c>
      <c r="P1431" s="303">
        <v>0</v>
      </c>
      <c r="Q1431" s="171">
        <f>VLOOKUP(C1431&amp;D1431&amp;A1431,'Delivery Counts'!$A$87:$I$118,8,FALSE)</f>
        <v>0</v>
      </c>
      <c r="R1431" s="171">
        <f>VLOOKUP(C1431&amp;D1431&amp;A1431,'Delivery Counts'!$A$87:$I$118,9,FALSE)</f>
        <v>0</v>
      </c>
      <c r="S1431" s="16">
        <f t="shared" si="74"/>
        <v>0</v>
      </c>
    </row>
    <row r="1432" spans="1:21">
      <c r="A1432" s="38">
        <v>28</v>
      </c>
      <c r="B1432" s="39">
        <f t="shared" si="64"/>
        <v>0</v>
      </c>
      <c r="C1432" s="39" t="str">
        <f t="shared" si="73"/>
        <v>2020 Initial Year</v>
      </c>
      <c r="D1432" s="40">
        <v>2</v>
      </c>
      <c r="E1432" s="40">
        <v>28</v>
      </c>
      <c r="F1432" s="662">
        <v>6</v>
      </c>
      <c r="G1432" s="311" t="s">
        <v>139</v>
      </c>
      <c r="H1432" s="40" t="s">
        <v>218</v>
      </c>
      <c r="I1432" s="658" t="s">
        <v>677</v>
      </c>
      <c r="J1432" s="303">
        <v>0</v>
      </c>
      <c r="K1432" s="304">
        <v>0</v>
      </c>
      <c r="L1432" s="305">
        <v>0</v>
      </c>
      <c r="M1432" s="305">
        <v>0</v>
      </c>
      <c r="N1432" s="303">
        <v>0</v>
      </c>
      <c r="O1432" s="306">
        <v>0</v>
      </c>
      <c r="P1432" s="303">
        <v>0</v>
      </c>
      <c r="Q1432" s="171">
        <f>VLOOKUP(C1432&amp;D1432&amp;A1432,'Delivery Counts'!$A$87:$I$118,8,FALSE)</f>
        <v>0</v>
      </c>
      <c r="R1432" s="171">
        <f>VLOOKUP(C1432&amp;D1432&amp;A1432,'Delivery Counts'!$A$87:$I$118,9,FALSE)</f>
        <v>0</v>
      </c>
      <c r="S1432" s="16">
        <f t="shared" si="74"/>
        <v>0</v>
      </c>
    </row>
    <row r="1433" spans="1:21" s="172" customFormat="1">
      <c r="A1433" s="38">
        <v>28</v>
      </c>
      <c r="B1433" s="39">
        <f t="shared" si="64"/>
        <v>0</v>
      </c>
      <c r="C1433" s="39" t="str">
        <f t="shared" si="73"/>
        <v>2020 Initial Year</v>
      </c>
      <c r="D1433" s="40">
        <v>2</v>
      </c>
      <c r="E1433" s="40">
        <v>28</v>
      </c>
      <c r="F1433" s="662">
        <v>6</v>
      </c>
      <c r="G1433" s="311" t="s">
        <v>139</v>
      </c>
      <c r="H1433" s="40" t="s">
        <v>219</v>
      </c>
      <c r="I1433" s="658" t="s">
        <v>263</v>
      </c>
      <c r="J1433" s="303">
        <v>0</v>
      </c>
      <c r="K1433" s="304">
        <v>0</v>
      </c>
      <c r="L1433" s="305">
        <v>0</v>
      </c>
      <c r="M1433" s="305">
        <v>0</v>
      </c>
      <c r="N1433" s="303">
        <v>0</v>
      </c>
      <c r="O1433" s="306">
        <v>0</v>
      </c>
      <c r="P1433" s="303">
        <v>0</v>
      </c>
      <c r="Q1433" s="171">
        <f>VLOOKUP(C1433&amp;D1433&amp;A1433,'Delivery Counts'!$A$87:$I$118,8,FALSE)</f>
        <v>0</v>
      </c>
      <c r="R1433" s="171">
        <f>VLOOKUP(C1433&amp;D1433&amp;A1433,'Delivery Counts'!$A$87:$I$118,9,FALSE)</f>
        <v>0</v>
      </c>
      <c r="S1433" s="16">
        <f t="shared" si="74"/>
        <v>0</v>
      </c>
    </row>
    <row r="1434" spans="1:21" s="172" customFormat="1">
      <c r="A1434" s="38">
        <v>28</v>
      </c>
      <c r="B1434" s="39">
        <f t="shared" si="64"/>
        <v>0</v>
      </c>
      <c r="C1434" s="39" t="str">
        <f t="shared" si="73"/>
        <v>2020 Initial Year</v>
      </c>
      <c r="D1434" s="40">
        <v>2</v>
      </c>
      <c r="E1434" s="40">
        <v>28</v>
      </c>
      <c r="F1434" s="662">
        <v>6</v>
      </c>
      <c r="G1434" s="311" t="s">
        <v>139</v>
      </c>
      <c r="H1434" s="40" t="s">
        <v>220</v>
      </c>
      <c r="I1434" s="658" t="s">
        <v>675</v>
      </c>
      <c r="J1434" s="303">
        <v>0</v>
      </c>
      <c r="K1434" s="304">
        <v>0</v>
      </c>
      <c r="L1434" s="305">
        <v>0</v>
      </c>
      <c r="M1434" s="305">
        <v>0</v>
      </c>
      <c r="N1434" s="303">
        <v>0</v>
      </c>
      <c r="O1434" s="306">
        <v>0</v>
      </c>
      <c r="P1434" s="303">
        <v>0</v>
      </c>
      <c r="Q1434" s="171">
        <f>VLOOKUP(C1434&amp;D1434&amp;A1434,'Delivery Counts'!$A$87:$I$118,8,FALSE)</f>
        <v>0</v>
      </c>
      <c r="R1434" s="171">
        <f>VLOOKUP(C1434&amp;D1434&amp;A1434,'Delivery Counts'!$A$87:$I$118,9,FALSE)</f>
        <v>0</v>
      </c>
      <c r="S1434" s="16">
        <f t="shared" si="74"/>
        <v>0</v>
      </c>
      <c r="T1434" s="237"/>
      <c r="U1434" s="237"/>
    </row>
    <row r="1435" spans="1:21" s="172" customFormat="1">
      <c r="A1435" s="38">
        <v>28</v>
      </c>
      <c r="B1435" s="39">
        <f t="shared" si="64"/>
        <v>0</v>
      </c>
      <c r="C1435" s="39" t="str">
        <f t="shared" si="73"/>
        <v>2020 Initial Year</v>
      </c>
      <c r="D1435" s="40">
        <v>2</v>
      </c>
      <c r="E1435" s="40">
        <v>28</v>
      </c>
      <c r="F1435" s="662">
        <v>6</v>
      </c>
      <c r="G1435" s="311" t="s">
        <v>139</v>
      </c>
      <c r="H1435" s="40" t="s">
        <v>221</v>
      </c>
      <c r="I1435" s="658" t="s">
        <v>264</v>
      </c>
      <c r="J1435" s="303">
        <v>0</v>
      </c>
      <c r="K1435" s="304">
        <v>0</v>
      </c>
      <c r="L1435" s="305">
        <v>0</v>
      </c>
      <c r="M1435" s="305">
        <v>0</v>
      </c>
      <c r="N1435" s="303">
        <v>0</v>
      </c>
      <c r="O1435" s="306">
        <v>0</v>
      </c>
      <c r="P1435" s="303">
        <v>0</v>
      </c>
      <c r="Q1435" s="171">
        <f>VLOOKUP(C1435&amp;D1435&amp;A1435,'Delivery Counts'!$A$87:$I$118,8,FALSE)</f>
        <v>0</v>
      </c>
      <c r="R1435" s="171">
        <f>VLOOKUP(C1435&amp;D1435&amp;A1435,'Delivery Counts'!$A$87:$I$118,9,FALSE)</f>
        <v>0</v>
      </c>
      <c r="S1435" s="16">
        <f t="shared" si="74"/>
        <v>0</v>
      </c>
      <c r="T1435" s="237"/>
      <c r="U1435" s="237"/>
    </row>
    <row r="1436" spans="1:21" s="172" customFormat="1">
      <c r="A1436" s="38">
        <v>28</v>
      </c>
      <c r="B1436" s="39">
        <f t="shared" si="64"/>
        <v>0</v>
      </c>
      <c r="C1436" s="39" t="str">
        <f t="shared" si="73"/>
        <v>2020 Initial Year</v>
      </c>
      <c r="D1436" s="40">
        <v>2</v>
      </c>
      <c r="E1436" s="40">
        <v>28</v>
      </c>
      <c r="F1436" s="662">
        <v>6</v>
      </c>
      <c r="G1436" s="311" t="s">
        <v>139</v>
      </c>
      <c r="H1436" s="40" t="s">
        <v>222</v>
      </c>
      <c r="I1436" s="658" t="s">
        <v>206</v>
      </c>
      <c r="J1436" s="303">
        <v>0</v>
      </c>
      <c r="K1436" s="304">
        <v>0</v>
      </c>
      <c r="L1436" s="305">
        <v>0</v>
      </c>
      <c r="M1436" s="305">
        <v>0</v>
      </c>
      <c r="N1436" s="303">
        <v>0</v>
      </c>
      <c r="O1436" s="306">
        <v>0</v>
      </c>
      <c r="P1436" s="303">
        <v>0</v>
      </c>
      <c r="Q1436" s="171">
        <f>VLOOKUP(C1436&amp;D1436&amp;A1436,'Delivery Counts'!$A$87:$I$118,8,FALSE)</f>
        <v>0</v>
      </c>
      <c r="R1436" s="171">
        <f>VLOOKUP(C1436&amp;D1436&amp;A1436,'Delivery Counts'!$A$87:$I$118,9,FALSE)</f>
        <v>0</v>
      </c>
      <c r="S1436" s="16">
        <f t="shared" si="74"/>
        <v>0</v>
      </c>
      <c r="T1436" s="237"/>
      <c r="U1436" s="237"/>
    </row>
    <row r="1437" spans="1:21" s="172" customFormat="1">
      <c r="A1437" s="38">
        <v>28</v>
      </c>
      <c r="B1437" s="39">
        <f t="shared" si="64"/>
        <v>0</v>
      </c>
      <c r="C1437" s="39" t="str">
        <f t="shared" si="73"/>
        <v>2020 Initial Year</v>
      </c>
      <c r="D1437" s="40">
        <v>2</v>
      </c>
      <c r="E1437" s="40">
        <v>28</v>
      </c>
      <c r="F1437" s="662">
        <v>6</v>
      </c>
      <c r="G1437" s="311" t="s">
        <v>139</v>
      </c>
      <c r="H1437" s="40" t="s">
        <v>223</v>
      </c>
      <c r="I1437" s="658" t="s">
        <v>181</v>
      </c>
      <c r="J1437" s="303">
        <v>0</v>
      </c>
      <c r="K1437" s="304">
        <v>0</v>
      </c>
      <c r="L1437" s="305">
        <v>0</v>
      </c>
      <c r="M1437" s="305">
        <v>0</v>
      </c>
      <c r="N1437" s="303">
        <v>0</v>
      </c>
      <c r="O1437" s="306">
        <v>0</v>
      </c>
      <c r="P1437" s="303">
        <v>0</v>
      </c>
      <c r="Q1437" s="171">
        <f>VLOOKUP(C1437&amp;D1437&amp;A1437,'Delivery Counts'!$A$87:$I$118,8,FALSE)</f>
        <v>0</v>
      </c>
      <c r="R1437" s="171">
        <f>VLOOKUP(C1437&amp;D1437&amp;A1437,'Delivery Counts'!$A$87:$I$118,9,FALSE)</f>
        <v>0</v>
      </c>
      <c r="S1437" s="16">
        <f t="shared" si="74"/>
        <v>0</v>
      </c>
      <c r="T1437" s="237"/>
      <c r="U1437" s="237"/>
    </row>
    <row r="1438" spans="1:21" s="172" customFormat="1">
      <c r="A1438" s="38">
        <v>28</v>
      </c>
      <c r="B1438" s="39">
        <f t="shared" si="64"/>
        <v>0</v>
      </c>
      <c r="C1438" s="39" t="str">
        <f t="shared" si="73"/>
        <v>2020 Initial Year</v>
      </c>
      <c r="D1438" s="40">
        <v>2</v>
      </c>
      <c r="E1438" s="40">
        <v>28</v>
      </c>
      <c r="F1438" s="662">
        <v>6</v>
      </c>
      <c r="G1438" s="311" t="s">
        <v>139</v>
      </c>
      <c r="H1438" s="40" t="s">
        <v>150</v>
      </c>
      <c r="I1438" s="658" t="s">
        <v>204</v>
      </c>
      <c r="J1438" s="303">
        <v>0</v>
      </c>
      <c r="K1438" s="304">
        <v>0</v>
      </c>
      <c r="L1438" s="305">
        <v>0</v>
      </c>
      <c r="M1438" s="305">
        <v>0</v>
      </c>
      <c r="N1438" s="303">
        <v>0</v>
      </c>
      <c r="O1438" s="306">
        <v>0</v>
      </c>
      <c r="P1438" s="303">
        <v>0</v>
      </c>
      <c r="Q1438" s="171">
        <f>VLOOKUP(C1438&amp;D1438&amp;A1438,'Delivery Counts'!$A$87:$I$118,8,FALSE)</f>
        <v>0</v>
      </c>
      <c r="R1438" s="171">
        <f>VLOOKUP(C1438&amp;D1438&amp;A1438,'Delivery Counts'!$A$87:$I$118,9,FALSE)</f>
        <v>0</v>
      </c>
      <c r="S1438" s="16">
        <f t="shared" si="74"/>
        <v>0</v>
      </c>
      <c r="T1438" s="237"/>
      <c r="U1438" s="237"/>
    </row>
    <row r="1439" spans="1:21" s="172" customFormat="1">
      <c r="A1439" s="38">
        <v>28</v>
      </c>
      <c r="B1439" s="39">
        <f t="shared" si="64"/>
        <v>0</v>
      </c>
      <c r="C1439" s="39" t="str">
        <f t="shared" si="73"/>
        <v>2020 Initial Year</v>
      </c>
      <c r="D1439" s="40">
        <v>2</v>
      </c>
      <c r="E1439" s="40">
        <v>28</v>
      </c>
      <c r="F1439" s="662">
        <v>6</v>
      </c>
      <c r="G1439" s="311" t="s">
        <v>139</v>
      </c>
      <c r="H1439" s="40" t="s">
        <v>151</v>
      </c>
      <c r="I1439" s="658" t="s">
        <v>205</v>
      </c>
      <c r="J1439" s="303">
        <v>0</v>
      </c>
      <c r="K1439" s="304">
        <v>0</v>
      </c>
      <c r="L1439" s="305">
        <v>0</v>
      </c>
      <c r="M1439" s="305">
        <v>0</v>
      </c>
      <c r="N1439" s="303">
        <v>0</v>
      </c>
      <c r="O1439" s="306">
        <v>0</v>
      </c>
      <c r="P1439" s="303">
        <v>0</v>
      </c>
      <c r="Q1439" s="171">
        <f>VLOOKUP(C1439&amp;D1439&amp;A1439,'Delivery Counts'!$A$87:$I$118,8,FALSE)</f>
        <v>0</v>
      </c>
      <c r="R1439" s="171">
        <f>VLOOKUP(C1439&amp;D1439&amp;A1439,'Delivery Counts'!$A$87:$I$118,9,FALSE)</f>
        <v>0</v>
      </c>
      <c r="S1439" s="16">
        <f t="shared" si="74"/>
        <v>0</v>
      </c>
      <c r="T1439" s="237"/>
      <c r="U1439" s="237"/>
    </row>
    <row r="1440" spans="1:21" s="172" customFormat="1">
      <c r="A1440" s="38">
        <v>28</v>
      </c>
      <c r="B1440" s="39">
        <f t="shared" si="64"/>
        <v>0</v>
      </c>
      <c r="C1440" s="39" t="str">
        <f t="shared" si="73"/>
        <v>2020 Initial Year</v>
      </c>
      <c r="D1440" s="40">
        <v>2</v>
      </c>
      <c r="E1440" s="40">
        <v>28</v>
      </c>
      <c r="F1440" s="662">
        <v>6</v>
      </c>
      <c r="G1440" s="311" t="s">
        <v>139</v>
      </c>
      <c r="H1440" s="40" t="s">
        <v>152</v>
      </c>
      <c r="I1440" s="658" t="s">
        <v>182</v>
      </c>
      <c r="J1440" s="303">
        <v>0</v>
      </c>
      <c r="K1440" s="304">
        <v>0</v>
      </c>
      <c r="L1440" s="305">
        <v>0</v>
      </c>
      <c r="M1440" s="305">
        <v>0</v>
      </c>
      <c r="N1440" s="303">
        <v>0</v>
      </c>
      <c r="O1440" s="306">
        <v>0</v>
      </c>
      <c r="P1440" s="303">
        <v>0</v>
      </c>
      <c r="Q1440" s="171">
        <f>VLOOKUP(C1440&amp;D1440&amp;A1440,'Delivery Counts'!$A$87:$I$118,8,FALSE)</f>
        <v>0</v>
      </c>
      <c r="R1440" s="171">
        <f>VLOOKUP(C1440&amp;D1440&amp;A1440,'Delivery Counts'!$A$87:$I$118,9,FALSE)</f>
        <v>0</v>
      </c>
      <c r="S1440" s="16">
        <f t="shared" si="74"/>
        <v>0</v>
      </c>
      <c r="T1440" s="237"/>
      <c r="U1440" s="237"/>
    </row>
    <row r="1441" spans="1:21" s="172" customFormat="1">
      <c r="A1441" s="38">
        <v>28</v>
      </c>
      <c r="B1441" s="39">
        <f t="shared" si="64"/>
        <v>0</v>
      </c>
      <c r="C1441" s="39" t="str">
        <f t="shared" si="73"/>
        <v>2020 Initial Year</v>
      </c>
      <c r="D1441" s="40">
        <v>2</v>
      </c>
      <c r="E1441" s="40">
        <v>28</v>
      </c>
      <c r="F1441" s="662">
        <v>6</v>
      </c>
      <c r="G1441" s="311" t="s">
        <v>139</v>
      </c>
      <c r="H1441" s="40" t="s">
        <v>70</v>
      </c>
      <c r="I1441" s="658" t="s">
        <v>265</v>
      </c>
      <c r="J1441" s="303">
        <v>0</v>
      </c>
      <c r="K1441" s="304">
        <v>0</v>
      </c>
      <c r="L1441" s="305">
        <v>0</v>
      </c>
      <c r="M1441" s="305">
        <v>0</v>
      </c>
      <c r="N1441" s="303">
        <v>0</v>
      </c>
      <c r="O1441" s="306">
        <v>0</v>
      </c>
      <c r="P1441" s="303">
        <v>0</v>
      </c>
      <c r="Q1441" s="171">
        <f>VLOOKUP(C1441&amp;D1441&amp;A1441,'Delivery Counts'!$A$87:$I$118,8,FALSE)</f>
        <v>0</v>
      </c>
      <c r="R1441" s="171">
        <f>VLOOKUP(C1441&amp;D1441&amp;A1441,'Delivery Counts'!$A$87:$I$118,9,FALSE)</f>
        <v>0</v>
      </c>
      <c r="S1441" s="16">
        <f t="shared" si="74"/>
        <v>0</v>
      </c>
      <c r="T1441" s="237"/>
      <c r="U1441" s="237"/>
    </row>
    <row r="1442" spans="1:21" s="172" customFormat="1">
      <c r="A1442" s="38">
        <v>28</v>
      </c>
      <c r="B1442" s="39">
        <f t="shared" si="64"/>
        <v>0</v>
      </c>
      <c r="C1442" s="39" t="str">
        <f t="shared" si="73"/>
        <v>2020 Initial Year</v>
      </c>
      <c r="D1442" s="40">
        <v>2</v>
      </c>
      <c r="E1442" s="40">
        <v>28</v>
      </c>
      <c r="F1442" s="662">
        <v>6</v>
      </c>
      <c r="G1442" s="311" t="s">
        <v>139</v>
      </c>
      <c r="H1442" s="40" t="s">
        <v>71</v>
      </c>
      <c r="I1442" s="658" t="s">
        <v>266</v>
      </c>
      <c r="J1442" s="303">
        <v>0</v>
      </c>
      <c r="K1442" s="304">
        <v>0</v>
      </c>
      <c r="L1442" s="305">
        <v>0</v>
      </c>
      <c r="M1442" s="305">
        <v>0</v>
      </c>
      <c r="N1442" s="303">
        <v>0</v>
      </c>
      <c r="O1442" s="306">
        <v>0</v>
      </c>
      <c r="P1442" s="303">
        <v>0</v>
      </c>
      <c r="Q1442" s="171">
        <f>VLOOKUP(C1442&amp;D1442&amp;A1442,'Delivery Counts'!$A$87:$I$118,8,FALSE)</f>
        <v>0</v>
      </c>
      <c r="R1442" s="171">
        <f>VLOOKUP(C1442&amp;D1442&amp;A1442,'Delivery Counts'!$A$87:$I$118,9,FALSE)</f>
        <v>0</v>
      </c>
      <c r="S1442" s="16">
        <f t="shared" si="74"/>
        <v>0</v>
      </c>
      <c r="T1442" s="237"/>
      <c r="U1442" s="237"/>
    </row>
    <row r="1443" spans="1:21" s="172" customFormat="1">
      <c r="A1443" s="38">
        <v>28</v>
      </c>
      <c r="B1443" s="39">
        <f t="shared" si="64"/>
        <v>0</v>
      </c>
      <c r="C1443" s="39" t="str">
        <f t="shared" si="73"/>
        <v>2020 Initial Year</v>
      </c>
      <c r="D1443" s="40">
        <v>2</v>
      </c>
      <c r="E1443" s="40">
        <v>28</v>
      </c>
      <c r="F1443" s="662">
        <v>6</v>
      </c>
      <c r="G1443" s="311" t="s">
        <v>139</v>
      </c>
      <c r="H1443" s="40" t="s">
        <v>72</v>
      </c>
      <c r="I1443" s="658" t="s">
        <v>527</v>
      </c>
      <c r="J1443" s="303">
        <v>0</v>
      </c>
      <c r="K1443" s="304">
        <v>0</v>
      </c>
      <c r="L1443" s="305">
        <v>0</v>
      </c>
      <c r="M1443" s="305">
        <v>0</v>
      </c>
      <c r="N1443" s="303">
        <v>0</v>
      </c>
      <c r="O1443" s="306">
        <v>0</v>
      </c>
      <c r="P1443" s="303">
        <v>0</v>
      </c>
      <c r="Q1443" s="171">
        <f>VLOOKUP(C1443&amp;D1443&amp;A1443,'Delivery Counts'!$A$87:$I$118,8,FALSE)</f>
        <v>0</v>
      </c>
      <c r="R1443" s="171">
        <f>VLOOKUP(C1443&amp;D1443&amp;A1443,'Delivery Counts'!$A$87:$I$118,9,FALSE)</f>
        <v>0</v>
      </c>
      <c r="S1443" s="16">
        <f t="shared" si="74"/>
        <v>0</v>
      </c>
      <c r="T1443" s="237"/>
      <c r="U1443" s="237"/>
    </row>
    <row r="1444" spans="1:21" s="172" customFormat="1">
      <c r="A1444" s="38">
        <v>28</v>
      </c>
      <c r="B1444" s="39">
        <f t="shared" si="64"/>
        <v>0</v>
      </c>
      <c r="C1444" s="39" t="str">
        <f t="shared" si="73"/>
        <v>2020 Initial Year</v>
      </c>
      <c r="D1444" s="40">
        <v>2</v>
      </c>
      <c r="E1444" s="40">
        <v>28</v>
      </c>
      <c r="F1444" s="662">
        <v>6</v>
      </c>
      <c r="G1444" s="40" t="s">
        <v>139</v>
      </c>
      <c r="H1444" s="40" t="s">
        <v>73</v>
      </c>
      <c r="I1444" s="658" t="s">
        <v>528</v>
      </c>
      <c r="J1444" s="303">
        <v>0</v>
      </c>
      <c r="K1444" s="304">
        <v>0</v>
      </c>
      <c r="L1444" s="305">
        <v>0</v>
      </c>
      <c r="M1444" s="305">
        <v>0</v>
      </c>
      <c r="N1444" s="303">
        <v>0</v>
      </c>
      <c r="O1444" s="306">
        <v>0</v>
      </c>
      <c r="P1444" s="303">
        <v>0</v>
      </c>
      <c r="Q1444" s="171">
        <f>VLOOKUP(C1444&amp;D1444&amp;A1444,'Delivery Counts'!$A$87:$I$118,8,FALSE)</f>
        <v>0</v>
      </c>
      <c r="R1444" s="171">
        <f>VLOOKUP(C1444&amp;D1444&amp;A1444,'Delivery Counts'!$A$87:$I$118,9,FALSE)</f>
        <v>0</v>
      </c>
      <c r="S1444" s="16">
        <f t="shared" si="74"/>
        <v>0</v>
      </c>
      <c r="T1444" s="237"/>
      <c r="U1444" s="237"/>
    </row>
    <row r="1445" spans="1:21" s="172" customFormat="1">
      <c r="A1445" s="775">
        <v>28</v>
      </c>
      <c r="B1445" s="776">
        <f t="shared" si="64"/>
        <v>0</v>
      </c>
      <c r="C1445" s="776" t="str">
        <f t="shared" si="73"/>
        <v>2020 Initial Year</v>
      </c>
      <c r="D1445" s="777">
        <v>2</v>
      </c>
      <c r="E1445" s="777">
        <v>28</v>
      </c>
      <c r="F1445" s="778">
        <v>6</v>
      </c>
      <c r="G1445" s="777" t="s">
        <v>139</v>
      </c>
      <c r="H1445" s="777" t="s">
        <v>409</v>
      </c>
      <c r="I1445" s="779" t="s">
        <v>803</v>
      </c>
      <c r="J1445" s="781">
        <v>0</v>
      </c>
      <c r="K1445" s="782">
        <v>0</v>
      </c>
      <c r="L1445" s="783">
        <v>0</v>
      </c>
      <c r="M1445" s="783">
        <v>0</v>
      </c>
      <c r="N1445" s="781">
        <v>0</v>
      </c>
      <c r="O1445" s="784">
        <v>0</v>
      </c>
      <c r="P1445" s="781">
        <v>0</v>
      </c>
      <c r="Q1445" s="798">
        <f>VLOOKUP(C1445&amp;D1445&amp;A1445,'Delivery Counts'!$A$87:$I$118,8,FALSE)</f>
        <v>0</v>
      </c>
      <c r="R1445" s="798">
        <f>VLOOKUP(C1445&amp;D1445&amp;A1445,'Delivery Counts'!$A$87:$I$118,9,FALSE)</f>
        <v>0</v>
      </c>
      <c r="S1445" s="785">
        <f t="shared" si="74"/>
        <v>0</v>
      </c>
      <c r="T1445" s="237"/>
      <c r="U1445" s="237"/>
    </row>
    <row r="1446" spans="1:21" s="172" customFormat="1">
      <c r="A1446" s="38">
        <v>16</v>
      </c>
      <c r="B1446" s="39">
        <f t="shared" si="64"/>
        <v>0</v>
      </c>
      <c r="C1446" s="39" t="str">
        <f t="shared" si="73"/>
        <v>2020 Initial Year</v>
      </c>
      <c r="D1446" s="40">
        <v>3</v>
      </c>
      <c r="E1446" s="40">
        <v>16</v>
      </c>
      <c r="F1446" s="40">
        <v>1</v>
      </c>
      <c r="G1446" s="40" t="s">
        <v>138</v>
      </c>
      <c r="H1446" s="40" t="s">
        <v>211</v>
      </c>
      <c r="I1446" s="698" t="s">
        <v>261</v>
      </c>
      <c r="J1446" s="303">
        <v>0</v>
      </c>
      <c r="K1446" s="304">
        <v>0</v>
      </c>
      <c r="L1446" s="305">
        <v>0</v>
      </c>
      <c r="M1446" s="305">
        <v>0</v>
      </c>
      <c r="N1446" s="303">
        <v>0</v>
      </c>
      <c r="O1446" s="306">
        <v>0</v>
      </c>
      <c r="P1446" s="303">
        <v>0</v>
      </c>
      <c r="Q1446" s="171">
        <f>VLOOKUP(C1446&amp;D1446&amp;A1446,'Delivery Counts'!$A$87:$I$118,8,FALSE)</f>
        <v>0</v>
      </c>
      <c r="R1446" s="171">
        <f>VLOOKUP(C1446&amp;D1446&amp;A1446,'Delivery Counts'!$A$87:$I$118,9,FALSE)</f>
        <v>0</v>
      </c>
      <c r="S1446" s="16">
        <f t="shared" si="74"/>
        <v>0</v>
      </c>
      <c r="T1446" s="237"/>
      <c r="U1446" s="237"/>
    </row>
    <row r="1447" spans="1:21" s="172" customFormat="1">
      <c r="A1447" s="38">
        <v>16</v>
      </c>
      <c r="B1447" s="39">
        <f t="shared" si="64"/>
        <v>0</v>
      </c>
      <c r="C1447" s="39" t="str">
        <f t="shared" si="73"/>
        <v>2020 Initial Year</v>
      </c>
      <c r="D1447" s="40">
        <v>3</v>
      </c>
      <c r="E1447" s="40">
        <v>16</v>
      </c>
      <c r="F1447" s="40">
        <v>1</v>
      </c>
      <c r="G1447" s="311" t="s">
        <v>138</v>
      </c>
      <c r="H1447" s="40" t="s">
        <v>214</v>
      </c>
      <c r="I1447" s="658" t="s">
        <v>676</v>
      </c>
      <c r="J1447" s="303">
        <v>0</v>
      </c>
      <c r="K1447" s="304">
        <v>0</v>
      </c>
      <c r="L1447" s="305">
        <v>0</v>
      </c>
      <c r="M1447" s="305">
        <v>0</v>
      </c>
      <c r="N1447" s="303">
        <v>0</v>
      </c>
      <c r="O1447" s="306">
        <v>0</v>
      </c>
      <c r="P1447" s="303">
        <v>0</v>
      </c>
      <c r="Q1447" s="171">
        <f>VLOOKUP(C1447&amp;D1447&amp;A1447,'Delivery Counts'!$A$87:$I$118,8,FALSE)</f>
        <v>0</v>
      </c>
      <c r="R1447" s="171">
        <f>VLOOKUP(C1447&amp;D1447&amp;A1447,'Delivery Counts'!$A$87:$I$118,9,FALSE)</f>
        <v>0</v>
      </c>
      <c r="S1447" s="16">
        <f t="shared" si="74"/>
        <v>0</v>
      </c>
      <c r="T1447" s="237"/>
      <c r="U1447" s="237"/>
    </row>
    <row r="1448" spans="1:21" s="172" customFormat="1">
      <c r="A1448" s="38">
        <v>16</v>
      </c>
      <c r="B1448" s="39">
        <f t="shared" si="64"/>
        <v>0</v>
      </c>
      <c r="C1448" s="39" t="str">
        <f t="shared" si="73"/>
        <v>2020 Initial Year</v>
      </c>
      <c r="D1448" s="40">
        <v>3</v>
      </c>
      <c r="E1448" s="40">
        <v>16</v>
      </c>
      <c r="F1448" s="40">
        <v>1</v>
      </c>
      <c r="G1448" s="311" t="s">
        <v>138</v>
      </c>
      <c r="H1448" s="40" t="s">
        <v>215</v>
      </c>
      <c r="I1448" s="658" t="s">
        <v>216</v>
      </c>
      <c r="J1448" s="303">
        <v>0</v>
      </c>
      <c r="K1448" s="304">
        <v>0</v>
      </c>
      <c r="L1448" s="305">
        <v>0</v>
      </c>
      <c r="M1448" s="305">
        <v>0</v>
      </c>
      <c r="N1448" s="303">
        <v>0</v>
      </c>
      <c r="O1448" s="306">
        <v>0</v>
      </c>
      <c r="P1448" s="303">
        <v>0</v>
      </c>
      <c r="Q1448" s="171">
        <f>VLOOKUP(C1448&amp;D1448&amp;A1448,'Delivery Counts'!$A$87:$I$118,8,FALSE)</f>
        <v>0</v>
      </c>
      <c r="R1448" s="171">
        <f>VLOOKUP(C1448&amp;D1448&amp;A1448,'Delivery Counts'!$A$87:$I$118,9,FALSE)</f>
        <v>0</v>
      </c>
      <c r="S1448" s="16">
        <f t="shared" si="74"/>
        <v>0</v>
      </c>
      <c r="T1448" s="237"/>
      <c r="U1448" s="237"/>
    </row>
    <row r="1449" spans="1:21">
      <c r="A1449" s="38">
        <v>16</v>
      </c>
      <c r="B1449" s="39">
        <f t="shared" si="64"/>
        <v>0</v>
      </c>
      <c r="C1449" s="39" t="str">
        <f t="shared" si="73"/>
        <v>2020 Initial Year</v>
      </c>
      <c r="D1449" s="40">
        <v>3</v>
      </c>
      <c r="E1449" s="40">
        <v>16</v>
      </c>
      <c r="F1449" s="40">
        <v>1</v>
      </c>
      <c r="G1449" s="311" t="s">
        <v>138</v>
      </c>
      <c r="H1449" s="40" t="s">
        <v>217</v>
      </c>
      <c r="I1449" s="658" t="s">
        <v>262</v>
      </c>
      <c r="J1449" s="303">
        <v>0</v>
      </c>
      <c r="K1449" s="304">
        <v>0</v>
      </c>
      <c r="L1449" s="305">
        <v>0</v>
      </c>
      <c r="M1449" s="305">
        <v>0</v>
      </c>
      <c r="N1449" s="303">
        <v>0</v>
      </c>
      <c r="O1449" s="306">
        <v>0</v>
      </c>
      <c r="P1449" s="303">
        <v>0</v>
      </c>
      <c r="Q1449" s="171">
        <f>VLOOKUP(C1449&amp;D1449&amp;A1449,'Delivery Counts'!$A$87:$I$118,8,FALSE)</f>
        <v>0</v>
      </c>
      <c r="R1449" s="171">
        <f>VLOOKUP(C1449&amp;D1449&amp;A1449,'Delivery Counts'!$A$87:$I$118,9,FALSE)</f>
        <v>0</v>
      </c>
      <c r="S1449" s="16">
        <f t="shared" si="74"/>
        <v>0</v>
      </c>
    </row>
    <row r="1450" spans="1:21">
      <c r="A1450" s="38">
        <v>16</v>
      </c>
      <c r="B1450" s="39">
        <f t="shared" si="64"/>
        <v>0</v>
      </c>
      <c r="C1450" s="39" t="str">
        <f t="shared" si="73"/>
        <v>2020 Initial Year</v>
      </c>
      <c r="D1450" s="40">
        <v>3</v>
      </c>
      <c r="E1450" s="40">
        <v>16</v>
      </c>
      <c r="F1450" s="40">
        <v>1</v>
      </c>
      <c r="G1450" s="311" t="s">
        <v>138</v>
      </c>
      <c r="H1450" s="40" t="s">
        <v>218</v>
      </c>
      <c r="I1450" s="658" t="s">
        <v>677</v>
      </c>
      <c r="J1450" s="303">
        <v>0</v>
      </c>
      <c r="K1450" s="304">
        <v>0</v>
      </c>
      <c r="L1450" s="305">
        <v>0</v>
      </c>
      <c r="M1450" s="305">
        <v>0</v>
      </c>
      <c r="N1450" s="303">
        <v>0</v>
      </c>
      <c r="O1450" s="306">
        <v>0</v>
      </c>
      <c r="P1450" s="303">
        <v>0</v>
      </c>
      <c r="Q1450" s="171">
        <f>VLOOKUP(C1450&amp;D1450&amp;A1450,'Delivery Counts'!$A$87:$I$118,8,FALSE)</f>
        <v>0</v>
      </c>
      <c r="R1450" s="171">
        <f>VLOOKUP(C1450&amp;D1450&amp;A1450,'Delivery Counts'!$A$87:$I$118,9,FALSE)</f>
        <v>0</v>
      </c>
      <c r="S1450" s="16">
        <f t="shared" si="74"/>
        <v>0</v>
      </c>
    </row>
    <row r="1451" spans="1:21" s="172" customFormat="1">
      <c r="A1451" s="38">
        <v>16</v>
      </c>
      <c r="B1451" s="39">
        <f t="shared" si="64"/>
        <v>0</v>
      </c>
      <c r="C1451" s="39" t="str">
        <f t="shared" si="73"/>
        <v>2020 Initial Year</v>
      </c>
      <c r="D1451" s="40">
        <v>3</v>
      </c>
      <c r="E1451" s="40">
        <v>16</v>
      </c>
      <c r="F1451" s="40">
        <v>1</v>
      </c>
      <c r="G1451" s="311" t="s">
        <v>138</v>
      </c>
      <c r="H1451" s="40" t="s">
        <v>219</v>
      </c>
      <c r="I1451" s="658" t="s">
        <v>263</v>
      </c>
      <c r="J1451" s="303">
        <v>0</v>
      </c>
      <c r="K1451" s="304">
        <v>0</v>
      </c>
      <c r="L1451" s="305">
        <v>0</v>
      </c>
      <c r="M1451" s="305">
        <v>0</v>
      </c>
      <c r="N1451" s="303">
        <v>0</v>
      </c>
      <c r="O1451" s="306">
        <v>0</v>
      </c>
      <c r="P1451" s="303">
        <v>0</v>
      </c>
      <c r="Q1451" s="171">
        <f>VLOOKUP(C1451&amp;D1451&amp;A1451,'Delivery Counts'!$A$87:$I$118,8,FALSE)</f>
        <v>0</v>
      </c>
      <c r="R1451" s="171">
        <f>VLOOKUP(C1451&amp;D1451&amp;A1451,'Delivery Counts'!$A$87:$I$118,9,FALSE)</f>
        <v>0</v>
      </c>
      <c r="S1451" s="16">
        <f t="shared" si="74"/>
        <v>0</v>
      </c>
    </row>
    <row r="1452" spans="1:21" s="172" customFormat="1">
      <c r="A1452" s="38">
        <v>16</v>
      </c>
      <c r="B1452" s="39">
        <f t="shared" si="64"/>
        <v>0</v>
      </c>
      <c r="C1452" s="39" t="str">
        <f t="shared" si="73"/>
        <v>2020 Initial Year</v>
      </c>
      <c r="D1452" s="40">
        <v>3</v>
      </c>
      <c r="E1452" s="40">
        <v>16</v>
      </c>
      <c r="F1452" s="40">
        <v>1</v>
      </c>
      <c r="G1452" s="311" t="s">
        <v>138</v>
      </c>
      <c r="H1452" s="40" t="s">
        <v>220</v>
      </c>
      <c r="I1452" s="658" t="s">
        <v>675</v>
      </c>
      <c r="J1452" s="303">
        <v>0</v>
      </c>
      <c r="K1452" s="304">
        <v>0</v>
      </c>
      <c r="L1452" s="305">
        <v>0</v>
      </c>
      <c r="M1452" s="305">
        <v>0</v>
      </c>
      <c r="N1452" s="303">
        <v>0</v>
      </c>
      <c r="O1452" s="306">
        <v>0</v>
      </c>
      <c r="P1452" s="303">
        <v>0</v>
      </c>
      <c r="Q1452" s="171">
        <f>VLOOKUP(C1452&amp;D1452&amp;A1452,'Delivery Counts'!$A$87:$I$118,8,FALSE)</f>
        <v>0</v>
      </c>
      <c r="R1452" s="171">
        <f>VLOOKUP(C1452&amp;D1452&amp;A1452,'Delivery Counts'!$A$87:$I$118,9,FALSE)</f>
        <v>0</v>
      </c>
      <c r="S1452" s="16">
        <f t="shared" si="74"/>
        <v>0</v>
      </c>
      <c r="T1452" s="237"/>
      <c r="U1452" s="237"/>
    </row>
    <row r="1453" spans="1:21" s="172" customFormat="1">
      <c r="A1453" s="38">
        <v>16</v>
      </c>
      <c r="B1453" s="39">
        <f t="shared" si="64"/>
        <v>0</v>
      </c>
      <c r="C1453" s="39" t="str">
        <f t="shared" si="73"/>
        <v>2020 Initial Year</v>
      </c>
      <c r="D1453" s="40">
        <v>3</v>
      </c>
      <c r="E1453" s="40">
        <v>16</v>
      </c>
      <c r="F1453" s="40">
        <v>1</v>
      </c>
      <c r="G1453" s="311" t="s">
        <v>138</v>
      </c>
      <c r="H1453" s="40" t="s">
        <v>221</v>
      </c>
      <c r="I1453" s="658" t="s">
        <v>264</v>
      </c>
      <c r="J1453" s="303">
        <v>0</v>
      </c>
      <c r="K1453" s="304">
        <v>0</v>
      </c>
      <c r="L1453" s="305">
        <v>0</v>
      </c>
      <c r="M1453" s="305">
        <v>0</v>
      </c>
      <c r="N1453" s="303">
        <v>0</v>
      </c>
      <c r="O1453" s="306">
        <v>0</v>
      </c>
      <c r="P1453" s="303">
        <v>0</v>
      </c>
      <c r="Q1453" s="171">
        <f>VLOOKUP(C1453&amp;D1453&amp;A1453,'Delivery Counts'!$A$87:$I$118,8,FALSE)</f>
        <v>0</v>
      </c>
      <c r="R1453" s="171">
        <f>VLOOKUP(C1453&amp;D1453&amp;A1453,'Delivery Counts'!$A$87:$I$118,9,FALSE)</f>
        <v>0</v>
      </c>
      <c r="S1453" s="16">
        <f t="shared" si="74"/>
        <v>0</v>
      </c>
      <c r="T1453" s="237"/>
      <c r="U1453" s="237"/>
    </row>
    <row r="1454" spans="1:21" s="172" customFormat="1">
      <c r="A1454" s="38">
        <v>16</v>
      </c>
      <c r="B1454" s="39">
        <f t="shared" si="64"/>
        <v>0</v>
      </c>
      <c r="C1454" s="39" t="str">
        <f t="shared" si="73"/>
        <v>2020 Initial Year</v>
      </c>
      <c r="D1454" s="40">
        <v>3</v>
      </c>
      <c r="E1454" s="40">
        <v>16</v>
      </c>
      <c r="F1454" s="40">
        <v>1</v>
      </c>
      <c r="G1454" s="311" t="s">
        <v>138</v>
      </c>
      <c r="H1454" s="40" t="s">
        <v>222</v>
      </c>
      <c r="I1454" s="658" t="s">
        <v>206</v>
      </c>
      <c r="J1454" s="303">
        <v>0</v>
      </c>
      <c r="K1454" s="304">
        <v>0</v>
      </c>
      <c r="L1454" s="305">
        <v>0</v>
      </c>
      <c r="M1454" s="305">
        <v>0</v>
      </c>
      <c r="N1454" s="303">
        <v>0</v>
      </c>
      <c r="O1454" s="306">
        <v>0</v>
      </c>
      <c r="P1454" s="303">
        <v>0</v>
      </c>
      <c r="Q1454" s="171">
        <f>VLOOKUP(C1454&amp;D1454&amp;A1454,'Delivery Counts'!$A$87:$I$118,8,FALSE)</f>
        <v>0</v>
      </c>
      <c r="R1454" s="171">
        <f>VLOOKUP(C1454&amp;D1454&amp;A1454,'Delivery Counts'!$A$87:$I$118,9,FALSE)</f>
        <v>0</v>
      </c>
      <c r="S1454" s="16">
        <f t="shared" si="74"/>
        <v>0</v>
      </c>
      <c r="T1454" s="237"/>
      <c r="U1454" s="237"/>
    </row>
    <row r="1455" spans="1:21" s="172" customFormat="1">
      <c r="A1455" s="38">
        <v>16</v>
      </c>
      <c r="B1455" s="39">
        <f t="shared" si="64"/>
        <v>0</v>
      </c>
      <c r="C1455" s="39" t="str">
        <f t="shared" si="73"/>
        <v>2020 Initial Year</v>
      </c>
      <c r="D1455" s="40">
        <v>3</v>
      </c>
      <c r="E1455" s="40">
        <v>16</v>
      </c>
      <c r="F1455" s="40">
        <v>1</v>
      </c>
      <c r="G1455" s="311" t="s">
        <v>138</v>
      </c>
      <c r="H1455" s="40" t="s">
        <v>223</v>
      </c>
      <c r="I1455" s="658" t="s">
        <v>181</v>
      </c>
      <c r="J1455" s="303">
        <v>0</v>
      </c>
      <c r="K1455" s="304">
        <v>0</v>
      </c>
      <c r="L1455" s="305">
        <v>0</v>
      </c>
      <c r="M1455" s="305">
        <v>0</v>
      </c>
      <c r="N1455" s="303">
        <v>0</v>
      </c>
      <c r="O1455" s="306">
        <v>0</v>
      </c>
      <c r="P1455" s="303">
        <v>0</v>
      </c>
      <c r="Q1455" s="171">
        <f>VLOOKUP(C1455&amp;D1455&amp;A1455,'Delivery Counts'!$A$87:$I$118,8,FALSE)</f>
        <v>0</v>
      </c>
      <c r="R1455" s="171">
        <f>VLOOKUP(C1455&amp;D1455&amp;A1455,'Delivery Counts'!$A$87:$I$118,9,FALSE)</f>
        <v>0</v>
      </c>
      <c r="S1455" s="16">
        <f t="shared" si="74"/>
        <v>0</v>
      </c>
      <c r="T1455" s="237"/>
      <c r="U1455" s="237"/>
    </row>
    <row r="1456" spans="1:21" s="172" customFormat="1">
      <c r="A1456" s="38">
        <v>16</v>
      </c>
      <c r="B1456" s="39">
        <f t="shared" si="64"/>
        <v>0</v>
      </c>
      <c r="C1456" s="39" t="str">
        <f t="shared" si="73"/>
        <v>2020 Initial Year</v>
      </c>
      <c r="D1456" s="40">
        <v>3</v>
      </c>
      <c r="E1456" s="40">
        <v>16</v>
      </c>
      <c r="F1456" s="40">
        <v>1</v>
      </c>
      <c r="G1456" s="311" t="s">
        <v>138</v>
      </c>
      <c r="H1456" s="40" t="s">
        <v>150</v>
      </c>
      <c r="I1456" s="658" t="s">
        <v>204</v>
      </c>
      <c r="J1456" s="303">
        <v>0</v>
      </c>
      <c r="K1456" s="304">
        <v>0</v>
      </c>
      <c r="L1456" s="305">
        <v>0</v>
      </c>
      <c r="M1456" s="305">
        <v>0</v>
      </c>
      <c r="N1456" s="303">
        <v>0</v>
      </c>
      <c r="O1456" s="306">
        <v>0</v>
      </c>
      <c r="P1456" s="303">
        <v>0</v>
      </c>
      <c r="Q1456" s="171">
        <f>VLOOKUP(C1456&amp;D1456&amp;A1456,'Delivery Counts'!$A$87:$I$118,8,FALSE)</f>
        <v>0</v>
      </c>
      <c r="R1456" s="171">
        <f>VLOOKUP(C1456&amp;D1456&amp;A1456,'Delivery Counts'!$A$87:$I$118,9,FALSE)</f>
        <v>0</v>
      </c>
      <c r="S1456" s="16">
        <f t="shared" si="74"/>
        <v>0</v>
      </c>
      <c r="T1456" s="237"/>
      <c r="U1456" s="237"/>
    </row>
    <row r="1457" spans="1:21" s="172" customFormat="1">
      <c r="A1457" s="38">
        <v>16</v>
      </c>
      <c r="B1457" s="39">
        <f t="shared" si="64"/>
        <v>0</v>
      </c>
      <c r="C1457" s="39" t="str">
        <f t="shared" si="73"/>
        <v>2020 Initial Year</v>
      </c>
      <c r="D1457" s="40">
        <v>3</v>
      </c>
      <c r="E1457" s="40">
        <v>16</v>
      </c>
      <c r="F1457" s="40">
        <v>1</v>
      </c>
      <c r="G1457" s="311" t="s">
        <v>138</v>
      </c>
      <c r="H1457" s="40" t="s">
        <v>151</v>
      </c>
      <c r="I1457" s="658" t="s">
        <v>205</v>
      </c>
      <c r="J1457" s="303">
        <v>0</v>
      </c>
      <c r="K1457" s="304">
        <v>0</v>
      </c>
      <c r="L1457" s="305">
        <v>0</v>
      </c>
      <c r="M1457" s="305">
        <v>0</v>
      </c>
      <c r="N1457" s="303">
        <v>0</v>
      </c>
      <c r="O1457" s="306">
        <v>0</v>
      </c>
      <c r="P1457" s="303">
        <v>0</v>
      </c>
      <c r="Q1457" s="171">
        <f>VLOOKUP(C1457&amp;D1457&amp;A1457,'Delivery Counts'!$A$87:$I$118,8,FALSE)</f>
        <v>0</v>
      </c>
      <c r="R1457" s="171">
        <f>VLOOKUP(C1457&amp;D1457&amp;A1457,'Delivery Counts'!$A$87:$I$118,9,FALSE)</f>
        <v>0</v>
      </c>
      <c r="S1457" s="16">
        <f t="shared" si="74"/>
        <v>0</v>
      </c>
      <c r="T1457" s="237"/>
      <c r="U1457" s="237"/>
    </row>
    <row r="1458" spans="1:21" s="172" customFormat="1">
      <c r="A1458" s="38">
        <v>16</v>
      </c>
      <c r="B1458" s="39">
        <f t="shared" si="64"/>
        <v>0</v>
      </c>
      <c r="C1458" s="39" t="str">
        <f t="shared" si="73"/>
        <v>2020 Initial Year</v>
      </c>
      <c r="D1458" s="40">
        <v>3</v>
      </c>
      <c r="E1458" s="40">
        <v>16</v>
      </c>
      <c r="F1458" s="40">
        <v>1</v>
      </c>
      <c r="G1458" s="311" t="s">
        <v>138</v>
      </c>
      <c r="H1458" s="40" t="s">
        <v>152</v>
      </c>
      <c r="I1458" s="658" t="s">
        <v>182</v>
      </c>
      <c r="J1458" s="303">
        <v>0</v>
      </c>
      <c r="K1458" s="304">
        <v>0</v>
      </c>
      <c r="L1458" s="305">
        <v>0</v>
      </c>
      <c r="M1458" s="305">
        <v>0</v>
      </c>
      <c r="N1458" s="303">
        <v>0</v>
      </c>
      <c r="O1458" s="306">
        <v>0</v>
      </c>
      <c r="P1458" s="303">
        <v>0</v>
      </c>
      <c r="Q1458" s="171">
        <f>VLOOKUP(C1458&amp;D1458&amp;A1458,'Delivery Counts'!$A$87:$I$118,8,FALSE)</f>
        <v>0</v>
      </c>
      <c r="R1458" s="171">
        <f>VLOOKUP(C1458&amp;D1458&amp;A1458,'Delivery Counts'!$A$87:$I$118,9,FALSE)</f>
        <v>0</v>
      </c>
      <c r="S1458" s="16">
        <f t="shared" si="74"/>
        <v>0</v>
      </c>
      <c r="T1458" s="237"/>
      <c r="U1458" s="237"/>
    </row>
    <row r="1459" spans="1:21" s="172" customFormat="1">
      <c r="A1459" s="38">
        <v>16</v>
      </c>
      <c r="B1459" s="39">
        <f t="shared" si="64"/>
        <v>0</v>
      </c>
      <c r="C1459" s="39" t="str">
        <f t="shared" si="73"/>
        <v>2020 Initial Year</v>
      </c>
      <c r="D1459" s="40">
        <v>3</v>
      </c>
      <c r="E1459" s="40">
        <v>16</v>
      </c>
      <c r="F1459" s="40">
        <v>1</v>
      </c>
      <c r="G1459" s="311" t="s">
        <v>138</v>
      </c>
      <c r="H1459" s="40" t="s">
        <v>70</v>
      </c>
      <c r="I1459" s="658" t="s">
        <v>265</v>
      </c>
      <c r="J1459" s="303">
        <v>0</v>
      </c>
      <c r="K1459" s="304">
        <v>0</v>
      </c>
      <c r="L1459" s="305">
        <v>0</v>
      </c>
      <c r="M1459" s="305">
        <v>0</v>
      </c>
      <c r="N1459" s="303">
        <v>0</v>
      </c>
      <c r="O1459" s="306">
        <v>0</v>
      </c>
      <c r="P1459" s="303">
        <v>0</v>
      </c>
      <c r="Q1459" s="171">
        <f>VLOOKUP(C1459&amp;D1459&amp;A1459,'Delivery Counts'!$A$87:$I$118,8,FALSE)</f>
        <v>0</v>
      </c>
      <c r="R1459" s="171">
        <f>VLOOKUP(C1459&amp;D1459&amp;A1459,'Delivery Counts'!$A$87:$I$118,9,FALSE)</f>
        <v>0</v>
      </c>
      <c r="S1459" s="16">
        <f t="shared" si="74"/>
        <v>0</v>
      </c>
      <c r="T1459" s="237"/>
      <c r="U1459" s="237"/>
    </row>
    <row r="1460" spans="1:21" s="172" customFormat="1">
      <c r="A1460" s="38">
        <v>16</v>
      </c>
      <c r="B1460" s="39">
        <f t="shared" si="64"/>
        <v>0</v>
      </c>
      <c r="C1460" s="39" t="str">
        <f t="shared" si="73"/>
        <v>2020 Initial Year</v>
      </c>
      <c r="D1460" s="40">
        <v>3</v>
      </c>
      <c r="E1460" s="40">
        <v>16</v>
      </c>
      <c r="F1460" s="40">
        <v>1</v>
      </c>
      <c r="G1460" s="311" t="s">
        <v>138</v>
      </c>
      <c r="H1460" s="40" t="s">
        <v>71</v>
      </c>
      <c r="I1460" s="658" t="s">
        <v>266</v>
      </c>
      <c r="J1460" s="303">
        <v>0</v>
      </c>
      <c r="K1460" s="304">
        <v>0</v>
      </c>
      <c r="L1460" s="305">
        <v>0</v>
      </c>
      <c r="M1460" s="305">
        <v>0</v>
      </c>
      <c r="N1460" s="303">
        <v>0</v>
      </c>
      <c r="O1460" s="306">
        <v>0</v>
      </c>
      <c r="P1460" s="303">
        <v>0</v>
      </c>
      <c r="Q1460" s="171">
        <f>VLOOKUP(C1460&amp;D1460&amp;A1460,'Delivery Counts'!$A$87:$I$118,8,FALSE)</f>
        <v>0</v>
      </c>
      <c r="R1460" s="171">
        <f>VLOOKUP(C1460&amp;D1460&amp;A1460,'Delivery Counts'!$A$87:$I$118,9,FALSE)</f>
        <v>0</v>
      </c>
      <c r="S1460" s="16">
        <f t="shared" si="74"/>
        <v>0</v>
      </c>
      <c r="T1460" s="237"/>
      <c r="U1460" s="237"/>
    </row>
    <row r="1461" spans="1:21" s="172" customFormat="1">
      <c r="A1461" s="38">
        <v>16</v>
      </c>
      <c r="B1461" s="39">
        <f t="shared" si="64"/>
        <v>0</v>
      </c>
      <c r="C1461" s="39" t="str">
        <f t="shared" si="73"/>
        <v>2020 Initial Year</v>
      </c>
      <c r="D1461" s="40">
        <v>3</v>
      </c>
      <c r="E1461" s="40">
        <v>16</v>
      </c>
      <c r="F1461" s="40">
        <v>1</v>
      </c>
      <c r="G1461" s="311" t="s">
        <v>138</v>
      </c>
      <c r="H1461" s="40" t="s">
        <v>72</v>
      </c>
      <c r="I1461" s="658" t="s">
        <v>527</v>
      </c>
      <c r="J1461" s="303">
        <v>0</v>
      </c>
      <c r="K1461" s="304">
        <v>0</v>
      </c>
      <c r="L1461" s="305">
        <v>0</v>
      </c>
      <c r="M1461" s="305">
        <v>0</v>
      </c>
      <c r="N1461" s="303">
        <v>0</v>
      </c>
      <c r="O1461" s="306">
        <v>0</v>
      </c>
      <c r="P1461" s="303">
        <v>0</v>
      </c>
      <c r="Q1461" s="171">
        <f>VLOOKUP(C1461&amp;D1461&amp;A1461,'Delivery Counts'!$A$87:$I$118,8,FALSE)</f>
        <v>0</v>
      </c>
      <c r="R1461" s="171">
        <f>VLOOKUP(C1461&amp;D1461&amp;A1461,'Delivery Counts'!$A$87:$I$118,9,FALSE)</f>
        <v>0</v>
      </c>
      <c r="S1461" s="16">
        <f t="shared" si="74"/>
        <v>0</v>
      </c>
      <c r="T1461" s="237"/>
      <c r="U1461" s="237"/>
    </row>
    <row r="1462" spans="1:21" s="172" customFormat="1">
      <c r="A1462" s="38">
        <v>16</v>
      </c>
      <c r="B1462" s="39">
        <f t="shared" ref="B1462" si="77">$B$6</f>
        <v>0</v>
      </c>
      <c r="C1462" s="39" t="str">
        <f t="shared" si="73"/>
        <v>2020 Initial Year</v>
      </c>
      <c r="D1462" s="40">
        <v>3</v>
      </c>
      <c r="E1462" s="40">
        <v>16</v>
      </c>
      <c r="F1462" s="40">
        <v>1</v>
      </c>
      <c r="G1462" s="40" t="s">
        <v>138</v>
      </c>
      <c r="H1462" s="40" t="s">
        <v>73</v>
      </c>
      <c r="I1462" s="658" t="s">
        <v>528</v>
      </c>
      <c r="J1462" s="303">
        <v>0</v>
      </c>
      <c r="K1462" s="304">
        <v>0</v>
      </c>
      <c r="L1462" s="305">
        <v>0</v>
      </c>
      <c r="M1462" s="305">
        <v>0</v>
      </c>
      <c r="N1462" s="303">
        <v>0</v>
      </c>
      <c r="O1462" s="306">
        <v>0</v>
      </c>
      <c r="P1462" s="303">
        <v>0</v>
      </c>
      <c r="Q1462" s="171">
        <f>VLOOKUP(C1462&amp;D1462&amp;A1462,'Delivery Counts'!$A$87:$I$118,8,FALSE)</f>
        <v>0</v>
      </c>
      <c r="R1462" s="171">
        <f>VLOOKUP(C1462&amp;D1462&amp;A1462,'Delivery Counts'!$A$87:$I$118,9,FALSE)</f>
        <v>0</v>
      </c>
      <c r="S1462" s="16">
        <f t="shared" si="74"/>
        <v>0</v>
      </c>
      <c r="T1462" s="237"/>
      <c r="U1462" s="237"/>
    </row>
    <row r="1463" spans="1:21" s="172" customFormat="1">
      <c r="A1463" s="38">
        <v>16</v>
      </c>
      <c r="B1463" s="39">
        <f t="shared" si="64"/>
        <v>0</v>
      </c>
      <c r="C1463" s="39" t="str">
        <f t="shared" si="73"/>
        <v>2020 Initial Year</v>
      </c>
      <c r="D1463" s="40">
        <v>3</v>
      </c>
      <c r="E1463" s="40">
        <v>16</v>
      </c>
      <c r="F1463" s="40">
        <v>1</v>
      </c>
      <c r="G1463" s="40" t="s">
        <v>138</v>
      </c>
      <c r="H1463" s="40" t="s">
        <v>409</v>
      </c>
      <c r="I1463" s="640" t="s">
        <v>803</v>
      </c>
      <c r="J1463" s="303">
        <v>0</v>
      </c>
      <c r="K1463" s="304">
        <v>0</v>
      </c>
      <c r="L1463" s="305">
        <v>0</v>
      </c>
      <c r="M1463" s="305">
        <v>0</v>
      </c>
      <c r="N1463" s="303">
        <v>0</v>
      </c>
      <c r="O1463" s="306">
        <v>0</v>
      </c>
      <c r="P1463" s="303">
        <v>0</v>
      </c>
      <c r="Q1463" s="171">
        <f>VLOOKUP(C1463&amp;D1463&amp;A1463,'Delivery Counts'!$A$87:$I$118,8,FALSE)</f>
        <v>0</v>
      </c>
      <c r="R1463" s="171">
        <f>VLOOKUP(C1463&amp;D1463&amp;A1463,'Delivery Counts'!$A$87:$I$118,9,FALSE)</f>
        <v>0</v>
      </c>
      <c r="S1463" s="16">
        <f t="shared" si="74"/>
        <v>0</v>
      </c>
      <c r="T1463" s="237"/>
      <c r="U1463" s="237"/>
    </row>
    <row r="1464" spans="1:21" s="172" customFormat="1">
      <c r="A1464" s="38">
        <v>17</v>
      </c>
      <c r="B1464" s="39">
        <f t="shared" si="64"/>
        <v>0</v>
      </c>
      <c r="C1464" s="39" t="str">
        <f t="shared" si="73"/>
        <v>2020 Initial Year</v>
      </c>
      <c r="D1464" s="40">
        <v>3</v>
      </c>
      <c r="E1464" s="40">
        <v>17</v>
      </c>
      <c r="F1464" s="40">
        <v>1</v>
      </c>
      <c r="G1464" s="40" t="s">
        <v>139</v>
      </c>
      <c r="H1464" s="40" t="s">
        <v>211</v>
      </c>
      <c r="I1464" s="640" t="s">
        <v>261</v>
      </c>
      <c r="J1464" s="303">
        <v>0</v>
      </c>
      <c r="K1464" s="304">
        <v>0</v>
      </c>
      <c r="L1464" s="305">
        <v>0</v>
      </c>
      <c r="M1464" s="305">
        <v>0</v>
      </c>
      <c r="N1464" s="303">
        <v>0</v>
      </c>
      <c r="O1464" s="306">
        <v>0</v>
      </c>
      <c r="P1464" s="303">
        <v>0</v>
      </c>
      <c r="Q1464" s="171">
        <f>VLOOKUP(C1464&amp;D1464&amp;A1464,'Delivery Counts'!$A$87:$I$118,8,FALSE)</f>
        <v>0</v>
      </c>
      <c r="R1464" s="171">
        <f>VLOOKUP(C1464&amp;D1464&amp;A1464,'Delivery Counts'!$A$87:$I$118,9,FALSE)</f>
        <v>0</v>
      </c>
      <c r="S1464" s="16">
        <f t="shared" si="74"/>
        <v>0</v>
      </c>
      <c r="T1464" s="237"/>
      <c r="U1464" s="237"/>
    </row>
    <row r="1465" spans="1:21" s="172" customFormat="1">
      <c r="A1465" s="38">
        <v>17</v>
      </c>
      <c r="B1465" s="39">
        <f t="shared" ref="B1465:B1480" si="78">$B$6</f>
        <v>0</v>
      </c>
      <c r="C1465" s="39" t="str">
        <f t="shared" si="73"/>
        <v>2020 Initial Year</v>
      </c>
      <c r="D1465" s="40">
        <v>3</v>
      </c>
      <c r="E1465" s="40">
        <v>17</v>
      </c>
      <c r="F1465" s="40">
        <v>1</v>
      </c>
      <c r="G1465" s="311" t="s">
        <v>139</v>
      </c>
      <c r="H1465" s="40" t="s">
        <v>214</v>
      </c>
      <c r="I1465" s="658" t="s">
        <v>676</v>
      </c>
      <c r="J1465" s="303">
        <v>0</v>
      </c>
      <c r="K1465" s="304">
        <v>0</v>
      </c>
      <c r="L1465" s="305">
        <v>0</v>
      </c>
      <c r="M1465" s="305">
        <v>0</v>
      </c>
      <c r="N1465" s="303">
        <v>0</v>
      </c>
      <c r="O1465" s="306">
        <v>0</v>
      </c>
      <c r="P1465" s="303">
        <v>0</v>
      </c>
      <c r="Q1465" s="171">
        <f>VLOOKUP(C1465&amp;D1465&amp;A1465,'Delivery Counts'!$A$87:$I$118,8,FALSE)</f>
        <v>0</v>
      </c>
      <c r="R1465" s="171">
        <f>VLOOKUP(C1465&amp;D1465&amp;A1465,'Delivery Counts'!$A$87:$I$118,9,FALSE)</f>
        <v>0</v>
      </c>
      <c r="S1465" s="16">
        <f t="shared" si="74"/>
        <v>0</v>
      </c>
      <c r="T1465" s="237"/>
      <c r="U1465" s="237"/>
    </row>
    <row r="1466" spans="1:21" s="172" customFormat="1">
      <c r="A1466" s="38">
        <v>17</v>
      </c>
      <c r="B1466" s="39">
        <f t="shared" si="78"/>
        <v>0</v>
      </c>
      <c r="C1466" s="39" t="str">
        <f t="shared" si="73"/>
        <v>2020 Initial Year</v>
      </c>
      <c r="D1466" s="40">
        <v>3</v>
      </c>
      <c r="E1466" s="40">
        <v>17</v>
      </c>
      <c r="F1466" s="40">
        <v>1</v>
      </c>
      <c r="G1466" s="311" t="s">
        <v>139</v>
      </c>
      <c r="H1466" s="40" t="s">
        <v>215</v>
      </c>
      <c r="I1466" s="658" t="s">
        <v>216</v>
      </c>
      <c r="J1466" s="303">
        <v>0</v>
      </c>
      <c r="K1466" s="304">
        <v>0</v>
      </c>
      <c r="L1466" s="305">
        <v>0</v>
      </c>
      <c r="M1466" s="305">
        <v>0</v>
      </c>
      <c r="N1466" s="303">
        <v>0</v>
      </c>
      <c r="O1466" s="306">
        <v>0</v>
      </c>
      <c r="P1466" s="303">
        <v>0</v>
      </c>
      <c r="Q1466" s="171">
        <f>VLOOKUP(C1466&amp;D1466&amp;A1466,'Delivery Counts'!$A$87:$I$118,8,FALSE)</f>
        <v>0</v>
      </c>
      <c r="R1466" s="171">
        <f>VLOOKUP(C1466&amp;D1466&amp;A1466,'Delivery Counts'!$A$87:$I$118,9,FALSE)</f>
        <v>0</v>
      </c>
      <c r="S1466" s="16">
        <f t="shared" si="74"/>
        <v>0</v>
      </c>
      <c r="T1466" s="237"/>
      <c r="U1466" s="237"/>
    </row>
    <row r="1467" spans="1:21">
      <c r="A1467" s="38">
        <v>17</v>
      </c>
      <c r="B1467" s="39">
        <f t="shared" si="78"/>
        <v>0</v>
      </c>
      <c r="C1467" s="39" t="str">
        <f t="shared" si="73"/>
        <v>2020 Initial Year</v>
      </c>
      <c r="D1467" s="40">
        <v>3</v>
      </c>
      <c r="E1467" s="40">
        <v>17</v>
      </c>
      <c r="F1467" s="40">
        <v>1</v>
      </c>
      <c r="G1467" s="311" t="s">
        <v>139</v>
      </c>
      <c r="H1467" s="40" t="s">
        <v>217</v>
      </c>
      <c r="I1467" s="658" t="s">
        <v>262</v>
      </c>
      <c r="J1467" s="303">
        <v>0</v>
      </c>
      <c r="K1467" s="304">
        <v>0</v>
      </c>
      <c r="L1467" s="305">
        <v>0</v>
      </c>
      <c r="M1467" s="305">
        <v>0</v>
      </c>
      <c r="N1467" s="303">
        <v>0</v>
      </c>
      <c r="O1467" s="306">
        <v>0</v>
      </c>
      <c r="P1467" s="303">
        <v>0</v>
      </c>
      <c r="Q1467" s="171">
        <f>VLOOKUP(C1467&amp;D1467&amp;A1467,'Delivery Counts'!$A$87:$I$118,8,FALSE)</f>
        <v>0</v>
      </c>
      <c r="R1467" s="171">
        <f>VLOOKUP(C1467&amp;D1467&amp;A1467,'Delivery Counts'!$A$87:$I$118,9,FALSE)</f>
        <v>0</v>
      </c>
      <c r="S1467" s="16">
        <f t="shared" si="74"/>
        <v>0</v>
      </c>
    </row>
    <row r="1468" spans="1:21">
      <c r="A1468" s="38">
        <v>17</v>
      </c>
      <c r="B1468" s="39">
        <f t="shared" si="78"/>
        <v>0</v>
      </c>
      <c r="C1468" s="39" t="str">
        <f t="shared" si="73"/>
        <v>2020 Initial Year</v>
      </c>
      <c r="D1468" s="40">
        <v>3</v>
      </c>
      <c r="E1468" s="40">
        <v>17</v>
      </c>
      <c r="F1468" s="40">
        <v>1</v>
      </c>
      <c r="G1468" s="311" t="s">
        <v>139</v>
      </c>
      <c r="H1468" s="40" t="s">
        <v>218</v>
      </c>
      <c r="I1468" s="658" t="s">
        <v>677</v>
      </c>
      <c r="J1468" s="303">
        <v>0</v>
      </c>
      <c r="K1468" s="304">
        <v>0</v>
      </c>
      <c r="L1468" s="305">
        <v>0</v>
      </c>
      <c r="M1468" s="305">
        <v>0</v>
      </c>
      <c r="N1468" s="303">
        <v>0</v>
      </c>
      <c r="O1468" s="306">
        <v>0</v>
      </c>
      <c r="P1468" s="303">
        <v>0</v>
      </c>
      <c r="Q1468" s="171">
        <f>VLOOKUP(C1468&amp;D1468&amp;A1468,'Delivery Counts'!$A$87:$I$118,8,FALSE)</f>
        <v>0</v>
      </c>
      <c r="R1468" s="171">
        <f>VLOOKUP(C1468&amp;D1468&amp;A1468,'Delivery Counts'!$A$87:$I$118,9,FALSE)</f>
        <v>0</v>
      </c>
      <c r="S1468" s="16">
        <f t="shared" si="74"/>
        <v>0</v>
      </c>
    </row>
    <row r="1469" spans="1:21" s="172" customFormat="1">
      <c r="A1469" s="38">
        <v>17</v>
      </c>
      <c r="B1469" s="39">
        <f t="shared" si="78"/>
        <v>0</v>
      </c>
      <c r="C1469" s="39" t="str">
        <f t="shared" si="73"/>
        <v>2020 Initial Year</v>
      </c>
      <c r="D1469" s="40">
        <v>3</v>
      </c>
      <c r="E1469" s="40">
        <v>17</v>
      </c>
      <c r="F1469" s="40">
        <v>1</v>
      </c>
      <c r="G1469" s="311" t="s">
        <v>139</v>
      </c>
      <c r="H1469" s="40" t="s">
        <v>219</v>
      </c>
      <c r="I1469" s="658" t="s">
        <v>263</v>
      </c>
      <c r="J1469" s="303">
        <v>0</v>
      </c>
      <c r="K1469" s="304">
        <v>0</v>
      </c>
      <c r="L1469" s="305">
        <v>0</v>
      </c>
      <c r="M1469" s="305">
        <v>0</v>
      </c>
      <c r="N1469" s="303">
        <v>0</v>
      </c>
      <c r="O1469" s="306">
        <v>0</v>
      </c>
      <c r="P1469" s="303">
        <v>0</v>
      </c>
      <c r="Q1469" s="171">
        <f>VLOOKUP(C1469&amp;D1469&amp;A1469,'Delivery Counts'!$A$87:$I$118,8,FALSE)</f>
        <v>0</v>
      </c>
      <c r="R1469" s="171">
        <f>VLOOKUP(C1469&amp;D1469&amp;A1469,'Delivery Counts'!$A$87:$I$118,9,FALSE)</f>
        <v>0</v>
      </c>
      <c r="S1469" s="16">
        <f t="shared" si="74"/>
        <v>0</v>
      </c>
    </row>
    <row r="1470" spans="1:21" s="172" customFormat="1">
      <c r="A1470" s="38">
        <v>17</v>
      </c>
      <c r="B1470" s="39">
        <f t="shared" si="78"/>
        <v>0</v>
      </c>
      <c r="C1470" s="39" t="str">
        <f t="shared" si="73"/>
        <v>2020 Initial Year</v>
      </c>
      <c r="D1470" s="40">
        <v>3</v>
      </c>
      <c r="E1470" s="40">
        <v>17</v>
      </c>
      <c r="F1470" s="40">
        <v>1</v>
      </c>
      <c r="G1470" s="311" t="s">
        <v>139</v>
      </c>
      <c r="H1470" s="40" t="s">
        <v>220</v>
      </c>
      <c r="I1470" s="658" t="s">
        <v>675</v>
      </c>
      <c r="J1470" s="303">
        <v>0</v>
      </c>
      <c r="K1470" s="304">
        <v>0</v>
      </c>
      <c r="L1470" s="305">
        <v>0</v>
      </c>
      <c r="M1470" s="305">
        <v>0</v>
      </c>
      <c r="N1470" s="303">
        <v>0</v>
      </c>
      <c r="O1470" s="306">
        <v>0</v>
      </c>
      <c r="P1470" s="303">
        <v>0</v>
      </c>
      <c r="Q1470" s="171">
        <f>VLOOKUP(C1470&amp;D1470&amp;A1470,'Delivery Counts'!$A$87:$I$118,8,FALSE)</f>
        <v>0</v>
      </c>
      <c r="R1470" s="171">
        <f>VLOOKUP(C1470&amp;D1470&amp;A1470,'Delivery Counts'!$A$87:$I$118,9,FALSE)</f>
        <v>0</v>
      </c>
      <c r="S1470" s="16">
        <f t="shared" si="74"/>
        <v>0</v>
      </c>
      <c r="T1470" s="237"/>
      <c r="U1470" s="237"/>
    </row>
    <row r="1471" spans="1:21" s="172" customFormat="1">
      <c r="A1471" s="38">
        <v>17</v>
      </c>
      <c r="B1471" s="39">
        <f t="shared" si="78"/>
        <v>0</v>
      </c>
      <c r="C1471" s="39" t="str">
        <f t="shared" si="73"/>
        <v>2020 Initial Year</v>
      </c>
      <c r="D1471" s="40">
        <v>3</v>
      </c>
      <c r="E1471" s="40">
        <v>17</v>
      </c>
      <c r="F1471" s="40">
        <v>1</v>
      </c>
      <c r="G1471" s="311" t="s">
        <v>139</v>
      </c>
      <c r="H1471" s="40" t="s">
        <v>221</v>
      </c>
      <c r="I1471" s="658" t="s">
        <v>264</v>
      </c>
      <c r="J1471" s="303">
        <v>0</v>
      </c>
      <c r="K1471" s="304">
        <v>0</v>
      </c>
      <c r="L1471" s="305">
        <v>0</v>
      </c>
      <c r="M1471" s="305">
        <v>0</v>
      </c>
      <c r="N1471" s="303">
        <v>0</v>
      </c>
      <c r="O1471" s="306">
        <v>0</v>
      </c>
      <c r="P1471" s="303">
        <v>0</v>
      </c>
      <c r="Q1471" s="171">
        <f>VLOOKUP(C1471&amp;D1471&amp;A1471,'Delivery Counts'!$A$87:$I$118,8,FALSE)</f>
        <v>0</v>
      </c>
      <c r="R1471" s="171">
        <f>VLOOKUP(C1471&amp;D1471&amp;A1471,'Delivery Counts'!$A$87:$I$118,9,FALSE)</f>
        <v>0</v>
      </c>
      <c r="S1471" s="16">
        <f t="shared" si="74"/>
        <v>0</v>
      </c>
      <c r="T1471" s="237"/>
      <c r="U1471" s="237"/>
    </row>
    <row r="1472" spans="1:21" s="172" customFormat="1">
      <c r="A1472" s="38">
        <v>17</v>
      </c>
      <c r="B1472" s="39">
        <f t="shared" si="78"/>
        <v>0</v>
      </c>
      <c r="C1472" s="39" t="str">
        <f t="shared" si="73"/>
        <v>2020 Initial Year</v>
      </c>
      <c r="D1472" s="40">
        <v>3</v>
      </c>
      <c r="E1472" s="40">
        <v>17</v>
      </c>
      <c r="F1472" s="40">
        <v>1</v>
      </c>
      <c r="G1472" s="311" t="s">
        <v>139</v>
      </c>
      <c r="H1472" s="40" t="s">
        <v>222</v>
      </c>
      <c r="I1472" s="658" t="s">
        <v>206</v>
      </c>
      <c r="J1472" s="303">
        <v>0</v>
      </c>
      <c r="K1472" s="304">
        <v>0</v>
      </c>
      <c r="L1472" s="305">
        <v>0</v>
      </c>
      <c r="M1472" s="305">
        <v>0</v>
      </c>
      <c r="N1472" s="303">
        <v>0</v>
      </c>
      <c r="O1472" s="306">
        <v>0</v>
      </c>
      <c r="P1472" s="303">
        <v>0</v>
      </c>
      <c r="Q1472" s="171">
        <f>VLOOKUP(C1472&amp;D1472&amp;A1472,'Delivery Counts'!$A$87:$I$118,8,FALSE)</f>
        <v>0</v>
      </c>
      <c r="R1472" s="171">
        <f>VLOOKUP(C1472&amp;D1472&amp;A1472,'Delivery Counts'!$A$87:$I$118,9,FALSE)</f>
        <v>0</v>
      </c>
      <c r="S1472" s="16">
        <f t="shared" si="74"/>
        <v>0</v>
      </c>
      <c r="T1472" s="237"/>
      <c r="U1472" s="237"/>
    </row>
    <row r="1473" spans="1:21" s="172" customFormat="1">
      <c r="A1473" s="38">
        <v>17</v>
      </c>
      <c r="B1473" s="39">
        <f t="shared" si="78"/>
        <v>0</v>
      </c>
      <c r="C1473" s="39" t="str">
        <f t="shared" si="73"/>
        <v>2020 Initial Year</v>
      </c>
      <c r="D1473" s="40">
        <v>3</v>
      </c>
      <c r="E1473" s="40">
        <v>17</v>
      </c>
      <c r="F1473" s="40">
        <v>1</v>
      </c>
      <c r="G1473" s="311" t="s">
        <v>139</v>
      </c>
      <c r="H1473" s="40" t="s">
        <v>223</v>
      </c>
      <c r="I1473" s="658" t="s">
        <v>181</v>
      </c>
      <c r="J1473" s="303">
        <v>0</v>
      </c>
      <c r="K1473" s="304">
        <v>0</v>
      </c>
      <c r="L1473" s="305">
        <v>0</v>
      </c>
      <c r="M1473" s="305">
        <v>0</v>
      </c>
      <c r="N1473" s="303">
        <v>0</v>
      </c>
      <c r="O1473" s="306">
        <v>0</v>
      </c>
      <c r="P1473" s="303">
        <v>0</v>
      </c>
      <c r="Q1473" s="171">
        <f>VLOOKUP(C1473&amp;D1473&amp;A1473,'Delivery Counts'!$A$87:$I$118,8,FALSE)</f>
        <v>0</v>
      </c>
      <c r="R1473" s="171">
        <f>VLOOKUP(C1473&amp;D1473&amp;A1473,'Delivery Counts'!$A$87:$I$118,9,FALSE)</f>
        <v>0</v>
      </c>
      <c r="S1473" s="16">
        <f t="shared" si="74"/>
        <v>0</v>
      </c>
      <c r="T1473" s="237"/>
      <c r="U1473" s="237"/>
    </row>
    <row r="1474" spans="1:21" s="172" customFormat="1">
      <c r="A1474" s="38">
        <v>17</v>
      </c>
      <c r="B1474" s="39">
        <f t="shared" si="78"/>
        <v>0</v>
      </c>
      <c r="C1474" s="39" t="str">
        <f t="shared" si="73"/>
        <v>2020 Initial Year</v>
      </c>
      <c r="D1474" s="40">
        <v>3</v>
      </c>
      <c r="E1474" s="40">
        <v>17</v>
      </c>
      <c r="F1474" s="40">
        <v>1</v>
      </c>
      <c r="G1474" s="311" t="s">
        <v>139</v>
      </c>
      <c r="H1474" s="40" t="s">
        <v>150</v>
      </c>
      <c r="I1474" s="658" t="s">
        <v>204</v>
      </c>
      <c r="J1474" s="303">
        <v>0</v>
      </c>
      <c r="K1474" s="304">
        <v>0</v>
      </c>
      <c r="L1474" s="305">
        <v>0</v>
      </c>
      <c r="M1474" s="305">
        <v>0</v>
      </c>
      <c r="N1474" s="303">
        <v>0</v>
      </c>
      <c r="O1474" s="306">
        <v>0</v>
      </c>
      <c r="P1474" s="303">
        <v>0</v>
      </c>
      <c r="Q1474" s="171">
        <f>VLOOKUP(C1474&amp;D1474&amp;A1474,'Delivery Counts'!$A$87:$I$118,8,FALSE)</f>
        <v>0</v>
      </c>
      <c r="R1474" s="171">
        <f>VLOOKUP(C1474&amp;D1474&amp;A1474,'Delivery Counts'!$A$87:$I$118,9,FALSE)</f>
        <v>0</v>
      </c>
      <c r="S1474" s="16">
        <f t="shared" si="74"/>
        <v>0</v>
      </c>
      <c r="T1474" s="237"/>
      <c r="U1474" s="237"/>
    </row>
    <row r="1475" spans="1:21" s="172" customFormat="1">
      <c r="A1475" s="38">
        <v>17</v>
      </c>
      <c r="B1475" s="39">
        <f t="shared" si="78"/>
        <v>0</v>
      </c>
      <c r="C1475" s="39" t="str">
        <f t="shared" si="73"/>
        <v>2020 Initial Year</v>
      </c>
      <c r="D1475" s="40">
        <v>3</v>
      </c>
      <c r="E1475" s="40">
        <v>17</v>
      </c>
      <c r="F1475" s="40">
        <v>1</v>
      </c>
      <c r="G1475" s="311" t="s">
        <v>139</v>
      </c>
      <c r="H1475" s="40" t="s">
        <v>151</v>
      </c>
      <c r="I1475" s="658" t="s">
        <v>205</v>
      </c>
      <c r="J1475" s="303">
        <v>0</v>
      </c>
      <c r="K1475" s="304">
        <v>0</v>
      </c>
      <c r="L1475" s="305">
        <v>0</v>
      </c>
      <c r="M1475" s="305">
        <v>0</v>
      </c>
      <c r="N1475" s="303">
        <v>0</v>
      </c>
      <c r="O1475" s="306">
        <v>0</v>
      </c>
      <c r="P1475" s="303">
        <v>0</v>
      </c>
      <c r="Q1475" s="171">
        <f>VLOOKUP(C1475&amp;D1475&amp;A1475,'Delivery Counts'!$A$87:$I$118,8,FALSE)</f>
        <v>0</v>
      </c>
      <c r="R1475" s="171">
        <f>VLOOKUP(C1475&amp;D1475&amp;A1475,'Delivery Counts'!$A$87:$I$118,9,FALSE)</f>
        <v>0</v>
      </c>
      <c r="S1475" s="16">
        <f t="shared" si="74"/>
        <v>0</v>
      </c>
      <c r="T1475" s="237"/>
      <c r="U1475" s="237"/>
    </row>
    <row r="1476" spans="1:21" s="172" customFormat="1">
      <c r="A1476" s="38">
        <v>17</v>
      </c>
      <c r="B1476" s="39">
        <f t="shared" si="78"/>
        <v>0</v>
      </c>
      <c r="C1476" s="39" t="str">
        <f t="shared" si="73"/>
        <v>2020 Initial Year</v>
      </c>
      <c r="D1476" s="40">
        <v>3</v>
      </c>
      <c r="E1476" s="40">
        <v>17</v>
      </c>
      <c r="F1476" s="40">
        <v>1</v>
      </c>
      <c r="G1476" s="311" t="s">
        <v>139</v>
      </c>
      <c r="H1476" s="40" t="s">
        <v>152</v>
      </c>
      <c r="I1476" s="658" t="s">
        <v>182</v>
      </c>
      <c r="J1476" s="303">
        <v>0</v>
      </c>
      <c r="K1476" s="304">
        <v>0</v>
      </c>
      <c r="L1476" s="305">
        <v>0</v>
      </c>
      <c r="M1476" s="305">
        <v>0</v>
      </c>
      <c r="N1476" s="303">
        <v>0</v>
      </c>
      <c r="O1476" s="306">
        <v>0</v>
      </c>
      <c r="P1476" s="303">
        <v>0</v>
      </c>
      <c r="Q1476" s="171">
        <f>VLOOKUP(C1476&amp;D1476&amp;A1476,'Delivery Counts'!$A$87:$I$118,8,FALSE)</f>
        <v>0</v>
      </c>
      <c r="R1476" s="171">
        <f>VLOOKUP(C1476&amp;D1476&amp;A1476,'Delivery Counts'!$A$87:$I$118,9,FALSE)</f>
        <v>0</v>
      </c>
      <c r="S1476" s="16">
        <f t="shared" si="74"/>
        <v>0</v>
      </c>
      <c r="T1476" s="237"/>
      <c r="U1476" s="237"/>
    </row>
    <row r="1477" spans="1:21" s="172" customFormat="1">
      <c r="A1477" s="38">
        <v>17</v>
      </c>
      <c r="B1477" s="39">
        <f t="shared" si="78"/>
        <v>0</v>
      </c>
      <c r="C1477" s="39" t="str">
        <f t="shared" si="73"/>
        <v>2020 Initial Year</v>
      </c>
      <c r="D1477" s="40">
        <v>3</v>
      </c>
      <c r="E1477" s="40">
        <v>17</v>
      </c>
      <c r="F1477" s="40">
        <v>1</v>
      </c>
      <c r="G1477" s="311" t="s">
        <v>139</v>
      </c>
      <c r="H1477" s="40" t="s">
        <v>70</v>
      </c>
      <c r="I1477" s="658" t="s">
        <v>265</v>
      </c>
      <c r="J1477" s="303">
        <v>0</v>
      </c>
      <c r="K1477" s="304">
        <v>0</v>
      </c>
      <c r="L1477" s="305">
        <v>0</v>
      </c>
      <c r="M1477" s="305">
        <v>0</v>
      </c>
      <c r="N1477" s="303">
        <v>0</v>
      </c>
      <c r="O1477" s="306">
        <v>0</v>
      </c>
      <c r="P1477" s="303">
        <v>0</v>
      </c>
      <c r="Q1477" s="171">
        <f>VLOOKUP(C1477&amp;D1477&amp;A1477,'Delivery Counts'!$A$87:$I$118,8,FALSE)</f>
        <v>0</v>
      </c>
      <c r="R1477" s="171">
        <f>VLOOKUP(C1477&amp;D1477&amp;A1477,'Delivery Counts'!$A$87:$I$118,9,FALSE)</f>
        <v>0</v>
      </c>
      <c r="S1477" s="16">
        <f t="shared" si="74"/>
        <v>0</v>
      </c>
      <c r="T1477" s="237"/>
      <c r="U1477" s="237"/>
    </row>
    <row r="1478" spans="1:21" s="172" customFormat="1">
      <c r="A1478" s="38">
        <v>17</v>
      </c>
      <c r="B1478" s="39">
        <f t="shared" si="78"/>
        <v>0</v>
      </c>
      <c r="C1478" s="39" t="str">
        <f t="shared" si="73"/>
        <v>2020 Initial Year</v>
      </c>
      <c r="D1478" s="40">
        <v>3</v>
      </c>
      <c r="E1478" s="40">
        <v>17</v>
      </c>
      <c r="F1478" s="40">
        <v>1</v>
      </c>
      <c r="G1478" s="311" t="s">
        <v>139</v>
      </c>
      <c r="H1478" s="40" t="s">
        <v>71</v>
      </c>
      <c r="I1478" s="658" t="s">
        <v>266</v>
      </c>
      <c r="J1478" s="303">
        <v>0</v>
      </c>
      <c r="K1478" s="304">
        <v>0</v>
      </c>
      <c r="L1478" s="305">
        <v>0</v>
      </c>
      <c r="M1478" s="305">
        <v>0</v>
      </c>
      <c r="N1478" s="303">
        <v>0</v>
      </c>
      <c r="O1478" s="306">
        <v>0</v>
      </c>
      <c r="P1478" s="303">
        <v>0</v>
      </c>
      <c r="Q1478" s="171">
        <f>VLOOKUP(C1478&amp;D1478&amp;A1478,'Delivery Counts'!$A$87:$I$118,8,FALSE)</f>
        <v>0</v>
      </c>
      <c r="R1478" s="171">
        <f>VLOOKUP(C1478&amp;D1478&amp;A1478,'Delivery Counts'!$A$87:$I$118,9,FALSE)</f>
        <v>0</v>
      </c>
      <c r="S1478" s="16">
        <f t="shared" si="74"/>
        <v>0</v>
      </c>
      <c r="T1478" s="237"/>
      <c r="U1478" s="237"/>
    </row>
    <row r="1479" spans="1:21" s="172" customFormat="1">
      <c r="A1479" s="38">
        <v>17</v>
      </c>
      <c r="B1479" s="39">
        <f t="shared" si="78"/>
        <v>0</v>
      </c>
      <c r="C1479" s="39" t="str">
        <f t="shared" si="73"/>
        <v>2020 Initial Year</v>
      </c>
      <c r="D1479" s="40">
        <v>3</v>
      </c>
      <c r="E1479" s="40">
        <v>17</v>
      </c>
      <c r="F1479" s="40">
        <v>1</v>
      </c>
      <c r="G1479" s="311" t="s">
        <v>139</v>
      </c>
      <c r="H1479" s="40" t="s">
        <v>72</v>
      </c>
      <c r="I1479" s="658" t="s">
        <v>527</v>
      </c>
      <c r="J1479" s="303">
        <v>0</v>
      </c>
      <c r="K1479" s="304">
        <v>0</v>
      </c>
      <c r="L1479" s="305">
        <v>0</v>
      </c>
      <c r="M1479" s="305">
        <v>0</v>
      </c>
      <c r="N1479" s="303">
        <v>0</v>
      </c>
      <c r="O1479" s="306">
        <v>0</v>
      </c>
      <c r="P1479" s="303">
        <v>0</v>
      </c>
      <c r="Q1479" s="171">
        <f>VLOOKUP(C1479&amp;D1479&amp;A1479,'Delivery Counts'!$A$87:$I$118,8,FALSE)</f>
        <v>0</v>
      </c>
      <c r="R1479" s="171">
        <f>VLOOKUP(C1479&amp;D1479&amp;A1479,'Delivery Counts'!$A$87:$I$118,9,FALSE)</f>
        <v>0</v>
      </c>
      <c r="S1479" s="16">
        <f t="shared" si="74"/>
        <v>0</v>
      </c>
      <c r="T1479" s="237"/>
      <c r="U1479" s="237"/>
    </row>
    <row r="1480" spans="1:21" s="172" customFormat="1">
      <c r="A1480" s="38">
        <v>17</v>
      </c>
      <c r="B1480" s="39">
        <f t="shared" si="78"/>
        <v>0</v>
      </c>
      <c r="C1480" s="39" t="str">
        <f t="shared" si="73"/>
        <v>2020 Initial Year</v>
      </c>
      <c r="D1480" s="40">
        <v>3</v>
      </c>
      <c r="E1480" s="40">
        <v>17</v>
      </c>
      <c r="F1480" s="40">
        <v>1</v>
      </c>
      <c r="G1480" s="40" t="s">
        <v>139</v>
      </c>
      <c r="H1480" s="40" t="s">
        <v>73</v>
      </c>
      <c r="I1480" s="658" t="s">
        <v>528</v>
      </c>
      <c r="J1480" s="303">
        <v>0</v>
      </c>
      <c r="K1480" s="304">
        <v>0</v>
      </c>
      <c r="L1480" s="305">
        <v>0</v>
      </c>
      <c r="M1480" s="305">
        <v>0</v>
      </c>
      <c r="N1480" s="303">
        <v>0</v>
      </c>
      <c r="O1480" s="306">
        <v>0</v>
      </c>
      <c r="P1480" s="303">
        <v>0</v>
      </c>
      <c r="Q1480" s="171">
        <f>VLOOKUP(C1480&amp;D1480&amp;A1480,'Delivery Counts'!$A$87:$I$118,8,FALSE)</f>
        <v>0</v>
      </c>
      <c r="R1480" s="171">
        <f>VLOOKUP(C1480&amp;D1480&amp;A1480,'Delivery Counts'!$A$87:$I$118,9,FALSE)</f>
        <v>0</v>
      </c>
      <c r="S1480" s="16">
        <f t="shared" si="74"/>
        <v>0</v>
      </c>
      <c r="T1480" s="237"/>
      <c r="U1480" s="237"/>
    </row>
    <row r="1481" spans="1:21" s="172" customFormat="1">
      <c r="A1481" s="38">
        <v>17</v>
      </c>
      <c r="B1481" s="39">
        <f t="shared" si="64"/>
        <v>0</v>
      </c>
      <c r="C1481" s="39" t="str">
        <f t="shared" si="73"/>
        <v>2020 Initial Year</v>
      </c>
      <c r="D1481" s="40">
        <v>3</v>
      </c>
      <c r="E1481" s="40">
        <v>17</v>
      </c>
      <c r="F1481" s="40">
        <v>1</v>
      </c>
      <c r="G1481" s="40" t="s">
        <v>139</v>
      </c>
      <c r="H1481" s="40" t="s">
        <v>409</v>
      </c>
      <c r="I1481" s="640" t="s">
        <v>803</v>
      </c>
      <c r="J1481" s="303">
        <v>0</v>
      </c>
      <c r="K1481" s="304">
        <v>0</v>
      </c>
      <c r="L1481" s="305">
        <v>0</v>
      </c>
      <c r="M1481" s="305">
        <v>0</v>
      </c>
      <c r="N1481" s="303">
        <v>0</v>
      </c>
      <c r="O1481" s="306">
        <v>0</v>
      </c>
      <c r="P1481" s="303">
        <v>0</v>
      </c>
      <c r="Q1481" s="171">
        <f>VLOOKUP(C1481&amp;D1481&amp;A1481,'Delivery Counts'!$A$87:$I$118,8,FALSE)</f>
        <v>0</v>
      </c>
      <c r="R1481" s="171">
        <f>VLOOKUP(C1481&amp;D1481&amp;A1481,'Delivery Counts'!$A$87:$I$118,9,FALSE)</f>
        <v>0</v>
      </c>
      <c r="S1481" s="16">
        <f t="shared" si="74"/>
        <v>0</v>
      </c>
      <c r="T1481" s="237"/>
      <c r="U1481" s="237"/>
    </row>
    <row r="1482" spans="1:21" s="172" customFormat="1">
      <c r="A1482" s="38">
        <v>18</v>
      </c>
      <c r="B1482" s="39">
        <f t="shared" si="64"/>
        <v>0</v>
      </c>
      <c r="C1482" s="39" t="str">
        <f t="shared" si="73"/>
        <v>2020 Initial Year</v>
      </c>
      <c r="D1482" s="40">
        <v>3</v>
      </c>
      <c r="E1482" s="40">
        <v>18</v>
      </c>
      <c r="F1482" s="662" t="s">
        <v>739</v>
      </c>
      <c r="G1482" s="40" t="s">
        <v>138</v>
      </c>
      <c r="H1482" s="40" t="s">
        <v>211</v>
      </c>
      <c r="I1482" s="640" t="s">
        <v>261</v>
      </c>
      <c r="J1482" s="303">
        <v>0</v>
      </c>
      <c r="K1482" s="304">
        <v>0</v>
      </c>
      <c r="L1482" s="305">
        <v>0</v>
      </c>
      <c r="M1482" s="305">
        <v>0</v>
      </c>
      <c r="N1482" s="303">
        <v>0</v>
      </c>
      <c r="O1482" s="306">
        <v>0</v>
      </c>
      <c r="P1482" s="303">
        <v>0</v>
      </c>
      <c r="Q1482" s="171">
        <f>VLOOKUP(C1482&amp;D1482&amp;A1482,'Delivery Counts'!$A$87:$I$118,8,FALSE)</f>
        <v>0</v>
      </c>
      <c r="R1482" s="171">
        <f>VLOOKUP(C1482&amp;D1482&amp;A1482,'Delivery Counts'!$A$87:$I$118,9,FALSE)</f>
        <v>0</v>
      </c>
      <c r="S1482" s="16">
        <f t="shared" si="74"/>
        <v>0</v>
      </c>
      <c r="T1482" s="237"/>
      <c r="U1482" s="237"/>
    </row>
    <row r="1483" spans="1:21" s="172" customFormat="1">
      <c r="A1483" s="38">
        <v>18</v>
      </c>
      <c r="B1483" s="39">
        <f t="shared" ref="B1483:B1498" si="79">$B$6</f>
        <v>0</v>
      </c>
      <c r="C1483" s="39" t="str">
        <f t="shared" si="73"/>
        <v>2020 Initial Year</v>
      </c>
      <c r="D1483" s="40">
        <v>3</v>
      </c>
      <c r="E1483" s="40">
        <v>18</v>
      </c>
      <c r="F1483" s="40" t="s">
        <v>739</v>
      </c>
      <c r="G1483" s="311" t="s">
        <v>138</v>
      </c>
      <c r="H1483" s="40" t="s">
        <v>214</v>
      </c>
      <c r="I1483" s="658" t="s">
        <v>676</v>
      </c>
      <c r="J1483" s="303">
        <v>0</v>
      </c>
      <c r="K1483" s="304">
        <v>0</v>
      </c>
      <c r="L1483" s="305">
        <v>0</v>
      </c>
      <c r="M1483" s="305">
        <v>0</v>
      </c>
      <c r="N1483" s="303">
        <v>0</v>
      </c>
      <c r="O1483" s="306">
        <v>0</v>
      </c>
      <c r="P1483" s="303">
        <v>0</v>
      </c>
      <c r="Q1483" s="171">
        <f>VLOOKUP(C1483&amp;D1483&amp;A1483,'Delivery Counts'!$A$87:$I$118,8,FALSE)</f>
        <v>0</v>
      </c>
      <c r="R1483" s="171">
        <f>VLOOKUP(C1483&amp;D1483&amp;A1483,'Delivery Counts'!$A$87:$I$118,9,FALSE)</f>
        <v>0</v>
      </c>
      <c r="S1483" s="16">
        <f t="shared" si="74"/>
        <v>0</v>
      </c>
      <c r="T1483" s="237"/>
      <c r="U1483" s="237"/>
    </row>
    <row r="1484" spans="1:21" s="172" customFormat="1">
      <c r="A1484" s="38">
        <v>18</v>
      </c>
      <c r="B1484" s="39">
        <f t="shared" si="79"/>
        <v>0</v>
      </c>
      <c r="C1484" s="39" t="str">
        <f t="shared" si="73"/>
        <v>2020 Initial Year</v>
      </c>
      <c r="D1484" s="40">
        <v>3</v>
      </c>
      <c r="E1484" s="40">
        <v>18</v>
      </c>
      <c r="F1484" s="40" t="s">
        <v>739</v>
      </c>
      <c r="G1484" s="311" t="s">
        <v>138</v>
      </c>
      <c r="H1484" s="40" t="s">
        <v>215</v>
      </c>
      <c r="I1484" s="658" t="s">
        <v>216</v>
      </c>
      <c r="J1484" s="303">
        <v>0</v>
      </c>
      <c r="K1484" s="304">
        <v>0</v>
      </c>
      <c r="L1484" s="305">
        <v>0</v>
      </c>
      <c r="M1484" s="305">
        <v>0</v>
      </c>
      <c r="N1484" s="303">
        <v>0</v>
      </c>
      <c r="O1484" s="306">
        <v>0</v>
      </c>
      <c r="P1484" s="303">
        <v>0</v>
      </c>
      <c r="Q1484" s="171">
        <f>VLOOKUP(C1484&amp;D1484&amp;A1484,'Delivery Counts'!$A$87:$I$118,8,FALSE)</f>
        <v>0</v>
      </c>
      <c r="R1484" s="171">
        <f>VLOOKUP(C1484&amp;D1484&amp;A1484,'Delivery Counts'!$A$87:$I$118,9,FALSE)</f>
        <v>0</v>
      </c>
      <c r="S1484" s="16">
        <f t="shared" si="74"/>
        <v>0</v>
      </c>
      <c r="T1484" s="237"/>
      <c r="U1484" s="237"/>
    </row>
    <row r="1485" spans="1:21">
      <c r="A1485" s="38">
        <v>18</v>
      </c>
      <c r="B1485" s="39">
        <f t="shared" si="79"/>
        <v>0</v>
      </c>
      <c r="C1485" s="39" t="str">
        <f t="shared" si="73"/>
        <v>2020 Initial Year</v>
      </c>
      <c r="D1485" s="40">
        <v>3</v>
      </c>
      <c r="E1485" s="40">
        <v>18</v>
      </c>
      <c r="F1485" s="40" t="s">
        <v>739</v>
      </c>
      <c r="G1485" s="311" t="s">
        <v>138</v>
      </c>
      <c r="H1485" s="40" t="s">
        <v>217</v>
      </c>
      <c r="I1485" s="658" t="s">
        <v>262</v>
      </c>
      <c r="J1485" s="303">
        <v>0</v>
      </c>
      <c r="K1485" s="304">
        <v>0</v>
      </c>
      <c r="L1485" s="305">
        <v>0</v>
      </c>
      <c r="M1485" s="305">
        <v>0</v>
      </c>
      <c r="N1485" s="303">
        <v>0</v>
      </c>
      <c r="O1485" s="306">
        <v>0</v>
      </c>
      <c r="P1485" s="303">
        <v>0</v>
      </c>
      <c r="Q1485" s="171">
        <f>VLOOKUP(C1485&amp;D1485&amp;A1485,'Delivery Counts'!$A$87:$I$118,8,FALSE)</f>
        <v>0</v>
      </c>
      <c r="R1485" s="171">
        <f>VLOOKUP(C1485&amp;D1485&amp;A1485,'Delivery Counts'!$A$87:$I$118,9,FALSE)</f>
        <v>0</v>
      </c>
      <c r="S1485" s="16">
        <f t="shared" si="74"/>
        <v>0</v>
      </c>
    </row>
    <row r="1486" spans="1:21">
      <c r="A1486" s="38">
        <v>18</v>
      </c>
      <c r="B1486" s="39">
        <f t="shared" si="79"/>
        <v>0</v>
      </c>
      <c r="C1486" s="39" t="str">
        <f t="shared" si="73"/>
        <v>2020 Initial Year</v>
      </c>
      <c r="D1486" s="40">
        <v>3</v>
      </c>
      <c r="E1486" s="40">
        <v>18</v>
      </c>
      <c r="F1486" s="40" t="s">
        <v>739</v>
      </c>
      <c r="G1486" s="311" t="s">
        <v>138</v>
      </c>
      <c r="H1486" s="40" t="s">
        <v>218</v>
      </c>
      <c r="I1486" s="658" t="s">
        <v>677</v>
      </c>
      <c r="J1486" s="303">
        <v>0</v>
      </c>
      <c r="K1486" s="304">
        <v>0</v>
      </c>
      <c r="L1486" s="305">
        <v>0</v>
      </c>
      <c r="M1486" s="305">
        <v>0</v>
      </c>
      <c r="N1486" s="303">
        <v>0</v>
      </c>
      <c r="O1486" s="306">
        <v>0</v>
      </c>
      <c r="P1486" s="303">
        <v>0</v>
      </c>
      <c r="Q1486" s="171">
        <f>VLOOKUP(C1486&amp;D1486&amp;A1486,'Delivery Counts'!$A$87:$I$118,8,FALSE)</f>
        <v>0</v>
      </c>
      <c r="R1486" s="171">
        <f>VLOOKUP(C1486&amp;D1486&amp;A1486,'Delivery Counts'!$A$87:$I$118,9,FALSE)</f>
        <v>0</v>
      </c>
      <c r="S1486" s="16">
        <f t="shared" si="74"/>
        <v>0</v>
      </c>
    </row>
    <row r="1487" spans="1:21" s="172" customFormat="1">
      <c r="A1487" s="38">
        <v>18</v>
      </c>
      <c r="B1487" s="39">
        <f t="shared" si="79"/>
        <v>0</v>
      </c>
      <c r="C1487" s="39" t="str">
        <f t="shared" ref="C1487:C1586" si="80">$C$1158</f>
        <v>2020 Initial Year</v>
      </c>
      <c r="D1487" s="40">
        <v>3</v>
      </c>
      <c r="E1487" s="40">
        <v>18</v>
      </c>
      <c r="F1487" s="40" t="s">
        <v>739</v>
      </c>
      <c r="G1487" s="311" t="s">
        <v>138</v>
      </c>
      <c r="H1487" s="40" t="s">
        <v>219</v>
      </c>
      <c r="I1487" s="658" t="s">
        <v>263</v>
      </c>
      <c r="J1487" s="303">
        <v>0</v>
      </c>
      <c r="K1487" s="304">
        <v>0</v>
      </c>
      <c r="L1487" s="305">
        <v>0</v>
      </c>
      <c r="M1487" s="305">
        <v>0</v>
      </c>
      <c r="N1487" s="303">
        <v>0</v>
      </c>
      <c r="O1487" s="306">
        <v>0</v>
      </c>
      <c r="P1487" s="303">
        <v>0</v>
      </c>
      <c r="Q1487" s="171">
        <f>VLOOKUP(C1487&amp;D1487&amp;A1487,'Delivery Counts'!$A$87:$I$118,8,FALSE)</f>
        <v>0</v>
      </c>
      <c r="R1487" s="171">
        <f>VLOOKUP(C1487&amp;D1487&amp;A1487,'Delivery Counts'!$A$87:$I$118,9,FALSE)</f>
        <v>0</v>
      </c>
      <c r="S1487" s="16">
        <f t="shared" ref="S1487:S1586" si="81">Q1487+R1487</f>
        <v>0</v>
      </c>
    </row>
    <row r="1488" spans="1:21" s="172" customFormat="1">
      <c r="A1488" s="38">
        <v>18</v>
      </c>
      <c r="B1488" s="39">
        <f t="shared" si="79"/>
        <v>0</v>
      </c>
      <c r="C1488" s="39" t="str">
        <f t="shared" si="80"/>
        <v>2020 Initial Year</v>
      </c>
      <c r="D1488" s="40">
        <v>3</v>
      </c>
      <c r="E1488" s="40">
        <v>18</v>
      </c>
      <c r="F1488" s="40" t="s">
        <v>739</v>
      </c>
      <c r="G1488" s="311" t="s">
        <v>138</v>
      </c>
      <c r="H1488" s="40" t="s">
        <v>220</v>
      </c>
      <c r="I1488" s="658" t="s">
        <v>675</v>
      </c>
      <c r="J1488" s="303">
        <v>0</v>
      </c>
      <c r="K1488" s="304">
        <v>0</v>
      </c>
      <c r="L1488" s="305">
        <v>0</v>
      </c>
      <c r="M1488" s="305">
        <v>0</v>
      </c>
      <c r="N1488" s="303">
        <v>0</v>
      </c>
      <c r="O1488" s="306">
        <v>0</v>
      </c>
      <c r="P1488" s="303">
        <v>0</v>
      </c>
      <c r="Q1488" s="171">
        <f>VLOOKUP(C1488&amp;D1488&amp;A1488,'Delivery Counts'!$A$87:$I$118,8,FALSE)</f>
        <v>0</v>
      </c>
      <c r="R1488" s="171">
        <f>VLOOKUP(C1488&amp;D1488&amp;A1488,'Delivery Counts'!$A$87:$I$118,9,FALSE)</f>
        <v>0</v>
      </c>
      <c r="S1488" s="16">
        <f t="shared" si="81"/>
        <v>0</v>
      </c>
      <c r="T1488" s="237"/>
      <c r="U1488" s="237"/>
    </row>
    <row r="1489" spans="1:21" s="172" customFormat="1">
      <c r="A1489" s="38">
        <v>18</v>
      </c>
      <c r="B1489" s="39">
        <f t="shared" si="79"/>
        <v>0</v>
      </c>
      <c r="C1489" s="39" t="str">
        <f t="shared" si="80"/>
        <v>2020 Initial Year</v>
      </c>
      <c r="D1489" s="40">
        <v>3</v>
      </c>
      <c r="E1489" s="40">
        <v>18</v>
      </c>
      <c r="F1489" s="40" t="s">
        <v>739</v>
      </c>
      <c r="G1489" s="311" t="s">
        <v>138</v>
      </c>
      <c r="H1489" s="40" t="s">
        <v>221</v>
      </c>
      <c r="I1489" s="658" t="s">
        <v>264</v>
      </c>
      <c r="J1489" s="303">
        <v>0</v>
      </c>
      <c r="K1489" s="304">
        <v>0</v>
      </c>
      <c r="L1489" s="305">
        <v>0</v>
      </c>
      <c r="M1489" s="305">
        <v>0</v>
      </c>
      <c r="N1489" s="303">
        <v>0</v>
      </c>
      <c r="O1489" s="306">
        <v>0</v>
      </c>
      <c r="P1489" s="303">
        <v>0</v>
      </c>
      <c r="Q1489" s="171">
        <f>VLOOKUP(C1489&amp;D1489&amp;A1489,'Delivery Counts'!$A$87:$I$118,8,FALSE)</f>
        <v>0</v>
      </c>
      <c r="R1489" s="171">
        <f>VLOOKUP(C1489&amp;D1489&amp;A1489,'Delivery Counts'!$A$87:$I$118,9,FALSE)</f>
        <v>0</v>
      </c>
      <c r="S1489" s="16">
        <f t="shared" si="81"/>
        <v>0</v>
      </c>
      <c r="T1489" s="237"/>
      <c r="U1489" s="237"/>
    </row>
    <row r="1490" spans="1:21" s="172" customFormat="1">
      <c r="A1490" s="38">
        <v>18</v>
      </c>
      <c r="B1490" s="39">
        <f t="shared" si="79"/>
        <v>0</v>
      </c>
      <c r="C1490" s="39" t="str">
        <f t="shared" si="80"/>
        <v>2020 Initial Year</v>
      </c>
      <c r="D1490" s="40">
        <v>3</v>
      </c>
      <c r="E1490" s="40">
        <v>18</v>
      </c>
      <c r="F1490" s="40" t="s">
        <v>739</v>
      </c>
      <c r="G1490" s="311" t="s">
        <v>138</v>
      </c>
      <c r="H1490" s="40" t="s">
        <v>222</v>
      </c>
      <c r="I1490" s="658" t="s">
        <v>206</v>
      </c>
      <c r="J1490" s="303">
        <v>0</v>
      </c>
      <c r="K1490" s="304">
        <v>0</v>
      </c>
      <c r="L1490" s="305">
        <v>0</v>
      </c>
      <c r="M1490" s="305">
        <v>0</v>
      </c>
      <c r="N1490" s="303">
        <v>0</v>
      </c>
      <c r="O1490" s="306">
        <v>0</v>
      </c>
      <c r="P1490" s="303">
        <v>0</v>
      </c>
      <c r="Q1490" s="171">
        <f>VLOOKUP(C1490&amp;D1490&amp;A1490,'Delivery Counts'!$A$87:$I$118,8,FALSE)</f>
        <v>0</v>
      </c>
      <c r="R1490" s="171">
        <f>VLOOKUP(C1490&amp;D1490&amp;A1490,'Delivery Counts'!$A$87:$I$118,9,FALSE)</f>
        <v>0</v>
      </c>
      <c r="S1490" s="16">
        <f t="shared" si="81"/>
        <v>0</v>
      </c>
      <c r="T1490" s="237"/>
      <c r="U1490" s="237"/>
    </row>
    <row r="1491" spans="1:21" s="172" customFormat="1">
      <c r="A1491" s="38">
        <v>18</v>
      </c>
      <c r="B1491" s="39">
        <f t="shared" si="79"/>
        <v>0</v>
      </c>
      <c r="C1491" s="39" t="str">
        <f t="shared" si="80"/>
        <v>2020 Initial Year</v>
      </c>
      <c r="D1491" s="40">
        <v>3</v>
      </c>
      <c r="E1491" s="40">
        <v>18</v>
      </c>
      <c r="F1491" s="40" t="s">
        <v>739</v>
      </c>
      <c r="G1491" s="311" t="s">
        <v>138</v>
      </c>
      <c r="H1491" s="40" t="s">
        <v>223</v>
      </c>
      <c r="I1491" s="658" t="s">
        <v>181</v>
      </c>
      <c r="J1491" s="303">
        <v>0</v>
      </c>
      <c r="K1491" s="304">
        <v>0</v>
      </c>
      <c r="L1491" s="305">
        <v>0</v>
      </c>
      <c r="M1491" s="305">
        <v>0</v>
      </c>
      <c r="N1491" s="303">
        <v>0</v>
      </c>
      <c r="O1491" s="306">
        <v>0</v>
      </c>
      <c r="P1491" s="303">
        <v>0</v>
      </c>
      <c r="Q1491" s="171">
        <f>VLOOKUP(C1491&amp;D1491&amp;A1491,'Delivery Counts'!$A$87:$I$118,8,FALSE)</f>
        <v>0</v>
      </c>
      <c r="R1491" s="171">
        <f>VLOOKUP(C1491&amp;D1491&amp;A1491,'Delivery Counts'!$A$87:$I$118,9,FALSE)</f>
        <v>0</v>
      </c>
      <c r="S1491" s="16">
        <f t="shared" si="81"/>
        <v>0</v>
      </c>
      <c r="T1491" s="237"/>
      <c r="U1491" s="237"/>
    </row>
    <row r="1492" spans="1:21" s="172" customFormat="1">
      <c r="A1492" s="38">
        <v>18</v>
      </c>
      <c r="B1492" s="39">
        <f t="shared" si="79"/>
        <v>0</v>
      </c>
      <c r="C1492" s="39" t="str">
        <f t="shared" si="80"/>
        <v>2020 Initial Year</v>
      </c>
      <c r="D1492" s="40">
        <v>3</v>
      </c>
      <c r="E1492" s="40">
        <v>18</v>
      </c>
      <c r="F1492" s="40" t="s">
        <v>739</v>
      </c>
      <c r="G1492" s="311" t="s">
        <v>138</v>
      </c>
      <c r="H1492" s="40" t="s">
        <v>150</v>
      </c>
      <c r="I1492" s="658" t="s">
        <v>204</v>
      </c>
      <c r="J1492" s="303">
        <v>0</v>
      </c>
      <c r="K1492" s="304">
        <v>0</v>
      </c>
      <c r="L1492" s="305">
        <v>0</v>
      </c>
      <c r="M1492" s="305">
        <v>0</v>
      </c>
      <c r="N1492" s="303">
        <v>0</v>
      </c>
      <c r="O1492" s="306">
        <v>0</v>
      </c>
      <c r="P1492" s="303">
        <v>0</v>
      </c>
      <c r="Q1492" s="171">
        <f>VLOOKUP(C1492&amp;D1492&amp;A1492,'Delivery Counts'!$A$87:$I$118,8,FALSE)</f>
        <v>0</v>
      </c>
      <c r="R1492" s="171">
        <f>VLOOKUP(C1492&amp;D1492&amp;A1492,'Delivery Counts'!$A$87:$I$118,9,FALSE)</f>
        <v>0</v>
      </c>
      <c r="S1492" s="16">
        <f t="shared" si="81"/>
        <v>0</v>
      </c>
      <c r="T1492" s="237"/>
      <c r="U1492" s="237"/>
    </row>
    <row r="1493" spans="1:21" s="172" customFormat="1">
      <c r="A1493" s="38">
        <v>18</v>
      </c>
      <c r="B1493" s="39">
        <f t="shared" si="79"/>
        <v>0</v>
      </c>
      <c r="C1493" s="39" t="str">
        <f t="shared" si="80"/>
        <v>2020 Initial Year</v>
      </c>
      <c r="D1493" s="40">
        <v>3</v>
      </c>
      <c r="E1493" s="40">
        <v>18</v>
      </c>
      <c r="F1493" s="40" t="s">
        <v>739</v>
      </c>
      <c r="G1493" s="311" t="s">
        <v>138</v>
      </c>
      <c r="H1493" s="40" t="s">
        <v>151</v>
      </c>
      <c r="I1493" s="658" t="s">
        <v>205</v>
      </c>
      <c r="J1493" s="303">
        <v>0</v>
      </c>
      <c r="K1493" s="304">
        <v>0</v>
      </c>
      <c r="L1493" s="305">
        <v>0</v>
      </c>
      <c r="M1493" s="305">
        <v>0</v>
      </c>
      <c r="N1493" s="303">
        <v>0</v>
      </c>
      <c r="O1493" s="306">
        <v>0</v>
      </c>
      <c r="P1493" s="303">
        <v>0</v>
      </c>
      <c r="Q1493" s="171">
        <f>VLOOKUP(C1493&amp;D1493&amp;A1493,'Delivery Counts'!$A$87:$I$118,8,FALSE)</f>
        <v>0</v>
      </c>
      <c r="R1493" s="171">
        <f>VLOOKUP(C1493&amp;D1493&amp;A1493,'Delivery Counts'!$A$87:$I$118,9,FALSE)</f>
        <v>0</v>
      </c>
      <c r="S1493" s="16">
        <f t="shared" si="81"/>
        <v>0</v>
      </c>
      <c r="T1493" s="237"/>
      <c r="U1493" s="237"/>
    </row>
    <row r="1494" spans="1:21" s="172" customFormat="1">
      <c r="A1494" s="38">
        <v>18</v>
      </c>
      <c r="B1494" s="39">
        <f t="shared" si="79"/>
        <v>0</v>
      </c>
      <c r="C1494" s="39" t="str">
        <f t="shared" si="80"/>
        <v>2020 Initial Year</v>
      </c>
      <c r="D1494" s="40">
        <v>3</v>
      </c>
      <c r="E1494" s="40">
        <v>18</v>
      </c>
      <c r="F1494" s="40" t="s">
        <v>739</v>
      </c>
      <c r="G1494" s="311" t="s">
        <v>138</v>
      </c>
      <c r="H1494" s="40" t="s">
        <v>152</v>
      </c>
      <c r="I1494" s="658" t="s">
        <v>182</v>
      </c>
      <c r="J1494" s="303">
        <v>0</v>
      </c>
      <c r="K1494" s="304">
        <v>0</v>
      </c>
      <c r="L1494" s="305">
        <v>0</v>
      </c>
      <c r="M1494" s="305">
        <v>0</v>
      </c>
      <c r="N1494" s="303">
        <v>0</v>
      </c>
      <c r="O1494" s="306">
        <v>0</v>
      </c>
      <c r="P1494" s="303">
        <v>0</v>
      </c>
      <c r="Q1494" s="171">
        <f>VLOOKUP(C1494&amp;D1494&amp;A1494,'Delivery Counts'!$A$87:$I$118,8,FALSE)</f>
        <v>0</v>
      </c>
      <c r="R1494" s="171">
        <f>VLOOKUP(C1494&amp;D1494&amp;A1494,'Delivery Counts'!$A$87:$I$118,9,FALSE)</f>
        <v>0</v>
      </c>
      <c r="S1494" s="16">
        <f t="shared" si="81"/>
        <v>0</v>
      </c>
      <c r="T1494" s="237"/>
      <c r="U1494" s="237"/>
    </row>
    <row r="1495" spans="1:21" s="172" customFormat="1">
      <c r="A1495" s="38">
        <v>18</v>
      </c>
      <c r="B1495" s="39">
        <f t="shared" si="79"/>
        <v>0</v>
      </c>
      <c r="C1495" s="39" t="str">
        <f t="shared" si="80"/>
        <v>2020 Initial Year</v>
      </c>
      <c r="D1495" s="40">
        <v>3</v>
      </c>
      <c r="E1495" s="40">
        <v>18</v>
      </c>
      <c r="F1495" s="40" t="s">
        <v>739</v>
      </c>
      <c r="G1495" s="311" t="s">
        <v>138</v>
      </c>
      <c r="H1495" s="40" t="s">
        <v>70</v>
      </c>
      <c r="I1495" s="658" t="s">
        <v>265</v>
      </c>
      <c r="J1495" s="303">
        <v>0</v>
      </c>
      <c r="K1495" s="304">
        <v>0</v>
      </c>
      <c r="L1495" s="305">
        <v>0</v>
      </c>
      <c r="M1495" s="305">
        <v>0</v>
      </c>
      <c r="N1495" s="303">
        <v>0</v>
      </c>
      <c r="O1495" s="306">
        <v>0</v>
      </c>
      <c r="P1495" s="303">
        <v>0</v>
      </c>
      <c r="Q1495" s="171">
        <f>VLOOKUP(C1495&amp;D1495&amp;A1495,'Delivery Counts'!$A$87:$I$118,8,FALSE)</f>
        <v>0</v>
      </c>
      <c r="R1495" s="171">
        <f>VLOOKUP(C1495&amp;D1495&amp;A1495,'Delivery Counts'!$A$87:$I$118,9,FALSE)</f>
        <v>0</v>
      </c>
      <c r="S1495" s="16">
        <f t="shared" si="81"/>
        <v>0</v>
      </c>
      <c r="T1495" s="237"/>
      <c r="U1495" s="237"/>
    </row>
    <row r="1496" spans="1:21" s="172" customFormat="1">
      <c r="A1496" s="38">
        <v>18</v>
      </c>
      <c r="B1496" s="39">
        <f t="shared" si="79"/>
        <v>0</v>
      </c>
      <c r="C1496" s="39" t="str">
        <f t="shared" si="80"/>
        <v>2020 Initial Year</v>
      </c>
      <c r="D1496" s="40">
        <v>3</v>
      </c>
      <c r="E1496" s="40">
        <v>18</v>
      </c>
      <c r="F1496" s="40" t="s">
        <v>739</v>
      </c>
      <c r="G1496" s="311" t="s">
        <v>138</v>
      </c>
      <c r="H1496" s="40" t="s">
        <v>71</v>
      </c>
      <c r="I1496" s="658" t="s">
        <v>266</v>
      </c>
      <c r="J1496" s="303">
        <v>0</v>
      </c>
      <c r="K1496" s="304">
        <v>0</v>
      </c>
      <c r="L1496" s="305">
        <v>0</v>
      </c>
      <c r="M1496" s="305">
        <v>0</v>
      </c>
      <c r="N1496" s="303">
        <v>0</v>
      </c>
      <c r="O1496" s="306">
        <v>0</v>
      </c>
      <c r="P1496" s="303">
        <v>0</v>
      </c>
      <c r="Q1496" s="171">
        <f>VLOOKUP(C1496&amp;D1496&amp;A1496,'Delivery Counts'!$A$87:$I$118,8,FALSE)</f>
        <v>0</v>
      </c>
      <c r="R1496" s="171">
        <f>VLOOKUP(C1496&amp;D1496&amp;A1496,'Delivery Counts'!$A$87:$I$118,9,FALSE)</f>
        <v>0</v>
      </c>
      <c r="S1496" s="16">
        <f t="shared" si="81"/>
        <v>0</v>
      </c>
      <c r="T1496" s="237"/>
      <c r="U1496" s="237"/>
    </row>
    <row r="1497" spans="1:21" s="172" customFormat="1">
      <c r="A1497" s="38">
        <v>18</v>
      </c>
      <c r="B1497" s="39">
        <f t="shared" si="79"/>
        <v>0</v>
      </c>
      <c r="C1497" s="39" t="str">
        <f t="shared" si="80"/>
        <v>2020 Initial Year</v>
      </c>
      <c r="D1497" s="40">
        <v>3</v>
      </c>
      <c r="E1497" s="40">
        <v>18</v>
      </c>
      <c r="F1497" s="40" t="s">
        <v>739</v>
      </c>
      <c r="G1497" s="311" t="s">
        <v>138</v>
      </c>
      <c r="H1497" s="40" t="s">
        <v>72</v>
      </c>
      <c r="I1497" s="658" t="s">
        <v>527</v>
      </c>
      <c r="J1497" s="303">
        <v>0</v>
      </c>
      <c r="K1497" s="304">
        <v>0</v>
      </c>
      <c r="L1497" s="305">
        <v>0</v>
      </c>
      <c r="M1497" s="305">
        <v>0</v>
      </c>
      <c r="N1497" s="303">
        <v>0</v>
      </c>
      <c r="O1497" s="306">
        <v>0</v>
      </c>
      <c r="P1497" s="303">
        <v>0</v>
      </c>
      <c r="Q1497" s="171">
        <f>VLOOKUP(C1497&amp;D1497&amp;A1497,'Delivery Counts'!$A$87:$I$118,8,FALSE)</f>
        <v>0</v>
      </c>
      <c r="R1497" s="171">
        <f>VLOOKUP(C1497&amp;D1497&amp;A1497,'Delivery Counts'!$A$87:$I$118,9,FALSE)</f>
        <v>0</v>
      </c>
      <c r="S1497" s="16">
        <f t="shared" si="81"/>
        <v>0</v>
      </c>
      <c r="T1497" s="237"/>
      <c r="U1497" s="237"/>
    </row>
    <row r="1498" spans="1:21" s="172" customFormat="1">
      <c r="A1498" s="38">
        <v>18</v>
      </c>
      <c r="B1498" s="39">
        <f t="shared" si="79"/>
        <v>0</v>
      </c>
      <c r="C1498" s="39" t="str">
        <f t="shared" si="80"/>
        <v>2020 Initial Year</v>
      </c>
      <c r="D1498" s="40">
        <v>3</v>
      </c>
      <c r="E1498" s="40">
        <v>18</v>
      </c>
      <c r="F1498" s="40" t="s">
        <v>739</v>
      </c>
      <c r="G1498" s="40" t="s">
        <v>138</v>
      </c>
      <c r="H1498" s="40" t="s">
        <v>73</v>
      </c>
      <c r="I1498" s="658" t="s">
        <v>528</v>
      </c>
      <c r="J1498" s="303">
        <v>0</v>
      </c>
      <c r="K1498" s="304">
        <v>0</v>
      </c>
      <c r="L1498" s="305">
        <v>0</v>
      </c>
      <c r="M1498" s="305">
        <v>0</v>
      </c>
      <c r="N1498" s="303">
        <v>0</v>
      </c>
      <c r="O1498" s="306">
        <v>0</v>
      </c>
      <c r="P1498" s="303">
        <v>0</v>
      </c>
      <c r="Q1498" s="171">
        <f>VLOOKUP(C1498&amp;D1498&amp;A1498,'Delivery Counts'!$A$87:$I$118,8,FALSE)</f>
        <v>0</v>
      </c>
      <c r="R1498" s="171">
        <f>VLOOKUP(C1498&amp;D1498&amp;A1498,'Delivery Counts'!$A$87:$I$118,9,FALSE)</f>
        <v>0</v>
      </c>
      <c r="S1498" s="16">
        <f t="shared" si="81"/>
        <v>0</v>
      </c>
      <c r="T1498" s="237"/>
      <c r="U1498" s="237"/>
    </row>
    <row r="1499" spans="1:21" s="172" customFormat="1">
      <c r="A1499" s="38">
        <v>18</v>
      </c>
      <c r="B1499" s="39">
        <f t="shared" si="64"/>
        <v>0</v>
      </c>
      <c r="C1499" s="39" t="str">
        <f t="shared" si="80"/>
        <v>2020 Initial Year</v>
      </c>
      <c r="D1499" s="40">
        <v>3</v>
      </c>
      <c r="E1499" s="40">
        <v>18</v>
      </c>
      <c r="F1499" s="40" t="s">
        <v>739</v>
      </c>
      <c r="G1499" s="40" t="s">
        <v>138</v>
      </c>
      <c r="H1499" s="40" t="s">
        <v>409</v>
      </c>
      <c r="I1499" s="640" t="s">
        <v>803</v>
      </c>
      <c r="J1499" s="303">
        <v>0</v>
      </c>
      <c r="K1499" s="304">
        <v>0</v>
      </c>
      <c r="L1499" s="305">
        <v>0</v>
      </c>
      <c r="M1499" s="305">
        <v>0</v>
      </c>
      <c r="N1499" s="303">
        <v>0</v>
      </c>
      <c r="O1499" s="306">
        <v>0</v>
      </c>
      <c r="P1499" s="303">
        <v>0</v>
      </c>
      <c r="Q1499" s="171">
        <f>VLOOKUP(C1499&amp;D1499&amp;A1499,'Delivery Counts'!$A$87:$I$118,8,FALSE)</f>
        <v>0</v>
      </c>
      <c r="R1499" s="171">
        <f>VLOOKUP(C1499&amp;D1499&amp;A1499,'Delivery Counts'!$A$87:$I$118,9,FALSE)</f>
        <v>0</v>
      </c>
      <c r="S1499" s="16">
        <f t="shared" si="81"/>
        <v>0</v>
      </c>
      <c r="T1499" s="237"/>
      <c r="U1499" s="237"/>
    </row>
    <row r="1500" spans="1:21" s="172" customFormat="1">
      <c r="A1500" s="38">
        <v>19</v>
      </c>
      <c r="B1500" s="39">
        <f t="shared" si="64"/>
        <v>0</v>
      </c>
      <c r="C1500" s="39" t="str">
        <f t="shared" si="80"/>
        <v>2020 Initial Year</v>
      </c>
      <c r="D1500" s="40">
        <v>3</v>
      </c>
      <c r="E1500" s="40">
        <v>19</v>
      </c>
      <c r="F1500" s="40" t="s">
        <v>739</v>
      </c>
      <c r="G1500" s="40" t="s">
        <v>139</v>
      </c>
      <c r="H1500" s="40" t="s">
        <v>211</v>
      </c>
      <c r="I1500" s="640" t="s">
        <v>261</v>
      </c>
      <c r="J1500" s="303">
        <v>0</v>
      </c>
      <c r="K1500" s="304">
        <v>0</v>
      </c>
      <c r="L1500" s="305">
        <v>0</v>
      </c>
      <c r="M1500" s="305">
        <v>0</v>
      </c>
      <c r="N1500" s="303">
        <v>0</v>
      </c>
      <c r="O1500" s="306">
        <v>0</v>
      </c>
      <c r="P1500" s="303">
        <v>0</v>
      </c>
      <c r="Q1500" s="171">
        <f>VLOOKUP(C1500&amp;D1500&amp;A1500,'Delivery Counts'!$A$87:$I$118,8,FALSE)</f>
        <v>0</v>
      </c>
      <c r="R1500" s="171">
        <f>VLOOKUP(C1500&amp;D1500&amp;A1500,'Delivery Counts'!$A$87:$I$118,9,FALSE)</f>
        <v>0</v>
      </c>
      <c r="S1500" s="16">
        <f t="shared" si="81"/>
        <v>0</v>
      </c>
      <c r="T1500" s="237"/>
      <c r="U1500" s="237"/>
    </row>
    <row r="1501" spans="1:21" s="172" customFormat="1">
      <c r="A1501" s="38">
        <v>19</v>
      </c>
      <c r="B1501" s="39">
        <f t="shared" ref="B1501:B1516" si="82">$B$6</f>
        <v>0</v>
      </c>
      <c r="C1501" s="39" t="str">
        <f t="shared" si="80"/>
        <v>2020 Initial Year</v>
      </c>
      <c r="D1501" s="40">
        <v>3</v>
      </c>
      <c r="E1501" s="40">
        <v>19</v>
      </c>
      <c r="F1501" s="40" t="s">
        <v>739</v>
      </c>
      <c r="G1501" s="311" t="s">
        <v>139</v>
      </c>
      <c r="H1501" s="40" t="s">
        <v>214</v>
      </c>
      <c r="I1501" s="658" t="s">
        <v>676</v>
      </c>
      <c r="J1501" s="303">
        <v>0</v>
      </c>
      <c r="K1501" s="304">
        <v>0</v>
      </c>
      <c r="L1501" s="305">
        <v>0</v>
      </c>
      <c r="M1501" s="305">
        <v>0</v>
      </c>
      <c r="N1501" s="303">
        <v>0</v>
      </c>
      <c r="O1501" s="306">
        <v>0</v>
      </c>
      <c r="P1501" s="303">
        <v>0</v>
      </c>
      <c r="Q1501" s="171">
        <f>VLOOKUP(C1501&amp;D1501&amp;A1501,'Delivery Counts'!$A$87:$I$118,8,FALSE)</f>
        <v>0</v>
      </c>
      <c r="R1501" s="171">
        <f>VLOOKUP(C1501&amp;D1501&amp;A1501,'Delivery Counts'!$A$87:$I$118,9,FALSE)</f>
        <v>0</v>
      </c>
      <c r="S1501" s="16">
        <f t="shared" si="81"/>
        <v>0</v>
      </c>
      <c r="T1501" s="237"/>
      <c r="U1501" s="237"/>
    </row>
    <row r="1502" spans="1:21" s="172" customFormat="1">
      <c r="A1502" s="38">
        <v>19</v>
      </c>
      <c r="B1502" s="39">
        <f t="shared" si="82"/>
        <v>0</v>
      </c>
      <c r="C1502" s="39" t="str">
        <f t="shared" si="80"/>
        <v>2020 Initial Year</v>
      </c>
      <c r="D1502" s="40">
        <v>3</v>
      </c>
      <c r="E1502" s="40">
        <v>19</v>
      </c>
      <c r="F1502" s="40" t="s">
        <v>739</v>
      </c>
      <c r="G1502" s="311" t="s">
        <v>139</v>
      </c>
      <c r="H1502" s="40" t="s">
        <v>215</v>
      </c>
      <c r="I1502" s="658" t="s">
        <v>216</v>
      </c>
      <c r="J1502" s="303">
        <v>0</v>
      </c>
      <c r="K1502" s="304">
        <v>0</v>
      </c>
      <c r="L1502" s="305">
        <v>0</v>
      </c>
      <c r="M1502" s="305">
        <v>0</v>
      </c>
      <c r="N1502" s="303">
        <v>0</v>
      </c>
      <c r="O1502" s="306">
        <v>0</v>
      </c>
      <c r="P1502" s="303">
        <v>0</v>
      </c>
      <c r="Q1502" s="171">
        <f>VLOOKUP(C1502&amp;D1502&amp;A1502,'Delivery Counts'!$A$87:$I$118,8,FALSE)</f>
        <v>0</v>
      </c>
      <c r="R1502" s="171">
        <f>VLOOKUP(C1502&amp;D1502&amp;A1502,'Delivery Counts'!$A$87:$I$118,9,FALSE)</f>
        <v>0</v>
      </c>
      <c r="S1502" s="16">
        <f t="shared" si="81"/>
        <v>0</v>
      </c>
      <c r="T1502" s="237"/>
      <c r="U1502" s="237"/>
    </row>
    <row r="1503" spans="1:21">
      <c r="A1503" s="38">
        <v>19</v>
      </c>
      <c r="B1503" s="39">
        <f t="shared" si="82"/>
        <v>0</v>
      </c>
      <c r="C1503" s="39" t="str">
        <f t="shared" si="80"/>
        <v>2020 Initial Year</v>
      </c>
      <c r="D1503" s="40">
        <v>3</v>
      </c>
      <c r="E1503" s="40">
        <v>19</v>
      </c>
      <c r="F1503" s="40" t="s">
        <v>739</v>
      </c>
      <c r="G1503" s="311" t="s">
        <v>139</v>
      </c>
      <c r="H1503" s="40" t="s">
        <v>217</v>
      </c>
      <c r="I1503" s="658" t="s">
        <v>262</v>
      </c>
      <c r="J1503" s="303">
        <v>0</v>
      </c>
      <c r="K1503" s="304">
        <v>0</v>
      </c>
      <c r="L1503" s="305">
        <v>0</v>
      </c>
      <c r="M1503" s="305">
        <v>0</v>
      </c>
      <c r="N1503" s="303">
        <v>0</v>
      </c>
      <c r="O1503" s="306">
        <v>0</v>
      </c>
      <c r="P1503" s="303">
        <v>0</v>
      </c>
      <c r="Q1503" s="171">
        <f>VLOOKUP(C1503&amp;D1503&amp;A1503,'Delivery Counts'!$A$87:$I$118,8,FALSE)</f>
        <v>0</v>
      </c>
      <c r="R1503" s="171">
        <f>VLOOKUP(C1503&amp;D1503&amp;A1503,'Delivery Counts'!$A$87:$I$118,9,FALSE)</f>
        <v>0</v>
      </c>
      <c r="S1503" s="16">
        <f t="shared" si="81"/>
        <v>0</v>
      </c>
    </row>
    <row r="1504" spans="1:21">
      <c r="A1504" s="38">
        <v>19</v>
      </c>
      <c r="B1504" s="39">
        <f t="shared" si="82"/>
        <v>0</v>
      </c>
      <c r="C1504" s="39" t="str">
        <f t="shared" si="80"/>
        <v>2020 Initial Year</v>
      </c>
      <c r="D1504" s="40">
        <v>3</v>
      </c>
      <c r="E1504" s="40">
        <v>19</v>
      </c>
      <c r="F1504" s="40" t="s">
        <v>739</v>
      </c>
      <c r="G1504" s="311" t="s">
        <v>139</v>
      </c>
      <c r="H1504" s="40" t="s">
        <v>218</v>
      </c>
      <c r="I1504" s="658" t="s">
        <v>677</v>
      </c>
      <c r="J1504" s="303">
        <v>0</v>
      </c>
      <c r="K1504" s="304">
        <v>0</v>
      </c>
      <c r="L1504" s="305">
        <v>0</v>
      </c>
      <c r="M1504" s="305">
        <v>0</v>
      </c>
      <c r="N1504" s="303">
        <v>0</v>
      </c>
      <c r="O1504" s="306">
        <v>0</v>
      </c>
      <c r="P1504" s="303">
        <v>0</v>
      </c>
      <c r="Q1504" s="171">
        <f>VLOOKUP(C1504&amp;D1504&amp;A1504,'Delivery Counts'!$A$87:$I$118,8,FALSE)</f>
        <v>0</v>
      </c>
      <c r="R1504" s="171">
        <f>VLOOKUP(C1504&amp;D1504&amp;A1504,'Delivery Counts'!$A$87:$I$118,9,FALSE)</f>
        <v>0</v>
      </c>
      <c r="S1504" s="16">
        <f t="shared" si="81"/>
        <v>0</v>
      </c>
    </row>
    <row r="1505" spans="1:21" s="172" customFormat="1">
      <c r="A1505" s="38">
        <v>19</v>
      </c>
      <c r="B1505" s="39">
        <f t="shared" si="82"/>
        <v>0</v>
      </c>
      <c r="C1505" s="39" t="str">
        <f t="shared" si="80"/>
        <v>2020 Initial Year</v>
      </c>
      <c r="D1505" s="40">
        <v>3</v>
      </c>
      <c r="E1505" s="40">
        <v>19</v>
      </c>
      <c r="F1505" s="40" t="s">
        <v>739</v>
      </c>
      <c r="G1505" s="311" t="s">
        <v>139</v>
      </c>
      <c r="H1505" s="40" t="s">
        <v>219</v>
      </c>
      <c r="I1505" s="658" t="s">
        <v>263</v>
      </c>
      <c r="J1505" s="303">
        <v>0</v>
      </c>
      <c r="K1505" s="304">
        <v>0</v>
      </c>
      <c r="L1505" s="305">
        <v>0</v>
      </c>
      <c r="M1505" s="305">
        <v>0</v>
      </c>
      <c r="N1505" s="303">
        <v>0</v>
      </c>
      <c r="O1505" s="306">
        <v>0</v>
      </c>
      <c r="P1505" s="303">
        <v>0</v>
      </c>
      <c r="Q1505" s="171">
        <f>VLOOKUP(C1505&amp;D1505&amp;A1505,'Delivery Counts'!$A$87:$I$118,8,FALSE)</f>
        <v>0</v>
      </c>
      <c r="R1505" s="171">
        <f>VLOOKUP(C1505&amp;D1505&amp;A1505,'Delivery Counts'!$A$87:$I$118,9,FALSE)</f>
        <v>0</v>
      </c>
      <c r="S1505" s="16">
        <f t="shared" si="81"/>
        <v>0</v>
      </c>
    </row>
    <row r="1506" spans="1:21" s="172" customFormat="1">
      <c r="A1506" s="38">
        <v>19</v>
      </c>
      <c r="B1506" s="39">
        <f t="shared" si="82"/>
        <v>0</v>
      </c>
      <c r="C1506" s="39" t="str">
        <f t="shared" si="80"/>
        <v>2020 Initial Year</v>
      </c>
      <c r="D1506" s="40">
        <v>3</v>
      </c>
      <c r="E1506" s="40">
        <v>19</v>
      </c>
      <c r="F1506" s="40" t="s">
        <v>739</v>
      </c>
      <c r="G1506" s="311" t="s">
        <v>139</v>
      </c>
      <c r="H1506" s="40" t="s">
        <v>220</v>
      </c>
      <c r="I1506" s="658" t="s">
        <v>675</v>
      </c>
      <c r="J1506" s="303">
        <v>0</v>
      </c>
      <c r="K1506" s="304">
        <v>0</v>
      </c>
      <c r="L1506" s="305">
        <v>0</v>
      </c>
      <c r="M1506" s="305">
        <v>0</v>
      </c>
      <c r="N1506" s="303">
        <v>0</v>
      </c>
      <c r="O1506" s="306">
        <v>0</v>
      </c>
      <c r="P1506" s="303">
        <v>0</v>
      </c>
      <c r="Q1506" s="171">
        <f>VLOOKUP(C1506&amp;D1506&amp;A1506,'Delivery Counts'!$A$87:$I$118,8,FALSE)</f>
        <v>0</v>
      </c>
      <c r="R1506" s="171">
        <f>VLOOKUP(C1506&amp;D1506&amp;A1506,'Delivery Counts'!$A$87:$I$118,9,FALSE)</f>
        <v>0</v>
      </c>
      <c r="S1506" s="16">
        <f t="shared" si="81"/>
        <v>0</v>
      </c>
      <c r="T1506" s="237"/>
      <c r="U1506" s="237"/>
    </row>
    <row r="1507" spans="1:21" s="172" customFormat="1">
      <c r="A1507" s="38">
        <v>19</v>
      </c>
      <c r="B1507" s="39">
        <f t="shared" si="82"/>
        <v>0</v>
      </c>
      <c r="C1507" s="39" t="str">
        <f t="shared" si="80"/>
        <v>2020 Initial Year</v>
      </c>
      <c r="D1507" s="40">
        <v>3</v>
      </c>
      <c r="E1507" s="40">
        <v>19</v>
      </c>
      <c r="F1507" s="40" t="s">
        <v>739</v>
      </c>
      <c r="G1507" s="311" t="s">
        <v>139</v>
      </c>
      <c r="H1507" s="40" t="s">
        <v>221</v>
      </c>
      <c r="I1507" s="658" t="s">
        <v>264</v>
      </c>
      <c r="J1507" s="303">
        <v>0</v>
      </c>
      <c r="K1507" s="304">
        <v>0</v>
      </c>
      <c r="L1507" s="305">
        <v>0</v>
      </c>
      <c r="M1507" s="305">
        <v>0</v>
      </c>
      <c r="N1507" s="303">
        <v>0</v>
      </c>
      <c r="O1507" s="306">
        <v>0</v>
      </c>
      <c r="P1507" s="303">
        <v>0</v>
      </c>
      <c r="Q1507" s="171">
        <f>VLOOKUP(C1507&amp;D1507&amp;A1507,'Delivery Counts'!$A$87:$I$118,8,FALSE)</f>
        <v>0</v>
      </c>
      <c r="R1507" s="171">
        <f>VLOOKUP(C1507&amp;D1507&amp;A1507,'Delivery Counts'!$A$87:$I$118,9,FALSE)</f>
        <v>0</v>
      </c>
      <c r="S1507" s="16">
        <f t="shared" si="81"/>
        <v>0</v>
      </c>
      <c r="T1507" s="237"/>
      <c r="U1507" s="237"/>
    </row>
    <row r="1508" spans="1:21" s="172" customFormat="1">
      <c r="A1508" s="38">
        <v>19</v>
      </c>
      <c r="B1508" s="39">
        <f t="shared" si="82"/>
        <v>0</v>
      </c>
      <c r="C1508" s="39" t="str">
        <f t="shared" si="80"/>
        <v>2020 Initial Year</v>
      </c>
      <c r="D1508" s="40">
        <v>3</v>
      </c>
      <c r="E1508" s="40">
        <v>19</v>
      </c>
      <c r="F1508" s="40" t="s">
        <v>739</v>
      </c>
      <c r="G1508" s="311" t="s">
        <v>139</v>
      </c>
      <c r="H1508" s="40" t="s">
        <v>222</v>
      </c>
      <c r="I1508" s="658" t="s">
        <v>206</v>
      </c>
      <c r="J1508" s="303">
        <v>0</v>
      </c>
      <c r="K1508" s="304">
        <v>0</v>
      </c>
      <c r="L1508" s="305">
        <v>0</v>
      </c>
      <c r="M1508" s="305">
        <v>0</v>
      </c>
      <c r="N1508" s="303">
        <v>0</v>
      </c>
      <c r="O1508" s="306">
        <v>0</v>
      </c>
      <c r="P1508" s="303">
        <v>0</v>
      </c>
      <c r="Q1508" s="171">
        <f>VLOOKUP(C1508&amp;D1508&amp;A1508,'Delivery Counts'!$A$87:$I$118,8,FALSE)</f>
        <v>0</v>
      </c>
      <c r="R1508" s="171">
        <f>VLOOKUP(C1508&amp;D1508&amp;A1508,'Delivery Counts'!$A$87:$I$118,9,FALSE)</f>
        <v>0</v>
      </c>
      <c r="S1508" s="16">
        <f t="shared" si="81"/>
        <v>0</v>
      </c>
      <c r="T1508" s="237"/>
      <c r="U1508" s="237"/>
    </row>
    <row r="1509" spans="1:21" s="172" customFormat="1">
      <c r="A1509" s="38">
        <v>19</v>
      </c>
      <c r="B1509" s="39">
        <f t="shared" si="82"/>
        <v>0</v>
      </c>
      <c r="C1509" s="39" t="str">
        <f t="shared" si="80"/>
        <v>2020 Initial Year</v>
      </c>
      <c r="D1509" s="40">
        <v>3</v>
      </c>
      <c r="E1509" s="40">
        <v>19</v>
      </c>
      <c r="F1509" s="40" t="s">
        <v>739</v>
      </c>
      <c r="G1509" s="311" t="s">
        <v>139</v>
      </c>
      <c r="H1509" s="40" t="s">
        <v>223</v>
      </c>
      <c r="I1509" s="658" t="s">
        <v>181</v>
      </c>
      <c r="J1509" s="303">
        <v>0</v>
      </c>
      <c r="K1509" s="304">
        <v>0</v>
      </c>
      <c r="L1509" s="305">
        <v>0</v>
      </c>
      <c r="M1509" s="305">
        <v>0</v>
      </c>
      <c r="N1509" s="303">
        <v>0</v>
      </c>
      <c r="O1509" s="306">
        <v>0</v>
      </c>
      <c r="P1509" s="303">
        <v>0</v>
      </c>
      <c r="Q1509" s="171">
        <f>VLOOKUP(C1509&amp;D1509&amp;A1509,'Delivery Counts'!$A$87:$I$118,8,FALSE)</f>
        <v>0</v>
      </c>
      <c r="R1509" s="171">
        <f>VLOOKUP(C1509&amp;D1509&amp;A1509,'Delivery Counts'!$A$87:$I$118,9,FALSE)</f>
        <v>0</v>
      </c>
      <c r="S1509" s="16">
        <f t="shared" si="81"/>
        <v>0</v>
      </c>
      <c r="T1509" s="237"/>
      <c r="U1509" s="237"/>
    </row>
    <row r="1510" spans="1:21" s="172" customFormat="1">
      <c r="A1510" s="38">
        <v>19</v>
      </c>
      <c r="B1510" s="39">
        <f t="shared" si="82"/>
        <v>0</v>
      </c>
      <c r="C1510" s="39" t="str">
        <f t="shared" si="80"/>
        <v>2020 Initial Year</v>
      </c>
      <c r="D1510" s="40">
        <v>3</v>
      </c>
      <c r="E1510" s="40">
        <v>19</v>
      </c>
      <c r="F1510" s="40" t="s">
        <v>739</v>
      </c>
      <c r="G1510" s="311" t="s">
        <v>139</v>
      </c>
      <c r="H1510" s="40" t="s">
        <v>150</v>
      </c>
      <c r="I1510" s="658" t="s">
        <v>204</v>
      </c>
      <c r="J1510" s="303">
        <v>0</v>
      </c>
      <c r="K1510" s="304">
        <v>0</v>
      </c>
      <c r="L1510" s="305">
        <v>0</v>
      </c>
      <c r="M1510" s="305">
        <v>0</v>
      </c>
      <c r="N1510" s="303">
        <v>0</v>
      </c>
      <c r="O1510" s="306">
        <v>0</v>
      </c>
      <c r="P1510" s="303">
        <v>0</v>
      </c>
      <c r="Q1510" s="171">
        <f>VLOOKUP(C1510&amp;D1510&amp;A1510,'Delivery Counts'!$A$87:$I$118,8,FALSE)</f>
        <v>0</v>
      </c>
      <c r="R1510" s="171">
        <f>VLOOKUP(C1510&amp;D1510&amp;A1510,'Delivery Counts'!$A$87:$I$118,9,FALSE)</f>
        <v>0</v>
      </c>
      <c r="S1510" s="16">
        <f t="shared" si="81"/>
        <v>0</v>
      </c>
      <c r="T1510" s="237"/>
      <c r="U1510" s="237"/>
    </row>
    <row r="1511" spans="1:21" s="172" customFormat="1">
      <c r="A1511" s="38">
        <v>19</v>
      </c>
      <c r="B1511" s="39">
        <f t="shared" si="82"/>
        <v>0</v>
      </c>
      <c r="C1511" s="39" t="str">
        <f t="shared" si="80"/>
        <v>2020 Initial Year</v>
      </c>
      <c r="D1511" s="40">
        <v>3</v>
      </c>
      <c r="E1511" s="40">
        <v>19</v>
      </c>
      <c r="F1511" s="40" t="s">
        <v>739</v>
      </c>
      <c r="G1511" s="311" t="s">
        <v>139</v>
      </c>
      <c r="H1511" s="40" t="s">
        <v>151</v>
      </c>
      <c r="I1511" s="658" t="s">
        <v>205</v>
      </c>
      <c r="J1511" s="303">
        <v>0</v>
      </c>
      <c r="K1511" s="304">
        <v>0</v>
      </c>
      <c r="L1511" s="305">
        <v>0</v>
      </c>
      <c r="M1511" s="305">
        <v>0</v>
      </c>
      <c r="N1511" s="303">
        <v>0</v>
      </c>
      <c r="O1511" s="306">
        <v>0</v>
      </c>
      <c r="P1511" s="303">
        <v>0</v>
      </c>
      <c r="Q1511" s="171">
        <f>VLOOKUP(C1511&amp;D1511&amp;A1511,'Delivery Counts'!$A$87:$I$118,8,FALSE)</f>
        <v>0</v>
      </c>
      <c r="R1511" s="171">
        <f>VLOOKUP(C1511&amp;D1511&amp;A1511,'Delivery Counts'!$A$87:$I$118,9,FALSE)</f>
        <v>0</v>
      </c>
      <c r="S1511" s="16">
        <f t="shared" si="81"/>
        <v>0</v>
      </c>
      <c r="T1511" s="237"/>
      <c r="U1511" s="237"/>
    </row>
    <row r="1512" spans="1:21" s="172" customFormat="1">
      <c r="A1512" s="38">
        <v>19</v>
      </c>
      <c r="B1512" s="39">
        <f t="shared" si="82"/>
        <v>0</v>
      </c>
      <c r="C1512" s="39" t="str">
        <f t="shared" si="80"/>
        <v>2020 Initial Year</v>
      </c>
      <c r="D1512" s="40">
        <v>3</v>
      </c>
      <c r="E1512" s="40">
        <v>19</v>
      </c>
      <c r="F1512" s="40" t="s">
        <v>739</v>
      </c>
      <c r="G1512" s="311" t="s">
        <v>139</v>
      </c>
      <c r="H1512" s="40" t="s">
        <v>152</v>
      </c>
      <c r="I1512" s="658" t="s">
        <v>182</v>
      </c>
      <c r="J1512" s="303">
        <v>0</v>
      </c>
      <c r="K1512" s="304">
        <v>0</v>
      </c>
      <c r="L1512" s="305">
        <v>0</v>
      </c>
      <c r="M1512" s="305">
        <v>0</v>
      </c>
      <c r="N1512" s="303">
        <v>0</v>
      </c>
      <c r="O1512" s="306">
        <v>0</v>
      </c>
      <c r="P1512" s="303">
        <v>0</v>
      </c>
      <c r="Q1512" s="171">
        <f>VLOOKUP(C1512&amp;D1512&amp;A1512,'Delivery Counts'!$A$87:$I$118,8,FALSE)</f>
        <v>0</v>
      </c>
      <c r="R1512" s="171">
        <f>VLOOKUP(C1512&amp;D1512&amp;A1512,'Delivery Counts'!$A$87:$I$118,9,FALSE)</f>
        <v>0</v>
      </c>
      <c r="S1512" s="16">
        <f t="shared" si="81"/>
        <v>0</v>
      </c>
      <c r="T1512" s="237"/>
      <c r="U1512" s="237"/>
    </row>
    <row r="1513" spans="1:21" s="172" customFormat="1">
      <c r="A1513" s="38">
        <v>19</v>
      </c>
      <c r="B1513" s="39">
        <f t="shared" si="82"/>
        <v>0</v>
      </c>
      <c r="C1513" s="39" t="str">
        <f t="shared" si="80"/>
        <v>2020 Initial Year</v>
      </c>
      <c r="D1513" s="40">
        <v>3</v>
      </c>
      <c r="E1513" s="40">
        <v>19</v>
      </c>
      <c r="F1513" s="40" t="s">
        <v>739</v>
      </c>
      <c r="G1513" s="311" t="s">
        <v>139</v>
      </c>
      <c r="H1513" s="40" t="s">
        <v>70</v>
      </c>
      <c r="I1513" s="658" t="s">
        <v>265</v>
      </c>
      <c r="J1513" s="303">
        <v>0</v>
      </c>
      <c r="K1513" s="304">
        <v>0</v>
      </c>
      <c r="L1513" s="305">
        <v>0</v>
      </c>
      <c r="M1513" s="305">
        <v>0</v>
      </c>
      <c r="N1513" s="303">
        <v>0</v>
      </c>
      <c r="O1513" s="306">
        <v>0</v>
      </c>
      <c r="P1513" s="303">
        <v>0</v>
      </c>
      <c r="Q1513" s="171">
        <f>VLOOKUP(C1513&amp;D1513&amp;A1513,'Delivery Counts'!$A$87:$I$118,8,FALSE)</f>
        <v>0</v>
      </c>
      <c r="R1513" s="171">
        <f>VLOOKUP(C1513&amp;D1513&amp;A1513,'Delivery Counts'!$A$87:$I$118,9,FALSE)</f>
        <v>0</v>
      </c>
      <c r="S1513" s="16">
        <f t="shared" si="81"/>
        <v>0</v>
      </c>
      <c r="T1513" s="237"/>
      <c r="U1513" s="237"/>
    </row>
    <row r="1514" spans="1:21" s="172" customFormat="1">
      <c r="A1514" s="38">
        <v>19</v>
      </c>
      <c r="B1514" s="39">
        <f t="shared" si="82"/>
        <v>0</v>
      </c>
      <c r="C1514" s="39" t="str">
        <f t="shared" si="80"/>
        <v>2020 Initial Year</v>
      </c>
      <c r="D1514" s="40">
        <v>3</v>
      </c>
      <c r="E1514" s="40">
        <v>19</v>
      </c>
      <c r="F1514" s="40" t="s">
        <v>739</v>
      </c>
      <c r="G1514" s="311" t="s">
        <v>139</v>
      </c>
      <c r="H1514" s="40" t="s">
        <v>71</v>
      </c>
      <c r="I1514" s="658" t="s">
        <v>266</v>
      </c>
      <c r="J1514" s="303">
        <v>0</v>
      </c>
      <c r="K1514" s="304">
        <v>0</v>
      </c>
      <c r="L1514" s="305">
        <v>0</v>
      </c>
      <c r="M1514" s="305">
        <v>0</v>
      </c>
      <c r="N1514" s="303">
        <v>0</v>
      </c>
      <c r="O1514" s="306">
        <v>0</v>
      </c>
      <c r="P1514" s="303">
        <v>0</v>
      </c>
      <c r="Q1514" s="171">
        <f>VLOOKUP(C1514&amp;D1514&amp;A1514,'Delivery Counts'!$A$87:$I$118,8,FALSE)</f>
        <v>0</v>
      </c>
      <c r="R1514" s="171">
        <f>VLOOKUP(C1514&amp;D1514&amp;A1514,'Delivery Counts'!$A$87:$I$118,9,FALSE)</f>
        <v>0</v>
      </c>
      <c r="S1514" s="16">
        <f t="shared" si="81"/>
        <v>0</v>
      </c>
      <c r="T1514" s="237"/>
      <c r="U1514" s="237"/>
    </row>
    <row r="1515" spans="1:21" s="172" customFormat="1">
      <c r="A1515" s="38">
        <v>19</v>
      </c>
      <c r="B1515" s="39">
        <f t="shared" si="82"/>
        <v>0</v>
      </c>
      <c r="C1515" s="39" t="str">
        <f t="shared" si="80"/>
        <v>2020 Initial Year</v>
      </c>
      <c r="D1515" s="40">
        <v>3</v>
      </c>
      <c r="E1515" s="40">
        <v>19</v>
      </c>
      <c r="F1515" s="40" t="s">
        <v>739</v>
      </c>
      <c r="G1515" s="311" t="s">
        <v>139</v>
      </c>
      <c r="H1515" s="40" t="s">
        <v>72</v>
      </c>
      <c r="I1515" s="658" t="s">
        <v>527</v>
      </c>
      <c r="J1515" s="303">
        <v>0</v>
      </c>
      <c r="K1515" s="304">
        <v>0</v>
      </c>
      <c r="L1515" s="305">
        <v>0</v>
      </c>
      <c r="M1515" s="305">
        <v>0</v>
      </c>
      <c r="N1515" s="303">
        <v>0</v>
      </c>
      <c r="O1515" s="306">
        <v>0</v>
      </c>
      <c r="P1515" s="303">
        <v>0</v>
      </c>
      <c r="Q1515" s="171">
        <f>VLOOKUP(C1515&amp;D1515&amp;A1515,'Delivery Counts'!$A$87:$I$118,8,FALSE)</f>
        <v>0</v>
      </c>
      <c r="R1515" s="171">
        <f>VLOOKUP(C1515&amp;D1515&amp;A1515,'Delivery Counts'!$A$87:$I$118,9,FALSE)</f>
        <v>0</v>
      </c>
      <c r="S1515" s="16">
        <f t="shared" si="81"/>
        <v>0</v>
      </c>
      <c r="T1515" s="237"/>
      <c r="U1515" s="237"/>
    </row>
    <row r="1516" spans="1:21" s="172" customFormat="1">
      <c r="A1516" s="38">
        <v>19</v>
      </c>
      <c r="B1516" s="39">
        <f t="shared" si="82"/>
        <v>0</v>
      </c>
      <c r="C1516" s="39" t="str">
        <f t="shared" si="80"/>
        <v>2020 Initial Year</v>
      </c>
      <c r="D1516" s="40">
        <v>3</v>
      </c>
      <c r="E1516" s="40">
        <v>19</v>
      </c>
      <c r="F1516" s="40" t="s">
        <v>739</v>
      </c>
      <c r="G1516" s="40" t="s">
        <v>139</v>
      </c>
      <c r="H1516" s="40" t="s">
        <v>73</v>
      </c>
      <c r="I1516" s="658" t="s">
        <v>528</v>
      </c>
      <c r="J1516" s="303">
        <v>0</v>
      </c>
      <c r="K1516" s="304">
        <v>0</v>
      </c>
      <c r="L1516" s="305">
        <v>0</v>
      </c>
      <c r="M1516" s="305">
        <v>0</v>
      </c>
      <c r="N1516" s="303">
        <v>0</v>
      </c>
      <c r="O1516" s="306">
        <v>0</v>
      </c>
      <c r="P1516" s="303">
        <v>0</v>
      </c>
      <c r="Q1516" s="171">
        <f>VLOOKUP(C1516&amp;D1516&amp;A1516,'Delivery Counts'!$A$87:$I$118,8,FALSE)</f>
        <v>0</v>
      </c>
      <c r="R1516" s="171">
        <f>VLOOKUP(C1516&amp;D1516&amp;A1516,'Delivery Counts'!$A$87:$I$118,9,FALSE)</f>
        <v>0</v>
      </c>
      <c r="S1516" s="16">
        <f t="shared" si="81"/>
        <v>0</v>
      </c>
      <c r="T1516" s="237"/>
      <c r="U1516" s="237"/>
    </row>
    <row r="1517" spans="1:21" s="172" customFormat="1">
      <c r="A1517" s="38">
        <v>19</v>
      </c>
      <c r="B1517" s="39">
        <f t="shared" si="64"/>
        <v>0</v>
      </c>
      <c r="C1517" s="39" t="str">
        <f t="shared" si="80"/>
        <v>2020 Initial Year</v>
      </c>
      <c r="D1517" s="40">
        <v>3</v>
      </c>
      <c r="E1517" s="40">
        <v>19</v>
      </c>
      <c r="F1517" s="40" t="s">
        <v>739</v>
      </c>
      <c r="G1517" s="40" t="s">
        <v>139</v>
      </c>
      <c r="H1517" s="40" t="s">
        <v>409</v>
      </c>
      <c r="I1517" s="640" t="s">
        <v>803</v>
      </c>
      <c r="J1517" s="303">
        <v>0</v>
      </c>
      <c r="K1517" s="304">
        <v>0</v>
      </c>
      <c r="L1517" s="305">
        <v>0</v>
      </c>
      <c r="M1517" s="305">
        <v>0</v>
      </c>
      <c r="N1517" s="303">
        <v>0</v>
      </c>
      <c r="O1517" s="306">
        <v>0</v>
      </c>
      <c r="P1517" s="303">
        <v>0</v>
      </c>
      <c r="Q1517" s="171">
        <f>VLOOKUP(C1517&amp;D1517&amp;A1517,'Delivery Counts'!$A$87:$I$118,8,FALSE)</f>
        <v>0</v>
      </c>
      <c r="R1517" s="171">
        <f>VLOOKUP(C1517&amp;D1517&amp;A1517,'Delivery Counts'!$A$87:$I$118,9,FALSE)</f>
        <v>0</v>
      </c>
      <c r="S1517" s="16">
        <f t="shared" si="81"/>
        <v>0</v>
      </c>
      <c r="T1517" s="237"/>
      <c r="U1517" s="237"/>
    </row>
    <row r="1518" spans="1:21" s="172" customFormat="1">
      <c r="A1518" s="38">
        <v>20</v>
      </c>
      <c r="B1518" s="39">
        <f t="shared" si="64"/>
        <v>0</v>
      </c>
      <c r="C1518" s="39" t="str">
        <f t="shared" si="80"/>
        <v>2020 Initial Year</v>
      </c>
      <c r="D1518" s="40">
        <v>3</v>
      </c>
      <c r="E1518" s="40">
        <v>20</v>
      </c>
      <c r="F1518" s="662" t="s">
        <v>740</v>
      </c>
      <c r="G1518" s="40" t="s">
        <v>138</v>
      </c>
      <c r="H1518" s="40" t="s">
        <v>211</v>
      </c>
      <c r="I1518" s="640" t="s">
        <v>261</v>
      </c>
      <c r="J1518" s="303">
        <v>0</v>
      </c>
      <c r="K1518" s="304">
        <v>0</v>
      </c>
      <c r="L1518" s="305">
        <v>0</v>
      </c>
      <c r="M1518" s="305">
        <v>0</v>
      </c>
      <c r="N1518" s="303">
        <v>0</v>
      </c>
      <c r="O1518" s="306">
        <v>0</v>
      </c>
      <c r="P1518" s="303">
        <v>0</v>
      </c>
      <c r="Q1518" s="171">
        <f>VLOOKUP(C1518&amp;D1518&amp;A1518,'Delivery Counts'!$A$87:$I$118,8,FALSE)</f>
        <v>0</v>
      </c>
      <c r="R1518" s="171">
        <f>VLOOKUP(C1518&amp;D1518&amp;A1518,'Delivery Counts'!$A$87:$I$118,9,FALSE)</f>
        <v>0</v>
      </c>
      <c r="S1518" s="16">
        <f t="shared" si="81"/>
        <v>0</v>
      </c>
      <c r="T1518" s="237"/>
      <c r="U1518" s="237"/>
    </row>
    <row r="1519" spans="1:21" s="172" customFormat="1">
      <c r="A1519" s="38">
        <v>20</v>
      </c>
      <c r="B1519" s="39">
        <f t="shared" ref="B1519:B1534" si="83">$B$6</f>
        <v>0</v>
      </c>
      <c r="C1519" s="39" t="str">
        <f t="shared" si="80"/>
        <v>2020 Initial Year</v>
      </c>
      <c r="D1519" s="40">
        <v>3</v>
      </c>
      <c r="E1519" s="40">
        <v>20</v>
      </c>
      <c r="F1519" s="40" t="s">
        <v>740</v>
      </c>
      <c r="G1519" s="311" t="s">
        <v>138</v>
      </c>
      <c r="H1519" s="40" t="s">
        <v>214</v>
      </c>
      <c r="I1519" s="658" t="s">
        <v>676</v>
      </c>
      <c r="J1519" s="303">
        <v>0</v>
      </c>
      <c r="K1519" s="304">
        <v>0</v>
      </c>
      <c r="L1519" s="305">
        <v>0</v>
      </c>
      <c r="M1519" s="305">
        <v>0</v>
      </c>
      <c r="N1519" s="303">
        <v>0</v>
      </c>
      <c r="O1519" s="306">
        <v>0</v>
      </c>
      <c r="P1519" s="303">
        <v>0</v>
      </c>
      <c r="Q1519" s="171">
        <f>VLOOKUP(C1519&amp;D1519&amp;A1519,'Delivery Counts'!$A$87:$I$118,8,FALSE)</f>
        <v>0</v>
      </c>
      <c r="R1519" s="171">
        <f>VLOOKUP(C1519&amp;D1519&amp;A1519,'Delivery Counts'!$A$87:$I$118,9,FALSE)</f>
        <v>0</v>
      </c>
      <c r="S1519" s="16">
        <f t="shared" si="81"/>
        <v>0</v>
      </c>
      <c r="T1519" s="237"/>
      <c r="U1519" s="237"/>
    </row>
    <row r="1520" spans="1:21" s="172" customFormat="1">
      <c r="A1520" s="38">
        <v>20</v>
      </c>
      <c r="B1520" s="39">
        <f t="shared" si="83"/>
        <v>0</v>
      </c>
      <c r="C1520" s="39" t="str">
        <f t="shared" si="80"/>
        <v>2020 Initial Year</v>
      </c>
      <c r="D1520" s="40">
        <v>3</v>
      </c>
      <c r="E1520" s="40">
        <v>20</v>
      </c>
      <c r="F1520" s="40" t="s">
        <v>740</v>
      </c>
      <c r="G1520" s="311" t="s">
        <v>138</v>
      </c>
      <c r="H1520" s="40" t="s">
        <v>215</v>
      </c>
      <c r="I1520" s="658" t="s">
        <v>216</v>
      </c>
      <c r="J1520" s="303">
        <v>0</v>
      </c>
      <c r="K1520" s="304">
        <v>0</v>
      </c>
      <c r="L1520" s="305">
        <v>0</v>
      </c>
      <c r="M1520" s="305">
        <v>0</v>
      </c>
      <c r="N1520" s="303">
        <v>0</v>
      </c>
      <c r="O1520" s="306">
        <v>0</v>
      </c>
      <c r="P1520" s="303">
        <v>0</v>
      </c>
      <c r="Q1520" s="171">
        <f>VLOOKUP(C1520&amp;D1520&amp;A1520,'Delivery Counts'!$A$87:$I$118,8,FALSE)</f>
        <v>0</v>
      </c>
      <c r="R1520" s="171">
        <f>VLOOKUP(C1520&amp;D1520&amp;A1520,'Delivery Counts'!$A$87:$I$118,9,FALSE)</f>
        <v>0</v>
      </c>
      <c r="S1520" s="16">
        <f t="shared" si="81"/>
        <v>0</v>
      </c>
      <c r="T1520" s="237"/>
      <c r="U1520" s="237"/>
    </row>
    <row r="1521" spans="1:21">
      <c r="A1521" s="38">
        <v>20</v>
      </c>
      <c r="B1521" s="39">
        <f t="shared" si="83"/>
        <v>0</v>
      </c>
      <c r="C1521" s="39" t="str">
        <f t="shared" si="80"/>
        <v>2020 Initial Year</v>
      </c>
      <c r="D1521" s="40">
        <v>3</v>
      </c>
      <c r="E1521" s="40">
        <v>20</v>
      </c>
      <c r="F1521" s="40" t="s">
        <v>740</v>
      </c>
      <c r="G1521" s="311" t="s">
        <v>138</v>
      </c>
      <c r="H1521" s="40" t="s">
        <v>217</v>
      </c>
      <c r="I1521" s="658" t="s">
        <v>262</v>
      </c>
      <c r="J1521" s="303">
        <v>0</v>
      </c>
      <c r="K1521" s="304">
        <v>0</v>
      </c>
      <c r="L1521" s="305">
        <v>0</v>
      </c>
      <c r="M1521" s="305">
        <v>0</v>
      </c>
      <c r="N1521" s="303">
        <v>0</v>
      </c>
      <c r="O1521" s="306">
        <v>0</v>
      </c>
      <c r="P1521" s="303">
        <v>0</v>
      </c>
      <c r="Q1521" s="171">
        <f>VLOOKUP(C1521&amp;D1521&amp;A1521,'Delivery Counts'!$A$87:$I$118,8,FALSE)</f>
        <v>0</v>
      </c>
      <c r="R1521" s="171">
        <f>VLOOKUP(C1521&amp;D1521&amp;A1521,'Delivery Counts'!$A$87:$I$118,9,FALSE)</f>
        <v>0</v>
      </c>
      <c r="S1521" s="16">
        <f t="shared" si="81"/>
        <v>0</v>
      </c>
    </row>
    <row r="1522" spans="1:21">
      <c r="A1522" s="38">
        <v>20</v>
      </c>
      <c r="B1522" s="39">
        <f t="shared" si="83"/>
        <v>0</v>
      </c>
      <c r="C1522" s="39" t="str">
        <f t="shared" si="80"/>
        <v>2020 Initial Year</v>
      </c>
      <c r="D1522" s="40">
        <v>3</v>
      </c>
      <c r="E1522" s="40">
        <v>20</v>
      </c>
      <c r="F1522" s="40" t="s">
        <v>740</v>
      </c>
      <c r="G1522" s="311" t="s">
        <v>138</v>
      </c>
      <c r="H1522" s="40" t="s">
        <v>218</v>
      </c>
      <c r="I1522" s="658" t="s">
        <v>677</v>
      </c>
      <c r="J1522" s="303">
        <v>0</v>
      </c>
      <c r="K1522" s="304">
        <v>0</v>
      </c>
      <c r="L1522" s="305">
        <v>0</v>
      </c>
      <c r="M1522" s="305">
        <v>0</v>
      </c>
      <c r="N1522" s="303">
        <v>0</v>
      </c>
      <c r="O1522" s="306">
        <v>0</v>
      </c>
      <c r="P1522" s="303">
        <v>0</v>
      </c>
      <c r="Q1522" s="171">
        <f>VLOOKUP(C1522&amp;D1522&amp;A1522,'Delivery Counts'!$A$87:$I$118,8,FALSE)</f>
        <v>0</v>
      </c>
      <c r="R1522" s="171">
        <f>VLOOKUP(C1522&amp;D1522&amp;A1522,'Delivery Counts'!$A$87:$I$118,9,FALSE)</f>
        <v>0</v>
      </c>
      <c r="S1522" s="16">
        <f t="shared" si="81"/>
        <v>0</v>
      </c>
    </row>
    <row r="1523" spans="1:21" s="172" customFormat="1">
      <c r="A1523" s="38">
        <v>20</v>
      </c>
      <c r="B1523" s="39">
        <f t="shared" si="83"/>
        <v>0</v>
      </c>
      <c r="C1523" s="39" t="str">
        <f t="shared" si="80"/>
        <v>2020 Initial Year</v>
      </c>
      <c r="D1523" s="40">
        <v>3</v>
      </c>
      <c r="E1523" s="40">
        <v>20</v>
      </c>
      <c r="F1523" s="40" t="s">
        <v>740</v>
      </c>
      <c r="G1523" s="311" t="s">
        <v>138</v>
      </c>
      <c r="H1523" s="40" t="s">
        <v>219</v>
      </c>
      <c r="I1523" s="658" t="s">
        <v>263</v>
      </c>
      <c r="J1523" s="303">
        <v>0</v>
      </c>
      <c r="K1523" s="304">
        <v>0</v>
      </c>
      <c r="L1523" s="305">
        <v>0</v>
      </c>
      <c r="M1523" s="305">
        <v>0</v>
      </c>
      <c r="N1523" s="303">
        <v>0</v>
      </c>
      <c r="O1523" s="306">
        <v>0</v>
      </c>
      <c r="P1523" s="303">
        <v>0</v>
      </c>
      <c r="Q1523" s="171">
        <f>VLOOKUP(C1523&amp;D1523&amp;A1523,'Delivery Counts'!$A$87:$I$118,8,FALSE)</f>
        <v>0</v>
      </c>
      <c r="R1523" s="171">
        <f>VLOOKUP(C1523&amp;D1523&amp;A1523,'Delivery Counts'!$A$87:$I$118,9,FALSE)</f>
        <v>0</v>
      </c>
      <c r="S1523" s="16">
        <f t="shared" si="81"/>
        <v>0</v>
      </c>
    </row>
    <row r="1524" spans="1:21" s="172" customFormat="1">
      <c r="A1524" s="38">
        <v>20</v>
      </c>
      <c r="B1524" s="39">
        <f t="shared" si="83"/>
        <v>0</v>
      </c>
      <c r="C1524" s="39" t="str">
        <f t="shared" si="80"/>
        <v>2020 Initial Year</v>
      </c>
      <c r="D1524" s="40">
        <v>3</v>
      </c>
      <c r="E1524" s="40">
        <v>20</v>
      </c>
      <c r="F1524" s="40" t="s">
        <v>740</v>
      </c>
      <c r="G1524" s="311" t="s">
        <v>138</v>
      </c>
      <c r="H1524" s="40" t="s">
        <v>220</v>
      </c>
      <c r="I1524" s="658" t="s">
        <v>675</v>
      </c>
      <c r="J1524" s="303">
        <v>0</v>
      </c>
      <c r="K1524" s="304">
        <v>0</v>
      </c>
      <c r="L1524" s="305">
        <v>0</v>
      </c>
      <c r="M1524" s="305">
        <v>0</v>
      </c>
      <c r="N1524" s="303">
        <v>0</v>
      </c>
      <c r="O1524" s="306">
        <v>0</v>
      </c>
      <c r="P1524" s="303">
        <v>0</v>
      </c>
      <c r="Q1524" s="171">
        <f>VLOOKUP(C1524&amp;D1524&amp;A1524,'Delivery Counts'!$A$87:$I$118,8,FALSE)</f>
        <v>0</v>
      </c>
      <c r="R1524" s="171">
        <f>VLOOKUP(C1524&amp;D1524&amp;A1524,'Delivery Counts'!$A$87:$I$118,9,FALSE)</f>
        <v>0</v>
      </c>
      <c r="S1524" s="16">
        <f t="shared" si="81"/>
        <v>0</v>
      </c>
      <c r="T1524" s="237"/>
      <c r="U1524" s="237"/>
    </row>
    <row r="1525" spans="1:21" s="172" customFormat="1">
      <c r="A1525" s="38">
        <v>20</v>
      </c>
      <c r="B1525" s="39">
        <f t="shared" si="83"/>
        <v>0</v>
      </c>
      <c r="C1525" s="39" t="str">
        <f t="shared" si="80"/>
        <v>2020 Initial Year</v>
      </c>
      <c r="D1525" s="40">
        <v>3</v>
      </c>
      <c r="E1525" s="40">
        <v>20</v>
      </c>
      <c r="F1525" s="40" t="s">
        <v>740</v>
      </c>
      <c r="G1525" s="311" t="s">
        <v>138</v>
      </c>
      <c r="H1525" s="40" t="s">
        <v>221</v>
      </c>
      <c r="I1525" s="658" t="s">
        <v>264</v>
      </c>
      <c r="J1525" s="303">
        <v>0</v>
      </c>
      <c r="K1525" s="304">
        <v>0</v>
      </c>
      <c r="L1525" s="305">
        <v>0</v>
      </c>
      <c r="M1525" s="305">
        <v>0</v>
      </c>
      <c r="N1525" s="303">
        <v>0</v>
      </c>
      <c r="O1525" s="306">
        <v>0</v>
      </c>
      <c r="P1525" s="303">
        <v>0</v>
      </c>
      <c r="Q1525" s="171">
        <f>VLOOKUP(C1525&amp;D1525&amp;A1525,'Delivery Counts'!$A$87:$I$118,8,FALSE)</f>
        <v>0</v>
      </c>
      <c r="R1525" s="171">
        <f>VLOOKUP(C1525&amp;D1525&amp;A1525,'Delivery Counts'!$A$87:$I$118,9,FALSE)</f>
        <v>0</v>
      </c>
      <c r="S1525" s="16">
        <f t="shared" si="81"/>
        <v>0</v>
      </c>
      <c r="T1525" s="237"/>
      <c r="U1525" s="237"/>
    </row>
    <row r="1526" spans="1:21" s="172" customFormat="1">
      <c r="A1526" s="38">
        <v>20</v>
      </c>
      <c r="B1526" s="39">
        <f t="shared" si="83"/>
        <v>0</v>
      </c>
      <c r="C1526" s="39" t="str">
        <f t="shared" si="80"/>
        <v>2020 Initial Year</v>
      </c>
      <c r="D1526" s="40">
        <v>3</v>
      </c>
      <c r="E1526" s="40">
        <v>20</v>
      </c>
      <c r="F1526" s="40" t="s">
        <v>740</v>
      </c>
      <c r="G1526" s="311" t="s">
        <v>138</v>
      </c>
      <c r="H1526" s="40" t="s">
        <v>222</v>
      </c>
      <c r="I1526" s="658" t="s">
        <v>206</v>
      </c>
      <c r="J1526" s="303">
        <v>0</v>
      </c>
      <c r="K1526" s="304">
        <v>0</v>
      </c>
      <c r="L1526" s="305">
        <v>0</v>
      </c>
      <c r="M1526" s="305">
        <v>0</v>
      </c>
      <c r="N1526" s="303">
        <v>0</v>
      </c>
      <c r="O1526" s="306">
        <v>0</v>
      </c>
      <c r="P1526" s="303">
        <v>0</v>
      </c>
      <c r="Q1526" s="171">
        <f>VLOOKUP(C1526&amp;D1526&amp;A1526,'Delivery Counts'!$A$87:$I$118,8,FALSE)</f>
        <v>0</v>
      </c>
      <c r="R1526" s="171">
        <f>VLOOKUP(C1526&amp;D1526&amp;A1526,'Delivery Counts'!$A$87:$I$118,9,FALSE)</f>
        <v>0</v>
      </c>
      <c r="S1526" s="16">
        <f t="shared" si="81"/>
        <v>0</v>
      </c>
      <c r="T1526" s="237"/>
      <c r="U1526" s="237"/>
    </row>
    <row r="1527" spans="1:21" s="172" customFormat="1">
      <c r="A1527" s="38">
        <v>20</v>
      </c>
      <c r="B1527" s="39">
        <f t="shared" si="83"/>
        <v>0</v>
      </c>
      <c r="C1527" s="39" t="str">
        <f t="shared" si="80"/>
        <v>2020 Initial Year</v>
      </c>
      <c r="D1527" s="40">
        <v>3</v>
      </c>
      <c r="E1527" s="40">
        <v>20</v>
      </c>
      <c r="F1527" s="40" t="s">
        <v>740</v>
      </c>
      <c r="G1527" s="311" t="s">
        <v>138</v>
      </c>
      <c r="H1527" s="40" t="s">
        <v>223</v>
      </c>
      <c r="I1527" s="658" t="s">
        <v>181</v>
      </c>
      <c r="J1527" s="303">
        <v>0</v>
      </c>
      <c r="K1527" s="304">
        <v>0</v>
      </c>
      <c r="L1527" s="305">
        <v>0</v>
      </c>
      <c r="M1527" s="305">
        <v>0</v>
      </c>
      <c r="N1527" s="303">
        <v>0</v>
      </c>
      <c r="O1527" s="306">
        <v>0</v>
      </c>
      <c r="P1527" s="303">
        <v>0</v>
      </c>
      <c r="Q1527" s="171">
        <f>VLOOKUP(C1527&amp;D1527&amp;A1527,'Delivery Counts'!$A$87:$I$118,8,FALSE)</f>
        <v>0</v>
      </c>
      <c r="R1527" s="171">
        <f>VLOOKUP(C1527&amp;D1527&amp;A1527,'Delivery Counts'!$A$87:$I$118,9,FALSE)</f>
        <v>0</v>
      </c>
      <c r="S1527" s="16">
        <f t="shared" si="81"/>
        <v>0</v>
      </c>
      <c r="T1527" s="237"/>
      <c r="U1527" s="237"/>
    </row>
    <row r="1528" spans="1:21" s="172" customFormat="1">
      <c r="A1528" s="38">
        <v>20</v>
      </c>
      <c r="B1528" s="39">
        <f t="shared" si="83"/>
        <v>0</v>
      </c>
      <c r="C1528" s="39" t="str">
        <f t="shared" si="80"/>
        <v>2020 Initial Year</v>
      </c>
      <c r="D1528" s="40">
        <v>3</v>
      </c>
      <c r="E1528" s="40">
        <v>20</v>
      </c>
      <c r="F1528" s="40" t="s">
        <v>740</v>
      </c>
      <c r="G1528" s="311" t="s">
        <v>138</v>
      </c>
      <c r="H1528" s="40" t="s">
        <v>150</v>
      </c>
      <c r="I1528" s="658" t="s">
        <v>204</v>
      </c>
      <c r="J1528" s="303">
        <v>0</v>
      </c>
      <c r="K1528" s="304">
        <v>0</v>
      </c>
      <c r="L1528" s="305">
        <v>0</v>
      </c>
      <c r="M1528" s="305">
        <v>0</v>
      </c>
      <c r="N1528" s="303">
        <v>0</v>
      </c>
      <c r="O1528" s="306">
        <v>0</v>
      </c>
      <c r="P1528" s="303">
        <v>0</v>
      </c>
      <c r="Q1528" s="171">
        <f>VLOOKUP(C1528&amp;D1528&amp;A1528,'Delivery Counts'!$A$87:$I$118,8,FALSE)</f>
        <v>0</v>
      </c>
      <c r="R1528" s="171">
        <f>VLOOKUP(C1528&amp;D1528&amp;A1528,'Delivery Counts'!$A$87:$I$118,9,FALSE)</f>
        <v>0</v>
      </c>
      <c r="S1528" s="16">
        <f t="shared" si="81"/>
        <v>0</v>
      </c>
      <c r="T1528" s="237"/>
      <c r="U1528" s="237"/>
    </row>
    <row r="1529" spans="1:21" s="172" customFormat="1">
      <c r="A1529" s="38">
        <v>20</v>
      </c>
      <c r="B1529" s="39">
        <f t="shared" si="83"/>
        <v>0</v>
      </c>
      <c r="C1529" s="39" t="str">
        <f t="shared" si="80"/>
        <v>2020 Initial Year</v>
      </c>
      <c r="D1529" s="40">
        <v>3</v>
      </c>
      <c r="E1529" s="40">
        <v>20</v>
      </c>
      <c r="F1529" s="40" t="s">
        <v>740</v>
      </c>
      <c r="G1529" s="311" t="s">
        <v>138</v>
      </c>
      <c r="H1529" s="40" t="s">
        <v>151</v>
      </c>
      <c r="I1529" s="658" t="s">
        <v>205</v>
      </c>
      <c r="J1529" s="303">
        <v>0</v>
      </c>
      <c r="K1529" s="304">
        <v>0</v>
      </c>
      <c r="L1529" s="305">
        <v>0</v>
      </c>
      <c r="M1529" s="305">
        <v>0</v>
      </c>
      <c r="N1529" s="303">
        <v>0</v>
      </c>
      <c r="O1529" s="306">
        <v>0</v>
      </c>
      <c r="P1529" s="303">
        <v>0</v>
      </c>
      <c r="Q1529" s="171">
        <f>VLOOKUP(C1529&amp;D1529&amp;A1529,'Delivery Counts'!$A$87:$I$118,8,FALSE)</f>
        <v>0</v>
      </c>
      <c r="R1529" s="171">
        <f>VLOOKUP(C1529&amp;D1529&amp;A1529,'Delivery Counts'!$A$87:$I$118,9,FALSE)</f>
        <v>0</v>
      </c>
      <c r="S1529" s="16">
        <f t="shared" si="81"/>
        <v>0</v>
      </c>
      <c r="T1529" s="237"/>
      <c r="U1529" s="237"/>
    </row>
    <row r="1530" spans="1:21" s="172" customFormat="1">
      <c r="A1530" s="38">
        <v>20</v>
      </c>
      <c r="B1530" s="39">
        <f t="shared" si="83"/>
        <v>0</v>
      </c>
      <c r="C1530" s="39" t="str">
        <f t="shared" si="80"/>
        <v>2020 Initial Year</v>
      </c>
      <c r="D1530" s="40">
        <v>3</v>
      </c>
      <c r="E1530" s="40">
        <v>20</v>
      </c>
      <c r="F1530" s="40" t="s">
        <v>740</v>
      </c>
      <c r="G1530" s="311" t="s">
        <v>138</v>
      </c>
      <c r="H1530" s="40" t="s">
        <v>152</v>
      </c>
      <c r="I1530" s="658" t="s">
        <v>182</v>
      </c>
      <c r="J1530" s="303">
        <v>0</v>
      </c>
      <c r="K1530" s="304">
        <v>0</v>
      </c>
      <c r="L1530" s="305">
        <v>0</v>
      </c>
      <c r="M1530" s="305">
        <v>0</v>
      </c>
      <c r="N1530" s="303">
        <v>0</v>
      </c>
      <c r="O1530" s="306">
        <v>0</v>
      </c>
      <c r="P1530" s="303">
        <v>0</v>
      </c>
      <c r="Q1530" s="171">
        <f>VLOOKUP(C1530&amp;D1530&amp;A1530,'Delivery Counts'!$A$87:$I$118,8,FALSE)</f>
        <v>0</v>
      </c>
      <c r="R1530" s="171">
        <f>VLOOKUP(C1530&amp;D1530&amp;A1530,'Delivery Counts'!$A$87:$I$118,9,FALSE)</f>
        <v>0</v>
      </c>
      <c r="S1530" s="16">
        <f t="shared" si="81"/>
        <v>0</v>
      </c>
      <c r="T1530" s="237"/>
      <c r="U1530" s="237"/>
    </row>
    <row r="1531" spans="1:21" s="172" customFormat="1">
      <c r="A1531" s="38">
        <v>20</v>
      </c>
      <c r="B1531" s="39">
        <f t="shared" si="83"/>
        <v>0</v>
      </c>
      <c r="C1531" s="39" t="str">
        <f t="shared" si="80"/>
        <v>2020 Initial Year</v>
      </c>
      <c r="D1531" s="40">
        <v>3</v>
      </c>
      <c r="E1531" s="40">
        <v>20</v>
      </c>
      <c r="F1531" s="40" t="s">
        <v>740</v>
      </c>
      <c r="G1531" s="311" t="s">
        <v>138</v>
      </c>
      <c r="H1531" s="40" t="s">
        <v>70</v>
      </c>
      <c r="I1531" s="658" t="s">
        <v>265</v>
      </c>
      <c r="J1531" s="303">
        <v>0</v>
      </c>
      <c r="K1531" s="304">
        <v>0</v>
      </c>
      <c r="L1531" s="305">
        <v>0</v>
      </c>
      <c r="M1531" s="305">
        <v>0</v>
      </c>
      <c r="N1531" s="303">
        <v>0</v>
      </c>
      <c r="O1531" s="306">
        <v>0</v>
      </c>
      <c r="P1531" s="303">
        <v>0</v>
      </c>
      <c r="Q1531" s="171">
        <f>VLOOKUP(C1531&amp;D1531&amp;A1531,'Delivery Counts'!$A$87:$I$118,8,FALSE)</f>
        <v>0</v>
      </c>
      <c r="R1531" s="171">
        <f>VLOOKUP(C1531&amp;D1531&amp;A1531,'Delivery Counts'!$A$87:$I$118,9,FALSE)</f>
        <v>0</v>
      </c>
      <c r="S1531" s="16">
        <f t="shared" si="81"/>
        <v>0</v>
      </c>
      <c r="T1531" s="237"/>
      <c r="U1531" s="237"/>
    </row>
    <row r="1532" spans="1:21" s="172" customFormat="1">
      <c r="A1532" s="38">
        <v>20</v>
      </c>
      <c r="B1532" s="39">
        <f t="shared" si="83"/>
        <v>0</v>
      </c>
      <c r="C1532" s="39" t="str">
        <f t="shared" si="80"/>
        <v>2020 Initial Year</v>
      </c>
      <c r="D1532" s="40">
        <v>3</v>
      </c>
      <c r="E1532" s="40">
        <v>20</v>
      </c>
      <c r="F1532" s="40" t="s">
        <v>740</v>
      </c>
      <c r="G1532" s="311" t="s">
        <v>138</v>
      </c>
      <c r="H1532" s="40" t="s">
        <v>71</v>
      </c>
      <c r="I1532" s="658" t="s">
        <v>266</v>
      </c>
      <c r="J1532" s="303">
        <v>0</v>
      </c>
      <c r="K1532" s="304">
        <v>0</v>
      </c>
      <c r="L1532" s="305">
        <v>0</v>
      </c>
      <c r="M1532" s="305">
        <v>0</v>
      </c>
      <c r="N1532" s="303">
        <v>0</v>
      </c>
      <c r="O1532" s="306">
        <v>0</v>
      </c>
      <c r="P1532" s="303">
        <v>0</v>
      </c>
      <c r="Q1532" s="171">
        <f>VLOOKUP(C1532&amp;D1532&amp;A1532,'Delivery Counts'!$A$87:$I$118,8,FALSE)</f>
        <v>0</v>
      </c>
      <c r="R1532" s="171">
        <f>VLOOKUP(C1532&amp;D1532&amp;A1532,'Delivery Counts'!$A$87:$I$118,9,FALSE)</f>
        <v>0</v>
      </c>
      <c r="S1532" s="16">
        <f t="shared" si="81"/>
        <v>0</v>
      </c>
      <c r="T1532" s="237"/>
      <c r="U1532" s="237"/>
    </row>
    <row r="1533" spans="1:21" s="172" customFormat="1">
      <c r="A1533" s="38">
        <v>20</v>
      </c>
      <c r="B1533" s="39">
        <f t="shared" si="83"/>
        <v>0</v>
      </c>
      <c r="C1533" s="39" t="str">
        <f t="shared" si="80"/>
        <v>2020 Initial Year</v>
      </c>
      <c r="D1533" s="40">
        <v>3</v>
      </c>
      <c r="E1533" s="40">
        <v>20</v>
      </c>
      <c r="F1533" s="40" t="s">
        <v>740</v>
      </c>
      <c r="G1533" s="311" t="s">
        <v>138</v>
      </c>
      <c r="H1533" s="40" t="s">
        <v>72</v>
      </c>
      <c r="I1533" s="658" t="s">
        <v>527</v>
      </c>
      <c r="J1533" s="303">
        <v>0</v>
      </c>
      <c r="K1533" s="304">
        <v>0</v>
      </c>
      <c r="L1533" s="305">
        <v>0</v>
      </c>
      <c r="M1533" s="305">
        <v>0</v>
      </c>
      <c r="N1533" s="303">
        <v>0</v>
      </c>
      <c r="O1533" s="306">
        <v>0</v>
      </c>
      <c r="P1533" s="303">
        <v>0</v>
      </c>
      <c r="Q1533" s="171">
        <f>VLOOKUP(C1533&amp;D1533&amp;A1533,'Delivery Counts'!$A$87:$I$118,8,FALSE)</f>
        <v>0</v>
      </c>
      <c r="R1533" s="171">
        <f>VLOOKUP(C1533&amp;D1533&amp;A1533,'Delivery Counts'!$A$87:$I$118,9,FALSE)</f>
        <v>0</v>
      </c>
      <c r="S1533" s="16">
        <f t="shared" si="81"/>
        <v>0</v>
      </c>
      <c r="T1533" s="237"/>
      <c r="U1533" s="237"/>
    </row>
    <row r="1534" spans="1:21" s="172" customFormat="1">
      <c r="A1534" s="38">
        <v>20</v>
      </c>
      <c r="B1534" s="39">
        <f t="shared" si="83"/>
        <v>0</v>
      </c>
      <c r="C1534" s="39" t="str">
        <f t="shared" si="80"/>
        <v>2020 Initial Year</v>
      </c>
      <c r="D1534" s="40">
        <v>3</v>
      </c>
      <c r="E1534" s="40">
        <v>20</v>
      </c>
      <c r="F1534" s="40" t="s">
        <v>740</v>
      </c>
      <c r="G1534" s="40" t="s">
        <v>138</v>
      </c>
      <c r="H1534" s="40" t="s">
        <v>73</v>
      </c>
      <c r="I1534" s="658" t="s">
        <v>528</v>
      </c>
      <c r="J1534" s="303">
        <v>0</v>
      </c>
      <c r="K1534" s="304">
        <v>0</v>
      </c>
      <c r="L1534" s="305">
        <v>0</v>
      </c>
      <c r="M1534" s="305">
        <v>0</v>
      </c>
      <c r="N1534" s="303">
        <v>0</v>
      </c>
      <c r="O1534" s="306">
        <v>0</v>
      </c>
      <c r="P1534" s="303">
        <v>0</v>
      </c>
      <c r="Q1534" s="171">
        <f>VLOOKUP(C1534&amp;D1534&amp;A1534,'Delivery Counts'!$A$87:$I$118,8,FALSE)</f>
        <v>0</v>
      </c>
      <c r="R1534" s="171">
        <f>VLOOKUP(C1534&amp;D1534&amp;A1534,'Delivery Counts'!$A$87:$I$118,9,FALSE)</f>
        <v>0</v>
      </c>
      <c r="S1534" s="16">
        <f t="shared" si="81"/>
        <v>0</v>
      </c>
      <c r="T1534" s="237"/>
      <c r="U1534" s="237"/>
    </row>
    <row r="1535" spans="1:21" s="172" customFormat="1">
      <c r="A1535" s="38">
        <v>20</v>
      </c>
      <c r="B1535" s="39">
        <f t="shared" si="64"/>
        <v>0</v>
      </c>
      <c r="C1535" s="39" t="str">
        <f t="shared" si="80"/>
        <v>2020 Initial Year</v>
      </c>
      <c r="D1535" s="40">
        <v>3</v>
      </c>
      <c r="E1535" s="40">
        <v>20</v>
      </c>
      <c r="F1535" s="40" t="s">
        <v>740</v>
      </c>
      <c r="G1535" s="40" t="s">
        <v>138</v>
      </c>
      <c r="H1535" s="40" t="s">
        <v>409</v>
      </c>
      <c r="I1535" s="640" t="s">
        <v>803</v>
      </c>
      <c r="J1535" s="303">
        <v>0</v>
      </c>
      <c r="K1535" s="304">
        <v>0</v>
      </c>
      <c r="L1535" s="305">
        <v>0</v>
      </c>
      <c r="M1535" s="305">
        <v>0</v>
      </c>
      <c r="N1535" s="303">
        <v>0</v>
      </c>
      <c r="O1535" s="306">
        <v>0</v>
      </c>
      <c r="P1535" s="303">
        <v>0</v>
      </c>
      <c r="Q1535" s="171">
        <f>VLOOKUP(C1535&amp;D1535&amp;A1535,'Delivery Counts'!$A$87:$I$118,8,FALSE)</f>
        <v>0</v>
      </c>
      <c r="R1535" s="171">
        <f>VLOOKUP(C1535&amp;D1535&amp;A1535,'Delivery Counts'!$A$87:$I$118,9,FALSE)</f>
        <v>0</v>
      </c>
      <c r="S1535" s="16">
        <f t="shared" si="81"/>
        <v>0</v>
      </c>
      <c r="T1535" s="237"/>
      <c r="U1535" s="237"/>
    </row>
    <row r="1536" spans="1:21" s="172" customFormat="1">
      <c r="A1536" s="38">
        <v>21</v>
      </c>
      <c r="B1536" s="39">
        <f t="shared" ref="B1536:B1571" si="84">$B$6</f>
        <v>0</v>
      </c>
      <c r="C1536" s="39" t="str">
        <f t="shared" si="80"/>
        <v>2020 Initial Year</v>
      </c>
      <c r="D1536" s="40">
        <v>3</v>
      </c>
      <c r="E1536" s="40">
        <v>21</v>
      </c>
      <c r="F1536" s="40">
        <v>2</v>
      </c>
      <c r="G1536" s="40" t="s">
        <v>139</v>
      </c>
      <c r="H1536" s="40" t="s">
        <v>211</v>
      </c>
      <c r="I1536" s="991" t="s">
        <v>261</v>
      </c>
      <c r="J1536" s="303">
        <v>0</v>
      </c>
      <c r="K1536" s="304">
        <v>0</v>
      </c>
      <c r="L1536" s="305">
        <v>0</v>
      </c>
      <c r="M1536" s="305">
        <v>0</v>
      </c>
      <c r="N1536" s="303">
        <v>0</v>
      </c>
      <c r="O1536" s="306">
        <v>0</v>
      </c>
      <c r="P1536" s="303">
        <v>0</v>
      </c>
      <c r="Q1536" s="171">
        <f>VLOOKUP(C1536&amp;D1536&amp;A1536,'Delivery Counts'!$A$87:$I$118,8,FALSE)</f>
        <v>0</v>
      </c>
      <c r="R1536" s="171">
        <f>VLOOKUP(C1536&amp;D1536&amp;A1536,'Delivery Counts'!$A$87:$I$118,9,FALSE)</f>
        <v>0</v>
      </c>
      <c r="S1536" s="16">
        <f t="shared" ref="S1536:S1571" si="85">Q1536+R1536</f>
        <v>0</v>
      </c>
      <c r="T1536" s="237"/>
      <c r="U1536" s="237"/>
    </row>
    <row r="1537" spans="1:21" s="172" customFormat="1">
      <c r="A1537" s="38">
        <v>21</v>
      </c>
      <c r="B1537" s="39">
        <f t="shared" si="84"/>
        <v>0</v>
      </c>
      <c r="C1537" s="39" t="str">
        <f t="shared" si="80"/>
        <v>2020 Initial Year</v>
      </c>
      <c r="D1537" s="40">
        <v>3</v>
      </c>
      <c r="E1537" s="40">
        <v>21</v>
      </c>
      <c r="F1537" s="40">
        <v>2</v>
      </c>
      <c r="G1537" s="311" t="s">
        <v>139</v>
      </c>
      <c r="H1537" s="40" t="s">
        <v>214</v>
      </c>
      <c r="I1537" s="991" t="s">
        <v>676</v>
      </c>
      <c r="J1537" s="303">
        <v>0</v>
      </c>
      <c r="K1537" s="304">
        <v>0</v>
      </c>
      <c r="L1537" s="305">
        <v>0</v>
      </c>
      <c r="M1537" s="305">
        <v>0</v>
      </c>
      <c r="N1537" s="303">
        <v>0</v>
      </c>
      <c r="O1537" s="306">
        <v>0</v>
      </c>
      <c r="P1537" s="303">
        <v>0</v>
      </c>
      <c r="Q1537" s="171">
        <f>VLOOKUP(C1537&amp;D1537&amp;A1537,'Delivery Counts'!$A$87:$I$118,8,FALSE)</f>
        <v>0</v>
      </c>
      <c r="R1537" s="171">
        <f>VLOOKUP(C1537&amp;D1537&amp;A1537,'Delivery Counts'!$A$87:$I$118,9,FALSE)</f>
        <v>0</v>
      </c>
      <c r="S1537" s="16">
        <f t="shared" si="85"/>
        <v>0</v>
      </c>
      <c r="T1537" s="237"/>
      <c r="U1537" s="237"/>
    </row>
    <row r="1538" spans="1:21" s="172" customFormat="1">
      <c r="A1538" s="38">
        <v>21</v>
      </c>
      <c r="B1538" s="39">
        <f t="shared" si="84"/>
        <v>0</v>
      </c>
      <c r="C1538" s="39" t="str">
        <f t="shared" si="80"/>
        <v>2020 Initial Year</v>
      </c>
      <c r="D1538" s="40">
        <v>3</v>
      </c>
      <c r="E1538" s="40">
        <v>21</v>
      </c>
      <c r="F1538" s="40">
        <v>2</v>
      </c>
      <c r="G1538" s="311" t="s">
        <v>139</v>
      </c>
      <c r="H1538" s="40" t="s">
        <v>215</v>
      </c>
      <c r="I1538" s="991" t="s">
        <v>216</v>
      </c>
      <c r="J1538" s="303">
        <v>0</v>
      </c>
      <c r="K1538" s="304">
        <v>0</v>
      </c>
      <c r="L1538" s="305">
        <v>0</v>
      </c>
      <c r="M1538" s="305">
        <v>0</v>
      </c>
      <c r="N1538" s="303">
        <v>0</v>
      </c>
      <c r="O1538" s="306">
        <v>0</v>
      </c>
      <c r="P1538" s="303">
        <v>0</v>
      </c>
      <c r="Q1538" s="171">
        <f>VLOOKUP(C1538&amp;D1538&amp;A1538,'Delivery Counts'!$A$87:$I$118,8,FALSE)</f>
        <v>0</v>
      </c>
      <c r="R1538" s="171">
        <f>VLOOKUP(C1538&amp;D1538&amp;A1538,'Delivery Counts'!$A$87:$I$118,9,FALSE)</f>
        <v>0</v>
      </c>
      <c r="S1538" s="16">
        <f t="shared" si="85"/>
        <v>0</v>
      </c>
      <c r="T1538" s="237"/>
      <c r="U1538" s="237"/>
    </row>
    <row r="1539" spans="1:21" s="172" customFormat="1">
      <c r="A1539" s="38">
        <v>21</v>
      </c>
      <c r="B1539" s="39">
        <f t="shared" si="84"/>
        <v>0</v>
      </c>
      <c r="C1539" s="39" t="str">
        <f t="shared" si="80"/>
        <v>2020 Initial Year</v>
      </c>
      <c r="D1539" s="40">
        <v>3</v>
      </c>
      <c r="E1539" s="40">
        <v>21</v>
      </c>
      <c r="F1539" s="40">
        <v>2</v>
      </c>
      <c r="G1539" s="311" t="s">
        <v>139</v>
      </c>
      <c r="H1539" s="40" t="s">
        <v>217</v>
      </c>
      <c r="I1539" s="991" t="s">
        <v>262</v>
      </c>
      <c r="J1539" s="303">
        <v>0</v>
      </c>
      <c r="K1539" s="304">
        <v>0</v>
      </c>
      <c r="L1539" s="305">
        <v>0</v>
      </c>
      <c r="M1539" s="305">
        <v>0</v>
      </c>
      <c r="N1539" s="303">
        <v>0</v>
      </c>
      <c r="O1539" s="306">
        <v>0</v>
      </c>
      <c r="P1539" s="303">
        <v>0</v>
      </c>
      <c r="Q1539" s="171">
        <f>VLOOKUP(C1539&amp;D1539&amp;A1539,'Delivery Counts'!$A$87:$I$118,8,FALSE)</f>
        <v>0</v>
      </c>
      <c r="R1539" s="171">
        <f>VLOOKUP(C1539&amp;D1539&amp;A1539,'Delivery Counts'!$A$87:$I$118,9,FALSE)</f>
        <v>0</v>
      </c>
      <c r="S1539" s="16">
        <f t="shared" si="85"/>
        <v>0</v>
      </c>
      <c r="T1539" s="237"/>
      <c r="U1539" s="237"/>
    </row>
    <row r="1540" spans="1:21" s="172" customFormat="1">
      <c r="A1540" s="38">
        <v>21</v>
      </c>
      <c r="B1540" s="39">
        <f t="shared" si="84"/>
        <v>0</v>
      </c>
      <c r="C1540" s="39" t="str">
        <f t="shared" si="80"/>
        <v>2020 Initial Year</v>
      </c>
      <c r="D1540" s="40">
        <v>3</v>
      </c>
      <c r="E1540" s="40">
        <v>21</v>
      </c>
      <c r="F1540" s="40">
        <v>2</v>
      </c>
      <c r="G1540" s="311" t="s">
        <v>139</v>
      </c>
      <c r="H1540" s="40" t="s">
        <v>218</v>
      </c>
      <c r="I1540" s="991" t="s">
        <v>677</v>
      </c>
      <c r="J1540" s="303">
        <v>0</v>
      </c>
      <c r="K1540" s="304">
        <v>0</v>
      </c>
      <c r="L1540" s="305">
        <v>0</v>
      </c>
      <c r="M1540" s="305">
        <v>0</v>
      </c>
      <c r="N1540" s="303">
        <v>0</v>
      </c>
      <c r="O1540" s="306">
        <v>0</v>
      </c>
      <c r="P1540" s="303">
        <v>0</v>
      </c>
      <c r="Q1540" s="171">
        <f>VLOOKUP(C1540&amp;D1540&amp;A1540,'Delivery Counts'!$A$87:$I$118,8,FALSE)</f>
        <v>0</v>
      </c>
      <c r="R1540" s="171">
        <f>VLOOKUP(C1540&amp;D1540&amp;A1540,'Delivery Counts'!$A$87:$I$118,9,FALSE)</f>
        <v>0</v>
      </c>
      <c r="S1540" s="16">
        <f t="shared" si="85"/>
        <v>0</v>
      </c>
      <c r="T1540" s="237"/>
      <c r="U1540" s="237"/>
    </row>
    <row r="1541" spans="1:21" s="172" customFormat="1">
      <c r="A1541" s="38">
        <v>21</v>
      </c>
      <c r="B1541" s="39">
        <f t="shared" si="84"/>
        <v>0</v>
      </c>
      <c r="C1541" s="39" t="str">
        <f t="shared" si="80"/>
        <v>2020 Initial Year</v>
      </c>
      <c r="D1541" s="40">
        <v>3</v>
      </c>
      <c r="E1541" s="40">
        <v>21</v>
      </c>
      <c r="F1541" s="40">
        <v>2</v>
      </c>
      <c r="G1541" s="311" t="s">
        <v>139</v>
      </c>
      <c r="H1541" s="40" t="s">
        <v>219</v>
      </c>
      <c r="I1541" s="991" t="s">
        <v>263</v>
      </c>
      <c r="J1541" s="303">
        <v>0</v>
      </c>
      <c r="K1541" s="304">
        <v>0</v>
      </c>
      <c r="L1541" s="305">
        <v>0</v>
      </c>
      <c r="M1541" s="305">
        <v>0</v>
      </c>
      <c r="N1541" s="303">
        <v>0</v>
      </c>
      <c r="O1541" s="306">
        <v>0</v>
      </c>
      <c r="P1541" s="303">
        <v>0</v>
      </c>
      <c r="Q1541" s="171">
        <f>VLOOKUP(C1541&amp;D1541&amp;A1541,'Delivery Counts'!$A$87:$I$118,8,FALSE)</f>
        <v>0</v>
      </c>
      <c r="R1541" s="171">
        <f>VLOOKUP(C1541&amp;D1541&amp;A1541,'Delivery Counts'!$A$87:$I$118,9,FALSE)</f>
        <v>0</v>
      </c>
      <c r="S1541" s="16">
        <f t="shared" si="85"/>
        <v>0</v>
      </c>
      <c r="T1541" s="237"/>
      <c r="U1541" s="237"/>
    </row>
    <row r="1542" spans="1:21" s="172" customFormat="1">
      <c r="A1542" s="38">
        <v>21</v>
      </c>
      <c r="B1542" s="39">
        <f t="shared" si="84"/>
        <v>0</v>
      </c>
      <c r="C1542" s="39" t="str">
        <f t="shared" si="80"/>
        <v>2020 Initial Year</v>
      </c>
      <c r="D1542" s="40">
        <v>3</v>
      </c>
      <c r="E1542" s="40">
        <v>21</v>
      </c>
      <c r="F1542" s="40">
        <v>2</v>
      </c>
      <c r="G1542" s="311" t="s">
        <v>139</v>
      </c>
      <c r="H1542" s="40" t="s">
        <v>220</v>
      </c>
      <c r="I1542" s="991" t="s">
        <v>675</v>
      </c>
      <c r="J1542" s="303">
        <v>0</v>
      </c>
      <c r="K1542" s="304">
        <v>0</v>
      </c>
      <c r="L1542" s="305">
        <v>0</v>
      </c>
      <c r="M1542" s="305">
        <v>0</v>
      </c>
      <c r="N1542" s="303">
        <v>0</v>
      </c>
      <c r="O1542" s="306">
        <v>0</v>
      </c>
      <c r="P1542" s="303">
        <v>0</v>
      </c>
      <c r="Q1542" s="171">
        <f>VLOOKUP(C1542&amp;D1542&amp;A1542,'Delivery Counts'!$A$87:$I$118,8,FALSE)</f>
        <v>0</v>
      </c>
      <c r="R1542" s="171">
        <f>VLOOKUP(C1542&amp;D1542&amp;A1542,'Delivery Counts'!$A$87:$I$118,9,FALSE)</f>
        <v>0</v>
      </c>
      <c r="S1542" s="16">
        <f t="shared" si="85"/>
        <v>0</v>
      </c>
      <c r="T1542" s="237"/>
      <c r="U1542" s="237"/>
    </row>
    <row r="1543" spans="1:21" s="172" customFormat="1">
      <c r="A1543" s="38">
        <v>21</v>
      </c>
      <c r="B1543" s="39">
        <f t="shared" si="84"/>
        <v>0</v>
      </c>
      <c r="C1543" s="39" t="str">
        <f t="shared" si="80"/>
        <v>2020 Initial Year</v>
      </c>
      <c r="D1543" s="40">
        <v>3</v>
      </c>
      <c r="E1543" s="40">
        <v>21</v>
      </c>
      <c r="F1543" s="40">
        <v>2</v>
      </c>
      <c r="G1543" s="311" t="s">
        <v>139</v>
      </c>
      <c r="H1543" s="40" t="s">
        <v>221</v>
      </c>
      <c r="I1543" s="991" t="s">
        <v>264</v>
      </c>
      <c r="J1543" s="303">
        <v>0</v>
      </c>
      <c r="K1543" s="304">
        <v>0</v>
      </c>
      <c r="L1543" s="305">
        <v>0</v>
      </c>
      <c r="M1543" s="305">
        <v>0</v>
      </c>
      <c r="N1543" s="303">
        <v>0</v>
      </c>
      <c r="O1543" s="306">
        <v>0</v>
      </c>
      <c r="P1543" s="303">
        <v>0</v>
      </c>
      <c r="Q1543" s="171">
        <f>VLOOKUP(C1543&amp;D1543&amp;A1543,'Delivery Counts'!$A$87:$I$118,8,FALSE)</f>
        <v>0</v>
      </c>
      <c r="R1543" s="171">
        <f>VLOOKUP(C1543&amp;D1543&amp;A1543,'Delivery Counts'!$A$87:$I$118,9,FALSE)</f>
        <v>0</v>
      </c>
      <c r="S1543" s="16">
        <f t="shared" si="85"/>
        <v>0</v>
      </c>
      <c r="T1543" s="237"/>
      <c r="U1543" s="237"/>
    </row>
    <row r="1544" spans="1:21" s="172" customFormat="1">
      <c r="A1544" s="38">
        <v>21</v>
      </c>
      <c r="B1544" s="39">
        <f t="shared" si="84"/>
        <v>0</v>
      </c>
      <c r="C1544" s="39" t="str">
        <f t="shared" si="80"/>
        <v>2020 Initial Year</v>
      </c>
      <c r="D1544" s="40">
        <v>3</v>
      </c>
      <c r="E1544" s="40">
        <v>21</v>
      </c>
      <c r="F1544" s="40">
        <v>2</v>
      </c>
      <c r="G1544" s="311" t="s">
        <v>139</v>
      </c>
      <c r="H1544" s="40" t="s">
        <v>222</v>
      </c>
      <c r="I1544" s="991" t="s">
        <v>206</v>
      </c>
      <c r="J1544" s="303">
        <v>0</v>
      </c>
      <c r="K1544" s="304">
        <v>0</v>
      </c>
      <c r="L1544" s="305">
        <v>0</v>
      </c>
      <c r="M1544" s="305">
        <v>0</v>
      </c>
      <c r="N1544" s="303">
        <v>0</v>
      </c>
      <c r="O1544" s="306">
        <v>0</v>
      </c>
      <c r="P1544" s="303">
        <v>0</v>
      </c>
      <c r="Q1544" s="171">
        <f>VLOOKUP(C1544&amp;D1544&amp;A1544,'Delivery Counts'!$A$87:$I$118,8,FALSE)</f>
        <v>0</v>
      </c>
      <c r="R1544" s="171">
        <f>VLOOKUP(C1544&amp;D1544&amp;A1544,'Delivery Counts'!$A$87:$I$118,9,FALSE)</f>
        <v>0</v>
      </c>
      <c r="S1544" s="16">
        <f t="shared" si="85"/>
        <v>0</v>
      </c>
      <c r="T1544" s="237"/>
      <c r="U1544" s="237"/>
    </row>
    <row r="1545" spans="1:21" s="172" customFormat="1">
      <c r="A1545" s="38">
        <v>21</v>
      </c>
      <c r="B1545" s="39">
        <f t="shared" si="84"/>
        <v>0</v>
      </c>
      <c r="C1545" s="39" t="str">
        <f t="shared" si="80"/>
        <v>2020 Initial Year</v>
      </c>
      <c r="D1545" s="40">
        <v>3</v>
      </c>
      <c r="E1545" s="40">
        <v>21</v>
      </c>
      <c r="F1545" s="40">
        <v>2</v>
      </c>
      <c r="G1545" s="311" t="s">
        <v>139</v>
      </c>
      <c r="H1545" s="40" t="s">
        <v>223</v>
      </c>
      <c r="I1545" s="991" t="s">
        <v>181</v>
      </c>
      <c r="J1545" s="303">
        <v>0</v>
      </c>
      <c r="K1545" s="304">
        <v>0</v>
      </c>
      <c r="L1545" s="305">
        <v>0</v>
      </c>
      <c r="M1545" s="305">
        <v>0</v>
      </c>
      <c r="N1545" s="303">
        <v>0</v>
      </c>
      <c r="O1545" s="306">
        <v>0</v>
      </c>
      <c r="P1545" s="303">
        <v>0</v>
      </c>
      <c r="Q1545" s="171">
        <f>VLOOKUP(C1545&amp;D1545&amp;A1545,'Delivery Counts'!$A$87:$I$118,8,FALSE)</f>
        <v>0</v>
      </c>
      <c r="R1545" s="171">
        <f>VLOOKUP(C1545&amp;D1545&amp;A1545,'Delivery Counts'!$A$87:$I$118,9,FALSE)</f>
        <v>0</v>
      </c>
      <c r="S1545" s="16">
        <f t="shared" si="85"/>
        <v>0</v>
      </c>
      <c r="T1545" s="237"/>
      <c r="U1545" s="237"/>
    </row>
    <row r="1546" spans="1:21" s="172" customFormat="1">
      <c r="A1546" s="38">
        <v>21</v>
      </c>
      <c r="B1546" s="39">
        <f t="shared" si="84"/>
        <v>0</v>
      </c>
      <c r="C1546" s="39" t="str">
        <f t="shared" si="80"/>
        <v>2020 Initial Year</v>
      </c>
      <c r="D1546" s="40">
        <v>3</v>
      </c>
      <c r="E1546" s="40">
        <v>21</v>
      </c>
      <c r="F1546" s="40">
        <v>2</v>
      </c>
      <c r="G1546" s="311" t="s">
        <v>139</v>
      </c>
      <c r="H1546" s="40" t="s">
        <v>150</v>
      </c>
      <c r="I1546" s="991" t="s">
        <v>204</v>
      </c>
      <c r="J1546" s="303">
        <v>0</v>
      </c>
      <c r="K1546" s="304">
        <v>0</v>
      </c>
      <c r="L1546" s="305">
        <v>0</v>
      </c>
      <c r="M1546" s="305">
        <v>0</v>
      </c>
      <c r="N1546" s="303">
        <v>0</v>
      </c>
      <c r="O1546" s="306">
        <v>0</v>
      </c>
      <c r="P1546" s="303">
        <v>0</v>
      </c>
      <c r="Q1546" s="171">
        <f>VLOOKUP(C1546&amp;D1546&amp;A1546,'Delivery Counts'!$A$87:$I$118,8,FALSE)</f>
        <v>0</v>
      </c>
      <c r="R1546" s="171">
        <f>VLOOKUP(C1546&amp;D1546&amp;A1546,'Delivery Counts'!$A$87:$I$118,9,FALSE)</f>
        <v>0</v>
      </c>
      <c r="S1546" s="16">
        <f t="shared" si="85"/>
        <v>0</v>
      </c>
      <c r="T1546" s="237"/>
      <c r="U1546" s="237"/>
    </row>
    <row r="1547" spans="1:21" s="172" customFormat="1">
      <c r="A1547" s="38">
        <v>21</v>
      </c>
      <c r="B1547" s="39">
        <f t="shared" si="84"/>
        <v>0</v>
      </c>
      <c r="C1547" s="39" t="str">
        <f t="shared" si="80"/>
        <v>2020 Initial Year</v>
      </c>
      <c r="D1547" s="40">
        <v>3</v>
      </c>
      <c r="E1547" s="40">
        <v>21</v>
      </c>
      <c r="F1547" s="40">
        <v>2</v>
      </c>
      <c r="G1547" s="311" t="s">
        <v>139</v>
      </c>
      <c r="H1547" s="40" t="s">
        <v>151</v>
      </c>
      <c r="I1547" s="991" t="s">
        <v>205</v>
      </c>
      <c r="J1547" s="303">
        <v>0</v>
      </c>
      <c r="K1547" s="304">
        <v>0</v>
      </c>
      <c r="L1547" s="305">
        <v>0</v>
      </c>
      <c r="M1547" s="305">
        <v>0</v>
      </c>
      <c r="N1547" s="303">
        <v>0</v>
      </c>
      <c r="O1547" s="306">
        <v>0</v>
      </c>
      <c r="P1547" s="303">
        <v>0</v>
      </c>
      <c r="Q1547" s="171">
        <f>VLOOKUP(C1547&amp;D1547&amp;A1547,'Delivery Counts'!$A$87:$I$118,8,FALSE)</f>
        <v>0</v>
      </c>
      <c r="R1547" s="171">
        <f>VLOOKUP(C1547&amp;D1547&amp;A1547,'Delivery Counts'!$A$87:$I$118,9,FALSE)</f>
        <v>0</v>
      </c>
      <c r="S1547" s="16">
        <f t="shared" si="85"/>
        <v>0</v>
      </c>
      <c r="T1547" s="237"/>
      <c r="U1547" s="237"/>
    </row>
    <row r="1548" spans="1:21" s="172" customFormat="1">
      <c r="A1548" s="38">
        <v>21</v>
      </c>
      <c r="B1548" s="39">
        <f t="shared" si="84"/>
        <v>0</v>
      </c>
      <c r="C1548" s="39" t="str">
        <f t="shared" si="80"/>
        <v>2020 Initial Year</v>
      </c>
      <c r="D1548" s="40">
        <v>3</v>
      </c>
      <c r="E1548" s="40">
        <v>21</v>
      </c>
      <c r="F1548" s="40">
        <v>2</v>
      </c>
      <c r="G1548" s="311" t="s">
        <v>139</v>
      </c>
      <c r="H1548" s="40" t="s">
        <v>152</v>
      </c>
      <c r="I1548" s="991" t="s">
        <v>182</v>
      </c>
      <c r="J1548" s="303">
        <v>0</v>
      </c>
      <c r="K1548" s="304">
        <v>0</v>
      </c>
      <c r="L1548" s="305">
        <v>0</v>
      </c>
      <c r="M1548" s="305">
        <v>0</v>
      </c>
      <c r="N1548" s="303">
        <v>0</v>
      </c>
      <c r="O1548" s="306">
        <v>0</v>
      </c>
      <c r="P1548" s="303">
        <v>0</v>
      </c>
      <c r="Q1548" s="171">
        <f>VLOOKUP(C1548&amp;D1548&amp;A1548,'Delivery Counts'!$A$87:$I$118,8,FALSE)</f>
        <v>0</v>
      </c>
      <c r="R1548" s="171">
        <f>VLOOKUP(C1548&amp;D1548&amp;A1548,'Delivery Counts'!$A$87:$I$118,9,FALSE)</f>
        <v>0</v>
      </c>
      <c r="S1548" s="16">
        <f t="shared" si="85"/>
        <v>0</v>
      </c>
      <c r="T1548" s="237"/>
      <c r="U1548" s="237"/>
    </row>
    <row r="1549" spans="1:21" s="172" customFormat="1">
      <c r="A1549" s="38">
        <v>21</v>
      </c>
      <c r="B1549" s="39">
        <f t="shared" si="84"/>
        <v>0</v>
      </c>
      <c r="C1549" s="39" t="str">
        <f t="shared" si="80"/>
        <v>2020 Initial Year</v>
      </c>
      <c r="D1549" s="40">
        <v>3</v>
      </c>
      <c r="E1549" s="40">
        <v>21</v>
      </c>
      <c r="F1549" s="40">
        <v>2</v>
      </c>
      <c r="G1549" s="311" t="s">
        <v>139</v>
      </c>
      <c r="H1549" s="40" t="s">
        <v>70</v>
      </c>
      <c r="I1549" s="991" t="s">
        <v>265</v>
      </c>
      <c r="J1549" s="303">
        <v>0</v>
      </c>
      <c r="K1549" s="304">
        <v>0</v>
      </c>
      <c r="L1549" s="305">
        <v>0</v>
      </c>
      <c r="M1549" s="305">
        <v>0</v>
      </c>
      <c r="N1549" s="303">
        <v>0</v>
      </c>
      <c r="O1549" s="306">
        <v>0</v>
      </c>
      <c r="P1549" s="303">
        <v>0</v>
      </c>
      <c r="Q1549" s="171">
        <f>VLOOKUP(C1549&amp;D1549&amp;A1549,'Delivery Counts'!$A$87:$I$118,8,FALSE)</f>
        <v>0</v>
      </c>
      <c r="R1549" s="171">
        <f>VLOOKUP(C1549&amp;D1549&amp;A1549,'Delivery Counts'!$A$87:$I$118,9,FALSE)</f>
        <v>0</v>
      </c>
      <c r="S1549" s="16">
        <f t="shared" si="85"/>
        <v>0</v>
      </c>
      <c r="T1549" s="237"/>
      <c r="U1549" s="237"/>
    </row>
    <row r="1550" spans="1:21" s="172" customFormat="1">
      <c r="A1550" s="38">
        <v>21</v>
      </c>
      <c r="B1550" s="39">
        <f t="shared" si="84"/>
        <v>0</v>
      </c>
      <c r="C1550" s="39" t="str">
        <f t="shared" si="80"/>
        <v>2020 Initial Year</v>
      </c>
      <c r="D1550" s="40">
        <v>3</v>
      </c>
      <c r="E1550" s="40">
        <v>21</v>
      </c>
      <c r="F1550" s="40">
        <v>2</v>
      </c>
      <c r="G1550" s="311" t="s">
        <v>139</v>
      </c>
      <c r="H1550" s="40" t="s">
        <v>71</v>
      </c>
      <c r="I1550" s="991" t="s">
        <v>266</v>
      </c>
      <c r="J1550" s="303">
        <v>0</v>
      </c>
      <c r="K1550" s="304">
        <v>0</v>
      </c>
      <c r="L1550" s="305">
        <v>0</v>
      </c>
      <c r="M1550" s="305">
        <v>0</v>
      </c>
      <c r="N1550" s="303">
        <v>0</v>
      </c>
      <c r="O1550" s="306">
        <v>0</v>
      </c>
      <c r="P1550" s="303">
        <v>0</v>
      </c>
      <c r="Q1550" s="171">
        <f>VLOOKUP(C1550&amp;D1550&amp;A1550,'Delivery Counts'!$A$87:$I$118,8,FALSE)</f>
        <v>0</v>
      </c>
      <c r="R1550" s="171">
        <f>VLOOKUP(C1550&amp;D1550&amp;A1550,'Delivery Counts'!$A$87:$I$118,9,FALSE)</f>
        <v>0</v>
      </c>
      <c r="S1550" s="16">
        <f t="shared" si="85"/>
        <v>0</v>
      </c>
      <c r="T1550" s="237"/>
      <c r="U1550" s="237"/>
    </row>
    <row r="1551" spans="1:21" s="172" customFormat="1">
      <c r="A1551" s="38">
        <v>21</v>
      </c>
      <c r="B1551" s="39">
        <f t="shared" si="84"/>
        <v>0</v>
      </c>
      <c r="C1551" s="39" t="str">
        <f t="shared" si="80"/>
        <v>2020 Initial Year</v>
      </c>
      <c r="D1551" s="40">
        <v>3</v>
      </c>
      <c r="E1551" s="40">
        <v>21</v>
      </c>
      <c r="F1551" s="40">
        <v>2</v>
      </c>
      <c r="G1551" s="311" t="s">
        <v>139</v>
      </c>
      <c r="H1551" s="40" t="s">
        <v>72</v>
      </c>
      <c r="I1551" s="991" t="s">
        <v>527</v>
      </c>
      <c r="J1551" s="303">
        <v>0</v>
      </c>
      <c r="K1551" s="304">
        <v>0</v>
      </c>
      <c r="L1551" s="305">
        <v>0</v>
      </c>
      <c r="M1551" s="305">
        <v>0</v>
      </c>
      <c r="N1551" s="303">
        <v>0</v>
      </c>
      <c r="O1551" s="306">
        <v>0</v>
      </c>
      <c r="P1551" s="303">
        <v>0</v>
      </c>
      <c r="Q1551" s="171">
        <f>VLOOKUP(C1551&amp;D1551&amp;A1551,'Delivery Counts'!$A$87:$I$118,8,FALSE)</f>
        <v>0</v>
      </c>
      <c r="R1551" s="171">
        <f>VLOOKUP(C1551&amp;D1551&amp;A1551,'Delivery Counts'!$A$87:$I$118,9,FALSE)</f>
        <v>0</v>
      </c>
      <c r="S1551" s="16">
        <f t="shared" si="85"/>
        <v>0</v>
      </c>
      <c r="T1551" s="237"/>
      <c r="U1551" s="237"/>
    </row>
    <row r="1552" spans="1:21" s="172" customFormat="1">
      <c r="A1552" s="38">
        <v>21</v>
      </c>
      <c r="B1552" s="39">
        <f t="shared" si="84"/>
        <v>0</v>
      </c>
      <c r="C1552" s="39" t="str">
        <f t="shared" si="80"/>
        <v>2020 Initial Year</v>
      </c>
      <c r="D1552" s="40">
        <v>3</v>
      </c>
      <c r="E1552" s="40">
        <v>21</v>
      </c>
      <c r="F1552" s="40">
        <v>2</v>
      </c>
      <c r="G1552" s="40" t="s">
        <v>139</v>
      </c>
      <c r="H1552" s="40" t="s">
        <v>73</v>
      </c>
      <c r="I1552" s="991" t="s">
        <v>528</v>
      </c>
      <c r="J1552" s="303">
        <v>0</v>
      </c>
      <c r="K1552" s="304">
        <v>0</v>
      </c>
      <c r="L1552" s="305">
        <v>0</v>
      </c>
      <c r="M1552" s="305">
        <v>0</v>
      </c>
      <c r="N1552" s="303">
        <v>0</v>
      </c>
      <c r="O1552" s="306">
        <v>0</v>
      </c>
      <c r="P1552" s="303">
        <v>0</v>
      </c>
      <c r="Q1552" s="171">
        <f>VLOOKUP(C1552&amp;D1552&amp;A1552,'Delivery Counts'!$A$87:$I$118,8,FALSE)</f>
        <v>0</v>
      </c>
      <c r="R1552" s="171">
        <f>VLOOKUP(C1552&amp;D1552&amp;A1552,'Delivery Counts'!$A$87:$I$118,9,FALSE)</f>
        <v>0</v>
      </c>
      <c r="S1552" s="16">
        <f t="shared" si="85"/>
        <v>0</v>
      </c>
      <c r="T1552" s="237"/>
      <c r="U1552" s="237"/>
    </row>
    <row r="1553" spans="1:21" s="172" customFormat="1">
      <c r="A1553" s="38">
        <v>21</v>
      </c>
      <c r="B1553" s="39">
        <f t="shared" si="84"/>
        <v>0</v>
      </c>
      <c r="C1553" s="39" t="str">
        <f t="shared" si="80"/>
        <v>2020 Initial Year</v>
      </c>
      <c r="D1553" s="40">
        <v>3</v>
      </c>
      <c r="E1553" s="40">
        <v>21</v>
      </c>
      <c r="F1553" s="40">
        <v>2</v>
      </c>
      <c r="G1553" s="40" t="s">
        <v>139</v>
      </c>
      <c r="H1553" s="40" t="s">
        <v>409</v>
      </c>
      <c r="I1553" s="991" t="s">
        <v>803</v>
      </c>
      <c r="J1553" s="303">
        <v>0</v>
      </c>
      <c r="K1553" s="304">
        <v>0</v>
      </c>
      <c r="L1553" s="305">
        <v>0</v>
      </c>
      <c r="M1553" s="305">
        <v>0</v>
      </c>
      <c r="N1553" s="303">
        <v>0</v>
      </c>
      <c r="O1553" s="306">
        <v>0</v>
      </c>
      <c r="P1553" s="303">
        <v>0</v>
      </c>
      <c r="Q1553" s="171">
        <f>VLOOKUP(C1553&amp;D1553&amp;A1553,'Delivery Counts'!$A$87:$I$118,8,FALSE)</f>
        <v>0</v>
      </c>
      <c r="R1553" s="171">
        <f>VLOOKUP(C1553&amp;D1553&amp;A1553,'Delivery Counts'!$A$87:$I$118,9,FALSE)</f>
        <v>0</v>
      </c>
      <c r="S1553" s="16">
        <f t="shared" si="85"/>
        <v>0</v>
      </c>
      <c r="T1553" s="237"/>
      <c r="U1553" s="237"/>
    </row>
    <row r="1554" spans="1:21" s="172" customFormat="1">
      <c r="A1554" s="38">
        <v>27</v>
      </c>
      <c r="B1554" s="39">
        <f t="shared" si="84"/>
        <v>0</v>
      </c>
      <c r="C1554" s="39" t="str">
        <f t="shared" si="80"/>
        <v>2020 Initial Year</v>
      </c>
      <c r="D1554" s="40">
        <v>3</v>
      </c>
      <c r="E1554" s="40">
        <v>27</v>
      </c>
      <c r="F1554" s="40">
        <v>6</v>
      </c>
      <c r="G1554" s="40" t="s">
        <v>138</v>
      </c>
      <c r="H1554" s="40" t="s">
        <v>211</v>
      </c>
      <c r="I1554" s="1014" t="s">
        <v>261</v>
      </c>
      <c r="J1554" s="303">
        <v>0</v>
      </c>
      <c r="K1554" s="304">
        <v>0</v>
      </c>
      <c r="L1554" s="305">
        <v>0</v>
      </c>
      <c r="M1554" s="305">
        <v>0</v>
      </c>
      <c r="N1554" s="303">
        <v>0</v>
      </c>
      <c r="O1554" s="306">
        <v>0</v>
      </c>
      <c r="P1554" s="303">
        <v>0</v>
      </c>
      <c r="Q1554" s="171">
        <f>VLOOKUP(C1554&amp;D1554&amp;A1554,'Delivery Counts'!$A$87:$I$118,8,FALSE)</f>
        <v>0</v>
      </c>
      <c r="R1554" s="171">
        <f>VLOOKUP(C1554&amp;D1554&amp;A1554,'Delivery Counts'!$A$87:$I$118,9,FALSE)</f>
        <v>0</v>
      </c>
      <c r="S1554" s="16">
        <f t="shared" si="85"/>
        <v>0</v>
      </c>
      <c r="T1554" s="237"/>
      <c r="U1554" s="237"/>
    </row>
    <row r="1555" spans="1:21" s="172" customFormat="1">
      <c r="A1555" s="38">
        <v>27</v>
      </c>
      <c r="B1555" s="39">
        <f t="shared" si="84"/>
        <v>0</v>
      </c>
      <c r="C1555" s="39" t="str">
        <f t="shared" si="80"/>
        <v>2020 Initial Year</v>
      </c>
      <c r="D1555" s="40">
        <v>3</v>
      </c>
      <c r="E1555" s="40">
        <v>27</v>
      </c>
      <c r="F1555" s="40">
        <v>6</v>
      </c>
      <c r="G1555" s="40" t="s">
        <v>138</v>
      </c>
      <c r="H1555" s="40" t="s">
        <v>214</v>
      </c>
      <c r="I1555" s="1014" t="s">
        <v>676</v>
      </c>
      <c r="J1555" s="303">
        <v>0</v>
      </c>
      <c r="K1555" s="304">
        <v>0</v>
      </c>
      <c r="L1555" s="305">
        <v>0</v>
      </c>
      <c r="M1555" s="305">
        <v>0</v>
      </c>
      <c r="N1555" s="303">
        <v>0</v>
      </c>
      <c r="O1555" s="306">
        <v>0</v>
      </c>
      <c r="P1555" s="303">
        <v>0</v>
      </c>
      <c r="Q1555" s="171">
        <f>VLOOKUP(C1555&amp;D1555&amp;A1555,'Delivery Counts'!$A$87:$I$118,8,FALSE)</f>
        <v>0</v>
      </c>
      <c r="R1555" s="171">
        <f>VLOOKUP(C1555&amp;D1555&amp;A1555,'Delivery Counts'!$A$87:$I$118,9,FALSE)</f>
        <v>0</v>
      </c>
      <c r="S1555" s="16">
        <f t="shared" si="85"/>
        <v>0</v>
      </c>
      <c r="T1555" s="237"/>
      <c r="U1555" s="237"/>
    </row>
    <row r="1556" spans="1:21" s="172" customFormat="1">
      <c r="A1556" s="38">
        <v>27</v>
      </c>
      <c r="B1556" s="39">
        <f t="shared" si="84"/>
        <v>0</v>
      </c>
      <c r="C1556" s="39" t="str">
        <f t="shared" si="80"/>
        <v>2020 Initial Year</v>
      </c>
      <c r="D1556" s="40">
        <v>3</v>
      </c>
      <c r="E1556" s="40">
        <v>27</v>
      </c>
      <c r="F1556" s="40">
        <v>6</v>
      </c>
      <c r="G1556" s="40" t="s">
        <v>138</v>
      </c>
      <c r="H1556" s="40" t="s">
        <v>215</v>
      </c>
      <c r="I1556" s="1014" t="s">
        <v>216</v>
      </c>
      <c r="J1556" s="303">
        <v>0</v>
      </c>
      <c r="K1556" s="304">
        <v>0</v>
      </c>
      <c r="L1556" s="305">
        <v>0</v>
      </c>
      <c r="M1556" s="305">
        <v>0</v>
      </c>
      <c r="N1556" s="303">
        <v>0</v>
      </c>
      <c r="O1556" s="306">
        <v>0</v>
      </c>
      <c r="P1556" s="303">
        <v>0</v>
      </c>
      <c r="Q1556" s="171">
        <f>VLOOKUP(C1556&amp;D1556&amp;A1556,'Delivery Counts'!$A$87:$I$118,8,FALSE)</f>
        <v>0</v>
      </c>
      <c r="R1556" s="171">
        <f>VLOOKUP(C1556&amp;D1556&amp;A1556,'Delivery Counts'!$A$87:$I$118,9,FALSE)</f>
        <v>0</v>
      </c>
      <c r="S1556" s="16">
        <f t="shared" si="85"/>
        <v>0</v>
      </c>
      <c r="T1556" s="237"/>
      <c r="U1556" s="237"/>
    </row>
    <row r="1557" spans="1:21" s="172" customFormat="1">
      <c r="A1557" s="38">
        <v>27</v>
      </c>
      <c r="B1557" s="39">
        <f t="shared" si="84"/>
        <v>0</v>
      </c>
      <c r="C1557" s="39" t="str">
        <f t="shared" si="80"/>
        <v>2020 Initial Year</v>
      </c>
      <c r="D1557" s="40">
        <v>3</v>
      </c>
      <c r="E1557" s="40">
        <v>27</v>
      </c>
      <c r="F1557" s="40">
        <v>6</v>
      </c>
      <c r="G1557" s="40" t="s">
        <v>138</v>
      </c>
      <c r="H1557" s="40" t="s">
        <v>217</v>
      </c>
      <c r="I1557" s="1014" t="s">
        <v>262</v>
      </c>
      <c r="J1557" s="303">
        <v>0</v>
      </c>
      <c r="K1557" s="304">
        <v>0</v>
      </c>
      <c r="L1557" s="305">
        <v>0</v>
      </c>
      <c r="M1557" s="305">
        <v>0</v>
      </c>
      <c r="N1557" s="303">
        <v>0</v>
      </c>
      <c r="O1557" s="306">
        <v>0</v>
      </c>
      <c r="P1557" s="303">
        <v>0</v>
      </c>
      <c r="Q1557" s="171">
        <f>VLOOKUP(C1557&amp;D1557&amp;A1557,'Delivery Counts'!$A$87:$I$118,8,FALSE)</f>
        <v>0</v>
      </c>
      <c r="R1557" s="171">
        <f>VLOOKUP(C1557&amp;D1557&amp;A1557,'Delivery Counts'!$A$87:$I$118,9,FALSE)</f>
        <v>0</v>
      </c>
      <c r="S1557" s="16">
        <f t="shared" si="85"/>
        <v>0</v>
      </c>
      <c r="T1557" s="237"/>
      <c r="U1557" s="237"/>
    </row>
    <row r="1558" spans="1:21" s="172" customFormat="1">
      <c r="A1558" s="38">
        <v>27</v>
      </c>
      <c r="B1558" s="39">
        <f t="shared" si="84"/>
        <v>0</v>
      </c>
      <c r="C1558" s="39" t="str">
        <f t="shared" si="80"/>
        <v>2020 Initial Year</v>
      </c>
      <c r="D1558" s="40">
        <v>3</v>
      </c>
      <c r="E1558" s="40">
        <v>27</v>
      </c>
      <c r="F1558" s="40">
        <v>6</v>
      </c>
      <c r="G1558" s="40" t="s">
        <v>138</v>
      </c>
      <c r="H1558" s="40" t="s">
        <v>218</v>
      </c>
      <c r="I1558" s="1014" t="s">
        <v>677</v>
      </c>
      <c r="J1558" s="303">
        <v>0</v>
      </c>
      <c r="K1558" s="304">
        <v>0</v>
      </c>
      <c r="L1558" s="305">
        <v>0</v>
      </c>
      <c r="M1558" s="305">
        <v>0</v>
      </c>
      <c r="N1558" s="303">
        <v>0</v>
      </c>
      <c r="O1558" s="306">
        <v>0</v>
      </c>
      <c r="P1558" s="303">
        <v>0</v>
      </c>
      <c r="Q1558" s="171">
        <f>VLOOKUP(C1558&amp;D1558&amp;A1558,'Delivery Counts'!$A$87:$I$118,8,FALSE)</f>
        <v>0</v>
      </c>
      <c r="R1558" s="171">
        <f>VLOOKUP(C1558&amp;D1558&amp;A1558,'Delivery Counts'!$A$87:$I$118,9,FALSE)</f>
        <v>0</v>
      </c>
      <c r="S1558" s="16">
        <f t="shared" si="85"/>
        <v>0</v>
      </c>
      <c r="T1558" s="237"/>
      <c r="U1558" s="237"/>
    </row>
    <row r="1559" spans="1:21" s="172" customFormat="1">
      <c r="A1559" s="38">
        <v>27</v>
      </c>
      <c r="B1559" s="39">
        <f t="shared" si="84"/>
        <v>0</v>
      </c>
      <c r="C1559" s="39" t="str">
        <f t="shared" si="80"/>
        <v>2020 Initial Year</v>
      </c>
      <c r="D1559" s="40">
        <v>3</v>
      </c>
      <c r="E1559" s="40">
        <v>27</v>
      </c>
      <c r="F1559" s="40">
        <v>6</v>
      </c>
      <c r="G1559" s="40" t="s">
        <v>138</v>
      </c>
      <c r="H1559" s="40" t="s">
        <v>219</v>
      </c>
      <c r="I1559" s="1014" t="s">
        <v>263</v>
      </c>
      <c r="J1559" s="303">
        <v>0</v>
      </c>
      <c r="K1559" s="304">
        <v>0</v>
      </c>
      <c r="L1559" s="305">
        <v>0</v>
      </c>
      <c r="M1559" s="305">
        <v>0</v>
      </c>
      <c r="N1559" s="303">
        <v>0</v>
      </c>
      <c r="O1559" s="306">
        <v>0</v>
      </c>
      <c r="P1559" s="303">
        <v>0</v>
      </c>
      <c r="Q1559" s="171">
        <f>VLOOKUP(C1559&amp;D1559&amp;A1559,'Delivery Counts'!$A$87:$I$118,8,FALSE)</f>
        <v>0</v>
      </c>
      <c r="R1559" s="171">
        <f>VLOOKUP(C1559&amp;D1559&amp;A1559,'Delivery Counts'!$A$87:$I$118,9,FALSE)</f>
        <v>0</v>
      </c>
      <c r="S1559" s="16">
        <f t="shared" si="85"/>
        <v>0</v>
      </c>
      <c r="T1559" s="237"/>
      <c r="U1559" s="237"/>
    </row>
    <row r="1560" spans="1:21" s="172" customFormat="1">
      <c r="A1560" s="38">
        <v>27</v>
      </c>
      <c r="B1560" s="39">
        <f t="shared" si="84"/>
        <v>0</v>
      </c>
      <c r="C1560" s="39" t="str">
        <f t="shared" si="80"/>
        <v>2020 Initial Year</v>
      </c>
      <c r="D1560" s="40">
        <v>3</v>
      </c>
      <c r="E1560" s="40">
        <v>27</v>
      </c>
      <c r="F1560" s="40">
        <v>6</v>
      </c>
      <c r="G1560" s="40" t="s">
        <v>138</v>
      </c>
      <c r="H1560" s="40" t="s">
        <v>220</v>
      </c>
      <c r="I1560" s="1014" t="s">
        <v>675</v>
      </c>
      <c r="J1560" s="303">
        <v>0</v>
      </c>
      <c r="K1560" s="304">
        <v>0</v>
      </c>
      <c r="L1560" s="305">
        <v>0</v>
      </c>
      <c r="M1560" s="305">
        <v>0</v>
      </c>
      <c r="N1560" s="303">
        <v>0</v>
      </c>
      <c r="O1560" s="306">
        <v>0</v>
      </c>
      <c r="P1560" s="303">
        <v>0</v>
      </c>
      <c r="Q1560" s="171">
        <f>VLOOKUP(C1560&amp;D1560&amp;A1560,'Delivery Counts'!$A$87:$I$118,8,FALSE)</f>
        <v>0</v>
      </c>
      <c r="R1560" s="171">
        <f>VLOOKUP(C1560&amp;D1560&amp;A1560,'Delivery Counts'!$A$87:$I$118,9,FALSE)</f>
        <v>0</v>
      </c>
      <c r="S1560" s="16">
        <f t="shared" si="85"/>
        <v>0</v>
      </c>
      <c r="T1560" s="237"/>
      <c r="U1560" s="237"/>
    </row>
    <row r="1561" spans="1:21" s="172" customFormat="1">
      <c r="A1561" s="38">
        <v>27</v>
      </c>
      <c r="B1561" s="39">
        <f t="shared" si="84"/>
        <v>0</v>
      </c>
      <c r="C1561" s="39" t="str">
        <f t="shared" si="80"/>
        <v>2020 Initial Year</v>
      </c>
      <c r="D1561" s="40">
        <v>3</v>
      </c>
      <c r="E1561" s="40">
        <v>27</v>
      </c>
      <c r="F1561" s="40">
        <v>6</v>
      </c>
      <c r="G1561" s="40" t="s">
        <v>138</v>
      </c>
      <c r="H1561" s="40" t="s">
        <v>221</v>
      </c>
      <c r="I1561" s="1014" t="s">
        <v>264</v>
      </c>
      <c r="J1561" s="303">
        <v>0</v>
      </c>
      <c r="K1561" s="304">
        <v>0</v>
      </c>
      <c r="L1561" s="305">
        <v>0</v>
      </c>
      <c r="M1561" s="305">
        <v>0</v>
      </c>
      <c r="N1561" s="303">
        <v>0</v>
      </c>
      <c r="O1561" s="306">
        <v>0</v>
      </c>
      <c r="P1561" s="303">
        <v>0</v>
      </c>
      <c r="Q1561" s="171">
        <f>VLOOKUP(C1561&amp;D1561&amp;A1561,'Delivery Counts'!$A$87:$I$118,8,FALSE)</f>
        <v>0</v>
      </c>
      <c r="R1561" s="171">
        <f>VLOOKUP(C1561&amp;D1561&amp;A1561,'Delivery Counts'!$A$87:$I$118,9,FALSE)</f>
        <v>0</v>
      </c>
      <c r="S1561" s="16">
        <f t="shared" si="85"/>
        <v>0</v>
      </c>
      <c r="T1561" s="237"/>
      <c r="U1561" s="237"/>
    </row>
    <row r="1562" spans="1:21" s="172" customFormat="1">
      <c r="A1562" s="38">
        <v>27</v>
      </c>
      <c r="B1562" s="39">
        <f t="shared" si="84"/>
        <v>0</v>
      </c>
      <c r="C1562" s="39" t="str">
        <f t="shared" si="80"/>
        <v>2020 Initial Year</v>
      </c>
      <c r="D1562" s="40">
        <v>3</v>
      </c>
      <c r="E1562" s="40">
        <v>27</v>
      </c>
      <c r="F1562" s="40">
        <v>6</v>
      </c>
      <c r="G1562" s="40" t="s">
        <v>138</v>
      </c>
      <c r="H1562" s="40" t="s">
        <v>222</v>
      </c>
      <c r="I1562" s="1014" t="s">
        <v>206</v>
      </c>
      <c r="J1562" s="303">
        <v>0</v>
      </c>
      <c r="K1562" s="304">
        <v>0</v>
      </c>
      <c r="L1562" s="305">
        <v>0</v>
      </c>
      <c r="M1562" s="305">
        <v>0</v>
      </c>
      <c r="N1562" s="303">
        <v>0</v>
      </c>
      <c r="O1562" s="306">
        <v>0</v>
      </c>
      <c r="P1562" s="303">
        <v>0</v>
      </c>
      <c r="Q1562" s="171">
        <f>VLOOKUP(C1562&amp;D1562&amp;A1562,'Delivery Counts'!$A$87:$I$118,8,FALSE)</f>
        <v>0</v>
      </c>
      <c r="R1562" s="171">
        <f>VLOOKUP(C1562&amp;D1562&amp;A1562,'Delivery Counts'!$A$87:$I$118,9,FALSE)</f>
        <v>0</v>
      </c>
      <c r="S1562" s="16">
        <f t="shared" si="85"/>
        <v>0</v>
      </c>
      <c r="T1562" s="237"/>
      <c r="U1562" s="237"/>
    </row>
    <row r="1563" spans="1:21" s="172" customFormat="1">
      <c r="A1563" s="38">
        <v>27</v>
      </c>
      <c r="B1563" s="39">
        <f t="shared" si="84"/>
        <v>0</v>
      </c>
      <c r="C1563" s="39" t="str">
        <f t="shared" si="80"/>
        <v>2020 Initial Year</v>
      </c>
      <c r="D1563" s="40">
        <v>3</v>
      </c>
      <c r="E1563" s="40">
        <v>27</v>
      </c>
      <c r="F1563" s="40">
        <v>6</v>
      </c>
      <c r="G1563" s="40" t="s">
        <v>138</v>
      </c>
      <c r="H1563" s="40" t="s">
        <v>223</v>
      </c>
      <c r="I1563" s="1014" t="s">
        <v>181</v>
      </c>
      <c r="J1563" s="303">
        <v>0</v>
      </c>
      <c r="K1563" s="304">
        <v>0</v>
      </c>
      <c r="L1563" s="305">
        <v>0</v>
      </c>
      <c r="M1563" s="305">
        <v>0</v>
      </c>
      <c r="N1563" s="303">
        <v>0</v>
      </c>
      <c r="O1563" s="306">
        <v>0</v>
      </c>
      <c r="P1563" s="303">
        <v>0</v>
      </c>
      <c r="Q1563" s="171">
        <f>VLOOKUP(C1563&amp;D1563&amp;A1563,'Delivery Counts'!$A$87:$I$118,8,FALSE)</f>
        <v>0</v>
      </c>
      <c r="R1563" s="171">
        <f>VLOOKUP(C1563&amp;D1563&amp;A1563,'Delivery Counts'!$A$87:$I$118,9,FALSE)</f>
        <v>0</v>
      </c>
      <c r="S1563" s="16">
        <f t="shared" si="85"/>
        <v>0</v>
      </c>
      <c r="T1563" s="237"/>
      <c r="U1563" s="237"/>
    </row>
    <row r="1564" spans="1:21" s="172" customFormat="1">
      <c r="A1564" s="38">
        <v>27</v>
      </c>
      <c r="B1564" s="39">
        <f t="shared" si="84"/>
        <v>0</v>
      </c>
      <c r="C1564" s="39" t="str">
        <f t="shared" si="80"/>
        <v>2020 Initial Year</v>
      </c>
      <c r="D1564" s="40">
        <v>3</v>
      </c>
      <c r="E1564" s="40">
        <v>27</v>
      </c>
      <c r="F1564" s="40">
        <v>6</v>
      </c>
      <c r="G1564" s="40" t="s">
        <v>138</v>
      </c>
      <c r="H1564" s="40" t="s">
        <v>150</v>
      </c>
      <c r="I1564" s="1014" t="s">
        <v>204</v>
      </c>
      <c r="J1564" s="303">
        <v>0</v>
      </c>
      <c r="K1564" s="304">
        <v>0</v>
      </c>
      <c r="L1564" s="305">
        <v>0</v>
      </c>
      <c r="M1564" s="305">
        <v>0</v>
      </c>
      <c r="N1564" s="303">
        <v>0</v>
      </c>
      <c r="O1564" s="306">
        <v>0</v>
      </c>
      <c r="P1564" s="303">
        <v>0</v>
      </c>
      <c r="Q1564" s="171">
        <f>VLOOKUP(C1564&amp;D1564&amp;A1564,'Delivery Counts'!$A$87:$I$118,8,FALSE)</f>
        <v>0</v>
      </c>
      <c r="R1564" s="171">
        <f>VLOOKUP(C1564&amp;D1564&amp;A1564,'Delivery Counts'!$A$87:$I$118,9,FALSE)</f>
        <v>0</v>
      </c>
      <c r="S1564" s="16">
        <f t="shared" si="85"/>
        <v>0</v>
      </c>
      <c r="T1564" s="237"/>
      <c r="U1564" s="237"/>
    </row>
    <row r="1565" spans="1:21" s="172" customFormat="1">
      <c r="A1565" s="38">
        <v>27</v>
      </c>
      <c r="B1565" s="39">
        <f t="shared" si="84"/>
        <v>0</v>
      </c>
      <c r="C1565" s="39" t="str">
        <f t="shared" si="80"/>
        <v>2020 Initial Year</v>
      </c>
      <c r="D1565" s="40">
        <v>3</v>
      </c>
      <c r="E1565" s="40">
        <v>27</v>
      </c>
      <c r="F1565" s="40">
        <v>6</v>
      </c>
      <c r="G1565" s="40" t="s">
        <v>138</v>
      </c>
      <c r="H1565" s="40" t="s">
        <v>151</v>
      </c>
      <c r="I1565" s="1014" t="s">
        <v>205</v>
      </c>
      <c r="J1565" s="303">
        <v>0</v>
      </c>
      <c r="K1565" s="304">
        <v>0</v>
      </c>
      <c r="L1565" s="305">
        <v>0</v>
      </c>
      <c r="M1565" s="305">
        <v>0</v>
      </c>
      <c r="N1565" s="303">
        <v>0</v>
      </c>
      <c r="O1565" s="306">
        <v>0</v>
      </c>
      <c r="P1565" s="303">
        <v>0</v>
      </c>
      <c r="Q1565" s="171">
        <f>VLOOKUP(C1565&amp;D1565&amp;A1565,'Delivery Counts'!$A$87:$I$118,8,FALSE)</f>
        <v>0</v>
      </c>
      <c r="R1565" s="171">
        <f>VLOOKUP(C1565&amp;D1565&amp;A1565,'Delivery Counts'!$A$87:$I$118,9,FALSE)</f>
        <v>0</v>
      </c>
      <c r="S1565" s="16">
        <f t="shared" si="85"/>
        <v>0</v>
      </c>
      <c r="T1565" s="237"/>
      <c r="U1565" s="237"/>
    </row>
    <row r="1566" spans="1:21" s="172" customFormat="1">
      <c r="A1566" s="38">
        <v>27</v>
      </c>
      <c r="B1566" s="39">
        <f t="shared" si="84"/>
        <v>0</v>
      </c>
      <c r="C1566" s="39" t="str">
        <f t="shared" si="80"/>
        <v>2020 Initial Year</v>
      </c>
      <c r="D1566" s="40">
        <v>3</v>
      </c>
      <c r="E1566" s="40">
        <v>27</v>
      </c>
      <c r="F1566" s="40">
        <v>6</v>
      </c>
      <c r="G1566" s="40" t="s">
        <v>138</v>
      </c>
      <c r="H1566" s="40" t="s">
        <v>152</v>
      </c>
      <c r="I1566" s="1014" t="s">
        <v>182</v>
      </c>
      <c r="J1566" s="303">
        <v>0</v>
      </c>
      <c r="K1566" s="304">
        <v>0</v>
      </c>
      <c r="L1566" s="305">
        <v>0</v>
      </c>
      <c r="M1566" s="305">
        <v>0</v>
      </c>
      <c r="N1566" s="303">
        <v>0</v>
      </c>
      <c r="O1566" s="306">
        <v>0</v>
      </c>
      <c r="P1566" s="303">
        <v>0</v>
      </c>
      <c r="Q1566" s="171">
        <f>VLOOKUP(C1566&amp;D1566&amp;A1566,'Delivery Counts'!$A$87:$I$118,8,FALSE)</f>
        <v>0</v>
      </c>
      <c r="R1566" s="171">
        <f>VLOOKUP(C1566&amp;D1566&amp;A1566,'Delivery Counts'!$A$87:$I$118,9,FALSE)</f>
        <v>0</v>
      </c>
      <c r="S1566" s="16">
        <f t="shared" si="85"/>
        <v>0</v>
      </c>
      <c r="T1566" s="237"/>
      <c r="U1566" s="237"/>
    </row>
    <row r="1567" spans="1:21" s="172" customFormat="1">
      <c r="A1567" s="38">
        <v>27</v>
      </c>
      <c r="B1567" s="39">
        <f t="shared" si="84"/>
        <v>0</v>
      </c>
      <c r="C1567" s="39" t="str">
        <f t="shared" si="80"/>
        <v>2020 Initial Year</v>
      </c>
      <c r="D1567" s="40">
        <v>3</v>
      </c>
      <c r="E1567" s="40">
        <v>27</v>
      </c>
      <c r="F1567" s="40">
        <v>6</v>
      </c>
      <c r="G1567" s="40" t="s">
        <v>138</v>
      </c>
      <c r="H1567" s="40" t="s">
        <v>70</v>
      </c>
      <c r="I1567" s="1014" t="s">
        <v>265</v>
      </c>
      <c r="J1567" s="303">
        <v>0</v>
      </c>
      <c r="K1567" s="304">
        <v>0</v>
      </c>
      <c r="L1567" s="305">
        <v>0</v>
      </c>
      <c r="M1567" s="305">
        <v>0</v>
      </c>
      <c r="N1567" s="303">
        <v>0</v>
      </c>
      <c r="O1567" s="306">
        <v>0</v>
      </c>
      <c r="P1567" s="303">
        <v>0</v>
      </c>
      <c r="Q1567" s="171">
        <f>VLOOKUP(C1567&amp;D1567&amp;A1567,'Delivery Counts'!$A$87:$I$118,8,FALSE)</f>
        <v>0</v>
      </c>
      <c r="R1567" s="171">
        <f>VLOOKUP(C1567&amp;D1567&amp;A1567,'Delivery Counts'!$A$87:$I$118,9,FALSE)</f>
        <v>0</v>
      </c>
      <c r="S1567" s="16">
        <f t="shared" si="85"/>
        <v>0</v>
      </c>
      <c r="T1567" s="237"/>
      <c r="U1567" s="237"/>
    </row>
    <row r="1568" spans="1:21" s="172" customFormat="1">
      <c r="A1568" s="38">
        <v>27</v>
      </c>
      <c r="B1568" s="39">
        <f t="shared" si="84"/>
        <v>0</v>
      </c>
      <c r="C1568" s="39" t="str">
        <f t="shared" si="80"/>
        <v>2020 Initial Year</v>
      </c>
      <c r="D1568" s="40">
        <v>3</v>
      </c>
      <c r="E1568" s="40">
        <v>27</v>
      </c>
      <c r="F1568" s="40">
        <v>6</v>
      </c>
      <c r="G1568" s="40" t="s">
        <v>138</v>
      </c>
      <c r="H1568" s="40" t="s">
        <v>71</v>
      </c>
      <c r="I1568" s="1014" t="s">
        <v>266</v>
      </c>
      <c r="J1568" s="303">
        <v>0</v>
      </c>
      <c r="K1568" s="304">
        <v>0</v>
      </c>
      <c r="L1568" s="305">
        <v>0</v>
      </c>
      <c r="M1568" s="305">
        <v>0</v>
      </c>
      <c r="N1568" s="303">
        <v>0</v>
      </c>
      <c r="O1568" s="306">
        <v>0</v>
      </c>
      <c r="P1568" s="303">
        <v>0</v>
      </c>
      <c r="Q1568" s="171">
        <f>VLOOKUP(C1568&amp;D1568&amp;A1568,'Delivery Counts'!$A$87:$I$118,8,FALSE)</f>
        <v>0</v>
      </c>
      <c r="R1568" s="171">
        <f>VLOOKUP(C1568&amp;D1568&amp;A1568,'Delivery Counts'!$A$87:$I$118,9,FALSE)</f>
        <v>0</v>
      </c>
      <c r="S1568" s="16">
        <f t="shared" si="85"/>
        <v>0</v>
      </c>
      <c r="T1568" s="237"/>
      <c r="U1568" s="237"/>
    </row>
    <row r="1569" spans="1:21" s="172" customFormat="1">
      <c r="A1569" s="38">
        <v>27</v>
      </c>
      <c r="B1569" s="39">
        <f t="shared" si="84"/>
        <v>0</v>
      </c>
      <c r="C1569" s="39" t="str">
        <f t="shared" si="80"/>
        <v>2020 Initial Year</v>
      </c>
      <c r="D1569" s="40">
        <v>3</v>
      </c>
      <c r="E1569" s="40">
        <v>27</v>
      </c>
      <c r="F1569" s="40">
        <v>6</v>
      </c>
      <c r="G1569" s="40" t="s">
        <v>138</v>
      </c>
      <c r="H1569" s="40" t="s">
        <v>72</v>
      </c>
      <c r="I1569" s="1014" t="s">
        <v>527</v>
      </c>
      <c r="J1569" s="303">
        <v>0</v>
      </c>
      <c r="K1569" s="304">
        <v>0</v>
      </c>
      <c r="L1569" s="305">
        <v>0</v>
      </c>
      <c r="M1569" s="305">
        <v>0</v>
      </c>
      <c r="N1569" s="303">
        <v>0</v>
      </c>
      <c r="O1569" s="306">
        <v>0</v>
      </c>
      <c r="P1569" s="303">
        <v>0</v>
      </c>
      <c r="Q1569" s="171">
        <f>VLOOKUP(C1569&amp;D1569&amp;A1569,'Delivery Counts'!$A$87:$I$118,8,FALSE)</f>
        <v>0</v>
      </c>
      <c r="R1569" s="171">
        <f>VLOOKUP(C1569&amp;D1569&amp;A1569,'Delivery Counts'!$A$87:$I$118,9,FALSE)</f>
        <v>0</v>
      </c>
      <c r="S1569" s="16">
        <f t="shared" si="85"/>
        <v>0</v>
      </c>
      <c r="T1569" s="237"/>
      <c r="U1569" s="237"/>
    </row>
    <row r="1570" spans="1:21" s="172" customFormat="1">
      <c r="A1570" s="38">
        <v>27</v>
      </c>
      <c r="B1570" s="39">
        <f t="shared" si="84"/>
        <v>0</v>
      </c>
      <c r="C1570" s="39" t="str">
        <f t="shared" si="80"/>
        <v>2020 Initial Year</v>
      </c>
      <c r="D1570" s="40">
        <v>3</v>
      </c>
      <c r="E1570" s="40">
        <v>27</v>
      </c>
      <c r="F1570" s="40">
        <v>6</v>
      </c>
      <c r="G1570" s="40" t="s">
        <v>138</v>
      </c>
      <c r="H1570" s="40" t="s">
        <v>73</v>
      </c>
      <c r="I1570" s="1014" t="s">
        <v>528</v>
      </c>
      <c r="J1570" s="303">
        <v>0</v>
      </c>
      <c r="K1570" s="304">
        <v>0</v>
      </c>
      <c r="L1570" s="305">
        <v>0</v>
      </c>
      <c r="M1570" s="305">
        <v>0</v>
      </c>
      <c r="N1570" s="303">
        <v>0</v>
      </c>
      <c r="O1570" s="306">
        <v>0</v>
      </c>
      <c r="P1570" s="303">
        <v>0</v>
      </c>
      <c r="Q1570" s="171">
        <f>VLOOKUP(C1570&amp;D1570&amp;A1570,'Delivery Counts'!$A$87:$I$118,8,FALSE)</f>
        <v>0</v>
      </c>
      <c r="R1570" s="171">
        <f>VLOOKUP(C1570&amp;D1570&amp;A1570,'Delivery Counts'!$A$87:$I$118,9,FALSE)</f>
        <v>0</v>
      </c>
      <c r="S1570" s="16">
        <f t="shared" si="85"/>
        <v>0</v>
      </c>
      <c r="T1570" s="237"/>
      <c r="U1570" s="237"/>
    </row>
    <row r="1571" spans="1:21" s="172" customFormat="1">
      <c r="A1571" s="38">
        <v>27</v>
      </c>
      <c r="B1571" s="39">
        <f t="shared" si="84"/>
        <v>0</v>
      </c>
      <c r="C1571" s="39" t="str">
        <f t="shared" si="80"/>
        <v>2020 Initial Year</v>
      </c>
      <c r="D1571" s="40">
        <v>3</v>
      </c>
      <c r="E1571" s="40">
        <v>27</v>
      </c>
      <c r="F1571" s="40">
        <v>6</v>
      </c>
      <c r="G1571" s="40" t="s">
        <v>138</v>
      </c>
      <c r="H1571" s="40" t="s">
        <v>409</v>
      </c>
      <c r="I1571" s="1014" t="s">
        <v>803</v>
      </c>
      <c r="J1571" s="303">
        <v>0</v>
      </c>
      <c r="K1571" s="304">
        <v>0</v>
      </c>
      <c r="L1571" s="305">
        <v>0</v>
      </c>
      <c r="M1571" s="305">
        <v>0</v>
      </c>
      <c r="N1571" s="303">
        <v>0</v>
      </c>
      <c r="O1571" s="306">
        <v>0</v>
      </c>
      <c r="P1571" s="303">
        <v>0</v>
      </c>
      <c r="Q1571" s="171">
        <f>VLOOKUP(C1571&amp;D1571&amp;A1571,'Delivery Counts'!$A$87:$I$118,8,FALSE)</f>
        <v>0</v>
      </c>
      <c r="R1571" s="171">
        <f>VLOOKUP(C1571&amp;D1571&amp;A1571,'Delivery Counts'!$A$87:$I$118,9,FALSE)</f>
        <v>0</v>
      </c>
      <c r="S1571" s="16">
        <f t="shared" si="85"/>
        <v>0</v>
      </c>
      <c r="T1571" s="237"/>
      <c r="U1571" s="237"/>
    </row>
    <row r="1572" spans="1:21" s="172" customFormat="1">
      <c r="A1572" s="38">
        <v>28</v>
      </c>
      <c r="B1572" s="39">
        <f t="shared" si="64"/>
        <v>0</v>
      </c>
      <c r="C1572" s="39" t="str">
        <f t="shared" si="80"/>
        <v>2020 Initial Year</v>
      </c>
      <c r="D1572" s="40">
        <v>3</v>
      </c>
      <c r="E1572" s="40">
        <v>28</v>
      </c>
      <c r="F1572" s="662">
        <v>6</v>
      </c>
      <c r="G1572" s="40" t="s">
        <v>139</v>
      </c>
      <c r="H1572" s="40" t="s">
        <v>211</v>
      </c>
      <c r="I1572" s="640" t="s">
        <v>261</v>
      </c>
      <c r="J1572" s="303">
        <v>0</v>
      </c>
      <c r="K1572" s="304">
        <v>0</v>
      </c>
      <c r="L1572" s="305">
        <v>0</v>
      </c>
      <c r="M1572" s="305">
        <v>0</v>
      </c>
      <c r="N1572" s="303">
        <v>0</v>
      </c>
      <c r="O1572" s="306">
        <v>0</v>
      </c>
      <c r="P1572" s="303">
        <v>0</v>
      </c>
      <c r="Q1572" s="171">
        <f>VLOOKUP(C1572&amp;D1572&amp;A1572,'Delivery Counts'!$A$87:$I$118,8,FALSE)</f>
        <v>0</v>
      </c>
      <c r="R1572" s="171">
        <f>VLOOKUP(C1572&amp;D1572&amp;A1572,'Delivery Counts'!$A$87:$I$118,9,FALSE)</f>
        <v>0</v>
      </c>
      <c r="S1572" s="16">
        <f t="shared" si="81"/>
        <v>0</v>
      </c>
      <c r="T1572" s="237"/>
      <c r="U1572" s="237"/>
    </row>
    <row r="1573" spans="1:21" s="172" customFormat="1">
      <c r="A1573" s="38">
        <v>28</v>
      </c>
      <c r="B1573" s="39">
        <f t="shared" ref="B1573:B1588" si="86">$B$6</f>
        <v>0</v>
      </c>
      <c r="C1573" s="39" t="str">
        <f t="shared" si="80"/>
        <v>2020 Initial Year</v>
      </c>
      <c r="D1573" s="40">
        <v>3</v>
      </c>
      <c r="E1573" s="40">
        <v>28</v>
      </c>
      <c r="F1573" s="662">
        <v>6</v>
      </c>
      <c r="G1573" s="311" t="s">
        <v>139</v>
      </c>
      <c r="H1573" s="40" t="s">
        <v>214</v>
      </c>
      <c r="I1573" s="658" t="s">
        <v>676</v>
      </c>
      <c r="J1573" s="303">
        <v>0</v>
      </c>
      <c r="K1573" s="304">
        <v>0</v>
      </c>
      <c r="L1573" s="305">
        <v>0</v>
      </c>
      <c r="M1573" s="305">
        <v>0</v>
      </c>
      <c r="N1573" s="303">
        <v>0</v>
      </c>
      <c r="O1573" s="306">
        <v>0</v>
      </c>
      <c r="P1573" s="303">
        <v>0</v>
      </c>
      <c r="Q1573" s="171">
        <f>VLOOKUP(C1573&amp;D1573&amp;A1573,'Delivery Counts'!$A$87:$I$118,8,FALSE)</f>
        <v>0</v>
      </c>
      <c r="R1573" s="171">
        <f>VLOOKUP(C1573&amp;D1573&amp;A1573,'Delivery Counts'!$A$87:$I$118,9,FALSE)</f>
        <v>0</v>
      </c>
      <c r="S1573" s="16">
        <f t="shared" si="81"/>
        <v>0</v>
      </c>
      <c r="T1573" s="237"/>
      <c r="U1573" s="237"/>
    </row>
    <row r="1574" spans="1:21" s="172" customFormat="1">
      <c r="A1574" s="38">
        <v>28</v>
      </c>
      <c r="B1574" s="39">
        <f t="shared" si="86"/>
        <v>0</v>
      </c>
      <c r="C1574" s="39" t="str">
        <f t="shared" si="80"/>
        <v>2020 Initial Year</v>
      </c>
      <c r="D1574" s="40">
        <v>3</v>
      </c>
      <c r="E1574" s="40">
        <v>28</v>
      </c>
      <c r="F1574" s="662">
        <v>6</v>
      </c>
      <c r="G1574" s="311" t="s">
        <v>139</v>
      </c>
      <c r="H1574" s="40" t="s">
        <v>215</v>
      </c>
      <c r="I1574" s="658" t="s">
        <v>216</v>
      </c>
      <c r="J1574" s="303">
        <v>0</v>
      </c>
      <c r="K1574" s="304">
        <v>0</v>
      </c>
      <c r="L1574" s="305">
        <v>0</v>
      </c>
      <c r="M1574" s="305">
        <v>0</v>
      </c>
      <c r="N1574" s="303">
        <v>0</v>
      </c>
      <c r="O1574" s="306">
        <v>0</v>
      </c>
      <c r="P1574" s="303">
        <v>0</v>
      </c>
      <c r="Q1574" s="171">
        <f>VLOOKUP(C1574&amp;D1574&amp;A1574,'Delivery Counts'!$A$87:$I$118,8,FALSE)</f>
        <v>0</v>
      </c>
      <c r="R1574" s="171">
        <f>VLOOKUP(C1574&amp;D1574&amp;A1574,'Delivery Counts'!$A$87:$I$118,9,FALSE)</f>
        <v>0</v>
      </c>
      <c r="S1574" s="16">
        <f t="shared" si="81"/>
        <v>0</v>
      </c>
      <c r="T1574" s="237"/>
      <c r="U1574" s="237"/>
    </row>
    <row r="1575" spans="1:21">
      <c r="A1575" s="38">
        <v>28</v>
      </c>
      <c r="B1575" s="39">
        <f t="shared" si="86"/>
        <v>0</v>
      </c>
      <c r="C1575" s="39" t="str">
        <f t="shared" si="80"/>
        <v>2020 Initial Year</v>
      </c>
      <c r="D1575" s="40">
        <v>3</v>
      </c>
      <c r="E1575" s="40">
        <v>28</v>
      </c>
      <c r="F1575" s="662">
        <v>6</v>
      </c>
      <c r="G1575" s="311" t="s">
        <v>139</v>
      </c>
      <c r="H1575" s="40" t="s">
        <v>217</v>
      </c>
      <c r="I1575" s="658" t="s">
        <v>262</v>
      </c>
      <c r="J1575" s="303">
        <v>0</v>
      </c>
      <c r="K1575" s="304">
        <v>0</v>
      </c>
      <c r="L1575" s="305">
        <v>0</v>
      </c>
      <c r="M1575" s="305">
        <v>0</v>
      </c>
      <c r="N1575" s="303">
        <v>0</v>
      </c>
      <c r="O1575" s="306">
        <v>0</v>
      </c>
      <c r="P1575" s="303">
        <v>0</v>
      </c>
      <c r="Q1575" s="171">
        <f>VLOOKUP(C1575&amp;D1575&amp;A1575,'Delivery Counts'!$A$87:$I$118,8,FALSE)</f>
        <v>0</v>
      </c>
      <c r="R1575" s="171">
        <f>VLOOKUP(C1575&amp;D1575&amp;A1575,'Delivery Counts'!$A$87:$I$118,9,FALSE)</f>
        <v>0</v>
      </c>
      <c r="S1575" s="16">
        <f t="shared" si="81"/>
        <v>0</v>
      </c>
    </row>
    <row r="1576" spans="1:21">
      <c r="A1576" s="38">
        <v>28</v>
      </c>
      <c r="B1576" s="39">
        <f t="shared" si="86"/>
        <v>0</v>
      </c>
      <c r="C1576" s="39" t="str">
        <f t="shared" si="80"/>
        <v>2020 Initial Year</v>
      </c>
      <c r="D1576" s="40">
        <v>3</v>
      </c>
      <c r="E1576" s="40">
        <v>28</v>
      </c>
      <c r="F1576" s="662">
        <v>6</v>
      </c>
      <c r="G1576" s="311" t="s">
        <v>139</v>
      </c>
      <c r="H1576" s="40" t="s">
        <v>218</v>
      </c>
      <c r="I1576" s="658" t="s">
        <v>677</v>
      </c>
      <c r="J1576" s="303">
        <v>0</v>
      </c>
      <c r="K1576" s="304">
        <v>0</v>
      </c>
      <c r="L1576" s="305">
        <v>0</v>
      </c>
      <c r="M1576" s="305">
        <v>0</v>
      </c>
      <c r="N1576" s="303">
        <v>0</v>
      </c>
      <c r="O1576" s="306">
        <v>0</v>
      </c>
      <c r="P1576" s="303">
        <v>0</v>
      </c>
      <c r="Q1576" s="171">
        <f>VLOOKUP(C1576&amp;D1576&amp;A1576,'Delivery Counts'!$A$87:$I$118,8,FALSE)</f>
        <v>0</v>
      </c>
      <c r="R1576" s="171">
        <f>VLOOKUP(C1576&amp;D1576&amp;A1576,'Delivery Counts'!$A$87:$I$118,9,FALSE)</f>
        <v>0</v>
      </c>
      <c r="S1576" s="16">
        <f t="shared" si="81"/>
        <v>0</v>
      </c>
    </row>
    <row r="1577" spans="1:21" s="172" customFormat="1">
      <c r="A1577" s="38">
        <v>28</v>
      </c>
      <c r="B1577" s="39">
        <f t="shared" si="86"/>
        <v>0</v>
      </c>
      <c r="C1577" s="39" t="str">
        <f t="shared" si="80"/>
        <v>2020 Initial Year</v>
      </c>
      <c r="D1577" s="40">
        <v>3</v>
      </c>
      <c r="E1577" s="40">
        <v>28</v>
      </c>
      <c r="F1577" s="662">
        <v>6</v>
      </c>
      <c r="G1577" s="311" t="s">
        <v>139</v>
      </c>
      <c r="H1577" s="40" t="s">
        <v>219</v>
      </c>
      <c r="I1577" s="658" t="s">
        <v>263</v>
      </c>
      <c r="J1577" s="303">
        <v>0</v>
      </c>
      <c r="K1577" s="304">
        <v>0</v>
      </c>
      <c r="L1577" s="305">
        <v>0</v>
      </c>
      <c r="M1577" s="305">
        <v>0</v>
      </c>
      <c r="N1577" s="303">
        <v>0</v>
      </c>
      <c r="O1577" s="306">
        <v>0</v>
      </c>
      <c r="P1577" s="303">
        <v>0</v>
      </c>
      <c r="Q1577" s="171">
        <f>VLOOKUP(C1577&amp;D1577&amp;A1577,'Delivery Counts'!$A$87:$I$118,8,FALSE)</f>
        <v>0</v>
      </c>
      <c r="R1577" s="171">
        <f>VLOOKUP(C1577&amp;D1577&amp;A1577,'Delivery Counts'!$A$87:$I$118,9,FALSE)</f>
        <v>0</v>
      </c>
      <c r="S1577" s="16">
        <f t="shared" si="81"/>
        <v>0</v>
      </c>
    </row>
    <row r="1578" spans="1:21" s="172" customFormat="1">
      <c r="A1578" s="38">
        <v>28</v>
      </c>
      <c r="B1578" s="39">
        <f t="shared" si="86"/>
        <v>0</v>
      </c>
      <c r="C1578" s="39" t="str">
        <f t="shared" si="80"/>
        <v>2020 Initial Year</v>
      </c>
      <c r="D1578" s="40">
        <v>3</v>
      </c>
      <c r="E1578" s="40">
        <v>28</v>
      </c>
      <c r="F1578" s="662">
        <v>6</v>
      </c>
      <c r="G1578" s="311" t="s">
        <v>139</v>
      </c>
      <c r="H1578" s="40" t="s">
        <v>220</v>
      </c>
      <c r="I1578" s="658" t="s">
        <v>675</v>
      </c>
      <c r="J1578" s="303">
        <v>0</v>
      </c>
      <c r="K1578" s="304">
        <v>0</v>
      </c>
      <c r="L1578" s="305">
        <v>0</v>
      </c>
      <c r="M1578" s="305">
        <v>0</v>
      </c>
      <c r="N1578" s="303">
        <v>0</v>
      </c>
      <c r="O1578" s="306">
        <v>0</v>
      </c>
      <c r="P1578" s="303">
        <v>0</v>
      </c>
      <c r="Q1578" s="171">
        <f>VLOOKUP(C1578&amp;D1578&amp;A1578,'Delivery Counts'!$A$87:$I$118,8,FALSE)</f>
        <v>0</v>
      </c>
      <c r="R1578" s="171">
        <f>VLOOKUP(C1578&amp;D1578&amp;A1578,'Delivery Counts'!$A$87:$I$118,9,FALSE)</f>
        <v>0</v>
      </c>
      <c r="S1578" s="16">
        <f t="shared" si="81"/>
        <v>0</v>
      </c>
      <c r="T1578" s="237"/>
      <c r="U1578" s="237"/>
    </row>
    <row r="1579" spans="1:21" s="172" customFormat="1">
      <c r="A1579" s="38">
        <v>28</v>
      </c>
      <c r="B1579" s="39">
        <f t="shared" si="86"/>
        <v>0</v>
      </c>
      <c r="C1579" s="39" t="str">
        <f t="shared" si="80"/>
        <v>2020 Initial Year</v>
      </c>
      <c r="D1579" s="40">
        <v>3</v>
      </c>
      <c r="E1579" s="40">
        <v>28</v>
      </c>
      <c r="F1579" s="662">
        <v>6</v>
      </c>
      <c r="G1579" s="311" t="s">
        <v>139</v>
      </c>
      <c r="H1579" s="40" t="s">
        <v>221</v>
      </c>
      <c r="I1579" s="658" t="s">
        <v>264</v>
      </c>
      <c r="J1579" s="303">
        <v>0</v>
      </c>
      <c r="K1579" s="304">
        <v>0</v>
      </c>
      <c r="L1579" s="305">
        <v>0</v>
      </c>
      <c r="M1579" s="305">
        <v>0</v>
      </c>
      <c r="N1579" s="303">
        <v>0</v>
      </c>
      <c r="O1579" s="306">
        <v>0</v>
      </c>
      <c r="P1579" s="303">
        <v>0</v>
      </c>
      <c r="Q1579" s="171">
        <f>VLOOKUP(C1579&amp;D1579&amp;A1579,'Delivery Counts'!$A$87:$I$118,8,FALSE)</f>
        <v>0</v>
      </c>
      <c r="R1579" s="171">
        <f>VLOOKUP(C1579&amp;D1579&amp;A1579,'Delivery Counts'!$A$87:$I$118,9,FALSE)</f>
        <v>0</v>
      </c>
      <c r="S1579" s="16">
        <f t="shared" si="81"/>
        <v>0</v>
      </c>
      <c r="T1579" s="237"/>
      <c r="U1579" s="237"/>
    </row>
    <row r="1580" spans="1:21" s="172" customFormat="1">
      <c r="A1580" s="38">
        <v>28</v>
      </c>
      <c r="B1580" s="39">
        <f t="shared" si="86"/>
        <v>0</v>
      </c>
      <c r="C1580" s="39" t="str">
        <f t="shared" si="80"/>
        <v>2020 Initial Year</v>
      </c>
      <c r="D1580" s="40">
        <v>3</v>
      </c>
      <c r="E1580" s="40">
        <v>28</v>
      </c>
      <c r="F1580" s="662">
        <v>6</v>
      </c>
      <c r="G1580" s="311" t="s">
        <v>139</v>
      </c>
      <c r="H1580" s="40" t="s">
        <v>222</v>
      </c>
      <c r="I1580" s="658" t="s">
        <v>206</v>
      </c>
      <c r="J1580" s="303">
        <v>0</v>
      </c>
      <c r="K1580" s="304">
        <v>0</v>
      </c>
      <c r="L1580" s="305">
        <v>0</v>
      </c>
      <c r="M1580" s="305">
        <v>0</v>
      </c>
      <c r="N1580" s="303">
        <v>0</v>
      </c>
      <c r="O1580" s="306">
        <v>0</v>
      </c>
      <c r="P1580" s="303">
        <v>0</v>
      </c>
      <c r="Q1580" s="171">
        <f>VLOOKUP(C1580&amp;D1580&amp;A1580,'Delivery Counts'!$A$87:$I$118,8,FALSE)</f>
        <v>0</v>
      </c>
      <c r="R1580" s="171">
        <f>VLOOKUP(C1580&amp;D1580&amp;A1580,'Delivery Counts'!$A$87:$I$118,9,FALSE)</f>
        <v>0</v>
      </c>
      <c r="S1580" s="16">
        <f t="shared" si="81"/>
        <v>0</v>
      </c>
      <c r="T1580" s="237"/>
      <c r="U1580" s="237"/>
    </row>
    <row r="1581" spans="1:21" s="172" customFormat="1">
      <c r="A1581" s="38">
        <v>28</v>
      </c>
      <c r="B1581" s="39">
        <f t="shared" si="86"/>
        <v>0</v>
      </c>
      <c r="C1581" s="39" t="str">
        <f t="shared" si="80"/>
        <v>2020 Initial Year</v>
      </c>
      <c r="D1581" s="40">
        <v>3</v>
      </c>
      <c r="E1581" s="40">
        <v>28</v>
      </c>
      <c r="F1581" s="662">
        <v>6</v>
      </c>
      <c r="G1581" s="311" t="s">
        <v>139</v>
      </c>
      <c r="H1581" s="40" t="s">
        <v>223</v>
      </c>
      <c r="I1581" s="658" t="s">
        <v>181</v>
      </c>
      <c r="J1581" s="303">
        <v>0</v>
      </c>
      <c r="K1581" s="304">
        <v>0</v>
      </c>
      <c r="L1581" s="305">
        <v>0</v>
      </c>
      <c r="M1581" s="305">
        <v>0</v>
      </c>
      <c r="N1581" s="303">
        <v>0</v>
      </c>
      <c r="O1581" s="306">
        <v>0</v>
      </c>
      <c r="P1581" s="303">
        <v>0</v>
      </c>
      <c r="Q1581" s="171">
        <f>VLOOKUP(C1581&amp;D1581&amp;A1581,'Delivery Counts'!$A$87:$I$118,8,FALSE)</f>
        <v>0</v>
      </c>
      <c r="R1581" s="171">
        <f>VLOOKUP(C1581&amp;D1581&amp;A1581,'Delivery Counts'!$A$87:$I$118,9,FALSE)</f>
        <v>0</v>
      </c>
      <c r="S1581" s="16">
        <f t="shared" si="81"/>
        <v>0</v>
      </c>
      <c r="T1581" s="237"/>
      <c r="U1581" s="237"/>
    </row>
    <row r="1582" spans="1:21" s="172" customFormat="1">
      <c r="A1582" s="38">
        <v>28</v>
      </c>
      <c r="B1582" s="39">
        <f t="shared" si="86"/>
        <v>0</v>
      </c>
      <c r="C1582" s="39" t="str">
        <f t="shared" si="80"/>
        <v>2020 Initial Year</v>
      </c>
      <c r="D1582" s="40">
        <v>3</v>
      </c>
      <c r="E1582" s="40">
        <v>28</v>
      </c>
      <c r="F1582" s="662">
        <v>6</v>
      </c>
      <c r="G1582" s="311" t="s">
        <v>139</v>
      </c>
      <c r="H1582" s="40" t="s">
        <v>150</v>
      </c>
      <c r="I1582" s="658" t="s">
        <v>204</v>
      </c>
      <c r="J1582" s="303">
        <v>0</v>
      </c>
      <c r="K1582" s="304">
        <v>0</v>
      </c>
      <c r="L1582" s="305">
        <v>0</v>
      </c>
      <c r="M1582" s="305">
        <v>0</v>
      </c>
      <c r="N1582" s="303">
        <v>0</v>
      </c>
      <c r="O1582" s="306">
        <v>0</v>
      </c>
      <c r="P1582" s="303">
        <v>0</v>
      </c>
      <c r="Q1582" s="171">
        <f>VLOOKUP(C1582&amp;D1582&amp;A1582,'Delivery Counts'!$A$87:$I$118,8,FALSE)</f>
        <v>0</v>
      </c>
      <c r="R1582" s="171">
        <f>VLOOKUP(C1582&amp;D1582&amp;A1582,'Delivery Counts'!$A$87:$I$118,9,FALSE)</f>
        <v>0</v>
      </c>
      <c r="S1582" s="16">
        <f t="shared" si="81"/>
        <v>0</v>
      </c>
      <c r="T1582" s="237"/>
      <c r="U1582" s="237"/>
    </row>
    <row r="1583" spans="1:21" s="172" customFormat="1">
      <c r="A1583" s="38">
        <v>28</v>
      </c>
      <c r="B1583" s="39">
        <f t="shared" si="86"/>
        <v>0</v>
      </c>
      <c r="C1583" s="39" t="str">
        <f t="shared" si="80"/>
        <v>2020 Initial Year</v>
      </c>
      <c r="D1583" s="40">
        <v>3</v>
      </c>
      <c r="E1583" s="40">
        <v>28</v>
      </c>
      <c r="F1583" s="662">
        <v>6</v>
      </c>
      <c r="G1583" s="311" t="s">
        <v>139</v>
      </c>
      <c r="H1583" s="40" t="s">
        <v>151</v>
      </c>
      <c r="I1583" s="658" t="s">
        <v>205</v>
      </c>
      <c r="J1583" s="303">
        <v>0</v>
      </c>
      <c r="K1583" s="304">
        <v>0</v>
      </c>
      <c r="L1583" s="305">
        <v>0</v>
      </c>
      <c r="M1583" s="305">
        <v>0</v>
      </c>
      <c r="N1583" s="303">
        <v>0</v>
      </c>
      <c r="O1583" s="306">
        <v>0</v>
      </c>
      <c r="P1583" s="303">
        <v>0</v>
      </c>
      <c r="Q1583" s="171">
        <f>VLOOKUP(C1583&amp;D1583&amp;A1583,'Delivery Counts'!$A$87:$I$118,8,FALSE)</f>
        <v>0</v>
      </c>
      <c r="R1583" s="171">
        <f>VLOOKUP(C1583&amp;D1583&amp;A1583,'Delivery Counts'!$A$87:$I$118,9,FALSE)</f>
        <v>0</v>
      </c>
      <c r="S1583" s="16">
        <f t="shared" si="81"/>
        <v>0</v>
      </c>
      <c r="T1583" s="237"/>
      <c r="U1583" s="237"/>
    </row>
    <row r="1584" spans="1:21" s="172" customFormat="1">
      <c r="A1584" s="38">
        <v>28</v>
      </c>
      <c r="B1584" s="39">
        <f t="shared" si="86"/>
        <v>0</v>
      </c>
      <c r="C1584" s="39" t="str">
        <f t="shared" si="80"/>
        <v>2020 Initial Year</v>
      </c>
      <c r="D1584" s="40">
        <v>3</v>
      </c>
      <c r="E1584" s="40">
        <v>28</v>
      </c>
      <c r="F1584" s="662">
        <v>6</v>
      </c>
      <c r="G1584" s="311" t="s">
        <v>139</v>
      </c>
      <c r="H1584" s="40" t="s">
        <v>152</v>
      </c>
      <c r="I1584" s="658" t="s">
        <v>182</v>
      </c>
      <c r="J1584" s="303">
        <v>0</v>
      </c>
      <c r="K1584" s="304">
        <v>0</v>
      </c>
      <c r="L1584" s="305">
        <v>0</v>
      </c>
      <c r="M1584" s="305">
        <v>0</v>
      </c>
      <c r="N1584" s="303">
        <v>0</v>
      </c>
      <c r="O1584" s="306">
        <v>0</v>
      </c>
      <c r="P1584" s="303">
        <v>0</v>
      </c>
      <c r="Q1584" s="171">
        <f>VLOOKUP(C1584&amp;D1584&amp;A1584,'Delivery Counts'!$A$87:$I$118,8,FALSE)</f>
        <v>0</v>
      </c>
      <c r="R1584" s="171">
        <f>VLOOKUP(C1584&amp;D1584&amp;A1584,'Delivery Counts'!$A$87:$I$118,9,FALSE)</f>
        <v>0</v>
      </c>
      <c r="S1584" s="16">
        <f t="shared" si="81"/>
        <v>0</v>
      </c>
      <c r="T1584" s="237"/>
      <c r="U1584" s="237"/>
    </row>
    <row r="1585" spans="1:21" s="172" customFormat="1">
      <c r="A1585" s="38">
        <v>28</v>
      </c>
      <c r="B1585" s="39">
        <f t="shared" si="86"/>
        <v>0</v>
      </c>
      <c r="C1585" s="39" t="str">
        <f t="shared" si="80"/>
        <v>2020 Initial Year</v>
      </c>
      <c r="D1585" s="40">
        <v>3</v>
      </c>
      <c r="E1585" s="40">
        <v>28</v>
      </c>
      <c r="F1585" s="662">
        <v>6</v>
      </c>
      <c r="G1585" s="311" t="s">
        <v>139</v>
      </c>
      <c r="H1585" s="40" t="s">
        <v>70</v>
      </c>
      <c r="I1585" s="658" t="s">
        <v>265</v>
      </c>
      <c r="J1585" s="303">
        <v>0</v>
      </c>
      <c r="K1585" s="304">
        <v>0</v>
      </c>
      <c r="L1585" s="305">
        <v>0</v>
      </c>
      <c r="M1585" s="305">
        <v>0</v>
      </c>
      <c r="N1585" s="303">
        <v>0</v>
      </c>
      <c r="O1585" s="306">
        <v>0</v>
      </c>
      <c r="P1585" s="303">
        <v>0</v>
      </c>
      <c r="Q1585" s="171">
        <f>VLOOKUP(C1585&amp;D1585&amp;A1585,'Delivery Counts'!$A$87:$I$118,8,FALSE)</f>
        <v>0</v>
      </c>
      <c r="R1585" s="171">
        <f>VLOOKUP(C1585&amp;D1585&amp;A1585,'Delivery Counts'!$A$87:$I$118,9,FALSE)</f>
        <v>0</v>
      </c>
      <c r="S1585" s="16">
        <f t="shared" si="81"/>
        <v>0</v>
      </c>
      <c r="T1585" s="237"/>
      <c r="U1585" s="237"/>
    </row>
    <row r="1586" spans="1:21" s="172" customFormat="1">
      <c r="A1586" s="38">
        <v>28</v>
      </c>
      <c r="B1586" s="39">
        <f t="shared" si="86"/>
        <v>0</v>
      </c>
      <c r="C1586" s="39" t="str">
        <f t="shared" si="80"/>
        <v>2020 Initial Year</v>
      </c>
      <c r="D1586" s="40">
        <v>3</v>
      </c>
      <c r="E1586" s="40">
        <v>28</v>
      </c>
      <c r="F1586" s="662">
        <v>6</v>
      </c>
      <c r="G1586" s="311" t="s">
        <v>139</v>
      </c>
      <c r="H1586" s="40" t="s">
        <v>71</v>
      </c>
      <c r="I1586" s="658" t="s">
        <v>266</v>
      </c>
      <c r="J1586" s="303">
        <v>0</v>
      </c>
      <c r="K1586" s="304">
        <v>0</v>
      </c>
      <c r="L1586" s="305">
        <v>0</v>
      </c>
      <c r="M1586" s="305">
        <v>0</v>
      </c>
      <c r="N1586" s="303">
        <v>0</v>
      </c>
      <c r="O1586" s="306">
        <v>0</v>
      </c>
      <c r="P1586" s="303">
        <v>0</v>
      </c>
      <c r="Q1586" s="171">
        <f>VLOOKUP(C1586&amp;D1586&amp;A1586,'Delivery Counts'!$A$87:$I$118,8,FALSE)</f>
        <v>0</v>
      </c>
      <c r="R1586" s="171">
        <f>VLOOKUP(C1586&amp;D1586&amp;A1586,'Delivery Counts'!$A$87:$I$118,9,FALSE)</f>
        <v>0</v>
      </c>
      <c r="S1586" s="16">
        <f t="shared" si="81"/>
        <v>0</v>
      </c>
      <c r="T1586" s="237"/>
      <c r="U1586" s="237"/>
    </row>
    <row r="1587" spans="1:21" s="172" customFormat="1">
      <c r="A1587" s="38">
        <v>28</v>
      </c>
      <c r="B1587" s="39">
        <f t="shared" si="86"/>
        <v>0</v>
      </c>
      <c r="C1587" s="39" t="str">
        <f t="shared" ref="C1587:C1650" si="87">$C$1158</f>
        <v>2020 Initial Year</v>
      </c>
      <c r="D1587" s="40">
        <v>3</v>
      </c>
      <c r="E1587" s="40">
        <v>28</v>
      </c>
      <c r="F1587" s="662">
        <v>6</v>
      </c>
      <c r="G1587" s="311" t="s">
        <v>139</v>
      </c>
      <c r="H1587" s="40" t="s">
        <v>72</v>
      </c>
      <c r="I1587" s="658" t="s">
        <v>527</v>
      </c>
      <c r="J1587" s="303">
        <v>0</v>
      </c>
      <c r="K1587" s="304">
        <v>0</v>
      </c>
      <c r="L1587" s="305">
        <v>0</v>
      </c>
      <c r="M1587" s="305">
        <v>0</v>
      </c>
      <c r="N1587" s="303">
        <v>0</v>
      </c>
      <c r="O1587" s="306">
        <v>0</v>
      </c>
      <c r="P1587" s="303">
        <v>0</v>
      </c>
      <c r="Q1587" s="171">
        <f>VLOOKUP(C1587&amp;D1587&amp;A1587,'Delivery Counts'!$A$87:$I$118,8,FALSE)</f>
        <v>0</v>
      </c>
      <c r="R1587" s="171">
        <f>VLOOKUP(C1587&amp;D1587&amp;A1587,'Delivery Counts'!$A$87:$I$118,9,FALSE)</f>
        <v>0</v>
      </c>
      <c r="S1587" s="16">
        <f t="shared" ref="S1587:S1650" si="88">Q1587+R1587</f>
        <v>0</v>
      </c>
      <c r="T1587" s="237"/>
      <c r="U1587" s="237"/>
    </row>
    <row r="1588" spans="1:21" s="172" customFormat="1">
      <c r="A1588" s="38">
        <v>28</v>
      </c>
      <c r="B1588" s="39">
        <f t="shared" si="86"/>
        <v>0</v>
      </c>
      <c r="C1588" s="39" t="str">
        <f t="shared" si="87"/>
        <v>2020 Initial Year</v>
      </c>
      <c r="D1588" s="40">
        <v>3</v>
      </c>
      <c r="E1588" s="40">
        <v>28</v>
      </c>
      <c r="F1588" s="662">
        <v>6</v>
      </c>
      <c r="G1588" s="40" t="s">
        <v>139</v>
      </c>
      <c r="H1588" s="40" t="s">
        <v>73</v>
      </c>
      <c r="I1588" s="658" t="s">
        <v>528</v>
      </c>
      <c r="J1588" s="303">
        <v>0</v>
      </c>
      <c r="K1588" s="304">
        <v>0</v>
      </c>
      <c r="L1588" s="305">
        <v>0</v>
      </c>
      <c r="M1588" s="305">
        <v>0</v>
      </c>
      <c r="N1588" s="303">
        <v>0</v>
      </c>
      <c r="O1588" s="306">
        <v>0</v>
      </c>
      <c r="P1588" s="303">
        <v>0</v>
      </c>
      <c r="Q1588" s="171">
        <f>VLOOKUP(C1588&amp;D1588&amp;A1588,'Delivery Counts'!$A$87:$I$118,8,FALSE)</f>
        <v>0</v>
      </c>
      <c r="R1588" s="171">
        <f>VLOOKUP(C1588&amp;D1588&amp;A1588,'Delivery Counts'!$A$87:$I$118,9,FALSE)</f>
        <v>0</v>
      </c>
      <c r="S1588" s="16">
        <f t="shared" si="88"/>
        <v>0</v>
      </c>
      <c r="T1588" s="237"/>
      <c r="U1588" s="237"/>
    </row>
    <row r="1589" spans="1:21" s="172" customFormat="1">
      <c r="A1589" s="775">
        <v>28</v>
      </c>
      <c r="B1589" s="776">
        <f t="shared" si="64"/>
        <v>0</v>
      </c>
      <c r="C1589" s="776" t="str">
        <f t="shared" si="87"/>
        <v>2020 Initial Year</v>
      </c>
      <c r="D1589" s="777">
        <v>3</v>
      </c>
      <c r="E1589" s="777">
        <v>28</v>
      </c>
      <c r="F1589" s="778">
        <v>6</v>
      </c>
      <c r="G1589" s="777" t="s">
        <v>139</v>
      </c>
      <c r="H1589" s="777" t="s">
        <v>409</v>
      </c>
      <c r="I1589" s="779" t="s">
        <v>803</v>
      </c>
      <c r="J1589" s="781">
        <v>0</v>
      </c>
      <c r="K1589" s="782">
        <v>0</v>
      </c>
      <c r="L1589" s="783">
        <v>0</v>
      </c>
      <c r="M1589" s="783">
        <v>0</v>
      </c>
      <c r="N1589" s="781">
        <v>0</v>
      </c>
      <c r="O1589" s="784">
        <v>0</v>
      </c>
      <c r="P1589" s="781">
        <v>0</v>
      </c>
      <c r="Q1589" s="798">
        <f>VLOOKUP(C1589&amp;D1589&amp;A1589,'Delivery Counts'!$A$87:$I$118,8,FALSE)</f>
        <v>0</v>
      </c>
      <c r="R1589" s="798">
        <f>VLOOKUP(C1589&amp;D1589&amp;A1589,'Delivery Counts'!$A$87:$I$118,9,FALSE)</f>
        <v>0</v>
      </c>
      <c r="S1589" s="785">
        <f t="shared" si="88"/>
        <v>0</v>
      </c>
      <c r="T1589" s="237"/>
      <c r="U1589" s="237"/>
    </row>
    <row r="1590" spans="1:21" s="172" customFormat="1">
      <c r="A1590" s="38">
        <v>16</v>
      </c>
      <c r="B1590" s="39">
        <f t="shared" si="64"/>
        <v>0</v>
      </c>
      <c r="C1590" s="39" t="str">
        <f t="shared" si="87"/>
        <v>2020 Initial Year</v>
      </c>
      <c r="D1590" s="40">
        <v>4</v>
      </c>
      <c r="E1590" s="40">
        <v>16</v>
      </c>
      <c r="F1590" s="40">
        <v>1</v>
      </c>
      <c r="G1590" s="40" t="s">
        <v>138</v>
      </c>
      <c r="H1590" s="40" t="s">
        <v>211</v>
      </c>
      <c r="I1590" s="698" t="s">
        <v>261</v>
      </c>
      <c r="J1590" s="303">
        <v>0</v>
      </c>
      <c r="K1590" s="304">
        <v>0</v>
      </c>
      <c r="L1590" s="305">
        <v>0</v>
      </c>
      <c r="M1590" s="305">
        <v>0</v>
      </c>
      <c r="N1590" s="303">
        <v>0</v>
      </c>
      <c r="O1590" s="306">
        <v>0</v>
      </c>
      <c r="P1590" s="303">
        <v>0</v>
      </c>
      <c r="Q1590" s="171">
        <f>VLOOKUP(C1590&amp;D1590&amp;A1590,'Delivery Counts'!$A$87:$I$118,8,FALSE)</f>
        <v>0</v>
      </c>
      <c r="R1590" s="171">
        <f>VLOOKUP(C1590&amp;D1590&amp;A1590,'Delivery Counts'!$A$87:$I$118,9,FALSE)</f>
        <v>0</v>
      </c>
      <c r="S1590" s="16">
        <f t="shared" si="88"/>
        <v>0</v>
      </c>
      <c r="T1590" s="237"/>
      <c r="U1590" s="237"/>
    </row>
    <row r="1591" spans="1:21" s="172" customFormat="1">
      <c r="A1591" s="38">
        <v>16</v>
      </c>
      <c r="B1591" s="39">
        <f t="shared" ref="B1591:B1606" si="89">$B$6</f>
        <v>0</v>
      </c>
      <c r="C1591" s="39" t="str">
        <f t="shared" si="87"/>
        <v>2020 Initial Year</v>
      </c>
      <c r="D1591" s="40">
        <v>4</v>
      </c>
      <c r="E1591" s="40">
        <v>16</v>
      </c>
      <c r="F1591" s="40">
        <v>1</v>
      </c>
      <c r="G1591" s="311" t="s">
        <v>138</v>
      </c>
      <c r="H1591" s="40" t="s">
        <v>214</v>
      </c>
      <c r="I1591" s="658" t="s">
        <v>676</v>
      </c>
      <c r="J1591" s="303">
        <v>0</v>
      </c>
      <c r="K1591" s="304">
        <v>0</v>
      </c>
      <c r="L1591" s="305">
        <v>0</v>
      </c>
      <c r="M1591" s="305">
        <v>0</v>
      </c>
      <c r="N1591" s="303">
        <v>0</v>
      </c>
      <c r="O1591" s="306">
        <v>0</v>
      </c>
      <c r="P1591" s="303">
        <v>0</v>
      </c>
      <c r="Q1591" s="171">
        <f>VLOOKUP(C1591&amp;D1591&amp;A1591,'Delivery Counts'!$A$87:$I$118,8,FALSE)</f>
        <v>0</v>
      </c>
      <c r="R1591" s="171">
        <f>VLOOKUP(C1591&amp;D1591&amp;A1591,'Delivery Counts'!$A$87:$I$118,9,FALSE)</f>
        <v>0</v>
      </c>
      <c r="S1591" s="16">
        <f t="shared" si="88"/>
        <v>0</v>
      </c>
      <c r="T1591" s="237"/>
      <c r="U1591" s="237"/>
    </row>
    <row r="1592" spans="1:21" s="172" customFormat="1">
      <c r="A1592" s="38">
        <v>16</v>
      </c>
      <c r="B1592" s="39">
        <f t="shared" si="89"/>
        <v>0</v>
      </c>
      <c r="C1592" s="39" t="str">
        <f t="shared" si="87"/>
        <v>2020 Initial Year</v>
      </c>
      <c r="D1592" s="40">
        <v>4</v>
      </c>
      <c r="E1592" s="40">
        <v>16</v>
      </c>
      <c r="F1592" s="40">
        <v>1</v>
      </c>
      <c r="G1592" s="311" t="s">
        <v>138</v>
      </c>
      <c r="H1592" s="40" t="s">
        <v>215</v>
      </c>
      <c r="I1592" s="658" t="s">
        <v>216</v>
      </c>
      <c r="J1592" s="303">
        <v>0</v>
      </c>
      <c r="K1592" s="304">
        <v>0</v>
      </c>
      <c r="L1592" s="305">
        <v>0</v>
      </c>
      <c r="M1592" s="305">
        <v>0</v>
      </c>
      <c r="N1592" s="303">
        <v>0</v>
      </c>
      <c r="O1592" s="306">
        <v>0</v>
      </c>
      <c r="P1592" s="303">
        <v>0</v>
      </c>
      <c r="Q1592" s="171">
        <f>VLOOKUP(C1592&amp;D1592&amp;A1592,'Delivery Counts'!$A$87:$I$118,8,FALSE)</f>
        <v>0</v>
      </c>
      <c r="R1592" s="171">
        <f>VLOOKUP(C1592&amp;D1592&amp;A1592,'Delivery Counts'!$A$87:$I$118,9,FALSE)</f>
        <v>0</v>
      </c>
      <c r="S1592" s="16">
        <f t="shared" si="88"/>
        <v>0</v>
      </c>
      <c r="T1592" s="237"/>
      <c r="U1592" s="237"/>
    </row>
    <row r="1593" spans="1:21">
      <c r="A1593" s="38">
        <v>16</v>
      </c>
      <c r="B1593" s="39">
        <f t="shared" si="89"/>
        <v>0</v>
      </c>
      <c r="C1593" s="39" t="str">
        <f t="shared" si="87"/>
        <v>2020 Initial Year</v>
      </c>
      <c r="D1593" s="40">
        <v>4</v>
      </c>
      <c r="E1593" s="40">
        <v>16</v>
      </c>
      <c r="F1593" s="40">
        <v>1</v>
      </c>
      <c r="G1593" s="311" t="s">
        <v>138</v>
      </c>
      <c r="H1593" s="40" t="s">
        <v>217</v>
      </c>
      <c r="I1593" s="658" t="s">
        <v>262</v>
      </c>
      <c r="J1593" s="303">
        <v>0</v>
      </c>
      <c r="K1593" s="304">
        <v>0</v>
      </c>
      <c r="L1593" s="305">
        <v>0</v>
      </c>
      <c r="M1593" s="305">
        <v>0</v>
      </c>
      <c r="N1593" s="303">
        <v>0</v>
      </c>
      <c r="O1593" s="306">
        <v>0</v>
      </c>
      <c r="P1593" s="303">
        <v>0</v>
      </c>
      <c r="Q1593" s="171">
        <f>VLOOKUP(C1593&amp;D1593&amp;A1593,'Delivery Counts'!$A$87:$I$118,8,FALSE)</f>
        <v>0</v>
      </c>
      <c r="R1593" s="171">
        <f>VLOOKUP(C1593&amp;D1593&amp;A1593,'Delivery Counts'!$A$87:$I$118,9,FALSE)</f>
        <v>0</v>
      </c>
      <c r="S1593" s="16">
        <f t="shared" si="88"/>
        <v>0</v>
      </c>
    </row>
    <row r="1594" spans="1:21">
      <c r="A1594" s="38">
        <v>16</v>
      </c>
      <c r="B1594" s="39">
        <f t="shared" si="89"/>
        <v>0</v>
      </c>
      <c r="C1594" s="39" t="str">
        <f t="shared" si="87"/>
        <v>2020 Initial Year</v>
      </c>
      <c r="D1594" s="40">
        <v>4</v>
      </c>
      <c r="E1594" s="40">
        <v>16</v>
      </c>
      <c r="F1594" s="40">
        <v>1</v>
      </c>
      <c r="G1594" s="311" t="s">
        <v>138</v>
      </c>
      <c r="H1594" s="40" t="s">
        <v>218</v>
      </c>
      <c r="I1594" s="658" t="s">
        <v>677</v>
      </c>
      <c r="J1594" s="303">
        <v>0</v>
      </c>
      <c r="K1594" s="304">
        <v>0</v>
      </c>
      <c r="L1594" s="305">
        <v>0</v>
      </c>
      <c r="M1594" s="305">
        <v>0</v>
      </c>
      <c r="N1594" s="303">
        <v>0</v>
      </c>
      <c r="O1594" s="306">
        <v>0</v>
      </c>
      <c r="P1594" s="303">
        <v>0</v>
      </c>
      <c r="Q1594" s="171">
        <f>VLOOKUP(C1594&amp;D1594&amp;A1594,'Delivery Counts'!$A$87:$I$118,8,FALSE)</f>
        <v>0</v>
      </c>
      <c r="R1594" s="171">
        <f>VLOOKUP(C1594&amp;D1594&amp;A1594,'Delivery Counts'!$A$87:$I$118,9,FALSE)</f>
        <v>0</v>
      </c>
      <c r="S1594" s="16">
        <f t="shared" si="88"/>
        <v>0</v>
      </c>
    </row>
    <row r="1595" spans="1:21" s="172" customFormat="1">
      <c r="A1595" s="38">
        <v>16</v>
      </c>
      <c r="B1595" s="39">
        <f t="shared" si="89"/>
        <v>0</v>
      </c>
      <c r="C1595" s="39" t="str">
        <f t="shared" si="87"/>
        <v>2020 Initial Year</v>
      </c>
      <c r="D1595" s="40">
        <v>4</v>
      </c>
      <c r="E1595" s="40">
        <v>16</v>
      </c>
      <c r="F1595" s="40">
        <v>1</v>
      </c>
      <c r="G1595" s="311" t="s">
        <v>138</v>
      </c>
      <c r="H1595" s="40" t="s">
        <v>219</v>
      </c>
      <c r="I1595" s="658" t="s">
        <v>263</v>
      </c>
      <c r="J1595" s="303">
        <v>0</v>
      </c>
      <c r="K1595" s="304">
        <v>0</v>
      </c>
      <c r="L1595" s="305">
        <v>0</v>
      </c>
      <c r="M1595" s="305">
        <v>0</v>
      </c>
      <c r="N1595" s="303">
        <v>0</v>
      </c>
      <c r="O1595" s="306">
        <v>0</v>
      </c>
      <c r="P1595" s="303">
        <v>0</v>
      </c>
      <c r="Q1595" s="171">
        <f>VLOOKUP(C1595&amp;D1595&amp;A1595,'Delivery Counts'!$A$87:$I$118,8,FALSE)</f>
        <v>0</v>
      </c>
      <c r="R1595" s="171">
        <f>VLOOKUP(C1595&amp;D1595&amp;A1595,'Delivery Counts'!$A$87:$I$118,9,FALSE)</f>
        <v>0</v>
      </c>
      <c r="S1595" s="16">
        <f t="shared" si="88"/>
        <v>0</v>
      </c>
    </row>
    <row r="1596" spans="1:21" s="172" customFormat="1">
      <c r="A1596" s="38">
        <v>16</v>
      </c>
      <c r="B1596" s="39">
        <f t="shared" si="89"/>
        <v>0</v>
      </c>
      <c r="C1596" s="39" t="str">
        <f t="shared" si="87"/>
        <v>2020 Initial Year</v>
      </c>
      <c r="D1596" s="40">
        <v>4</v>
      </c>
      <c r="E1596" s="40">
        <v>16</v>
      </c>
      <c r="F1596" s="40">
        <v>1</v>
      </c>
      <c r="G1596" s="311" t="s">
        <v>138</v>
      </c>
      <c r="H1596" s="40" t="s">
        <v>220</v>
      </c>
      <c r="I1596" s="658" t="s">
        <v>675</v>
      </c>
      <c r="J1596" s="303">
        <v>0</v>
      </c>
      <c r="K1596" s="304">
        <v>0</v>
      </c>
      <c r="L1596" s="305">
        <v>0</v>
      </c>
      <c r="M1596" s="305">
        <v>0</v>
      </c>
      <c r="N1596" s="303">
        <v>0</v>
      </c>
      <c r="O1596" s="306">
        <v>0</v>
      </c>
      <c r="P1596" s="303">
        <v>0</v>
      </c>
      <c r="Q1596" s="171">
        <f>VLOOKUP(C1596&amp;D1596&amp;A1596,'Delivery Counts'!$A$87:$I$118,8,FALSE)</f>
        <v>0</v>
      </c>
      <c r="R1596" s="171">
        <f>VLOOKUP(C1596&amp;D1596&amp;A1596,'Delivery Counts'!$A$87:$I$118,9,FALSE)</f>
        <v>0</v>
      </c>
      <c r="S1596" s="16">
        <f t="shared" si="88"/>
        <v>0</v>
      </c>
      <c r="T1596" s="237"/>
      <c r="U1596" s="237"/>
    </row>
    <row r="1597" spans="1:21" s="172" customFormat="1">
      <c r="A1597" s="38">
        <v>16</v>
      </c>
      <c r="B1597" s="39">
        <f t="shared" si="89"/>
        <v>0</v>
      </c>
      <c r="C1597" s="39" t="str">
        <f t="shared" si="87"/>
        <v>2020 Initial Year</v>
      </c>
      <c r="D1597" s="40">
        <v>4</v>
      </c>
      <c r="E1597" s="40">
        <v>16</v>
      </c>
      <c r="F1597" s="40">
        <v>1</v>
      </c>
      <c r="G1597" s="311" t="s">
        <v>138</v>
      </c>
      <c r="H1597" s="40" t="s">
        <v>221</v>
      </c>
      <c r="I1597" s="658" t="s">
        <v>264</v>
      </c>
      <c r="J1597" s="303">
        <v>0</v>
      </c>
      <c r="K1597" s="304">
        <v>0</v>
      </c>
      <c r="L1597" s="305">
        <v>0</v>
      </c>
      <c r="M1597" s="305">
        <v>0</v>
      </c>
      <c r="N1597" s="303">
        <v>0</v>
      </c>
      <c r="O1597" s="306">
        <v>0</v>
      </c>
      <c r="P1597" s="303">
        <v>0</v>
      </c>
      <c r="Q1597" s="171">
        <f>VLOOKUP(C1597&amp;D1597&amp;A1597,'Delivery Counts'!$A$87:$I$118,8,FALSE)</f>
        <v>0</v>
      </c>
      <c r="R1597" s="171">
        <f>VLOOKUP(C1597&amp;D1597&amp;A1597,'Delivery Counts'!$A$87:$I$118,9,FALSE)</f>
        <v>0</v>
      </c>
      <c r="S1597" s="16">
        <f t="shared" si="88"/>
        <v>0</v>
      </c>
      <c r="T1597" s="237"/>
      <c r="U1597" s="237"/>
    </row>
    <row r="1598" spans="1:21" s="172" customFormat="1">
      <c r="A1598" s="38">
        <v>16</v>
      </c>
      <c r="B1598" s="39">
        <f t="shared" si="89"/>
        <v>0</v>
      </c>
      <c r="C1598" s="39" t="str">
        <f t="shared" si="87"/>
        <v>2020 Initial Year</v>
      </c>
      <c r="D1598" s="40">
        <v>4</v>
      </c>
      <c r="E1598" s="40">
        <v>16</v>
      </c>
      <c r="F1598" s="40">
        <v>1</v>
      </c>
      <c r="G1598" s="311" t="s">
        <v>138</v>
      </c>
      <c r="H1598" s="40" t="s">
        <v>222</v>
      </c>
      <c r="I1598" s="658" t="s">
        <v>206</v>
      </c>
      <c r="J1598" s="303">
        <v>0</v>
      </c>
      <c r="K1598" s="304">
        <v>0</v>
      </c>
      <c r="L1598" s="305">
        <v>0</v>
      </c>
      <c r="M1598" s="305">
        <v>0</v>
      </c>
      <c r="N1598" s="303">
        <v>0</v>
      </c>
      <c r="O1598" s="306">
        <v>0</v>
      </c>
      <c r="P1598" s="303">
        <v>0</v>
      </c>
      <c r="Q1598" s="171">
        <f>VLOOKUP(C1598&amp;D1598&amp;A1598,'Delivery Counts'!$A$87:$I$118,8,FALSE)</f>
        <v>0</v>
      </c>
      <c r="R1598" s="171">
        <f>VLOOKUP(C1598&amp;D1598&amp;A1598,'Delivery Counts'!$A$87:$I$118,9,FALSE)</f>
        <v>0</v>
      </c>
      <c r="S1598" s="16">
        <f t="shared" si="88"/>
        <v>0</v>
      </c>
      <c r="T1598" s="237"/>
      <c r="U1598" s="237"/>
    </row>
    <row r="1599" spans="1:21" s="172" customFormat="1">
      <c r="A1599" s="38">
        <v>16</v>
      </c>
      <c r="B1599" s="39">
        <f t="shared" si="89"/>
        <v>0</v>
      </c>
      <c r="C1599" s="39" t="str">
        <f t="shared" si="87"/>
        <v>2020 Initial Year</v>
      </c>
      <c r="D1599" s="40">
        <v>4</v>
      </c>
      <c r="E1599" s="40">
        <v>16</v>
      </c>
      <c r="F1599" s="40">
        <v>1</v>
      </c>
      <c r="G1599" s="311" t="s">
        <v>138</v>
      </c>
      <c r="H1599" s="40" t="s">
        <v>223</v>
      </c>
      <c r="I1599" s="658" t="s">
        <v>181</v>
      </c>
      <c r="J1599" s="303">
        <v>0</v>
      </c>
      <c r="K1599" s="304">
        <v>0</v>
      </c>
      <c r="L1599" s="305">
        <v>0</v>
      </c>
      <c r="M1599" s="305">
        <v>0</v>
      </c>
      <c r="N1599" s="303">
        <v>0</v>
      </c>
      <c r="O1599" s="306">
        <v>0</v>
      </c>
      <c r="P1599" s="303">
        <v>0</v>
      </c>
      <c r="Q1599" s="171">
        <f>VLOOKUP(C1599&amp;D1599&amp;A1599,'Delivery Counts'!$A$87:$I$118,8,FALSE)</f>
        <v>0</v>
      </c>
      <c r="R1599" s="171">
        <f>VLOOKUP(C1599&amp;D1599&amp;A1599,'Delivery Counts'!$A$87:$I$118,9,FALSE)</f>
        <v>0</v>
      </c>
      <c r="S1599" s="16">
        <f t="shared" si="88"/>
        <v>0</v>
      </c>
      <c r="T1599" s="237"/>
      <c r="U1599" s="237"/>
    </row>
    <row r="1600" spans="1:21" s="172" customFormat="1">
      <c r="A1600" s="38">
        <v>16</v>
      </c>
      <c r="B1600" s="39">
        <f t="shared" si="89"/>
        <v>0</v>
      </c>
      <c r="C1600" s="39" t="str">
        <f t="shared" si="87"/>
        <v>2020 Initial Year</v>
      </c>
      <c r="D1600" s="40">
        <v>4</v>
      </c>
      <c r="E1600" s="40">
        <v>16</v>
      </c>
      <c r="F1600" s="40">
        <v>1</v>
      </c>
      <c r="G1600" s="311" t="s">
        <v>138</v>
      </c>
      <c r="H1600" s="40" t="s">
        <v>150</v>
      </c>
      <c r="I1600" s="658" t="s">
        <v>204</v>
      </c>
      <c r="J1600" s="303">
        <v>0</v>
      </c>
      <c r="K1600" s="304">
        <v>0</v>
      </c>
      <c r="L1600" s="305">
        <v>0</v>
      </c>
      <c r="M1600" s="305">
        <v>0</v>
      </c>
      <c r="N1600" s="303">
        <v>0</v>
      </c>
      <c r="O1600" s="306">
        <v>0</v>
      </c>
      <c r="P1600" s="303">
        <v>0</v>
      </c>
      <c r="Q1600" s="171">
        <f>VLOOKUP(C1600&amp;D1600&amp;A1600,'Delivery Counts'!$A$87:$I$118,8,FALSE)</f>
        <v>0</v>
      </c>
      <c r="R1600" s="171">
        <f>VLOOKUP(C1600&amp;D1600&amp;A1600,'Delivery Counts'!$A$87:$I$118,9,FALSE)</f>
        <v>0</v>
      </c>
      <c r="S1600" s="16">
        <f t="shared" si="88"/>
        <v>0</v>
      </c>
      <c r="T1600" s="237"/>
      <c r="U1600" s="237"/>
    </row>
    <row r="1601" spans="1:21" s="172" customFormat="1">
      <c r="A1601" s="38">
        <v>16</v>
      </c>
      <c r="B1601" s="39">
        <f t="shared" si="89"/>
        <v>0</v>
      </c>
      <c r="C1601" s="39" t="str">
        <f t="shared" si="87"/>
        <v>2020 Initial Year</v>
      </c>
      <c r="D1601" s="40">
        <v>4</v>
      </c>
      <c r="E1601" s="40">
        <v>16</v>
      </c>
      <c r="F1601" s="40">
        <v>1</v>
      </c>
      <c r="G1601" s="311" t="s">
        <v>138</v>
      </c>
      <c r="H1601" s="40" t="s">
        <v>151</v>
      </c>
      <c r="I1601" s="658" t="s">
        <v>205</v>
      </c>
      <c r="J1601" s="303">
        <v>0</v>
      </c>
      <c r="K1601" s="304">
        <v>0</v>
      </c>
      <c r="L1601" s="305">
        <v>0</v>
      </c>
      <c r="M1601" s="305">
        <v>0</v>
      </c>
      <c r="N1601" s="303">
        <v>0</v>
      </c>
      <c r="O1601" s="306">
        <v>0</v>
      </c>
      <c r="P1601" s="303">
        <v>0</v>
      </c>
      <c r="Q1601" s="171">
        <f>VLOOKUP(C1601&amp;D1601&amp;A1601,'Delivery Counts'!$A$87:$I$118,8,FALSE)</f>
        <v>0</v>
      </c>
      <c r="R1601" s="171">
        <f>VLOOKUP(C1601&amp;D1601&amp;A1601,'Delivery Counts'!$A$87:$I$118,9,FALSE)</f>
        <v>0</v>
      </c>
      <c r="S1601" s="16">
        <f t="shared" si="88"/>
        <v>0</v>
      </c>
      <c r="T1601" s="237"/>
      <c r="U1601" s="237"/>
    </row>
    <row r="1602" spans="1:21" s="172" customFormat="1">
      <c r="A1602" s="38">
        <v>16</v>
      </c>
      <c r="B1602" s="39">
        <f t="shared" si="89"/>
        <v>0</v>
      </c>
      <c r="C1602" s="39" t="str">
        <f t="shared" si="87"/>
        <v>2020 Initial Year</v>
      </c>
      <c r="D1602" s="40">
        <v>4</v>
      </c>
      <c r="E1602" s="40">
        <v>16</v>
      </c>
      <c r="F1602" s="40">
        <v>1</v>
      </c>
      <c r="G1602" s="311" t="s">
        <v>138</v>
      </c>
      <c r="H1602" s="40" t="s">
        <v>152</v>
      </c>
      <c r="I1602" s="658" t="s">
        <v>182</v>
      </c>
      <c r="J1602" s="303">
        <v>0</v>
      </c>
      <c r="K1602" s="304">
        <v>0</v>
      </c>
      <c r="L1602" s="305">
        <v>0</v>
      </c>
      <c r="M1602" s="305">
        <v>0</v>
      </c>
      <c r="N1602" s="303">
        <v>0</v>
      </c>
      <c r="O1602" s="306">
        <v>0</v>
      </c>
      <c r="P1602" s="303">
        <v>0</v>
      </c>
      <c r="Q1602" s="171">
        <f>VLOOKUP(C1602&amp;D1602&amp;A1602,'Delivery Counts'!$A$87:$I$118,8,FALSE)</f>
        <v>0</v>
      </c>
      <c r="R1602" s="171">
        <f>VLOOKUP(C1602&amp;D1602&amp;A1602,'Delivery Counts'!$A$87:$I$118,9,FALSE)</f>
        <v>0</v>
      </c>
      <c r="S1602" s="16">
        <f t="shared" si="88"/>
        <v>0</v>
      </c>
      <c r="T1602" s="237"/>
      <c r="U1602" s="237"/>
    </row>
    <row r="1603" spans="1:21" s="172" customFormat="1">
      <c r="A1603" s="38">
        <v>16</v>
      </c>
      <c r="B1603" s="39">
        <f t="shared" si="89"/>
        <v>0</v>
      </c>
      <c r="C1603" s="39" t="str">
        <f t="shared" si="87"/>
        <v>2020 Initial Year</v>
      </c>
      <c r="D1603" s="40">
        <v>4</v>
      </c>
      <c r="E1603" s="40">
        <v>16</v>
      </c>
      <c r="F1603" s="40">
        <v>1</v>
      </c>
      <c r="G1603" s="311" t="s">
        <v>138</v>
      </c>
      <c r="H1603" s="40" t="s">
        <v>70</v>
      </c>
      <c r="I1603" s="658" t="s">
        <v>265</v>
      </c>
      <c r="J1603" s="303">
        <v>0</v>
      </c>
      <c r="K1603" s="304">
        <v>0</v>
      </c>
      <c r="L1603" s="305">
        <v>0</v>
      </c>
      <c r="M1603" s="305">
        <v>0</v>
      </c>
      <c r="N1603" s="303">
        <v>0</v>
      </c>
      <c r="O1603" s="306">
        <v>0</v>
      </c>
      <c r="P1603" s="303">
        <v>0</v>
      </c>
      <c r="Q1603" s="171">
        <f>VLOOKUP(C1603&amp;D1603&amp;A1603,'Delivery Counts'!$A$87:$I$118,8,FALSE)</f>
        <v>0</v>
      </c>
      <c r="R1603" s="171">
        <f>VLOOKUP(C1603&amp;D1603&amp;A1603,'Delivery Counts'!$A$87:$I$118,9,FALSE)</f>
        <v>0</v>
      </c>
      <c r="S1603" s="16">
        <f t="shared" si="88"/>
        <v>0</v>
      </c>
      <c r="T1603" s="237"/>
      <c r="U1603" s="237"/>
    </row>
    <row r="1604" spans="1:21" s="172" customFormat="1">
      <c r="A1604" s="38">
        <v>16</v>
      </c>
      <c r="B1604" s="39">
        <f t="shared" si="89"/>
        <v>0</v>
      </c>
      <c r="C1604" s="39" t="str">
        <f t="shared" si="87"/>
        <v>2020 Initial Year</v>
      </c>
      <c r="D1604" s="40">
        <v>4</v>
      </c>
      <c r="E1604" s="40">
        <v>16</v>
      </c>
      <c r="F1604" s="40">
        <v>1</v>
      </c>
      <c r="G1604" s="311" t="s">
        <v>138</v>
      </c>
      <c r="H1604" s="40" t="s">
        <v>71</v>
      </c>
      <c r="I1604" s="658" t="s">
        <v>266</v>
      </c>
      <c r="J1604" s="303">
        <v>0</v>
      </c>
      <c r="K1604" s="304">
        <v>0</v>
      </c>
      <c r="L1604" s="305">
        <v>0</v>
      </c>
      <c r="M1604" s="305">
        <v>0</v>
      </c>
      <c r="N1604" s="303">
        <v>0</v>
      </c>
      <c r="O1604" s="306">
        <v>0</v>
      </c>
      <c r="P1604" s="303">
        <v>0</v>
      </c>
      <c r="Q1604" s="171">
        <f>VLOOKUP(C1604&amp;D1604&amp;A1604,'Delivery Counts'!$A$87:$I$118,8,FALSE)</f>
        <v>0</v>
      </c>
      <c r="R1604" s="171">
        <f>VLOOKUP(C1604&amp;D1604&amp;A1604,'Delivery Counts'!$A$87:$I$118,9,FALSE)</f>
        <v>0</v>
      </c>
      <c r="S1604" s="16">
        <f t="shared" si="88"/>
        <v>0</v>
      </c>
      <c r="T1604" s="237"/>
      <c r="U1604" s="237"/>
    </row>
    <row r="1605" spans="1:21" s="172" customFormat="1">
      <c r="A1605" s="38">
        <v>16</v>
      </c>
      <c r="B1605" s="39">
        <f t="shared" si="89"/>
        <v>0</v>
      </c>
      <c r="C1605" s="39" t="str">
        <f t="shared" si="87"/>
        <v>2020 Initial Year</v>
      </c>
      <c r="D1605" s="40">
        <v>4</v>
      </c>
      <c r="E1605" s="40">
        <v>16</v>
      </c>
      <c r="F1605" s="40">
        <v>1</v>
      </c>
      <c r="G1605" s="311" t="s">
        <v>138</v>
      </c>
      <c r="H1605" s="40" t="s">
        <v>72</v>
      </c>
      <c r="I1605" s="658" t="s">
        <v>527</v>
      </c>
      <c r="J1605" s="303">
        <v>0</v>
      </c>
      <c r="K1605" s="304">
        <v>0</v>
      </c>
      <c r="L1605" s="305">
        <v>0</v>
      </c>
      <c r="M1605" s="305">
        <v>0</v>
      </c>
      <c r="N1605" s="303">
        <v>0</v>
      </c>
      <c r="O1605" s="306">
        <v>0</v>
      </c>
      <c r="P1605" s="303">
        <v>0</v>
      </c>
      <c r="Q1605" s="171">
        <f>VLOOKUP(C1605&amp;D1605&amp;A1605,'Delivery Counts'!$A$87:$I$118,8,FALSE)</f>
        <v>0</v>
      </c>
      <c r="R1605" s="171">
        <f>VLOOKUP(C1605&amp;D1605&amp;A1605,'Delivery Counts'!$A$87:$I$118,9,FALSE)</f>
        <v>0</v>
      </c>
      <c r="S1605" s="16">
        <f t="shared" si="88"/>
        <v>0</v>
      </c>
      <c r="T1605" s="237"/>
      <c r="U1605" s="237"/>
    </row>
    <row r="1606" spans="1:21" s="172" customFormat="1">
      <c r="A1606" s="38">
        <v>16</v>
      </c>
      <c r="B1606" s="39">
        <f t="shared" si="89"/>
        <v>0</v>
      </c>
      <c r="C1606" s="39" t="str">
        <f t="shared" si="87"/>
        <v>2020 Initial Year</v>
      </c>
      <c r="D1606" s="40">
        <v>4</v>
      </c>
      <c r="E1606" s="40">
        <v>16</v>
      </c>
      <c r="F1606" s="40">
        <v>1</v>
      </c>
      <c r="G1606" s="40" t="s">
        <v>138</v>
      </c>
      <c r="H1606" s="40" t="s">
        <v>73</v>
      </c>
      <c r="I1606" s="658" t="s">
        <v>528</v>
      </c>
      <c r="J1606" s="303">
        <v>0</v>
      </c>
      <c r="K1606" s="304">
        <v>0</v>
      </c>
      <c r="L1606" s="305">
        <v>0</v>
      </c>
      <c r="M1606" s="305">
        <v>0</v>
      </c>
      <c r="N1606" s="303">
        <v>0</v>
      </c>
      <c r="O1606" s="306">
        <v>0</v>
      </c>
      <c r="P1606" s="303">
        <v>0</v>
      </c>
      <c r="Q1606" s="171">
        <f>VLOOKUP(C1606&amp;D1606&amp;A1606,'Delivery Counts'!$A$87:$I$118,8,FALSE)</f>
        <v>0</v>
      </c>
      <c r="R1606" s="171">
        <f>VLOOKUP(C1606&amp;D1606&amp;A1606,'Delivery Counts'!$A$87:$I$118,9,FALSE)</f>
        <v>0</v>
      </c>
      <c r="S1606" s="16">
        <f t="shared" si="88"/>
        <v>0</v>
      </c>
      <c r="T1606" s="237"/>
      <c r="U1606" s="237"/>
    </row>
    <row r="1607" spans="1:21" s="172" customFormat="1">
      <c r="A1607" s="38">
        <v>16</v>
      </c>
      <c r="B1607" s="39">
        <f t="shared" si="64"/>
        <v>0</v>
      </c>
      <c r="C1607" s="39" t="str">
        <f t="shared" si="87"/>
        <v>2020 Initial Year</v>
      </c>
      <c r="D1607" s="40">
        <v>4</v>
      </c>
      <c r="E1607" s="40">
        <v>16</v>
      </c>
      <c r="F1607" s="40">
        <v>1</v>
      </c>
      <c r="G1607" s="40" t="s">
        <v>138</v>
      </c>
      <c r="H1607" s="40" t="s">
        <v>409</v>
      </c>
      <c r="I1607" s="640" t="s">
        <v>803</v>
      </c>
      <c r="J1607" s="303">
        <v>0</v>
      </c>
      <c r="K1607" s="304">
        <v>0</v>
      </c>
      <c r="L1607" s="305">
        <v>0</v>
      </c>
      <c r="M1607" s="305">
        <v>0</v>
      </c>
      <c r="N1607" s="303">
        <v>0</v>
      </c>
      <c r="O1607" s="306">
        <v>0</v>
      </c>
      <c r="P1607" s="303">
        <v>0</v>
      </c>
      <c r="Q1607" s="171">
        <f>VLOOKUP(C1607&amp;D1607&amp;A1607,'Delivery Counts'!$A$87:$I$118,8,FALSE)</f>
        <v>0</v>
      </c>
      <c r="R1607" s="171">
        <f>VLOOKUP(C1607&amp;D1607&amp;A1607,'Delivery Counts'!$A$87:$I$118,9,FALSE)</f>
        <v>0</v>
      </c>
      <c r="S1607" s="16">
        <f t="shared" si="88"/>
        <v>0</v>
      </c>
      <c r="T1607" s="237"/>
      <c r="U1607" s="237"/>
    </row>
    <row r="1608" spans="1:21" s="172" customFormat="1">
      <c r="A1608" s="38">
        <v>17</v>
      </c>
      <c r="B1608" s="39">
        <f t="shared" si="64"/>
        <v>0</v>
      </c>
      <c r="C1608" s="39" t="str">
        <f t="shared" si="87"/>
        <v>2020 Initial Year</v>
      </c>
      <c r="D1608" s="40">
        <v>4</v>
      </c>
      <c r="E1608" s="40">
        <v>17</v>
      </c>
      <c r="F1608" s="40">
        <v>1</v>
      </c>
      <c r="G1608" s="40" t="s">
        <v>139</v>
      </c>
      <c r="H1608" s="40" t="s">
        <v>211</v>
      </c>
      <c r="I1608" s="640" t="s">
        <v>261</v>
      </c>
      <c r="J1608" s="303">
        <v>0</v>
      </c>
      <c r="K1608" s="304">
        <v>0</v>
      </c>
      <c r="L1608" s="305">
        <v>0</v>
      </c>
      <c r="M1608" s="305">
        <v>0</v>
      </c>
      <c r="N1608" s="303">
        <v>0</v>
      </c>
      <c r="O1608" s="306">
        <v>0</v>
      </c>
      <c r="P1608" s="303">
        <v>0</v>
      </c>
      <c r="Q1608" s="171">
        <f>VLOOKUP(C1608&amp;D1608&amp;A1608,'Delivery Counts'!$A$87:$I$118,8,FALSE)</f>
        <v>0</v>
      </c>
      <c r="R1608" s="171">
        <f>VLOOKUP(C1608&amp;D1608&amp;A1608,'Delivery Counts'!$A$87:$I$118,9,FALSE)</f>
        <v>0</v>
      </c>
      <c r="S1608" s="16">
        <f t="shared" si="88"/>
        <v>0</v>
      </c>
      <c r="T1608" s="237"/>
      <c r="U1608" s="237"/>
    </row>
    <row r="1609" spans="1:21" s="172" customFormat="1">
      <c r="A1609" s="38">
        <v>17</v>
      </c>
      <c r="B1609" s="39">
        <f t="shared" ref="B1609:B1624" si="90">$B$6</f>
        <v>0</v>
      </c>
      <c r="C1609" s="39" t="str">
        <f t="shared" si="87"/>
        <v>2020 Initial Year</v>
      </c>
      <c r="D1609" s="40">
        <v>4</v>
      </c>
      <c r="E1609" s="40">
        <v>17</v>
      </c>
      <c r="F1609" s="40">
        <v>1</v>
      </c>
      <c r="G1609" s="311" t="s">
        <v>139</v>
      </c>
      <c r="H1609" s="40" t="s">
        <v>214</v>
      </c>
      <c r="I1609" s="658" t="s">
        <v>676</v>
      </c>
      <c r="J1609" s="303">
        <v>0</v>
      </c>
      <c r="K1609" s="304">
        <v>0</v>
      </c>
      <c r="L1609" s="305">
        <v>0</v>
      </c>
      <c r="M1609" s="305">
        <v>0</v>
      </c>
      <c r="N1609" s="303">
        <v>0</v>
      </c>
      <c r="O1609" s="306">
        <v>0</v>
      </c>
      <c r="P1609" s="303">
        <v>0</v>
      </c>
      <c r="Q1609" s="171">
        <f>VLOOKUP(C1609&amp;D1609&amp;A1609,'Delivery Counts'!$A$87:$I$118,8,FALSE)</f>
        <v>0</v>
      </c>
      <c r="R1609" s="171">
        <f>VLOOKUP(C1609&amp;D1609&amp;A1609,'Delivery Counts'!$A$87:$I$118,9,FALSE)</f>
        <v>0</v>
      </c>
      <c r="S1609" s="16">
        <f t="shared" si="88"/>
        <v>0</v>
      </c>
      <c r="T1609" s="237"/>
      <c r="U1609" s="237"/>
    </row>
    <row r="1610" spans="1:21" s="172" customFormat="1">
      <c r="A1610" s="38">
        <v>17</v>
      </c>
      <c r="B1610" s="39">
        <f t="shared" si="90"/>
        <v>0</v>
      </c>
      <c r="C1610" s="39" t="str">
        <f t="shared" si="87"/>
        <v>2020 Initial Year</v>
      </c>
      <c r="D1610" s="40">
        <v>4</v>
      </c>
      <c r="E1610" s="40">
        <v>17</v>
      </c>
      <c r="F1610" s="40">
        <v>1</v>
      </c>
      <c r="G1610" s="311" t="s">
        <v>139</v>
      </c>
      <c r="H1610" s="40" t="s">
        <v>215</v>
      </c>
      <c r="I1610" s="658" t="s">
        <v>216</v>
      </c>
      <c r="J1610" s="303">
        <v>0</v>
      </c>
      <c r="K1610" s="304">
        <v>0</v>
      </c>
      <c r="L1610" s="305">
        <v>0</v>
      </c>
      <c r="M1610" s="305">
        <v>0</v>
      </c>
      <c r="N1610" s="303">
        <v>0</v>
      </c>
      <c r="O1610" s="306">
        <v>0</v>
      </c>
      <c r="P1610" s="303">
        <v>0</v>
      </c>
      <c r="Q1610" s="171">
        <f>VLOOKUP(C1610&amp;D1610&amp;A1610,'Delivery Counts'!$A$87:$I$118,8,FALSE)</f>
        <v>0</v>
      </c>
      <c r="R1610" s="171">
        <f>VLOOKUP(C1610&amp;D1610&amp;A1610,'Delivery Counts'!$A$87:$I$118,9,FALSE)</f>
        <v>0</v>
      </c>
      <c r="S1610" s="16">
        <f t="shared" si="88"/>
        <v>0</v>
      </c>
      <c r="T1610" s="237"/>
      <c r="U1610" s="237"/>
    </row>
    <row r="1611" spans="1:21">
      <c r="A1611" s="38">
        <v>17</v>
      </c>
      <c r="B1611" s="39">
        <f t="shared" si="90"/>
        <v>0</v>
      </c>
      <c r="C1611" s="39" t="str">
        <f t="shared" si="87"/>
        <v>2020 Initial Year</v>
      </c>
      <c r="D1611" s="40">
        <v>4</v>
      </c>
      <c r="E1611" s="40">
        <v>17</v>
      </c>
      <c r="F1611" s="40">
        <v>1</v>
      </c>
      <c r="G1611" s="311" t="s">
        <v>139</v>
      </c>
      <c r="H1611" s="40" t="s">
        <v>217</v>
      </c>
      <c r="I1611" s="658" t="s">
        <v>262</v>
      </c>
      <c r="J1611" s="303">
        <v>0</v>
      </c>
      <c r="K1611" s="304">
        <v>0</v>
      </c>
      <c r="L1611" s="305">
        <v>0</v>
      </c>
      <c r="M1611" s="305">
        <v>0</v>
      </c>
      <c r="N1611" s="303">
        <v>0</v>
      </c>
      <c r="O1611" s="306">
        <v>0</v>
      </c>
      <c r="P1611" s="303">
        <v>0</v>
      </c>
      <c r="Q1611" s="171">
        <f>VLOOKUP(C1611&amp;D1611&amp;A1611,'Delivery Counts'!$A$87:$I$118,8,FALSE)</f>
        <v>0</v>
      </c>
      <c r="R1611" s="171">
        <f>VLOOKUP(C1611&amp;D1611&amp;A1611,'Delivery Counts'!$A$87:$I$118,9,FALSE)</f>
        <v>0</v>
      </c>
      <c r="S1611" s="16">
        <f t="shared" si="88"/>
        <v>0</v>
      </c>
    </row>
    <row r="1612" spans="1:21">
      <c r="A1612" s="38">
        <v>17</v>
      </c>
      <c r="B1612" s="39">
        <f t="shared" si="90"/>
        <v>0</v>
      </c>
      <c r="C1612" s="39" t="str">
        <f t="shared" si="87"/>
        <v>2020 Initial Year</v>
      </c>
      <c r="D1612" s="40">
        <v>4</v>
      </c>
      <c r="E1612" s="40">
        <v>17</v>
      </c>
      <c r="F1612" s="40">
        <v>1</v>
      </c>
      <c r="G1612" s="311" t="s">
        <v>139</v>
      </c>
      <c r="H1612" s="40" t="s">
        <v>218</v>
      </c>
      <c r="I1612" s="658" t="s">
        <v>677</v>
      </c>
      <c r="J1612" s="303">
        <v>0</v>
      </c>
      <c r="K1612" s="304">
        <v>0</v>
      </c>
      <c r="L1612" s="305">
        <v>0</v>
      </c>
      <c r="M1612" s="305">
        <v>0</v>
      </c>
      <c r="N1612" s="303">
        <v>0</v>
      </c>
      <c r="O1612" s="306">
        <v>0</v>
      </c>
      <c r="P1612" s="303">
        <v>0</v>
      </c>
      <c r="Q1612" s="171">
        <f>VLOOKUP(C1612&amp;D1612&amp;A1612,'Delivery Counts'!$A$87:$I$118,8,FALSE)</f>
        <v>0</v>
      </c>
      <c r="R1612" s="171">
        <f>VLOOKUP(C1612&amp;D1612&amp;A1612,'Delivery Counts'!$A$87:$I$118,9,FALSE)</f>
        <v>0</v>
      </c>
      <c r="S1612" s="16">
        <f t="shared" si="88"/>
        <v>0</v>
      </c>
    </row>
    <row r="1613" spans="1:21" s="172" customFormat="1">
      <c r="A1613" s="38">
        <v>17</v>
      </c>
      <c r="B1613" s="39">
        <f t="shared" si="90"/>
        <v>0</v>
      </c>
      <c r="C1613" s="39" t="str">
        <f t="shared" si="87"/>
        <v>2020 Initial Year</v>
      </c>
      <c r="D1613" s="40">
        <v>4</v>
      </c>
      <c r="E1613" s="40">
        <v>17</v>
      </c>
      <c r="F1613" s="40">
        <v>1</v>
      </c>
      <c r="G1613" s="311" t="s">
        <v>139</v>
      </c>
      <c r="H1613" s="40" t="s">
        <v>219</v>
      </c>
      <c r="I1613" s="658" t="s">
        <v>263</v>
      </c>
      <c r="J1613" s="303">
        <v>0</v>
      </c>
      <c r="K1613" s="304">
        <v>0</v>
      </c>
      <c r="L1613" s="305">
        <v>0</v>
      </c>
      <c r="M1613" s="305">
        <v>0</v>
      </c>
      <c r="N1613" s="303">
        <v>0</v>
      </c>
      <c r="O1613" s="306">
        <v>0</v>
      </c>
      <c r="P1613" s="303">
        <v>0</v>
      </c>
      <c r="Q1613" s="171">
        <f>VLOOKUP(C1613&amp;D1613&amp;A1613,'Delivery Counts'!$A$87:$I$118,8,FALSE)</f>
        <v>0</v>
      </c>
      <c r="R1613" s="171">
        <f>VLOOKUP(C1613&amp;D1613&amp;A1613,'Delivery Counts'!$A$87:$I$118,9,FALSE)</f>
        <v>0</v>
      </c>
      <c r="S1613" s="16">
        <f t="shared" si="88"/>
        <v>0</v>
      </c>
    </row>
    <row r="1614" spans="1:21" s="172" customFormat="1">
      <c r="A1614" s="38">
        <v>17</v>
      </c>
      <c r="B1614" s="39">
        <f t="shared" si="90"/>
        <v>0</v>
      </c>
      <c r="C1614" s="39" t="str">
        <f t="shared" si="87"/>
        <v>2020 Initial Year</v>
      </c>
      <c r="D1614" s="40">
        <v>4</v>
      </c>
      <c r="E1614" s="40">
        <v>17</v>
      </c>
      <c r="F1614" s="40">
        <v>1</v>
      </c>
      <c r="G1614" s="311" t="s">
        <v>139</v>
      </c>
      <c r="H1614" s="40" t="s">
        <v>220</v>
      </c>
      <c r="I1614" s="658" t="s">
        <v>675</v>
      </c>
      <c r="J1614" s="303">
        <v>0</v>
      </c>
      <c r="K1614" s="304">
        <v>0</v>
      </c>
      <c r="L1614" s="305">
        <v>0</v>
      </c>
      <c r="M1614" s="305">
        <v>0</v>
      </c>
      <c r="N1614" s="303">
        <v>0</v>
      </c>
      <c r="O1614" s="306">
        <v>0</v>
      </c>
      <c r="P1614" s="303">
        <v>0</v>
      </c>
      <c r="Q1614" s="171">
        <f>VLOOKUP(C1614&amp;D1614&amp;A1614,'Delivery Counts'!$A$87:$I$118,8,FALSE)</f>
        <v>0</v>
      </c>
      <c r="R1614" s="171">
        <f>VLOOKUP(C1614&amp;D1614&amp;A1614,'Delivery Counts'!$A$87:$I$118,9,FALSE)</f>
        <v>0</v>
      </c>
      <c r="S1614" s="16">
        <f t="shared" si="88"/>
        <v>0</v>
      </c>
      <c r="T1614" s="237"/>
      <c r="U1614" s="237"/>
    </row>
    <row r="1615" spans="1:21" s="172" customFormat="1">
      <c r="A1615" s="38">
        <v>17</v>
      </c>
      <c r="B1615" s="39">
        <f t="shared" si="90"/>
        <v>0</v>
      </c>
      <c r="C1615" s="39" t="str">
        <f t="shared" si="87"/>
        <v>2020 Initial Year</v>
      </c>
      <c r="D1615" s="40">
        <v>4</v>
      </c>
      <c r="E1615" s="40">
        <v>17</v>
      </c>
      <c r="F1615" s="40">
        <v>1</v>
      </c>
      <c r="G1615" s="311" t="s">
        <v>139</v>
      </c>
      <c r="H1615" s="40" t="s">
        <v>221</v>
      </c>
      <c r="I1615" s="658" t="s">
        <v>264</v>
      </c>
      <c r="J1615" s="303">
        <v>0</v>
      </c>
      <c r="K1615" s="304">
        <v>0</v>
      </c>
      <c r="L1615" s="305">
        <v>0</v>
      </c>
      <c r="M1615" s="305">
        <v>0</v>
      </c>
      <c r="N1615" s="303">
        <v>0</v>
      </c>
      <c r="O1615" s="306">
        <v>0</v>
      </c>
      <c r="P1615" s="303">
        <v>0</v>
      </c>
      <c r="Q1615" s="171">
        <f>VLOOKUP(C1615&amp;D1615&amp;A1615,'Delivery Counts'!$A$87:$I$118,8,FALSE)</f>
        <v>0</v>
      </c>
      <c r="R1615" s="171">
        <f>VLOOKUP(C1615&amp;D1615&amp;A1615,'Delivery Counts'!$A$87:$I$118,9,FALSE)</f>
        <v>0</v>
      </c>
      <c r="S1615" s="16">
        <f t="shared" si="88"/>
        <v>0</v>
      </c>
      <c r="T1615" s="237"/>
      <c r="U1615" s="237"/>
    </row>
    <row r="1616" spans="1:21" s="172" customFormat="1">
      <c r="A1616" s="38">
        <v>17</v>
      </c>
      <c r="B1616" s="39">
        <f t="shared" si="90"/>
        <v>0</v>
      </c>
      <c r="C1616" s="39" t="str">
        <f t="shared" si="87"/>
        <v>2020 Initial Year</v>
      </c>
      <c r="D1616" s="40">
        <v>4</v>
      </c>
      <c r="E1616" s="40">
        <v>17</v>
      </c>
      <c r="F1616" s="40">
        <v>1</v>
      </c>
      <c r="G1616" s="311" t="s">
        <v>139</v>
      </c>
      <c r="H1616" s="40" t="s">
        <v>222</v>
      </c>
      <c r="I1616" s="658" t="s">
        <v>206</v>
      </c>
      <c r="J1616" s="303">
        <v>0</v>
      </c>
      <c r="K1616" s="304">
        <v>0</v>
      </c>
      <c r="L1616" s="305">
        <v>0</v>
      </c>
      <c r="M1616" s="305">
        <v>0</v>
      </c>
      <c r="N1616" s="303">
        <v>0</v>
      </c>
      <c r="O1616" s="306">
        <v>0</v>
      </c>
      <c r="P1616" s="303">
        <v>0</v>
      </c>
      <c r="Q1616" s="171">
        <f>VLOOKUP(C1616&amp;D1616&amp;A1616,'Delivery Counts'!$A$87:$I$118,8,FALSE)</f>
        <v>0</v>
      </c>
      <c r="R1616" s="171">
        <f>VLOOKUP(C1616&amp;D1616&amp;A1616,'Delivery Counts'!$A$87:$I$118,9,FALSE)</f>
        <v>0</v>
      </c>
      <c r="S1616" s="16">
        <f t="shared" si="88"/>
        <v>0</v>
      </c>
      <c r="T1616" s="237"/>
      <c r="U1616" s="237"/>
    </row>
    <row r="1617" spans="1:21" s="172" customFormat="1">
      <c r="A1617" s="38">
        <v>17</v>
      </c>
      <c r="B1617" s="39">
        <f t="shared" si="90"/>
        <v>0</v>
      </c>
      <c r="C1617" s="39" t="str">
        <f t="shared" si="87"/>
        <v>2020 Initial Year</v>
      </c>
      <c r="D1617" s="40">
        <v>4</v>
      </c>
      <c r="E1617" s="40">
        <v>17</v>
      </c>
      <c r="F1617" s="40">
        <v>1</v>
      </c>
      <c r="G1617" s="311" t="s">
        <v>139</v>
      </c>
      <c r="H1617" s="40" t="s">
        <v>223</v>
      </c>
      <c r="I1617" s="658" t="s">
        <v>181</v>
      </c>
      <c r="J1617" s="303">
        <v>0</v>
      </c>
      <c r="K1617" s="304">
        <v>0</v>
      </c>
      <c r="L1617" s="305">
        <v>0</v>
      </c>
      <c r="M1617" s="305">
        <v>0</v>
      </c>
      <c r="N1617" s="303">
        <v>0</v>
      </c>
      <c r="O1617" s="306">
        <v>0</v>
      </c>
      <c r="P1617" s="303">
        <v>0</v>
      </c>
      <c r="Q1617" s="171">
        <f>VLOOKUP(C1617&amp;D1617&amp;A1617,'Delivery Counts'!$A$87:$I$118,8,FALSE)</f>
        <v>0</v>
      </c>
      <c r="R1617" s="171">
        <f>VLOOKUP(C1617&amp;D1617&amp;A1617,'Delivery Counts'!$A$87:$I$118,9,FALSE)</f>
        <v>0</v>
      </c>
      <c r="S1617" s="16">
        <f t="shared" si="88"/>
        <v>0</v>
      </c>
      <c r="T1617" s="237"/>
      <c r="U1617" s="237"/>
    </row>
    <row r="1618" spans="1:21" s="172" customFormat="1">
      <c r="A1618" s="38">
        <v>17</v>
      </c>
      <c r="B1618" s="39">
        <f t="shared" si="90"/>
        <v>0</v>
      </c>
      <c r="C1618" s="39" t="str">
        <f t="shared" si="87"/>
        <v>2020 Initial Year</v>
      </c>
      <c r="D1618" s="40">
        <v>4</v>
      </c>
      <c r="E1618" s="40">
        <v>17</v>
      </c>
      <c r="F1618" s="40">
        <v>1</v>
      </c>
      <c r="G1618" s="311" t="s">
        <v>139</v>
      </c>
      <c r="H1618" s="40" t="s">
        <v>150</v>
      </c>
      <c r="I1618" s="658" t="s">
        <v>204</v>
      </c>
      <c r="J1618" s="303">
        <v>0</v>
      </c>
      <c r="K1618" s="304">
        <v>0</v>
      </c>
      <c r="L1618" s="305">
        <v>0</v>
      </c>
      <c r="M1618" s="305">
        <v>0</v>
      </c>
      <c r="N1618" s="303">
        <v>0</v>
      </c>
      <c r="O1618" s="306">
        <v>0</v>
      </c>
      <c r="P1618" s="303">
        <v>0</v>
      </c>
      <c r="Q1618" s="171">
        <f>VLOOKUP(C1618&amp;D1618&amp;A1618,'Delivery Counts'!$A$87:$I$118,8,FALSE)</f>
        <v>0</v>
      </c>
      <c r="R1618" s="171">
        <f>VLOOKUP(C1618&amp;D1618&amp;A1618,'Delivery Counts'!$A$87:$I$118,9,FALSE)</f>
        <v>0</v>
      </c>
      <c r="S1618" s="16">
        <f t="shared" si="88"/>
        <v>0</v>
      </c>
      <c r="T1618" s="237"/>
      <c r="U1618" s="237"/>
    </row>
    <row r="1619" spans="1:21" s="172" customFormat="1">
      <c r="A1619" s="38">
        <v>17</v>
      </c>
      <c r="B1619" s="39">
        <f t="shared" si="90"/>
        <v>0</v>
      </c>
      <c r="C1619" s="39" t="str">
        <f t="shared" si="87"/>
        <v>2020 Initial Year</v>
      </c>
      <c r="D1619" s="40">
        <v>4</v>
      </c>
      <c r="E1619" s="40">
        <v>17</v>
      </c>
      <c r="F1619" s="40">
        <v>1</v>
      </c>
      <c r="G1619" s="311" t="s">
        <v>139</v>
      </c>
      <c r="H1619" s="40" t="s">
        <v>151</v>
      </c>
      <c r="I1619" s="658" t="s">
        <v>205</v>
      </c>
      <c r="J1619" s="303">
        <v>0</v>
      </c>
      <c r="K1619" s="304">
        <v>0</v>
      </c>
      <c r="L1619" s="305">
        <v>0</v>
      </c>
      <c r="M1619" s="305">
        <v>0</v>
      </c>
      <c r="N1619" s="303">
        <v>0</v>
      </c>
      <c r="O1619" s="306">
        <v>0</v>
      </c>
      <c r="P1619" s="303">
        <v>0</v>
      </c>
      <c r="Q1619" s="171">
        <f>VLOOKUP(C1619&amp;D1619&amp;A1619,'Delivery Counts'!$A$87:$I$118,8,FALSE)</f>
        <v>0</v>
      </c>
      <c r="R1619" s="171">
        <f>VLOOKUP(C1619&amp;D1619&amp;A1619,'Delivery Counts'!$A$87:$I$118,9,FALSE)</f>
        <v>0</v>
      </c>
      <c r="S1619" s="16">
        <f t="shared" si="88"/>
        <v>0</v>
      </c>
      <c r="T1619" s="237"/>
      <c r="U1619" s="237"/>
    </row>
    <row r="1620" spans="1:21" s="172" customFormat="1">
      <c r="A1620" s="38">
        <v>17</v>
      </c>
      <c r="B1620" s="39">
        <f t="shared" si="90"/>
        <v>0</v>
      </c>
      <c r="C1620" s="39" t="str">
        <f t="shared" si="87"/>
        <v>2020 Initial Year</v>
      </c>
      <c r="D1620" s="40">
        <v>4</v>
      </c>
      <c r="E1620" s="40">
        <v>17</v>
      </c>
      <c r="F1620" s="40">
        <v>1</v>
      </c>
      <c r="G1620" s="311" t="s">
        <v>139</v>
      </c>
      <c r="H1620" s="40" t="s">
        <v>152</v>
      </c>
      <c r="I1620" s="658" t="s">
        <v>182</v>
      </c>
      <c r="J1620" s="303">
        <v>0</v>
      </c>
      <c r="K1620" s="304">
        <v>0</v>
      </c>
      <c r="L1620" s="305">
        <v>0</v>
      </c>
      <c r="M1620" s="305">
        <v>0</v>
      </c>
      <c r="N1620" s="303">
        <v>0</v>
      </c>
      <c r="O1620" s="306">
        <v>0</v>
      </c>
      <c r="P1620" s="303">
        <v>0</v>
      </c>
      <c r="Q1620" s="171">
        <f>VLOOKUP(C1620&amp;D1620&amp;A1620,'Delivery Counts'!$A$87:$I$118,8,FALSE)</f>
        <v>0</v>
      </c>
      <c r="R1620" s="171">
        <f>VLOOKUP(C1620&amp;D1620&amp;A1620,'Delivery Counts'!$A$87:$I$118,9,FALSE)</f>
        <v>0</v>
      </c>
      <c r="S1620" s="16">
        <f t="shared" si="88"/>
        <v>0</v>
      </c>
      <c r="T1620" s="237"/>
      <c r="U1620" s="237"/>
    </row>
    <row r="1621" spans="1:21" s="172" customFormat="1">
      <c r="A1621" s="38">
        <v>17</v>
      </c>
      <c r="B1621" s="39">
        <f t="shared" si="90"/>
        <v>0</v>
      </c>
      <c r="C1621" s="39" t="str">
        <f t="shared" si="87"/>
        <v>2020 Initial Year</v>
      </c>
      <c r="D1621" s="40">
        <v>4</v>
      </c>
      <c r="E1621" s="40">
        <v>17</v>
      </c>
      <c r="F1621" s="40">
        <v>1</v>
      </c>
      <c r="G1621" s="311" t="s">
        <v>139</v>
      </c>
      <c r="H1621" s="40" t="s">
        <v>70</v>
      </c>
      <c r="I1621" s="658" t="s">
        <v>265</v>
      </c>
      <c r="J1621" s="303">
        <v>0</v>
      </c>
      <c r="K1621" s="304">
        <v>0</v>
      </c>
      <c r="L1621" s="305">
        <v>0</v>
      </c>
      <c r="M1621" s="305">
        <v>0</v>
      </c>
      <c r="N1621" s="303">
        <v>0</v>
      </c>
      <c r="O1621" s="306">
        <v>0</v>
      </c>
      <c r="P1621" s="303">
        <v>0</v>
      </c>
      <c r="Q1621" s="171">
        <f>VLOOKUP(C1621&amp;D1621&amp;A1621,'Delivery Counts'!$A$87:$I$118,8,FALSE)</f>
        <v>0</v>
      </c>
      <c r="R1621" s="171">
        <f>VLOOKUP(C1621&amp;D1621&amp;A1621,'Delivery Counts'!$A$87:$I$118,9,FALSE)</f>
        <v>0</v>
      </c>
      <c r="S1621" s="16">
        <f t="shared" si="88"/>
        <v>0</v>
      </c>
      <c r="T1621" s="237"/>
      <c r="U1621" s="237"/>
    </row>
    <row r="1622" spans="1:21" s="172" customFormat="1">
      <c r="A1622" s="38">
        <v>17</v>
      </c>
      <c r="B1622" s="39">
        <f t="shared" si="90"/>
        <v>0</v>
      </c>
      <c r="C1622" s="39" t="str">
        <f t="shared" si="87"/>
        <v>2020 Initial Year</v>
      </c>
      <c r="D1622" s="40">
        <v>4</v>
      </c>
      <c r="E1622" s="40">
        <v>17</v>
      </c>
      <c r="F1622" s="40">
        <v>1</v>
      </c>
      <c r="G1622" s="311" t="s">
        <v>139</v>
      </c>
      <c r="H1622" s="40" t="s">
        <v>71</v>
      </c>
      <c r="I1622" s="658" t="s">
        <v>266</v>
      </c>
      <c r="J1622" s="303">
        <v>0</v>
      </c>
      <c r="K1622" s="304">
        <v>0</v>
      </c>
      <c r="L1622" s="305">
        <v>0</v>
      </c>
      <c r="M1622" s="305">
        <v>0</v>
      </c>
      <c r="N1622" s="303">
        <v>0</v>
      </c>
      <c r="O1622" s="306">
        <v>0</v>
      </c>
      <c r="P1622" s="303">
        <v>0</v>
      </c>
      <c r="Q1622" s="171">
        <f>VLOOKUP(C1622&amp;D1622&amp;A1622,'Delivery Counts'!$A$87:$I$118,8,FALSE)</f>
        <v>0</v>
      </c>
      <c r="R1622" s="171">
        <f>VLOOKUP(C1622&amp;D1622&amp;A1622,'Delivery Counts'!$A$87:$I$118,9,FALSE)</f>
        <v>0</v>
      </c>
      <c r="S1622" s="16">
        <f t="shared" si="88"/>
        <v>0</v>
      </c>
      <c r="T1622" s="237"/>
      <c r="U1622" s="237"/>
    </row>
    <row r="1623" spans="1:21" s="172" customFormat="1">
      <c r="A1623" s="38">
        <v>17</v>
      </c>
      <c r="B1623" s="39">
        <f t="shared" si="90"/>
        <v>0</v>
      </c>
      <c r="C1623" s="39" t="str">
        <f t="shared" si="87"/>
        <v>2020 Initial Year</v>
      </c>
      <c r="D1623" s="40">
        <v>4</v>
      </c>
      <c r="E1623" s="40">
        <v>17</v>
      </c>
      <c r="F1623" s="40">
        <v>1</v>
      </c>
      <c r="G1623" s="311" t="s">
        <v>139</v>
      </c>
      <c r="H1623" s="40" t="s">
        <v>72</v>
      </c>
      <c r="I1623" s="658" t="s">
        <v>527</v>
      </c>
      <c r="J1623" s="303">
        <v>0</v>
      </c>
      <c r="K1623" s="304">
        <v>0</v>
      </c>
      <c r="L1623" s="305">
        <v>0</v>
      </c>
      <c r="M1623" s="305">
        <v>0</v>
      </c>
      <c r="N1623" s="303">
        <v>0</v>
      </c>
      <c r="O1623" s="306">
        <v>0</v>
      </c>
      <c r="P1623" s="303">
        <v>0</v>
      </c>
      <c r="Q1623" s="171">
        <f>VLOOKUP(C1623&amp;D1623&amp;A1623,'Delivery Counts'!$A$87:$I$118,8,FALSE)</f>
        <v>0</v>
      </c>
      <c r="R1623" s="171">
        <f>VLOOKUP(C1623&amp;D1623&amp;A1623,'Delivery Counts'!$A$87:$I$118,9,FALSE)</f>
        <v>0</v>
      </c>
      <c r="S1623" s="16">
        <f t="shared" si="88"/>
        <v>0</v>
      </c>
      <c r="T1623" s="237"/>
      <c r="U1623" s="237"/>
    </row>
    <row r="1624" spans="1:21" s="172" customFormat="1">
      <c r="A1624" s="38">
        <v>17</v>
      </c>
      <c r="B1624" s="39">
        <f t="shared" si="90"/>
        <v>0</v>
      </c>
      <c r="C1624" s="39" t="str">
        <f t="shared" si="87"/>
        <v>2020 Initial Year</v>
      </c>
      <c r="D1624" s="40">
        <v>4</v>
      </c>
      <c r="E1624" s="40">
        <v>17</v>
      </c>
      <c r="F1624" s="40">
        <v>1</v>
      </c>
      <c r="G1624" s="40" t="s">
        <v>139</v>
      </c>
      <c r="H1624" s="40" t="s">
        <v>73</v>
      </c>
      <c r="I1624" s="658" t="s">
        <v>528</v>
      </c>
      <c r="J1624" s="303">
        <v>0</v>
      </c>
      <c r="K1624" s="304">
        <v>0</v>
      </c>
      <c r="L1624" s="305">
        <v>0</v>
      </c>
      <c r="M1624" s="305">
        <v>0</v>
      </c>
      <c r="N1624" s="303">
        <v>0</v>
      </c>
      <c r="O1624" s="306">
        <v>0</v>
      </c>
      <c r="P1624" s="303">
        <v>0</v>
      </c>
      <c r="Q1624" s="171">
        <f>VLOOKUP(C1624&amp;D1624&amp;A1624,'Delivery Counts'!$A$87:$I$118,8,FALSE)</f>
        <v>0</v>
      </c>
      <c r="R1624" s="171">
        <f>VLOOKUP(C1624&amp;D1624&amp;A1624,'Delivery Counts'!$A$87:$I$118,9,FALSE)</f>
        <v>0</v>
      </c>
      <c r="S1624" s="16">
        <f t="shared" si="88"/>
        <v>0</v>
      </c>
      <c r="T1624" s="237"/>
      <c r="U1624" s="237"/>
    </row>
    <row r="1625" spans="1:21" s="172" customFormat="1">
      <c r="A1625" s="38">
        <v>17</v>
      </c>
      <c r="B1625" s="39">
        <f t="shared" si="64"/>
        <v>0</v>
      </c>
      <c r="C1625" s="39" t="str">
        <f t="shared" si="87"/>
        <v>2020 Initial Year</v>
      </c>
      <c r="D1625" s="40">
        <v>4</v>
      </c>
      <c r="E1625" s="40">
        <v>17</v>
      </c>
      <c r="F1625" s="40">
        <v>1</v>
      </c>
      <c r="G1625" s="40" t="s">
        <v>139</v>
      </c>
      <c r="H1625" s="40" t="s">
        <v>409</v>
      </c>
      <c r="I1625" s="640" t="s">
        <v>803</v>
      </c>
      <c r="J1625" s="303">
        <v>0</v>
      </c>
      <c r="K1625" s="304">
        <v>0</v>
      </c>
      <c r="L1625" s="305">
        <v>0</v>
      </c>
      <c r="M1625" s="305">
        <v>0</v>
      </c>
      <c r="N1625" s="303">
        <v>0</v>
      </c>
      <c r="O1625" s="306">
        <v>0</v>
      </c>
      <c r="P1625" s="303">
        <v>0</v>
      </c>
      <c r="Q1625" s="171">
        <f>VLOOKUP(C1625&amp;D1625&amp;A1625,'Delivery Counts'!$A$87:$I$118,8,FALSE)</f>
        <v>0</v>
      </c>
      <c r="R1625" s="171">
        <f>VLOOKUP(C1625&amp;D1625&amp;A1625,'Delivery Counts'!$A$87:$I$118,9,FALSE)</f>
        <v>0</v>
      </c>
      <c r="S1625" s="16">
        <f t="shared" si="88"/>
        <v>0</v>
      </c>
      <c r="T1625" s="237"/>
      <c r="U1625" s="237"/>
    </row>
    <row r="1626" spans="1:21" s="172" customFormat="1">
      <c r="A1626" s="38">
        <v>18</v>
      </c>
      <c r="B1626" s="39">
        <f t="shared" si="64"/>
        <v>0</v>
      </c>
      <c r="C1626" s="39" t="str">
        <f t="shared" si="87"/>
        <v>2020 Initial Year</v>
      </c>
      <c r="D1626" s="40">
        <v>4</v>
      </c>
      <c r="E1626" s="40">
        <v>18</v>
      </c>
      <c r="F1626" s="662" t="s">
        <v>739</v>
      </c>
      <c r="G1626" s="40" t="s">
        <v>138</v>
      </c>
      <c r="H1626" s="40" t="s">
        <v>211</v>
      </c>
      <c r="I1626" s="640" t="s">
        <v>261</v>
      </c>
      <c r="J1626" s="303">
        <v>0</v>
      </c>
      <c r="K1626" s="304">
        <v>0</v>
      </c>
      <c r="L1626" s="305">
        <v>0</v>
      </c>
      <c r="M1626" s="305">
        <v>0</v>
      </c>
      <c r="N1626" s="303">
        <v>0</v>
      </c>
      <c r="O1626" s="306">
        <v>0</v>
      </c>
      <c r="P1626" s="303">
        <v>0</v>
      </c>
      <c r="Q1626" s="171">
        <f>VLOOKUP(C1626&amp;D1626&amp;A1626,'Delivery Counts'!$A$87:$I$118,8,FALSE)</f>
        <v>0</v>
      </c>
      <c r="R1626" s="171">
        <f>VLOOKUP(C1626&amp;D1626&amp;A1626,'Delivery Counts'!$A$87:$I$118,9,FALSE)</f>
        <v>0</v>
      </c>
      <c r="S1626" s="16">
        <f t="shared" si="88"/>
        <v>0</v>
      </c>
      <c r="T1626" s="237"/>
      <c r="U1626" s="237"/>
    </row>
    <row r="1627" spans="1:21" s="172" customFormat="1">
      <c r="A1627" s="38">
        <v>18</v>
      </c>
      <c r="B1627" s="39">
        <f t="shared" ref="B1627:B1642" si="91">$B$6</f>
        <v>0</v>
      </c>
      <c r="C1627" s="39" t="str">
        <f t="shared" si="87"/>
        <v>2020 Initial Year</v>
      </c>
      <c r="D1627" s="40">
        <v>4</v>
      </c>
      <c r="E1627" s="40">
        <v>18</v>
      </c>
      <c r="F1627" s="40" t="s">
        <v>739</v>
      </c>
      <c r="G1627" s="311" t="s">
        <v>138</v>
      </c>
      <c r="H1627" s="40" t="s">
        <v>214</v>
      </c>
      <c r="I1627" s="658" t="s">
        <v>676</v>
      </c>
      <c r="J1627" s="303">
        <v>0</v>
      </c>
      <c r="K1627" s="304">
        <v>0</v>
      </c>
      <c r="L1627" s="305">
        <v>0</v>
      </c>
      <c r="M1627" s="305">
        <v>0</v>
      </c>
      <c r="N1627" s="303">
        <v>0</v>
      </c>
      <c r="O1627" s="306">
        <v>0</v>
      </c>
      <c r="P1627" s="303">
        <v>0</v>
      </c>
      <c r="Q1627" s="171">
        <f>VLOOKUP(C1627&amp;D1627&amp;A1627,'Delivery Counts'!$A$87:$I$118,8,FALSE)</f>
        <v>0</v>
      </c>
      <c r="R1627" s="171">
        <f>VLOOKUP(C1627&amp;D1627&amp;A1627,'Delivery Counts'!$A$87:$I$118,9,FALSE)</f>
        <v>0</v>
      </c>
      <c r="S1627" s="16">
        <f t="shared" si="88"/>
        <v>0</v>
      </c>
      <c r="T1627" s="237"/>
      <c r="U1627" s="237"/>
    </row>
    <row r="1628" spans="1:21" s="172" customFormat="1">
      <c r="A1628" s="38">
        <v>18</v>
      </c>
      <c r="B1628" s="39">
        <f t="shared" si="91"/>
        <v>0</v>
      </c>
      <c r="C1628" s="39" t="str">
        <f t="shared" si="87"/>
        <v>2020 Initial Year</v>
      </c>
      <c r="D1628" s="40">
        <v>4</v>
      </c>
      <c r="E1628" s="40">
        <v>18</v>
      </c>
      <c r="F1628" s="40" t="s">
        <v>739</v>
      </c>
      <c r="G1628" s="311" t="s">
        <v>138</v>
      </c>
      <c r="H1628" s="40" t="s">
        <v>215</v>
      </c>
      <c r="I1628" s="658" t="s">
        <v>216</v>
      </c>
      <c r="J1628" s="303">
        <v>0</v>
      </c>
      <c r="K1628" s="304">
        <v>0</v>
      </c>
      <c r="L1628" s="305">
        <v>0</v>
      </c>
      <c r="M1628" s="305">
        <v>0</v>
      </c>
      <c r="N1628" s="303">
        <v>0</v>
      </c>
      <c r="O1628" s="306">
        <v>0</v>
      </c>
      <c r="P1628" s="303">
        <v>0</v>
      </c>
      <c r="Q1628" s="171">
        <f>VLOOKUP(C1628&amp;D1628&amp;A1628,'Delivery Counts'!$A$87:$I$118,8,FALSE)</f>
        <v>0</v>
      </c>
      <c r="R1628" s="171">
        <f>VLOOKUP(C1628&amp;D1628&amp;A1628,'Delivery Counts'!$A$87:$I$118,9,FALSE)</f>
        <v>0</v>
      </c>
      <c r="S1628" s="16">
        <f t="shared" si="88"/>
        <v>0</v>
      </c>
      <c r="T1628" s="237"/>
      <c r="U1628" s="237"/>
    </row>
    <row r="1629" spans="1:21">
      <c r="A1629" s="38">
        <v>18</v>
      </c>
      <c r="B1629" s="39">
        <f t="shared" si="91"/>
        <v>0</v>
      </c>
      <c r="C1629" s="39" t="str">
        <f t="shared" si="87"/>
        <v>2020 Initial Year</v>
      </c>
      <c r="D1629" s="40">
        <v>4</v>
      </c>
      <c r="E1629" s="40">
        <v>18</v>
      </c>
      <c r="F1629" s="40" t="s">
        <v>739</v>
      </c>
      <c r="G1629" s="311" t="s">
        <v>138</v>
      </c>
      <c r="H1629" s="40" t="s">
        <v>217</v>
      </c>
      <c r="I1629" s="658" t="s">
        <v>262</v>
      </c>
      <c r="J1629" s="303">
        <v>0</v>
      </c>
      <c r="K1629" s="304">
        <v>0</v>
      </c>
      <c r="L1629" s="305">
        <v>0</v>
      </c>
      <c r="M1629" s="305">
        <v>0</v>
      </c>
      <c r="N1629" s="303">
        <v>0</v>
      </c>
      <c r="O1629" s="306">
        <v>0</v>
      </c>
      <c r="P1629" s="303">
        <v>0</v>
      </c>
      <c r="Q1629" s="171">
        <f>VLOOKUP(C1629&amp;D1629&amp;A1629,'Delivery Counts'!$A$87:$I$118,8,FALSE)</f>
        <v>0</v>
      </c>
      <c r="R1629" s="171">
        <f>VLOOKUP(C1629&amp;D1629&amp;A1629,'Delivery Counts'!$A$87:$I$118,9,FALSE)</f>
        <v>0</v>
      </c>
      <c r="S1629" s="16">
        <f t="shared" si="88"/>
        <v>0</v>
      </c>
    </row>
    <row r="1630" spans="1:21">
      <c r="A1630" s="38">
        <v>18</v>
      </c>
      <c r="B1630" s="39">
        <f t="shared" si="91"/>
        <v>0</v>
      </c>
      <c r="C1630" s="39" t="str">
        <f t="shared" si="87"/>
        <v>2020 Initial Year</v>
      </c>
      <c r="D1630" s="40">
        <v>4</v>
      </c>
      <c r="E1630" s="40">
        <v>18</v>
      </c>
      <c r="F1630" s="40" t="s">
        <v>739</v>
      </c>
      <c r="G1630" s="311" t="s">
        <v>138</v>
      </c>
      <c r="H1630" s="40" t="s">
        <v>218</v>
      </c>
      <c r="I1630" s="658" t="s">
        <v>677</v>
      </c>
      <c r="J1630" s="303">
        <v>0</v>
      </c>
      <c r="K1630" s="304">
        <v>0</v>
      </c>
      <c r="L1630" s="305">
        <v>0</v>
      </c>
      <c r="M1630" s="305">
        <v>0</v>
      </c>
      <c r="N1630" s="303">
        <v>0</v>
      </c>
      <c r="O1630" s="306">
        <v>0</v>
      </c>
      <c r="P1630" s="303">
        <v>0</v>
      </c>
      <c r="Q1630" s="171">
        <f>VLOOKUP(C1630&amp;D1630&amp;A1630,'Delivery Counts'!$A$87:$I$118,8,FALSE)</f>
        <v>0</v>
      </c>
      <c r="R1630" s="171">
        <f>VLOOKUP(C1630&amp;D1630&amp;A1630,'Delivery Counts'!$A$87:$I$118,9,FALSE)</f>
        <v>0</v>
      </c>
      <c r="S1630" s="16">
        <f t="shared" si="88"/>
        <v>0</v>
      </c>
    </row>
    <row r="1631" spans="1:21" s="172" customFormat="1">
      <c r="A1631" s="38">
        <v>18</v>
      </c>
      <c r="B1631" s="39">
        <f t="shared" si="91"/>
        <v>0</v>
      </c>
      <c r="C1631" s="39" t="str">
        <f t="shared" si="87"/>
        <v>2020 Initial Year</v>
      </c>
      <c r="D1631" s="40">
        <v>4</v>
      </c>
      <c r="E1631" s="40">
        <v>18</v>
      </c>
      <c r="F1631" s="40" t="s">
        <v>739</v>
      </c>
      <c r="G1631" s="311" t="s">
        <v>138</v>
      </c>
      <c r="H1631" s="40" t="s">
        <v>219</v>
      </c>
      <c r="I1631" s="658" t="s">
        <v>263</v>
      </c>
      <c r="J1631" s="303">
        <v>0</v>
      </c>
      <c r="K1631" s="304">
        <v>0</v>
      </c>
      <c r="L1631" s="305">
        <v>0</v>
      </c>
      <c r="M1631" s="305">
        <v>0</v>
      </c>
      <c r="N1631" s="303">
        <v>0</v>
      </c>
      <c r="O1631" s="306">
        <v>0</v>
      </c>
      <c r="P1631" s="303">
        <v>0</v>
      </c>
      <c r="Q1631" s="171">
        <f>VLOOKUP(C1631&amp;D1631&amp;A1631,'Delivery Counts'!$A$87:$I$118,8,FALSE)</f>
        <v>0</v>
      </c>
      <c r="R1631" s="171">
        <f>VLOOKUP(C1631&amp;D1631&amp;A1631,'Delivery Counts'!$A$87:$I$118,9,FALSE)</f>
        <v>0</v>
      </c>
      <c r="S1631" s="16">
        <f t="shared" si="88"/>
        <v>0</v>
      </c>
    </row>
    <row r="1632" spans="1:21" s="172" customFormat="1">
      <c r="A1632" s="38">
        <v>18</v>
      </c>
      <c r="B1632" s="39">
        <f t="shared" si="91"/>
        <v>0</v>
      </c>
      <c r="C1632" s="39" t="str">
        <f t="shared" si="87"/>
        <v>2020 Initial Year</v>
      </c>
      <c r="D1632" s="40">
        <v>4</v>
      </c>
      <c r="E1632" s="40">
        <v>18</v>
      </c>
      <c r="F1632" s="40" t="s">
        <v>739</v>
      </c>
      <c r="G1632" s="311" t="s">
        <v>138</v>
      </c>
      <c r="H1632" s="40" t="s">
        <v>220</v>
      </c>
      <c r="I1632" s="658" t="s">
        <v>675</v>
      </c>
      <c r="J1632" s="303">
        <v>0</v>
      </c>
      <c r="K1632" s="304">
        <v>0</v>
      </c>
      <c r="L1632" s="305">
        <v>0</v>
      </c>
      <c r="M1632" s="305">
        <v>0</v>
      </c>
      <c r="N1632" s="303">
        <v>0</v>
      </c>
      <c r="O1632" s="306">
        <v>0</v>
      </c>
      <c r="P1632" s="303">
        <v>0</v>
      </c>
      <c r="Q1632" s="171">
        <f>VLOOKUP(C1632&amp;D1632&amp;A1632,'Delivery Counts'!$A$87:$I$118,8,FALSE)</f>
        <v>0</v>
      </c>
      <c r="R1632" s="171">
        <f>VLOOKUP(C1632&amp;D1632&amp;A1632,'Delivery Counts'!$A$87:$I$118,9,FALSE)</f>
        <v>0</v>
      </c>
      <c r="S1632" s="16">
        <f t="shared" si="88"/>
        <v>0</v>
      </c>
      <c r="T1632" s="237"/>
      <c r="U1632" s="237"/>
    </row>
    <row r="1633" spans="1:21" s="172" customFormat="1">
      <c r="A1633" s="38">
        <v>18</v>
      </c>
      <c r="B1633" s="39">
        <f t="shared" si="91"/>
        <v>0</v>
      </c>
      <c r="C1633" s="39" t="str">
        <f t="shared" si="87"/>
        <v>2020 Initial Year</v>
      </c>
      <c r="D1633" s="40">
        <v>4</v>
      </c>
      <c r="E1633" s="40">
        <v>18</v>
      </c>
      <c r="F1633" s="40" t="s">
        <v>739</v>
      </c>
      <c r="G1633" s="311" t="s">
        <v>138</v>
      </c>
      <c r="H1633" s="40" t="s">
        <v>221</v>
      </c>
      <c r="I1633" s="658" t="s">
        <v>264</v>
      </c>
      <c r="J1633" s="303">
        <v>0</v>
      </c>
      <c r="K1633" s="304">
        <v>0</v>
      </c>
      <c r="L1633" s="305">
        <v>0</v>
      </c>
      <c r="M1633" s="305">
        <v>0</v>
      </c>
      <c r="N1633" s="303">
        <v>0</v>
      </c>
      <c r="O1633" s="306">
        <v>0</v>
      </c>
      <c r="P1633" s="303">
        <v>0</v>
      </c>
      <c r="Q1633" s="171">
        <f>VLOOKUP(C1633&amp;D1633&amp;A1633,'Delivery Counts'!$A$87:$I$118,8,FALSE)</f>
        <v>0</v>
      </c>
      <c r="R1633" s="171">
        <f>VLOOKUP(C1633&amp;D1633&amp;A1633,'Delivery Counts'!$A$87:$I$118,9,FALSE)</f>
        <v>0</v>
      </c>
      <c r="S1633" s="16">
        <f t="shared" si="88"/>
        <v>0</v>
      </c>
      <c r="T1633" s="237"/>
      <c r="U1633" s="237"/>
    </row>
    <row r="1634" spans="1:21" s="172" customFormat="1">
      <c r="A1634" s="38">
        <v>18</v>
      </c>
      <c r="B1634" s="39">
        <f t="shared" si="91"/>
        <v>0</v>
      </c>
      <c r="C1634" s="39" t="str">
        <f t="shared" si="87"/>
        <v>2020 Initial Year</v>
      </c>
      <c r="D1634" s="40">
        <v>4</v>
      </c>
      <c r="E1634" s="40">
        <v>18</v>
      </c>
      <c r="F1634" s="40" t="s">
        <v>739</v>
      </c>
      <c r="G1634" s="311" t="s">
        <v>138</v>
      </c>
      <c r="H1634" s="40" t="s">
        <v>222</v>
      </c>
      <c r="I1634" s="658" t="s">
        <v>206</v>
      </c>
      <c r="J1634" s="303">
        <v>0</v>
      </c>
      <c r="K1634" s="304">
        <v>0</v>
      </c>
      <c r="L1634" s="305">
        <v>0</v>
      </c>
      <c r="M1634" s="305">
        <v>0</v>
      </c>
      <c r="N1634" s="303">
        <v>0</v>
      </c>
      <c r="O1634" s="306">
        <v>0</v>
      </c>
      <c r="P1634" s="303">
        <v>0</v>
      </c>
      <c r="Q1634" s="171">
        <f>VLOOKUP(C1634&amp;D1634&amp;A1634,'Delivery Counts'!$A$87:$I$118,8,FALSE)</f>
        <v>0</v>
      </c>
      <c r="R1634" s="171">
        <f>VLOOKUP(C1634&amp;D1634&amp;A1634,'Delivery Counts'!$A$87:$I$118,9,FALSE)</f>
        <v>0</v>
      </c>
      <c r="S1634" s="16">
        <f t="shared" si="88"/>
        <v>0</v>
      </c>
      <c r="T1634" s="237"/>
      <c r="U1634" s="237"/>
    </row>
    <row r="1635" spans="1:21" s="172" customFormat="1">
      <c r="A1635" s="38">
        <v>18</v>
      </c>
      <c r="B1635" s="39">
        <f t="shared" si="91"/>
        <v>0</v>
      </c>
      <c r="C1635" s="39" t="str">
        <f t="shared" si="87"/>
        <v>2020 Initial Year</v>
      </c>
      <c r="D1635" s="40">
        <v>4</v>
      </c>
      <c r="E1635" s="40">
        <v>18</v>
      </c>
      <c r="F1635" s="40" t="s">
        <v>739</v>
      </c>
      <c r="G1635" s="311" t="s">
        <v>138</v>
      </c>
      <c r="H1635" s="40" t="s">
        <v>223</v>
      </c>
      <c r="I1635" s="658" t="s">
        <v>181</v>
      </c>
      <c r="J1635" s="303">
        <v>0</v>
      </c>
      <c r="K1635" s="304">
        <v>0</v>
      </c>
      <c r="L1635" s="305">
        <v>0</v>
      </c>
      <c r="M1635" s="305">
        <v>0</v>
      </c>
      <c r="N1635" s="303">
        <v>0</v>
      </c>
      <c r="O1635" s="306">
        <v>0</v>
      </c>
      <c r="P1635" s="303">
        <v>0</v>
      </c>
      <c r="Q1635" s="171">
        <f>VLOOKUP(C1635&amp;D1635&amp;A1635,'Delivery Counts'!$A$87:$I$118,8,FALSE)</f>
        <v>0</v>
      </c>
      <c r="R1635" s="171">
        <f>VLOOKUP(C1635&amp;D1635&amp;A1635,'Delivery Counts'!$A$87:$I$118,9,FALSE)</f>
        <v>0</v>
      </c>
      <c r="S1635" s="16">
        <f t="shared" si="88"/>
        <v>0</v>
      </c>
      <c r="T1635" s="237"/>
      <c r="U1635" s="237"/>
    </row>
    <row r="1636" spans="1:21" s="172" customFormat="1">
      <c r="A1636" s="38">
        <v>18</v>
      </c>
      <c r="B1636" s="39">
        <f t="shared" si="91"/>
        <v>0</v>
      </c>
      <c r="C1636" s="39" t="str">
        <f t="shared" si="87"/>
        <v>2020 Initial Year</v>
      </c>
      <c r="D1636" s="40">
        <v>4</v>
      </c>
      <c r="E1636" s="40">
        <v>18</v>
      </c>
      <c r="F1636" s="40" t="s">
        <v>739</v>
      </c>
      <c r="G1636" s="311" t="s">
        <v>138</v>
      </c>
      <c r="H1636" s="40" t="s">
        <v>150</v>
      </c>
      <c r="I1636" s="658" t="s">
        <v>204</v>
      </c>
      <c r="J1636" s="303">
        <v>0</v>
      </c>
      <c r="K1636" s="304">
        <v>0</v>
      </c>
      <c r="L1636" s="305">
        <v>0</v>
      </c>
      <c r="M1636" s="305">
        <v>0</v>
      </c>
      <c r="N1636" s="303">
        <v>0</v>
      </c>
      <c r="O1636" s="306">
        <v>0</v>
      </c>
      <c r="P1636" s="303">
        <v>0</v>
      </c>
      <c r="Q1636" s="171">
        <f>VLOOKUP(C1636&amp;D1636&amp;A1636,'Delivery Counts'!$A$87:$I$118,8,FALSE)</f>
        <v>0</v>
      </c>
      <c r="R1636" s="171">
        <f>VLOOKUP(C1636&amp;D1636&amp;A1636,'Delivery Counts'!$A$87:$I$118,9,FALSE)</f>
        <v>0</v>
      </c>
      <c r="S1636" s="16">
        <f t="shared" si="88"/>
        <v>0</v>
      </c>
      <c r="T1636" s="237"/>
      <c r="U1636" s="237"/>
    </row>
    <row r="1637" spans="1:21" s="172" customFormat="1">
      <c r="A1637" s="38">
        <v>18</v>
      </c>
      <c r="B1637" s="39">
        <f t="shared" si="91"/>
        <v>0</v>
      </c>
      <c r="C1637" s="39" t="str">
        <f t="shared" si="87"/>
        <v>2020 Initial Year</v>
      </c>
      <c r="D1637" s="40">
        <v>4</v>
      </c>
      <c r="E1637" s="40">
        <v>18</v>
      </c>
      <c r="F1637" s="40" t="s">
        <v>739</v>
      </c>
      <c r="G1637" s="311" t="s">
        <v>138</v>
      </c>
      <c r="H1637" s="40" t="s">
        <v>151</v>
      </c>
      <c r="I1637" s="658" t="s">
        <v>205</v>
      </c>
      <c r="J1637" s="303">
        <v>0</v>
      </c>
      <c r="K1637" s="304">
        <v>0</v>
      </c>
      <c r="L1637" s="305">
        <v>0</v>
      </c>
      <c r="M1637" s="305">
        <v>0</v>
      </c>
      <c r="N1637" s="303">
        <v>0</v>
      </c>
      <c r="O1637" s="306">
        <v>0</v>
      </c>
      <c r="P1637" s="303">
        <v>0</v>
      </c>
      <c r="Q1637" s="171">
        <f>VLOOKUP(C1637&amp;D1637&amp;A1637,'Delivery Counts'!$A$87:$I$118,8,FALSE)</f>
        <v>0</v>
      </c>
      <c r="R1637" s="171">
        <f>VLOOKUP(C1637&amp;D1637&amp;A1637,'Delivery Counts'!$A$87:$I$118,9,FALSE)</f>
        <v>0</v>
      </c>
      <c r="S1637" s="16">
        <f t="shared" si="88"/>
        <v>0</v>
      </c>
      <c r="T1637" s="237"/>
      <c r="U1637" s="237"/>
    </row>
    <row r="1638" spans="1:21" s="172" customFormat="1">
      <c r="A1638" s="38">
        <v>18</v>
      </c>
      <c r="B1638" s="39">
        <f t="shared" si="91"/>
        <v>0</v>
      </c>
      <c r="C1638" s="39" t="str">
        <f t="shared" si="87"/>
        <v>2020 Initial Year</v>
      </c>
      <c r="D1638" s="40">
        <v>4</v>
      </c>
      <c r="E1638" s="40">
        <v>18</v>
      </c>
      <c r="F1638" s="40" t="s">
        <v>739</v>
      </c>
      <c r="G1638" s="311" t="s">
        <v>138</v>
      </c>
      <c r="H1638" s="40" t="s">
        <v>152</v>
      </c>
      <c r="I1638" s="658" t="s">
        <v>182</v>
      </c>
      <c r="J1638" s="303">
        <v>0</v>
      </c>
      <c r="K1638" s="304">
        <v>0</v>
      </c>
      <c r="L1638" s="305">
        <v>0</v>
      </c>
      <c r="M1638" s="305">
        <v>0</v>
      </c>
      <c r="N1638" s="303">
        <v>0</v>
      </c>
      <c r="O1638" s="306">
        <v>0</v>
      </c>
      <c r="P1638" s="303">
        <v>0</v>
      </c>
      <c r="Q1638" s="171">
        <f>VLOOKUP(C1638&amp;D1638&amp;A1638,'Delivery Counts'!$A$87:$I$118,8,FALSE)</f>
        <v>0</v>
      </c>
      <c r="R1638" s="171">
        <f>VLOOKUP(C1638&amp;D1638&amp;A1638,'Delivery Counts'!$A$87:$I$118,9,FALSE)</f>
        <v>0</v>
      </c>
      <c r="S1638" s="16">
        <f t="shared" si="88"/>
        <v>0</v>
      </c>
      <c r="T1638" s="237"/>
      <c r="U1638" s="237"/>
    </row>
    <row r="1639" spans="1:21" s="172" customFormat="1">
      <c r="A1639" s="38">
        <v>18</v>
      </c>
      <c r="B1639" s="39">
        <f t="shared" si="91"/>
        <v>0</v>
      </c>
      <c r="C1639" s="39" t="str">
        <f t="shared" si="87"/>
        <v>2020 Initial Year</v>
      </c>
      <c r="D1639" s="40">
        <v>4</v>
      </c>
      <c r="E1639" s="40">
        <v>18</v>
      </c>
      <c r="F1639" s="40" t="s">
        <v>739</v>
      </c>
      <c r="G1639" s="311" t="s">
        <v>138</v>
      </c>
      <c r="H1639" s="40" t="s">
        <v>70</v>
      </c>
      <c r="I1639" s="658" t="s">
        <v>265</v>
      </c>
      <c r="J1639" s="303">
        <v>0</v>
      </c>
      <c r="K1639" s="304">
        <v>0</v>
      </c>
      <c r="L1639" s="305">
        <v>0</v>
      </c>
      <c r="M1639" s="305">
        <v>0</v>
      </c>
      <c r="N1639" s="303">
        <v>0</v>
      </c>
      <c r="O1639" s="306">
        <v>0</v>
      </c>
      <c r="P1639" s="303">
        <v>0</v>
      </c>
      <c r="Q1639" s="171">
        <f>VLOOKUP(C1639&amp;D1639&amp;A1639,'Delivery Counts'!$A$87:$I$118,8,FALSE)</f>
        <v>0</v>
      </c>
      <c r="R1639" s="171">
        <f>VLOOKUP(C1639&amp;D1639&amp;A1639,'Delivery Counts'!$A$87:$I$118,9,FALSE)</f>
        <v>0</v>
      </c>
      <c r="S1639" s="16">
        <f t="shared" si="88"/>
        <v>0</v>
      </c>
      <c r="T1639" s="237"/>
      <c r="U1639" s="237"/>
    </row>
    <row r="1640" spans="1:21" s="172" customFormat="1">
      <c r="A1640" s="38">
        <v>18</v>
      </c>
      <c r="B1640" s="39">
        <f t="shared" si="91"/>
        <v>0</v>
      </c>
      <c r="C1640" s="39" t="str">
        <f t="shared" si="87"/>
        <v>2020 Initial Year</v>
      </c>
      <c r="D1640" s="40">
        <v>4</v>
      </c>
      <c r="E1640" s="40">
        <v>18</v>
      </c>
      <c r="F1640" s="40" t="s">
        <v>739</v>
      </c>
      <c r="G1640" s="311" t="s">
        <v>138</v>
      </c>
      <c r="H1640" s="40" t="s">
        <v>71</v>
      </c>
      <c r="I1640" s="658" t="s">
        <v>266</v>
      </c>
      <c r="J1640" s="303">
        <v>0</v>
      </c>
      <c r="K1640" s="304">
        <v>0</v>
      </c>
      <c r="L1640" s="305">
        <v>0</v>
      </c>
      <c r="M1640" s="305">
        <v>0</v>
      </c>
      <c r="N1640" s="303">
        <v>0</v>
      </c>
      <c r="O1640" s="306">
        <v>0</v>
      </c>
      <c r="P1640" s="303">
        <v>0</v>
      </c>
      <c r="Q1640" s="171">
        <f>VLOOKUP(C1640&amp;D1640&amp;A1640,'Delivery Counts'!$A$87:$I$118,8,FALSE)</f>
        <v>0</v>
      </c>
      <c r="R1640" s="171">
        <f>VLOOKUP(C1640&amp;D1640&amp;A1640,'Delivery Counts'!$A$87:$I$118,9,FALSE)</f>
        <v>0</v>
      </c>
      <c r="S1640" s="16">
        <f t="shared" si="88"/>
        <v>0</v>
      </c>
      <c r="T1640" s="237"/>
      <c r="U1640" s="237"/>
    </row>
    <row r="1641" spans="1:21" s="172" customFormat="1">
      <c r="A1641" s="38">
        <v>18</v>
      </c>
      <c r="B1641" s="39">
        <f t="shared" si="91"/>
        <v>0</v>
      </c>
      <c r="C1641" s="39" t="str">
        <f t="shared" si="87"/>
        <v>2020 Initial Year</v>
      </c>
      <c r="D1641" s="40">
        <v>4</v>
      </c>
      <c r="E1641" s="40">
        <v>18</v>
      </c>
      <c r="F1641" s="40" t="s">
        <v>739</v>
      </c>
      <c r="G1641" s="311" t="s">
        <v>138</v>
      </c>
      <c r="H1641" s="40" t="s">
        <v>72</v>
      </c>
      <c r="I1641" s="658" t="s">
        <v>527</v>
      </c>
      <c r="J1641" s="303">
        <v>0</v>
      </c>
      <c r="K1641" s="304">
        <v>0</v>
      </c>
      <c r="L1641" s="305">
        <v>0</v>
      </c>
      <c r="M1641" s="305">
        <v>0</v>
      </c>
      <c r="N1641" s="303">
        <v>0</v>
      </c>
      <c r="O1641" s="306">
        <v>0</v>
      </c>
      <c r="P1641" s="303">
        <v>0</v>
      </c>
      <c r="Q1641" s="171">
        <f>VLOOKUP(C1641&amp;D1641&amp;A1641,'Delivery Counts'!$A$87:$I$118,8,FALSE)</f>
        <v>0</v>
      </c>
      <c r="R1641" s="171">
        <f>VLOOKUP(C1641&amp;D1641&amp;A1641,'Delivery Counts'!$A$87:$I$118,9,FALSE)</f>
        <v>0</v>
      </c>
      <c r="S1641" s="16">
        <f t="shared" si="88"/>
        <v>0</v>
      </c>
      <c r="T1641" s="237"/>
      <c r="U1641" s="237"/>
    </row>
    <row r="1642" spans="1:21" s="172" customFormat="1">
      <c r="A1642" s="38">
        <v>18</v>
      </c>
      <c r="B1642" s="39">
        <f t="shared" si="91"/>
        <v>0</v>
      </c>
      <c r="C1642" s="39" t="str">
        <f t="shared" si="87"/>
        <v>2020 Initial Year</v>
      </c>
      <c r="D1642" s="40">
        <v>4</v>
      </c>
      <c r="E1642" s="40">
        <v>18</v>
      </c>
      <c r="F1642" s="40" t="s">
        <v>739</v>
      </c>
      <c r="G1642" s="40" t="s">
        <v>138</v>
      </c>
      <c r="H1642" s="40" t="s">
        <v>73</v>
      </c>
      <c r="I1642" s="658" t="s">
        <v>528</v>
      </c>
      <c r="J1642" s="303">
        <v>0</v>
      </c>
      <c r="K1642" s="304">
        <v>0</v>
      </c>
      <c r="L1642" s="305">
        <v>0</v>
      </c>
      <c r="M1642" s="305">
        <v>0</v>
      </c>
      <c r="N1642" s="303">
        <v>0</v>
      </c>
      <c r="O1642" s="306">
        <v>0</v>
      </c>
      <c r="P1642" s="303">
        <v>0</v>
      </c>
      <c r="Q1642" s="171">
        <f>VLOOKUP(C1642&amp;D1642&amp;A1642,'Delivery Counts'!$A$87:$I$118,8,FALSE)</f>
        <v>0</v>
      </c>
      <c r="R1642" s="171">
        <f>VLOOKUP(C1642&amp;D1642&amp;A1642,'Delivery Counts'!$A$87:$I$118,9,FALSE)</f>
        <v>0</v>
      </c>
      <c r="S1642" s="16">
        <f t="shared" si="88"/>
        <v>0</v>
      </c>
      <c r="T1642" s="237"/>
      <c r="U1642" s="237"/>
    </row>
    <row r="1643" spans="1:21" s="172" customFormat="1">
      <c r="A1643" s="38">
        <v>18</v>
      </c>
      <c r="B1643" s="39">
        <f t="shared" si="64"/>
        <v>0</v>
      </c>
      <c r="C1643" s="39" t="str">
        <f t="shared" si="87"/>
        <v>2020 Initial Year</v>
      </c>
      <c r="D1643" s="40">
        <v>4</v>
      </c>
      <c r="E1643" s="40">
        <v>18</v>
      </c>
      <c r="F1643" s="40" t="s">
        <v>739</v>
      </c>
      <c r="G1643" s="40" t="s">
        <v>138</v>
      </c>
      <c r="H1643" s="40" t="s">
        <v>409</v>
      </c>
      <c r="I1643" s="640" t="s">
        <v>803</v>
      </c>
      <c r="J1643" s="303">
        <v>0</v>
      </c>
      <c r="K1643" s="304">
        <v>0</v>
      </c>
      <c r="L1643" s="305">
        <v>0</v>
      </c>
      <c r="M1643" s="305">
        <v>0</v>
      </c>
      <c r="N1643" s="303">
        <v>0</v>
      </c>
      <c r="O1643" s="306">
        <v>0</v>
      </c>
      <c r="P1643" s="303">
        <v>0</v>
      </c>
      <c r="Q1643" s="171">
        <f>VLOOKUP(C1643&amp;D1643&amp;A1643,'Delivery Counts'!$A$87:$I$118,8,FALSE)</f>
        <v>0</v>
      </c>
      <c r="R1643" s="171">
        <f>VLOOKUP(C1643&amp;D1643&amp;A1643,'Delivery Counts'!$A$87:$I$118,9,FALSE)</f>
        <v>0</v>
      </c>
      <c r="S1643" s="16">
        <f t="shared" si="88"/>
        <v>0</v>
      </c>
      <c r="T1643" s="237"/>
      <c r="U1643" s="237"/>
    </row>
    <row r="1644" spans="1:21" s="172" customFormat="1">
      <c r="A1644" s="38">
        <v>19</v>
      </c>
      <c r="B1644" s="39">
        <f t="shared" si="64"/>
        <v>0</v>
      </c>
      <c r="C1644" s="39" t="str">
        <f t="shared" si="87"/>
        <v>2020 Initial Year</v>
      </c>
      <c r="D1644" s="40">
        <v>4</v>
      </c>
      <c r="E1644" s="40">
        <v>19</v>
      </c>
      <c r="F1644" s="40" t="s">
        <v>739</v>
      </c>
      <c r="G1644" s="40" t="s">
        <v>139</v>
      </c>
      <c r="H1644" s="40" t="s">
        <v>211</v>
      </c>
      <c r="I1644" s="640" t="s">
        <v>261</v>
      </c>
      <c r="J1644" s="303">
        <v>0</v>
      </c>
      <c r="K1644" s="304">
        <v>0</v>
      </c>
      <c r="L1644" s="305">
        <v>0</v>
      </c>
      <c r="M1644" s="305">
        <v>0</v>
      </c>
      <c r="N1644" s="303">
        <v>0</v>
      </c>
      <c r="O1644" s="306">
        <v>0</v>
      </c>
      <c r="P1644" s="303">
        <v>0</v>
      </c>
      <c r="Q1644" s="171">
        <f>VLOOKUP(C1644&amp;D1644&amp;A1644,'Delivery Counts'!$A$87:$I$118,8,FALSE)</f>
        <v>0</v>
      </c>
      <c r="R1644" s="171">
        <f>VLOOKUP(C1644&amp;D1644&amp;A1644,'Delivery Counts'!$A$87:$I$118,9,FALSE)</f>
        <v>0</v>
      </c>
      <c r="S1644" s="16">
        <f t="shared" si="88"/>
        <v>0</v>
      </c>
      <c r="T1644" s="237"/>
      <c r="U1644" s="237"/>
    </row>
    <row r="1645" spans="1:21" s="172" customFormat="1">
      <c r="A1645" s="38">
        <v>19</v>
      </c>
      <c r="B1645" s="39">
        <f t="shared" ref="B1645:B1660" si="92">$B$6</f>
        <v>0</v>
      </c>
      <c r="C1645" s="39" t="str">
        <f t="shared" si="87"/>
        <v>2020 Initial Year</v>
      </c>
      <c r="D1645" s="40">
        <v>4</v>
      </c>
      <c r="E1645" s="40">
        <v>19</v>
      </c>
      <c r="F1645" s="40" t="s">
        <v>739</v>
      </c>
      <c r="G1645" s="311" t="s">
        <v>139</v>
      </c>
      <c r="H1645" s="40" t="s">
        <v>214</v>
      </c>
      <c r="I1645" s="658" t="s">
        <v>676</v>
      </c>
      <c r="J1645" s="303">
        <v>0</v>
      </c>
      <c r="K1645" s="304">
        <v>0</v>
      </c>
      <c r="L1645" s="305">
        <v>0</v>
      </c>
      <c r="M1645" s="305">
        <v>0</v>
      </c>
      <c r="N1645" s="303">
        <v>0</v>
      </c>
      <c r="O1645" s="306">
        <v>0</v>
      </c>
      <c r="P1645" s="303">
        <v>0</v>
      </c>
      <c r="Q1645" s="171">
        <f>VLOOKUP(C1645&amp;D1645&amp;A1645,'Delivery Counts'!$A$87:$I$118,8,FALSE)</f>
        <v>0</v>
      </c>
      <c r="R1645" s="171">
        <f>VLOOKUP(C1645&amp;D1645&amp;A1645,'Delivery Counts'!$A$87:$I$118,9,FALSE)</f>
        <v>0</v>
      </c>
      <c r="S1645" s="16">
        <f t="shared" si="88"/>
        <v>0</v>
      </c>
      <c r="T1645" s="237"/>
      <c r="U1645" s="237"/>
    </row>
    <row r="1646" spans="1:21" s="172" customFormat="1">
      <c r="A1646" s="38">
        <v>19</v>
      </c>
      <c r="B1646" s="39">
        <f t="shared" si="92"/>
        <v>0</v>
      </c>
      <c r="C1646" s="39" t="str">
        <f t="shared" si="87"/>
        <v>2020 Initial Year</v>
      </c>
      <c r="D1646" s="40">
        <v>4</v>
      </c>
      <c r="E1646" s="40">
        <v>19</v>
      </c>
      <c r="F1646" s="40" t="s">
        <v>739</v>
      </c>
      <c r="G1646" s="311" t="s">
        <v>139</v>
      </c>
      <c r="H1646" s="40" t="s">
        <v>215</v>
      </c>
      <c r="I1646" s="658" t="s">
        <v>216</v>
      </c>
      <c r="J1646" s="303">
        <v>0</v>
      </c>
      <c r="K1646" s="304">
        <v>0</v>
      </c>
      <c r="L1646" s="305">
        <v>0</v>
      </c>
      <c r="M1646" s="305">
        <v>0</v>
      </c>
      <c r="N1646" s="303">
        <v>0</v>
      </c>
      <c r="O1646" s="306">
        <v>0</v>
      </c>
      <c r="P1646" s="303">
        <v>0</v>
      </c>
      <c r="Q1646" s="171">
        <f>VLOOKUP(C1646&amp;D1646&amp;A1646,'Delivery Counts'!$A$87:$I$118,8,FALSE)</f>
        <v>0</v>
      </c>
      <c r="R1646" s="171">
        <f>VLOOKUP(C1646&amp;D1646&amp;A1646,'Delivery Counts'!$A$87:$I$118,9,FALSE)</f>
        <v>0</v>
      </c>
      <c r="S1646" s="16">
        <f t="shared" si="88"/>
        <v>0</v>
      </c>
      <c r="T1646" s="237"/>
      <c r="U1646" s="237"/>
    </row>
    <row r="1647" spans="1:21">
      <c r="A1647" s="38">
        <v>19</v>
      </c>
      <c r="B1647" s="39">
        <f t="shared" si="92"/>
        <v>0</v>
      </c>
      <c r="C1647" s="39" t="str">
        <f t="shared" si="87"/>
        <v>2020 Initial Year</v>
      </c>
      <c r="D1647" s="40">
        <v>4</v>
      </c>
      <c r="E1647" s="40">
        <v>19</v>
      </c>
      <c r="F1647" s="40" t="s">
        <v>739</v>
      </c>
      <c r="G1647" s="311" t="s">
        <v>139</v>
      </c>
      <c r="H1647" s="40" t="s">
        <v>217</v>
      </c>
      <c r="I1647" s="658" t="s">
        <v>262</v>
      </c>
      <c r="J1647" s="303">
        <v>0</v>
      </c>
      <c r="K1647" s="304">
        <v>0</v>
      </c>
      <c r="L1647" s="305">
        <v>0</v>
      </c>
      <c r="M1647" s="305">
        <v>0</v>
      </c>
      <c r="N1647" s="303">
        <v>0</v>
      </c>
      <c r="O1647" s="306">
        <v>0</v>
      </c>
      <c r="P1647" s="303">
        <v>0</v>
      </c>
      <c r="Q1647" s="171">
        <f>VLOOKUP(C1647&amp;D1647&amp;A1647,'Delivery Counts'!$A$87:$I$118,8,FALSE)</f>
        <v>0</v>
      </c>
      <c r="R1647" s="171">
        <f>VLOOKUP(C1647&amp;D1647&amp;A1647,'Delivery Counts'!$A$87:$I$118,9,FALSE)</f>
        <v>0</v>
      </c>
      <c r="S1647" s="16">
        <f t="shared" si="88"/>
        <v>0</v>
      </c>
    </row>
    <row r="1648" spans="1:21">
      <c r="A1648" s="38">
        <v>19</v>
      </c>
      <c r="B1648" s="39">
        <f t="shared" si="92"/>
        <v>0</v>
      </c>
      <c r="C1648" s="39" t="str">
        <f t="shared" si="87"/>
        <v>2020 Initial Year</v>
      </c>
      <c r="D1648" s="40">
        <v>4</v>
      </c>
      <c r="E1648" s="40">
        <v>19</v>
      </c>
      <c r="F1648" s="40" t="s">
        <v>739</v>
      </c>
      <c r="G1648" s="311" t="s">
        <v>139</v>
      </c>
      <c r="H1648" s="40" t="s">
        <v>218</v>
      </c>
      <c r="I1648" s="658" t="s">
        <v>677</v>
      </c>
      <c r="J1648" s="303">
        <v>0</v>
      </c>
      <c r="K1648" s="304">
        <v>0</v>
      </c>
      <c r="L1648" s="305">
        <v>0</v>
      </c>
      <c r="M1648" s="305">
        <v>0</v>
      </c>
      <c r="N1648" s="303">
        <v>0</v>
      </c>
      <c r="O1648" s="306">
        <v>0</v>
      </c>
      <c r="P1648" s="303">
        <v>0</v>
      </c>
      <c r="Q1648" s="171">
        <f>VLOOKUP(C1648&amp;D1648&amp;A1648,'Delivery Counts'!$A$87:$I$118,8,FALSE)</f>
        <v>0</v>
      </c>
      <c r="R1648" s="171">
        <f>VLOOKUP(C1648&amp;D1648&amp;A1648,'Delivery Counts'!$A$87:$I$118,9,FALSE)</f>
        <v>0</v>
      </c>
      <c r="S1648" s="16">
        <f t="shared" si="88"/>
        <v>0</v>
      </c>
    </row>
    <row r="1649" spans="1:21" s="172" customFormat="1">
      <c r="A1649" s="38">
        <v>19</v>
      </c>
      <c r="B1649" s="39">
        <f t="shared" si="92"/>
        <v>0</v>
      </c>
      <c r="C1649" s="39" t="str">
        <f t="shared" si="87"/>
        <v>2020 Initial Year</v>
      </c>
      <c r="D1649" s="40">
        <v>4</v>
      </c>
      <c r="E1649" s="40">
        <v>19</v>
      </c>
      <c r="F1649" s="40" t="s">
        <v>739</v>
      </c>
      <c r="G1649" s="311" t="s">
        <v>139</v>
      </c>
      <c r="H1649" s="40" t="s">
        <v>219</v>
      </c>
      <c r="I1649" s="658" t="s">
        <v>263</v>
      </c>
      <c r="J1649" s="303">
        <v>0</v>
      </c>
      <c r="K1649" s="304">
        <v>0</v>
      </c>
      <c r="L1649" s="305">
        <v>0</v>
      </c>
      <c r="M1649" s="305">
        <v>0</v>
      </c>
      <c r="N1649" s="303">
        <v>0</v>
      </c>
      <c r="O1649" s="306">
        <v>0</v>
      </c>
      <c r="P1649" s="303">
        <v>0</v>
      </c>
      <c r="Q1649" s="171">
        <f>VLOOKUP(C1649&amp;D1649&amp;A1649,'Delivery Counts'!$A$87:$I$118,8,FALSE)</f>
        <v>0</v>
      </c>
      <c r="R1649" s="171">
        <f>VLOOKUP(C1649&amp;D1649&amp;A1649,'Delivery Counts'!$A$87:$I$118,9,FALSE)</f>
        <v>0</v>
      </c>
      <c r="S1649" s="16">
        <f t="shared" si="88"/>
        <v>0</v>
      </c>
    </row>
    <row r="1650" spans="1:21" s="172" customFormat="1">
      <c r="A1650" s="38">
        <v>19</v>
      </c>
      <c r="B1650" s="39">
        <f t="shared" si="92"/>
        <v>0</v>
      </c>
      <c r="C1650" s="39" t="str">
        <f t="shared" si="87"/>
        <v>2020 Initial Year</v>
      </c>
      <c r="D1650" s="40">
        <v>4</v>
      </c>
      <c r="E1650" s="40">
        <v>19</v>
      </c>
      <c r="F1650" s="40" t="s">
        <v>739</v>
      </c>
      <c r="G1650" s="311" t="s">
        <v>139</v>
      </c>
      <c r="H1650" s="40" t="s">
        <v>220</v>
      </c>
      <c r="I1650" s="658" t="s">
        <v>675</v>
      </c>
      <c r="J1650" s="303">
        <v>0</v>
      </c>
      <c r="K1650" s="304">
        <v>0</v>
      </c>
      <c r="L1650" s="305">
        <v>0</v>
      </c>
      <c r="M1650" s="305">
        <v>0</v>
      </c>
      <c r="N1650" s="303">
        <v>0</v>
      </c>
      <c r="O1650" s="306">
        <v>0</v>
      </c>
      <c r="P1650" s="303">
        <v>0</v>
      </c>
      <c r="Q1650" s="171">
        <f>VLOOKUP(C1650&amp;D1650&amp;A1650,'Delivery Counts'!$A$87:$I$118,8,FALSE)</f>
        <v>0</v>
      </c>
      <c r="R1650" s="171">
        <f>VLOOKUP(C1650&amp;D1650&amp;A1650,'Delivery Counts'!$A$87:$I$118,9,FALSE)</f>
        <v>0</v>
      </c>
      <c r="S1650" s="16">
        <f t="shared" si="88"/>
        <v>0</v>
      </c>
      <c r="T1650" s="237"/>
      <c r="U1650" s="237"/>
    </row>
    <row r="1651" spans="1:21" s="172" customFormat="1">
      <c r="A1651" s="38">
        <v>19</v>
      </c>
      <c r="B1651" s="39">
        <f t="shared" si="92"/>
        <v>0</v>
      </c>
      <c r="C1651" s="39" t="str">
        <f t="shared" ref="C1651:C1733" si="93">$C$1158</f>
        <v>2020 Initial Year</v>
      </c>
      <c r="D1651" s="40">
        <v>4</v>
      </c>
      <c r="E1651" s="40">
        <v>19</v>
      </c>
      <c r="F1651" s="40" t="s">
        <v>739</v>
      </c>
      <c r="G1651" s="311" t="s">
        <v>139</v>
      </c>
      <c r="H1651" s="40" t="s">
        <v>221</v>
      </c>
      <c r="I1651" s="658" t="s">
        <v>264</v>
      </c>
      <c r="J1651" s="303">
        <v>0</v>
      </c>
      <c r="K1651" s="304">
        <v>0</v>
      </c>
      <c r="L1651" s="305">
        <v>0</v>
      </c>
      <c r="M1651" s="305">
        <v>0</v>
      </c>
      <c r="N1651" s="303">
        <v>0</v>
      </c>
      <c r="O1651" s="306">
        <v>0</v>
      </c>
      <c r="P1651" s="303">
        <v>0</v>
      </c>
      <c r="Q1651" s="171">
        <f>VLOOKUP(C1651&amp;D1651&amp;A1651,'Delivery Counts'!$A$87:$I$118,8,FALSE)</f>
        <v>0</v>
      </c>
      <c r="R1651" s="171">
        <f>VLOOKUP(C1651&amp;D1651&amp;A1651,'Delivery Counts'!$A$87:$I$118,9,FALSE)</f>
        <v>0</v>
      </c>
      <c r="S1651" s="16">
        <f t="shared" ref="S1651:S1733" si="94">Q1651+R1651</f>
        <v>0</v>
      </c>
      <c r="T1651" s="237"/>
      <c r="U1651" s="237"/>
    </row>
    <row r="1652" spans="1:21" s="172" customFormat="1">
      <c r="A1652" s="38">
        <v>19</v>
      </c>
      <c r="B1652" s="39">
        <f t="shared" si="92"/>
        <v>0</v>
      </c>
      <c r="C1652" s="39" t="str">
        <f t="shared" si="93"/>
        <v>2020 Initial Year</v>
      </c>
      <c r="D1652" s="40">
        <v>4</v>
      </c>
      <c r="E1652" s="40">
        <v>19</v>
      </c>
      <c r="F1652" s="40" t="s">
        <v>739</v>
      </c>
      <c r="G1652" s="311" t="s">
        <v>139</v>
      </c>
      <c r="H1652" s="40" t="s">
        <v>222</v>
      </c>
      <c r="I1652" s="658" t="s">
        <v>206</v>
      </c>
      <c r="J1652" s="303">
        <v>0</v>
      </c>
      <c r="K1652" s="304">
        <v>0</v>
      </c>
      <c r="L1652" s="305">
        <v>0</v>
      </c>
      <c r="M1652" s="305">
        <v>0</v>
      </c>
      <c r="N1652" s="303">
        <v>0</v>
      </c>
      <c r="O1652" s="306">
        <v>0</v>
      </c>
      <c r="P1652" s="303">
        <v>0</v>
      </c>
      <c r="Q1652" s="171">
        <f>VLOOKUP(C1652&amp;D1652&amp;A1652,'Delivery Counts'!$A$87:$I$118,8,FALSE)</f>
        <v>0</v>
      </c>
      <c r="R1652" s="171">
        <f>VLOOKUP(C1652&amp;D1652&amp;A1652,'Delivery Counts'!$A$87:$I$118,9,FALSE)</f>
        <v>0</v>
      </c>
      <c r="S1652" s="16">
        <f t="shared" si="94"/>
        <v>0</v>
      </c>
      <c r="T1652" s="237"/>
      <c r="U1652" s="237"/>
    </row>
    <row r="1653" spans="1:21" s="172" customFormat="1">
      <c r="A1653" s="38">
        <v>19</v>
      </c>
      <c r="B1653" s="39">
        <f t="shared" si="92"/>
        <v>0</v>
      </c>
      <c r="C1653" s="39" t="str">
        <f t="shared" si="93"/>
        <v>2020 Initial Year</v>
      </c>
      <c r="D1653" s="40">
        <v>4</v>
      </c>
      <c r="E1653" s="40">
        <v>19</v>
      </c>
      <c r="F1653" s="40" t="s">
        <v>739</v>
      </c>
      <c r="G1653" s="311" t="s">
        <v>139</v>
      </c>
      <c r="H1653" s="40" t="s">
        <v>223</v>
      </c>
      <c r="I1653" s="658" t="s">
        <v>181</v>
      </c>
      <c r="J1653" s="303">
        <v>0</v>
      </c>
      <c r="K1653" s="304">
        <v>0</v>
      </c>
      <c r="L1653" s="305">
        <v>0</v>
      </c>
      <c r="M1653" s="305">
        <v>0</v>
      </c>
      <c r="N1653" s="303">
        <v>0</v>
      </c>
      <c r="O1653" s="306">
        <v>0</v>
      </c>
      <c r="P1653" s="303">
        <v>0</v>
      </c>
      <c r="Q1653" s="171">
        <f>VLOOKUP(C1653&amp;D1653&amp;A1653,'Delivery Counts'!$A$87:$I$118,8,FALSE)</f>
        <v>0</v>
      </c>
      <c r="R1653" s="171">
        <f>VLOOKUP(C1653&amp;D1653&amp;A1653,'Delivery Counts'!$A$87:$I$118,9,FALSE)</f>
        <v>0</v>
      </c>
      <c r="S1653" s="16">
        <f t="shared" si="94"/>
        <v>0</v>
      </c>
      <c r="T1653" s="237"/>
      <c r="U1653" s="237"/>
    </row>
    <row r="1654" spans="1:21" s="172" customFormat="1">
      <c r="A1654" s="38">
        <v>19</v>
      </c>
      <c r="B1654" s="39">
        <f t="shared" si="92"/>
        <v>0</v>
      </c>
      <c r="C1654" s="39" t="str">
        <f t="shared" si="93"/>
        <v>2020 Initial Year</v>
      </c>
      <c r="D1654" s="40">
        <v>4</v>
      </c>
      <c r="E1654" s="40">
        <v>19</v>
      </c>
      <c r="F1654" s="40" t="s">
        <v>739</v>
      </c>
      <c r="G1654" s="311" t="s">
        <v>139</v>
      </c>
      <c r="H1654" s="40" t="s">
        <v>150</v>
      </c>
      <c r="I1654" s="658" t="s">
        <v>204</v>
      </c>
      <c r="J1654" s="303">
        <v>0</v>
      </c>
      <c r="K1654" s="304">
        <v>0</v>
      </c>
      <c r="L1654" s="305">
        <v>0</v>
      </c>
      <c r="M1654" s="305">
        <v>0</v>
      </c>
      <c r="N1654" s="303">
        <v>0</v>
      </c>
      <c r="O1654" s="306">
        <v>0</v>
      </c>
      <c r="P1654" s="303">
        <v>0</v>
      </c>
      <c r="Q1654" s="171">
        <f>VLOOKUP(C1654&amp;D1654&amp;A1654,'Delivery Counts'!$A$87:$I$118,8,FALSE)</f>
        <v>0</v>
      </c>
      <c r="R1654" s="171">
        <f>VLOOKUP(C1654&amp;D1654&amp;A1654,'Delivery Counts'!$A$87:$I$118,9,FALSE)</f>
        <v>0</v>
      </c>
      <c r="S1654" s="16">
        <f t="shared" si="94"/>
        <v>0</v>
      </c>
      <c r="T1654" s="237"/>
      <c r="U1654" s="237"/>
    </row>
    <row r="1655" spans="1:21" s="172" customFormat="1">
      <c r="A1655" s="38">
        <v>19</v>
      </c>
      <c r="B1655" s="39">
        <f t="shared" si="92"/>
        <v>0</v>
      </c>
      <c r="C1655" s="39" t="str">
        <f t="shared" si="93"/>
        <v>2020 Initial Year</v>
      </c>
      <c r="D1655" s="40">
        <v>4</v>
      </c>
      <c r="E1655" s="40">
        <v>19</v>
      </c>
      <c r="F1655" s="40" t="s">
        <v>739</v>
      </c>
      <c r="G1655" s="311" t="s">
        <v>139</v>
      </c>
      <c r="H1655" s="40" t="s">
        <v>151</v>
      </c>
      <c r="I1655" s="658" t="s">
        <v>205</v>
      </c>
      <c r="J1655" s="303">
        <v>0</v>
      </c>
      <c r="K1655" s="304">
        <v>0</v>
      </c>
      <c r="L1655" s="305">
        <v>0</v>
      </c>
      <c r="M1655" s="305">
        <v>0</v>
      </c>
      <c r="N1655" s="303">
        <v>0</v>
      </c>
      <c r="O1655" s="306">
        <v>0</v>
      </c>
      <c r="P1655" s="303">
        <v>0</v>
      </c>
      <c r="Q1655" s="171">
        <f>VLOOKUP(C1655&amp;D1655&amp;A1655,'Delivery Counts'!$A$87:$I$118,8,FALSE)</f>
        <v>0</v>
      </c>
      <c r="R1655" s="171">
        <f>VLOOKUP(C1655&amp;D1655&amp;A1655,'Delivery Counts'!$A$87:$I$118,9,FALSE)</f>
        <v>0</v>
      </c>
      <c r="S1655" s="16">
        <f t="shared" si="94"/>
        <v>0</v>
      </c>
      <c r="T1655" s="237"/>
      <c r="U1655" s="237"/>
    </row>
    <row r="1656" spans="1:21" s="172" customFormat="1">
      <c r="A1656" s="38">
        <v>19</v>
      </c>
      <c r="B1656" s="39">
        <f t="shared" si="92"/>
        <v>0</v>
      </c>
      <c r="C1656" s="39" t="str">
        <f t="shared" si="93"/>
        <v>2020 Initial Year</v>
      </c>
      <c r="D1656" s="40">
        <v>4</v>
      </c>
      <c r="E1656" s="40">
        <v>19</v>
      </c>
      <c r="F1656" s="40" t="s">
        <v>739</v>
      </c>
      <c r="G1656" s="311" t="s">
        <v>139</v>
      </c>
      <c r="H1656" s="40" t="s">
        <v>152</v>
      </c>
      <c r="I1656" s="658" t="s">
        <v>182</v>
      </c>
      <c r="J1656" s="303">
        <v>0</v>
      </c>
      <c r="K1656" s="304">
        <v>0</v>
      </c>
      <c r="L1656" s="305">
        <v>0</v>
      </c>
      <c r="M1656" s="305">
        <v>0</v>
      </c>
      <c r="N1656" s="303">
        <v>0</v>
      </c>
      <c r="O1656" s="306">
        <v>0</v>
      </c>
      <c r="P1656" s="303">
        <v>0</v>
      </c>
      <c r="Q1656" s="171">
        <f>VLOOKUP(C1656&amp;D1656&amp;A1656,'Delivery Counts'!$A$87:$I$118,8,FALSE)</f>
        <v>0</v>
      </c>
      <c r="R1656" s="171">
        <f>VLOOKUP(C1656&amp;D1656&amp;A1656,'Delivery Counts'!$A$87:$I$118,9,FALSE)</f>
        <v>0</v>
      </c>
      <c r="S1656" s="16">
        <f t="shared" si="94"/>
        <v>0</v>
      </c>
      <c r="T1656" s="237"/>
      <c r="U1656" s="237"/>
    </row>
    <row r="1657" spans="1:21" s="172" customFormat="1">
      <c r="A1657" s="38">
        <v>19</v>
      </c>
      <c r="B1657" s="39">
        <f t="shared" si="92"/>
        <v>0</v>
      </c>
      <c r="C1657" s="39" t="str">
        <f t="shared" si="93"/>
        <v>2020 Initial Year</v>
      </c>
      <c r="D1657" s="40">
        <v>4</v>
      </c>
      <c r="E1657" s="40">
        <v>19</v>
      </c>
      <c r="F1657" s="40" t="s">
        <v>739</v>
      </c>
      <c r="G1657" s="311" t="s">
        <v>139</v>
      </c>
      <c r="H1657" s="40" t="s">
        <v>70</v>
      </c>
      <c r="I1657" s="658" t="s">
        <v>265</v>
      </c>
      <c r="J1657" s="303">
        <v>0</v>
      </c>
      <c r="K1657" s="304">
        <v>0</v>
      </c>
      <c r="L1657" s="305">
        <v>0</v>
      </c>
      <c r="M1657" s="305">
        <v>0</v>
      </c>
      <c r="N1657" s="303">
        <v>0</v>
      </c>
      <c r="O1657" s="306">
        <v>0</v>
      </c>
      <c r="P1657" s="303">
        <v>0</v>
      </c>
      <c r="Q1657" s="171">
        <f>VLOOKUP(C1657&amp;D1657&amp;A1657,'Delivery Counts'!$A$87:$I$118,8,FALSE)</f>
        <v>0</v>
      </c>
      <c r="R1657" s="171">
        <f>VLOOKUP(C1657&amp;D1657&amp;A1657,'Delivery Counts'!$A$87:$I$118,9,FALSE)</f>
        <v>0</v>
      </c>
      <c r="S1657" s="16">
        <f t="shared" si="94"/>
        <v>0</v>
      </c>
      <c r="T1657" s="237"/>
      <c r="U1657" s="237"/>
    </row>
    <row r="1658" spans="1:21" s="172" customFormat="1">
      <c r="A1658" s="38">
        <v>19</v>
      </c>
      <c r="B1658" s="39">
        <f t="shared" si="92"/>
        <v>0</v>
      </c>
      <c r="C1658" s="39" t="str">
        <f t="shared" si="93"/>
        <v>2020 Initial Year</v>
      </c>
      <c r="D1658" s="40">
        <v>4</v>
      </c>
      <c r="E1658" s="40">
        <v>19</v>
      </c>
      <c r="F1658" s="40" t="s">
        <v>739</v>
      </c>
      <c r="G1658" s="311" t="s">
        <v>139</v>
      </c>
      <c r="H1658" s="40" t="s">
        <v>71</v>
      </c>
      <c r="I1658" s="658" t="s">
        <v>266</v>
      </c>
      <c r="J1658" s="303">
        <v>0</v>
      </c>
      <c r="K1658" s="304">
        <v>0</v>
      </c>
      <c r="L1658" s="305">
        <v>0</v>
      </c>
      <c r="M1658" s="305">
        <v>0</v>
      </c>
      <c r="N1658" s="303">
        <v>0</v>
      </c>
      <c r="O1658" s="306">
        <v>0</v>
      </c>
      <c r="P1658" s="303">
        <v>0</v>
      </c>
      <c r="Q1658" s="171">
        <f>VLOOKUP(C1658&amp;D1658&amp;A1658,'Delivery Counts'!$A$87:$I$118,8,FALSE)</f>
        <v>0</v>
      </c>
      <c r="R1658" s="171">
        <f>VLOOKUP(C1658&amp;D1658&amp;A1658,'Delivery Counts'!$A$87:$I$118,9,FALSE)</f>
        <v>0</v>
      </c>
      <c r="S1658" s="16">
        <f t="shared" si="94"/>
        <v>0</v>
      </c>
      <c r="T1658" s="237"/>
      <c r="U1658" s="237"/>
    </row>
    <row r="1659" spans="1:21" s="172" customFormat="1">
      <c r="A1659" s="38">
        <v>19</v>
      </c>
      <c r="B1659" s="39">
        <f t="shared" si="92"/>
        <v>0</v>
      </c>
      <c r="C1659" s="39" t="str">
        <f t="shared" si="93"/>
        <v>2020 Initial Year</v>
      </c>
      <c r="D1659" s="40">
        <v>4</v>
      </c>
      <c r="E1659" s="40">
        <v>19</v>
      </c>
      <c r="F1659" s="40" t="s">
        <v>739</v>
      </c>
      <c r="G1659" s="311" t="s">
        <v>139</v>
      </c>
      <c r="H1659" s="40" t="s">
        <v>72</v>
      </c>
      <c r="I1659" s="658" t="s">
        <v>527</v>
      </c>
      <c r="J1659" s="303">
        <v>0</v>
      </c>
      <c r="K1659" s="304">
        <v>0</v>
      </c>
      <c r="L1659" s="305">
        <v>0</v>
      </c>
      <c r="M1659" s="305">
        <v>0</v>
      </c>
      <c r="N1659" s="303">
        <v>0</v>
      </c>
      <c r="O1659" s="306">
        <v>0</v>
      </c>
      <c r="P1659" s="303">
        <v>0</v>
      </c>
      <c r="Q1659" s="171">
        <f>VLOOKUP(C1659&amp;D1659&amp;A1659,'Delivery Counts'!$A$87:$I$118,8,FALSE)</f>
        <v>0</v>
      </c>
      <c r="R1659" s="171">
        <f>VLOOKUP(C1659&amp;D1659&amp;A1659,'Delivery Counts'!$A$87:$I$118,9,FALSE)</f>
        <v>0</v>
      </c>
      <c r="S1659" s="16">
        <f t="shared" si="94"/>
        <v>0</v>
      </c>
      <c r="T1659" s="237"/>
      <c r="U1659" s="237"/>
    </row>
    <row r="1660" spans="1:21" s="172" customFormat="1">
      <c r="A1660" s="38">
        <v>19</v>
      </c>
      <c r="B1660" s="39">
        <f t="shared" si="92"/>
        <v>0</v>
      </c>
      <c r="C1660" s="39" t="str">
        <f t="shared" si="93"/>
        <v>2020 Initial Year</v>
      </c>
      <c r="D1660" s="40">
        <v>4</v>
      </c>
      <c r="E1660" s="40">
        <v>19</v>
      </c>
      <c r="F1660" s="40" t="s">
        <v>739</v>
      </c>
      <c r="G1660" s="40" t="s">
        <v>139</v>
      </c>
      <c r="H1660" s="40" t="s">
        <v>73</v>
      </c>
      <c r="I1660" s="658" t="s">
        <v>528</v>
      </c>
      <c r="J1660" s="303">
        <v>0</v>
      </c>
      <c r="K1660" s="304">
        <v>0</v>
      </c>
      <c r="L1660" s="305">
        <v>0</v>
      </c>
      <c r="M1660" s="305">
        <v>0</v>
      </c>
      <c r="N1660" s="303">
        <v>0</v>
      </c>
      <c r="O1660" s="306">
        <v>0</v>
      </c>
      <c r="P1660" s="303">
        <v>0</v>
      </c>
      <c r="Q1660" s="171">
        <f>VLOOKUP(C1660&amp;D1660&amp;A1660,'Delivery Counts'!$A$87:$I$118,8,FALSE)</f>
        <v>0</v>
      </c>
      <c r="R1660" s="171">
        <f>VLOOKUP(C1660&amp;D1660&amp;A1660,'Delivery Counts'!$A$87:$I$118,9,FALSE)</f>
        <v>0</v>
      </c>
      <c r="S1660" s="16">
        <f t="shared" si="94"/>
        <v>0</v>
      </c>
      <c r="T1660" s="237"/>
      <c r="U1660" s="237"/>
    </row>
    <row r="1661" spans="1:21" s="172" customFormat="1">
      <c r="A1661" s="38">
        <v>19</v>
      </c>
      <c r="B1661" s="39">
        <f t="shared" si="64"/>
        <v>0</v>
      </c>
      <c r="C1661" s="39" t="str">
        <f t="shared" si="93"/>
        <v>2020 Initial Year</v>
      </c>
      <c r="D1661" s="40">
        <v>4</v>
      </c>
      <c r="E1661" s="40">
        <v>19</v>
      </c>
      <c r="F1661" s="40" t="s">
        <v>739</v>
      </c>
      <c r="G1661" s="40" t="s">
        <v>139</v>
      </c>
      <c r="H1661" s="40" t="s">
        <v>409</v>
      </c>
      <c r="I1661" s="640" t="s">
        <v>803</v>
      </c>
      <c r="J1661" s="303">
        <v>0</v>
      </c>
      <c r="K1661" s="304">
        <v>0</v>
      </c>
      <c r="L1661" s="305">
        <v>0</v>
      </c>
      <c r="M1661" s="305">
        <v>0</v>
      </c>
      <c r="N1661" s="303">
        <v>0</v>
      </c>
      <c r="O1661" s="306">
        <v>0</v>
      </c>
      <c r="P1661" s="303">
        <v>0</v>
      </c>
      <c r="Q1661" s="171">
        <f>VLOOKUP(C1661&amp;D1661&amp;A1661,'Delivery Counts'!$A$87:$I$118,8,FALSE)</f>
        <v>0</v>
      </c>
      <c r="R1661" s="171">
        <f>VLOOKUP(C1661&amp;D1661&amp;A1661,'Delivery Counts'!$A$87:$I$118,9,FALSE)</f>
        <v>0</v>
      </c>
      <c r="S1661" s="16">
        <f t="shared" si="94"/>
        <v>0</v>
      </c>
      <c r="T1661" s="237"/>
      <c r="U1661" s="237"/>
    </row>
    <row r="1662" spans="1:21" s="172" customFormat="1">
      <c r="A1662" s="38">
        <v>20</v>
      </c>
      <c r="B1662" s="39">
        <f t="shared" si="64"/>
        <v>0</v>
      </c>
      <c r="C1662" s="39" t="str">
        <f t="shared" si="93"/>
        <v>2020 Initial Year</v>
      </c>
      <c r="D1662" s="40">
        <v>4</v>
      </c>
      <c r="E1662" s="40">
        <v>20</v>
      </c>
      <c r="F1662" s="662" t="s">
        <v>740</v>
      </c>
      <c r="G1662" s="40" t="s">
        <v>138</v>
      </c>
      <c r="H1662" s="40" t="s">
        <v>211</v>
      </c>
      <c r="I1662" s="640" t="s">
        <v>261</v>
      </c>
      <c r="J1662" s="303">
        <v>0</v>
      </c>
      <c r="K1662" s="304">
        <v>0</v>
      </c>
      <c r="L1662" s="305">
        <v>0</v>
      </c>
      <c r="M1662" s="305">
        <v>0</v>
      </c>
      <c r="N1662" s="303">
        <v>0</v>
      </c>
      <c r="O1662" s="306">
        <v>0</v>
      </c>
      <c r="P1662" s="303">
        <v>0</v>
      </c>
      <c r="Q1662" s="171">
        <f>VLOOKUP(C1662&amp;D1662&amp;A1662,'Delivery Counts'!$A$87:$I$118,8,FALSE)</f>
        <v>0</v>
      </c>
      <c r="R1662" s="171">
        <f>VLOOKUP(C1662&amp;D1662&amp;A1662,'Delivery Counts'!$A$87:$I$118,9,FALSE)</f>
        <v>0</v>
      </c>
      <c r="S1662" s="16">
        <f t="shared" si="94"/>
        <v>0</v>
      </c>
      <c r="T1662" s="237"/>
      <c r="U1662" s="237"/>
    </row>
    <row r="1663" spans="1:21" s="172" customFormat="1">
      <c r="A1663" s="38">
        <v>20</v>
      </c>
      <c r="B1663" s="39">
        <f t="shared" ref="B1663:B1678" si="95">$B$6</f>
        <v>0</v>
      </c>
      <c r="C1663" s="39" t="str">
        <f t="shared" si="93"/>
        <v>2020 Initial Year</v>
      </c>
      <c r="D1663" s="40">
        <v>4</v>
      </c>
      <c r="E1663" s="40">
        <v>20</v>
      </c>
      <c r="F1663" s="40" t="s">
        <v>740</v>
      </c>
      <c r="G1663" s="311" t="s">
        <v>138</v>
      </c>
      <c r="H1663" s="40" t="s">
        <v>214</v>
      </c>
      <c r="I1663" s="658" t="s">
        <v>676</v>
      </c>
      <c r="J1663" s="303">
        <v>0</v>
      </c>
      <c r="K1663" s="304">
        <v>0</v>
      </c>
      <c r="L1663" s="305">
        <v>0</v>
      </c>
      <c r="M1663" s="305">
        <v>0</v>
      </c>
      <c r="N1663" s="303">
        <v>0</v>
      </c>
      <c r="O1663" s="306">
        <v>0</v>
      </c>
      <c r="P1663" s="303">
        <v>0</v>
      </c>
      <c r="Q1663" s="171">
        <f>VLOOKUP(C1663&amp;D1663&amp;A1663,'Delivery Counts'!$A$87:$I$118,8,FALSE)</f>
        <v>0</v>
      </c>
      <c r="R1663" s="171">
        <f>VLOOKUP(C1663&amp;D1663&amp;A1663,'Delivery Counts'!$A$87:$I$118,9,FALSE)</f>
        <v>0</v>
      </c>
      <c r="S1663" s="16">
        <f t="shared" si="94"/>
        <v>0</v>
      </c>
      <c r="T1663" s="237"/>
      <c r="U1663" s="237"/>
    </row>
    <row r="1664" spans="1:21" s="172" customFormat="1">
      <c r="A1664" s="38">
        <v>20</v>
      </c>
      <c r="B1664" s="39">
        <f t="shared" si="95"/>
        <v>0</v>
      </c>
      <c r="C1664" s="39" t="str">
        <f t="shared" si="93"/>
        <v>2020 Initial Year</v>
      </c>
      <c r="D1664" s="40">
        <v>4</v>
      </c>
      <c r="E1664" s="40">
        <v>20</v>
      </c>
      <c r="F1664" s="40" t="s">
        <v>740</v>
      </c>
      <c r="G1664" s="311" t="s">
        <v>138</v>
      </c>
      <c r="H1664" s="40" t="s">
        <v>215</v>
      </c>
      <c r="I1664" s="658" t="s">
        <v>216</v>
      </c>
      <c r="J1664" s="303">
        <v>0</v>
      </c>
      <c r="K1664" s="304">
        <v>0</v>
      </c>
      <c r="L1664" s="305">
        <v>0</v>
      </c>
      <c r="M1664" s="305">
        <v>0</v>
      </c>
      <c r="N1664" s="303">
        <v>0</v>
      </c>
      <c r="O1664" s="306">
        <v>0</v>
      </c>
      <c r="P1664" s="303">
        <v>0</v>
      </c>
      <c r="Q1664" s="171">
        <f>VLOOKUP(C1664&amp;D1664&amp;A1664,'Delivery Counts'!$A$87:$I$118,8,FALSE)</f>
        <v>0</v>
      </c>
      <c r="R1664" s="171">
        <f>VLOOKUP(C1664&amp;D1664&amp;A1664,'Delivery Counts'!$A$87:$I$118,9,FALSE)</f>
        <v>0</v>
      </c>
      <c r="S1664" s="16">
        <f t="shared" si="94"/>
        <v>0</v>
      </c>
      <c r="T1664" s="237"/>
      <c r="U1664" s="237"/>
    </row>
    <row r="1665" spans="1:21">
      <c r="A1665" s="38">
        <v>20</v>
      </c>
      <c r="B1665" s="39">
        <f t="shared" si="95"/>
        <v>0</v>
      </c>
      <c r="C1665" s="39" t="str">
        <f t="shared" si="93"/>
        <v>2020 Initial Year</v>
      </c>
      <c r="D1665" s="40">
        <v>4</v>
      </c>
      <c r="E1665" s="40">
        <v>20</v>
      </c>
      <c r="F1665" s="40" t="s">
        <v>740</v>
      </c>
      <c r="G1665" s="311" t="s">
        <v>138</v>
      </c>
      <c r="H1665" s="40" t="s">
        <v>217</v>
      </c>
      <c r="I1665" s="658" t="s">
        <v>262</v>
      </c>
      <c r="J1665" s="303">
        <v>0</v>
      </c>
      <c r="K1665" s="304">
        <v>0</v>
      </c>
      <c r="L1665" s="305">
        <v>0</v>
      </c>
      <c r="M1665" s="305">
        <v>0</v>
      </c>
      <c r="N1665" s="303">
        <v>0</v>
      </c>
      <c r="O1665" s="306">
        <v>0</v>
      </c>
      <c r="P1665" s="303">
        <v>0</v>
      </c>
      <c r="Q1665" s="171">
        <f>VLOOKUP(C1665&amp;D1665&amp;A1665,'Delivery Counts'!$A$87:$I$118,8,FALSE)</f>
        <v>0</v>
      </c>
      <c r="R1665" s="171">
        <f>VLOOKUP(C1665&amp;D1665&amp;A1665,'Delivery Counts'!$A$87:$I$118,9,FALSE)</f>
        <v>0</v>
      </c>
      <c r="S1665" s="16">
        <f t="shared" si="94"/>
        <v>0</v>
      </c>
    </row>
    <row r="1666" spans="1:21">
      <c r="A1666" s="38">
        <v>20</v>
      </c>
      <c r="B1666" s="39">
        <f t="shared" si="95"/>
        <v>0</v>
      </c>
      <c r="C1666" s="39" t="str">
        <f t="shared" si="93"/>
        <v>2020 Initial Year</v>
      </c>
      <c r="D1666" s="40">
        <v>4</v>
      </c>
      <c r="E1666" s="40">
        <v>20</v>
      </c>
      <c r="F1666" s="40" t="s">
        <v>740</v>
      </c>
      <c r="G1666" s="311" t="s">
        <v>138</v>
      </c>
      <c r="H1666" s="40" t="s">
        <v>218</v>
      </c>
      <c r="I1666" s="658" t="s">
        <v>677</v>
      </c>
      <c r="J1666" s="303">
        <v>0</v>
      </c>
      <c r="K1666" s="304">
        <v>0</v>
      </c>
      <c r="L1666" s="305">
        <v>0</v>
      </c>
      <c r="M1666" s="305">
        <v>0</v>
      </c>
      <c r="N1666" s="303">
        <v>0</v>
      </c>
      <c r="O1666" s="306">
        <v>0</v>
      </c>
      <c r="P1666" s="303">
        <v>0</v>
      </c>
      <c r="Q1666" s="171">
        <f>VLOOKUP(C1666&amp;D1666&amp;A1666,'Delivery Counts'!$A$87:$I$118,8,FALSE)</f>
        <v>0</v>
      </c>
      <c r="R1666" s="171">
        <f>VLOOKUP(C1666&amp;D1666&amp;A1666,'Delivery Counts'!$A$87:$I$118,9,FALSE)</f>
        <v>0</v>
      </c>
      <c r="S1666" s="16">
        <f t="shared" si="94"/>
        <v>0</v>
      </c>
    </row>
    <row r="1667" spans="1:21" s="172" customFormat="1">
      <c r="A1667" s="38">
        <v>20</v>
      </c>
      <c r="B1667" s="39">
        <f t="shared" si="95"/>
        <v>0</v>
      </c>
      <c r="C1667" s="39" t="str">
        <f t="shared" si="93"/>
        <v>2020 Initial Year</v>
      </c>
      <c r="D1667" s="40">
        <v>4</v>
      </c>
      <c r="E1667" s="40">
        <v>20</v>
      </c>
      <c r="F1667" s="40" t="s">
        <v>740</v>
      </c>
      <c r="G1667" s="311" t="s">
        <v>138</v>
      </c>
      <c r="H1667" s="40" t="s">
        <v>219</v>
      </c>
      <c r="I1667" s="658" t="s">
        <v>263</v>
      </c>
      <c r="J1667" s="303">
        <v>0</v>
      </c>
      <c r="K1667" s="304">
        <v>0</v>
      </c>
      <c r="L1667" s="305">
        <v>0</v>
      </c>
      <c r="M1667" s="305">
        <v>0</v>
      </c>
      <c r="N1667" s="303">
        <v>0</v>
      </c>
      <c r="O1667" s="306">
        <v>0</v>
      </c>
      <c r="P1667" s="303">
        <v>0</v>
      </c>
      <c r="Q1667" s="171">
        <f>VLOOKUP(C1667&amp;D1667&amp;A1667,'Delivery Counts'!$A$87:$I$118,8,FALSE)</f>
        <v>0</v>
      </c>
      <c r="R1667" s="171">
        <f>VLOOKUP(C1667&amp;D1667&amp;A1667,'Delivery Counts'!$A$87:$I$118,9,FALSE)</f>
        <v>0</v>
      </c>
      <c r="S1667" s="16">
        <f t="shared" si="94"/>
        <v>0</v>
      </c>
    </row>
    <row r="1668" spans="1:21" s="172" customFormat="1">
      <c r="A1668" s="38">
        <v>20</v>
      </c>
      <c r="B1668" s="39">
        <f t="shared" si="95"/>
        <v>0</v>
      </c>
      <c r="C1668" s="39" t="str">
        <f t="shared" si="93"/>
        <v>2020 Initial Year</v>
      </c>
      <c r="D1668" s="40">
        <v>4</v>
      </c>
      <c r="E1668" s="40">
        <v>20</v>
      </c>
      <c r="F1668" s="40" t="s">
        <v>740</v>
      </c>
      <c r="G1668" s="311" t="s">
        <v>138</v>
      </c>
      <c r="H1668" s="40" t="s">
        <v>220</v>
      </c>
      <c r="I1668" s="658" t="s">
        <v>675</v>
      </c>
      <c r="J1668" s="303">
        <v>0</v>
      </c>
      <c r="K1668" s="304">
        <v>0</v>
      </c>
      <c r="L1668" s="305">
        <v>0</v>
      </c>
      <c r="M1668" s="305">
        <v>0</v>
      </c>
      <c r="N1668" s="303">
        <v>0</v>
      </c>
      <c r="O1668" s="306">
        <v>0</v>
      </c>
      <c r="P1668" s="303">
        <v>0</v>
      </c>
      <c r="Q1668" s="171">
        <f>VLOOKUP(C1668&amp;D1668&amp;A1668,'Delivery Counts'!$A$87:$I$118,8,FALSE)</f>
        <v>0</v>
      </c>
      <c r="R1668" s="171">
        <f>VLOOKUP(C1668&amp;D1668&amp;A1668,'Delivery Counts'!$A$87:$I$118,9,FALSE)</f>
        <v>0</v>
      </c>
      <c r="S1668" s="16">
        <f t="shared" si="94"/>
        <v>0</v>
      </c>
      <c r="T1668" s="237"/>
      <c r="U1668" s="237"/>
    </row>
    <row r="1669" spans="1:21" s="172" customFormat="1">
      <c r="A1669" s="38">
        <v>20</v>
      </c>
      <c r="B1669" s="39">
        <f t="shared" si="95"/>
        <v>0</v>
      </c>
      <c r="C1669" s="39" t="str">
        <f t="shared" si="93"/>
        <v>2020 Initial Year</v>
      </c>
      <c r="D1669" s="40">
        <v>4</v>
      </c>
      <c r="E1669" s="40">
        <v>20</v>
      </c>
      <c r="F1669" s="40" t="s">
        <v>740</v>
      </c>
      <c r="G1669" s="311" t="s">
        <v>138</v>
      </c>
      <c r="H1669" s="40" t="s">
        <v>221</v>
      </c>
      <c r="I1669" s="658" t="s">
        <v>264</v>
      </c>
      <c r="J1669" s="303">
        <v>0</v>
      </c>
      <c r="K1669" s="304">
        <v>0</v>
      </c>
      <c r="L1669" s="305">
        <v>0</v>
      </c>
      <c r="M1669" s="305">
        <v>0</v>
      </c>
      <c r="N1669" s="303">
        <v>0</v>
      </c>
      <c r="O1669" s="306">
        <v>0</v>
      </c>
      <c r="P1669" s="303">
        <v>0</v>
      </c>
      <c r="Q1669" s="171">
        <f>VLOOKUP(C1669&amp;D1669&amp;A1669,'Delivery Counts'!$A$87:$I$118,8,FALSE)</f>
        <v>0</v>
      </c>
      <c r="R1669" s="171">
        <f>VLOOKUP(C1669&amp;D1669&amp;A1669,'Delivery Counts'!$A$87:$I$118,9,FALSE)</f>
        <v>0</v>
      </c>
      <c r="S1669" s="16">
        <f t="shared" si="94"/>
        <v>0</v>
      </c>
      <c r="T1669" s="237"/>
      <c r="U1669" s="237"/>
    </row>
    <row r="1670" spans="1:21" s="172" customFormat="1">
      <c r="A1670" s="38">
        <v>20</v>
      </c>
      <c r="B1670" s="39">
        <f t="shared" si="95"/>
        <v>0</v>
      </c>
      <c r="C1670" s="39" t="str">
        <f t="shared" si="93"/>
        <v>2020 Initial Year</v>
      </c>
      <c r="D1670" s="40">
        <v>4</v>
      </c>
      <c r="E1670" s="40">
        <v>20</v>
      </c>
      <c r="F1670" s="40" t="s">
        <v>740</v>
      </c>
      <c r="G1670" s="311" t="s">
        <v>138</v>
      </c>
      <c r="H1670" s="40" t="s">
        <v>222</v>
      </c>
      <c r="I1670" s="658" t="s">
        <v>206</v>
      </c>
      <c r="J1670" s="303">
        <v>0</v>
      </c>
      <c r="K1670" s="304">
        <v>0</v>
      </c>
      <c r="L1670" s="305">
        <v>0</v>
      </c>
      <c r="M1670" s="305">
        <v>0</v>
      </c>
      <c r="N1670" s="303">
        <v>0</v>
      </c>
      <c r="O1670" s="306">
        <v>0</v>
      </c>
      <c r="P1670" s="303">
        <v>0</v>
      </c>
      <c r="Q1670" s="171">
        <f>VLOOKUP(C1670&amp;D1670&amp;A1670,'Delivery Counts'!$A$87:$I$118,8,FALSE)</f>
        <v>0</v>
      </c>
      <c r="R1670" s="171">
        <f>VLOOKUP(C1670&amp;D1670&amp;A1670,'Delivery Counts'!$A$87:$I$118,9,FALSE)</f>
        <v>0</v>
      </c>
      <c r="S1670" s="16">
        <f t="shared" si="94"/>
        <v>0</v>
      </c>
      <c r="T1670" s="237"/>
      <c r="U1670" s="237"/>
    </row>
    <row r="1671" spans="1:21" s="172" customFormat="1">
      <c r="A1671" s="38">
        <v>20</v>
      </c>
      <c r="B1671" s="39">
        <f t="shared" si="95"/>
        <v>0</v>
      </c>
      <c r="C1671" s="39" t="str">
        <f t="shared" si="93"/>
        <v>2020 Initial Year</v>
      </c>
      <c r="D1671" s="40">
        <v>4</v>
      </c>
      <c r="E1671" s="40">
        <v>20</v>
      </c>
      <c r="F1671" s="40" t="s">
        <v>740</v>
      </c>
      <c r="G1671" s="311" t="s">
        <v>138</v>
      </c>
      <c r="H1671" s="40" t="s">
        <v>223</v>
      </c>
      <c r="I1671" s="658" t="s">
        <v>181</v>
      </c>
      <c r="J1671" s="303">
        <v>0</v>
      </c>
      <c r="K1671" s="304">
        <v>0</v>
      </c>
      <c r="L1671" s="305">
        <v>0</v>
      </c>
      <c r="M1671" s="305">
        <v>0</v>
      </c>
      <c r="N1671" s="303">
        <v>0</v>
      </c>
      <c r="O1671" s="306">
        <v>0</v>
      </c>
      <c r="P1671" s="303">
        <v>0</v>
      </c>
      <c r="Q1671" s="171">
        <f>VLOOKUP(C1671&amp;D1671&amp;A1671,'Delivery Counts'!$A$87:$I$118,8,FALSE)</f>
        <v>0</v>
      </c>
      <c r="R1671" s="171">
        <f>VLOOKUP(C1671&amp;D1671&amp;A1671,'Delivery Counts'!$A$87:$I$118,9,FALSE)</f>
        <v>0</v>
      </c>
      <c r="S1671" s="16">
        <f t="shared" si="94"/>
        <v>0</v>
      </c>
      <c r="T1671" s="237"/>
      <c r="U1671" s="237"/>
    </row>
    <row r="1672" spans="1:21" s="172" customFormat="1">
      <c r="A1672" s="38">
        <v>20</v>
      </c>
      <c r="B1672" s="39">
        <f t="shared" si="95"/>
        <v>0</v>
      </c>
      <c r="C1672" s="39" t="str">
        <f t="shared" si="93"/>
        <v>2020 Initial Year</v>
      </c>
      <c r="D1672" s="40">
        <v>4</v>
      </c>
      <c r="E1672" s="40">
        <v>20</v>
      </c>
      <c r="F1672" s="40" t="s">
        <v>740</v>
      </c>
      <c r="G1672" s="311" t="s">
        <v>138</v>
      </c>
      <c r="H1672" s="40" t="s">
        <v>150</v>
      </c>
      <c r="I1672" s="658" t="s">
        <v>204</v>
      </c>
      <c r="J1672" s="303">
        <v>0</v>
      </c>
      <c r="K1672" s="304">
        <v>0</v>
      </c>
      <c r="L1672" s="305">
        <v>0</v>
      </c>
      <c r="M1672" s="305">
        <v>0</v>
      </c>
      <c r="N1672" s="303">
        <v>0</v>
      </c>
      <c r="O1672" s="306">
        <v>0</v>
      </c>
      <c r="P1672" s="303">
        <v>0</v>
      </c>
      <c r="Q1672" s="171">
        <f>VLOOKUP(C1672&amp;D1672&amp;A1672,'Delivery Counts'!$A$87:$I$118,8,FALSE)</f>
        <v>0</v>
      </c>
      <c r="R1672" s="171">
        <f>VLOOKUP(C1672&amp;D1672&amp;A1672,'Delivery Counts'!$A$87:$I$118,9,FALSE)</f>
        <v>0</v>
      </c>
      <c r="S1672" s="16">
        <f t="shared" si="94"/>
        <v>0</v>
      </c>
      <c r="T1672" s="237"/>
      <c r="U1672" s="237"/>
    </row>
    <row r="1673" spans="1:21" s="172" customFormat="1">
      <c r="A1673" s="38">
        <v>20</v>
      </c>
      <c r="B1673" s="39">
        <f t="shared" si="95"/>
        <v>0</v>
      </c>
      <c r="C1673" s="39" t="str">
        <f t="shared" si="93"/>
        <v>2020 Initial Year</v>
      </c>
      <c r="D1673" s="40">
        <v>4</v>
      </c>
      <c r="E1673" s="40">
        <v>20</v>
      </c>
      <c r="F1673" s="40" t="s">
        <v>740</v>
      </c>
      <c r="G1673" s="311" t="s">
        <v>138</v>
      </c>
      <c r="H1673" s="40" t="s">
        <v>151</v>
      </c>
      <c r="I1673" s="658" t="s">
        <v>205</v>
      </c>
      <c r="J1673" s="303">
        <v>0</v>
      </c>
      <c r="K1673" s="304">
        <v>0</v>
      </c>
      <c r="L1673" s="305">
        <v>0</v>
      </c>
      <c r="M1673" s="305">
        <v>0</v>
      </c>
      <c r="N1673" s="303">
        <v>0</v>
      </c>
      <c r="O1673" s="306">
        <v>0</v>
      </c>
      <c r="P1673" s="303">
        <v>0</v>
      </c>
      <c r="Q1673" s="171">
        <f>VLOOKUP(C1673&amp;D1673&amp;A1673,'Delivery Counts'!$A$87:$I$118,8,FALSE)</f>
        <v>0</v>
      </c>
      <c r="R1673" s="171">
        <f>VLOOKUP(C1673&amp;D1673&amp;A1673,'Delivery Counts'!$A$87:$I$118,9,FALSE)</f>
        <v>0</v>
      </c>
      <c r="S1673" s="16">
        <f t="shared" si="94"/>
        <v>0</v>
      </c>
      <c r="T1673" s="237"/>
      <c r="U1673" s="237"/>
    </row>
    <row r="1674" spans="1:21" s="172" customFormat="1">
      <c r="A1674" s="38">
        <v>20</v>
      </c>
      <c r="B1674" s="39">
        <f t="shared" si="95"/>
        <v>0</v>
      </c>
      <c r="C1674" s="39" t="str">
        <f t="shared" si="93"/>
        <v>2020 Initial Year</v>
      </c>
      <c r="D1674" s="40">
        <v>4</v>
      </c>
      <c r="E1674" s="40">
        <v>20</v>
      </c>
      <c r="F1674" s="40" t="s">
        <v>740</v>
      </c>
      <c r="G1674" s="311" t="s">
        <v>138</v>
      </c>
      <c r="H1674" s="40" t="s">
        <v>152</v>
      </c>
      <c r="I1674" s="658" t="s">
        <v>182</v>
      </c>
      <c r="J1674" s="303">
        <v>0</v>
      </c>
      <c r="K1674" s="304">
        <v>0</v>
      </c>
      <c r="L1674" s="305">
        <v>0</v>
      </c>
      <c r="M1674" s="305">
        <v>0</v>
      </c>
      <c r="N1674" s="303">
        <v>0</v>
      </c>
      <c r="O1674" s="306">
        <v>0</v>
      </c>
      <c r="P1674" s="303">
        <v>0</v>
      </c>
      <c r="Q1674" s="171">
        <f>VLOOKUP(C1674&amp;D1674&amp;A1674,'Delivery Counts'!$A$87:$I$118,8,FALSE)</f>
        <v>0</v>
      </c>
      <c r="R1674" s="171">
        <f>VLOOKUP(C1674&amp;D1674&amp;A1674,'Delivery Counts'!$A$87:$I$118,9,FALSE)</f>
        <v>0</v>
      </c>
      <c r="S1674" s="16">
        <f t="shared" si="94"/>
        <v>0</v>
      </c>
      <c r="T1674" s="237"/>
      <c r="U1674" s="237"/>
    </row>
    <row r="1675" spans="1:21" s="172" customFormat="1">
      <c r="A1675" s="38">
        <v>20</v>
      </c>
      <c r="B1675" s="39">
        <f t="shared" si="95"/>
        <v>0</v>
      </c>
      <c r="C1675" s="39" t="str">
        <f t="shared" si="93"/>
        <v>2020 Initial Year</v>
      </c>
      <c r="D1675" s="40">
        <v>4</v>
      </c>
      <c r="E1675" s="40">
        <v>20</v>
      </c>
      <c r="F1675" s="40" t="s">
        <v>740</v>
      </c>
      <c r="G1675" s="311" t="s">
        <v>138</v>
      </c>
      <c r="H1675" s="40" t="s">
        <v>70</v>
      </c>
      <c r="I1675" s="658" t="s">
        <v>265</v>
      </c>
      <c r="J1675" s="303">
        <v>0</v>
      </c>
      <c r="K1675" s="304">
        <v>0</v>
      </c>
      <c r="L1675" s="305">
        <v>0</v>
      </c>
      <c r="M1675" s="305">
        <v>0</v>
      </c>
      <c r="N1675" s="303">
        <v>0</v>
      </c>
      <c r="O1675" s="306">
        <v>0</v>
      </c>
      <c r="P1675" s="303">
        <v>0</v>
      </c>
      <c r="Q1675" s="171">
        <f>VLOOKUP(C1675&amp;D1675&amp;A1675,'Delivery Counts'!$A$87:$I$118,8,FALSE)</f>
        <v>0</v>
      </c>
      <c r="R1675" s="171">
        <f>VLOOKUP(C1675&amp;D1675&amp;A1675,'Delivery Counts'!$A$87:$I$118,9,FALSE)</f>
        <v>0</v>
      </c>
      <c r="S1675" s="16">
        <f t="shared" si="94"/>
        <v>0</v>
      </c>
      <c r="T1675" s="237"/>
      <c r="U1675" s="237"/>
    </row>
    <row r="1676" spans="1:21" s="172" customFormat="1">
      <c r="A1676" s="38">
        <v>20</v>
      </c>
      <c r="B1676" s="39">
        <f t="shared" si="95"/>
        <v>0</v>
      </c>
      <c r="C1676" s="39" t="str">
        <f t="shared" si="93"/>
        <v>2020 Initial Year</v>
      </c>
      <c r="D1676" s="40">
        <v>4</v>
      </c>
      <c r="E1676" s="40">
        <v>20</v>
      </c>
      <c r="F1676" s="40" t="s">
        <v>740</v>
      </c>
      <c r="G1676" s="311" t="s">
        <v>138</v>
      </c>
      <c r="H1676" s="40" t="s">
        <v>71</v>
      </c>
      <c r="I1676" s="658" t="s">
        <v>266</v>
      </c>
      <c r="J1676" s="303">
        <v>0</v>
      </c>
      <c r="K1676" s="304">
        <v>0</v>
      </c>
      <c r="L1676" s="305">
        <v>0</v>
      </c>
      <c r="M1676" s="305">
        <v>0</v>
      </c>
      <c r="N1676" s="303">
        <v>0</v>
      </c>
      <c r="O1676" s="306">
        <v>0</v>
      </c>
      <c r="P1676" s="303">
        <v>0</v>
      </c>
      <c r="Q1676" s="171">
        <f>VLOOKUP(C1676&amp;D1676&amp;A1676,'Delivery Counts'!$A$87:$I$118,8,FALSE)</f>
        <v>0</v>
      </c>
      <c r="R1676" s="171">
        <f>VLOOKUP(C1676&amp;D1676&amp;A1676,'Delivery Counts'!$A$87:$I$118,9,FALSE)</f>
        <v>0</v>
      </c>
      <c r="S1676" s="16">
        <f t="shared" si="94"/>
        <v>0</v>
      </c>
      <c r="T1676" s="237"/>
      <c r="U1676" s="237"/>
    </row>
    <row r="1677" spans="1:21" s="172" customFormat="1">
      <c r="A1677" s="38">
        <v>20</v>
      </c>
      <c r="B1677" s="39">
        <f t="shared" si="95"/>
        <v>0</v>
      </c>
      <c r="C1677" s="39" t="str">
        <f t="shared" si="93"/>
        <v>2020 Initial Year</v>
      </c>
      <c r="D1677" s="40">
        <v>4</v>
      </c>
      <c r="E1677" s="40">
        <v>20</v>
      </c>
      <c r="F1677" s="40" t="s">
        <v>740</v>
      </c>
      <c r="G1677" s="311" t="s">
        <v>138</v>
      </c>
      <c r="H1677" s="40" t="s">
        <v>72</v>
      </c>
      <c r="I1677" s="658" t="s">
        <v>527</v>
      </c>
      <c r="J1677" s="303">
        <v>0</v>
      </c>
      <c r="K1677" s="304">
        <v>0</v>
      </c>
      <c r="L1677" s="305">
        <v>0</v>
      </c>
      <c r="M1677" s="305">
        <v>0</v>
      </c>
      <c r="N1677" s="303">
        <v>0</v>
      </c>
      <c r="O1677" s="306">
        <v>0</v>
      </c>
      <c r="P1677" s="303">
        <v>0</v>
      </c>
      <c r="Q1677" s="171">
        <f>VLOOKUP(C1677&amp;D1677&amp;A1677,'Delivery Counts'!$A$87:$I$118,8,FALSE)</f>
        <v>0</v>
      </c>
      <c r="R1677" s="171">
        <f>VLOOKUP(C1677&amp;D1677&amp;A1677,'Delivery Counts'!$A$87:$I$118,9,FALSE)</f>
        <v>0</v>
      </c>
      <c r="S1677" s="16">
        <f t="shared" si="94"/>
        <v>0</v>
      </c>
      <c r="T1677" s="237"/>
      <c r="U1677" s="237"/>
    </row>
    <row r="1678" spans="1:21" s="172" customFormat="1">
      <c r="A1678" s="38">
        <v>20</v>
      </c>
      <c r="B1678" s="39">
        <f t="shared" si="95"/>
        <v>0</v>
      </c>
      <c r="C1678" s="39" t="str">
        <f t="shared" si="93"/>
        <v>2020 Initial Year</v>
      </c>
      <c r="D1678" s="40">
        <v>4</v>
      </c>
      <c r="E1678" s="40">
        <v>20</v>
      </c>
      <c r="F1678" s="40" t="s">
        <v>740</v>
      </c>
      <c r="G1678" s="40" t="s">
        <v>138</v>
      </c>
      <c r="H1678" s="40" t="s">
        <v>73</v>
      </c>
      <c r="I1678" s="658" t="s">
        <v>528</v>
      </c>
      <c r="J1678" s="303">
        <v>0</v>
      </c>
      <c r="K1678" s="304">
        <v>0</v>
      </c>
      <c r="L1678" s="305">
        <v>0</v>
      </c>
      <c r="M1678" s="305">
        <v>0</v>
      </c>
      <c r="N1678" s="303">
        <v>0</v>
      </c>
      <c r="O1678" s="306">
        <v>0</v>
      </c>
      <c r="P1678" s="303">
        <v>0</v>
      </c>
      <c r="Q1678" s="171">
        <f>VLOOKUP(C1678&amp;D1678&amp;A1678,'Delivery Counts'!$A$87:$I$118,8,FALSE)</f>
        <v>0</v>
      </c>
      <c r="R1678" s="171">
        <f>VLOOKUP(C1678&amp;D1678&amp;A1678,'Delivery Counts'!$A$87:$I$118,9,FALSE)</f>
        <v>0</v>
      </c>
      <c r="S1678" s="16">
        <f t="shared" si="94"/>
        <v>0</v>
      </c>
      <c r="T1678" s="237"/>
      <c r="U1678" s="237"/>
    </row>
    <row r="1679" spans="1:21" s="172" customFormat="1">
      <c r="A1679" s="38">
        <v>20</v>
      </c>
      <c r="B1679" s="39">
        <f t="shared" si="64"/>
        <v>0</v>
      </c>
      <c r="C1679" s="39" t="str">
        <f t="shared" si="93"/>
        <v>2020 Initial Year</v>
      </c>
      <c r="D1679" s="40">
        <v>4</v>
      </c>
      <c r="E1679" s="40">
        <v>20</v>
      </c>
      <c r="F1679" s="40" t="s">
        <v>740</v>
      </c>
      <c r="G1679" s="40" t="s">
        <v>138</v>
      </c>
      <c r="H1679" s="40" t="s">
        <v>409</v>
      </c>
      <c r="I1679" s="640" t="s">
        <v>803</v>
      </c>
      <c r="J1679" s="303">
        <v>0</v>
      </c>
      <c r="K1679" s="304">
        <v>0</v>
      </c>
      <c r="L1679" s="305">
        <v>0</v>
      </c>
      <c r="M1679" s="305">
        <v>0</v>
      </c>
      <c r="N1679" s="303">
        <v>0</v>
      </c>
      <c r="O1679" s="306">
        <v>0</v>
      </c>
      <c r="P1679" s="303">
        <v>0</v>
      </c>
      <c r="Q1679" s="171">
        <f>VLOOKUP(C1679&amp;D1679&amp;A1679,'Delivery Counts'!$A$87:$I$118,8,FALSE)</f>
        <v>0</v>
      </c>
      <c r="R1679" s="171">
        <f>VLOOKUP(C1679&amp;D1679&amp;A1679,'Delivery Counts'!$A$87:$I$118,9,FALSE)</f>
        <v>0</v>
      </c>
      <c r="S1679" s="16">
        <f t="shared" si="94"/>
        <v>0</v>
      </c>
      <c r="T1679" s="237"/>
      <c r="U1679" s="237"/>
    </row>
    <row r="1680" spans="1:21" s="172" customFormat="1">
      <c r="A1680" s="38">
        <v>21</v>
      </c>
      <c r="B1680" s="39">
        <f t="shared" ref="B1680:B1715" si="96">$B$6</f>
        <v>0</v>
      </c>
      <c r="C1680" s="39" t="str">
        <f t="shared" si="93"/>
        <v>2020 Initial Year</v>
      </c>
      <c r="D1680" s="40">
        <v>4</v>
      </c>
      <c r="E1680" s="40">
        <v>21</v>
      </c>
      <c r="F1680" s="40">
        <v>2</v>
      </c>
      <c r="G1680" s="40" t="s">
        <v>139</v>
      </c>
      <c r="H1680" s="40" t="s">
        <v>211</v>
      </c>
      <c r="I1680" s="991" t="s">
        <v>261</v>
      </c>
      <c r="J1680" s="303">
        <v>0</v>
      </c>
      <c r="K1680" s="304">
        <v>0</v>
      </c>
      <c r="L1680" s="305">
        <v>0</v>
      </c>
      <c r="M1680" s="305">
        <v>0</v>
      </c>
      <c r="N1680" s="303">
        <v>0</v>
      </c>
      <c r="O1680" s="306">
        <v>0</v>
      </c>
      <c r="P1680" s="303">
        <v>0</v>
      </c>
      <c r="Q1680" s="171">
        <f>VLOOKUP(C1680&amp;D1680&amp;A1680,'Delivery Counts'!$A$87:$I$118,8,FALSE)</f>
        <v>0</v>
      </c>
      <c r="R1680" s="171">
        <f>VLOOKUP(C1680&amp;D1680&amp;A1680,'Delivery Counts'!$A$87:$I$118,9,FALSE)</f>
        <v>0</v>
      </c>
      <c r="S1680" s="16">
        <f t="shared" si="94"/>
        <v>0</v>
      </c>
      <c r="T1680" s="237"/>
      <c r="U1680" s="237"/>
    </row>
    <row r="1681" spans="1:21" s="172" customFormat="1">
      <c r="A1681" s="38">
        <v>21</v>
      </c>
      <c r="B1681" s="39">
        <f t="shared" si="96"/>
        <v>0</v>
      </c>
      <c r="C1681" s="39" t="str">
        <f t="shared" si="93"/>
        <v>2020 Initial Year</v>
      </c>
      <c r="D1681" s="40">
        <v>4</v>
      </c>
      <c r="E1681" s="40">
        <v>21</v>
      </c>
      <c r="F1681" s="40">
        <v>2</v>
      </c>
      <c r="G1681" s="311" t="s">
        <v>139</v>
      </c>
      <c r="H1681" s="40" t="s">
        <v>214</v>
      </c>
      <c r="I1681" s="991" t="s">
        <v>676</v>
      </c>
      <c r="J1681" s="303">
        <v>0</v>
      </c>
      <c r="K1681" s="304">
        <v>0</v>
      </c>
      <c r="L1681" s="305">
        <v>0</v>
      </c>
      <c r="M1681" s="305">
        <v>0</v>
      </c>
      <c r="N1681" s="303">
        <v>0</v>
      </c>
      <c r="O1681" s="306">
        <v>0</v>
      </c>
      <c r="P1681" s="303">
        <v>0</v>
      </c>
      <c r="Q1681" s="171">
        <f>VLOOKUP(C1681&amp;D1681&amp;A1681,'Delivery Counts'!$A$87:$I$118,8,FALSE)</f>
        <v>0</v>
      </c>
      <c r="R1681" s="171">
        <f>VLOOKUP(C1681&amp;D1681&amp;A1681,'Delivery Counts'!$A$87:$I$118,9,FALSE)</f>
        <v>0</v>
      </c>
      <c r="S1681" s="16">
        <f t="shared" si="94"/>
        <v>0</v>
      </c>
      <c r="T1681" s="237"/>
      <c r="U1681" s="237"/>
    </row>
    <row r="1682" spans="1:21" s="172" customFormat="1">
      <c r="A1682" s="38">
        <v>21</v>
      </c>
      <c r="B1682" s="39">
        <f t="shared" si="96"/>
        <v>0</v>
      </c>
      <c r="C1682" s="39" t="str">
        <f t="shared" si="93"/>
        <v>2020 Initial Year</v>
      </c>
      <c r="D1682" s="40">
        <v>4</v>
      </c>
      <c r="E1682" s="40">
        <v>21</v>
      </c>
      <c r="F1682" s="40">
        <v>2</v>
      </c>
      <c r="G1682" s="311" t="s">
        <v>139</v>
      </c>
      <c r="H1682" s="40" t="s">
        <v>215</v>
      </c>
      <c r="I1682" s="991" t="s">
        <v>216</v>
      </c>
      <c r="J1682" s="303">
        <v>0</v>
      </c>
      <c r="K1682" s="304">
        <v>0</v>
      </c>
      <c r="L1682" s="305">
        <v>0</v>
      </c>
      <c r="M1682" s="305">
        <v>0</v>
      </c>
      <c r="N1682" s="303">
        <v>0</v>
      </c>
      <c r="O1682" s="306">
        <v>0</v>
      </c>
      <c r="P1682" s="303">
        <v>0</v>
      </c>
      <c r="Q1682" s="171">
        <f>VLOOKUP(C1682&amp;D1682&amp;A1682,'Delivery Counts'!$A$87:$I$118,8,FALSE)</f>
        <v>0</v>
      </c>
      <c r="R1682" s="171">
        <f>VLOOKUP(C1682&amp;D1682&amp;A1682,'Delivery Counts'!$A$87:$I$118,9,FALSE)</f>
        <v>0</v>
      </c>
      <c r="S1682" s="16">
        <f t="shared" si="94"/>
        <v>0</v>
      </c>
      <c r="T1682" s="237"/>
      <c r="U1682" s="237"/>
    </row>
    <row r="1683" spans="1:21" s="172" customFormat="1">
      <c r="A1683" s="38">
        <v>21</v>
      </c>
      <c r="B1683" s="39">
        <f t="shared" si="96"/>
        <v>0</v>
      </c>
      <c r="C1683" s="39" t="str">
        <f t="shared" si="93"/>
        <v>2020 Initial Year</v>
      </c>
      <c r="D1683" s="40">
        <v>4</v>
      </c>
      <c r="E1683" s="40">
        <v>21</v>
      </c>
      <c r="F1683" s="40">
        <v>2</v>
      </c>
      <c r="G1683" s="311" t="s">
        <v>139</v>
      </c>
      <c r="H1683" s="40" t="s">
        <v>217</v>
      </c>
      <c r="I1683" s="991" t="s">
        <v>262</v>
      </c>
      <c r="J1683" s="303">
        <v>0</v>
      </c>
      <c r="K1683" s="304">
        <v>0</v>
      </c>
      <c r="L1683" s="305">
        <v>0</v>
      </c>
      <c r="M1683" s="305">
        <v>0</v>
      </c>
      <c r="N1683" s="303">
        <v>0</v>
      </c>
      <c r="O1683" s="306">
        <v>0</v>
      </c>
      <c r="P1683" s="303">
        <v>0</v>
      </c>
      <c r="Q1683" s="171">
        <f>VLOOKUP(C1683&amp;D1683&amp;A1683,'Delivery Counts'!$A$87:$I$118,8,FALSE)</f>
        <v>0</v>
      </c>
      <c r="R1683" s="171">
        <f>VLOOKUP(C1683&amp;D1683&amp;A1683,'Delivery Counts'!$A$87:$I$118,9,FALSE)</f>
        <v>0</v>
      </c>
      <c r="S1683" s="16">
        <f t="shared" si="94"/>
        <v>0</v>
      </c>
      <c r="T1683" s="237"/>
      <c r="U1683" s="237"/>
    </row>
    <row r="1684" spans="1:21" s="172" customFormat="1">
      <c r="A1684" s="38">
        <v>21</v>
      </c>
      <c r="B1684" s="39">
        <f t="shared" si="96"/>
        <v>0</v>
      </c>
      <c r="C1684" s="39" t="str">
        <f t="shared" si="93"/>
        <v>2020 Initial Year</v>
      </c>
      <c r="D1684" s="40">
        <v>4</v>
      </c>
      <c r="E1684" s="40">
        <v>21</v>
      </c>
      <c r="F1684" s="40">
        <v>2</v>
      </c>
      <c r="G1684" s="311" t="s">
        <v>139</v>
      </c>
      <c r="H1684" s="40" t="s">
        <v>218</v>
      </c>
      <c r="I1684" s="991" t="s">
        <v>677</v>
      </c>
      <c r="J1684" s="303">
        <v>0</v>
      </c>
      <c r="K1684" s="304">
        <v>0</v>
      </c>
      <c r="L1684" s="305">
        <v>0</v>
      </c>
      <c r="M1684" s="305">
        <v>0</v>
      </c>
      <c r="N1684" s="303">
        <v>0</v>
      </c>
      <c r="O1684" s="306">
        <v>0</v>
      </c>
      <c r="P1684" s="303">
        <v>0</v>
      </c>
      <c r="Q1684" s="171">
        <f>VLOOKUP(C1684&amp;D1684&amp;A1684,'Delivery Counts'!$A$87:$I$118,8,FALSE)</f>
        <v>0</v>
      </c>
      <c r="R1684" s="171">
        <f>VLOOKUP(C1684&amp;D1684&amp;A1684,'Delivery Counts'!$A$87:$I$118,9,FALSE)</f>
        <v>0</v>
      </c>
      <c r="S1684" s="16">
        <f t="shared" si="94"/>
        <v>0</v>
      </c>
      <c r="T1684" s="237"/>
      <c r="U1684" s="237"/>
    </row>
    <row r="1685" spans="1:21" s="172" customFormat="1">
      <c r="A1685" s="38">
        <v>21</v>
      </c>
      <c r="B1685" s="39">
        <f t="shared" si="96"/>
        <v>0</v>
      </c>
      <c r="C1685" s="39" t="str">
        <f t="shared" si="93"/>
        <v>2020 Initial Year</v>
      </c>
      <c r="D1685" s="40">
        <v>4</v>
      </c>
      <c r="E1685" s="40">
        <v>21</v>
      </c>
      <c r="F1685" s="40">
        <v>2</v>
      </c>
      <c r="G1685" s="311" t="s">
        <v>139</v>
      </c>
      <c r="H1685" s="40" t="s">
        <v>219</v>
      </c>
      <c r="I1685" s="991" t="s">
        <v>263</v>
      </c>
      <c r="J1685" s="303">
        <v>0</v>
      </c>
      <c r="K1685" s="304">
        <v>0</v>
      </c>
      <c r="L1685" s="305">
        <v>0</v>
      </c>
      <c r="M1685" s="305">
        <v>0</v>
      </c>
      <c r="N1685" s="303">
        <v>0</v>
      </c>
      <c r="O1685" s="306">
        <v>0</v>
      </c>
      <c r="P1685" s="303">
        <v>0</v>
      </c>
      <c r="Q1685" s="171">
        <f>VLOOKUP(C1685&amp;D1685&amp;A1685,'Delivery Counts'!$A$87:$I$118,8,FALSE)</f>
        <v>0</v>
      </c>
      <c r="R1685" s="171">
        <f>VLOOKUP(C1685&amp;D1685&amp;A1685,'Delivery Counts'!$A$87:$I$118,9,FALSE)</f>
        <v>0</v>
      </c>
      <c r="S1685" s="16">
        <f t="shared" si="94"/>
        <v>0</v>
      </c>
      <c r="T1685" s="237"/>
      <c r="U1685" s="237"/>
    </row>
    <row r="1686" spans="1:21" s="172" customFormat="1">
      <c r="A1686" s="38">
        <v>21</v>
      </c>
      <c r="B1686" s="39">
        <f t="shared" si="96"/>
        <v>0</v>
      </c>
      <c r="C1686" s="39" t="str">
        <f t="shared" si="93"/>
        <v>2020 Initial Year</v>
      </c>
      <c r="D1686" s="40">
        <v>4</v>
      </c>
      <c r="E1686" s="40">
        <v>21</v>
      </c>
      <c r="F1686" s="40">
        <v>2</v>
      </c>
      <c r="G1686" s="311" t="s">
        <v>139</v>
      </c>
      <c r="H1686" s="40" t="s">
        <v>220</v>
      </c>
      <c r="I1686" s="991" t="s">
        <v>675</v>
      </c>
      <c r="J1686" s="303">
        <v>0</v>
      </c>
      <c r="K1686" s="304">
        <v>0</v>
      </c>
      <c r="L1686" s="305">
        <v>0</v>
      </c>
      <c r="M1686" s="305">
        <v>0</v>
      </c>
      <c r="N1686" s="303">
        <v>0</v>
      </c>
      <c r="O1686" s="306">
        <v>0</v>
      </c>
      <c r="P1686" s="303">
        <v>0</v>
      </c>
      <c r="Q1686" s="171">
        <f>VLOOKUP(C1686&amp;D1686&amp;A1686,'Delivery Counts'!$A$87:$I$118,8,FALSE)</f>
        <v>0</v>
      </c>
      <c r="R1686" s="171">
        <f>VLOOKUP(C1686&amp;D1686&amp;A1686,'Delivery Counts'!$A$87:$I$118,9,FALSE)</f>
        <v>0</v>
      </c>
      <c r="S1686" s="16">
        <f t="shared" si="94"/>
        <v>0</v>
      </c>
      <c r="T1686" s="237"/>
      <c r="U1686" s="237"/>
    </row>
    <row r="1687" spans="1:21" s="172" customFormat="1">
      <c r="A1687" s="38">
        <v>21</v>
      </c>
      <c r="B1687" s="39">
        <f t="shared" si="96"/>
        <v>0</v>
      </c>
      <c r="C1687" s="39" t="str">
        <f t="shared" si="93"/>
        <v>2020 Initial Year</v>
      </c>
      <c r="D1687" s="40">
        <v>4</v>
      </c>
      <c r="E1687" s="40">
        <v>21</v>
      </c>
      <c r="F1687" s="40">
        <v>2</v>
      </c>
      <c r="G1687" s="311" t="s">
        <v>139</v>
      </c>
      <c r="H1687" s="40" t="s">
        <v>221</v>
      </c>
      <c r="I1687" s="991" t="s">
        <v>264</v>
      </c>
      <c r="J1687" s="303">
        <v>0</v>
      </c>
      <c r="K1687" s="304">
        <v>0</v>
      </c>
      <c r="L1687" s="305">
        <v>0</v>
      </c>
      <c r="M1687" s="305">
        <v>0</v>
      </c>
      <c r="N1687" s="303">
        <v>0</v>
      </c>
      <c r="O1687" s="306">
        <v>0</v>
      </c>
      <c r="P1687" s="303">
        <v>0</v>
      </c>
      <c r="Q1687" s="171">
        <f>VLOOKUP(C1687&amp;D1687&amp;A1687,'Delivery Counts'!$A$87:$I$118,8,FALSE)</f>
        <v>0</v>
      </c>
      <c r="R1687" s="171">
        <f>VLOOKUP(C1687&amp;D1687&amp;A1687,'Delivery Counts'!$A$87:$I$118,9,FALSE)</f>
        <v>0</v>
      </c>
      <c r="S1687" s="16">
        <f t="shared" ref="S1687:S1715" si="97">Q1687+R1687</f>
        <v>0</v>
      </c>
      <c r="T1687" s="237"/>
      <c r="U1687" s="237"/>
    </row>
    <row r="1688" spans="1:21" s="172" customFormat="1">
      <c r="A1688" s="38">
        <v>21</v>
      </c>
      <c r="B1688" s="39">
        <f t="shared" si="96"/>
        <v>0</v>
      </c>
      <c r="C1688" s="39" t="str">
        <f t="shared" si="93"/>
        <v>2020 Initial Year</v>
      </c>
      <c r="D1688" s="40">
        <v>4</v>
      </c>
      <c r="E1688" s="40">
        <v>21</v>
      </c>
      <c r="F1688" s="40">
        <v>2</v>
      </c>
      <c r="G1688" s="311" t="s">
        <v>139</v>
      </c>
      <c r="H1688" s="40" t="s">
        <v>222</v>
      </c>
      <c r="I1688" s="991" t="s">
        <v>206</v>
      </c>
      <c r="J1688" s="303">
        <v>0</v>
      </c>
      <c r="K1688" s="304">
        <v>0</v>
      </c>
      <c r="L1688" s="305">
        <v>0</v>
      </c>
      <c r="M1688" s="305">
        <v>0</v>
      </c>
      <c r="N1688" s="303">
        <v>0</v>
      </c>
      <c r="O1688" s="306">
        <v>0</v>
      </c>
      <c r="P1688" s="303">
        <v>0</v>
      </c>
      <c r="Q1688" s="171">
        <f>VLOOKUP(C1688&amp;D1688&amp;A1688,'Delivery Counts'!$A$87:$I$118,8,FALSE)</f>
        <v>0</v>
      </c>
      <c r="R1688" s="171">
        <f>VLOOKUP(C1688&amp;D1688&amp;A1688,'Delivery Counts'!$A$87:$I$118,9,FALSE)</f>
        <v>0</v>
      </c>
      <c r="S1688" s="16">
        <f t="shared" si="97"/>
        <v>0</v>
      </c>
      <c r="T1688" s="237"/>
      <c r="U1688" s="237"/>
    </row>
    <row r="1689" spans="1:21" s="172" customFormat="1">
      <c r="A1689" s="38">
        <v>21</v>
      </c>
      <c r="B1689" s="39">
        <f t="shared" si="96"/>
        <v>0</v>
      </c>
      <c r="C1689" s="39" t="str">
        <f t="shared" si="93"/>
        <v>2020 Initial Year</v>
      </c>
      <c r="D1689" s="40">
        <v>4</v>
      </c>
      <c r="E1689" s="40">
        <v>21</v>
      </c>
      <c r="F1689" s="40">
        <v>2</v>
      </c>
      <c r="G1689" s="311" t="s">
        <v>139</v>
      </c>
      <c r="H1689" s="40" t="s">
        <v>223</v>
      </c>
      <c r="I1689" s="991" t="s">
        <v>181</v>
      </c>
      <c r="J1689" s="303">
        <v>0</v>
      </c>
      <c r="K1689" s="304">
        <v>0</v>
      </c>
      <c r="L1689" s="305">
        <v>0</v>
      </c>
      <c r="M1689" s="305">
        <v>0</v>
      </c>
      <c r="N1689" s="303">
        <v>0</v>
      </c>
      <c r="O1689" s="306">
        <v>0</v>
      </c>
      <c r="P1689" s="303">
        <v>0</v>
      </c>
      <c r="Q1689" s="171">
        <f>VLOOKUP(C1689&amp;D1689&amp;A1689,'Delivery Counts'!$A$87:$I$118,8,FALSE)</f>
        <v>0</v>
      </c>
      <c r="R1689" s="171">
        <f>VLOOKUP(C1689&amp;D1689&amp;A1689,'Delivery Counts'!$A$87:$I$118,9,FALSE)</f>
        <v>0</v>
      </c>
      <c r="S1689" s="16">
        <f t="shared" si="97"/>
        <v>0</v>
      </c>
      <c r="T1689" s="237"/>
      <c r="U1689" s="237"/>
    </row>
    <row r="1690" spans="1:21" s="172" customFormat="1">
      <c r="A1690" s="38">
        <v>21</v>
      </c>
      <c r="B1690" s="39">
        <f t="shared" si="96"/>
        <v>0</v>
      </c>
      <c r="C1690" s="39" t="str">
        <f t="shared" si="93"/>
        <v>2020 Initial Year</v>
      </c>
      <c r="D1690" s="40">
        <v>4</v>
      </c>
      <c r="E1690" s="40">
        <v>21</v>
      </c>
      <c r="F1690" s="40">
        <v>2</v>
      </c>
      <c r="G1690" s="311" t="s">
        <v>139</v>
      </c>
      <c r="H1690" s="40" t="s">
        <v>150</v>
      </c>
      <c r="I1690" s="991" t="s">
        <v>204</v>
      </c>
      <c r="J1690" s="303">
        <v>0</v>
      </c>
      <c r="K1690" s="304">
        <v>0</v>
      </c>
      <c r="L1690" s="305">
        <v>0</v>
      </c>
      <c r="M1690" s="305">
        <v>0</v>
      </c>
      <c r="N1690" s="303">
        <v>0</v>
      </c>
      <c r="O1690" s="306">
        <v>0</v>
      </c>
      <c r="P1690" s="303">
        <v>0</v>
      </c>
      <c r="Q1690" s="171">
        <f>VLOOKUP(C1690&amp;D1690&amp;A1690,'Delivery Counts'!$A$87:$I$118,8,FALSE)</f>
        <v>0</v>
      </c>
      <c r="R1690" s="171">
        <f>VLOOKUP(C1690&amp;D1690&amp;A1690,'Delivery Counts'!$A$87:$I$118,9,FALSE)</f>
        <v>0</v>
      </c>
      <c r="S1690" s="16">
        <f t="shared" si="97"/>
        <v>0</v>
      </c>
      <c r="T1690" s="237"/>
      <c r="U1690" s="237"/>
    </row>
    <row r="1691" spans="1:21" s="172" customFormat="1">
      <c r="A1691" s="38">
        <v>21</v>
      </c>
      <c r="B1691" s="39">
        <f t="shared" si="96"/>
        <v>0</v>
      </c>
      <c r="C1691" s="39" t="str">
        <f t="shared" si="93"/>
        <v>2020 Initial Year</v>
      </c>
      <c r="D1691" s="40">
        <v>4</v>
      </c>
      <c r="E1691" s="40">
        <v>21</v>
      </c>
      <c r="F1691" s="40">
        <v>2</v>
      </c>
      <c r="G1691" s="311" t="s">
        <v>139</v>
      </c>
      <c r="H1691" s="40" t="s">
        <v>151</v>
      </c>
      <c r="I1691" s="991" t="s">
        <v>205</v>
      </c>
      <c r="J1691" s="303">
        <v>0</v>
      </c>
      <c r="K1691" s="304">
        <v>0</v>
      </c>
      <c r="L1691" s="305">
        <v>0</v>
      </c>
      <c r="M1691" s="305">
        <v>0</v>
      </c>
      <c r="N1691" s="303">
        <v>0</v>
      </c>
      <c r="O1691" s="306">
        <v>0</v>
      </c>
      <c r="P1691" s="303">
        <v>0</v>
      </c>
      <c r="Q1691" s="171">
        <f>VLOOKUP(C1691&amp;D1691&amp;A1691,'Delivery Counts'!$A$87:$I$118,8,FALSE)</f>
        <v>0</v>
      </c>
      <c r="R1691" s="171">
        <f>VLOOKUP(C1691&amp;D1691&amp;A1691,'Delivery Counts'!$A$87:$I$118,9,FALSE)</f>
        <v>0</v>
      </c>
      <c r="S1691" s="16">
        <f t="shared" si="97"/>
        <v>0</v>
      </c>
      <c r="T1691" s="237"/>
      <c r="U1691" s="237"/>
    </row>
    <row r="1692" spans="1:21" s="172" customFormat="1">
      <c r="A1692" s="38">
        <v>21</v>
      </c>
      <c r="B1692" s="39">
        <f t="shared" si="96"/>
        <v>0</v>
      </c>
      <c r="C1692" s="39" t="str">
        <f t="shared" si="93"/>
        <v>2020 Initial Year</v>
      </c>
      <c r="D1692" s="40">
        <v>4</v>
      </c>
      <c r="E1692" s="40">
        <v>21</v>
      </c>
      <c r="F1692" s="40">
        <v>2</v>
      </c>
      <c r="G1692" s="311" t="s">
        <v>139</v>
      </c>
      <c r="H1692" s="40" t="s">
        <v>152</v>
      </c>
      <c r="I1692" s="991" t="s">
        <v>182</v>
      </c>
      <c r="J1692" s="303">
        <v>0</v>
      </c>
      <c r="K1692" s="304">
        <v>0</v>
      </c>
      <c r="L1692" s="305">
        <v>0</v>
      </c>
      <c r="M1692" s="305">
        <v>0</v>
      </c>
      <c r="N1692" s="303">
        <v>0</v>
      </c>
      <c r="O1692" s="306">
        <v>0</v>
      </c>
      <c r="P1692" s="303">
        <v>0</v>
      </c>
      <c r="Q1692" s="171">
        <f>VLOOKUP(C1692&amp;D1692&amp;A1692,'Delivery Counts'!$A$87:$I$118,8,FALSE)</f>
        <v>0</v>
      </c>
      <c r="R1692" s="171">
        <f>VLOOKUP(C1692&amp;D1692&amp;A1692,'Delivery Counts'!$A$87:$I$118,9,FALSE)</f>
        <v>0</v>
      </c>
      <c r="S1692" s="16">
        <f t="shared" si="97"/>
        <v>0</v>
      </c>
      <c r="T1692" s="237"/>
      <c r="U1692" s="237"/>
    </row>
    <row r="1693" spans="1:21" s="172" customFormat="1">
      <c r="A1693" s="38">
        <v>21</v>
      </c>
      <c r="B1693" s="39">
        <f t="shared" si="96"/>
        <v>0</v>
      </c>
      <c r="C1693" s="39" t="str">
        <f t="shared" si="93"/>
        <v>2020 Initial Year</v>
      </c>
      <c r="D1693" s="40">
        <v>4</v>
      </c>
      <c r="E1693" s="40">
        <v>21</v>
      </c>
      <c r="F1693" s="40">
        <v>2</v>
      </c>
      <c r="G1693" s="311" t="s">
        <v>139</v>
      </c>
      <c r="H1693" s="40" t="s">
        <v>70</v>
      </c>
      <c r="I1693" s="991" t="s">
        <v>265</v>
      </c>
      <c r="J1693" s="303">
        <v>0</v>
      </c>
      <c r="K1693" s="304">
        <v>0</v>
      </c>
      <c r="L1693" s="305">
        <v>0</v>
      </c>
      <c r="M1693" s="305">
        <v>0</v>
      </c>
      <c r="N1693" s="303">
        <v>0</v>
      </c>
      <c r="O1693" s="306">
        <v>0</v>
      </c>
      <c r="P1693" s="303">
        <v>0</v>
      </c>
      <c r="Q1693" s="171">
        <f>VLOOKUP(C1693&amp;D1693&amp;A1693,'Delivery Counts'!$A$87:$I$118,8,FALSE)</f>
        <v>0</v>
      </c>
      <c r="R1693" s="171">
        <f>VLOOKUP(C1693&amp;D1693&amp;A1693,'Delivery Counts'!$A$87:$I$118,9,FALSE)</f>
        <v>0</v>
      </c>
      <c r="S1693" s="16">
        <f t="shared" si="97"/>
        <v>0</v>
      </c>
      <c r="T1693" s="237"/>
      <c r="U1693" s="237"/>
    </row>
    <row r="1694" spans="1:21" s="172" customFormat="1">
      <c r="A1694" s="38">
        <v>21</v>
      </c>
      <c r="B1694" s="39">
        <f t="shared" si="96"/>
        <v>0</v>
      </c>
      <c r="C1694" s="39" t="str">
        <f t="shared" si="93"/>
        <v>2020 Initial Year</v>
      </c>
      <c r="D1694" s="40">
        <v>4</v>
      </c>
      <c r="E1694" s="40">
        <v>21</v>
      </c>
      <c r="F1694" s="40">
        <v>2</v>
      </c>
      <c r="G1694" s="311" t="s">
        <v>139</v>
      </c>
      <c r="H1694" s="40" t="s">
        <v>71</v>
      </c>
      <c r="I1694" s="991" t="s">
        <v>266</v>
      </c>
      <c r="J1694" s="303">
        <v>0</v>
      </c>
      <c r="K1694" s="304">
        <v>0</v>
      </c>
      <c r="L1694" s="305">
        <v>0</v>
      </c>
      <c r="M1694" s="305">
        <v>0</v>
      </c>
      <c r="N1694" s="303">
        <v>0</v>
      </c>
      <c r="O1694" s="306">
        <v>0</v>
      </c>
      <c r="P1694" s="303">
        <v>0</v>
      </c>
      <c r="Q1694" s="171">
        <f>VLOOKUP(C1694&amp;D1694&amp;A1694,'Delivery Counts'!$A$87:$I$118,8,FALSE)</f>
        <v>0</v>
      </c>
      <c r="R1694" s="171">
        <f>VLOOKUP(C1694&amp;D1694&amp;A1694,'Delivery Counts'!$A$87:$I$118,9,FALSE)</f>
        <v>0</v>
      </c>
      <c r="S1694" s="16">
        <f t="shared" si="97"/>
        <v>0</v>
      </c>
      <c r="T1694" s="237"/>
      <c r="U1694" s="237"/>
    </row>
    <row r="1695" spans="1:21" s="172" customFormat="1">
      <c r="A1695" s="38">
        <v>21</v>
      </c>
      <c r="B1695" s="39">
        <f t="shared" si="96"/>
        <v>0</v>
      </c>
      <c r="C1695" s="39" t="str">
        <f t="shared" si="93"/>
        <v>2020 Initial Year</v>
      </c>
      <c r="D1695" s="40">
        <v>4</v>
      </c>
      <c r="E1695" s="40">
        <v>21</v>
      </c>
      <c r="F1695" s="40">
        <v>2</v>
      </c>
      <c r="G1695" s="311" t="s">
        <v>139</v>
      </c>
      <c r="H1695" s="40" t="s">
        <v>72</v>
      </c>
      <c r="I1695" s="991" t="s">
        <v>527</v>
      </c>
      <c r="J1695" s="303">
        <v>0</v>
      </c>
      <c r="K1695" s="304">
        <v>0</v>
      </c>
      <c r="L1695" s="305">
        <v>0</v>
      </c>
      <c r="M1695" s="305">
        <v>0</v>
      </c>
      <c r="N1695" s="303">
        <v>0</v>
      </c>
      <c r="O1695" s="306">
        <v>0</v>
      </c>
      <c r="P1695" s="303">
        <v>0</v>
      </c>
      <c r="Q1695" s="171">
        <f>VLOOKUP(C1695&amp;D1695&amp;A1695,'Delivery Counts'!$A$87:$I$118,8,FALSE)</f>
        <v>0</v>
      </c>
      <c r="R1695" s="171">
        <f>VLOOKUP(C1695&amp;D1695&amp;A1695,'Delivery Counts'!$A$87:$I$118,9,FALSE)</f>
        <v>0</v>
      </c>
      <c r="S1695" s="16">
        <f t="shared" si="97"/>
        <v>0</v>
      </c>
      <c r="T1695" s="237"/>
      <c r="U1695" s="237"/>
    </row>
    <row r="1696" spans="1:21" s="172" customFormat="1">
      <c r="A1696" s="38">
        <v>21</v>
      </c>
      <c r="B1696" s="39">
        <f t="shared" si="96"/>
        <v>0</v>
      </c>
      <c r="C1696" s="39" t="str">
        <f t="shared" si="93"/>
        <v>2020 Initial Year</v>
      </c>
      <c r="D1696" s="40">
        <v>4</v>
      </c>
      <c r="E1696" s="40">
        <v>21</v>
      </c>
      <c r="F1696" s="40">
        <v>2</v>
      </c>
      <c r="G1696" s="40" t="s">
        <v>139</v>
      </c>
      <c r="H1696" s="40" t="s">
        <v>73</v>
      </c>
      <c r="I1696" s="991" t="s">
        <v>528</v>
      </c>
      <c r="J1696" s="303">
        <v>0</v>
      </c>
      <c r="K1696" s="304">
        <v>0</v>
      </c>
      <c r="L1696" s="305">
        <v>0</v>
      </c>
      <c r="M1696" s="305">
        <v>0</v>
      </c>
      <c r="N1696" s="303">
        <v>0</v>
      </c>
      <c r="O1696" s="306">
        <v>0</v>
      </c>
      <c r="P1696" s="303">
        <v>0</v>
      </c>
      <c r="Q1696" s="171">
        <f>VLOOKUP(C1696&amp;D1696&amp;A1696,'Delivery Counts'!$A$87:$I$118,8,FALSE)</f>
        <v>0</v>
      </c>
      <c r="R1696" s="171">
        <f>VLOOKUP(C1696&amp;D1696&amp;A1696,'Delivery Counts'!$A$87:$I$118,9,FALSE)</f>
        <v>0</v>
      </c>
      <c r="S1696" s="16">
        <f t="shared" si="97"/>
        <v>0</v>
      </c>
      <c r="T1696" s="237"/>
      <c r="U1696" s="237"/>
    </row>
    <row r="1697" spans="1:21" s="172" customFormat="1">
      <c r="A1697" s="38">
        <v>21</v>
      </c>
      <c r="B1697" s="39">
        <f t="shared" si="96"/>
        <v>0</v>
      </c>
      <c r="C1697" s="39" t="str">
        <f t="shared" si="93"/>
        <v>2020 Initial Year</v>
      </c>
      <c r="D1697" s="40">
        <v>4</v>
      </c>
      <c r="E1697" s="40">
        <v>21</v>
      </c>
      <c r="F1697" s="40">
        <v>2</v>
      </c>
      <c r="G1697" s="40" t="s">
        <v>139</v>
      </c>
      <c r="H1697" s="40" t="s">
        <v>409</v>
      </c>
      <c r="I1697" s="991" t="s">
        <v>803</v>
      </c>
      <c r="J1697" s="303">
        <v>0</v>
      </c>
      <c r="K1697" s="304">
        <v>0</v>
      </c>
      <c r="L1697" s="305">
        <v>0</v>
      </c>
      <c r="M1697" s="305">
        <v>0</v>
      </c>
      <c r="N1697" s="303">
        <v>0</v>
      </c>
      <c r="O1697" s="306">
        <v>0</v>
      </c>
      <c r="P1697" s="303">
        <v>0</v>
      </c>
      <c r="Q1697" s="171">
        <f>VLOOKUP(C1697&amp;D1697&amp;A1697,'Delivery Counts'!$A$87:$I$118,8,FALSE)</f>
        <v>0</v>
      </c>
      <c r="R1697" s="171">
        <f>VLOOKUP(C1697&amp;D1697&amp;A1697,'Delivery Counts'!$A$87:$I$118,9,FALSE)</f>
        <v>0</v>
      </c>
      <c r="S1697" s="16">
        <f t="shared" si="97"/>
        <v>0</v>
      </c>
      <c r="T1697" s="237"/>
      <c r="U1697" s="237"/>
    </row>
    <row r="1698" spans="1:21" s="172" customFormat="1">
      <c r="A1698" s="38">
        <v>27</v>
      </c>
      <c r="B1698" s="39">
        <f t="shared" si="96"/>
        <v>0</v>
      </c>
      <c r="C1698" s="39" t="str">
        <f t="shared" si="93"/>
        <v>2020 Initial Year</v>
      </c>
      <c r="D1698" s="40">
        <v>4</v>
      </c>
      <c r="E1698" s="40">
        <v>27</v>
      </c>
      <c r="F1698" s="40">
        <v>6</v>
      </c>
      <c r="G1698" s="40" t="s">
        <v>138</v>
      </c>
      <c r="H1698" s="40" t="s">
        <v>211</v>
      </c>
      <c r="I1698" s="1014" t="s">
        <v>261</v>
      </c>
      <c r="J1698" s="303">
        <v>0</v>
      </c>
      <c r="K1698" s="304">
        <v>0</v>
      </c>
      <c r="L1698" s="305">
        <v>0</v>
      </c>
      <c r="M1698" s="305">
        <v>0</v>
      </c>
      <c r="N1698" s="303">
        <v>0</v>
      </c>
      <c r="O1698" s="306">
        <v>0</v>
      </c>
      <c r="P1698" s="303">
        <v>0</v>
      </c>
      <c r="Q1698" s="171">
        <f>VLOOKUP(C1698&amp;D1698&amp;A1698,'Delivery Counts'!$A$87:$I$118,8,FALSE)</f>
        <v>0</v>
      </c>
      <c r="R1698" s="171">
        <f>VLOOKUP(C1698&amp;D1698&amp;A1698,'Delivery Counts'!$A$87:$I$118,9,FALSE)</f>
        <v>0</v>
      </c>
      <c r="S1698" s="16">
        <f>Q1698+R1698</f>
        <v>0</v>
      </c>
      <c r="T1698" s="237"/>
      <c r="U1698" s="237"/>
    </row>
    <row r="1699" spans="1:21" s="172" customFormat="1">
      <c r="A1699" s="38">
        <v>27</v>
      </c>
      <c r="B1699" s="39">
        <f t="shared" si="96"/>
        <v>0</v>
      </c>
      <c r="C1699" s="39" t="str">
        <f t="shared" si="93"/>
        <v>2020 Initial Year</v>
      </c>
      <c r="D1699" s="40">
        <v>4</v>
      </c>
      <c r="E1699" s="40">
        <v>27</v>
      </c>
      <c r="F1699" s="40">
        <v>6</v>
      </c>
      <c r="G1699" s="40" t="s">
        <v>138</v>
      </c>
      <c r="H1699" s="40" t="s">
        <v>214</v>
      </c>
      <c r="I1699" s="1014" t="s">
        <v>676</v>
      </c>
      <c r="J1699" s="303">
        <v>0</v>
      </c>
      <c r="K1699" s="304">
        <v>0</v>
      </c>
      <c r="L1699" s="305">
        <v>0</v>
      </c>
      <c r="M1699" s="305">
        <v>0</v>
      </c>
      <c r="N1699" s="303">
        <v>0</v>
      </c>
      <c r="O1699" s="306">
        <v>0</v>
      </c>
      <c r="P1699" s="303">
        <v>0</v>
      </c>
      <c r="Q1699" s="171">
        <f>VLOOKUP(C1699&amp;D1699&amp;A1699,'Delivery Counts'!$A$87:$I$118,8,FALSE)</f>
        <v>0</v>
      </c>
      <c r="R1699" s="171">
        <f>VLOOKUP(C1699&amp;D1699&amp;A1699,'Delivery Counts'!$A$87:$I$118,9,FALSE)</f>
        <v>0</v>
      </c>
      <c r="S1699" s="16">
        <f t="shared" si="97"/>
        <v>0</v>
      </c>
      <c r="T1699" s="237"/>
      <c r="U1699" s="237"/>
    </row>
    <row r="1700" spans="1:21" s="172" customFormat="1">
      <c r="A1700" s="38">
        <v>27</v>
      </c>
      <c r="B1700" s="39">
        <f t="shared" si="96"/>
        <v>0</v>
      </c>
      <c r="C1700" s="39" t="str">
        <f t="shared" si="93"/>
        <v>2020 Initial Year</v>
      </c>
      <c r="D1700" s="40">
        <v>4</v>
      </c>
      <c r="E1700" s="40">
        <v>27</v>
      </c>
      <c r="F1700" s="40">
        <v>6</v>
      </c>
      <c r="G1700" s="40" t="s">
        <v>138</v>
      </c>
      <c r="H1700" s="40" t="s">
        <v>215</v>
      </c>
      <c r="I1700" s="1014" t="s">
        <v>216</v>
      </c>
      <c r="J1700" s="303">
        <v>0</v>
      </c>
      <c r="K1700" s="304">
        <v>0</v>
      </c>
      <c r="L1700" s="305">
        <v>0</v>
      </c>
      <c r="M1700" s="305">
        <v>0</v>
      </c>
      <c r="N1700" s="303">
        <v>0</v>
      </c>
      <c r="O1700" s="306">
        <v>0</v>
      </c>
      <c r="P1700" s="303">
        <v>0</v>
      </c>
      <c r="Q1700" s="171">
        <f>VLOOKUP(C1700&amp;D1700&amp;A1700,'Delivery Counts'!$A$87:$I$118,8,FALSE)</f>
        <v>0</v>
      </c>
      <c r="R1700" s="171">
        <f>VLOOKUP(C1700&amp;D1700&amp;A1700,'Delivery Counts'!$A$87:$I$118,9,FALSE)</f>
        <v>0</v>
      </c>
      <c r="S1700" s="16">
        <f t="shared" si="97"/>
        <v>0</v>
      </c>
      <c r="T1700" s="237"/>
      <c r="U1700" s="237"/>
    </row>
    <row r="1701" spans="1:21" s="172" customFormat="1">
      <c r="A1701" s="38">
        <v>27</v>
      </c>
      <c r="B1701" s="39">
        <f t="shared" si="96"/>
        <v>0</v>
      </c>
      <c r="C1701" s="39" t="str">
        <f t="shared" si="93"/>
        <v>2020 Initial Year</v>
      </c>
      <c r="D1701" s="40">
        <v>4</v>
      </c>
      <c r="E1701" s="40">
        <v>27</v>
      </c>
      <c r="F1701" s="40">
        <v>6</v>
      </c>
      <c r="G1701" s="40" t="s">
        <v>138</v>
      </c>
      <c r="H1701" s="40" t="s">
        <v>217</v>
      </c>
      <c r="I1701" s="1014" t="s">
        <v>262</v>
      </c>
      <c r="J1701" s="303">
        <v>0</v>
      </c>
      <c r="K1701" s="304">
        <v>0</v>
      </c>
      <c r="L1701" s="305">
        <v>0</v>
      </c>
      <c r="M1701" s="305">
        <v>0</v>
      </c>
      <c r="N1701" s="303">
        <v>0</v>
      </c>
      <c r="O1701" s="306">
        <v>0</v>
      </c>
      <c r="P1701" s="303">
        <v>0</v>
      </c>
      <c r="Q1701" s="171">
        <f>VLOOKUP(C1701&amp;D1701&amp;A1701,'Delivery Counts'!$A$87:$I$118,8,FALSE)</f>
        <v>0</v>
      </c>
      <c r="R1701" s="171">
        <f>VLOOKUP(C1701&amp;D1701&amp;A1701,'Delivery Counts'!$A$87:$I$118,9,FALSE)</f>
        <v>0</v>
      </c>
      <c r="S1701" s="16">
        <f t="shared" si="97"/>
        <v>0</v>
      </c>
      <c r="T1701" s="237"/>
      <c r="U1701" s="237"/>
    </row>
    <row r="1702" spans="1:21" s="172" customFormat="1">
      <c r="A1702" s="38">
        <v>27</v>
      </c>
      <c r="B1702" s="39">
        <f t="shared" si="96"/>
        <v>0</v>
      </c>
      <c r="C1702" s="39" t="str">
        <f t="shared" si="93"/>
        <v>2020 Initial Year</v>
      </c>
      <c r="D1702" s="40">
        <v>4</v>
      </c>
      <c r="E1702" s="40">
        <v>27</v>
      </c>
      <c r="F1702" s="40">
        <v>6</v>
      </c>
      <c r="G1702" s="40" t="s">
        <v>138</v>
      </c>
      <c r="H1702" s="40" t="s">
        <v>218</v>
      </c>
      <c r="I1702" s="1014" t="s">
        <v>677</v>
      </c>
      <c r="J1702" s="303">
        <v>0</v>
      </c>
      <c r="K1702" s="304">
        <v>0</v>
      </c>
      <c r="L1702" s="305">
        <v>0</v>
      </c>
      <c r="M1702" s="305">
        <v>0</v>
      </c>
      <c r="N1702" s="303">
        <v>0</v>
      </c>
      <c r="O1702" s="306">
        <v>0</v>
      </c>
      <c r="P1702" s="303">
        <v>0</v>
      </c>
      <c r="Q1702" s="171">
        <f>VLOOKUP(C1702&amp;D1702&amp;A1702,'Delivery Counts'!$A$87:$I$118,8,FALSE)</f>
        <v>0</v>
      </c>
      <c r="R1702" s="171">
        <f>VLOOKUP(C1702&amp;D1702&amp;A1702,'Delivery Counts'!$A$87:$I$118,9,FALSE)</f>
        <v>0</v>
      </c>
      <c r="S1702" s="16">
        <f t="shared" si="97"/>
        <v>0</v>
      </c>
      <c r="T1702" s="237"/>
      <c r="U1702" s="237"/>
    </row>
    <row r="1703" spans="1:21" s="172" customFormat="1">
      <c r="A1703" s="38">
        <v>27</v>
      </c>
      <c r="B1703" s="39">
        <f t="shared" si="96"/>
        <v>0</v>
      </c>
      <c r="C1703" s="39" t="str">
        <f t="shared" si="93"/>
        <v>2020 Initial Year</v>
      </c>
      <c r="D1703" s="40">
        <v>4</v>
      </c>
      <c r="E1703" s="40">
        <v>27</v>
      </c>
      <c r="F1703" s="40">
        <v>6</v>
      </c>
      <c r="G1703" s="40" t="s">
        <v>138</v>
      </c>
      <c r="H1703" s="40" t="s">
        <v>219</v>
      </c>
      <c r="I1703" s="1014" t="s">
        <v>263</v>
      </c>
      <c r="J1703" s="303">
        <v>0</v>
      </c>
      <c r="K1703" s="304">
        <v>0</v>
      </c>
      <c r="L1703" s="305">
        <v>0</v>
      </c>
      <c r="M1703" s="305">
        <v>0</v>
      </c>
      <c r="N1703" s="303">
        <v>0</v>
      </c>
      <c r="O1703" s="306">
        <v>0</v>
      </c>
      <c r="P1703" s="303">
        <v>0</v>
      </c>
      <c r="Q1703" s="171">
        <f>VLOOKUP(C1703&amp;D1703&amp;A1703,'Delivery Counts'!$A$87:$I$118,8,FALSE)</f>
        <v>0</v>
      </c>
      <c r="R1703" s="171">
        <f>VLOOKUP(C1703&amp;D1703&amp;A1703,'Delivery Counts'!$A$87:$I$118,9,FALSE)</f>
        <v>0</v>
      </c>
      <c r="S1703" s="16">
        <f t="shared" si="97"/>
        <v>0</v>
      </c>
      <c r="T1703" s="237"/>
      <c r="U1703" s="237"/>
    </row>
    <row r="1704" spans="1:21" s="172" customFormat="1">
      <c r="A1704" s="38">
        <v>27</v>
      </c>
      <c r="B1704" s="39">
        <f t="shared" si="96"/>
        <v>0</v>
      </c>
      <c r="C1704" s="39" t="str">
        <f t="shared" si="93"/>
        <v>2020 Initial Year</v>
      </c>
      <c r="D1704" s="40">
        <v>4</v>
      </c>
      <c r="E1704" s="40">
        <v>27</v>
      </c>
      <c r="F1704" s="40">
        <v>6</v>
      </c>
      <c r="G1704" s="40" t="s">
        <v>138</v>
      </c>
      <c r="H1704" s="40" t="s">
        <v>220</v>
      </c>
      <c r="I1704" s="1014" t="s">
        <v>675</v>
      </c>
      <c r="J1704" s="303">
        <v>0</v>
      </c>
      <c r="K1704" s="304">
        <v>0</v>
      </c>
      <c r="L1704" s="305">
        <v>0</v>
      </c>
      <c r="M1704" s="305">
        <v>0</v>
      </c>
      <c r="N1704" s="303">
        <v>0</v>
      </c>
      <c r="O1704" s="306">
        <v>0</v>
      </c>
      <c r="P1704" s="303">
        <v>0</v>
      </c>
      <c r="Q1704" s="171">
        <f>VLOOKUP(C1704&amp;D1704&amp;A1704,'Delivery Counts'!$A$87:$I$118,8,FALSE)</f>
        <v>0</v>
      </c>
      <c r="R1704" s="171">
        <f>VLOOKUP(C1704&amp;D1704&amp;A1704,'Delivery Counts'!$A$87:$I$118,9,FALSE)</f>
        <v>0</v>
      </c>
      <c r="S1704" s="16">
        <f t="shared" si="97"/>
        <v>0</v>
      </c>
      <c r="T1704" s="237"/>
      <c r="U1704" s="237"/>
    </row>
    <row r="1705" spans="1:21" s="172" customFormat="1">
      <c r="A1705" s="38">
        <v>27</v>
      </c>
      <c r="B1705" s="39">
        <f t="shared" si="96"/>
        <v>0</v>
      </c>
      <c r="C1705" s="39" t="str">
        <f t="shared" si="93"/>
        <v>2020 Initial Year</v>
      </c>
      <c r="D1705" s="40">
        <v>4</v>
      </c>
      <c r="E1705" s="40">
        <v>27</v>
      </c>
      <c r="F1705" s="40">
        <v>6</v>
      </c>
      <c r="G1705" s="40" t="s">
        <v>138</v>
      </c>
      <c r="H1705" s="40" t="s">
        <v>221</v>
      </c>
      <c r="I1705" s="1014" t="s">
        <v>264</v>
      </c>
      <c r="J1705" s="303">
        <v>0</v>
      </c>
      <c r="K1705" s="304">
        <v>0</v>
      </c>
      <c r="L1705" s="305">
        <v>0</v>
      </c>
      <c r="M1705" s="305">
        <v>0</v>
      </c>
      <c r="N1705" s="303">
        <v>0</v>
      </c>
      <c r="O1705" s="306">
        <v>0</v>
      </c>
      <c r="P1705" s="303">
        <v>0</v>
      </c>
      <c r="Q1705" s="171">
        <f>VLOOKUP(C1705&amp;D1705&amp;A1705,'Delivery Counts'!$A$87:$I$118,8,FALSE)</f>
        <v>0</v>
      </c>
      <c r="R1705" s="171">
        <f>VLOOKUP(C1705&amp;D1705&amp;A1705,'Delivery Counts'!$A$87:$I$118,9,FALSE)</f>
        <v>0</v>
      </c>
      <c r="S1705" s="16">
        <f t="shared" si="97"/>
        <v>0</v>
      </c>
      <c r="T1705" s="237"/>
      <c r="U1705" s="237"/>
    </row>
    <row r="1706" spans="1:21" s="172" customFormat="1">
      <c r="A1706" s="38">
        <v>27</v>
      </c>
      <c r="B1706" s="39">
        <f t="shared" si="96"/>
        <v>0</v>
      </c>
      <c r="C1706" s="39" t="str">
        <f t="shared" si="93"/>
        <v>2020 Initial Year</v>
      </c>
      <c r="D1706" s="40">
        <v>4</v>
      </c>
      <c r="E1706" s="40">
        <v>27</v>
      </c>
      <c r="F1706" s="40">
        <v>6</v>
      </c>
      <c r="G1706" s="40" t="s">
        <v>138</v>
      </c>
      <c r="H1706" s="40" t="s">
        <v>222</v>
      </c>
      <c r="I1706" s="1014" t="s">
        <v>206</v>
      </c>
      <c r="J1706" s="303">
        <v>0</v>
      </c>
      <c r="K1706" s="304">
        <v>0</v>
      </c>
      <c r="L1706" s="305">
        <v>0</v>
      </c>
      <c r="M1706" s="305">
        <v>0</v>
      </c>
      <c r="N1706" s="303">
        <v>0</v>
      </c>
      <c r="O1706" s="306">
        <v>0</v>
      </c>
      <c r="P1706" s="303">
        <v>0</v>
      </c>
      <c r="Q1706" s="171">
        <f>VLOOKUP(C1706&amp;D1706&amp;A1706,'Delivery Counts'!$A$87:$I$118,8,FALSE)</f>
        <v>0</v>
      </c>
      <c r="R1706" s="171">
        <f>VLOOKUP(C1706&amp;D1706&amp;A1706,'Delivery Counts'!$A$87:$I$118,9,FALSE)</f>
        <v>0</v>
      </c>
      <c r="S1706" s="16">
        <f t="shared" si="97"/>
        <v>0</v>
      </c>
      <c r="T1706" s="237"/>
      <c r="U1706" s="237"/>
    </row>
    <row r="1707" spans="1:21" s="172" customFormat="1">
      <c r="A1707" s="38">
        <v>27</v>
      </c>
      <c r="B1707" s="39">
        <f t="shared" si="96"/>
        <v>0</v>
      </c>
      <c r="C1707" s="39" t="str">
        <f t="shared" si="93"/>
        <v>2020 Initial Year</v>
      </c>
      <c r="D1707" s="40">
        <v>4</v>
      </c>
      <c r="E1707" s="40">
        <v>27</v>
      </c>
      <c r="F1707" s="40">
        <v>6</v>
      </c>
      <c r="G1707" s="40" t="s">
        <v>138</v>
      </c>
      <c r="H1707" s="40" t="s">
        <v>223</v>
      </c>
      <c r="I1707" s="1014" t="s">
        <v>181</v>
      </c>
      <c r="J1707" s="303">
        <v>0</v>
      </c>
      <c r="K1707" s="304">
        <v>0</v>
      </c>
      <c r="L1707" s="305">
        <v>0</v>
      </c>
      <c r="M1707" s="305">
        <v>0</v>
      </c>
      <c r="N1707" s="303">
        <v>0</v>
      </c>
      <c r="O1707" s="306">
        <v>0</v>
      </c>
      <c r="P1707" s="303">
        <v>0</v>
      </c>
      <c r="Q1707" s="171">
        <f>VLOOKUP(C1707&amp;D1707&amp;A1707,'Delivery Counts'!$A$87:$I$118,8,FALSE)</f>
        <v>0</v>
      </c>
      <c r="R1707" s="171">
        <f>VLOOKUP(C1707&amp;D1707&amp;A1707,'Delivery Counts'!$A$87:$I$118,9,FALSE)</f>
        <v>0</v>
      </c>
      <c r="S1707" s="16">
        <f t="shared" si="97"/>
        <v>0</v>
      </c>
      <c r="T1707" s="237"/>
      <c r="U1707" s="237"/>
    </row>
    <row r="1708" spans="1:21" s="172" customFormat="1">
      <c r="A1708" s="38">
        <v>27</v>
      </c>
      <c r="B1708" s="39">
        <f t="shared" si="96"/>
        <v>0</v>
      </c>
      <c r="C1708" s="39" t="str">
        <f t="shared" si="93"/>
        <v>2020 Initial Year</v>
      </c>
      <c r="D1708" s="40">
        <v>4</v>
      </c>
      <c r="E1708" s="40">
        <v>27</v>
      </c>
      <c r="F1708" s="40">
        <v>6</v>
      </c>
      <c r="G1708" s="40" t="s">
        <v>138</v>
      </c>
      <c r="H1708" s="40" t="s">
        <v>150</v>
      </c>
      <c r="I1708" s="1014" t="s">
        <v>204</v>
      </c>
      <c r="J1708" s="303">
        <v>0</v>
      </c>
      <c r="K1708" s="304">
        <v>0</v>
      </c>
      <c r="L1708" s="305">
        <v>0</v>
      </c>
      <c r="M1708" s="305">
        <v>0</v>
      </c>
      <c r="N1708" s="303">
        <v>0</v>
      </c>
      <c r="O1708" s="306">
        <v>0</v>
      </c>
      <c r="P1708" s="303">
        <v>0</v>
      </c>
      <c r="Q1708" s="171">
        <f>VLOOKUP(C1708&amp;D1708&amp;A1708,'Delivery Counts'!$A$87:$I$118,8,FALSE)</f>
        <v>0</v>
      </c>
      <c r="R1708" s="171">
        <f>VLOOKUP(C1708&amp;D1708&amp;A1708,'Delivery Counts'!$A$87:$I$118,9,FALSE)</f>
        <v>0</v>
      </c>
      <c r="S1708" s="16">
        <f t="shared" si="97"/>
        <v>0</v>
      </c>
      <c r="T1708" s="237"/>
      <c r="U1708" s="237"/>
    </row>
    <row r="1709" spans="1:21" s="172" customFormat="1">
      <c r="A1709" s="38">
        <v>27</v>
      </c>
      <c r="B1709" s="39">
        <f t="shared" si="96"/>
        <v>0</v>
      </c>
      <c r="C1709" s="39" t="str">
        <f t="shared" si="93"/>
        <v>2020 Initial Year</v>
      </c>
      <c r="D1709" s="40">
        <v>4</v>
      </c>
      <c r="E1709" s="40">
        <v>27</v>
      </c>
      <c r="F1709" s="40">
        <v>6</v>
      </c>
      <c r="G1709" s="40" t="s">
        <v>138</v>
      </c>
      <c r="H1709" s="40" t="s">
        <v>151</v>
      </c>
      <c r="I1709" s="1014" t="s">
        <v>205</v>
      </c>
      <c r="J1709" s="303">
        <v>0</v>
      </c>
      <c r="K1709" s="304">
        <v>0</v>
      </c>
      <c r="L1709" s="305">
        <v>0</v>
      </c>
      <c r="M1709" s="305">
        <v>0</v>
      </c>
      <c r="N1709" s="303">
        <v>0</v>
      </c>
      <c r="O1709" s="306">
        <v>0</v>
      </c>
      <c r="P1709" s="303">
        <v>0</v>
      </c>
      <c r="Q1709" s="171">
        <f>VLOOKUP(C1709&amp;D1709&amp;A1709,'Delivery Counts'!$A$87:$I$118,8,FALSE)</f>
        <v>0</v>
      </c>
      <c r="R1709" s="171">
        <f>VLOOKUP(C1709&amp;D1709&amp;A1709,'Delivery Counts'!$A$87:$I$118,9,FALSE)</f>
        <v>0</v>
      </c>
      <c r="S1709" s="16">
        <f t="shared" si="97"/>
        <v>0</v>
      </c>
      <c r="T1709" s="237"/>
      <c r="U1709" s="237"/>
    </row>
    <row r="1710" spans="1:21" s="172" customFormat="1">
      <c r="A1710" s="38">
        <v>27</v>
      </c>
      <c r="B1710" s="39">
        <f t="shared" si="96"/>
        <v>0</v>
      </c>
      <c r="C1710" s="39" t="str">
        <f t="shared" si="93"/>
        <v>2020 Initial Year</v>
      </c>
      <c r="D1710" s="40">
        <v>4</v>
      </c>
      <c r="E1710" s="40">
        <v>27</v>
      </c>
      <c r="F1710" s="40">
        <v>6</v>
      </c>
      <c r="G1710" s="40" t="s">
        <v>138</v>
      </c>
      <c r="H1710" s="40" t="s">
        <v>152</v>
      </c>
      <c r="I1710" s="1014" t="s">
        <v>182</v>
      </c>
      <c r="J1710" s="303">
        <v>0</v>
      </c>
      <c r="K1710" s="304">
        <v>0</v>
      </c>
      <c r="L1710" s="305">
        <v>0</v>
      </c>
      <c r="M1710" s="305">
        <v>0</v>
      </c>
      <c r="N1710" s="303">
        <v>0</v>
      </c>
      <c r="O1710" s="306">
        <v>0</v>
      </c>
      <c r="P1710" s="303">
        <v>0</v>
      </c>
      <c r="Q1710" s="171">
        <f>VLOOKUP(C1710&amp;D1710&amp;A1710,'Delivery Counts'!$A$87:$I$118,8,FALSE)</f>
        <v>0</v>
      </c>
      <c r="R1710" s="171">
        <f>VLOOKUP(C1710&amp;D1710&amp;A1710,'Delivery Counts'!$A$87:$I$118,9,FALSE)</f>
        <v>0</v>
      </c>
      <c r="S1710" s="16">
        <f t="shared" si="97"/>
        <v>0</v>
      </c>
      <c r="T1710" s="237"/>
      <c r="U1710" s="237"/>
    </row>
    <row r="1711" spans="1:21" s="172" customFormat="1">
      <c r="A1711" s="38">
        <v>27</v>
      </c>
      <c r="B1711" s="39">
        <f t="shared" si="96"/>
        <v>0</v>
      </c>
      <c r="C1711" s="39" t="str">
        <f t="shared" si="93"/>
        <v>2020 Initial Year</v>
      </c>
      <c r="D1711" s="40">
        <v>4</v>
      </c>
      <c r="E1711" s="40">
        <v>27</v>
      </c>
      <c r="F1711" s="40">
        <v>6</v>
      </c>
      <c r="G1711" s="40" t="s">
        <v>138</v>
      </c>
      <c r="H1711" s="40" t="s">
        <v>70</v>
      </c>
      <c r="I1711" s="1014" t="s">
        <v>265</v>
      </c>
      <c r="J1711" s="303">
        <v>0</v>
      </c>
      <c r="K1711" s="304">
        <v>0</v>
      </c>
      <c r="L1711" s="305">
        <v>0</v>
      </c>
      <c r="M1711" s="305">
        <v>0</v>
      </c>
      <c r="N1711" s="303">
        <v>0</v>
      </c>
      <c r="O1711" s="306">
        <v>0</v>
      </c>
      <c r="P1711" s="303">
        <v>0</v>
      </c>
      <c r="Q1711" s="171">
        <f>VLOOKUP(C1711&amp;D1711&amp;A1711,'Delivery Counts'!$A$87:$I$118,8,FALSE)</f>
        <v>0</v>
      </c>
      <c r="R1711" s="171">
        <f>VLOOKUP(C1711&amp;D1711&amp;A1711,'Delivery Counts'!$A$87:$I$118,9,FALSE)</f>
        <v>0</v>
      </c>
      <c r="S1711" s="16">
        <f t="shared" si="97"/>
        <v>0</v>
      </c>
      <c r="T1711" s="237"/>
      <c r="U1711" s="237"/>
    </row>
    <row r="1712" spans="1:21" s="172" customFormat="1">
      <c r="A1712" s="38">
        <v>27</v>
      </c>
      <c r="B1712" s="39">
        <f t="shared" si="96"/>
        <v>0</v>
      </c>
      <c r="C1712" s="39" t="str">
        <f t="shared" si="93"/>
        <v>2020 Initial Year</v>
      </c>
      <c r="D1712" s="40">
        <v>4</v>
      </c>
      <c r="E1712" s="40">
        <v>27</v>
      </c>
      <c r="F1712" s="40">
        <v>6</v>
      </c>
      <c r="G1712" s="40" t="s">
        <v>138</v>
      </c>
      <c r="H1712" s="40" t="s">
        <v>71</v>
      </c>
      <c r="I1712" s="1014" t="s">
        <v>266</v>
      </c>
      <c r="J1712" s="303">
        <v>0</v>
      </c>
      <c r="K1712" s="304">
        <v>0</v>
      </c>
      <c r="L1712" s="305">
        <v>0</v>
      </c>
      <c r="M1712" s="305">
        <v>0</v>
      </c>
      <c r="N1712" s="303">
        <v>0</v>
      </c>
      <c r="O1712" s="306">
        <v>0</v>
      </c>
      <c r="P1712" s="303">
        <v>0</v>
      </c>
      <c r="Q1712" s="171">
        <f>VLOOKUP(C1712&amp;D1712&amp;A1712,'Delivery Counts'!$A$87:$I$118,8,FALSE)</f>
        <v>0</v>
      </c>
      <c r="R1712" s="171">
        <f>VLOOKUP(C1712&amp;D1712&amp;A1712,'Delivery Counts'!$A$87:$I$118,9,FALSE)</f>
        <v>0</v>
      </c>
      <c r="S1712" s="16">
        <f t="shared" si="97"/>
        <v>0</v>
      </c>
      <c r="T1712" s="237"/>
      <c r="U1712" s="237"/>
    </row>
    <row r="1713" spans="1:21" s="172" customFormat="1">
      <c r="A1713" s="38">
        <v>27</v>
      </c>
      <c r="B1713" s="39">
        <f t="shared" si="96"/>
        <v>0</v>
      </c>
      <c r="C1713" s="39" t="str">
        <f t="shared" si="93"/>
        <v>2020 Initial Year</v>
      </c>
      <c r="D1713" s="40">
        <v>4</v>
      </c>
      <c r="E1713" s="40">
        <v>27</v>
      </c>
      <c r="F1713" s="40">
        <v>6</v>
      </c>
      <c r="G1713" s="40" t="s">
        <v>138</v>
      </c>
      <c r="H1713" s="40" t="s">
        <v>72</v>
      </c>
      <c r="I1713" s="1014" t="s">
        <v>527</v>
      </c>
      <c r="J1713" s="303">
        <v>0</v>
      </c>
      <c r="K1713" s="304">
        <v>0</v>
      </c>
      <c r="L1713" s="305">
        <v>0</v>
      </c>
      <c r="M1713" s="305">
        <v>0</v>
      </c>
      <c r="N1713" s="303">
        <v>0</v>
      </c>
      <c r="O1713" s="306">
        <v>0</v>
      </c>
      <c r="P1713" s="303">
        <v>0</v>
      </c>
      <c r="Q1713" s="171">
        <f>VLOOKUP(C1713&amp;D1713&amp;A1713,'Delivery Counts'!$A$87:$I$118,8,FALSE)</f>
        <v>0</v>
      </c>
      <c r="R1713" s="171">
        <f>VLOOKUP(C1713&amp;D1713&amp;A1713,'Delivery Counts'!$A$87:$I$118,9,FALSE)</f>
        <v>0</v>
      </c>
      <c r="S1713" s="16">
        <f t="shared" si="97"/>
        <v>0</v>
      </c>
      <c r="T1713" s="237"/>
      <c r="U1713" s="237"/>
    </row>
    <row r="1714" spans="1:21" s="172" customFormat="1">
      <c r="A1714" s="38">
        <v>27</v>
      </c>
      <c r="B1714" s="39">
        <f t="shared" si="96"/>
        <v>0</v>
      </c>
      <c r="C1714" s="39" t="str">
        <f t="shared" si="93"/>
        <v>2020 Initial Year</v>
      </c>
      <c r="D1714" s="40">
        <v>4</v>
      </c>
      <c r="E1714" s="40">
        <v>27</v>
      </c>
      <c r="F1714" s="40">
        <v>6</v>
      </c>
      <c r="G1714" s="40" t="s">
        <v>138</v>
      </c>
      <c r="H1714" s="40" t="s">
        <v>73</v>
      </c>
      <c r="I1714" s="1014" t="s">
        <v>528</v>
      </c>
      <c r="J1714" s="303">
        <v>0</v>
      </c>
      <c r="K1714" s="304">
        <v>0</v>
      </c>
      <c r="L1714" s="305">
        <v>0</v>
      </c>
      <c r="M1714" s="305">
        <v>0</v>
      </c>
      <c r="N1714" s="303">
        <v>0</v>
      </c>
      <c r="O1714" s="306">
        <v>0</v>
      </c>
      <c r="P1714" s="303">
        <v>0</v>
      </c>
      <c r="Q1714" s="171">
        <f>VLOOKUP(C1714&amp;D1714&amp;A1714,'Delivery Counts'!$A$87:$I$118,8,FALSE)</f>
        <v>0</v>
      </c>
      <c r="R1714" s="171">
        <f>VLOOKUP(C1714&amp;D1714&amp;A1714,'Delivery Counts'!$A$87:$I$118,9,FALSE)</f>
        <v>0</v>
      </c>
      <c r="S1714" s="16">
        <f t="shared" si="97"/>
        <v>0</v>
      </c>
      <c r="T1714" s="237"/>
      <c r="U1714" s="237"/>
    </row>
    <row r="1715" spans="1:21" s="172" customFormat="1">
      <c r="A1715" s="38">
        <v>27</v>
      </c>
      <c r="B1715" s="39">
        <f t="shared" si="96"/>
        <v>0</v>
      </c>
      <c r="C1715" s="39" t="str">
        <f t="shared" si="93"/>
        <v>2020 Initial Year</v>
      </c>
      <c r="D1715" s="40">
        <v>4</v>
      </c>
      <c r="E1715" s="40">
        <v>27</v>
      </c>
      <c r="F1715" s="40">
        <v>6</v>
      </c>
      <c r="G1715" s="40" t="s">
        <v>138</v>
      </c>
      <c r="H1715" s="40" t="s">
        <v>409</v>
      </c>
      <c r="I1715" s="1014" t="s">
        <v>803</v>
      </c>
      <c r="J1715" s="303">
        <v>0</v>
      </c>
      <c r="K1715" s="304">
        <v>0</v>
      </c>
      <c r="L1715" s="305">
        <v>0</v>
      </c>
      <c r="M1715" s="305">
        <v>0</v>
      </c>
      <c r="N1715" s="303">
        <v>0</v>
      </c>
      <c r="O1715" s="306">
        <v>0</v>
      </c>
      <c r="P1715" s="303">
        <v>0</v>
      </c>
      <c r="Q1715" s="171">
        <f>VLOOKUP(C1715&amp;D1715&amp;A1715,'Delivery Counts'!$A$87:$I$118,8,FALSE)</f>
        <v>0</v>
      </c>
      <c r="R1715" s="171">
        <f>VLOOKUP(C1715&amp;D1715&amp;A1715,'Delivery Counts'!$A$87:$I$118,9,FALSE)</f>
        <v>0</v>
      </c>
      <c r="S1715" s="16">
        <f t="shared" si="97"/>
        <v>0</v>
      </c>
      <c r="T1715" s="237"/>
      <c r="U1715" s="237"/>
    </row>
    <row r="1716" spans="1:21" s="172" customFormat="1">
      <c r="A1716" s="38">
        <v>28</v>
      </c>
      <c r="B1716" s="39">
        <f t="shared" si="64"/>
        <v>0</v>
      </c>
      <c r="C1716" s="39" t="str">
        <f t="shared" si="93"/>
        <v>2020 Initial Year</v>
      </c>
      <c r="D1716" s="40">
        <v>4</v>
      </c>
      <c r="E1716" s="40">
        <v>28</v>
      </c>
      <c r="F1716" s="662">
        <v>6</v>
      </c>
      <c r="G1716" s="40" t="s">
        <v>139</v>
      </c>
      <c r="H1716" s="40" t="s">
        <v>211</v>
      </c>
      <c r="I1716" s="640" t="s">
        <v>261</v>
      </c>
      <c r="J1716" s="303">
        <v>0</v>
      </c>
      <c r="K1716" s="304">
        <v>0</v>
      </c>
      <c r="L1716" s="305">
        <v>0</v>
      </c>
      <c r="M1716" s="305">
        <v>0</v>
      </c>
      <c r="N1716" s="303">
        <v>0</v>
      </c>
      <c r="O1716" s="306">
        <v>0</v>
      </c>
      <c r="P1716" s="303">
        <v>0</v>
      </c>
      <c r="Q1716" s="171">
        <f>VLOOKUP(C1716&amp;D1716&amp;A1716,'Delivery Counts'!$A$87:$I$118,8,FALSE)</f>
        <v>0</v>
      </c>
      <c r="R1716" s="171">
        <f>VLOOKUP(C1716&amp;D1716&amp;A1716,'Delivery Counts'!$A$87:$I$118,9,FALSE)</f>
        <v>0</v>
      </c>
      <c r="S1716" s="16">
        <f t="shared" si="94"/>
        <v>0</v>
      </c>
      <c r="T1716" s="237"/>
      <c r="U1716" s="237"/>
    </row>
    <row r="1717" spans="1:21" s="172" customFormat="1">
      <c r="A1717" s="38">
        <v>28</v>
      </c>
      <c r="B1717" s="39">
        <f t="shared" ref="B1717:B1732" si="98">$B$6</f>
        <v>0</v>
      </c>
      <c r="C1717" s="39" t="str">
        <f t="shared" si="93"/>
        <v>2020 Initial Year</v>
      </c>
      <c r="D1717" s="40">
        <v>4</v>
      </c>
      <c r="E1717" s="40">
        <v>28</v>
      </c>
      <c r="F1717" s="662">
        <v>6</v>
      </c>
      <c r="G1717" s="311" t="s">
        <v>139</v>
      </c>
      <c r="H1717" s="40" t="s">
        <v>214</v>
      </c>
      <c r="I1717" s="658" t="s">
        <v>676</v>
      </c>
      <c r="J1717" s="303">
        <v>0</v>
      </c>
      <c r="K1717" s="304">
        <v>0</v>
      </c>
      <c r="L1717" s="305">
        <v>0</v>
      </c>
      <c r="M1717" s="305">
        <v>0</v>
      </c>
      <c r="N1717" s="303">
        <v>0</v>
      </c>
      <c r="O1717" s="306">
        <v>0</v>
      </c>
      <c r="P1717" s="303">
        <v>0</v>
      </c>
      <c r="Q1717" s="171">
        <f>VLOOKUP(C1717&amp;D1717&amp;A1717,'Delivery Counts'!$A$87:$I$118,8,FALSE)</f>
        <v>0</v>
      </c>
      <c r="R1717" s="171">
        <f>VLOOKUP(C1717&amp;D1717&amp;A1717,'Delivery Counts'!$A$87:$I$118,9,FALSE)</f>
        <v>0</v>
      </c>
      <c r="S1717" s="16">
        <f t="shared" si="94"/>
        <v>0</v>
      </c>
      <c r="T1717" s="237"/>
      <c r="U1717" s="237"/>
    </row>
    <row r="1718" spans="1:21" s="172" customFormat="1">
      <c r="A1718" s="38">
        <v>28</v>
      </c>
      <c r="B1718" s="39">
        <f t="shared" si="98"/>
        <v>0</v>
      </c>
      <c r="C1718" s="39" t="str">
        <f t="shared" si="93"/>
        <v>2020 Initial Year</v>
      </c>
      <c r="D1718" s="40">
        <v>4</v>
      </c>
      <c r="E1718" s="40">
        <v>28</v>
      </c>
      <c r="F1718" s="662">
        <v>6</v>
      </c>
      <c r="G1718" s="311" t="s">
        <v>139</v>
      </c>
      <c r="H1718" s="40" t="s">
        <v>215</v>
      </c>
      <c r="I1718" s="658" t="s">
        <v>216</v>
      </c>
      <c r="J1718" s="303">
        <v>0</v>
      </c>
      <c r="K1718" s="304">
        <v>0</v>
      </c>
      <c r="L1718" s="305">
        <v>0</v>
      </c>
      <c r="M1718" s="305">
        <v>0</v>
      </c>
      <c r="N1718" s="303">
        <v>0</v>
      </c>
      <c r="O1718" s="306">
        <v>0</v>
      </c>
      <c r="P1718" s="303">
        <v>0</v>
      </c>
      <c r="Q1718" s="171">
        <f>VLOOKUP(C1718&amp;D1718&amp;A1718,'Delivery Counts'!$A$87:$I$118,8,FALSE)</f>
        <v>0</v>
      </c>
      <c r="R1718" s="171">
        <f>VLOOKUP(C1718&amp;D1718&amp;A1718,'Delivery Counts'!$A$87:$I$118,9,FALSE)</f>
        <v>0</v>
      </c>
      <c r="S1718" s="16">
        <f t="shared" si="94"/>
        <v>0</v>
      </c>
      <c r="T1718" s="237"/>
      <c r="U1718" s="237"/>
    </row>
    <row r="1719" spans="1:21">
      <c r="A1719" s="38">
        <v>28</v>
      </c>
      <c r="B1719" s="39">
        <f t="shared" si="98"/>
        <v>0</v>
      </c>
      <c r="C1719" s="39" t="str">
        <f t="shared" si="93"/>
        <v>2020 Initial Year</v>
      </c>
      <c r="D1719" s="40">
        <v>4</v>
      </c>
      <c r="E1719" s="40">
        <v>28</v>
      </c>
      <c r="F1719" s="662">
        <v>6</v>
      </c>
      <c r="G1719" s="311" t="s">
        <v>139</v>
      </c>
      <c r="H1719" s="40" t="s">
        <v>217</v>
      </c>
      <c r="I1719" s="658" t="s">
        <v>262</v>
      </c>
      <c r="J1719" s="303">
        <v>0</v>
      </c>
      <c r="K1719" s="304">
        <v>0</v>
      </c>
      <c r="L1719" s="305">
        <v>0</v>
      </c>
      <c r="M1719" s="305">
        <v>0</v>
      </c>
      <c r="N1719" s="303">
        <v>0</v>
      </c>
      <c r="O1719" s="306">
        <v>0</v>
      </c>
      <c r="P1719" s="303">
        <v>0</v>
      </c>
      <c r="Q1719" s="171">
        <f>VLOOKUP(C1719&amp;D1719&amp;A1719,'Delivery Counts'!$A$87:$I$118,8,FALSE)</f>
        <v>0</v>
      </c>
      <c r="R1719" s="171">
        <f>VLOOKUP(C1719&amp;D1719&amp;A1719,'Delivery Counts'!$A$87:$I$118,9,FALSE)</f>
        <v>0</v>
      </c>
      <c r="S1719" s="16">
        <f t="shared" si="94"/>
        <v>0</v>
      </c>
    </row>
    <row r="1720" spans="1:21">
      <c r="A1720" s="38">
        <v>28</v>
      </c>
      <c r="B1720" s="39">
        <f t="shared" si="98"/>
        <v>0</v>
      </c>
      <c r="C1720" s="39" t="str">
        <f t="shared" si="93"/>
        <v>2020 Initial Year</v>
      </c>
      <c r="D1720" s="40">
        <v>4</v>
      </c>
      <c r="E1720" s="40">
        <v>28</v>
      </c>
      <c r="F1720" s="662">
        <v>6</v>
      </c>
      <c r="G1720" s="311" t="s">
        <v>139</v>
      </c>
      <c r="H1720" s="40" t="s">
        <v>218</v>
      </c>
      <c r="I1720" s="658" t="s">
        <v>677</v>
      </c>
      <c r="J1720" s="303">
        <v>0</v>
      </c>
      <c r="K1720" s="304">
        <v>0</v>
      </c>
      <c r="L1720" s="305">
        <v>0</v>
      </c>
      <c r="M1720" s="305">
        <v>0</v>
      </c>
      <c r="N1720" s="303">
        <v>0</v>
      </c>
      <c r="O1720" s="306">
        <v>0</v>
      </c>
      <c r="P1720" s="303">
        <v>0</v>
      </c>
      <c r="Q1720" s="171">
        <f>VLOOKUP(C1720&amp;D1720&amp;A1720,'Delivery Counts'!$A$87:$I$118,8,FALSE)</f>
        <v>0</v>
      </c>
      <c r="R1720" s="171">
        <f>VLOOKUP(C1720&amp;D1720&amp;A1720,'Delivery Counts'!$A$87:$I$118,9,FALSE)</f>
        <v>0</v>
      </c>
      <c r="S1720" s="16">
        <f t="shared" si="94"/>
        <v>0</v>
      </c>
    </row>
    <row r="1721" spans="1:21" s="172" customFormat="1">
      <c r="A1721" s="38">
        <v>28</v>
      </c>
      <c r="B1721" s="39">
        <f t="shared" si="98"/>
        <v>0</v>
      </c>
      <c r="C1721" s="39" t="str">
        <f t="shared" si="93"/>
        <v>2020 Initial Year</v>
      </c>
      <c r="D1721" s="40">
        <v>4</v>
      </c>
      <c r="E1721" s="40">
        <v>28</v>
      </c>
      <c r="F1721" s="662">
        <v>6</v>
      </c>
      <c r="G1721" s="311" t="s">
        <v>139</v>
      </c>
      <c r="H1721" s="40" t="s">
        <v>219</v>
      </c>
      <c r="I1721" s="658" t="s">
        <v>263</v>
      </c>
      <c r="J1721" s="303">
        <v>0</v>
      </c>
      <c r="K1721" s="304">
        <v>0</v>
      </c>
      <c r="L1721" s="305">
        <v>0</v>
      </c>
      <c r="M1721" s="305">
        <v>0</v>
      </c>
      <c r="N1721" s="303">
        <v>0</v>
      </c>
      <c r="O1721" s="306">
        <v>0</v>
      </c>
      <c r="P1721" s="303">
        <v>0</v>
      </c>
      <c r="Q1721" s="171">
        <f>VLOOKUP(C1721&amp;D1721&amp;A1721,'Delivery Counts'!$A$87:$I$118,8,FALSE)</f>
        <v>0</v>
      </c>
      <c r="R1721" s="171">
        <f>VLOOKUP(C1721&amp;D1721&amp;A1721,'Delivery Counts'!$A$87:$I$118,9,FALSE)</f>
        <v>0</v>
      </c>
      <c r="S1721" s="16">
        <f t="shared" si="94"/>
        <v>0</v>
      </c>
    </row>
    <row r="1722" spans="1:21" s="172" customFormat="1">
      <c r="A1722" s="38">
        <v>28</v>
      </c>
      <c r="B1722" s="39">
        <f t="shared" si="98"/>
        <v>0</v>
      </c>
      <c r="C1722" s="39" t="str">
        <f t="shared" si="93"/>
        <v>2020 Initial Year</v>
      </c>
      <c r="D1722" s="40">
        <v>4</v>
      </c>
      <c r="E1722" s="40">
        <v>28</v>
      </c>
      <c r="F1722" s="662">
        <v>6</v>
      </c>
      <c r="G1722" s="311" t="s">
        <v>139</v>
      </c>
      <c r="H1722" s="40" t="s">
        <v>220</v>
      </c>
      <c r="I1722" s="658" t="s">
        <v>675</v>
      </c>
      <c r="J1722" s="303">
        <v>0</v>
      </c>
      <c r="K1722" s="304">
        <v>0</v>
      </c>
      <c r="L1722" s="305">
        <v>0</v>
      </c>
      <c r="M1722" s="305">
        <v>0</v>
      </c>
      <c r="N1722" s="303">
        <v>0</v>
      </c>
      <c r="O1722" s="306">
        <v>0</v>
      </c>
      <c r="P1722" s="303">
        <v>0</v>
      </c>
      <c r="Q1722" s="171">
        <f>VLOOKUP(C1722&amp;D1722&amp;A1722,'Delivery Counts'!$A$87:$I$118,8,FALSE)</f>
        <v>0</v>
      </c>
      <c r="R1722" s="171">
        <f>VLOOKUP(C1722&amp;D1722&amp;A1722,'Delivery Counts'!$A$87:$I$118,9,FALSE)</f>
        <v>0</v>
      </c>
      <c r="S1722" s="16">
        <f t="shared" si="94"/>
        <v>0</v>
      </c>
      <c r="T1722" s="237"/>
      <c r="U1722" s="237"/>
    </row>
    <row r="1723" spans="1:21" s="172" customFormat="1">
      <c r="A1723" s="38">
        <v>28</v>
      </c>
      <c r="B1723" s="39">
        <f t="shared" si="98"/>
        <v>0</v>
      </c>
      <c r="C1723" s="39" t="str">
        <f t="shared" si="93"/>
        <v>2020 Initial Year</v>
      </c>
      <c r="D1723" s="40">
        <v>4</v>
      </c>
      <c r="E1723" s="40">
        <v>28</v>
      </c>
      <c r="F1723" s="662">
        <v>6</v>
      </c>
      <c r="G1723" s="311" t="s">
        <v>139</v>
      </c>
      <c r="H1723" s="40" t="s">
        <v>221</v>
      </c>
      <c r="I1723" s="658" t="s">
        <v>264</v>
      </c>
      <c r="J1723" s="303">
        <v>0</v>
      </c>
      <c r="K1723" s="304">
        <v>0</v>
      </c>
      <c r="L1723" s="305">
        <v>0</v>
      </c>
      <c r="M1723" s="305">
        <v>0</v>
      </c>
      <c r="N1723" s="303">
        <v>0</v>
      </c>
      <c r="O1723" s="306">
        <v>0</v>
      </c>
      <c r="P1723" s="303">
        <v>0</v>
      </c>
      <c r="Q1723" s="171">
        <f>VLOOKUP(C1723&amp;D1723&amp;A1723,'Delivery Counts'!$A$87:$I$118,8,FALSE)</f>
        <v>0</v>
      </c>
      <c r="R1723" s="171">
        <f>VLOOKUP(C1723&amp;D1723&amp;A1723,'Delivery Counts'!$A$87:$I$118,9,FALSE)</f>
        <v>0</v>
      </c>
      <c r="S1723" s="16">
        <f t="shared" si="94"/>
        <v>0</v>
      </c>
      <c r="T1723" s="237"/>
      <c r="U1723" s="237"/>
    </row>
    <row r="1724" spans="1:21" s="172" customFormat="1">
      <c r="A1724" s="38">
        <v>28</v>
      </c>
      <c r="B1724" s="39">
        <f t="shared" si="98"/>
        <v>0</v>
      </c>
      <c r="C1724" s="39" t="str">
        <f t="shared" si="93"/>
        <v>2020 Initial Year</v>
      </c>
      <c r="D1724" s="40">
        <v>4</v>
      </c>
      <c r="E1724" s="40">
        <v>28</v>
      </c>
      <c r="F1724" s="662">
        <v>6</v>
      </c>
      <c r="G1724" s="311" t="s">
        <v>139</v>
      </c>
      <c r="H1724" s="40" t="s">
        <v>222</v>
      </c>
      <c r="I1724" s="658" t="s">
        <v>206</v>
      </c>
      <c r="J1724" s="303">
        <v>0</v>
      </c>
      <c r="K1724" s="304">
        <v>0</v>
      </c>
      <c r="L1724" s="305">
        <v>0</v>
      </c>
      <c r="M1724" s="305">
        <v>0</v>
      </c>
      <c r="N1724" s="303">
        <v>0</v>
      </c>
      <c r="O1724" s="306">
        <v>0</v>
      </c>
      <c r="P1724" s="303">
        <v>0</v>
      </c>
      <c r="Q1724" s="171">
        <f>VLOOKUP(C1724&amp;D1724&amp;A1724,'Delivery Counts'!$A$87:$I$118,8,FALSE)</f>
        <v>0</v>
      </c>
      <c r="R1724" s="171">
        <f>VLOOKUP(C1724&amp;D1724&amp;A1724,'Delivery Counts'!$A$87:$I$118,9,FALSE)</f>
        <v>0</v>
      </c>
      <c r="S1724" s="16">
        <f t="shared" si="94"/>
        <v>0</v>
      </c>
      <c r="T1724" s="237"/>
      <c r="U1724" s="237"/>
    </row>
    <row r="1725" spans="1:21" s="172" customFormat="1">
      <c r="A1725" s="38">
        <v>28</v>
      </c>
      <c r="B1725" s="39">
        <f t="shared" si="98"/>
        <v>0</v>
      </c>
      <c r="C1725" s="39" t="str">
        <f t="shared" si="93"/>
        <v>2020 Initial Year</v>
      </c>
      <c r="D1725" s="40">
        <v>4</v>
      </c>
      <c r="E1725" s="40">
        <v>28</v>
      </c>
      <c r="F1725" s="662">
        <v>6</v>
      </c>
      <c r="G1725" s="311" t="s">
        <v>139</v>
      </c>
      <c r="H1725" s="40" t="s">
        <v>223</v>
      </c>
      <c r="I1725" s="658" t="s">
        <v>181</v>
      </c>
      <c r="J1725" s="303">
        <v>0</v>
      </c>
      <c r="K1725" s="304">
        <v>0</v>
      </c>
      <c r="L1725" s="305">
        <v>0</v>
      </c>
      <c r="M1725" s="305">
        <v>0</v>
      </c>
      <c r="N1725" s="303">
        <v>0</v>
      </c>
      <c r="O1725" s="306">
        <v>0</v>
      </c>
      <c r="P1725" s="303">
        <v>0</v>
      </c>
      <c r="Q1725" s="171">
        <f>VLOOKUP(C1725&amp;D1725&amp;A1725,'Delivery Counts'!$A$87:$I$118,8,FALSE)</f>
        <v>0</v>
      </c>
      <c r="R1725" s="171">
        <f>VLOOKUP(C1725&amp;D1725&amp;A1725,'Delivery Counts'!$A$87:$I$118,9,FALSE)</f>
        <v>0</v>
      </c>
      <c r="S1725" s="16">
        <f t="shared" si="94"/>
        <v>0</v>
      </c>
      <c r="T1725" s="237"/>
      <c r="U1725" s="237"/>
    </row>
    <row r="1726" spans="1:21" s="172" customFormat="1">
      <c r="A1726" s="38">
        <v>28</v>
      </c>
      <c r="B1726" s="39">
        <f t="shared" si="98"/>
        <v>0</v>
      </c>
      <c r="C1726" s="39" t="str">
        <f t="shared" si="93"/>
        <v>2020 Initial Year</v>
      </c>
      <c r="D1726" s="40">
        <v>4</v>
      </c>
      <c r="E1726" s="40">
        <v>28</v>
      </c>
      <c r="F1726" s="662">
        <v>6</v>
      </c>
      <c r="G1726" s="311" t="s">
        <v>139</v>
      </c>
      <c r="H1726" s="40" t="s">
        <v>150</v>
      </c>
      <c r="I1726" s="658" t="s">
        <v>204</v>
      </c>
      <c r="J1726" s="303">
        <v>0</v>
      </c>
      <c r="K1726" s="304">
        <v>0</v>
      </c>
      <c r="L1726" s="305">
        <v>0</v>
      </c>
      <c r="M1726" s="305">
        <v>0</v>
      </c>
      <c r="N1726" s="303">
        <v>0</v>
      </c>
      <c r="O1726" s="306">
        <v>0</v>
      </c>
      <c r="P1726" s="303">
        <v>0</v>
      </c>
      <c r="Q1726" s="171">
        <f>VLOOKUP(C1726&amp;D1726&amp;A1726,'Delivery Counts'!$A$87:$I$118,8,FALSE)</f>
        <v>0</v>
      </c>
      <c r="R1726" s="171">
        <f>VLOOKUP(C1726&amp;D1726&amp;A1726,'Delivery Counts'!$A$87:$I$118,9,FALSE)</f>
        <v>0</v>
      </c>
      <c r="S1726" s="16">
        <f t="shared" si="94"/>
        <v>0</v>
      </c>
      <c r="T1726" s="237"/>
      <c r="U1726" s="237"/>
    </row>
    <row r="1727" spans="1:21" s="172" customFormat="1">
      <c r="A1727" s="38">
        <v>28</v>
      </c>
      <c r="B1727" s="39">
        <f t="shared" si="98"/>
        <v>0</v>
      </c>
      <c r="C1727" s="39" t="str">
        <f t="shared" si="93"/>
        <v>2020 Initial Year</v>
      </c>
      <c r="D1727" s="40">
        <v>4</v>
      </c>
      <c r="E1727" s="40">
        <v>28</v>
      </c>
      <c r="F1727" s="662">
        <v>6</v>
      </c>
      <c r="G1727" s="311" t="s">
        <v>139</v>
      </c>
      <c r="H1727" s="40" t="s">
        <v>151</v>
      </c>
      <c r="I1727" s="658" t="s">
        <v>205</v>
      </c>
      <c r="J1727" s="303">
        <v>0</v>
      </c>
      <c r="K1727" s="304">
        <v>0</v>
      </c>
      <c r="L1727" s="305">
        <v>0</v>
      </c>
      <c r="M1727" s="305">
        <v>0</v>
      </c>
      <c r="N1727" s="303">
        <v>0</v>
      </c>
      <c r="O1727" s="306">
        <v>0</v>
      </c>
      <c r="P1727" s="303">
        <v>0</v>
      </c>
      <c r="Q1727" s="171">
        <f>VLOOKUP(C1727&amp;D1727&amp;A1727,'Delivery Counts'!$A$87:$I$118,8,FALSE)</f>
        <v>0</v>
      </c>
      <c r="R1727" s="171">
        <f>VLOOKUP(C1727&amp;D1727&amp;A1727,'Delivery Counts'!$A$87:$I$118,9,FALSE)</f>
        <v>0</v>
      </c>
      <c r="S1727" s="16">
        <f t="shared" si="94"/>
        <v>0</v>
      </c>
      <c r="T1727" s="237"/>
      <c r="U1727" s="237"/>
    </row>
    <row r="1728" spans="1:21" s="172" customFormat="1">
      <c r="A1728" s="38">
        <v>28</v>
      </c>
      <c r="B1728" s="39">
        <f t="shared" si="98"/>
        <v>0</v>
      </c>
      <c r="C1728" s="39" t="str">
        <f t="shared" si="93"/>
        <v>2020 Initial Year</v>
      </c>
      <c r="D1728" s="40">
        <v>4</v>
      </c>
      <c r="E1728" s="40">
        <v>28</v>
      </c>
      <c r="F1728" s="662">
        <v>6</v>
      </c>
      <c r="G1728" s="311" t="s">
        <v>139</v>
      </c>
      <c r="H1728" s="40" t="s">
        <v>152</v>
      </c>
      <c r="I1728" s="658" t="s">
        <v>182</v>
      </c>
      <c r="J1728" s="303">
        <v>0</v>
      </c>
      <c r="K1728" s="304">
        <v>0</v>
      </c>
      <c r="L1728" s="305">
        <v>0</v>
      </c>
      <c r="M1728" s="305">
        <v>0</v>
      </c>
      <c r="N1728" s="303">
        <v>0</v>
      </c>
      <c r="O1728" s="306">
        <v>0</v>
      </c>
      <c r="P1728" s="303">
        <v>0</v>
      </c>
      <c r="Q1728" s="171">
        <f>VLOOKUP(C1728&amp;D1728&amp;A1728,'Delivery Counts'!$A$87:$I$118,8,FALSE)</f>
        <v>0</v>
      </c>
      <c r="R1728" s="171">
        <f>VLOOKUP(C1728&amp;D1728&amp;A1728,'Delivery Counts'!$A$87:$I$118,9,FALSE)</f>
        <v>0</v>
      </c>
      <c r="S1728" s="16">
        <f t="shared" si="94"/>
        <v>0</v>
      </c>
      <c r="T1728" s="237"/>
      <c r="U1728" s="237"/>
    </row>
    <row r="1729" spans="1:21" s="172" customFormat="1">
      <c r="A1729" s="38">
        <v>28</v>
      </c>
      <c r="B1729" s="39">
        <f t="shared" si="98"/>
        <v>0</v>
      </c>
      <c r="C1729" s="39" t="str">
        <f t="shared" si="93"/>
        <v>2020 Initial Year</v>
      </c>
      <c r="D1729" s="40">
        <v>4</v>
      </c>
      <c r="E1729" s="40">
        <v>28</v>
      </c>
      <c r="F1729" s="662">
        <v>6</v>
      </c>
      <c r="G1729" s="311" t="s">
        <v>139</v>
      </c>
      <c r="H1729" s="40" t="s">
        <v>70</v>
      </c>
      <c r="I1729" s="658" t="s">
        <v>265</v>
      </c>
      <c r="J1729" s="303">
        <v>0</v>
      </c>
      <c r="K1729" s="304">
        <v>0</v>
      </c>
      <c r="L1729" s="305">
        <v>0</v>
      </c>
      <c r="M1729" s="305">
        <v>0</v>
      </c>
      <c r="N1729" s="303">
        <v>0</v>
      </c>
      <c r="O1729" s="306">
        <v>0</v>
      </c>
      <c r="P1729" s="303">
        <v>0</v>
      </c>
      <c r="Q1729" s="171">
        <f>VLOOKUP(C1729&amp;D1729&amp;A1729,'Delivery Counts'!$A$87:$I$118,8,FALSE)</f>
        <v>0</v>
      </c>
      <c r="R1729" s="171">
        <f>VLOOKUP(C1729&amp;D1729&amp;A1729,'Delivery Counts'!$A$87:$I$118,9,FALSE)</f>
        <v>0</v>
      </c>
      <c r="S1729" s="16">
        <f t="shared" si="94"/>
        <v>0</v>
      </c>
      <c r="T1729" s="237"/>
      <c r="U1729" s="237"/>
    </row>
    <row r="1730" spans="1:21" s="172" customFormat="1">
      <c r="A1730" s="38">
        <v>28</v>
      </c>
      <c r="B1730" s="39">
        <f t="shared" si="98"/>
        <v>0</v>
      </c>
      <c r="C1730" s="39" t="str">
        <f t="shared" si="93"/>
        <v>2020 Initial Year</v>
      </c>
      <c r="D1730" s="40">
        <v>4</v>
      </c>
      <c r="E1730" s="40">
        <v>28</v>
      </c>
      <c r="F1730" s="662">
        <v>6</v>
      </c>
      <c r="G1730" s="311" t="s">
        <v>139</v>
      </c>
      <c r="H1730" s="40" t="s">
        <v>71</v>
      </c>
      <c r="I1730" s="658" t="s">
        <v>266</v>
      </c>
      <c r="J1730" s="303">
        <v>0</v>
      </c>
      <c r="K1730" s="304">
        <v>0</v>
      </c>
      <c r="L1730" s="305">
        <v>0</v>
      </c>
      <c r="M1730" s="305">
        <v>0</v>
      </c>
      <c r="N1730" s="303">
        <v>0</v>
      </c>
      <c r="O1730" s="306">
        <v>0</v>
      </c>
      <c r="P1730" s="303">
        <v>0</v>
      </c>
      <c r="Q1730" s="171">
        <f>VLOOKUP(C1730&amp;D1730&amp;A1730,'Delivery Counts'!$A$87:$I$118,8,FALSE)</f>
        <v>0</v>
      </c>
      <c r="R1730" s="171">
        <f>VLOOKUP(C1730&amp;D1730&amp;A1730,'Delivery Counts'!$A$87:$I$118,9,FALSE)</f>
        <v>0</v>
      </c>
      <c r="S1730" s="16">
        <f t="shared" si="94"/>
        <v>0</v>
      </c>
      <c r="T1730" s="237"/>
      <c r="U1730" s="237"/>
    </row>
    <row r="1731" spans="1:21" s="172" customFormat="1">
      <c r="A1731" s="38">
        <v>28</v>
      </c>
      <c r="B1731" s="39">
        <f t="shared" si="98"/>
        <v>0</v>
      </c>
      <c r="C1731" s="39" t="str">
        <f t="shared" si="93"/>
        <v>2020 Initial Year</v>
      </c>
      <c r="D1731" s="40">
        <v>4</v>
      </c>
      <c r="E1731" s="40">
        <v>28</v>
      </c>
      <c r="F1731" s="662">
        <v>6</v>
      </c>
      <c r="G1731" s="311" t="s">
        <v>139</v>
      </c>
      <c r="H1731" s="40" t="s">
        <v>72</v>
      </c>
      <c r="I1731" s="658" t="s">
        <v>527</v>
      </c>
      <c r="J1731" s="303">
        <v>0</v>
      </c>
      <c r="K1731" s="304">
        <v>0</v>
      </c>
      <c r="L1731" s="305">
        <v>0</v>
      </c>
      <c r="M1731" s="305">
        <v>0</v>
      </c>
      <c r="N1731" s="303">
        <v>0</v>
      </c>
      <c r="O1731" s="306">
        <v>0</v>
      </c>
      <c r="P1731" s="303">
        <v>0</v>
      </c>
      <c r="Q1731" s="171">
        <f>VLOOKUP(C1731&amp;D1731&amp;A1731,'Delivery Counts'!$A$87:$I$118,8,FALSE)</f>
        <v>0</v>
      </c>
      <c r="R1731" s="171">
        <f>VLOOKUP(C1731&amp;D1731&amp;A1731,'Delivery Counts'!$A$87:$I$118,9,FALSE)</f>
        <v>0</v>
      </c>
      <c r="S1731" s="16">
        <f t="shared" si="94"/>
        <v>0</v>
      </c>
      <c r="T1731" s="237"/>
      <c r="U1731" s="237"/>
    </row>
    <row r="1732" spans="1:21" s="172" customFormat="1">
      <c r="A1732" s="38">
        <v>28</v>
      </c>
      <c r="B1732" s="39">
        <f t="shared" si="98"/>
        <v>0</v>
      </c>
      <c r="C1732" s="39" t="str">
        <f t="shared" si="93"/>
        <v>2020 Initial Year</v>
      </c>
      <c r="D1732" s="40">
        <v>4</v>
      </c>
      <c r="E1732" s="40">
        <v>28</v>
      </c>
      <c r="F1732" s="662">
        <v>6</v>
      </c>
      <c r="G1732" s="40" t="s">
        <v>139</v>
      </c>
      <c r="H1732" s="40" t="s">
        <v>73</v>
      </c>
      <c r="I1732" s="658" t="s">
        <v>528</v>
      </c>
      <c r="J1732" s="303">
        <v>0</v>
      </c>
      <c r="K1732" s="304">
        <v>0</v>
      </c>
      <c r="L1732" s="305">
        <v>0</v>
      </c>
      <c r="M1732" s="305">
        <v>0</v>
      </c>
      <c r="N1732" s="303">
        <v>0</v>
      </c>
      <c r="O1732" s="306">
        <v>0</v>
      </c>
      <c r="P1732" s="303">
        <v>0</v>
      </c>
      <c r="Q1732" s="171">
        <f>VLOOKUP(C1732&amp;D1732&amp;A1732,'Delivery Counts'!$A$87:$I$118,8,FALSE)</f>
        <v>0</v>
      </c>
      <c r="R1732" s="171">
        <f>VLOOKUP(C1732&amp;D1732&amp;A1732,'Delivery Counts'!$A$87:$I$118,9,FALSE)</f>
        <v>0</v>
      </c>
      <c r="S1732" s="16">
        <f t="shared" si="94"/>
        <v>0</v>
      </c>
      <c r="T1732" s="237"/>
      <c r="U1732" s="237"/>
    </row>
    <row r="1733" spans="1:21" s="172" customFormat="1" ht="12" thickBot="1">
      <c r="A1733" s="312">
        <v>28</v>
      </c>
      <c r="B1733" s="868">
        <f t="shared" si="64"/>
        <v>0</v>
      </c>
      <c r="C1733" s="868" t="str">
        <f t="shared" si="93"/>
        <v>2020 Initial Year</v>
      </c>
      <c r="D1733" s="869">
        <v>4</v>
      </c>
      <c r="E1733" s="869">
        <v>28</v>
      </c>
      <c r="F1733" s="663">
        <v>6</v>
      </c>
      <c r="G1733" s="869" t="s">
        <v>139</v>
      </c>
      <c r="H1733" s="869" t="s">
        <v>409</v>
      </c>
      <c r="I1733" s="870" t="s">
        <v>803</v>
      </c>
      <c r="J1733" s="871">
        <v>0</v>
      </c>
      <c r="K1733" s="872">
        <v>0</v>
      </c>
      <c r="L1733" s="873">
        <v>0</v>
      </c>
      <c r="M1733" s="873">
        <v>0</v>
      </c>
      <c r="N1733" s="871">
        <v>0</v>
      </c>
      <c r="O1733" s="1010">
        <v>0</v>
      </c>
      <c r="P1733" s="871">
        <v>0</v>
      </c>
      <c r="Q1733" s="1011">
        <f>VLOOKUP(C1733&amp;D1733&amp;A1733,'Delivery Counts'!$A$87:$I$118,8,FALSE)</f>
        <v>0</v>
      </c>
      <c r="R1733" s="1011">
        <f>VLOOKUP(C1733&amp;D1733&amp;A1733,'Delivery Counts'!$A$87:$I$118,9,FALSE)</f>
        <v>0</v>
      </c>
      <c r="S1733" s="313">
        <f t="shared" si="94"/>
        <v>0</v>
      </c>
      <c r="T1733" s="237"/>
      <c r="U1733" s="237"/>
    </row>
    <row r="1734" spans="1:21" s="172" customFormat="1">
      <c r="A1734" s="233"/>
      <c r="B1734" s="231"/>
      <c r="C1734" s="232"/>
      <c r="D1734" s="232"/>
      <c r="E1734" s="40"/>
      <c r="F1734" s="232"/>
      <c r="G1734" s="232"/>
      <c r="H1734" s="231"/>
      <c r="I1734" s="169"/>
      <c r="J1734" s="169"/>
      <c r="K1734" s="169"/>
      <c r="L1734" s="169"/>
      <c r="M1734" s="169"/>
      <c r="N1734" s="169"/>
      <c r="O1734" s="169"/>
      <c r="P1734" s="169"/>
      <c r="Q1734" s="169"/>
      <c r="R1734" s="169"/>
      <c r="T1734" s="237"/>
      <c r="U1734" s="237"/>
    </row>
    <row r="1735" spans="1:21" s="172" customFormat="1" ht="12" thickBot="1">
      <c r="A1735" s="233"/>
      <c r="B1735" s="231"/>
      <c r="C1735" s="232"/>
      <c r="D1735" s="232"/>
      <c r="E1735" s="40"/>
      <c r="F1735" s="232"/>
      <c r="G1735" s="232"/>
      <c r="H1735" s="231"/>
      <c r="I1735" s="169"/>
      <c r="J1735" s="169"/>
      <c r="K1735" s="169"/>
      <c r="L1735" s="169"/>
      <c r="M1735" s="169"/>
      <c r="N1735" s="169"/>
      <c r="O1735" s="169"/>
      <c r="P1735" s="169"/>
      <c r="Q1735" s="169"/>
      <c r="R1735" s="169"/>
      <c r="S1735" s="169"/>
      <c r="T1735" s="237"/>
      <c r="U1735" s="237"/>
    </row>
    <row r="1736" spans="1:21" s="172" customFormat="1" ht="22.5">
      <c r="A1736" s="233"/>
      <c r="B1736" s="231"/>
      <c r="C1736" s="232"/>
      <c r="D1736" s="232"/>
      <c r="E1736" s="799" t="s">
        <v>79</v>
      </c>
      <c r="F1736" s="788"/>
      <c r="G1736" s="788"/>
      <c r="H1736" s="789"/>
      <c r="I1736" s="790" t="s">
        <v>49</v>
      </c>
      <c r="J1736" s="791" t="s">
        <v>240</v>
      </c>
      <c r="K1736" s="790" t="s">
        <v>243</v>
      </c>
      <c r="L1736" s="790" t="s">
        <v>241</v>
      </c>
      <c r="M1736" s="790" t="s">
        <v>242</v>
      </c>
      <c r="N1736" s="790" t="s">
        <v>245</v>
      </c>
      <c r="O1736" s="790" t="s">
        <v>246</v>
      </c>
      <c r="P1736" s="790" t="s">
        <v>549</v>
      </c>
      <c r="Q1736" s="790" t="s">
        <v>37</v>
      </c>
      <c r="R1736" s="790" t="s">
        <v>38</v>
      </c>
      <c r="S1736" s="793" t="s">
        <v>39</v>
      </c>
      <c r="T1736" s="237"/>
      <c r="U1736" s="237"/>
    </row>
    <row r="1737" spans="1:21">
      <c r="E1737" s="800" t="str">
        <f>LEFT(E1741,4)&amp;" Quarter 1 Total"</f>
        <v>2022 Quarter 1 Total</v>
      </c>
      <c r="F1737" s="232"/>
      <c r="G1737" s="232"/>
      <c r="H1737" s="232"/>
      <c r="I1737" s="117">
        <v>0</v>
      </c>
      <c r="J1737" s="17">
        <f t="shared" ref="J1737:P1737" si="99">SUM(J6:J149)</f>
        <v>0</v>
      </c>
      <c r="K1737" s="17">
        <f t="shared" si="99"/>
        <v>0</v>
      </c>
      <c r="L1737" s="107">
        <f t="shared" si="99"/>
        <v>0</v>
      </c>
      <c r="M1737" s="107">
        <f t="shared" si="99"/>
        <v>0</v>
      </c>
      <c r="N1737" s="17">
        <f t="shared" si="99"/>
        <v>0</v>
      </c>
      <c r="O1737" s="107">
        <f t="shared" si="99"/>
        <v>0</v>
      </c>
      <c r="P1737" s="17">
        <f t="shared" si="99"/>
        <v>0</v>
      </c>
      <c r="Q1737" s="107" t="e">
        <f>SUM(Q6:Q149)/18</f>
        <v>#N/A</v>
      </c>
      <c r="R1737" s="107" t="e">
        <f>SUM(R6:R149)/18</f>
        <v>#N/A</v>
      </c>
      <c r="S1737" s="797" t="e">
        <f>SUM(S6:S149)/18</f>
        <v>#N/A</v>
      </c>
    </row>
    <row r="1738" spans="1:21">
      <c r="E1738" s="964" t="str">
        <f>LEFT(E1739,4)&amp;" Quarter 2 Total"</f>
        <v>2022 Quarter 2 Total</v>
      </c>
      <c r="F1738" s="962"/>
      <c r="G1738" s="232"/>
      <c r="H1738" s="232"/>
      <c r="I1738" s="118">
        <v>0</v>
      </c>
      <c r="J1738" s="18">
        <f t="shared" ref="J1738:P1738" si="100">SUM(J150:J293)</f>
        <v>0</v>
      </c>
      <c r="K1738" s="18">
        <f t="shared" si="100"/>
        <v>0</v>
      </c>
      <c r="L1738" s="108">
        <f t="shared" si="100"/>
        <v>0</v>
      </c>
      <c r="M1738" s="108">
        <f t="shared" si="100"/>
        <v>0</v>
      </c>
      <c r="N1738" s="18">
        <f t="shared" si="100"/>
        <v>0</v>
      </c>
      <c r="O1738" s="108">
        <f t="shared" si="100"/>
        <v>0</v>
      </c>
      <c r="P1738" s="18">
        <f t="shared" si="100"/>
        <v>0</v>
      </c>
      <c r="Q1738" s="108" t="e">
        <f>SUM(Q150:Q293)/18</f>
        <v>#N/A</v>
      </c>
      <c r="R1738" s="108" t="e">
        <f>SUM(R150:R293)/18</f>
        <v>#N/A</v>
      </c>
      <c r="S1738" s="16" t="e">
        <f>SUM(S150:S293)/18</f>
        <v>#N/A</v>
      </c>
    </row>
    <row r="1739" spans="1:21">
      <c r="E1739" s="961" t="str">
        <f>LEFT(E1740,4)&amp;" Quarter 3 Total"</f>
        <v>2022 Quarter 3 Total</v>
      </c>
      <c r="F1739" s="962"/>
      <c r="G1739" s="232"/>
      <c r="H1739" s="232"/>
      <c r="I1739" s="965">
        <v>0</v>
      </c>
      <c r="J1739" s="971">
        <f t="shared" ref="J1739:P1739" si="101">SUM(J294:J437)</f>
        <v>0</v>
      </c>
      <c r="K1739" s="18">
        <f t="shared" si="101"/>
        <v>0</v>
      </c>
      <c r="L1739" s="108">
        <f t="shared" si="101"/>
        <v>0</v>
      </c>
      <c r="M1739" s="108">
        <f t="shared" si="101"/>
        <v>0</v>
      </c>
      <c r="N1739" s="18">
        <f t="shared" si="101"/>
        <v>0</v>
      </c>
      <c r="O1739" s="108">
        <f t="shared" si="101"/>
        <v>0</v>
      </c>
      <c r="P1739" s="18">
        <f t="shared" si="101"/>
        <v>0</v>
      </c>
      <c r="Q1739" s="108" t="e">
        <f>SUM(Q294:Q437)/18</f>
        <v>#N/A</v>
      </c>
      <c r="R1739" s="108" t="e">
        <f>SUM(R294:R437)/18</f>
        <v>#N/A</v>
      </c>
      <c r="S1739" s="16" t="e">
        <f>SUM(S294:S437)/18</f>
        <v>#N/A</v>
      </c>
    </row>
    <row r="1740" spans="1:21" ht="12" thickBot="1">
      <c r="E1740" s="963" t="str">
        <f>LEFT(E1741,4)&amp;" Quarter 4 Total"</f>
        <v>2022 Quarter 4 Total</v>
      </c>
      <c r="F1740" s="832"/>
      <c r="G1740" s="832"/>
      <c r="H1740" s="832"/>
      <c r="I1740" s="842">
        <v>0</v>
      </c>
      <c r="J1740" s="262">
        <f t="shared" ref="J1740:P1740" si="102">SUM(J438:J581)</f>
        <v>0</v>
      </c>
      <c r="K1740" s="262">
        <f t="shared" si="102"/>
        <v>0</v>
      </c>
      <c r="L1740" s="833">
        <f t="shared" si="102"/>
        <v>0</v>
      </c>
      <c r="M1740" s="833">
        <f t="shared" si="102"/>
        <v>0</v>
      </c>
      <c r="N1740" s="262">
        <f t="shared" si="102"/>
        <v>0</v>
      </c>
      <c r="O1740" s="833">
        <f t="shared" si="102"/>
        <v>0</v>
      </c>
      <c r="P1740" s="262">
        <f t="shared" si="102"/>
        <v>0</v>
      </c>
      <c r="Q1740" s="833" t="e">
        <f>SUM(Q438:Q581)/18</f>
        <v>#N/A</v>
      </c>
      <c r="R1740" s="833" t="e">
        <f>SUM(R438:R581)/18</f>
        <v>#N/A</v>
      </c>
      <c r="S1740" s="843" t="e">
        <f>SUM(S438:S581)/18</f>
        <v>#N/A</v>
      </c>
    </row>
    <row r="1741" spans="1:21" s="172" customFormat="1" ht="12" thickTop="1">
      <c r="A1741" s="233"/>
      <c r="B1741" s="231"/>
      <c r="C1741" s="232"/>
      <c r="D1741" s="232"/>
      <c r="E1741" s="860" t="str">
        <f>C527&amp;" - All Quarters Grand Total"</f>
        <v>2022 Current Year - All Quarters Grand Total</v>
      </c>
      <c r="F1741" s="855"/>
      <c r="G1741" s="855"/>
      <c r="H1741" s="856"/>
      <c r="I1741" s="857">
        <f>SUM(I1737:I1740)</f>
        <v>0</v>
      </c>
      <c r="J1741" s="263">
        <f t="shared" ref="J1741:O1741" si="103">SUM(J1737:J1740)</f>
        <v>0</v>
      </c>
      <c r="K1741" s="263">
        <f t="shared" si="103"/>
        <v>0</v>
      </c>
      <c r="L1741" s="858">
        <f t="shared" si="103"/>
        <v>0</v>
      </c>
      <c r="M1741" s="858">
        <f t="shared" si="103"/>
        <v>0</v>
      </c>
      <c r="N1741" s="263">
        <f t="shared" si="103"/>
        <v>0</v>
      </c>
      <c r="O1741" s="859">
        <f t="shared" si="103"/>
        <v>0</v>
      </c>
      <c r="P1741" s="263">
        <f t="shared" ref="P1741" si="104">SUM(P1737:P1740)</f>
        <v>0</v>
      </c>
      <c r="Q1741" s="859" t="e">
        <f>SUM(Q1737:Q1740)</f>
        <v>#N/A</v>
      </c>
      <c r="R1741" s="859" t="e">
        <f>SUM(R1737:R1740)</f>
        <v>#N/A</v>
      </c>
      <c r="S1741" s="795" t="e">
        <f>SUM(S1737:S1740)</f>
        <v>#N/A</v>
      </c>
    </row>
    <row r="1742" spans="1:21" s="172" customFormat="1">
      <c r="A1742" s="233"/>
      <c r="B1742" s="231"/>
      <c r="C1742" s="232"/>
      <c r="D1742" s="232"/>
      <c r="E1742" s="800" t="str">
        <f>LEFT(E1746,4)&amp;" Quarter 1 Total"</f>
        <v>2021 Quarter 1 Total</v>
      </c>
      <c r="F1742" s="232"/>
      <c r="G1742" s="232"/>
      <c r="H1742" s="232"/>
      <c r="I1742" s="118">
        <v>0</v>
      </c>
      <c r="J1742" s="18">
        <f t="shared" ref="J1742:P1742" si="105">SUM(J582:J725)</f>
        <v>0</v>
      </c>
      <c r="K1742" s="18">
        <f t="shared" si="105"/>
        <v>0</v>
      </c>
      <c r="L1742" s="108">
        <f t="shared" si="105"/>
        <v>0</v>
      </c>
      <c r="M1742" s="108">
        <f t="shared" si="105"/>
        <v>0</v>
      </c>
      <c r="N1742" s="18">
        <f t="shared" si="105"/>
        <v>0</v>
      </c>
      <c r="O1742" s="108">
        <f t="shared" si="105"/>
        <v>0</v>
      </c>
      <c r="P1742" s="18">
        <f t="shared" si="105"/>
        <v>0</v>
      </c>
      <c r="Q1742" s="108">
        <f>SUM(Q582:Q725)/18</f>
        <v>0</v>
      </c>
      <c r="R1742" s="108">
        <f>SUM(R582:R725)/18</f>
        <v>0</v>
      </c>
      <c r="S1742" s="16">
        <f>SUM(S582:S725)/18</f>
        <v>0</v>
      </c>
      <c r="T1742" s="237"/>
      <c r="U1742" s="237"/>
    </row>
    <row r="1743" spans="1:21" s="172" customFormat="1">
      <c r="A1743" s="233"/>
      <c r="B1743" s="231"/>
      <c r="C1743" s="232"/>
      <c r="D1743" s="232"/>
      <c r="E1743" s="801" t="str">
        <f>LEFT(E1746,4)&amp;" Quarter 2 Total"</f>
        <v>2021 Quarter 2 Total</v>
      </c>
      <c r="F1743" s="232"/>
      <c r="G1743" s="232"/>
      <c r="H1743" s="232"/>
      <c r="I1743" s="118">
        <v>0</v>
      </c>
      <c r="J1743" s="18">
        <f t="shared" ref="J1743:P1743" si="106">SUM(J726:J869)</f>
        <v>0</v>
      </c>
      <c r="K1743" s="18">
        <f t="shared" si="106"/>
        <v>0</v>
      </c>
      <c r="L1743" s="108">
        <f t="shared" si="106"/>
        <v>0</v>
      </c>
      <c r="M1743" s="108">
        <f t="shared" si="106"/>
        <v>0</v>
      </c>
      <c r="N1743" s="18">
        <f t="shared" si="106"/>
        <v>0</v>
      </c>
      <c r="O1743" s="108">
        <f t="shared" si="106"/>
        <v>0</v>
      </c>
      <c r="P1743" s="18">
        <f t="shared" si="106"/>
        <v>0</v>
      </c>
      <c r="Q1743" s="108">
        <f>SUM(Q726:Q869)/18</f>
        <v>0</v>
      </c>
      <c r="R1743" s="108">
        <f>SUM(R726:R869)/18</f>
        <v>0</v>
      </c>
      <c r="S1743" s="16">
        <f>SUM(S726:S869)/18</f>
        <v>0</v>
      </c>
      <c r="T1743" s="237"/>
      <c r="U1743" s="237"/>
    </row>
    <row r="1744" spans="1:21" s="172" customFormat="1">
      <c r="A1744" s="233"/>
      <c r="B1744" s="231"/>
      <c r="C1744" s="232"/>
      <c r="D1744" s="232"/>
      <c r="E1744" s="801" t="str">
        <f>LEFT(E1746,4)&amp;" Quarter 3 Total"</f>
        <v>2021 Quarter 3 Total</v>
      </c>
      <c r="F1744" s="232"/>
      <c r="G1744" s="232"/>
      <c r="H1744" s="232"/>
      <c r="I1744" s="118">
        <v>0</v>
      </c>
      <c r="J1744" s="18">
        <f t="shared" ref="J1744:P1744" si="107">SUM(J870:J1013)</f>
        <v>0</v>
      </c>
      <c r="K1744" s="18">
        <f t="shared" si="107"/>
        <v>0</v>
      </c>
      <c r="L1744" s="108">
        <f t="shared" si="107"/>
        <v>0</v>
      </c>
      <c r="M1744" s="108">
        <f t="shared" si="107"/>
        <v>0</v>
      </c>
      <c r="N1744" s="18">
        <f t="shared" si="107"/>
        <v>0</v>
      </c>
      <c r="O1744" s="108">
        <f t="shared" si="107"/>
        <v>0</v>
      </c>
      <c r="P1744" s="18">
        <f t="shared" si="107"/>
        <v>0</v>
      </c>
      <c r="Q1744" s="108">
        <f>SUM(Q870:Q1013)/18</f>
        <v>0</v>
      </c>
      <c r="R1744" s="108">
        <f>SUM(R870:R1013)/18</f>
        <v>0</v>
      </c>
      <c r="S1744" s="16">
        <f>SUM(S870:S1013)/18</f>
        <v>0</v>
      </c>
      <c r="T1744" s="237"/>
      <c r="U1744" s="237"/>
    </row>
    <row r="1745" spans="1:21" s="172" customFormat="1" ht="12" thickBot="1">
      <c r="A1745" s="233"/>
      <c r="B1745" s="231"/>
      <c r="C1745" s="232"/>
      <c r="D1745" s="232"/>
      <c r="E1745" s="854" t="str">
        <f>LEFT(E1746,4)&amp;" Quarter 4 Total"</f>
        <v>2021 Quarter 4 Total</v>
      </c>
      <c r="F1745" s="832"/>
      <c r="G1745" s="832"/>
      <c r="H1745" s="832"/>
      <c r="I1745" s="842">
        <v>0</v>
      </c>
      <c r="J1745" s="262">
        <f t="shared" ref="J1745:P1745" si="108">SUM(J1014:J1157)</f>
        <v>0</v>
      </c>
      <c r="K1745" s="262">
        <f t="shared" si="108"/>
        <v>0</v>
      </c>
      <c r="L1745" s="833">
        <f t="shared" si="108"/>
        <v>0</v>
      </c>
      <c r="M1745" s="833">
        <f t="shared" si="108"/>
        <v>0</v>
      </c>
      <c r="N1745" s="262">
        <f t="shared" si="108"/>
        <v>0</v>
      </c>
      <c r="O1745" s="833">
        <f t="shared" si="108"/>
        <v>0</v>
      </c>
      <c r="P1745" s="262">
        <f t="shared" si="108"/>
        <v>0</v>
      </c>
      <c r="Q1745" s="833">
        <f>SUM(Q1014:Q1157)/18</f>
        <v>0</v>
      </c>
      <c r="R1745" s="833">
        <f>SUM(R1014:R1157)/18</f>
        <v>0</v>
      </c>
      <c r="S1745" s="843">
        <f>SUM(S1014:S1157)/18</f>
        <v>0</v>
      </c>
      <c r="T1745" s="237"/>
      <c r="U1745" s="237"/>
    </row>
    <row r="1746" spans="1:21" s="172" customFormat="1" ht="12" thickTop="1">
      <c r="A1746" s="233"/>
      <c r="B1746" s="231"/>
      <c r="C1746" s="232"/>
      <c r="D1746" s="232"/>
      <c r="E1746" s="860" t="str">
        <f>C1157&amp;" - All Quarters Grand Total"</f>
        <v>2021 Prior Year - All Quarters Grand Total</v>
      </c>
      <c r="F1746" s="855"/>
      <c r="G1746" s="855"/>
      <c r="H1746" s="856"/>
      <c r="I1746" s="857">
        <f>SUM(I1742:I1745)</f>
        <v>0</v>
      </c>
      <c r="J1746" s="263">
        <f t="shared" ref="J1746:O1746" si="109">SUM(J1742:J1745)</f>
        <v>0</v>
      </c>
      <c r="K1746" s="263">
        <f t="shared" si="109"/>
        <v>0</v>
      </c>
      <c r="L1746" s="858">
        <f t="shared" si="109"/>
        <v>0</v>
      </c>
      <c r="M1746" s="858">
        <f t="shared" si="109"/>
        <v>0</v>
      </c>
      <c r="N1746" s="263">
        <f t="shared" si="109"/>
        <v>0</v>
      </c>
      <c r="O1746" s="859">
        <f t="shared" si="109"/>
        <v>0</v>
      </c>
      <c r="P1746" s="263">
        <f t="shared" ref="P1746" si="110">SUM(P1742:P1745)</f>
        <v>0</v>
      </c>
      <c r="Q1746" s="859">
        <f>SUM(Q1742:Q1745)</f>
        <v>0</v>
      </c>
      <c r="R1746" s="859">
        <f>SUM(R1742:R1745)</f>
        <v>0</v>
      </c>
      <c r="S1746" s="795">
        <f>SUM(S1742:S1745)</f>
        <v>0</v>
      </c>
      <c r="T1746" s="237"/>
      <c r="U1746" s="237"/>
    </row>
    <row r="1747" spans="1:21" s="172" customFormat="1">
      <c r="A1747" s="233"/>
      <c r="B1747" s="231"/>
      <c r="C1747" s="232"/>
      <c r="D1747" s="232"/>
      <c r="E1747" s="800" t="str">
        <f>LEFT(E1751,4)&amp;" Quarter 1 Total"</f>
        <v>2020 Quarter 1 Total</v>
      </c>
      <c r="F1747" s="232"/>
      <c r="G1747" s="232"/>
      <c r="H1747" s="232"/>
      <c r="I1747" s="118">
        <v>0</v>
      </c>
      <c r="J1747" s="18">
        <f t="shared" ref="J1747:P1747" si="111">SUM(J1158:J1301)</f>
        <v>0</v>
      </c>
      <c r="K1747" s="18">
        <f t="shared" si="111"/>
        <v>0</v>
      </c>
      <c r="L1747" s="108">
        <f t="shared" si="111"/>
        <v>0</v>
      </c>
      <c r="M1747" s="108">
        <f t="shared" si="111"/>
        <v>0</v>
      </c>
      <c r="N1747" s="18">
        <f t="shared" si="111"/>
        <v>0</v>
      </c>
      <c r="O1747" s="108">
        <f t="shared" si="111"/>
        <v>0</v>
      </c>
      <c r="P1747" s="18">
        <f t="shared" si="111"/>
        <v>0</v>
      </c>
      <c r="Q1747" s="108">
        <f>SUM(Q1158:Q1301)/18</f>
        <v>0</v>
      </c>
      <c r="R1747" s="108">
        <f>SUM(R1158:R1301)/18</f>
        <v>0</v>
      </c>
      <c r="S1747" s="16">
        <f>SUM(S1158:S1301)/18</f>
        <v>0</v>
      </c>
      <c r="T1747" s="237"/>
      <c r="U1747" s="237"/>
    </row>
    <row r="1748" spans="1:21" s="172" customFormat="1">
      <c r="A1748" s="233"/>
      <c r="B1748" s="231"/>
      <c r="C1748" s="232"/>
      <c r="D1748" s="232"/>
      <c r="E1748" s="801" t="str">
        <f>LEFT(E1751,4)&amp;" Quarter 2 Total"</f>
        <v>2020 Quarter 2 Total</v>
      </c>
      <c r="F1748" s="232"/>
      <c r="G1748" s="232"/>
      <c r="H1748" s="232"/>
      <c r="I1748" s="118">
        <v>0</v>
      </c>
      <c r="J1748" s="18">
        <f t="shared" ref="J1748:P1748" si="112">SUM(J1302:J1445)</f>
        <v>0</v>
      </c>
      <c r="K1748" s="18">
        <f t="shared" si="112"/>
        <v>0</v>
      </c>
      <c r="L1748" s="108">
        <f t="shared" si="112"/>
        <v>0</v>
      </c>
      <c r="M1748" s="108">
        <f t="shared" si="112"/>
        <v>0</v>
      </c>
      <c r="N1748" s="18">
        <f t="shared" si="112"/>
        <v>0</v>
      </c>
      <c r="O1748" s="108">
        <f t="shared" si="112"/>
        <v>0</v>
      </c>
      <c r="P1748" s="18">
        <f t="shared" si="112"/>
        <v>0</v>
      </c>
      <c r="Q1748" s="108">
        <f>SUM(Q1302:Q1445)/18</f>
        <v>0</v>
      </c>
      <c r="R1748" s="108">
        <f>SUM(R1302:R1445)/18</f>
        <v>0</v>
      </c>
      <c r="S1748" s="16">
        <f>SUM(S1302:S1445)/18</f>
        <v>0</v>
      </c>
      <c r="T1748" s="237"/>
      <c r="U1748" s="237"/>
    </row>
    <row r="1749" spans="1:21" s="172" customFormat="1">
      <c r="A1749" s="233"/>
      <c r="B1749" s="231"/>
      <c r="C1749" s="232"/>
      <c r="D1749" s="232"/>
      <c r="E1749" s="801" t="str">
        <f>LEFT(E1751,4)&amp;" Quarter 3 Total"</f>
        <v>2020 Quarter 3 Total</v>
      </c>
      <c r="F1749" s="232"/>
      <c r="G1749" s="232"/>
      <c r="H1749" s="232"/>
      <c r="I1749" s="118">
        <v>0</v>
      </c>
      <c r="J1749" s="18">
        <f t="shared" ref="J1749:P1749" si="113">SUM(J1446:J1589)</f>
        <v>0</v>
      </c>
      <c r="K1749" s="18">
        <f t="shared" si="113"/>
        <v>0</v>
      </c>
      <c r="L1749" s="108">
        <f t="shared" si="113"/>
        <v>0</v>
      </c>
      <c r="M1749" s="108">
        <f t="shared" si="113"/>
        <v>0</v>
      </c>
      <c r="N1749" s="18">
        <f t="shared" si="113"/>
        <v>0</v>
      </c>
      <c r="O1749" s="108">
        <f t="shared" si="113"/>
        <v>0</v>
      </c>
      <c r="P1749" s="18">
        <f t="shared" si="113"/>
        <v>0</v>
      </c>
      <c r="Q1749" s="108">
        <f>SUM(Q1446:Q1589)/18</f>
        <v>0</v>
      </c>
      <c r="R1749" s="108">
        <f>SUM(R1446:R1589)/18</f>
        <v>0</v>
      </c>
      <c r="S1749" s="16">
        <f>SUM(S1446:S1589)/18</f>
        <v>0</v>
      </c>
      <c r="T1749" s="237"/>
      <c r="U1749" s="237"/>
    </row>
    <row r="1750" spans="1:21" s="172" customFormat="1" ht="12" thickBot="1">
      <c r="A1750" s="233"/>
      <c r="B1750" s="231"/>
      <c r="C1750" s="232"/>
      <c r="D1750" s="232"/>
      <c r="E1750" s="854" t="str">
        <f>LEFT(E1751,4)&amp;" Quarter 4 Total"</f>
        <v>2020 Quarter 4 Total</v>
      </c>
      <c r="F1750" s="832"/>
      <c r="G1750" s="832"/>
      <c r="H1750" s="832"/>
      <c r="I1750" s="842">
        <v>0</v>
      </c>
      <c r="J1750" s="262">
        <f t="shared" ref="J1750:P1750" si="114">SUM(J1590:J1733)</f>
        <v>0</v>
      </c>
      <c r="K1750" s="262">
        <f t="shared" si="114"/>
        <v>0</v>
      </c>
      <c r="L1750" s="833">
        <f t="shared" si="114"/>
        <v>0</v>
      </c>
      <c r="M1750" s="833">
        <f t="shared" si="114"/>
        <v>0</v>
      </c>
      <c r="N1750" s="262">
        <f t="shared" si="114"/>
        <v>0</v>
      </c>
      <c r="O1750" s="833">
        <f t="shared" si="114"/>
        <v>0</v>
      </c>
      <c r="P1750" s="262">
        <f t="shared" si="114"/>
        <v>0</v>
      </c>
      <c r="Q1750" s="833">
        <f>SUM(Q1590:Q1733)/18</f>
        <v>0</v>
      </c>
      <c r="R1750" s="833">
        <f>SUM(R1590:R1733)/18</f>
        <v>0</v>
      </c>
      <c r="S1750" s="843">
        <f>SUM(S1590:S1733)/18</f>
        <v>0</v>
      </c>
      <c r="T1750" s="237"/>
      <c r="U1750" s="237"/>
    </row>
    <row r="1751" spans="1:21" s="172" customFormat="1" ht="12.75" thickTop="1" thickBot="1">
      <c r="A1751" s="233"/>
      <c r="B1751" s="231"/>
      <c r="C1751" s="232"/>
      <c r="D1751" s="232"/>
      <c r="E1751" s="834" t="str">
        <f>C1733&amp;" - All Quarters Grand Total"</f>
        <v>2020 Initial Year - All Quarters Grand Total</v>
      </c>
      <c r="F1751" s="853"/>
      <c r="G1751" s="853"/>
      <c r="H1751" s="836"/>
      <c r="I1751" s="837">
        <f>SUM(I1747:I1750)</f>
        <v>0</v>
      </c>
      <c r="J1751" s="838">
        <f t="shared" ref="J1751:O1751" si="115">SUM(J1747:J1750)</f>
        <v>0</v>
      </c>
      <c r="K1751" s="838">
        <f t="shared" si="115"/>
        <v>0</v>
      </c>
      <c r="L1751" s="839">
        <f t="shared" si="115"/>
        <v>0</v>
      </c>
      <c r="M1751" s="839">
        <f t="shared" si="115"/>
        <v>0</v>
      </c>
      <c r="N1751" s="838">
        <f t="shared" si="115"/>
        <v>0</v>
      </c>
      <c r="O1751" s="840">
        <f t="shared" si="115"/>
        <v>0</v>
      </c>
      <c r="P1751" s="838">
        <f t="shared" ref="P1751" si="116">SUM(P1747:P1750)</f>
        <v>0</v>
      </c>
      <c r="Q1751" s="840">
        <f>SUM(Q1747:Q1750)</f>
        <v>0</v>
      </c>
      <c r="R1751" s="840">
        <f>SUM(R1747:R1750)</f>
        <v>0</v>
      </c>
      <c r="S1751" s="841">
        <f>SUM(S1747:S1750)</f>
        <v>0</v>
      </c>
      <c r="T1751" s="237"/>
      <c r="U1751" s="237"/>
    </row>
    <row r="1752" spans="1:21" s="172" customFormat="1">
      <c r="A1752" s="233"/>
      <c r="B1752" s="231"/>
      <c r="C1752" s="232"/>
      <c r="D1752" s="232"/>
      <c r="E1752" s="232"/>
      <c r="F1752" s="231"/>
      <c r="G1752" s="231"/>
      <c r="H1752" s="231"/>
      <c r="I1752" s="169"/>
      <c r="J1752" s="169"/>
      <c r="K1752" s="169"/>
      <c r="L1752" s="169"/>
      <c r="M1752" s="169"/>
      <c r="N1752" s="169"/>
      <c r="O1752" s="169"/>
      <c r="Q1752" s="169"/>
      <c r="R1752" s="169"/>
      <c r="S1752" s="169"/>
      <c r="T1752" s="237"/>
      <c r="U1752" s="237"/>
    </row>
    <row r="1753" spans="1:21" s="172" customFormat="1">
      <c r="T1753" s="237"/>
      <c r="U1753" s="237"/>
    </row>
    <row r="1754" spans="1:21" s="172" customFormat="1">
      <c r="T1754" s="237"/>
      <c r="U1754" s="237"/>
    </row>
    <row r="1755" spans="1:21" s="172" customFormat="1">
      <c r="T1755" s="237"/>
      <c r="U1755" s="237"/>
    </row>
    <row r="1756" spans="1:21" s="172" customFormat="1">
      <c r="T1756" s="237"/>
      <c r="U1756" s="237"/>
    </row>
  </sheetData>
  <sheetProtection algorithmName="SHA-512" hashValue="Czcl06f/cRy+mHwvokGy86X6vwEgOdV9ofLu8aWLWR/Nj3b8JETCXVEu8X2qcQfICPrERqdSGXHTcJ4G9f4eNA==" saltValue="O1AO9Glhz3YvfEMLOPdBLQ==" spinCount="100000" sheet="1" formatColumns="0"/>
  <mergeCells count="1">
    <mergeCell ref="A4:S4"/>
  </mergeCells>
  <phoneticPr fontId="13" type="noConversion"/>
  <pageMargins left="0.75" right="0.75" top="1" bottom="1" header="0.5" footer="0.5"/>
  <pageSetup scale="10" orientation="portrait" r:id="rId1"/>
  <headerFooter alignWithMargins="0"/>
  <rowBreaks count="2" manualBreakCount="2">
    <brk id="581" max="18" man="1"/>
    <brk id="1157"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70" zoomScaleNormal="85" zoomScaleSheetLayoutView="70" workbookViewId="0"/>
  </sheetViews>
  <sheetFormatPr defaultRowHeight="12.75"/>
  <cols>
    <col min="2" max="2" width="12.85546875" customWidth="1"/>
    <col min="3" max="4" width="19.42578125" customWidth="1"/>
    <col min="5" max="5" width="13.85546875" customWidth="1"/>
    <col min="6" max="8" width="19.42578125" customWidth="1"/>
    <col min="9" max="9" width="13.85546875" customWidth="1"/>
    <col min="10" max="11" width="19.42578125" style="441" customWidth="1"/>
    <col min="12" max="12" width="13.85546875" style="441" customWidth="1"/>
    <col min="13" max="13" width="19.42578125" customWidth="1"/>
    <col min="14" max="14" width="13.85546875" customWidth="1"/>
  </cols>
  <sheetData>
    <row r="1" spans="1:14">
      <c r="A1" s="173" t="s">
        <v>407</v>
      </c>
      <c r="J1" s="489"/>
      <c r="K1" s="489"/>
      <c r="L1" s="489"/>
    </row>
    <row r="2" spans="1:14">
      <c r="J2" s="489"/>
      <c r="K2" s="489"/>
      <c r="L2" s="489"/>
    </row>
    <row r="3" spans="1:14">
      <c r="B3" t="s">
        <v>136</v>
      </c>
      <c r="J3" s="489"/>
      <c r="K3" s="489"/>
      <c r="L3" s="489"/>
    </row>
    <row r="4" spans="1:14">
      <c r="J4" s="489"/>
      <c r="K4" s="489"/>
      <c r="L4" s="489"/>
    </row>
    <row r="5" spans="1:14">
      <c r="B5" s="1183" t="str">
        <f>'Member Months'!C18</f>
        <v>2022 Current Year</v>
      </c>
      <c r="C5" s="1184"/>
      <c r="D5" s="1184"/>
      <c r="E5" s="1184"/>
      <c r="F5" s="1184"/>
      <c r="G5" s="1184"/>
      <c r="H5" s="1184"/>
      <c r="I5" s="1184"/>
      <c r="J5" s="1184"/>
      <c r="K5" s="1184"/>
      <c r="L5" s="1184"/>
      <c r="M5" s="1184"/>
      <c r="N5" s="1185"/>
    </row>
    <row r="6" spans="1:14" s="512" customFormat="1" ht="38.25">
      <c r="B6" s="513" t="s">
        <v>58</v>
      </c>
      <c r="C6" s="513" t="s">
        <v>63</v>
      </c>
      <c r="D6" s="514" t="s">
        <v>55</v>
      </c>
      <c r="E6" s="513" t="s">
        <v>56</v>
      </c>
      <c r="F6" s="513" t="s">
        <v>66</v>
      </c>
      <c r="G6" s="553" t="s">
        <v>245</v>
      </c>
      <c r="H6" s="593" t="s">
        <v>615</v>
      </c>
      <c r="I6" s="515" t="s">
        <v>56</v>
      </c>
      <c r="J6" s="593" t="s">
        <v>606</v>
      </c>
      <c r="K6" s="593" t="s">
        <v>616</v>
      </c>
      <c r="L6" s="515" t="s">
        <v>56</v>
      </c>
      <c r="M6" s="515" t="s">
        <v>57</v>
      </c>
      <c r="N6" s="515" t="s">
        <v>86</v>
      </c>
    </row>
    <row r="7" spans="1:14">
      <c r="B7" s="19" t="s">
        <v>59</v>
      </c>
      <c r="C7" s="22">
        <f>SUM(SUMIF('Non-Delivery Svcs Report'!$I$6:$I$1301,{"01","02"},'Non-Delivery Svcs Report'!$K$6:$K$1301))+SUM(SUMIF('Delivery Svcs Report'!$H$6:$H$581,{"01","02"},'Delivery Svcs Report'!$J$6:$J$581))</f>
        <v>0</v>
      </c>
      <c r="D7" s="75">
        <f>SUMIFS('Lag Triangles'!$C$57:$AL$57,'Lag Triangles'!$C$18:$AL$18,LEFT($B$5,4))</f>
        <v>0</v>
      </c>
      <c r="E7" s="545">
        <f>IF(D7=0,0,(C7/D7)-1)</f>
        <v>0</v>
      </c>
      <c r="F7" s="537">
        <f>SUM(SUMIF('Non-Delivery Svcs Report'!$I$6:$I$1301,{"01","02"},'Non-Delivery Svcs Report'!$L$6:$L$1301))+SUM(SUMIF('Delivery Svcs Report'!$H$6:$H$581,{"01","02"},'Delivery Svcs Report'!$K$6:$K$581))</f>
        <v>0</v>
      </c>
      <c r="G7" s="22">
        <f>SUM(SUMIF('Non-Delivery Svcs Report'!$I$6:$I$1301,{"01","02"},'Non-Delivery Svcs Report'!$O$6:$O$1301))+SUM(SUMIF('Delivery Svcs Report'!$H$6:$H$581,{"01","02"},'Delivery Svcs Report'!$N$6:$N$581))</f>
        <v>0</v>
      </c>
      <c r="H7" s="75">
        <f>SUMIFS('Lag Triangles'!$C$58:$AL$58,'Lag Triangles'!$C$18:$AL$18,LEFT($B$5,4))</f>
        <v>0</v>
      </c>
      <c r="I7" s="594">
        <f>IF(H7=0,0,(G7/H7)-1)</f>
        <v>0</v>
      </c>
      <c r="J7" s="541">
        <f>SUM(SUMIF('Non-Delivery Svcs Report'!$I$6:$I$1301,{"01","02"},'Non-Delivery Svcs Report'!$Q$6:$Q$1301))+SUM(SUMIF('Delivery Svcs Report'!$H$6:$H$581,{"01","02"},'Delivery Svcs Report'!$P$6:$P$581))</f>
        <v>0</v>
      </c>
      <c r="K7" s="75">
        <f>SUMIFS('Lag Triangles'!$C$59:$AL$59,'Lag Triangles'!$C$18:$AL$18,LEFT($B$5,4))</f>
        <v>0</v>
      </c>
      <c r="L7" s="594">
        <f>IF(K7=0,0,(J7/K7)-1)</f>
        <v>0</v>
      </c>
      <c r="M7" s="541">
        <f>C7+F7+G7+J7</f>
        <v>0</v>
      </c>
      <c r="N7" s="77">
        <f>IF('Member Months'!$L$236=0,0,M7/'Member Months'!$L$236)</f>
        <v>0</v>
      </c>
    </row>
    <row r="8" spans="1:14">
      <c r="B8" s="20" t="s">
        <v>60</v>
      </c>
      <c r="C8" s="22">
        <f>SUM(SUMIF('Non-Delivery Svcs Report'!$I$6:$I$1301,{"03","04","05"},'Non-Delivery Svcs Report'!$K$6:$K$1301))+SUM(SUMIF('Delivery Svcs Report'!$H$6:$H$581,{"03","04","05"},'Delivery Svcs Report'!$J$6:$J$581))</f>
        <v>0</v>
      </c>
      <c r="D8" s="75">
        <f>SUMIFS('Lag Triangles'!$C$103:$AL$103,'Lag Triangles'!$C$18:$AL$18,LEFT($B$5,4))</f>
        <v>0</v>
      </c>
      <c r="E8" s="545">
        <f>IF(D8=0,0,(C8/D8)-1)</f>
        <v>0</v>
      </c>
      <c r="F8" s="538">
        <f>SUM(SUMIF('Non-Delivery Svcs Report'!$I$6:$I$1301,{"03","04","05"},'Non-Delivery Svcs Report'!$L$6:$L$1301))+SUM(SUMIF('Delivery Svcs Report'!$H$6:$H$581,{"03","04","05"},'Delivery Svcs Report'!$K$6:$K$581))</f>
        <v>0</v>
      </c>
      <c r="G8" s="22">
        <f>SUM(SUMIF('Non-Delivery Svcs Report'!$I$6:$I$1301,{"03","04","05"},'Non-Delivery Svcs Report'!$O$6:$O$1301))+SUM(SUMIF('Delivery Svcs Report'!$H$6:$H$581,{"03","04","05"},'Delivery Svcs Report'!$N$6:$N$581))</f>
        <v>0</v>
      </c>
      <c r="H8" s="75">
        <f>SUMIFS('Lag Triangles'!$C$104:$AL$104,'Lag Triangles'!$C$18:$AL$18,LEFT($B$5,4))</f>
        <v>0</v>
      </c>
      <c r="I8" s="595">
        <f>IF(H8=0,0,(G8/H8)-1)</f>
        <v>0</v>
      </c>
      <c r="J8" s="541">
        <f>SUM(SUMIF('Non-Delivery Svcs Report'!$I$6:$I$1301,{"03","04","05"},'Non-Delivery Svcs Report'!$Q$6:$Q$1301))+SUM(SUMIF('Delivery Svcs Report'!$H$6:$H$581,{"03","04","05"},'Delivery Svcs Report'!$P$6:$P$581))</f>
        <v>0</v>
      </c>
      <c r="K8" s="75">
        <f>SUMIFS('Lag Triangles'!$C$105:$AL$105,'Lag Triangles'!$C$18:$AL$18,LEFT($B$5,4))</f>
        <v>0</v>
      </c>
      <c r="L8" s="595">
        <f>IF(K8=0,0,(J8/K8)-1)</f>
        <v>0</v>
      </c>
      <c r="M8" s="541">
        <f>C8+F8+G8+J8</f>
        <v>0</v>
      </c>
      <c r="N8" s="78">
        <f>IF('Member Months'!$L$236=0,0,M8/'Member Months'!$L$236)</f>
        <v>0</v>
      </c>
    </row>
    <row r="9" spans="1:14">
      <c r="B9" s="20" t="s">
        <v>192</v>
      </c>
      <c r="C9" s="22">
        <f>SUM(SUMIF('Non-Delivery Svcs Report'!$I$6:$I$1301,{"06","07","08","12","15","16","17","18"},'Non-Delivery Svcs Report'!$K$6:$K$1301))+SUM(SUMIF('Delivery Svcs Report'!$H$6:$H$581,{"06","07","08","12","15","16","17","18"},'Delivery Svcs Report'!$J$6:$J$581))</f>
        <v>0</v>
      </c>
      <c r="D9" s="75">
        <f>SUMIFS('Lag Triangles'!$C$149:$AL$149,'Lag Triangles'!$C$18:$AL$18,LEFT($B$5,4))</f>
        <v>0</v>
      </c>
      <c r="E9" s="545">
        <f>IF(D9=0,0,(C9/D9)-1)</f>
        <v>0</v>
      </c>
      <c r="F9" s="538">
        <f>SUM(SUMIF('Non-Delivery Svcs Report'!$I$6:$I$1301,{"06","07","08","12","15","16","17","18"},'Non-Delivery Svcs Report'!$L$6:$L$1301))+SUM(SUMIF('Delivery Svcs Report'!$H$6:$H$581,{"06","07","08","12","15","16","17","18"},'Delivery Svcs Report'!$K$6:$K$581))</f>
        <v>0</v>
      </c>
      <c r="G9" s="22">
        <f>SUM(SUMIF('Non-Delivery Svcs Report'!$I$6:$I$1301,{"06","07","08","12","15","16","17","18"},'Non-Delivery Svcs Report'!$O$6:$O$1301))+SUM(SUMIF('Delivery Svcs Report'!$H$6:$H$581,{"06","07","08","12","15","16","17","18"},'Delivery Svcs Report'!$N$6:$N$581))</f>
        <v>0</v>
      </c>
      <c r="H9" s="75">
        <f>SUMIFS('Lag Triangles'!$C$150:$AL$150,'Lag Triangles'!$C$18:$AL$18,LEFT($B$5,4))</f>
        <v>0</v>
      </c>
      <c r="I9" s="595">
        <f>IF(H9=0,0,(G9/H9)-1)</f>
        <v>0</v>
      </c>
      <c r="J9" s="541">
        <f>SUM(SUMIF('Non-Delivery Svcs Report'!$I$6:$I$1301,{"06","07","08","12","15","16","17","18"},'Non-Delivery Svcs Report'!$Q$6:$Q$1301))+SUM(SUMIF('Delivery Svcs Report'!$H$6:$H$581,{"06","07","08","12","15","16","17","18"},'Delivery Svcs Report'!$P$6:$P$581))</f>
        <v>0</v>
      </c>
      <c r="K9" s="75">
        <f>SUMIFS('Lag Triangles'!$C$151:$AL$151,'Lag Triangles'!$C$18:$AL$18,LEFT($B$5,4))</f>
        <v>0</v>
      </c>
      <c r="L9" s="595">
        <f>IF(K9=0,0,(J9/K9)-1)</f>
        <v>0</v>
      </c>
      <c r="M9" s="541">
        <f>C9+F9+G9+J9</f>
        <v>0</v>
      </c>
      <c r="N9" s="78">
        <f>IF('Member Months'!$L$236=0,0,M9/'Member Months'!$L$236)</f>
        <v>0</v>
      </c>
    </row>
    <row r="10" spans="1:14">
      <c r="B10" s="21" t="s">
        <v>193</v>
      </c>
      <c r="C10" s="23">
        <f>SUM(SUMIF('Non-Delivery Svcs Report'!$I$6:$I$1301,{"09","10","11","13","14"},'Non-Delivery Svcs Report'!$K$6:$K$1301))+SUM(SUMIF('Delivery Svcs Report'!$H$6:$H$581,{"09","10","11","13","14"},'Delivery Svcs Report'!$J$6:$J$581))</f>
        <v>0</v>
      </c>
      <c r="D10" s="75">
        <f>SUMIFS('Lag Triangles'!$C$195:$AL$195,'Lag Triangles'!$C$18:$AL$18,LEFT($B$5,4))</f>
        <v>0</v>
      </c>
      <c r="E10" s="546">
        <f>IF(D10=0,0,(C10/D10)-1)</f>
        <v>0</v>
      </c>
      <c r="F10" s="539">
        <f>SUM(SUMIF('Non-Delivery Svcs Report'!$I$6:$I$1301,{"09","10","11","13","14"},'Non-Delivery Svcs Report'!$L$6:$L$1301))+SUM(SUMIF('Delivery Svcs Report'!$H$6:$H$581,{"09","10","11","13","14"},'Delivery Svcs Report'!$K$6:$K$581))</f>
        <v>0</v>
      </c>
      <c r="G10" s="26">
        <f>SUM(SUMIF('Non-Delivery Svcs Report'!$I$6:$I$1301,{"09","10","11","13","14"},'Non-Delivery Svcs Report'!$O$6:$O$1301))+SUM(SUMIF('Delivery Svcs Report'!$H$6:$H$581,{"09","10","11","13","14"},'Delivery Svcs Report'!$N$6:$N$581))</f>
        <v>0</v>
      </c>
      <c r="H10" s="75">
        <f>SUMIFS('Lag Triangles'!$C$196:$AL$196,'Lag Triangles'!$C$18:$AL$18,LEFT($B$5,4))</f>
        <v>0</v>
      </c>
      <c r="I10" s="596">
        <f>IF(H10=0,0,(G10/H10)-1)</f>
        <v>0</v>
      </c>
      <c r="J10" s="542">
        <f>SUM(SUMIF('Non-Delivery Svcs Report'!$I$6:$I$1301,{"09","10","11","13","14"},'Non-Delivery Svcs Report'!$Q$6:$Q$1301))+SUM(SUMIF('Delivery Svcs Report'!$H$6:$H$581,{"09","10","11","13","14"},'Delivery Svcs Report'!$P$6:$P$581))</f>
        <v>0</v>
      </c>
      <c r="K10" s="75">
        <f>SUMIFS('Lag Triangles'!$C$197:$AL$197,'Lag Triangles'!$C$18:$AL$18,LEFT($B$5,4))</f>
        <v>0</v>
      </c>
      <c r="L10" s="596">
        <f>IF(K10=0,0,(J10/K10)-1)</f>
        <v>0</v>
      </c>
      <c r="M10" s="542">
        <f>C10+F10+G10+J10</f>
        <v>0</v>
      </c>
      <c r="N10" s="79">
        <f>IF('Member Months'!$L$236=0,0,M10/'Member Months'!$L$236)</f>
        <v>0</v>
      </c>
    </row>
    <row r="11" spans="1:14">
      <c r="B11" s="29" t="s">
        <v>61</v>
      </c>
      <c r="C11" s="27">
        <f>SUM(C7:C10)</f>
        <v>0</v>
      </c>
      <c r="D11" s="28">
        <f>SUM(D7:D10)</f>
        <v>0</v>
      </c>
      <c r="E11" s="547">
        <f>IF(D11=0,0,(C11/D11)-1)</f>
        <v>0</v>
      </c>
      <c r="F11" s="540">
        <f>SUM(F7:F10)</f>
        <v>0</v>
      </c>
      <c r="G11" s="28">
        <f>SUM(G7:G10)</f>
        <v>0</v>
      </c>
      <c r="H11" s="543">
        <f>SUM(H7:H10)</f>
        <v>0</v>
      </c>
      <c r="I11" s="597">
        <f>IF(H11=0,0,(G11/H11)-1)</f>
        <v>0</v>
      </c>
      <c r="J11" s="543">
        <f>SUM(J7:J10)</f>
        <v>0</v>
      </c>
      <c r="K11" s="543">
        <f>SUM(K7:K10)</f>
        <v>0</v>
      </c>
      <c r="L11" s="597">
        <f>IF(K11=0,0,(J11/K11)-1)</f>
        <v>0</v>
      </c>
      <c r="M11" s="543">
        <f>SUM(M7:M10)</f>
        <v>0</v>
      </c>
      <c r="N11" s="80">
        <f>IF('Member Months'!$L$236=0,0,M11/'Member Months'!$L$236)</f>
        <v>0</v>
      </c>
    </row>
    <row r="12" spans="1:14">
      <c r="J12" s="489"/>
      <c r="K12" s="489"/>
      <c r="L12" s="489"/>
    </row>
    <row r="13" spans="1:14">
      <c r="J13" s="489"/>
      <c r="K13" s="489"/>
      <c r="L13" s="489"/>
    </row>
    <row r="14" spans="1:14">
      <c r="B14" s="1183" t="str">
        <f>'Member Months'!C90</f>
        <v>2021 Prior Year</v>
      </c>
      <c r="C14" s="1184"/>
      <c r="D14" s="1184"/>
      <c r="E14" s="1184"/>
      <c r="F14" s="1184"/>
      <c r="G14" s="1184"/>
      <c r="H14" s="1184"/>
      <c r="I14" s="1184"/>
      <c r="J14" s="1184"/>
      <c r="K14" s="1184"/>
      <c r="L14" s="1184"/>
      <c r="M14" s="1184"/>
      <c r="N14" s="1185"/>
    </row>
    <row r="15" spans="1:14" s="512" customFormat="1" ht="38.25">
      <c r="B15" s="513" t="s">
        <v>58</v>
      </c>
      <c r="C15" s="513" t="s">
        <v>63</v>
      </c>
      <c r="D15" s="514" t="s">
        <v>55</v>
      </c>
      <c r="E15" s="513" t="s">
        <v>56</v>
      </c>
      <c r="F15" s="513" t="s">
        <v>66</v>
      </c>
      <c r="G15" s="553" t="s">
        <v>245</v>
      </c>
      <c r="H15" s="593" t="s">
        <v>615</v>
      </c>
      <c r="I15" s="515" t="s">
        <v>56</v>
      </c>
      <c r="J15" s="593" t="s">
        <v>606</v>
      </c>
      <c r="K15" s="593" t="s">
        <v>616</v>
      </c>
      <c r="L15" s="515" t="s">
        <v>56</v>
      </c>
      <c r="M15" s="515" t="s">
        <v>57</v>
      </c>
      <c r="N15" s="515" t="s">
        <v>86</v>
      </c>
    </row>
    <row r="16" spans="1:14">
      <c r="B16" s="19" t="s">
        <v>59</v>
      </c>
      <c r="C16" s="24">
        <f>SUM(SUMIF('Non-Delivery Svcs Report'!$I$1302:$I$2597,{"01","02"},'Non-Delivery Svcs Report'!$K$1302:$K$2597))+SUM(SUMIF('Delivery Svcs Report'!$H$582:$H$1157,{"01","02"},'Delivery Svcs Report'!$J$582:$J$1157))</f>
        <v>0</v>
      </c>
      <c r="D16" s="75">
        <f>SUMIFS('Lag Triangles'!$C$57:$AL$57,'Lag Triangles'!$C$18:$AL$18,LEFT($B$14,4))</f>
        <v>0</v>
      </c>
      <c r="E16" s="544">
        <f>IF(D16=0,0,(C16/D16)-1)</f>
        <v>0</v>
      </c>
      <c r="F16" s="538">
        <f>SUM(SUMIF('Non-Delivery Svcs Report'!$I$1302:$I$2597,{"01","02"},'Non-Delivery Svcs Report'!$L$1302:$L$2597))+SUM(SUMIF('Delivery Svcs Report'!$H$582:$H$1157,{"01","02"},'Delivery Svcs Report'!$K$582:$K$1157))</f>
        <v>0</v>
      </c>
      <c r="G16" s="22">
        <f>SUM(SUMIF('Non-Delivery Svcs Report'!$I$1302:$I$2597,{"01","02"},'Non-Delivery Svcs Report'!$O$1302:$O$2597))+SUM(SUMIF('Delivery Svcs Report'!$H$582:$H$1157,{"01","02"},'Delivery Svcs Report'!$N$582:$N$1157))</f>
        <v>0</v>
      </c>
      <c r="H16" s="75">
        <f>SUMIFS('Lag Triangles'!$C$58:$AL$58,'Lag Triangles'!$C$18:$AL$18,LEFT($B$14,4))</f>
        <v>0</v>
      </c>
      <c r="I16" s="594">
        <f>IF(H16=0,0,(G16/H16)-1)</f>
        <v>0</v>
      </c>
      <c r="J16" s="541">
        <f>SUM(SUMIF('Non-Delivery Svcs Report'!$I$1302:$I$2597,{"01","02"},'Non-Delivery Svcs Report'!$Q$1302:$Q$2597))+SUM(SUMIF('Delivery Svcs Report'!$H$582:$H$1157,{"01","02"},'Delivery Svcs Report'!$P$582:$P$1157))</f>
        <v>0</v>
      </c>
      <c r="K16" s="75">
        <f>SUMIFS('Lag Triangles'!$C$59:$AL$59,'Lag Triangles'!$C$18:$AL$18,LEFT($B$14,4))</f>
        <v>0</v>
      </c>
      <c r="L16" s="594">
        <f>IF(K16=0,0,(J16/K16)-1)</f>
        <v>0</v>
      </c>
      <c r="M16" s="541">
        <f>C16+F16+G16+J16</f>
        <v>0</v>
      </c>
      <c r="N16" s="77">
        <f>IF('Member Months'!$L$237=0,0,M16/'Member Months'!$L$237)</f>
        <v>0</v>
      </c>
    </row>
    <row r="17" spans="2:14">
      <c r="B17" s="20" t="s">
        <v>60</v>
      </c>
      <c r="C17" s="25">
        <f>SUM(SUMIF('Non-Delivery Svcs Report'!$I$1302:$I$2597,{"03","04","05"},'Non-Delivery Svcs Report'!$K$1302:$K$2597))+SUM(SUMIF('Delivery Svcs Report'!$H$582:$H$1157,{"03","04","05"},'Delivery Svcs Report'!$J$582:$J$1157))</f>
        <v>0</v>
      </c>
      <c r="D17" s="75">
        <f>SUMIFS('Lag Triangles'!$C$103:$AL$103,'Lag Triangles'!$C$18:$AL$18,LEFT($B$14,4))</f>
        <v>0</v>
      </c>
      <c r="E17" s="545">
        <f>IF(D17=0,0,(C17/D17)-1)</f>
        <v>0</v>
      </c>
      <c r="F17" s="538">
        <f>SUM(SUMIF('Non-Delivery Svcs Report'!$I$1302:$I$2597,{"03","04","05"},'Non-Delivery Svcs Report'!$L$1302:$L$2597))+SUM(SUMIF('Delivery Svcs Report'!$H$582:$H$1157,{"03","04","05"},'Delivery Svcs Report'!$K$582:$K$1157))</f>
        <v>0</v>
      </c>
      <c r="G17" s="22">
        <f>SUM(SUMIF('Non-Delivery Svcs Report'!$I$1302:$I$2597,{"03","04","05"},'Non-Delivery Svcs Report'!$O$1302:$O$2597))+SUM(SUMIF('Delivery Svcs Report'!$H$582:$H$1157,{"03","04","05"},'Delivery Svcs Report'!$N$582:$N$1157))</f>
        <v>0</v>
      </c>
      <c r="H17" s="75">
        <f>SUMIFS('Lag Triangles'!$C$104:$AL$104,'Lag Triangles'!$C$18:$AL$18,LEFT($B$14,4))</f>
        <v>0</v>
      </c>
      <c r="I17" s="595">
        <f>IF(H17=0,0,(G17/H17)-1)</f>
        <v>0</v>
      </c>
      <c r="J17" s="541">
        <f>SUM(SUMIF('Non-Delivery Svcs Report'!$I$1302:$I$2597,{"03","04","05"},'Non-Delivery Svcs Report'!$Q$1302:$Q$2597))+SUM(SUMIF('Delivery Svcs Report'!$H$582:$H$1157,{"03","04","05"},'Delivery Svcs Report'!$P$582:$P$1157))</f>
        <v>0</v>
      </c>
      <c r="K17" s="75">
        <f>SUMIFS('Lag Triangles'!$C$105:$AL$105,'Lag Triangles'!$C$18:$AL$18,LEFT($B$14,4))</f>
        <v>0</v>
      </c>
      <c r="L17" s="595">
        <f>IF(K17=0,0,(J17/K17)-1)</f>
        <v>0</v>
      </c>
      <c r="M17" s="541">
        <f t="shared" ref="M17:M19" si="0">C17+F17+G17+J17</f>
        <v>0</v>
      </c>
      <c r="N17" s="78">
        <f>IF('Member Months'!$L$237=0,0,M17/'Member Months'!$L$237)</f>
        <v>0</v>
      </c>
    </row>
    <row r="18" spans="2:14">
      <c r="B18" s="20" t="s">
        <v>192</v>
      </c>
      <c r="C18" s="25">
        <f>SUM(SUMIF('Non-Delivery Svcs Report'!$I$1302:$I$2597,{"06","07","08","12","15","16","17","18"},'Non-Delivery Svcs Report'!$K$1302:$K$2597))+SUM(SUMIF('Delivery Svcs Report'!$H$582:$H$1157,{"06","07","08","12","15","16","17","18"},'Delivery Svcs Report'!$J$582:$J$1157))</f>
        <v>0</v>
      </c>
      <c r="D18" s="75">
        <f>SUMIFS('Lag Triangles'!$C$149:$AL$149,'Lag Triangles'!$C$18:$AL$18,LEFT($B$14,4))</f>
        <v>0</v>
      </c>
      <c r="E18" s="545">
        <f>IF(D18=0,0,(C18/D18)-1)</f>
        <v>0</v>
      </c>
      <c r="F18" s="538">
        <f>SUM(SUMIF('Non-Delivery Svcs Report'!$I$1302:$I$2597,{"06","07","08","12","15","16","17","18"},'Non-Delivery Svcs Report'!$L$1302:$L$2597))+SUM(SUMIF('Delivery Svcs Report'!$H$582:$H$1157,{"06","07","08","12","15","16","17","18"},'Delivery Svcs Report'!$K$582:$K$1157))</f>
        <v>0</v>
      </c>
      <c r="G18" s="22">
        <f>SUM(SUMIF('Non-Delivery Svcs Report'!$I$1302:$I$2597,{"06","07","08","12","15","16","17","18"},'Non-Delivery Svcs Report'!$O$1302:$O$2597))+SUM(SUMIF('Delivery Svcs Report'!$H$582:$H$1157,{"06","07","08","12","15","16","17","18"},'Delivery Svcs Report'!$N$582:$N$1157))</f>
        <v>0</v>
      </c>
      <c r="H18" s="75">
        <f>SUMIFS('Lag Triangles'!$C$150:$AL$150,'Lag Triangles'!$C$18:$AL$18,LEFT($B$14,4))</f>
        <v>0</v>
      </c>
      <c r="I18" s="595">
        <f>IF(H18=0,0,(G18/H18)-1)</f>
        <v>0</v>
      </c>
      <c r="J18" s="541">
        <f>SUM(SUMIF('Non-Delivery Svcs Report'!$I$1302:$I$2597,{"06","07","08","12","15","16","17","18"},'Non-Delivery Svcs Report'!$Q$1302:$Q$2597))+SUM(SUMIF('Delivery Svcs Report'!$H$582:$H$1157,{"06","07","08","12","15","16","17","18"},'Delivery Svcs Report'!$P$582:$P$1157))</f>
        <v>0</v>
      </c>
      <c r="K18" s="75">
        <f>SUMIFS('Lag Triangles'!$C$151:$AL$151,'Lag Triangles'!$C$18:$AL$18,LEFT($B$14,4))</f>
        <v>0</v>
      </c>
      <c r="L18" s="595">
        <f>IF(K18=0,0,(J18/K18)-1)</f>
        <v>0</v>
      </c>
      <c r="M18" s="541">
        <f t="shared" si="0"/>
        <v>0</v>
      </c>
      <c r="N18" s="78">
        <f>IF('Member Months'!$L$237=0,0,M18/'Member Months'!$L$237)</f>
        <v>0</v>
      </c>
    </row>
    <row r="19" spans="2:14">
      <c r="B19" s="21" t="s">
        <v>193</v>
      </c>
      <c r="C19" s="23">
        <f>SUM(SUMIF('Non-Delivery Svcs Report'!$I$1302:$I$2597,{"09","10","11","13","14"},'Non-Delivery Svcs Report'!$K$1302:$K$2597))+SUM(SUMIF('Delivery Svcs Report'!$H$582:$H$1157,{"09","10","11","13","14"},'Delivery Svcs Report'!$J$582:$J$1157))</f>
        <v>0</v>
      </c>
      <c r="D19" s="75">
        <f>SUMIFS('Lag Triangles'!$C$195:$AL$195,'Lag Triangles'!$C$18:$AL$18,LEFT($B$14,4))</f>
        <v>0</v>
      </c>
      <c r="E19" s="546">
        <f>IF(D19=0,0,(C19/D19)-1)</f>
        <v>0</v>
      </c>
      <c r="F19" s="539">
        <f>SUM(SUMIF('Non-Delivery Svcs Report'!$I$1302:$I$2597,{"09","10","11","13","14"},'Non-Delivery Svcs Report'!$L$1302:$L$2597))+SUM(SUMIF('Delivery Svcs Report'!$H$582:$H$1157,{"09","10","11","13","14"},'Delivery Svcs Report'!$K$582:$K$1157))</f>
        <v>0</v>
      </c>
      <c r="G19" s="26">
        <f>SUM(SUMIF('Non-Delivery Svcs Report'!$I$1302:$I$2597,{"09","10","11","13","14"},'Non-Delivery Svcs Report'!$O$1302:$O$2597))+SUM(SUMIF('Delivery Svcs Report'!$H$582:$H$1157,{"09","10","11","13","14"},'Delivery Svcs Report'!$N$582:$N$1157))</f>
        <v>0</v>
      </c>
      <c r="H19" s="75">
        <f>SUMIFS('Lag Triangles'!$C$196:$AL$196,'Lag Triangles'!$C$18:$AL$18,LEFT($B$14,4))</f>
        <v>0</v>
      </c>
      <c r="I19" s="596">
        <f>IF(H19=0,0,(G19/H19)-1)</f>
        <v>0</v>
      </c>
      <c r="J19" s="542">
        <f>SUM(SUMIF('Non-Delivery Svcs Report'!$I$1302:$I$2597,{"09","10","11","13","14"},'Non-Delivery Svcs Report'!$Q$1302:$Q$2597))+SUM(SUMIF('Delivery Svcs Report'!$H$582:$H$1157,{"09","10","11","13","14"},'Delivery Svcs Report'!$P$582:$P$1157))</f>
        <v>0</v>
      </c>
      <c r="K19" s="75">
        <f>SUMIFS('Lag Triangles'!$C$197:$AL$197,'Lag Triangles'!$C$18:$AL$18,LEFT($B$14,4))</f>
        <v>0</v>
      </c>
      <c r="L19" s="596">
        <f>IF(K19=0,0,(J19/K19)-1)</f>
        <v>0</v>
      </c>
      <c r="M19" s="542">
        <f t="shared" si="0"/>
        <v>0</v>
      </c>
      <c r="N19" s="79">
        <f>IF('Member Months'!$L$237=0,0,M19/'Member Months'!$L$237)</f>
        <v>0</v>
      </c>
    </row>
    <row r="20" spans="2:14">
      <c r="B20" s="29" t="s">
        <v>61</v>
      </c>
      <c r="C20" s="27">
        <f>SUM(C16:C19)</f>
        <v>0</v>
      </c>
      <c r="D20" s="28">
        <f>SUM(D16:D19)</f>
        <v>0</v>
      </c>
      <c r="E20" s="547">
        <f>IF(D20=0,0,(C20/D20)-1)</f>
        <v>0</v>
      </c>
      <c r="F20" s="540">
        <f>SUM(F16:F19)</f>
        <v>0</v>
      </c>
      <c r="G20" s="28">
        <f>SUM(G16:G19)</f>
        <v>0</v>
      </c>
      <c r="H20" s="543">
        <f>SUM(H16:H19)</f>
        <v>0</v>
      </c>
      <c r="I20" s="597">
        <f>IF(H20=0,0,(G20/H20)-1)</f>
        <v>0</v>
      </c>
      <c r="J20" s="543">
        <f>SUM(J16:J19)</f>
        <v>0</v>
      </c>
      <c r="K20" s="543">
        <f>SUM(K16:K19)</f>
        <v>0</v>
      </c>
      <c r="L20" s="597">
        <f>IF(K20=0,0,(J20/K20)-1)</f>
        <v>0</v>
      </c>
      <c r="M20" s="543">
        <f>SUM(M16:M19)</f>
        <v>0</v>
      </c>
      <c r="N20" s="80">
        <f>IF('Member Months'!$L$237=0,0,M20/'Member Months'!$L$237)</f>
        <v>0</v>
      </c>
    </row>
    <row r="21" spans="2:14">
      <c r="J21" s="489"/>
      <c r="K21" s="489"/>
      <c r="L21" s="489"/>
    </row>
    <row r="22" spans="2:14">
      <c r="J22" s="489"/>
      <c r="K22" s="489"/>
      <c r="L22" s="489"/>
    </row>
    <row r="23" spans="2:14">
      <c r="B23" s="1183" t="str">
        <f>'Member Months'!C162</f>
        <v>2020 Initial Year</v>
      </c>
      <c r="C23" s="1184"/>
      <c r="D23" s="1184"/>
      <c r="E23" s="1184"/>
      <c r="F23" s="1184"/>
      <c r="G23" s="1184"/>
      <c r="H23" s="1184"/>
      <c r="I23" s="1184"/>
      <c r="J23" s="1184"/>
      <c r="K23" s="1184"/>
      <c r="L23" s="1184"/>
      <c r="M23" s="1184"/>
      <c r="N23" s="1185"/>
    </row>
    <row r="24" spans="2:14" s="512" customFormat="1" ht="38.25">
      <c r="B24" s="513" t="s">
        <v>58</v>
      </c>
      <c r="C24" s="513" t="s">
        <v>63</v>
      </c>
      <c r="D24" s="514" t="s">
        <v>55</v>
      </c>
      <c r="E24" s="513" t="s">
        <v>56</v>
      </c>
      <c r="F24" s="513" t="s">
        <v>66</v>
      </c>
      <c r="G24" s="553" t="s">
        <v>245</v>
      </c>
      <c r="H24" s="593" t="s">
        <v>615</v>
      </c>
      <c r="I24" s="515" t="s">
        <v>56</v>
      </c>
      <c r="J24" s="593" t="s">
        <v>606</v>
      </c>
      <c r="K24" s="593" t="s">
        <v>616</v>
      </c>
      <c r="L24" s="515" t="s">
        <v>56</v>
      </c>
      <c r="M24" s="515" t="s">
        <v>57</v>
      </c>
      <c r="N24" s="515" t="s">
        <v>86</v>
      </c>
    </row>
    <row r="25" spans="2:14">
      <c r="B25" s="19" t="s">
        <v>59</v>
      </c>
      <c r="C25" s="24">
        <f>SUM(SUMIF('Non-Delivery Svcs Report'!$I$2598:$I$3893,{"01","02"},'Non-Delivery Svcs Report'!$K$2598:$K$3893))+SUM(SUMIF('Delivery Svcs Report'!$H$1158:$H$1733,{"01","02"},'Delivery Svcs Report'!$J$1158:$J$1733))</f>
        <v>0</v>
      </c>
      <c r="D25" s="75">
        <f>SUMIFS('Lag Triangles'!$C$57:$AL$57,'Lag Triangles'!$C$18:$AL$18,LEFT($B$23,4))</f>
        <v>0</v>
      </c>
      <c r="E25" s="544">
        <f>IF(D25=0,0,(C25/D25)-1)</f>
        <v>0</v>
      </c>
      <c r="F25" s="538">
        <f>SUM(SUMIF('Non-Delivery Svcs Report'!$I$2598:$I$3893,{"01","02"},'Non-Delivery Svcs Report'!$L$2598:$L$3893))+SUM(SUMIF('Delivery Svcs Report'!$H$1158:$H$1733,{"01","02"},'Delivery Svcs Report'!$K$1158:$K$1733))</f>
        <v>0</v>
      </c>
      <c r="G25" s="22">
        <f>SUM(SUMIF('Non-Delivery Svcs Report'!$I$2598:$I$3893,{"01","02"},'Non-Delivery Svcs Report'!$O$2598:$O$3893))+SUM(SUMIF('Delivery Svcs Report'!$H$1158:$H$1733,{"01","02"},'Delivery Svcs Report'!$N$1158:$N$1733))</f>
        <v>0</v>
      </c>
      <c r="H25" s="75">
        <f>SUMIFS('Lag Triangles'!$C$58:$AL$58,'Lag Triangles'!$C$18:$AL$18,LEFT($B$23,4))</f>
        <v>0</v>
      </c>
      <c r="I25" s="594">
        <f>IF(H25=0,0,(G25/H25)-1)</f>
        <v>0</v>
      </c>
      <c r="J25" s="541">
        <f>SUM(SUMIF('Non-Delivery Svcs Report'!$I$2598:$I$3893,{"01","02"},'Non-Delivery Svcs Report'!$Q$2598:$Q$3893))+SUM(SUMIF('Delivery Svcs Report'!$H$1158:$H$1733,{"01","02"},'Delivery Svcs Report'!$P$1158:$P$1733))</f>
        <v>0</v>
      </c>
      <c r="K25" s="75">
        <f>SUMIFS('Lag Triangles'!$C$59:$AL$59,'Lag Triangles'!$C$18:$AL$18,LEFT($B$23,4))</f>
        <v>0</v>
      </c>
      <c r="L25" s="594">
        <f>IF(K25=0,0,(J25/K25)-1)</f>
        <v>0</v>
      </c>
      <c r="M25" s="541">
        <f>C25+F25+G25+J25</f>
        <v>0</v>
      </c>
      <c r="N25" s="77">
        <f>IF('Member Months'!$L$238=0,0,M25/'Member Months'!$L$238)</f>
        <v>0</v>
      </c>
    </row>
    <row r="26" spans="2:14">
      <c r="B26" s="20" t="s">
        <v>60</v>
      </c>
      <c r="C26" s="25">
        <f>SUM(SUMIF('Non-Delivery Svcs Report'!$I$2598:$I$3893,{"03","04","05"},'Non-Delivery Svcs Report'!$K$2598:$K$3893))+SUM(SUMIF('Delivery Svcs Report'!$H$1158:$H$1733,{"03","04","05"},'Delivery Svcs Report'!$J$1158:$J$1733))</f>
        <v>0</v>
      </c>
      <c r="D26" s="75">
        <f>SUMIFS('Lag Triangles'!$C$103:$AL$103,'Lag Triangles'!$C$18:$AL$18,LEFT($B$23,4))</f>
        <v>0</v>
      </c>
      <c r="E26" s="545">
        <f>IF(D26=0,0,(C26/D26)-1)</f>
        <v>0</v>
      </c>
      <c r="F26" s="538">
        <f>SUM(SUMIF('Non-Delivery Svcs Report'!$I$2598:$I$3893,{"03","04","05"},'Non-Delivery Svcs Report'!$L$2598:$L$3893))+SUM(SUMIF('Delivery Svcs Report'!$H$1158:$H$1733,{"03","04","05"},'Delivery Svcs Report'!$K$1158:$K$1733))</f>
        <v>0</v>
      </c>
      <c r="G26" s="22">
        <f>SUM(SUMIF('Non-Delivery Svcs Report'!$I$2598:$I$3893,{"03","04","05"},'Non-Delivery Svcs Report'!$O$2598:$O$3893))+SUM(SUMIF('Delivery Svcs Report'!$H$1158:$H$1733,{"03","04","05"},'Delivery Svcs Report'!$N$1158:$N$1733))</f>
        <v>0</v>
      </c>
      <c r="H26" s="75">
        <f>SUMIFS('Lag Triangles'!$C$104:$AL$104,'Lag Triangles'!$C$18:$AL$18,LEFT($B$23,4))</f>
        <v>0</v>
      </c>
      <c r="I26" s="595">
        <f>IF(H26=0,0,(G26/H26)-1)</f>
        <v>0</v>
      </c>
      <c r="J26" s="541">
        <f>SUM(SUMIF('Non-Delivery Svcs Report'!$I$2598:$I$3893,{"03","04","05"},'Non-Delivery Svcs Report'!$Q$2598:$Q$3893))+SUM(SUMIF('Delivery Svcs Report'!$H$1158:$H$1733,{"03","04","05"},'Delivery Svcs Report'!$P$1158:$P$1733))</f>
        <v>0</v>
      </c>
      <c r="K26" s="75">
        <f>SUMIFS('Lag Triangles'!$C$105:$AL$105,'Lag Triangles'!$C$18:$AL$18,LEFT($B$23,4))</f>
        <v>0</v>
      </c>
      <c r="L26" s="595">
        <f>IF(K26=0,0,(J26/K26)-1)</f>
        <v>0</v>
      </c>
      <c r="M26" s="541">
        <f t="shared" ref="M26:M28" si="1">C26+F26+G26+J26</f>
        <v>0</v>
      </c>
      <c r="N26" s="78">
        <f>IF('Member Months'!$L$238=0,0,M26/'Member Months'!$L$238)</f>
        <v>0</v>
      </c>
    </row>
    <row r="27" spans="2:14">
      <c r="B27" s="20" t="s">
        <v>192</v>
      </c>
      <c r="C27" s="25">
        <f>SUM(SUMIF('Non-Delivery Svcs Report'!$I$2598:$I$3893,{"06","07","08","12","15","16","17","18"},'Non-Delivery Svcs Report'!$K$2598:$K$3893))+SUM(SUMIF('Delivery Svcs Report'!$H$1158:$H$1733,{"06","07","08","12","15","16","17","18"},'Delivery Svcs Report'!$J$1158:$J$1733))</f>
        <v>0</v>
      </c>
      <c r="D27" s="75">
        <f>SUMIFS('Lag Triangles'!$C$149:$AL$149,'Lag Triangles'!$C$18:$AL$18,LEFT($B$23,4))</f>
        <v>0</v>
      </c>
      <c r="E27" s="545">
        <f>IF(D27=0,0,(C27/D27)-1)</f>
        <v>0</v>
      </c>
      <c r="F27" s="538">
        <f>SUM(SUMIF('Non-Delivery Svcs Report'!$I$2598:$I$3893,{"06","07","08","12","15","16","17","18"},'Non-Delivery Svcs Report'!$L$2598:$L$3893))+SUM(SUMIF('Delivery Svcs Report'!$H$1158:$H$1733,{"06","07","08","12","15","16","17","18"},'Delivery Svcs Report'!$K$1158:$K$1733))</f>
        <v>0</v>
      </c>
      <c r="G27" s="22">
        <f>SUM(SUMIF('Non-Delivery Svcs Report'!$I$2598:$I$3893,{"06","07","08","12","15","16","17","18"},'Non-Delivery Svcs Report'!$O$2598:$O$3893))+SUM(SUMIF('Delivery Svcs Report'!$H$1158:$H$1733,{"06","07","08","12","15","16","17","18"},'Delivery Svcs Report'!$N$1158:$N$1733))</f>
        <v>0</v>
      </c>
      <c r="H27" s="75">
        <f>SUMIFS('Lag Triangles'!$C$150:$AL$150,'Lag Triangles'!$C$18:$AL$18,LEFT($B$23,4))</f>
        <v>0</v>
      </c>
      <c r="I27" s="595">
        <f>IF(H27=0,0,(G27/H27)-1)</f>
        <v>0</v>
      </c>
      <c r="J27" s="541">
        <f>SUM(SUMIF('Non-Delivery Svcs Report'!$I$2598:$I$3893,{"06","07","08","12","15","16","17","18"},'Non-Delivery Svcs Report'!$Q$2598:$Q$3893))+SUM(SUMIF('Delivery Svcs Report'!$H$1158:$H$1733,{"06","07","08","12","15","16","17","18"},'Delivery Svcs Report'!$P$1158:$P$1733))</f>
        <v>0</v>
      </c>
      <c r="K27" s="75">
        <f>SUMIFS('Lag Triangles'!$C$151:$AL$151,'Lag Triangles'!$C$18:$AL$18,LEFT($B$23,4))</f>
        <v>0</v>
      </c>
      <c r="L27" s="595">
        <f>IF(K27=0,0,(J27/K27)-1)</f>
        <v>0</v>
      </c>
      <c r="M27" s="541">
        <f t="shared" si="1"/>
        <v>0</v>
      </c>
      <c r="N27" s="78">
        <f>IF('Member Months'!$L$238=0,0,M27/'Member Months'!$L$238)</f>
        <v>0</v>
      </c>
    </row>
    <row r="28" spans="2:14">
      <c r="B28" s="21" t="s">
        <v>193</v>
      </c>
      <c r="C28" s="23">
        <f>SUM(SUMIF('Non-Delivery Svcs Report'!$I$2598:$I$3893,{"09","10","11","13","14"},'Non-Delivery Svcs Report'!$K$2598:$K$3893))+SUM(SUMIF('Delivery Svcs Report'!$H$1158:$H$1733,{"09","10","11","13","14"},'Delivery Svcs Report'!$J$1158:$J$1733))</f>
        <v>0</v>
      </c>
      <c r="D28" s="75">
        <f>SUMIFS('Lag Triangles'!$C$195:$AL$195,'Lag Triangles'!$C$18:$AL$18,LEFT($B$23,4))</f>
        <v>0</v>
      </c>
      <c r="E28" s="546">
        <f>IF(D28=0,0,(C28/D28)-1)</f>
        <v>0</v>
      </c>
      <c r="F28" s="539">
        <f>SUM(SUMIF('Non-Delivery Svcs Report'!$I$2598:$I$3893,{"09","10","11","13","14"},'Non-Delivery Svcs Report'!$L$2598:$L$3893))+SUM(SUMIF('Delivery Svcs Report'!$H$1158:$H$1733,{"09","10","11","13","14"},'Delivery Svcs Report'!$K$1158:$K$1733))</f>
        <v>0</v>
      </c>
      <c r="G28" s="26">
        <f>SUM(SUMIF('Non-Delivery Svcs Report'!$I$2598:$I$3893,{"09","10","11","13","14"},'Non-Delivery Svcs Report'!$O$2598:$O$3893))+SUM(SUMIF('Delivery Svcs Report'!$H$1158:$H$1733,{"09","10","11","13","14"},'Delivery Svcs Report'!$N$1158:$N$1733))</f>
        <v>0</v>
      </c>
      <c r="H28" s="75">
        <f>SUMIFS('Lag Triangles'!$C$196:$AL$196,'Lag Triangles'!$C$18:$AL$18,LEFT($B$23,4))</f>
        <v>0</v>
      </c>
      <c r="I28" s="596">
        <f>IF(H28=0,0,(G28/H28)-1)</f>
        <v>0</v>
      </c>
      <c r="J28" s="542">
        <f>SUM(SUMIF('Non-Delivery Svcs Report'!$I$2598:$I$3893,{"09","10","11","13","14"},'Non-Delivery Svcs Report'!$Q$2598:$Q$3893))+SUM(SUMIF('Delivery Svcs Report'!$H$1158:$H$1733,{"09","10","11","13","14"},'Delivery Svcs Report'!$P$1158:$P$1733))</f>
        <v>0</v>
      </c>
      <c r="K28" s="75">
        <f>SUMIFS('Lag Triangles'!$C$197:$AL$197,'Lag Triangles'!$C$18:$AL$18,LEFT($B$23,4))</f>
        <v>0</v>
      </c>
      <c r="L28" s="596">
        <f>IF(K28=0,0,(J28/K28)-1)</f>
        <v>0</v>
      </c>
      <c r="M28" s="542">
        <f t="shared" si="1"/>
        <v>0</v>
      </c>
      <c r="N28" s="79">
        <f>IF('Member Months'!$L$238=0,0,M28/'Member Months'!$L$238)</f>
        <v>0</v>
      </c>
    </row>
    <row r="29" spans="2:14">
      <c r="B29" s="29" t="s">
        <v>61</v>
      </c>
      <c r="C29" s="27">
        <f>SUM(C25:C28)</f>
        <v>0</v>
      </c>
      <c r="D29" s="28">
        <f>SUM(D25:D28)</f>
        <v>0</v>
      </c>
      <c r="E29" s="547">
        <f>IF(D29=0,0,(C29/D29)-1)</f>
        <v>0</v>
      </c>
      <c r="F29" s="540">
        <f>SUM(F25:F28)</f>
        <v>0</v>
      </c>
      <c r="G29" s="28">
        <f>SUM(G25:G28)</f>
        <v>0</v>
      </c>
      <c r="H29" s="543">
        <f>SUM(H25:H28)</f>
        <v>0</v>
      </c>
      <c r="I29" s="597">
        <f>IF(H29=0,0,(G29/H29)-1)</f>
        <v>0</v>
      </c>
      <c r="J29" s="543">
        <f>SUM(J25:J28)</f>
        <v>0</v>
      </c>
      <c r="K29" s="543">
        <f>SUM(K25:K28)</f>
        <v>0</v>
      </c>
      <c r="L29" s="597">
        <f>IF(K29=0,0,(J29/K29)-1)</f>
        <v>0</v>
      </c>
      <c r="M29" s="543">
        <f>SUM(M25:M28)</f>
        <v>0</v>
      </c>
      <c r="N29" s="80">
        <f>IF('Member Months'!$L$238=0,0,M29/'Member Months'!$L$238)</f>
        <v>0</v>
      </c>
    </row>
    <row r="30" spans="2:14">
      <c r="J30" s="489"/>
      <c r="K30" s="489"/>
      <c r="L30" s="489"/>
    </row>
    <row r="31" spans="2:14">
      <c r="D31" s="76"/>
      <c r="J31" s="489"/>
      <c r="K31" s="489"/>
      <c r="L31" s="489"/>
    </row>
    <row r="32" spans="2:14">
      <c r="B32" s="1189" t="s">
        <v>195</v>
      </c>
      <c r="C32" s="1190"/>
      <c r="D32" s="1191" t="s">
        <v>84</v>
      </c>
      <c r="E32" s="1191"/>
      <c r="F32" s="1190"/>
      <c r="J32" s="489"/>
      <c r="K32" s="489"/>
      <c r="L32" s="489"/>
    </row>
    <row r="33" spans="2:12">
      <c r="B33" s="1186" t="s">
        <v>64</v>
      </c>
      <c r="C33" s="1187"/>
      <c r="D33" s="1192" t="s">
        <v>159</v>
      </c>
      <c r="E33" s="1176"/>
      <c r="F33" s="1177"/>
      <c r="J33" s="489"/>
      <c r="K33" s="489"/>
      <c r="L33" s="489"/>
    </row>
    <row r="34" spans="2:12">
      <c r="B34" s="1186" t="s">
        <v>85</v>
      </c>
      <c r="C34" s="1187"/>
      <c r="D34" s="1176" t="s">
        <v>160</v>
      </c>
      <c r="E34" s="1176"/>
      <c r="F34" s="1177"/>
      <c r="J34" s="489"/>
      <c r="K34" s="489"/>
      <c r="L34" s="489"/>
    </row>
    <row r="35" spans="2:12">
      <c r="B35" s="1186" t="s">
        <v>192</v>
      </c>
      <c r="C35" s="1187"/>
      <c r="D35" s="1188" t="s">
        <v>679</v>
      </c>
      <c r="E35" s="1176"/>
      <c r="F35" s="1177"/>
      <c r="J35" s="489"/>
      <c r="K35" s="489"/>
      <c r="L35" s="489"/>
    </row>
    <row r="36" spans="2:12">
      <c r="B36" s="1178" t="s">
        <v>193</v>
      </c>
      <c r="C36" s="1179"/>
      <c r="D36" s="1180" t="s">
        <v>411</v>
      </c>
      <c r="E36" s="1181"/>
      <c r="F36" s="1182"/>
      <c r="J36" s="489"/>
      <c r="K36" s="489"/>
      <c r="L36" s="489"/>
    </row>
    <row r="37" spans="2:12">
      <c r="J37" s="489"/>
      <c r="K37" s="489"/>
      <c r="L37" s="489"/>
    </row>
  </sheetData>
  <sheetProtection algorithmName="SHA-512" hashValue="jII4PUMZK1MdxmbMcTXJRIj5N3KyWIf4DgFVI6586UJbt7WAZJNfouOeXLMgxxLCLLDN8jOGzdAs2sL+1ejedA==" saltValue="JEJPRGFpJmNAKkHubUjcIg==" spinCount="100000" sheet="1" objects="1" scenarios="1"/>
  <mergeCells count="13">
    <mergeCell ref="D34:F34"/>
    <mergeCell ref="B36:C36"/>
    <mergeCell ref="D36:F36"/>
    <mergeCell ref="B5:N5"/>
    <mergeCell ref="B14:N14"/>
    <mergeCell ref="B23:N23"/>
    <mergeCell ref="B35:C35"/>
    <mergeCell ref="D35:F35"/>
    <mergeCell ref="B32:C32"/>
    <mergeCell ref="D32:F32"/>
    <mergeCell ref="B33:C33"/>
    <mergeCell ref="D33:F33"/>
    <mergeCell ref="B34:C34"/>
  </mergeCells>
  <phoneticPr fontId="32" type="noConversion"/>
  <pageMargins left="0.75" right="0.75" top="1" bottom="1" header="0.5" footer="0.5"/>
  <pageSetup scale="3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0"/>
  <sheetViews>
    <sheetView view="pageBreakPreview" zoomScale="70" zoomScaleNormal="70" zoomScaleSheetLayoutView="70" workbookViewId="0"/>
  </sheetViews>
  <sheetFormatPr defaultColWidth="9.140625" defaultRowHeight="12.75"/>
  <cols>
    <col min="1" max="1" width="11.85546875" style="69" customWidth="1"/>
    <col min="2" max="2" width="42.5703125" style="69" customWidth="1"/>
    <col min="3" max="3" width="18.42578125" style="69" customWidth="1"/>
    <col min="4" max="9" width="11.85546875" style="69" customWidth="1"/>
    <col min="10" max="10" width="18.140625" style="69" customWidth="1"/>
    <col min="11" max="11" width="14.140625" style="69" customWidth="1"/>
    <col min="12" max="12" width="13.5703125" style="69" customWidth="1"/>
    <col min="13" max="38" width="11.85546875" style="69" customWidth="1"/>
    <col min="39" max="39" width="14.85546875" style="69" customWidth="1"/>
    <col min="40" max="40" width="9.140625" style="69" customWidth="1"/>
    <col min="41" max="16384" width="9.140625" style="42"/>
  </cols>
  <sheetData>
    <row r="1" spans="1:15">
      <c r="A1" s="228" t="s">
        <v>407</v>
      </c>
    </row>
    <row r="2" spans="1:15">
      <c r="A2" s="228"/>
    </row>
    <row r="3" spans="1:15">
      <c r="B3" s="68" t="s">
        <v>186</v>
      </c>
      <c r="C3" s="114"/>
      <c r="D3"/>
    </row>
    <row r="4" spans="1:15">
      <c r="B4" s="68" t="s">
        <v>187</v>
      </c>
      <c r="C4" s="114"/>
      <c r="D4"/>
    </row>
    <row r="5" spans="1:15">
      <c r="B5" s="68" t="s">
        <v>103</v>
      </c>
      <c r="C5" s="115">
        <v>44469</v>
      </c>
      <c r="D5" s="69" t="s">
        <v>77</v>
      </c>
    </row>
    <row r="6" spans="1:15">
      <c r="B6" s="68" t="s">
        <v>163</v>
      </c>
      <c r="C6" s="70" t="s">
        <v>170</v>
      </c>
      <c r="D6" s="227"/>
    </row>
    <row r="7" spans="1:15">
      <c r="B7" s="68"/>
      <c r="C7" s="70"/>
    </row>
    <row r="8" spans="1:15">
      <c r="B8" s="68"/>
      <c r="C8" s="71"/>
    </row>
    <row r="9" spans="1:15">
      <c r="B9" s="227" t="s">
        <v>914</v>
      </c>
      <c r="C9" s="71"/>
    </row>
    <row r="10" spans="1:15" ht="13.5" thickBot="1">
      <c r="B10" s="68"/>
      <c r="C10" s="71"/>
    </row>
    <row r="11" spans="1:15" ht="38.25">
      <c r="A11" s="1208" t="s">
        <v>195</v>
      </c>
      <c r="B11" s="1209"/>
      <c r="C11" s="1206" t="s">
        <v>194</v>
      </c>
      <c r="D11" s="1206"/>
      <c r="E11" s="1207"/>
      <c r="F11" s="1203" t="s">
        <v>171</v>
      </c>
      <c r="G11" s="1204"/>
      <c r="H11" s="1205"/>
      <c r="J11" s="100"/>
      <c r="K11" s="101" t="s">
        <v>81</v>
      </c>
      <c r="L11" s="101" t="s">
        <v>80</v>
      </c>
      <c r="M11" s="102" t="s">
        <v>82</v>
      </c>
      <c r="O11" s="87"/>
    </row>
    <row r="12" spans="1:15">
      <c r="A12" s="1197" t="s">
        <v>64</v>
      </c>
      <c r="B12" s="1187"/>
      <c r="C12" s="1176" t="s">
        <v>159</v>
      </c>
      <c r="D12" s="1176"/>
      <c r="E12" s="1177"/>
      <c r="F12" s="64"/>
      <c r="G12" s="41">
        <v>36</v>
      </c>
      <c r="H12" s="65"/>
      <c r="J12" s="97" t="str">
        <f>'Member Months'!C18</f>
        <v>2022 Current Year</v>
      </c>
      <c r="K12" s="103">
        <f>'Report vs Lags'!C11</f>
        <v>0</v>
      </c>
      <c r="L12" s="103">
        <f>'Report vs Lags'!D11</f>
        <v>0</v>
      </c>
      <c r="M12" s="93">
        <f>IF(L12=0,0,K12/L12-1)</f>
        <v>0</v>
      </c>
    </row>
    <row r="13" spans="1:15">
      <c r="A13" s="1197" t="s">
        <v>85</v>
      </c>
      <c r="B13" s="1187"/>
      <c r="C13" s="1176" t="s">
        <v>160</v>
      </c>
      <c r="D13" s="1176"/>
      <c r="E13" s="1177"/>
      <c r="F13" s="64"/>
      <c r="G13" s="41">
        <v>36</v>
      </c>
      <c r="H13" s="65"/>
      <c r="J13" s="98" t="str">
        <f>'Member Months'!C90</f>
        <v>2021 Prior Year</v>
      </c>
      <c r="K13" s="104">
        <f>'Report vs Lags'!C20</f>
        <v>0</v>
      </c>
      <c r="L13" s="104">
        <f>'Report vs Lags'!D20</f>
        <v>0</v>
      </c>
      <c r="M13" s="94">
        <f>IF(L13=0,0,K13/L13-1)</f>
        <v>0</v>
      </c>
    </row>
    <row r="14" spans="1:15">
      <c r="A14" s="1197" t="s">
        <v>192</v>
      </c>
      <c r="B14" s="1187"/>
      <c r="C14" s="1188" t="s">
        <v>679</v>
      </c>
      <c r="D14" s="1176"/>
      <c r="E14" s="1177"/>
      <c r="F14" s="64"/>
      <c r="G14" s="41">
        <v>36</v>
      </c>
      <c r="H14" s="65"/>
      <c r="J14" s="99" t="str">
        <f>'Member Months'!C162</f>
        <v>2020 Initial Year</v>
      </c>
      <c r="K14" s="95">
        <f>'Report vs Lags'!C29</f>
        <v>0</v>
      </c>
      <c r="L14" s="105">
        <f>'Report vs Lags'!D29</f>
        <v>0</v>
      </c>
      <c r="M14" s="96">
        <f>IF(L14=0,0,K14/L14-1)</f>
        <v>0</v>
      </c>
    </row>
    <row r="15" spans="1:15" ht="13.5" thickBot="1">
      <c r="A15" s="1201" t="s">
        <v>193</v>
      </c>
      <c r="B15" s="1202"/>
      <c r="C15" s="1198" t="s">
        <v>411</v>
      </c>
      <c r="D15" s="1199"/>
      <c r="E15" s="1200"/>
      <c r="F15" s="66"/>
      <c r="G15" s="46">
        <v>36</v>
      </c>
      <c r="H15" s="67"/>
      <c r="J15" s="92" t="str">
        <f>IF(OR(M12&gt;0.02,M12&lt;-0.02,M13&gt;0.02,M13&lt;-0.02,M14&gt;0.02,M14&lt;-0.02),"Please explain the reason for the discrepancy between the lag triangle paid amounts and the Reported Paid amounts on the Services tabs.","")</f>
        <v/>
      </c>
      <c r="K15" s="227"/>
    </row>
    <row r="16" spans="1:15" ht="12" customHeight="1">
      <c r="A16" s="41"/>
      <c r="B16" s="41"/>
      <c r="C16" s="195"/>
      <c r="D16" s="195"/>
      <c r="E16" s="195"/>
      <c r="F16" s="42"/>
      <c r="G16" s="41"/>
      <c r="H16" s="42"/>
      <c r="J16" s="106" t="str">
        <f>IF(OR(M12&gt;0.02,M12&lt;-0.02,M13&gt;0.02,M13&lt;-0.02,M14&gt;0.02,M14&lt;-0.02),"Plan explanation:","")</f>
        <v/>
      </c>
      <c r="K16" s="71"/>
    </row>
    <row r="17" spans="1:39" ht="12" customHeight="1">
      <c r="A17" s="41"/>
      <c r="B17" s="41"/>
      <c r="C17" s="195"/>
      <c r="D17" s="195"/>
      <c r="E17" s="195"/>
      <c r="F17" s="42"/>
      <c r="G17" s="41"/>
      <c r="H17" s="42"/>
    </row>
    <row r="18" spans="1:39" ht="13.5" customHeight="1">
      <c r="B18" s="980" t="s">
        <v>913</v>
      </c>
      <c r="C18" s="88">
        <f>YEAR(C$20)</f>
        <v>2021</v>
      </c>
      <c r="D18" s="88">
        <f t="shared" ref="D18:AL18" si="0">YEAR(D$20)</f>
        <v>2021</v>
      </c>
      <c r="E18" s="88">
        <f t="shared" si="0"/>
        <v>2021</v>
      </c>
      <c r="F18" s="88">
        <f t="shared" si="0"/>
        <v>2021</v>
      </c>
      <c r="G18" s="88">
        <f t="shared" si="0"/>
        <v>2021</v>
      </c>
      <c r="H18" s="88">
        <f t="shared" si="0"/>
        <v>2021</v>
      </c>
      <c r="I18" s="88">
        <f t="shared" si="0"/>
        <v>2021</v>
      </c>
      <c r="J18" s="88">
        <f t="shared" si="0"/>
        <v>2021</v>
      </c>
      <c r="K18" s="88">
        <f t="shared" si="0"/>
        <v>2021</v>
      </c>
      <c r="L18" s="88">
        <f t="shared" si="0"/>
        <v>2020</v>
      </c>
      <c r="M18" s="88">
        <f t="shared" si="0"/>
        <v>2020</v>
      </c>
      <c r="N18" s="88">
        <f t="shared" si="0"/>
        <v>2020</v>
      </c>
      <c r="O18" s="88">
        <f t="shared" si="0"/>
        <v>2020</v>
      </c>
      <c r="P18" s="88">
        <f t="shared" si="0"/>
        <v>2020</v>
      </c>
      <c r="Q18" s="88">
        <f t="shared" si="0"/>
        <v>2020</v>
      </c>
      <c r="R18" s="88">
        <f t="shared" si="0"/>
        <v>2020</v>
      </c>
      <c r="S18" s="88">
        <f t="shared" si="0"/>
        <v>2020</v>
      </c>
      <c r="T18" s="88">
        <f t="shared" si="0"/>
        <v>2020</v>
      </c>
      <c r="U18" s="88">
        <f t="shared" si="0"/>
        <v>2020</v>
      </c>
      <c r="V18" s="88">
        <f t="shared" si="0"/>
        <v>2020</v>
      </c>
      <c r="W18" s="88">
        <f t="shared" si="0"/>
        <v>2020</v>
      </c>
      <c r="X18" s="88">
        <f t="shared" si="0"/>
        <v>2019</v>
      </c>
      <c r="Y18" s="88">
        <f t="shared" si="0"/>
        <v>2019</v>
      </c>
      <c r="Z18" s="88">
        <f t="shared" si="0"/>
        <v>2019</v>
      </c>
      <c r="AA18" s="88">
        <f t="shared" si="0"/>
        <v>2019</v>
      </c>
      <c r="AB18" s="88">
        <f t="shared" si="0"/>
        <v>2019</v>
      </c>
      <c r="AC18" s="88">
        <f t="shared" si="0"/>
        <v>2019</v>
      </c>
      <c r="AD18" s="88">
        <f t="shared" si="0"/>
        <v>2019</v>
      </c>
      <c r="AE18" s="88">
        <f t="shared" si="0"/>
        <v>2019</v>
      </c>
      <c r="AF18" s="88">
        <f t="shared" si="0"/>
        <v>2019</v>
      </c>
      <c r="AG18" s="88">
        <f t="shared" si="0"/>
        <v>2019</v>
      </c>
      <c r="AH18" s="88">
        <f t="shared" si="0"/>
        <v>2019</v>
      </c>
      <c r="AI18" s="88">
        <f t="shared" si="0"/>
        <v>2019</v>
      </c>
      <c r="AJ18" s="88">
        <f t="shared" si="0"/>
        <v>2018</v>
      </c>
      <c r="AK18" s="88">
        <f t="shared" si="0"/>
        <v>2018</v>
      </c>
      <c r="AL18" s="88">
        <f t="shared" si="0"/>
        <v>2018</v>
      </c>
    </row>
    <row r="19" spans="1:39" s="69" customFormat="1" ht="28.5" customHeight="1">
      <c r="A19" s="1195" t="s">
        <v>64</v>
      </c>
      <c r="B19" s="1196"/>
      <c r="C19" s="89" t="s">
        <v>189</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8"/>
      <c r="AM19" s="1193" t="s">
        <v>190</v>
      </c>
    </row>
    <row r="20" spans="1:39" ht="39.75" customHeight="1">
      <c r="A20" s="62" t="s">
        <v>188</v>
      </c>
      <c r="B20" s="61" t="s">
        <v>67</v>
      </c>
      <c r="C20" s="91">
        <f>$C$5</f>
        <v>44469</v>
      </c>
      <c r="D20" s="91">
        <f t="shared" ref="D20:AL20" si="1">DATE(YEAR(C20), MONTH(C20)-1,1)</f>
        <v>44409</v>
      </c>
      <c r="E20" s="91">
        <f t="shared" si="1"/>
        <v>44378</v>
      </c>
      <c r="F20" s="91">
        <f t="shared" si="1"/>
        <v>44348</v>
      </c>
      <c r="G20" s="91">
        <f t="shared" si="1"/>
        <v>44317</v>
      </c>
      <c r="H20" s="91">
        <f t="shared" si="1"/>
        <v>44287</v>
      </c>
      <c r="I20" s="91">
        <f t="shared" si="1"/>
        <v>44256</v>
      </c>
      <c r="J20" s="91">
        <f t="shared" si="1"/>
        <v>44228</v>
      </c>
      <c r="K20" s="91">
        <f t="shared" si="1"/>
        <v>44197</v>
      </c>
      <c r="L20" s="91">
        <f t="shared" si="1"/>
        <v>44166</v>
      </c>
      <c r="M20" s="91">
        <f t="shared" si="1"/>
        <v>44136</v>
      </c>
      <c r="N20" s="91">
        <f t="shared" si="1"/>
        <v>44105</v>
      </c>
      <c r="O20" s="91">
        <f t="shared" si="1"/>
        <v>44075</v>
      </c>
      <c r="P20" s="91">
        <f t="shared" si="1"/>
        <v>44044</v>
      </c>
      <c r="Q20" s="91">
        <f t="shared" si="1"/>
        <v>44013</v>
      </c>
      <c r="R20" s="91">
        <f t="shared" si="1"/>
        <v>43983</v>
      </c>
      <c r="S20" s="91">
        <f t="shared" si="1"/>
        <v>43952</v>
      </c>
      <c r="T20" s="91">
        <f t="shared" si="1"/>
        <v>43922</v>
      </c>
      <c r="U20" s="91">
        <f t="shared" si="1"/>
        <v>43891</v>
      </c>
      <c r="V20" s="91">
        <f t="shared" si="1"/>
        <v>43862</v>
      </c>
      <c r="W20" s="91">
        <f t="shared" si="1"/>
        <v>43831</v>
      </c>
      <c r="X20" s="91">
        <f t="shared" si="1"/>
        <v>43800</v>
      </c>
      <c r="Y20" s="91">
        <f t="shared" si="1"/>
        <v>43770</v>
      </c>
      <c r="Z20" s="91">
        <f t="shared" si="1"/>
        <v>43739</v>
      </c>
      <c r="AA20" s="91">
        <f t="shared" si="1"/>
        <v>43709</v>
      </c>
      <c r="AB20" s="91">
        <f t="shared" si="1"/>
        <v>43678</v>
      </c>
      <c r="AC20" s="91">
        <f t="shared" si="1"/>
        <v>43647</v>
      </c>
      <c r="AD20" s="91">
        <f t="shared" si="1"/>
        <v>43617</v>
      </c>
      <c r="AE20" s="91">
        <f t="shared" si="1"/>
        <v>43586</v>
      </c>
      <c r="AF20" s="91">
        <f t="shared" si="1"/>
        <v>43556</v>
      </c>
      <c r="AG20" s="91">
        <f t="shared" si="1"/>
        <v>43525</v>
      </c>
      <c r="AH20" s="91">
        <f t="shared" si="1"/>
        <v>43497</v>
      </c>
      <c r="AI20" s="91">
        <f t="shared" si="1"/>
        <v>43466</v>
      </c>
      <c r="AJ20" s="91">
        <f t="shared" si="1"/>
        <v>43435</v>
      </c>
      <c r="AK20" s="91">
        <f t="shared" si="1"/>
        <v>43405</v>
      </c>
      <c r="AL20" s="91">
        <f t="shared" si="1"/>
        <v>43374</v>
      </c>
      <c r="AM20" s="1194"/>
    </row>
    <row r="21" spans="1:39">
      <c r="A21" s="63">
        <v>1</v>
      </c>
      <c r="B21" s="91">
        <f>$C$5</f>
        <v>44469</v>
      </c>
      <c r="C21" s="280">
        <v>0</v>
      </c>
      <c r="D21" s="280">
        <v>0</v>
      </c>
      <c r="E21" s="280">
        <v>0</v>
      </c>
      <c r="F21" s="280">
        <v>0</v>
      </c>
      <c r="G21" s="280">
        <v>0</v>
      </c>
      <c r="H21" s="280">
        <v>0</v>
      </c>
      <c r="I21" s="280">
        <v>0</v>
      </c>
      <c r="J21" s="280">
        <v>0</v>
      </c>
      <c r="K21" s="280">
        <v>0</v>
      </c>
      <c r="L21" s="280">
        <v>0</v>
      </c>
      <c r="M21" s="280">
        <v>0</v>
      </c>
      <c r="N21" s="280">
        <v>0</v>
      </c>
      <c r="O21" s="280">
        <v>0</v>
      </c>
      <c r="P21" s="280">
        <v>0</v>
      </c>
      <c r="Q21" s="280">
        <v>0</v>
      </c>
      <c r="R21" s="280">
        <v>0</v>
      </c>
      <c r="S21" s="280">
        <v>0</v>
      </c>
      <c r="T21" s="280">
        <v>0</v>
      </c>
      <c r="U21" s="280">
        <v>0</v>
      </c>
      <c r="V21" s="280">
        <v>0</v>
      </c>
      <c r="W21" s="280">
        <v>0</v>
      </c>
      <c r="X21" s="280">
        <v>0</v>
      </c>
      <c r="Y21" s="280">
        <v>0</v>
      </c>
      <c r="Z21" s="280">
        <v>0</v>
      </c>
      <c r="AA21" s="280">
        <v>0</v>
      </c>
      <c r="AB21" s="280">
        <v>0</v>
      </c>
      <c r="AC21" s="280">
        <v>0</v>
      </c>
      <c r="AD21" s="280">
        <v>0</v>
      </c>
      <c r="AE21" s="280">
        <v>0</v>
      </c>
      <c r="AF21" s="280">
        <v>0</v>
      </c>
      <c r="AG21" s="280">
        <v>0</v>
      </c>
      <c r="AH21" s="280">
        <v>0</v>
      </c>
      <c r="AI21" s="280">
        <v>0</v>
      </c>
      <c r="AJ21" s="280">
        <v>0</v>
      </c>
      <c r="AK21" s="280">
        <v>0</v>
      </c>
      <c r="AL21" s="280">
        <v>0</v>
      </c>
      <c r="AM21" s="74">
        <f>SUM(C21:AL21)</f>
        <v>0</v>
      </c>
    </row>
    <row r="22" spans="1:39">
      <c r="A22" s="63">
        <v>2</v>
      </c>
      <c r="B22" s="91">
        <f>DATE(YEAR(B21), MONTH(B21)-1,1)</f>
        <v>44409</v>
      </c>
      <c r="C22" s="876"/>
      <c r="D22" s="280">
        <v>0</v>
      </c>
      <c r="E22" s="280">
        <v>0</v>
      </c>
      <c r="F22" s="280">
        <v>0</v>
      </c>
      <c r="G22" s="280">
        <v>0</v>
      </c>
      <c r="H22" s="280">
        <v>0</v>
      </c>
      <c r="I22" s="280">
        <v>0</v>
      </c>
      <c r="J22" s="280">
        <v>0</v>
      </c>
      <c r="K22" s="280">
        <v>0</v>
      </c>
      <c r="L22" s="280">
        <v>0</v>
      </c>
      <c r="M22" s="280">
        <v>0</v>
      </c>
      <c r="N22" s="280">
        <v>0</v>
      </c>
      <c r="O22" s="280">
        <v>0</v>
      </c>
      <c r="P22" s="280">
        <v>0</v>
      </c>
      <c r="Q22" s="280">
        <v>0</v>
      </c>
      <c r="R22" s="280">
        <v>0</v>
      </c>
      <c r="S22" s="280">
        <v>0</v>
      </c>
      <c r="T22" s="280">
        <v>0</v>
      </c>
      <c r="U22" s="280">
        <v>0</v>
      </c>
      <c r="V22" s="280">
        <v>0</v>
      </c>
      <c r="W22" s="280">
        <v>0</v>
      </c>
      <c r="X22" s="280">
        <v>0</v>
      </c>
      <c r="Y22" s="280">
        <v>0</v>
      </c>
      <c r="Z22" s="280">
        <v>0</v>
      </c>
      <c r="AA22" s="280">
        <v>0</v>
      </c>
      <c r="AB22" s="280">
        <v>0</v>
      </c>
      <c r="AC22" s="280">
        <v>0</v>
      </c>
      <c r="AD22" s="280">
        <v>0</v>
      </c>
      <c r="AE22" s="280">
        <v>0</v>
      </c>
      <c r="AF22" s="280">
        <v>0</v>
      </c>
      <c r="AG22" s="280">
        <v>0</v>
      </c>
      <c r="AH22" s="280">
        <v>0</v>
      </c>
      <c r="AI22" s="280">
        <v>0</v>
      </c>
      <c r="AJ22" s="280">
        <v>0</v>
      </c>
      <c r="AK22" s="280">
        <v>0</v>
      </c>
      <c r="AL22" s="280">
        <v>0</v>
      </c>
      <c r="AM22" s="74">
        <f t="shared" ref="AM22:AM56" si="2">SUM(C22:AL22)</f>
        <v>0</v>
      </c>
    </row>
    <row r="23" spans="1:39">
      <c r="A23" s="63">
        <v>3</v>
      </c>
      <c r="B23" s="91">
        <f t="shared" ref="B23:B56" si="3">DATE(YEAR(B22), MONTH(B22)-1,1)</f>
        <v>44378</v>
      </c>
      <c r="C23" s="876"/>
      <c r="D23" s="876"/>
      <c r="E23" s="280">
        <v>0</v>
      </c>
      <c r="F23" s="280">
        <v>0</v>
      </c>
      <c r="G23" s="280">
        <v>0</v>
      </c>
      <c r="H23" s="280">
        <v>0</v>
      </c>
      <c r="I23" s="280">
        <v>0</v>
      </c>
      <c r="J23" s="280">
        <v>0</v>
      </c>
      <c r="K23" s="280">
        <v>0</v>
      </c>
      <c r="L23" s="280">
        <v>0</v>
      </c>
      <c r="M23" s="280">
        <v>0</v>
      </c>
      <c r="N23" s="280">
        <v>0</v>
      </c>
      <c r="O23" s="280">
        <v>0</v>
      </c>
      <c r="P23" s="280">
        <v>0</v>
      </c>
      <c r="Q23" s="280">
        <v>0</v>
      </c>
      <c r="R23" s="280">
        <v>0</v>
      </c>
      <c r="S23" s="280">
        <v>0</v>
      </c>
      <c r="T23" s="280">
        <v>0</v>
      </c>
      <c r="U23" s="280">
        <v>0</v>
      </c>
      <c r="V23" s="280">
        <v>0</v>
      </c>
      <c r="W23" s="280">
        <v>0</v>
      </c>
      <c r="X23" s="280">
        <v>0</v>
      </c>
      <c r="Y23" s="280">
        <v>0</v>
      </c>
      <c r="Z23" s="280">
        <v>0</v>
      </c>
      <c r="AA23" s="280">
        <v>0</v>
      </c>
      <c r="AB23" s="280">
        <v>0</v>
      </c>
      <c r="AC23" s="280">
        <v>0</v>
      </c>
      <c r="AD23" s="280">
        <v>0</v>
      </c>
      <c r="AE23" s="280">
        <v>0</v>
      </c>
      <c r="AF23" s="280">
        <v>0</v>
      </c>
      <c r="AG23" s="280">
        <v>0</v>
      </c>
      <c r="AH23" s="280">
        <v>0</v>
      </c>
      <c r="AI23" s="280">
        <v>0</v>
      </c>
      <c r="AJ23" s="280">
        <v>0</v>
      </c>
      <c r="AK23" s="280">
        <v>0</v>
      </c>
      <c r="AL23" s="280">
        <v>0</v>
      </c>
      <c r="AM23" s="74">
        <f t="shared" si="2"/>
        <v>0</v>
      </c>
    </row>
    <row r="24" spans="1:39">
      <c r="A24" s="63">
        <v>4</v>
      </c>
      <c r="B24" s="91">
        <f t="shared" si="3"/>
        <v>44348</v>
      </c>
      <c r="C24" s="876"/>
      <c r="D24" s="876"/>
      <c r="E24" s="876"/>
      <c r="F24" s="280">
        <v>0</v>
      </c>
      <c r="G24" s="280">
        <v>0</v>
      </c>
      <c r="H24" s="280">
        <v>0</v>
      </c>
      <c r="I24" s="280">
        <v>0</v>
      </c>
      <c r="J24" s="280">
        <v>0</v>
      </c>
      <c r="K24" s="280">
        <v>0</v>
      </c>
      <c r="L24" s="280">
        <v>0</v>
      </c>
      <c r="M24" s="280">
        <v>0</v>
      </c>
      <c r="N24" s="280">
        <v>0</v>
      </c>
      <c r="O24" s="280">
        <v>0</v>
      </c>
      <c r="P24" s="280">
        <v>0</v>
      </c>
      <c r="Q24" s="280">
        <v>0</v>
      </c>
      <c r="R24" s="280">
        <v>0</v>
      </c>
      <c r="S24" s="280">
        <v>0</v>
      </c>
      <c r="T24" s="280">
        <v>0</v>
      </c>
      <c r="U24" s="280">
        <v>0</v>
      </c>
      <c r="V24" s="280">
        <v>0</v>
      </c>
      <c r="W24" s="280">
        <v>0</v>
      </c>
      <c r="X24" s="280">
        <v>0</v>
      </c>
      <c r="Y24" s="280">
        <v>0</v>
      </c>
      <c r="Z24" s="280">
        <v>0</v>
      </c>
      <c r="AA24" s="280">
        <v>0</v>
      </c>
      <c r="AB24" s="280">
        <v>0</v>
      </c>
      <c r="AC24" s="280">
        <v>0</v>
      </c>
      <c r="AD24" s="280">
        <v>0</v>
      </c>
      <c r="AE24" s="280">
        <v>0</v>
      </c>
      <c r="AF24" s="280">
        <v>0</v>
      </c>
      <c r="AG24" s="280">
        <v>0</v>
      </c>
      <c r="AH24" s="280">
        <v>0</v>
      </c>
      <c r="AI24" s="280">
        <v>0</v>
      </c>
      <c r="AJ24" s="280">
        <v>0</v>
      </c>
      <c r="AK24" s="280">
        <v>0</v>
      </c>
      <c r="AL24" s="280">
        <v>0</v>
      </c>
      <c r="AM24" s="74">
        <f t="shared" si="2"/>
        <v>0</v>
      </c>
    </row>
    <row r="25" spans="1:39">
      <c r="A25" s="63">
        <v>5</v>
      </c>
      <c r="B25" s="91">
        <f t="shared" si="3"/>
        <v>44317</v>
      </c>
      <c r="C25" s="876"/>
      <c r="D25" s="876"/>
      <c r="E25" s="876"/>
      <c r="F25" s="876"/>
      <c r="G25" s="280">
        <v>0</v>
      </c>
      <c r="H25" s="280">
        <v>0</v>
      </c>
      <c r="I25" s="280">
        <v>0</v>
      </c>
      <c r="J25" s="280">
        <v>0</v>
      </c>
      <c r="K25" s="280">
        <v>0</v>
      </c>
      <c r="L25" s="280">
        <v>0</v>
      </c>
      <c r="M25" s="280">
        <v>0</v>
      </c>
      <c r="N25" s="280">
        <v>0</v>
      </c>
      <c r="O25" s="280">
        <v>0</v>
      </c>
      <c r="P25" s="280">
        <v>0</v>
      </c>
      <c r="Q25" s="280">
        <v>0</v>
      </c>
      <c r="R25" s="280">
        <v>0</v>
      </c>
      <c r="S25" s="280">
        <v>0</v>
      </c>
      <c r="T25" s="280">
        <v>0</v>
      </c>
      <c r="U25" s="280">
        <v>0</v>
      </c>
      <c r="V25" s="280">
        <v>0</v>
      </c>
      <c r="W25" s="280">
        <v>0</v>
      </c>
      <c r="X25" s="280">
        <v>0</v>
      </c>
      <c r="Y25" s="280">
        <v>0</v>
      </c>
      <c r="Z25" s="280">
        <v>0</v>
      </c>
      <c r="AA25" s="280">
        <v>0</v>
      </c>
      <c r="AB25" s="280">
        <v>0</v>
      </c>
      <c r="AC25" s="280">
        <v>0</v>
      </c>
      <c r="AD25" s="280">
        <v>0</v>
      </c>
      <c r="AE25" s="280">
        <v>0</v>
      </c>
      <c r="AF25" s="280">
        <v>0</v>
      </c>
      <c r="AG25" s="280">
        <v>0</v>
      </c>
      <c r="AH25" s="280">
        <v>0</v>
      </c>
      <c r="AI25" s="280">
        <v>0</v>
      </c>
      <c r="AJ25" s="280">
        <v>0</v>
      </c>
      <c r="AK25" s="280">
        <v>0</v>
      </c>
      <c r="AL25" s="280">
        <v>0</v>
      </c>
      <c r="AM25" s="74">
        <f t="shared" si="2"/>
        <v>0</v>
      </c>
    </row>
    <row r="26" spans="1:39">
      <c r="A26" s="63">
        <v>6</v>
      </c>
      <c r="B26" s="91">
        <f t="shared" si="3"/>
        <v>44287</v>
      </c>
      <c r="C26" s="876"/>
      <c r="D26" s="876"/>
      <c r="E26" s="876"/>
      <c r="F26" s="876"/>
      <c r="G26" s="876"/>
      <c r="H26" s="280">
        <v>0</v>
      </c>
      <c r="I26" s="280">
        <v>0</v>
      </c>
      <c r="J26" s="280">
        <v>0</v>
      </c>
      <c r="K26" s="280">
        <v>0</v>
      </c>
      <c r="L26" s="280">
        <v>0</v>
      </c>
      <c r="M26" s="280">
        <v>0</v>
      </c>
      <c r="N26" s="280">
        <v>0</v>
      </c>
      <c r="O26" s="280">
        <v>0</v>
      </c>
      <c r="P26" s="280">
        <v>0</v>
      </c>
      <c r="Q26" s="280">
        <v>0</v>
      </c>
      <c r="R26" s="280">
        <v>0</v>
      </c>
      <c r="S26" s="280">
        <v>0</v>
      </c>
      <c r="T26" s="280">
        <v>0</v>
      </c>
      <c r="U26" s="280">
        <v>0</v>
      </c>
      <c r="V26" s="280">
        <v>0</v>
      </c>
      <c r="W26" s="280">
        <v>0</v>
      </c>
      <c r="X26" s="280">
        <v>0</v>
      </c>
      <c r="Y26" s="280">
        <v>0</v>
      </c>
      <c r="Z26" s="280">
        <v>0</v>
      </c>
      <c r="AA26" s="280">
        <v>0</v>
      </c>
      <c r="AB26" s="280">
        <v>0</v>
      </c>
      <c r="AC26" s="280">
        <v>0</v>
      </c>
      <c r="AD26" s="280">
        <v>0</v>
      </c>
      <c r="AE26" s="280">
        <v>0</v>
      </c>
      <c r="AF26" s="280">
        <v>0</v>
      </c>
      <c r="AG26" s="280">
        <v>0</v>
      </c>
      <c r="AH26" s="280">
        <v>0</v>
      </c>
      <c r="AI26" s="280">
        <v>0</v>
      </c>
      <c r="AJ26" s="280">
        <v>0</v>
      </c>
      <c r="AK26" s="280">
        <v>0</v>
      </c>
      <c r="AL26" s="280">
        <v>0</v>
      </c>
      <c r="AM26" s="74">
        <f t="shared" si="2"/>
        <v>0</v>
      </c>
    </row>
    <row r="27" spans="1:39">
      <c r="A27" s="63">
        <v>7</v>
      </c>
      <c r="B27" s="91">
        <f t="shared" si="3"/>
        <v>44256</v>
      </c>
      <c r="C27" s="876"/>
      <c r="D27" s="876"/>
      <c r="E27" s="876"/>
      <c r="F27" s="876"/>
      <c r="G27" s="876"/>
      <c r="H27" s="876"/>
      <c r="I27" s="280">
        <v>0</v>
      </c>
      <c r="J27" s="280">
        <v>0</v>
      </c>
      <c r="K27" s="280">
        <v>0</v>
      </c>
      <c r="L27" s="280">
        <v>0</v>
      </c>
      <c r="M27" s="280">
        <v>0</v>
      </c>
      <c r="N27" s="280">
        <v>0</v>
      </c>
      <c r="O27" s="280">
        <v>0</v>
      </c>
      <c r="P27" s="280">
        <v>0</v>
      </c>
      <c r="Q27" s="280">
        <v>0</v>
      </c>
      <c r="R27" s="280">
        <v>0</v>
      </c>
      <c r="S27" s="280">
        <v>0</v>
      </c>
      <c r="T27" s="280">
        <v>0</v>
      </c>
      <c r="U27" s="280">
        <v>0</v>
      </c>
      <c r="V27" s="280">
        <v>0</v>
      </c>
      <c r="W27" s="280">
        <v>0</v>
      </c>
      <c r="X27" s="280">
        <v>0</v>
      </c>
      <c r="Y27" s="280">
        <v>0</v>
      </c>
      <c r="Z27" s="280">
        <v>0</v>
      </c>
      <c r="AA27" s="280">
        <v>0</v>
      </c>
      <c r="AB27" s="280">
        <v>0</v>
      </c>
      <c r="AC27" s="280">
        <v>0</v>
      </c>
      <c r="AD27" s="280">
        <v>0</v>
      </c>
      <c r="AE27" s="280">
        <v>0</v>
      </c>
      <c r="AF27" s="280">
        <v>0</v>
      </c>
      <c r="AG27" s="280">
        <v>0</v>
      </c>
      <c r="AH27" s="280">
        <v>0</v>
      </c>
      <c r="AI27" s="280">
        <v>0</v>
      </c>
      <c r="AJ27" s="280">
        <v>0</v>
      </c>
      <c r="AK27" s="280">
        <v>0</v>
      </c>
      <c r="AL27" s="280">
        <v>0</v>
      </c>
      <c r="AM27" s="74">
        <f t="shared" si="2"/>
        <v>0</v>
      </c>
    </row>
    <row r="28" spans="1:39">
      <c r="A28" s="63">
        <v>8</v>
      </c>
      <c r="B28" s="91">
        <f t="shared" si="3"/>
        <v>44228</v>
      </c>
      <c r="C28" s="876"/>
      <c r="D28" s="876"/>
      <c r="E28" s="876"/>
      <c r="F28" s="876"/>
      <c r="G28" s="876"/>
      <c r="H28" s="876"/>
      <c r="I28" s="876"/>
      <c r="J28" s="280">
        <v>0</v>
      </c>
      <c r="K28" s="280">
        <v>0</v>
      </c>
      <c r="L28" s="280">
        <v>0</v>
      </c>
      <c r="M28" s="280">
        <v>0</v>
      </c>
      <c r="N28" s="280">
        <v>0</v>
      </c>
      <c r="O28" s="280">
        <v>0</v>
      </c>
      <c r="P28" s="280">
        <v>0</v>
      </c>
      <c r="Q28" s="280">
        <v>0</v>
      </c>
      <c r="R28" s="280">
        <v>0</v>
      </c>
      <c r="S28" s="280">
        <v>0</v>
      </c>
      <c r="T28" s="280">
        <v>0</v>
      </c>
      <c r="U28" s="280">
        <v>0</v>
      </c>
      <c r="V28" s="280">
        <v>0</v>
      </c>
      <c r="W28" s="280">
        <v>0</v>
      </c>
      <c r="X28" s="280">
        <v>0</v>
      </c>
      <c r="Y28" s="280">
        <v>0</v>
      </c>
      <c r="Z28" s="280">
        <v>0</v>
      </c>
      <c r="AA28" s="280">
        <v>0</v>
      </c>
      <c r="AB28" s="280">
        <v>0</v>
      </c>
      <c r="AC28" s="280">
        <v>0</v>
      </c>
      <c r="AD28" s="280">
        <v>0</v>
      </c>
      <c r="AE28" s="280">
        <v>0</v>
      </c>
      <c r="AF28" s="280">
        <v>0</v>
      </c>
      <c r="AG28" s="280">
        <v>0</v>
      </c>
      <c r="AH28" s="280">
        <v>0</v>
      </c>
      <c r="AI28" s="280">
        <v>0</v>
      </c>
      <c r="AJ28" s="280">
        <v>0</v>
      </c>
      <c r="AK28" s="280">
        <v>0</v>
      </c>
      <c r="AL28" s="280">
        <v>0</v>
      </c>
      <c r="AM28" s="74">
        <f t="shared" si="2"/>
        <v>0</v>
      </c>
    </row>
    <row r="29" spans="1:39">
      <c r="A29" s="63">
        <v>9</v>
      </c>
      <c r="B29" s="91">
        <f t="shared" si="3"/>
        <v>44197</v>
      </c>
      <c r="C29" s="876"/>
      <c r="D29" s="876"/>
      <c r="E29" s="876"/>
      <c r="F29" s="876"/>
      <c r="G29" s="876"/>
      <c r="H29" s="876"/>
      <c r="I29" s="876"/>
      <c r="J29" s="876"/>
      <c r="K29" s="280">
        <v>0</v>
      </c>
      <c r="L29" s="280">
        <v>0</v>
      </c>
      <c r="M29" s="280">
        <v>0</v>
      </c>
      <c r="N29" s="280">
        <v>0</v>
      </c>
      <c r="O29" s="280">
        <v>0</v>
      </c>
      <c r="P29" s="280">
        <v>0</v>
      </c>
      <c r="Q29" s="280">
        <v>0</v>
      </c>
      <c r="R29" s="280">
        <v>0</v>
      </c>
      <c r="S29" s="280">
        <v>0</v>
      </c>
      <c r="T29" s="280">
        <v>0</v>
      </c>
      <c r="U29" s="280">
        <v>0</v>
      </c>
      <c r="V29" s="280">
        <v>0</v>
      </c>
      <c r="W29" s="280">
        <v>0</v>
      </c>
      <c r="X29" s="280">
        <v>0</v>
      </c>
      <c r="Y29" s="280">
        <v>0</v>
      </c>
      <c r="Z29" s="280">
        <v>0</v>
      </c>
      <c r="AA29" s="280">
        <v>0</v>
      </c>
      <c r="AB29" s="280">
        <v>0</v>
      </c>
      <c r="AC29" s="280">
        <v>0</v>
      </c>
      <c r="AD29" s="280">
        <v>0</v>
      </c>
      <c r="AE29" s="280">
        <v>0</v>
      </c>
      <c r="AF29" s="280">
        <v>0</v>
      </c>
      <c r="AG29" s="280">
        <v>0</v>
      </c>
      <c r="AH29" s="280">
        <v>0</v>
      </c>
      <c r="AI29" s="280">
        <v>0</v>
      </c>
      <c r="AJ29" s="280">
        <v>0</v>
      </c>
      <c r="AK29" s="280">
        <v>0</v>
      </c>
      <c r="AL29" s="280">
        <v>0</v>
      </c>
      <c r="AM29" s="74">
        <f t="shared" si="2"/>
        <v>0</v>
      </c>
    </row>
    <row r="30" spans="1:39">
      <c r="A30" s="63">
        <v>10</v>
      </c>
      <c r="B30" s="91">
        <f t="shared" si="3"/>
        <v>44166</v>
      </c>
      <c r="C30" s="876"/>
      <c r="D30" s="876"/>
      <c r="E30" s="876"/>
      <c r="F30" s="876"/>
      <c r="G30" s="876"/>
      <c r="H30" s="876"/>
      <c r="I30" s="876"/>
      <c r="J30" s="876"/>
      <c r="K30" s="876"/>
      <c r="L30" s="280">
        <v>0</v>
      </c>
      <c r="M30" s="280">
        <v>0</v>
      </c>
      <c r="N30" s="280">
        <v>0</v>
      </c>
      <c r="O30" s="280">
        <v>0</v>
      </c>
      <c r="P30" s="280">
        <v>0</v>
      </c>
      <c r="Q30" s="280">
        <v>0</v>
      </c>
      <c r="R30" s="280">
        <v>0</v>
      </c>
      <c r="S30" s="280">
        <v>0</v>
      </c>
      <c r="T30" s="280">
        <v>0</v>
      </c>
      <c r="U30" s="280">
        <v>0</v>
      </c>
      <c r="V30" s="280">
        <v>0</v>
      </c>
      <c r="W30" s="280">
        <v>0</v>
      </c>
      <c r="X30" s="280">
        <v>0</v>
      </c>
      <c r="Y30" s="280">
        <v>0</v>
      </c>
      <c r="Z30" s="280">
        <v>0</v>
      </c>
      <c r="AA30" s="280">
        <v>0</v>
      </c>
      <c r="AB30" s="280">
        <v>0</v>
      </c>
      <c r="AC30" s="280">
        <v>0</v>
      </c>
      <c r="AD30" s="280">
        <v>0</v>
      </c>
      <c r="AE30" s="280">
        <v>0</v>
      </c>
      <c r="AF30" s="280">
        <v>0</v>
      </c>
      <c r="AG30" s="280">
        <v>0</v>
      </c>
      <c r="AH30" s="280">
        <v>0</v>
      </c>
      <c r="AI30" s="280">
        <v>0</v>
      </c>
      <c r="AJ30" s="280">
        <v>0</v>
      </c>
      <c r="AK30" s="280">
        <v>0</v>
      </c>
      <c r="AL30" s="280">
        <v>0</v>
      </c>
      <c r="AM30" s="74">
        <f t="shared" si="2"/>
        <v>0</v>
      </c>
    </row>
    <row r="31" spans="1:39">
      <c r="A31" s="63">
        <v>11</v>
      </c>
      <c r="B31" s="91">
        <f t="shared" si="3"/>
        <v>44136</v>
      </c>
      <c r="C31" s="876"/>
      <c r="D31" s="876"/>
      <c r="E31" s="876"/>
      <c r="F31" s="876"/>
      <c r="G31" s="876"/>
      <c r="H31" s="876"/>
      <c r="I31" s="876"/>
      <c r="J31" s="876"/>
      <c r="K31" s="876"/>
      <c r="L31" s="876"/>
      <c r="M31" s="280">
        <v>0</v>
      </c>
      <c r="N31" s="280">
        <v>0</v>
      </c>
      <c r="O31" s="280">
        <v>0</v>
      </c>
      <c r="P31" s="280">
        <v>0</v>
      </c>
      <c r="Q31" s="280">
        <v>0</v>
      </c>
      <c r="R31" s="280">
        <v>0</v>
      </c>
      <c r="S31" s="280">
        <v>0</v>
      </c>
      <c r="T31" s="280">
        <v>0</v>
      </c>
      <c r="U31" s="280">
        <v>0</v>
      </c>
      <c r="V31" s="280">
        <v>0</v>
      </c>
      <c r="W31" s="280">
        <v>0</v>
      </c>
      <c r="X31" s="280">
        <v>0</v>
      </c>
      <c r="Y31" s="280">
        <v>0</v>
      </c>
      <c r="Z31" s="280">
        <v>0</v>
      </c>
      <c r="AA31" s="280">
        <v>0</v>
      </c>
      <c r="AB31" s="280">
        <v>0</v>
      </c>
      <c r="AC31" s="280">
        <v>0</v>
      </c>
      <c r="AD31" s="280">
        <v>0</v>
      </c>
      <c r="AE31" s="280">
        <v>0</v>
      </c>
      <c r="AF31" s="280">
        <v>0</v>
      </c>
      <c r="AG31" s="280">
        <v>0</v>
      </c>
      <c r="AH31" s="280">
        <v>0</v>
      </c>
      <c r="AI31" s="280">
        <v>0</v>
      </c>
      <c r="AJ31" s="280">
        <v>0</v>
      </c>
      <c r="AK31" s="280">
        <v>0</v>
      </c>
      <c r="AL31" s="280">
        <v>0</v>
      </c>
      <c r="AM31" s="74">
        <f t="shared" si="2"/>
        <v>0</v>
      </c>
    </row>
    <row r="32" spans="1:39">
      <c r="A32" s="63">
        <v>12</v>
      </c>
      <c r="B32" s="91">
        <f t="shared" si="3"/>
        <v>44105</v>
      </c>
      <c r="C32" s="876"/>
      <c r="D32" s="876"/>
      <c r="E32" s="876"/>
      <c r="F32" s="876"/>
      <c r="G32" s="876"/>
      <c r="H32" s="876"/>
      <c r="I32" s="876"/>
      <c r="J32" s="876"/>
      <c r="K32" s="876"/>
      <c r="L32" s="876"/>
      <c r="M32" s="876"/>
      <c r="N32" s="280">
        <v>0</v>
      </c>
      <c r="O32" s="280">
        <v>0</v>
      </c>
      <c r="P32" s="280">
        <v>0</v>
      </c>
      <c r="Q32" s="280">
        <v>0</v>
      </c>
      <c r="R32" s="280">
        <v>0</v>
      </c>
      <c r="S32" s="280">
        <v>0</v>
      </c>
      <c r="T32" s="280">
        <v>0</v>
      </c>
      <c r="U32" s="280">
        <v>0</v>
      </c>
      <c r="V32" s="280">
        <v>0</v>
      </c>
      <c r="W32" s="280">
        <v>0</v>
      </c>
      <c r="X32" s="280">
        <v>0</v>
      </c>
      <c r="Y32" s="280">
        <v>0</v>
      </c>
      <c r="Z32" s="280">
        <v>0</v>
      </c>
      <c r="AA32" s="280">
        <v>0</v>
      </c>
      <c r="AB32" s="280">
        <v>0</v>
      </c>
      <c r="AC32" s="280">
        <v>0</v>
      </c>
      <c r="AD32" s="280">
        <v>0</v>
      </c>
      <c r="AE32" s="280">
        <v>0</v>
      </c>
      <c r="AF32" s="280">
        <v>0</v>
      </c>
      <c r="AG32" s="280">
        <v>0</v>
      </c>
      <c r="AH32" s="280">
        <v>0</v>
      </c>
      <c r="AI32" s="280">
        <v>0</v>
      </c>
      <c r="AJ32" s="280">
        <v>0</v>
      </c>
      <c r="AK32" s="280">
        <v>0</v>
      </c>
      <c r="AL32" s="280">
        <v>0</v>
      </c>
      <c r="AM32" s="74">
        <f t="shared" si="2"/>
        <v>0</v>
      </c>
    </row>
    <row r="33" spans="1:39">
      <c r="A33" s="63">
        <v>13</v>
      </c>
      <c r="B33" s="91">
        <f t="shared" si="3"/>
        <v>44075</v>
      </c>
      <c r="C33" s="876"/>
      <c r="D33" s="876"/>
      <c r="E33" s="876"/>
      <c r="F33" s="876"/>
      <c r="G33" s="876"/>
      <c r="H33" s="876"/>
      <c r="I33" s="876"/>
      <c r="J33" s="876"/>
      <c r="K33" s="876"/>
      <c r="L33" s="876"/>
      <c r="M33" s="876"/>
      <c r="N33" s="876"/>
      <c r="O33" s="280">
        <v>0</v>
      </c>
      <c r="P33" s="280">
        <v>0</v>
      </c>
      <c r="Q33" s="280">
        <v>0</v>
      </c>
      <c r="R33" s="280">
        <v>0</v>
      </c>
      <c r="S33" s="280">
        <v>0</v>
      </c>
      <c r="T33" s="280">
        <v>0</v>
      </c>
      <c r="U33" s="280">
        <v>0</v>
      </c>
      <c r="V33" s="280">
        <v>0</v>
      </c>
      <c r="W33" s="280">
        <v>0</v>
      </c>
      <c r="X33" s="280">
        <v>0</v>
      </c>
      <c r="Y33" s="280">
        <v>0</v>
      </c>
      <c r="Z33" s="280">
        <v>0</v>
      </c>
      <c r="AA33" s="280">
        <v>0</v>
      </c>
      <c r="AB33" s="280">
        <v>0</v>
      </c>
      <c r="AC33" s="280">
        <v>0</v>
      </c>
      <c r="AD33" s="280">
        <v>0</v>
      </c>
      <c r="AE33" s="280">
        <v>0</v>
      </c>
      <c r="AF33" s="280">
        <v>0</v>
      </c>
      <c r="AG33" s="280">
        <v>0</v>
      </c>
      <c r="AH33" s="280">
        <v>0</v>
      </c>
      <c r="AI33" s="280">
        <v>0</v>
      </c>
      <c r="AJ33" s="280">
        <v>0</v>
      </c>
      <c r="AK33" s="280">
        <v>0</v>
      </c>
      <c r="AL33" s="280">
        <v>0</v>
      </c>
      <c r="AM33" s="74">
        <f t="shared" si="2"/>
        <v>0</v>
      </c>
    </row>
    <row r="34" spans="1:39">
      <c r="A34" s="63">
        <v>14</v>
      </c>
      <c r="B34" s="91">
        <f t="shared" si="3"/>
        <v>44044</v>
      </c>
      <c r="C34" s="876"/>
      <c r="D34" s="876"/>
      <c r="E34" s="876"/>
      <c r="F34" s="876"/>
      <c r="G34" s="876"/>
      <c r="H34" s="876"/>
      <c r="I34" s="876"/>
      <c r="J34" s="876"/>
      <c r="K34" s="876"/>
      <c r="L34" s="876"/>
      <c r="M34" s="876"/>
      <c r="N34" s="876"/>
      <c r="O34" s="876"/>
      <c r="P34" s="280">
        <v>0</v>
      </c>
      <c r="Q34" s="280">
        <v>0</v>
      </c>
      <c r="R34" s="280">
        <v>0</v>
      </c>
      <c r="S34" s="280">
        <v>0</v>
      </c>
      <c r="T34" s="280">
        <v>0</v>
      </c>
      <c r="U34" s="280">
        <v>0</v>
      </c>
      <c r="V34" s="280">
        <v>0</v>
      </c>
      <c r="W34" s="280">
        <v>0</v>
      </c>
      <c r="X34" s="280">
        <v>0</v>
      </c>
      <c r="Y34" s="280">
        <v>0</v>
      </c>
      <c r="Z34" s="280">
        <v>0</v>
      </c>
      <c r="AA34" s="280">
        <v>0</v>
      </c>
      <c r="AB34" s="280">
        <v>0</v>
      </c>
      <c r="AC34" s="280">
        <v>0</v>
      </c>
      <c r="AD34" s="280">
        <v>0</v>
      </c>
      <c r="AE34" s="280">
        <v>0</v>
      </c>
      <c r="AF34" s="280">
        <v>0</v>
      </c>
      <c r="AG34" s="280">
        <v>0</v>
      </c>
      <c r="AH34" s="280">
        <v>0</v>
      </c>
      <c r="AI34" s="280">
        <v>0</v>
      </c>
      <c r="AJ34" s="280">
        <v>0</v>
      </c>
      <c r="AK34" s="280">
        <v>0</v>
      </c>
      <c r="AL34" s="280">
        <v>0</v>
      </c>
      <c r="AM34" s="74">
        <f t="shared" si="2"/>
        <v>0</v>
      </c>
    </row>
    <row r="35" spans="1:39">
      <c r="A35" s="63">
        <v>15</v>
      </c>
      <c r="B35" s="91">
        <f t="shared" si="3"/>
        <v>44013</v>
      </c>
      <c r="C35" s="876"/>
      <c r="D35" s="876"/>
      <c r="E35" s="876"/>
      <c r="F35" s="876"/>
      <c r="G35" s="876"/>
      <c r="H35" s="876"/>
      <c r="I35" s="876"/>
      <c r="J35" s="876"/>
      <c r="K35" s="876"/>
      <c r="L35" s="876"/>
      <c r="M35" s="876"/>
      <c r="N35" s="876"/>
      <c r="O35" s="876"/>
      <c r="P35" s="876"/>
      <c r="Q35" s="280">
        <v>0</v>
      </c>
      <c r="R35" s="280">
        <v>0</v>
      </c>
      <c r="S35" s="280">
        <v>0</v>
      </c>
      <c r="T35" s="280">
        <v>0</v>
      </c>
      <c r="U35" s="280">
        <v>0</v>
      </c>
      <c r="V35" s="280">
        <v>0</v>
      </c>
      <c r="W35" s="280">
        <v>0</v>
      </c>
      <c r="X35" s="280">
        <v>0</v>
      </c>
      <c r="Y35" s="280">
        <v>0</v>
      </c>
      <c r="Z35" s="280">
        <v>0</v>
      </c>
      <c r="AA35" s="280">
        <v>0</v>
      </c>
      <c r="AB35" s="280">
        <v>0</v>
      </c>
      <c r="AC35" s="280">
        <v>0</v>
      </c>
      <c r="AD35" s="280">
        <v>0</v>
      </c>
      <c r="AE35" s="280">
        <v>0</v>
      </c>
      <c r="AF35" s="280">
        <v>0</v>
      </c>
      <c r="AG35" s="280">
        <v>0</v>
      </c>
      <c r="AH35" s="280">
        <v>0</v>
      </c>
      <c r="AI35" s="280">
        <v>0</v>
      </c>
      <c r="AJ35" s="280">
        <v>0</v>
      </c>
      <c r="AK35" s="280">
        <v>0</v>
      </c>
      <c r="AL35" s="280">
        <v>0</v>
      </c>
      <c r="AM35" s="74">
        <f t="shared" si="2"/>
        <v>0</v>
      </c>
    </row>
    <row r="36" spans="1:39">
      <c r="A36" s="63">
        <v>16</v>
      </c>
      <c r="B36" s="91">
        <f t="shared" si="3"/>
        <v>43983</v>
      </c>
      <c r="C36" s="876"/>
      <c r="D36" s="876"/>
      <c r="E36" s="876"/>
      <c r="F36" s="876"/>
      <c r="G36" s="876"/>
      <c r="H36" s="876"/>
      <c r="I36" s="876"/>
      <c r="J36" s="876"/>
      <c r="K36" s="876"/>
      <c r="L36" s="876"/>
      <c r="M36" s="876"/>
      <c r="N36" s="876"/>
      <c r="O36" s="876"/>
      <c r="P36" s="876"/>
      <c r="Q36" s="876"/>
      <c r="R36" s="280">
        <v>0</v>
      </c>
      <c r="S36" s="280">
        <v>0</v>
      </c>
      <c r="T36" s="280">
        <v>0</v>
      </c>
      <c r="U36" s="280">
        <v>0</v>
      </c>
      <c r="V36" s="280">
        <v>0</v>
      </c>
      <c r="W36" s="280">
        <v>0</v>
      </c>
      <c r="X36" s="280">
        <v>0</v>
      </c>
      <c r="Y36" s="280">
        <v>0</v>
      </c>
      <c r="Z36" s="280">
        <v>0</v>
      </c>
      <c r="AA36" s="280">
        <v>0</v>
      </c>
      <c r="AB36" s="280">
        <v>0</v>
      </c>
      <c r="AC36" s="280">
        <v>0</v>
      </c>
      <c r="AD36" s="280">
        <v>0</v>
      </c>
      <c r="AE36" s="280">
        <v>0</v>
      </c>
      <c r="AF36" s="280">
        <v>0</v>
      </c>
      <c r="AG36" s="280">
        <v>0</v>
      </c>
      <c r="AH36" s="280">
        <v>0</v>
      </c>
      <c r="AI36" s="280">
        <v>0</v>
      </c>
      <c r="AJ36" s="280">
        <v>0</v>
      </c>
      <c r="AK36" s="280">
        <v>0</v>
      </c>
      <c r="AL36" s="280">
        <v>0</v>
      </c>
      <c r="AM36" s="74">
        <f t="shared" si="2"/>
        <v>0</v>
      </c>
    </row>
    <row r="37" spans="1:39">
      <c r="A37" s="63">
        <v>17</v>
      </c>
      <c r="B37" s="91">
        <f t="shared" si="3"/>
        <v>43952</v>
      </c>
      <c r="C37" s="876"/>
      <c r="D37" s="876"/>
      <c r="E37" s="876"/>
      <c r="F37" s="876"/>
      <c r="G37" s="876"/>
      <c r="H37" s="876"/>
      <c r="I37" s="876"/>
      <c r="J37" s="876"/>
      <c r="K37" s="876"/>
      <c r="L37" s="876"/>
      <c r="M37" s="876"/>
      <c r="N37" s="876"/>
      <c r="O37" s="876"/>
      <c r="P37" s="876"/>
      <c r="Q37" s="876"/>
      <c r="R37" s="876"/>
      <c r="S37" s="280">
        <v>0</v>
      </c>
      <c r="T37" s="280">
        <v>0</v>
      </c>
      <c r="U37" s="280">
        <v>0</v>
      </c>
      <c r="V37" s="280">
        <v>0</v>
      </c>
      <c r="W37" s="280">
        <v>0</v>
      </c>
      <c r="X37" s="280">
        <v>0</v>
      </c>
      <c r="Y37" s="280">
        <v>0</v>
      </c>
      <c r="Z37" s="280">
        <v>0</v>
      </c>
      <c r="AA37" s="280">
        <v>0</v>
      </c>
      <c r="AB37" s="280">
        <v>0</v>
      </c>
      <c r="AC37" s="280">
        <v>0</v>
      </c>
      <c r="AD37" s="280">
        <v>0</v>
      </c>
      <c r="AE37" s="280">
        <v>0</v>
      </c>
      <c r="AF37" s="280">
        <v>0</v>
      </c>
      <c r="AG37" s="280">
        <v>0</v>
      </c>
      <c r="AH37" s="280">
        <v>0</v>
      </c>
      <c r="AI37" s="280">
        <v>0</v>
      </c>
      <c r="AJ37" s="280">
        <v>0</v>
      </c>
      <c r="AK37" s="280">
        <v>0</v>
      </c>
      <c r="AL37" s="280">
        <v>0</v>
      </c>
      <c r="AM37" s="74">
        <f t="shared" si="2"/>
        <v>0</v>
      </c>
    </row>
    <row r="38" spans="1:39">
      <c r="A38" s="63">
        <v>18</v>
      </c>
      <c r="B38" s="91">
        <f t="shared" si="3"/>
        <v>43922</v>
      </c>
      <c r="C38" s="876"/>
      <c r="D38" s="876"/>
      <c r="E38" s="876"/>
      <c r="F38" s="876"/>
      <c r="G38" s="876"/>
      <c r="H38" s="876"/>
      <c r="I38" s="876"/>
      <c r="J38" s="876"/>
      <c r="K38" s="876"/>
      <c r="L38" s="876"/>
      <c r="M38" s="876"/>
      <c r="N38" s="876"/>
      <c r="O38" s="876"/>
      <c r="P38" s="876"/>
      <c r="Q38" s="876"/>
      <c r="R38" s="876"/>
      <c r="S38" s="876"/>
      <c r="T38" s="280">
        <v>0</v>
      </c>
      <c r="U38" s="280">
        <v>0</v>
      </c>
      <c r="V38" s="280">
        <v>0</v>
      </c>
      <c r="W38" s="280">
        <v>0</v>
      </c>
      <c r="X38" s="280">
        <v>0</v>
      </c>
      <c r="Y38" s="280">
        <v>0</v>
      </c>
      <c r="Z38" s="280">
        <v>0</v>
      </c>
      <c r="AA38" s="280">
        <v>0</v>
      </c>
      <c r="AB38" s="280">
        <v>0</v>
      </c>
      <c r="AC38" s="280">
        <v>0</v>
      </c>
      <c r="AD38" s="280">
        <v>0</v>
      </c>
      <c r="AE38" s="280">
        <v>0</v>
      </c>
      <c r="AF38" s="280">
        <v>0</v>
      </c>
      <c r="AG38" s="280">
        <v>0</v>
      </c>
      <c r="AH38" s="280">
        <v>0</v>
      </c>
      <c r="AI38" s="280">
        <v>0</v>
      </c>
      <c r="AJ38" s="280">
        <v>0</v>
      </c>
      <c r="AK38" s="280">
        <v>0</v>
      </c>
      <c r="AL38" s="280">
        <v>0</v>
      </c>
      <c r="AM38" s="74">
        <f t="shared" si="2"/>
        <v>0</v>
      </c>
    </row>
    <row r="39" spans="1:39">
      <c r="A39" s="63">
        <v>19</v>
      </c>
      <c r="B39" s="91">
        <f t="shared" si="3"/>
        <v>43891</v>
      </c>
      <c r="C39" s="876"/>
      <c r="D39" s="876"/>
      <c r="E39" s="876"/>
      <c r="F39" s="876"/>
      <c r="G39" s="876"/>
      <c r="H39" s="876"/>
      <c r="I39" s="876"/>
      <c r="J39" s="876"/>
      <c r="K39" s="876"/>
      <c r="L39" s="876"/>
      <c r="M39" s="876"/>
      <c r="N39" s="876"/>
      <c r="O39" s="876"/>
      <c r="P39" s="876"/>
      <c r="Q39" s="876"/>
      <c r="R39" s="876"/>
      <c r="S39" s="876"/>
      <c r="T39" s="876"/>
      <c r="U39" s="280">
        <v>0</v>
      </c>
      <c r="V39" s="280">
        <v>0</v>
      </c>
      <c r="W39" s="280">
        <v>0</v>
      </c>
      <c r="X39" s="280">
        <v>0</v>
      </c>
      <c r="Y39" s="280">
        <v>0</v>
      </c>
      <c r="Z39" s="280">
        <v>0</v>
      </c>
      <c r="AA39" s="280">
        <v>0</v>
      </c>
      <c r="AB39" s="280">
        <v>0</v>
      </c>
      <c r="AC39" s="280">
        <v>0</v>
      </c>
      <c r="AD39" s="280">
        <v>0</v>
      </c>
      <c r="AE39" s="280">
        <v>0</v>
      </c>
      <c r="AF39" s="280">
        <v>0</v>
      </c>
      <c r="AG39" s="280">
        <v>0</v>
      </c>
      <c r="AH39" s="280">
        <v>0</v>
      </c>
      <c r="AI39" s="280">
        <v>0</v>
      </c>
      <c r="AJ39" s="280">
        <v>0</v>
      </c>
      <c r="AK39" s="280">
        <v>0</v>
      </c>
      <c r="AL39" s="280">
        <v>0</v>
      </c>
      <c r="AM39" s="74">
        <f t="shared" si="2"/>
        <v>0</v>
      </c>
    </row>
    <row r="40" spans="1:39">
      <c r="A40" s="63">
        <v>20</v>
      </c>
      <c r="B40" s="91">
        <f t="shared" si="3"/>
        <v>43862</v>
      </c>
      <c r="C40" s="876"/>
      <c r="D40" s="876"/>
      <c r="E40" s="876"/>
      <c r="F40" s="876"/>
      <c r="G40" s="876"/>
      <c r="H40" s="876"/>
      <c r="I40" s="876"/>
      <c r="J40" s="876"/>
      <c r="K40" s="876"/>
      <c r="L40" s="876"/>
      <c r="M40" s="876"/>
      <c r="N40" s="876"/>
      <c r="O40" s="876"/>
      <c r="P40" s="876"/>
      <c r="Q40" s="876"/>
      <c r="R40" s="876"/>
      <c r="S40" s="876"/>
      <c r="T40" s="876"/>
      <c r="U40" s="876"/>
      <c r="V40" s="280">
        <v>0</v>
      </c>
      <c r="W40" s="280">
        <v>0</v>
      </c>
      <c r="X40" s="280">
        <v>0</v>
      </c>
      <c r="Y40" s="280">
        <v>0</v>
      </c>
      <c r="Z40" s="280">
        <v>0</v>
      </c>
      <c r="AA40" s="280">
        <v>0</v>
      </c>
      <c r="AB40" s="280">
        <v>0</v>
      </c>
      <c r="AC40" s="280">
        <v>0</v>
      </c>
      <c r="AD40" s="280">
        <v>0</v>
      </c>
      <c r="AE40" s="280">
        <v>0</v>
      </c>
      <c r="AF40" s="280">
        <v>0</v>
      </c>
      <c r="AG40" s="280">
        <v>0</v>
      </c>
      <c r="AH40" s="280">
        <v>0</v>
      </c>
      <c r="AI40" s="280">
        <v>0</v>
      </c>
      <c r="AJ40" s="280">
        <v>0</v>
      </c>
      <c r="AK40" s="280">
        <v>0</v>
      </c>
      <c r="AL40" s="280">
        <v>0</v>
      </c>
      <c r="AM40" s="74">
        <f t="shared" si="2"/>
        <v>0</v>
      </c>
    </row>
    <row r="41" spans="1:39">
      <c r="A41" s="63">
        <v>21</v>
      </c>
      <c r="B41" s="91">
        <f t="shared" si="3"/>
        <v>43831</v>
      </c>
      <c r="C41" s="876"/>
      <c r="D41" s="876"/>
      <c r="E41" s="876"/>
      <c r="F41" s="876"/>
      <c r="G41" s="876"/>
      <c r="H41" s="876"/>
      <c r="I41" s="876"/>
      <c r="J41" s="876"/>
      <c r="K41" s="876"/>
      <c r="L41" s="876"/>
      <c r="M41" s="876"/>
      <c r="N41" s="876"/>
      <c r="O41" s="876"/>
      <c r="P41" s="876"/>
      <c r="Q41" s="876"/>
      <c r="R41" s="876"/>
      <c r="S41" s="876"/>
      <c r="T41" s="876"/>
      <c r="U41" s="876"/>
      <c r="V41" s="876"/>
      <c r="W41" s="280">
        <v>0</v>
      </c>
      <c r="X41" s="280">
        <v>0</v>
      </c>
      <c r="Y41" s="280">
        <v>0</v>
      </c>
      <c r="Z41" s="280">
        <v>0</v>
      </c>
      <c r="AA41" s="280">
        <v>0</v>
      </c>
      <c r="AB41" s="280">
        <v>0</v>
      </c>
      <c r="AC41" s="280">
        <v>0</v>
      </c>
      <c r="AD41" s="280">
        <v>0</v>
      </c>
      <c r="AE41" s="280">
        <v>0</v>
      </c>
      <c r="AF41" s="280">
        <v>0</v>
      </c>
      <c r="AG41" s="280">
        <v>0</v>
      </c>
      <c r="AH41" s="280">
        <v>0</v>
      </c>
      <c r="AI41" s="280">
        <v>0</v>
      </c>
      <c r="AJ41" s="280">
        <v>0</v>
      </c>
      <c r="AK41" s="280">
        <v>0</v>
      </c>
      <c r="AL41" s="280">
        <v>0</v>
      </c>
      <c r="AM41" s="74">
        <f t="shared" si="2"/>
        <v>0</v>
      </c>
    </row>
    <row r="42" spans="1:39">
      <c r="A42" s="63">
        <v>22</v>
      </c>
      <c r="B42" s="91">
        <f t="shared" si="3"/>
        <v>43800</v>
      </c>
      <c r="C42" s="876"/>
      <c r="D42" s="876"/>
      <c r="E42" s="876"/>
      <c r="F42" s="876"/>
      <c r="G42" s="876"/>
      <c r="H42" s="876"/>
      <c r="I42" s="876"/>
      <c r="J42" s="876"/>
      <c r="K42" s="876"/>
      <c r="L42" s="876"/>
      <c r="M42" s="876"/>
      <c r="N42" s="876"/>
      <c r="O42" s="876"/>
      <c r="P42" s="876"/>
      <c r="Q42" s="876"/>
      <c r="R42" s="876"/>
      <c r="S42" s="876"/>
      <c r="T42" s="876"/>
      <c r="U42" s="876"/>
      <c r="V42" s="876"/>
      <c r="W42" s="876"/>
      <c r="X42" s="280">
        <v>0</v>
      </c>
      <c r="Y42" s="280">
        <v>0</v>
      </c>
      <c r="Z42" s="280">
        <v>0</v>
      </c>
      <c r="AA42" s="280">
        <v>0</v>
      </c>
      <c r="AB42" s="280">
        <v>0</v>
      </c>
      <c r="AC42" s="280">
        <v>0</v>
      </c>
      <c r="AD42" s="280">
        <v>0</v>
      </c>
      <c r="AE42" s="280">
        <v>0</v>
      </c>
      <c r="AF42" s="280">
        <v>0</v>
      </c>
      <c r="AG42" s="280">
        <v>0</v>
      </c>
      <c r="AH42" s="280">
        <v>0</v>
      </c>
      <c r="AI42" s="280">
        <v>0</v>
      </c>
      <c r="AJ42" s="280">
        <v>0</v>
      </c>
      <c r="AK42" s="280">
        <v>0</v>
      </c>
      <c r="AL42" s="280">
        <v>0</v>
      </c>
      <c r="AM42" s="74">
        <f t="shared" si="2"/>
        <v>0</v>
      </c>
    </row>
    <row r="43" spans="1:39">
      <c r="A43" s="63">
        <v>23</v>
      </c>
      <c r="B43" s="91">
        <f t="shared" si="3"/>
        <v>43770</v>
      </c>
      <c r="C43" s="876"/>
      <c r="D43" s="876"/>
      <c r="E43" s="876"/>
      <c r="F43" s="876"/>
      <c r="G43" s="876"/>
      <c r="H43" s="876"/>
      <c r="I43" s="876"/>
      <c r="J43" s="876"/>
      <c r="K43" s="876"/>
      <c r="L43" s="876"/>
      <c r="M43" s="876"/>
      <c r="N43" s="876"/>
      <c r="O43" s="876"/>
      <c r="P43" s="876"/>
      <c r="Q43" s="876"/>
      <c r="R43" s="876"/>
      <c r="S43" s="876"/>
      <c r="T43" s="876"/>
      <c r="U43" s="876"/>
      <c r="V43" s="876"/>
      <c r="W43" s="876"/>
      <c r="X43" s="876"/>
      <c r="Y43" s="280">
        <v>0</v>
      </c>
      <c r="Z43" s="280">
        <v>0</v>
      </c>
      <c r="AA43" s="280">
        <v>0</v>
      </c>
      <c r="AB43" s="280">
        <v>0</v>
      </c>
      <c r="AC43" s="280">
        <v>0</v>
      </c>
      <c r="AD43" s="280">
        <v>0</v>
      </c>
      <c r="AE43" s="280">
        <v>0</v>
      </c>
      <c r="AF43" s="280">
        <v>0</v>
      </c>
      <c r="AG43" s="280">
        <v>0</v>
      </c>
      <c r="AH43" s="280">
        <v>0</v>
      </c>
      <c r="AI43" s="280">
        <v>0</v>
      </c>
      <c r="AJ43" s="280">
        <v>0</v>
      </c>
      <c r="AK43" s="280">
        <v>0</v>
      </c>
      <c r="AL43" s="280">
        <v>0</v>
      </c>
      <c r="AM43" s="74">
        <f t="shared" si="2"/>
        <v>0</v>
      </c>
    </row>
    <row r="44" spans="1:39">
      <c r="A44" s="63">
        <v>24</v>
      </c>
      <c r="B44" s="91">
        <f t="shared" si="3"/>
        <v>43739</v>
      </c>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280">
        <v>0</v>
      </c>
      <c r="AA44" s="280">
        <v>0</v>
      </c>
      <c r="AB44" s="280">
        <v>0</v>
      </c>
      <c r="AC44" s="280">
        <v>0</v>
      </c>
      <c r="AD44" s="280">
        <v>0</v>
      </c>
      <c r="AE44" s="280">
        <v>0</v>
      </c>
      <c r="AF44" s="280">
        <v>0</v>
      </c>
      <c r="AG44" s="280">
        <v>0</v>
      </c>
      <c r="AH44" s="280">
        <v>0</v>
      </c>
      <c r="AI44" s="280">
        <v>0</v>
      </c>
      <c r="AJ44" s="280">
        <v>0</v>
      </c>
      <c r="AK44" s="280">
        <v>0</v>
      </c>
      <c r="AL44" s="280">
        <v>0</v>
      </c>
      <c r="AM44" s="74">
        <f t="shared" si="2"/>
        <v>0</v>
      </c>
    </row>
    <row r="45" spans="1:39">
      <c r="A45" s="63">
        <v>25</v>
      </c>
      <c r="B45" s="91">
        <f t="shared" si="3"/>
        <v>43709</v>
      </c>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280">
        <v>0</v>
      </c>
      <c r="AB45" s="280">
        <v>0</v>
      </c>
      <c r="AC45" s="280">
        <v>0</v>
      </c>
      <c r="AD45" s="280">
        <v>0</v>
      </c>
      <c r="AE45" s="280">
        <v>0</v>
      </c>
      <c r="AF45" s="280">
        <v>0</v>
      </c>
      <c r="AG45" s="280">
        <v>0</v>
      </c>
      <c r="AH45" s="280">
        <v>0</v>
      </c>
      <c r="AI45" s="280">
        <v>0</v>
      </c>
      <c r="AJ45" s="280">
        <v>0</v>
      </c>
      <c r="AK45" s="280">
        <v>0</v>
      </c>
      <c r="AL45" s="280">
        <v>0</v>
      </c>
      <c r="AM45" s="74">
        <f t="shared" si="2"/>
        <v>0</v>
      </c>
    </row>
    <row r="46" spans="1:39">
      <c r="A46" s="63">
        <v>26</v>
      </c>
      <c r="B46" s="91">
        <f t="shared" si="3"/>
        <v>43678</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280">
        <v>0</v>
      </c>
      <c r="AC46" s="280">
        <v>0</v>
      </c>
      <c r="AD46" s="280">
        <v>0</v>
      </c>
      <c r="AE46" s="280">
        <v>0</v>
      </c>
      <c r="AF46" s="280">
        <v>0</v>
      </c>
      <c r="AG46" s="280">
        <v>0</v>
      </c>
      <c r="AH46" s="280">
        <v>0</v>
      </c>
      <c r="AI46" s="280">
        <v>0</v>
      </c>
      <c r="AJ46" s="280">
        <v>0</v>
      </c>
      <c r="AK46" s="280">
        <v>0</v>
      </c>
      <c r="AL46" s="280">
        <v>0</v>
      </c>
      <c r="AM46" s="74">
        <f t="shared" si="2"/>
        <v>0</v>
      </c>
    </row>
    <row r="47" spans="1:39">
      <c r="A47" s="63">
        <v>27</v>
      </c>
      <c r="B47" s="91">
        <f t="shared" si="3"/>
        <v>43647</v>
      </c>
      <c r="C47" s="876"/>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280">
        <v>0</v>
      </c>
      <c r="AD47" s="280">
        <v>0</v>
      </c>
      <c r="AE47" s="280">
        <v>0</v>
      </c>
      <c r="AF47" s="280">
        <v>0</v>
      </c>
      <c r="AG47" s="280">
        <v>0</v>
      </c>
      <c r="AH47" s="280">
        <v>0</v>
      </c>
      <c r="AI47" s="280">
        <v>0</v>
      </c>
      <c r="AJ47" s="280">
        <v>0</v>
      </c>
      <c r="AK47" s="280">
        <v>0</v>
      </c>
      <c r="AL47" s="280">
        <v>0</v>
      </c>
      <c r="AM47" s="74">
        <f t="shared" si="2"/>
        <v>0</v>
      </c>
    </row>
    <row r="48" spans="1:39">
      <c r="A48" s="63">
        <v>28</v>
      </c>
      <c r="B48" s="91">
        <f t="shared" si="3"/>
        <v>43617</v>
      </c>
      <c r="C48" s="876"/>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280">
        <v>0</v>
      </c>
      <c r="AE48" s="280">
        <v>0</v>
      </c>
      <c r="AF48" s="280">
        <v>0</v>
      </c>
      <c r="AG48" s="280">
        <v>0</v>
      </c>
      <c r="AH48" s="280">
        <v>0</v>
      </c>
      <c r="AI48" s="280">
        <v>0</v>
      </c>
      <c r="AJ48" s="280">
        <v>0</v>
      </c>
      <c r="AK48" s="280">
        <v>0</v>
      </c>
      <c r="AL48" s="280">
        <v>0</v>
      </c>
      <c r="AM48" s="74">
        <f t="shared" si="2"/>
        <v>0</v>
      </c>
    </row>
    <row r="49" spans="1:40">
      <c r="A49" s="63">
        <v>29</v>
      </c>
      <c r="B49" s="91">
        <f t="shared" si="3"/>
        <v>43586</v>
      </c>
      <c r="C49" s="876"/>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280">
        <v>0</v>
      </c>
      <c r="AF49" s="280">
        <v>0</v>
      </c>
      <c r="AG49" s="280">
        <v>0</v>
      </c>
      <c r="AH49" s="280">
        <v>0</v>
      </c>
      <c r="AI49" s="280">
        <v>0</v>
      </c>
      <c r="AJ49" s="280">
        <v>0</v>
      </c>
      <c r="AK49" s="280">
        <v>0</v>
      </c>
      <c r="AL49" s="280">
        <v>0</v>
      </c>
      <c r="AM49" s="74">
        <f t="shared" si="2"/>
        <v>0</v>
      </c>
    </row>
    <row r="50" spans="1:40">
      <c r="A50" s="63">
        <v>30</v>
      </c>
      <c r="B50" s="91">
        <f t="shared" si="3"/>
        <v>43556</v>
      </c>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280">
        <v>0</v>
      </c>
      <c r="AG50" s="280">
        <v>0</v>
      </c>
      <c r="AH50" s="280">
        <v>0</v>
      </c>
      <c r="AI50" s="280">
        <v>0</v>
      </c>
      <c r="AJ50" s="280">
        <v>0</v>
      </c>
      <c r="AK50" s="280">
        <v>0</v>
      </c>
      <c r="AL50" s="280">
        <v>0</v>
      </c>
      <c r="AM50" s="74">
        <f t="shared" si="2"/>
        <v>0</v>
      </c>
    </row>
    <row r="51" spans="1:40">
      <c r="A51" s="63">
        <v>31</v>
      </c>
      <c r="B51" s="91">
        <f t="shared" si="3"/>
        <v>43525</v>
      </c>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280">
        <v>0</v>
      </c>
      <c r="AH51" s="280">
        <v>0</v>
      </c>
      <c r="AI51" s="280">
        <v>0</v>
      </c>
      <c r="AJ51" s="280">
        <v>0</v>
      </c>
      <c r="AK51" s="280">
        <v>0</v>
      </c>
      <c r="AL51" s="280">
        <v>0</v>
      </c>
      <c r="AM51" s="74">
        <f t="shared" si="2"/>
        <v>0</v>
      </c>
    </row>
    <row r="52" spans="1:40">
      <c r="A52" s="63">
        <v>32</v>
      </c>
      <c r="B52" s="91">
        <f t="shared" si="3"/>
        <v>43497</v>
      </c>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c r="AF52" s="876"/>
      <c r="AG52" s="876"/>
      <c r="AH52" s="280">
        <v>0</v>
      </c>
      <c r="AI52" s="280">
        <v>0</v>
      </c>
      <c r="AJ52" s="280">
        <v>0</v>
      </c>
      <c r="AK52" s="280">
        <v>0</v>
      </c>
      <c r="AL52" s="280">
        <v>0</v>
      </c>
      <c r="AM52" s="74">
        <f t="shared" si="2"/>
        <v>0</v>
      </c>
    </row>
    <row r="53" spans="1:40">
      <c r="A53" s="63">
        <v>33</v>
      </c>
      <c r="B53" s="91">
        <f t="shared" si="3"/>
        <v>43466</v>
      </c>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280">
        <v>0</v>
      </c>
      <c r="AJ53" s="280">
        <v>0</v>
      </c>
      <c r="AK53" s="280">
        <v>0</v>
      </c>
      <c r="AL53" s="280">
        <v>0</v>
      </c>
      <c r="AM53" s="74">
        <f t="shared" si="2"/>
        <v>0</v>
      </c>
    </row>
    <row r="54" spans="1:40">
      <c r="A54" s="63">
        <v>34</v>
      </c>
      <c r="B54" s="91">
        <f t="shared" si="3"/>
        <v>43435</v>
      </c>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280">
        <v>0</v>
      </c>
      <c r="AK54" s="280">
        <v>0</v>
      </c>
      <c r="AL54" s="280">
        <v>0</v>
      </c>
      <c r="AM54" s="74">
        <f t="shared" si="2"/>
        <v>0</v>
      </c>
    </row>
    <row r="55" spans="1:40">
      <c r="A55" s="63">
        <v>35</v>
      </c>
      <c r="B55" s="91">
        <f t="shared" si="3"/>
        <v>43405</v>
      </c>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280">
        <v>0</v>
      </c>
      <c r="AL55" s="280">
        <v>0</v>
      </c>
      <c r="AM55" s="74">
        <f t="shared" si="2"/>
        <v>0</v>
      </c>
    </row>
    <row r="56" spans="1:40">
      <c r="A56" s="63">
        <v>36</v>
      </c>
      <c r="B56" s="91">
        <f t="shared" si="3"/>
        <v>43374</v>
      </c>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280">
        <v>0</v>
      </c>
      <c r="AM56" s="74">
        <f t="shared" si="2"/>
        <v>0</v>
      </c>
    </row>
    <row r="57" spans="1:40" s="439" customFormat="1" ht="28.5" customHeight="1">
      <c r="A57" s="598">
        <v>37</v>
      </c>
      <c r="B57" s="599" t="s">
        <v>609</v>
      </c>
      <c r="C57" s="438">
        <f>SUM(C21:C56)</f>
        <v>0</v>
      </c>
      <c r="D57" s="438">
        <f t="shared" ref="D57:AM57" si="4">SUM(D21:D56)</f>
        <v>0</v>
      </c>
      <c r="E57" s="438">
        <f t="shared" si="4"/>
        <v>0</v>
      </c>
      <c r="F57" s="438">
        <f t="shared" si="4"/>
        <v>0</v>
      </c>
      <c r="G57" s="438">
        <f t="shared" si="4"/>
        <v>0</v>
      </c>
      <c r="H57" s="438">
        <f t="shared" si="4"/>
        <v>0</v>
      </c>
      <c r="I57" s="438">
        <f t="shared" si="4"/>
        <v>0</v>
      </c>
      <c r="J57" s="438">
        <f t="shared" si="4"/>
        <v>0</v>
      </c>
      <c r="K57" s="438">
        <f t="shared" si="4"/>
        <v>0</v>
      </c>
      <c r="L57" s="438">
        <f t="shared" si="4"/>
        <v>0</v>
      </c>
      <c r="M57" s="438">
        <f t="shared" si="4"/>
        <v>0</v>
      </c>
      <c r="N57" s="438">
        <f t="shared" si="4"/>
        <v>0</v>
      </c>
      <c r="O57" s="438">
        <f t="shared" si="4"/>
        <v>0</v>
      </c>
      <c r="P57" s="438">
        <f t="shared" si="4"/>
        <v>0</v>
      </c>
      <c r="Q57" s="438">
        <f t="shared" si="4"/>
        <v>0</v>
      </c>
      <c r="R57" s="438">
        <f t="shared" si="4"/>
        <v>0</v>
      </c>
      <c r="S57" s="438">
        <f t="shared" si="4"/>
        <v>0</v>
      </c>
      <c r="T57" s="438">
        <f t="shared" si="4"/>
        <v>0</v>
      </c>
      <c r="U57" s="438">
        <f t="shared" si="4"/>
        <v>0</v>
      </c>
      <c r="V57" s="438">
        <f t="shared" si="4"/>
        <v>0</v>
      </c>
      <c r="W57" s="438">
        <f t="shared" si="4"/>
        <v>0</v>
      </c>
      <c r="X57" s="438">
        <f t="shared" si="4"/>
        <v>0</v>
      </c>
      <c r="Y57" s="438">
        <f t="shared" si="4"/>
        <v>0</v>
      </c>
      <c r="Z57" s="438">
        <f t="shared" si="4"/>
        <v>0</v>
      </c>
      <c r="AA57" s="438">
        <f t="shared" si="4"/>
        <v>0</v>
      </c>
      <c r="AB57" s="438">
        <f t="shared" si="4"/>
        <v>0</v>
      </c>
      <c r="AC57" s="438">
        <f t="shared" si="4"/>
        <v>0</v>
      </c>
      <c r="AD57" s="438">
        <f t="shared" si="4"/>
        <v>0</v>
      </c>
      <c r="AE57" s="438">
        <f t="shared" si="4"/>
        <v>0</v>
      </c>
      <c r="AF57" s="438">
        <f t="shared" si="4"/>
        <v>0</v>
      </c>
      <c r="AG57" s="438">
        <f t="shared" si="4"/>
        <v>0</v>
      </c>
      <c r="AH57" s="438">
        <f t="shared" si="4"/>
        <v>0</v>
      </c>
      <c r="AI57" s="438">
        <f t="shared" si="4"/>
        <v>0</v>
      </c>
      <c r="AJ57" s="438">
        <f t="shared" si="4"/>
        <v>0</v>
      </c>
      <c r="AK57" s="438">
        <f t="shared" si="4"/>
        <v>0</v>
      </c>
      <c r="AL57" s="438">
        <f t="shared" si="4"/>
        <v>0</v>
      </c>
      <c r="AM57" s="438">
        <f t="shared" si="4"/>
        <v>0</v>
      </c>
      <c r="AN57" s="634"/>
    </row>
    <row r="58" spans="1:40" s="439" customFormat="1">
      <c r="A58" s="598">
        <v>38</v>
      </c>
      <c r="B58" s="599" t="s">
        <v>550</v>
      </c>
      <c r="C58" s="440">
        <v>0</v>
      </c>
      <c r="D58" s="440">
        <v>0</v>
      </c>
      <c r="E58" s="440">
        <v>0</v>
      </c>
      <c r="F58" s="440">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38">
        <f>SUM(C58:AL58)</f>
        <v>0</v>
      </c>
      <c r="AN58" s="634"/>
    </row>
    <row r="59" spans="1:40" s="439" customFormat="1">
      <c r="A59" s="598">
        <v>39</v>
      </c>
      <c r="B59" s="599" t="s">
        <v>607</v>
      </c>
      <c r="C59" s="440">
        <v>0</v>
      </c>
      <c r="D59" s="440">
        <v>0</v>
      </c>
      <c r="E59" s="440">
        <v>0</v>
      </c>
      <c r="F59" s="440">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38">
        <f>SUM(C59:AL59)</f>
        <v>0</v>
      </c>
      <c r="AN59" s="634"/>
    </row>
    <row r="60" spans="1:40" s="439" customFormat="1" ht="28.5" customHeight="1">
      <c r="A60" s="598">
        <v>40</v>
      </c>
      <c r="B60" s="599" t="s">
        <v>608</v>
      </c>
      <c r="C60" s="438">
        <f>SUM(C57:C59)</f>
        <v>0</v>
      </c>
      <c r="D60" s="438">
        <f t="shared" ref="D60:AM60" si="5">SUM(D57:D59)</f>
        <v>0</v>
      </c>
      <c r="E60" s="438">
        <f t="shared" si="5"/>
        <v>0</v>
      </c>
      <c r="F60" s="438">
        <f t="shared" si="5"/>
        <v>0</v>
      </c>
      <c r="G60" s="438">
        <f t="shared" si="5"/>
        <v>0</v>
      </c>
      <c r="H60" s="438">
        <f t="shared" si="5"/>
        <v>0</v>
      </c>
      <c r="I60" s="438">
        <f t="shared" si="5"/>
        <v>0</v>
      </c>
      <c r="J60" s="438">
        <f t="shared" si="5"/>
        <v>0</v>
      </c>
      <c r="K60" s="438">
        <f t="shared" si="5"/>
        <v>0</v>
      </c>
      <c r="L60" s="438">
        <f t="shared" si="5"/>
        <v>0</v>
      </c>
      <c r="M60" s="438">
        <f t="shared" si="5"/>
        <v>0</v>
      </c>
      <c r="N60" s="438">
        <f t="shared" si="5"/>
        <v>0</v>
      </c>
      <c r="O60" s="438">
        <f t="shared" si="5"/>
        <v>0</v>
      </c>
      <c r="P60" s="438">
        <f t="shared" si="5"/>
        <v>0</v>
      </c>
      <c r="Q60" s="438">
        <f t="shared" si="5"/>
        <v>0</v>
      </c>
      <c r="R60" s="438">
        <f t="shared" si="5"/>
        <v>0</v>
      </c>
      <c r="S60" s="438">
        <f t="shared" si="5"/>
        <v>0</v>
      </c>
      <c r="T60" s="438">
        <f t="shared" si="5"/>
        <v>0</v>
      </c>
      <c r="U60" s="438">
        <f t="shared" si="5"/>
        <v>0</v>
      </c>
      <c r="V60" s="438">
        <f t="shared" si="5"/>
        <v>0</v>
      </c>
      <c r="W60" s="438">
        <f t="shared" si="5"/>
        <v>0</v>
      </c>
      <c r="X60" s="438">
        <f t="shared" si="5"/>
        <v>0</v>
      </c>
      <c r="Y60" s="438">
        <f t="shared" si="5"/>
        <v>0</v>
      </c>
      <c r="Z60" s="438">
        <f t="shared" si="5"/>
        <v>0</v>
      </c>
      <c r="AA60" s="438">
        <f t="shared" si="5"/>
        <v>0</v>
      </c>
      <c r="AB60" s="438">
        <f t="shared" si="5"/>
        <v>0</v>
      </c>
      <c r="AC60" s="438">
        <f t="shared" si="5"/>
        <v>0</v>
      </c>
      <c r="AD60" s="438">
        <f t="shared" si="5"/>
        <v>0</v>
      </c>
      <c r="AE60" s="438">
        <f t="shared" si="5"/>
        <v>0</v>
      </c>
      <c r="AF60" s="438">
        <f t="shared" si="5"/>
        <v>0</v>
      </c>
      <c r="AG60" s="438">
        <f t="shared" si="5"/>
        <v>0</v>
      </c>
      <c r="AH60" s="438">
        <f t="shared" si="5"/>
        <v>0</v>
      </c>
      <c r="AI60" s="438">
        <f t="shared" si="5"/>
        <v>0</v>
      </c>
      <c r="AJ60" s="438">
        <f t="shared" si="5"/>
        <v>0</v>
      </c>
      <c r="AK60" s="438">
        <f t="shared" si="5"/>
        <v>0</v>
      </c>
      <c r="AL60" s="438">
        <f t="shared" si="5"/>
        <v>0</v>
      </c>
      <c r="AM60" s="438">
        <f t="shared" si="5"/>
        <v>0</v>
      </c>
      <c r="AN60" s="634"/>
    </row>
    <row r="61" spans="1:40" s="439" customFormat="1" ht="25.5">
      <c r="A61" s="598">
        <v>41</v>
      </c>
      <c r="B61" s="599" t="s">
        <v>551</v>
      </c>
      <c r="C61" s="440">
        <v>0</v>
      </c>
      <c r="D61" s="440">
        <v>0</v>
      </c>
      <c r="E61" s="440">
        <v>0</v>
      </c>
      <c r="F61" s="440">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38">
        <f>SUM(C61:AL61)</f>
        <v>0</v>
      </c>
      <c r="AN61" s="634"/>
    </row>
    <row r="62" spans="1:40" s="439" customFormat="1" ht="28.5" customHeight="1">
      <c r="A62" s="598">
        <v>42</v>
      </c>
      <c r="B62" s="599" t="s">
        <v>552</v>
      </c>
      <c r="C62" s="438">
        <f>SUM(C60:C61)</f>
        <v>0</v>
      </c>
      <c r="D62" s="438">
        <f t="shared" ref="D62:AL62" si="6">SUM(D60:D61)</f>
        <v>0</v>
      </c>
      <c r="E62" s="438">
        <f t="shared" si="6"/>
        <v>0</v>
      </c>
      <c r="F62" s="438">
        <f t="shared" si="6"/>
        <v>0</v>
      </c>
      <c r="G62" s="438">
        <f t="shared" si="6"/>
        <v>0</v>
      </c>
      <c r="H62" s="438">
        <f t="shared" si="6"/>
        <v>0</v>
      </c>
      <c r="I62" s="438">
        <f t="shared" si="6"/>
        <v>0</v>
      </c>
      <c r="J62" s="438">
        <f t="shared" si="6"/>
        <v>0</v>
      </c>
      <c r="K62" s="438">
        <f t="shared" si="6"/>
        <v>0</v>
      </c>
      <c r="L62" s="438">
        <f t="shared" si="6"/>
        <v>0</v>
      </c>
      <c r="M62" s="438">
        <f t="shared" si="6"/>
        <v>0</v>
      </c>
      <c r="N62" s="438">
        <f t="shared" si="6"/>
        <v>0</v>
      </c>
      <c r="O62" s="438">
        <f t="shared" si="6"/>
        <v>0</v>
      </c>
      <c r="P62" s="438">
        <f t="shared" si="6"/>
        <v>0</v>
      </c>
      <c r="Q62" s="438">
        <f t="shared" si="6"/>
        <v>0</v>
      </c>
      <c r="R62" s="438">
        <f t="shared" si="6"/>
        <v>0</v>
      </c>
      <c r="S62" s="438">
        <f t="shared" si="6"/>
        <v>0</v>
      </c>
      <c r="T62" s="438">
        <f t="shared" si="6"/>
        <v>0</v>
      </c>
      <c r="U62" s="438">
        <f t="shared" si="6"/>
        <v>0</v>
      </c>
      <c r="V62" s="438">
        <f t="shared" si="6"/>
        <v>0</v>
      </c>
      <c r="W62" s="438">
        <f t="shared" si="6"/>
        <v>0</v>
      </c>
      <c r="X62" s="438">
        <f t="shared" si="6"/>
        <v>0</v>
      </c>
      <c r="Y62" s="438">
        <f t="shared" si="6"/>
        <v>0</v>
      </c>
      <c r="Z62" s="438">
        <f t="shared" si="6"/>
        <v>0</v>
      </c>
      <c r="AA62" s="438">
        <f t="shared" si="6"/>
        <v>0</v>
      </c>
      <c r="AB62" s="438">
        <f t="shared" si="6"/>
        <v>0</v>
      </c>
      <c r="AC62" s="438">
        <f t="shared" si="6"/>
        <v>0</v>
      </c>
      <c r="AD62" s="438">
        <f t="shared" si="6"/>
        <v>0</v>
      </c>
      <c r="AE62" s="438">
        <f t="shared" si="6"/>
        <v>0</v>
      </c>
      <c r="AF62" s="438">
        <f t="shared" si="6"/>
        <v>0</v>
      </c>
      <c r="AG62" s="438">
        <f t="shared" si="6"/>
        <v>0</v>
      </c>
      <c r="AH62" s="438">
        <f t="shared" si="6"/>
        <v>0</v>
      </c>
      <c r="AI62" s="438">
        <f t="shared" si="6"/>
        <v>0</v>
      </c>
      <c r="AJ62" s="438">
        <f t="shared" si="6"/>
        <v>0</v>
      </c>
      <c r="AK62" s="438">
        <f>SUM(AK60:AK61)</f>
        <v>0</v>
      </c>
      <c r="AL62" s="438">
        <f t="shared" si="6"/>
        <v>0</v>
      </c>
      <c r="AM62" s="438">
        <f>SUM(AM60:AM61)</f>
        <v>0</v>
      </c>
      <c r="AN62" s="634"/>
    </row>
    <row r="63" spans="1:40">
      <c r="A63" s="52"/>
      <c r="B63" s="436"/>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row>
    <row r="65" spans="1:39" ht="32.25" customHeight="1">
      <c r="A65" s="1195" t="s">
        <v>191</v>
      </c>
      <c r="B65" s="1196"/>
      <c r="C65" s="89" t="s">
        <v>189</v>
      </c>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8"/>
      <c r="AM65" s="1193" t="s">
        <v>190</v>
      </c>
    </row>
    <row r="66" spans="1:39" ht="32.25" customHeight="1">
      <c r="A66" s="62" t="s">
        <v>188</v>
      </c>
      <c r="B66" s="61" t="s">
        <v>67</v>
      </c>
      <c r="C66" s="91">
        <f t="shared" ref="C66:AL66" si="7">C20</f>
        <v>44469</v>
      </c>
      <c r="D66" s="91">
        <f t="shared" si="7"/>
        <v>44409</v>
      </c>
      <c r="E66" s="91">
        <f t="shared" si="7"/>
        <v>44378</v>
      </c>
      <c r="F66" s="91">
        <f t="shared" si="7"/>
        <v>44348</v>
      </c>
      <c r="G66" s="91">
        <f t="shared" si="7"/>
        <v>44317</v>
      </c>
      <c r="H66" s="91">
        <f t="shared" si="7"/>
        <v>44287</v>
      </c>
      <c r="I66" s="91">
        <f t="shared" si="7"/>
        <v>44256</v>
      </c>
      <c r="J66" s="91">
        <f t="shared" si="7"/>
        <v>44228</v>
      </c>
      <c r="K66" s="91">
        <f t="shared" si="7"/>
        <v>44197</v>
      </c>
      <c r="L66" s="91">
        <f t="shared" si="7"/>
        <v>44166</v>
      </c>
      <c r="M66" s="91">
        <f t="shared" si="7"/>
        <v>44136</v>
      </c>
      <c r="N66" s="91">
        <f t="shared" si="7"/>
        <v>44105</v>
      </c>
      <c r="O66" s="91">
        <f t="shared" si="7"/>
        <v>44075</v>
      </c>
      <c r="P66" s="91">
        <f t="shared" si="7"/>
        <v>44044</v>
      </c>
      <c r="Q66" s="91">
        <f t="shared" si="7"/>
        <v>44013</v>
      </c>
      <c r="R66" s="91">
        <f t="shared" si="7"/>
        <v>43983</v>
      </c>
      <c r="S66" s="91">
        <f t="shared" si="7"/>
        <v>43952</v>
      </c>
      <c r="T66" s="91">
        <f t="shared" si="7"/>
        <v>43922</v>
      </c>
      <c r="U66" s="91">
        <f t="shared" si="7"/>
        <v>43891</v>
      </c>
      <c r="V66" s="91">
        <f t="shared" si="7"/>
        <v>43862</v>
      </c>
      <c r="W66" s="91">
        <f t="shared" si="7"/>
        <v>43831</v>
      </c>
      <c r="X66" s="91">
        <f t="shared" si="7"/>
        <v>43800</v>
      </c>
      <c r="Y66" s="91">
        <f t="shared" si="7"/>
        <v>43770</v>
      </c>
      <c r="Z66" s="91">
        <f t="shared" si="7"/>
        <v>43739</v>
      </c>
      <c r="AA66" s="91">
        <f t="shared" si="7"/>
        <v>43709</v>
      </c>
      <c r="AB66" s="91">
        <f t="shared" si="7"/>
        <v>43678</v>
      </c>
      <c r="AC66" s="91">
        <f t="shared" si="7"/>
        <v>43647</v>
      </c>
      <c r="AD66" s="91">
        <f t="shared" si="7"/>
        <v>43617</v>
      </c>
      <c r="AE66" s="91">
        <f t="shared" si="7"/>
        <v>43586</v>
      </c>
      <c r="AF66" s="91">
        <f t="shared" si="7"/>
        <v>43556</v>
      </c>
      <c r="AG66" s="91">
        <f t="shared" si="7"/>
        <v>43525</v>
      </c>
      <c r="AH66" s="91">
        <f t="shared" si="7"/>
        <v>43497</v>
      </c>
      <c r="AI66" s="91">
        <f t="shared" si="7"/>
        <v>43466</v>
      </c>
      <c r="AJ66" s="91">
        <f t="shared" si="7"/>
        <v>43435</v>
      </c>
      <c r="AK66" s="91">
        <f t="shared" si="7"/>
        <v>43405</v>
      </c>
      <c r="AL66" s="91">
        <f t="shared" si="7"/>
        <v>43374</v>
      </c>
      <c r="AM66" s="1194"/>
    </row>
    <row r="67" spans="1:39">
      <c r="A67" s="63">
        <v>1</v>
      </c>
      <c r="B67" s="91">
        <f t="shared" ref="B67:B102" si="8">B21</f>
        <v>44469</v>
      </c>
      <c r="C67" s="280">
        <v>0</v>
      </c>
      <c r="D67" s="280">
        <v>0</v>
      </c>
      <c r="E67" s="280">
        <v>0</v>
      </c>
      <c r="F67" s="280">
        <v>0</v>
      </c>
      <c r="G67" s="280">
        <v>0</v>
      </c>
      <c r="H67" s="280">
        <v>0</v>
      </c>
      <c r="I67" s="280">
        <v>0</v>
      </c>
      <c r="J67" s="280">
        <v>0</v>
      </c>
      <c r="K67" s="280">
        <v>0</v>
      </c>
      <c r="L67" s="280">
        <v>0</v>
      </c>
      <c r="M67" s="280">
        <v>0</v>
      </c>
      <c r="N67" s="280">
        <v>0</v>
      </c>
      <c r="O67" s="280">
        <v>0</v>
      </c>
      <c r="P67" s="280">
        <v>0</v>
      </c>
      <c r="Q67" s="280">
        <v>0</v>
      </c>
      <c r="R67" s="280">
        <v>0</v>
      </c>
      <c r="S67" s="280">
        <v>0</v>
      </c>
      <c r="T67" s="280">
        <v>0</v>
      </c>
      <c r="U67" s="280">
        <v>0</v>
      </c>
      <c r="V67" s="280">
        <v>0</v>
      </c>
      <c r="W67" s="280">
        <v>0</v>
      </c>
      <c r="X67" s="280">
        <v>0</v>
      </c>
      <c r="Y67" s="280">
        <v>0</v>
      </c>
      <c r="Z67" s="280">
        <v>0</v>
      </c>
      <c r="AA67" s="280">
        <v>0</v>
      </c>
      <c r="AB67" s="280">
        <v>0</v>
      </c>
      <c r="AC67" s="280">
        <v>0</v>
      </c>
      <c r="AD67" s="280">
        <v>0</v>
      </c>
      <c r="AE67" s="280">
        <v>0</v>
      </c>
      <c r="AF67" s="280">
        <v>0</v>
      </c>
      <c r="AG67" s="280">
        <v>0</v>
      </c>
      <c r="AH67" s="280">
        <v>0</v>
      </c>
      <c r="AI67" s="280">
        <v>0</v>
      </c>
      <c r="AJ67" s="280">
        <v>0</v>
      </c>
      <c r="AK67" s="280">
        <v>0</v>
      </c>
      <c r="AL67" s="280">
        <v>0</v>
      </c>
      <c r="AM67" s="74">
        <f>SUM(C67:AL67)</f>
        <v>0</v>
      </c>
    </row>
    <row r="68" spans="1:39">
      <c r="A68" s="63">
        <v>2</v>
      </c>
      <c r="B68" s="91">
        <f t="shared" si="8"/>
        <v>44409</v>
      </c>
      <c r="C68" s="876"/>
      <c r="D68" s="280">
        <v>0</v>
      </c>
      <c r="E68" s="280">
        <v>0</v>
      </c>
      <c r="F68" s="280">
        <v>0</v>
      </c>
      <c r="G68" s="280">
        <v>0</v>
      </c>
      <c r="H68" s="280">
        <v>0</v>
      </c>
      <c r="I68" s="280">
        <v>0</v>
      </c>
      <c r="J68" s="280">
        <v>0</v>
      </c>
      <c r="K68" s="280">
        <v>0</v>
      </c>
      <c r="L68" s="280">
        <v>0</v>
      </c>
      <c r="M68" s="280">
        <v>0</v>
      </c>
      <c r="N68" s="280">
        <v>0</v>
      </c>
      <c r="O68" s="280">
        <v>0</v>
      </c>
      <c r="P68" s="280">
        <v>0</v>
      </c>
      <c r="Q68" s="280">
        <v>0</v>
      </c>
      <c r="R68" s="280">
        <v>0</v>
      </c>
      <c r="S68" s="280">
        <v>0</v>
      </c>
      <c r="T68" s="280">
        <v>0</v>
      </c>
      <c r="U68" s="280">
        <v>0</v>
      </c>
      <c r="V68" s="280">
        <v>0</v>
      </c>
      <c r="W68" s="280">
        <v>0</v>
      </c>
      <c r="X68" s="280">
        <v>0</v>
      </c>
      <c r="Y68" s="280">
        <v>0</v>
      </c>
      <c r="Z68" s="280">
        <v>0</v>
      </c>
      <c r="AA68" s="280">
        <v>0</v>
      </c>
      <c r="AB68" s="280">
        <v>0</v>
      </c>
      <c r="AC68" s="280">
        <v>0</v>
      </c>
      <c r="AD68" s="280">
        <v>0</v>
      </c>
      <c r="AE68" s="280">
        <v>0</v>
      </c>
      <c r="AF68" s="280">
        <v>0</v>
      </c>
      <c r="AG68" s="280">
        <v>0</v>
      </c>
      <c r="AH68" s="280">
        <v>0</v>
      </c>
      <c r="AI68" s="280">
        <v>0</v>
      </c>
      <c r="AJ68" s="280">
        <v>0</v>
      </c>
      <c r="AK68" s="280">
        <v>0</v>
      </c>
      <c r="AL68" s="280">
        <v>0</v>
      </c>
      <c r="AM68" s="74">
        <f t="shared" ref="AM68:AM102" si="9">SUM(C68:AL68)</f>
        <v>0</v>
      </c>
    </row>
    <row r="69" spans="1:39">
      <c r="A69" s="63">
        <v>3</v>
      </c>
      <c r="B69" s="91">
        <f t="shared" si="8"/>
        <v>44378</v>
      </c>
      <c r="C69" s="876"/>
      <c r="D69" s="876"/>
      <c r="E69" s="280">
        <v>0</v>
      </c>
      <c r="F69" s="280">
        <v>0</v>
      </c>
      <c r="G69" s="280">
        <v>0</v>
      </c>
      <c r="H69" s="280">
        <v>0</v>
      </c>
      <c r="I69" s="280">
        <v>0</v>
      </c>
      <c r="J69" s="280">
        <v>0</v>
      </c>
      <c r="K69" s="280">
        <v>0</v>
      </c>
      <c r="L69" s="280">
        <v>0</v>
      </c>
      <c r="M69" s="280">
        <v>0</v>
      </c>
      <c r="N69" s="280">
        <v>0</v>
      </c>
      <c r="O69" s="280">
        <v>0</v>
      </c>
      <c r="P69" s="280">
        <v>0</v>
      </c>
      <c r="Q69" s="280">
        <v>0</v>
      </c>
      <c r="R69" s="280">
        <v>0</v>
      </c>
      <c r="S69" s="280">
        <v>0</v>
      </c>
      <c r="T69" s="280">
        <v>0</v>
      </c>
      <c r="U69" s="280">
        <v>0</v>
      </c>
      <c r="V69" s="280">
        <v>0</v>
      </c>
      <c r="W69" s="280">
        <v>0</v>
      </c>
      <c r="X69" s="280">
        <v>0</v>
      </c>
      <c r="Y69" s="280">
        <v>0</v>
      </c>
      <c r="Z69" s="280">
        <v>0</v>
      </c>
      <c r="AA69" s="280">
        <v>0</v>
      </c>
      <c r="AB69" s="280">
        <v>0</v>
      </c>
      <c r="AC69" s="280">
        <v>0</v>
      </c>
      <c r="AD69" s="280">
        <v>0</v>
      </c>
      <c r="AE69" s="280">
        <v>0</v>
      </c>
      <c r="AF69" s="280">
        <v>0</v>
      </c>
      <c r="AG69" s="280">
        <v>0</v>
      </c>
      <c r="AH69" s="280">
        <v>0</v>
      </c>
      <c r="AI69" s="280">
        <v>0</v>
      </c>
      <c r="AJ69" s="280">
        <v>0</v>
      </c>
      <c r="AK69" s="280">
        <v>0</v>
      </c>
      <c r="AL69" s="280">
        <v>0</v>
      </c>
      <c r="AM69" s="74">
        <f t="shared" si="9"/>
        <v>0</v>
      </c>
    </row>
    <row r="70" spans="1:39">
      <c r="A70" s="63">
        <v>4</v>
      </c>
      <c r="B70" s="91">
        <f t="shared" si="8"/>
        <v>44348</v>
      </c>
      <c r="C70" s="876"/>
      <c r="D70" s="876"/>
      <c r="E70" s="876"/>
      <c r="F70" s="280">
        <v>0</v>
      </c>
      <c r="G70" s="280">
        <v>0</v>
      </c>
      <c r="H70" s="280">
        <v>0</v>
      </c>
      <c r="I70" s="280">
        <v>0</v>
      </c>
      <c r="J70" s="280">
        <v>0</v>
      </c>
      <c r="K70" s="280">
        <v>0</v>
      </c>
      <c r="L70" s="280">
        <v>0</v>
      </c>
      <c r="M70" s="280">
        <v>0</v>
      </c>
      <c r="N70" s="280">
        <v>0</v>
      </c>
      <c r="O70" s="280">
        <v>0</v>
      </c>
      <c r="P70" s="280">
        <v>0</v>
      </c>
      <c r="Q70" s="280">
        <v>0</v>
      </c>
      <c r="R70" s="280">
        <v>0</v>
      </c>
      <c r="S70" s="280">
        <v>0</v>
      </c>
      <c r="T70" s="280">
        <v>0</v>
      </c>
      <c r="U70" s="280">
        <v>0</v>
      </c>
      <c r="V70" s="280">
        <v>0</v>
      </c>
      <c r="W70" s="280">
        <v>0</v>
      </c>
      <c r="X70" s="280">
        <v>0</v>
      </c>
      <c r="Y70" s="280">
        <v>0</v>
      </c>
      <c r="Z70" s="280">
        <v>0</v>
      </c>
      <c r="AA70" s="280">
        <v>0</v>
      </c>
      <c r="AB70" s="280">
        <v>0</v>
      </c>
      <c r="AC70" s="280">
        <v>0</v>
      </c>
      <c r="AD70" s="280">
        <v>0</v>
      </c>
      <c r="AE70" s="280">
        <v>0</v>
      </c>
      <c r="AF70" s="280">
        <v>0</v>
      </c>
      <c r="AG70" s="280">
        <v>0</v>
      </c>
      <c r="AH70" s="280">
        <v>0</v>
      </c>
      <c r="AI70" s="280">
        <v>0</v>
      </c>
      <c r="AJ70" s="280">
        <v>0</v>
      </c>
      <c r="AK70" s="280">
        <v>0</v>
      </c>
      <c r="AL70" s="280">
        <v>0</v>
      </c>
      <c r="AM70" s="74">
        <f t="shared" si="9"/>
        <v>0</v>
      </c>
    </row>
    <row r="71" spans="1:39">
      <c r="A71" s="63">
        <v>5</v>
      </c>
      <c r="B71" s="91">
        <f t="shared" si="8"/>
        <v>44317</v>
      </c>
      <c r="C71" s="876"/>
      <c r="D71" s="876"/>
      <c r="E71" s="876"/>
      <c r="F71" s="876"/>
      <c r="G71" s="280">
        <v>0</v>
      </c>
      <c r="H71" s="280">
        <v>0</v>
      </c>
      <c r="I71" s="280">
        <v>0</v>
      </c>
      <c r="J71" s="280">
        <v>0</v>
      </c>
      <c r="K71" s="280">
        <v>0</v>
      </c>
      <c r="L71" s="280">
        <v>0</v>
      </c>
      <c r="M71" s="280">
        <v>0</v>
      </c>
      <c r="N71" s="280">
        <v>0</v>
      </c>
      <c r="O71" s="280">
        <v>0</v>
      </c>
      <c r="P71" s="280">
        <v>0</v>
      </c>
      <c r="Q71" s="280">
        <v>0</v>
      </c>
      <c r="R71" s="280">
        <v>0</v>
      </c>
      <c r="S71" s="280">
        <v>0</v>
      </c>
      <c r="T71" s="280">
        <v>0</v>
      </c>
      <c r="U71" s="280">
        <v>0</v>
      </c>
      <c r="V71" s="280">
        <v>0</v>
      </c>
      <c r="W71" s="280">
        <v>0</v>
      </c>
      <c r="X71" s="280">
        <v>0</v>
      </c>
      <c r="Y71" s="280">
        <v>0</v>
      </c>
      <c r="Z71" s="280">
        <v>0</v>
      </c>
      <c r="AA71" s="280">
        <v>0</v>
      </c>
      <c r="AB71" s="280">
        <v>0</v>
      </c>
      <c r="AC71" s="280">
        <v>0</v>
      </c>
      <c r="AD71" s="280">
        <v>0</v>
      </c>
      <c r="AE71" s="280">
        <v>0</v>
      </c>
      <c r="AF71" s="280">
        <v>0</v>
      </c>
      <c r="AG71" s="280">
        <v>0</v>
      </c>
      <c r="AH71" s="280">
        <v>0</v>
      </c>
      <c r="AI71" s="280">
        <v>0</v>
      </c>
      <c r="AJ71" s="280">
        <v>0</v>
      </c>
      <c r="AK71" s="280">
        <v>0</v>
      </c>
      <c r="AL71" s="280">
        <v>0</v>
      </c>
      <c r="AM71" s="74">
        <f t="shared" si="9"/>
        <v>0</v>
      </c>
    </row>
    <row r="72" spans="1:39">
      <c r="A72" s="63">
        <v>6</v>
      </c>
      <c r="B72" s="91">
        <f t="shared" si="8"/>
        <v>44287</v>
      </c>
      <c r="C72" s="876"/>
      <c r="D72" s="876"/>
      <c r="E72" s="876"/>
      <c r="F72" s="876"/>
      <c r="G72" s="876"/>
      <c r="H72" s="280">
        <v>0</v>
      </c>
      <c r="I72" s="280">
        <v>0</v>
      </c>
      <c r="J72" s="280">
        <v>0</v>
      </c>
      <c r="K72" s="280">
        <v>0</v>
      </c>
      <c r="L72" s="280">
        <v>0</v>
      </c>
      <c r="M72" s="280">
        <v>0</v>
      </c>
      <c r="N72" s="280">
        <v>0</v>
      </c>
      <c r="O72" s="280">
        <v>0</v>
      </c>
      <c r="P72" s="280">
        <v>0</v>
      </c>
      <c r="Q72" s="280">
        <v>0</v>
      </c>
      <c r="R72" s="280">
        <v>0</v>
      </c>
      <c r="S72" s="280">
        <v>0</v>
      </c>
      <c r="T72" s="280">
        <v>0</v>
      </c>
      <c r="U72" s="280">
        <v>0</v>
      </c>
      <c r="V72" s="280">
        <v>0</v>
      </c>
      <c r="W72" s="280">
        <v>0</v>
      </c>
      <c r="X72" s="280">
        <v>0</v>
      </c>
      <c r="Y72" s="280">
        <v>0</v>
      </c>
      <c r="Z72" s="280">
        <v>0</v>
      </c>
      <c r="AA72" s="280">
        <v>0</v>
      </c>
      <c r="AB72" s="280">
        <v>0</v>
      </c>
      <c r="AC72" s="280">
        <v>0</v>
      </c>
      <c r="AD72" s="280">
        <v>0</v>
      </c>
      <c r="AE72" s="280">
        <v>0</v>
      </c>
      <c r="AF72" s="280">
        <v>0</v>
      </c>
      <c r="AG72" s="280">
        <v>0</v>
      </c>
      <c r="AH72" s="280">
        <v>0</v>
      </c>
      <c r="AI72" s="280">
        <v>0</v>
      </c>
      <c r="AJ72" s="280">
        <v>0</v>
      </c>
      <c r="AK72" s="280">
        <v>0</v>
      </c>
      <c r="AL72" s="280">
        <v>0</v>
      </c>
      <c r="AM72" s="74">
        <f t="shared" si="9"/>
        <v>0</v>
      </c>
    </row>
    <row r="73" spans="1:39">
      <c r="A73" s="63">
        <v>7</v>
      </c>
      <c r="B73" s="91">
        <f t="shared" si="8"/>
        <v>44256</v>
      </c>
      <c r="C73" s="876"/>
      <c r="D73" s="876"/>
      <c r="E73" s="876"/>
      <c r="F73" s="876"/>
      <c r="G73" s="876"/>
      <c r="H73" s="876"/>
      <c r="I73" s="280">
        <v>0</v>
      </c>
      <c r="J73" s="280">
        <v>0</v>
      </c>
      <c r="K73" s="280">
        <v>0</v>
      </c>
      <c r="L73" s="280">
        <v>0</v>
      </c>
      <c r="M73" s="280">
        <v>0</v>
      </c>
      <c r="N73" s="280">
        <v>0</v>
      </c>
      <c r="O73" s="280">
        <v>0</v>
      </c>
      <c r="P73" s="280">
        <v>0</v>
      </c>
      <c r="Q73" s="280">
        <v>0</v>
      </c>
      <c r="R73" s="280">
        <v>0</v>
      </c>
      <c r="S73" s="280">
        <v>0</v>
      </c>
      <c r="T73" s="280">
        <v>0</v>
      </c>
      <c r="U73" s="280">
        <v>0</v>
      </c>
      <c r="V73" s="280">
        <v>0</v>
      </c>
      <c r="W73" s="280">
        <v>0</v>
      </c>
      <c r="X73" s="280">
        <v>0</v>
      </c>
      <c r="Y73" s="280">
        <v>0</v>
      </c>
      <c r="Z73" s="280">
        <v>0</v>
      </c>
      <c r="AA73" s="280">
        <v>0</v>
      </c>
      <c r="AB73" s="280">
        <v>0</v>
      </c>
      <c r="AC73" s="280">
        <v>0</v>
      </c>
      <c r="AD73" s="280">
        <v>0</v>
      </c>
      <c r="AE73" s="280">
        <v>0</v>
      </c>
      <c r="AF73" s="280">
        <v>0</v>
      </c>
      <c r="AG73" s="280">
        <v>0</v>
      </c>
      <c r="AH73" s="280">
        <v>0</v>
      </c>
      <c r="AI73" s="280">
        <v>0</v>
      </c>
      <c r="AJ73" s="280">
        <v>0</v>
      </c>
      <c r="AK73" s="280">
        <v>0</v>
      </c>
      <c r="AL73" s="280">
        <v>0</v>
      </c>
      <c r="AM73" s="74">
        <f t="shared" si="9"/>
        <v>0</v>
      </c>
    </row>
    <row r="74" spans="1:39">
      <c r="A74" s="63">
        <v>8</v>
      </c>
      <c r="B74" s="91">
        <f t="shared" si="8"/>
        <v>44228</v>
      </c>
      <c r="C74" s="876"/>
      <c r="D74" s="876"/>
      <c r="E74" s="876"/>
      <c r="F74" s="876"/>
      <c r="G74" s="876"/>
      <c r="H74" s="876"/>
      <c r="I74" s="876"/>
      <c r="J74" s="280">
        <v>0</v>
      </c>
      <c r="K74" s="280">
        <v>0</v>
      </c>
      <c r="L74" s="280">
        <v>0</v>
      </c>
      <c r="M74" s="280">
        <v>0</v>
      </c>
      <c r="N74" s="280">
        <v>0</v>
      </c>
      <c r="O74" s="280">
        <v>0</v>
      </c>
      <c r="P74" s="280">
        <v>0</v>
      </c>
      <c r="Q74" s="280">
        <v>0</v>
      </c>
      <c r="R74" s="280">
        <v>0</v>
      </c>
      <c r="S74" s="280">
        <v>0</v>
      </c>
      <c r="T74" s="280">
        <v>0</v>
      </c>
      <c r="U74" s="280">
        <v>0</v>
      </c>
      <c r="V74" s="280">
        <v>0</v>
      </c>
      <c r="W74" s="280">
        <v>0</v>
      </c>
      <c r="X74" s="280">
        <v>0</v>
      </c>
      <c r="Y74" s="280">
        <v>0</v>
      </c>
      <c r="Z74" s="280">
        <v>0</v>
      </c>
      <c r="AA74" s="280">
        <v>0</v>
      </c>
      <c r="AB74" s="280">
        <v>0</v>
      </c>
      <c r="AC74" s="280">
        <v>0</v>
      </c>
      <c r="AD74" s="280">
        <v>0</v>
      </c>
      <c r="AE74" s="280">
        <v>0</v>
      </c>
      <c r="AF74" s="280">
        <v>0</v>
      </c>
      <c r="AG74" s="280">
        <v>0</v>
      </c>
      <c r="AH74" s="280">
        <v>0</v>
      </c>
      <c r="AI74" s="280">
        <v>0</v>
      </c>
      <c r="AJ74" s="280">
        <v>0</v>
      </c>
      <c r="AK74" s="280">
        <v>0</v>
      </c>
      <c r="AL74" s="280">
        <v>0</v>
      </c>
      <c r="AM74" s="74">
        <f t="shared" si="9"/>
        <v>0</v>
      </c>
    </row>
    <row r="75" spans="1:39">
      <c r="A75" s="63">
        <v>9</v>
      </c>
      <c r="B75" s="91">
        <f t="shared" si="8"/>
        <v>44197</v>
      </c>
      <c r="C75" s="876"/>
      <c r="D75" s="876"/>
      <c r="E75" s="876"/>
      <c r="F75" s="876"/>
      <c r="G75" s="876"/>
      <c r="H75" s="876"/>
      <c r="I75" s="876"/>
      <c r="J75" s="876"/>
      <c r="K75" s="280">
        <v>0</v>
      </c>
      <c r="L75" s="280">
        <v>0</v>
      </c>
      <c r="M75" s="280">
        <v>0</v>
      </c>
      <c r="N75" s="280">
        <v>0</v>
      </c>
      <c r="O75" s="280">
        <v>0</v>
      </c>
      <c r="P75" s="280">
        <v>0</v>
      </c>
      <c r="Q75" s="280">
        <v>0</v>
      </c>
      <c r="R75" s="280">
        <v>0</v>
      </c>
      <c r="S75" s="280">
        <v>0</v>
      </c>
      <c r="T75" s="280">
        <v>0</v>
      </c>
      <c r="U75" s="280">
        <v>0</v>
      </c>
      <c r="V75" s="280">
        <v>0</v>
      </c>
      <c r="W75" s="280">
        <v>0</v>
      </c>
      <c r="X75" s="280">
        <v>0</v>
      </c>
      <c r="Y75" s="280">
        <v>0</v>
      </c>
      <c r="Z75" s="280">
        <v>0</v>
      </c>
      <c r="AA75" s="280">
        <v>0</v>
      </c>
      <c r="AB75" s="280">
        <v>0</v>
      </c>
      <c r="AC75" s="280">
        <v>0</v>
      </c>
      <c r="AD75" s="280">
        <v>0</v>
      </c>
      <c r="AE75" s="280">
        <v>0</v>
      </c>
      <c r="AF75" s="280">
        <v>0</v>
      </c>
      <c r="AG75" s="280">
        <v>0</v>
      </c>
      <c r="AH75" s="280">
        <v>0</v>
      </c>
      <c r="AI75" s="280">
        <v>0</v>
      </c>
      <c r="AJ75" s="280">
        <v>0</v>
      </c>
      <c r="AK75" s="280">
        <v>0</v>
      </c>
      <c r="AL75" s="280">
        <v>0</v>
      </c>
      <c r="AM75" s="74">
        <f t="shared" si="9"/>
        <v>0</v>
      </c>
    </row>
    <row r="76" spans="1:39">
      <c r="A76" s="63">
        <v>10</v>
      </c>
      <c r="B76" s="91">
        <f t="shared" si="8"/>
        <v>44166</v>
      </c>
      <c r="C76" s="876"/>
      <c r="D76" s="876"/>
      <c r="E76" s="876"/>
      <c r="F76" s="876"/>
      <c r="G76" s="876"/>
      <c r="H76" s="876"/>
      <c r="I76" s="876"/>
      <c r="J76" s="876"/>
      <c r="K76" s="876"/>
      <c r="L76" s="280">
        <v>0</v>
      </c>
      <c r="M76" s="280">
        <v>0</v>
      </c>
      <c r="N76" s="280">
        <v>0</v>
      </c>
      <c r="O76" s="280">
        <v>0</v>
      </c>
      <c r="P76" s="280">
        <v>0</v>
      </c>
      <c r="Q76" s="280">
        <v>0</v>
      </c>
      <c r="R76" s="280">
        <v>0</v>
      </c>
      <c r="S76" s="280">
        <v>0</v>
      </c>
      <c r="T76" s="280">
        <v>0</v>
      </c>
      <c r="U76" s="280">
        <v>0</v>
      </c>
      <c r="V76" s="280">
        <v>0</v>
      </c>
      <c r="W76" s="280">
        <v>0</v>
      </c>
      <c r="X76" s="280">
        <v>0</v>
      </c>
      <c r="Y76" s="280">
        <v>0</v>
      </c>
      <c r="Z76" s="280">
        <v>0</v>
      </c>
      <c r="AA76" s="280">
        <v>0</v>
      </c>
      <c r="AB76" s="280">
        <v>0</v>
      </c>
      <c r="AC76" s="280">
        <v>0</v>
      </c>
      <c r="AD76" s="280">
        <v>0</v>
      </c>
      <c r="AE76" s="280">
        <v>0</v>
      </c>
      <c r="AF76" s="280">
        <v>0</v>
      </c>
      <c r="AG76" s="280">
        <v>0</v>
      </c>
      <c r="AH76" s="280">
        <v>0</v>
      </c>
      <c r="AI76" s="280">
        <v>0</v>
      </c>
      <c r="AJ76" s="280">
        <v>0</v>
      </c>
      <c r="AK76" s="280">
        <v>0</v>
      </c>
      <c r="AL76" s="280">
        <v>0</v>
      </c>
      <c r="AM76" s="74">
        <f t="shared" si="9"/>
        <v>0</v>
      </c>
    </row>
    <row r="77" spans="1:39">
      <c r="A77" s="63">
        <v>11</v>
      </c>
      <c r="B77" s="91">
        <f t="shared" si="8"/>
        <v>44136</v>
      </c>
      <c r="C77" s="876"/>
      <c r="D77" s="876"/>
      <c r="E77" s="876"/>
      <c r="F77" s="876"/>
      <c r="G77" s="876"/>
      <c r="H77" s="876"/>
      <c r="I77" s="876"/>
      <c r="J77" s="876"/>
      <c r="K77" s="876"/>
      <c r="L77" s="876"/>
      <c r="M77" s="280">
        <v>0</v>
      </c>
      <c r="N77" s="280">
        <v>0</v>
      </c>
      <c r="O77" s="280">
        <v>0</v>
      </c>
      <c r="P77" s="280">
        <v>0</v>
      </c>
      <c r="Q77" s="280">
        <v>0</v>
      </c>
      <c r="R77" s="280">
        <v>0</v>
      </c>
      <c r="S77" s="280">
        <v>0</v>
      </c>
      <c r="T77" s="280">
        <v>0</v>
      </c>
      <c r="U77" s="280">
        <v>0</v>
      </c>
      <c r="V77" s="280">
        <v>0</v>
      </c>
      <c r="W77" s="280">
        <v>0</v>
      </c>
      <c r="X77" s="280">
        <v>0</v>
      </c>
      <c r="Y77" s="280">
        <v>0</v>
      </c>
      <c r="Z77" s="280">
        <v>0</v>
      </c>
      <c r="AA77" s="280">
        <v>0</v>
      </c>
      <c r="AB77" s="280">
        <v>0</v>
      </c>
      <c r="AC77" s="280">
        <v>0</v>
      </c>
      <c r="AD77" s="280">
        <v>0</v>
      </c>
      <c r="AE77" s="280">
        <v>0</v>
      </c>
      <c r="AF77" s="280">
        <v>0</v>
      </c>
      <c r="AG77" s="280">
        <v>0</v>
      </c>
      <c r="AH77" s="280">
        <v>0</v>
      </c>
      <c r="AI77" s="280">
        <v>0</v>
      </c>
      <c r="AJ77" s="280">
        <v>0</v>
      </c>
      <c r="AK77" s="280">
        <v>0</v>
      </c>
      <c r="AL77" s="280">
        <v>0</v>
      </c>
      <c r="AM77" s="74">
        <f t="shared" si="9"/>
        <v>0</v>
      </c>
    </row>
    <row r="78" spans="1:39">
      <c r="A78" s="63">
        <v>12</v>
      </c>
      <c r="B78" s="91">
        <f t="shared" si="8"/>
        <v>44105</v>
      </c>
      <c r="C78" s="876"/>
      <c r="D78" s="876"/>
      <c r="E78" s="876"/>
      <c r="F78" s="876"/>
      <c r="G78" s="876"/>
      <c r="H78" s="876"/>
      <c r="I78" s="876"/>
      <c r="J78" s="876"/>
      <c r="K78" s="876"/>
      <c r="L78" s="876"/>
      <c r="M78" s="876"/>
      <c r="N78" s="280">
        <v>0</v>
      </c>
      <c r="O78" s="280">
        <v>0</v>
      </c>
      <c r="P78" s="280">
        <v>0</v>
      </c>
      <c r="Q78" s="280">
        <v>0</v>
      </c>
      <c r="R78" s="280">
        <v>0</v>
      </c>
      <c r="S78" s="280">
        <v>0</v>
      </c>
      <c r="T78" s="280">
        <v>0</v>
      </c>
      <c r="U78" s="280">
        <v>0</v>
      </c>
      <c r="V78" s="280">
        <v>0</v>
      </c>
      <c r="W78" s="280">
        <v>0</v>
      </c>
      <c r="X78" s="280">
        <v>0</v>
      </c>
      <c r="Y78" s="280">
        <v>0</v>
      </c>
      <c r="Z78" s="280">
        <v>0</v>
      </c>
      <c r="AA78" s="280">
        <v>0</v>
      </c>
      <c r="AB78" s="280">
        <v>0</v>
      </c>
      <c r="AC78" s="280">
        <v>0</v>
      </c>
      <c r="AD78" s="280">
        <v>0</v>
      </c>
      <c r="AE78" s="280">
        <v>0</v>
      </c>
      <c r="AF78" s="280">
        <v>0</v>
      </c>
      <c r="AG78" s="280">
        <v>0</v>
      </c>
      <c r="AH78" s="280">
        <v>0</v>
      </c>
      <c r="AI78" s="280">
        <v>0</v>
      </c>
      <c r="AJ78" s="280">
        <v>0</v>
      </c>
      <c r="AK78" s="280">
        <v>0</v>
      </c>
      <c r="AL78" s="280">
        <v>0</v>
      </c>
      <c r="AM78" s="74">
        <f t="shared" si="9"/>
        <v>0</v>
      </c>
    </row>
    <row r="79" spans="1:39">
      <c r="A79" s="63">
        <v>13</v>
      </c>
      <c r="B79" s="91">
        <f t="shared" si="8"/>
        <v>44075</v>
      </c>
      <c r="C79" s="876"/>
      <c r="D79" s="876"/>
      <c r="E79" s="876"/>
      <c r="F79" s="876"/>
      <c r="G79" s="876"/>
      <c r="H79" s="876"/>
      <c r="I79" s="876"/>
      <c r="J79" s="876"/>
      <c r="K79" s="876"/>
      <c r="L79" s="876"/>
      <c r="M79" s="876"/>
      <c r="N79" s="876"/>
      <c r="O79" s="280">
        <v>0</v>
      </c>
      <c r="P79" s="280">
        <v>0</v>
      </c>
      <c r="Q79" s="280">
        <v>0</v>
      </c>
      <c r="R79" s="280">
        <v>0</v>
      </c>
      <c r="S79" s="280">
        <v>0</v>
      </c>
      <c r="T79" s="280">
        <v>0</v>
      </c>
      <c r="U79" s="280">
        <v>0</v>
      </c>
      <c r="V79" s="280">
        <v>0</v>
      </c>
      <c r="W79" s="280">
        <v>0</v>
      </c>
      <c r="X79" s="280">
        <v>0</v>
      </c>
      <c r="Y79" s="280">
        <v>0</v>
      </c>
      <c r="Z79" s="280">
        <v>0</v>
      </c>
      <c r="AA79" s="280">
        <v>0</v>
      </c>
      <c r="AB79" s="280">
        <v>0</v>
      </c>
      <c r="AC79" s="280">
        <v>0</v>
      </c>
      <c r="AD79" s="280">
        <v>0</v>
      </c>
      <c r="AE79" s="280">
        <v>0</v>
      </c>
      <c r="AF79" s="280">
        <v>0</v>
      </c>
      <c r="AG79" s="280">
        <v>0</v>
      </c>
      <c r="AH79" s="280">
        <v>0</v>
      </c>
      <c r="AI79" s="280">
        <v>0</v>
      </c>
      <c r="AJ79" s="280">
        <v>0</v>
      </c>
      <c r="AK79" s="280">
        <v>0</v>
      </c>
      <c r="AL79" s="280">
        <v>0</v>
      </c>
      <c r="AM79" s="74">
        <f t="shared" si="9"/>
        <v>0</v>
      </c>
    </row>
    <row r="80" spans="1:39">
      <c r="A80" s="63">
        <v>14</v>
      </c>
      <c r="B80" s="91">
        <f t="shared" si="8"/>
        <v>44044</v>
      </c>
      <c r="C80" s="876"/>
      <c r="D80" s="876"/>
      <c r="E80" s="876"/>
      <c r="F80" s="876"/>
      <c r="G80" s="876"/>
      <c r="H80" s="876"/>
      <c r="I80" s="876"/>
      <c r="J80" s="876"/>
      <c r="K80" s="876"/>
      <c r="L80" s="876"/>
      <c r="M80" s="876"/>
      <c r="N80" s="876"/>
      <c r="O80" s="876"/>
      <c r="P80" s="280">
        <v>0</v>
      </c>
      <c r="Q80" s="280">
        <v>0</v>
      </c>
      <c r="R80" s="280">
        <v>0</v>
      </c>
      <c r="S80" s="280">
        <v>0</v>
      </c>
      <c r="T80" s="280">
        <v>0</v>
      </c>
      <c r="U80" s="280">
        <v>0</v>
      </c>
      <c r="V80" s="280">
        <v>0</v>
      </c>
      <c r="W80" s="280">
        <v>0</v>
      </c>
      <c r="X80" s="280">
        <v>0</v>
      </c>
      <c r="Y80" s="280">
        <v>0</v>
      </c>
      <c r="Z80" s="280">
        <v>0</v>
      </c>
      <c r="AA80" s="280">
        <v>0</v>
      </c>
      <c r="AB80" s="280">
        <v>0</v>
      </c>
      <c r="AC80" s="280">
        <v>0</v>
      </c>
      <c r="AD80" s="280">
        <v>0</v>
      </c>
      <c r="AE80" s="280">
        <v>0</v>
      </c>
      <c r="AF80" s="280">
        <v>0</v>
      </c>
      <c r="AG80" s="280">
        <v>0</v>
      </c>
      <c r="AH80" s="280">
        <v>0</v>
      </c>
      <c r="AI80" s="280">
        <v>0</v>
      </c>
      <c r="AJ80" s="280">
        <v>0</v>
      </c>
      <c r="AK80" s="280">
        <v>0</v>
      </c>
      <c r="AL80" s="280">
        <v>0</v>
      </c>
      <c r="AM80" s="74">
        <f t="shared" si="9"/>
        <v>0</v>
      </c>
    </row>
    <row r="81" spans="1:39">
      <c r="A81" s="63">
        <v>15</v>
      </c>
      <c r="B81" s="91">
        <f t="shared" si="8"/>
        <v>44013</v>
      </c>
      <c r="C81" s="876"/>
      <c r="D81" s="876"/>
      <c r="E81" s="876"/>
      <c r="F81" s="876"/>
      <c r="G81" s="876"/>
      <c r="H81" s="876"/>
      <c r="I81" s="876"/>
      <c r="J81" s="876"/>
      <c r="K81" s="876"/>
      <c r="L81" s="876"/>
      <c r="M81" s="876"/>
      <c r="N81" s="876"/>
      <c r="O81" s="876"/>
      <c r="P81" s="876"/>
      <c r="Q81" s="280">
        <v>0</v>
      </c>
      <c r="R81" s="280">
        <v>0</v>
      </c>
      <c r="S81" s="280">
        <v>0</v>
      </c>
      <c r="T81" s="280">
        <v>0</v>
      </c>
      <c r="U81" s="280">
        <v>0</v>
      </c>
      <c r="V81" s="280">
        <v>0</v>
      </c>
      <c r="W81" s="280">
        <v>0</v>
      </c>
      <c r="X81" s="280">
        <v>0</v>
      </c>
      <c r="Y81" s="280">
        <v>0</v>
      </c>
      <c r="Z81" s="280">
        <v>0</v>
      </c>
      <c r="AA81" s="280">
        <v>0</v>
      </c>
      <c r="AB81" s="280">
        <v>0</v>
      </c>
      <c r="AC81" s="280">
        <v>0</v>
      </c>
      <c r="AD81" s="280">
        <v>0</v>
      </c>
      <c r="AE81" s="280">
        <v>0</v>
      </c>
      <c r="AF81" s="280">
        <v>0</v>
      </c>
      <c r="AG81" s="280">
        <v>0</v>
      </c>
      <c r="AH81" s="280">
        <v>0</v>
      </c>
      <c r="AI81" s="280">
        <v>0</v>
      </c>
      <c r="AJ81" s="280">
        <v>0</v>
      </c>
      <c r="AK81" s="280">
        <v>0</v>
      </c>
      <c r="AL81" s="280">
        <v>0</v>
      </c>
      <c r="AM81" s="74">
        <f t="shared" si="9"/>
        <v>0</v>
      </c>
    </row>
    <row r="82" spans="1:39">
      <c r="A82" s="63">
        <v>16</v>
      </c>
      <c r="B82" s="91">
        <f t="shared" si="8"/>
        <v>43983</v>
      </c>
      <c r="C82" s="876"/>
      <c r="D82" s="876"/>
      <c r="E82" s="876"/>
      <c r="F82" s="876"/>
      <c r="G82" s="876"/>
      <c r="H82" s="876"/>
      <c r="I82" s="876"/>
      <c r="J82" s="876"/>
      <c r="K82" s="876"/>
      <c r="L82" s="876"/>
      <c r="M82" s="876"/>
      <c r="N82" s="876"/>
      <c r="O82" s="876"/>
      <c r="P82" s="876"/>
      <c r="Q82" s="876"/>
      <c r="R82" s="280">
        <v>0</v>
      </c>
      <c r="S82" s="280">
        <v>0</v>
      </c>
      <c r="T82" s="280">
        <v>0</v>
      </c>
      <c r="U82" s="280">
        <v>0</v>
      </c>
      <c r="V82" s="280">
        <v>0</v>
      </c>
      <c r="W82" s="280">
        <v>0</v>
      </c>
      <c r="X82" s="280">
        <v>0</v>
      </c>
      <c r="Y82" s="280">
        <v>0</v>
      </c>
      <c r="Z82" s="280">
        <v>0</v>
      </c>
      <c r="AA82" s="280">
        <v>0</v>
      </c>
      <c r="AB82" s="280">
        <v>0</v>
      </c>
      <c r="AC82" s="280">
        <v>0</v>
      </c>
      <c r="AD82" s="280">
        <v>0</v>
      </c>
      <c r="AE82" s="280">
        <v>0</v>
      </c>
      <c r="AF82" s="280">
        <v>0</v>
      </c>
      <c r="AG82" s="280">
        <v>0</v>
      </c>
      <c r="AH82" s="280">
        <v>0</v>
      </c>
      <c r="AI82" s="280">
        <v>0</v>
      </c>
      <c r="AJ82" s="280">
        <v>0</v>
      </c>
      <c r="AK82" s="280">
        <v>0</v>
      </c>
      <c r="AL82" s="280">
        <v>0</v>
      </c>
      <c r="AM82" s="74">
        <f t="shared" si="9"/>
        <v>0</v>
      </c>
    </row>
    <row r="83" spans="1:39">
      <c r="A83" s="63">
        <v>17</v>
      </c>
      <c r="B83" s="91">
        <f t="shared" si="8"/>
        <v>43952</v>
      </c>
      <c r="C83" s="876"/>
      <c r="D83" s="876"/>
      <c r="E83" s="876"/>
      <c r="F83" s="876"/>
      <c r="G83" s="876"/>
      <c r="H83" s="876"/>
      <c r="I83" s="876"/>
      <c r="J83" s="876"/>
      <c r="K83" s="876"/>
      <c r="L83" s="876"/>
      <c r="M83" s="876"/>
      <c r="N83" s="876"/>
      <c r="O83" s="876"/>
      <c r="P83" s="876"/>
      <c r="Q83" s="876"/>
      <c r="R83" s="876"/>
      <c r="S83" s="280">
        <v>0</v>
      </c>
      <c r="T83" s="280">
        <v>0</v>
      </c>
      <c r="U83" s="280">
        <v>0</v>
      </c>
      <c r="V83" s="280">
        <v>0</v>
      </c>
      <c r="W83" s="280">
        <v>0</v>
      </c>
      <c r="X83" s="280">
        <v>0</v>
      </c>
      <c r="Y83" s="280">
        <v>0</v>
      </c>
      <c r="Z83" s="280">
        <v>0</v>
      </c>
      <c r="AA83" s="280">
        <v>0</v>
      </c>
      <c r="AB83" s="280">
        <v>0</v>
      </c>
      <c r="AC83" s="280">
        <v>0</v>
      </c>
      <c r="AD83" s="280">
        <v>0</v>
      </c>
      <c r="AE83" s="280">
        <v>0</v>
      </c>
      <c r="AF83" s="280">
        <v>0</v>
      </c>
      <c r="AG83" s="280">
        <v>0</v>
      </c>
      <c r="AH83" s="280">
        <v>0</v>
      </c>
      <c r="AI83" s="280">
        <v>0</v>
      </c>
      <c r="AJ83" s="280">
        <v>0</v>
      </c>
      <c r="AK83" s="280">
        <v>0</v>
      </c>
      <c r="AL83" s="280">
        <v>0</v>
      </c>
      <c r="AM83" s="74">
        <f t="shared" si="9"/>
        <v>0</v>
      </c>
    </row>
    <row r="84" spans="1:39">
      <c r="A84" s="63">
        <v>18</v>
      </c>
      <c r="B84" s="91">
        <f t="shared" si="8"/>
        <v>43922</v>
      </c>
      <c r="C84" s="876"/>
      <c r="D84" s="876"/>
      <c r="E84" s="876"/>
      <c r="F84" s="876"/>
      <c r="G84" s="876"/>
      <c r="H84" s="876"/>
      <c r="I84" s="876"/>
      <c r="J84" s="876"/>
      <c r="K84" s="876"/>
      <c r="L84" s="876"/>
      <c r="M84" s="876"/>
      <c r="N84" s="876"/>
      <c r="O84" s="876"/>
      <c r="P84" s="876"/>
      <c r="Q84" s="876"/>
      <c r="R84" s="876"/>
      <c r="S84" s="876"/>
      <c r="T84" s="280">
        <v>0</v>
      </c>
      <c r="U84" s="280">
        <v>0</v>
      </c>
      <c r="V84" s="280">
        <v>0</v>
      </c>
      <c r="W84" s="280">
        <v>0</v>
      </c>
      <c r="X84" s="280">
        <v>0</v>
      </c>
      <c r="Y84" s="280">
        <v>0</v>
      </c>
      <c r="Z84" s="280">
        <v>0</v>
      </c>
      <c r="AA84" s="280">
        <v>0</v>
      </c>
      <c r="AB84" s="280">
        <v>0</v>
      </c>
      <c r="AC84" s="280">
        <v>0</v>
      </c>
      <c r="AD84" s="280">
        <v>0</v>
      </c>
      <c r="AE84" s="280">
        <v>0</v>
      </c>
      <c r="AF84" s="280">
        <v>0</v>
      </c>
      <c r="AG84" s="280">
        <v>0</v>
      </c>
      <c r="AH84" s="280">
        <v>0</v>
      </c>
      <c r="AI84" s="280">
        <v>0</v>
      </c>
      <c r="AJ84" s="280">
        <v>0</v>
      </c>
      <c r="AK84" s="280">
        <v>0</v>
      </c>
      <c r="AL84" s="280">
        <v>0</v>
      </c>
      <c r="AM84" s="74">
        <f t="shared" si="9"/>
        <v>0</v>
      </c>
    </row>
    <row r="85" spans="1:39">
      <c r="A85" s="63">
        <v>19</v>
      </c>
      <c r="B85" s="91">
        <f t="shared" si="8"/>
        <v>43891</v>
      </c>
      <c r="C85" s="876"/>
      <c r="D85" s="876"/>
      <c r="E85" s="876"/>
      <c r="F85" s="876"/>
      <c r="G85" s="876"/>
      <c r="H85" s="876"/>
      <c r="I85" s="876"/>
      <c r="J85" s="876"/>
      <c r="K85" s="876"/>
      <c r="L85" s="876"/>
      <c r="M85" s="876"/>
      <c r="N85" s="876"/>
      <c r="O85" s="876"/>
      <c r="P85" s="876"/>
      <c r="Q85" s="876"/>
      <c r="R85" s="876"/>
      <c r="S85" s="876"/>
      <c r="T85" s="876"/>
      <c r="U85" s="280">
        <v>0</v>
      </c>
      <c r="V85" s="280">
        <v>0</v>
      </c>
      <c r="W85" s="280">
        <v>0</v>
      </c>
      <c r="X85" s="280">
        <v>0</v>
      </c>
      <c r="Y85" s="280">
        <v>0</v>
      </c>
      <c r="Z85" s="280">
        <v>0</v>
      </c>
      <c r="AA85" s="280">
        <v>0</v>
      </c>
      <c r="AB85" s="280">
        <v>0</v>
      </c>
      <c r="AC85" s="280">
        <v>0</v>
      </c>
      <c r="AD85" s="280">
        <v>0</v>
      </c>
      <c r="AE85" s="280">
        <v>0</v>
      </c>
      <c r="AF85" s="280">
        <v>0</v>
      </c>
      <c r="AG85" s="280">
        <v>0</v>
      </c>
      <c r="AH85" s="280">
        <v>0</v>
      </c>
      <c r="AI85" s="280">
        <v>0</v>
      </c>
      <c r="AJ85" s="280">
        <v>0</v>
      </c>
      <c r="AK85" s="280">
        <v>0</v>
      </c>
      <c r="AL85" s="280">
        <v>0</v>
      </c>
      <c r="AM85" s="74">
        <f t="shared" si="9"/>
        <v>0</v>
      </c>
    </row>
    <row r="86" spans="1:39">
      <c r="A86" s="63">
        <v>20</v>
      </c>
      <c r="B86" s="91">
        <f t="shared" si="8"/>
        <v>43862</v>
      </c>
      <c r="C86" s="876"/>
      <c r="D86" s="876"/>
      <c r="E86" s="876"/>
      <c r="F86" s="876"/>
      <c r="G86" s="876"/>
      <c r="H86" s="876"/>
      <c r="I86" s="876"/>
      <c r="J86" s="876"/>
      <c r="K86" s="876"/>
      <c r="L86" s="876"/>
      <c r="M86" s="876"/>
      <c r="N86" s="876"/>
      <c r="O86" s="876"/>
      <c r="P86" s="876"/>
      <c r="Q86" s="876"/>
      <c r="R86" s="876"/>
      <c r="S86" s="876"/>
      <c r="T86" s="876"/>
      <c r="U86" s="876"/>
      <c r="V86" s="280">
        <v>0</v>
      </c>
      <c r="W86" s="280">
        <v>0</v>
      </c>
      <c r="X86" s="280">
        <v>0</v>
      </c>
      <c r="Y86" s="280">
        <v>0</v>
      </c>
      <c r="Z86" s="280">
        <v>0</v>
      </c>
      <c r="AA86" s="280">
        <v>0</v>
      </c>
      <c r="AB86" s="280">
        <v>0</v>
      </c>
      <c r="AC86" s="280">
        <v>0</v>
      </c>
      <c r="AD86" s="280">
        <v>0</v>
      </c>
      <c r="AE86" s="280">
        <v>0</v>
      </c>
      <c r="AF86" s="280">
        <v>0</v>
      </c>
      <c r="AG86" s="280">
        <v>0</v>
      </c>
      <c r="AH86" s="280">
        <v>0</v>
      </c>
      <c r="AI86" s="280">
        <v>0</v>
      </c>
      <c r="AJ86" s="280">
        <v>0</v>
      </c>
      <c r="AK86" s="280">
        <v>0</v>
      </c>
      <c r="AL86" s="280">
        <v>0</v>
      </c>
      <c r="AM86" s="74">
        <f t="shared" si="9"/>
        <v>0</v>
      </c>
    </row>
    <row r="87" spans="1:39">
      <c r="A87" s="63">
        <v>21</v>
      </c>
      <c r="B87" s="91">
        <f t="shared" si="8"/>
        <v>43831</v>
      </c>
      <c r="C87" s="876"/>
      <c r="D87" s="876"/>
      <c r="E87" s="876"/>
      <c r="F87" s="876"/>
      <c r="G87" s="876"/>
      <c r="H87" s="876"/>
      <c r="I87" s="876"/>
      <c r="J87" s="876"/>
      <c r="K87" s="876"/>
      <c r="L87" s="876"/>
      <c r="M87" s="876"/>
      <c r="N87" s="876"/>
      <c r="O87" s="876"/>
      <c r="P87" s="876"/>
      <c r="Q87" s="876"/>
      <c r="R87" s="876"/>
      <c r="S87" s="876"/>
      <c r="T87" s="876"/>
      <c r="U87" s="876"/>
      <c r="V87" s="876"/>
      <c r="W87" s="280">
        <v>0</v>
      </c>
      <c r="X87" s="280">
        <v>0</v>
      </c>
      <c r="Y87" s="280">
        <v>0</v>
      </c>
      <c r="Z87" s="280">
        <v>0</v>
      </c>
      <c r="AA87" s="280">
        <v>0</v>
      </c>
      <c r="AB87" s="280">
        <v>0</v>
      </c>
      <c r="AC87" s="280">
        <v>0</v>
      </c>
      <c r="AD87" s="280">
        <v>0</v>
      </c>
      <c r="AE87" s="280">
        <v>0</v>
      </c>
      <c r="AF87" s="280">
        <v>0</v>
      </c>
      <c r="AG87" s="280">
        <v>0</v>
      </c>
      <c r="AH87" s="280">
        <v>0</v>
      </c>
      <c r="AI87" s="280">
        <v>0</v>
      </c>
      <c r="AJ87" s="280">
        <v>0</v>
      </c>
      <c r="AK87" s="280">
        <v>0</v>
      </c>
      <c r="AL87" s="280">
        <v>0</v>
      </c>
      <c r="AM87" s="74">
        <f t="shared" si="9"/>
        <v>0</v>
      </c>
    </row>
    <row r="88" spans="1:39">
      <c r="A88" s="63">
        <v>22</v>
      </c>
      <c r="B88" s="91">
        <f t="shared" si="8"/>
        <v>43800</v>
      </c>
      <c r="C88" s="876"/>
      <c r="D88" s="876"/>
      <c r="E88" s="876"/>
      <c r="F88" s="876"/>
      <c r="G88" s="876"/>
      <c r="H88" s="876"/>
      <c r="I88" s="876"/>
      <c r="J88" s="876"/>
      <c r="K88" s="876"/>
      <c r="L88" s="876"/>
      <c r="M88" s="876"/>
      <c r="N88" s="876"/>
      <c r="O88" s="876"/>
      <c r="P88" s="876"/>
      <c r="Q88" s="876"/>
      <c r="R88" s="876"/>
      <c r="S88" s="876"/>
      <c r="T88" s="876"/>
      <c r="U88" s="876"/>
      <c r="V88" s="876"/>
      <c r="W88" s="876"/>
      <c r="X88" s="280">
        <v>0</v>
      </c>
      <c r="Y88" s="280">
        <v>0</v>
      </c>
      <c r="Z88" s="280">
        <v>0</v>
      </c>
      <c r="AA88" s="280">
        <v>0</v>
      </c>
      <c r="AB88" s="280">
        <v>0</v>
      </c>
      <c r="AC88" s="280">
        <v>0</v>
      </c>
      <c r="AD88" s="280">
        <v>0</v>
      </c>
      <c r="AE88" s="280">
        <v>0</v>
      </c>
      <c r="AF88" s="280">
        <v>0</v>
      </c>
      <c r="AG88" s="280">
        <v>0</v>
      </c>
      <c r="AH88" s="280">
        <v>0</v>
      </c>
      <c r="AI88" s="280">
        <v>0</v>
      </c>
      <c r="AJ88" s="280">
        <v>0</v>
      </c>
      <c r="AK88" s="280">
        <v>0</v>
      </c>
      <c r="AL88" s="280">
        <v>0</v>
      </c>
      <c r="AM88" s="74">
        <f t="shared" si="9"/>
        <v>0</v>
      </c>
    </row>
    <row r="89" spans="1:39">
      <c r="A89" s="63">
        <v>23</v>
      </c>
      <c r="B89" s="91">
        <f t="shared" si="8"/>
        <v>43770</v>
      </c>
      <c r="C89" s="876"/>
      <c r="D89" s="876"/>
      <c r="E89" s="876"/>
      <c r="F89" s="876"/>
      <c r="G89" s="876"/>
      <c r="H89" s="876"/>
      <c r="I89" s="876"/>
      <c r="J89" s="876"/>
      <c r="K89" s="876"/>
      <c r="L89" s="876"/>
      <c r="M89" s="876"/>
      <c r="N89" s="876"/>
      <c r="O89" s="876"/>
      <c r="P89" s="876"/>
      <c r="Q89" s="876"/>
      <c r="R89" s="876"/>
      <c r="S89" s="876"/>
      <c r="T89" s="876"/>
      <c r="U89" s="876"/>
      <c r="V89" s="876"/>
      <c r="W89" s="876"/>
      <c r="X89" s="876"/>
      <c r="Y89" s="280">
        <v>0</v>
      </c>
      <c r="Z89" s="280">
        <v>0</v>
      </c>
      <c r="AA89" s="280">
        <v>0</v>
      </c>
      <c r="AB89" s="280">
        <v>0</v>
      </c>
      <c r="AC89" s="280">
        <v>0</v>
      </c>
      <c r="AD89" s="280">
        <v>0</v>
      </c>
      <c r="AE89" s="280">
        <v>0</v>
      </c>
      <c r="AF89" s="280">
        <v>0</v>
      </c>
      <c r="AG89" s="280">
        <v>0</v>
      </c>
      <c r="AH89" s="280">
        <v>0</v>
      </c>
      <c r="AI89" s="280">
        <v>0</v>
      </c>
      <c r="AJ89" s="280">
        <v>0</v>
      </c>
      <c r="AK89" s="280">
        <v>0</v>
      </c>
      <c r="AL89" s="280">
        <v>0</v>
      </c>
      <c r="AM89" s="74">
        <f t="shared" si="9"/>
        <v>0</v>
      </c>
    </row>
    <row r="90" spans="1:39">
      <c r="A90" s="63">
        <v>24</v>
      </c>
      <c r="B90" s="91">
        <f t="shared" si="8"/>
        <v>43739</v>
      </c>
      <c r="C90" s="876"/>
      <c r="D90" s="876"/>
      <c r="E90" s="876"/>
      <c r="F90" s="876"/>
      <c r="G90" s="876"/>
      <c r="H90" s="876"/>
      <c r="I90" s="876"/>
      <c r="J90" s="876"/>
      <c r="K90" s="876"/>
      <c r="L90" s="876"/>
      <c r="M90" s="876"/>
      <c r="N90" s="876"/>
      <c r="O90" s="876"/>
      <c r="P90" s="876"/>
      <c r="Q90" s="876"/>
      <c r="R90" s="876"/>
      <c r="S90" s="876"/>
      <c r="T90" s="876"/>
      <c r="U90" s="876"/>
      <c r="V90" s="876"/>
      <c r="W90" s="876"/>
      <c r="X90" s="876"/>
      <c r="Y90" s="876"/>
      <c r="Z90" s="280">
        <v>0</v>
      </c>
      <c r="AA90" s="280">
        <v>0</v>
      </c>
      <c r="AB90" s="280">
        <v>0</v>
      </c>
      <c r="AC90" s="280">
        <v>0</v>
      </c>
      <c r="AD90" s="280">
        <v>0</v>
      </c>
      <c r="AE90" s="280">
        <v>0</v>
      </c>
      <c r="AF90" s="280">
        <v>0</v>
      </c>
      <c r="AG90" s="280">
        <v>0</v>
      </c>
      <c r="AH90" s="280">
        <v>0</v>
      </c>
      <c r="AI90" s="280">
        <v>0</v>
      </c>
      <c r="AJ90" s="280">
        <v>0</v>
      </c>
      <c r="AK90" s="280">
        <v>0</v>
      </c>
      <c r="AL90" s="280">
        <v>0</v>
      </c>
      <c r="AM90" s="74">
        <f t="shared" si="9"/>
        <v>0</v>
      </c>
    </row>
    <row r="91" spans="1:39">
      <c r="A91" s="63">
        <v>25</v>
      </c>
      <c r="B91" s="91">
        <f t="shared" si="8"/>
        <v>43709</v>
      </c>
      <c r="C91" s="876"/>
      <c r="D91" s="876"/>
      <c r="E91" s="876"/>
      <c r="F91" s="876"/>
      <c r="G91" s="876"/>
      <c r="H91" s="876"/>
      <c r="I91" s="876"/>
      <c r="J91" s="876"/>
      <c r="K91" s="876"/>
      <c r="L91" s="876"/>
      <c r="M91" s="876"/>
      <c r="N91" s="876"/>
      <c r="O91" s="876"/>
      <c r="P91" s="876"/>
      <c r="Q91" s="876"/>
      <c r="R91" s="876"/>
      <c r="S91" s="876"/>
      <c r="T91" s="876"/>
      <c r="U91" s="876"/>
      <c r="V91" s="876"/>
      <c r="W91" s="876"/>
      <c r="X91" s="876"/>
      <c r="Y91" s="876"/>
      <c r="Z91" s="876"/>
      <c r="AA91" s="280">
        <v>0</v>
      </c>
      <c r="AB91" s="280">
        <v>0</v>
      </c>
      <c r="AC91" s="280">
        <v>0</v>
      </c>
      <c r="AD91" s="280">
        <v>0</v>
      </c>
      <c r="AE91" s="280">
        <v>0</v>
      </c>
      <c r="AF91" s="280">
        <v>0</v>
      </c>
      <c r="AG91" s="280">
        <v>0</v>
      </c>
      <c r="AH91" s="280">
        <v>0</v>
      </c>
      <c r="AI91" s="280">
        <v>0</v>
      </c>
      <c r="AJ91" s="280">
        <v>0</v>
      </c>
      <c r="AK91" s="280">
        <v>0</v>
      </c>
      <c r="AL91" s="280">
        <v>0</v>
      </c>
      <c r="AM91" s="74">
        <f t="shared" si="9"/>
        <v>0</v>
      </c>
    </row>
    <row r="92" spans="1:39">
      <c r="A92" s="63">
        <v>26</v>
      </c>
      <c r="B92" s="91">
        <f t="shared" si="8"/>
        <v>43678</v>
      </c>
      <c r="C92" s="876"/>
      <c r="D92" s="876"/>
      <c r="E92" s="876"/>
      <c r="F92" s="876"/>
      <c r="G92" s="876"/>
      <c r="H92" s="876"/>
      <c r="I92" s="876"/>
      <c r="J92" s="876"/>
      <c r="K92" s="876"/>
      <c r="L92" s="876"/>
      <c r="M92" s="876"/>
      <c r="N92" s="876"/>
      <c r="O92" s="876"/>
      <c r="P92" s="876"/>
      <c r="Q92" s="876"/>
      <c r="R92" s="876"/>
      <c r="S92" s="876"/>
      <c r="T92" s="876"/>
      <c r="U92" s="876"/>
      <c r="V92" s="876"/>
      <c r="W92" s="876"/>
      <c r="X92" s="876"/>
      <c r="Y92" s="876"/>
      <c r="Z92" s="876"/>
      <c r="AA92" s="876"/>
      <c r="AB92" s="280">
        <v>0</v>
      </c>
      <c r="AC92" s="280">
        <v>0</v>
      </c>
      <c r="AD92" s="280">
        <v>0</v>
      </c>
      <c r="AE92" s="280">
        <v>0</v>
      </c>
      <c r="AF92" s="280">
        <v>0</v>
      </c>
      <c r="AG92" s="280">
        <v>0</v>
      </c>
      <c r="AH92" s="280">
        <v>0</v>
      </c>
      <c r="AI92" s="280">
        <v>0</v>
      </c>
      <c r="AJ92" s="280">
        <v>0</v>
      </c>
      <c r="AK92" s="280">
        <v>0</v>
      </c>
      <c r="AL92" s="280">
        <v>0</v>
      </c>
      <c r="AM92" s="74">
        <f t="shared" si="9"/>
        <v>0</v>
      </c>
    </row>
    <row r="93" spans="1:39">
      <c r="A93" s="63">
        <v>27</v>
      </c>
      <c r="B93" s="91">
        <f t="shared" si="8"/>
        <v>43647</v>
      </c>
      <c r="C93" s="876"/>
      <c r="D93" s="876"/>
      <c r="E93" s="876"/>
      <c r="F93" s="876"/>
      <c r="G93" s="876"/>
      <c r="H93" s="876"/>
      <c r="I93" s="876"/>
      <c r="J93" s="876"/>
      <c r="K93" s="876"/>
      <c r="L93" s="876"/>
      <c r="M93" s="876"/>
      <c r="N93" s="876"/>
      <c r="O93" s="876"/>
      <c r="P93" s="876"/>
      <c r="Q93" s="876"/>
      <c r="R93" s="876"/>
      <c r="S93" s="876"/>
      <c r="T93" s="876"/>
      <c r="U93" s="876"/>
      <c r="V93" s="876"/>
      <c r="W93" s="876"/>
      <c r="X93" s="876"/>
      <c r="Y93" s="876"/>
      <c r="Z93" s="876"/>
      <c r="AA93" s="876"/>
      <c r="AB93" s="876"/>
      <c r="AC93" s="280">
        <v>0</v>
      </c>
      <c r="AD93" s="280">
        <v>0</v>
      </c>
      <c r="AE93" s="280">
        <v>0</v>
      </c>
      <c r="AF93" s="280">
        <v>0</v>
      </c>
      <c r="AG93" s="280">
        <v>0</v>
      </c>
      <c r="AH93" s="280">
        <v>0</v>
      </c>
      <c r="AI93" s="280">
        <v>0</v>
      </c>
      <c r="AJ93" s="280">
        <v>0</v>
      </c>
      <c r="AK93" s="280">
        <v>0</v>
      </c>
      <c r="AL93" s="280">
        <v>0</v>
      </c>
      <c r="AM93" s="74">
        <f t="shared" si="9"/>
        <v>0</v>
      </c>
    </row>
    <row r="94" spans="1:39">
      <c r="A94" s="63">
        <v>28</v>
      </c>
      <c r="B94" s="91">
        <f t="shared" si="8"/>
        <v>43617</v>
      </c>
      <c r="C94" s="876"/>
      <c r="D94" s="876"/>
      <c r="E94" s="876"/>
      <c r="F94" s="876"/>
      <c r="G94" s="876"/>
      <c r="H94" s="876"/>
      <c r="I94" s="876"/>
      <c r="J94" s="876"/>
      <c r="K94" s="876"/>
      <c r="L94" s="876"/>
      <c r="M94" s="876"/>
      <c r="N94" s="876"/>
      <c r="O94" s="876"/>
      <c r="P94" s="876"/>
      <c r="Q94" s="876"/>
      <c r="R94" s="876"/>
      <c r="S94" s="876"/>
      <c r="T94" s="876"/>
      <c r="U94" s="876"/>
      <c r="V94" s="876"/>
      <c r="W94" s="876"/>
      <c r="X94" s="876"/>
      <c r="Y94" s="876"/>
      <c r="Z94" s="876"/>
      <c r="AA94" s="876"/>
      <c r="AB94" s="876"/>
      <c r="AC94" s="876"/>
      <c r="AD94" s="280">
        <v>0</v>
      </c>
      <c r="AE94" s="280">
        <v>0</v>
      </c>
      <c r="AF94" s="280">
        <v>0</v>
      </c>
      <c r="AG94" s="280">
        <v>0</v>
      </c>
      <c r="AH94" s="280">
        <v>0</v>
      </c>
      <c r="AI94" s="280">
        <v>0</v>
      </c>
      <c r="AJ94" s="280">
        <v>0</v>
      </c>
      <c r="AK94" s="280">
        <v>0</v>
      </c>
      <c r="AL94" s="280">
        <v>0</v>
      </c>
      <c r="AM94" s="74">
        <f t="shared" si="9"/>
        <v>0</v>
      </c>
    </row>
    <row r="95" spans="1:39">
      <c r="A95" s="63">
        <v>29</v>
      </c>
      <c r="B95" s="91">
        <f t="shared" si="8"/>
        <v>43586</v>
      </c>
      <c r="C95" s="876"/>
      <c r="D95" s="876"/>
      <c r="E95" s="876"/>
      <c r="F95" s="876"/>
      <c r="G95" s="876"/>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280">
        <v>0</v>
      </c>
      <c r="AF95" s="280">
        <v>0</v>
      </c>
      <c r="AG95" s="280">
        <v>0</v>
      </c>
      <c r="AH95" s="280">
        <v>0</v>
      </c>
      <c r="AI95" s="280">
        <v>0</v>
      </c>
      <c r="AJ95" s="280">
        <v>0</v>
      </c>
      <c r="AK95" s="280">
        <v>0</v>
      </c>
      <c r="AL95" s="280">
        <v>0</v>
      </c>
      <c r="AM95" s="74">
        <f t="shared" si="9"/>
        <v>0</v>
      </c>
    </row>
    <row r="96" spans="1:39">
      <c r="A96" s="63">
        <v>30</v>
      </c>
      <c r="B96" s="91">
        <f t="shared" si="8"/>
        <v>43556</v>
      </c>
      <c r="C96" s="876"/>
      <c r="D96" s="876"/>
      <c r="E96" s="876"/>
      <c r="F96" s="876"/>
      <c r="G96" s="876"/>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280">
        <v>0</v>
      </c>
      <c r="AG96" s="280">
        <v>0</v>
      </c>
      <c r="AH96" s="280">
        <v>0</v>
      </c>
      <c r="AI96" s="280">
        <v>0</v>
      </c>
      <c r="AJ96" s="280">
        <v>0</v>
      </c>
      <c r="AK96" s="280">
        <v>0</v>
      </c>
      <c r="AL96" s="280">
        <v>0</v>
      </c>
      <c r="AM96" s="74">
        <f t="shared" si="9"/>
        <v>0</v>
      </c>
    </row>
    <row r="97" spans="1:40">
      <c r="A97" s="63">
        <v>31</v>
      </c>
      <c r="B97" s="91">
        <f t="shared" si="8"/>
        <v>43525</v>
      </c>
      <c r="C97" s="876"/>
      <c r="D97" s="876"/>
      <c r="E97" s="876"/>
      <c r="F97" s="876"/>
      <c r="G97" s="876"/>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280">
        <v>0</v>
      </c>
      <c r="AH97" s="280">
        <v>0</v>
      </c>
      <c r="AI97" s="280">
        <v>0</v>
      </c>
      <c r="AJ97" s="280">
        <v>0</v>
      </c>
      <c r="AK97" s="280">
        <v>0</v>
      </c>
      <c r="AL97" s="280">
        <v>0</v>
      </c>
      <c r="AM97" s="74">
        <f t="shared" si="9"/>
        <v>0</v>
      </c>
    </row>
    <row r="98" spans="1:40">
      <c r="A98" s="63">
        <v>32</v>
      </c>
      <c r="B98" s="91">
        <f t="shared" si="8"/>
        <v>43497</v>
      </c>
      <c r="C98" s="876"/>
      <c r="D98" s="876"/>
      <c r="E98" s="876"/>
      <c r="F98" s="876"/>
      <c r="G98" s="876"/>
      <c r="H98" s="876"/>
      <c r="I98" s="876"/>
      <c r="J98" s="876"/>
      <c r="K98" s="876"/>
      <c r="L98" s="876"/>
      <c r="M98" s="876"/>
      <c r="N98" s="876"/>
      <c r="O98" s="876"/>
      <c r="P98" s="876"/>
      <c r="Q98" s="876"/>
      <c r="R98" s="876"/>
      <c r="S98" s="876"/>
      <c r="T98" s="876"/>
      <c r="U98" s="876"/>
      <c r="V98" s="876"/>
      <c r="W98" s="876"/>
      <c r="X98" s="876"/>
      <c r="Y98" s="876"/>
      <c r="Z98" s="876"/>
      <c r="AA98" s="876"/>
      <c r="AB98" s="876"/>
      <c r="AC98" s="876"/>
      <c r="AD98" s="876"/>
      <c r="AE98" s="876"/>
      <c r="AF98" s="876"/>
      <c r="AG98" s="876"/>
      <c r="AH98" s="280">
        <v>0</v>
      </c>
      <c r="AI98" s="280">
        <v>0</v>
      </c>
      <c r="AJ98" s="280">
        <v>0</v>
      </c>
      <c r="AK98" s="280">
        <v>0</v>
      </c>
      <c r="AL98" s="280">
        <v>0</v>
      </c>
      <c r="AM98" s="74">
        <f t="shared" si="9"/>
        <v>0</v>
      </c>
    </row>
    <row r="99" spans="1:40">
      <c r="A99" s="63">
        <v>33</v>
      </c>
      <c r="B99" s="91">
        <f t="shared" si="8"/>
        <v>43466</v>
      </c>
      <c r="C99" s="876"/>
      <c r="D99" s="876"/>
      <c r="E99" s="876"/>
      <c r="F99" s="876"/>
      <c r="G99" s="876"/>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280">
        <v>0</v>
      </c>
      <c r="AJ99" s="280">
        <v>0</v>
      </c>
      <c r="AK99" s="280">
        <v>0</v>
      </c>
      <c r="AL99" s="280">
        <v>0</v>
      </c>
      <c r="AM99" s="74">
        <f t="shared" si="9"/>
        <v>0</v>
      </c>
    </row>
    <row r="100" spans="1:40">
      <c r="A100" s="63">
        <v>34</v>
      </c>
      <c r="B100" s="91">
        <f t="shared" si="8"/>
        <v>43435</v>
      </c>
      <c r="C100" s="876"/>
      <c r="D100" s="876"/>
      <c r="E100" s="876"/>
      <c r="F100" s="876"/>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280">
        <v>0</v>
      </c>
      <c r="AK100" s="280">
        <v>0</v>
      </c>
      <c r="AL100" s="280">
        <v>0</v>
      </c>
      <c r="AM100" s="74">
        <f t="shared" si="9"/>
        <v>0</v>
      </c>
    </row>
    <row r="101" spans="1:40">
      <c r="A101" s="63">
        <v>35</v>
      </c>
      <c r="B101" s="91">
        <f t="shared" si="8"/>
        <v>43405</v>
      </c>
      <c r="C101" s="876"/>
      <c r="D101" s="876"/>
      <c r="E101" s="876"/>
      <c r="F101" s="876"/>
      <c r="G101" s="876"/>
      <c r="H101" s="876"/>
      <c r="I101" s="876"/>
      <c r="J101" s="876"/>
      <c r="K101" s="876"/>
      <c r="L101" s="876"/>
      <c r="M101" s="876"/>
      <c r="N101" s="876"/>
      <c r="O101" s="876"/>
      <c r="P101" s="876"/>
      <c r="Q101" s="876"/>
      <c r="R101" s="876"/>
      <c r="S101" s="876"/>
      <c r="T101" s="876"/>
      <c r="U101" s="876"/>
      <c r="V101" s="876"/>
      <c r="W101" s="876"/>
      <c r="X101" s="876"/>
      <c r="Y101" s="876"/>
      <c r="Z101" s="876"/>
      <c r="AA101" s="876"/>
      <c r="AB101" s="876"/>
      <c r="AC101" s="876"/>
      <c r="AD101" s="876"/>
      <c r="AE101" s="876"/>
      <c r="AF101" s="876"/>
      <c r="AG101" s="876"/>
      <c r="AH101" s="876"/>
      <c r="AI101" s="876"/>
      <c r="AJ101" s="876"/>
      <c r="AK101" s="280">
        <v>0</v>
      </c>
      <c r="AL101" s="280">
        <v>0</v>
      </c>
      <c r="AM101" s="74">
        <f t="shared" si="9"/>
        <v>0</v>
      </c>
    </row>
    <row r="102" spans="1:40">
      <c r="A102" s="63">
        <v>36</v>
      </c>
      <c r="B102" s="91">
        <f t="shared" si="8"/>
        <v>43374</v>
      </c>
      <c r="C102" s="876"/>
      <c r="D102" s="876"/>
      <c r="E102" s="876"/>
      <c r="F102" s="876"/>
      <c r="G102" s="876"/>
      <c r="H102" s="876"/>
      <c r="I102" s="876"/>
      <c r="J102" s="876"/>
      <c r="K102" s="876"/>
      <c r="L102" s="876"/>
      <c r="M102" s="876"/>
      <c r="N102" s="876"/>
      <c r="O102" s="876"/>
      <c r="P102" s="876"/>
      <c r="Q102" s="876"/>
      <c r="R102" s="876"/>
      <c r="S102" s="876"/>
      <c r="T102" s="876"/>
      <c r="U102" s="876"/>
      <c r="V102" s="876"/>
      <c r="W102" s="876"/>
      <c r="X102" s="876"/>
      <c r="Y102" s="876"/>
      <c r="Z102" s="876"/>
      <c r="AA102" s="876"/>
      <c r="AB102" s="876"/>
      <c r="AC102" s="876"/>
      <c r="AD102" s="876"/>
      <c r="AE102" s="876"/>
      <c r="AF102" s="876"/>
      <c r="AG102" s="876"/>
      <c r="AH102" s="876"/>
      <c r="AI102" s="876"/>
      <c r="AJ102" s="876"/>
      <c r="AK102" s="876"/>
      <c r="AL102" s="280">
        <v>0</v>
      </c>
      <c r="AM102" s="74">
        <f t="shared" si="9"/>
        <v>0</v>
      </c>
    </row>
    <row r="103" spans="1:40" s="439" customFormat="1" ht="28.5" customHeight="1">
      <c r="A103" s="598">
        <v>37</v>
      </c>
      <c r="B103" s="599" t="s">
        <v>609</v>
      </c>
      <c r="C103" s="438">
        <f>SUM(C67:C102)</f>
        <v>0</v>
      </c>
      <c r="D103" s="438">
        <f t="shared" ref="D103:AL103" si="10">SUM(D67:D102)</f>
        <v>0</v>
      </c>
      <c r="E103" s="438">
        <f t="shared" si="10"/>
        <v>0</v>
      </c>
      <c r="F103" s="438">
        <f t="shared" si="10"/>
        <v>0</v>
      </c>
      <c r="G103" s="438">
        <f t="shared" si="10"/>
        <v>0</v>
      </c>
      <c r="H103" s="438">
        <f t="shared" si="10"/>
        <v>0</v>
      </c>
      <c r="I103" s="438">
        <f t="shared" si="10"/>
        <v>0</v>
      </c>
      <c r="J103" s="438">
        <f t="shared" si="10"/>
        <v>0</v>
      </c>
      <c r="K103" s="438">
        <f t="shared" si="10"/>
        <v>0</v>
      </c>
      <c r="L103" s="438">
        <f t="shared" si="10"/>
        <v>0</v>
      </c>
      <c r="M103" s="438">
        <f t="shared" si="10"/>
        <v>0</v>
      </c>
      <c r="N103" s="438">
        <f t="shared" si="10"/>
        <v>0</v>
      </c>
      <c r="O103" s="438">
        <f t="shared" si="10"/>
        <v>0</v>
      </c>
      <c r="P103" s="438">
        <f t="shared" si="10"/>
        <v>0</v>
      </c>
      <c r="Q103" s="438">
        <f t="shared" si="10"/>
        <v>0</v>
      </c>
      <c r="R103" s="438">
        <f t="shared" si="10"/>
        <v>0</v>
      </c>
      <c r="S103" s="438">
        <f t="shared" si="10"/>
        <v>0</v>
      </c>
      <c r="T103" s="438">
        <f t="shared" si="10"/>
        <v>0</v>
      </c>
      <c r="U103" s="438">
        <f t="shared" si="10"/>
        <v>0</v>
      </c>
      <c r="V103" s="438">
        <f t="shared" si="10"/>
        <v>0</v>
      </c>
      <c r="W103" s="438">
        <f t="shared" si="10"/>
        <v>0</v>
      </c>
      <c r="X103" s="438">
        <f t="shared" si="10"/>
        <v>0</v>
      </c>
      <c r="Y103" s="438">
        <f t="shared" si="10"/>
        <v>0</v>
      </c>
      <c r="Z103" s="438">
        <f t="shared" si="10"/>
        <v>0</v>
      </c>
      <c r="AA103" s="438">
        <f t="shared" si="10"/>
        <v>0</v>
      </c>
      <c r="AB103" s="438">
        <f t="shared" si="10"/>
        <v>0</v>
      </c>
      <c r="AC103" s="438">
        <f t="shared" si="10"/>
        <v>0</v>
      </c>
      <c r="AD103" s="438">
        <f t="shared" si="10"/>
        <v>0</v>
      </c>
      <c r="AE103" s="438">
        <f t="shared" si="10"/>
        <v>0</v>
      </c>
      <c r="AF103" s="438">
        <f t="shared" si="10"/>
        <v>0</v>
      </c>
      <c r="AG103" s="438">
        <f t="shared" si="10"/>
        <v>0</v>
      </c>
      <c r="AH103" s="438">
        <f t="shared" si="10"/>
        <v>0</v>
      </c>
      <c r="AI103" s="438">
        <f t="shared" si="10"/>
        <v>0</v>
      </c>
      <c r="AJ103" s="438">
        <f t="shared" si="10"/>
        <v>0</v>
      </c>
      <c r="AK103" s="438">
        <f t="shared" si="10"/>
        <v>0</v>
      </c>
      <c r="AL103" s="438">
        <f t="shared" si="10"/>
        <v>0</v>
      </c>
      <c r="AM103" s="438">
        <f>SUM(AM67:AM102)</f>
        <v>0</v>
      </c>
      <c r="AN103" s="634"/>
    </row>
    <row r="104" spans="1:40" s="439" customFormat="1">
      <c r="A104" s="598">
        <v>38</v>
      </c>
      <c r="B104" s="599" t="s">
        <v>550</v>
      </c>
      <c r="C104" s="440">
        <v>0</v>
      </c>
      <c r="D104" s="440">
        <v>0</v>
      </c>
      <c r="E104" s="440">
        <v>0</v>
      </c>
      <c r="F104" s="440">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38">
        <f>SUM(C104:AL104)</f>
        <v>0</v>
      </c>
      <c r="AN104" s="634"/>
    </row>
    <row r="105" spans="1:40" s="439" customFormat="1">
      <c r="A105" s="598">
        <v>39</v>
      </c>
      <c r="B105" s="599" t="s">
        <v>607</v>
      </c>
      <c r="C105" s="440">
        <v>0</v>
      </c>
      <c r="D105" s="440">
        <v>0</v>
      </c>
      <c r="E105" s="440">
        <v>0</v>
      </c>
      <c r="F105" s="440">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38">
        <f>SUM(C105:AL105)</f>
        <v>0</v>
      </c>
      <c r="AN105" s="634"/>
    </row>
    <row r="106" spans="1:40" s="439" customFormat="1" ht="28.5" customHeight="1">
      <c r="A106" s="598">
        <v>40</v>
      </c>
      <c r="B106" s="599" t="s">
        <v>608</v>
      </c>
      <c r="C106" s="438">
        <f>SUM(C103:C105)</f>
        <v>0</v>
      </c>
      <c r="D106" s="438">
        <f t="shared" ref="D106" si="11">SUM(D103:D105)</f>
        <v>0</v>
      </c>
      <c r="E106" s="438">
        <f t="shared" ref="E106" si="12">SUM(E103:E105)</f>
        <v>0</v>
      </c>
      <c r="F106" s="438">
        <f t="shared" ref="F106" si="13">SUM(F103:F105)</f>
        <v>0</v>
      </c>
      <c r="G106" s="438">
        <f t="shared" ref="G106" si="14">SUM(G103:G105)</f>
        <v>0</v>
      </c>
      <c r="H106" s="438">
        <f t="shared" ref="H106" si="15">SUM(H103:H105)</f>
        <v>0</v>
      </c>
      <c r="I106" s="438">
        <f t="shared" ref="I106" si="16">SUM(I103:I105)</f>
        <v>0</v>
      </c>
      <c r="J106" s="438">
        <f t="shared" ref="J106" si="17">SUM(J103:J105)</f>
        <v>0</v>
      </c>
      <c r="K106" s="438">
        <f t="shared" ref="K106" si="18">SUM(K103:K105)</f>
        <v>0</v>
      </c>
      <c r="L106" s="438">
        <f t="shared" ref="L106" si="19">SUM(L103:L105)</f>
        <v>0</v>
      </c>
      <c r="M106" s="438">
        <f t="shared" ref="M106" si="20">SUM(M103:M105)</f>
        <v>0</v>
      </c>
      <c r="N106" s="438">
        <f t="shared" ref="N106" si="21">SUM(N103:N105)</f>
        <v>0</v>
      </c>
      <c r="O106" s="438">
        <f t="shared" ref="O106" si="22">SUM(O103:O105)</f>
        <v>0</v>
      </c>
      <c r="P106" s="438">
        <f t="shared" ref="P106" si="23">SUM(P103:P105)</f>
        <v>0</v>
      </c>
      <c r="Q106" s="438">
        <f t="shared" ref="Q106" si="24">SUM(Q103:Q105)</f>
        <v>0</v>
      </c>
      <c r="R106" s="438">
        <f t="shared" ref="R106" si="25">SUM(R103:R105)</f>
        <v>0</v>
      </c>
      <c r="S106" s="438">
        <f t="shared" ref="S106" si="26">SUM(S103:S105)</f>
        <v>0</v>
      </c>
      <c r="T106" s="438">
        <f t="shared" ref="T106" si="27">SUM(T103:T105)</f>
        <v>0</v>
      </c>
      <c r="U106" s="438">
        <f t="shared" ref="U106" si="28">SUM(U103:U105)</f>
        <v>0</v>
      </c>
      <c r="V106" s="438">
        <f t="shared" ref="V106" si="29">SUM(V103:V105)</f>
        <v>0</v>
      </c>
      <c r="W106" s="438">
        <f t="shared" ref="W106" si="30">SUM(W103:W105)</f>
        <v>0</v>
      </c>
      <c r="X106" s="438">
        <f t="shared" ref="X106" si="31">SUM(X103:X105)</f>
        <v>0</v>
      </c>
      <c r="Y106" s="438">
        <f t="shared" ref="Y106" si="32">SUM(Y103:Y105)</f>
        <v>0</v>
      </c>
      <c r="Z106" s="438">
        <f t="shared" ref="Z106" si="33">SUM(Z103:Z105)</f>
        <v>0</v>
      </c>
      <c r="AA106" s="438">
        <f t="shared" ref="AA106" si="34">SUM(AA103:AA105)</f>
        <v>0</v>
      </c>
      <c r="AB106" s="438">
        <f t="shared" ref="AB106" si="35">SUM(AB103:AB105)</f>
        <v>0</v>
      </c>
      <c r="AC106" s="438">
        <f t="shared" ref="AC106" si="36">SUM(AC103:AC105)</f>
        <v>0</v>
      </c>
      <c r="AD106" s="438">
        <f t="shared" ref="AD106" si="37">SUM(AD103:AD105)</f>
        <v>0</v>
      </c>
      <c r="AE106" s="438">
        <f t="shared" ref="AE106" si="38">SUM(AE103:AE105)</f>
        <v>0</v>
      </c>
      <c r="AF106" s="438">
        <f t="shared" ref="AF106" si="39">SUM(AF103:AF105)</f>
        <v>0</v>
      </c>
      <c r="AG106" s="438">
        <f t="shared" ref="AG106" si="40">SUM(AG103:AG105)</f>
        <v>0</v>
      </c>
      <c r="AH106" s="438">
        <f t="shared" ref="AH106" si="41">SUM(AH103:AH105)</f>
        <v>0</v>
      </c>
      <c r="AI106" s="438">
        <f t="shared" ref="AI106" si="42">SUM(AI103:AI105)</f>
        <v>0</v>
      </c>
      <c r="AJ106" s="438">
        <f t="shared" ref="AJ106" si="43">SUM(AJ103:AJ105)</f>
        <v>0</v>
      </c>
      <c r="AK106" s="438">
        <f t="shared" ref="AK106" si="44">SUM(AK103:AK105)</f>
        <v>0</v>
      </c>
      <c r="AL106" s="438">
        <f t="shared" ref="AL106" si="45">SUM(AL103:AL105)</f>
        <v>0</v>
      </c>
      <c r="AM106" s="438">
        <f>SUM(AM103:AM105)</f>
        <v>0</v>
      </c>
      <c r="AN106" s="634"/>
    </row>
    <row r="107" spans="1:40" s="439" customFormat="1" ht="25.5">
      <c r="A107" s="598">
        <v>41</v>
      </c>
      <c r="B107" s="599" t="s">
        <v>551</v>
      </c>
      <c r="C107" s="440">
        <v>0</v>
      </c>
      <c r="D107" s="440">
        <v>0</v>
      </c>
      <c r="E107" s="440">
        <v>0</v>
      </c>
      <c r="F107" s="440">
        <v>0</v>
      </c>
      <c r="G107" s="440">
        <v>0</v>
      </c>
      <c r="H107" s="440">
        <v>0</v>
      </c>
      <c r="I107" s="440">
        <v>0</v>
      </c>
      <c r="J107" s="440">
        <v>0</v>
      </c>
      <c r="K107" s="440">
        <v>0</v>
      </c>
      <c r="L107" s="440">
        <v>0</v>
      </c>
      <c r="M107" s="440">
        <v>0</v>
      </c>
      <c r="N107" s="440">
        <v>0</v>
      </c>
      <c r="O107" s="440">
        <v>0</v>
      </c>
      <c r="P107" s="440">
        <v>0</v>
      </c>
      <c r="Q107" s="440">
        <v>0</v>
      </c>
      <c r="R107" s="440">
        <v>0</v>
      </c>
      <c r="S107" s="440">
        <v>0</v>
      </c>
      <c r="T107" s="440">
        <v>0</v>
      </c>
      <c r="U107" s="440">
        <v>0</v>
      </c>
      <c r="V107" s="440">
        <v>0</v>
      </c>
      <c r="W107" s="440">
        <v>0</v>
      </c>
      <c r="X107" s="440">
        <v>0</v>
      </c>
      <c r="Y107" s="440">
        <v>0</v>
      </c>
      <c r="Z107" s="440">
        <v>0</v>
      </c>
      <c r="AA107" s="440">
        <v>0</v>
      </c>
      <c r="AB107" s="440">
        <v>0</v>
      </c>
      <c r="AC107" s="440">
        <v>0</v>
      </c>
      <c r="AD107" s="440">
        <v>0</v>
      </c>
      <c r="AE107" s="440">
        <v>0</v>
      </c>
      <c r="AF107" s="440">
        <v>0</v>
      </c>
      <c r="AG107" s="440">
        <v>0</v>
      </c>
      <c r="AH107" s="440">
        <v>0</v>
      </c>
      <c r="AI107" s="440">
        <v>0</v>
      </c>
      <c r="AJ107" s="440">
        <v>0</v>
      </c>
      <c r="AK107" s="440">
        <v>0</v>
      </c>
      <c r="AL107" s="440">
        <v>0</v>
      </c>
      <c r="AM107" s="438">
        <f>SUM(C107:AL107)</f>
        <v>0</v>
      </c>
      <c r="AN107" s="634"/>
    </row>
    <row r="108" spans="1:40" s="439" customFormat="1" ht="28.5" customHeight="1">
      <c r="A108" s="598">
        <v>42</v>
      </c>
      <c r="B108" s="599" t="s">
        <v>552</v>
      </c>
      <c r="C108" s="438">
        <f>SUM(C106:C107)</f>
        <v>0</v>
      </c>
      <c r="D108" s="438">
        <f t="shared" ref="D108" si="46">SUM(D106:D107)</f>
        <v>0</v>
      </c>
      <c r="E108" s="438">
        <f t="shared" ref="E108" si="47">SUM(E106:E107)</f>
        <v>0</v>
      </c>
      <c r="F108" s="438">
        <f t="shared" ref="F108" si="48">SUM(F106:F107)</f>
        <v>0</v>
      </c>
      <c r="G108" s="438">
        <f t="shared" ref="G108" si="49">SUM(G106:G107)</f>
        <v>0</v>
      </c>
      <c r="H108" s="438">
        <f t="shared" ref="H108" si="50">SUM(H106:H107)</f>
        <v>0</v>
      </c>
      <c r="I108" s="438">
        <f t="shared" ref="I108" si="51">SUM(I106:I107)</f>
        <v>0</v>
      </c>
      <c r="J108" s="438">
        <f t="shared" ref="J108" si="52">SUM(J106:J107)</f>
        <v>0</v>
      </c>
      <c r="K108" s="438">
        <f t="shared" ref="K108" si="53">SUM(K106:K107)</f>
        <v>0</v>
      </c>
      <c r="L108" s="438">
        <f t="shared" ref="L108" si="54">SUM(L106:L107)</f>
        <v>0</v>
      </c>
      <c r="M108" s="438">
        <f t="shared" ref="M108" si="55">SUM(M106:M107)</f>
        <v>0</v>
      </c>
      <c r="N108" s="438">
        <f t="shared" ref="N108" si="56">SUM(N106:N107)</f>
        <v>0</v>
      </c>
      <c r="O108" s="438">
        <f t="shared" ref="O108" si="57">SUM(O106:O107)</f>
        <v>0</v>
      </c>
      <c r="P108" s="438">
        <f t="shared" ref="P108" si="58">SUM(P106:P107)</f>
        <v>0</v>
      </c>
      <c r="Q108" s="438">
        <f t="shared" ref="Q108" si="59">SUM(Q106:Q107)</f>
        <v>0</v>
      </c>
      <c r="R108" s="438">
        <f t="shared" ref="R108" si="60">SUM(R106:R107)</f>
        <v>0</v>
      </c>
      <c r="S108" s="438">
        <f t="shared" ref="S108" si="61">SUM(S106:S107)</f>
        <v>0</v>
      </c>
      <c r="T108" s="438">
        <f t="shared" ref="T108" si="62">SUM(T106:T107)</f>
        <v>0</v>
      </c>
      <c r="U108" s="438">
        <f t="shared" ref="U108" si="63">SUM(U106:U107)</f>
        <v>0</v>
      </c>
      <c r="V108" s="438">
        <f t="shared" ref="V108" si="64">SUM(V106:V107)</f>
        <v>0</v>
      </c>
      <c r="W108" s="438">
        <f t="shared" ref="W108" si="65">SUM(W106:W107)</f>
        <v>0</v>
      </c>
      <c r="X108" s="438">
        <f t="shared" ref="X108" si="66">SUM(X106:X107)</f>
        <v>0</v>
      </c>
      <c r="Y108" s="438">
        <f t="shared" ref="Y108" si="67">SUM(Y106:Y107)</f>
        <v>0</v>
      </c>
      <c r="Z108" s="438">
        <f t="shared" ref="Z108" si="68">SUM(Z106:Z107)</f>
        <v>0</v>
      </c>
      <c r="AA108" s="438">
        <f t="shared" ref="AA108" si="69">SUM(AA106:AA107)</f>
        <v>0</v>
      </c>
      <c r="AB108" s="438">
        <f t="shared" ref="AB108" si="70">SUM(AB106:AB107)</f>
        <v>0</v>
      </c>
      <c r="AC108" s="438">
        <f t="shared" ref="AC108" si="71">SUM(AC106:AC107)</f>
        <v>0</v>
      </c>
      <c r="AD108" s="438">
        <f t="shared" ref="AD108" si="72">SUM(AD106:AD107)</f>
        <v>0</v>
      </c>
      <c r="AE108" s="438">
        <f t="shared" ref="AE108" si="73">SUM(AE106:AE107)</f>
        <v>0</v>
      </c>
      <c r="AF108" s="438">
        <f t="shared" ref="AF108" si="74">SUM(AF106:AF107)</f>
        <v>0</v>
      </c>
      <c r="AG108" s="438">
        <f t="shared" ref="AG108" si="75">SUM(AG106:AG107)</f>
        <v>0</v>
      </c>
      <c r="AH108" s="438">
        <f t="shared" ref="AH108" si="76">SUM(AH106:AH107)</f>
        <v>0</v>
      </c>
      <c r="AI108" s="438">
        <f t="shared" ref="AI108" si="77">SUM(AI106:AI107)</f>
        <v>0</v>
      </c>
      <c r="AJ108" s="438">
        <f t="shared" ref="AJ108" si="78">SUM(AJ106:AJ107)</f>
        <v>0</v>
      </c>
      <c r="AK108" s="438">
        <f>SUM(AK106:AK107)</f>
        <v>0</v>
      </c>
      <c r="AL108" s="438">
        <f t="shared" ref="AL108" si="79">SUM(AL106:AL107)</f>
        <v>0</v>
      </c>
      <c r="AM108" s="438">
        <f>SUM(AM106:AM107)</f>
        <v>0</v>
      </c>
      <c r="AN108" s="634"/>
    </row>
    <row r="111" spans="1:40" ht="32.25" customHeight="1">
      <c r="A111" s="1195" t="s">
        <v>192</v>
      </c>
      <c r="B111" s="1196"/>
      <c r="C111" s="89" t="s">
        <v>189</v>
      </c>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8"/>
      <c r="AM111" s="1193" t="s">
        <v>190</v>
      </c>
    </row>
    <row r="112" spans="1:40" ht="32.25" customHeight="1">
      <c r="A112" s="62" t="s">
        <v>188</v>
      </c>
      <c r="B112" s="61" t="s">
        <v>67</v>
      </c>
      <c r="C112" s="91">
        <f>C66</f>
        <v>44469</v>
      </c>
      <c r="D112" s="91">
        <f t="shared" ref="D112:AL112" si="80">D66</f>
        <v>44409</v>
      </c>
      <c r="E112" s="91">
        <f t="shared" si="80"/>
        <v>44378</v>
      </c>
      <c r="F112" s="91">
        <f t="shared" si="80"/>
        <v>44348</v>
      </c>
      <c r="G112" s="91">
        <f t="shared" si="80"/>
        <v>44317</v>
      </c>
      <c r="H112" s="91">
        <f t="shared" si="80"/>
        <v>44287</v>
      </c>
      <c r="I112" s="91">
        <f t="shared" si="80"/>
        <v>44256</v>
      </c>
      <c r="J112" s="91">
        <f t="shared" si="80"/>
        <v>44228</v>
      </c>
      <c r="K112" s="91">
        <f t="shared" si="80"/>
        <v>44197</v>
      </c>
      <c r="L112" s="91">
        <f t="shared" si="80"/>
        <v>44166</v>
      </c>
      <c r="M112" s="91">
        <f t="shared" si="80"/>
        <v>44136</v>
      </c>
      <c r="N112" s="91">
        <f t="shared" si="80"/>
        <v>44105</v>
      </c>
      <c r="O112" s="91">
        <f t="shared" si="80"/>
        <v>44075</v>
      </c>
      <c r="P112" s="91">
        <f t="shared" si="80"/>
        <v>44044</v>
      </c>
      <c r="Q112" s="91">
        <f t="shared" si="80"/>
        <v>44013</v>
      </c>
      <c r="R112" s="91">
        <f t="shared" si="80"/>
        <v>43983</v>
      </c>
      <c r="S112" s="91">
        <f t="shared" si="80"/>
        <v>43952</v>
      </c>
      <c r="T112" s="91">
        <f t="shared" si="80"/>
        <v>43922</v>
      </c>
      <c r="U112" s="91">
        <f t="shared" si="80"/>
        <v>43891</v>
      </c>
      <c r="V112" s="91">
        <f t="shared" si="80"/>
        <v>43862</v>
      </c>
      <c r="W112" s="91">
        <f t="shared" si="80"/>
        <v>43831</v>
      </c>
      <c r="X112" s="91">
        <f t="shared" si="80"/>
        <v>43800</v>
      </c>
      <c r="Y112" s="91">
        <f t="shared" si="80"/>
        <v>43770</v>
      </c>
      <c r="Z112" s="91">
        <f t="shared" si="80"/>
        <v>43739</v>
      </c>
      <c r="AA112" s="91">
        <f t="shared" si="80"/>
        <v>43709</v>
      </c>
      <c r="AB112" s="91">
        <f t="shared" si="80"/>
        <v>43678</v>
      </c>
      <c r="AC112" s="91">
        <f t="shared" si="80"/>
        <v>43647</v>
      </c>
      <c r="AD112" s="91">
        <f t="shared" si="80"/>
        <v>43617</v>
      </c>
      <c r="AE112" s="91">
        <f t="shared" si="80"/>
        <v>43586</v>
      </c>
      <c r="AF112" s="91">
        <f t="shared" si="80"/>
        <v>43556</v>
      </c>
      <c r="AG112" s="91">
        <f t="shared" si="80"/>
        <v>43525</v>
      </c>
      <c r="AH112" s="91">
        <f t="shared" si="80"/>
        <v>43497</v>
      </c>
      <c r="AI112" s="91">
        <f t="shared" si="80"/>
        <v>43466</v>
      </c>
      <c r="AJ112" s="91">
        <f t="shared" si="80"/>
        <v>43435</v>
      </c>
      <c r="AK112" s="91">
        <f t="shared" si="80"/>
        <v>43405</v>
      </c>
      <c r="AL112" s="91">
        <f t="shared" si="80"/>
        <v>43374</v>
      </c>
      <c r="AM112" s="1194"/>
    </row>
    <row r="113" spans="1:39">
      <c r="A113" s="63">
        <v>1</v>
      </c>
      <c r="B113" s="91">
        <f t="shared" ref="B113:B148" si="81">B67</f>
        <v>44469</v>
      </c>
      <c r="C113" s="280">
        <v>0</v>
      </c>
      <c r="D113" s="280">
        <v>0</v>
      </c>
      <c r="E113" s="280">
        <v>0</v>
      </c>
      <c r="F113" s="280">
        <v>0</v>
      </c>
      <c r="G113" s="280">
        <v>0</v>
      </c>
      <c r="H113" s="280">
        <v>0</v>
      </c>
      <c r="I113" s="280">
        <v>0</v>
      </c>
      <c r="J113" s="280">
        <v>0</v>
      </c>
      <c r="K113" s="280">
        <v>0</v>
      </c>
      <c r="L113" s="280">
        <v>0</v>
      </c>
      <c r="M113" s="280">
        <v>0</v>
      </c>
      <c r="N113" s="280">
        <v>0</v>
      </c>
      <c r="O113" s="280">
        <v>0</v>
      </c>
      <c r="P113" s="280">
        <v>0</v>
      </c>
      <c r="Q113" s="280">
        <v>0</v>
      </c>
      <c r="R113" s="280">
        <v>0</v>
      </c>
      <c r="S113" s="280">
        <v>0</v>
      </c>
      <c r="T113" s="280">
        <v>0</v>
      </c>
      <c r="U113" s="280">
        <v>0</v>
      </c>
      <c r="V113" s="280">
        <v>0</v>
      </c>
      <c r="W113" s="280">
        <v>0</v>
      </c>
      <c r="X113" s="280">
        <v>0</v>
      </c>
      <c r="Y113" s="280">
        <v>0</v>
      </c>
      <c r="Z113" s="280">
        <v>0</v>
      </c>
      <c r="AA113" s="280">
        <v>0</v>
      </c>
      <c r="AB113" s="280">
        <v>0</v>
      </c>
      <c r="AC113" s="280">
        <v>0</v>
      </c>
      <c r="AD113" s="280">
        <v>0</v>
      </c>
      <c r="AE113" s="280">
        <v>0</v>
      </c>
      <c r="AF113" s="280">
        <v>0</v>
      </c>
      <c r="AG113" s="280">
        <v>0</v>
      </c>
      <c r="AH113" s="280">
        <v>0</v>
      </c>
      <c r="AI113" s="280">
        <v>0</v>
      </c>
      <c r="AJ113" s="280">
        <v>0</v>
      </c>
      <c r="AK113" s="280">
        <v>0</v>
      </c>
      <c r="AL113" s="280">
        <v>0</v>
      </c>
      <c r="AM113" s="74">
        <f>SUM(C113:AL113)</f>
        <v>0</v>
      </c>
    </row>
    <row r="114" spans="1:39">
      <c r="A114" s="63">
        <v>2</v>
      </c>
      <c r="B114" s="91">
        <f t="shared" si="81"/>
        <v>44409</v>
      </c>
      <c r="C114" s="876"/>
      <c r="D114" s="280">
        <v>0</v>
      </c>
      <c r="E114" s="280">
        <v>0</v>
      </c>
      <c r="F114" s="280">
        <v>0</v>
      </c>
      <c r="G114" s="280">
        <v>0</v>
      </c>
      <c r="H114" s="280">
        <v>0</v>
      </c>
      <c r="I114" s="280">
        <v>0</v>
      </c>
      <c r="J114" s="280">
        <v>0</v>
      </c>
      <c r="K114" s="280">
        <v>0</v>
      </c>
      <c r="L114" s="280">
        <v>0</v>
      </c>
      <c r="M114" s="280">
        <v>0</v>
      </c>
      <c r="N114" s="280">
        <v>0</v>
      </c>
      <c r="O114" s="280">
        <v>0</v>
      </c>
      <c r="P114" s="280">
        <v>0</v>
      </c>
      <c r="Q114" s="280">
        <v>0</v>
      </c>
      <c r="R114" s="280">
        <v>0</v>
      </c>
      <c r="S114" s="280">
        <v>0</v>
      </c>
      <c r="T114" s="280">
        <v>0</v>
      </c>
      <c r="U114" s="280">
        <v>0</v>
      </c>
      <c r="V114" s="280">
        <v>0</v>
      </c>
      <c r="W114" s="280">
        <v>0</v>
      </c>
      <c r="X114" s="280">
        <v>0</v>
      </c>
      <c r="Y114" s="280">
        <v>0</v>
      </c>
      <c r="Z114" s="280">
        <v>0</v>
      </c>
      <c r="AA114" s="280">
        <v>0</v>
      </c>
      <c r="AB114" s="280">
        <v>0</v>
      </c>
      <c r="AC114" s="280">
        <v>0</v>
      </c>
      <c r="AD114" s="280">
        <v>0</v>
      </c>
      <c r="AE114" s="280">
        <v>0</v>
      </c>
      <c r="AF114" s="280">
        <v>0</v>
      </c>
      <c r="AG114" s="280">
        <v>0</v>
      </c>
      <c r="AH114" s="280">
        <v>0</v>
      </c>
      <c r="AI114" s="280">
        <v>0</v>
      </c>
      <c r="AJ114" s="280">
        <v>0</v>
      </c>
      <c r="AK114" s="280">
        <v>0</v>
      </c>
      <c r="AL114" s="280">
        <v>0</v>
      </c>
      <c r="AM114" s="74">
        <f t="shared" ref="AM114:AM148" si="82">SUM(C114:AL114)</f>
        <v>0</v>
      </c>
    </row>
    <row r="115" spans="1:39">
      <c r="A115" s="63">
        <v>3</v>
      </c>
      <c r="B115" s="91">
        <f t="shared" si="81"/>
        <v>44378</v>
      </c>
      <c r="C115" s="876"/>
      <c r="D115" s="876"/>
      <c r="E115" s="280">
        <v>0</v>
      </c>
      <c r="F115" s="280">
        <v>0</v>
      </c>
      <c r="G115" s="280">
        <v>0</v>
      </c>
      <c r="H115" s="280">
        <v>0</v>
      </c>
      <c r="I115" s="280">
        <v>0</v>
      </c>
      <c r="J115" s="280">
        <v>0</v>
      </c>
      <c r="K115" s="280">
        <v>0</v>
      </c>
      <c r="L115" s="280">
        <v>0</v>
      </c>
      <c r="M115" s="280">
        <v>0</v>
      </c>
      <c r="N115" s="280">
        <v>0</v>
      </c>
      <c r="O115" s="280">
        <v>0</v>
      </c>
      <c r="P115" s="280">
        <v>0</v>
      </c>
      <c r="Q115" s="280">
        <v>0</v>
      </c>
      <c r="R115" s="280">
        <v>0</v>
      </c>
      <c r="S115" s="280">
        <v>0</v>
      </c>
      <c r="T115" s="280">
        <v>0</v>
      </c>
      <c r="U115" s="280">
        <v>0</v>
      </c>
      <c r="V115" s="280">
        <v>0</v>
      </c>
      <c r="W115" s="280">
        <v>0</v>
      </c>
      <c r="X115" s="280">
        <v>0</v>
      </c>
      <c r="Y115" s="280">
        <v>0</v>
      </c>
      <c r="Z115" s="280">
        <v>0</v>
      </c>
      <c r="AA115" s="280">
        <v>0</v>
      </c>
      <c r="AB115" s="280">
        <v>0</v>
      </c>
      <c r="AC115" s="280">
        <v>0</v>
      </c>
      <c r="AD115" s="280">
        <v>0</v>
      </c>
      <c r="AE115" s="280">
        <v>0</v>
      </c>
      <c r="AF115" s="280">
        <v>0</v>
      </c>
      <c r="AG115" s="280">
        <v>0</v>
      </c>
      <c r="AH115" s="280">
        <v>0</v>
      </c>
      <c r="AI115" s="280">
        <v>0</v>
      </c>
      <c r="AJ115" s="280">
        <v>0</v>
      </c>
      <c r="AK115" s="280">
        <v>0</v>
      </c>
      <c r="AL115" s="280">
        <v>0</v>
      </c>
      <c r="AM115" s="74">
        <f t="shared" si="82"/>
        <v>0</v>
      </c>
    </row>
    <row r="116" spans="1:39">
      <c r="A116" s="63">
        <v>4</v>
      </c>
      <c r="B116" s="91">
        <f t="shared" si="81"/>
        <v>44348</v>
      </c>
      <c r="C116" s="876"/>
      <c r="D116" s="876"/>
      <c r="E116" s="876"/>
      <c r="F116" s="280">
        <v>0</v>
      </c>
      <c r="G116" s="280">
        <v>0</v>
      </c>
      <c r="H116" s="280">
        <v>0</v>
      </c>
      <c r="I116" s="280">
        <v>0</v>
      </c>
      <c r="J116" s="280">
        <v>0</v>
      </c>
      <c r="K116" s="280">
        <v>0</v>
      </c>
      <c r="L116" s="280">
        <v>0</v>
      </c>
      <c r="M116" s="280">
        <v>0</v>
      </c>
      <c r="N116" s="280">
        <v>0</v>
      </c>
      <c r="O116" s="280">
        <v>0</v>
      </c>
      <c r="P116" s="280">
        <v>0</v>
      </c>
      <c r="Q116" s="280">
        <v>0</v>
      </c>
      <c r="R116" s="280">
        <v>0</v>
      </c>
      <c r="S116" s="280">
        <v>0</v>
      </c>
      <c r="T116" s="280">
        <v>0</v>
      </c>
      <c r="U116" s="280">
        <v>0</v>
      </c>
      <c r="V116" s="280">
        <v>0</v>
      </c>
      <c r="W116" s="280">
        <v>0</v>
      </c>
      <c r="X116" s="280">
        <v>0</v>
      </c>
      <c r="Y116" s="280">
        <v>0</v>
      </c>
      <c r="Z116" s="280">
        <v>0</v>
      </c>
      <c r="AA116" s="280">
        <v>0</v>
      </c>
      <c r="AB116" s="280">
        <v>0</v>
      </c>
      <c r="AC116" s="280">
        <v>0</v>
      </c>
      <c r="AD116" s="280">
        <v>0</v>
      </c>
      <c r="AE116" s="280">
        <v>0</v>
      </c>
      <c r="AF116" s="280">
        <v>0</v>
      </c>
      <c r="AG116" s="280">
        <v>0</v>
      </c>
      <c r="AH116" s="280">
        <v>0</v>
      </c>
      <c r="AI116" s="280">
        <v>0</v>
      </c>
      <c r="AJ116" s="280">
        <v>0</v>
      </c>
      <c r="AK116" s="280">
        <v>0</v>
      </c>
      <c r="AL116" s="280">
        <v>0</v>
      </c>
      <c r="AM116" s="74">
        <f t="shared" si="82"/>
        <v>0</v>
      </c>
    </row>
    <row r="117" spans="1:39">
      <c r="A117" s="63">
        <v>5</v>
      </c>
      <c r="B117" s="91">
        <f t="shared" si="81"/>
        <v>44317</v>
      </c>
      <c r="C117" s="876"/>
      <c r="D117" s="876"/>
      <c r="E117" s="876"/>
      <c r="F117" s="876"/>
      <c r="G117" s="280">
        <v>0</v>
      </c>
      <c r="H117" s="280">
        <v>0</v>
      </c>
      <c r="I117" s="280">
        <v>0</v>
      </c>
      <c r="J117" s="280">
        <v>0</v>
      </c>
      <c r="K117" s="280">
        <v>0</v>
      </c>
      <c r="L117" s="280">
        <v>0</v>
      </c>
      <c r="M117" s="280">
        <v>0</v>
      </c>
      <c r="N117" s="280">
        <v>0</v>
      </c>
      <c r="O117" s="280">
        <v>0</v>
      </c>
      <c r="P117" s="280">
        <v>0</v>
      </c>
      <c r="Q117" s="280">
        <v>0</v>
      </c>
      <c r="R117" s="280">
        <v>0</v>
      </c>
      <c r="S117" s="280">
        <v>0</v>
      </c>
      <c r="T117" s="280">
        <v>0</v>
      </c>
      <c r="U117" s="280">
        <v>0</v>
      </c>
      <c r="V117" s="280">
        <v>0</v>
      </c>
      <c r="W117" s="280">
        <v>0</v>
      </c>
      <c r="X117" s="280">
        <v>0</v>
      </c>
      <c r="Y117" s="280">
        <v>0</v>
      </c>
      <c r="Z117" s="280">
        <v>0</v>
      </c>
      <c r="AA117" s="280">
        <v>0</v>
      </c>
      <c r="AB117" s="280">
        <v>0</v>
      </c>
      <c r="AC117" s="280">
        <v>0</v>
      </c>
      <c r="AD117" s="280">
        <v>0</v>
      </c>
      <c r="AE117" s="280">
        <v>0</v>
      </c>
      <c r="AF117" s="280">
        <v>0</v>
      </c>
      <c r="AG117" s="280">
        <v>0</v>
      </c>
      <c r="AH117" s="280">
        <v>0</v>
      </c>
      <c r="AI117" s="280">
        <v>0</v>
      </c>
      <c r="AJ117" s="280">
        <v>0</v>
      </c>
      <c r="AK117" s="280">
        <v>0</v>
      </c>
      <c r="AL117" s="280">
        <v>0</v>
      </c>
      <c r="AM117" s="74">
        <f t="shared" si="82"/>
        <v>0</v>
      </c>
    </row>
    <row r="118" spans="1:39">
      <c r="A118" s="63">
        <v>6</v>
      </c>
      <c r="B118" s="91">
        <f t="shared" si="81"/>
        <v>44287</v>
      </c>
      <c r="C118" s="876"/>
      <c r="D118" s="876"/>
      <c r="E118" s="876"/>
      <c r="F118" s="876"/>
      <c r="G118" s="876"/>
      <c r="H118" s="280">
        <v>0</v>
      </c>
      <c r="I118" s="280">
        <v>0</v>
      </c>
      <c r="J118" s="280">
        <v>0</v>
      </c>
      <c r="K118" s="280">
        <v>0</v>
      </c>
      <c r="L118" s="280">
        <v>0</v>
      </c>
      <c r="M118" s="280">
        <v>0</v>
      </c>
      <c r="N118" s="280">
        <v>0</v>
      </c>
      <c r="O118" s="280">
        <v>0</v>
      </c>
      <c r="P118" s="280">
        <v>0</v>
      </c>
      <c r="Q118" s="280">
        <v>0</v>
      </c>
      <c r="R118" s="280">
        <v>0</v>
      </c>
      <c r="S118" s="280">
        <v>0</v>
      </c>
      <c r="T118" s="280">
        <v>0</v>
      </c>
      <c r="U118" s="280">
        <v>0</v>
      </c>
      <c r="V118" s="280">
        <v>0</v>
      </c>
      <c r="W118" s="280">
        <v>0</v>
      </c>
      <c r="X118" s="280">
        <v>0</v>
      </c>
      <c r="Y118" s="280">
        <v>0</v>
      </c>
      <c r="Z118" s="280">
        <v>0</v>
      </c>
      <c r="AA118" s="280">
        <v>0</v>
      </c>
      <c r="AB118" s="280">
        <v>0</v>
      </c>
      <c r="AC118" s="280">
        <v>0</v>
      </c>
      <c r="AD118" s="280">
        <v>0</v>
      </c>
      <c r="AE118" s="280">
        <v>0</v>
      </c>
      <c r="AF118" s="280">
        <v>0</v>
      </c>
      <c r="AG118" s="280">
        <v>0</v>
      </c>
      <c r="AH118" s="280">
        <v>0</v>
      </c>
      <c r="AI118" s="280">
        <v>0</v>
      </c>
      <c r="AJ118" s="280">
        <v>0</v>
      </c>
      <c r="AK118" s="280">
        <v>0</v>
      </c>
      <c r="AL118" s="280">
        <v>0</v>
      </c>
      <c r="AM118" s="74">
        <f t="shared" si="82"/>
        <v>0</v>
      </c>
    </row>
    <row r="119" spans="1:39">
      <c r="A119" s="63">
        <v>7</v>
      </c>
      <c r="B119" s="91">
        <f t="shared" si="81"/>
        <v>44256</v>
      </c>
      <c r="C119" s="876"/>
      <c r="D119" s="876"/>
      <c r="E119" s="876"/>
      <c r="F119" s="876"/>
      <c r="G119" s="876"/>
      <c r="H119" s="876"/>
      <c r="I119" s="280">
        <v>0</v>
      </c>
      <c r="J119" s="280">
        <v>0</v>
      </c>
      <c r="K119" s="280">
        <v>0</v>
      </c>
      <c r="L119" s="280">
        <v>0</v>
      </c>
      <c r="M119" s="280">
        <v>0</v>
      </c>
      <c r="N119" s="280">
        <v>0</v>
      </c>
      <c r="O119" s="280">
        <v>0</v>
      </c>
      <c r="P119" s="280">
        <v>0</v>
      </c>
      <c r="Q119" s="280">
        <v>0</v>
      </c>
      <c r="R119" s="280">
        <v>0</v>
      </c>
      <c r="S119" s="280">
        <v>0</v>
      </c>
      <c r="T119" s="280">
        <v>0</v>
      </c>
      <c r="U119" s="280">
        <v>0</v>
      </c>
      <c r="V119" s="280">
        <v>0</v>
      </c>
      <c r="W119" s="280">
        <v>0</v>
      </c>
      <c r="X119" s="280">
        <v>0</v>
      </c>
      <c r="Y119" s="280">
        <v>0</v>
      </c>
      <c r="Z119" s="280">
        <v>0</v>
      </c>
      <c r="AA119" s="280">
        <v>0</v>
      </c>
      <c r="AB119" s="280">
        <v>0</v>
      </c>
      <c r="AC119" s="280">
        <v>0</v>
      </c>
      <c r="AD119" s="280">
        <v>0</v>
      </c>
      <c r="AE119" s="280">
        <v>0</v>
      </c>
      <c r="AF119" s="280">
        <v>0</v>
      </c>
      <c r="AG119" s="280">
        <v>0</v>
      </c>
      <c r="AH119" s="280">
        <v>0</v>
      </c>
      <c r="AI119" s="280">
        <v>0</v>
      </c>
      <c r="AJ119" s="280">
        <v>0</v>
      </c>
      <c r="AK119" s="280">
        <v>0</v>
      </c>
      <c r="AL119" s="280">
        <v>0</v>
      </c>
      <c r="AM119" s="74">
        <f t="shared" si="82"/>
        <v>0</v>
      </c>
    </row>
    <row r="120" spans="1:39">
      <c r="A120" s="63">
        <v>8</v>
      </c>
      <c r="B120" s="91">
        <f t="shared" si="81"/>
        <v>44228</v>
      </c>
      <c r="C120" s="876"/>
      <c r="D120" s="876"/>
      <c r="E120" s="876"/>
      <c r="F120" s="876"/>
      <c r="G120" s="876"/>
      <c r="H120" s="876"/>
      <c r="I120" s="876"/>
      <c r="J120" s="280">
        <v>0</v>
      </c>
      <c r="K120" s="280">
        <v>0</v>
      </c>
      <c r="L120" s="280">
        <v>0</v>
      </c>
      <c r="M120" s="280">
        <v>0</v>
      </c>
      <c r="N120" s="280">
        <v>0</v>
      </c>
      <c r="O120" s="280">
        <v>0</v>
      </c>
      <c r="P120" s="280">
        <v>0</v>
      </c>
      <c r="Q120" s="280">
        <v>0</v>
      </c>
      <c r="R120" s="280">
        <v>0</v>
      </c>
      <c r="S120" s="280">
        <v>0</v>
      </c>
      <c r="T120" s="280">
        <v>0</v>
      </c>
      <c r="U120" s="280">
        <v>0</v>
      </c>
      <c r="V120" s="280">
        <v>0</v>
      </c>
      <c r="W120" s="280">
        <v>0</v>
      </c>
      <c r="X120" s="280">
        <v>0</v>
      </c>
      <c r="Y120" s="280">
        <v>0</v>
      </c>
      <c r="Z120" s="280">
        <v>0</v>
      </c>
      <c r="AA120" s="280">
        <v>0</v>
      </c>
      <c r="AB120" s="280">
        <v>0</v>
      </c>
      <c r="AC120" s="280">
        <v>0</v>
      </c>
      <c r="AD120" s="280">
        <v>0</v>
      </c>
      <c r="AE120" s="280">
        <v>0</v>
      </c>
      <c r="AF120" s="280">
        <v>0</v>
      </c>
      <c r="AG120" s="280">
        <v>0</v>
      </c>
      <c r="AH120" s="280">
        <v>0</v>
      </c>
      <c r="AI120" s="280">
        <v>0</v>
      </c>
      <c r="AJ120" s="280">
        <v>0</v>
      </c>
      <c r="AK120" s="280">
        <v>0</v>
      </c>
      <c r="AL120" s="280">
        <v>0</v>
      </c>
      <c r="AM120" s="74">
        <f t="shared" si="82"/>
        <v>0</v>
      </c>
    </row>
    <row r="121" spans="1:39">
      <c r="A121" s="63">
        <v>9</v>
      </c>
      <c r="B121" s="91">
        <f t="shared" si="81"/>
        <v>44197</v>
      </c>
      <c r="C121" s="876"/>
      <c r="D121" s="876"/>
      <c r="E121" s="876"/>
      <c r="F121" s="876"/>
      <c r="G121" s="876"/>
      <c r="H121" s="876"/>
      <c r="I121" s="876"/>
      <c r="J121" s="876"/>
      <c r="K121" s="280">
        <v>0</v>
      </c>
      <c r="L121" s="280">
        <v>0</v>
      </c>
      <c r="M121" s="280">
        <v>0</v>
      </c>
      <c r="N121" s="280">
        <v>0</v>
      </c>
      <c r="O121" s="280">
        <v>0</v>
      </c>
      <c r="P121" s="280">
        <v>0</v>
      </c>
      <c r="Q121" s="280">
        <v>0</v>
      </c>
      <c r="R121" s="280">
        <v>0</v>
      </c>
      <c r="S121" s="280">
        <v>0</v>
      </c>
      <c r="T121" s="280">
        <v>0</v>
      </c>
      <c r="U121" s="280">
        <v>0</v>
      </c>
      <c r="V121" s="280">
        <v>0</v>
      </c>
      <c r="W121" s="280">
        <v>0</v>
      </c>
      <c r="X121" s="280">
        <v>0</v>
      </c>
      <c r="Y121" s="280">
        <v>0</v>
      </c>
      <c r="Z121" s="280">
        <v>0</v>
      </c>
      <c r="AA121" s="280">
        <v>0</v>
      </c>
      <c r="AB121" s="280">
        <v>0</v>
      </c>
      <c r="AC121" s="280">
        <v>0</v>
      </c>
      <c r="AD121" s="280">
        <v>0</v>
      </c>
      <c r="AE121" s="280">
        <v>0</v>
      </c>
      <c r="AF121" s="280">
        <v>0</v>
      </c>
      <c r="AG121" s="280">
        <v>0</v>
      </c>
      <c r="AH121" s="280">
        <v>0</v>
      </c>
      <c r="AI121" s="280">
        <v>0</v>
      </c>
      <c r="AJ121" s="280">
        <v>0</v>
      </c>
      <c r="AK121" s="280">
        <v>0</v>
      </c>
      <c r="AL121" s="280">
        <v>0</v>
      </c>
      <c r="AM121" s="74">
        <f t="shared" si="82"/>
        <v>0</v>
      </c>
    </row>
    <row r="122" spans="1:39">
      <c r="A122" s="63">
        <v>10</v>
      </c>
      <c r="B122" s="91">
        <f t="shared" si="81"/>
        <v>44166</v>
      </c>
      <c r="C122" s="876"/>
      <c r="D122" s="876"/>
      <c r="E122" s="876"/>
      <c r="F122" s="876"/>
      <c r="G122" s="876"/>
      <c r="H122" s="876"/>
      <c r="I122" s="876"/>
      <c r="J122" s="876"/>
      <c r="K122" s="876"/>
      <c r="L122" s="280">
        <v>0</v>
      </c>
      <c r="M122" s="280">
        <v>0</v>
      </c>
      <c r="N122" s="280">
        <v>0</v>
      </c>
      <c r="O122" s="280">
        <v>0</v>
      </c>
      <c r="P122" s="280">
        <v>0</v>
      </c>
      <c r="Q122" s="280">
        <v>0</v>
      </c>
      <c r="R122" s="280">
        <v>0</v>
      </c>
      <c r="S122" s="280">
        <v>0</v>
      </c>
      <c r="T122" s="280">
        <v>0</v>
      </c>
      <c r="U122" s="280">
        <v>0</v>
      </c>
      <c r="V122" s="280">
        <v>0</v>
      </c>
      <c r="W122" s="280">
        <v>0</v>
      </c>
      <c r="X122" s="280">
        <v>0</v>
      </c>
      <c r="Y122" s="280">
        <v>0</v>
      </c>
      <c r="Z122" s="280">
        <v>0</v>
      </c>
      <c r="AA122" s="280">
        <v>0</v>
      </c>
      <c r="AB122" s="280">
        <v>0</v>
      </c>
      <c r="AC122" s="280">
        <v>0</v>
      </c>
      <c r="AD122" s="280">
        <v>0</v>
      </c>
      <c r="AE122" s="280">
        <v>0</v>
      </c>
      <c r="AF122" s="280">
        <v>0</v>
      </c>
      <c r="AG122" s="280">
        <v>0</v>
      </c>
      <c r="AH122" s="280">
        <v>0</v>
      </c>
      <c r="AI122" s="280">
        <v>0</v>
      </c>
      <c r="AJ122" s="280">
        <v>0</v>
      </c>
      <c r="AK122" s="280">
        <v>0</v>
      </c>
      <c r="AL122" s="280">
        <v>0</v>
      </c>
      <c r="AM122" s="74">
        <f t="shared" si="82"/>
        <v>0</v>
      </c>
    </row>
    <row r="123" spans="1:39">
      <c r="A123" s="63">
        <v>11</v>
      </c>
      <c r="B123" s="91">
        <f t="shared" si="81"/>
        <v>44136</v>
      </c>
      <c r="C123" s="876"/>
      <c r="D123" s="876"/>
      <c r="E123" s="876"/>
      <c r="F123" s="876"/>
      <c r="G123" s="876"/>
      <c r="H123" s="876"/>
      <c r="I123" s="876"/>
      <c r="J123" s="876"/>
      <c r="K123" s="876"/>
      <c r="L123" s="876"/>
      <c r="M123" s="280">
        <v>0</v>
      </c>
      <c r="N123" s="280">
        <v>0</v>
      </c>
      <c r="O123" s="280">
        <v>0</v>
      </c>
      <c r="P123" s="280">
        <v>0</v>
      </c>
      <c r="Q123" s="280">
        <v>0</v>
      </c>
      <c r="R123" s="280">
        <v>0</v>
      </c>
      <c r="S123" s="280">
        <v>0</v>
      </c>
      <c r="T123" s="280">
        <v>0</v>
      </c>
      <c r="U123" s="280">
        <v>0</v>
      </c>
      <c r="V123" s="280">
        <v>0</v>
      </c>
      <c r="W123" s="280">
        <v>0</v>
      </c>
      <c r="X123" s="280">
        <v>0</v>
      </c>
      <c r="Y123" s="280">
        <v>0</v>
      </c>
      <c r="Z123" s="280">
        <v>0</v>
      </c>
      <c r="AA123" s="280">
        <v>0</v>
      </c>
      <c r="AB123" s="280">
        <v>0</v>
      </c>
      <c r="AC123" s="280">
        <v>0</v>
      </c>
      <c r="AD123" s="280">
        <v>0</v>
      </c>
      <c r="AE123" s="280">
        <v>0</v>
      </c>
      <c r="AF123" s="280">
        <v>0</v>
      </c>
      <c r="AG123" s="280">
        <v>0</v>
      </c>
      <c r="AH123" s="280">
        <v>0</v>
      </c>
      <c r="AI123" s="280">
        <v>0</v>
      </c>
      <c r="AJ123" s="280">
        <v>0</v>
      </c>
      <c r="AK123" s="280">
        <v>0</v>
      </c>
      <c r="AL123" s="280">
        <v>0</v>
      </c>
      <c r="AM123" s="74">
        <f t="shared" si="82"/>
        <v>0</v>
      </c>
    </row>
    <row r="124" spans="1:39">
      <c r="A124" s="63">
        <v>12</v>
      </c>
      <c r="B124" s="91">
        <f t="shared" si="81"/>
        <v>44105</v>
      </c>
      <c r="C124" s="876"/>
      <c r="D124" s="876"/>
      <c r="E124" s="876"/>
      <c r="F124" s="876"/>
      <c r="G124" s="876"/>
      <c r="H124" s="876"/>
      <c r="I124" s="876"/>
      <c r="J124" s="876"/>
      <c r="K124" s="876"/>
      <c r="L124" s="876"/>
      <c r="M124" s="876"/>
      <c r="N124" s="280">
        <v>0</v>
      </c>
      <c r="O124" s="280">
        <v>0</v>
      </c>
      <c r="P124" s="280">
        <v>0</v>
      </c>
      <c r="Q124" s="280">
        <v>0</v>
      </c>
      <c r="R124" s="280">
        <v>0</v>
      </c>
      <c r="S124" s="280">
        <v>0</v>
      </c>
      <c r="T124" s="280">
        <v>0</v>
      </c>
      <c r="U124" s="280">
        <v>0</v>
      </c>
      <c r="V124" s="280">
        <v>0</v>
      </c>
      <c r="W124" s="280">
        <v>0</v>
      </c>
      <c r="X124" s="280">
        <v>0</v>
      </c>
      <c r="Y124" s="280">
        <v>0</v>
      </c>
      <c r="Z124" s="280">
        <v>0</v>
      </c>
      <c r="AA124" s="280">
        <v>0</v>
      </c>
      <c r="AB124" s="280">
        <v>0</v>
      </c>
      <c r="AC124" s="280">
        <v>0</v>
      </c>
      <c r="AD124" s="280">
        <v>0</v>
      </c>
      <c r="AE124" s="280">
        <v>0</v>
      </c>
      <c r="AF124" s="280">
        <v>0</v>
      </c>
      <c r="AG124" s="280">
        <v>0</v>
      </c>
      <c r="AH124" s="280">
        <v>0</v>
      </c>
      <c r="AI124" s="280">
        <v>0</v>
      </c>
      <c r="AJ124" s="280">
        <v>0</v>
      </c>
      <c r="AK124" s="280">
        <v>0</v>
      </c>
      <c r="AL124" s="280">
        <v>0</v>
      </c>
      <c r="AM124" s="74">
        <f t="shared" si="82"/>
        <v>0</v>
      </c>
    </row>
    <row r="125" spans="1:39">
      <c r="A125" s="63">
        <v>13</v>
      </c>
      <c r="B125" s="91">
        <f t="shared" si="81"/>
        <v>44075</v>
      </c>
      <c r="C125" s="876"/>
      <c r="D125" s="876"/>
      <c r="E125" s="876"/>
      <c r="F125" s="876"/>
      <c r="G125" s="876"/>
      <c r="H125" s="876"/>
      <c r="I125" s="876"/>
      <c r="J125" s="876"/>
      <c r="K125" s="876"/>
      <c r="L125" s="876"/>
      <c r="M125" s="876"/>
      <c r="N125" s="876"/>
      <c r="O125" s="280">
        <v>0</v>
      </c>
      <c r="P125" s="280">
        <v>0</v>
      </c>
      <c r="Q125" s="280">
        <v>0</v>
      </c>
      <c r="R125" s="280">
        <v>0</v>
      </c>
      <c r="S125" s="280">
        <v>0</v>
      </c>
      <c r="T125" s="280">
        <v>0</v>
      </c>
      <c r="U125" s="280">
        <v>0</v>
      </c>
      <c r="V125" s="280">
        <v>0</v>
      </c>
      <c r="W125" s="280">
        <v>0</v>
      </c>
      <c r="X125" s="280">
        <v>0</v>
      </c>
      <c r="Y125" s="280">
        <v>0</v>
      </c>
      <c r="Z125" s="280">
        <v>0</v>
      </c>
      <c r="AA125" s="280">
        <v>0</v>
      </c>
      <c r="AB125" s="280">
        <v>0</v>
      </c>
      <c r="AC125" s="280">
        <v>0</v>
      </c>
      <c r="AD125" s="280">
        <v>0</v>
      </c>
      <c r="AE125" s="280">
        <v>0</v>
      </c>
      <c r="AF125" s="280">
        <v>0</v>
      </c>
      <c r="AG125" s="280">
        <v>0</v>
      </c>
      <c r="AH125" s="280">
        <v>0</v>
      </c>
      <c r="AI125" s="280">
        <v>0</v>
      </c>
      <c r="AJ125" s="280">
        <v>0</v>
      </c>
      <c r="AK125" s="280">
        <v>0</v>
      </c>
      <c r="AL125" s="280">
        <v>0</v>
      </c>
      <c r="AM125" s="74">
        <f t="shared" si="82"/>
        <v>0</v>
      </c>
    </row>
    <row r="126" spans="1:39">
      <c r="A126" s="63">
        <v>14</v>
      </c>
      <c r="B126" s="91">
        <f t="shared" si="81"/>
        <v>44044</v>
      </c>
      <c r="C126" s="876"/>
      <c r="D126" s="876"/>
      <c r="E126" s="876"/>
      <c r="F126" s="876"/>
      <c r="G126" s="876"/>
      <c r="H126" s="876"/>
      <c r="I126" s="876"/>
      <c r="J126" s="876"/>
      <c r="K126" s="876"/>
      <c r="L126" s="876"/>
      <c r="M126" s="876"/>
      <c r="N126" s="876"/>
      <c r="O126" s="876"/>
      <c r="P126" s="280">
        <v>0</v>
      </c>
      <c r="Q126" s="280">
        <v>0</v>
      </c>
      <c r="R126" s="280">
        <v>0</v>
      </c>
      <c r="S126" s="280">
        <v>0</v>
      </c>
      <c r="T126" s="280">
        <v>0</v>
      </c>
      <c r="U126" s="280">
        <v>0</v>
      </c>
      <c r="V126" s="280">
        <v>0</v>
      </c>
      <c r="W126" s="280">
        <v>0</v>
      </c>
      <c r="X126" s="280">
        <v>0</v>
      </c>
      <c r="Y126" s="280">
        <v>0</v>
      </c>
      <c r="Z126" s="280">
        <v>0</v>
      </c>
      <c r="AA126" s="280">
        <v>0</v>
      </c>
      <c r="AB126" s="280">
        <v>0</v>
      </c>
      <c r="AC126" s="280">
        <v>0</v>
      </c>
      <c r="AD126" s="280">
        <v>0</v>
      </c>
      <c r="AE126" s="280">
        <v>0</v>
      </c>
      <c r="AF126" s="280">
        <v>0</v>
      </c>
      <c r="AG126" s="280">
        <v>0</v>
      </c>
      <c r="AH126" s="280">
        <v>0</v>
      </c>
      <c r="AI126" s="280">
        <v>0</v>
      </c>
      <c r="AJ126" s="280">
        <v>0</v>
      </c>
      <c r="AK126" s="280">
        <v>0</v>
      </c>
      <c r="AL126" s="280">
        <v>0</v>
      </c>
      <c r="AM126" s="74">
        <f t="shared" si="82"/>
        <v>0</v>
      </c>
    </row>
    <row r="127" spans="1:39">
      <c r="A127" s="63">
        <v>15</v>
      </c>
      <c r="B127" s="91">
        <f t="shared" si="81"/>
        <v>44013</v>
      </c>
      <c r="C127" s="876"/>
      <c r="D127" s="876"/>
      <c r="E127" s="876"/>
      <c r="F127" s="876"/>
      <c r="G127" s="876"/>
      <c r="H127" s="876"/>
      <c r="I127" s="876"/>
      <c r="J127" s="876"/>
      <c r="K127" s="876"/>
      <c r="L127" s="876"/>
      <c r="M127" s="876"/>
      <c r="N127" s="876"/>
      <c r="O127" s="876"/>
      <c r="P127" s="876"/>
      <c r="Q127" s="280">
        <v>0</v>
      </c>
      <c r="R127" s="280">
        <v>0</v>
      </c>
      <c r="S127" s="280">
        <v>0</v>
      </c>
      <c r="T127" s="280">
        <v>0</v>
      </c>
      <c r="U127" s="280">
        <v>0</v>
      </c>
      <c r="V127" s="280">
        <v>0</v>
      </c>
      <c r="W127" s="280">
        <v>0</v>
      </c>
      <c r="X127" s="280">
        <v>0</v>
      </c>
      <c r="Y127" s="280">
        <v>0</v>
      </c>
      <c r="Z127" s="280">
        <v>0</v>
      </c>
      <c r="AA127" s="280">
        <v>0</v>
      </c>
      <c r="AB127" s="280">
        <v>0</v>
      </c>
      <c r="AC127" s="280">
        <v>0</v>
      </c>
      <c r="AD127" s="280">
        <v>0</v>
      </c>
      <c r="AE127" s="280">
        <v>0</v>
      </c>
      <c r="AF127" s="280">
        <v>0</v>
      </c>
      <c r="AG127" s="280">
        <v>0</v>
      </c>
      <c r="AH127" s="280">
        <v>0</v>
      </c>
      <c r="AI127" s="280">
        <v>0</v>
      </c>
      <c r="AJ127" s="280">
        <v>0</v>
      </c>
      <c r="AK127" s="280">
        <v>0</v>
      </c>
      <c r="AL127" s="280">
        <v>0</v>
      </c>
      <c r="AM127" s="74">
        <f t="shared" si="82"/>
        <v>0</v>
      </c>
    </row>
    <row r="128" spans="1:39">
      <c r="A128" s="63">
        <v>16</v>
      </c>
      <c r="B128" s="91">
        <f t="shared" si="81"/>
        <v>43983</v>
      </c>
      <c r="C128" s="876"/>
      <c r="D128" s="876"/>
      <c r="E128" s="876"/>
      <c r="F128" s="876"/>
      <c r="G128" s="876"/>
      <c r="H128" s="876"/>
      <c r="I128" s="876"/>
      <c r="J128" s="876"/>
      <c r="K128" s="876"/>
      <c r="L128" s="876"/>
      <c r="M128" s="876"/>
      <c r="N128" s="876"/>
      <c r="O128" s="876"/>
      <c r="P128" s="876"/>
      <c r="Q128" s="876"/>
      <c r="R128" s="280">
        <v>0</v>
      </c>
      <c r="S128" s="280">
        <v>0</v>
      </c>
      <c r="T128" s="280">
        <v>0</v>
      </c>
      <c r="U128" s="280">
        <v>0</v>
      </c>
      <c r="V128" s="280">
        <v>0</v>
      </c>
      <c r="W128" s="280">
        <v>0</v>
      </c>
      <c r="X128" s="280">
        <v>0</v>
      </c>
      <c r="Y128" s="280">
        <v>0</v>
      </c>
      <c r="Z128" s="280">
        <v>0</v>
      </c>
      <c r="AA128" s="280">
        <v>0</v>
      </c>
      <c r="AB128" s="280">
        <v>0</v>
      </c>
      <c r="AC128" s="280">
        <v>0</v>
      </c>
      <c r="AD128" s="280">
        <v>0</v>
      </c>
      <c r="AE128" s="280">
        <v>0</v>
      </c>
      <c r="AF128" s="280">
        <v>0</v>
      </c>
      <c r="AG128" s="280">
        <v>0</v>
      </c>
      <c r="AH128" s="280">
        <v>0</v>
      </c>
      <c r="AI128" s="280">
        <v>0</v>
      </c>
      <c r="AJ128" s="280">
        <v>0</v>
      </c>
      <c r="AK128" s="280">
        <v>0</v>
      </c>
      <c r="AL128" s="280">
        <v>0</v>
      </c>
      <c r="AM128" s="74">
        <f t="shared" si="82"/>
        <v>0</v>
      </c>
    </row>
    <row r="129" spans="1:39">
      <c r="A129" s="63">
        <v>17</v>
      </c>
      <c r="B129" s="91">
        <f t="shared" si="81"/>
        <v>43952</v>
      </c>
      <c r="C129" s="876"/>
      <c r="D129" s="876"/>
      <c r="E129" s="876"/>
      <c r="F129" s="876"/>
      <c r="G129" s="876"/>
      <c r="H129" s="876"/>
      <c r="I129" s="876"/>
      <c r="J129" s="876"/>
      <c r="K129" s="876"/>
      <c r="L129" s="876"/>
      <c r="M129" s="876"/>
      <c r="N129" s="876"/>
      <c r="O129" s="876"/>
      <c r="P129" s="876"/>
      <c r="Q129" s="876"/>
      <c r="R129" s="876"/>
      <c r="S129" s="280">
        <v>0</v>
      </c>
      <c r="T129" s="280">
        <v>0</v>
      </c>
      <c r="U129" s="280">
        <v>0</v>
      </c>
      <c r="V129" s="280">
        <v>0</v>
      </c>
      <c r="W129" s="280">
        <v>0</v>
      </c>
      <c r="X129" s="280">
        <v>0</v>
      </c>
      <c r="Y129" s="280">
        <v>0</v>
      </c>
      <c r="Z129" s="280">
        <v>0</v>
      </c>
      <c r="AA129" s="280">
        <v>0</v>
      </c>
      <c r="AB129" s="280">
        <v>0</v>
      </c>
      <c r="AC129" s="280">
        <v>0</v>
      </c>
      <c r="AD129" s="280">
        <v>0</v>
      </c>
      <c r="AE129" s="280">
        <v>0</v>
      </c>
      <c r="AF129" s="280">
        <v>0</v>
      </c>
      <c r="AG129" s="280">
        <v>0</v>
      </c>
      <c r="AH129" s="280">
        <v>0</v>
      </c>
      <c r="AI129" s="280">
        <v>0</v>
      </c>
      <c r="AJ129" s="280">
        <v>0</v>
      </c>
      <c r="AK129" s="280">
        <v>0</v>
      </c>
      <c r="AL129" s="280">
        <v>0</v>
      </c>
      <c r="AM129" s="74">
        <f t="shared" si="82"/>
        <v>0</v>
      </c>
    </row>
    <row r="130" spans="1:39">
      <c r="A130" s="63">
        <v>18</v>
      </c>
      <c r="B130" s="91">
        <f t="shared" si="81"/>
        <v>43922</v>
      </c>
      <c r="C130" s="876"/>
      <c r="D130" s="876"/>
      <c r="E130" s="876"/>
      <c r="F130" s="876"/>
      <c r="G130" s="876"/>
      <c r="H130" s="876"/>
      <c r="I130" s="876"/>
      <c r="J130" s="876"/>
      <c r="K130" s="876"/>
      <c r="L130" s="876"/>
      <c r="M130" s="876"/>
      <c r="N130" s="876"/>
      <c r="O130" s="876"/>
      <c r="P130" s="876"/>
      <c r="Q130" s="876"/>
      <c r="R130" s="876"/>
      <c r="S130" s="876"/>
      <c r="T130" s="280">
        <v>0</v>
      </c>
      <c r="U130" s="280">
        <v>0</v>
      </c>
      <c r="V130" s="280">
        <v>0</v>
      </c>
      <c r="W130" s="280">
        <v>0</v>
      </c>
      <c r="X130" s="280">
        <v>0</v>
      </c>
      <c r="Y130" s="280">
        <v>0</v>
      </c>
      <c r="Z130" s="280">
        <v>0</v>
      </c>
      <c r="AA130" s="280">
        <v>0</v>
      </c>
      <c r="AB130" s="280">
        <v>0</v>
      </c>
      <c r="AC130" s="280">
        <v>0</v>
      </c>
      <c r="AD130" s="280">
        <v>0</v>
      </c>
      <c r="AE130" s="280">
        <v>0</v>
      </c>
      <c r="AF130" s="280">
        <v>0</v>
      </c>
      <c r="AG130" s="280">
        <v>0</v>
      </c>
      <c r="AH130" s="280">
        <v>0</v>
      </c>
      <c r="AI130" s="280">
        <v>0</v>
      </c>
      <c r="AJ130" s="280">
        <v>0</v>
      </c>
      <c r="AK130" s="280">
        <v>0</v>
      </c>
      <c r="AL130" s="280">
        <v>0</v>
      </c>
      <c r="AM130" s="74">
        <f t="shared" si="82"/>
        <v>0</v>
      </c>
    </row>
    <row r="131" spans="1:39">
      <c r="A131" s="63">
        <v>19</v>
      </c>
      <c r="B131" s="91">
        <f t="shared" si="81"/>
        <v>43891</v>
      </c>
      <c r="C131" s="876"/>
      <c r="D131" s="876"/>
      <c r="E131" s="876"/>
      <c r="F131" s="876"/>
      <c r="G131" s="876"/>
      <c r="H131" s="876"/>
      <c r="I131" s="876"/>
      <c r="J131" s="876"/>
      <c r="K131" s="876"/>
      <c r="L131" s="876"/>
      <c r="M131" s="876"/>
      <c r="N131" s="876"/>
      <c r="O131" s="876"/>
      <c r="P131" s="876"/>
      <c r="Q131" s="876"/>
      <c r="R131" s="876"/>
      <c r="S131" s="876"/>
      <c r="T131" s="876"/>
      <c r="U131" s="280">
        <v>0</v>
      </c>
      <c r="V131" s="280">
        <v>0</v>
      </c>
      <c r="W131" s="280">
        <v>0</v>
      </c>
      <c r="X131" s="280">
        <v>0</v>
      </c>
      <c r="Y131" s="280">
        <v>0</v>
      </c>
      <c r="Z131" s="280">
        <v>0</v>
      </c>
      <c r="AA131" s="280">
        <v>0</v>
      </c>
      <c r="AB131" s="280">
        <v>0</v>
      </c>
      <c r="AC131" s="280">
        <v>0</v>
      </c>
      <c r="AD131" s="280">
        <v>0</v>
      </c>
      <c r="AE131" s="280">
        <v>0</v>
      </c>
      <c r="AF131" s="280">
        <v>0</v>
      </c>
      <c r="AG131" s="280">
        <v>0</v>
      </c>
      <c r="AH131" s="280">
        <v>0</v>
      </c>
      <c r="AI131" s="280">
        <v>0</v>
      </c>
      <c r="AJ131" s="280">
        <v>0</v>
      </c>
      <c r="AK131" s="280">
        <v>0</v>
      </c>
      <c r="AL131" s="280">
        <v>0</v>
      </c>
      <c r="AM131" s="74">
        <f t="shared" si="82"/>
        <v>0</v>
      </c>
    </row>
    <row r="132" spans="1:39">
      <c r="A132" s="63">
        <v>20</v>
      </c>
      <c r="B132" s="91">
        <f t="shared" si="81"/>
        <v>43862</v>
      </c>
      <c r="C132" s="876"/>
      <c r="D132" s="876"/>
      <c r="E132" s="876"/>
      <c r="F132" s="876"/>
      <c r="G132" s="876"/>
      <c r="H132" s="876"/>
      <c r="I132" s="876"/>
      <c r="J132" s="876"/>
      <c r="K132" s="876"/>
      <c r="L132" s="876"/>
      <c r="M132" s="876"/>
      <c r="N132" s="876"/>
      <c r="O132" s="876"/>
      <c r="P132" s="876"/>
      <c r="Q132" s="876"/>
      <c r="R132" s="876"/>
      <c r="S132" s="876"/>
      <c r="T132" s="876"/>
      <c r="U132" s="876"/>
      <c r="V132" s="280">
        <v>0</v>
      </c>
      <c r="W132" s="280">
        <v>0</v>
      </c>
      <c r="X132" s="280">
        <v>0</v>
      </c>
      <c r="Y132" s="280">
        <v>0</v>
      </c>
      <c r="Z132" s="280">
        <v>0</v>
      </c>
      <c r="AA132" s="280">
        <v>0</v>
      </c>
      <c r="AB132" s="280">
        <v>0</v>
      </c>
      <c r="AC132" s="280">
        <v>0</v>
      </c>
      <c r="AD132" s="280">
        <v>0</v>
      </c>
      <c r="AE132" s="280">
        <v>0</v>
      </c>
      <c r="AF132" s="280">
        <v>0</v>
      </c>
      <c r="AG132" s="280">
        <v>0</v>
      </c>
      <c r="AH132" s="280">
        <v>0</v>
      </c>
      <c r="AI132" s="280">
        <v>0</v>
      </c>
      <c r="AJ132" s="280">
        <v>0</v>
      </c>
      <c r="AK132" s="280">
        <v>0</v>
      </c>
      <c r="AL132" s="280">
        <v>0</v>
      </c>
      <c r="AM132" s="74">
        <f t="shared" si="82"/>
        <v>0</v>
      </c>
    </row>
    <row r="133" spans="1:39">
      <c r="A133" s="63">
        <v>21</v>
      </c>
      <c r="B133" s="91">
        <f t="shared" si="81"/>
        <v>43831</v>
      </c>
      <c r="C133" s="876"/>
      <c r="D133" s="876"/>
      <c r="E133" s="876"/>
      <c r="F133" s="876"/>
      <c r="G133" s="876"/>
      <c r="H133" s="876"/>
      <c r="I133" s="876"/>
      <c r="J133" s="876"/>
      <c r="K133" s="876"/>
      <c r="L133" s="876"/>
      <c r="M133" s="876"/>
      <c r="N133" s="876"/>
      <c r="O133" s="876"/>
      <c r="P133" s="876"/>
      <c r="Q133" s="876"/>
      <c r="R133" s="876"/>
      <c r="S133" s="876"/>
      <c r="T133" s="876"/>
      <c r="U133" s="876"/>
      <c r="V133" s="876"/>
      <c r="W133" s="280">
        <v>0</v>
      </c>
      <c r="X133" s="280">
        <v>0</v>
      </c>
      <c r="Y133" s="280">
        <v>0</v>
      </c>
      <c r="Z133" s="280">
        <v>0</v>
      </c>
      <c r="AA133" s="280">
        <v>0</v>
      </c>
      <c r="AB133" s="280">
        <v>0</v>
      </c>
      <c r="AC133" s="280">
        <v>0</v>
      </c>
      <c r="AD133" s="280">
        <v>0</v>
      </c>
      <c r="AE133" s="280">
        <v>0</v>
      </c>
      <c r="AF133" s="280">
        <v>0</v>
      </c>
      <c r="AG133" s="280">
        <v>0</v>
      </c>
      <c r="AH133" s="280">
        <v>0</v>
      </c>
      <c r="AI133" s="280">
        <v>0</v>
      </c>
      <c r="AJ133" s="280">
        <v>0</v>
      </c>
      <c r="AK133" s="280">
        <v>0</v>
      </c>
      <c r="AL133" s="280">
        <v>0</v>
      </c>
      <c r="AM133" s="74">
        <f t="shared" si="82"/>
        <v>0</v>
      </c>
    </row>
    <row r="134" spans="1:39">
      <c r="A134" s="63">
        <v>22</v>
      </c>
      <c r="B134" s="91">
        <f t="shared" si="81"/>
        <v>43800</v>
      </c>
      <c r="C134" s="876"/>
      <c r="D134" s="876"/>
      <c r="E134" s="876"/>
      <c r="F134" s="876"/>
      <c r="G134" s="876"/>
      <c r="H134" s="876"/>
      <c r="I134" s="876"/>
      <c r="J134" s="876"/>
      <c r="K134" s="876"/>
      <c r="L134" s="876"/>
      <c r="M134" s="876"/>
      <c r="N134" s="876"/>
      <c r="O134" s="876"/>
      <c r="P134" s="876"/>
      <c r="Q134" s="876"/>
      <c r="R134" s="876"/>
      <c r="S134" s="876"/>
      <c r="T134" s="876"/>
      <c r="U134" s="876"/>
      <c r="V134" s="876"/>
      <c r="W134" s="876"/>
      <c r="X134" s="280">
        <v>0</v>
      </c>
      <c r="Y134" s="280">
        <v>0</v>
      </c>
      <c r="Z134" s="280">
        <v>0</v>
      </c>
      <c r="AA134" s="280">
        <v>0</v>
      </c>
      <c r="AB134" s="280">
        <v>0</v>
      </c>
      <c r="AC134" s="280">
        <v>0</v>
      </c>
      <c r="AD134" s="280">
        <v>0</v>
      </c>
      <c r="AE134" s="280">
        <v>0</v>
      </c>
      <c r="AF134" s="280">
        <v>0</v>
      </c>
      <c r="AG134" s="280">
        <v>0</v>
      </c>
      <c r="AH134" s="280">
        <v>0</v>
      </c>
      <c r="AI134" s="280">
        <v>0</v>
      </c>
      <c r="AJ134" s="280">
        <v>0</v>
      </c>
      <c r="AK134" s="280">
        <v>0</v>
      </c>
      <c r="AL134" s="280">
        <v>0</v>
      </c>
      <c r="AM134" s="74">
        <f t="shared" si="82"/>
        <v>0</v>
      </c>
    </row>
    <row r="135" spans="1:39">
      <c r="A135" s="63">
        <v>23</v>
      </c>
      <c r="B135" s="91">
        <f t="shared" si="81"/>
        <v>43770</v>
      </c>
      <c r="C135" s="876"/>
      <c r="D135" s="876"/>
      <c r="E135" s="876"/>
      <c r="F135" s="876"/>
      <c r="G135" s="876"/>
      <c r="H135" s="876"/>
      <c r="I135" s="876"/>
      <c r="J135" s="876"/>
      <c r="K135" s="876"/>
      <c r="L135" s="876"/>
      <c r="M135" s="876"/>
      <c r="N135" s="876"/>
      <c r="O135" s="876"/>
      <c r="P135" s="876"/>
      <c r="Q135" s="876"/>
      <c r="R135" s="876"/>
      <c r="S135" s="876"/>
      <c r="T135" s="876"/>
      <c r="U135" s="876"/>
      <c r="V135" s="876"/>
      <c r="W135" s="876"/>
      <c r="X135" s="876"/>
      <c r="Y135" s="280">
        <v>0</v>
      </c>
      <c r="Z135" s="280">
        <v>0</v>
      </c>
      <c r="AA135" s="280">
        <v>0</v>
      </c>
      <c r="AB135" s="280">
        <v>0</v>
      </c>
      <c r="AC135" s="280">
        <v>0</v>
      </c>
      <c r="AD135" s="280">
        <v>0</v>
      </c>
      <c r="AE135" s="280">
        <v>0</v>
      </c>
      <c r="AF135" s="280">
        <v>0</v>
      </c>
      <c r="AG135" s="280">
        <v>0</v>
      </c>
      <c r="AH135" s="280">
        <v>0</v>
      </c>
      <c r="AI135" s="280">
        <v>0</v>
      </c>
      <c r="AJ135" s="280">
        <v>0</v>
      </c>
      <c r="AK135" s="280">
        <v>0</v>
      </c>
      <c r="AL135" s="280">
        <v>0</v>
      </c>
      <c r="AM135" s="74">
        <f t="shared" si="82"/>
        <v>0</v>
      </c>
    </row>
    <row r="136" spans="1:39">
      <c r="A136" s="63">
        <v>24</v>
      </c>
      <c r="B136" s="91">
        <f t="shared" si="81"/>
        <v>43739</v>
      </c>
      <c r="C136" s="876"/>
      <c r="D136" s="876"/>
      <c r="E136" s="876"/>
      <c r="F136" s="876"/>
      <c r="G136" s="876"/>
      <c r="H136" s="876"/>
      <c r="I136" s="876"/>
      <c r="J136" s="876"/>
      <c r="K136" s="876"/>
      <c r="L136" s="876"/>
      <c r="M136" s="876"/>
      <c r="N136" s="876"/>
      <c r="O136" s="876"/>
      <c r="P136" s="876"/>
      <c r="Q136" s="876"/>
      <c r="R136" s="876"/>
      <c r="S136" s="876"/>
      <c r="T136" s="876"/>
      <c r="U136" s="876"/>
      <c r="V136" s="876"/>
      <c r="W136" s="876"/>
      <c r="X136" s="876"/>
      <c r="Y136" s="876"/>
      <c r="Z136" s="280">
        <v>0</v>
      </c>
      <c r="AA136" s="280">
        <v>0</v>
      </c>
      <c r="AB136" s="280">
        <v>0</v>
      </c>
      <c r="AC136" s="280">
        <v>0</v>
      </c>
      <c r="AD136" s="280">
        <v>0</v>
      </c>
      <c r="AE136" s="280">
        <v>0</v>
      </c>
      <c r="AF136" s="280">
        <v>0</v>
      </c>
      <c r="AG136" s="280">
        <v>0</v>
      </c>
      <c r="AH136" s="280">
        <v>0</v>
      </c>
      <c r="AI136" s="280">
        <v>0</v>
      </c>
      <c r="AJ136" s="280">
        <v>0</v>
      </c>
      <c r="AK136" s="280">
        <v>0</v>
      </c>
      <c r="AL136" s="280">
        <v>0</v>
      </c>
      <c r="AM136" s="74">
        <f t="shared" si="82"/>
        <v>0</v>
      </c>
    </row>
    <row r="137" spans="1:39">
      <c r="A137" s="63">
        <v>25</v>
      </c>
      <c r="B137" s="91">
        <f t="shared" si="81"/>
        <v>43709</v>
      </c>
      <c r="C137" s="876"/>
      <c r="D137" s="876"/>
      <c r="E137" s="876"/>
      <c r="F137" s="876"/>
      <c r="G137" s="876"/>
      <c r="H137" s="876"/>
      <c r="I137" s="876"/>
      <c r="J137" s="876"/>
      <c r="K137" s="876"/>
      <c r="L137" s="876"/>
      <c r="M137" s="876"/>
      <c r="N137" s="876"/>
      <c r="O137" s="876"/>
      <c r="P137" s="876"/>
      <c r="Q137" s="876"/>
      <c r="R137" s="876"/>
      <c r="S137" s="876"/>
      <c r="T137" s="876"/>
      <c r="U137" s="876"/>
      <c r="V137" s="876"/>
      <c r="W137" s="876"/>
      <c r="X137" s="876"/>
      <c r="Y137" s="876"/>
      <c r="Z137" s="876"/>
      <c r="AA137" s="280">
        <v>0</v>
      </c>
      <c r="AB137" s="280">
        <v>0</v>
      </c>
      <c r="AC137" s="280">
        <v>0</v>
      </c>
      <c r="AD137" s="280">
        <v>0</v>
      </c>
      <c r="AE137" s="280">
        <v>0</v>
      </c>
      <c r="AF137" s="280">
        <v>0</v>
      </c>
      <c r="AG137" s="280">
        <v>0</v>
      </c>
      <c r="AH137" s="280">
        <v>0</v>
      </c>
      <c r="AI137" s="280">
        <v>0</v>
      </c>
      <c r="AJ137" s="280">
        <v>0</v>
      </c>
      <c r="AK137" s="280">
        <v>0</v>
      </c>
      <c r="AL137" s="280">
        <v>0</v>
      </c>
      <c r="AM137" s="74">
        <f t="shared" si="82"/>
        <v>0</v>
      </c>
    </row>
    <row r="138" spans="1:39">
      <c r="A138" s="63">
        <v>26</v>
      </c>
      <c r="B138" s="91">
        <f t="shared" si="81"/>
        <v>43678</v>
      </c>
      <c r="C138" s="876"/>
      <c r="D138" s="876"/>
      <c r="E138" s="876"/>
      <c r="F138" s="876"/>
      <c r="G138" s="876"/>
      <c r="H138" s="876"/>
      <c r="I138" s="876"/>
      <c r="J138" s="876"/>
      <c r="K138" s="876"/>
      <c r="L138" s="876"/>
      <c r="M138" s="876"/>
      <c r="N138" s="876"/>
      <c r="O138" s="876"/>
      <c r="P138" s="876"/>
      <c r="Q138" s="876"/>
      <c r="R138" s="876"/>
      <c r="S138" s="876"/>
      <c r="T138" s="876"/>
      <c r="U138" s="876"/>
      <c r="V138" s="876"/>
      <c r="W138" s="876"/>
      <c r="X138" s="876"/>
      <c r="Y138" s="876"/>
      <c r="Z138" s="876"/>
      <c r="AA138" s="876"/>
      <c r="AB138" s="280">
        <v>0</v>
      </c>
      <c r="AC138" s="280">
        <v>0</v>
      </c>
      <c r="AD138" s="280">
        <v>0</v>
      </c>
      <c r="AE138" s="280">
        <v>0</v>
      </c>
      <c r="AF138" s="280">
        <v>0</v>
      </c>
      <c r="AG138" s="280">
        <v>0</v>
      </c>
      <c r="AH138" s="280">
        <v>0</v>
      </c>
      <c r="AI138" s="280">
        <v>0</v>
      </c>
      <c r="AJ138" s="280">
        <v>0</v>
      </c>
      <c r="AK138" s="280">
        <v>0</v>
      </c>
      <c r="AL138" s="280">
        <v>0</v>
      </c>
      <c r="AM138" s="74">
        <f t="shared" si="82"/>
        <v>0</v>
      </c>
    </row>
    <row r="139" spans="1:39">
      <c r="A139" s="63">
        <v>27</v>
      </c>
      <c r="B139" s="91">
        <f t="shared" si="81"/>
        <v>43647</v>
      </c>
      <c r="C139" s="876"/>
      <c r="D139" s="876"/>
      <c r="E139" s="876"/>
      <c r="F139" s="876"/>
      <c r="G139" s="876"/>
      <c r="H139" s="876"/>
      <c r="I139" s="876"/>
      <c r="J139" s="876"/>
      <c r="K139" s="876"/>
      <c r="L139" s="876"/>
      <c r="M139" s="876"/>
      <c r="N139" s="876"/>
      <c r="O139" s="876"/>
      <c r="P139" s="876"/>
      <c r="Q139" s="876"/>
      <c r="R139" s="876"/>
      <c r="S139" s="876"/>
      <c r="T139" s="876"/>
      <c r="U139" s="876"/>
      <c r="V139" s="876"/>
      <c r="W139" s="876"/>
      <c r="X139" s="876"/>
      <c r="Y139" s="876"/>
      <c r="Z139" s="876"/>
      <c r="AA139" s="876"/>
      <c r="AB139" s="876"/>
      <c r="AC139" s="280">
        <v>0</v>
      </c>
      <c r="AD139" s="280">
        <v>0</v>
      </c>
      <c r="AE139" s="280">
        <v>0</v>
      </c>
      <c r="AF139" s="280">
        <v>0</v>
      </c>
      <c r="AG139" s="280">
        <v>0</v>
      </c>
      <c r="AH139" s="280">
        <v>0</v>
      </c>
      <c r="AI139" s="280">
        <v>0</v>
      </c>
      <c r="AJ139" s="280">
        <v>0</v>
      </c>
      <c r="AK139" s="280">
        <v>0</v>
      </c>
      <c r="AL139" s="280">
        <v>0</v>
      </c>
      <c r="AM139" s="74">
        <f t="shared" si="82"/>
        <v>0</v>
      </c>
    </row>
    <row r="140" spans="1:39">
      <c r="A140" s="63">
        <v>28</v>
      </c>
      <c r="B140" s="91">
        <f t="shared" si="81"/>
        <v>43617</v>
      </c>
      <c r="C140" s="876"/>
      <c r="D140" s="876"/>
      <c r="E140" s="876"/>
      <c r="F140" s="876"/>
      <c r="G140" s="876"/>
      <c r="H140" s="876"/>
      <c r="I140" s="876"/>
      <c r="J140" s="876"/>
      <c r="K140" s="876"/>
      <c r="L140" s="876"/>
      <c r="M140" s="876"/>
      <c r="N140" s="876"/>
      <c r="O140" s="876"/>
      <c r="P140" s="876"/>
      <c r="Q140" s="876"/>
      <c r="R140" s="876"/>
      <c r="S140" s="876"/>
      <c r="T140" s="876"/>
      <c r="U140" s="876"/>
      <c r="V140" s="876"/>
      <c r="W140" s="876"/>
      <c r="X140" s="876"/>
      <c r="Y140" s="876"/>
      <c r="Z140" s="876"/>
      <c r="AA140" s="876"/>
      <c r="AB140" s="876"/>
      <c r="AC140" s="876"/>
      <c r="AD140" s="280">
        <v>0</v>
      </c>
      <c r="AE140" s="280">
        <v>0</v>
      </c>
      <c r="AF140" s="280">
        <v>0</v>
      </c>
      <c r="AG140" s="280">
        <v>0</v>
      </c>
      <c r="AH140" s="280">
        <v>0</v>
      </c>
      <c r="AI140" s="280">
        <v>0</v>
      </c>
      <c r="AJ140" s="280">
        <v>0</v>
      </c>
      <c r="AK140" s="280">
        <v>0</v>
      </c>
      <c r="AL140" s="280">
        <v>0</v>
      </c>
      <c r="AM140" s="74">
        <f t="shared" si="82"/>
        <v>0</v>
      </c>
    </row>
    <row r="141" spans="1:39">
      <c r="A141" s="63">
        <v>29</v>
      </c>
      <c r="B141" s="91">
        <f t="shared" si="81"/>
        <v>43586</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6"/>
      <c r="AD141" s="876"/>
      <c r="AE141" s="280">
        <v>0</v>
      </c>
      <c r="AF141" s="280">
        <v>0</v>
      </c>
      <c r="AG141" s="280">
        <v>0</v>
      </c>
      <c r="AH141" s="280">
        <v>0</v>
      </c>
      <c r="AI141" s="280">
        <v>0</v>
      </c>
      <c r="AJ141" s="280">
        <v>0</v>
      </c>
      <c r="AK141" s="280">
        <v>0</v>
      </c>
      <c r="AL141" s="280">
        <v>0</v>
      </c>
      <c r="AM141" s="74">
        <f t="shared" si="82"/>
        <v>0</v>
      </c>
    </row>
    <row r="142" spans="1:39">
      <c r="A142" s="63">
        <v>30</v>
      </c>
      <c r="B142" s="91">
        <f t="shared" si="81"/>
        <v>43556</v>
      </c>
      <c r="C142" s="876"/>
      <c r="D142" s="876"/>
      <c r="E142" s="876"/>
      <c r="F142" s="876"/>
      <c r="G142" s="876"/>
      <c r="H142" s="876"/>
      <c r="I142" s="876"/>
      <c r="J142" s="876"/>
      <c r="K142" s="876"/>
      <c r="L142" s="876"/>
      <c r="M142" s="876"/>
      <c r="N142" s="876"/>
      <c r="O142" s="876"/>
      <c r="P142" s="876"/>
      <c r="Q142" s="876"/>
      <c r="R142" s="876"/>
      <c r="S142" s="876"/>
      <c r="T142" s="876"/>
      <c r="U142" s="876"/>
      <c r="V142" s="876"/>
      <c r="W142" s="876"/>
      <c r="X142" s="876"/>
      <c r="Y142" s="876"/>
      <c r="Z142" s="876"/>
      <c r="AA142" s="876"/>
      <c r="AB142" s="876"/>
      <c r="AC142" s="876"/>
      <c r="AD142" s="876"/>
      <c r="AE142" s="876"/>
      <c r="AF142" s="280">
        <v>0</v>
      </c>
      <c r="AG142" s="280">
        <v>0</v>
      </c>
      <c r="AH142" s="280">
        <v>0</v>
      </c>
      <c r="AI142" s="280">
        <v>0</v>
      </c>
      <c r="AJ142" s="280">
        <v>0</v>
      </c>
      <c r="AK142" s="280">
        <v>0</v>
      </c>
      <c r="AL142" s="280">
        <v>0</v>
      </c>
      <c r="AM142" s="74">
        <f t="shared" si="82"/>
        <v>0</v>
      </c>
    </row>
    <row r="143" spans="1:39">
      <c r="A143" s="63">
        <v>31</v>
      </c>
      <c r="B143" s="91">
        <f t="shared" si="81"/>
        <v>43525</v>
      </c>
      <c r="C143" s="876"/>
      <c r="D143" s="876"/>
      <c r="E143" s="876"/>
      <c r="F143" s="876"/>
      <c r="G143" s="876"/>
      <c r="H143" s="876"/>
      <c r="I143" s="876"/>
      <c r="J143" s="876"/>
      <c r="K143" s="876"/>
      <c r="L143" s="876"/>
      <c r="M143" s="876"/>
      <c r="N143" s="876"/>
      <c r="O143" s="876"/>
      <c r="P143" s="876"/>
      <c r="Q143" s="876"/>
      <c r="R143" s="876"/>
      <c r="S143" s="876"/>
      <c r="T143" s="876"/>
      <c r="U143" s="876"/>
      <c r="V143" s="876"/>
      <c r="W143" s="876"/>
      <c r="X143" s="876"/>
      <c r="Y143" s="876"/>
      <c r="Z143" s="876"/>
      <c r="AA143" s="876"/>
      <c r="AB143" s="876"/>
      <c r="AC143" s="876"/>
      <c r="AD143" s="876"/>
      <c r="AE143" s="876"/>
      <c r="AF143" s="876"/>
      <c r="AG143" s="280">
        <v>0</v>
      </c>
      <c r="AH143" s="280">
        <v>0</v>
      </c>
      <c r="AI143" s="280">
        <v>0</v>
      </c>
      <c r="AJ143" s="280">
        <v>0</v>
      </c>
      <c r="AK143" s="280">
        <v>0</v>
      </c>
      <c r="AL143" s="280">
        <v>0</v>
      </c>
      <c r="AM143" s="74">
        <f t="shared" si="82"/>
        <v>0</v>
      </c>
    </row>
    <row r="144" spans="1:39">
      <c r="A144" s="63">
        <v>32</v>
      </c>
      <c r="B144" s="91">
        <f t="shared" si="81"/>
        <v>43497</v>
      </c>
      <c r="C144" s="876"/>
      <c r="D144" s="876"/>
      <c r="E144" s="876"/>
      <c r="F144" s="876"/>
      <c r="G144" s="876"/>
      <c r="H144" s="876"/>
      <c r="I144" s="876"/>
      <c r="J144" s="876"/>
      <c r="K144" s="876"/>
      <c r="L144" s="876"/>
      <c r="M144" s="876"/>
      <c r="N144" s="876"/>
      <c r="O144" s="876"/>
      <c r="P144" s="876"/>
      <c r="Q144" s="876"/>
      <c r="R144" s="876"/>
      <c r="S144" s="876"/>
      <c r="T144" s="876"/>
      <c r="U144" s="876"/>
      <c r="V144" s="876"/>
      <c r="W144" s="876"/>
      <c r="X144" s="876"/>
      <c r="Y144" s="876"/>
      <c r="Z144" s="876"/>
      <c r="AA144" s="876"/>
      <c r="AB144" s="876"/>
      <c r="AC144" s="876"/>
      <c r="AD144" s="876"/>
      <c r="AE144" s="876"/>
      <c r="AF144" s="876"/>
      <c r="AG144" s="876"/>
      <c r="AH144" s="280">
        <v>0</v>
      </c>
      <c r="AI144" s="280">
        <v>0</v>
      </c>
      <c r="AJ144" s="280">
        <v>0</v>
      </c>
      <c r="AK144" s="280">
        <v>0</v>
      </c>
      <c r="AL144" s="280">
        <v>0</v>
      </c>
      <c r="AM144" s="74">
        <f t="shared" si="82"/>
        <v>0</v>
      </c>
    </row>
    <row r="145" spans="1:40">
      <c r="A145" s="63">
        <v>33</v>
      </c>
      <c r="B145" s="91">
        <f t="shared" si="81"/>
        <v>43466</v>
      </c>
      <c r="C145" s="876"/>
      <c r="D145" s="876"/>
      <c r="E145" s="876"/>
      <c r="F145" s="876"/>
      <c r="G145" s="876"/>
      <c r="H145" s="876"/>
      <c r="I145" s="876"/>
      <c r="J145" s="876"/>
      <c r="K145" s="876"/>
      <c r="L145" s="876"/>
      <c r="M145" s="876"/>
      <c r="N145" s="876"/>
      <c r="O145" s="876"/>
      <c r="P145" s="876"/>
      <c r="Q145" s="876"/>
      <c r="R145" s="876"/>
      <c r="S145" s="876"/>
      <c r="T145" s="876"/>
      <c r="U145" s="876"/>
      <c r="V145" s="876"/>
      <c r="W145" s="876"/>
      <c r="X145" s="876"/>
      <c r="Y145" s="876"/>
      <c r="Z145" s="876"/>
      <c r="AA145" s="876"/>
      <c r="AB145" s="876"/>
      <c r="AC145" s="876"/>
      <c r="AD145" s="876"/>
      <c r="AE145" s="876"/>
      <c r="AF145" s="876"/>
      <c r="AG145" s="876"/>
      <c r="AH145" s="876"/>
      <c r="AI145" s="280">
        <v>0</v>
      </c>
      <c r="AJ145" s="280">
        <v>0</v>
      </c>
      <c r="AK145" s="280">
        <v>0</v>
      </c>
      <c r="AL145" s="280">
        <v>0</v>
      </c>
      <c r="AM145" s="74">
        <f t="shared" si="82"/>
        <v>0</v>
      </c>
    </row>
    <row r="146" spans="1:40">
      <c r="A146" s="63">
        <v>34</v>
      </c>
      <c r="B146" s="91">
        <f t="shared" si="81"/>
        <v>43435</v>
      </c>
      <c r="C146" s="876"/>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6"/>
      <c r="AF146" s="876"/>
      <c r="AG146" s="876"/>
      <c r="AH146" s="876"/>
      <c r="AI146" s="876"/>
      <c r="AJ146" s="280">
        <v>0</v>
      </c>
      <c r="AK146" s="280">
        <v>0</v>
      </c>
      <c r="AL146" s="280">
        <v>0</v>
      </c>
      <c r="AM146" s="74">
        <f t="shared" si="82"/>
        <v>0</v>
      </c>
    </row>
    <row r="147" spans="1:40">
      <c r="A147" s="63">
        <v>35</v>
      </c>
      <c r="B147" s="91">
        <f t="shared" si="81"/>
        <v>43405</v>
      </c>
      <c r="C147" s="876"/>
      <c r="D147" s="876"/>
      <c r="E147" s="876"/>
      <c r="F147" s="876"/>
      <c r="G147" s="876"/>
      <c r="H147" s="876"/>
      <c r="I147" s="876"/>
      <c r="J147" s="876"/>
      <c r="K147" s="876"/>
      <c r="L147" s="876"/>
      <c r="M147" s="876"/>
      <c r="N147" s="876"/>
      <c r="O147" s="876"/>
      <c r="P147" s="876"/>
      <c r="Q147" s="876"/>
      <c r="R147" s="876"/>
      <c r="S147" s="876"/>
      <c r="T147" s="876"/>
      <c r="U147" s="876"/>
      <c r="V147" s="876"/>
      <c r="W147" s="876"/>
      <c r="X147" s="876"/>
      <c r="Y147" s="876"/>
      <c r="Z147" s="876"/>
      <c r="AA147" s="876"/>
      <c r="AB147" s="876"/>
      <c r="AC147" s="876"/>
      <c r="AD147" s="876"/>
      <c r="AE147" s="876"/>
      <c r="AF147" s="876"/>
      <c r="AG147" s="876"/>
      <c r="AH147" s="876"/>
      <c r="AI147" s="876"/>
      <c r="AJ147" s="876"/>
      <c r="AK147" s="280">
        <v>0</v>
      </c>
      <c r="AL147" s="280">
        <v>0</v>
      </c>
      <c r="AM147" s="74">
        <f t="shared" si="82"/>
        <v>0</v>
      </c>
    </row>
    <row r="148" spans="1:40">
      <c r="A148" s="63">
        <v>36</v>
      </c>
      <c r="B148" s="91">
        <f t="shared" si="81"/>
        <v>43374</v>
      </c>
      <c r="C148" s="876"/>
      <c r="D148" s="876"/>
      <c r="E148" s="876"/>
      <c r="F148" s="876"/>
      <c r="G148" s="876"/>
      <c r="H148" s="876"/>
      <c r="I148" s="876"/>
      <c r="J148" s="876"/>
      <c r="K148" s="876"/>
      <c r="L148" s="876"/>
      <c r="M148" s="876"/>
      <c r="N148" s="876"/>
      <c r="O148" s="876"/>
      <c r="P148" s="876"/>
      <c r="Q148" s="876"/>
      <c r="R148" s="876"/>
      <c r="S148" s="876"/>
      <c r="T148" s="876"/>
      <c r="U148" s="876"/>
      <c r="V148" s="876"/>
      <c r="W148" s="876"/>
      <c r="X148" s="876"/>
      <c r="Y148" s="876"/>
      <c r="Z148" s="876"/>
      <c r="AA148" s="876"/>
      <c r="AB148" s="876"/>
      <c r="AC148" s="876"/>
      <c r="AD148" s="876"/>
      <c r="AE148" s="876"/>
      <c r="AF148" s="876"/>
      <c r="AG148" s="876"/>
      <c r="AH148" s="876"/>
      <c r="AI148" s="876"/>
      <c r="AJ148" s="876"/>
      <c r="AK148" s="876"/>
      <c r="AL148" s="280">
        <v>0</v>
      </c>
      <c r="AM148" s="74">
        <f t="shared" si="82"/>
        <v>0</v>
      </c>
    </row>
    <row r="149" spans="1:40" s="439" customFormat="1" ht="28.5" customHeight="1">
      <c r="A149" s="598">
        <v>37</v>
      </c>
      <c r="B149" s="599" t="s">
        <v>609</v>
      </c>
      <c r="C149" s="438">
        <f>SUM(C113:C148)</f>
        <v>0</v>
      </c>
      <c r="D149" s="438">
        <f t="shared" ref="D149:AL149" si="83">SUM(D113:D148)</f>
        <v>0</v>
      </c>
      <c r="E149" s="438">
        <f t="shared" si="83"/>
        <v>0</v>
      </c>
      <c r="F149" s="438">
        <f t="shared" si="83"/>
        <v>0</v>
      </c>
      <c r="G149" s="438">
        <f t="shared" si="83"/>
        <v>0</v>
      </c>
      <c r="H149" s="438">
        <f t="shared" si="83"/>
        <v>0</v>
      </c>
      <c r="I149" s="438">
        <f t="shared" si="83"/>
        <v>0</v>
      </c>
      <c r="J149" s="438">
        <f t="shared" si="83"/>
        <v>0</v>
      </c>
      <c r="K149" s="438">
        <f t="shared" si="83"/>
        <v>0</v>
      </c>
      <c r="L149" s="438">
        <f t="shared" si="83"/>
        <v>0</v>
      </c>
      <c r="M149" s="438">
        <f t="shared" si="83"/>
        <v>0</v>
      </c>
      <c r="N149" s="438">
        <f t="shared" si="83"/>
        <v>0</v>
      </c>
      <c r="O149" s="438">
        <f t="shared" si="83"/>
        <v>0</v>
      </c>
      <c r="P149" s="438">
        <f t="shared" si="83"/>
        <v>0</v>
      </c>
      <c r="Q149" s="438">
        <f t="shared" si="83"/>
        <v>0</v>
      </c>
      <c r="R149" s="438">
        <f t="shared" si="83"/>
        <v>0</v>
      </c>
      <c r="S149" s="438">
        <f t="shared" si="83"/>
        <v>0</v>
      </c>
      <c r="T149" s="438">
        <f t="shared" si="83"/>
        <v>0</v>
      </c>
      <c r="U149" s="438">
        <f t="shared" si="83"/>
        <v>0</v>
      </c>
      <c r="V149" s="438">
        <f t="shared" si="83"/>
        <v>0</v>
      </c>
      <c r="W149" s="438">
        <f t="shared" si="83"/>
        <v>0</v>
      </c>
      <c r="X149" s="438">
        <f t="shared" si="83"/>
        <v>0</v>
      </c>
      <c r="Y149" s="438">
        <f t="shared" si="83"/>
        <v>0</v>
      </c>
      <c r="Z149" s="438">
        <f t="shared" si="83"/>
        <v>0</v>
      </c>
      <c r="AA149" s="438">
        <f t="shared" si="83"/>
        <v>0</v>
      </c>
      <c r="AB149" s="438">
        <f t="shared" si="83"/>
        <v>0</v>
      </c>
      <c r="AC149" s="438">
        <f t="shared" si="83"/>
        <v>0</v>
      </c>
      <c r="AD149" s="438">
        <f t="shared" si="83"/>
        <v>0</v>
      </c>
      <c r="AE149" s="438">
        <f t="shared" si="83"/>
        <v>0</v>
      </c>
      <c r="AF149" s="438">
        <f t="shared" si="83"/>
        <v>0</v>
      </c>
      <c r="AG149" s="438">
        <f t="shared" si="83"/>
        <v>0</v>
      </c>
      <c r="AH149" s="438">
        <f t="shared" si="83"/>
        <v>0</v>
      </c>
      <c r="AI149" s="438">
        <f t="shared" si="83"/>
        <v>0</v>
      </c>
      <c r="AJ149" s="438">
        <f t="shared" si="83"/>
        <v>0</v>
      </c>
      <c r="AK149" s="438">
        <f t="shared" si="83"/>
        <v>0</v>
      </c>
      <c r="AL149" s="438">
        <f t="shared" si="83"/>
        <v>0</v>
      </c>
      <c r="AM149" s="438">
        <f>SUM(AM113:AM148)</f>
        <v>0</v>
      </c>
      <c r="AN149" s="634"/>
    </row>
    <row r="150" spans="1:40" s="439" customFormat="1">
      <c r="A150" s="598">
        <v>38</v>
      </c>
      <c r="B150" s="599" t="s">
        <v>550</v>
      </c>
      <c r="C150" s="440">
        <v>0</v>
      </c>
      <c r="D150" s="440">
        <v>0</v>
      </c>
      <c r="E150" s="440">
        <v>0</v>
      </c>
      <c r="F150" s="440">
        <v>0</v>
      </c>
      <c r="G150" s="440">
        <v>0</v>
      </c>
      <c r="H150" s="440">
        <v>0</v>
      </c>
      <c r="I150" s="440">
        <v>0</v>
      </c>
      <c r="J150" s="440">
        <v>0</v>
      </c>
      <c r="K150" s="440">
        <v>0</v>
      </c>
      <c r="L150" s="440">
        <v>0</v>
      </c>
      <c r="M150" s="440">
        <v>0</v>
      </c>
      <c r="N150" s="440">
        <v>0</v>
      </c>
      <c r="O150" s="440">
        <v>0</v>
      </c>
      <c r="P150" s="440">
        <v>0</v>
      </c>
      <c r="Q150" s="440">
        <v>0</v>
      </c>
      <c r="R150" s="440">
        <v>0</v>
      </c>
      <c r="S150" s="440">
        <v>0</v>
      </c>
      <c r="T150" s="440">
        <v>0</v>
      </c>
      <c r="U150" s="440">
        <v>0</v>
      </c>
      <c r="V150" s="440">
        <v>0</v>
      </c>
      <c r="W150" s="440">
        <v>0</v>
      </c>
      <c r="X150" s="440">
        <v>0</v>
      </c>
      <c r="Y150" s="440">
        <v>0</v>
      </c>
      <c r="Z150" s="440">
        <v>0</v>
      </c>
      <c r="AA150" s="440">
        <v>0</v>
      </c>
      <c r="AB150" s="440">
        <v>0</v>
      </c>
      <c r="AC150" s="440">
        <v>0</v>
      </c>
      <c r="AD150" s="440">
        <v>0</v>
      </c>
      <c r="AE150" s="440">
        <v>0</v>
      </c>
      <c r="AF150" s="440">
        <v>0</v>
      </c>
      <c r="AG150" s="440">
        <v>0</v>
      </c>
      <c r="AH150" s="440">
        <v>0</v>
      </c>
      <c r="AI150" s="440">
        <v>0</v>
      </c>
      <c r="AJ150" s="440">
        <v>0</v>
      </c>
      <c r="AK150" s="440">
        <v>0</v>
      </c>
      <c r="AL150" s="440">
        <v>0</v>
      </c>
      <c r="AM150" s="438">
        <f>SUM(C150:AL150)</f>
        <v>0</v>
      </c>
      <c r="AN150" s="634"/>
    </row>
    <row r="151" spans="1:40" s="439" customFormat="1">
      <c r="A151" s="598">
        <v>39</v>
      </c>
      <c r="B151" s="599" t="s">
        <v>607</v>
      </c>
      <c r="C151" s="440">
        <v>0</v>
      </c>
      <c r="D151" s="440">
        <v>0</v>
      </c>
      <c r="E151" s="440">
        <v>0</v>
      </c>
      <c r="F151" s="440">
        <v>0</v>
      </c>
      <c r="G151" s="440">
        <v>0</v>
      </c>
      <c r="H151" s="440">
        <v>0</v>
      </c>
      <c r="I151" s="440">
        <v>0</v>
      </c>
      <c r="J151" s="440">
        <v>0</v>
      </c>
      <c r="K151" s="440">
        <v>0</v>
      </c>
      <c r="L151" s="440">
        <v>0</v>
      </c>
      <c r="M151" s="440">
        <v>0</v>
      </c>
      <c r="N151" s="440">
        <v>0</v>
      </c>
      <c r="O151" s="440">
        <v>0</v>
      </c>
      <c r="P151" s="440">
        <v>0</v>
      </c>
      <c r="Q151" s="440">
        <v>0</v>
      </c>
      <c r="R151" s="440">
        <v>0</v>
      </c>
      <c r="S151" s="440">
        <v>0</v>
      </c>
      <c r="T151" s="440">
        <v>0</v>
      </c>
      <c r="U151" s="440">
        <v>0</v>
      </c>
      <c r="V151" s="440">
        <v>0</v>
      </c>
      <c r="W151" s="440">
        <v>0</v>
      </c>
      <c r="X151" s="440">
        <v>0</v>
      </c>
      <c r="Y151" s="440">
        <v>0</v>
      </c>
      <c r="Z151" s="440">
        <v>0</v>
      </c>
      <c r="AA151" s="440">
        <v>0</v>
      </c>
      <c r="AB151" s="440">
        <v>0</v>
      </c>
      <c r="AC151" s="440">
        <v>0</v>
      </c>
      <c r="AD151" s="440">
        <v>0</v>
      </c>
      <c r="AE151" s="440">
        <v>0</v>
      </c>
      <c r="AF151" s="440">
        <v>0</v>
      </c>
      <c r="AG151" s="440">
        <v>0</v>
      </c>
      <c r="AH151" s="440">
        <v>0</v>
      </c>
      <c r="AI151" s="440">
        <v>0</v>
      </c>
      <c r="AJ151" s="440">
        <v>0</v>
      </c>
      <c r="AK151" s="440">
        <v>0</v>
      </c>
      <c r="AL151" s="440">
        <v>0</v>
      </c>
      <c r="AM151" s="438">
        <f>SUM(C151:AL151)</f>
        <v>0</v>
      </c>
      <c r="AN151" s="634"/>
    </row>
    <row r="152" spans="1:40" s="439" customFormat="1" ht="28.5" customHeight="1">
      <c r="A152" s="598">
        <v>40</v>
      </c>
      <c r="B152" s="599" t="s">
        <v>608</v>
      </c>
      <c r="C152" s="438">
        <f>SUM(C149:C151)</f>
        <v>0</v>
      </c>
      <c r="D152" s="438">
        <f t="shared" ref="D152" si="84">SUM(D149:D151)</f>
        <v>0</v>
      </c>
      <c r="E152" s="438">
        <f t="shared" ref="E152" si="85">SUM(E149:E151)</f>
        <v>0</v>
      </c>
      <c r="F152" s="438">
        <f t="shared" ref="F152" si="86">SUM(F149:F151)</f>
        <v>0</v>
      </c>
      <c r="G152" s="438">
        <f t="shared" ref="G152" si="87">SUM(G149:G151)</f>
        <v>0</v>
      </c>
      <c r="H152" s="438">
        <f t="shared" ref="H152" si="88">SUM(H149:H151)</f>
        <v>0</v>
      </c>
      <c r="I152" s="438">
        <f t="shared" ref="I152" si="89">SUM(I149:I151)</f>
        <v>0</v>
      </c>
      <c r="J152" s="438">
        <f t="shared" ref="J152" si="90">SUM(J149:J151)</f>
        <v>0</v>
      </c>
      <c r="K152" s="438">
        <f t="shared" ref="K152" si="91">SUM(K149:K151)</f>
        <v>0</v>
      </c>
      <c r="L152" s="438">
        <f t="shared" ref="L152" si="92">SUM(L149:L151)</f>
        <v>0</v>
      </c>
      <c r="M152" s="438">
        <f t="shared" ref="M152" si="93">SUM(M149:M151)</f>
        <v>0</v>
      </c>
      <c r="N152" s="438">
        <f t="shared" ref="N152" si="94">SUM(N149:N151)</f>
        <v>0</v>
      </c>
      <c r="O152" s="438">
        <f t="shared" ref="O152" si="95">SUM(O149:O151)</f>
        <v>0</v>
      </c>
      <c r="P152" s="438">
        <f t="shared" ref="P152" si="96">SUM(P149:P151)</f>
        <v>0</v>
      </c>
      <c r="Q152" s="438">
        <f t="shared" ref="Q152" si="97">SUM(Q149:Q151)</f>
        <v>0</v>
      </c>
      <c r="R152" s="438">
        <f t="shared" ref="R152" si="98">SUM(R149:R151)</f>
        <v>0</v>
      </c>
      <c r="S152" s="438">
        <f t="shared" ref="S152" si="99">SUM(S149:S151)</f>
        <v>0</v>
      </c>
      <c r="T152" s="438">
        <f t="shared" ref="T152" si="100">SUM(T149:T151)</f>
        <v>0</v>
      </c>
      <c r="U152" s="438">
        <f t="shared" ref="U152" si="101">SUM(U149:U151)</f>
        <v>0</v>
      </c>
      <c r="V152" s="438">
        <f t="shared" ref="V152" si="102">SUM(V149:V151)</f>
        <v>0</v>
      </c>
      <c r="W152" s="438">
        <f t="shared" ref="W152" si="103">SUM(W149:W151)</f>
        <v>0</v>
      </c>
      <c r="X152" s="438">
        <f t="shared" ref="X152" si="104">SUM(X149:X151)</f>
        <v>0</v>
      </c>
      <c r="Y152" s="438">
        <f t="shared" ref="Y152" si="105">SUM(Y149:Y151)</f>
        <v>0</v>
      </c>
      <c r="Z152" s="438">
        <f t="shared" ref="Z152" si="106">SUM(Z149:Z151)</f>
        <v>0</v>
      </c>
      <c r="AA152" s="438">
        <f t="shared" ref="AA152" si="107">SUM(AA149:AA151)</f>
        <v>0</v>
      </c>
      <c r="AB152" s="438">
        <f t="shared" ref="AB152" si="108">SUM(AB149:AB151)</f>
        <v>0</v>
      </c>
      <c r="AC152" s="438">
        <f t="shared" ref="AC152" si="109">SUM(AC149:AC151)</f>
        <v>0</v>
      </c>
      <c r="AD152" s="438">
        <f t="shared" ref="AD152" si="110">SUM(AD149:AD151)</f>
        <v>0</v>
      </c>
      <c r="AE152" s="438">
        <f t="shared" ref="AE152" si="111">SUM(AE149:AE151)</f>
        <v>0</v>
      </c>
      <c r="AF152" s="438">
        <f t="shared" ref="AF152" si="112">SUM(AF149:AF151)</f>
        <v>0</v>
      </c>
      <c r="AG152" s="438">
        <f t="shared" ref="AG152" si="113">SUM(AG149:AG151)</f>
        <v>0</v>
      </c>
      <c r="AH152" s="438">
        <f t="shared" ref="AH152" si="114">SUM(AH149:AH151)</f>
        <v>0</v>
      </c>
      <c r="AI152" s="438">
        <f t="shared" ref="AI152" si="115">SUM(AI149:AI151)</f>
        <v>0</v>
      </c>
      <c r="AJ152" s="438">
        <f t="shared" ref="AJ152" si="116">SUM(AJ149:AJ151)</f>
        <v>0</v>
      </c>
      <c r="AK152" s="438">
        <f t="shared" ref="AK152" si="117">SUM(AK149:AK151)</f>
        <v>0</v>
      </c>
      <c r="AL152" s="438">
        <f t="shared" ref="AL152" si="118">SUM(AL149:AL151)</f>
        <v>0</v>
      </c>
      <c r="AM152" s="438">
        <f>SUM(AM149:AM151)</f>
        <v>0</v>
      </c>
      <c r="AN152" s="634"/>
    </row>
    <row r="153" spans="1:40" s="439" customFormat="1" ht="25.5">
      <c r="A153" s="598">
        <v>41</v>
      </c>
      <c r="B153" s="599" t="s">
        <v>551</v>
      </c>
      <c r="C153" s="440">
        <v>0</v>
      </c>
      <c r="D153" s="440">
        <v>0</v>
      </c>
      <c r="E153" s="440">
        <v>0</v>
      </c>
      <c r="F153" s="440">
        <v>0</v>
      </c>
      <c r="G153" s="440">
        <v>0</v>
      </c>
      <c r="H153" s="440">
        <v>0</v>
      </c>
      <c r="I153" s="440">
        <v>0</v>
      </c>
      <c r="J153" s="440">
        <v>0</v>
      </c>
      <c r="K153" s="440">
        <v>0</v>
      </c>
      <c r="L153" s="440">
        <v>0</v>
      </c>
      <c r="M153" s="440">
        <v>0</v>
      </c>
      <c r="N153" s="440">
        <v>0</v>
      </c>
      <c r="O153" s="440">
        <v>0</v>
      </c>
      <c r="P153" s="440">
        <v>0</v>
      </c>
      <c r="Q153" s="440">
        <v>0</v>
      </c>
      <c r="R153" s="440">
        <v>0</v>
      </c>
      <c r="S153" s="440">
        <v>0</v>
      </c>
      <c r="T153" s="440">
        <v>0</v>
      </c>
      <c r="U153" s="440">
        <v>0</v>
      </c>
      <c r="V153" s="440">
        <v>0</v>
      </c>
      <c r="W153" s="440">
        <v>0</v>
      </c>
      <c r="X153" s="440">
        <v>0</v>
      </c>
      <c r="Y153" s="440">
        <v>0</v>
      </c>
      <c r="Z153" s="440">
        <v>0</v>
      </c>
      <c r="AA153" s="440">
        <v>0</v>
      </c>
      <c r="AB153" s="440">
        <v>0</v>
      </c>
      <c r="AC153" s="440">
        <v>0</v>
      </c>
      <c r="AD153" s="440">
        <v>0</v>
      </c>
      <c r="AE153" s="440">
        <v>0</v>
      </c>
      <c r="AF153" s="440">
        <v>0</v>
      </c>
      <c r="AG153" s="440">
        <v>0</v>
      </c>
      <c r="AH153" s="440">
        <v>0</v>
      </c>
      <c r="AI153" s="440">
        <v>0</v>
      </c>
      <c r="AJ153" s="440">
        <v>0</v>
      </c>
      <c r="AK153" s="440">
        <v>0</v>
      </c>
      <c r="AL153" s="440">
        <v>0</v>
      </c>
      <c r="AM153" s="438">
        <f>SUM(C153:AL153)</f>
        <v>0</v>
      </c>
      <c r="AN153" s="634"/>
    </row>
    <row r="154" spans="1:40" s="439" customFormat="1" ht="28.5" customHeight="1">
      <c r="A154" s="598">
        <v>42</v>
      </c>
      <c r="B154" s="599" t="s">
        <v>552</v>
      </c>
      <c r="C154" s="438">
        <f>SUM(C152:C153)</f>
        <v>0</v>
      </c>
      <c r="D154" s="438">
        <f t="shared" ref="D154" si="119">SUM(D152:D153)</f>
        <v>0</v>
      </c>
      <c r="E154" s="438">
        <f t="shared" ref="E154" si="120">SUM(E152:E153)</f>
        <v>0</v>
      </c>
      <c r="F154" s="438">
        <f t="shared" ref="F154" si="121">SUM(F152:F153)</f>
        <v>0</v>
      </c>
      <c r="G154" s="438">
        <f t="shared" ref="G154" si="122">SUM(G152:G153)</f>
        <v>0</v>
      </c>
      <c r="H154" s="438">
        <f t="shared" ref="H154" si="123">SUM(H152:H153)</f>
        <v>0</v>
      </c>
      <c r="I154" s="438">
        <f t="shared" ref="I154" si="124">SUM(I152:I153)</f>
        <v>0</v>
      </c>
      <c r="J154" s="438">
        <f t="shared" ref="J154" si="125">SUM(J152:J153)</f>
        <v>0</v>
      </c>
      <c r="K154" s="438">
        <f t="shared" ref="K154" si="126">SUM(K152:K153)</f>
        <v>0</v>
      </c>
      <c r="L154" s="438">
        <f t="shared" ref="L154" si="127">SUM(L152:L153)</f>
        <v>0</v>
      </c>
      <c r="M154" s="438">
        <f t="shared" ref="M154" si="128">SUM(M152:M153)</f>
        <v>0</v>
      </c>
      <c r="N154" s="438">
        <f t="shared" ref="N154" si="129">SUM(N152:N153)</f>
        <v>0</v>
      </c>
      <c r="O154" s="438">
        <f t="shared" ref="O154" si="130">SUM(O152:O153)</f>
        <v>0</v>
      </c>
      <c r="P154" s="438">
        <f t="shared" ref="P154" si="131">SUM(P152:P153)</f>
        <v>0</v>
      </c>
      <c r="Q154" s="438">
        <f t="shared" ref="Q154" si="132">SUM(Q152:Q153)</f>
        <v>0</v>
      </c>
      <c r="R154" s="438">
        <f t="shared" ref="R154" si="133">SUM(R152:R153)</f>
        <v>0</v>
      </c>
      <c r="S154" s="438">
        <f t="shared" ref="S154" si="134">SUM(S152:S153)</f>
        <v>0</v>
      </c>
      <c r="T154" s="438">
        <f t="shared" ref="T154" si="135">SUM(T152:T153)</f>
        <v>0</v>
      </c>
      <c r="U154" s="438">
        <f t="shared" ref="U154" si="136">SUM(U152:U153)</f>
        <v>0</v>
      </c>
      <c r="V154" s="438">
        <f t="shared" ref="V154" si="137">SUM(V152:V153)</f>
        <v>0</v>
      </c>
      <c r="W154" s="438">
        <f t="shared" ref="W154" si="138">SUM(W152:W153)</f>
        <v>0</v>
      </c>
      <c r="X154" s="438">
        <f t="shared" ref="X154" si="139">SUM(X152:X153)</f>
        <v>0</v>
      </c>
      <c r="Y154" s="438">
        <f t="shared" ref="Y154" si="140">SUM(Y152:Y153)</f>
        <v>0</v>
      </c>
      <c r="Z154" s="438">
        <f t="shared" ref="Z154" si="141">SUM(Z152:Z153)</f>
        <v>0</v>
      </c>
      <c r="AA154" s="438">
        <f t="shared" ref="AA154" si="142">SUM(AA152:AA153)</f>
        <v>0</v>
      </c>
      <c r="AB154" s="438">
        <f t="shared" ref="AB154" si="143">SUM(AB152:AB153)</f>
        <v>0</v>
      </c>
      <c r="AC154" s="438">
        <f t="shared" ref="AC154" si="144">SUM(AC152:AC153)</f>
        <v>0</v>
      </c>
      <c r="AD154" s="438">
        <f t="shared" ref="AD154" si="145">SUM(AD152:AD153)</f>
        <v>0</v>
      </c>
      <c r="AE154" s="438">
        <f t="shared" ref="AE154" si="146">SUM(AE152:AE153)</f>
        <v>0</v>
      </c>
      <c r="AF154" s="438">
        <f t="shared" ref="AF154" si="147">SUM(AF152:AF153)</f>
        <v>0</v>
      </c>
      <c r="AG154" s="438">
        <f t="shared" ref="AG154" si="148">SUM(AG152:AG153)</f>
        <v>0</v>
      </c>
      <c r="AH154" s="438">
        <f t="shared" ref="AH154" si="149">SUM(AH152:AH153)</f>
        <v>0</v>
      </c>
      <c r="AI154" s="438">
        <f t="shared" ref="AI154" si="150">SUM(AI152:AI153)</f>
        <v>0</v>
      </c>
      <c r="AJ154" s="438">
        <f t="shared" ref="AJ154" si="151">SUM(AJ152:AJ153)</f>
        <v>0</v>
      </c>
      <c r="AK154" s="438">
        <f>SUM(AK152:AK153)</f>
        <v>0</v>
      </c>
      <c r="AL154" s="438">
        <f t="shared" ref="AL154" si="152">SUM(AL152:AL153)</f>
        <v>0</v>
      </c>
      <c r="AM154" s="438">
        <f>SUM(AM152:AM153)</f>
        <v>0</v>
      </c>
      <c r="AN154" s="634"/>
    </row>
    <row r="157" spans="1:40" ht="30.75" customHeight="1">
      <c r="A157" s="1195" t="s">
        <v>193</v>
      </c>
      <c r="B157" s="1196"/>
      <c r="C157" s="89" t="s">
        <v>189</v>
      </c>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8"/>
      <c r="AM157" s="1193" t="s">
        <v>190</v>
      </c>
    </row>
    <row r="158" spans="1:40" ht="30.75" customHeight="1">
      <c r="A158" s="62" t="s">
        <v>188</v>
      </c>
      <c r="B158" s="61" t="s">
        <v>67</v>
      </c>
      <c r="C158" s="91">
        <f t="shared" ref="C158:AL158" si="153">C112</f>
        <v>44469</v>
      </c>
      <c r="D158" s="91">
        <f t="shared" si="153"/>
        <v>44409</v>
      </c>
      <c r="E158" s="91">
        <f t="shared" si="153"/>
        <v>44378</v>
      </c>
      <c r="F158" s="91">
        <f t="shared" si="153"/>
        <v>44348</v>
      </c>
      <c r="G158" s="91">
        <f t="shared" si="153"/>
        <v>44317</v>
      </c>
      <c r="H158" s="91">
        <f t="shared" si="153"/>
        <v>44287</v>
      </c>
      <c r="I158" s="91">
        <f t="shared" si="153"/>
        <v>44256</v>
      </c>
      <c r="J158" s="91">
        <f t="shared" si="153"/>
        <v>44228</v>
      </c>
      <c r="K158" s="91">
        <f t="shared" si="153"/>
        <v>44197</v>
      </c>
      <c r="L158" s="91">
        <f t="shared" si="153"/>
        <v>44166</v>
      </c>
      <c r="M158" s="91">
        <f t="shared" si="153"/>
        <v>44136</v>
      </c>
      <c r="N158" s="91">
        <f t="shared" si="153"/>
        <v>44105</v>
      </c>
      <c r="O158" s="91">
        <f t="shared" si="153"/>
        <v>44075</v>
      </c>
      <c r="P158" s="91">
        <f t="shared" si="153"/>
        <v>44044</v>
      </c>
      <c r="Q158" s="91">
        <f t="shared" si="153"/>
        <v>44013</v>
      </c>
      <c r="R158" s="91">
        <f t="shared" si="153"/>
        <v>43983</v>
      </c>
      <c r="S158" s="91">
        <f t="shared" si="153"/>
        <v>43952</v>
      </c>
      <c r="T158" s="91">
        <f t="shared" si="153"/>
        <v>43922</v>
      </c>
      <c r="U158" s="91">
        <f t="shared" si="153"/>
        <v>43891</v>
      </c>
      <c r="V158" s="91">
        <f t="shared" si="153"/>
        <v>43862</v>
      </c>
      <c r="W158" s="91">
        <f t="shared" si="153"/>
        <v>43831</v>
      </c>
      <c r="X158" s="91">
        <f t="shared" si="153"/>
        <v>43800</v>
      </c>
      <c r="Y158" s="91">
        <f t="shared" si="153"/>
        <v>43770</v>
      </c>
      <c r="Z158" s="91">
        <f t="shared" si="153"/>
        <v>43739</v>
      </c>
      <c r="AA158" s="91">
        <f t="shared" si="153"/>
        <v>43709</v>
      </c>
      <c r="AB158" s="91">
        <f t="shared" si="153"/>
        <v>43678</v>
      </c>
      <c r="AC158" s="91">
        <f t="shared" si="153"/>
        <v>43647</v>
      </c>
      <c r="AD158" s="91">
        <f t="shared" si="153"/>
        <v>43617</v>
      </c>
      <c r="AE158" s="91">
        <f t="shared" si="153"/>
        <v>43586</v>
      </c>
      <c r="AF158" s="91">
        <f t="shared" si="153"/>
        <v>43556</v>
      </c>
      <c r="AG158" s="91">
        <f t="shared" si="153"/>
        <v>43525</v>
      </c>
      <c r="AH158" s="91">
        <f t="shared" si="153"/>
        <v>43497</v>
      </c>
      <c r="AI158" s="91">
        <f t="shared" si="153"/>
        <v>43466</v>
      </c>
      <c r="AJ158" s="91">
        <f t="shared" si="153"/>
        <v>43435</v>
      </c>
      <c r="AK158" s="91">
        <f t="shared" si="153"/>
        <v>43405</v>
      </c>
      <c r="AL158" s="91">
        <f t="shared" si="153"/>
        <v>43374</v>
      </c>
      <c r="AM158" s="1194"/>
    </row>
    <row r="159" spans="1:40">
      <c r="A159" s="63">
        <v>1</v>
      </c>
      <c r="B159" s="91">
        <f t="shared" ref="B159:B194" si="154">B113</f>
        <v>44469</v>
      </c>
      <c r="C159" s="280">
        <v>0</v>
      </c>
      <c r="D159" s="280">
        <v>0</v>
      </c>
      <c r="E159" s="280">
        <v>0</v>
      </c>
      <c r="F159" s="280">
        <v>0</v>
      </c>
      <c r="G159" s="280">
        <v>0</v>
      </c>
      <c r="H159" s="280">
        <v>0</v>
      </c>
      <c r="I159" s="280">
        <v>0</v>
      </c>
      <c r="J159" s="280">
        <v>0</v>
      </c>
      <c r="K159" s="280">
        <v>0</v>
      </c>
      <c r="L159" s="280">
        <v>0</v>
      </c>
      <c r="M159" s="280">
        <v>0</v>
      </c>
      <c r="N159" s="280">
        <v>0</v>
      </c>
      <c r="O159" s="280">
        <v>0</v>
      </c>
      <c r="P159" s="280">
        <v>0</v>
      </c>
      <c r="Q159" s="280">
        <v>0</v>
      </c>
      <c r="R159" s="280">
        <v>0</v>
      </c>
      <c r="S159" s="280">
        <v>0</v>
      </c>
      <c r="T159" s="280">
        <v>0</v>
      </c>
      <c r="U159" s="280">
        <v>0</v>
      </c>
      <c r="V159" s="280">
        <v>0</v>
      </c>
      <c r="W159" s="280">
        <v>0</v>
      </c>
      <c r="X159" s="280">
        <v>0</v>
      </c>
      <c r="Y159" s="280">
        <v>0</v>
      </c>
      <c r="Z159" s="280">
        <v>0</v>
      </c>
      <c r="AA159" s="280">
        <v>0</v>
      </c>
      <c r="AB159" s="280">
        <v>0</v>
      </c>
      <c r="AC159" s="280">
        <v>0</v>
      </c>
      <c r="AD159" s="280">
        <v>0</v>
      </c>
      <c r="AE159" s="280">
        <v>0</v>
      </c>
      <c r="AF159" s="280">
        <v>0</v>
      </c>
      <c r="AG159" s="280">
        <v>0</v>
      </c>
      <c r="AH159" s="280">
        <v>0</v>
      </c>
      <c r="AI159" s="280">
        <v>0</v>
      </c>
      <c r="AJ159" s="280">
        <v>0</v>
      </c>
      <c r="AK159" s="280">
        <v>0</v>
      </c>
      <c r="AL159" s="280">
        <v>0</v>
      </c>
      <c r="AM159" s="74">
        <f>SUM(C159:AL159)</f>
        <v>0</v>
      </c>
    </row>
    <row r="160" spans="1:40">
      <c r="A160" s="63">
        <v>2</v>
      </c>
      <c r="B160" s="91">
        <f t="shared" si="154"/>
        <v>44409</v>
      </c>
      <c r="C160" s="876"/>
      <c r="D160" s="280">
        <v>0</v>
      </c>
      <c r="E160" s="280">
        <v>0</v>
      </c>
      <c r="F160" s="280">
        <v>0</v>
      </c>
      <c r="G160" s="280">
        <v>0</v>
      </c>
      <c r="H160" s="280">
        <v>0</v>
      </c>
      <c r="I160" s="280">
        <v>0</v>
      </c>
      <c r="J160" s="280">
        <v>0</v>
      </c>
      <c r="K160" s="280">
        <v>0</v>
      </c>
      <c r="L160" s="280">
        <v>0</v>
      </c>
      <c r="M160" s="280">
        <v>0</v>
      </c>
      <c r="N160" s="280">
        <v>0</v>
      </c>
      <c r="O160" s="280">
        <v>0</v>
      </c>
      <c r="P160" s="280">
        <v>0</v>
      </c>
      <c r="Q160" s="280">
        <v>0</v>
      </c>
      <c r="R160" s="280">
        <v>0</v>
      </c>
      <c r="S160" s="280">
        <v>0</v>
      </c>
      <c r="T160" s="280">
        <v>0</v>
      </c>
      <c r="U160" s="280">
        <v>0</v>
      </c>
      <c r="V160" s="280">
        <v>0</v>
      </c>
      <c r="W160" s="280">
        <v>0</v>
      </c>
      <c r="X160" s="280">
        <v>0</v>
      </c>
      <c r="Y160" s="280">
        <v>0</v>
      </c>
      <c r="Z160" s="280">
        <v>0</v>
      </c>
      <c r="AA160" s="280">
        <v>0</v>
      </c>
      <c r="AB160" s="280">
        <v>0</v>
      </c>
      <c r="AC160" s="280">
        <v>0</v>
      </c>
      <c r="AD160" s="280">
        <v>0</v>
      </c>
      <c r="AE160" s="280">
        <v>0</v>
      </c>
      <c r="AF160" s="280">
        <v>0</v>
      </c>
      <c r="AG160" s="280">
        <v>0</v>
      </c>
      <c r="AH160" s="280">
        <v>0</v>
      </c>
      <c r="AI160" s="280">
        <v>0</v>
      </c>
      <c r="AJ160" s="280">
        <v>0</v>
      </c>
      <c r="AK160" s="280">
        <v>0</v>
      </c>
      <c r="AL160" s="280">
        <v>0</v>
      </c>
      <c r="AM160" s="74">
        <f t="shared" ref="AM160:AM194" si="155">SUM(C160:AL160)</f>
        <v>0</v>
      </c>
    </row>
    <row r="161" spans="1:39">
      <c r="A161" s="63">
        <v>3</v>
      </c>
      <c r="B161" s="91">
        <f t="shared" si="154"/>
        <v>44378</v>
      </c>
      <c r="C161" s="876"/>
      <c r="D161" s="876"/>
      <c r="E161" s="280">
        <v>0</v>
      </c>
      <c r="F161" s="280">
        <v>0</v>
      </c>
      <c r="G161" s="280">
        <v>0</v>
      </c>
      <c r="H161" s="280">
        <v>0</v>
      </c>
      <c r="I161" s="280">
        <v>0</v>
      </c>
      <c r="J161" s="280">
        <v>0</v>
      </c>
      <c r="K161" s="280">
        <v>0</v>
      </c>
      <c r="L161" s="280">
        <v>0</v>
      </c>
      <c r="M161" s="280">
        <v>0</v>
      </c>
      <c r="N161" s="280">
        <v>0</v>
      </c>
      <c r="O161" s="280">
        <v>0</v>
      </c>
      <c r="P161" s="280">
        <v>0</v>
      </c>
      <c r="Q161" s="280">
        <v>0</v>
      </c>
      <c r="R161" s="280">
        <v>0</v>
      </c>
      <c r="S161" s="280">
        <v>0</v>
      </c>
      <c r="T161" s="280">
        <v>0</v>
      </c>
      <c r="U161" s="280">
        <v>0</v>
      </c>
      <c r="V161" s="280">
        <v>0</v>
      </c>
      <c r="W161" s="280">
        <v>0</v>
      </c>
      <c r="X161" s="280">
        <v>0</v>
      </c>
      <c r="Y161" s="280">
        <v>0</v>
      </c>
      <c r="Z161" s="280">
        <v>0</v>
      </c>
      <c r="AA161" s="280">
        <v>0</v>
      </c>
      <c r="AB161" s="280">
        <v>0</v>
      </c>
      <c r="AC161" s="280">
        <v>0</v>
      </c>
      <c r="AD161" s="280">
        <v>0</v>
      </c>
      <c r="AE161" s="280">
        <v>0</v>
      </c>
      <c r="AF161" s="280">
        <v>0</v>
      </c>
      <c r="AG161" s="280">
        <v>0</v>
      </c>
      <c r="AH161" s="280">
        <v>0</v>
      </c>
      <c r="AI161" s="280">
        <v>0</v>
      </c>
      <c r="AJ161" s="280">
        <v>0</v>
      </c>
      <c r="AK161" s="280">
        <v>0</v>
      </c>
      <c r="AL161" s="280">
        <v>0</v>
      </c>
      <c r="AM161" s="74">
        <f t="shared" si="155"/>
        <v>0</v>
      </c>
    </row>
    <row r="162" spans="1:39">
      <c r="A162" s="63">
        <v>4</v>
      </c>
      <c r="B162" s="91">
        <f t="shared" si="154"/>
        <v>44348</v>
      </c>
      <c r="C162" s="876"/>
      <c r="D162" s="876"/>
      <c r="E162" s="876"/>
      <c r="F162" s="280">
        <v>0</v>
      </c>
      <c r="G162" s="280">
        <v>0</v>
      </c>
      <c r="H162" s="280">
        <v>0</v>
      </c>
      <c r="I162" s="280">
        <v>0</v>
      </c>
      <c r="J162" s="280">
        <v>0</v>
      </c>
      <c r="K162" s="280">
        <v>0</v>
      </c>
      <c r="L162" s="280">
        <v>0</v>
      </c>
      <c r="M162" s="280">
        <v>0</v>
      </c>
      <c r="N162" s="280">
        <v>0</v>
      </c>
      <c r="O162" s="280">
        <v>0</v>
      </c>
      <c r="P162" s="280">
        <v>0</v>
      </c>
      <c r="Q162" s="280">
        <v>0</v>
      </c>
      <c r="R162" s="280">
        <v>0</v>
      </c>
      <c r="S162" s="280">
        <v>0</v>
      </c>
      <c r="T162" s="280">
        <v>0</v>
      </c>
      <c r="U162" s="280">
        <v>0</v>
      </c>
      <c r="V162" s="280">
        <v>0</v>
      </c>
      <c r="W162" s="280">
        <v>0</v>
      </c>
      <c r="X162" s="280">
        <v>0</v>
      </c>
      <c r="Y162" s="280">
        <v>0</v>
      </c>
      <c r="Z162" s="280">
        <v>0</v>
      </c>
      <c r="AA162" s="280">
        <v>0</v>
      </c>
      <c r="AB162" s="280">
        <v>0</v>
      </c>
      <c r="AC162" s="280">
        <v>0</v>
      </c>
      <c r="AD162" s="280">
        <v>0</v>
      </c>
      <c r="AE162" s="280">
        <v>0</v>
      </c>
      <c r="AF162" s="280">
        <v>0</v>
      </c>
      <c r="AG162" s="280">
        <v>0</v>
      </c>
      <c r="AH162" s="280">
        <v>0</v>
      </c>
      <c r="AI162" s="280">
        <v>0</v>
      </c>
      <c r="AJ162" s="280">
        <v>0</v>
      </c>
      <c r="AK162" s="280">
        <v>0</v>
      </c>
      <c r="AL162" s="280">
        <v>0</v>
      </c>
      <c r="AM162" s="74">
        <f t="shared" si="155"/>
        <v>0</v>
      </c>
    </row>
    <row r="163" spans="1:39">
      <c r="A163" s="63">
        <v>5</v>
      </c>
      <c r="B163" s="91">
        <f t="shared" si="154"/>
        <v>44317</v>
      </c>
      <c r="C163" s="876"/>
      <c r="D163" s="876"/>
      <c r="E163" s="876"/>
      <c r="F163" s="876"/>
      <c r="G163" s="280">
        <v>0</v>
      </c>
      <c r="H163" s="280">
        <v>0</v>
      </c>
      <c r="I163" s="280">
        <v>0</v>
      </c>
      <c r="J163" s="280">
        <v>0</v>
      </c>
      <c r="K163" s="280">
        <v>0</v>
      </c>
      <c r="L163" s="280">
        <v>0</v>
      </c>
      <c r="M163" s="280">
        <v>0</v>
      </c>
      <c r="N163" s="280">
        <v>0</v>
      </c>
      <c r="O163" s="280">
        <v>0</v>
      </c>
      <c r="P163" s="280">
        <v>0</v>
      </c>
      <c r="Q163" s="280">
        <v>0</v>
      </c>
      <c r="R163" s="280">
        <v>0</v>
      </c>
      <c r="S163" s="280">
        <v>0</v>
      </c>
      <c r="T163" s="280">
        <v>0</v>
      </c>
      <c r="U163" s="280">
        <v>0</v>
      </c>
      <c r="V163" s="280">
        <v>0</v>
      </c>
      <c r="W163" s="280">
        <v>0</v>
      </c>
      <c r="X163" s="280">
        <v>0</v>
      </c>
      <c r="Y163" s="280">
        <v>0</v>
      </c>
      <c r="Z163" s="280">
        <v>0</v>
      </c>
      <c r="AA163" s="280">
        <v>0</v>
      </c>
      <c r="AB163" s="280">
        <v>0</v>
      </c>
      <c r="AC163" s="280">
        <v>0</v>
      </c>
      <c r="AD163" s="280">
        <v>0</v>
      </c>
      <c r="AE163" s="280">
        <v>0</v>
      </c>
      <c r="AF163" s="280">
        <v>0</v>
      </c>
      <c r="AG163" s="280">
        <v>0</v>
      </c>
      <c r="AH163" s="280">
        <v>0</v>
      </c>
      <c r="AI163" s="280">
        <v>0</v>
      </c>
      <c r="AJ163" s="280">
        <v>0</v>
      </c>
      <c r="AK163" s="280">
        <v>0</v>
      </c>
      <c r="AL163" s="280">
        <v>0</v>
      </c>
      <c r="AM163" s="74">
        <f t="shared" si="155"/>
        <v>0</v>
      </c>
    </row>
    <row r="164" spans="1:39">
      <c r="A164" s="63">
        <v>6</v>
      </c>
      <c r="B164" s="91">
        <f t="shared" si="154"/>
        <v>44287</v>
      </c>
      <c r="C164" s="876"/>
      <c r="D164" s="876"/>
      <c r="E164" s="876"/>
      <c r="F164" s="876"/>
      <c r="G164" s="876"/>
      <c r="H164" s="280">
        <v>0</v>
      </c>
      <c r="I164" s="280">
        <v>0</v>
      </c>
      <c r="J164" s="280">
        <v>0</v>
      </c>
      <c r="K164" s="280">
        <v>0</v>
      </c>
      <c r="L164" s="280">
        <v>0</v>
      </c>
      <c r="M164" s="280">
        <v>0</v>
      </c>
      <c r="N164" s="280">
        <v>0</v>
      </c>
      <c r="O164" s="280">
        <v>0</v>
      </c>
      <c r="P164" s="280">
        <v>0</v>
      </c>
      <c r="Q164" s="280">
        <v>0</v>
      </c>
      <c r="R164" s="280">
        <v>0</v>
      </c>
      <c r="S164" s="280">
        <v>0</v>
      </c>
      <c r="T164" s="280">
        <v>0</v>
      </c>
      <c r="U164" s="280">
        <v>0</v>
      </c>
      <c r="V164" s="280">
        <v>0</v>
      </c>
      <c r="W164" s="280">
        <v>0</v>
      </c>
      <c r="X164" s="280">
        <v>0</v>
      </c>
      <c r="Y164" s="280">
        <v>0</v>
      </c>
      <c r="Z164" s="280">
        <v>0</v>
      </c>
      <c r="AA164" s="280">
        <v>0</v>
      </c>
      <c r="AB164" s="280">
        <v>0</v>
      </c>
      <c r="AC164" s="280">
        <v>0</v>
      </c>
      <c r="AD164" s="280">
        <v>0</v>
      </c>
      <c r="AE164" s="280">
        <v>0</v>
      </c>
      <c r="AF164" s="280">
        <v>0</v>
      </c>
      <c r="AG164" s="280">
        <v>0</v>
      </c>
      <c r="AH164" s="280">
        <v>0</v>
      </c>
      <c r="AI164" s="280">
        <v>0</v>
      </c>
      <c r="AJ164" s="280">
        <v>0</v>
      </c>
      <c r="AK164" s="280">
        <v>0</v>
      </c>
      <c r="AL164" s="280">
        <v>0</v>
      </c>
      <c r="AM164" s="74">
        <f t="shared" si="155"/>
        <v>0</v>
      </c>
    </row>
    <row r="165" spans="1:39">
      <c r="A165" s="63">
        <v>7</v>
      </c>
      <c r="B165" s="91">
        <f t="shared" si="154"/>
        <v>44256</v>
      </c>
      <c r="C165" s="876"/>
      <c r="D165" s="876"/>
      <c r="E165" s="876"/>
      <c r="F165" s="876"/>
      <c r="G165" s="876"/>
      <c r="H165" s="876"/>
      <c r="I165" s="280">
        <v>0</v>
      </c>
      <c r="J165" s="280">
        <v>0</v>
      </c>
      <c r="K165" s="280">
        <v>0</v>
      </c>
      <c r="L165" s="280">
        <v>0</v>
      </c>
      <c r="M165" s="280">
        <v>0</v>
      </c>
      <c r="N165" s="280">
        <v>0</v>
      </c>
      <c r="O165" s="280">
        <v>0</v>
      </c>
      <c r="P165" s="280">
        <v>0</v>
      </c>
      <c r="Q165" s="280">
        <v>0</v>
      </c>
      <c r="R165" s="280">
        <v>0</v>
      </c>
      <c r="S165" s="280">
        <v>0</v>
      </c>
      <c r="T165" s="280">
        <v>0</v>
      </c>
      <c r="U165" s="280">
        <v>0</v>
      </c>
      <c r="V165" s="280">
        <v>0</v>
      </c>
      <c r="W165" s="280">
        <v>0</v>
      </c>
      <c r="X165" s="280">
        <v>0</v>
      </c>
      <c r="Y165" s="280">
        <v>0</v>
      </c>
      <c r="Z165" s="280">
        <v>0</v>
      </c>
      <c r="AA165" s="280">
        <v>0</v>
      </c>
      <c r="AB165" s="280">
        <v>0</v>
      </c>
      <c r="AC165" s="280">
        <v>0</v>
      </c>
      <c r="AD165" s="280">
        <v>0</v>
      </c>
      <c r="AE165" s="280">
        <v>0</v>
      </c>
      <c r="AF165" s="280">
        <v>0</v>
      </c>
      <c r="AG165" s="280">
        <v>0</v>
      </c>
      <c r="AH165" s="280">
        <v>0</v>
      </c>
      <c r="AI165" s="280">
        <v>0</v>
      </c>
      <c r="AJ165" s="280">
        <v>0</v>
      </c>
      <c r="AK165" s="280">
        <v>0</v>
      </c>
      <c r="AL165" s="280">
        <v>0</v>
      </c>
      <c r="AM165" s="74">
        <f t="shared" si="155"/>
        <v>0</v>
      </c>
    </row>
    <row r="166" spans="1:39">
      <c r="A166" s="63">
        <v>8</v>
      </c>
      <c r="B166" s="91">
        <f t="shared" si="154"/>
        <v>44228</v>
      </c>
      <c r="C166" s="876"/>
      <c r="D166" s="876"/>
      <c r="E166" s="876"/>
      <c r="F166" s="876"/>
      <c r="G166" s="876"/>
      <c r="H166" s="876"/>
      <c r="I166" s="876"/>
      <c r="J166" s="280">
        <v>0</v>
      </c>
      <c r="K166" s="280">
        <v>0</v>
      </c>
      <c r="L166" s="280">
        <v>0</v>
      </c>
      <c r="M166" s="280">
        <v>0</v>
      </c>
      <c r="N166" s="280">
        <v>0</v>
      </c>
      <c r="O166" s="280">
        <v>0</v>
      </c>
      <c r="P166" s="280">
        <v>0</v>
      </c>
      <c r="Q166" s="280">
        <v>0</v>
      </c>
      <c r="R166" s="280">
        <v>0</v>
      </c>
      <c r="S166" s="280">
        <v>0</v>
      </c>
      <c r="T166" s="280">
        <v>0</v>
      </c>
      <c r="U166" s="280">
        <v>0</v>
      </c>
      <c r="V166" s="280">
        <v>0</v>
      </c>
      <c r="W166" s="280">
        <v>0</v>
      </c>
      <c r="X166" s="280">
        <v>0</v>
      </c>
      <c r="Y166" s="280">
        <v>0</v>
      </c>
      <c r="Z166" s="280">
        <v>0</v>
      </c>
      <c r="AA166" s="280">
        <v>0</v>
      </c>
      <c r="AB166" s="280">
        <v>0</v>
      </c>
      <c r="AC166" s="280">
        <v>0</v>
      </c>
      <c r="AD166" s="280">
        <v>0</v>
      </c>
      <c r="AE166" s="280">
        <v>0</v>
      </c>
      <c r="AF166" s="280">
        <v>0</v>
      </c>
      <c r="AG166" s="280">
        <v>0</v>
      </c>
      <c r="AH166" s="280">
        <v>0</v>
      </c>
      <c r="AI166" s="280">
        <v>0</v>
      </c>
      <c r="AJ166" s="280">
        <v>0</v>
      </c>
      <c r="AK166" s="280">
        <v>0</v>
      </c>
      <c r="AL166" s="280">
        <v>0</v>
      </c>
      <c r="AM166" s="74">
        <f t="shared" si="155"/>
        <v>0</v>
      </c>
    </row>
    <row r="167" spans="1:39">
      <c r="A167" s="63">
        <v>9</v>
      </c>
      <c r="B167" s="91">
        <f t="shared" si="154"/>
        <v>44197</v>
      </c>
      <c r="C167" s="876"/>
      <c r="D167" s="876"/>
      <c r="E167" s="876"/>
      <c r="F167" s="876"/>
      <c r="G167" s="876"/>
      <c r="H167" s="876"/>
      <c r="I167" s="876"/>
      <c r="J167" s="876"/>
      <c r="K167" s="280">
        <v>0</v>
      </c>
      <c r="L167" s="280">
        <v>0</v>
      </c>
      <c r="M167" s="280">
        <v>0</v>
      </c>
      <c r="N167" s="280">
        <v>0</v>
      </c>
      <c r="O167" s="280">
        <v>0</v>
      </c>
      <c r="P167" s="280">
        <v>0</v>
      </c>
      <c r="Q167" s="280">
        <v>0</v>
      </c>
      <c r="R167" s="280">
        <v>0</v>
      </c>
      <c r="S167" s="280">
        <v>0</v>
      </c>
      <c r="T167" s="280">
        <v>0</v>
      </c>
      <c r="U167" s="280">
        <v>0</v>
      </c>
      <c r="V167" s="280">
        <v>0</v>
      </c>
      <c r="W167" s="280">
        <v>0</v>
      </c>
      <c r="X167" s="280">
        <v>0</v>
      </c>
      <c r="Y167" s="280">
        <v>0</v>
      </c>
      <c r="Z167" s="280">
        <v>0</v>
      </c>
      <c r="AA167" s="280">
        <v>0</v>
      </c>
      <c r="AB167" s="280">
        <v>0</v>
      </c>
      <c r="AC167" s="280">
        <v>0</v>
      </c>
      <c r="AD167" s="280">
        <v>0</v>
      </c>
      <c r="AE167" s="280">
        <v>0</v>
      </c>
      <c r="AF167" s="280">
        <v>0</v>
      </c>
      <c r="AG167" s="280">
        <v>0</v>
      </c>
      <c r="AH167" s="280">
        <v>0</v>
      </c>
      <c r="AI167" s="280">
        <v>0</v>
      </c>
      <c r="AJ167" s="280">
        <v>0</v>
      </c>
      <c r="AK167" s="280">
        <v>0</v>
      </c>
      <c r="AL167" s="280">
        <v>0</v>
      </c>
      <c r="AM167" s="74">
        <f t="shared" si="155"/>
        <v>0</v>
      </c>
    </row>
    <row r="168" spans="1:39">
      <c r="A168" s="63">
        <v>10</v>
      </c>
      <c r="B168" s="91">
        <f t="shared" si="154"/>
        <v>44166</v>
      </c>
      <c r="C168" s="876"/>
      <c r="D168" s="876"/>
      <c r="E168" s="876"/>
      <c r="F168" s="876"/>
      <c r="G168" s="876"/>
      <c r="H168" s="876"/>
      <c r="I168" s="876"/>
      <c r="J168" s="876"/>
      <c r="K168" s="876"/>
      <c r="L168" s="280">
        <v>0</v>
      </c>
      <c r="M168" s="280">
        <v>0</v>
      </c>
      <c r="N168" s="280">
        <v>0</v>
      </c>
      <c r="O168" s="280">
        <v>0</v>
      </c>
      <c r="P168" s="280">
        <v>0</v>
      </c>
      <c r="Q168" s="280">
        <v>0</v>
      </c>
      <c r="R168" s="280">
        <v>0</v>
      </c>
      <c r="S168" s="280">
        <v>0</v>
      </c>
      <c r="T168" s="280">
        <v>0</v>
      </c>
      <c r="U168" s="280">
        <v>0</v>
      </c>
      <c r="V168" s="280">
        <v>0</v>
      </c>
      <c r="W168" s="280">
        <v>0</v>
      </c>
      <c r="X168" s="280">
        <v>0</v>
      </c>
      <c r="Y168" s="280">
        <v>0</v>
      </c>
      <c r="Z168" s="280">
        <v>0</v>
      </c>
      <c r="AA168" s="280">
        <v>0</v>
      </c>
      <c r="AB168" s="280">
        <v>0</v>
      </c>
      <c r="AC168" s="280">
        <v>0</v>
      </c>
      <c r="AD168" s="280">
        <v>0</v>
      </c>
      <c r="AE168" s="280">
        <v>0</v>
      </c>
      <c r="AF168" s="280">
        <v>0</v>
      </c>
      <c r="AG168" s="280">
        <v>0</v>
      </c>
      <c r="AH168" s="280">
        <v>0</v>
      </c>
      <c r="AI168" s="280">
        <v>0</v>
      </c>
      <c r="AJ168" s="280">
        <v>0</v>
      </c>
      <c r="AK168" s="280">
        <v>0</v>
      </c>
      <c r="AL168" s="280">
        <v>0</v>
      </c>
      <c r="AM168" s="74">
        <f t="shared" si="155"/>
        <v>0</v>
      </c>
    </row>
    <row r="169" spans="1:39">
      <c r="A169" s="63">
        <v>11</v>
      </c>
      <c r="B169" s="91">
        <f t="shared" si="154"/>
        <v>44136</v>
      </c>
      <c r="C169" s="876"/>
      <c r="D169" s="876"/>
      <c r="E169" s="876"/>
      <c r="F169" s="876"/>
      <c r="G169" s="876"/>
      <c r="H169" s="876"/>
      <c r="I169" s="876"/>
      <c r="J169" s="876"/>
      <c r="K169" s="876"/>
      <c r="L169" s="876"/>
      <c r="M169" s="280">
        <v>0</v>
      </c>
      <c r="N169" s="280">
        <v>0</v>
      </c>
      <c r="O169" s="280">
        <v>0</v>
      </c>
      <c r="P169" s="280">
        <v>0</v>
      </c>
      <c r="Q169" s="280">
        <v>0</v>
      </c>
      <c r="R169" s="280">
        <v>0</v>
      </c>
      <c r="S169" s="280">
        <v>0</v>
      </c>
      <c r="T169" s="280">
        <v>0</v>
      </c>
      <c r="U169" s="280">
        <v>0</v>
      </c>
      <c r="V169" s="280">
        <v>0</v>
      </c>
      <c r="W169" s="280">
        <v>0</v>
      </c>
      <c r="X169" s="280">
        <v>0</v>
      </c>
      <c r="Y169" s="280">
        <v>0</v>
      </c>
      <c r="Z169" s="280">
        <v>0</v>
      </c>
      <c r="AA169" s="280">
        <v>0</v>
      </c>
      <c r="AB169" s="280">
        <v>0</v>
      </c>
      <c r="AC169" s="280">
        <v>0</v>
      </c>
      <c r="AD169" s="280">
        <v>0</v>
      </c>
      <c r="AE169" s="280">
        <v>0</v>
      </c>
      <c r="AF169" s="280">
        <v>0</v>
      </c>
      <c r="AG169" s="280">
        <v>0</v>
      </c>
      <c r="AH169" s="280">
        <v>0</v>
      </c>
      <c r="AI169" s="280">
        <v>0</v>
      </c>
      <c r="AJ169" s="280">
        <v>0</v>
      </c>
      <c r="AK169" s="280">
        <v>0</v>
      </c>
      <c r="AL169" s="280">
        <v>0</v>
      </c>
      <c r="AM169" s="74">
        <f t="shared" si="155"/>
        <v>0</v>
      </c>
    </row>
    <row r="170" spans="1:39">
      <c r="A170" s="63">
        <v>12</v>
      </c>
      <c r="B170" s="91">
        <f t="shared" si="154"/>
        <v>44105</v>
      </c>
      <c r="C170" s="876"/>
      <c r="D170" s="876"/>
      <c r="E170" s="876"/>
      <c r="F170" s="876"/>
      <c r="G170" s="876"/>
      <c r="H170" s="876"/>
      <c r="I170" s="876"/>
      <c r="J170" s="876"/>
      <c r="K170" s="876"/>
      <c r="L170" s="876"/>
      <c r="M170" s="876"/>
      <c r="N170" s="280">
        <v>0</v>
      </c>
      <c r="O170" s="280">
        <v>0</v>
      </c>
      <c r="P170" s="280">
        <v>0</v>
      </c>
      <c r="Q170" s="280">
        <v>0</v>
      </c>
      <c r="R170" s="280">
        <v>0</v>
      </c>
      <c r="S170" s="280">
        <v>0</v>
      </c>
      <c r="T170" s="280">
        <v>0</v>
      </c>
      <c r="U170" s="280">
        <v>0</v>
      </c>
      <c r="V170" s="280">
        <v>0</v>
      </c>
      <c r="W170" s="280">
        <v>0</v>
      </c>
      <c r="X170" s="280">
        <v>0</v>
      </c>
      <c r="Y170" s="280">
        <v>0</v>
      </c>
      <c r="Z170" s="280">
        <v>0</v>
      </c>
      <c r="AA170" s="280">
        <v>0</v>
      </c>
      <c r="AB170" s="280">
        <v>0</v>
      </c>
      <c r="AC170" s="280">
        <v>0</v>
      </c>
      <c r="AD170" s="280">
        <v>0</v>
      </c>
      <c r="AE170" s="280">
        <v>0</v>
      </c>
      <c r="AF170" s="280">
        <v>0</v>
      </c>
      <c r="AG170" s="280">
        <v>0</v>
      </c>
      <c r="AH170" s="280">
        <v>0</v>
      </c>
      <c r="AI170" s="280">
        <v>0</v>
      </c>
      <c r="AJ170" s="280">
        <v>0</v>
      </c>
      <c r="AK170" s="280">
        <v>0</v>
      </c>
      <c r="AL170" s="280">
        <v>0</v>
      </c>
      <c r="AM170" s="74">
        <f t="shared" si="155"/>
        <v>0</v>
      </c>
    </row>
    <row r="171" spans="1:39">
      <c r="A171" s="63">
        <v>13</v>
      </c>
      <c r="B171" s="91">
        <f t="shared" si="154"/>
        <v>44075</v>
      </c>
      <c r="C171" s="876"/>
      <c r="D171" s="876"/>
      <c r="E171" s="876"/>
      <c r="F171" s="876"/>
      <c r="G171" s="876"/>
      <c r="H171" s="876"/>
      <c r="I171" s="876"/>
      <c r="J171" s="876"/>
      <c r="K171" s="876"/>
      <c r="L171" s="876"/>
      <c r="M171" s="876"/>
      <c r="N171" s="876"/>
      <c r="O171" s="280">
        <v>0</v>
      </c>
      <c r="P171" s="280">
        <v>0</v>
      </c>
      <c r="Q171" s="280">
        <v>0</v>
      </c>
      <c r="R171" s="280">
        <v>0</v>
      </c>
      <c r="S171" s="280">
        <v>0</v>
      </c>
      <c r="T171" s="280">
        <v>0</v>
      </c>
      <c r="U171" s="280">
        <v>0</v>
      </c>
      <c r="V171" s="280">
        <v>0</v>
      </c>
      <c r="W171" s="280">
        <v>0</v>
      </c>
      <c r="X171" s="280">
        <v>0</v>
      </c>
      <c r="Y171" s="280">
        <v>0</v>
      </c>
      <c r="Z171" s="280">
        <v>0</v>
      </c>
      <c r="AA171" s="280">
        <v>0</v>
      </c>
      <c r="AB171" s="280">
        <v>0</v>
      </c>
      <c r="AC171" s="280">
        <v>0</v>
      </c>
      <c r="AD171" s="280">
        <v>0</v>
      </c>
      <c r="AE171" s="280">
        <v>0</v>
      </c>
      <c r="AF171" s="280">
        <v>0</v>
      </c>
      <c r="AG171" s="280">
        <v>0</v>
      </c>
      <c r="AH171" s="280">
        <v>0</v>
      </c>
      <c r="AI171" s="280">
        <v>0</v>
      </c>
      <c r="AJ171" s="280">
        <v>0</v>
      </c>
      <c r="AK171" s="280">
        <v>0</v>
      </c>
      <c r="AL171" s="280">
        <v>0</v>
      </c>
      <c r="AM171" s="74">
        <f t="shared" si="155"/>
        <v>0</v>
      </c>
    </row>
    <row r="172" spans="1:39">
      <c r="A172" s="63">
        <v>14</v>
      </c>
      <c r="B172" s="91">
        <f t="shared" si="154"/>
        <v>44044</v>
      </c>
      <c r="C172" s="876"/>
      <c r="D172" s="876"/>
      <c r="E172" s="876"/>
      <c r="F172" s="876"/>
      <c r="G172" s="876"/>
      <c r="H172" s="876"/>
      <c r="I172" s="876"/>
      <c r="J172" s="876"/>
      <c r="K172" s="876"/>
      <c r="L172" s="876"/>
      <c r="M172" s="876"/>
      <c r="N172" s="876"/>
      <c r="O172" s="876"/>
      <c r="P172" s="280">
        <v>0</v>
      </c>
      <c r="Q172" s="280">
        <v>0</v>
      </c>
      <c r="R172" s="280">
        <v>0</v>
      </c>
      <c r="S172" s="280">
        <v>0</v>
      </c>
      <c r="T172" s="280">
        <v>0</v>
      </c>
      <c r="U172" s="280">
        <v>0</v>
      </c>
      <c r="V172" s="280">
        <v>0</v>
      </c>
      <c r="W172" s="280">
        <v>0</v>
      </c>
      <c r="X172" s="280">
        <v>0</v>
      </c>
      <c r="Y172" s="280">
        <v>0</v>
      </c>
      <c r="Z172" s="280">
        <v>0</v>
      </c>
      <c r="AA172" s="280">
        <v>0</v>
      </c>
      <c r="AB172" s="280">
        <v>0</v>
      </c>
      <c r="AC172" s="280">
        <v>0</v>
      </c>
      <c r="AD172" s="280">
        <v>0</v>
      </c>
      <c r="AE172" s="280">
        <v>0</v>
      </c>
      <c r="AF172" s="280">
        <v>0</v>
      </c>
      <c r="AG172" s="280">
        <v>0</v>
      </c>
      <c r="AH172" s="280">
        <v>0</v>
      </c>
      <c r="AI172" s="280">
        <v>0</v>
      </c>
      <c r="AJ172" s="280">
        <v>0</v>
      </c>
      <c r="AK172" s="280">
        <v>0</v>
      </c>
      <c r="AL172" s="280">
        <v>0</v>
      </c>
      <c r="AM172" s="74">
        <f t="shared" si="155"/>
        <v>0</v>
      </c>
    </row>
    <row r="173" spans="1:39">
      <c r="A173" s="63">
        <v>15</v>
      </c>
      <c r="B173" s="91">
        <f t="shared" si="154"/>
        <v>44013</v>
      </c>
      <c r="C173" s="876"/>
      <c r="D173" s="876"/>
      <c r="E173" s="876"/>
      <c r="F173" s="876"/>
      <c r="G173" s="876"/>
      <c r="H173" s="876"/>
      <c r="I173" s="876"/>
      <c r="J173" s="876"/>
      <c r="K173" s="876"/>
      <c r="L173" s="876"/>
      <c r="M173" s="876"/>
      <c r="N173" s="876"/>
      <c r="O173" s="876"/>
      <c r="P173" s="876"/>
      <c r="Q173" s="280">
        <v>0</v>
      </c>
      <c r="R173" s="280">
        <v>0</v>
      </c>
      <c r="S173" s="280">
        <v>0</v>
      </c>
      <c r="T173" s="280">
        <v>0</v>
      </c>
      <c r="U173" s="280">
        <v>0</v>
      </c>
      <c r="V173" s="280">
        <v>0</v>
      </c>
      <c r="W173" s="280">
        <v>0</v>
      </c>
      <c r="X173" s="280">
        <v>0</v>
      </c>
      <c r="Y173" s="280">
        <v>0</v>
      </c>
      <c r="Z173" s="280">
        <v>0</v>
      </c>
      <c r="AA173" s="280">
        <v>0</v>
      </c>
      <c r="AB173" s="280">
        <v>0</v>
      </c>
      <c r="AC173" s="280">
        <v>0</v>
      </c>
      <c r="AD173" s="280">
        <v>0</v>
      </c>
      <c r="AE173" s="280">
        <v>0</v>
      </c>
      <c r="AF173" s="280">
        <v>0</v>
      </c>
      <c r="AG173" s="280">
        <v>0</v>
      </c>
      <c r="AH173" s="280">
        <v>0</v>
      </c>
      <c r="AI173" s="280">
        <v>0</v>
      </c>
      <c r="AJ173" s="280">
        <v>0</v>
      </c>
      <c r="AK173" s="280">
        <v>0</v>
      </c>
      <c r="AL173" s="280">
        <v>0</v>
      </c>
      <c r="AM173" s="74">
        <f t="shared" si="155"/>
        <v>0</v>
      </c>
    </row>
    <row r="174" spans="1:39">
      <c r="A174" s="63">
        <v>16</v>
      </c>
      <c r="B174" s="91">
        <f t="shared" si="154"/>
        <v>43983</v>
      </c>
      <c r="C174" s="876"/>
      <c r="D174" s="876"/>
      <c r="E174" s="876"/>
      <c r="F174" s="876"/>
      <c r="G174" s="876"/>
      <c r="H174" s="876"/>
      <c r="I174" s="876"/>
      <c r="J174" s="876"/>
      <c r="K174" s="876"/>
      <c r="L174" s="876"/>
      <c r="M174" s="876"/>
      <c r="N174" s="876"/>
      <c r="O174" s="876"/>
      <c r="P174" s="876"/>
      <c r="Q174" s="876"/>
      <c r="R174" s="280">
        <v>0</v>
      </c>
      <c r="S174" s="280">
        <v>0</v>
      </c>
      <c r="T174" s="280">
        <v>0</v>
      </c>
      <c r="U174" s="280">
        <v>0</v>
      </c>
      <c r="V174" s="280">
        <v>0</v>
      </c>
      <c r="W174" s="280">
        <v>0</v>
      </c>
      <c r="X174" s="280">
        <v>0</v>
      </c>
      <c r="Y174" s="280">
        <v>0</v>
      </c>
      <c r="Z174" s="280">
        <v>0</v>
      </c>
      <c r="AA174" s="280">
        <v>0</v>
      </c>
      <c r="AB174" s="280">
        <v>0</v>
      </c>
      <c r="AC174" s="280">
        <v>0</v>
      </c>
      <c r="AD174" s="280">
        <v>0</v>
      </c>
      <c r="AE174" s="280">
        <v>0</v>
      </c>
      <c r="AF174" s="280">
        <v>0</v>
      </c>
      <c r="AG174" s="280">
        <v>0</v>
      </c>
      <c r="AH174" s="280">
        <v>0</v>
      </c>
      <c r="AI174" s="280">
        <v>0</v>
      </c>
      <c r="AJ174" s="280">
        <v>0</v>
      </c>
      <c r="AK174" s="280">
        <v>0</v>
      </c>
      <c r="AL174" s="280">
        <v>0</v>
      </c>
      <c r="AM174" s="74">
        <f t="shared" si="155"/>
        <v>0</v>
      </c>
    </row>
    <row r="175" spans="1:39">
      <c r="A175" s="63">
        <v>17</v>
      </c>
      <c r="B175" s="91">
        <f t="shared" si="154"/>
        <v>43952</v>
      </c>
      <c r="C175" s="876"/>
      <c r="D175" s="876"/>
      <c r="E175" s="876"/>
      <c r="F175" s="876"/>
      <c r="G175" s="876"/>
      <c r="H175" s="876"/>
      <c r="I175" s="876"/>
      <c r="J175" s="876"/>
      <c r="K175" s="876"/>
      <c r="L175" s="876"/>
      <c r="M175" s="876"/>
      <c r="N175" s="876"/>
      <c r="O175" s="876"/>
      <c r="P175" s="876"/>
      <c r="Q175" s="876"/>
      <c r="R175" s="876"/>
      <c r="S175" s="280">
        <v>0</v>
      </c>
      <c r="T175" s="280">
        <v>0</v>
      </c>
      <c r="U175" s="280">
        <v>0</v>
      </c>
      <c r="V175" s="280">
        <v>0</v>
      </c>
      <c r="W175" s="280">
        <v>0</v>
      </c>
      <c r="X175" s="280">
        <v>0</v>
      </c>
      <c r="Y175" s="280">
        <v>0</v>
      </c>
      <c r="Z175" s="280">
        <v>0</v>
      </c>
      <c r="AA175" s="280">
        <v>0</v>
      </c>
      <c r="AB175" s="280">
        <v>0</v>
      </c>
      <c r="AC175" s="280">
        <v>0</v>
      </c>
      <c r="AD175" s="280">
        <v>0</v>
      </c>
      <c r="AE175" s="280">
        <v>0</v>
      </c>
      <c r="AF175" s="280">
        <v>0</v>
      </c>
      <c r="AG175" s="280">
        <v>0</v>
      </c>
      <c r="AH175" s="280">
        <v>0</v>
      </c>
      <c r="AI175" s="280">
        <v>0</v>
      </c>
      <c r="AJ175" s="280">
        <v>0</v>
      </c>
      <c r="AK175" s="280">
        <v>0</v>
      </c>
      <c r="AL175" s="280">
        <v>0</v>
      </c>
      <c r="AM175" s="74">
        <f t="shared" si="155"/>
        <v>0</v>
      </c>
    </row>
    <row r="176" spans="1:39">
      <c r="A176" s="63">
        <v>18</v>
      </c>
      <c r="B176" s="91">
        <f t="shared" si="154"/>
        <v>43922</v>
      </c>
      <c r="C176" s="876"/>
      <c r="D176" s="876"/>
      <c r="E176" s="876"/>
      <c r="F176" s="876"/>
      <c r="G176" s="876"/>
      <c r="H176" s="876"/>
      <c r="I176" s="876"/>
      <c r="J176" s="876"/>
      <c r="K176" s="876"/>
      <c r="L176" s="876"/>
      <c r="M176" s="876"/>
      <c r="N176" s="876"/>
      <c r="O176" s="876"/>
      <c r="P176" s="876"/>
      <c r="Q176" s="876"/>
      <c r="R176" s="876"/>
      <c r="S176" s="876"/>
      <c r="T176" s="280">
        <v>0</v>
      </c>
      <c r="U176" s="280">
        <v>0</v>
      </c>
      <c r="V176" s="280">
        <v>0</v>
      </c>
      <c r="W176" s="280">
        <v>0</v>
      </c>
      <c r="X176" s="280">
        <v>0</v>
      </c>
      <c r="Y176" s="280">
        <v>0</v>
      </c>
      <c r="Z176" s="280">
        <v>0</v>
      </c>
      <c r="AA176" s="280">
        <v>0</v>
      </c>
      <c r="AB176" s="280">
        <v>0</v>
      </c>
      <c r="AC176" s="280">
        <v>0</v>
      </c>
      <c r="AD176" s="280">
        <v>0</v>
      </c>
      <c r="AE176" s="280">
        <v>0</v>
      </c>
      <c r="AF176" s="280">
        <v>0</v>
      </c>
      <c r="AG176" s="280">
        <v>0</v>
      </c>
      <c r="AH176" s="280">
        <v>0</v>
      </c>
      <c r="AI176" s="280">
        <v>0</v>
      </c>
      <c r="AJ176" s="280">
        <v>0</v>
      </c>
      <c r="AK176" s="280">
        <v>0</v>
      </c>
      <c r="AL176" s="280">
        <v>0</v>
      </c>
      <c r="AM176" s="74">
        <f t="shared" si="155"/>
        <v>0</v>
      </c>
    </row>
    <row r="177" spans="1:39">
      <c r="A177" s="63">
        <v>19</v>
      </c>
      <c r="B177" s="91">
        <f t="shared" si="154"/>
        <v>43891</v>
      </c>
      <c r="C177" s="876"/>
      <c r="D177" s="876"/>
      <c r="E177" s="876"/>
      <c r="F177" s="876"/>
      <c r="G177" s="876"/>
      <c r="H177" s="876"/>
      <c r="I177" s="876"/>
      <c r="J177" s="876"/>
      <c r="K177" s="876"/>
      <c r="L177" s="876"/>
      <c r="M177" s="876"/>
      <c r="N177" s="876"/>
      <c r="O177" s="876"/>
      <c r="P177" s="876"/>
      <c r="Q177" s="876"/>
      <c r="R177" s="876"/>
      <c r="S177" s="876"/>
      <c r="T177" s="876"/>
      <c r="U177" s="280">
        <v>0</v>
      </c>
      <c r="V177" s="280">
        <v>0</v>
      </c>
      <c r="W177" s="280">
        <v>0</v>
      </c>
      <c r="X177" s="280">
        <v>0</v>
      </c>
      <c r="Y177" s="280">
        <v>0</v>
      </c>
      <c r="Z177" s="280">
        <v>0</v>
      </c>
      <c r="AA177" s="280">
        <v>0</v>
      </c>
      <c r="AB177" s="280">
        <v>0</v>
      </c>
      <c r="AC177" s="280">
        <v>0</v>
      </c>
      <c r="AD177" s="280">
        <v>0</v>
      </c>
      <c r="AE177" s="280">
        <v>0</v>
      </c>
      <c r="AF177" s="280">
        <v>0</v>
      </c>
      <c r="AG177" s="280">
        <v>0</v>
      </c>
      <c r="AH177" s="280">
        <v>0</v>
      </c>
      <c r="AI177" s="280">
        <v>0</v>
      </c>
      <c r="AJ177" s="280">
        <v>0</v>
      </c>
      <c r="AK177" s="280">
        <v>0</v>
      </c>
      <c r="AL177" s="280">
        <v>0</v>
      </c>
      <c r="AM177" s="74">
        <f t="shared" si="155"/>
        <v>0</v>
      </c>
    </row>
    <row r="178" spans="1:39">
      <c r="A178" s="63">
        <v>20</v>
      </c>
      <c r="B178" s="91">
        <f t="shared" si="154"/>
        <v>43862</v>
      </c>
      <c r="C178" s="876"/>
      <c r="D178" s="876"/>
      <c r="E178" s="876"/>
      <c r="F178" s="876"/>
      <c r="G178" s="876"/>
      <c r="H178" s="876"/>
      <c r="I178" s="876"/>
      <c r="J178" s="876"/>
      <c r="K178" s="876"/>
      <c r="L178" s="876"/>
      <c r="M178" s="876"/>
      <c r="N178" s="876"/>
      <c r="O178" s="876"/>
      <c r="P178" s="876"/>
      <c r="Q178" s="876"/>
      <c r="R178" s="876"/>
      <c r="S178" s="876"/>
      <c r="T178" s="876"/>
      <c r="U178" s="876"/>
      <c r="V178" s="280">
        <v>0</v>
      </c>
      <c r="W178" s="280">
        <v>0</v>
      </c>
      <c r="X178" s="280">
        <v>0</v>
      </c>
      <c r="Y178" s="280">
        <v>0</v>
      </c>
      <c r="Z178" s="280">
        <v>0</v>
      </c>
      <c r="AA178" s="280">
        <v>0</v>
      </c>
      <c r="AB178" s="280">
        <v>0</v>
      </c>
      <c r="AC178" s="280">
        <v>0</v>
      </c>
      <c r="AD178" s="280">
        <v>0</v>
      </c>
      <c r="AE178" s="280">
        <v>0</v>
      </c>
      <c r="AF178" s="280">
        <v>0</v>
      </c>
      <c r="AG178" s="280">
        <v>0</v>
      </c>
      <c r="AH178" s="280">
        <v>0</v>
      </c>
      <c r="AI178" s="280">
        <v>0</v>
      </c>
      <c r="AJ178" s="280">
        <v>0</v>
      </c>
      <c r="AK178" s="280">
        <v>0</v>
      </c>
      <c r="AL178" s="280">
        <v>0</v>
      </c>
      <c r="AM178" s="74">
        <f t="shared" si="155"/>
        <v>0</v>
      </c>
    </row>
    <row r="179" spans="1:39">
      <c r="A179" s="63">
        <v>21</v>
      </c>
      <c r="B179" s="91">
        <f t="shared" si="154"/>
        <v>43831</v>
      </c>
      <c r="C179" s="876"/>
      <c r="D179" s="876"/>
      <c r="E179" s="876"/>
      <c r="F179" s="876"/>
      <c r="G179" s="876"/>
      <c r="H179" s="876"/>
      <c r="I179" s="876"/>
      <c r="J179" s="876"/>
      <c r="K179" s="876"/>
      <c r="L179" s="876"/>
      <c r="M179" s="876"/>
      <c r="N179" s="876"/>
      <c r="O179" s="876"/>
      <c r="P179" s="876"/>
      <c r="Q179" s="876"/>
      <c r="R179" s="876"/>
      <c r="S179" s="876"/>
      <c r="T179" s="876"/>
      <c r="U179" s="876"/>
      <c r="V179" s="876"/>
      <c r="W179" s="280">
        <v>0</v>
      </c>
      <c r="X179" s="280">
        <v>0</v>
      </c>
      <c r="Y179" s="280">
        <v>0</v>
      </c>
      <c r="Z179" s="280">
        <v>0</v>
      </c>
      <c r="AA179" s="280">
        <v>0</v>
      </c>
      <c r="AB179" s="280">
        <v>0</v>
      </c>
      <c r="AC179" s="280">
        <v>0</v>
      </c>
      <c r="AD179" s="280">
        <v>0</v>
      </c>
      <c r="AE179" s="280">
        <v>0</v>
      </c>
      <c r="AF179" s="280">
        <v>0</v>
      </c>
      <c r="AG179" s="280">
        <v>0</v>
      </c>
      <c r="AH179" s="280">
        <v>0</v>
      </c>
      <c r="AI179" s="280">
        <v>0</v>
      </c>
      <c r="AJ179" s="280">
        <v>0</v>
      </c>
      <c r="AK179" s="280">
        <v>0</v>
      </c>
      <c r="AL179" s="280">
        <v>0</v>
      </c>
      <c r="AM179" s="74">
        <f t="shared" si="155"/>
        <v>0</v>
      </c>
    </row>
    <row r="180" spans="1:39">
      <c r="A180" s="63">
        <v>22</v>
      </c>
      <c r="B180" s="91">
        <f t="shared" si="154"/>
        <v>43800</v>
      </c>
      <c r="C180" s="876"/>
      <c r="D180" s="876"/>
      <c r="E180" s="876"/>
      <c r="F180" s="876"/>
      <c r="G180" s="876"/>
      <c r="H180" s="876"/>
      <c r="I180" s="876"/>
      <c r="J180" s="876"/>
      <c r="K180" s="876"/>
      <c r="L180" s="876"/>
      <c r="M180" s="876"/>
      <c r="N180" s="876"/>
      <c r="O180" s="876"/>
      <c r="P180" s="876"/>
      <c r="Q180" s="876"/>
      <c r="R180" s="876"/>
      <c r="S180" s="876"/>
      <c r="T180" s="876"/>
      <c r="U180" s="876"/>
      <c r="V180" s="876"/>
      <c r="W180" s="876"/>
      <c r="X180" s="280">
        <v>0</v>
      </c>
      <c r="Y180" s="280">
        <v>0</v>
      </c>
      <c r="Z180" s="280">
        <v>0</v>
      </c>
      <c r="AA180" s="280">
        <v>0</v>
      </c>
      <c r="AB180" s="280">
        <v>0</v>
      </c>
      <c r="AC180" s="280">
        <v>0</v>
      </c>
      <c r="AD180" s="280">
        <v>0</v>
      </c>
      <c r="AE180" s="280">
        <v>0</v>
      </c>
      <c r="AF180" s="280">
        <v>0</v>
      </c>
      <c r="AG180" s="280">
        <v>0</v>
      </c>
      <c r="AH180" s="280">
        <v>0</v>
      </c>
      <c r="AI180" s="280">
        <v>0</v>
      </c>
      <c r="AJ180" s="280">
        <v>0</v>
      </c>
      <c r="AK180" s="280">
        <v>0</v>
      </c>
      <c r="AL180" s="280">
        <v>0</v>
      </c>
      <c r="AM180" s="74">
        <f t="shared" si="155"/>
        <v>0</v>
      </c>
    </row>
    <row r="181" spans="1:39">
      <c r="A181" s="63">
        <v>23</v>
      </c>
      <c r="B181" s="91">
        <f t="shared" si="154"/>
        <v>43770</v>
      </c>
      <c r="C181" s="876"/>
      <c r="D181" s="876"/>
      <c r="E181" s="876"/>
      <c r="F181" s="876"/>
      <c r="G181" s="876"/>
      <c r="H181" s="876"/>
      <c r="I181" s="876"/>
      <c r="J181" s="876"/>
      <c r="K181" s="876"/>
      <c r="L181" s="876"/>
      <c r="M181" s="876"/>
      <c r="N181" s="876"/>
      <c r="O181" s="876"/>
      <c r="P181" s="876"/>
      <c r="Q181" s="876"/>
      <c r="R181" s="876"/>
      <c r="S181" s="876"/>
      <c r="T181" s="876"/>
      <c r="U181" s="876"/>
      <c r="V181" s="876"/>
      <c r="W181" s="876"/>
      <c r="X181" s="876"/>
      <c r="Y181" s="280">
        <v>0</v>
      </c>
      <c r="Z181" s="280">
        <v>0</v>
      </c>
      <c r="AA181" s="280">
        <v>0</v>
      </c>
      <c r="AB181" s="280">
        <v>0</v>
      </c>
      <c r="AC181" s="280">
        <v>0</v>
      </c>
      <c r="AD181" s="280">
        <v>0</v>
      </c>
      <c r="AE181" s="280">
        <v>0</v>
      </c>
      <c r="AF181" s="280">
        <v>0</v>
      </c>
      <c r="AG181" s="280">
        <v>0</v>
      </c>
      <c r="AH181" s="280">
        <v>0</v>
      </c>
      <c r="AI181" s="280">
        <v>0</v>
      </c>
      <c r="AJ181" s="280">
        <v>0</v>
      </c>
      <c r="AK181" s="280">
        <v>0</v>
      </c>
      <c r="AL181" s="280">
        <v>0</v>
      </c>
      <c r="AM181" s="74">
        <f t="shared" si="155"/>
        <v>0</v>
      </c>
    </row>
    <row r="182" spans="1:39">
      <c r="A182" s="63">
        <v>24</v>
      </c>
      <c r="B182" s="91">
        <f t="shared" si="154"/>
        <v>43739</v>
      </c>
      <c r="C182" s="876"/>
      <c r="D182" s="876"/>
      <c r="E182" s="876"/>
      <c r="F182" s="876"/>
      <c r="G182" s="876"/>
      <c r="H182" s="876"/>
      <c r="I182" s="876"/>
      <c r="J182" s="876"/>
      <c r="K182" s="876"/>
      <c r="L182" s="876"/>
      <c r="M182" s="876"/>
      <c r="N182" s="876"/>
      <c r="O182" s="876"/>
      <c r="P182" s="876"/>
      <c r="Q182" s="876"/>
      <c r="R182" s="876"/>
      <c r="S182" s="876"/>
      <c r="T182" s="876"/>
      <c r="U182" s="876"/>
      <c r="V182" s="876"/>
      <c r="W182" s="876"/>
      <c r="X182" s="876"/>
      <c r="Y182" s="876"/>
      <c r="Z182" s="280">
        <v>0</v>
      </c>
      <c r="AA182" s="280">
        <v>0</v>
      </c>
      <c r="AB182" s="280">
        <v>0</v>
      </c>
      <c r="AC182" s="280">
        <v>0</v>
      </c>
      <c r="AD182" s="280">
        <v>0</v>
      </c>
      <c r="AE182" s="280">
        <v>0</v>
      </c>
      <c r="AF182" s="280">
        <v>0</v>
      </c>
      <c r="AG182" s="280">
        <v>0</v>
      </c>
      <c r="AH182" s="280">
        <v>0</v>
      </c>
      <c r="AI182" s="280">
        <v>0</v>
      </c>
      <c r="AJ182" s="280">
        <v>0</v>
      </c>
      <c r="AK182" s="280">
        <v>0</v>
      </c>
      <c r="AL182" s="280">
        <v>0</v>
      </c>
      <c r="AM182" s="74">
        <f t="shared" si="155"/>
        <v>0</v>
      </c>
    </row>
    <row r="183" spans="1:39">
      <c r="A183" s="63">
        <v>25</v>
      </c>
      <c r="B183" s="91">
        <f t="shared" si="154"/>
        <v>43709</v>
      </c>
      <c r="C183" s="876"/>
      <c r="D183" s="876"/>
      <c r="E183" s="876"/>
      <c r="F183" s="876"/>
      <c r="G183" s="876"/>
      <c r="H183" s="876"/>
      <c r="I183" s="876"/>
      <c r="J183" s="876"/>
      <c r="K183" s="876"/>
      <c r="L183" s="876"/>
      <c r="M183" s="876"/>
      <c r="N183" s="876"/>
      <c r="O183" s="876"/>
      <c r="P183" s="876"/>
      <c r="Q183" s="876"/>
      <c r="R183" s="876"/>
      <c r="S183" s="876"/>
      <c r="T183" s="876"/>
      <c r="U183" s="876"/>
      <c r="V183" s="876"/>
      <c r="W183" s="876"/>
      <c r="X183" s="876"/>
      <c r="Y183" s="876"/>
      <c r="Z183" s="876"/>
      <c r="AA183" s="280">
        <v>0</v>
      </c>
      <c r="AB183" s="280">
        <v>0</v>
      </c>
      <c r="AC183" s="280">
        <v>0</v>
      </c>
      <c r="AD183" s="280">
        <v>0</v>
      </c>
      <c r="AE183" s="280">
        <v>0</v>
      </c>
      <c r="AF183" s="280">
        <v>0</v>
      </c>
      <c r="AG183" s="280">
        <v>0</v>
      </c>
      <c r="AH183" s="280">
        <v>0</v>
      </c>
      <c r="AI183" s="280">
        <v>0</v>
      </c>
      <c r="AJ183" s="280">
        <v>0</v>
      </c>
      <c r="AK183" s="280">
        <v>0</v>
      </c>
      <c r="AL183" s="280">
        <v>0</v>
      </c>
      <c r="AM183" s="74">
        <f t="shared" si="155"/>
        <v>0</v>
      </c>
    </row>
    <row r="184" spans="1:39">
      <c r="A184" s="63">
        <v>26</v>
      </c>
      <c r="B184" s="91">
        <f t="shared" si="154"/>
        <v>43678</v>
      </c>
      <c r="C184" s="876"/>
      <c r="D184" s="876"/>
      <c r="E184" s="876"/>
      <c r="F184" s="876"/>
      <c r="G184" s="876"/>
      <c r="H184" s="876"/>
      <c r="I184" s="876"/>
      <c r="J184" s="876"/>
      <c r="K184" s="876"/>
      <c r="L184" s="876"/>
      <c r="M184" s="876"/>
      <c r="N184" s="876"/>
      <c r="O184" s="876"/>
      <c r="P184" s="876"/>
      <c r="Q184" s="876"/>
      <c r="R184" s="876"/>
      <c r="S184" s="876"/>
      <c r="T184" s="876"/>
      <c r="U184" s="876"/>
      <c r="V184" s="876"/>
      <c r="W184" s="876"/>
      <c r="X184" s="876"/>
      <c r="Y184" s="876"/>
      <c r="Z184" s="876"/>
      <c r="AA184" s="876"/>
      <c r="AB184" s="280">
        <v>0</v>
      </c>
      <c r="AC184" s="280">
        <v>0</v>
      </c>
      <c r="AD184" s="280">
        <v>0</v>
      </c>
      <c r="AE184" s="280">
        <v>0</v>
      </c>
      <c r="AF184" s="280">
        <v>0</v>
      </c>
      <c r="AG184" s="280">
        <v>0</v>
      </c>
      <c r="AH184" s="280">
        <v>0</v>
      </c>
      <c r="AI184" s="280">
        <v>0</v>
      </c>
      <c r="AJ184" s="280">
        <v>0</v>
      </c>
      <c r="AK184" s="280">
        <v>0</v>
      </c>
      <c r="AL184" s="280">
        <v>0</v>
      </c>
      <c r="AM184" s="74">
        <f t="shared" si="155"/>
        <v>0</v>
      </c>
    </row>
    <row r="185" spans="1:39">
      <c r="A185" s="63">
        <v>27</v>
      </c>
      <c r="B185" s="91">
        <f t="shared" si="154"/>
        <v>43647</v>
      </c>
      <c r="C185" s="876"/>
      <c r="D185" s="876"/>
      <c r="E185" s="876"/>
      <c r="F185" s="876"/>
      <c r="G185" s="876"/>
      <c r="H185" s="876"/>
      <c r="I185" s="876"/>
      <c r="J185" s="876"/>
      <c r="K185" s="876"/>
      <c r="L185" s="876"/>
      <c r="M185" s="876"/>
      <c r="N185" s="876"/>
      <c r="O185" s="876"/>
      <c r="P185" s="876"/>
      <c r="Q185" s="876"/>
      <c r="R185" s="876"/>
      <c r="S185" s="876"/>
      <c r="T185" s="876"/>
      <c r="U185" s="876"/>
      <c r="V185" s="876"/>
      <c r="W185" s="876"/>
      <c r="X185" s="876"/>
      <c r="Y185" s="876"/>
      <c r="Z185" s="876"/>
      <c r="AA185" s="876"/>
      <c r="AB185" s="876"/>
      <c r="AC185" s="280">
        <v>0</v>
      </c>
      <c r="AD185" s="280">
        <v>0</v>
      </c>
      <c r="AE185" s="280">
        <v>0</v>
      </c>
      <c r="AF185" s="280">
        <v>0</v>
      </c>
      <c r="AG185" s="280">
        <v>0</v>
      </c>
      <c r="AH185" s="280">
        <v>0</v>
      </c>
      <c r="AI185" s="280">
        <v>0</v>
      </c>
      <c r="AJ185" s="280">
        <v>0</v>
      </c>
      <c r="AK185" s="280">
        <v>0</v>
      </c>
      <c r="AL185" s="280">
        <v>0</v>
      </c>
      <c r="AM185" s="74">
        <f t="shared" si="155"/>
        <v>0</v>
      </c>
    </row>
    <row r="186" spans="1:39">
      <c r="A186" s="63">
        <v>28</v>
      </c>
      <c r="B186" s="91">
        <f t="shared" si="154"/>
        <v>43617</v>
      </c>
      <c r="C186" s="876"/>
      <c r="D186" s="876"/>
      <c r="E186" s="876"/>
      <c r="F186" s="876"/>
      <c r="G186" s="876"/>
      <c r="H186" s="876"/>
      <c r="I186" s="876"/>
      <c r="J186" s="876"/>
      <c r="K186" s="876"/>
      <c r="L186" s="876"/>
      <c r="M186" s="876"/>
      <c r="N186" s="876"/>
      <c r="O186" s="876"/>
      <c r="P186" s="876"/>
      <c r="Q186" s="876"/>
      <c r="R186" s="876"/>
      <c r="S186" s="876"/>
      <c r="T186" s="876"/>
      <c r="U186" s="876"/>
      <c r="V186" s="876"/>
      <c r="W186" s="876"/>
      <c r="X186" s="876"/>
      <c r="Y186" s="876"/>
      <c r="Z186" s="876"/>
      <c r="AA186" s="876"/>
      <c r="AB186" s="876"/>
      <c r="AC186" s="876"/>
      <c r="AD186" s="280">
        <v>0</v>
      </c>
      <c r="AE186" s="280">
        <v>0</v>
      </c>
      <c r="AF186" s="280">
        <v>0</v>
      </c>
      <c r="AG186" s="280">
        <v>0</v>
      </c>
      <c r="AH186" s="280">
        <v>0</v>
      </c>
      <c r="AI186" s="280">
        <v>0</v>
      </c>
      <c r="AJ186" s="280">
        <v>0</v>
      </c>
      <c r="AK186" s="280">
        <v>0</v>
      </c>
      <c r="AL186" s="280">
        <v>0</v>
      </c>
      <c r="AM186" s="74">
        <f t="shared" si="155"/>
        <v>0</v>
      </c>
    </row>
    <row r="187" spans="1:39">
      <c r="A187" s="63">
        <v>29</v>
      </c>
      <c r="B187" s="91">
        <f t="shared" si="154"/>
        <v>43586</v>
      </c>
      <c r="C187" s="876"/>
      <c r="D187" s="876"/>
      <c r="E187" s="876"/>
      <c r="F187" s="876"/>
      <c r="G187" s="876"/>
      <c r="H187" s="876"/>
      <c r="I187" s="876"/>
      <c r="J187" s="876"/>
      <c r="K187" s="876"/>
      <c r="L187" s="876"/>
      <c r="M187" s="876"/>
      <c r="N187" s="876"/>
      <c r="O187" s="876"/>
      <c r="P187" s="876"/>
      <c r="Q187" s="876"/>
      <c r="R187" s="876"/>
      <c r="S187" s="876"/>
      <c r="T187" s="876"/>
      <c r="U187" s="876"/>
      <c r="V187" s="876"/>
      <c r="W187" s="876"/>
      <c r="X187" s="876"/>
      <c r="Y187" s="876"/>
      <c r="Z187" s="876"/>
      <c r="AA187" s="876"/>
      <c r="AB187" s="876"/>
      <c r="AC187" s="876"/>
      <c r="AD187" s="876"/>
      <c r="AE187" s="280">
        <v>0</v>
      </c>
      <c r="AF187" s="280">
        <v>0</v>
      </c>
      <c r="AG187" s="280">
        <v>0</v>
      </c>
      <c r="AH187" s="280">
        <v>0</v>
      </c>
      <c r="AI187" s="280">
        <v>0</v>
      </c>
      <c r="AJ187" s="280">
        <v>0</v>
      </c>
      <c r="AK187" s="280">
        <v>0</v>
      </c>
      <c r="AL187" s="280">
        <v>0</v>
      </c>
      <c r="AM187" s="74">
        <f t="shared" si="155"/>
        <v>0</v>
      </c>
    </row>
    <row r="188" spans="1:39">
      <c r="A188" s="63">
        <v>30</v>
      </c>
      <c r="B188" s="91">
        <f t="shared" si="154"/>
        <v>43556</v>
      </c>
      <c r="C188" s="876"/>
      <c r="D188" s="876"/>
      <c r="E188" s="876"/>
      <c r="F188" s="876"/>
      <c r="G188" s="876"/>
      <c r="H188" s="876"/>
      <c r="I188" s="876"/>
      <c r="J188" s="876"/>
      <c r="K188" s="876"/>
      <c r="L188" s="876"/>
      <c r="M188" s="876"/>
      <c r="N188" s="876"/>
      <c r="O188" s="876"/>
      <c r="P188" s="876"/>
      <c r="Q188" s="876"/>
      <c r="R188" s="876"/>
      <c r="S188" s="876"/>
      <c r="T188" s="876"/>
      <c r="U188" s="876"/>
      <c r="V188" s="876"/>
      <c r="W188" s="876"/>
      <c r="X188" s="876"/>
      <c r="Y188" s="876"/>
      <c r="Z188" s="876"/>
      <c r="AA188" s="876"/>
      <c r="AB188" s="876"/>
      <c r="AC188" s="876"/>
      <c r="AD188" s="876"/>
      <c r="AE188" s="876"/>
      <c r="AF188" s="280">
        <v>0</v>
      </c>
      <c r="AG188" s="280">
        <v>0</v>
      </c>
      <c r="AH188" s="280">
        <v>0</v>
      </c>
      <c r="AI188" s="280">
        <v>0</v>
      </c>
      <c r="AJ188" s="280">
        <v>0</v>
      </c>
      <c r="AK188" s="280">
        <v>0</v>
      </c>
      <c r="AL188" s="280">
        <v>0</v>
      </c>
      <c r="AM188" s="74">
        <f t="shared" si="155"/>
        <v>0</v>
      </c>
    </row>
    <row r="189" spans="1:39">
      <c r="A189" s="63">
        <v>31</v>
      </c>
      <c r="B189" s="91">
        <f t="shared" si="154"/>
        <v>43525</v>
      </c>
      <c r="C189" s="876"/>
      <c r="D189" s="876"/>
      <c r="E189" s="876"/>
      <c r="F189" s="876"/>
      <c r="G189" s="876"/>
      <c r="H189" s="876"/>
      <c r="I189" s="876"/>
      <c r="J189" s="876"/>
      <c r="K189" s="876"/>
      <c r="L189" s="876"/>
      <c r="M189" s="876"/>
      <c r="N189" s="876"/>
      <c r="O189" s="876"/>
      <c r="P189" s="876"/>
      <c r="Q189" s="876"/>
      <c r="R189" s="876"/>
      <c r="S189" s="876"/>
      <c r="T189" s="876"/>
      <c r="U189" s="876"/>
      <c r="V189" s="876"/>
      <c r="W189" s="876"/>
      <c r="X189" s="876"/>
      <c r="Y189" s="876"/>
      <c r="Z189" s="876"/>
      <c r="AA189" s="876"/>
      <c r="AB189" s="876"/>
      <c r="AC189" s="876"/>
      <c r="AD189" s="876"/>
      <c r="AE189" s="876"/>
      <c r="AF189" s="876"/>
      <c r="AG189" s="280">
        <v>0</v>
      </c>
      <c r="AH189" s="280">
        <v>0</v>
      </c>
      <c r="AI189" s="280">
        <v>0</v>
      </c>
      <c r="AJ189" s="280">
        <v>0</v>
      </c>
      <c r="AK189" s="280">
        <v>0</v>
      </c>
      <c r="AL189" s="280">
        <v>0</v>
      </c>
      <c r="AM189" s="74">
        <f t="shared" si="155"/>
        <v>0</v>
      </c>
    </row>
    <row r="190" spans="1:39">
      <c r="A190" s="63">
        <v>32</v>
      </c>
      <c r="B190" s="91">
        <f t="shared" si="154"/>
        <v>43497</v>
      </c>
      <c r="C190" s="876"/>
      <c r="D190" s="876"/>
      <c r="E190" s="876"/>
      <c r="F190" s="876"/>
      <c r="G190" s="876"/>
      <c r="H190" s="876"/>
      <c r="I190" s="876"/>
      <c r="J190" s="876"/>
      <c r="K190" s="876"/>
      <c r="L190" s="876"/>
      <c r="M190" s="876"/>
      <c r="N190" s="876"/>
      <c r="O190" s="876"/>
      <c r="P190" s="876"/>
      <c r="Q190" s="876"/>
      <c r="R190" s="876"/>
      <c r="S190" s="876"/>
      <c r="T190" s="876"/>
      <c r="U190" s="876"/>
      <c r="V190" s="876"/>
      <c r="W190" s="876"/>
      <c r="X190" s="876"/>
      <c r="Y190" s="876"/>
      <c r="Z190" s="876"/>
      <c r="AA190" s="876"/>
      <c r="AB190" s="876"/>
      <c r="AC190" s="876"/>
      <c r="AD190" s="876"/>
      <c r="AE190" s="876"/>
      <c r="AF190" s="876"/>
      <c r="AG190" s="876"/>
      <c r="AH190" s="280">
        <v>0</v>
      </c>
      <c r="AI190" s="280">
        <v>0</v>
      </c>
      <c r="AJ190" s="280">
        <v>0</v>
      </c>
      <c r="AK190" s="280">
        <v>0</v>
      </c>
      <c r="AL190" s="280">
        <v>0</v>
      </c>
      <c r="AM190" s="74">
        <f t="shared" si="155"/>
        <v>0</v>
      </c>
    </row>
    <row r="191" spans="1:39">
      <c r="A191" s="63">
        <v>33</v>
      </c>
      <c r="B191" s="91">
        <f t="shared" si="154"/>
        <v>43466</v>
      </c>
      <c r="C191" s="876"/>
      <c r="D191" s="876"/>
      <c r="E191" s="876"/>
      <c r="F191" s="876"/>
      <c r="G191" s="876"/>
      <c r="H191" s="876"/>
      <c r="I191" s="876"/>
      <c r="J191" s="876"/>
      <c r="K191" s="876"/>
      <c r="L191" s="876"/>
      <c r="M191" s="876"/>
      <c r="N191" s="876"/>
      <c r="O191" s="876"/>
      <c r="P191" s="876"/>
      <c r="Q191" s="876"/>
      <c r="R191" s="876"/>
      <c r="S191" s="876"/>
      <c r="T191" s="876"/>
      <c r="U191" s="876"/>
      <c r="V191" s="876"/>
      <c r="W191" s="876"/>
      <c r="X191" s="876"/>
      <c r="Y191" s="876"/>
      <c r="Z191" s="876"/>
      <c r="AA191" s="876"/>
      <c r="AB191" s="876"/>
      <c r="AC191" s="876"/>
      <c r="AD191" s="876"/>
      <c r="AE191" s="876"/>
      <c r="AF191" s="876"/>
      <c r="AG191" s="876"/>
      <c r="AH191" s="876"/>
      <c r="AI191" s="280">
        <v>0</v>
      </c>
      <c r="AJ191" s="280">
        <v>0</v>
      </c>
      <c r="AK191" s="280">
        <v>0</v>
      </c>
      <c r="AL191" s="280">
        <v>0</v>
      </c>
      <c r="AM191" s="74">
        <f t="shared" si="155"/>
        <v>0</v>
      </c>
    </row>
    <row r="192" spans="1:39">
      <c r="A192" s="63">
        <v>34</v>
      </c>
      <c r="B192" s="91">
        <f t="shared" si="154"/>
        <v>43435</v>
      </c>
      <c r="C192" s="876"/>
      <c r="D192" s="876"/>
      <c r="E192" s="876"/>
      <c r="F192" s="876"/>
      <c r="G192" s="876"/>
      <c r="H192" s="876"/>
      <c r="I192" s="876"/>
      <c r="J192" s="876"/>
      <c r="K192" s="876"/>
      <c r="L192" s="876"/>
      <c r="M192" s="876"/>
      <c r="N192" s="876"/>
      <c r="O192" s="876"/>
      <c r="P192" s="876"/>
      <c r="Q192" s="876"/>
      <c r="R192" s="876"/>
      <c r="S192" s="876"/>
      <c r="T192" s="876"/>
      <c r="U192" s="876"/>
      <c r="V192" s="876"/>
      <c r="W192" s="876"/>
      <c r="X192" s="876"/>
      <c r="Y192" s="876"/>
      <c r="Z192" s="876"/>
      <c r="AA192" s="876"/>
      <c r="AB192" s="876"/>
      <c r="AC192" s="876"/>
      <c r="AD192" s="876"/>
      <c r="AE192" s="876"/>
      <c r="AF192" s="876"/>
      <c r="AG192" s="876"/>
      <c r="AH192" s="876"/>
      <c r="AI192" s="876"/>
      <c r="AJ192" s="280">
        <v>0</v>
      </c>
      <c r="AK192" s="280">
        <v>0</v>
      </c>
      <c r="AL192" s="280">
        <v>0</v>
      </c>
      <c r="AM192" s="74">
        <f t="shared" si="155"/>
        <v>0</v>
      </c>
    </row>
    <row r="193" spans="1:40">
      <c r="A193" s="63">
        <v>35</v>
      </c>
      <c r="B193" s="91">
        <f t="shared" si="154"/>
        <v>43405</v>
      </c>
      <c r="C193" s="876"/>
      <c r="D193" s="876"/>
      <c r="E193" s="876"/>
      <c r="F193" s="876"/>
      <c r="G193" s="876"/>
      <c r="H193" s="876"/>
      <c r="I193" s="876"/>
      <c r="J193" s="876"/>
      <c r="K193" s="876"/>
      <c r="L193" s="876"/>
      <c r="M193" s="876"/>
      <c r="N193" s="876"/>
      <c r="O193" s="876"/>
      <c r="P193" s="876"/>
      <c r="Q193" s="876"/>
      <c r="R193" s="876"/>
      <c r="S193" s="876"/>
      <c r="T193" s="876"/>
      <c r="U193" s="876"/>
      <c r="V193" s="876"/>
      <c r="W193" s="876"/>
      <c r="X193" s="876"/>
      <c r="Y193" s="876"/>
      <c r="Z193" s="876"/>
      <c r="AA193" s="876"/>
      <c r="AB193" s="876"/>
      <c r="AC193" s="876"/>
      <c r="AD193" s="876"/>
      <c r="AE193" s="876"/>
      <c r="AF193" s="876"/>
      <c r="AG193" s="876"/>
      <c r="AH193" s="876"/>
      <c r="AI193" s="876"/>
      <c r="AJ193" s="876"/>
      <c r="AK193" s="280">
        <v>0</v>
      </c>
      <c r="AL193" s="280">
        <v>0</v>
      </c>
      <c r="AM193" s="74">
        <f t="shared" si="155"/>
        <v>0</v>
      </c>
    </row>
    <row r="194" spans="1:40">
      <c r="A194" s="63">
        <v>36</v>
      </c>
      <c r="B194" s="91">
        <f t="shared" si="154"/>
        <v>43374</v>
      </c>
      <c r="C194" s="876"/>
      <c r="D194" s="876"/>
      <c r="E194" s="876"/>
      <c r="F194" s="876"/>
      <c r="G194" s="876"/>
      <c r="H194" s="876"/>
      <c r="I194" s="876"/>
      <c r="J194" s="876"/>
      <c r="K194" s="876"/>
      <c r="L194" s="876"/>
      <c r="M194" s="876"/>
      <c r="N194" s="876"/>
      <c r="O194" s="876"/>
      <c r="P194" s="876"/>
      <c r="Q194" s="876"/>
      <c r="R194" s="876"/>
      <c r="S194" s="876"/>
      <c r="T194" s="876"/>
      <c r="U194" s="876"/>
      <c r="V194" s="876"/>
      <c r="W194" s="876"/>
      <c r="X194" s="876"/>
      <c r="Y194" s="876"/>
      <c r="Z194" s="876"/>
      <c r="AA194" s="876"/>
      <c r="AB194" s="876"/>
      <c r="AC194" s="876"/>
      <c r="AD194" s="876"/>
      <c r="AE194" s="876"/>
      <c r="AF194" s="876"/>
      <c r="AG194" s="876"/>
      <c r="AH194" s="876"/>
      <c r="AI194" s="876"/>
      <c r="AJ194" s="876"/>
      <c r="AK194" s="876"/>
      <c r="AL194" s="280">
        <v>0</v>
      </c>
      <c r="AM194" s="74">
        <f t="shared" si="155"/>
        <v>0</v>
      </c>
    </row>
    <row r="195" spans="1:40" s="439" customFormat="1" ht="28.5" customHeight="1">
      <c r="A195" s="598">
        <v>37</v>
      </c>
      <c r="B195" s="599" t="s">
        <v>609</v>
      </c>
      <c r="C195" s="438">
        <f>SUM(C159:C194)</f>
        <v>0</v>
      </c>
      <c r="D195" s="438">
        <f t="shared" ref="D195:AL195" si="156">SUM(D159:D194)</f>
        <v>0</v>
      </c>
      <c r="E195" s="438">
        <f t="shared" si="156"/>
        <v>0</v>
      </c>
      <c r="F195" s="438">
        <f t="shared" si="156"/>
        <v>0</v>
      </c>
      <c r="G195" s="438">
        <f t="shared" si="156"/>
        <v>0</v>
      </c>
      <c r="H195" s="438">
        <f t="shared" si="156"/>
        <v>0</v>
      </c>
      <c r="I195" s="438">
        <f t="shared" si="156"/>
        <v>0</v>
      </c>
      <c r="J195" s="438">
        <f t="shared" si="156"/>
        <v>0</v>
      </c>
      <c r="K195" s="438">
        <f t="shared" si="156"/>
        <v>0</v>
      </c>
      <c r="L195" s="438">
        <f t="shared" si="156"/>
        <v>0</v>
      </c>
      <c r="M195" s="438">
        <f t="shared" si="156"/>
        <v>0</v>
      </c>
      <c r="N195" s="438">
        <f t="shared" si="156"/>
        <v>0</v>
      </c>
      <c r="O195" s="438">
        <f t="shared" si="156"/>
        <v>0</v>
      </c>
      <c r="P195" s="438">
        <f t="shared" si="156"/>
        <v>0</v>
      </c>
      <c r="Q195" s="438">
        <f t="shared" si="156"/>
        <v>0</v>
      </c>
      <c r="R195" s="438">
        <f t="shared" si="156"/>
        <v>0</v>
      </c>
      <c r="S195" s="438">
        <f t="shared" si="156"/>
        <v>0</v>
      </c>
      <c r="T195" s="438">
        <f t="shared" si="156"/>
        <v>0</v>
      </c>
      <c r="U195" s="438">
        <f t="shared" si="156"/>
        <v>0</v>
      </c>
      <c r="V195" s="438">
        <f t="shared" si="156"/>
        <v>0</v>
      </c>
      <c r="W195" s="438">
        <f t="shared" si="156"/>
        <v>0</v>
      </c>
      <c r="X195" s="438">
        <f t="shared" si="156"/>
        <v>0</v>
      </c>
      <c r="Y195" s="438">
        <f t="shared" si="156"/>
        <v>0</v>
      </c>
      <c r="Z195" s="438">
        <f t="shared" si="156"/>
        <v>0</v>
      </c>
      <c r="AA195" s="438">
        <f t="shared" si="156"/>
        <v>0</v>
      </c>
      <c r="AB195" s="438">
        <f t="shared" si="156"/>
        <v>0</v>
      </c>
      <c r="AC195" s="438">
        <f t="shared" si="156"/>
        <v>0</v>
      </c>
      <c r="AD195" s="438">
        <f t="shared" si="156"/>
        <v>0</v>
      </c>
      <c r="AE195" s="438">
        <f t="shared" si="156"/>
        <v>0</v>
      </c>
      <c r="AF195" s="438">
        <f t="shared" si="156"/>
        <v>0</v>
      </c>
      <c r="AG195" s="438">
        <f t="shared" si="156"/>
        <v>0</v>
      </c>
      <c r="AH195" s="438">
        <f t="shared" si="156"/>
        <v>0</v>
      </c>
      <c r="AI195" s="438">
        <f t="shared" si="156"/>
        <v>0</v>
      </c>
      <c r="AJ195" s="438">
        <f t="shared" si="156"/>
        <v>0</v>
      </c>
      <c r="AK195" s="438">
        <f t="shared" si="156"/>
        <v>0</v>
      </c>
      <c r="AL195" s="438">
        <f t="shared" si="156"/>
        <v>0</v>
      </c>
      <c r="AM195" s="438">
        <f>SUM(AM159:AM194)</f>
        <v>0</v>
      </c>
      <c r="AN195" s="634"/>
    </row>
    <row r="196" spans="1:40" s="439" customFormat="1">
      <c r="A196" s="598">
        <v>38</v>
      </c>
      <c r="B196" s="599" t="s">
        <v>550</v>
      </c>
      <c r="C196" s="440">
        <v>0</v>
      </c>
      <c r="D196" s="440">
        <v>0</v>
      </c>
      <c r="E196" s="440">
        <v>0</v>
      </c>
      <c r="F196" s="440">
        <v>0</v>
      </c>
      <c r="G196" s="440">
        <v>0</v>
      </c>
      <c r="H196" s="440">
        <v>0</v>
      </c>
      <c r="I196" s="440">
        <v>0</v>
      </c>
      <c r="J196" s="440">
        <v>0</v>
      </c>
      <c r="K196" s="440">
        <v>0</v>
      </c>
      <c r="L196" s="440">
        <v>0</v>
      </c>
      <c r="M196" s="440">
        <v>0</v>
      </c>
      <c r="N196" s="440">
        <v>0</v>
      </c>
      <c r="O196" s="440">
        <v>0</v>
      </c>
      <c r="P196" s="440">
        <v>0</v>
      </c>
      <c r="Q196" s="440">
        <v>0</v>
      </c>
      <c r="R196" s="440">
        <v>0</v>
      </c>
      <c r="S196" s="440">
        <v>0</v>
      </c>
      <c r="T196" s="440">
        <v>0</v>
      </c>
      <c r="U196" s="440">
        <v>0</v>
      </c>
      <c r="V196" s="440">
        <v>0</v>
      </c>
      <c r="W196" s="440">
        <v>0</v>
      </c>
      <c r="X196" s="440">
        <v>0</v>
      </c>
      <c r="Y196" s="440">
        <v>0</v>
      </c>
      <c r="Z196" s="440">
        <v>0</v>
      </c>
      <c r="AA196" s="440">
        <v>0</v>
      </c>
      <c r="AB196" s="440">
        <v>0</v>
      </c>
      <c r="AC196" s="440">
        <v>0</v>
      </c>
      <c r="AD196" s="440">
        <v>0</v>
      </c>
      <c r="AE196" s="440">
        <v>0</v>
      </c>
      <c r="AF196" s="440">
        <v>0</v>
      </c>
      <c r="AG196" s="440">
        <v>0</v>
      </c>
      <c r="AH196" s="440">
        <v>0</v>
      </c>
      <c r="AI196" s="440">
        <v>0</v>
      </c>
      <c r="AJ196" s="440">
        <v>0</v>
      </c>
      <c r="AK196" s="440">
        <v>0</v>
      </c>
      <c r="AL196" s="440">
        <v>0</v>
      </c>
      <c r="AM196" s="438">
        <f>SUM(C196:AL196)</f>
        <v>0</v>
      </c>
      <c r="AN196" s="634"/>
    </row>
    <row r="197" spans="1:40" s="439" customFormat="1">
      <c r="A197" s="598">
        <v>39</v>
      </c>
      <c r="B197" s="599" t="s">
        <v>607</v>
      </c>
      <c r="C197" s="440">
        <v>0</v>
      </c>
      <c r="D197" s="440">
        <v>0</v>
      </c>
      <c r="E197" s="440">
        <v>0</v>
      </c>
      <c r="F197" s="440">
        <v>0</v>
      </c>
      <c r="G197" s="440">
        <v>0</v>
      </c>
      <c r="H197" s="440">
        <v>0</v>
      </c>
      <c r="I197" s="440">
        <v>0</v>
      </c>
      <c r="J197" s="440">
        <v>0</v>
      </c>
      <c r="K197" s="440">
        <v>0</v>
      </c>
      <c r="L197" s="440">
        <v>0</v>
      </c>
      <c r="M197" s="440">
        <v>0</v>
      </c>
      <c r="N197" s="440">
        <v>0</v>
      </c>
      <c r="O197" s="440">
        <v>0</v>
      </c>
      <c r="P197" s="440">
        <v>0</v>
      </c>
      <c r="Q197" s="440">
        <v>0</v>
      </c>
      <c r="R197" s="440">
        <v>0</v>
      </c>
      <c r="S197" s="440">
        <v>0</v>
      </c>
      <c r="T197" s="440">
        <v>0</v>
      </c>
      <c r="U197" s="440">
        <v>0</v>
      </c>
      <c r="V197" s="440">
        <v>0</v>
      </c>
      <c r="W197" s="440">
        <v>0</v>
      </c>
      <c r="X197" s="440">
        <v>0</v>
      </c>
      <c r="Y197" s="440">
        <v>0</v>
      </c>
      <c r="Z197" s="440">
        <v>0</v>
      </c>
      <c r="AA197" s="440">
        <v>0</v>
      </c>
      <c r="AB197" s="440">
        <v>0</v>
      </c>
      <c r="AC197" s="440">
        <v>0</v>
      </c>
      <c r="AD197" s="440">
        <v>0</v>
      </c>
      <c r="AE197" s="440">
        <v>0</v>
      </c>
      <c r="AF197" s="440">
        <v>0</v>
      </c>
      <c r="AG197" s="440">
        <v>0</v>
      </c>
      <c r="AH197" s="440">
        <v>0</v>
      </c>
      <c r="AI197" s="440">
        <v>0</v>
      </c>
      <c r="AJ197" s="440">
        <v>0</v>
      </c>
      <c r="AK197" s="440">
        <v>0</v>
      </c>
      <c r="AL197" s="440">
        <v>0</v>
      </c>
      <c r="AM197" s="438">
        <f>SUM(C197:AL197)</f>
        <v>0</v>
      </c>
      <c r="AN197" s="634"/>
    </row>
    <row r="198" spans="1:40" s="439" customFormat="1" ht="28.5" customHeight="1">
      <c r="A198" s="598">
        <v>40</v>
      </c>
      <c r="B198" s="599" t="s">
        <v>608</v>
      </c>
      <c r="C198" s="438">
        <f>SUM(C195:C197)</f>
        <v>0</v>
      </c>
      <c r="D198" s="438">
        <f t="shared" ref="D198" si="157">SUM(D195:D197)</f>
        <v>0</v>
      </c>
      <c r="E198" s="438">
        <f t="shared" ref="E198" si="158">SUM(E195:E197)</f>
        <v>0</v>
      </c>
      <c r="F198" s="438">
        <f t="shared" ref="F198" si="159">SUM(F195:F197)</f>
        <v>0</v>
      </c>
      <c r="G198" s="438">
        <f t="shared" ref="G198" si="160">SUM(G195:G197)</f>
        <v>0</v>
      </c>
      <c r="H198" s="438">
        <f t="shared" ref="H198" si="161">SUM(H195:H197)</f>
        <v>0</v>
      </c>
      <c r="I198" s="438">
        <f t="shared" ref="I198" si="162">SUM(I195:I197)</f>
        <v>0</v>
      </c>
      <c r="J198" s="438">
        <f t="shared" ref="J198" si="163">SUM(J195:J197)</f>
        <v>0</v>
      </c>
      <c r="K198" s="438">
        <f t="shared" ref="K198" si="164">SUM(K195:K197)</f>
        <v>0</v>
      </c>
      <c r="L198" s="438">
        <f t="shared" ref="L198" si="165">SUM(L195:L197)</f>
        <v>0</v>
      </c>
      <c r="M198" s="438">
        <f t="shared" ref="M198" si="166">SUM(M195:M197)</f>
        <v>0</v>
      </c>
      <c r="N198" s="438">
        <f t="shared" ref="N198" si="167">SUM(N195:N197)</f>
        <v>0</v>
      </c>
      <c r="O198" s="438">
        <f t="shared" ref="O198" si="168">SUM(O195:O197)</f>
        <v>0</v>
      </c>
      <c r="P198" s="438">
        <f t="shared" ref="P198" si="169">SUM(P195:P197)</f>
        <v>0</v>
      </c>
      <c r="Q198" s="438">
        <f t="shared" ref="Q198" si="170">SUM(Q195:Q197)</f>
        <v>0</v>
      </c>
      <c r="R198" s="438">
        <f t="shared" ref="R198" si="171">SUM(R195:R197)</f>
        <v>0</v>
      </c>
      <c r="S198" s="438">
        <f t="shared" ref="S198" si="172">SUM(S195:S197)</f>
        <v>0</v>
      </c>
      <c r="T198" s="438">
        <f t="shared" ref="T198" si="173">SUM(T195:T197)</f>
        <v>0</v>
      </c>
      <c r="U198" s="438">
        <f t="shared" ref="U198" si="174">SUM(U195:U197)</f>
        <v>0</v>
      </c>
      <c r="V198" s="438">
        <f t="shared" ref="V198" si="175">SUM(V195:V197)</f>
        <v>0</v>
      </c>
      <c r="W198" s="438">
        <f t="shared" ref="W198" si="176">SUM(W195:W197)</f>
        <v>0</v>
      </c>
      <c r="X198" s="438">
        <f t="shared" ref="X198" si="177">SUM(X195:X197)</f>
        <v>0</v>
      </c>
      <c r="Y198" s="438">
        <f t="shared" ref="Y198" si="178">SUM(Y195:Y197)</f>
        <v>0</v>
      </c>
      <c r="Z198" s="438">
        <f t="shared" ref="Z198" si="179">SUM(Z195:Z197)</f>
        <v>0</v>
      </c>
      <c r="AA198" s="438">
        <f t="shared" ref="AA198" si="180">SUM(AA195:AA197)</f>
        <v>0</v>
      </c>
      <c r="AB198" s="438">
        <f t="shared" ref="AB198" si="181">SUM(AB195:AB197)</f>
        <v>0</v>
      </c>
      <c r="AC198" s="438">
        <f t="shared" ref="AC198" si="182">SUM(AC195:AC197)</f>
        <v>0</v>
      </c>
      <c r="AD198" s="438">
        <f t="shared" ref="AD198" si="183">SUM(AD195:AD197)</f>
        <v>0</v>
      </c>
      <c r="AE198" s="438">
        <f t="shared" ref="AE198" si="184">SUM(AE195:AE197)</f>
        <v>0</v>
      </c>
      <c r="AF198" s="438">
        <f t="shared" ref="AF198" si="185">SUM(AF195:AF197)</f>
        <v>0</v>
      </c>
      <c r="AG198" s="438">
        <f t="shared" ref="AG198" si="186">SUM(AG195:AG197)</f>
        <v>0</v>
      </c>
      <c r="AH198" s="438">
        <f t="shared" ref="AH198" si="187">SUM(AH195:AH197)</f>
        <v>0</v>
      </c>
      <c r="AI198" s="438">
        <f t="shared" ref="AI198" si="188">SUM(AI195:AI197)</f>
        <v>0</v>
      </c>
      <c r="AJ198" s="438">
        <f t="shared" ref="AJ198" si="189">SUM(AJ195:AJ197)</f>
        <v>0</v>
      </c>
      <c r="AK198" s="438">
        <f t="shared" ref="AK198" si="190">SUM(AK195:AK197)</f>
        <v>0</v>
      </c>
      <c r="AL198" s="438">
        <f t="shared" ref="AL198" si="191">SUM(AL195:AL197)</f>
        <v>0</v>
      </c>
      <c r="AM198" s="438">
        <f>SUM(AM195:AM197)</f>
        <v>0</v>
      </c>
      <c r="AN198" s="634"/>
    </row>
    <row r="199" spans="1:40" s="439" customFormat="1" ht="25.5">
      <c r="A199" s="598">
        <v>41</v>
      </c>
      <c r="B199" s="599" t="s">
        <v>551</v>
      </c>
      <c r="C199" s="440">
        <v>0</v>
      </c>
      <c r="D199" s="440">
        <v>0</v>
      </c>
      <c r="E199" s="440">
        <v>0</v>
      </c>
      <c r="F199" s="440">
        <v>0</v>
      </c>
      <c r="G199" s="440">
        <v>0</v>
      </c>
      <c r="H199" s="440">
        <v>0</v>
      </c>
      <c r="I199" s="440">
        <v>0</v>
      </c>
      <c r="J199" s="440">
        <v>0</v>
      </c>
      <c r="K199" s="440">
        <v>0</v>
      </c>
      <c r="L199" s="440">
        <v>0</v>
      </c>
      <c r="M199" s="440">
        <v>0</v>
      </c>
      <c r="N199" s="440">
        <v>0</v>
      </c>
      <c r="O199" s="440">
        <v>0</v>
      </c>
      <c r="P199" s="440">
        <v>0</v>
      </c>
      <c r="Q199" s="440">
        <v>0</v>
      </c>
      <c r="R199" s="440">
        <v>0</v>
      </c>
      <c r="S199" s="440">
        <v>0</v>
      </c>
      <c r="T199" s="440">
        <v>0</v>
      </c>
      <c r="U199" s="440">
        <v>0</v>
      </c>
      <c r="V199" s="440">
        <v>0</v>
      </c>
      <c r="W199" s="440">
        <v>0</v>
      </c>
      <c r="X199" s="440">
        <v>0</v>
      </c>
      <c r="Y199" s="440">
        <v>0</v>
      </c>
      <c r="Z199" s="440">
        <v>0</v>
      </c>
      <c r="AA199" s="440">
        <v>0</v>
      </c>
      <c r="AB199" s="440">
        <v>0</v>
      </c>
      <c r="AC199" s="440">
        <v>0</v>
      </c>
      <c r="AD199" s="440">
        <v>0</v>
      </c>
      <c r="AE199" s="440">
        <v>0</v>
      </c>
      <c r="AF199" s="440">
        <v>0</v>
      </c>
      <c r="AG199" s="440">
        <v>0</v>
      </c>
      <c r="AH199" s="440">
        <v>0</v>
      </c>
      <c r="AI199" s="440">
        <v>0</v>
      </c>
      <c r="AJ199" s="440">
        <v>0</v>
      </c>
      <c r="AK199" s="440">
        <v>0</v>
      </c>
      <c r="AL199" s="440">
        <v>0</v>
      </c>
      <c r="AM199" s="438">
        <f>SUM(C199:AL199)</f>
        <v>0</v>
      </c>
      <c r="AN199" s="634"/>
    </row>
    <row r="200" spans="1:40" s="439" customFormat="1" ht="28.5" customHeight="1">
      <c r="A200" s="598">
        <v>42</v>
      </c>
      <c r="B200" s="599" t="s">
        <v>552</v>
      </c>
      <c r="C200" s="438">
        <f>SUM(C198:C199)</f>
        <v>0</v>
      </c>
      <c r="D200" s="438">
        <f t="shared" ref="D200" si="192">SUM(D198:D199)</f>
        <v>0</v>
      </c>
      <c r="E200" s="438">
        <f t="shared" ref="E200" si="193">SUM(E198:E199)</f>
        <v>0</v>
      </c>
      <c r="F200" s="438">
        <f t="shared" ref="F200" si="194">SUM(F198:F199)</f>
        <v>0</v>
      </c>
      <c r="G200" s="438">
        <f t="shared" ref="G200" si="195">SUM(G198:G199)</f>
        <v>0</v>
      </c>
      <c r="H200" s="438">
        <f t="shared" ref="H200" si="196">SUM(H198:H199)</f>
        <v>0</v>
      </c>
      <c r="I200" s="438">
        <f t="shared" ref="I200" si="197">SUM(I198:I199)</f>
        <v>0</v>
      </c>
      <c r="J200" s="438">
        <f t="shared" ref="J200" si="198">SUM(J198:J199)</f>
        <v>0</v>
      </c>
      <c r="K200" s="438">
        <f t="shared" ref="K200" si="199">SUM(K198:K199)</f>
        <v>0</v>
      </c>
      <c r="L200" s="438">
        <f t="shared" ref="L200" si="200">SUM(L198:L199)</f>
        <v>0</v>
      </c>
      <c r="M200" s="438">
        <f t="shared" ref="M200" si="201">SUM(M198:M199)</f>
        <v>0</v>
      </c>
      <c r="N200" s="438">
        <f t="shared" ref="N200" si="202">SUM(N198:N199)</f>
        <v>0</v>
      </c>
      <c r="O200" s="438">
        <f t="shared" ref="O200" si="203">SUM(O198:O199)</f>
        <v>0</v>
      </c>
      <c r="P200" s="438">
        <f t="shared" ref="P200" si="204">SUM(P198:P199)</f>
        <v>0</v>
      </c>
      <c r="Q200" s="438">
        <f t="shared" ref="Q200" si="205">SUM(Q198:Q199)</f>
        <v>0</v>
      </c>
      <c r="R200" s="438">
        <f t="shared" ref="R200" si="206">SUM(R198:R199)</f>
        <v>0</v>
      </c>
      <c r="S200" s="438">
        <f t="shared" ref="S200" si="207">SUM(S198:S199)</f>
        <v>0</v>
      </c>
      <c r="T200" s="438">
        <f t="shared" ref="T200" si="208">SUM(T198:T199)</f>
        <v>0</v>
      </c>
      <c r="U200" s="438">
        <f t="shared" ref="U200" si="209">SUM(U198:U199)</f>
        <v>0</v>
      </c>
      <c r="V200" s="438">
        <f t="shared" ref="V200" si="210">SUM(V198:V199)</f>
        <v>0</v>
      </c>
      <c r="W200" s="438">
        <f t="shared" ref="W200" si="211">SUM(W198:W199)</f>
        <v>0</v>
      </c>
      <c r="X200" s="438">
        <f t="shared" ref="X200" si="212">SUM(X198:X199)</f>
        <v>0</v>
      </c>
      <c r="Y200" s="438">
        <f t="shared" ref="Y200" si="213">SUM(Y198:Y199)</f>
        <v>0</v>
      </c>
      <c r="Z200" s="438">
        <f t="shared" ref="Z200" si="214">SUM(Z198:Z199)</f>
        <v>0</v>
      </c>
      <c r="AA200" s="438">
        <f t="shared" ref="AA200" si="215">SUM(AA198:AA199)</f>
        <v>0</v>
      </c>
      <c r="AB200" s="438">
        <f t="shared" ref="AB200" si="216">SUM(AB198:AB199)</f>
        <v>0</v>
      </c>
      <c r="AC200" s="438">
        <f t="shared" ref="AC200" si="217">SUM(AC198:AC199)</f>
        <v>0</v>
      </c>
      <c r="AD200" s="438">
        <f t="shared" ref="AD200" si="218">SUM(AD198:AD199)</f>
        <v>0</v>
      </c>
      <c r="AE200" s="438">
        <f t="shared" ref="AE200" si="219">SUM(AE198:AE199)</f>
        <v>0</v>
      </c>
      <c r="AF200" s="438">
        <f t="shared" ref="AF200" si="220">SUM(AF198:AF199)</f>
        <v>0</v>
      </c>
      <c r="AG200" s="438">
        <f t="shared" ref="AG200" si="221">SUM(AG198:AG199)</f>
        <v>0</v>
      </c>
      <c r="AH200" s="438">
        <f t="shared" ref="AH200" si="222">SUM(AH198:AH199)</f>
        <v>0</v>
      </c>
      <c r="AI200" s="438">
        <f t="shared" ref="AI200" si="223">SUM(AI198:AI199)</f>
        <v>0</v>
      </c>
      <c r="AJ200" s="438">
        <f t="shared" ref="AJ200" si="224">SUM(AJ198:AJ199)</f>
        <v>0</v>
      </c>
      <c r="AK200" s="438">
        <f>SUM(AK198:AK199)</f>
        <v>0</v>
      </c>
      <c r="AL200" s="438">
        <f t="shared" ref="AL200" si="225">SUM(AL198:AL199)</f>
        <v>0</v>
      </c>
      <c r="AM200" s="438">
        <f>SUM(AM198:AM199)</f>
        <v>0</v>
      </c>
      <c r="AN200" s="634"/>
    </row>
  </sheetData>
  <sheetProtection algorithmName="SHA-512" hashValue="wipTVZxNsy28QRu0rPlJz3kt1GAg0JuFwdsIJsSwqwI7BfHbOTFi+oLcBFVXXhxEmY3dpnYi64xfSfSSudilAQ==" saltValue="TUtq/pKUZ9ekdcu2LdnWtg==" spinCount="100000" sheet="1" formatColumns="0"/>
  <mergeCells count="19">
    <mergeCell ref="C13:E13"/>
    <mergeCell ref="A13:B13"/>
    <mergeCell ref="F11:H11"/>
    <mergeCell ref="A12:B12"/>
    <mergeCell ref="C12:E12"/>
    <mergeCell ref="C11:E11"/>
    <mergeCell ref="A11:B11"/>
    <mergeCell ref="AM157:AM158"/>
    <mergeCell ref="AM65:AM66"/>
    <mergeCell ref="AM111:AM112"/>
    <mergeCell ref="A111:B111"/>
    <mergeCell ref="C14:E14"/>
    <mergeCell ref="A14:B14"/>
    <mergeCell ref="A65:B65"/>
    <mergeCell ref="AM19:AM20"/>
    <mergeCell ref="A19:B19"/>
    <mergeCell ref="C15:E15"/>
    <mergeCell ref="A157:B157"/>
    <mergeCell ref="A15:B15"/>
  </mergeCells>
  <phoneticPr fontId="0" type="noConversion"/>
  <pageMargins left="0.75" right="0.75" top="1" bottom="1" header="0.5" footer="0.5"/>
  <pageSetup scale="16" orientation="portrait" r:id="rId1"/>
  <headerFooter alignWithMargins="0"/>
  <rowBreaks count="1" manualBreakCount="1">
    <brk id="10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Checks!$I$17:$I$19</xm:f>
          </x14:formula1>
          <xm:sqref>C3</xm:sqref>
        </x14:dataValidation>
        <x14:dataValidation type="list" allowBlank="1" showInputMessage="1" showErrorMessage="1">
          <x14:formula1>
            <xm:f>Checks!$J$17:$J$20</xm:f>
          </x14:formula1>
          <xm:sqref>C4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70" zoomScaleNormal="100" zoomScaleSheetLayoutView="70" workbookViewId="0"/>
  </sheetViews>
  <sheetFormatPr defaultColWidth="9.140625" defaultRowHeight="12.75"/>
  <cols>
    <col min="1" max="1" width="25.42578125" style="3" customWidth="1"/>
    <col min="2" max="3" width="19.140625" style="3" customWidth="1"/>
    <col min="4" max="16384" width="9.140625" style="3"/>
  </cols>
  <sheetData>
    <row r="1" spans="1:4">
      <c r="A1" s="228" t="s">
        <v>407</v>
      </c>
    </row>
    <row r="3" spans="1:4" s="69" customFormat="1" ht="13.5" thickBot="1">
      <c r="A3" s="227" t="s">
        <v>515</v>
      </c>
      <c r="C3" s="227"/>
    </row>
    <row r="4" spans="1:4" ht="15.75">
      <c r="A4" s="1210" t="s">
        <v>169</v>
      </c>
      <c r="B4" s="1211"/>
      <c r="C4" s="1211"/>
      <c r="D4" s="1212"/>
    </row>
    <row r="5" spans="1:4" ht="15">
      <c r="A5" s="1213">
        <f>'Lag Triangles'!C3</f>
        <v>0</v>
      </c>
      <c r="B5" s="1214"/>
      <c r="C5" s="1214"/>
      <c r="D5" s="1215"/>
    </row>
    <row r="6" spans="1:4" ht="15" customHeight="1">
      <c r="A6" s="1220" t="str">
        <f>Checks!V7</f>
        <v>January 2020 - June 2022  
with runout through September 30, 2022</v>
      </c>
      <c r="B6" s="1221"/>
      <c r="C6" s="1221"/>
      <c r="D6" s="1222"/>
    </row>
    <row r="7" spans="1:4" ht="15" customHeight="1">
      <c r="A7" s="1220"/>
      <c r="B7" s="1221"/>
      <c r="C7" s="1221"/>
      <c r="D7" s="1222"/>
    </row>
    <row r="8" spans="1:4">
      <c r="A8" s="72"/>
      <c r="B8" s="50"/>
      <c r="C8" s="50"/>
      <c r="D8" s="51"/>
    </row>
    <row r="9" spans="1:4" ht="25.7" customHeight="1">
      <c r="A9" s="1216" t="s">
        <v>915</v>
      </c>
      <c r="B9" s="1217"/>
      <c r="C9" s="1217"/>
      <c r="D9" s="1218"/>
    </row>
    <row r="10" spans="1:4" ht="12.75" customHeight="1">
      <c r="A10" s="1219" t="s">
        <v>669</v>
      </c>
      <c r="B10" s="1219"/>
      <c r="C10" s="50"/>
      <c r="D10" s="51"/>
    </row>
    <row r="11" spans="1:4">
      <c r="A11" s="72"/>
      <c r="B11" s="50"/>
      <c r="C11" s="50"/>
      <c r="D11" s="51"/>
    </row>
    <row r="12" spans="1:4">
      <c r="A12" s="72"/>
      <c r="B12" s="50"/>
      <c r="C12" s="50"/>
      <c r="D12" s="51"/>
    </row>
    <row r="13" spans="1:4">
      <c r="A13" s="72"/>
      <c r="B13" s="50"/>
      <c r="C13" s="50"/>
      <c r="D13" s="51"/>
    </row>
    <row r="14" spans="1:4">
      <c r="A14" s="396" t="s">
        <v>164</v>
      </c>
      <c r="B14" s="184"/>
      <c r="C14" s="184"/>
      <c r="D14" s="51"/>
    </row>
    <row r="15" spans="1:4">
      <c r="A15" s="396"/>
      <c r="B15" s="185"/>
      <c r="C15" s="185"/>
      <c r="D15" s="51"/>
    </row>
    <row r="16" spans="1:4">
      <c r="A16" s="396" t="s">
        <v>165</v>
      </c>
      <c r="B16" s="184"/>
      <c r="C16" s="184"/>
      <c r="D16" s="51"/>
    </row>
    <row r="17" spans="1:4">
      <c r="A17" s="396"/>
      <c r="B17" s="185"/>
      <c r="C17" s="185"/>
      <c r="D17" s="51"/>
    </row>
    <row r="18" spans="1:4">
      <c r="A18" s="396" t="s">
        <v>166</v>
      </c>
      <c r="B18" s="184"/>
      <c r="C18" s="184"/>
      <c r="D18" s="51"/>
    </row>
    <row r="19" spans="1:4">
      <c r="A19" s="396"/>
      <c r="B19" s="185"/>
      <c r="C19" s="185"/>
      <c r="D19" s="51"/>
    </row>
    <row r="20" spans="1:4">
      <c r="A20" s="396" t="s">
        <v>167</v>
      </c>
      <c r="B20" s="184"/>
      <c r="C20" s="184"/>
      <c r="D20" s="51"/>
    </row>
    <row r="21" spans="1:4">
      <c r="A21" s="396"/>
      <c r="B21" s="185"/>
      <c r="C21" s="185"/>
      <c r="D21" s="51"/>
    </row>
    <row r="22" spans="1:4">
      <c r="A22" s="396" t="s">
        <v>168</v>
      </c>
      <c r="B22" s="864"/>
      <c r="C22" s="184"/>
      <c r="D22" s="51"/>
    </row>
    <row r="23" spans="1:4">
      <c r="A23" s="72"/>
      <c r="B23" s="50"/>
      <c r="C23" s="50"/>
      <c r="D23" s="51"/>
    </row>
    <row r="24" spans="1:4" ht="13.5" thickBot="1">
      <c r="A24" s="73"/>
      <c r="B24" s="60"/>
      <c r="C24" s="60"/>
      <c r="D24" s="316"/>
    </row>
  </sheetData>
  <sheetProtection algorithmName="SHA-512" hashValue="xLHZjVQBQcTVdqEKveoiqNu8TFoYvG1/ONTCemSfh6lKNPVpZaioVvCf4UkMBcdmk+d2vrW7NPp4yHpr9F6BcA==" saltValue="oOSikVBcgm7+vgwzrltwIQ==" spinCount="100000" sheet="1" formatColumns="0"/>
  <mergeCells count="5">
    <mergeCell ref="A4:D4"/>
    <mergeCell ref="A5:D5"/>
    <mergeCell ref="A9:D9"/>
    <mergeCell ref="A10:B10"/>
    <mergeCell ref="A6:D7"/>
  </mergeCells>
  <phoneticPr fontId="0"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7"/>
  <sheetViews>
    <sheetView showGridLines="0" view="pageBreakPreview" zoomScale="85" zoomScaleNormal="100" zoomScaleSheetLayoutView="85" workbookViewId="0">
      <selection activeCell="F8" sqref="F8"/>
    </sheetView>
  </sheetViews>
  <sheetFormatPr defaultColWidth="8.85546875" defaultRowHeight="12.75"/>
  <cols>
    <col min="1" max="1" width="12" style="606" customWidth="1"/>
    <col min="2" max="2" width="19.140625" style="606" customWidth="1"/>
    <col min="3" max="3" width="25.85546875" style="606" customWidth="1"/>
    <col min="4" max="4" width="46" style="606" customWidth="1"/>
    <col min="5" max="6" width="13.5703125" style="608" customWidth="1"/>
    <col min="7" max="7" width="13.5703125" style="607" customWidth="1"/>
    <col min="8" max="8" width="18.140625" style="607" customWidth="1"/>
    <col min="9" max="9" width="16.5703125" style="607" customWidth="1"/>
    <col min="10" max="10" width="16.5703125" style="606" customWidth="1"/>
    <col min="11" max="11" width="13.5703125" style="606" customWidth="1"/>
    <col min="12" max="12" width="26.85546875" style="606" customWidth="1"/>
    <col min="13" max="13" width="8.85546875" style="606"/>
    <col min="14" max="14" width="8.85546875" style="606" hidden="1" customWidth="1"/>
    <col min="15" max="16384" width="8.85546875" style="606"/>
  </cols>
  <sheetData>
    <row r="1" spans="1:14" s="398" customFormat="1">
      <c r="A1" s="228" t="s">
        <v>407</v>
      </c>
      <c r="B1" s="397"/>
      <c r="C1" s="397"/>
      <c r="D1" s="397"/>
    </row>
    <row r="2" spans="1:14" s="398" customFormat="1">
      <c r="A2" s="397"/>
      <c r="B2" s="397"/>
      <c r="C2" s="397"/>
      <c r="D2" s="397"/>
    </row>
    <row r="3" spans="1:14" s="69" customFormat="1" ht="13.5" thickBot="1">
      <c r="A3" s="227" t="s">
        <v>515</v>
      </c>
      <c r="B3" s="227"/>
      <c r="D3" s="397"/>
    </row>
    <row r="4" spans="1:14" s="69" customFormat="1" ht="21" customHeight="1" thickBot="1">
      <c r="A4" s="1223" t="s">
        <v>156</v>
      </c>
      <c r="B4" s="1224"/>
      <c r="C4" s="1224"/>
      <c r="D4" s="1224"/>
      <c r="E4" s="1224"/>
      <c r="F4" s="1224"/>
      <c r="G4" s="1224"/>
      <c r="H4" s="1224"/>
      <c r="I4" s="1224"/>
      <c r="J4" s="1224"/>
      <c r="K4" s="1224"/>
      <c r="L4" s="1225"/>
    </row>
    <row r="5" spans="1:14" s="69" customFormat="1" ht="25.35" customHeight="1">
      <c r="A5" s="499" t="s">
        <v>604</v>
      </c>
      <c r="B5" s="499" t="s">
        <v>600</v>
      </c>
      <c r="C5" s="499" t="s">
        <v>605</v>
      </c>
      <c r="D5" s="498"/>
      <c r="E5" s="498"/>
      <c r="F5" s="498"/>
      <c r="G5" s="498"/>
      <c r="H5" s="498"/>
      <c r="I5" s="498"/>
      <c r="J5" s="498"/>
      <c r="K5" s="497"/>
    </row>
    <row r="6" spans="1:14" s="69" customFormat="1" ht="15">
      <c r="A6" s="495"/>
      <c r="B6" s="495"/>
      <c r="C6" s="495"/>
      <c r="D6" s="495"/>
      <c r="E6" s="495"/>
      <c r="F6" s="495"/>
      <c r="G6" s="495"/>
      <c r="H6" s="495"/>
      <c r="I6" s="495"/>
      <c r="J6" s="495"/>
      <c r="K6" s="495"/>
    </row>
    <row r="7" spans="1:14" s="605" customFormat="1" ht="50.25" customHeight="1">
      <c r="A7" s="625" t="s">
        <v>562</v>
      </c>
      <c r="B7" s="603" t="s">
        <v>239</v>
      </c>
      <c r="C7" s="603" t="s">
        <v>600</v>
      </c>
      <c r="D7" s="603" t="s">
        <v>553</v>
      </c>
      <c r="E7" s="603" t="s">
        <v>610</v>
      </c>
      <c r="F7" s="603" t="s">
        <v>62</v>
      </c>
      <c r="G7" s="603" t="s">
        <v>210</v>
      </c>
      <c r="H7" s="603" t="s">
        <v>507</v>
      </c>
      <c r="I7" s="603" t="s">
        <v>619</v>
      </c>
      <c r="J7" s="603" t="s">
        <v>422</v>
      </c>
      <c r="K7" s="603" t="s">
        <v>611</v>
      </c>
      <c r="L7" s="604" t="s">
        <v>555</v>
      </c>
      <c r="N7" s="605" t="s">
        <v>881</v>
      </c>
    </row>
    <row r="8" spans="1:14" ht="15" customHeight="1">
      <c r="A8" s="626">
        <v>1</v>
      </c>
      <c r="B8" s="626">
        <f>'Non-Delivery Svcs Report'!J2</f>
        <v>0</v>
      </c>
      <c r="C8" s="448"/>
      <c r="D8" s="448"/>
      <c r="E8" s="516"/>
      <c r="F8" s="446"/>
      <c r="G8" s="446"/>
      <c r="H8" s="448"/>
      <c r="I8" s="455">
        <v>0</v>
      </c>
      <c r="J8" s="452">
        <v>0</v>
      </c>
      <c r="K8" s="446"/>
      <c r="L8" s="448"/>
      <c r="N8" s="606" t="str">
        <f>_xlfn.IFNA(VLOOKUP(H8,Checks!$L$4:$L$15,1,FALSE),IF(H8="","",1))</f>
        <v/>
      </c>
    </row>
    <row r="9" spans="1:14" ht="15" customHeight="1">
      <c r="A9" s="626">
        <f>A8+1</f>
        <v>2</v>
      </c>
      <c r="B9" s="626">
        <f>$B$8</f>
        <v>0</v>
      </c>
      <c r="C9" s="448"/>
      <c r="D9" s="448"/>
      <c r="E9" s="516"/>
      <c r="F9" s="446"/>
      <c r="G9" s="446"/>
      <c r="H9" s="448"/>
      <c r="I9" s="455">
        <v>0</v>
      </c>
      <c r="J9" s="452">
        <v>0</v>
      </c>
      <c r="K9" s="446"/>
      <c r="L9" s="448"/>
      <c r="N9" s="606" t="str">
        <f>_xlfn.IFNA(VLOOKUP(H9,Checks!$L$4:$L$15,1,FALSE),IF(H9="","",1))</f>
        <v/>
      </c>
    </row>
    <row r="10" spans="1:14" ht="15" customHeight="1">
      <c r="A10" s="626">
        <f t="shared" ref="A10:A73" si="0">A9+1</f>
        <v>3</v>
      </c>
      <c r="B10" s="626">
        <f t="shared" ref="B10:B73" si="1">$B$8</f>
        <v>0</v>
      </c>
      <c r="C10" s="448"/>
      <c r="D10" s="448"/>
      <c r="E10" s="516"/>
      <c r="F10" s="446"/>
      <c r="G10" s="446"/>
      <c r="H10" s="448"/>
      <c r="I10" s="455">
        <v>0</v>
      </c>
      <c r="J10" s="452">
        <v>0</v>
      </c>
      <c r="K10" s="446"/>
      <c r="L10" s="448"/>
      <c r="N10" s="606" t="str">
        <f>_xlfn.IFNA(VLOOKUP(H10,Checks!$L$4:$L$15,1,FALSE),IF(H10="","",1))</f>
        <v/>
      </c>
    </row>
    <row r="11" spans="1:14" ht="15" customHeight="1">
      <c r="A11" s="626">
        <f t="shared" si="0"/>
        <v>4</v>
      </c>
      <c r="B11" s="626">
        <f t="shared" si="1"/>
        <v>0</v>
      </c>
      <c r="C11" s="448"/>
      <c r="D11" s="448"/>
      <c r="E11" s="516"/>
      <c r="F11" s="446"/>
      <c r="G11" s="446"/>
      <c r="H11" s="448"/>
      <c r="I11" s="455">
        <v>0</v>
      </c>
      <c r="J11" s="452">
        <v>0</v>
      </c>
      <c r="K11" s="446"/>
      <c r="L11" s="448"/>
      <c r="N11" s="606" t="str">
        <f>_xlfn.IFNA(VLOOKUP(H11,Checks!$L$4:$L$15,1,FALSE),IF(H11="","",1))</f>
        <v/>
      </c>
    </row>
    <row r="12" spans="1:14" ht="15" customHeight="1">
      <c r="A12" s="626">
        <f t="shared" si="0"/>
        <v>5</v>
      </c>
      <c r="B12" s="626">
        <f t="shared" si="1"/>
        <v>0</v>
      </c>
      <c r="C12" s="448"/>
      <c r="D12" s="448"/>
      <c r="E12" s="516"/>
      <c r="F12" s="446"/>
      <c r="G12" s="446"/>
      <c r="H12" s="448"/>
      <c r="I12" s="455">
        <v>0</v>
      </c>
      <c r="J12" s="452">
        <v>0</v>
      </c>
      <c r="K12" s="446"/>
      <c r="L12" s="448"/>
      <c r="N12" s="606" t="str">
        <f>_xlfn.IFNA(VLOOKUP(H12,Checks!$L$4:$L$15,1,FALSE),IF(H12="","",1))</f>
        <v/>
      </c>
    </row>
    <row r="13" spans="1:14" ht="15" customHeight="1">
      <c r="A13" s="626">
        <f t="shared" si="0"/>
        <v>6</v>
      </c>
      <c r="B13" s="626">
        <f t="shared" si="1"/>
        <v>0</v>
      </c>
      <c r="C13" s="448"/>
      <c r="D13" s="448"/>
      <c r="E13" s="516"/>
      <c r="F13" s="446"/>
      <c r="G13" s="446"/>
      <c r="H13" s="448"/>
      <c r="I13" s="455">
        <v>0</v>
      </c>
      <c r="J13" s="452">
        <v>0</v>
      </c>
      <c r="K13" s="446"/>
      <c r="L13" s="448"/>
      <c r="N13" s="606" t="str">
        <f>_xlfn.IFNA(VLOOKUP(H13,Checks!$L$4:$L$15,1,FALSE),IF(H13="","",1))</f>
        <v/>
      </c>
    </row>
    <row r="14" spans="1:14" ht="15" customHeight="1">
      <c r="A14" s="626">
        <f t="shared" si="0"/>
        <v>7</v>
      </c>
      <c r="B14" s="626">
        <f t="shared" si="1"/>
        <v>0</v>
      </c>
      <c r="C14" s="448"/>
      <c r="D14" s="448"/>
      <c r="E14" s="516"/>
      <c r="F14" s="446"/>
      <c r="G14" s="446"/>
      <c r="H14" s="448"/>
      <c r="I14" s="455">
        <v>0</v>
      </c>
      <c r="J14" s="452">
        <v>0</v>
      </c>
      <c r="K14" s="446"/>
      <c r="L14" s="448"/>
      <c r="N14" s="606" t="str">
        <f>_xlfn.IFNA(VLOOKUP(H14,Checks!$L$4:$L$15,1,FALSE),IF(H14="","",1))</f>
        <v/>
      </c>
    </row>
    <row r="15" spans="1:14" ht="15" customHeight="1">
      <c r="A15" s="626">
        <f t="shared" si="0"/>
        <v>8</v>
      </c>
      <c r="B15" s="626">
        <f t="shared" si="1"/>
        <v>0</v>
      </c>
      <c r="C15" s="448"/>
      <c r="D15" s="448"/>
      <c r="E15" s="516"/>
      <c r="F15" s="446"/>
      <c r="G15" s="446"/>
      <c r="H15" s="448"/>
      <c r="I15" s="455">
        <v>0</v>
      </c>
      <c r="J15" s="452">
        <v>0</v>
      </c>
      <c r="K15" s="446"/>
      <c r="L15" s="448"/>
      <c r="N15" s="606" t="str">
        <f>_xlfn.IFNA(VLOOKUP(H15,Checks!$L$4:$L$15,1,FALSE),IF(H15="","",1))</f>
        <v/>
      </c>
    </row>
    <row r="16" spans="1:14" ht="15" customHeight="1">
      <c r="A16" s="626">
        <f t="shared" si="0"/>
        <v>9</v>
      </c>
      <c r="B16" s="626">
        <f t="shared" si="1"/>
        <v>0</v>
      </c>
      <c r="C16" s="448"/>
      <c r="D16" s="448"/>
      <c r="E16" s="516"/>
      <c r="F16" s="446"/>
      <c r="G16" s="446"/>
      <c r="H16" s="448"/>
      <c r="I16" s="455">
        <v>0</v>
      </c>
      <c r="J16" s="452">
        <v>0</v>
      </c>
      <c r="K16" s="446"/>
      <c r="L16" s="448"/>
      <c r="N16" s="606" t="str">
        <f>_xlfn.IFNA(VLOOKUP(H16,Checks!$L$4:$L$15,1,FALSE),IF(H16="","",1))</f>
        <v/>
      </c>
    </row>
    <row r="17" spans="1:14" ht="15" customHeight="1">
      <c r="A17" s="626">
        <f t="shared" si="0"/>
        <v>10</v>
      </c>
      <c r="B17" s="626">
        <f t="shared" si="1"/>
        <v>0</v>
      </c>
      <c r="C17" s="448"/>
      <c r="D17" s="448"/>
      <c r="E17" s="516"/>
      <c r="F17" s="446"/>
      <c r="G17" s="446"/>
      <c r="H17" s="448"/>
      <c r="I17" s="455">
        <v>0</v>
      </c>
      <c r="J17" s="452">
        <v>0</v>
      </c>
      <c r="K17" s="446"/>
      <c r="L17" s="448"/>
      <c r="N17" s="606" t="str">
        <f>_xlfn.IFNA(VLOOKUP(H17,Checks!$L$4:$L$15,1,FALSE),IF(H17="","",1))</f>
        <v/>
      </c>
    </row>
    <row r="18" spans="1:14" ht="15" customHeight="1">
      <c r="A18" s="626">
        <f t="shared" si="0"/>
        <v>11</v>
      </c>
      <c r="B18" s="626">
        <f t="shared" si="1"/>
        <v>0</v>
      </c>
      <c r="C18" s="448"/>
      <c r="D18" s="448"/>
      <c r="E18" s="516"/>
      <c r="F18" s="446"/>
      <c r="G18" s="446"/>
      <c r="H18" s="448"/>
      <c r="I18" s="455">
        <v>0</v>
      </c>
      <c r="J18" s="452">
        <v>0</v>
      </c>
      <c r="K18" s="446"/>
      <c r="L18" s="448"/>
      <c r="N18" s="606" t="str">
        <f>_xlfn.IFNA(VLOOKUP(H18,Checks!$L$4:$L$15,1,FALSE),IF(H18="","",1))</f>
        <v/>
      </c>
    </row>
    <row r="19" spans="1:14" ht="15" customHeight="1">
      <c r="A19" s="626">
        <f t="shared" si="0"/>
        <v>12</v>
      </c>
      <c r="B19" s="626">
        <f t="shared" si="1"/>
        <v>0</v>
      </c>
      <c r="C19" s="448"/>
      <c r="D19" s="448"/>
      <c r="E19" s="516"/>
      <c r="F19" s="446"/>
      <c r="G19" s="446"/>
      <c r="H19" s="448"/>
      <c r="I19" s="455">
        <v>0</v>
      </c>
      <c r="J19" s="452">
        <v>0</v>
      </c>
      <c r="K19" s="446"/>
      <c r="L19" s="448"/>
      <c r="N19" s="606" t="str">
        <f>_xlfn.IFNA(VLOOKUP(H19,Checks!$L$4:$L$15,1,FALSE),IF(H19="","",1))</f>
        <v/>
      </c>
    </row>
    <row r="20" spans="1:14" ht="15" customHeight="1">
      <c r="A20" s="626">
        <f t="shared" si="0"/>
        <v>13</v>
      </c>
      <c r="B20" s="626">
        <f t="shared" si="1"/>
        <v>0</v>
      </c>
      <c r="C20" s="448"/>
      <c r="D20" s="448"/>
      <c r="E20" s="516"/>
      <c r="F20" s="446"/>
      <c r="G20" s="446"/>
      <c r="H20" s="448"/>
      <c r="I20" s="455">
        <v>0</v>
      </c>
      <c r="J20" s="452">
        <v>0</v>
      </c>
      <c r="K20" s="446"/>
      <c r="L20" s="448"/>
      <c r="N20" s="606" t="str">
        <f>_xlfn.IFNA(VLOOKUP(H20,Checks!$L$4:$L$15,1,FALSE),IF(H20="","",1))</f>
        <v/>
      </c>
    </row>
    <row r="21" spans="1:14" ht="15" customHeight="1">
      <c r="A21" s="626">
        <f t="shared" si="0"/>
        <v>14</v>
      </c>
      <c r="B21" s="626">
        <f t="shared" si="1"/>
        <v>0</v>
      </c>
      <c r="C21" s="448"/>
      <c r="D21" s="448"/>
      <c r="E21" s="516"/>
      <c r="F21" s="446"/>
      <c r="G21" s="446"/>
      <c r="H21" s="448"/>
      <c r="I21" s="455">
        <v>0</v>
      </c>
      <c r="J21" s="452">
        <v>0</v>
      </c>
      <c r="K21" s="446"/>
      <c r="L21" s="448"/>
      <c r="N21" s="606" t="str">
        <f>_xlfn.IFNA(VLOOKUP(H21,Checks!$L$4:$L$15,1,FALSE),IF(H21="","",1))</f>
        <v/>
      </c>
    </row>
    <row r="22" spans="1:14" ht="15" customHeight="1">
      <c r="A22" s="626">
        <f t="shared" si="0"/>
        <v>15</v>
      </c>
      <c r="B22" s="626">
        <f t="shared" si="1"/>
        <v>0</v>
      </c>
      <c r="C22" s="448"/>
      <c r="D22" s="448"/>
      <c r="E22" s="516"/>
      <c r="F22" s="446"/>
      <c r="G22" s="446"/>
      <c r="H22" s="448"/>
      <c r="I22" s="455">
        <v>0</v>
      </c>
      <c r="J22" s="452">
        <v>0</v>
      </c>
      <c r="K22" s="446"/>
      <c r="L22" s="448"/>
      <c r="N22" s="606" t="str">
        <f>_xlfn.IFNA(VLOOKUP(H22,Checks!$L$4:$L$15,1,FALSE),IF(H22="","",1))</f>
        <v/>
      </c>
    </row>
    <row r="23" spans="1:14" ht="15" customHeight="1">
      <c r="A23" s="626">
        <f t="shared" si="0"/>
        <v>16</v>
      </c>
      <c r="B23" s="626">
        <f t="shared" si="1"/>
        <v>0</v>
      </c>
      <c r="C23" s="448"/>
      <c r="D23" s="448"/>
      <c r="E23" s="516"/>
      <c r="F23" s="446"/>
      <c r="G23" s="446"/>
      <c r="H23" s="448"/>
      <c r="I23" s="455">
        <v>0</v>
      </c>
      <c r="J23" s="452">
        <v>0</v>
      </c>
      <c r="K23" s="446"/>
      <c r="L23" s="448"/>
      <c r="N23" s="606" t="str">
        <f>_xlfn.IFNA(VLOOKUP(H23,Checks!$L$4:$L$15,1,FALSE),IF(H23="","",1))</f>
        <v/>
      </c>
    </row>
    <row r="24" spans="1:14" ht="15" customHeight="1">
      <c r="A24" s="626">
        <f t="shared" si="0"/>
        <v>17</v>
      </c>
      <c r="B24" s="626">
        <f t="shared" si="1"/>
        <v>0</v>
      </c>
      <c r="C24" s="448"/>
      <c r="D24" s="448"/>
      <c r="E24" s="516"/>
      <c r="F24" s="446"/>
      <c r="G24" s="446"/>
      <c r="H24" s="448"/>
      <c r="I24" s="455">
        <v>0</v>
      </c>
      <c r="J24" s="452">
        <v>0</v>
      </c>
      <c r="K24" s="446"/>
      <c r="L24" s="448"/>
      <c r="N24" s="606" t="str">
        <f>_xlfn.IFNA(VLOOKUP(H24,Checks!$L$4:$L$15,1,FALSE),IF(H24="","",1))</f>
        <v/>
      </c>
    </row>
    <row r="25" spans="1:14" ht="15" customHeight="1">
      <c r="A25" s="626">
        <f t="shared" si="0"/>
        <v>18</v>
      </c>
      <c r="B25" s="626">
        <f t="shared" si="1"/>
        <v>0</v>
      </c>
      <c r="C25" s="448"/>
      <c r="D25" s="448"/>
      <c r="E25" s="516"/>
      <c r="F25" s="446"/>
      <c r="G25" s="446"/>
      <c r="H25" s="448"/>
      <c r="I25" s="455">
        <v>0</v>
      </c>
      <c r="J25" s="452">
        <v>0</v>
      </c>
      <c r="K25" s="446"/>
      <c r="L25" s="448"/>
      <c r="N25" s="606" t="str">
        <f>_xlfn.IFNA(VLOOKUP(H25,Checks!$L$4:$L$15,1,FALSE),IF(H25="","",1))</f>
        <v/>
      </c>
    </row>
    <row r="26" spans="1:14" ht="15" customHeight="1">
      <c r="A26" s="626">
        <f t="shared" si="0"/>
        <v>19</v>
      </c>
      <c r="B26" s="626">
        <f t="shared" si="1"/>
        <v>0</v>
      </c>
      <c r="C26" s="448"/>
      <c r="D26" s="448"/>
      <c r="E26" s="516"/>
      <c r="F26" s="446"/>
      <c r="G26" s="446"/>
      <c r="H26" s="448"/>
      <c r="I26" s="455">
        <v>0</v>
      </c>
      <c r="J26" s="452">
        <v>0</v>
      </c>
      <c r="K26" s="446"/>
      <c r="L26" s="448"/>
      <c r="N26" s="606" t="str">
        <f>_xlfn.IFNA(VLOOKUP(H26,Checks!$L$4:$L$15,1,FALSE),IF(H26="","",1))</f>
        <v/>
      </c>
    </row>
    <row r="27" spans="1:14" ht="15" customHeight="1">
      <c r="A27" s="626">
        <f t="shared" si="0"/>
        <v>20</v>
      </c>
      <c r="B27" s="626">
        <f t="shared" si="1"/>
        <v>0</v>
      </c>
      <c r="C27" s="448"/>
      <c r="D27" s="448"/>
      <c r="E27" s="516"/>
      <c r="F27" s="446"/>
      <c r="G27" s="446"/>
      <c r="H27" s="448"/>
      <c r="I27" s="455">
        <v>0</v>
      </c>
      <c r="J27" s="452">
        <v>0</v>
      </c>
      <c r="K27" s="446"/>
      <c r="L27" s="448"/>
      <c r="N27" s="606" t="str">
        <f>_xlfn.IFNA(VLOOKUP(H27,Checks!$L$4:$L$15,1,FALSE),IF(H27="","",1))</f>
        <v/>
      </c>
    </row>
    <row r="28" spans="1:14" ht="15" customHeight="1">
      <c r="A28" s="626">
        <f t="shared" si="0"/>
        <v>21</v>
      </c>
      <c r="B28" s="626">
        <f t="shared" si="1"/>
        <v>0</v>
      </c>
      <c r="C28" s="448"/>
      <c r="D28" s="448"/>
      <c r="E28" s="516"/>
      <c r="F28" s="446"/>
      <c r="G28" s="446"/>
      <c r="H28" s="448"/>
      <c r="I28" s="455">
        <v>0</v>
      </c>
      <c r="J28" s="452">
        <v>0</v>
      </c>
      <c r="K28" s="446"/>
      <c r="L28" s="448"/>
      <c r="N28" s="606" t="str">
        <f>_xlfn.IFNA(VLOOKUP(H28,Checks!$L$4:$L$15,1,FALSE),IF(H28="","",1))</f>
        <v/>
      </c>
    </row>
    <row r="29" spans="1:14" ht="15" customHeight="1">
      <c r="A29" s="626">
        <f t="shared" si="0"/>
        <v>22</v>
      </c>
      <c r="B29" s="626">
        <f t="shared" si="1"/>
        <v>0</v>
      </c>
      <c r="C29" s="448"/>
      <c r="D29" s="448"/>
      <c r="E29" s="516"/>
      <c r="F29" s="446"/>
      <c r="G29" s="446"/>
      <c r="H29" s="448"/>
      <c r="I29" s="455">
        <v>0</v>
      </c>
      <c r="J29" s="452">
        <v>0</v>
      </c>
      <c r="K29" s="446"/>
      <c r="L29" s="448"/>
      <c r="N29" s="606" t="str">
        <f>_xlfn.IFNA(VLOOKUP(H29,Checks!$L$4:$L$15,1,FALSE),IF(H29="","",1))</f>
        <v/>
      </c>
    </row>
    <row r="30" spans="1:14" ht="15" customHeight="1">
      <c r="A30" s="626">
        <f t="shared" si="0"/>
        <v>23</v>
      </c>
      <c r="B30" s="626">
        <f t="shared" si="1"/>
        <v>0</v>
      </c>
      <c r="C30" s="448"/>
      <c r="D30" s="448"/>
      <c r="E30" s="516"/>
      <c r="F30" s="446"/>
      <c r="G30" s="446"/>
      <c r="H30" s="448"/>
      <c r="I30" s="455">
        <v>0</v>
      </c>
      <c r="J30" s="452">
        <v>0</v>
      </c>
      <c r="K30" s="446"/>
      <c r="L30" s="448"/>
      <c r="N30" s="606" t="str">
        <f>_xlfn.IFNA(VLOOKUP(H30,Checks!$L$4:$L$15,1,FALSE),IF(H30="","",1))</f>
        <v/>
      </c>
    </row>
    <row r="31" spans="1:14" ht="15" customHeight="1">
      <c r="A31" s="626">
        <f t="shared" si="0"/>
        <v>24</v>
      </c>
      <c r="B31" s="626">
        <f t="shared" si="1"/>
        <v>0</v>
      </c>
      <c r="C31" s="448"/>
      <c r="D31" s="448"/>
      <c r="E31" s="516"/>
      <c r="F31" s="446"/>
      <c r="G31" s="446"/>
      <c r="H31" s="448"/>
      <c r="I31" s="455">
        <v>0</v>
      </c>
      <c r="J31" s="452">
        <v>0</v>
      </c>
      <c r="K31" s="446"/>
      <c r="L31" s="448"/>
      <c r="N31" s="606" t="str">
        <f>_xlfn.IFNA(VLOOKUP(H31,Checks!$L$4:$L$15,1,FALSE),IF(H31="","",1))</f>
        <v/>
      </c>
    </row>
    <row r="32" spans="1:14" ht="15" customHeight="1">
      <c r="A32" s="626">
        <f t="shared" si="0"/>
        <v>25</v>
      </c>
      <c r="B32" s="626">
        <f t="shared" si="1"/>
        <v>0</v>
      </c>
      <c r="C32" s="448"/>
      <c r="D32" s="448"/>
      <c r="E32" s="516"/>
      <c r="F32" s="446"/>
      <c r="G32" s="446"/>
      <c r="H32" s="448"/>
      <c r="I32" s="455">
        <v>0</v>
      </c>
      <c r="J32" s="452">
        <v>0</v>
      </c>
      <c r="K32" s="446"/>
      <c r="L32" s="448"/>
      <c r="N32" s="606" t="str">
        <f>_xlfn.IFNA(VLOOKUP(H32,Checks!$L$4:$L$15,1,FALSE),IF(H32="","",1))</f>
        <v/>
      </c>
    </row>
    <row r="33" spans="1:14" ht="15" customHeight="1">
      <c r="A33" s="626">
        <f t="shared" si="0"/>
        <v>26</v>
      </c>
      <c r="B33" s="626">
        <f t="shared" si="1"/>
        <v>0</v>
      </c>
      <c r="C33" s="448"/>
      <c r="D33" s="448"/>
      <c r="E33" s="516"/>
      <c r="F33" s="446"/>
      <c r="G33" s="446"/>
      <c r="H33" s="448"/>
      <c r="I33" s="455">
        <v>0</v>
      </c>
      <c r="J33" s="452">
        <v>0</v>
      </c>
      <c r="K33" s="446"/>
      <c r="L33" s="448"/>
      <c r="N33" s="606" t="str">
        <f>_xlfn.IFNA(VLOOKUP(H33,Checks!$L$4:$L$15,1,FALSE),IF(H33="","",1))</f>
        <v/>
      </c>
    </row>
    <row r="34" spans="1:14" ht="15" customHeight="1">
      <c r="A34" s="626">
        <f t="shared" si="0"/>
        <v>27</v>
      </c>
      <c r="B34" s="626">
        <f t="shared" si="1"/>
        <v>0</v>
      </c>
      <c r="C34" s="448"/>
      <c r="D34" s="448"/>
      <c r="E34" s="516"/>
      <c r="F34" s="446"/>
      <c r="G34" s="446"/>
      <c r="H34" s="448"/>
      <c r="I34" s="455">
        <v>0</v>
      </c>
      <c r="J34" s="452">
        <v>0</v>
      </c>
      <c r="K34" s="446"/>
      <c r="L34" s="448"/>
      <c r="N34" s="606" t="str">
        <f>_xlfn.IFNA(VLOOKUP(H34,Checks!$L$4:$L$15,1,FALSE),IF(H34="","",1))</f>
        <v/>
      </c>
    </row>
    <row r="35" spans="1:14" ht="15" customHeight="1">
      <c r="A35" s="626">
        <f t="shared" si="0"/>
        <v>28</v>
      </c>
      <c r="B35" s="626">
        <f t="shared" si="1"/>
        <v>0</v>
      </c>
      <c r="C35" s="448"/>
      <c r="D35" s="448"/>
      <c r="E35" s="516"/>
      <c r="F35" s="446"/>
      <c r="G35" s="446"/>
      <c r="H35" s="448"/>
      <c r="I35" s="455">
        <v>0</v>
      </c>
      <c r="J35" s="452">
        <v>0</v>
      </c>
      <c r="K35" s="446"/>
      <c r="L35" s="448"/>
      <c r="N35" s="606" t="str">
        <f>_xlfn.IFNA(VLOOKUP(H35,Checks!$L$4:$L$15,1,FALSE),IF(H35="","",1))</f>
        <v/>
      </c>
    </row>
    <row r="36" spans="1:14" ht="15" customHeight="1">
      <c r="A36" s="626">
        <f t="shared" si="0"/>
        <v>29</v>
      </c>
      <c r="B36" s="626">
        <f t="shared" si="1"/>
        <v>0</v>
      </c>
      <c r="C36" s="448"/>
      <c r="D36" s="448"/>
      <c r="E36" s="516"/>
      <c r="F36" s="446"/>
      <c r="G36" s="446"/>
      <c r="H36" s="448"/>
      <c r="I36" s="455">
        <v>0</v>
      </c>
      <c r="J36" s="452">
        <v>0</v>
      </c>
      <c r="K36" s="446"/>
      <c r="L36" s="448"/>
      <c r="N36" s="606" t="str">
        <f>_xlfn.IFNA(VLOOKUP(H36,Checks!$L$4:$L$15,1,FALSE),IF(H36="","",1))</f>
        <v/>
      </c>
    </row>
    <row r="37" spans="1:14" ht="15" customHeight="1">
      <c r="A37" s="626">
        <f t="shared" si="0"/>
        <v>30</v>
      </c>
      <c r="B37" s="626">
        <f t="shared" si="1"/>
        <v>0</v>
      </c>
      <c r="C37" s="448"/>
      <c r="D37" s="448"/>
      <c r="E37" s="516"/>
      <c r="F37" s="446"/>
      <c r="G37" s="446"/>
      <c r="H37" s="448"/>
      <c r="I37" s="455">
        <v>0</v>
      </c>
      <c r="J37" s="452">
        <v>0</v>
      </c>
      <c r="K37" s="446"/>
      <c r="L37" s="448"/>
      <c r="N37" s="606" t="str">
        <f>_xlfn.IFNA(VLOOKUP(H37,Checks!$L$4:$L$15,1,FALSE),IF(H37="","",1))</f>
        <v/>
      </c>
    </row>
    <row r="38" spans="1:14" ht="15" customHeight="1">
      <c r="A38" s="626">
        <f t="shared" si="0"/>
        <v>31</v>
      </c>
      <c r="B38" s="626">
        <f t="shared" si="1"/>
        <v>0</v>
      </c>
      <c r="C38" s="448"/>
      <c r="D38" s="448"/>
      <c r="E38" s="516"/>
      <c r="F38" s="446"/>
      <c r="G38" s="446"/>
      <c r="H38" s="448"/>
      <c r="I38" s="455">
        <v>0</v>
      </c>
      <c r="J38" s="452">
        <v>0</v>
      </c>
      <c r="K38" s="446"/>
      <c r="L38" s="448"/>
      <c r="N38" s="606" t="str">
        <f>_xlfn.IFNA(VLOOKUP(H38,Checks!$L$4:$L$15,1,FALSE),IF(H38="","",1))</f>
        <v/>
      </c>
    </row>
    <row r="39" spans="1:14" ht="15" customHeight="1">
      <c r="A39" s="626">
        <f t="shared" si="0"/>
        <v>32</v>
      </c>
      <c r="B39" s="626">
        <f t="shared" si="1"/>
        <v>0</v>
      </c>
      <c r="C39" s="448"/>
      <c r="D39" s="448"/>
      <c r="E39" s="516"/>
      <c r="F39" s="446"/>
      <c r="G39" s="446"/>
      <c r="H39" s="448"/>
      <c r="I39" s="455">
        <v>0</v>
      </c>
      <c r="J39" s="452">
        <v>0</v>
      </c>
      <c r="K39" s="446"/>
      <c r="L39" s="448"/>
      <c r="N39" s="606" t="str">
        <f>_xlfn.IFNA(VLOOKUP(H39,Checks!$L$4:$L$15,1,FALSE),IF(H39="","",1))</f>
        <v/>
      </c>
    </row>
    <row r="40" spans="1:14" ht="15" customHeight="1">
      <c r="A40" s="626">
        <f t="shared" si="0"/>
        <v>33</v>
      </c>
      <c r="B40" s="626">
        <f t="shared" si="1"/>
        <v>0</v>
      </c>
      <c r="C40" s="448"/>
      <c r="D40" s="448"/>
      <c r="E40" s="516"/>
      <c r="F40" s="446"/>
      <c r="G40" s="446"/>
      <c r="H40" s="448"/>
      <c r="I40" s="455">
        <v>0</v>
      </c>
      <c r="J40" s="452">
        <v>0</v>
      </c>
      <c r="K40" s="446"/>
      <c r="L40" s="448"/>
      <c r="N40" s="606" t="str">
        <f>_xlfn.IFNA(VLOOKUP(H40,Checks!$L$4:$L$15,1,FALSE),IF(H40="","",1))</f>
        <v/>
      </c>
    </row>
    <row r="41" spans="1:14" ht="15" customHeight="1">
      <c r="A41" s="626">
        <f t="shared" si="0"/>
        <v>34</v>
      </c>
      <c r="B41" s="626">
        <f t="shared" si="1"/>
        <v>0</v>
      </c>
      <c r="C41" s="448"/>
      <c r="D41" s="448"/>
      <c r="E41" s="516"/>
      <c r="F41" s="446"/>
      <c r="G41" s="446"/>
      <c r="H41" s="448"/>
      <c r="I41" s="455">
        <v>0</v>
      </c>
      <c r="J41" s="452">
        <v>0</v>
      </c>
      <c r="K41" s="446"/>
      <c r="L41" s="448"/>
      <c r="N41" s="606" t="str">
        <f>_xlfn.IFNA(VLOOKUP(H41,Checks!$L$4:$L$15,1,FALSE),IF(H41="","",1))</f>
        <v/>
      </c>
    </row>
    <row r="42" spans="1:14" ht="15" customHeight="1">
      <c r="A42" s="626">
        <f t="shared" si="0"/>
        <v>35</v>
      </c>
      <c r="B42" s="626">
        <f t="shared" si="1"/>
        <v>0</v>
      </c>
      <c r="C42" s="448"/>
      <c r="D42" s="448"/>
      <c r="E42" s="516"/>
      <c r="F42" s="446"/>
      <c r="G42" s="446"/>
      <c r="H42" s="448"/>
      <c r="I42" s="455">
        <v>0</v>
      </c>
      <c r="J42" s="452">
        <v>0</v>
      </c>
      <c r="K42" s="446"/>
      <c r="L42" s="448"/>
      <c r="N42" s="606" t="str">
        <f>_xlfn.IFNA(VLOOKUP(H42,Checks!$L$4:$L$15,1,FALSE),IF(H42="","",1))</f>
        <v/>
      </c>
    </row>
    <row r="43" spans="1:14" ht="15" customHeight="1">
      <c r="A43" s="626">
        <f t="shared" si="0"/>
        <v>36</v>
      </c>
      <c r="B43" s="626">
        <f t="shared" si="1"/>
        <v>0</v>
      </c>
      <c r="C43" s="448"/>
      <c r="D43" s="448"/>
      <c r="E43" s="516"/>
      <c r="F43" s="446"/>
      <c r="G43" s="446"/>
      <c r="H43" s="448"/>
      <c r="I43" s="455">
        <v>0</v>
      </c>
      <c r="J43" s="452">
        <v>0</v>
      </c>
      <c r="K43" s="446"/>
      <c r="L43" s="448"/>
      <c r="N43" s="606" t="str">
        <f>_xlfn.IFNA(VLOOKUP(H43,Checks!$L$4:$L$15,1,FALSE),IF(H43="","",1))</f>
        <v/>
      </c>
    </row>
    <row r="44" spans="1:14" ht="15" customHeight="1">
      <c r="A44" s="626">
        <f t="shared" si="0"/>
        <v>37</v>
      </c>
      <c r="B44" s="626">
        <f t="shared" si="1"/>
        <v>0</v>
      </c>
      <c r="C44" s="448"/>
      <c r="D44" s="448"/>
      <c r="E44" s="516"/>
      <c r="F44" s="446"/>
      <c r="G44" s="446"/>
      <c r="H44" s="448"/>
      <c r="I44" s="455">
        <v>0</v>
      </c>
      <c r="J44" s="452">
        <v>0</v>
      </c>
      <c r="K44" s="446"/>
      <c r="L44" s="448"/>
      <c r="N44" s="606" t="str">
        <f>_xlfn.IFNA(VLOOKUP(H44,Checks!$L$4:$L$15,1,FALSE),IF(H44="","",1))</f>
        <v/>
      </c>
    </row>
    <row r="45" spans="1:14" ht="15" customHeight="1">
      <c r="A45" s="626">
        <f t="shared" si="0"/>
        <v>38</v>
      </c>
      <c r="B45" s="626">
        <f t="shared" si="1"/>
        <v>0</v>
      </c>
      <c r="C45" s="448"/>
      <c r="D45" s="448"/>
      <c r="E45" s="516"/>
      <c r="F45" s="446"/>
      <c r="G45" s="446"/>
      <c r="H45" s="448"/>
      <c r="I45" s="455">
        <v>0</v>
      </c>
      <c r="J45" s="452">
        <v>0</v>
      </c>
      <c r="K45" s="446"/>
      <c r="L45" s="448"/>
      <c r="N45" s="606" t="str">
        <f>_xlfn.IFNA(VLOOKUP(H45,Checks!$L$4:$L$15,1,FALSE),IF(H45="","",1))</f>
        <v/>
      </c>
    </row>
    <row r="46" spans="1:14" ht="15" customHeight="1">
      <c r="A46" s="626">
        <f t="shared" si="0"/>
        <v>39</v>
      </c>
      <c r="B46" s="626">
        <f t="shared" si="1"/>
        <v>0</v>
      </c>
      <c r="C46" s="448"/>
      <c r="D46" s="448"/>
      <c r="E46" s="516"/>
      <c r="F46" s="446"/>
      <c r="G46" s="446"/>
      <c r="H46" s="448"/>
      <c r="I46" s="455">
        <v>0</v>
      </c>
      <c r="J46" s="452">
        <v>0</v>
      </c>
      <c r="K46" s="446"/>
      <c r="L46" s="448"/>
      <c r="N46" s="606" t="str">
        <f>_xlfn.IFNA(VLOOKUP(H46,Checks!$L$4:$L$15,1,FALSE),IF(H46="","",1))</f>
        <v/>
      </c>
    </row>
    <row r="47" spans="1:14" ht="15" customHeight="1">
      <c r="A47" s="626">
        <f t="shared" si="0"/>
        <v>40</v>
      </c>
      <c r="B47" s="626">
        <f t="shared" si="1"/>
        <v>0</v>
      </c>
      <c r="C47" s="448"/>
      <c r="D47" s="448"/>
      <c r="E47" s="516"/>
      <c r="F47" s="446"/>
      <c r="G47" s="446"/>
      <c r="H47" s="448"/>
      <c r="I47" s="455">
        <v>0</v>
      </c>
      <c r="J47" s="452">
        <v>0</v>
      </c>
      <c r="K47" s="446"/>
      <c r="L47" s="448"/>
      <c r="N47" s="606" t="str">
        <f>_xlfn.IFNA(VLOOKUP(H47,Checks!$L$4:$L$15,1,FALSE),IF(H47="","",1))</f>
        <v/>
      </c>
    </row>
    <row r="48" spans="1:14" ht="15" customHeight="1">
      <c r="A48" s="626">
        <f t="shared" si="0"/>
        <v>41</v>
      </c>
      <c r="B48" s="626">
        <f t="shared" si="1"/>
        <v>0</v>
      </c>
      <c r="C48" s="448"/>
      <c r="D48" s="448"/>
      <c r="E48" s="516"/>
      <c r="F48" s="446"/>
      <c r="G48" s="446"/>
      <c r="H48" s="448"/>
      <c r="I48" s="455">
        <v>0</v>
      </c>
      <c r="J48" s="452">
        <v>0</v>
      </c>
      <c r="K48" s="446"/>
      <c r="L48" s="448"/>
      <c r="N48" s="606" t="str">
        <f>_xlfn.IFNA(VLOOKUP(H48,Checks!$L$4:$L$15,1,FALSE),IF(H48="","",1))</f>
        <v/>
      </c>
    </row>
    <row r="49" spans="1:14" ht="15" customHeight="1">
      <c r="A49" s="626">
        <f t="shared" si="0"/>
        <v>42</v>
      </c>
      <c r="B49" s="626">
        <f t="shared" si="1"/>
        <v>0</v>
      </c>
      <c r="C49" s="448"/>
      <c r="D49" s="448"/>
      <c r="E49" s="516"/>
      <c r="F49" s="446"/>
      <c r="G49" s="446"/>
      <c r="H49" s="448"/>
      <c r="I49" s="455">
        <v>0</v>
      </c>
      <c r="J49" s="452">
        <v>0</v>
      </c>
      <c r="K49" s="446"/>
      <c r="L49" s="448"/>
      <c r="N49" s="606" t="str">
        <f>_xlfn.IFNA(VLOOKUP(H49,Checks!$L$4:$L$15,1,FALSE),IF(H49="","",1))</f>
        <v/>
      </c>
    </row>
    <row r="50" spans="1:14" ht="15" customHeight="1">
      <c r="A50" s="626">
        <f t="shared" si="0"/>
        <v>43</v>
      </c>
      <c r="B50" s="626">
        <f t="shared" si="1"/>
        <v>0</v>
      </c>
      <c r="C50" s="448"/>
      <c r="D50" s="448"/>
      <c r="E50" s="516"/>
      <c r="F50" s="446"/>
      <c r="G50" s="446"/>
      <c r="H50" s="448"/>
      <c r="I50" s="455">
        <v>0</v>
      </c>
      <c r="J50" s="452">
        <v>0</v>
      </c>
      <c r="K50" s="446"/>
      <c r="L50" s="448"/>
      <c r="N50" s="606" t="str">
        <f>_xlfn.IFNA(VLOOKUP(H50,Checks!$L$4:$L$15,1,FALSE),IF(H50="","",1))</f>
        <v/>
      </c>
    </row>
    <row r="51" spans="1:14" ht="15" customHeight="1">
      <c r="A51" s="626">
        <f t="shared" si="0"/>
        <v>44</v>
      </c>
      <c r="B51" s="626">
        <f t="shared" si="1"/>
        <v>0</v>
      </c>
      <c r="C51" s="448"/>
      <c r="D51" s="448"/>
      <c r="E51" s="516"/>
      <c r="F51" s="446"/>
      <c r="G51" s="446"/>
      <c r="H51" s="448"/>
      <c r="I51" s="455">
        <v>0</v>
      </c>
      <c r="J51" s="452">
        <v>0</v>
      </c>
      <c r="K51" s="446"/>
      <c r="L51" s="448"/>
      <c r="N51" s="606" t="str">
        <f>_xlfn.IFNA(VLOOKUP(H51,Checks!$L$4:$L$15,1,FALSE),IF(H51="","",1))</f>
        <v/>
      </c>
    </row>
    <row r="52" spans="1:14" ht="15" customHeight="1">
      <c r="A52" s="626">
        <f t="shared" si="0"/>
        <v>45</v>
      </c>
      <c r="B52" s="626">
        <f t="shared" si="1"/>
        <v>0</v>
      </c>
      <c r="C52" s="448"/>
      <c r="D52" s="448"/>
      <c r="E52" s="516"/>
      <c r="F52" s="446"/>
      <c r="G52" s="446"/>
      <c r="H52" s="448"/>
      <c r="I52" s="455">
        <v>0</v>
      </c>
      <c r="J52" s="452">
        <v>0</v>
      </c>
      <c r="K52" s="446"/>
      <c r="L52" s="448"/>
      <c r="N52" s="606" t="str">
        <f>_xlfn.IFNA(VLOOKUP(H52,Checks!$L$4:$L$15,1,FALSE),IF(H52="","",1))</f>
        <v/>
      </c>
    </row>
    <row r="53" spans="1:14" ht="15" customHeight="1">
      <c r="A53" s="626">
        <f t="shared" si="0"/>
        <v>46</v>
      </c>
      <c r="B53" s="626">
        <f t="shared" si="1"/>
        <v>0</v>
      </c>
      <c r="C53" s="448"/>
      <c r="D53" s="448"/>
      <c r="E53" s="516"/>
      <c r="F53" s="446"/>
      <c r="G53" s="446"/>
      <c r="H53" s="448"/>
      <c r="I53" s="455">
        <v>0</v>
      </c>
      <c r="J53" s="452">
        <v>0</v>
      </c>
      <c r="K53" s="446"/>
      <c r="L53" s="448"/>
      <c r="N53" s="606" t="str">
        <f>_xlfn.IFNA(VLOOKUP(H53,Checks!$L$4:$L$15,1,FALSE),IF(H53="","",1))</f>
        <v/>
      </c>
    </row>
    <row r="54" spans="1:14" ht="15" customHeight="1">
      <c r="A54" s="626">
        <f t="shared" si="0"/>
        <v>47</v>
      </c>
      <c r="B54" s="626">
        <f t="shared" si="1"/>
        <v>0</v>
      </c>
      <c r="C54" s="448"/>
      <c r="D54" s="448"/>
      <c r="E54" s="516"/>
      <c r="F54" s="446"/>
      <c r="G54" s="446"/>
      <c r="H54" s="448"/>
      <c r="I54" s="455">
        <v>0</v>
      </c>
      <c r="J54" s="452">
        <v>0</v>
      </c>
      <c r="K54" s="446"/>
      <c r="L54" s="448"/>
      <c r="N54" s="606" t="str">
        <f>_xlfn.IFNA(VLOOKUP(H54,Checks!$L$4:$L$15,1,FALSE),IF(H54="","",1))</f>
        <v/>
      </c>
    </row>
    <row r="55" spans="1:14" ht="15" customHeight="1">
      <c r="A55" s="626">
        <f t="shared" si="0"/>
        <v>48</v>
      </c>
      <c r="B55" s="626">
        <f t="shared" si="1"/>
        <v>0</v>
      </c>
      <c r="C55" s="448"/>
      <c r="D55" s="448"/>
      <c r="E55" s="516"/>
      <c r="F55" s="446"/>
      <c r="G55" s="446"/>
      <c r="H55" s="448"/>
      <c r="I55" s="455">
        <v>0</v>
      </c>
      <c r="J55" s="452">
        <v>0</v>
      </c>
      <c r="K55" s="446"/>
      <c r="L55" s="448"/>
      <c r="N55" s="606" t="str">
        <f>_xlfn.IFNA(VLOOKUP(H55,Checks!$L$4:$L$15,1,FALSE),IF(H55="","",1))</f>
        <v/>
      </c>
    </row>
    <row r="56" spans="1:14" ht="15" customHeight="1">
      <c r="A56" s="626">
        <f t="shared" si="0"/>
        <v>49</v>
      </c>
      <c r="B56" s="626">
        <f t="shared" si="1"/>
        <v>0</v>
      </c>
      <c r="C56" s="448"/>
      <c r="D56" s="448"/>
      <c r="E56" s="516"/>
      <c r="F56" s="446"/>
      <c r="G56" s="446"/>
      <c r="H56" s="448"/>
      <c r="I56" s="455">
        <v>0</v>
      </c>
      <c r="J56" s="452">
        <v>0</v>
      </c>
      <c r="K56" s="446"/>
      <c r="L56" s="448"/>
      <c r="N56" s="606" t="str">
        <f>_xlfn.IFNA(VLOOKUP(H56,Checks!$L$4:$L$15,1,FALSE),IF(H56="","",1))</f>
        <v/>
      </c>
    </row>
    <row r="57" spans="1:14" ht="15" customHeight="1">
      <c r="A57" s="626">
        <f t="shared" si="0"/>
        <v>50</v>
      </c>
      <c r="B57" s="626">
        <f t="shared" si="1"/>
        <v>0</v>
      </c>
      <c r="C57" s="448"/>
      <c r="D57" s="448"/>
      <c r="E57" s="516"/>
      <c r="F57" s="446"/>
      <c r="G57" s="446"/>
      <c r="H57" s="448"/>
      <c r="I57" s="455">
        <v>0</v>
      </c>
      <c r="J57" s="452">
        <v>0</v>
      </c>
      <c r="K57" s="446"/>
      <c r="L57" s="448"/>
      <c r="N57" s="606" t="str">
        <f>_xlfn.IFNA(VLOOKUP(H57,Checks!$L$4:$L$15,1,FALSE),IF(H57="","",1))</f>
        <v/>
      </c>
    </row>
    <row r="58" spans="1:14" ht="15" customHeight="1">
      <c r="A58" s="626">
        <f t="shared" si="0"/>
        <v>51</v>
      </c>
      <c r="B58" s="626">
        <f t="shared" si="1"/>
        <v>0</v>
      </c>
      <c r="C58" s="448"/>
      <c r="D58" s="448"/>
      <c r="E58" s="516"/>
      <c r="F58" s="446"/>
      <c r="G58" s="446"/>
      <c r="H58" s="448"/>
      <c r="I58" s="455">
        <v>0</v>
      </c>
      <c r="J58" s="452">
        <v>0</v>
      </c>
      <c r="K58" s="446"/>
      <c r="L58" s="448"/>
      <c r="N58" s="606" t="str">
        <f>_xlfn.IFNA(VLOOKUP(H58,Checks!$L$4:$L$15,1,FALSE),IF(H58="","",1))</f>
        <v/>
      </c>
    </row>
    <row r="59" spans="1:14" ht="15" customHeight="1">
      <c r="A59" s="626">
        <f t="shared" si="0"/>
        <v>52</v>
      </c>
      <c r="B59" s="626">
        <f t="shared" si="1"/>
        <v>0</v>
      </c>
      <c r="C59" s="448"/>
      <c r="D59" s="448"/>
      <c r="E59" s="516"/>
      <c r="F59" s="446"/>
      <c r="G59" s="446"/>
      <c r="H59" s="448"/>
      <c r="I59" s="455">
        <v>0</v>
      </c>
      <c r="J59" s="452">
        <v>0</v>
      </c>
      <c r="K59" s="446"/>
      <c r="L59" s="448"/>
      <c r="N59" s="606" t="str">
        <f>_xlfn.IFNA(VLOOKUP(H59,Checks!$L$4:$L$15,1,FALSE),IF(H59="","",1))</f>
        <v/>
      </c>
    </row>
    <row r="60" spans="1:14" ht="15" customHeight="1">
      <c r="A60" s="626">
        <f t="shared" si="0"/>
        <v>53</v>
      </c>
      <c r="B60" s="626">
        <f t="shared" si="1"/>
        <v>0</v>
      </c>
      <c r="C60" s="448"/>
      <c r="D60" s="448"/>
      <c r="E60" s="516"/>
      <c r="F60" s="446"/>
      <c r="G60" s="446"/>
      <c r="H60" s="448"/>
      <c r="I60" s="455">
        <v>0</v>
      </c>
      <c r="J60" s="452">
        <v>0</v>
      </c>
      <c r="K60" s="446"/>
      <c r="L60" s="448"/>
      <c r="N60" s="606" t="str">
        <f>_xlfn.IFNA(VLOOKUP(H60,Checks!$L$4:$L$15,1,FALSE),IF(H60="","",1))</f>
        <v/>
      </c>
    </row>
    <row r="61" spans="1:14" ht="15" customHeight="1">
      <c r="A61" s="626">
        <f t="shared" si="0"/>
        <v>54</v>
      </c>
      <c r="B61" s="626">
        <f t="shared" si="1"/>
        <v>0</v>
      </c>
      <c r="C61" s="448"/>
      <c r="D61" s="448"/>
      <c r="E61" s="516"/>
      <c r="F61" s="446"/>
      <c r="G61" s="446"/>
      <c r="H61" s="448"/>
      <c r="I61" s="455">
        <v>0</v>
      </c>
      <c r="J61" s="452">
        <v>0</v>
      </c>
      <c r="K61" s="446"/>
      <c r="L61" s="448"/>
      <c r="N61" s="606" t="str">
        <f>_xlfn.IFNA(VLOOKUP(H61,Checks!$L$4:$L$15,1,FALSE),IF(H61="","",1))</f>
        <v/>
      </c>
    </row>
    <row r="62" spans="1:14" ht="15" customHeight="1">
      <c r="A62" s="626">
        <f t="shared" si="0"/>
        <v>55</v>
      </c>
      <c r="B62" s="626">
        <f t="shared" si="1"/>
        <v>0</v>
      </c>
      <c r="C62" s="448"/>
      <c r="D62" s="448"/>
      <c r="E62" s="516"/>
      <c r="F62" s="446"/>
      <c r="G62" s="446"/>
      <c r="H62" s="448"/>
      <c r="I62" s="455">
        <v>0</v>
      </c>
      <c r="J62" s="452">
        <v>0</v>
      </c>
      <c r="K62" s="446"/>
      <c r="L62" s="448"/>
      <c r="N62" s="606" t="str">
        <f>_xlfn.IFNA(VLOOKUP(H62,Checks!$L$4:$L$15,1,FALSE),IF(H62="","",1))</f>
        <v/>
      </c>
    </row>
    <row r="63" spans="1:14" ht="15" customHeight="1">
      <c r="A63" s="626">
        <f t="shared" si="0"/>
        <v>56</v>
      </c>
      <c r="B63" s="626">
        <f t="shared" si="1"/>
        <v>0</v>
      </c>
      <c r="C63" s="448"/>
      <c r="D63" s="448"/>
      <c r="E63" s="516"/>
      <c r="F63" s="446"/>
      <c r="G63" s="446"/>
      <c r="H63" s="448"/>
      <c r="I63" s="455">
        <v>0</v>
      </c>
      <c r="J63" s="452">
        <v>0</v>
      </c>
      <c r="K63" s="446"/>
      <c r="L63" s="448"/>
      <c r="N63" s="606" t="str">
        <f>_xlfn.IFNA(VLOOKUP(H63,Checks!$L$4:$L$15,1,FALSE),IF(H63="","",1))</f>
        <v/>
      </c>
    </row>
    <row r="64" spans="1:14" ht="15" customHeight="1">
      <c r="A64" s="626">
        <f t="shared" si="0"/>
        <v>57</v>
      </c>
      <c r="B64" s="626">
        <f t="shared" si="1"/>
        <v>0</v>
      </c>
      <c r="C64" s="448"/>
      <c r="D64" s="448"/>
      <c r="E64" s="516"/>
      <c r="F64" s="446"/>
      <c r="G64" s="446"/>
      <c r="H64" s="448"/>
      <c r="I64" s="455">
        <v>0</v>
      </c>
      <c r="J64" s="452">
        <v>0</v>
      </c>
      <c r="K64" s="446"/>
      <c r="L64" s="448"/>
      <c r="N64" s="606" t="str">
        <f>_xlfn.IFNA(VLOOKUP(H64,Checks!$L$4:$L$15,1,FALSE),IF(H64="","",1))</f>
        <v/>
      </c>
    </row>
    <row r="65" spans="1:14" ht="15" customHeight="1">
      <c r="A65" s="626">
        <f t="shared" si="0"/>
        <v>58</v>
      </c>
      <c r="B65" s="626">
        <f t="shared" si="1"/>
        <v>0</v>
      </c>
      <c r="C65" s="448"/>
      <c r="D65" s="448"/>
      <c r="E65" s="516"/>
      <c r="F65" s="446"/>
      <c r="G65" s="446"/>
      <c r="H65" s="448"/>
      <c r="I65" s="455">
        <v>0</v>
      </c>
      <c r="J65" s="452">
        <v>0</v>
      </c>
      <c r="K65" s="446"/>
      <c r="L65" s="448"/>
      <c r="N65" s="606" t="str">
        <f>_xlfn.IFNA(VLOOKUP(H65,Checks!$L$4:$L$15,1,FALSE),IF(H65="","",1))</f>
        <v/>
      </c>
    </row>
    <row r="66" spans="1:14" ht="15" customHeight="1">
      <c r="A66" s="626">
        <f t="shared" si="0"/>
        <v>59</v>
      </c>
      <c r="B66" s="626">
        <f t="shared" si="1"/>
        <v>0</v>
      </c>
      <c r="C66" s="448"/>
      <c r="D66" s="448"/>
      <c r="E66" s="516"/>
      <c r="F66" s="446"/>
      <c r="G66" s="446"/>
      <c r="H66" s="448"/>
      <c r="I66" s="455">
        <v>0</v>
      </c>
      <c r="J66" s="452">
        <v>0</v>
      </c>
      <c r="K66" s="446"/>
      <c r="L66" s="448"/>
      <c r="N66" s="606" t="str">
        <f>_xlfn.IFNA(VLOOKUP(H66,Checks!$L$4:$L$15,1,FALSE),IF(H66="","",1))</f>
        <v/>
      </c>
    </row>
    <row r="67" spans="1:14" ht="15" customHeight="1">
      <c r="A67" s="626">
        <f t="shared" si="0"/>
        <v>60</v>
      </c>
      <c r="B67" s="626">
        <f t="shared" si="1"/>
        <v>0</v>
      </c>
      <c r="C67" s="448"/>
      <c r="D67" s="448"/>
      <c r="E67" s="516"/>
      <c r="F67" s="446"/>
      <c r="G67" s="446"/>
      <c r="H67" s="448"/>
      <c r="I67" s="455">
        <v>0</v>
      </c>
      <c r="J67" s="452">
        <v>0</v>
      </c>
      <c r="K67" s="446"/>
      <c r="L67" s="448"/>
      <c r="N67" s="606" t="str">
        <f>_xlfn.IFNA(VLOOKUP(H67,Checks!$L$4:$L$15,1,FALSE),IF(H67="","",1))</f>
        <v/>
      </c>
    </row>
    <row r="68" spans="1:14" ht="15" customHeight="1">
      <c r="A68" s="626">
        <f t="shared" si="0"/>
        <v>61</v>
      </c>
      <c r="B68" s="626">
        <f t="shared" si="1"/>
        <v>0</v>
      </c>
      <c r="C68" s="448"/>
      <c r="D68" s="448"/>
      <c r="E68" s="516"/>
      <c r="F68" s="446"/>
      <c r="G68" s="446"/>
      <c r="H68" s="448"/>
      <c r="I68" s="455">
        <v>0</v>
      </c>
      <c r="J68" s="452">
        <v>0</v>
      </c>
      <c r="K68" s="446"/>
      <c r="L68" s="448"/>
      <c r="N68" s="606" t="str">
        <f>_xlfn.IFNA(VLOOKUP(H68,Checks!$L$4:$L$15,1,FALSE),IF(H68="","",1))</f>
        <v/>
      </c>
    </row>
    <row r="69" spans="1:14" ht="15" customHeight="1">
      <c r="A69" s="626">
        <f t="shared" si="0"/>
        <v>62</v>
      </c>
      <c r="B69" s="626">
        <f t="shared" si="1"/>
        <v>0</v>
      </c>
      <c r="C69" s="448"/>
      <c r="D69" s="448"/>
      <c r="E69" s="516"/>
      <c r="F69" s="446"/>
      <c r="G69" s="446"/>
      <c r="H69" s="448"/>
      <c r="I69" s="455">
        <v>0</v>
      </c>
      <c r="J69" s="452">
        <v>0</v>
      </c>
      <c r="K69" s="446"/>
      <c r="L69" s="448"/>
      <c r="N69" s="606" t="str">
        <f>_xlfn.IFNA(VLOOKUP(H69,Checks!$L$4:$L$15,1,FALSE),IF(H69="","",1))</f>
        <v/>
      </c>
    </row>
    <row r="70" spans="1:14" ht="15" customHeight="1">
      <c r="A70" s="626">
        <f t="shared" si="0"/>
        <v>63</v>
      </c>
      <c r="B70" s="626">
        <f t="shared" si="1"/>
        <v>0</v>
      </c>
      <c r="C70" s="448"/>
      <c r="D70" s="448"/>
      <c r="E70" s="516"/>
      <c r="F70" s="446"/>
      <c r="G70" s="446"/>
      <c r="H70" s="448"/>
      <c r="I70" s="455">
        <v>0</v>
      </c>
      <c r="J70" s="452">
        <v>0</v>
      </c>
      <c r="K70" s="446"/>
      <c r="L70" s="448"/>
      <c r="N70" s="606" t="str">
        <f>_xlfn.IFNA(VLOOKUP(H70,Checks!$L$4:$L$15,1,FALSE),IF(H70="","",1))</f>
        <v/>
      </c>
    </row>
    <row r="71" spans="1:14" ht="15" customHeight="1">
      <c r="A71" s="626">
        <f t="shared" si="0"/>
        <v>64</v>
      </c>
      <c r="B71" s="626">
        <f t="shared" si="1"/>
        <v>0</v>
      </c>
      <c r="C71" s="448"/>
      <c r="D71" s="448"/>
      <c r="E71" s="516"/>
      <c r="F71" s="446"/>
      <c r="G71" s="446"/>
      <c r="H71" s="448"/>
      <c r="I71" s="455">
        <v>0</v>
      </c>
      <c r="J71" s="452">
        <v>0</v>
      </c>
      <c r="K71" s="446"/>
      <c r="L71" s="448"/>
      <c r="N71" s="606" t="str">
        <f>_xlfn.IFNA(VLOOKUP(H71,Checks!$L$4:$L$15,1,FALSE),IF(H71="","",1))</f>
        <v/>
      </c>
    </row>
    <row r="72" spans="1:14" ht="15" customHeight="1">
      <c r="A72" s="626">
        <f t="shared" si="0"/>
        <v>65</v>
      </c>
      <c r="B72" s="626">
        <f t="shared" si="1"/>
        <v>0</v>
      </c>
      <c r="C72" s="448"/>
      <c r="D72" s="448"/>
      <c r="E72" s="516"/>
      <c r="F72" s="446"/>
      <c r="G72" s="446"/>
      <c r="H72" s="448"/>
      <c r="I72" s="455">
        <v>0</v>
      </c>
      <c r="J72" s="452">
        <v>0</v>
      </c>
      <c r="K72" s="446"/>
      <c r="L72" s="448"/>
      <c r="N72" s="606" t="str">
        <f>_xlfn.IFNA(VLOOKUP(H72,Checks!$L$4:$L$15,1,FALSE),IF(H72="","",1))</f>
        <v/>
      </c>
    </row>
    <row r="73" spans="1:14" ht="15" customHeight="1">
      <c r="A73" s="626">
        <f t="shared" si="0"/>
        <v>66</v>
      </c>
      <c r="B73" s="626">
        <f t="shared" si="1"/>
        <v>0</v>
      </c>
      <c r="C73" s="448"/>
      <c r="D73" s="448"/>
      <c r="E73" s="516"/>
      <c r="F73" s="446"/>
      <c r="G73" s="446"/>
      <c r="H73" s="448"/>
      <c r="I73" s="455">
        <v>0</v>
      </c>
      <c r="J73" s="452">
        <v>0</v>
      </c>
      <c r="K73" s="446"/>
      <c r="L73" s="448"/>
      <c r="N73" s="606" t="str">
        <f>_xlfn.IFNA(VLOOKUP(H73,Checks!$L$4:$L$15,1,FALSE),IF(H73="","",1))</f>
        <v/>
      </c>
    </row>
    <row r="74" spans="1:14" ht="15" customHeight="1">
      <c r="A74" s="626">
        <f t="shared" ref="A74:A137" si="2">A73+1</f>
        <v>67</v>
      </c>
      <c r="B74" s="626">
        <f t="shared" ref="B74:B137" si="3">$B$8</f>
        <v>0</v>
      </c>
      <c r="C74" s="448"/>
      <c r="D74" s="448"/>
      <c r="E74" s="516"/>
      <c r="F74" s="446"/>
      <c r="G74" s="446"/>
      <c r="H74" s="448"/>
      <c r="I74" s="455">
        <v>0</v>
      </c>
      <c r="J74" s="452">
        <v>0</v>
      </c>
      <c r="K74" s="446"/>
      <c r="L74" s="448"/>
      <c r="N74" s="606" t="str">
        <f>_xlfn.IFNA(VLOOKUP(H74,Checks!$L$4:$L$15,1,FALSE),IF(H74="","",1))</f>
        <v/>
      </c>
    </row>
    <row r="75" spans="1:14" ht="15" customHeight="1">
      <c r="A75" s="626">
        <f t="shared" si="2"/>
        <v>68</v>
      </c>
      <c r="B75" s="626">
        <f t="shared" si="3"/>
        <v>0</v>
      </c>
      <c r="C75" s="448"/>
      <c r="D75" s="448"/>
      <c r="E75" s="516"/>
      <c r="F75" s="446"/>
      <c r="G75" s="446"/>
      <c r="H75" s="448"/>
      <c r="I75" s="455">
        <v>0</v>
      </c>
      <c r="J75" s="452">
        <v>0</v>
      </c>
      <c r="K75" s="446"/>
      <c r="L75" s="448"/>
      <c r="N75" s="606" t="str">
        <f>_xlfn.IFNA(VLOOKUP(H75,Checks!$L$4:$L$15,1,FALSE),IF(H75="","",1))</f>
        <v/>
      </c>
    </row>
    <row r="76" spans="1:14" ht="15" customHeight="1">
      <c r="A76" s="626">
        <f t="shared" si="2"/>
        <v>69</v>
      </c>
      <c r="B76" s="626">
        <f t="shared" si="3"/>
        <v>0</v>
      </c>
      <c r="C76" s="448"/>
      <c r="D76" s="448"/>
      <c r="E76" s="516"/>
      <c r="F76" s="446"/>
      <c r="G76" s="446"/>
      <c r="H76" s="448"/>
      <c r="I76" s="455">
        <v>0</v>
      </c>
      <c r="J76" s="452">
        <v>0</v>
      </c>
      <c r="K76" s="446"/>
      <c r="L76" s="448"/>
      <c r="N76" s="606" t="str">
        <f>_xlfn.IFNA(VLOOKUP(H76,Checks!$L$4:$L$15,1,FALSE),IF(H76="","",1))</f>
        <v/>
      </c>
    </row>
    <row r="77" spans="1:14" ht="15" customHeight="1">
      <c r="A77" s="626">
        <f t="shared" si="2"/>
        <v>70</v>
      </c>
      <c r="B77" s="626">
        <f t="shared" si="3"/>
        <v>0</v>
      </c>
      <c r="C77" s="448"/>
      <c r="D77" s="448"/>
      <c r="E77" s="516"/>
      <c r="F77" s="446"/>
      <c r="G77" s="446"/>
      <c r="H77" s="448"/>
      <c r="I77" s="455">
        <v>0</v>
      </c>
      <c r="J77" s="452">
        <v>0</v>
      </c>
      <c r="K77" s="446"/>
      <c r="L77" s="448"/>
      <c r="N77" s="606" t="str">
        <f>_xlfn.IFNA(VLOOKUP(H77,Checks!$L$4:$L$15,1,FALSE),IF(H77="","",1))</f>
        <v/>
      </c>
    </row>
    <row r="78" spans="1:14" ht="15" customHeight="1">
      <c r="A78" s="626">
        <f t="shared" si="2"/>
        <v>71</v>
      </c>
      <c r="B78" s="626">
        <f t="shared" si="3"/>
        <v>0</v>
      </c>
      <c r="C78" s="448"/>
      <c r="D78" s="448"/>
      <c r="E78" s="516"/>
      <c r="F78" s="446"/>
      <c r="G78" s="446"/>
      <c r="H78" s="448"/>
      <c r="I78" s="455">
        <v>0</v>
      </c>
      <c r="J78" s="452">
        <v>0</v>
      </c>
      <c r="K78" s="446"/>
      <c r="L78" s="448"/>
      <c r="N78" s="606" t="str">
        <f>_xlfn.IFNA(VLOOKUP(H78,Checks!$L$4:$L$15,1,FALSE),IF(H78="","",1))</f>
        <v/>
      </c>
    </row>
    <row r="79" spans="1:14" ht="15" customHeight="1">
      <c r="A79" s="626">
        <f t="shared" si="2"/>
        <v>72</v>
      </c>
      <c r="B79" s="626">
        <f t="shared" si="3"/>
        <v>0</v>
      </c>
      <c r="C79" s="448"/>
      <c r="D79" s="448"/>
      <c r="E79" s="516"/>
      <c r="F79" s="446"/>
      <c r="G79" s="446"/>
      <c r="H79" s="448"/>
      <c r="I79" s="455">
        <v>0</v>
      </c>
      <c r="J79" s="452">
        <v>0</v>
      </c>
      <c r="K79" s="446"/>
      <c r="L79" s="448"/>
      <c r="N79" s="606" t="str">
        <f>_xlfn.IFNA(VLOOKUP(H79,Checks!$L$4:$L$15,1,FALSE),IF(H79="","",1))</f>
        <v/>
      </c>
    </row>
    <row r="80" spans="1:14" ht="15" customHeight="1">
      <c r="A80" s="626">
        <f t="shared" si="2"/>
        <v>73</v>
      </c>
      <c r="B80" s="626">
        <f t="shared" si="3"/>
        <v>0</v>
      </c>
      <c r="C80" s="448"/>
      <c r="D80" s="448"/>
      <c r="E80" s="516"/>
      <c r="F80" s="446"/>
      <c r="G80" s="446"/>
      <c r="H80" s="448"/>
      <c r="I80" s="455">
        <v>0</v>
      </c>
      <c r="J80" s="452">
        <v>0</v>
      </c>
      <c r="K80" s="446"/>
      <c r="L80" s="448"/>
      <c r="N80" s="606" t="str">
        <f>_xlfn.IFNA(VLOOKUP(H80,Checks!$L$4:$L$15,1,FALSE),IF(H80="","",1))</f>
        <v/>
      </c>
    </row>
    <row r="81" spans="1:14" ht="15" customHeight="1">
      <c r="A81" s="626">
        <f t="shared" si="2"/>
        <v>74</v>
      </c>
      <c r="B81" s="626">
        <f t="shared" si="3"/>
        <v>0</v>
      </c>
      <c r="C81" s="448"/>
      <c r="D81" s="448"/>
      <c r="E81" s="516"/>
      <c r="F81" s="446"/>
      <c r="G81" s="446"/>
      <c r="H81" s="448"/>
      <c r="I81" s="455">
        <v>0</v>
      </c>
      <c r="J81" s="452">
        <v>0</v>
      </c>
      <c r="K81" s="446"/>
      <c r="L81" s="448"/>
      <c r="N81" s="606" t="str">
        <f>_xlfn.IFNA(VLOOKUP(H81,Checks!$L$4:$L$15,1,FALSE),IF(H81="","",1))</f>
        <v/>
      </c>
    </row>
    <row r="82" spans="1:14" ht="15" customHeight="1">
      <c r="A82" s="626">
        <f t="shared" si="2"/>
        <v>75</v>
      </c>
      <c r="B82" s="626">
        <f t="shared" si="3"/>
        <v>0</v>
      </c>
      <c r="C82" s="448"/>
      <c r="D82" s="448"/>
      <c r="E82" s="516"/>
      <c r="F82" s="446"/>
      <c r="G82" s="446"/>
      <c r="H82" s="448"/>
      <c r="I82" s="455">
        <v>0</v>
      </c>
      <c r="J82" s="452">
        <v>0</v>
      </c>
      <c r="K82" s="446"/>
      <c r="L82" s="448"/>
      <c r="N82" s="606" t="str">
        <f>_xlfn.IFNA(VLOOKUP(H82,Checks!$L$4:$L$15,1,FALSE),IF(H82="","",1))</f>
        <v/>
      </c>
    </row>
    <row r="83" spans="1:14" ht="15" customHeight="1">
      <c r="A83" s="626">
        <f t="shared" si="2"/>
        <v>76</v>
      </c>
      <c r="B83" s="626">
        <f t="shared" si="3"/>
        <v>0</v>
      </c>
      <c r="C83" s="448"/>
      <c r="D83" s="448"/>
      <c r="E83" s="516"/>
      <c r="F83" s="446"/>
      <c r="G83" s="446"/>
      <c r="H83" s="448"/>
      <c r="I83" s="455">
        <v>0</v>
      </c>
      <c r="J83" s="452">
        <v>0</v>
      </c>
      <c r="K83" s="446"/>
      <c r="L83" s="448"/>
      <c r="N83" s="606" t="str">
        <f>_xlfn.IFNA(VLOOKUP(H83,Checks!$L$4:$L$15,1,FALSE),IF(H83="","",1))</f>
        <v/>
      </c>
    </row>
    <row r="84" spans="1:14" ht="15" customHeight="1">
      <c r="A84" s="626">
        <f t="shared" si="2"/>
        <v>77</v>
      </c>
      <c r="B84" s="626">
        <f t="shared" si="3"/>
        <v>0</v>
      </c>
      <c r="C84" s="448"/>
      <c r="D84" s="448"/>
      <c r="E84" s="516"/>
      <c r="F84" s="446"/>
      <c r="G84" s="446"/>
      <c r="H84" s="448"/>
      <c r="I84" s="455">
        <v>0</v>
      </c>
      <c r="J84" s="452">
        <v>0</v>
      </c>
      <c r="K84" s="446"/>
      <c r="L84" s="448"/>
      <c r="N84" s="606" t="str">
        <f>_xlfn.IFNA(VLOOKUP(H84,Checks!$L$4:$L$15,1,FALSE),IF(H84="","",1))</f>
        <v/>
      </c>
    </row>
    <row r="85" spans="1:14" ht="15" customHeight="1">
      <c r="A85" s="626">
        <f t="shared" si="2"/>
        <v>78</v>
      </c>
      <c r="B85" s="626">
        <f t="shared" si="3"/>
        <v>0</v>
      </c>
      <c r="C85" s="448"/>
      <c r="D85" s="448"/>
      <c r="E85" s="516"/>
      <c r="F85" s="446"/>
      <c r="G85" s="446"/>
      <c r="H85" s="448"/>
      <c r="I85" s="455">
        <v>0</v>
      </c>
      <c r="J85" s="452">
        <v>0</v>
      </c>
      <c r="K85" s="446"/>
      <c r="L85" s="448"/>
      <c r="N85" s="606" t="str">
        <f>_xlfn.IFNA(VLOOKUP(H85,Checks!$L$4:$L$15,1,FALSE),IF(H85="","",1))</f>
        <v/>
      </c>
    </row>
    <row r="86" spans="1:14" ht="15" customHeight="1">
      <c r="A86" s="626">
        <f t="shared" si="2"/>
        <v>79</v>
      </c>
      <c r="B86" s="626">
        <f t="shared" si="3"/>
        <v>0</v>
      </c>
      <c r="C86" s="448"/>
      <c r="D86" s="448"/>
      <c r="E86" s="516"/>
      <c r="F86" s="446"/>
      <c r="G86" s="446"/>
      <c r="H86" s="448"/>
      <c r="I86" s="455">
        <v>0</v>
      </c>
      <c r="J86" s="452">
        <v>0</v>
      </c>
      <c r="K86" s="446"/>
      <c r="L86" s="448"/>
      <c r="N86" s="606" t="str">
        <f>_xlfn.IFNA(VLOOKUP(H86,Checks!$L$4:$L$15,1,FALSE),IF(H86="","",1))</f>
        <v/>
      </c>
    </row>
    <row r="87" spans="1:14" ht="15" customHeight="1">
      <c r="A87" s="626">
        <f t="shared" si="2"/>
        <v>80</v>
      </c>
      <c r="B87" s="626">
        <f t="shared" si="3"/>
        <v>0</v>
      </c>
      <c r="C87" s="448"/>
      <c r="D87" s="448"/>
      <c r="E87" s="516"/>
      <c r="F87" s="446"/>
      <c r="G87" s="446"/>
      <c r="H87" s="448"/>
      <c r="I87" s="455">
        <v>0</v>
      </c>
      <c r="J87" s="452">
        <v>0</v>
      </c>
      <c r="K87" s="446"/>
      <c r="L87" s="448"/>
      <c r="N87" s="606" t="str">
        <f>_xlfn.IFNA(VLOOKUP(H87,Checks!$L$4:$L$15,1,FALSE),IF(H87="","",1))</f>
        <v/>
      </c>
    </row>
    <row r="88" spans="1:14" ht="15" customHeight="1">
      <c r="A88" s="626">
        <f t="shared" si="2"/>
        <v>81</v>
      </c>
      <c r="B88" s="626">
        <f t="shared" si="3"/>
        <v>0</v>
      </c>
      <c r="C88" s="448"/>
      <c r="D88" s="448"/>
      <c r="E88" s="516"/>
      <c r="F88" s="446"/>
      <c r="G88" s="446"/>
      <c r="H88" s="448"/>
      <c r="I88" s="455">
        <v>0</v>
      </c>
      <c r="J88" s="452">
        <v>0</v>
      </c>
      <c r="K88" s="446"/>
      <c r="L88" s="448"/>
      <c r="N88" s="606" t="str">
        <f>_xlfn.IFNA(VLOOKUP(H88,Checks!$L$4:$L$15,1,FALSE),IF(H88="","",1))</f>
        <v/>
      </c>
    </row>
    <row r="89" spans="1:14" ht="15" customHeight="1">
      <c r="A89" s="626">
        <f t="shared" si="2"/>
        <v>82</v>
      </c>
      <c r="B89" s="626">
        <f t="shared" si="3"/>
        <v>0</v>
      </c>
      <c r="C89" s="448"/>
      <c r="D89" s="448"/>
      <c r="E89" s="516"/>
      <c r="F89" s="446"/>
      <c r="G89" s="446"/>
      <c r="H89" s="448"/>
      <c r="I89" s="455">
        <v>0</v>
      </c>
      <c r="J89" s="452">
        <v>0</v>
      </c>
      <c r="K89" s="446"/>
      <c r="L89" s="448"/>
      <c r="N89" s="606" t="str">
        <f>_xlfn.IFNA(VLOOKUP(H89,Checks!$L$4:$L$15,1,FALSE),IF(H89="","",1))</f>
        <v/>
      </c>
    </row>
    <row r="90" spans="1:14" ht="15" customHeight="1">
      <c r="A90" s="626">
        <f t="shared" si="2"/>
        <v>83</v>
      </c>
      <c r="B90" s="626">
        <f t="shared" si="3"/>
        <v>0</v>
      </c>
      <c r="C90" s="448"/>
      <c r="D90" s="448"/>
      <c r="E90" s="516"/>
      <c r="F90" s="446"/>
      <c r="G90" s="446"/>
      <c r="H90" s="448"/>
      <c r="I90" s="455">
        <v>0</v>
      </c>
      <c r="J90" s="452">
        <v>0</v>
      </c>
      <c r="K90" s="446"/>
      <c r="L90" s="448"/>
      <c r="N90" s="606" t="str">
        <f>_xlfn.IFNA(VLOOKUP(H90,Checks!$L$4:$L$15,1,FALSE),IF(H90="","",1))</f>
        <v/>
      </c>
    </row>
    <row r="91" spans="1:14" ht="15" customHeight="1">
      <c r="A91" s="626">
        <f t="shared" si="2"/>
        <v>84</v>
      </c>
      <c r="B91" s="626">
        <f t="shared" si="3"/>
        <v>0</v>
      </c>
      <c r="C91" s="448"/>
      <c r="D91" s="448"/>
      <c r="E91" s="516"/>
      <c r="F91" s="446"/>
      <c r="G91" s="446"/>
      <c r="H91" s="448"/>
      <c r="I91" s="455">
        <v>0</v>
      </c>
      <c r="J91" s="452">
        <v>0</v>
      </c>
      <c r="K91" s="446"/>
      <c r="L91" s="448"/>
      <c r="N91" s="606" t="str">
        <f>_xlfn.IFNA(VLOOKUP(H91,Checks!$L$4:$L$15,1,FALSE),IF(H91="","",1))</f>
        <v/>
      </c>
    </row>
    <row r="92" spans="1:14" ht="15" customHeight="1">
      <c r="A92" s="626">
        <f t="shared" si="2"/>
        <v>85</v>
      </c>
      <c r="B92" s="626">
        <f t="shared" si="3"/>
        <v>0</v>
      </c>
      <c r="C92" s="448"/>
      <c r="D92" s="448"/>
      <c r="E92" s="516"/>
      <c r="F92" s="446"/>
      <c r="G92" s="446"/>
      <c r="H92" s="448"/>
      <c r="I92" s="455">
        <v>0</v>
      </c>
      <c r="J92" s="452">
        <v>0</v>
      </c>
      <c r="K92" s="446"/>
      <c r="L92" s="448"/>
      <c r="N92" s="606" t="str">
        <f>_xlfn.IFNA(VLOOKUP(H92,Checks!$L$4:$L$15,1,FALSE),IF(H92="","",1))</f>
        <v/>
      </c>
    </row>
    <row r="93" spans="1:14" ht="15" customHeight="1">
      <c r="A93" s="626">
        <f t="shared" si="2"/>
        <v>86</v>
      </c>
      <c r="B93" s="626">
        <f t="shared" si="3"/>
        <v>0</v>
      </c>
      <c r="C93" s="448"/>
      <c r="D93" s="448"/>
      <c r="E93" s="516"/>
      <c r="F93" s="446"/>
      <c r="G93" s="446"/>
      <c r="H93" s="448"/>
      <c r="I93" s="455">
        <v>0</v>
      </c>
      <c r="J93" s="452">
        <v>0</v>
      </c>
      <c r="K93" s="446"/>
      <c r="L93" s="448"/>
      <c r="N93" s="606" t="str">
        <f>_xlfn.IFNA(VLOOKUP(H93,Checks!$L$4:$L$15,1,FALSE),IF(H93="","",1))</f>
        <v/>
      </c>
    </row>
    <row r="94" spans="1:14" ht="15" customHeight="1">
      <c r="A94" s="626">
        <f t="shared" si="2"/>
        <v>87</v>
      </c>
      <c r="B94" s="626">
        <f t="shared" si="3"/>
        <v>0</v>
      </c>
      <c r="C94" s="448"/>
      <c r="D94" s="448"/>
      <c r="E94" s="516"/>
      <c r="F94" s="446"/>
      <c r="G94" s="446"/>
      <c r="H94" s="448"/>
      <c r="I94" s="455">
        <v>0</v>
      </c>
      <c r="J94" s="452">
        <v>0</v>
      </c>
      <c r="K94" s="446"/>
      <c r="L94" s="448"/>
      <c r="N94" s="606" t="str">
        <f>_xlfn.IFNA(VLOOKUP(H94,Checks!$L$4:$L$15,1,FALSE),IF(H94="","",1))</f>
        <v/>
      </c>
    </row>
    <row r="95" spans="1:14" ht="15" customHeight="1">
      <c r="A95" s="626">
        <f t="shared" si="2"/>
        <v>88</v>
      </c>
      <c r="B95" s="626">
        <f t="shared" si="3"/>
        <v>0</v>
      </c>
      <c r="C95" s="448"/>
      <c r="D95" s="448"/>
      <c r="E95" s="516"/>
      <c r="F95" s="446"/>
      <c r="G95" s="446"/>
      <c r="H95" s="448"/>
      <c r="I95" s="455">
        <v>0</v>
      </c>
      <c r="J95" s="452">
        <v>0</v>
      </c>
      <c r="K95" s="446"/>
      <c r="L95" s="448"/>
      <c r="N95" s="606" t="str">
        <f>_xlfn.IFNA(VLOOKUP(H95,Checks!$L$4:$L$15,1,FALSE),IF(H95="","",1))</f>
        <v/>
      </c>
    </row>
    <row r="96" spans="1:14" ht="15" customHeight="1">
      <c r="A96" s="626">
        <f t="shared" si="2"/>
        <v>89</v>
      </c>
      <c r="B96" s="626">
        <f t="shared" si="3"/>
        <v>0</v>
      </c>
      <c r="C96" s="448"/>
      <c r="D96" s="448"/>
      <c r="E96" s="516"/>
      <c r="F96" s="446"/>
      <c r="G96" s="446"/>
      <c r="H96" s="448"/>
      <c r="I96" s="455">
        <v>0</v>
      </c>
      <c r="J96" s="452">
        <v>0</v>
      </c>
      <c r="K96" s="446"/>
      <c r="L96" s="448"/>
      <c r="N96" s="606" t="str">
        <f>_xlfn.IFNA(VLOOKUP(H96,Checks!$L$4:$L$15,1,FALSE),IF(H96="","",1))</f>
        <v/>
      </c>
    </row>
    <row r="97" spans="1:14" ht="15" customHeight="1">
      <c r="A97" s="626">
        <f t="shared" si="2"/>
        <v>90</v>
      </c>
      <c r="B97" s="626">
        <f t="shared" si="3"/>
        <v>0</v>
      </c>
      <c r="C97" s="448"/>
      <c r="D97" s="448"/>
      <c r="E97" s="516"/>
      <c r="F97" s="446"/>
      <c r="G97" s="446"/>
      <c r="H97" s="448"/>
      <c r="I97" s="455">
        <v>0</v>
      </c>
      <c r="J97" s="452">
        <v>0</v>
      </c>
      <c r="K97" s="446"/>
      <c r="L97" s="448"/>
      <c r="N97" s="606" t="str">
        <f>_xlfn.IFNA(VLOOKUP(H97,Checks!$L$4:$L$15,1,FALSE),IF(H97="","",1))</f>
        <v/>
      </c>
    </row>
    <row r="98" spans="1:14" ht="15" customHeight="1">
      <c r="A98" s="626">
        <f t="shared" si="2"/>
        <v>91</v>
      </c>
      <c r="B98" s="626">
        <f t="shared" si="3"/>
        <v>0</v>
      </c>
      <c r="C98" s="448"/>
      <c r="D98" s="448"/>
      <c r="E98" s="516"/>
      <c r="F98" s="446"/>
      <c r="G98" s="446"/>
      <c r="H98" s="448"/>
      <c r="I98" s="455">
        <v>0</v>
      </c>
      <c r="J98" s="452">
        <v>0</v>
      </c>
      <c r="K98" s="446"/>
      <c r="L98" s="448"/>
      <c r="N98" s="606" t="str">
        <f>_xlfn.IFNA(VLOOKUP(H98,Checks!$L$4:$L$15,1,FALSE),IF(H98="","",1))</f>
        <v/>
      </c>
    </row>
    <row r="99" spans="1:14" ht="15" customHeight="1">
      <c r="A99" s="626">
        <f t="shared" si="2"/>
        <v>92</v>
      </c>
      <c r="B99" s="626">
        <f t="shared" si="3"/>
        <v>0</v>
      </c>
      <c r="C99" s="448"/>
      <c r="D99" s="448"/>
      <c r="E99" s="516"/>
      <c r="F99" s="446"/>
      <c r="G99" s="446"/>
      <c r="H99" s="448"/>
      <c r="I99" s="455">
        <v>0</v>
      </c>
      <c r="J99" s="452">
        <v>0</v>
      </c>
      <c r="K99" s="446"/>
      <c r="L99" s="448"/>
      <c r="N99" s="606" t="str">
        <f>_xlfn.IFNA(VLOOKUP(H99,Checks!$L$4:$L$15,1,FALSE),IF(H99="","",1))</f>
        <v/>
      </c>
    </row>
    <row r="100" spans="1:14" ht="15" customHeight="1">
      <c r="A100" s="626">
        <f t="shared" si="2"/>
        <v>93</v>
      </c>
      <c r="B100" s="626">
        <f t="shared" si="3"/>
        <v>0</v>
      </c>
      <c r="C100" s="448"/>
      <c r="D100" s="448"/>
      <c r="E100" s="516"/>
      <c r="F100" s="446"/>
      <c r="G100" s="446"/>
      <c r="H100" s="448"/>
      <c r="I100" s="455">
        <v>0</v>
      </c>
      <c r="J100" s="452">
        <v>0</v>
      </c>
      <c r="K100" s="446"/>
      <c r="L100" s="448"/>
      <c r="N100" s="606" t="str">
        <f>_xlfn.IFNA(VLOOKUP(H100,Checks!$L$4:$L$15,1,FALSE),IF(H100="","",1))</f>
        <v/>
      </c>
    </row>
    <row r="101" spans="1:14" ht="15" customHeight="1">
      <c r="A101" s="626">
        <f t="shared" si="2"/>
        <v>94</v>
      </c>
      <c r="B101" s="626">
        <f t="shared" si="3"/>
        <v>0</v>
      </c>
      <c r="C101" s="448"/>
      <c r="D101" s="448"/>
      <c r="E101" s="516"/>
      <c r="F101" s="446"/>
      <c r="G101" s="446"/>
      <c r="H101" s="448"/>
      <c r="I101" s="455">
        <v>0</v>
      </c>
      <c r="J101" s="452">
        <v>0</v>
      </c>
      <c r="K101" s="446"/>
      <c r="L101" s="448"/>
      <c r="N101" s="606" t="str">
        <f>_xlfn.IFNA(VLOOKUP(H101,Checks!$L$4:$L$15,1,FALSE),IF(H101="","",1))</f>
        <v/>
      </c>
    </row>
    <row r="102" spans="1:14" ht="15" customHeight="1">
      <c r="A102" s="626">
        <f t="shared" si="2"/>
        <v>95</v>
      </c>
      <c r="B102" s="626">
        <f t="shared" si="3"/>
        <v>0</v>
      </c>
      <c r="C102" s="448"/>
      <c r="D102" s="448"/>
      <c r="E102" s="516"/>
      <c r="F102" s="446"/>
      <c r="G102" s="446"/>
      <c r="H102" s="448"/>
      <c r="I102" s="455">
        <v>0</v>
      </c>
      <c r="J102" s="452">
        <v>0</v>
      </c>
      <c r="K102" s="446"/>
      <c r="L102" s="448"/>
      <c r="N102" s="606" t="str">
        <f>_xlfn.IFNA(VLOOKUP(H102,Checks!$L$4:$L$15,1,FALSE),IF(H102="","",1))</f>
        <v/>
      </c>
    </row>
    <row r="103" spans="1:14" ht="15" customHeight="1">
      <c r="A103" s="626">
        <f t="shared" si="2"/>
        <v>96</v>
      </c>
      <c r="B103" s="626">
        <f t="shared" si="3"/>
        <v>0</v>
      </c>
      <c r="C103" s="448"/>
      <c r="D103" s="448"/>
      <c r="E103" s="516"/>
      <c r="F103" s="446"/>
      <c r="G103" s="446"/>
      <c r="H103" s="448"/>
      <c r="I103" s="455">
        <v>0</v>
      </c>
      <c r="J103" s="452">
        <v>0</v>
      </c>
      <c r="K103" s="446"/>
      <c r="L103" s="448"/>
      <c r="N103" s="606" t="str">
        <f>_xlfn.IFNA(VLOOKUP(H103,Checks!$L$4:$L$15,1,FALSE),IF(H103="","",1))</f>
        <v/>
      </c>
    </row>
    <row r="104" spans="1:14" ht="15" customHeight="1">
      <c r="A104" s="626">
        <f t="shared" si="2"/>
        <v>97</v>
      </c>
      <c r="B104" s="626">
        <f t="shared" si="3"/>
        <v>0</v>
      </c>
      <c r="C104" s="448"/>
      <c r="D104" s="448"/>
      <c r="E104" s="516"/>
      <c r="F104" s="446"/>
      <c r="G104" s="446"/>
      <c r="H104" s="448"/>
      <c r="I104" s="455">
        <v>0</v>
      </c>
      <c r="J104" s="452">
        <v>0</v>
      </c>
      <c r="K104" s="446"/>
      <c r="L104" s="448"/>
      <c r="N104" s="606" t="str">
        <f>_xlfn.IFNA(VLOOKUP(H104,Checks!$L$4:$L$15,1,FALSE),IF(H104="","",1))</f>
        <v/>
      </c>
    </row>
    <row r="105" spans="1:14" ht="15" customHeight="1">
      <c r="A105" s="626">
        <f t="shared" si="2"/>
        <v>98</v>
      </c>
      <c r="B105" s="626">
        <f t="shared" si="3"/>
        <v>0</v>
      </c>
      <c r="C105" s="448"/>
      <c r="D105" s="448"/>
      <c r="E105" s="516"/>
      <c r="F105" s="446"/>
      <c r="G105" s="446"/>
      <c r="H105" s="448"/>
      <c r="I105" s="455">
        <v>0</v>
      </c>
      <c r="J105" s="452">
        <v>0</v>
      </c>
      <c r="K105" s="446"/>
      <c r="L105" s="448"/>
      <c r="N105" s="606" t="str">
        <f>_xlfn.IFNA(VLOOKUP(H105,Checks!$L$4:$L$15,1,FALSE),IF(H105="","",1))</f>
        <v/>
      </c>
    </row>
    <row r="106" spans="1:14" ht="15" customHeight="1">
      <c r="A106" s="626">
        <f t="shared" si="2"/>
        <v>99</v>
      </c>
      <c r="B106" s="626">
        <f t="shared" si="3"/>
        <v>0</v>
      </c>
      <c r="C106" s="448"/>
      <c r="D106" s="448"/>
      <c r="E106" s="516"/>
      <c r="F106" s="446"/>
      <c r="G106" s="446"/>
      <c r="H106" s="448"/>
      <c r="I106" s="455">
        <v>0</v>
      </c>
      <c r="J106" s="452">
        <v>0</v>
      </c>
      <c r="K106" s="446"/>
      <c r="L106" s="448"/>
      <c r="N106" s="606" t="str">
        <f>_xlfn.IFNA(VLOOKUP(H106,Checks!$L$4:$L$15,1,FALSE),IF(H106="","",1))</f>
        <v/>
      </c>
    </row>
    <row r="107" spans="1:14" ht="15" customHeight="1">
      <c r="A107" s="626">
        <f t="shared" si="2"/>
        <v>100</v>
      </c>
      <c r="B107" s="626">
        <f t="shared" si="3"/>
        <v>0</v>
      </c>
      <c r="C107" s="448"/>
      <c r="D107" s="448"/>
      <c r="E107" s="516"/>
      <c r="F107" s="446"/>
      <c r="G107" s="446"/>
      <c r="H107" s="448"/>
      <c r="I107" s="455">
        <v>0</v>
      </c>
      <c r="J107" s="452">
        <v>0</v>
      </c>
      <c r="K107" s="446"/>
      <c r="L107" s="448"/>
      <c r="N107" s="606" t="str">
        <f>_xlfn.IFNA(VLOOKUP(H107,Checks!$L$4:$L$15,1,FALSE),IF(H107="","",1))</f>
        <v/>
      </c>
    </row>
    <row r="108" spans="1:14" ht="15" customHeight="1">
      <c r="A108" s="626">
        <f t="shared" si="2"/>
        <v>101</v>
      </c>
      <c r="B108" s="626">
        <f t="shared" si="3"/>
        <v>0</v>
      </c>
      <c r="C108" s="448"/>
      <c r="D108" s="448"/>
      <c r="E108" s="516"/>
      <c r="F108" s="446"/>
      <c r="G108" s="446"/>
      <c r="H108" s="448"/>
      <c r="I108" s="455">
        <v>0</v>
      </c>
      <c r="J108" s="452">
        <v>0</v>
      </c>
      <c r="K108" s="446"/>
      <c r="L108" s="448"/>
      <c r="N108" s="606" t="str">
        <f>_xlfn.IFNA(VLOOKUP(H108,Checks!$L$4:$L$15,1,FALSE),IF(H108="","",1))</f>
        <v/>
      </c>
    </row>
    <row r="109" spans="1:14" ht="15" customHeight="1">
      <c r="A109" s="626">
        <f t="shared" si="2"/>
        <v>102</v>
      </c>
      <c r="B109" s="626">
        <f t="shared" si="3"/>
        <v>0</v>
      </c>
      <c r="C109" s="448"/>
      <c r="D109" s="448"/>
      <c r="E109" s="516"/>
      <c r="F109" s="446"/>
      <c r="G109" s="446"/>
      <c r="H109" s="448"/>
      <c r="I109" s="455">
        <v>0</v>
      </c>
      <c r="J109" s="452">
        <v>0</v>
      </c>
      <c r="K109" s="446"/>
      <c r="L109" s="448"/>
      <c r="N109" s="606" t="str">
        <f>_xlfn.IFNA(VLOOKUP(H109,Checks!$L$4:$L$15,1,FALSE),IF(H109="","",1))</f>
        <v/>
      </c>
    </row>
    <row r="110" spans="1:14" ht="15" customHeight="1">
      <c r="A110" s="626">
        <f t="shared" si="2"/>
        <v>103</v>
      </c>
      <c r="B110" s="626">
        <f t="shared" si="3"/>
        <v>0</v>
      </c>
      <c r="C110" s="448"/>
      <c r="D110" s="448"/>
      <c r="E110" s="516"/>
      <c r="F110" s="446"/>
      <c r="G110" s="446"/>
      <c r="H110" s="448"/>
      <c r="I110" s="455">
        <v>0</v>
      </c>
      <c r="J110" s="452">
        <v>0</v>
      </c>
      <c r="K110" s="446"/>
      <c r="L110" s="448"/>
      <c r="N110" s="606" t="str">
        <f>_xlfn.IFNA(VLOOKUP(H110,Checks!$L$4:$L$15,1,FALSE),IF(H110="","",1))</f>
        <v/>
      </c>
    </row>
    <row r="111" spans="1:14" ht="15" customHeight="1">
      <c r="A111" s="626">
        <f t="shared" si="2"/>
        <v>104</v>
      </c>
      <c r="B111" s="626">
        <f t="shared" si="3"/>
        <v>0</v>
      </c>
      <c r="C111" s="448"/>
      <c r="D111" s="448"/>
      <c r="E111" s="516"/>
      <c r="F111" s="446"/>
      <c r="G111" s="446"/>
      <c r="H111" s="448"/>
      <c r="I111" s="455">
        <v>0</v>
      </c>
      <c r="J111" s="452">
        <v>0</v>
      </c>
      <c r="K111" s="446"/>
      <c r="L111" s="448"/>
      <c r="N111" s="606" t="str">
        <f>_xlfn.IFNA(VLOOKUP(H111,Checks!$L$4:$L$15,1,FALSE),IF(H111="","",1))</f>
        <v/>
      </c>
    </row>
    <row r="112" spans="1:14" ht="15" customHeight="1">
      <c r="A112" s="626">
        <f t="shared" si="2"/>
        <v>105</v>
      </c>
      <c r="B112" s="626">
        <f t="shared" si="3"/>
        <v>0</v>
      </c>
      <c r="C112" s="448"/>
      <c r="D112" s="448"/>
      <c r="E112" s="516"/>
      <c r="F112" s="446"/>
      <c r="G112" s="446"/>
      <c r="H112" s="448"/>
      <c r="I112" s="455">
        <v>0</v>
      </c>
      <c r="J112" s="452">
        <v>0</v>
      </c>
      <c r="K112" s="446"/>
      <c r="L112" s="448"/>
      <c r="N112" s="606" t="str">
        <f>_xlfn.IFNA(VLOOKUP(H112,Checks!$L$4:$L$15,1,FALSE),IF(H112="","",1))</f>
        <v/>
      </c>
    </row>
    <row r="113" spans="1:14" ht="15" customHeight="1">
      <c r="A113" s="626">
        <f t="shared" si="2"/>
        <v>106</v>
      </c>
      <c r="B113" s="626">
        <f t="shared" si="3"/>
        <v>0</v>
      </c>
      <c r="C113" s="448"/>
      <c r="D113" s="448"/>
      <c r="E113" s="516"/>
      <c r="F113" s="446"/>
      <c r="G113" s="446"/>
      <c r="H113" s="448"/>
      <c r="I113" s="455">
        <v>0</v>
      </c>
      <c r="J113" s="452">
        <v>0</v>
      </c>
      <c r="K113" s="446"/>
      <c r="L113" s="448"/>
      <c r="N113" s="606" t="str">
        <f>_xlfn.IFNA(VLOOKUP(H113,Checks!$L$4:$L$15,1,FALSE),IF(H113="","",1))</f>
        <v/>
      </c>
    </row>
    <row r="114" spans="1:14" ht="15" customHeight="1">
      <c r="A114" s="626">
        <f t="shared" si="2"/>
        <v>107</v>
      </c>
      <c r="B114" s="626">
        <f t="shared" si="3"/>
        <v>0</v>
      </c>
      <c r="C114" s="448"/>
      <c r="D114" s="448"/>
      <c r="E114" s="516"/>
      <c r="F114" s="446"/>
      <c r="G114" s="446"/>
      <c r="H114" s="448"/>
      <c r="I114" s="455">
        <v>0</v>
      </c>
      <c r="J114" s="452">
        <v>0</v>
      </c>
      <c r="K114" s="446"/>
      <c r="L114" s="448"/>
      <c r="N114" s="606" t="str">
        <f>_xlfn.IFNA(VLOOKUP(H114,Checks!$L$4:$L$15,1,FALSE),IF(H114="","",1))</f>
        <v/>
      </c>
    </row>
    <row r="115" spans="1:14" ht="15" customHeight="1">
      <c r="A115" s="626">
        <f t="shared" si="2"/>
        <v>108</v>
      </c>
      <c r="B115" s="626">
        <f t="shared" si="3"/>
        <v>0</v>
      </c>
      <c r="C115" s="448"/>
      <c r="D115" s="448"/>
      <c r="E115" s="516"/>
      <c r="F115" s="446"/>
      <c r="G115" s="446"/>
      <c r="H115" s="448"/>
      <c r="I115" s="455">
        <v>0</v>
      </c>
      <c r="J115" s="452">
        <v>0</v>
      </c>
      <c r="K115" s="446"/>
      <c r="L115" s="448"/>
      <c r="N115" s="606" t="str">
        <f>_xlfn.IFNA(VLOOKUP(H115,Checks!$L$4:$L$15,1,FALSE),IF(H115="","",1))</f>
        <v/>
      </c>
    </row>
    <row r="116" spans="1:14" ht="15" customHeight="1">
      <c r="A116" s="626">
        <f t="shared" si="2"/>
        <v>109</v>
      </c>
      <c r="B116" s="626">
        <f t="shared" si="3"/>
        <v>0</v>
      </c>
      <c r="C116" s="448"/>
      <c r="D116" s="448"/>
      <c r="E116" s="516"/>
      <c r="F116" s="446"/>
      <c r="G116" s="446"/>
      <c r="H116" s="448"/>
      <c r="I116" s="455">
        <v>0</v>
      </c>
      <c r="J116" s="452">
        <v>0</v>
      </c>
      <c r="K116" s="446"/>
      <c r="L116" s="448"/>
      <c r="N116" s="606" t="str">
        <f>_xlfn.IFNA(VLOOKUP(H116,Checks!$L$4:$L$15,1,FALSE),IF(H116="","",1))</f>
        <v/>
      </c>
    </row>
    <row r="117" spans="1:14" ht="15" customHeight="1">
      <c r="A117" s="626">
        <f t="shared" si="2"/>
        <v>110</v>
      </c>
      <c r="B117" s="626">
        <f t="shared" si="3"/>
        <v>0</v>
      </c>
      <c r="C117" s="448"/>
      <c r="D117" s="448"/>
      <c r="E117" s="516"/>
      <c r="F117" s="446"/>
      <c r="G117" s="446"/>
      <c r="H117" s="448"/>
      <c r="I117" s="455">
        <v>0</v>
      </c>
      <c r="J117" s="452">
        <v>0</v>
      </c>
      <c r="K117" s="446"/>
      <c r="L117" s="448"/>
      <c r="N117" s="606" t="str">
        <f>_xlfn.IFNA(VLOOKUP(H117,Checks!$L$4:$L$15,1,FALSE),IF(H117="","",1))</f>
        <v/>
      </c>
    </row>
    <row r="118" spans="1:14" ht="15" customHeight="1">
      <c r="A118" s="626">
        <f t="shared" si="2"/>
        <v>111</v>
      </c>
      <c r="B118" s="626">
        <f t="shared" si="3"/>
        <v>0</v>
      </c>
      <c r="C118" s="448"/>
      <c r="D118" s="448"/>
      <c r="E118" s="516"/>
      <c r="F118" s="446"/>
      <c r="G118" s="446"/>
      <c r="H118" s="448"/>
      <c r="I118" s="455">
        <v>0</v>
      </c>
      <c r="J118" s="452">
        <v>0</v>
      </c>
      <c r="K118" s="446"/>
      <c r="L118" s="448"/>
      <c r="N118" s="606" t="str">
        <f>_xlfn.IFNA(VLOOKUP(H118,Checks!$L$4:$L$15,1,FALSE),IF(H118="","",1))</f>
        <v/>
      </c>
    </row>
    <row r="119" spans="1:14" ht="15" customHeight="1">
      <c r="A119" s="626">
        <f t="shared" si="2"/>
        <v>112</v>
      </c>
      <c r="B119" s="626">
        <f t="shared" si="3"/>
        <v>0</v>
      </c>
      <c r="C119" s="448"/>
      <c r="D119" s="448"/>
      <c r="E119" s="516"/>
      <c r="F119" s="446"/>
      <c r="G119" s="446"/>
      <c r="H119" s="448"/>
      <c r="I119" s="455">
        <v>0</v>
      </c>
      <c r="J119" s="452">
        <v>0</v>
      </c>
      <c r="K119" s="446"/>
      <c r="L119" s="448"/>
      <c r="N119" s="606" t="str">
        <f>_xlfn.IFNA(VLOOKUP(H119,Checks!$L$4:$L$15,1,FALSE),IF(H119="","",1))</f>
        <v/>
      </c>
    </row>
    <row r="120" spans="1:14" ht="15" customHeight="1">
      <c r="A120" s="626">
        <f t="shared" si="2"/>
        <v>113</v>
      </c>
      <c r="B120" s="626">
        <f t="shared" si="3"/>
        <v>0</v>
      </c>
      <c r="C120" s="448"/>
      <c r="D120" s="448"/>
      <c r="E120" s="516"/>
      <c r="F120" s="446"/>
      <c r="G120" s="446"/>
      <c r="H120" s="448"/>
      <c r="I120" s="455">
        <v>0</v>
      </c>
      <c r="J120" s="452">
        <v>0</v>
      </c>
      <c r="K120" s="446"/>
      <c r="L120" s="448"/>
      <c r="N120" s="606" t="str">
        <f>_xlfn.IFNA(VLOOKUP(H120,Checks!$L$4:$L$15,1,FALSE),IF(H120="","",1))</f>
        <v/>
      </c>
    </row>
    <row r="121" spans="1:14" ht="15" customHeight="1">
      <c r="A121" s="626">
        <f t="shared" si="2"/>
        <v>114</v>
      </c>
      <c r="B121" s="626">
        <f t="shared" si="3"/>
        <v>0</v>
      </c>
      <c r="C121" s="448"/>
      <c r="D121" s="448"/>
      <c r="E121" s="516"/>
      <c r="F121" s="446"/>
      <c r="G121" s="446"/>
      <c r="H121" s="448"/>
      <c r="I121" s="455">
        <v>0</v>
      </c>
      <c r="J121" s="452">
        <v>0</v>
      </c>
      <c r="K121" s="446"/>
      <c r="L121" s="448"/>
      <c r="N121" s="606" t="str">
        <f>_xlfn.IFNA(VLOOKUP(H121,Checks!$L$4:$L$15,1,FALSE),IF(H121="","",1))</f>
        <v/>
      </c>
    </row>
    <row r="122" spans="1:14" ht="15" customHeight="1">
      <c r="A122" s="626">
        <f t="shared" si="2"/>
        <v>115</v>
      </c>
      <c r="B122" s="626">
        <f t="shared" si="3"/>
        <v>0</v>
      </c>
      <c r="C122" s="448"/>
      <c r="D122" s="448"/>
      <c r="E122" s="516"/>
      <c r="F122" s="446"/>
      <c r="G122" s="446"/>
      <c r="H122" s="448"/>
      <c r="I122" s="455">
        <v>0</v>
      </c>
      <c r="J122" s="452">
        <v>0</v>
      </c>
      <c r="K122" s="446"/>
      <c r="L122" s="448"/>
      <c r="N122" s="606" t="str">
        <f>_xlfn.IFNA(VLOOKUP(H122,Checks!$L$4:$L$15,1,FALSE),IF(H122="","",1))</f>
        <v/>
      </c>
    </row>
    <row r="123" spans="1:14" ht="15" customHeight="1">
      <c r="A123" s="626">
        <f t="shared" si="2"/>
        <v>116</v>
      </c>
      <c r="B123" s="626">
        <f t="shared" si="3"/>
        <v>0</v>
      </c>
      <c r="C123" s="448"/>
      <c r="D123" s="448"/>
      <c r="E123" s="516"/>
      <c r="F123" s="446"/>
      <c r="G123" s="446"/>
      <c r="H123" s="448"/>
      <c r="I123" s="455">
        <v>0</v>
      </c>
      <c r="J123" s="452">
        <v>0</v>
      </c>
      <c r="K123" s="446"/>
      <c r="L123" s="448"/>
      <c r="N123" s="606" t="str">
        <f>_xlfn.IFNA(VLOOKUP(H123,Checks!$L$4:$L$15,1,FALSE),IF(H123="","",1))</f>
        <v/>
      </c>
    </row>
    <row r="124" spans="1:14" ht="15" customHeight="1">
      <c r="A124" s="626">
        <f t="shared" si="2"/>
        <v>117</v>
      </c>
      <c r="B124" s="626">
        <f t="shared" si="3"/>
        <v>0</v>
      </c>
      <c r="C124" s="448"/>
      <c r="D124" s="448"/>
      <c r="E124" s="516"/>
      <c r="F124" s="446"/>
      <c r="G124" s="446"/>
      <c r="H124" s="448"/>
      <c r="I124" s="455">
        <v>0</v>
      </c>
      <c r="J124" s="452">
        <v>0</v>
      </c>
      <c r="K124" s="446"/>
      <c r="L124" s="448"/>
      <c r="N124" s="606" t="str">
        <f>_xlfn.IFNA(VLOOKUP(H124,Checks!$L$4:$L$15,1,FALSE),IF(H124="","",1))</f>
        <v/>
      </c>
    </row>
    <row r="125" spans="1:14" ht="15" customHeight="1">
      <c r="A125" s="626">
        <f t="shared" si="2"/>
        <v>118</v>
      </c>
      <c r="B125" s="626">
        <f t="shared" si="3"/>
        <v>0</v>
      </c>
      <c r="C125" s="448"/>
      <c r="D125" s="448"/>
      <c r="E125" s="516"/>
      <c r="F125" s="446"/>
      <c r="G125" s="446"/>
      <c r="H125" s="448"/>
      <c r="I125" s="455">
        <v>0</v>
      </c>
      <c r="J125" s="452">
        <v>0</v>
      </c>
      <c r="K125" s="446"/>
      <c r="L125" s="448"/>
      <c r="N125" s="606" t="str">
        <f>_xlfn.IFNA(VLOOKUP(H125,Checks!$L$4:$L$15,1,FALSE),IF(H125="","",1))</f>
        <v/>
      </c>
    </row>
    <row r="126" spans="1:14" ht="15" customHeight="1">
      <c r="A126" s="626">
        <f t="shared" si="2"/>
        <v>119</v>
      </c>
      <c r="B126" s="626">
        <f t="shared" si="3"/>
        <v>0</v>
      </c>
      <c r="C126" s="448"/>
      <c r="D126" s="448"/>
      <c r="E126" s="516"/>
      <c r="F126" s="446"/>
      <c r="G126" s="446"/>
      <c r="H126" s="448"/>
      <c r="I126" s="455">
        <v>0</v>
      </c>
      <c r="J126" s="452">
        <v>0</v>
      </c>
      <c r="K126" s="446"/>
      <c r="L126" s="448"/>
      <c r="N126" s="606" t="str">
        <f>_xlfn.IFNA(VLOOKUP(H126,Checks!$L$4:$L$15,1,FALSE),IF(H126="","",1))</f>
        <v/>
      </c>
    </row>
    <row r="127" spans="1:14" ht="15" customHeight="1">
      <c r="A127" s="626">
        <f t="shared" si="2"/>
        <v>120</v>
      </c>
      <c r="B127" s="626">
        <f t="shared" si="3"/>
        <v>0</v>
      </c>
      <c r="C127" s="448"/>
      <c r="D127" s="448"/>
      <c r="E127" s="516"/>
      <c r="F127" s="446"/>
      <c r="G127" s="446"/>
      <c r="H127" s="448"/>
      <c r="I127" s="455">
        <v>0</v>
      </c>
      <c r="J127" s="452">
        <v>0</v>
      </c>
      <c r="K127" s="446"/>
      <c r="L127" s="448"/>
      <c r="N127" s="606" t="str">
        <f>_xlfn.IFNA(VLOOKUP(H127,Checks!$L$4:$L$15,1,FALSE),IF(H127="","",1))</f>
        <v/>
      </c>
    </row>
    <row r="128" spans="1:14" ht="15" customHeight="1">
      <c r="A128" s="626">
        <f t="shared" si="2"/>
        <v>121</v>
      </c>
      <c r="B128" s="626">
        <f t="shared" si="3"/>
        <v>0</v>
      </c>
      <c r="C128" s="448"/>
      <c r="D128" s="448"/>
      <c r="E128" s="516"/>
      <c r="F128" s="446"/>
      <c r="G128" s="446"/>
      <c r="H128" s="448"/>
      <c r="I128" s="455">
        <v>0</v>
      </c>
      <c r="J128" s="452">
        <v>0</v>
      </c>
      <c r="K128" s="446"/>
      <c r="L128" s="448"/>
      <c r="N128" s="606" t="str">
        <f>_xlfn.IFNA(VLOOKUP(H128,Checks!$L$4:$L$15,1,FALSE),IF(H128="","",1))</f>
        <v/>
      </c>
    </row>
    <row r="129" spans="1:14" ht="15" customHeight="1">
      <c r="A129" s="626">
        <f t="shared" si="2"/>
        <v>122</v>
      </c>
      <c r="B129" s="626">
        <f t="shared" si="3"/>
        <v>0</v>
      </c>
      <c r="C129" s="448"/>
      <c r="D129" s="448"/>
      <c r="E129" s="516"/>
      <c r="F129" s="446"/>
      <c r="G129" s="446"/>
      <c r="H129" s="448"/>
      <c r="I129" s="455">
        <v>0</v>
      </c>
      <c r="J129" s="452">
        <v>0</v>
      </c>
      <c r="K129" s="446"/>
      <c r="L129" s="448"/>
      <c r="N129" s="606" t="str">
        <f>_xlfn.IFNA(VLOOKUP(H129,Checks!$L$4:$L$15,1,FALSE),IF(H129="","",1))</f>
        <v/>
      </c>
    </row>
    <row r="130" spans="1:14" ht="15" customHeight="1">
      <c r="A130" s="626">
        <f t="shared" si="2"/>
        <v>123</v>
      </c>
      <c r="B130" s="626">
        <f t="shared" si="3"/>
        <v>0</v>
      </c>
      <c r="C130" s="448"/>
      <c r="D130" s="448"/>
      <c r="E130" s="516"/>
      <c r="F130" s="446"/>
      <c r="G130" s="446"/>
      <c r="H130" s="448"/>
      <c r="I130" s="455">
        <v>0</v>
      </c>
      <c r="J130" s="452">
        <v>0</v>
      </c>
      <c r="K130" s="446"/>
      <c r="L130" s="448"/>
      <c r="N130" s="606" t="str">
        <f>_xlfn.IFNA(VLOOKUP(H130,Checks!$L$4:$L$15,1,FALSE),IF(H130="","",1))</f>
        <v/>
      </c>
    </row>
    <row r="131" spans="1:14" ht="15" customHeight="1">
      <c r="A131" s="626">
        <f t="shared" si="2"/>
        <v>124</v>
      </c>
      <c r="B131" s="626">
        <f t="shared" si="3"/>
        <v>0</v>
      </c>
      <c r="C131" s="448"/>
      <c r="D131" s="448"/>
      <c r="E131" s="516"/>
      <c r="F131" s="446"/>
      <c r="G131" s="446"/>
      <c r="H131" s="448"/>
      <c r="I131" s="455">
        <v>0</v>
      </c>
      <c r="J131" s="452">
        <v>0</v>
      </c>
      <c r="K131" s="446"/>
      <c r="L131" s="448"/>
      <c r="N131" s="606" t="str">
        <f>_xlfn.IFNA(VLOOKUP(H131,Checks!$L$4:$L$15,1,FALSE),IF(H131="","",1))</f>
        <v/>
      </c>
    </row>
    <row r="132" spans="1:14" ht="15" customHeight="1">
      <c r="A132" s="626">
        <f t="shared" si="2"/>
        <v>125</v>
      </c>
      <c r="B132" s="626">
        <f t="shared" si="3"/>
        <v>0</v>
      </c>
      <c r="C132" s="448"/>
      <c r="D132" s="448"/>
      <c r="E132" s="516"/>
      <c r="F132" s="446"/>
      <c r="G132" s="446"/>
      <c r="H132" s="448"/>
      <c r="I132" s="455">
        <v>0</v>
      </c>
      <c r="J132" s="452">
        <v>0</v>
      </c>
      <c r="K132" s="446"/>
      <c r="L132" s="448"/>
      <c r="N132" s="606" t="str">
        <f>_xlfn.IFNA(VLOOKUP(H132,Checks!$L$4:$L$15,1,FALSE),IF(H132="","",1))</f>
        <v/>
      </c>
    </row>
    <row r="133" spans="1:14" ht="15" customHeight="1">
      <c r="A133" s="626">
        <f t="shared" si="2"/>
        <v>126</v>
      </c>
      <c r="B133" s="626">
        <f t="shared" si="3"/>
        <v>0</v>
      </c>
      <c r="C133" s="448"/>
      <c r="D133" s="448"/>
      <c r="E133" s="516"/>
      <c r="F133" s="446"/>
      <c r="G133" s="446"/>
      <c r="H133" s="448"/>
      <c r="I133" s="455">
        <v>0</v>
      </c>
      <c r="J133" s="452">
        <v>0</v>
      </c>
      <c r="K133" s="446"/>
      <c r="L133" s="448"/>
      <c r="N133" s="606" t="str">
        <f>_xlfn.IFNA(VLOOKUP(H133,Checks!$L$4:$L$15,1,FALSE),IF(H133="","",1))</f>
        <v/>
      </c>
    </row>
    <row r="134" spans="1:14" ht="15" customHeight="1">
      <c r="A134" s="626">
        <f t="shared" si="2"/>
        <v>127</v>
      </c>
      <c r="B134" s="626">
        <f t="shared" si="3"/>
        <v>0</v>
      </c>
      <c r="C134" s="448"/>
      <c r="D134" s="448"/>
      <c r="E134" s="516"/>
      <c r="F134" s="446"/>
      <c r="G134" s="446"/>
      <c r="H134" s="448"/>
      <c r="I134" s="455">
        <v>0</v>
      </c>
      <c r="J134" s="452">
        <v>0</v>
      </c>
      <c r="K134" s="446"/>
      <c r="L134" s="448"/>
      <c r="N134" s="606" t="str">
        <f>_xlfn.IFNA(VLOOKUP(H134,Checks!$L$4:$L$15,1,FALSE),IF(H134="","",1))</f>
        <v/>
      </c>
    </row>
    <row r="135" spans="1:14" ht="15" customHeight="1">
      <c r="A135" s="626">
        <f t="shared" si="2"/>
        <v>128</v>
      </c>
      <c r="B135" s="626">
        <f t="shared" si="3"/>
        <v>0</v>
      </c>
      <c r="C135" s="448"/>
      <c r="D135" s="448"/>
      <c r="E135" s="516"/>
      <c r="F135" s="446"/>
      <c r="G135" s="446"/>
      <c r="H135" s="448"/>
      <c r="I135" s="455">
        <v>0</v>
      </c>
      <c r="J135" s="452">
        <v>0</v>
      </c>
      <c r="K135" s="446"/>
      <c r="L135" s="448"/>
      <c r="N135" s="606" t="str">
        <f>_xlfn.IFNA(VLOOKUP(H135,Checks!$L$4:$L$15,1,FALSE),IF(H135="","",1))</f>
        <v/>
      </c>
    </row>
    <row r="136" spans="1:14" ht="15" customHeight="1">
      <c r="A136" s="626">
        <f t="shared" si="2"/>
        <v>129</v>
      </c>
      <c r="B136" s="626">
        <f t="shared" si="3"/>
        <v>0</v>
      </c>
      <c r="C136" s="448"/>
      <c r="D136" s="448"/>
      <c r="E136" s="516"/>
      <c r="F136" s="446"/>
      <c r="G136" s="446"/>
      <c r="H136" s="448"/>
      <c r="I136" s="455">
        <v>0</v>
      </c>
      <c r="J136" s="452">
        <v>0</v>
      </c>
      <c r="K136" s="446"/>
      <c r="L136" s="448"/>
      <c r="N136" s="606" t="str">
        <f>_xlfn.IFNA(VLOOKUP(H136,Checks!$L$4:$L$15,1,FALSE),IF(H136="","",1))</f>
        <v/>
      </c>
    </row>
    <row r="137" spans="1:14" ht="15" customHeight="1">
      <c r="A137" s="626">
        <f t="shared" si="2"/>
        <v>130</v>
      </c>
      <c r="B137" s="626">
        <f t="shared" si="3"/>
        <v>0</v>
      </c>
      <c r="C137" s="448"/>
      <c r="D137" s="448"/>
      <c r="E137" s="516"/>
      <c r="F137" s="446"/>
      <c r="G137" s="446"/>
      <c r="H137" s="448"/>
      <c r="I137" s="455">
        <v>0</v>
      </c>
      <c r="J137" s="452">
        <v>0</v>
      </c>
      <c r="K137" s="446"/>
      <c r="L137" s="448"/>
      <c r="N137" s="606" t="str">
        <f>_xlfn.IFNA(VLOOKUP(H137,Checks!$L$4:$L$15,1,FALSE),IF(H137="","",1))</f>
        <v/>
      </c>
    </row>
    <row r="138" spans="1:14" ht="15" customHeight="1">
      <c r="A138" s="626">
        <f t="shared" ref="A138:A201" si="4">A137+1</f>
        <v>131</v>
      </c>
      <c r="B138" s="626">
        <f t="shared" ref="B138:B201" si="5">$B$8</f>
        <v>0</v>
      </c>
      <c r="C138" s="448"/>
      <c r="D138" s="448"/>
      <c r="E138" s="516"/>
      <c r="F138" s="446"/>
      <c r="G138" s="446"/>
      <c r="H138" s="448"/>
      <c r="I138" s="455">
        <v>0</v>
      </c>
      <c r="J138" s="452">
        <v>0</v>
      </c>
      <c r="K138" s="446"/>
      <c r="L138" s="448"/>
      <c r="N138" s="606" t="str">
        <f>_xlfn.IFNA(VLOOKUP(H138,Checks!$L$4:$L$15,1,FALSE),IF(H138="","",1))</f>
        <v/>
      </c>
    </row>
    <row r="139" spans="1:14" ht="15" customHeight="1">
      <c r="A139" s="626">
        <f t="shared" si="4"/>
        <v>132</v>
      </c>
      <c r="B139" s="626">
        <f t="shared" si="5"/>
        <v>0</v>
      </c>
      <c r="C139" s="448"/>
      <c r="D139" s="448"/>
      <c r="E139" s="516"/>
      <c r="F139" s="446"/>
      <c r="G139" s="446"/>
      <c r="H139" s="448"/>
      <c r="I139" s="455">
        <v>0</v>
      </c>
      <c r="J139" s="452">
        <v>0</v>
      </c>
      <c r="K139" s="446"/>
      <c r="L139" s="448"/>
      <c r="N139" s="606" t="str">
        <f>_xlfn.IFNA(VLOOKUP(H139,Checks!$L$4:$L$15,1,FALSE),IF(H139="","",1))</f>
        <v/>
      </c>
    </row>
    <row r="140" spans="1:14" ht="15" customHeight="1">
      <c r="A140" s="626">
        <f t="shared" si="4"/>
        <v>133</v>
      </c>
      <c r="B140" s="626">
        <f t="shared" si="5"/>
        <v>0</v>
      </c>
      <c r="C140" s="448"/>
      <c r="D140" s="448"/>
      <c r="E140" s="516"/>
      <c r="F140" s="446"/>
      <c r="G140" s="446"/>
      <c r="H140" s="448"/>
      <c r="I140" s="455">
        <v>0</v>
      </c>
      <c r="J140" s="452">
        <v>0</v>
      </c>
      <c r="K140" s="446"/>
      <c r="L140" s="448"/>
      <c r="N140" s="606" t="str">
        <f>_xlfn.IFNA(VLOOKUP(H140,Checks!$L$4:$L$15,1,FALSE),IF(H140="","",1))</f>
        <v/>
      </c>
    </row>
    <row r="141" spans="1:14" ht="15" customHeight="1">
      <c r="A141" s="626">
        <f t="shared" si="4"/>
        <v>134</v>
      </c>
      <c r="B141" s="626">
        <f t="shared" si="5"/>
        <v>0</v>
      </c>
      <c r="C141" s="448"/>
      <c r="D141" s="448"/>
      <c r="E141" s="516"/>
      <c r="F141" s="446"/>
      <c r="G141" s="446"/>
      <c r="H141" s="448"/>
      <c r="I141" s="455">
        <v>0</v>
      </c>
      <c r="J141" s="452">
        <v>0</v>
      </c>
      <c r="K141" s="446"/>
      <c r="L141" s="448"/>
      <c r="N141" s="606" t="str">
        <f>_xlfn.IFNA(VLOOKUP(H141,Checks!$L$4:$L$15,1,FALSE),IF(H141="","",1))</f>
        <v/>
      </c>
    </row>
    <row r="142" spans="1:14" ht="15" customHeight="1">
      <c r="A142" s="626">
        <f t="shared" si="4"/>
        <v>135</v>
      </c>
      <c r="B142" s="626">
        <f t="shared" si="5"/>
        <v>0</v>
      </c>
      <c r="C142" s="448"/>
      <c r="D142" s="448"/>
      <c r="E142" s="516"/>
      <c r="F142" s="446"/>
      <c r="G142" s="446"/>
      <c r="H142" s="448"/>
      <c r="I142" s="455">
        <v>0</v>
      </c>
      <c r="J142" s="452">
        <v>0</v>
      </c>
      <c r="K142" s="446"/>
      <c r="L142" s="448"/>
      <c r="N142" s="606" t="str">
        <f>_xlfn.IFNA(VLOOKUP(H142,Checks!$L$4:$L$15,1,FALSE),IF(H142="","",1))</f>
        <v/>
      </c>
    </row>
    <row r="143" spans="1:14" ht="15" customHeight="1">
      <c r="A143" s="626">
        <f t="shared" si="4"/>
        <v>136</v>
      </c>
      <c r="B143" s="626">
        <f t="shared" si="5"/>
        <v>0</v>
      </c>
      <c r="C143" s="448"/>
      <c r="D143" s="448"/>
      <c r="E143" s="516"/>
      <c r="F143" s="446"/>
      <c r="G143" s="446"/>
      <c r="H143" s="448"/>
      <c r="I143" s="455">
        <v>0</v>
      </c>
      <c r="J143" s="452">
        <v>0</v>
      </c>
      <c r="K143" s="446"/>
      <c r="L143" s="448"/>
      <c r="N143" s="606" t="str">
        <f>_xlfn.IFNA(VLOOKUP(H143,Checks!$L$4:$L$15,1,FALSE),IF(H143="","",1))</f>
        <v/>
      </c>
    </row>
    <row r="144" spans="1:14" ht="15" customHeight="1">
      <c r="A144" s="626">
        <f t="shared" si="4"/>
        <v>137</v>
      </c>
      <c r="B144" s="626">
        <f t="shared" si="5"/>
        <v>0</v>
      </c>
      <c r="C144" s="448"/>
      <c r="D144" s="448"/>
      <c r="E144" s="516"/>
      <c r="F144" s="446"/>
      <c r="G144" s="446"/>
      <c r="H144" s="448"/>
      <c r="I144" s="455">
        <v>0</v>
      </c>
      <c r="J144" s="452">
        <v>0</v>
      </c>
      <c r="K144" s="446"/>
      <c r="L144" s="448"/>
      <c r="N144" s="606" t="str">
        <f>_xlfn.IFNA(VLOOKUP(H144,Checks!$L$4:$L$15,1,FALSE),IF(H144="","",1))</f>
        <v/>
      </c>
    </row>
    <row r="145" spans="1:14" ht="15" customHeight="1">
      <c r="A145" s="626">
        <f t="shared" si="4"/>
        <v>138</v>
      </c>
      <c r="B145" s="626">
        <f t="shared" si="5"/>
        <v>0</v>
      </c>
      <c r="C145" s="448"/>
      <c r="D145" s="448"/>
      <c r="E145" s="516"/>
      <c r="F145" s="446"/>
      <c r="G145" s="446"/>
      <c r="H145" s="448"/>
      <c r="I145" s="455">
        <v>0</v>
      </c>
      <c r="J145" s="452">
        <v>0</v>
      </c>
      <c r="K145" s="446"/>
      <c r="L145" s="448"/>
      <c r="N145" s="606" t="str">
        <f>_xlfn.IFNA(VLOOKUP(H145,Checks!$L$4:$L$15,1,FALSE),IF(H145="","",1))</f>
        <v/>
      </c>
    </row>
    <row r="146" spans="1:14" ht="15" customHeight="1">
      <c r="A146" s="626">
        <f t="shared" si="4"/>
        <v>139</v>
      </c>
      <c r="B146" s="626">
        <f t="shared" si="5"/>
        <v>0</v>
      </c>
      <c r="C146" s="448"/>
      <c r="D146" s="448"/>
      <c r="E146" s="516"/>
      <c r="F146" s="446"/>
      <c r="G146" s="446"/>
      <c r="H146" s="448"/>
      <c r="I146" s="455">
        <v>0</v>
      </c>
      <c r="J146" s="452">
        <v>0</v>
      </c>
      <c r="K146" s="446"/>
      <c r="L146" s="448"/>
      <c r="N146" s="606" t="str">
        <f>_xlfn.IFNA(VLOOKUP(H146,Checks!$L$4:$L$15,1,FALSE),IF(H146="","",1))</f>
        <v/>
      </c>
    </row>
    <row r="147" spans="1:14" ht="15" customHeight="1">
      <c r="A147" s="626">
        <f t="shared" si="4"/>
        <v>140</v>
      </c>
      <c r="B147" s="626">
        <f t="shared" si="5"/>
        <v>0</v>
      </c>
      <c r="C147" s="448"/>
      <c r="D147" s="448"/>
      <c r="E147" s="516"/>
      <c r="F147" s="446"/>
      <c r="G147" s="446"/>
      <c r="H147" s="448"/>
      <c r="I147" s="455">
        <v>0</v>
      </c>
      <c r="J147" s="452">
        <v>0</v>
      </c>
      <c r="K147" s="446"/>
      <c r="L147" s="448"/>
      <c r="N147" s="606" t="str">
        <f>_xlfn.IFNA(VLOOKUP(H147,Checks!$L$4:$L$15,1,FALSE),IF(H147="","",1))</f>
        <v/>
      </c>
    </row>
    <row r="148" spans="1:14" ht="15" customHeight="1">
      <c r="A148" s="626">
        <f t="shared" si="4"/>
        <v>141</v>
      </c>
      <c r="B148" s="626">
        <f t="shared" si="5"/>
        <v>0</v>
      </c>
      <c r="C148" s="448"/>
      <c r="D148" s="448"/>
      <c r="E148" s="516"/>
      <c r="F148" s="446"/>
      <c r="G148" s="446"/>
      <c r="H148" s="448"/>
      <c r="I148" s="455">
        <v>0</v>
      </c>
      <c r="J148" s="452">
        <v>0</v>
      </c>
      <c r="K148" s="446"/>
      <c r="L148" s="448"/>
      <c r="N148" s="606" t="str">
        <f>_xlfn.IFNA(VLOOKUP(H148,Checks!$L$4:$L$15,1,FALSE),IF(H148="","",1))</f>
        <v/>
      </c>
    </row>
    <row r="149" spans="1:14" ht="15" customHeight="1">
      <c r="A149" s="626">
        <f t="shared" si="4"/>
        <v>142</v>
      </c>
      <c r="B149" s="626">
        <f t="shared" si="5"/>
        <v>0</v>
      </c>
      <c r="C149" s="448"/>
      <c r="D149" s="448"/>
      <c r="E149" s="516"/>
      <c r="F149" s="446"/>
      <c r="G149" s="446"/>
      <c r="H149" s="448"/>
      <c r="I149" s="455">
        <v>0</v>
      </c>
      <c r="J149" s="452">
        <v>0</v>
      </c>
      <c r="K149" s="446"/>
      <c r="L149" s="448"/>
      <c r="N149" s="606" t="str">
        <f>_xlfn.IFNA(VLOOKUP(H149,Checks!$L$4:$L$15,1,FALSE),IF(H149="","",1))</f>
        <v/>
      </c>
    </row>
    <row r="150" spans="1:14" ht="15" customHeight="1">
      <c r="A150" s="626">
        <f t="shared" si="4"/>
        <v>143</v>
      </c>
      <c r="B150" s="626">
        <f t="shared" si="5"/>
        <v>0</v>
      </c>
      <c r="C150" s="448"/>
      <c r="D150" s="448"/>
      <c r="E150" s="516"/>
      <c r="F150" s="446"/>
      <c r="G150" s="446"/>
      <c r="H150" s="448"/>
      <c r="I150" s="455">
        <v>0</v>
      </c>
      <c r="J150" s="452">
        <v>0</v>
      </c>
      <c r="K150" s="446"/>
      <c r="L150" s="448"/>
      <c r="N150" s="606" t="str">
        <f>_xlfn.IFNA(VLOOKUP(H150,Checks!$L$4:$L$15,1,FALSE),IF(H150="","",1))</f>
        <v/>
      </c>
    </row>
    <row r="151" spans="1:14" ht="15" customHeight="1">
      <c r="A151" s="626">
        <f t="shared" si="4"/>
        <v>144</v>
      </c>
      <c r="B151" s="626">
        <f t="shared" si="5"/>
        <v>0</v>
      </c>
      <c r="C151" s="448"/>
      <c r="D151" s="448"/>
      <c r="E151" s="516"/>
      <c r="F151" s="446"/>
      <c r="G151" s="446"/>
      <c r="H151" s="448"/>
      <c r="I151" s="455">
        <v>0</v>
      </c>
      <c r="J151" s="452">
        <v>0</v>
      </c>
      <c r="K151" s="446"/>
      <c r="L151" s="448"/>
      <c r="N151" s="606" t="str">
        <f>_xlfn.IFNA(VLOOKUP(H151,Checks!$L$4:$L$15,1,FALSE),IF(H151="","",1))</f>
        <v/>
      </c>
    </row>
    <row r="152" spans="1:14" ht="15" customHeight="1">
      <c r="A152" s="626">
        <f t="shared" si="4"/>
        <v>145</v>
      </c>
      <c r="B152" s="626">
        <f t="shared" si="5"/>
        <v>0</v>
      </c>
      <c r="C152" s="448"/>
      <c r="D152" s="448"/>
      <c r="E152" s="516"/>
      <c r="F152" s="446"/>
      <c r="G152" s="446"/>
      <c r="H152" s="448"/>
      <c r="I152" s="455">
        <v>0</v>
      </c>
      <c r="J152" s="452">
        <v>0</v>
      </c>
      <c r="K152" s="446"/>
      <c r="L152" s="448"/>
      <c r="N152" s="606" t="str">
        <f>_xlfn.IFNA(VLOOKUP(H152,Checks!$L$4:$L$15,1,FALSE),IF(H152="","",1))</f>
        <v/>
      </c>
    </row>
    <row r="153" spans="1:14" ht="15" customHeight="1">
      <c r="A153" s="626">
        <f t="shared" si="4"/>
        <v>146</v>
      </c>
      <c r="B153" s="626">
        <f t="shared" si="5"/>
        <v>0</v>
      </c>
      <c r="C153" s="448"/>
      <c r="D153" s="448"/>
      <c r="E153" s="516"/>
      <c r="F153" s="446"/>
      <c r="G153" s="446"/>
      <c r="H153" s="448"/>
      <c r="I153" s="455">
        <v>0</v>
      </c>
      <c r="J153" s="452">
        <v>0</v>
      </c>
      <c r="K153" s="446"/>
      <c r="L153" s="448"/>
      <c r="N153" s="606" t="str">
        <f>_xlfn.IFNA(VLOOKUP(H153,Checks!$L$4:$L$15,1,FALSE),IF(H153="","",1))</f>
        <v/>
      </c>
    </row>
    <row r="154" spans="1:14" ht="15" customHeight="1">
      <c r="A154" s="626">
        <f t="shared" si="4"/>
        <v>147</v>
      </c>
      <c r="B154" s="626">
        <f t="shared" si="5"/>
        <v>0</v>
      </c>
      <c r="C154" s="448"/>
      <c r="D154" s="448"/>
      <c r="E154" s="516"/>
      <c r="F154" s="446"/>
      <c r="G154" s="446"/>
      <c r="H154" s="448"/>
      <c r="I154" s="455">
        <v>0</v>
      </c>
      <c r="J154" s="452">
        <v>0</v>
      </c>
      <c r="K154" s="446"/>
      <c r="L154" s="448"/>
      <c r="N154" s="606" t="str">
        <f>_xlfn.IFNA(VLOOKUP(H154,Checks!$L$4:$L$15,1,FALSE),IF(H154="","",1))</f>
        <v/>
      </c>
    </row>
    <row r="155" spans="1:14" ht="15" customHeight="1">
      <c r="A155" s="626">
        <f t="shared" si="4"/>
        <v>148</v>
      </c>
      <c r="B155" s="626">
        <f t="shared" si="5"/>
        <v>0</v>
      </c>
      <c r="C155" s="448"/>
      <c r="D155" s="448"/>
      <c r="E155" s="516"/>
      <c r="F155" s="446"/>
      <c r="G155" s="446"/>
      <c r="H155" s="448"/>
      <c r="I155" s="455">
        <v>0</v>
      </c>
      <c r="J155" s="452">
        <v>0</v>
      </c>
      <c r="K155" s="446"/>
      <c r="L155" s="448"/>
      <c r="N155" s="606" t="str">
        <f>_xlfn.IFNA(VLOOKUP(H155,Checks!$L$4:$L$15,1,FALSE),IF(H155="","",1))</f>
        <v/>
      </c>
    </row>
    <row r="156" spans="1:14" ht="15" customHeight="1">
      <c r="A156" s="626">
        <f t="shared" si="4"/>
        <v>149</v>
      </c>
      <c r="B156" s="626">
        <f t="shared" si="5"/>
        <v>0</v>
      </c>
      <c r="C156" s="448"/>
      <c r="D156" s="448"/>
      <c r="E156" s="516"/>
      <c r="F156" s="446"/>
      <c r="G156" s="446"/>
      <c r="H156" s="448"/>
      <c r="I156" s="455">
        <v>0</v>
      </c>
      <c r="J156" s="452">
        <v>0</v>
      </c>
      <c r="K156" s="446"/>
      <c r="L156" s="448"/>
      <c r="N156" s="606" t="str">
        <f>_xlfn.IFNA(VLOOKUP(H156,Checks!$L$4:$L$15,1,FALSE),IF(H156="","",1))</f>
        <v/>
      </c>
    </row>
    <row r="157" spans="1:14" ht="15" customHeight="1">
      <c r="A157" s="626">
        <f t="shared" si="4"/>
        <v>150</v>
      </c>
      <c r="B157" s="626">
        <f t="shared" si="5"/>
        <v>0</v>
      </c>
      <c r="C157" s="448"/>
      <c r="D157" s="448"/>
      <c r="E157" s="516"/>
      <c r="F157" s="446"/>
      <c r="G157" s="446"/>
      <c r="H157" s="448"/>
      <c r="I157" s="455">
        <v>0</v>
      </c>
      <c r="J157" s="452">
        <v>0</v>
      </c>
      <c r="K157" s="446"/>
      <c r="L157" s="448"/>
      <c r="N157" s="606" t="str">
        <f>_xlfn.IFNA(VLOOKUP(H157,Checks!$L$4:$L$15,1,FALSE),IF(H157="","",1))</f>
        <v/>
      </c>
    </row>
    <row r="158" spans="1:14" ht="15" customHeight="1">
      <c r="A158" s="626">
        <f t="shared" si="4"/>
        <v>151</v>
      </c>
      <c r="B158" s="626">
        <f t="shared" si="5"/>
        <v>0</v>
      </c>
      <c r="C158" s="448"/>
      <c r="D158" s="448"/>
      <c r="E158" s="516"/>
      <c r="F158" s="446"/>
      <c r="G158" s="446"/>
      <c r="H158" s="448"/>
      <c r="I158" s="455">
        <v>0</v>
      </c>
      <c r="J158" s="452">
        <v>0</v>
      </c>
      <c r="K158" s="446"/>
      <c r="L158" s="448"/>
      <c r="N158" s="606" t="str">
        <f>_xlfn.IFNA(VLOOKUP(H158,Checks!$L$4:$L$15,1,FALSE),IF(H158="","",1))</f>
        <v/>
      </c>
    </row>
    <row r="159" spans="1:14" ht="15" customHeight="1">
      <c r="A159" s="626">
        <f t="shared" si="4"/>
        <v>152</v>
      </c>
      <c r="B159" s="626">
        <f t="shared" si="5"/>
        <v>0</v>
      </c>
      <c r="C159" s="448"/>
      <c r="D159" s="448"/>
      <c r="E159" s="516"/>
      <c r="F159" s="446"/>
      <c r="G159" s="446"/>
      <c r="H159" s="448"/>
      <c r="I159" s="455">
        <v>0</v>
      </c>
      <c r="J159" s="452">
        <v>0</v>
      </c>
      <c r="K159" s="446"/>
      <c r="L159" s="448"/>
      <c r="N159" s="606" t="str">
        <f>_xlfn.IFNA(VLOOKUP(H159,Checks!$L$4:$L$15,1,FALSE),IF(H159="","",1))</f>
        <v/>
      </c>
    </row>
    <row r="160" spans="1:14" ht="15" customHeight="1">
      <c r="A160" s="626">
        <f t="shared" si="4"/>
        <v>153</v>
      </c>
      <c r="B160" s="626">
        <f t="shared" si="5"/>
        <v>0</v>
      </c>
      <c r="C160" s="448"/>
      <c r="D160" s="448"/>
      <c r="E160" s="516"/>
      <c r="F160" s="446"/>
      <c r="G160" s="446"/>
      <c r="H160" s="448"/>
      <c r="I160" s="455">
        <v>0</v>
      </c>
      <c r="J160" s="452">
        <v>0</v>
      </c>
      <c r="K160" s="446"/>
      <c r="L160" s="448"/>
      <c r="N160" s="606" t="str">
        <f>_xlfn.IFNA(VLOOKUP(H160,Checks!$L$4:$L$15,1,FALSE),IF(H160="","",1))</f>
        <v/>
      </c>
    </row>
    <row r="161" spans="1:14" ht="15" customHeight="1">
      <c r="A161" s="626">
        <f t="shared" si="4"/>
        <v>154</v>
      </c>
      <c r="B161" s="626">
        <f t="shared" si="5"/>
        <v>0</v>
      </c>
      <c r="C161" s="448"/>
      <c r="D161" s="448"/>
      <c r="E161" s="516"/>
      <c r="F161" s="446"/>
      <c r="G161" s="446"/>
      <c r="H161" s="448"/>
      <c r="I161" s="455">
        <v>0</v>
      </c>
      <c r="J161" s="452">
        <v>0</v>
      </c>
      <c r="K161" s="446"/>
      <c r="L161" s="448"/>
      <c r="N161" s="606" t="str">
        <f>_xlfn.IFNA(VLOOKUP(H161,Checks!$L$4:$L$15,1,FALSE),IF(H161="","",1))</f>
        <v/>
      </c>
    </row>
    <row r="162" spans="1:14" ht="15" customHeight="1">
      <c r="A162" s="626">
        <f t="shared" si="4"/>
        <v>155</v>
      </c>
      <c r="B162" s="626">
        <f t="shared" si="5"/>
        <v>0</v>
      </c>
      <c r="C162" s="448"/>
      <c r="D162" s="448"/>
      <c r="E162" s="516"/>
      <c r="F162" s="446"/>
      <c r="G162" s="446"/>
      <c r="H162" s="448"/>
      <c r="I162" s="455">
        <v>0</v>
      </c>
      <c r="J162" s="452">
        <v>0</v>
      </c>
      <c r="K162" s="446"/>
      <c r="L162" s="448"/>
      <c r="N162" s="606" t="str">
        <f>_xlfn.IFNA(VLOOKUP(H162,Checks!$L$4:$L$15,1,FALSE),IF(H162="","",1))</f>
        <v/>
      </c>
    </row>
    <row r="163" spans="1:14" ht="15" customHeight="1">
      <c r="A163" s="626">
        <f t="shared" si="4"/>
        <v>156</v>
      </c>
      <c r="B163" s="626">
        <f t="shared" si="5"/>
        <v>0</v>
      </c>
      <c r="C163" s="448"/>
      <c r="D163" s="448"/>
      <c r="E163" s="516"/>
      <c r="F163" s="446"/>
      <c r="G163" s="446"/>
      <c r="H163" s="448"/>
      <c r="I163" s="455">
        <v>0</v>
      </c>
      <c r="J163" s="452">
        <v>0</v>
      </c>
      <c r="K163" s="446"/>
      <c r="L163" s="448"/>
      <c r="N163" s="606" t="str">
        <f>_xlfn.IFNA(VLOOKUP(H163,Checks!$L$4:$L$15,1,FALSE),IF(H163="","",1))</f>
        <v/>
      </c>
    </row>
    <row r="164" spans="1:14" ht="15" customHeight="1">
      <c r="A164" s="626">
        <f t="shared" si="4"/>
        <v>157</v>
      </c>
      <c r="B164" s="626">
        <f t="shared" si="5"/>
        <v>0</v>
      </c>
      <c r="C164" s="448"/>
      <c r="D164" s="448"/>
      <c r="E164" s="516"/>
      <c r="F164" s="446"/>
      <c r="G164" s="446"/>
      <c r="H164" s="448"/>
      <c r="I164" s="455">
        <v>0</v>
      </c>
      <c r="J164" s="452">
        <v>0</v>
      </c>
      <c r="K164" s="446"/>
      <c r="L164" s="448"/>
      <c r="N164" s="606" t="str">
        <f>_xlfn.IFNA(VLOOKUP(H164,Checks!$L$4:$L$15,1,FALSE),IF(H164="","",1))</f>
        <v/>
      </c>
    </row>
    <row r="165" spans="1:14" ht="15" customHeight="1">
      <c r="A165" s="626">
        <f t="shared" si="4"/>
        <v>158</v>
      </c>
      <c r="B165" s="626">
        <f t="shared" si="5"/>
        <v>0</v>
      </c>
      <c r="C165" s="448"/>
      <c r="D165" s="448"/>
      <c r="E165" s="516"/>
      <c r="F165" s="446"/>
      <c r="G165" s="446"/>
      <c r="H165" s="448"/>
      <c r="I165" s="455">
        <v>0</v>
      </c>
      <c r="J165" s="452">
        <v>0</v>
      </c>
      <c r="K165" s="446"/>
      <c r="L165" s="448"/>
      <c r="N165" s="606" t="str">
        <f>_xlfn.IFNA(VLOOKUP(H165,Checks!$L$4:$L$15,1,FALSE),IF(H165="","",1))</f>
        <v/>
      </c>
    </row>
    <row r="166" spans="1:14" ht="15" customHeight="1">
      <c r="A166" s="626">
        <f t="shared" si="4"/>
        <v>159</v>
      </c>
      <c r="B166" s="626">
        <f t="shared" si="5"/>
        <v>0</v>
      </c>
      <c r="C166" s="448"/>
      <c r="D166" s="448"/>
      <c r="E166" s="516"/>
      <c r="F166" s="446"/>
      <c r="G166" s="446"/>
      <c r="H166" s="448"/>
      <c r="I166" s="455">
        <v>0</v>
      </c>
      <c r="J166" s="452">
        <v>0</v>
      </c>
      <c r="K166" s="446"/>
      <c r="L166" s="448"/>
      <c r="N166" s="606" t="str">
        <f>_xlfn.IFNA(VLOOKUP(H166,Checks!$L$4:$L$15,1,FALSE),IF(H166="","",1))</f>
        <v/>
      </c>
    </row>
    <row r="167" spans="1:14" ht="15" customHeight="1">
      <c r="A167" s="626">
        <f t="shared" si="4"/>
        <v>160</v>
      </c>
      <c r="B167" s="626">
        <f t="shared" si="5"/>
        <v>0</v>
      </c>
      <c r="C167" s="448"/>
      <c r="D167" s="448"/>
      <c r="E167" s="516"/>
      <c r="F167" s="446"/>
      <c r="G167" s="446"/>
      <c r="H167" s="448"/>
      <c r="I167" s="455">
        <v>0</v>
      </c>
      <c r="J167" s="452">
        <v>0</v>
      </c>
      <c r="K167" s="446"/>
      <c r="L167" s="448"/>
      <c r="N167" s="606" t="str">
        <f>_xlfn.IFNA(VLOOKUP(H167,Checks!$L$4:$L$15,1,FALSE),IF(H167="","",1))</f>
        <v/>
      </c>
    </row>
    <row r="168" spans="1:14" ht="15" customHeight="1">
      <c r="A168" s="626">
        <f t="shared" si="4"/>
        <v>161</v>
      </c>
      <c r="B168" s="626">
        <f t="shared" si="5"/>
        <v>0</v>
      </c>
      <c r="C168" s="448"/>
      <c r="D168" s="448"/>
      <c r="E168" s="516"/>
      <c r="F168" s="446"/>
      <c r="G168" s="446"/>
      <c r="H168" s="448"/>
      <c r="I168" s="455">
        <v>0</v>
      </c>
      <c r="J168" s="452">
        <v>0</v>
      </c>
      <c r="K168" s="446"/>
      <c r="L168" s="448"/>
      <c r="N168" s="606" t="str">
        <f>_xlfn.IFNA(VLOOKUP(H168,Checks!$L$4:$L$15,1,FALSE),IF(H168="","",1))</f>
        <v/>
      </c>
    </row>
    <row r="169" spans="1:14" ht="15" customHeight="1">
      <c r="A169" s="626">
        <f t="shared" si="4"/>
        <v>162</v>
      </c>
      <c r="B169" s="626">
        <f t="shared" si="5"/>
        <v>0</v>
      </c>
      <c r="C169" s="448"/>
      <c r="D169" s="448"/>
      <c r="E169" s="516"/>
      <c r="F169" s="446"/>
      <c r="G169" s="446"/>
      <c r="H169" s="448"/>
      <c r="I169" s="455">
        <v>0</v>
      </c>
      <c r="J169" s="452">
        <v>0</v>
      </c>
      <c r="K169" s="446"/>
      <c r="L169" s="448"/>
      <c r="N169" s="606" t="str">
        <f>_xlfn.IFNA(VLOOKUP(H169,Checks!$L$4:$L$15,1,FALSE),IF(H169="","",1))</f>
        <v/>
      </c>
    </row>
    <row r="170" spans="1:14" ht="15" customHeight="1">
      <c r="A170" s="626">
        <f t="shared" si="4"/>
        <v>163</v>
      </c>
      <c r="B170" s="626">
        <f t="shared" si="5"/>
        <v>0</v>
      </c>
      <c r="C170" s="448"/>
      <c r="D170" s="448"/>
      <c r="E170" s="516"/>
      <c r="F170" s="446"/>
      <c r="G170" s="446"/>
      <c r="H170" s="448"/>
      <c r="I170" s="455">
        <v>0</v>
      </c>
      <c r="J170" s="452">
        <v>0</v>
      </c>
      <c r="K170" s="446"/>
      <c r="L170" s="448"/>
      <c r="N170" s="606" t="str">
        <f>_xlfn.IFNA(VLOOKUP(H170,Checks!$L$4:$L$15,1,FALSE),IF(H170="","",1))</f>
        <v/>
      </c>
    </row>
    <row r="171" spans="1:14" ht="15" customHeight="1">
      <c r="A171" s="626">
        <f t="shared" si="4"/>
        <v>164</v>
      </c>
      <c r="B171" s="626">
        <f t="shared" si="5"/>
        <v>0</v>
      </c>
      <c r="C171" s="448"/>
      <c r="D171" s="448"/>
      <c r="E171" s="516"/>
      <c r="F171" s="446"/>
      <c r="G171" s="446"/>
      <c r="H171" s="448"/>
      <c r="I171" s="455">
        <v>0</v>
      </c>
      <c r="J171" s="452">
        <v>0</v>
      </c>
      <c r="K171" s="446"/>
      <c r="L171" s="448"/>
      <c r="N171" s="606" t="str">
        <f>_xlfn.IFNA(VLOOKUP(H171,Checks!$L$4:$L$15,1,FALSE),IF(H171="","",1))</f>
        <v/>
      </c>
    </row>
    <row r="172" spans="1:14" ht="15" customHeight="1">
      <c r="A172" s="626">
        <f t="shared" si="4"/>
        <v>165</v>
      </c>
      <c r="B172" s="626">
        <f t="shared" si="5"/>
        <v>0</v>
      </c>
      <c r="C172" s="448"/>
      <c r="D172" s="448"/>
      <c r="E172" s="516"/>
      <c r="F172" s="446"/>
      <c r="G172" s="446"/>
      <c r="H172" s="448"/>
      <c r="I172" s="455">
        <v>0</v>
      </c>
      <c r="J172" s="452">
        <v>0</v>
      </c>
      <c r="K172" s="446"/>
      <c r="L172" s="448"/>
      <c r="N172" s="606" t="str">
        <f>_xlfn.IFNA(VLOOKUP(H172,Checks!$L$4:$L$15,1,FALSE),IF(H172="","",1))</f>
        <v/>
      </c>
    </row>
    <row r="173" spans="1:14" ht="15" customHeight="1">
      <c r="A173" s="626">
        <f t="shared" si="4"/>
        <v>166</v>
      </c>
      <c r="B173" s="626">
        <f t="shared" si="5"/>
        <v>0</v>
      </c>
      <c r="C173" s="448"/>
      <c r="D173" s="448"/>
      <c r="E173" s="516"/>
      <c r="F173" s="446"/>
      <c r="G173" s="446"/>
      <c r="H173" s="448"/>
      <c r="I173" s="455">
        <v>0</v>
      </c>
      <c r="J173" s="452">
        <v>0</v>
      </c>
      <c r="K173" s="446"/>
      <c r="L173" s="448"/>
      <c r="N173" s="606" t="str">
        <f>_xlfn.IFNA(VLOOKUP(H173,Checks!$L$4:$L$15,1,FALSE),IF(H173="","",1))</f>
        <v/>
      </c>
    </row>
    <row r="174" spans="1:14" ht="15" customHeight="1">
      <c r="A174" s="626">
        <f t="shared" si="4"/>
        <v>167</v>
      </c>
      <c r="B174" s="626">
        <f t="shared" si="5"/>
        <v>0</v>
      </c>
      <c r="C174" s="448"/>
      <c r="D174" s="448"/>
      <c r="E174" s="516"/>
      <c r="F174" s="446"/>
      <c r="G174" s="446"/>
      <c r="H174" s="448"/>
      <c r="I174" s="455">
        <v>0</v>
      </c>
      <c r="J174" s="452">
        <v>0</v>
      </c>
      <c r="K174" s="446"/>
      <c r="L174" s="448"/>
      <c r="N174" s="606" t="str">
        <f>_xlfn.IFNA(VLOOKUP(H174,Checks!$L$4:$L$15,1,FALSE),IF(H174="","",1))</f>
        <v/>
      </c>
    </row>
    <row r="175" spans="1:14" ht="15" customHeight="1">
      <c r="A175" s="626">
        <f t="shared" si="4"/>
        <v>168</v>
      </c>
      <c r="B175" s="626">
        <f t="shared" si="5"/>
        <v>0</v>
      </c>
      <c r="C175" s="448"/>
      <c r="D175" s="448"/>
      <c r="E175" s="516"/>
      <c r="F175" s="446"/>
      <c r="G175" s="446"/>
      <c r="H175" s="448"/>
      <c r="I175" s="455">
        <v>0</v>
      </c>
      <c r="J175" s="452">
        <v>0</v>
      </c>
      <c r="K175" s="446"/>
      <c r="L175" s="448"/>
      <c r="N175" s="606" t="str">
        <f>_xlfn.IFNA(VLOOKUP(H175,Checks!$L$4:$L$15,1,FALSE),IF(H175="","",1))</f>
        <v/>
      </c>
    </row>
    <row r="176" spans="1:14" ht="15" customHeight="1">
      <c r="A176" s="626">
        <f t="shared" si="4"/>
        <v>169</v>
      </c>
      <c r="B176" s="626">
        <f t="shared" si="5"/>
        <v>0</v>
      </c>
      <c r="C176" s="448"/>
      <c r="D176" s="448"/>
      <c r="E176" s="516"/>
      <c r="F176" s="446"/>
      <c r="G176" s="446"/>
      <c r="H176" s="448"/>
      <c r="I176" s="455">
        <v>0</v>
      </c>
      <c r="J176" s="452">
        <v>0</v>
      </c>
      <c r="K176" s="446"/>
      <c r="L176" s="448"/>
      <c r="N176" s="606" t="str">
        <f>_xlfn.IFNA(VLOOKUP(H176,Checks!$L$4:$L$15,1,FALSE),IF(H176="","",1))</f>
        <v/>
      </c>
    </row>
    <row r="177" spans="1:14" ht="15" customHeight="1">
      <c r="A177" s="626">
        <f t="shared" si="4"/>
        <v>170</v>
      </c>
      <c r="B177" s="626">
        <f t="shared" si="5"/>
        <v>0</v>
      </c>
      <c r="C177" s="448"/>
      <c r="D177" s="448"/>
      <c r="E177" s="516"/>
      <c r="F177" s="446"/>
      <c r="G177" s="446"/>
      <c r="H177" s="448"/>
      <c r="I177" s="455">
        <v>0</v>
      </c>
      <c r="J177" s="452">
        <v>0</v>
      </c>
      <c r="K177" s="446"/>
      <c r="L177" s="448"/>
      <c r="N177" s="606" t="str">
        <f>_xlfn.IFNA(VLOOKUP(H177,Checks!$L$4:$L$15,1,FALSE),IF(H177="","",1))</f>
        <v/>
      </c>
    </row>
    <row r="178" spans="1:14" ht="15" customHeight="1">
      <c r="A178" s="626">
        <f t="shared" si="4"/>
        <v>171</v>
      </c>
      <c r="B178" s="626">
        <f t="shared" si="5"/>
        <v>0</v>
      </c>
      <c r="C178" s="448"/>
      <c r="D178" s="448"/>
      <c r="E178" s="516"/>
      <c r="F178" s="446"/>
      <c r="G178" s="446"/>
      <c r="H178" s="448"/>
      <c r="I178" s="455">
        <v>0</v>
      </c>
      <c r="J178" s="452">
        <v>0</v>
      </c>
      <c r="K178" s="446"/>
      <c r="L178" s="448"/>
      <c r="N178" s="606" t="str">
        <f>_xlfn.IFNA(VLOOKUP(H178,Checks!$L$4:$L$15,1,FALSE),IF(H178="","",1))</f>
        <v/>
      </c>
    </row>
    <row r="179" spans="1:14" ht="15" customHeight="1">
      <c r="A179" s="626">
        <f t="shared" si="4"/>
        <v>172</v>
      </c>
      <c r="B179" s="626">
        <f t="shared" si="5"/>
        <v>0</v>
      </c>
      <c r="C179" s="448"/>
      <c r="D179" s="448"/>
      <c r="E179" s="516"/>
      <c r="F179" s="446"/>
      <c r="G179" s="446"/>
      <c r="H179" s="448"/>
      <c r="I179" s="455">
        <v>0</v>
      </c>
      <c r="J179" s="452">
        <v>0</v>
      </c>
      <c r="K179" s="446"/>
      <c r="L179" s="448"/>
      <c r="N179" s="606" t="str">
        <f>_xlfn.IFNA(VLOOKUP(H179,Checks!$L$4:$L$15,1,FALSE),IF(H179="","",1))</f>
        <v/>
      </c>
    </row>
    <row r="180" spans="1:14" ht="15" customHeight="1">
      <c r="A180" s="626">
        <f t="shared" si="4"/>
        <v>173</v>
      </c>
      <c r="B180" s="626">
        <f t="shared" si="5"/>
        <v>0</v>
      </c>
      <c r="C180" s="448"/>
      <c r="D180" s="448"/>
      <c r="E180" s="516"/>
      <c r="F180" s="446"/>
      <c r="G180" s="446"/>
      <c r="H180" s="448"/>
      <c r="I180" s="455">
        <v>0</v>
      </c>
      <c r="J180" s="452">
        <v>0</v>
      </c>
      <c r="K180" s="446"/>
      <c r="L180" s="448"/>
      <c r="N180" s="606" t="str">
        <f>_xlfn.IFNA(VLOOKUP(H180,Checks!$L$4:$L$15,1,FALSE),IF(H180="","",1))</f>
        <v/>
      </c>
    </row>
    <row r="181" spans="1:14" ht="15" customHeight="1">
      <c r="A181" s="626">
        <f t="shared" si="4"/>
        <v>174</v>
      </c>
      <c r="B181" s="626">
        <f t="shared" si="5"/>
        <v>0</v>
      </c>
      <c r="C181" s="448"/>
      <c r="D181" s="448"/>
      <c r="E181" s="516"/>
      <c r="F181" s="446"/>
      <c r="G181" s="446"/>
      <c r="H181" s="448"/>
      <c r="I181" s="455">
        <v>0</v>
      </c>
      <c r="J181" s="452">
        <v>0</v>
      </c>
      <c r="K181" s="446"/>
      <c r="L181" s="448"/>
      <c r="N181" s="606" t="str">
        <f>_xlfn.IFNA(VLOOKUP(H181,Checks!$L$4:$L$15,1,FALSE),IF(H181="","",1))</f>
        <v/>
      </c>
    </row>
    <row r="182" spans="1:14" ht="15" customHeight="1">
      <c r="A182" s="626">
        <f t="shared" si="4"/>
        <v>175</v>
      </c>
      <c r="B182" s="626">
        <f t="shared" si="5"/>
        <v>0</v>
      </c>
      <c r="C182" s="448"/>
      <c r="D182" s="448"/>
      <c r="E182" s="516"/>
      <c r="F182" s="446"/>
      <c r="G182" s="446"/>
      <c r="H182" s="448"/>
      <c r="I182" s="455">
        <v>0</v>
      </c>
      <c r="J182" s="452">
        <v>0</v>
      </c>
      <c r="K182" s="446"/>
      <c r="L182" s="448"/>
      <c r="N182" s="606" t="str">
        <f>_xlfn.IFNA(VLOOKUP(H182,Checks!$L$4:$L$15,1,FALSE),IF(H182="","",1))</f>
        <v/>
      </c>
    </row>
    <row r="183" spans="1:14" ht="15" customHeight="1">
      <c r="A183" s="626">
        <f t="shared" si="4"/>
        <v>176</v>
      </c>
      <c r="B183" s="626">
        <f t="shared" si="5"/>
        <v>0</v>
      </c>
      <c r="C183" s="448"/>
      <c r="D183" s="448"/>
      <c r="E183" s="516"/>
      <c r="F183" s="446"/>
      <c r="G183" s="446"/>
      <c r="H183" s="448"/>
      <c r="I183" s="455">
        <v>0</v>
      </c>
      <c r="J183" s="452">
        <v>0</v>
      </c>
      <c r="K183" s="446"/>
      <c r="L183" s="448"/>
      <c r="N183" s="606" t="str">
        <f>_xlfn.IFNA(VLOOKUP(H183,Checks!$L$4:$L$15,1,FALSE),IF(H183="","",1))</f>
        <v/>
      </c>
    </row>
    <row r="184" spans="1:14" ht="15" customHeight="1">
      <c r="A184" s="626">
        <f t="shared" si="4"/>
        <v>177</v>
      </c>
      <c r="B184" s="626">
        <f t="shared" si="5"/>
        <v>0</v>
      </c>
      <c r="C184" s="448"/>
      <c r="D184" s="448"/>
      <c r="E184" s="516"/>
      <c r="F184" s="446"/>
      <c r="G184" s="446"/>
      <c r="H184" s="448"/>
      <c r="I184" s="455">
        <v>0</v>
      </c>
      <c r="J184" s="452">
        <v>0</v>
      </c>
      <c r="K184" s="446"/>
      <c r="L184" s="448"/>
      <c r="N184" s="606" t="str">
        <f>_xlfn.IFNA(VLOOKUP(H184,Checks!$L$4:$L$15,1,FALSE),IF(H184="","",1))</f>
        <v/>
      </c>
    </row>
    <row r="185" spans="1:14" ht="15" customHeight="1">
      <c r="A185" s="626">
        <f t="shared" si="4"/>
        <v>178</v>
      </c>
      <c r="B185" s="626">
        <f t="shared" si="5"/>
        <v>0</v>
      </c>
      <c r="C185" s="448"/>
      <c r="D185" s="448"/>
      <c r="E185" s="516"/>
      <c r="F185" s="446"/>
      <c r="G185" s="446"/>
      <c r="H185" s="448"/>
      <c r="I185" s="455">
        <v>0</v>
      </c>
      <c r="J185" s="452">
        <v>0</v>
      </c>
      <c r="K185" s="446"/>
      <c r="L185" s="448"/>
      <c r="N185" s="606" t="str">
        <f>_xlfn.IFNA(VLOOKUP(H185,Checks!$L$4:$L$15,1,FALSE),IF(H185="","",1))</f>
        <v/>
      </c>
    </row>
    <row r="186" spans="1:14" ht="15" customHeight="1">
      <c r="A186" s="626">
        <f t="shared" si="4"/>
        <v>179</v>
      </c>
      <c r="B186" s="626">
        <f t="shared" si="5"/>
        <v>0</v>
      </c>
      <c r="C186" s="448"/>
      <c r="D186" s="448"/>
      <c r="E186" s="516"/>
      <c r="F186" s="446"/>
      <c r="G186" s="446"/>
      <c r="H186" s="448"/>
      <c r="I186" s="455">
        <v>0</v>
      </c>
      <c r="J186" s="452">
        <v>0</v>
      </c>
      <c r="K186" s="446"/>
      <c r="L186" s="448"/>
      <c r="N186" s="606" t="str">
        <f>_xlfn.IFNA(VLOOKUP(H186,Checks!$L$4:$L$15,1,FALSE),IF(H186="","",1))</f>
        <v/>
      </c>
    </row>
    <row r="187" spans="1:14" ht="15" customHeight="1">
      <c r="A187" s="626">
        <f t="shared" si="4"/>
        <v>180</v>
      </c>
      <c r="B187" s="626">
        <f t="shared" si="5"/>
        <v>0</v>
      </c>
      <c r="C187" s="448"/>
      <c r="D187" s="448"/>
      <c r="E187" s="516"/>
      <c r="F187" s="446"/>
      <c r="G187" s="446"/>
      <c r="H187" s="448"/>
      <c r="I187" s="455">
        <v>0</v>
      </c>
      <c r="J187" s="452">
        <v>0</v>
      </c>
      <c r="K187" s="446"/>
      <c r="L187" s="448"/>
      <c r="N187" s="606" t="str">
        <f>_xlfn.IFNA(VLOOKUP(H187,Checks!$L$4:$L$15,1,FALSE),IF(H187="","",1))</f>
        <v/>
      </c>
    </row>
    <row r="188" spans="1:14" ht="15" customHeight="1">
      <c r="A188" s="626">
        <f t="shared" si="4"/>
        <v>181</v>
      </c>
      <c r="B188" s="626">
        <f t="shared" si="5"/>
        <v>0</v>
      </c>
      <c r="C188" s="448"/>
      <c r="D188" s="448"/>
      <c r="E188" s="516"/>
      <c r="F188" s="446"/>
      <c r="G188" s="446"/>
      <c r="H188" s="448"/>
      <c r="I188" s="455">
        <v>0</v>
      </c>
      <c r="J188" s="452">
        <v>0</v>
      </c>
      <c r="K188" s="446"/>
      <c r="L188" s="448"/>
      <c r="N188" s="606" t="str">
        <f>_xlfn.IFNA(VLOOKUP(H188,Checks!$L$4:$L$15,1,FALSE),IF(H188="","",1))</f>
        <v/>
      </c>
    </row>
    <row r="189" spans="1:14" ht="15" customHeight="1">
      <c r="A189" s="626">
        <f t="shared" si="4"/>
        <v>182</v>
      </c>
      <c r="B189" s="626">
        <f t="shared" si="5"/>
        <v>0</v>
      </c>
      <c r="C189" s="448"/>
      <c r="D189" s="448"/>
      <c r="E189" s="516"/>
      <c r="F189" s="446"/>
      <c r="G189" s="446"/>
      <c r="H189" s="448"/>
      <c r="I189" s="455">
        <v>0</v>
      </c>
      <c r="J189" s="452">
        <v>0</v>
      </c>
      <c r="K189" s="446"/>
      <c r="L189" s="448"/>
      <c r="N189" s="606" t="str">
        <f>_xlfn.IFNA(VLOOKUP(H189,Checks!$L$4:$L$15,1,FALSE),IF(H189="","",1))</f>
        <v/>
      </c>
    </row>
    <row r="190" spans="1:14" ht="15" customHeight="1">
      <c r="A190" s="626">
        <f t="shared" si="4"/>
        <v>183</v>
      </c>
      <c r="B190" s="626">
        <f t="shared" si="5"/>
        <v>0</v>
      </c>
      <c r="C190" s="448"/>
      <c r="D190" s="448"/>
      <c r="E190" s="516"/>
      <c r="F190" s="446"/>
      <c r="G190" s="446"/>
      <c r="H190" s="448"/>
      <c r="I190" s="455">
        <v>0</v>
      </c>
      <c r="J190" s="452">
        <v>0</v>
      </c>
      <c r="K190" s="446"/>
      <c r="L190" s="448"/>
      <c r="N190" s="606" t="str">
        <f>_xlfn.IFNA(VLOOKUP(H190,Checks!$L$4:$L$15,1,FALSE),IF(H190="","",1))</f>
        <v/>
      </c>
    </row>
    <row r="191" spans="1:14" ht="15" customHeight="1">
      <c r="A191" s="626">
        <f t="shared" si="4"/>
        <v>184</v>
      </c>
      <c r="B191" s="626">
        <f t="shared" si="5"/>
        <v>0</v>
      </c>
      <c r="C191" s="448"/>
      <c r="D191" s="448"/>
      <c r="E191" s="516"/>
      <c r="F191" s="446"/>
      <c r="G191" s="446"/>
      <c r="H191" s="448"/>
      <c r="I191" s="455">
        <v>0</v>
      </c>
      <c r="J191" s="452">
        <v>0</v>
      </c>
      <c r="K191" s="446"/>
      <c r="L191" s="448"/>
      <c r="N191" s="606" t="str">
        <f>_xlfn.IFNA(VLOOKUP(H191,Checks!$L$4:$L$15,1,FALSE),IF(H191="","",1))</f>
        <v/>
      </c>
    </row>
    <row r="192" spans="1:14" ht="15" customHeight="1">
      <c r="A192" s="626">
        <f t="shared" si="4"/>
        <v>185</v>
      </c>
      <c r="B192" s="626">
        <f t="shared" si="5"/>
        <v>0</v>
      </c>
      <c r="C192" s="448"/>
      <c r="D192" s="448"/>
      <c r="E192" s="516"/>
      <c r="F192" s="446"/>
      <c r="G192" s="446"/>
      <c r="H192" s="448"/>
      <c r="I192" s="455">
        <v>0</v>
      </c>
      <c r="J192" s="452">
        <v>0</v>
      </c>
      <c r="K192" s="446"/>
      <c r="L192" s="448"/>
      <c r="N192" s="606" t="str">
        <f>_xlfn.IFNA(VLOOKUP(H192,Checks!$L$4:$L$15,1,FALSE),IF(H192="","",1))</f>
        <v/>
      </c>
    </row>
    <row r="193" spans="1:14" ht="15" customHeight="1">
      <c r="A193" s="626">
        <f t="shared" si="4"/>
        <v>186</v>
      </c>
      <c r="B193" s="626">
        <f t="shared" si="5"/>
        <v>0</v>
      </c>
      <c r="C193" s="448"/>
      <c r="D193" s="448"/>
      <c r="E193" s="516"/>
      <c r="F193" s="446"/>
      <c r="G193" s="446"/>
      <c r="H193" s="448"/>
      <c r="I193" s="455">
        <v>0</v>
      </c>
      <c r="J193" s="452">
        <v>0</v>
      </c>
      <c r="K193" s="446"/>
      <c r="L193" s="448"/>
      <c r="N193" s="606" t="str">
        <f>_xlfn.IFNA(VLOOKUP(H193,Checks!$L$4:$L$15,1,FALSE),IF(H193="","",1))</f>
        <v/>
      </c>
    </row>
    <row r="194" spans="1:14" ht="15" customHeight="1">
      <c r="A194" s="626">
        <f t="shared" si="4"/>
        <v>187</v>
      </c>
      <c r="B194" s="626">
        <f t="shared" si="5"/>
        <v>0</v>
      </c>
      <c r="C194" s="448"/>
      <c r="D194" s="448"/>
      <c r="E194" s="516"/>
      <c r="F194" s="446"/>
      <c r="G194" s="446"/>
      <c r="H194" s="448"/>
      <c r="I194" s="455">
        <v>0</v>
      </c>
      <c r="J194" s="452">
        <v>0</v>
      </c>
      <c r="K194" s="446"/>
      <c r="L194" s="448"/>
      <c r="N194" s="606" t="str">
        <f>_xlfn.IFNA(VLOOKUP(H194,Checks!$L$4:$L$15,1,FALSE),IF(H194="","",1))</f>
        <v/>
      </c>
    </row>
    <row r="195" spans="1:14" ht="15" customHeight="1">
      <c r="A195" s="626">
        <f t="shared" si="4"/>
        <v>188</v>
      </c>
      <c r="B195" s="626">
        <f t="shared" si="5"/>
        <v>0</v>
      </c>
      <c r="C195" s="448"/>
      <c r="D195" s="448"/>
      <c r="E195" s="516"/>
      <c r="F195" s="446"/>
      <c r="G195" s="446"/>
      <c r="H195" s="448"/>
      <c r="I195" s="455">
        <v>0</v>
      </c>
      <c r="J195" s="452">
        <v>0</v>
      </c>
      <c r="K195" s="446"/>
      <c r="L195" s="448"/>
      <c r="N195" s="606" t="str">
        <f>_xlfn.IFNA(VLOOKUP(H195,Checks!$L$4:$L$15,1,FALSE),IF(H195="","",1))</f>
        <v/>
      </c>
    </row>
    <row r="196" spans="1:14" ht="15" customHeight="1">
      <c r="A196" s="626">
        <f t="shared" si="4"/>
        <v>189</v>
      </c>
      <c r="B196" s="626">
        <f t="shared" si="5"/>
        <v>0</v>
      </c>
      <c r="C196" s="448"/>
      <c r="D196" s="448"/>
      <c r="E196" s="516"/>
      <c r="F196" s="446"/>
      <c r="G196" s="446"/>
      <c r="H196" s="448"/>
      <c r="I196" s="455">
        <v>0</v>
      </c>
      <c r="J196" s="452">
        <v>0</v>
      </c>
      <c r="K196" s="446"/>
      <c r="L196" s="448"/>
      <c r="N196" s="606" t="str">
        <f>_xlfn.IFNA(VLOOKUP(H196,Checks!$L$4:$L$15,1,FALSE),IF(H196="","",1))</f>
        <v/>
      </c>
    </row>
    <row r="197" spans="1:14" ht="15" customHeight="1">
      <c r="A197" s="626">
        <f t="shared" si="4"/>
        <v>190</v>
      </c>
      <c r="B197" s="626">
        <f t="shared" si="5"/>
        <v>0</v>
      </c>
      <c r="C197" s="448"/>
      <c r="D197" s="448"/>
      <c r="E197" s="516"/>
      <c r="F197" s="446"/>
      <c r="G197" s="446"/>
      <c r="H197" s="448"/>
      <c r="I197" s="455">
        <v>0</v>
      </c>
      <c r="J197" s="452">
        <v>0</v>
      </c>
      <c r="K197" s="446"/>
      <c r="L197" s="448"/>
      <c r="N197" s="606" t="str">
        <f>_xlfn.IFNA(VLOOKUP(H197,Checks!$L$4:$L$15,1,FALSE),IF(H197="","",1))</f>
        <v/>
      </c>
    </row>
    <row r="198" spans="1:14" ht="15" customHeight="1">
      <c r="A198" s="626">
        <f t="shared" si="4"/>
        <v>191</v>
      </c>
      <c r="B198" s="626">
        <f t="shared" si="5"/>
        <v>0</v>
      </c>
      <c r="C198" s="448"/>
      <c r="D198" s="448"/>
      <c r="E198" s="516"/>
      <c r="F198" s="446"/>
      <c r="G198" s="446"/>
      <c r="H198" s="448"/>
      <c r="I198" s="455">
        <v>0</v>
      </c>
      <c r="J198" s="452">
        <v>0</v>
      </c>
      <c r="K198" s="446"/>
      <c r="L198" s="448"/>
      <c r="N198" s="606" t="str">
        <f>_xlfn.IFNA(VLOOKUP(H198,Checks!$L$4:$L$15,1,FALSE),IF(H198="","",1))</f>
        <v/>
      </c>
    </row>
    <row r="199" spans="1:14" ht="15" customHeight="1">
      <c r="A199" s="626">
        <f t="shared" si="4"/>
        <v>192</v>
      </c>
      <c r="B199" s="626">
        <f t="shared" si="5"/>
        <v>0</v>
      </c>
      <c r="C199" s="448"/>
      <c r="D199" s="448"/>
      <c r="E199" s="516"/>
      <c r="F199" s="446"/>
      <c r="G199" s="446"/>
      <c r="H199" s="448"/>
      <c r="I199" s="455">
        <v>0</v>
      </c>
      <c r="J199" s="452">
        <v>0</v>
      </c>
      <c r="K199" s="446"/>
      <c r="L199" s="448"/>
      <c r="N199" s="606" t="str">
        <f>_xlfn.IFNA(VLOOKUP(H199,Checks!$L$4:$L$15,1,FALSE),IF(H199="","",1))</f>
        <v/>
      </c>
    </row>
    <row r="200" spans="1:14" ht="15" customHeight="1">
      <c r="A200" s="626">
        <f t="shared" si="4"/>
        <v>193</v>
      </c>
      <c r="B200" s="626">
        <f t="shared" si="5"/>
        <v>0</v>
      </c>
      <c r="C200" s="448"/>
      <c r="D200" s="448"/>
      <c r="E200" s="516"/>
      <c r="F200" s="446"/>
      <c r="G200" s="446"/>
      <c r="H200" s="448"/>
      <c r="I200" s="455">
        <v>0</v>
      </c>
      <c r="J200" s="452">
        <v>0</v>
      </c>
      <c r="K200" s="446"/>
      <c r="L200" s="448"/>
      <c r="N200" s="606" t="str">
        <f>_xlfn.IFNA(VLOOKUP(H200,Checks!$L$4:$L$15,1,FALSE),IF(H200="","",1))</f>
        <v/>
      </c>
    </row>
    <row r="201" spans="1:14" ht="15" customHeight="1">
      <c r="A201" s="626">
        <f t="shared" si="4"/>
        <v>194</v>
      </c>
      <c r="B201" s="626">
        <f t="shared" si="5"/>
        <v>0</v>
      </c>
      <c r="C201" s="448"/>
      <c r="D201" s="448"/>
      <c r="E201" s="516"/>
      <c r="F201" s="446"/>
      <c r="G201" s="446"/>
      <c r="H201" s="448"/>
      <c r="I201" s="455">
        <v>0</v>
      </c>
      <c r="J201" s="452">
        <v>0</v>
      </c>
      <c r="K201" s="446"/>
      <c r="L201" s="448"/>
      <c r="N201" s="606" t="str">
        <f>_xlfn.IFNA(VLOOKUP(H201,Checks!$L$4:$L$15,1,FALSE),IF(H201="","",1))</f>
        <v/>
      </c>
    </row>
    <row r="202" spans="1:14" ht="15" customHeight="1">
      <c r="A202" s="626">
        <f t="shared" ref="A202:A265" si="6">A201+1</f>
        <v>195</v>
      </c>
      <c r="B202" s="626">
        <f t="shared" ref="B202:B265" si="7">$B$8</f>
        <v>0</v>
      </c>
      <c r="C202" s="448"/>
      <c r="D202" s="448"/>
      <c r="E202" s="516"/>
      <c r="F202" s="446"/>
      <c r="G202" s="446"/>
      <c r="H202" s="448"/>
      <c r="I202" s="455">
        <v>0</v>
      </c>
      <c r="J202" s="452">
        <v>0</v>
      </c>
      <c r="K202" s="446"/>
      <c r="L202" s="448"/>
      <c r="N202" s="606" t="str">
        <f>_xlfn.IFNA(VLOOKUP(H202,Checks!$L$4:$L$15,1,FALSE),IF(H202="","",1))</f>
        <v/>
      </c>
    </row>
    <row r="203" spans="1:14" ht="15" customHeight="1">
      <c r="A203" s="626">
        <f t="shared" si="6"/>
        <v>196</v>
      </c>
      <c r="B203" s="626">
        <f t="shared" si="7"/>
        <v>0</v>
      </c>
      <c r="C203" s="448"/>
      <c r="D203" s="448"/>
      <c r="E203" s="516"/>
      <c r="F203" s="446"/>
      <c r="G203" s="446"/>
      <c r="H203" s="448"/>
      <c r="I203" s="455">
        <v>0</v>
      </c>
      <c r="J203" s="452">
        <v>0</v>
      </c>
      <c r="K203" s="446"/>
      <c r="L203" s="448"/>
      <c r="N203" s="606" t="str">
        <f>_xlfn.IFNA(VLOOKUP(H203,Checks!$L$4:$L$15,1,FALSE),IF(H203="","",1))</f>
        <v/>
      </c>
    </row>
    <row r="204" spans="1:14" ht="15" customHeight="1">
      <c r="A204" s="626">
        <f t="shared" si="6"/>
        <v>197</v>
      </c>
      <c r="B204" s="626">
        <f t="shared" si="7"/>
        <v>0</v>
      </c>
      <c r="C204" s="448"/>
      <c r="D204" s="448"/>
      <c r="E204" s="516"/>
      <c r="F204" s="446"/>
      <c r="G204" s="446"/>
      <c r="H204" s="448"/>
      <c r="I204" s="455">
        <v>0</v>
      </c>
      <c r="J204" s="452">
        <v>0</v>
      </c>
      <c r="K204" s="446"/>
      <c r="L204" s="448"/>
      <c r="N204" s="606" t="str">
        <f>_xlfn.IFNA(VLOOKUP(H204,Checks!$L$4:$L$15,1,FALSE),IF(H204="","",1))</f>
        <v/>
      </c>
    </row>
    <row r="205" spans="1:14" ht="15" customHeight="1">
      <c r="A205" s="626">
        <f t="shared" si="6"/>
        <v>198</v>
      </c>
      <c r="B205" s="626">
        <f t="shared" si="7"/>
        <v>0</v>
      </c>
      <c r="C205" s="448"/>
      <c r="D205" s="448"/>
      <c r="E205" s="516"/>
      <c r="F205" s="446"/>
      <c r="G205" s="446"/>
      <c r="H205" s="448"/>
      <c r="I205" s="455">
        <v>0</v>
      </c>
      <c r="J205" s="452">
        <v>0</v>
      </c>
      <c r="K205" s="446"/>
      <c r="L205" s="448"/>
      <c r="N205" s="606" t="str">
        <f>_xlfn.IFNA(VLOOKUP(H205,Checks!$L$4:$L$15,1,FALSE),IF(H205="","",1))</f>
        <v/>
      </c>
    </row>
    <row r="206" spans="1:14" ht="15" customHeight="1">
      <c r="A206" s="626">
        <f t="shared" si="6"/>
        <v>199</v>
      </c>
      <c r="B206" s="626">
        <f t="shared" si="7"/>
        <v>0</v>
      </c>
      <c r="C206" s="448"/>
      <c r="D206" s="448"/>
      <c r="E206" s="516"/>
      <c r="F206" s="446"/>
      <c r="G206" s="446"/>
      <c r="H206" s="448"/>
      <c r="I206" s="455">
        <v>0</v>
      </c>
      <c r="J206" s="452">
        <v>0</v>
      </c>
      <c r="K206" s="446"/>
      <c r="L206" s="448"/>
      <c r="N206" s="606" t="str">
        <f>_xlfn.IFNA(VLOOKUP(H206,Checks!$L$4:$L$15,1,FALSE),IF(H206="","",1))</f>
        <v/>
      </c>
    </row>
    <row r="207" spans="1:14" ht="15" customHeight="1">
      <c r="A207" s="626">
        <f t="shared" si="6"/>
        <v>200</v>
      </c>
      <c r="B207" s="626">
        <f t="shared" si="7"/>
        <v>0</v>
      </c>
      <c r="C207" s="448"/>
      <c r="D207" s="448"/>
      <c r="E207" s="516"/>
      <c r="F207" s="446"/>
      <c r="G207" s="446"/>
      <c r="H207" s="448"/>
      <c r="I207" s="455">
        <v>0</v>
      </c>
      <c r="J207" s="452">
        <v>0</v>
      </c>
      <c r="K207" s="446"/>
      <c r="L207" s="448"/>
      <c r="N207" s="606" t="str">
        <f>_xlfn.IFNA(VLOOKUP(H207,Checks!$L$4:$L$15,1,FALSE),IF(H207="","",1))</f>
        <v/>
      </c>
    </row>
    <row r="208" spans="1:14" ht="15" customHeight="1">
      <c r="A208" s="626">
        <f t="shared" si="6"/>
        <v>201</v>
      </c>
      <c r="B208" s="626">
        <f t="shared" si="7"/>
        <v>0</v>
      </c>
      <c r="C208" s="448"/>
      <c r="D208" s="448"/>
      <c r="E208" s="516"/>
      <c r="F208" s="446"/>
      <c r="G208" s="446"/>
      <c r="H208" s="448"/>
      <c r="I208" s="455">
        <v>0</v>
      </c>
      <c r="J208" s="452">
        <v>0</v>
      </c>
      <c r="K208" s="446"/>
      <c r="L208" s="448"/>
      <c r="N208" s="606" t="str">
        <f>_xlfn.IFNA(VLOOKUP(H208,Checks!$L$4:$L$15,1,FALSE),IF(H208="","",1))</f>
        <v/>
      </c>
    </row>
    <row r="209" spans="1:14" ht="15" customHeight="1">
      <c r="A209" s="626">
        <f t="shared" si="6"/>
        <v>202</v>
      </c>
      <c r="B209" s="626">
        <f t="shared" si="7"/>
        <v>0</v>
      </c>
      <c r="C209" s="448"/>
      <c r="D209" s="448"/>
      <c r="E209" s="516"/>
      <c r="F209" s="446"/>
      <c r="G209" s="446"/>
      <c r="H209" s="448"/>
      <c r="I209" s="455">
        <v>0</v>
      </c>
      <c r="J209" s="452">
        <v>0</v>
      </c>
      <c r="K209" s="446"/>
      <c r="L209" s="448"/>
      <c r="N209" s="606" t="str">
        <f>_xlfn.IFNA(VLOOKUP(H209,Checks!$L$4:$L$15,1,FALSE),IF(H209="","",1))</f>
        <v/>
      </c>
    </row>
    <row r="210" spans="1:14" ht="15" customHeight="1">
      <c r="A210" s="626">
        <f t="shared" si="6"/>
        <v>203</v>
      </c>
      <c r="B210" s="626">
        <f t="shared" si="7"/>
        <v>0</v>
      </c>
      <c r="C210" s="448"/>
      <c r="D210" s="448"/>
      <c r="E210" s="516"/>
      <c r="F210" s="446"/>
      <c r="G210" s="446"/>
      <c r="H210" s="448"/>
      <c r="I210" s="455">
        <v>0</v>
      </c>
      <c r="J210" s="452">
        <v>0</v>
      </c>
      <c r="K210" s="446"/>
      <c r="L210" s="448"/>
      <c r="N210" s="606" t="str">
        <f>_xlfn.IFNA(VLOOKUP(H210,Checks!$L$4:$L$15,1,FALSE),IF(H210="","",1))</f>
        <v/>
      </c>
    </row>
    <row r="211" spans="1:14" ht="15" customHeight="1">
      <c r="A211" s="626">
        <f t="shared" si="6"/>
        <v>204</v>
      </c>
      <c r="B211" s="626">
        <f t="shared" si="7"/>
        <v>0</v>
      </c>
      <c r="C211" s="448"/>
      <c r="D211" s="448"/>
      <c r="E211" s="516"/>
      <c r="F211" s="446"/>
      <c r="G211" s="446"/>
      <c r="H211" s="448"/>
      <c r="I211" s="455">
        <v>0</v>
      </c>
      <c r="J211" s="452">
        <v>0</v>
      </c>
      <c r="K211" s="446"/>
      <c r="L211" s="448"/>
      <c r="N211" s="606" t="str">
        <f>_xlfn.IFNA(VLOOKUP(H211,Checks!$L$4:$L$15,1,FALSE),IF(H211="","",1))</f>
        <v/>
      </c>
    </row>
    <row r="212" spans="1:14" ht="15" customHeight="1">
      <c r="A212" s="626">
        <f t="shared" si="6"/>
        <v>205</v>
      </c>
      <c r="B212" s="626">
        <f t="shared" si="7"/>
        <v>0</v>
      </c>
      <c r="C212" s="448"/>
      <c r="D212" s="448"/>
      <c r="E212" s="516"/>
      <c r="F212" s="446"/>
      <c r="G212" s="446"/>
      <c r="H212" s="448"/>
      <c r="I212" s="455">
        <v>0</v>
      </c>
      <c r="J212" s="452">
        <v>0</v>
      </c>
      <c r="K212" s="446"/>
      <c r="L212" s="448"/>
      <c r="N212" s="606" t="str">
        <f>_xlfn.IFNA(VLOOKUP(H212,Checks!$L$4:$L$15,1,FALSE),IF(H212="","",1))</f>
        <v/>
      </c>
    </row>
    <row r="213" spans="1:14" ht="15" customHeight="1">
      <c r="A213" s="626">
        <f t="shared" si="6"/>
        <v>206</v>
      </c>
      <c r="B213" s="626">
        <f t="shared" si="7"/>
        <v>0</v>
      </c>
      <c r="C213" s="448"/>
      <c r="D213" s="448"/>
      <c r="E213" s="516"/>
      <c r="F213" s="446"/>
      <c r="G213" s="446"/>
      <c r="H213" s="448"/>
      <c r="I213" s="455">
        <v>0</v>
      </c>
      <c r="J213" s="452">
        <v>0</v>
      </c>
      <c r="K213" s="446"/>
      <c r="L213" s="448"/>
      <c r="N213" s="606" t="str">
        <f>_xlfn.IFNA(VLOOKUP(H213,Checks!$L$4:$L$15,1,FALSE),IF(H213="","",1))</f>
        <v/>
      </c>
    </row>
    <row r="214" spans="1:14" ht="15" customHeight="1">
      <c r="A214" s="626">
        <f t="shared" si="6"/>
        <v>207</v>
      </c>
      <c r="B214" s="626">
        <f t="shared" si="7"/>
        <v>0</v>
      </c>
      <c r="C214" s="448"/>
      <c r="D214" s="448"/>
      <c r="E214" s="516"/>
      <c r="F214" s="446"/>
      <c r="G214" s="446"/>
      <c r="H214" s="448"/>
      <c r="I214" s="455">
        <v>0</v>
      </c>
      <c r="J214" s="452">
        <v>0</v>
      </c>
      <c r="K214" s="446"/>
      <c r="L214" s="448"/>
      <c r="N214" s="606" t="str">
        <f>_xlfn.IFNA(VLOOKUP(H214,Checks!$L$4:$L$15,1,FALSE),IF(H214="","",1))</f>
        <v/>
      </c>
    </row>
    <row r="215" spans="1:14" ht="15" customHeight="1">
      <c r="A215" s="626">
        <f t="shared" si="6"/>
        <v>208</v>
      </c>
      <c r="B215" s="626">
        <f t="shared" si="7"/>
        <v>0</v>
      </c>
      <c r="C215" s="448"/>
      <c r="D215" s="448"/>
      <c r="E215" s="516"/>
      <c r="F215" s="446"/>
      <c r="G215" s="446"/>
      <c r="H215" s="448"/>
      <c r="I215" s="455">
        <v>0</v>
      </c>
      <c r="J215" s="452">
        <v>0</v>
      </c>
      <c r="K215" s="446"/>
      <c r="L215" s="448"/>
      <c r="N215" s="606" t="str">
        <f>_xlfn.IFNA(VLOOKUP(H215,Checks!$L$4:$L$15,1,FALSE),IF(H215="","",1))</f>
        <v/>
      </c>
    </row>
    <row r="216" spans="1:14" ht="15" customHeight="1">
      <c r="A216" s="626">
        <f t="shared" si="6"/>
        <v>209</v>
      </c>
      <c r="B216" s="626">
        <f t="shared" si="7"/>
        <v>0</v>
      </c>
      <c r="C216" s="448"/>
      <c r="D216" s="448"/>
      <c r="E216" s="516"/>
      <c r="F216" s="446"/>
      <c r="G216" s="446"/>
      <c r="H216" s="448"/>
      <c r="I216" s="455">
        <v>0</v>
      </c>
      <c r="J216" s="452">
        <v>0</v>
      </c>
      <c r="K216" s="446"/>
      <c r="L216" s="448"/>
      <c r="N216" s="606" t="str">
        <f>_xlfn.IFNA(VLOOKUP(H216,Checks!$L$4:$L$15,1,FALSE),IF(H216="","",1))</f>
        <v/>
      </c>
    </row>
    <row r="217" spans="1:14" ht="15" customHeight="1">
      <c r="A217" s="626">
        <f t="shared" si="6"/>
        <v>210</v>
      </c>
      <c r="B217" s="626">
        <f t="shared" si="7"/>
        <v>0</v>
      </c>
      <c r="C217" s="448"/>
      <c r="D217" s="448"/>
      <c r="E217" s="516"/>
      <c r="F217" s="446"/>
      <c r="G217" s="446"/>
      <c r="H217" s="448"/>
      <c r="I217" s="455">
        <v>0</v>
      </c>
      <c r="J217" s="452">
        <v>0</v>
      </c>
      <c r="K217" s="446"/>
      <c r="L217" s="448"/>
      <c r="N217" s="606" t="str">
        <f>_xlfn.IFNA(VLOOKUP(H217,Checks!$L$4:$L$15,1,FALSE),IF(H217="","",1))</f>
        <v/>
      </c>
    </row>
    <row r="218" spans="1:14" ht="15" customHeight="1">
      <c r="A218" s="626">
        <f t="shared" si="6"/>
        <v>211</v>
      </c>
      <c r="B218" s="626">
        <f t="shared" si="7"/>
        <v>0</v>
      </c>
      <c r="C218" s="448"/>
      <c r="D218" s="448"/>
      <c r="E218" s="516"/>
      <c r="F218" s="446"/>
      <c r="G218" s="446"/>
      <c r="H218" s="448"/>
      <c r="I218" s="455">
        <v>0</v>
      </c>
      <c r="J218" s="452">
        <v>0</v>
      </c>
      <c r="K218" s="446"/>
      <c r="L218" s="448"/>
      <c r="N218" s="606" t="str">
        <f>_xlfn.IFNA(VLOOKUP(H218,Checks!$L$4:$L$15,1,FALSE),IF(H218="","",1))</f>
        <v/>
      </c>
    </row>
    <row r="219" spans="1:14" ht="15" customHeight="1">
      <c r="A219" s="626">
        <f t="shared" si="6"/>
        <v>212</v>
      </c>
      <c r="B219" s="626">
        <f t="shared" si="7"/>
        <v>0</v>
      </c>
      <c r="C219" s="448"/>
      <c r="D219" s="448"/>
      <c r="E219" s="516"/>
      <c r="F219" s="446"/>
      <c r="G219" s="446"/>
      <c r="H219" s="448"/>
      <c r="I219" s="455">
        <v>0</v>
      </c>
      <c r="J219" s="452">
        <v>0</v>
      </c>
      <c r="K219" s="446"/>
      <c r="L219" s="448"/>
      <c r="N219" s="606" t="str">
        <f>_xlfn.IFNA(VLOOKUP(H219,Checks!$L$4:$L$15,1,FALSE),IF(H219="","",1))</f>
        <v/>
      </c>
    </row>
    <row r="220" spans="1:14" ht="15" customHeight="1">
      <c r="A220" s="626">
        <f t="shared" si="6"/>
        <v>213</v>
      </c>
      <c r="B220" s="626">
        <f t="shared" si="7"/>
        <v>0</v>
      </c>
      <c r="C220" s="448"/>
      <c r="D220" s="448"/>
      <c r="E220" s="516"/>
      <c r="F220" s="446"/>
      <c r="G220" s="446"/>
      <c r="H220" s="448"/>
      <c r="I220" s="455">
        <v>0</v>
      </c>
      <c r="J220" s="452">
        <v>0</v>
      </c>
      <c r="K220" s="446"/>
      <c r="L220" s="448"/>
      <c r="N220" s="606" t="str">
        <f>_xlfn.IFNA(VLOOKUP(H220,Checks!$L$4:$L$15,1,FALSE),IF(H220="","",1))</f>
        <v/>
      </c>
    </row>
    <row r="221" spans="1:14" ht="15" customHeight="1">
      <c r="A221" s="626">
        <f t="shared" si="6"/>
        <v>214</v>
      </c>
      <c r="B221" s="626">
        <f t="shared" si="7"/>
        <v>0</v>
      </c>
      <c r="C221" s="448"/>
      <c r="D221" s="448"/>
      <c r="E221" s="516"/>
      <c r="F221" s="446"/>
      <c r="G221" s="446"/>
      <c r="H221" s="448"/>
      <c r="I221" s="455">
        <v>0</v>
      </c>
      <c r="J221" s="452">
        <v>0</v>
      </c>
      <c r="K221" s="446"/>
      <c r="L221" s="448"/>
      <c r="N221" s="606" t="str">
        <f>_xlfn.IFNA(VLOOKUP(H221,Checks!$L$4:$L$15,1,FALSE),IF(H221="","",1))</f>
        <v/>
      </c>
    </row>
    <row r="222" spans="1:14" ht="15" customHeight="1">
      <c r="A222" s="626">
        <f t="shared" si="6"/>
        <v>215</v>
      </c>
      <c r="B222" s="626">
        <f t="shared" si="7"/>
        <v>0</v>
      </c>
      <c r="C222" s="448"/>
      <c r="D222" s="448"/>
      <c r="E222" s="516"/>
      <c r="F222" s="446"/>
      <c r="G222" s="446"/>
      <c r="H222" s="448"/>
      <c r="I222" s="455">
        <v>0</v>
      </c>
      <c r="J222" s="452">
        <v>0</v>
      </c>
      <c r="K222" s="446"/>
      <c r="L222" s="448"/>
      <c r="N222" s="606" t="str">
        <f>_xlfn.IFNA(VLOOKUP(H222,Checks!$L$4:$L$15,1,FALSE),IF(H222="","",1))</f>
        <v/>
      </c>
    </row>
    <row r="223" spans="1:14" ht="15" customHeight="1">
      <c r="A223" s="626">
        <f t="shared" si="6"/>
        <v>216</v>
      </c>
      <c r="B223" s="626">
        <f t="shared" si="7"/>
        <v>0</v>
      </c>
      <c r="C223" s="448"/>
      <c r="D223" s="448"/>
      <c r="E223" s="516"/>
      <c r="F223" s="446"/>
      <c r="G223" s="446"/>
      <c r="H223" s="448"/>
      <c r="I223" s="455">
        <v>0</v>
      </c>
      <c r="J223" s="452">
        <v>0</v>
      </c>
      <c r="K223" s="446"/>
      <c r="L223" s="448"/>
      <c r="N223" s="606" t="str">
        <f>_xlfn.IFNA(VLOOKUP(H223,Checks!$L$4:$L$15,1,FALSE),IF(H223="","",1))</f>
        <v/>
      </c>
    </row>
    <row r="224" spans="1:14" ht="15" customHeight="1">
      <c r="A224" s="626">
        <f t="shared" si="6"/>
        <v>217</v>
      </c>
      <c r="B224" s="626">
        <f t="shared" si="7"/>
        <v>0</v>
      </c>
      <c r="C224" s="448"/>
      <c r="D224" s="448"/>
      <c r="E224" s="516"/>
      <c r="F224" s="446"/>
      <c r="G224" s="446"/>
      <c r="H224" s="448"/>
      <c r="I224" s="455">
        <v>0</v>
      </c>
      <c r="J224" s="452">
        <v>0</v>
      </c>
      <c r="K224" s="446"/>
      <c r="L224" s="448"/>
      <c r="N224" s="606" t="str">
        <f>_xlfn.IFNA(VLOOKUP(H224,Checks!$L$4:$L$15,1,FALSE),IF(H224="","",1))</f>
        <v/>
      </c>
    </row>
    <row r="225" spans="1:14" ht="15" customHeight="1">
      <c r="A225" s="626">
        <f t="shared" si="6"/>
        <v>218</v>
      </c>
      <c r="B225" s="626">
        <f t="shared" si="7"/>
        <v>0</v>
      </c>
      <c r="C225" s="448"/>
      <c r="D225" s="448"/>
      <c r="E225" s="516"/>
      <c r="F225" s="446"/>
      <c r="G225" s="446"/>
      <c r="H225" s="448"/>
      <c r="I225" s="455">
        <v>0</v>
      </c>
      <c r="J225" s="452">
        <v>0</v>
      </c>
      <c r="K225" s="446"/>
      <c r="L225" s="448"/>
      <c r="N225" s="606" t="str">
        <f>_xlfn.IFNA(VLOOKUP(H225,Checks!$L$4:$L$15,1,FALSE),IF(H225="","",1))</f>
        <v/>
      </c>
    </row>
    <row r="226" spans="1:14" ht="15" customHeight="1">
      <c r="A226" s="626">
        <f t="shared" si="6"/>
        <v>219</v>
      </c>
      <c r="B226" s="626">
        <f t="shared" si="7"/>
        <v>0</v>
      </c>
      <c r="C226" s="448"/>
      <c r="D226" s="448"/>
      <c r="E226" s="516"/>
      <c r="F226" s="446"/>
      <c r="G226" s="446"/>
      <c r="H226" s="448"/>
      <c r="I226" s="455">
        <v>0</v>
      </c>
      <c r="J226" s="452">
        <v>0</v>
      </c>
      <c r="K226" s="446"/>
      <c r="L226" s="448"/>
      <c r="N226" s="606" t="str">
        <f>_xlfn.IFNA(VLOOKUP(H226,Checks!$L$4:$L$15,1,FALSE),IF(H226="","",1))</f>
        <v/>
      </c>
    </row>
    <row r="227" spans="1:14" ht="15" customHeight="1">
      <c r="A227" s="626">
        <f t="shared" si="6"/>
        <v>220</v>
      </c>
      <c r="B227" s="626">
        <f t="shared" si="7"/>
        <v>0</v>
      </c>
      <c r="C227" s="448"/>
      <c r="D227" s="448"/>
      <c r="E227" s="516"/>
      <c r="F227" s="446"/>
      <c r="G227" s="446"/>
      <c r="H227" s="448"/>
      <c r="I227" s="455">
        <v>0</v>
      </c>
      <c r="J227" s="452">
        <v>0</v>
      </c>
      <c r="K227" s="446"/>
      <c r="L227" s="448"/>
      <c r="N227" s="606" t="str">
        <f>_xlfn.IFNA(VLOOKUP(H227,Checks!$L$4:$L$15,1,FALSE),IF(H227="","",1))</f>
        <v/>
      </c>
    </row>
    <row r="228" spans="1:14" ht="15" customHeight="1">
      <c r="A228" s="626">
        <f t="shared" si="6"/>
        <v>221</v>
      </c>
      <c r="B228" s="626">
        <f t="shared" si="7"/>
        <v>0</v>
      </c>
      <c r="C228" s="448"/>
      <c r="D228" s="448"/>
      <c r="E228" s="516"/>
      <c r="F228" s="446"/>
      <c r="G228" s="446"/>
      <c r="H228" s="448"/>
      <c r="I228" s="455">
        <v>0</v>
      </c>
      <c r="J228" s="452">
        <v>0</v>
      </c>
      <c r="K228" s="446"/>
      <c r="L228" s="448"/>
      <c r="N228" s="606" t="str">
        <f>_xlfn.IFNA(VLOOKUP(H228,Checks!$L$4:$L$15,1,FALSE),IF(H228="","",1))</f>
        <v/>
      </c>
    </row>
    <row r="229" spans="1:14" ht="15" customHeight="1">
      <c r="A229" s="626">
        <f t="shared" si="6"/>
        <v>222</v>
      </c>
      <c r="B229" s="626">
        <f t="shared" si="7"/>
        <v>0</v>
      </c>
      <c r="C229" s="448"/>
      <c r="D229" s="448"/>
      <c r="E229" s="516"/>
      <c r="F229" s="446"/>
      <c r="G229" s="446"/>
      <c r="H229" s="448"/>
      <c r="I229" s="455">
        <v>0</v>
      </c>
      <c r="J229" s="452">
        <v>0</v>
      </c>
      <c r="K229" s="446"/>
      <c r="L229" s="448"/>
      <c r="N229" s="606" t="str">
        <f>_xlfn.IFNA(VLOOKUP(H229,Checks!$L$4:$L$15,1,FALSE),IF(H229="","",1))</f>
        <v/>
      </c>
    </row>
    <row r="230" spans="1:14" ht="15" customHeight="1">
      <c r="A230" s="626">
        <f t="shared" si="6"/>
        <v>223</v>
      </c>
      <c r="B230" s="626">
        <f t="shared" si="7"/>
        <v>0</v>
      </c>
      <c r="C230" s="448"/>
      <c r="D230" s="448"/>
      <c r="E230" s="516"/>
      <c r="F230" s="446"/>
      <c r="G230" s="446"/>
      <c r="H230" s="448"/>
      <c r="I230" s="455">
        <v>0</v>
      </c>
      <c r="J230" s="452">
        <v>0</v>
      </c>
      <c r="K230" s="446"/>
      <c r="L230" s="448"/>
      <c r="N230" s="606" t="str">
        <f>_xlfn.IFNA(VLOOKUP(H230,Checks!$L$4:$L$15,1,FALSE),IF(H230="","",1))</f>
        <v/>
      </c>
    </row>
    <row r="231" spans="1:14" ht="15" customHeight="1">
      <c r="A231" s="626">
        <f t="shared" si="6"/>
        <v>224</v>
      </c>
      <c r="B231" s="626">
        <f t="shared" si="7"/>
        <v>0</v>
      </c>
      <c r="C231" s="448"/>
      <c r="D231" s="448"/>
      <c r="E231" s="516"/>
      <c r="F231" s="446"/>
      <c r="G231" s="446"/>
      <c r="H231" s="448"/>
      <c r="I231" s="455">
        <v>0</v>
      </c>
      <c r="J231" s="452">
        <v>0</v>
      </c>
      <c r="K231" s="446"/>
      <c r="L231" s="448"/>
      <c r="N231" s="606" t="str">
        <f>_xlfn.IFNA(VLOOKUP(H231,Checks!$L$4:$L$15,1,FALSE),IF(H231="","",1))</f>
        <v/>
      </c>
    </row>
    <row r="232" spans="1:14" ht="15" customHeight="1">
      <c r="A232" s="626">
        <f t="shared" si="6"/>
        <v>225</v>
      </c>
      <c r="B232" s="626">
        <f t="shared" si="7"/>
        <v>0</v>
      </c>
      <c r="C232" s="448"/>
      <c r="D232" s="448"/>
      <c r="E232" s="516"/>
      <c r="F232" s="446"/>
      <c r="G232" s="446"/>
      <c r="H232" s="448"/>
      <c r="I232" s="455">
        <v>0</v>
      </c>
      <c r="J232" s="452">
        <v>0</v>
      </c>
      <c r="K232" s="446"/>
      <c r="L232" s="448"/>
      <c r="N232" s="606" t="str">
        <f>_xlfn.IFNA(VLOOKUP(H232,Checks!$L$4:$L$15,1,FALSE),IF(H232="","",1))</f>
        <v/>
      </c>
    </row>
    <row r="233" spans="1:14" ht="15" customHeight="1">
      <c r="A233" s="626">
        <f t="shared" si="6"/>
        <v>226</v>
      </c>
      <c r="B233" s="626">
        <f t="shared" si="7"/>
        <v>0</v>
      </c>
      <c r="C233" s="448"/>
      <c r="D233" s="448"/>
      <c r="E233" s="516"/>
      <c r="F233" s="446"/>
      <c r="G233" s="446"/>
      <c r="H233" s="448"/>
      <c r="I233" s="455">
        <v>0</v>
      </c>
      <c r="J233" s="452">
        <v>0</v>
      </c>
      <c r="K233" s="446"/>
      <c r="L233" s="448"/>
      <c r="N233" s="606" t="str">
        <f>_xlfn.IFNA(VLOOKUP(H233,Checks!$L$4:$L$15,1,FALSE),IF(H233="","",1))</f>
        <v/>
      </c>
    </row>
    <row r="234" spans="1:14" ht="15" customHeight="1">
      <c r="A234" s="626">
        <f t="shared" si="6"/>
        <v>227</v>
      </c>
      <c r="B234" s="626">
        <f t="shared" si="7"/>
        <v>0</v>
      </c>
      <c r="C234" s="448"/>
      <c r="D234" s="448"/>
      <c r="E234" s="516"/>
      <c r="F234" s="446"/>
      <c r="G234" s="446"/>
      <c r="H234" s="448"/>
      <c r="I234" s="455">
        <v>0</v>
      </c>
      <c r="J234" s="452">
        <v>0</v>
      </c>
      <c r="K234" s="446"/>
      <c r="L234" s="448"/>
      <c r="N234" s="606" t="str">
        <f>_xlfn.IFNA(VLOOKUP(H234,Checks!$L$4:$L$15,1,FALSE),IF(H234="","",1))</f>
        <v/>
      </c>
    </row>
    <row r="235" spans="1:14" ht="15" customHeight="1">
      <c r="A235" s="626">
        <f t="shared" si="6"/>
        <v>228</v>
      </c>
      <c r="B235" s="626">
        <f t="shared" si="7"/>
        <v>0</v>
      </c>
      <c r="C235" s="448"/>
      <c r="D235" s="448"/>
      <c r="E235" s="516"/>
      <c r="F235" s="446"/>
      <c r="G235" s="446"/>
      <c r="H235" s="448"/>
      <c r="I235" s="455">
        <v>0</v>
      </c>
      <c r="J235" s="452">
        <v>0</v>
      </c>
      <c r="K235" s="446"/>
      <c r="L235" s="448"/>
      <c r="N235" s="606" t="str">
        <f>_xlfn.IFNA(VLOOKUP(H235,Checks!$L$4:$L$15,1,FALSE),IF(H235="","",1))</f>
        <v/>
      </c>
    </row>
    <row r="236" spans="1:14" ht="15" customHeight="1">
      <c r="A236" s="626">
        <f t="shared" si="6"/>
        <v>229</v>
      </c>
      <c r="B236" s="626">
        <f t="shared" si="7"/>
        <v>0</v>
      </c>
      <c r="C236" s="448"/>
      <c r="D236" s="448"/>
      <c r="E236" s="516"/>
      <c r="F236" s="446"/>
      <c r="G236" s="446"/>
      <c r="H236" s="448"/>
      <c r="I236" s="455">
        <v>0</v>
      </c>
      <c r="J236" s="452">
        <v>0</v>
      </c>
      <c r="K236" s="446"/>
      <c r="L236" s="448"/>
      <c r="N236" s="606" t="str">
        <f>_xlfn.IFNA(VLOOKUP(H236,Checks!$L$4:$L$15,1,FALSE),IF(H236="","",1))</f>
        <v/>
      </c>
    </row>
    <row r="237" spans="1:14" ht="15" customHeight="1">
      <c r="A237" s="626">
        <f t="shared" si="6"/>
        <v>230</v>
      </c>
      <c r="B237" s="626">
        <f t="shared" si="7"/>
        <v>0</v>
      </c>
      <c r="C237" s="448"/>
      <c r="D237" s="448"/>
      <c r="E237" s="516"/>
      <c r="F237" s="446"/>
      <c r="G237" s="446"/>
      <c r="H237" s="448"/>
      <c r="I237" s="455">
        <v>0</v>
      </c>
      <c r="J237" s="452">
        <v>0</v>
      </c>
      <c r="K237" s="446"/>
      <c r="L237" s="448"/>
      <c r="N237" s="606" t="str">
        <f>_xlfn.IFNA(VLOOKUP(H237,Checks!$L$4:$L$15,1,FALSE),IF(H237="","",1))</f>
        <v/>
      </c>
    </row>
    <row r="238" spans="1:14" ht="15" customHeight="1">
      <c r="A238" s="626">
        <f t="shared" si="6"/>
        <v>231</v>
      </c>
      <c r="B238" s="626">
        <f t="shared" si="7"/>
        <v>0</v>
      </c>
      <c r="C238" s="448"/>
      <c r="D238" s="448"/>
      <c r="E238" s="516"/>
      <c r="F238" s="446"/>
      <c r="G238" s="446"/>
      <c r="H238" s="448"/>
      <c r="I238" s="455">
        <v>0</v>
      </c>
      <c r="J238" s="452">
        <v>0</v>
      </c>
      <c r="K238" s="446"/>
      <c r="L238" s="448"/>
      <c r="N238" s="606" t="str">
        <f>_xlfn.IFNA(VLOOKUP(H238,Checks!$L$4:$L$15,1,FALSE),IF(H238="","",1))</f>
        <v/>
      </c>
    </row>
    <row r="239" spans="1:14" ht="15" customHeight="1">
      <c r="A239" s="626">
        <f t="shared" si="6"/>
        <v>232</v>
      </c>
      <c r="B239" s="626">
        <f t="shared" si="7"/>
        <v>0</v>
      </c>
      <c r="C239" s="448"/>
      <c r="D239" s="448"/>
      <c r="E239" s="516"/>
      <c r="F239" s="446"/>
      <c r="G239" s="446"/>
      <c r="H239" s="448"/>
      <c r="I239" s="455">
        <v>0</v>
      </c>
      <c r="J239" s="452">
        <v>0</v>
      </c>
      <c r="K239" s="446"/>
      <c r="L239" s="448"/>
      <c r="N239" s="606" t="str">
        <f>_xlfn.IFNA(VLOOKUP(H239,Checks!$L$4:$L$15,1,FALSE),IF(H239="","",1))</f>
        <v/>
      </c>
    </row>
    <row r="240" spans="1:14" ht="15" customHeight="1">
      <c r="A240" s="626">
        <f t="shared" si="6"/>
        <v>233</v>
      </c>
      <c r="B240" s="626">
        <f t="shared" si="7"/>
        <v>0</v>
      </c>
      <c r="C240" s="448"/>
      <c r="D240" s="448"/>
      <c r="E240" s="516"/>
      <c r="F240" s="446"/>
      <c r="G240" s="446"/>
      <c r="H240" s="448"/>
      <c r="I240" s="455">
        <v>0</v>
      </c>
      <c r="J240" s="452">
        <v>0</v>
      </c>
      <c r="K240" s="446"/>
      <c r="L240" s="448"/>
      <c r="N240" s="606" t="str">
        <f>_xlfn.IFNA(VLOOKUP(H240,Checks!$L$4:$L$15,1,FALSE),IF(H240="","",1))</f>
        <v/>
      </c>
    </row>
    <row r="241" spans="1:14" ht="15" customHeight="1">
      <c r="A241" s="626">
        <f t="shared" si="6"/>
        <v>234</v>
      </c>
      <c r="B241" s="626">
        <f t="shared" si="7"/>
        <v>0</v>
      </c>
      <c r="C241" s="448"/>
      <c r="D241" s="448"/>
      <c r="E241" s="516"/>
      <c r="F241" s="446"/>
      <c r="G241" s="446"/>
      <c r="H241" s="448"/>
      <c r="I241" s="455">
        <v>0</v>
      </c>
      <c r="J241" s="452">
        <v>0</v>
      </c>
      <c r="K241" s="446"/>
      <c r="L241" s="448"/>
      <c r="N241" s="606" t="str">
        <f>_xlfn.IFNA(VLOOKUP(H241,Checks!$L$4:$L$15,1,FALSE),IF(H241="","",1))</f>
        <v/>
      </c>
    </row>
    <row r="242" spans="1:14" ht="15" customHeight="1">
      <c r="A242" s="626">
        <f t="shared" si="6"/>
        <v>235</v>
      </c>
      <c r="B242" s="626">
        <f t="shared" si="7"/>
        <v>0</v>
      </c>
      <c r="C242" s="448"/>
      <c r="D242" s="448"/>
      <c r="E242" s="516"/>
      <c r="F242" s="446"/>
      <c r="G242" s="446"/>
      <c r="H242" s="448"/>
      <c r="I242" s="455">
        <v>0</v>
      </c>
      <c r="J242" s="452">
        <v>0</v>
      </c>
      <c r="K242" s="446"/>
      <c r="L242" s="448"/>
      <c r="N242" s="606" t="str">
        <f>_xlfn.IFNA(VLOOKUP(H242,Checks!$L$4:$L$15,1,FALSE),IF(H242="","",1))</f>
        <v/>
      </c>
    </row>
    <row r="243" spans="1:14" ht="15" customHeight="1">
      <c r="A243" s="626">
        <f t="shared" si="6"/>
        <v>236</v>
      </c>
      <c r="B243" s="626">
        <f t="shared" si="7"/>
        <v>0</v>
      </c>
      <c r="C243" s="448"/>
      <c r="D243" s="448"/>
      <c r="E243" s="516"/>
      <c r="F243" s="446"/>
      <c r="G243" s="446"/>
      <c r="H243" s="448"/>
      <c r="I243" s="455">
        <v>0</v>
      </c>
      <c r="J243" s="452">
        <v>0</v>
      </c>
      <c r="K243" s="446"/>
      <c r="L243" s="448"/>
      <c r="N243" s="606" t="str">
        <f>_xlfn.IFNA(VLOOKUP(H243,Checks!$L$4:$L$15,1,FALSE),IF(H243="","",1))</f>
        <v/>
      </c>
    </row>
    <row r="244" spans="1:14" ht="15" customHeight="1">
      <c r="A244" s="626">
        <f t="shared" si="6"/>
        <v>237</v>
      </c>
      <c r="B244" s="626">
        <f t="shared" si="7"/>
        <v>0</v>
      </c>
      <c r="C244" s="448"/>
      <c r="D244" s="448"/>
      <c r="E244" s="516"/>
      <c r="F244" s="446"/>
      <c r="G244" s="446"/>
      <c r="H244" s="448"/>
      <c r="I244" s="455">
        <v>0</v>
      </c>
      <c r="J244" s="452">
        <v>0</v>
      </c>
      <c r="K244" s="446"/>
      <c r="L244" s="448"/>
      <c r="N244" s="606" t="str">
        <f>_xlfn.IFNA(VLOOKUP(H244,Checks!$L$4:$L$15,1,FALSE),IF(H244="","",1))</f>
        <v/>
      </c>
    </row>
    <row r="245" spans="1:14" ht="15" customHeight="1">
      <c r="A245" s="626">
        <f t="shared" si="6"/>
        <v>238</v>
      </c>
      <c r="B245" s="626">
        <f t="shared" si="7"/>
        <v>0</v>
      </c>
      <c r="C245" s="448"/>
      <c r="D245" s="448"/>
      <c r="E245" s="516"/>
      <c r="F245" s="446"/>
      <c r="G245" s="446"/>
      <c r="H245" s="448"/>
      <c r="I245" s="455">
        <v>0</v>
      </c>
      <c r="J245" s="452">
        <v>0</v>
      </c>
      <c r="K245" s="446"/>
      <c r="L245" s="448"/>
      <c r="N245" s="606" t="str">
        <f>_xlfn.IFNA(VLOOKUP(H245,Checks!$L$4:$L$15,1,FALSE),IF(H245="","",1))</f>
        <v/>
      </c>
    </row>
    <row r="246" spans="1:14" ht="15" customHeight="1">
      <c r="A246" s="626">
        <f t="shared" si="6"/>
        <v>239</v>
      </c>
      <c r="B246" s="626">
        <f t="shared" si="7"/>
        <v>0</v>
      </c>
      <c r="C246" s="448"/>
      <c r="D246" s="448"/>
      <c r="E246" s="516"/>
      <c r="F246" s="446"/>
      <c r="G246" s="446"/>
      <c r="H246" s="448"/>
      <c r="I246" s="455">
        <v>0</v>
      </c>
      <c r="J246" s="452">
        <v>0</v>
      </c>
      <c r="K246" s="446"/>
      <c r="L246" s="448"/>
      <c r="N246" s="606" t="str">
        <f>_xlfn.IFNA(VLOOKUP(H246,Checks!$L$4:$L$15,1,FALSE),IF(H246="","",1))</f>
        <v/>
      </c>
    </row>
    <row r="247" spans="1:14" ht="15" customHeight="1">
      <c r="A247" s="626">
        <f t="shared" si="6"/>
        <v>240</v>
      </c>
      <c r="B247" s="626">
        <f t="shared" si="7"/>
        <v>0</v>
      </c>
      <c r="C247" s="448"/>
      <c r="D247" s="448"/>
      <c r="E247" s="516"/>
      <c r="F247" s="446"/>
      <c r="G247" s="446"/>
      <c r="H247" s="448"/>
      <c r="I247" s="455">
        <v>0</v>
      </c>
      <c r="J247" s="452">
        <v>0</v>
      </c>
      <c r="K247" s="446"/>
      <c r="L247" s="448"/>
      <c r="N247" s="606" t="str">
        <f>_xlfn.IFNA(VLOOKUP(H247,Checks!$L$4:$L$15,1,FALSE),IF(H247="","",1))</f>
        <v/>
      </c>
    </row>
    <row r="248" spans="1:14" ht="15" customHeight="1">
      <c r="A248" s="626">
        <f t="shared" si="6"/>
        <v>241</v>
      </c>
      <c r="B248" s="626">
        <f t="shared" si="7"/>
        <v>0</v>
      </c>
      <c r="C248" s="448"/>
      <c r="D248" s="448"/>
      <c r="E248" s="516"/>
      <c r="F248" s="446"/>
      <c r="G248" s="446"/>
      <c r="H248" s="448"/>
      <c r="I248" s="455">
        <v>0</v>
      </c>
      <c r="J248" s="452">
        <v>0</v>
      </c>
      <c r="K248" s="446"/>
      <c r="L248" s="448"/>
      <c r="N248" s="606" t="str">
        <f>_xlfn.IFNA(VLOOKUP(H248,Checks!$L$4:$L$15,1,FALSE),IF(H248="","",1))</f>
        <v/>
      </c>
    </row>
    <row r="249" spans="1:14" ht="15" customHeight="1">
      <c r="A249" s="626">
        <f t="shared" si="6"/>
        <v>242</v>
      </c>
      <c r="B249" s="626">
        <f t="shared" si="7"/>
        <v>0</v>
      </c>
      <c r="C249" s="448"/>
      <c r="D249" s="448"/>
      <c r="E249" s="516"/>
      <c r="F249" s="446"/>
      <c r="G249" s="446"/>
      <c r="H249" s="448"/>
      <c r="I249" s="455">
        <v>0</v>
      </c>
      <c r="J249" s="452">
        <v>0</v>
      </c>
      <c r="K249" s="446"/>
      <c r="L249" s="448"/>
      <c r="N249" s="606" t="str">
        <f>_xlfn.IFNA(VLOOKUP(H249,Checks!$L$4:$L$15,1,FALSE),IF(H249="","",1))</f>
        <v/>
      </c>
    </row>
    <row r="250" spans="1:14" ht="15" customHeight="1">
      <c r="A250" s="626">
        <f t="shared" si="6"/>
        <v>243</v>
      </c>
      <c r="B250" s="626">
        <f t="shared" si="7"/>
        <v>0</v>
      </c>
      <c r="C250" s="448"/>
      <c r="D250" s="448"/>
      <c r="E250" s="516"/>
      <c r="F250" s="446"/>
      <c r="G250" s="446"/>
      <c r="H250" s="448"/>
      <c r="I250" s="455">
        <v>0</v>
      </c>
      <c r="J250" s="452">
        <v>0</v>
      </c>
      <c r="K250" s="446"/>
      <c r="L250" s="448"/>
      <c r="N250" s="606" t="str">
        <f>_xlfn.IFNA(VLOOKUP(H250,Checks!$L$4:$L$15,1,FALSE),IF(H250="","",1))</f>
        <v/>
      </c>
    </row>
    <row r="251" spans="1:14" ht="15" customHeight="1">
      <c r="A251" s="626">
        <f t="shared" si="6"/>
        <v>244</v>
      </c>
      <c r="B251" s="626">
        <f t="shared" si="7"/>
        <v>0</v>
      </c>
      <c r="C251" s="448"/>
      <c r="D251" s="448"/>
      <c r="E251" s="516"/>
      <c r="F251" s="446"/>
      <c r="G251" s="446"/>
      <c r="H251" s="448"/>
      <c r="I251" s="455">
        <v>0</v>
      </c>
      <c r="J251" s="452">
        <v>0</v>
      </c>
      <c r="K251" s="446"/>
      <c r="L251" s="448"/>
      <c r="N251" s="606" t="str">
        <f>_xlfn.IFNA(VLOOKUP(H251,Checks!$L$4:$L$15,1,FALSE),IF(H251="","",1))</f>
        <v/>
      </c>
    </row>
    <row r="252" spans="1:14" ht="15" customHeight="1">
      <c r="A252" s="626">
        <f t="shared" si="6"/>
        <v>245</v>
      </c>
      <c r="B252" s="626">
        <f t="shared" si="7"/>
        <v>0</v>
      </c>
      <c r="C252" s="448"/>
      <c r="D252" s="448"/>
      <c r="E252" s="516"/>
      <c r="F252" s="446"/>
      <c r="G252" s="446"/>
      <c r="H252" s="448"/>
      <c r="I252" s="455">
        <v>0</v>
      </c>
      <c r="J252" s="452">
        <v>0</v>
      </c>
      <c r="K252" s="446"/>
      <c r="L252" s="448"/>
      <c r="N252" s="606" t="str">
        <f>_xlfn.IFNA(VLOOKUP(H252,Checks!$L$4:$L$15,1,FALSE),IF(H252="","",1))</f>
        <v/>
      </c>
    </row>
    <row r="253" spans="1:14" ht="15" customHeight="1">
      <c r="A253" s="626">
        <f t="shared" si="6"/>
        <v>246</v>
      </c>
      <c r="B253" s="626">
        <f t="shared" si="7"/>
        <v>0</v>
      </c>
      <c r="C253" s="448"/>
      <c r="D253" s="448"/>
      <c r="E253" s="516"/>
      <c r="F253" s="446"/>
      <c r="G253" s="446"/>
      <c r="H253" s="448"/>
      <c r="I253" s="455">
        <v>0</v>
      </c>
      <c r="J253" s="452">
        <v>0</v>
      </c>
      <c r="K253" s="446"/>
      <c r="L253" s="448"/>
      <c r="N253" s="606" t="str">
        <f>_xlfn.IFNA(VLOOKUP(H253,Checks!$L$4:$L$15,1,FALSE),IF(H253="","",1))</f>
        <v/>
      </c>
    </row>
    <row r="254" spans="1:14" ht="15" customHeight="1">
      <c r="A254" s="626">
        <f t="shared" si="6"/>
        <v>247</v>
      </c>
      <c r="B254" s="626">
        <f t="shared" si="7"/>
        <v>0</v>
      </c>
      <c r="C254" s="448"/>
      <c r="D254" s="448"/>
      <c r="E254" s="516"/>
      <c r="F254" s="446"/>
      <c r="G254" s="446"/>
      <c r="H254" s="448"/>
      <c r="I254" s="455">
        <v>0</v>
      </c>
      <c r="J254" s="452">
        <v>0</v>
      </c>
      <c r="K254" s="446"/>
      <c r="L254" s="448"/>
      <c r="N254" s="606" t="str">
        <f>_xlfn.IFNA(VLOOKUP(H254,Checks!$L$4:$L$15,1,FALSE),IF(H254="","",1))</f>
        <v/>
      </c>
    </row>
    <row r="255" spans="1:14" ht="15" customHeight="1">
      <c r="A255" s="626">
        <f t="shared" si="6"/>
        <v>248</v>
      </c>
      <c r="B255" s="626">
        <f t="shared" si="7"/>
        <v>0</v>
      </c>
      <c r="C255" s="448"/>
      <c r="D255" s="448"/>
      <c r="E255" s="516"/>
      <c r="F255" s="446"/>
      <c r="G255" s="446"/>
      <c r="H255" s="448"/>
      <c r="I255" s="455">
        <v>0</v>
      </c>
      <c r="J255" s="452">
        <v>0</v>
      </c>
      <c r="K255" s="446"/>
      <c r="L255" s="448"/>
      <c r="N255" s="606" t="str">
        <f>_xlfn.IFNA(VLOOKUP(H255,Checks!$L$4:$L$15,1,FALSE),IF(H255="","",1))</f>
        <v/>
      </c>
    </row>
    <row r="256" spans="1:14" ht="15" customHeight="1">
      <c r="A256" s="626">
        <f t="shared" si="6"/>
        <v>249</v>
      </c>
      <c r="B256" s="626">
        <f t="shared" si="7"/>
        <v>0</v>
      </c>
      <c r="C256" s="448"/>
      <c r="D256" s="448"/>
      <c r="E256" s="516"/>
      <c r="F256" s="446"/>
      <c r="G256" s="446"/>
      <c r="H256" s="448"/>
      <c r="I256" s="455">
        <v>0</v>
      </c>
      <c r="J256" s="452">
        <v>0</v>
      </c>
      <c r="K256" s="446"/>
      <c r="L256" s="448"/>
      <c r="N256" s="606" t="str">
        <f>_xlfn.IFNA(VLOOKUP(H256,Checks!$L$4:$L$15,1,FALSE),IF(H256="","",1))</f>
        <v/>
      </c>
    </row>
    <row r="257" spans="1:14" ht="15" customHeight="1">
      <c r="A257" s="626">
        <f t="shared" si="6"/>
        <v>250</v>
      </c>
      <c r="B257" s="626">
        <f t="shared" si="7"/>
        <v>0</v>
      </c>
      <c r="C257" s="448"/>
      <c r="D257" s="448"/>
      <c r="E257" s="516"/>
      <c r="F257" s="446"/>
      <c r="G257" s="446"/>
      <c r="H257" s="448"/>
      <c r="I257" s="455">
        <v>0</v>
      </c>
      <c r="J257" s="452">
        <v>0</v>
      </c>
      <c r="K257" s="446"/>
      <c r="L257" s="448"/>
      <c r="N257" s="606" t="str">
        <f>_xlfn.IFNA(VLOOKUP(H257,Checks!$L$4:$L$15,1,FALSE),IF(H257="","",1))</f>
        <v/>
      </c>
    </row>
    <row r="258" spans="1:14" ht="15" customHeight="1">
      <c r="A258" s="626">
        <f t="shared" si="6"/>
        <v>251</v>
      </c>
      <c r="B258" s="626">
        <f t="shared" si="7"/>
        <v>0</v>
      </c>
      <c r="C258" s="448"/>
      <c r="D258" s="448"/>
      <c r="E258" s="516"/>
      <c r="F258" s="446"/>
      <c r="G258" s="446"/>
      <c r="H258" s="448"/>
      <c r="I258" s="455">
        <v>0</v>
      </c>
      <c r="J258" s="452">
        <v>0</v>
      </c>
      <c r="K258" s="446"/>
      <c r="L258" s="448"/>
      <c r="N258" s="606" t="str">
        <f>_xlfn.IFNA(VLOOKUP(H258,Checks!$L$4:$L$15,1,FALSE),IF(H258="","",1))</f>
        <v/>
      </c>
    </row>
    <row r="259" spans="1:14" ht="15" customHeight="1">
      <c r="A259" s="626">
        <f t="shared" si="6"/>
        <v>252</v>
      </c>
      <c r="B259" s="626">
        <f t="shared" si="7"/>
        <v>0</v>
      </c>
      <c r="C259" s="448"/>
      <c r="D259" s="448"/>
      <c r="E259" s="516"/>
      <c r="F259" s="446"/>
      <c r="G259" s="446"/>
      <c r="H259" s="448"/>
      <c r="I259" s="455">
        <v>0</v>
      </c>
      <c r="J259" s="452">
        <v>0</v>
      </c>
      <c r="K259" s="446"/>
      <c r="L259" s="448"/>
      <c r="N259" s="606" t="str">
        <f>_xlfn.IFNA(VLOOKUP(H259,Checks!$L$4:$L$15,1,FALSE),IF(H259="","",1))</f>
        <v/>
      </c>
    </row>
    <row r="260" spans="1:14" ht="15" customHeight="1">
      <c r="A260" s="626">
        <f t="shared" si="6"/>
        <v>253</v>
      </c>
      <c r="B260" s="626">
        <f t="shared" si="7"/>
        <v>0</v>
      </c>
      <c r="C260" s="448"/>
      <c r="D260" s="448"/>
      <c r="E260" s="516"/>
      <c r="F260" s="446"/>
      <c r="G260" s="446"/>
      <c r="H260" s="448"/>
      <c r="I260" s="455">
        <v>0</v>
      </c>
      <c r="J260" s="452">
        <v>0</v>
      </c>
      <c r="K260" s="446"/>
      <c r="L260" s="448"/>
      <c r="N260" s="606" t="str">
        <f>_xlfn.IFNA(VLOOKUP(H260,Checks!$L$4:$L$15,1,FALSE),IF(H260="","",1))</f>
        <v/>
      </c>
    </row>
    <row r="261" spans="1:14" ht="15" customHeight="1">
      <c r="A261" s="626">
        <f t="shared" si="6"/>
        <v>254</v>
      </c>
      <c r="B261" s="626">
        <f t="shared" si="7"/>
        <v>0</v>
      </c>
      <c r="C261" s="448"/>
      <c r="D261" s="448"/>
      <c r="E261" s="516"/>
      <c r="F261" s="446"/>
      <c r="G261" s="446"/>
      <c r="H261" s="448"/>
      <c r="I261" s="455">
        <v>0</v>
      </c>
      <c r="J261" s="452">
        <v>0</v>
      </c>
      <c r="K261" s="446"/>
      <c r="L261" s="448"/>
      <c r="N261" s="606" t="str">
        <f>_xlfn.IFNA(VLOOKUP(H261,Checks!$L$4:$L$15,1,FALSE),IF(H261="","",1))</f>
        <v/>
      </c>
    </row>
    <row r="262" spans="1:14" ht="15" customHeight="1">
      <c r="A262" s="626">
        <f t="shared" si="6"/>
        <v>255</v>
      </c>
      <c r="B262" s="626">
        <f t="shared" si="7"/>
        <v>0</v>
      </c>
      <c r="C262" s="448"/>
      <c r="D262" s="448"/>
      <c r="E262" s="516"/>
      <c r="F262" s="446"/>
      <c r="G262" s="446"/>
      <c r="H262" s="448"/>
      <c r="I262" s="455">
        <v>0</v>
      </c>
      <c r="J262" s="452">
        <v>0</v>
      </c>
      <c r="K262" s="446"/>
      <c r="L262" s="448"/>
      <c r="N262" s="606" t="str">
        <f>_xlfn.IFNA(VLOOKUP(H262,Checks!$L$4:$L$15,1,FALSE),IF(H262="","",1))</f>
        <v/>
      </c>
    </row>
    <row r="263" spans="1:14" ht="15" customHeight="1">
      <c r="A263" s="626">
        <f t="shared" si="6"/>
        <v>256</v>
      </c>
      <c r="B263" s="626">
        <f t="shared" si="7"/>
        <v>0</v>
      </c>
      <c r="C263" s="448"/>
      <c r="D263" s="448"/>
      <c r="E263" s="516"/>
      <c r="F263" s="446"/>
      <c r="G263" s="446"/>
      <c r="H263" s="448"/>
      <c r="I263" s="455">
        <v>0</v>
      </c>
      <c r="J263" s="452">
        <v>0</v>
      </c>
      <c r="K263" s="446"/>
      <c r="L263" s="448"/>
      <c r="N263" s="606" t="str">
        <f>_xlfn.IFNA(VLOOKUP(H263,Checks!$L$4:$L$15,1,FALSE),IF(H263="","",1))</f>
        <v/>
      </c>
    </row>
    <row r="264" spans="1:14" ht="15" customHeight="1">
      <c r="A264" s="626">
        <f t="shared" si="6"/>
        <v>257</v>
      </c>
      <c r="B264" s="626">
        <f t="shared" si="7"/>
        <v>0</v>
      </c>
      <c r="C264" s="448"/>
      <c r="D264" s="448"/>
      <c r="E264" s="516"/>
      <c r="F264" s="446"/>
      <c r="G264" s="446"/>
      <c r="H264" s="448"/>
      <c r="I264" s="455">
        <v>0</v>
      </c>
      <c r="J264" s="452">
        <v>0</v>
      </c>
      <c r="K264" s="446"/>
      <c r="L264" s="448"/>
      <c r="N264" s="606" t="str">
        <f>_xlfn.IFNA(VLOOKUP(H264,Checks!$L$4:$L$15,1,FALSE),IF(H264="","",1))</f>
        <v/>
      </c>
    </row>
    <row r="265" spans="1:14" ht="15" customHeight="1">
      <c r="A265" s="626">
        <f t="shared" si="6"/>
        <v>258</v>
      </c>
      <c r="B265" s="626">
        <f t="shared" si="7"/>
        <v>0</v>
      </c>
      <c r="C265" s="448"/>
      <c r="D265" s="448"/>
      <c r="E265" s="516"/>
      <c r="F265" s="446"/>
      <c r="G265" s="446"/>
      <c r="H265" s="448"/>
      <c r="I265" s="455">
        <v>0</v>
      </c>
      <c r="J265" s="452">
        <v>0</v>
      </c>
      <c r="K265" s="446"/>
      <c r="L265" s="448"/>
      <c r="N265" s="606" t="str">
        <f>_xlfn.IFNA(VLOOKUP(H265,Checks!$L$4:$L$15,1,FALSE),IF(H265="","",1))</f>
        <v/>
      </c>
    </row>
    <row r="266" spans="1:14" ht="15" customHeight="1">
      <c r="A266" s="626">
        <f t="shared" ref="A266:A329" si="8">A265+1</f>
        <v>259</v>
      </c>
      <c r="B266" s="626">
        <f t="shared" ref="B266:B329" si="9">$B$8</f>
        <v>0</v>
      </c>
      <c r="C266" s="448"/>
      <c r="D266" s="448"/>
      <c r="E266" s="516"/>
      <c r="F266" s="446"/>
      <c r="G266" s="446"/>
      <c r="H266" s="448"/>
      <c r="I266" s="455">
        <v>0</v>
      </c>
      <c r="J266" s="452">
        <v>0</v>
      </c>
      <c r="K266" s="446"/>
      <c r="L266" s="448"/>
      <c r="N266" s="606" t="str">
        <f>_xlfn.IFNA(VLOOKUP(H266,Checks!$L$4:$L$15,1,FALSE),IF(H266="","",1))</f>
        <v/>
      </c>
    </row>
    <row r="267" spans="1:14" ht="15" customHeight="1">
      <c r="A267" s="626">
        <f t="shared" si="8"/>
        <v>260</v>
      </c>
      <c r="B267" s="626">
        <f t="shared" si="9"/>
        <v>0</v>
      </c>
      <c r="C267" s="448"/>
      <c r="D267" s="448"/>
      <c r="E267" s="516"/>
      <c r="F267" s="446"/>
      <c r="G267" s="446"/>
      <c r="H267" s="448"/>
      <c r="I267" s="455">
        <v>0</v>
      </c>
      <c r="J267" s="452">
        <v>0</v>
      </c>
      <c r="K267" s="446"/>
      <c r="L267" s="448"/>
      <c r="N267" s="606" t="str">
        <f>_xlfn.IFNA(VLOOKUP(H267,Checks!$L$4:$L$15,1,FALSE),IF(H267="","",1))</f>
        <v/>
      </c>
    </row>
    <row r="268" spans="1:14" ht="15" customHeight="1">
      <c r="A268" s="626">
        <f t="shared" si="8"/>
        <v>261</v>
      </c>
      <c r="B268" s="626">
        <f t="shared" si="9"/>
        <v>0</v>
      </c>
      <c r="C268" s="448"/>
      <c r="D268" s="448"/>
      <c r="E268" s="516"/>
      <c r="F268" s="446"/>
      <c r="G268" s="446"/>
      <c r="H268" s="448"/>
      <c r="I268" s="455">
        <v>0</v>
      </c>
      <c r="J268" s="452">
        <v>0</v>
      </c>
      <c r="K268" s="446"/>
      <c r="L268" s="448"/>
      <c r="N268" s="606" t="str">
        <f>_xlfn.IFNA(VLOOKUP(H268,Checks!$L$4:$L$15,1,FALSE),IF(H268="","",1))</f>
        <v/>
      </c>
    </row>
    <row r="269" spans="1:14" ht="15" customHeight="1">
      <c r="A269" s="626">
        <f t="shared" si="8"/>
        <v>262</v>
      </c>
      <c r="B269" s="626">
        <f t="shared" si="9"/>
        <v>0</v>
      </c>
      <c r="C269" s="448"/>
      <c r="D269" s="448"/>
      <c r="E269" s="516"/>
      <c r="F269" s="446"/>
      <c r="G269" s="446"/>
      <c r="H269" s="448"/>
      <c r="I269" s="455">
        <v>0</v>
      </c>
      <c r="J269" s="452">
        <v>0</v>
      </c>
      <c r="K269" s="446"/>
      <c r="L269" s="448"/>
      <c r="N269" s="606" t="str">
        <f>_xlfn.IFNA(VLOOKUP(H269,Checks!$L$4:$L$15,1,FALSE),IF(H269="","",1))</f>
        <v/>
      </c>
    </row>
    <row r="270" spans="1:14" ht="15" customHeight="1">
      <c r="A270" s="626">
        <f t="shared" si="8"/>
        <v>263</v>
      </c>
      <c r="B270" s="626">
        <f t="shared" si="9"/>
        <v>0</v>
      </c>
      <c r="C270" s="448"/>
      <c r="D270" s="448"/>
      <c r="E270" s="516"/>
      <c r="F270" s="446"/>
      <c r="G270" s="446"/>
      <c r="H270" s="448"/>
      <c r="I270" s="455">
        <v>0</v>
      </c>
      <c r="J270" s="452">
        <v>0</v>
      </c>
      <c r="K270" s="446"/>
      <c r="L270" s="448"/>
      <c r="N270" s="606" t="str">
        <f>_xlfn.IFNA(VLOOKUP(H270,Checks!$L$4:$L$15,1,FALSE),IF(H270="","",1))</f>
        <v/>
      </c>
    </row>
    <row r="271" spans="1:14" ht="15" customHeight="1">
      <c r="A271" s="626">
        <f t="shared" si="8"/>
        <v>264</v>
      </c>
      <c r="B271" s="626">
        <f t="shared" si="9"/>
        <v>0</v>
      </c>
      <c r="C271" s="448"/>
      <c r="D271" s="448"/>
      <c r="E271" s="516"/>
      <c r="F271" s="446"/>
      <c r="G271" s="446"/>
      <c r="H271" s="448"/>
      <c r="I271" s="455">
        <v>0</v>
      </c>
      <c r="J271" s="452">
        <v>0</v>
      </c>
      <c r="K271" s="446"/>
      <c r="L271" s="448"/>
      <c r="N271" s="606" t="str">
        <f>_xlfn.IFNA(VLOOKUP(H271,Checks!$L$4:$L$15,1,FALSE),IF(H271="","",1))</f>
        <v/>
      </c>
    </row>
    <row r="272" spans="1:14" ht="15" customHeight="1">
      <c r="A272" s="626">
        <f t="shared" si="8"/>
        <v>265</v>
      </c>
      <c r="B272" s="626">
        <f t="shared" si="9"/>
        <v>0</v>
      </c>
      <c r="C272" s="448"/>
      <c r="D272" s="448"/>
      <c r="E272" s="516"/>
      <c r="F272" s="446"/>
      <c r="G272" s="446"/>
      <c r="H272" s="448"/>
      <c r="I272" s="455">
        <v>0</v>
      </c>
      <c r="J272" s="452">
        <v>0</v>
      </c>
      <c r="K272" s="446"/>
      <c r="L272" s="448"/>
      <c r="N272" s="606" t="str">
        <f>_xlfn.IFNA(VLOOKUP(H272,Checks!$L$4:$L$15,1,FALSE),IF(H272="","",1))</f>
        <v/>
      </c>
    </row>
    <row r="273" spans="1:14" ht="15" customHeight="1">
      <c r="A273" s="626">
        <f t="shared" si="8"/>
        <v>266</v>
      </c>
      <c r="B273" s="626">
        <f t="shared" si="9"/>
        <v>0</v>
      </c>
      <c r="C273" s="448"/>
      <c r="D273" s="448"/>
      <c r="E273" s="516"/>
      <c r="F273" s="446"/>
      <c r="G273" s="446"/>
      <c r="H273" s="448"/>
      <c r="I273" s="455">
        <v>0</v>
      </c>
      <c r="J273" s="452">
        <v>0</v>
      </c>
      <c r="K273" s="446"/>
      <c r="L273" s="448"/>
      <c r="N273" s="606" t="str">
        <f>_xlfn.IFNA(VLOOKUP(H273,Checks!$L$4:$L$15,1,FALSE),IF(H273="","",1))</f>
        <v/>
      </c>
    </row>
    <row r="274" spans="1:14" ht="15" customHeight="1">
      <c r="A274" s="626">
        <f t="shared" si="8"/>
        <v>267</v>
      </c>
      <c r="B274" s="626">
        <f t="shared" si="9"/>
        <v>0</v>
      </c>
      <c r="C274" s="448"/>
      <c r="D274" s="448"/>
      <c r="E274" s="516"/>
      <c r="F274" s="446"/>
      <c r="G274" s="446"/>
      <c r="H274" s="448"/>
      <c r="I274" s="455">
        <v>0</v>
      </c>
      <c r="J274" s="452">
        <v>0</v>
      </c>
      <c r="K274" s="446"/>
      <c r="L274" s="448"/>
      <c r="N274" s="606" t="str">
        <f>_xlfn.IFNA(VLOOKUP(H274,Checks!$L$4:$L$15,1,FALSE),IF(H274="","",1))</f>
        <v/>
      </c>
    </row>
    <row r="275" spans="1:14" ht="15" customHeight="1">
      <c r="A275" s="626">
        <f t="shared" si="8"/>
        <v>268</v>
      </c>
      <c r="B275" s="626">
        <f t="shared" si="9"/>
        <v>0</v>
      </c>
      <c r="C275" s="448"/>
      <c r="D275" s="448"/>
      <c r="E275" s="516"/>
      <c r="F275" s="446"/>
      <c r="G275" s="446"/>
      <c r="H275" s="448"/>
      <c r="I275" s="455">
        <v>0</v>
      </c>
      <c r="J275" s="452">
        <v>0</v>
      </c>
      <c r="K275" s="446"/>
      <c r="L275" s="448"/>
      <c r="N275" s="606" t="str">
        <f>_xlfn.IFNA(VLOOKUP(H275,Checks!$L$4:$L$15,1,FALSE),IF(H275="","",1))</f>
        <v/>
      </c>
    </row>
    <row r="276" spans="1:14" ht="15" customHeight="1">
      <c r="A276" s="626">
        <f t="shared" si="8"/>
        <v>269</v>
      </c>
      <c r="B276" s="626">
        <f t="shared" si="9"/>
        <v>0</v>
      </c>
      <c r="C276" s="448"/>
      <c r="D276" s="448"/>
      <c r="E276" s="516"/>
      <c r="F276" s="446"/>
      <c r="G276" s="446"/>
      <c r="H276" s="448"/>
      <c r="I276" s="455">
        <v>0</v>
      </c>
      <c r="J276" s="452">
        <v>0</v>
      </c>
      <c r="K276" s="446"/>
      <c r="L276" s="448"/>
      <c r="N276" s="606" t="str">
        <f>_xlfn.IFNA(VLOOKUP(H276,Checks!$L$4:$L$15,1,FALSE),IF(H276="","",1))</f>
        <v/>
      </c>
    </row>
    <row r="277" spans="1:14" ht="15" customHeight="1">
      <c r="A277" s="626">
        <f t="shared" si="8"/>
        <v>270</v>
      </c>
      <c r="B277" s="626">
        <f t="shared" si="9"/>
        <v>0</v>
      </c>
      <c r="C277" s="448"/>
      <c r="D277" s="448"/>
      <c r="E277" s="516"/>
      <c r="F277" s="446"/>
      <c r="G277" s="446"/>
      <c r="H277" s="448"/>
      <c r="I277" s="455">
        <v>0</v>
      </c>
      <c r="J277" s="452">
        <v>0</v>
      </c>
      <c r="K277" s="446"/>
      <c r="L277" s="448"/>
      <c r="N277" s="606" t="str">
        <f>_xlfn.IFNA(VLOOKUP(H277,Checks!$L$4:$L$15,1,FALSE),IF(H277="","",1))</f>
        <v/>
      </c>
    </row>
    <row r="278" spans="1:14" ht="15" customHeight="1">
      <c r="A278" s="626">
        <f t="shared" si="8"/>
        <v>271</v>
      </c>
      <c r="B278" s="626">
        <f t="shared" si="9"/>
        <v>0</v>
      </c>
      <c r="C278" s="448"/>
      <c r="D278" s="448"/>
      <c r="E278" s="516"/>
      <c r="F278" s="446"/>
      <c r="G278" s="446"/>
      <c r="H278" s="448"/>
      <c r="I278" s="455">
        <v>0</v>
      </c>
      <c r="J278" s="452">
        <v>0</v>
      </c>
      <c r="K278" s="446"/>
      <c r="L278" s="448"/>
      <c r="N278" s="606" t="str">
        <f>_xlfn.IFNA(VLOOKUP(H278,Checks!$L$4:$L$15,1,FALSE),IF(H278="","",1))</f>
        <v/>
      </c>
    </row>
    <row r="279" spans="1:14" ht="15" customHeight="1">
      <c r="A279" s="626">
        <f t="shared" si="8"/>
        <v>272</v>
      </c>
      <c r="B279" s="626">
        <f t="shared" si="9"/>
        <v>0</v>
      </c>
      <c r="C279" s="448"/>
      <c r="D279" s="448"/>
      <c r="E279" s="516"/>
      <c r="F279" s="446"/>
      <c r="G279" s="446"/>
      <c r="H279" s="448"/>
      <c r="I279" s="455">
        <v>0</v>
      </c>
      <c r="J279" s="452">
        <v>0</v>
      </c>
      <c r="K279" s="446"/>
      <c r="L279" s="448"/>
      <c r="N279" s="606" t="str">
        <f>_xlfn.IFNA(VLOOKUP(H279,Checks!$L$4:$L$15,1,FALSE),IF(H279="","",1))</f>
        <v/>
      </c>
    </row>
    <row r="280" spans="1:14" ht="15" customHeight="1">
      <c r="A280" s="626">
        <f t="shared" si="8"/>
        <v>273</v>
      </c>
      <c r="B280" s="626">
        <f t="shared" si="9"/>
        <v>0</v>
      </c>
      <c r="C280" s="448"/>
      <c r="D280" s="448"/>
      <c r="E280" s="516"/>
      <c r="F280" s="446"/>
      <c r="G280" s="446"/>
      <c r="H280" s="448"/>
      <c r="I280" s="455">
        <v>0</v>
      </c>
      <c r="J280" s="452">
        <v>0</v>
      </c>
      <c r="K280" s="446"/>
      <c r="L280" s="448"/>
      <c r="N280" s="606" t="str">
        <f>_xlfn.IFNA(VLOOKUP(H280,Checks!$L$4:$L$15,1,FALSE),IF(H280="","",1))</f>
        <v/>
      </c>
    </row>
    <row r="281" spans="1:14" ht="15" customHeight="1">
      <c r="A281" s="626">
        <f t="shared" si="8"/>
        <v>274</v>
      </c>
      <c r="B281" s="626">
        <f t="shared" si="9"/>
        <v>0</v>
      </c>
      <c r="C281" s="448"/>
      <c r="D281" s="448"/>
      <c r="E281" s="516"/>
      <c r="F281" s="446"/>
      <c r="G281" s="446"/>
      <c r="H281" s="448"/>
      <c r="I281" s="455">
        <v>0</v>
      </c>
      <c r="J281" s="452">
        <v>0</v>
      </c>
      <c r="K281" s="446"/>
      <c r="L281" s="448"/>
      <c r="N281" s="606" t="str">
        <f>_xlfn.IFNA(VLOOKUP(H281,Checks!$L$4:$L$15,1,FALSE),IF(H281="","",1))</f>
        <v/>
      </c>
    </row>
    <row r="282" spans="1:14" ht="15" customHeight="1">
      <c r="A282" s="626">
        <f t="shared" si="8"/>
        <v>275</v>
      </c>
      <c r="B282" s="626">
        <f t="shared" si="9"/>
        <v>0</v>
      </c>
      <c r="C282" s="448"/>
      <c r="D282" s="448"/>
      <c r="E282" s="516"/>
      <c r="F282" s="446"/>
      <c r="G282" s="446"/>
      <c r="H282" s="448"/>
      <c r="I282" s="455">
        <v>0</v>
      </c>
      <c r="J282" s="452">
        <v>0</v>
      </c>
      <c r="K282" s="446"/>
      <c r="L282" s="448"/>
      <c r="N282" s="606" t="str">
        <f>_xlfn.IFNA(VLOOKUP(H282,Checks!$L$4:$L$15,1,FALSE),IF(H282="","",1))</f>
        <v/>
      </c>
    </row>
    <row r="283" spans="1:14" ht="15" customHeight="1">
      <c r="A283" s="626">
        <f t="shared" si="8"/>
        <v>276</v>
      </c>
      <c r="B283" s="626">
        <f t="shared" si="9"/>
        <v>0</v>
      </c>
      <c r="C283" s="448"/>
      <c r="D283" s="448"/>
      <c r="E283" s="516"/>
      <c r="F283" s="446"/>
      <c r="G283" s="446"/>
      <c r="H283" s="448"/>
      <c r="I283" s="455">
        <v>0</v>
      </c>
      <c r="J283" s="452">
        <v>0</v>
      </c>
      <c r="K283" s="446"/>
      <c r="L283" s="448"/>
      <c r="N283" s="606" t="str">
        <f>_xlfn.IFNA(VLOOKUP(H283,Checks!$L$4:$L$15,1,FALSE),IF(H283="","",1))</f>
        <v/>
      </c>
    </row>
    <row r="284" spans="1:14" ht="15" customHeight="1">
      <c r="A284" s="626">
        <f t="shared" si="8"/>
        <v>277</v>
      </c>
      <c r="B284" s="626">
        <f t="shared" si="9"/>
        <v>0</v>
      </c>
      <c r="C284" s="448"/>
      <c r="D284" s="448"/>
      <c r="E284" s="516"/>
      <c r="F284" s="446"/>
      <c r="G284" s="446"/>
      <c r="H284" s="448"/>
      <c r="I284" s="455">
        <v>0</v>
      </c>
      <c r="J284" s="452">
        <v>0</v>
      </c>
      <c r="K284" s="446"/>
      <c r="L284" s="448"/>
      <c r="N284" s="606" t="str">
        <f>_xlfn.IFNA(VLOOKUP(H284,Checks!$L$4:$L$15,1,FALSE),IF(H284="","",1))</f>
        <v/>
      </c>
    </row>
    <row r="285" spans="1:14" ht="15" customHeight="1">
      <c r="A285" s="626">
        <f t="shared" si="8"/>
        <v>278</v>
      </c>
      <c r="B285" s="626">
        <f t="shared" si="9"/>
        <v>0</v>
      </c>
      <c r="C285" s="448"/>
      <c r="D285" s="448"/>
      <c r="E285" s="516"/>
      <c r="F285" s="446"/>
      <c r="G285" s="446"/>
      <c r="H285" s="448"/>
      <c r="I285" s="455">
        <v>0</v>
      </c>
      <c r="J285" s="452">
        <v>0</v>
      </c>
      <c r="K285" s="446"/>
      <c r="L285" s="448"/>
      <c r="N285" s="606" t="str">
        <f>_xlfn.IFNA(VLOOKUP(H285,Checks!$L$4:$L$15,1,FALSE),IF(H285="","",1))</f>
        <v/>
      </c>
    </row>
    <row r="286" spans="1:14" ht="15" customHeight="1">
      <c r="A286" s="626">
        <f t="shared" si="8"/>
        <v>279</v>
      </c>
      <c r="B286" s="626">
        <f t="shared" si="9"/>
        <v>0</v>
      </c>
      <c r="C286" s="448"/>
      <c r="D286" s="448"/>
      <c r="E286" s="516"/>
      <c r="F286" s="446"/>
      <c r="G286" s="446"/>
      <c r="H286" s="448"/>
      <c r="I286" s="455">
        <v>0</v>
      </c>
      <c r="J286" s="452">
        <v>0</v>
      </c>
      <c r="K286" s="446"/>
      <c r="L286" s="448"/>
      <c r="N286" s="606" t="str">
        <f>_xlfn.IFNA(VLOOKUP(H286,Checks!$L$4:$L$15,1,FALSE),IF(H286="","",1))</f>
        <v/>
      </c>
    </row>
    <row r="287" spans="1:14" ht="15" customHeight="1">
      <c r="A287" s="626">
        <f t="shared" si="8"/>
        <v>280</v>
      </c>
      <c r="B287" s="626">
        <f t="shared" si="9"/>
        <v>0</v>
      </c>
      <c r="C287" s="448"/>
      <c r="D287" s="448"/>
      <c r="E287" s="516"/>
      <c r="F287" s="446"/>
      <c r="G287" s="446"/>
      <c r="H287" s="448"/>
      <c r="I287" s="455">
        <v>0</v>
      </c>
      <c r="J287" s="452">
        <v>0</v>
      </c>
      <c r="K287" s="446"/>
      <c r="L287" s="448"/>
      <c r="N287" s="606" t="str">
        <f>_xlfn.IFNA(VLOOKUP(H287,Checks!$L$4:$L$15,1,FALSE),IF(H287="","",1))</f>
        <v/>
      </c>
    </row>
    <row r="288" spans="1:14" ht="15" customHeight="1">
      <c r="A288" s="626">
        <f t="shared" si="8"/>
        <v>281</v>
      </c>
      <c r="B288" s="626">
        <f t="shared" si="9"/>
        <v>0</v>
      </c>
      <c r="C288" s="448"/>
      <c r="D288" s="448"/>
      <c r="E288" s="516"/>
      <c r="F288" s="446"/>
      <c r="G288" s="446"/>
      <c r="H288" s="448"/>
      <c r="I288" s="455">
        <v>0</v>
      </c>
      <c r="J288" s="452">
        <v>0</v>
      </c>
      <c r="K288" s="446"/>
      <c r="L288" s="448"/>
      <c r="N288" s="606" t="str">
        <f>_xlfn.IFNA(VLOOKUP(H288,Checks!$L$4:$L$15,1,FALSE),IF(H288="","",1))</f>
        <v/>
      </c>
    </row>
    <row r="289" spans="1:14" ht="15" customHeight="1">
      <c r="A289" s="626">
        <f t="shared" si="8"/>
        <v>282</v>
      </c>
      <c r="B289" s="626">
        <f t="shared" si="9"/>
        <v>0</v>
      </c>
      <c r="C289" s="448"/>
      <c r="D289" s="448"/>
      <c r="E289" s="516"/>
      <c r="F289" s="446"/>
      <c r="G289" s="446"/>
      <c r="H289" s="448"/>
      <c r="I289" s="455">
        <v>0</v>
      </c>
      <c r="J289" s="452">
        <v>0</v>
      </c>
      <c r="K289" s="446"/>
      <c r="L289" s="448"/>
      <c r="N289" s="606" t="str">
        <f>_xlfn.IFNA(VLOOKUP(H289,Checks!$L$4:$L$15,1,FALSE),IF(H289="","",1))</f>
        <v/>
      </c>
    </row>
    <row r="290" spans="1:14" ht="15" customHeight="1">
      <c r="A290" s="626">
        <f t="shared" si="8"/>
        <v>283</v>
      </c>
      <c r="B290" s="626">
        <f t="shared" si="9"/>
        <v>0</v>
      </c>
      <c r="C290" s="448"/>
      <c r="D290" s="448"/>
      <c r="E290" s="516"/>
      <c r="F290" s="446"/>
      <c r="G290" s="446"/>
      <c r="H290" s="448"/>
      <c r="I290" s="455">
        <v>0</v>
      </c>
      <c r="J290" s="452">
        <v>0</v>
      </c>
      <c r="K290" s="446"/>
      <c r="L290" s="448"/>
      <c r="N290" s="606" t="str">
        <f>_xlfn.IFNA(VLOOKUP(H290,Checks!$L$4:$L$15,1,FALSE),IF(H290="","",1))</f>
        <v/>
      </c>
    </row>
    <row r="291" spans="1:14" ht="15" customHeight="1">
      <c r="A291" s="626">
        <f t="shared" si="8"/>
        <v>284</v>
      </c>
      <c r="B291" s="626">
        <f t="shared" si="9"/>
        <v>0</v>
      </c>
      <c r="C291" s="448"/>
      <c r="D291" s="448"/>
      <c r="E291" s="516"/>
      <c r="F291" s="446"/>
      <c r="G291" s="446"/>
      <c r="H291" s="448"/>
      <c r="I291" s="455">
        <v>0</v>
      </c>
      <c r="J291" s="452">
        <v>0</v>
      </c>
      <c r="K291" s="446"/>
      <c r="L291" s="448"/>
      <c r="N291" s="606" t="str">
        <f>_xlfn.IFNA(VLOOKUP(H291,Checks!$L$4:$L$15,1,FALSE),IF(H291="","",1))</f>
        <v/>
      </c>
    </row>
    <row r="292" spans="1:14" ht="15" customHeight="1">
      <c r="A292" s="626">
        <f t="shared" si="8"/>
        <v>285</v>
      </c>
      <c r="B292" s="626">
        <f t="shared" si="9"/>
        <v>0</v>
      </c>
      <c r="C292" s="448"/>
      <c r="D292" s="448"/>
      <c r="E292" s="516"/>
      <c r="F292" s="446"/>
      <c r="G292" s="446"/>
      <c r="H292" s="448"/>
      <c r="I292" s="455">
        <v>0</v>
      </c>
      <c r="J292" s="452">
        <v>0</v>
      </c>
      <c r="K292" s="446"/>
      <c r="L292" s="448"/>
      <c r="N292" s="606" t="str">
        <f>_xlfn.IFNA(VLOOKUP(H292,Checks!$L$4:$L$15,1,FALSE),IF(H292="","",1))</f>
        <v/>
      </c>
    </row>
    <row r="293" spans="1:14" ht="15" customHeight="1">
      <c r="A293" s="626">
        <f t="shared" si="8"/>
        <v>286</v>
      </c>
      <c r="B293" s="626">
        <f t="shared" si="9"/>
        <v>0</v>
      </c>
      <c r="C293" s="448"/>
      <c r="D293" s="448"/>
      <c r="E293" s="516"/>
      <c r="F293" s="446"/>
      <c r="G293" s="446"/>
      <c r="H293" s="448"/>
      <c r="I293" s="455">
        <v>0</v>
      </c>
      <c r="J293" s="452">
        <v>0</v>
      </c>
      <c r="K293" s="446"/>
      <c r="L293" s="448"/>
      <c r="N293" s="606" t="str">
        <f>_xlfn.IFNA(VLOOKUP(H293,Checks!$L$4:$L$15,1,FALSE),IF(H293="","",1))</f>
        <v/>
      </c>
    </row>
    <row r="294" spans="1:14" ht="15" customHeight="1">
      <c r="A294" s="626">
        <f t="shared" si="8"/>
        <v>287</v>
      </c>
      <c r="B294" s="626">
        <f t="shared" si="9"/>
        <v>0</v>
      </c>
      <c r="C294" s="448"/>
      <c r="D294" s="448"/>
      <c r="E294" s="516"/>
      <c r="F294" s="446"/>
      <c r="G294" s="446"/>
      <c r="H294" s="448"/>
      <c r="I294" s="455">
        <v>0</v>
      </c>
      <c r="J294" s="452">
        <v>0</v>
      </c>
      <c r="K294" s="446"/>
      <c r="L294" s="448"/>
      <c r="N294" s="606" t="str">
        <f>_xlfn.IFNA(VLOOKUP(H294,Checks!$L$4:$L$15,1,FALSE),IF(H294="","",1))</f>
        <v/>
      </c>
    </row>
    <row r="295" spans="1:14" ht="15" customHeight="1">
      <c r="A295" s="626">
        <f t="shared" si="8"/>
        <v>288</v>
      </c>
      <c r="B295" s="626">
        <f t="shared" si="9"/>
        <v>0</v>
      </c>
      <c r="C295" s="448"/>
      <c r="D295" s="448"/>
      <c r="E295" s="516"/>
      <c r="F295" s="446"/>
      <c r="G295" s="446"/>
      <c r="H295" s="448"/>
      <c r="I295" s="455">
        <v>0</v>
      </c>
      <c r="J295" s="452">
        <v>0</v>
      </c>
      <c r="K295" s="446"/>
      <c r="L295" s="448"/>
      <c r="N295" s="606" t="str">
        <f>_xlfn.IFNA(VLOOKUP(H295,Checks!$L$4:$L$15,1,FALSE),IF(H295="","",1))</f>
        <v/>
      </c>
    </row>
    <row r="296" spans="1:14" ht="15" customHeight="1">
      <c r="A296" s="626">
        <f t="shared" si="8"/>
        <v>289</v>
      </c>
      <c r="B296" s="626">
        <f t="shared" si="9"/>
        <v>0</v>
      </c>
      <c r="C296" s="448"/>
      <c r="D296" s="448"/>
      <c r="E296" s="516"/>
      <c r="F296" s="446"/>
      <c r="G296" s="446"/>
      <c r="H296" s="448"/>
      <c r="I296" s="455">
        <v>0</v>
      </c>
      <c r="J296" s="452">
        <v>0</v>
      </c>
      <c r="K296" s="446"/>
      <c r="L296" s="448"/>
      <c r="N296" s="606" t="str">
        <f>_xlfn.IFNA(VLOOKUP(H296,Checks!$L$4:$L$15,1,FALSE),IF(H296="","",1))</f>
        <v/>
      </c>
    </row>
    <row r="297" spans="1:14" ht="15" customHeight="1">
      <c r="A297" s="626">
        <f t="shared" si="8"/>
        <v>290</v>
      </c>
      <c r="B297" s="626">
        <f t="shared" si="9"/>
        <v>0</v>
      </c>
      <c r="C297" s="448"/>
      <c r="D297" s="448"/>
      <c r="E297" s="516"/>
      <c r="F297" s="446"/>
      <c r="G297" s="446"/>
      <c r="H297" s="448"/>
      <c r="I297" s="455">
        <v>0</v>
      </c>
      <c r="J297" s="452">
        <v>0</v>
      </c>
      <c r="K297" s="446"/>
      <c r="L297" s="448"/>
      <c r="N297" s="606" t="str">
        <f>_xlfn.IFNA(VLOOKUP(H297,Checks!$L$4:$L$15,1,FALSE),IF(H297="","",1))</f>
        <v/>
      </c>
    </row>
    <row r="298" spans="1:14" ht="15" customHeight="1">
      <c r="A298" s="626">
        <f t="shared" si="8"/>
        <v>291</v>
      </c>
      <c r="B298" s="626">
        <f t="shared" si="9"/>
        <v>0</v>
      </c>
      <c r="C298" s="448"/>
      <c r="D298" s="448"/>
      <c r="E298" s="516"/>
      <c r="F298" s="446"/>
      <c r="G298" s="446"/>
      <c r="H298" s="448"/>
      <c r="I298" s="455">
        <v>0</v>
      </c>
      <c r="J298" s="452">
        <v>0</v>
      </c>
      <c r="K298" s="446"/>
      <c r="L298" s="448"/>
      <c r="N298" s="606" t="str">
        <f>_xlfn.IFNA(VLOOKUP(H298,Checks!$L$4:$L$15,1,FALSE),IF(H298="","",1))</f>
        <v/>
      </c>
    </row>
    <row r="299" spans="1:14" ht="15" customHeight="1">
      <c r="A299" s="626">
        <f t="shared" si="8"/>
        <v>292</v>
      </c>
      <c r="B299" s="626">
        <f t="shared" si="9"/>
        <v>0</v>
      </c>
      <c r="C299" s="448"/>
      <c r="D299" s="448"/>
      <c r="E299" s="516"/>
      <c r="F299" s="446"/>
      <c r="G299" s="446"/>
      <c r="H299" s="448"/>
      <c r="I299" s="455">
        <v>0</v>
      </c>
      <c r="J299" s="452">
        <v>0</v>
      </c>
      <c r="K299" s="446"/>
      <c r="L299" s="448"/>
      <c r="N299" s="606" t="str">
        <f>_xlfn.IFNA(VLOOKUP(H299,Checks!$L$4:$L$15,1,FALSE),IF(H299="","",1))</f>
        <v/>
      </c>
    </row>
    <row r="300" spans="1:14" ht="15" customHeight="1">
      <c r="A300" s="626">
        <f t="shared" si="8"/>
        <v>293</v>
      </c>
      <c r="B300" s="626">
        <f t="shared" si="9"/>
        <v>0</v>
      </c>
      <c r="C300" s="448"/>
      <c r="D300" s="448"/>
      <c r="E300" s="516"/>
      <c r="F300" s="446"/>
      <c r="G300" s="446"/>
      <c r="H300" s="448"/>
      <c r="I300" s="455">
        <v>0</v>
      </c>
      <c r="J300" s="452">
        <v>0</v>
      </c>
      <c r="K300" s="446"/>
      <c r="L300" s="448"/>
      <c r="N300" s="606" t="str">
        <f>_xlfn.IFNA(VLOOKUP(H300,Checks!$L$4:$L$15,1,FALSE),IF(H300="","",1))</f>
        <v/>
      </c>
    </row>
    <row r="301" spans="1:14" ht="15" customHeight="1">
      <c r="A301" s="626">
        <f t="shared" si="8"/>
        <v>294</v>
      </c>
      <c r="B301" s="626">
        <f t="shared" si="9"/>
        <v>0</v>
      </c>
      <c r="C301" s="448"/>
      <c r="D301" s="448"/>
      <c r="E301" s="516"/>
      <c r="F301" s="446"/>
      <c r="G301" s="446"/>
      <c r="H301" s="448"/>
      <c r="I301" s="455">
        <v>0</v>
      </c>
      <c r="J301" s="452">
        <v>0</v>
      </c>
      <c r="K301" s="446"/>
      <c r="L301" s="448"/>
      <c r="N301" s="606" t="str">
        <f>_xlfn.IFNA(VLOOKUP(H301,Checks!$L$4:$L$15,1,FALSE),IF(H301="","",1))</f>
        <v/>
      </c>
    </row>
    <row r="302" spans="1:14" ht="15" customHeight="1">
      <c r="A302" s="626">
        <f t="shared" si="8"/>
        <v>295</v>
      </c>
      <c r="B302" s="626">
        <f t="shared" si="9"/>
        <v>0</v>
      </c>
      <c r="C302" s="448"/>
      <c r="D302" s="448"/>
      <c r="E302" s="516"/>
      <c r="F302" s="446"/>
      <c r="G302" s="446"/>
      <c r="H302" s="448"/>
      <c r="I302" s="455">
        <v>0</v>
      </c>
      <c r="J302" s="452">
        <v>0</v>
      </c>
      <c r="K302" s="446"/>
      <c r="L302" s="448"/>
      <c r="N302" s="606" t="str">
        <f>_xlfn.IFNA(VLOOKUP(H302,Checks!$L$4:$L$15,1,FALSE),IF(H302="","",1))</f>
        <v/>
      </c>
    </row>
    <row r="303" spans="1:14" ht="15" customHeight="1">
      <c r="A303" s="626">
        <f t="shared" si="8"/>
        <v>296</v>
      </c>
      <c r="B303" s="626">
        <f t="shared" si="9"/>
        <v>0</v>
      </c>
      <c r="C303" s="448"/>
      <c r="D303" s="448"/>
      <c r="E303" s="516"/>
      <c r="F303" s="446"/>
      <c r="G303" s="446"/>
      <c r="H303" s="448"/>
      <c r="I303" s="455">
        <v>0</v>
      </c>
      <c r="J303" s="452">
        <v>0</v>
      </c>
      <c r="K303" s="446"/>
      <c r="L303" s="448"/>
      <c r="N303" s="606" t="str">
        <f>_xlfn.IFNA(VLOOKUP(H303,Checks!$L$4:$L$15,1,FALSE),IF(H303="","",1))</f>
        <v/>
      </c>
    </row>
    <row r="304" spans="1:14" ht="15" customHeight="1">
      <c r="A304" s="626">
        <f t="shared" si="8"/>
        <v>297</v>
      </c>
      <c r="B304" s="626">
        <f t="shared" si="9"/>
        <v>0</v>
      </c>
      <c r="C304" s="448"/>
      <c r="D304" s="448"/>
      <c r="E304" s="516"/>
      <c r="F304" s="446"/>
      <c r="G304" s="446"/>
      <c r="H304" s="448"/>
      <c r="I304" s="455">
        <v>0</v>
      </c>
      <c r="J304" s="452">
        <v>0</v>
      </c>
      <c r="K304" s="446"/>
      <c r="L304" s="448"/>
      <c r="N304" s="606" t="str">
        <f>_xlfn.IFNA(VLOOKUP(H304,Checks!$L$4:$L$15,1,FALSE),IF(H304="","",1))</f>
        <v/>
      </c>
    </row>
    <row r="305" spans="1:14" ht="15" customHeight="1">
      <c r="A305" s="626">
        <f t="shared" si="8"/>
        <v>298</v>
      </c>
      <c r="B305" s="626">
        <f t="shared" si="9"/>
        <v>0</v>
      </c>
      <c r="C305" s="448"/>
      <c r="D305" s="448"/>
      <c r="E305" s="516"/>
      <c r="F305" s="446"/>
      <c r="G305" s="446"/>
      <c r="H305" s="448"/>
      <c r="I305" s="455">
        <v>0</v>
      </c>
      <c r="J305" s="452">
        <v>0</v>
      </c>
      <c r="K305" s="446"/>
      <c r="L305" s="448"/>
      <c r="N305" s="606" t="str">
        <f>_xlfn.IFNA(VLOOKUP(H305,Checks!$L$4:$L$15,1,FALSE),IF(H305="","",1))</f>
        <v/>
      </c>
    </row>
    <row r="306" spans="1:14" ht="15" customHeight="1">
      <c r="A306" s="626">
        <f t="shared" si="8"/>
        <v>299</v>
      </c>
      <c r="B306" s="626">
        <f t="shared" si="9"/>
        <v>0</v>
      </c>
      <c r="C306" s="448"/>
      <c r="D306" s="448"/>
      <c r="E306" s="516"/>
      <c r="F306" s="446"/>
      <c r="G306" s="446"/>
      <c r="H306" s="448"/>
      <c r="I306" s="455">
        <v>0</v>
      </c>
      <c r="J306" s="452">
        <v>0</v>
      </c>
      <c r="K306" s="446"/>
      <c r="L306" s="448"/>
      <c r="N306" s="606" t="str">
        <f>_xlfn.IFNA(VLOOKUP(H306,Checks!$L$4:$L$15,1,FALSE),IF(H306="","",1))</f>
        <v/>
      </c>
    </row>
    <row r="307" spans="1:14" ht="15" customHeight="1">
      <c r="A307" s="626">
        <f t="shared" si="8"/>
        <v>300</v>
      </c>
      <c r="B307" s="626">
        <f t="shared" si="9"/>
        <v>0</v>
      </c>
      <c r="C307" s="448"/>
      <c r="D307" s="448"/>
      <c r="E307" s="516"/>
      <c r="F307" s="446"/>
      <c r="G307" s="446"/>
      <c r="H307" s="448"/>
      <c r="I307" s="455">
        <v>0</v>
      </c>
      <c r="J307" s="452">
        <v>0</v>
      </c>
      <c r="K307" s="446"/>
      <c r="L307" s="448"/>
      <c r="N307" s="606" t="str">
        <f>_xlfn.IFNA(VLOOKUP(H307,Checks!$L$4:$L$15,1,FALSE),IF(H307="","",1))</f>
        <v/>
      </c>
    </row>
    <row r="308" spans="1:14" ht="15" customHeight="1">
      <c r="A308" s="626">
        <f t="shared" si="8"/>
        <v>301</v>
      </c>
      <c r="B308" s="626">
        <f t="shared" si="9"/>
        <v>0</v>
      </c>
      <c r="C308" s="448"/>
      <c r="D308" s="448"/>
      <c r="E308" s="516"/>
      <c r="F308" s="446"/>
      <c r="G308" s="446"/>
      <c r="H308" s="448"/>
      <c r="I308" s="455">
        <v>0</v>
      </c>
      <c r="J308" s="452">
        <v>0</v>
      </c>
      <c r="K308" s="446"/>
      <c r="L308" s="448"/>
      <c r="N308" s="606" t="str">
        <f>_xlfn.IFNA(VLOOKUP(H308,Checks!$L$4:$L$15,1,FALSE),IF(H308="","",1))</f>
        <v/>
      </c>
    </row>
    <row r="309" spans="1:14" ht="15" customHeight="1">
      <c r="A309" s="626">
        <f t="shared" si="8"/>
        <v>302</v>
      </c>
      <c r="B309" s="626">
        <f t="shared" si="9"/>
        <v>0</v>
      </c>
      <c r="C309" s="448"/>
      <c r="D309" s="448"/>
      <c r="E309" s="516"/>
      <c r="F309" s="446"/>
      <c r="G309" s="446"/>
      <c r="H309" s="448"/>
      <c r="I309" s="455">
        <v>0</v>
      </c>
      <c r="J309" s="452">
        <v>0</v>
      </c>
      <c r="K309" s="446"/>
      <c r="L309" s="448"/>
      <c r="N309" s="606" t="str">
        <f>_xlfn.IFNA(VLOOKUP(H309,Checks!$L$4:$L$15,1,FALSE),IF(H309="","",1))</f>
        <v/>
      </c>
    </row>
    <row r="310" spans="1:14" ht="15" customHeight="1">
      <c r="A310" s="626">
        <f t="shared" si="8"/>
        <v>303</v>
      </c>
      <c r="B310" s="626">
        <f t="shared" si="9"/>
        <v>0</v>
      </c>
      <c r="C310" s="448"/>
      <c r="D310" s="448"/>
      <c r="E310" s="516"/>
      <c r="F310" s="446"/>
      <c r="G310" s="446"/>
      <c r="H310" s="448"/>
      <c r="I310" s="455">
        <v>0</v>
      </c>
      <c r="J310" s="452">
        <v>0</v>
      </c>
      <c r="K310" s="446"/>
      <c r="L310" s="448"/>
      <c r="N310" s="606" t="str">
        <f>_xlfn.IFNA(VLOOKUP(H310,Checks!$L$4:$L$15,1,FALSE),IF(H310="","",1))</f>
        <v/>
      </c>
    </row>
    <row r="311" spans="1:14" ht="15" customHeight="1">
      <c r="A311" s="626">
        <f t="shared" si="8"/>
        <v>304</v>
      </c>
      <c r="B311" s="626">
        <f t="shared" si="9"/>
        <v>0</v>
      </c>
      <c r="C311" s="448"/>
      <c r="D311" s="448"/>
      <c r="E311" s="516"/>
      <c r="F311" s="446"/>
      <c r="G311" s="446"/>
      <c r="H311" s="448"/>
      <c r="I311" s="455">
        <v>0</v>
      </c>
      <c r="J311" s="452">
        <v>0</v>
      </c>
      <c r="K311" s="446"/>
      <c r="L311" s="448"/>
      <c r="N311" s="606" t="str">
        <f>_xlfn.IFNA(VLOOKUP(H311,Checks!$L$4:$L$15,1,FALSE),IF(H311="","",1))</f>
        <v/>
      </c>
    </row>
    <row r="312" spans="1:14" ht="15" customHeight="1">
      <c r="A312" s="626">
        <f t="shared" si="8"/>
        <v>305</v>
      </c>
      <c r="B312" s="626">
        <f t="shared" si="9"/>
        <v>0</v>
      </c>
      <c r="C312" s="448"/>
      <c r="D312" s="448"/>
      <c r="E312" s="516"/>
      <c r="F312" s="446"/>
      <c r="G312" s="446"/>
      <c r="H312" s="448"/>
      <c r="I312" s="455">
        <v>0</v>
      </c>
      <c r="J312" s="452">
        <v>0</v>
      </c>
      <c r="K312" s="446"/>
      <c r="L312" s="448"/>
      <c r="N312" s="606" t="str">
        <f>_xlfn.IFNA(VLOOKUP(H312,Checks!$L$4:$L$15,1,FALSE),IF(H312="","",1))</f>
        <v/>
      </c>
    </row>
    <row r="313" spans="1:14" ht="15" customHeight="1">
      <c r="A313" s="626">
        <f t="shared" si="8"/>
        <v>306</v>
      </c>
      <c r="B313" s="626">
        <f t="shared" si="9"/>
        <v>0</v>
      </c>
      <c r="C313" s="448"/>
      <c r="D313" s="448"/>
      <c r="E313" s="516"/>
      <c r="F313" s="446"/>
      <c r="G313" s="446"/>
      <c r="H313" s="448"/>
      <c r="I313" s="455">
        <v>0</v>
      </c>
      <c r="J313" s="452">
        <v>0</v>
      </c>
      <c r="K313" s="446"/>
      <c r="L313" s="448"/>
      <c r="N313" s="606" t="str">
        <f>_xlfn.IFNA(VLOOKUP(H313,Checks!$L$4:$L$15,1,FALSE),IF(H313="","",1))</f>
        <v/>
      </c>
    </row>
    <row r="314" spans="1:14" ht="15" customHeight="1">
      <c r="A314" s="626">
        <f t="shared" si="8"/>
        <v>307</v>
      </c>
      <c r="B314" s="626">
        <f t="shared" si="9"/>
        <v>0</v>
      </c>
      <c r="C314" s="448"/>
      <c r="D314" s="448"/>
      <c r="E314" s="516"/>
      <c r="F314" s="446"/>
      <c r="G314" s="446"/>
      <c r="H314" s="448"/>
      <c r="I314" s="455">
        <v>0</v>
      </c>
      <c r="J314" s="452">
        <v>0</v>
      </c>
      <c r="K314" s="446"/>
      <c r="L314" s="448"/>
      <c r="N314" s="606" t="str">
        <f>_xlfn.IFNA(VLOOKUP(H314,Checks!$L$4:$L$15,1,FALSE),IF(H314="","",1))</f>
        <v/>
      </c>
    </row>
    <row r="315" spans="1:14" ht="15" customHeight="1">
      <c r="A315" s="626">
        <f t="shared" si="8"/>
        <v>308</v>
      </c>
      <c r="B315" s="626">
        <f t="shared" si="9"/>
        <v>0</v>
      </c>
      <c r="C315" s="448"/>
      <c r="D315" s="448"/>
      <c r="E315" s="516"/>
      <c r="F315" s="446"/>
      <c r="G315" s="446"/>
      <c r="H315" s="448"/>
      <c r="I315" s="455">
        <v>0</v>
      </c>
      <c r="J315" s="452">
        <v>0</v>
      </c>
      <c r="K315" s="446"/>
      <c r="L315" s="448"/>
      <c r="N315" s="606" t="str">
        <f>_xlfn.IFNA(VLOOKUP(H315,Checks!$L$4:$L$15,1,FALSE),IF(H315="","",1))</f>
        <v/>
      </c>
    </row>
    <row r="316" spans="1:14" ht="15" customHeight="1">
      <c r="A316" s="626">
        <f t="shared" si="8"/>
        <v>309</v>
      </c>
      <c r="B316" s="626">
        <f t="shared" si="9"/>
        <v>0</v>
      </c>
      <c r="C316" s="448"/>
      <c r="D316" s="448"/>
      <c r="E316" s="516"/>
      <c r="F316" s="446"/>
      <c r="G316" s="446"/>
      <c r="H316" s="448"/>
      <c r="I316" s="455">
        <v>0</v>
      </c>
      <c r="J316" s="452">
        <v>0</v>
      </c>
      <c r="K316" s="446"/>
      <c r="L316" s="448"/>
      <c r="N316" s="606" t="str">
        <f>_xlfn.IFNA(VLOOKUP(H316,Checks!$L$4:$L$15,1,FALSE),IF(H316="","",1))</f>
        <v/>
      </c>
    </row>
    <row r="317" spans="1:14" ht="15" customHeight="1">
      <c r="A317" s="626">
        <f t="shared" si="8"/>
        <v>310</v>
      </c>
      <c r="B317" s="626">
        <f t="shared" si="9"/>
        <v>0</v>
      </c>
      <c r="C317" s="448"/>
      <c r="D317" s="448"/>
      <c r="E317" s="516"/>
      <c r="F317" s="446"/>
      <c r="G317" s="446"/>
      <c r="H317" s="448"/>
      <c r="I317" s="455">
        <v>0</v>
      </c>
      <c r="J317" s="452">
        <v>0</v>
      </c>
      <c r="K317" s="446"/>
      <c r="L317" s="448"/>
      <c r="N317" s="606" t="str">
        <f>_xlfn.IFNA(VLOOKUP(H317,Checks!$L$4:$L$15,1,FALSE),IF(H317="","",1))</f>
        <v/>
      </c>
    </row>
    <row r="318" spans="1:14" ht="15" customHeight="1">
      <c r="A318" s="626">
        <f t="shared" si="8"/>
        <v>311</v>
      </c>
      <c r="B318" s="626">
        <f t="shared" si="9"/>
        <v>0</v>
      </c>
      <c r="C318" s="448"/>
      <c r="D318" s="448"/>
      <c r="E318" s="516"/>
      <c r="F318" s="446"/>
      <c r="G318" s="446"/>
      <c r="H318" s="448"/>
      <c r="I318" s="455">
        <v>0</v>
      </c>
      <c r="J318" s="452">
        <v>0</v>
      </c>
      <c r="K318" s="446"/>
      <c r="L318" s="448"/>
      <c r="N318" s="606" t="str">
        <f>_xlfn.IFNA(VLOOKUP(H318,Checks!$L$4:$L$15,1,FALSE),IF(H318="","",1))</f>
        <v/>
      </c>
    </row>
    <row r="319" spans="1:14" ht="15" customHeight="1">
      <c r="A319" s="626">
        <f t="shared" si="8"/>
        <v>312</v>
      </c>
      <c r="B319" s="626">
        <f t="shared" si="9"/>
        <v>0</v>
      </c>
      <c r="C319" s="448"/>
      <c r="D319" s="448"/>
      <c r="E319" s="516"/>
      <c r="F319" s="446"/>
      <c r="G319" s="446"/>
      <c r="H319" s="448"/>
      <c r="I319" s="455">
        <v>0</v>
      </c>
      <c r="J319" s="452">
        <v>0</v>
      </c>
      <c r="K319" s="446"/>
      <c r="L319" s="448"/>
      <c r="N319" s="606" t="str">
        <f>_xlfn.IFNA(VLOOKUP(H319,Checks!$L$4:$L$15,1,FALSE),IF(H319="","",1))</f>
        <v/>
      </c>
    </row>
    <row r="320" spans="1:14" ht="15" customHeight="1">
      <c r="A320" s="626">
        <f t="shared" si="8"/>
        <v>313</v>
      </c>
      <c r="B320" s="626">
        <f t="shared" si="9"/>
        <v>0</v>
      </c>
      <c r="C320" s="448"/>
      <c r="D320" s="448"/>
      <c r="E320" s="516"/>
      <c r="F320" s="446"/>
      <c r="G320" s="446"/>
      <c r="H320" s="448"/>
      <c r="I320" s="455">
        <v>0</v>
      </c>
      <c r="J320" s="452">
        <v>0</v>
      </c>
      <c r="K320" s="446"/>
      <c r="L320" s="448"/>
      <c r="N320" s="606" t="str">
        <f>_xlfn.IFNA(VLOOKUP(H320,Checks!$L$4:$L$15,1,FALSE),IF(H320="","",1))</f>
        <v/>
      </c>
    </row>
    <row r="321" spans="1:14" ht="15" customHeight="1">
      <c r="A321" s="626">
        <f t="shared" si="8"/>
        <v>314</v>
      </c>
      <c r="B321" s="626">
        <f t="shared" si="9"/>
        <v>0</v>
      </c>
      <c r="C321" s="448"/>
      <c r="D321" s="448"/>
      <c r="E321" s="516"/>
      <c r="F321" s="446"/>
      <c r="G321" s="446"/>
      <c r="H321" s="448"/>
      <c r="I321" s="455">
        <v>0</v>
      </c>
      <c r="J321" s="452">
        <v>0</v>
      </c>
      <c r="K321" s="446"/>
      <c r="L321" s="448"/>
      <c r="N321" s="606" t="str">
        <f>_xlfn.IFNA(VLOOKUP(H321,Checks!$L$4:$L$15,1,FALSE),IF(H321="","",1))</f>
        <v/>
      </c>
    </row>
    <row r="322" spans="1:14" ht="15" customHeight="1">
      <c r="A322" s="626">
        <f t="shared" si="8"/>
        <v>315</v>
      </c>
      <c r="B322" s="626">
        <f t="shared" si="9"/>
        <v>0</v>
      </c>
      <c r="C322" s="448"/>
      <c r="D322" s="448"/>
      <c r="E322" s="516"/>
      <c r="F322" s="446"/>
      <c r="G322" s="446"/>
      <c r="H322" s="448"/>
      <c r="I322" s="455">
        <v>0</v>
      </c>
      <c r="J322" s="452">
        <v>0</v>
      </c>
      <c r="K322" s="446"/>
      <c r="L322" s="448"/>
      <c r="N322" s="606" t="str">
        <f>_xlfn.IFNA(VLOOKUP(H322,Checks!$L$4:$L$15,1,FALSE),IF(H322="","",1))</f>
        <v/>
      </c>
    </row>
    <row r="323" spans="1:14" ht="15" customHeight="1">
      <c r="A323" s="626">
        <f t="shared" si="8"/>
        <v>316</v>
      </c>
      <c r="B323" s="626">
        <f t="shared" si="9"/>
        <v>0</v>
      </c>
      <c r="C323" s="448"/>
      <c r="D323" s="448"/>
      <c r="E323" s="516"/>
      <c r="F323" s="446"/>
      <c r="G323" s="446"/>
      <c r="H323" s="448"/>
      <c r="I323" s="455">
        <v>0</v>
      </c>
      <c r="J323" s="452">
        <v>0</v>
      </c>
      <c r="K323" s="446"/>
      <c r="L323" s="448"/>
      <c r="N323" s="606" t="str">
        <f>_xlfn.IFNA(VLOOKUP(H323,Checks!$L$4:$L$15,1,FALSE),IF(H323="","",1))</f>
        <v/>
      </c>
    </row>
    <row r="324" spans="1:14" ht="15" customHeight="1">
      <c r="A324" s="626">
        <f t="shared" si="8"/>
        <v>317</v>
      </c>
      <c r="B324" s="626">
        <f t="shared" si="9"/>
        <v>0</v>
      </c>
      <c r="C324" s="448"/>
      <c r="D324" s="448"/>
      <c r="E324" s="516"/>
      <c r="F324" s="446"/>
      <c r="G324" s="446"/>
      <c r="H324" s="448"/>
      <c r="I324" s="455">
        <v>0</v>
      </c>
      <c r="J324" s="452">
        <v>0</v>
      </c>
      <c r="K324" s="446"/>
      <c r="L324" s="448"/>
      <c r="N324" s="606" t="str">
        <f>_xlfn.IFNA(VLOOKUP(H324,Checks!$L$4:$L$15,1,FALSE),IF(H324="","",1))</f>
        <v/>
      </c>
    </row>
    <row r="325" spans="1:14" ht="15" customHeight="1">
      <c r="A325" s="626">
        <f t="shared" si="8"/>
        <v>318</v>
      </c>
      <c r="B325" s="626">
        <f t="shared" si="9"/>
        <v>0</v>
      </c>
      <c r="C325" s="448"/>
      <c r="D325" s="448"/>
      <c r="E325" s="516"/>
      <c r="F325" s="446"/>
      <c r="G325" s="446"/>
      <c r="H325" s="448"/>
      <c r="I325" s="455">
        <v>0</v>
      </c>
      <c r="J325" s="452">
        <v>0</v>
      </c>
      <c r="K325" s="446"/>
      <c r="L325" s="448"/>
      <c r="N325" s="606" t="str">
        <f>_xlfn.IFNA(VLOOKUP(H325,Checks!$L$4:$L$15,1,FALSE),IF(H325="","",1))</f>
        <v/>
      </c>
    </row>
    <row r="326" spans="1:14" ht="15" customHeight="1">
      <c r="A326" s="626">
        <f t="shared" si="8"/>
        <v>319</v>
      </c>
      <c r="B326" s="626">
        <f t="shared" si="9"/>
        <v>0</v>
      </c>
      <c r="C326" s="448"/>
      <c r="D326" s="448"/>
      <c r="E326" s="516"/>
      <c r="F326" s="446"/>
      <c r="G326" s="446"/>
      <c r="H326" s="448"/>
      <c r="I326" s="455">
        <v>0</v>
      </c>
      <c r="J326" s="452">
        <v>0</v>
      </c>
      <c r="K326" s="446"/>
      <c r="L326" s="448"/>
      <c r="N326" s="606" t="str">
        <f>_xlfn.IFNA(VLOOKUP(H326,Checks!$L$4:$L$15,1,FALSE),IF(H326="","",1))</f>
        <v/>
      </c>
    </row>
    <row r="327" spans="1:14" ht="15" customHeight="1">
      <c r="A327" s="626">
        <f t="shared" si="8"/>
        <v>320</v>
      </c>
      <c r="B327" s="626">
        <f t="shared" si="9"/>
        <v>0</v>
      </c>
      <c r="C327" s="448"/>
      <c r="D327" s="448"/>
      <c r="E327" s="516"/>
      <c r="F327" s="446"/>
      <c r="G327" s="446"/>
      <c r="H327" s="448"/>
      <c r="I327" s="455">
        <v>0</v>
      </c>
      <c r="J327" s="452">
        <v>0</v>
      </c>
      <c r="K327" s="446"/>
      <c r="L327" s="448"/>
      <c r="N327" s="606" t="str">
        <f>_xlfn.IFNA(VLOOKUP(H327,Checks!$L$4:$L$15,1,FALSE),IF(H327="","",1))</f>
        <v/>
      </c>
    </row>
    <row r="328" spans="1:14" ht="15" customHeight="1">
      <c r="A328" s="626">
        <f t="shared" si="8"/>
        <v>321</v>
      </c>
      <c r="B328" s="626">
        <f t="shared" si="9"/>
        <v>0</v>
      </c>
      <c r="C328" s="448"/>
      <c r="D328" s="448"/>
      <c r="E328" s="516"/>
      <c r="F328" s="446"/>
      <c r="G328" s="446"/>
      <c r="H328" s="448"/>
      <c r="I328" s="455">
        <v>0</v>
      </c>
      <c r="J328" s="452">
        <v>0</v>
      </c>
      <c r="K328" s="446"/>
      <c r="L328" s="448"/>
      <c r="N328" s="606" t="str">
        <f>_xlfn.IFNA(VLOOKUP(H328,Checks!$L$4:$L$15,1,FALSE),IF(H328="","",1))</f>
        <v/>
      </c>
    </row>
    <row r="329" spans="1:14" ht="15" customHeight="1">
      <c r="A329" s="626">
        <f t="shared" si="8"/>
        <v>322</v>
      </c>
      <c r="B329" s="626">
        <f t="shared" si="9"/>
        <v>0</v>
      </c>
      <c r="C329" s="448"/>
      <c r="D329" s="448"/>
      <c r="E329" s="516"/>
      <c r="F329" s="446"/>
      <c r="G329" s="446"/>
      <c r="H329" s="448"/>
      <c r="I329" s="455">
        <v>0</v>
      </c>
      <c r="J329" s="452">
        <v>0</v>
      </c>
      <c r="K329" s="446"/>
      <c r="L329" s="448"/>
      <c r="N329" s="606" t="str">
        <f>_xlfn.IFNA(VLOOKUP(H329,Checks!$L$4:$L$15,1,FALSE),IF(H329="","",1))</f>
        <v/>
      </c>
    </row>
    <row r="330" spans="1:14" ht="15" customHeight="1">
      <c r="A330" s="626">
        <f t="shared" ref="A330:A393" si="10">A329+1</f>
        <v>323</v>
      </c>
      <c r="B330" s="626">
        <f t="shared" ref="B330:B393" si="11">$B$8</f>
        <v>0</v>
      </c>
      <c r="C330" s="448"/>
      <c r="D330" s="448"/>
      <c r="E330" s="516"/>
      <c r="F330" s="446"/>
      <c r="G330" s="446"/>
      <c r="H330" s="448"/>
      <c r="I330" s="455">
        <v>0</v>
      </c>
      <c r="J330" s="452">
        <v>0</v>
      </c>
      <c r="K330" s="446"/>
      <c r="L330" s="448"/>
      <c r="N330" s="606" t="str">
        <f>_xlfn.IFNA(VLOOKUP(H330,Checks!$L$4:$L$15,1,FALSE),IF(H330="","",1))</f>
        <v/>
      </c>
    </row>
    <row r="331" spans="1:14" ht="15" customHeight="1">
      <c r="A331" s="626">
        <f t="shared" si="10"/>
        <v>324</v>
      </c>
      <c r="B331" s="626">
        <f t="shared" si="11"/>
        <v>0</v>
      </c>
      <c r="C331" s="448"/>
      <c r="D331" s="448"/>
      <c r="E331" s="516"/>
      <c r="F331" s="446"/>
      <c r="G331" s="446"/>
      <c r="H331" s="448"/>
      <c r="I331" s="455">
        <v>0</v>
      </c>
      <c r="J331" s="452">
        <v>0</v>
      </c>
      <c r="K331" s="446"/>
      <c r="L331" s="448"/>
      <c r="N331" s="606" t="str">
        <f>_xlfn.IFNA(VLOOKUP(H331,Checks!$L$4:$L$15,1,FALSE),IF(H331="","",1))</f>
        <v/>
      </c>
    </row>
    <row r="332" spans="1:14" ht="15" customHeight="1">
      <c r="A332" s="626">
        <f t="shared" si="10"/>
        <v>325</v>
      </c>
      <c r="B332" s="626">
        <f t="shared" si="11"/>
        <v>0</v>
      </c>
      <c r="C332" s="448"/>
      <c r="D332" s="448"/>
      <c r="E332" s="516"/>
      <c r="F332" s="446"/>
      <c r="G332" s="446"/>
      <c r="H332" s="448"/>
      <c r="I332" s="455">
        <v>0</v>
      </c>
      <c r="J332" s="452">
        <v>0</v>
      </c>
      <c r="K332" s="446"/>
      <c r="L332" s="448"/>
      <c r="N332" s="606" t="str">
        <f>_xlfn.IFNA(VLOOKUP(H332,Checks!$L$4:$L$15,1,FALSE),IF(H332="","",1))</f>
        <v/>
      </c>
    </row>
    <row r="333" spans="1:14" ht="15" customHeight="1">
      <c r="A333" s="626">
        <f t="shared" si="10"/>
        <v>326</v>
      </c>
      <c r="B333" s="626">
        <f t="shared" si="11"/>
        <v>0</v>
      </c>
      <c r="C333" s="448"/>
      <c r="D333" s="448"/>
      <c r="E333" s="516"/>
      <c r="F333" s="446"/>
      <c r="G333" s="446"/>
      <c r="H333" s="448"/>
      <c r="I333" s="455">
        <v>0</v>
      </c>
      <c r="J333" s="452">
        <v>0</v>
      </c>
      <c r="K333" s="446"/>
      <c r="L333" s="448"/>
      <c r="N333" s="606" t="str">
        <f>_xlfn.IFNA(VLOOKUP(H333,Checks!$L$4:$L$15,1,FALSE),IF(H333="","",1))</f>
        <v/>
      </c>
    </row>
    <row r="334" spans="1:14" ht="15" customHeight="1">
      <c r="A334" s="626">
        <f t="shared" si="10"/>
        <v>327</v>
      </c>
      <c r="B334" s="626">
        <f t="shared" si="11"/>
        <v>0</v>
      </c>
      <c r="C334" s="448"/>
      <c r="D334" s="448"/>
      <c r="E334" s="516"/>
      <c r="F334" s="446"/>
      <c r="G334" s="446"/>
      <c r="H334" s="448"/>
      <c r="I334" s="455">
        <v>0</v>
      </c>
      <c r="J334" s="452">
        <v>0</v>
      </c>
      <c r="K334" s="446"/>
      <c r="L334" s="448"/>
      <c r="N334" s="606" t="str">
        <f>_xlfn.IFNA(VLOOKUP(H334,Checks!$L$4:$L$15,1,FALSE),IF(H334="","",1))</f>
        <v/>
      </c>
    </row>
    <row r="335" spans="1:14" ht="15" customHeight="1">
      <c r="A335" s="626">
        <f t="shared" si="10"/>
        <v>328</v>
      </c>
      <c r="B335" s="626">
        <f t="shared" si="11"/>
        <v>0</v>
      </c>
      <c r="C335" s="448"/>
      <c r="D335" s="448"/>
      <c r="E335" s="516"/>
      <c r="F335" s="446"/>
      <c r="G335" s="446"/>
      <c r="H335" s="448"/>
      <c r="I335" s="455">
        <v>0</v>
      </c>
      <c r="J335" s="452">
        <v>0</v>
      </c>
      <c r="K335" s="446"/>
      <c r="L335" s="448"/>
      <c r="N335" s="606" t="str">
        <f>_xlfn.IFNA(VLOOKUP(H335,Checks!$L$4:$L$15,1,FALSE),IF(H335="","",1))</f>
        <v/>
      </c>
    </row>
    <row r="336" spans="1:14" ht="15" customHeight="1">
      <c r="A336" s="626">
        <f t="shared" si="10"/>
        <v>329</v>
      </c>
      <c r="B336" s="626">
        <f t="shared" si="11"/>
        <v>0</v>
      </c>
      <c r="C336" s="448"/>
      <c r="D336" s="448"/>
      <c r="E336" s="516"/>
      <c r="F336" s="446"/>
      <c r="G336" s="446"/>
      <c r="H336" s="448"/>
      <c r="I336" s="455">
        <v>0</v>
      </c>
      <c r="J336" s="452">
        <v>0</v>
      </c>
      <c r="K336" s="446"/>
      <c r="L336" s="448"/>
      <c r="N336" s="606" t="str">
        <f>_xlfn.IFNA(VLOOKUP(H336,Checks!$L$4:$L$15,1,FALSE),IF(H336="","",1))</f>
        <v/>
      </c>
    </row>
    <row r="337" spans="1:14" ht="15" customHeight="1">
      <c r="A337" s="626">
        <f t="shared" si="10"/>
        <v>330</v>
      </c>
      <c r="B337" s="626">
        <f t="shared" si="11"/>
        <v>0</v>
      </c>
      <c r="C337" s="448"/>
      <c r="D337" s="448"/>
      <c r="E337" s="516"/>
      <c r="F337" s="446"/>
      <c r="G337" s="446"/>
      <c r="H337" s="448"/>
      <c r="I337" s="455">
        <v>0</v>
      </c>
      <c r="J337" s="452">
        <v>0</v>
      </c>
      <c r="K337" s="446"/>
      <c r="L337" s="448"/>
      <c r="N337" s="606" t="str">
        <f>_xlfn.IFNA(VLOOKUP(H337,Checks!$L$4:$L$15,1,FALSE),IF(H337="","",1))</f>
        <v/>
      </c>
    </row>
    <row r="338" spans="1:14" ht="15" customHeight="1">
      <c r="A338" s="626">
        <f t="shared" si="10"/>
        <v>331</v>
      </c>
      <c r="B338" s="626">
        <f t="shared" si="11"/>
        <v>0</v>
      </c>
      <c r="C338" s="448"/>
      <c r="D338" s="448"/>
      <c r="E338" s="516"/>
      <c r="F338" s="446"/>
      <c r="G338" s="446"/>
      <c r="H338" s="448"/>
      <c r="I338" s="455">
        <v>0</v>
      </c>
      <c r="J338" s="452">
        <v>0</v>
      </c>
      <c r="K338" s="446"/>
      <c r="L338" s="448"/>
      <c r="N338" s="606" t="str">
        <f>_xlfn.IFNA(VLOOKUP(H338,Checks!$L$4:$L$15,1,FALSE),IF(H338="","",1))</f>
        <v/>
      </c>
    </row>
    <row r="339" spans="1:14" ht="15" customHeight="1">
      <c r="A339" s="626">
        <f t="shared" si="10"/>
        <v>332</v>
      </c>
      <c r="B339" s="626">
        <f t="shared" si="11"/>
        <v>0</v>
      </c>
      <c r="C339" s="448"/>
      <c r="D339" s="448"/>
      <c r="E339" s="516"/>
      <c r="F339" s="446"/>
      <c r="G339" s="446"/>
      <c r="H339" s="448"/>
      <c r="I339" s="455">
        <v>0</v>
      </c>
      <c r="J339" s="452">
        <v>0</v>
      </c>
      <c r="K339" s="446"/>
      <c r="L339" s="448"/>
      <c r="N339" s="606" t="str">
        <f>_xlfn.IFNA(VLOOKUP(H339,Checks!$L$4:$L$15,1,FALSE),IF(H339="","",1))</f>
        <v/>
      </c>
    </row>
    <row r="340" spans="1:14" ht="15" customHeight="1">
      <c r="A340" s="626">
        <f t="shared" si="10"/>
        <v>333</v>
      </c>
      <c r="B340" s="626">
        <f t="shared" si="11"/>
        <v>0</v>
      </c>
      <c r="C340" s="448"/>
      <c r="D340" s="448"/>
      <c r="E340" s="516"/>
      <c r="F340" s="446"/>
      <c r="G340" s="446"/>
      <c r="H340" s="448"/>
      <c r="I340" s="455">
        <v>0</v>
      </c>
      <c r="J340" s="452">
        <v>0</v>
      </c>
      <c r="K340" s="446"/>
      <c r="L340" s="448"/>
      <c r="N340" s="606" t="str">
        <f>_xlfn.IFNA(VLOOKUP(H340,Checks!$L$4:$L$15,1,FALSE),IF(H340="","",1))</f>
        <v/>
      </c>
    </row>
    <row r="341" spans="1:14" ht="15" customHeight="1">
      <c r="A341" s="626">
        <f t="shared" si="10"/>
        <v>334</v>
      </c>
      <c r="B341" s="626">
        <f t="shared" si="11"/>
        <v>0</v>
      </c>
      <c r="C341" s="448"/>
      <c r="D341" s="448"/>
      <c r="E341" s="516"/>
      <c r="F341" s="446"/>
      <c r="G341" s="446"/>
      <c r="H341" s="448"/>
      <c r="I341" s="455">
        <v>0</v>
      </c>
      <c r="J341" s="452">
        <v>0</v>
      </c>
      <c r="K341" s="446"/>
      <c r="L341" s="448"/>
      <c r="N341" s="606" t="str">
        <f>_xlfn.IFNA(VLOOKUP(H341,Checks!$L$4:$L$15,1,FALSE),IF(H341="","",1))</f>
        <v/>
      </c>
    </row>
    <row r="342" spans="1:14" ht="15" customHeight="1">
      <c r="A342" s="626">
        <f t="shared" si="10"/>
        <v>335</v>
      </c>
      <c r="B342" s="626">
        <f t="shared" si="11"/>
        <v>0</v>
      </c>
      <c r="C342" s="448"/>
      <c r="D342" s="448"/>
      <c r="E342" s="516"/>
      <c r="F342" s="446"/>
      <c r="G342" s="446"/>
      <c r="H342" s="448"/>
      <c r="I342" s="455">
        <v>0</v>
      </c>
      <c r="J342" s="452">
        <v>0</v>
      </c>
      <c r="K342" s="446"/>
      <c r="L342" s="448"/>
      <c r="N342" s="606" t="str">
        <f>_xlfn.IFNA(VLOOKUP(H342,Checks!$L$4:$L$15,1,FALSE),IF(H342="","",1))</f>
        <v/>
      </c>
    </row>
    <row r="343" spans="1:14" ht="15" customHeight="1">
      <c r="A343" s="626">
        <f t="shared" si="10"/>
        <v>336</v>
      </c>
      <c r="B343" s="626">
        <f t="shared" si="11"/>
        <v>0</v>
      </c>
      <c r="C343" s="448"/>
      <c r="D343" s="448"/>
      <c r="E343" s="516"/>
      <c r="F343" s="446"/>
      <c r="G343" s="446"/>
      <c r="H343" s="448"/>
      <c r="I343" s="455">
        <v>0</v>
      </c>
      <c r="J343" s="452">
        <v>0</v>
      </c>
      <c r="K343" s="446"/>
      <c r="L343" s="448"/>
      <c r="N343" s="606" t="str">
        <f>_xlfn.IFNA(VLOOKUP(H343,Checks!$L$4:$L$15,1,FALSE),IF(H343="","",1))</f>
        <v/>
      </c>
    </row>
    <row r="344" spans="1:14" ht="15" customHeight="1">
      <c r="A344" s="626">
        <f t="shared" si="10"/>
        <v>337</v>
      </c>
      <c r="B344" s="626">
        <f t="shared" si="11"/>
        <v>0</v>
      </c>
      <c r="C344" s="448"/>
      <c r="D344" s="448"/>
      <c r="E344" s="516"/>
      <c r="F344" s="446"/>
      <c r="G344" s="446"/>
      <c r="H344" s="448"/>
      <c r="I344" s="455">
        <v>0</v>
      </c>
      <c r="J344" s="452">
        <v>0</v>
      </c>
      <c r="K344" s="446"/>
      <c r="L344" s="448"/>
      <c r="N344" s="606" t="str">
        <f>_xlfn.IFNA(VLOOKUP(H344,Checks!$L$4:$L$15,1,FALSE),IF(H344="","",1))</f>
        <v/>
      </c>
    </row>
    <row r="345" spans="1:14" ht="15" customHeight="1">
      <c r="A345" s="626">
        <f t="shared" si="10"/>
        <v>338</v>
      </c>
      <c r="B345" s="626">
        <f t="shared" si="11"/>
        <v>0</v>
      </c>
      <c r="C345" s="448"/>
      <c r="D345" s="448"/>
      <c r="E345" s="516"/>
      <c r="F345" s="446"/>
      <c r="G345" s="446"/>
      <c r="H345" s="448"/>
      <c r="I345" s="455">
        <v>0</v>
      </c>
      <c r="J345" s="452">
        <v>0</v>
      </c>
      <c r="K345" s="446"/>
      <c r="L345" s="448"/>
      <c r="N345" s="606" t="str">
        <f>_xlfn.IFNA(VLOOKUP(H345,Checks!$L$4:$L$15,1,FALSE),IF(H345="","",1))</f>
        <v/>
      </c>
    </row>
    <row r="346" spans="1:14" ht="15" customHeight="1">
      <c r="A346" s="626">
        <f t="shared" si="10"/>
        <v>339</v>
      </c>
      <c r="B346" s="626">
        <f t="shared" si="11"/>
        <v>0</v>
      </c>
      <c r="C346" s="448"/>
      <c r="D346" s="448"/>
      <c r="E346" s="516"/>
      <c r="F346" s="446"/>
      <c r="G346" s="446"/>
      <c r="H346" s="448"/>
      <c r="I346" s="455">
        <v>0</v>
      </c>
      <c r="J346" s="452">
        <v>0</v>
      </c>
      <c r="K346" s="446"/>
      <c r="L346" s="448"/>
      <c r="N346" s="606" t="str">
        <f>_xlfn.IFNA(VLOOKUP(H346,Checks!$L$4:$L$15,1,FALSE),IF(H346="","",1))</f>
        <v/>
      </c>
    </row>
    <row r="347" spans="1:14" ht="15" customHeight="1">
      <c r="A347" s="626">
        <f t="shared" si="10"/>
        <v>340</v>
      </c>
      <c r="B347" s="626">
        <f t="shared" si="11"/>
        <v>0</v>
      </c>
      <c r="C347" s="448"/>
      <c r="D347" s="448"/>
      <c r="E347" s="516"/>
      <c r="F347" s="446"/>
      <c r="G347" s="446"/>
      <c r="H347" s="448"/>
      <c r="I347" s="455">
        <v>0</v>
      </c>
      <c r="J347" s="452">
        <v>0</v>
      </c>
      <c r="K347" s="446"/>
      <c r="L347" s="448"/>
      <c r="N347" s="606" t="str">
        <f>_xlfn.IFNA(VLOOKUP(H347,Checks!$L$4:$L$15,1,FALSE),IF(H347="","",1))</f>
        <v/>
      </c>
    </row>
    <row r="348" spans="1:14" ht="15" customHeight="1">
      <c r="A348" s="626">
        <f t="shared" si="10"/>
        <v>341</v>
      </c>
      <c r="B348" s="626">
        <f t="shared" si="11"/>
        <v>0</v>
      </c>
      <c r="C348" s="448"/>
      <c r="D348" s="448"/>
      <c r="E348" s="516"/>
      <c r="F348" s="446"/>
      <c r="G348" s="446"/>
      <c r="H348" s="448"/>
      <c r="I348" s="455">
        <v>0</v>
      </c>
      <c r="J348" s="452">
        <v>0</v>
      </c>
      <c r="K348" s="446"/>
      <c r="L348" s="448"/>
      <c r="N348" s="606" t="str">
        <f>_xlfn.IFNA(VLOOKUP(H348,Checks!$L$4:$L$15,1,FALSE),IF(H348="","",1))</f>
        <v/>
      </c>
    </row>
    <row r="349" spans="1:14" ht="15" customHeight="1">
      <c r="A349" s="626">
        <f t="shared" si="10"/>
        <v>342</v>
      </c>
      <c r="B349" s="626">
        <f t="shared" si="11"/>
        <v>0</v>
      </c>
      <c r="C349" s="448"/>
      <c r="D349" s="448"/>
      <c r="E349" s="516"/>
      <c r="F349" s="446"/>
      <c r="G349" s="446"/>
      <c r="H349" s="448"/>
      <c r="I349" s="455">
        <v>0</v>
      </c>
      <c r="J349" s="452">
        <v>0</v>
      </c>
      <c r="K349" s="446"/>
      <c r="L349" s="448"/>
      <c r="N349" s="606" t="str">
        <f>_xlfn.IFNA(VLOOKUP(H349,Checks!$L$4:$L$15,1,FALSE),IF(H349="","",1))</f>
        <v/>
      </c>
    </row>
    <row r="350" spans="1:14" ht="15" customHeight="1">
      <c r="A350" s="626">
        <f t="shared" si="10"/>
        <v>343</v>
      </c>
      <c r="B350" s="626">
        <f t="shared" si="11"/>
        <v>0</v>
      </c>
      <c r="C350" s="448"/>
      <c r="D350" s="448"/>
      <c r="E350" s="516"/>
      <c r="F350" s="446"/>
      <c r="G350" s="446"/>
      <c r="H350" s="448"/>
      <c r="I350" s="455">
        <v>0</v>
      </c>
      <c r="J350" s="452">
        <v>0</v>
      </c>
      <c r="K350" s="446"/>
      <c r="L350" s="448"/>
      <c r="N350" s="606" t="str">
        <f>_xlfn.IFNA(VLOOKUP(H350,Checks!$L$4:$L$15,1,FALSE),IF(H350="","",1))</f>
        <v/>
      </c>
    </row>
    <row r="351" spans="1:14" ht="15" customHeight="1">
      <c r="A351" s="626">
        <f t="shared" si="10"/>
        <v>344</v>
      </c>
      <c r="B351" s="626">
        <f t="shared" si="11"/>
        <v>0</v>
      </c>
      <c r="C351" s="448"/>
      <c r="D351" s="448"/>
      <c r="E351" s="516"/>
      <c r="F351" s="446"/>
      <c r="G351" s="446"/>
      <c r="H351" s="448"/>
      <c r="I351" s="455">
        <v>0</v>
      </c>
      <c r="J351" s="452">
        <v>0</v>
      </c>
      <c r="K351" s="446"/>
      <c r="L351" s="448"/>
      <c r="N351" s="606" t="str">
        <f>_xlfn.IFNA(VLOOKUP(H351,Checks!$L$4:$L$15,1,FALSE),IF(H351="","",1))</f>
        <v/>
      </c>
    </row>
    <row r="352" spans="1:14" ht="15" customHeight="1">
      <c r="A352" s="626">
        <f t="shared" si="10"/>
        <v>345</v>
      </c>
      <c r="B352" s="626">
        <f t="shared" si="11"/>
        <v>0</v>
      </c>
      <c r="C352" s="448"/>
      <c r="D352" s="448"/>
      <c r="E352" s="516"/>
      <c r="F352" s="446"/>
      <c r="G352" s="446"/>
      <c r="H352" s="448"/>
      <c r="I352" s="455">
        <v>0</v>
      </c>
      <c r="J352" s="452">
        <v>0</v>
      </c>
      <c r="K352" s="446"/>
      <c r="L352" s="448"/>
      <c r="N352" s="606" t="str">
        <f>_xlfn.IFNA(VLOOKUP(H352,Checks!$L$4:$L$15,1,FALSE),IF(H352="","",1))</f>
        <v/>
      </c>
    </row>
    <row r="353" spans="1:14" ht="15" customHeight="1">
      <c r="A353" s="626">
        <f t="shared" si="10"/>
        <v>346</v>
      </c>
      <c r="B353" s="626">
        <f t="shared" si="11"/>
        <v>0</v>
      </c>
      <c r="C353" s="448"/>
      <c r="D353" s="448"/>
      <c r="E353" s="516"/>
      <c r="F353" s="446"/>
      <c r="G353" s="446"/>
      <c r="H353" s="448"/>
      <c r="I353" s="455">
        <v>0</v>
      </c>
      <c r="J353" s="452">
        <v>0</v>
      </c>
      <c r="K353" s="446"/>
      <c r="L353" s="448"/>
      <c r="N353" s="606" t="str">
        <f>_xlfn.IFNA(VLOOKUP(H353,Checks!$L$4:$L$15,1,FALSE),IF(H353="","",1))</f>
        <v/>
      </c>
    </row>
    <row r="354" spans="1:14" ht="15" customHeight="1">
      <c r="A354" s="626">
        <f t="shared" si="10"/>
        <v>347</v>
      </c>
      <c r="B354" s="626">
        <f t="shared" si="11"/>
        <v>0</v>
      </c>
      <c r="C354" s="448"/>
      <c r="D354" s="448"/>
      <c r="E354" s="516"/>
      <c r="F354" s="446"/>
      <c r="G354" s="446"/>
      <c r="H354" s="448"/>
      <c r="I354" s="455">
        <v>0</v>
      </c>
      <c r="J354" s="452">
        <v>0</v>
      </c>
      <c r="K354" s="446"/>
      <c r="L354" s="448"/>
      <c r="N354" s="606" t="str">
        <f>_xlfn.IFNA(VLOOKUP(H354,Checks!$L$4:$L$15,1,FALSE),IF(H354="","",1))</f>
        <v/>
      </c>
    </row>
    <row r="355" spans="1:14" ht="15" customHeight="1">
      <c r="A355" s="626">
        <f t="shared" si="10"/>
        <v>348</v>
      </c>
      <c r="B355" s="626">
        <f t="shared" si="11"/>
        <v>0</v>
      </c>
      <c r="C355" s="448"/>
      <c r="D355" s="448"/>
      <c r="E355" s="516"/>
      <c r="F355" s="446"/>
      <c r="G355" s="446"/>
      <c r="H355" s="448"/>
      <c r="I355" s="455">
        <v>0</v>
      </c>
      <c r="J355" s="452">
        <v>0</v>
      </c>
      <c r="K355" s="446"/>
      <c r="L355" s="448"/>
      <c r="N355" s="606" t="str">
        <f>_xlfn.IFNA(VLOOKUP(H355,Checks!$L$4:$L$15,1,FALSE),IF(H355="","",1))</f>
        <v/>
      </c>
    </row>
    <row r="356" spans="1:14" ht="15" customHeight="1">
      <c r="A356" s="626">
        <f t="shared" si="10"/>
        <v>349</v>
      </c>
      <c r="B356" s="626">
        <f t="shared" si="11"/>
        <v>0</v>
      </c>
      <c r="C356" s="448"/>
      <c r="D356" s="448"/>
      <c r="E356" s="516"/>
      <c r="F356" s="446"/>
      <c r="G356" s="446"/>
      <c r="H356" s="448"/>
      <c r="I356" s="455">
        <v>0</v>
      </c>
      <c r="J356" s="452">
        <v>0</v>
      </c>
      <c r="K356" s="446"/>
      <c r="L356" s="448"/>
      <c r="N356" s="606" t="str">
        <f>_xlfn.IFNA(VLOOKUP(H356,Checks!$L$4:$L$15,1,FALSE),IF(H356="","",1))</f>
        <v/>
      </c>
    </row>
    <row r="357" spans="1:14" ht="15" customHeight="1">
      <c r="A357" s="626">
        <f t="shared" si="10"/>
        <v>350</v>
      </c>
      <c r="B357" s="626">
        <f t="shared" si="11"/>
        <v>0</v>
      </c>
      <c r="C357" s="448"/>
      <c r="D357" s="448"/>
      <c r="E357" s="516"/>
      <c r="F357" s="446"/>
      <c r="G357" s="446"/>
      <c r="H357" s="448"/>
      <c r="I357" s="455">
        <v>0</v>
      </c>
      <c r="J357" s="452">
        <v>0</v>
      </c>
      <c r="K357" s="446"/>
      <c r="L357" s="448"/>
      <c r="N357" s="606" t="str">
        <f>_xlfn.IFNA(VLOOKUP(H357,Checks!$L$4:$L$15,1,FALSE),IF(H357="","",1))</f>
        <v/>
      </c>
    </row>
    <row r="358" spans="1:14" ht="15" customHeight="1">
      <c r="A358" s="626">
        <f t="shared" si="10"/>
        <v>351</v>
      </c>
      <c r="B358" s="626">
        <f t="shared" si="11"/>
        <v>0</v>
      </c>
      <c r="C358" s="448"/>
      <c r="D358" s="448"/>
      <c r="E358" s="516"/>
      <c r="F358" s="446"/>
      <c r="G358" s="446"/>
      <c r="H358" s="448"/>
      <c r="I358" s="455">
        <v>0</v>
      </c>
      <c r="J358" s="452">
        <v>0</v>
      </c>
      <c r="K358" s="446"/>
      <c r="L358" s="448"/>
      <c r="N358" s="606" t="str">
        <f>_xlfn.IFNA(VLOOKUP(H358,Checks!$L$4:$L$15,1,FALSE),IF(H358="","",1))</f>
        <v/>
      </c>
    </row>
    <row r="359" spans="1:14" ht="15" customHeight="1">
      <c r="A359" s="626">
        <f t="shared" si="10"/>
        <v>352</v>
      </c>
      <c r="B359" s="626">
        <f t="shared" si="11"/>
        <v>0</v>
      </c>
      <c r="C359" s="448"/>
      <c r="D359" s="448"/>
      <c r="E359" s="516"/>
      <c r="F359" s="446"/>
      <c r="G359" s="446"/>
      <c r="H359" s="448"/>
      <c r="I359" s="455">
        <v>0</v>
      </c>
      <c r="J359" s="452">
        <v>0</v>
      </c>
      <c r="K359" s="446"/>
      <c r="L359" s="448"/>
      <c r="N359" s="606" t="str">
        <f>_xlfn.IFNA(VLOOKUP(H359,Checks!$L$4:$L$15,1,FALSE),IF(H359="","",1))</f>
        <v/>
      </c>
    </row>
    <row r="360" spans="1:14" ht="15" customHeight="1">
      <c r="A360" s="626">
        <f t="shared" si="10"/>
        <v>353</v>
      </c>
      <c r="B360" s="626">
        <f t="shared" si="11"/>
        <v>0</v>
      </c>
      <c r="C360" s="448"/>
      <c r="D360" s="448"/>
      <c r="E360" s="516"/>
      <c r="F360" s="446"/>
      <c r="G360" s="446"/>
      <c r="H360" s="448"/>
      <c r="I360" s="455">
        <v>0</v>
      </c>
      <c r="J360" s="452">
        <v>0</v>
      </c>
      <c r="K360" s="446"/>
      <c r="L360" s="448"/>
      <c r="N360" s="606" t="str">
        <f>_xlfn.IFNA(VLOOKUP(H360,Checks!$L$4:$L$15,1,FALSE),IF(H360="","",1))</f>
        <v/>
      </c>
    </row>
    <row r="361" spans="1:14" ht="15" customHeight="1">
      <c r="A361" s="626">
        <f t="shared" si="10"/>
        <v>354</v>
      </c>
      <c r="B361" s="626">
        <f t="shared" si="11"/>
        <v>0</v>
      </c>
      <c r="C361" s="448"/>
      <c r="D361" s="448"/>
      <c r="E361" s="516"/>
      <c r="F361" s="446"/>
      <c r="G361" s="446"/>
      <c r="H361" s="448"/>
      <c r="I361" s="455">
        <v>0</v>
      </c>
      <c r="J361" s="452">
        <v>0</v>
      </c>
      <c r="K361" s="446"/>
      <c r="L361" s="448"/>
      <c r="N361" s="606" t="str">
        <f>_xlfn.IFNA(VLOOKUP(H361,Checks!$L$4:$L$15,1,FALSE),IF(H361="","",1))</f>
        <v/>
      </c>
    </row>
    <row r="362" spans="1:14" ht="15" customHeight="1">
      <c r="A362" s="626">
        <f t="shared" si="10"/>
        <v>355</v>
      </c>
      <c r="B362" s="626">
        <f t="shared" si="11"/>
        <v>0</v>
      </c>
      <c r="C362" s="448"/>
      <c r="D362" s="448"/>
      <c r="E362" s="516"/>
      <c r="F362" s="446"/>
      <c r="G362" s="446"/>
      <c r="H362" s="448"/>
      <c r="I362" s="455">
        <v>0</v>
      </c>
      <c r="J362" s="452">
        <v>0</v>
      </c>
      <c r="K362" s="446"/>
      <c r="L362" s="448"/>
      <c r="N362" s="606" t="str">
        <f>_xlfn.IFNA(VLOOKUP(H362,Checks!$L$4:$L$15,1,FALSE),IF(H362="","",1))</f>
        <v/>
      </c>
    </row>
    <row r="363" spans="1:14" ht="15" customHeight="1">
      <c r="A363" s="626">
        <f t="shared" si="10"/>
        <v>356</v>
      </c>
      <c r="B363" s="626">
        <f t="shared" si="11"/>
        <v>0</v>
      </c>
      <c r="C363" s="448"/>
      <c r="D363" s="448"/>
      <c r="E363" s="516"/>
      <c r="F363" s="446"/>
      <c r="G363" s="446"/>
      <c r="H363" s="448"/>
      <c r="I363" s="455">
        <v>0</v>
      </c>
      <c r="J363" s="452">
        <v>0</v>
      </c>
      <c r="K363" s="446"/>
      <c r="L363" s="448"/>
      <c r="N363" s="606" t="str">
        <f>_xlfn.IFNA(VLOOKUP(H363,Checks!$L$4:$L$15,1,FALSE),IF(H363="","",1))</f>
        <v/>
      </c>
    </row>
    <row r="364" spans="1:14" ht="15" customHeight="1">
      <c r="A364" s="626">
        <f t="shared" si="10"/>
        <v>357</v>
      </c>
      <c r="B364" s="626">
        <f t="shared" si="11"/>
        <v>0</v>
      </c>
      <c r="C364" s="448"/>
      <c r="D364" s="448"/>
      <c r="E364" s="516"/>
      <c r="F364" s="446"/>
      <c r="G364" s="446"/>
      <c r="H364" s="448"/>
      <c r="I364" s="455">
        <v>0</v>
      </c>
      <c r="J364" s="452">
        <v>0</v>
      </c>
      <c r="K364" s="446"/>
      <c r="L364" s="448"/>
      <c r="N364" s="606" t="str">
        <f>_xlfn.IFNA(VLOOKUP(H364,Checks!$L$4:$L$15,1,FALSE),IF(H364="","",1))</f>
        <v/>
      </c>
    </row>
    <row r="365" spans="1:14" ht="15" customHeight="1">
      <c r="A365" s="626">
        <f t="shared" si="10"/>
        <v>358</v>
      </c>
      <c r="B365" s="626">
        <f t="shared" si="11"/>
        <v>0</v>
      </c>
      <c r="C365" s="448"/>
      <c r="D365" s="448"/>
      <c r="E365" s="516"/>
      <c r="F365" s="446"/>
      <c r="G365" s="446"/>
      <c r="H365" s="448"/>
      <c r="I365" s="455">
        <v>0</v>
      </c>
      <c r="J365" s="452">
        <v>0</v>
      </c>
      <c r="K365" s="446"/>
      <c r="L365" s="448"/>
      <c r="N365" s="606" t="str">
        <f>_xlfn.IFNA(VLOOKUP(H365,Checks!$L$4:$L$15,1,FALSE),IF(H365="","",1))</f>
        <v/>
      </c>
    </row>
    <row r="366" spans="1:14" ht="15" customHeight="1">
      <c r="A366" s="626">
        <f t="shared" si="10"/>
        <v>359</v>
      </c>
      <c r="B366" s="626">
        <f t="shared" si="11"/>
        <v>0</v>
      </c>
      <c r="C366" s="448"/>
      <c r="D366" s="448"/>
      <c r="E366" s="516"/>
      <c r="F366" s="446"/>
      <c r="G366" s="446"/>
      <c r="H366" s="448"/>
      <c r="I366" s="455">
        <v>0</v>
      </c>
      <c r="J366" s="452">
        <v>0</v>
      </c>
      <c r="K366" s="446"/>
      <c r="L366" s="448"/>
      <c r="N366" s="606" t="str">
        <f>_xlfn.IFNA(VLOOKUP(H366,Checks!$L$4:$L$15,1,FALSE),IF(H366="","",1))</f>
        <v/>
      </c>
    </row>
    <row r="367" spans="1:14" ht="15" customHeight="1">
      <c r="A367" s="626">
        <f t="shared" si="10"/>
        <v>360</v>
      </c>
      <c r="B367" s="626">
        <f t="shared" si="11"/>
        <v>0</v>
      </c>
      <c r="C367" s="448"/>
      <c r="D367" s="448"/>
      <c r="E367" s="516"/>
      <c r="F367" s="446"/>
      <c r="G367" s="446"/>
      <c r="H367" s="448"/>
      <c r="I367" s="455">
        <v>0</v>
      </c>
      <c r="J367" s="452">
        <v>0</v>
      </c>
      <c r="K367" s="446"/>
      <c r="L367" s="448"/>
      <c r="N367" s="606" t="str">
        <f>_xlfn.IFNA(VLOOKUP(H367,Checks!$L$4:$L$15,1,FALSE),IF(H367="","",1))</f>
        <v/>
      </c>
    </row>
    <row r="368" spans="1:14" ht="15" customHeight="1">
      <c r="A368" s="626">
        <f t="shared" si="10"/>
        <v>361</v>
      </c>
      <c r="B368" s="626">
        <f t="shared" si="11"/>
        <v>0</v>
      </c>
      <c r="C368" s="448"/>
      <c r="D368" s="448"/>
      <c r="E368" s="516"/>
      <c r="F368" s="446"/>
      <c r="G368" s="446"/>
      <c r="H368" s="448"/>
      <c r="I368" s="455">
        <v>0</v>
      </c>
      <c r="J368" s="452">
        <v>0</v>
      </c>
      <c r="K368" s="446"/>
      <c r="L368" s="448"/>
      <c r="N368" s="606" t="str">
        <f>_xlfn.IFNA(VLOOKUP(H368,Checks!$L$4:$L$15,1,FALSE),IF(H368="","",1))</f>
        <v/>
      </c>
    </row>
    <row r="369" spans="1:14" ht="15" customHeight="1">
      <c r="A369" s="626">
        <f t="shared" si="10"/>
        <v>362</v>
      </c>
      <c r="B369" s="626">
        <f t="shared" si="11"/>
        <v>0</v>
      </c>
      <c r="C369" s="448"/>
      <c r="D369" s="448"/>
      <c r="E369" s="516"/>
      <c r="F369" s="446"/>
      <c r="G369" s="446"/>
      <c r="H369" s="448"/>
      <c r="I369" s="455">
        <v>0</v>
      </c>
      <c r="J369" s="452">
        <v>0</v>
      </c>
      <c r="K369" s="446"/>
      <c r="L369" s="448"/>
      <c r="N369" s="606" t="str">
        <f>_xlfn.IFNA(VLOOKUP(H369,Checks!$L$4:$L$15,1,FALSE),IF(H369="","",1))</f>
        <v/>
      </c>
    </row>
    <row r="370" spans="1:14" ht="15" customHeight="1">
      <c r="A370" s="626">
        <f t="shared" si="10"/>
        <v>363</v>
      </c>
      <c r="B370" s="626">
        <f t="shared" si="11"/>
        <v>0</v>
      </c>
      <c r="C370" s="448"/>
      <c r="D370" s="448"/>
      <c r="E370" s="516"/>
      <c r="F370" s="446"/>
      <c r="G370" s="446"/>
      <c r="H370" s="448"/>
      <c r="I370" s="455">
        <v>0</v>
      </c>
      <c r="J370" s="452">
        <v>0</v>
      </c>
      <c r="K370" s="446"/>
      <c r="L370" s="448"/>
      <c r="N370" s="606" t="str">
        <f>_xlfn.IFNA(VLOOKUP(H370,Checks!$L$4:$L$15,1,FALSE),IF(H370="","",1))</f>
        <v/>
      </c>
    </row>
    <row r="371" spans="1:14" ht="15" customHeight="1">
      <c r="A371" s="626">
        <f t="shared" si="10"/>
        <v>364</v>
      </c>
      <c r="B371" s="626">
        <f t="shared" si="11"/>
        <v>0</v>
      </c>
      <c r="C371" s="448"/>
      <c r="D371" s="448"/>
      <c r="E371" s="516"/>
      <c r="F371" s="446"/>
      <c r="G371" s="446"/>
      <c r="H371" s="448"/>
      <c r="I371" s="455">
        <v>0</v>
      </c>
      <c r="J371" s="452">
        <v>0</v>
      </c>
      <c r="K371" s="446"/>
      <c r="L371" s="448"/>
      <c r="N371" s="606" t="str">
        <f>_xlfn.IFNA(VLOOKUP(H371,Checks!$L$4:$L$15,1,FALSE),IF(H371="","",1))</f>
        <v/>
      </c>
    </row>
    <row r="372" spans="1:14" ht="15" customHeight="1">
      <c r="A372" s="626">
        <f t="shared" si="10"/>
        <v>365</v>
      </c>
      <c r="B372" s="626">
        <f t="shared" si="11"/>
        <v>0</v>
      </c>
      <c r="C372" s="448"/>
      <c r="D372" s="448"/>
      <c r="E372" s="516"/>
      <c r="F372" s="446"/>
      <c r="G372" s="446"/>
      <c r="H372" s="448"/>
      <c r="I372" s="455">
        <v>0</v>
      </c>
      <c r="J372" s="452">
        <v>0</v>
      </c>
      <c r="K372" s="446"/>
      <c r="L372" s="448"/>
      <c r="N372" s="606" t="str">
        <f>_xlfn.IFNA(VLOOKUP(H372,Checks!$L$4:$L$15,1,FALSE),IF(H372="","",1))</f>
        <v/>
      </c>
    </row>
    <row r="373" spans="1:14" ht="15" customHeight="1">
      <c r="A373" s="626">
        <f t="shared" si="10"/>
        <v>366</v>
      </c>
      <c r="B373" s="626">
        <f t="shared" si="11"/>
        <v>0</v>
      </c>
      <c r="C373" s="448"/>
      <c r="D373" s="448"/>
      <c r="E373" s="516"/>
      <c r="F373" s="446"/>
      <c r="G373" s="446"/>
      <c r="H373" s="448"/>
      <c r="I373" s="455">
        <v>0</v>
      </c>
      <c r="J373" s="452">
        <v>0</v>
      </c>
      <c r="K373" s="446"/>
      <c r="L373" s="448"/>
      <c r="N373" s="606" t="str">
        <f>_xlfn.IFNA(VLOOKUP(H373,Checks!$L$4:$L$15,1,FALSE),IF(H373="","",1))</f>
        <v/>
      </c>
    </row>
    <row r="374" spans="1:14" ht="15" customHeight="1">
      <c r="A374" s="626">
        <f t="shared" si="10"/>
        <v>367</v>
      </c>
      <c r="B374" s="626">
        <f t="shared" si="11"/>
        <v>0</v>
      </c>
      <c r="C374" s="448"/>
      <c r="D374" s="448"/>
      <c r="E374" s="516"/>
      <c r="F374" s="446"/>
      <c r="G374" s="446"/>
      <c r="H374" s="448"/>
      <c r="I374" s="455">
        <v>0</v>
      </c>
      <c r="J374" s="452">
        <v>0</v>
      </c>
      <c r="K374" s="446"/>
      <c r="L374" s="448"/>
      <c r="N374" s="606" t="str">
        <f>_xlfn.IFNA(VLOOKUP(H374,Checks!$L$4:$L$15,1,FALSE),IF(H374="","",1))</f>
        <v/>
      </c>
    </row>
    <row r="375" spans="1:14" ht="15" customHeight="1">
      <c r="A375" s="626">
        <f t="shared" si="10"/>
        <v>368</v>
      </c>
      <c r="B375" s="626">
        <f t="shared" si="11"/>
        <v>0</v>
      </c>
      <c r="C375" s="448"/>
      <c r="D375" s="448"/>
      <c r="E375" s="516"/>
      <c r="F375" s="446"/>
      <c r="G375" s="446"/>
      <c r="H375" s="448"/>
      <c r="I375" s="455">
        <v>0</v>
      </c>
      <c r="J375" s="452">
        <v>0</v>
      </c>
      <c r="K375" s="446"/>
      <c r="L375" s="448"/>
      <c r="N375" s="606" t="str">
        <f>_xlfn.IFNA(VLOOKUP(H375,Checks!$L$4:$L$15,1,FALSE),IF(H375="","",1))</f>
        <v/>
      </c>
    </row>
    <row r="376" spans="1:14" ht="15" customHeight="1">
      <c r="A376" s="626">
        <f t="shared" si="10"/>
        <v>369</v>
      </c>
      <c r="B376" s="626">
        <f t="shared" si="11"/>
        <v>0</v>
      </c>
      <c r="C376" s="448"/>
      <c r="D376" s="448"/>
      <c r="E376" s="516"/>
      <c r="F376" s="446"/>
      <c r="G376" s="446"/>
      <c r="H376" s="448"/>
      <c r="I376" s="455">
        <v>0</v>
      </c>
      <c r="J376" s="452">
        <v>0</v>
      </c>
      <c r="K376" s="446"/>
      <c r="L376" s="448"/>
      <c r="N376" s="606" t="str">
        <f>_xlfn.IFNA(VLOOKUP(H376,Checks!$L$4:$L$15,1,FALSE),IF(H376="","",1))</f>
        <v/>
      </c>
    </row>
    <row r="377" spans="1:14" ht="15" customHeight="1">
      <c r="A377" s="626">
        <f t="shared" si="10"/>
        <v>370</v>
      </c>
      <c r="B377" s="626">
        <f t="shared" si="11"/>
        <v>0</v>
      </c>
      <c r="C377" s="448"/>
      <c r="D377" s="448"/>
      <c r="E377" s="516"/>
      <c r="F377" s="446"/>
      <c r="G377" s="446"/>
      <c r="H377" s="448"/>
      <c r="I377" s="455">
        <v>0</v>
      </c>
      <c r="J377" s="452">
        <v>0</v>
      </c>
      <c r="K377" s="446"/>
      <c r="L377" s="448"/>
      <c r="N377" s="606" t="str">
        <f>_xlfn.IFNA(VLOOKUP(H377,Checks!$L$4:$L$15,1,FALSE),IF(H377="","",1))</f>
        <v/>
      </c>
    </row>
    <row r="378" spans="1:14" ht="15" customHeight="1">
      <c r="A378" s="626">
        <f t="shared" si="10"/>
        <v>371</v>
      </c>
      <c r="B378" s="626">
        <f t="shared" si="11"/>
        <v>0</v>
      </c>
      <c r="C378" s="448"/>
      <c r="D378" s="448"/>
      <c r="E378" s="516"/>
      <c r="F378" s="446"/>
      <c r="G378" s="446"/>
      <c r="H378" s="448"/>
      <c r="I378" s="455">
        <v>0</v>
      </c>
      <c r="J378" s="452">
        <v>0</v>
      </c>
      <c r="K378" s="446"/>
      <c r="L378" s="448"/>
      <c r="N378" s="606" t="str">
        <f>_xlfn.IFNA(VLOOKUP(H378,Checks!$L$4:$L$15,1,FALSE),IF(H378="","",1))</f>
        <v/>
      </c>
    </row>
    <row r="379" spans="1:14" ht="15" customHeight="1">
      <c r="A379" s="626">
        <f t="shared" si="10"/>
        <v>372</v>
      </c>
      <c r="B379" s="626">
        <f t="shared" si="11"/>
        <v>0</v>
      </c>
      <c r="C379" s="448"/>
      <c r="D379" s="448"/>
      <c r="E379" s="516"/>
      <c r="F379" s="446"/>
      <c r="G379" s="446"/>
      <c r="H379" s="448"/>
      <c r="I379" s="455">
        <v>0</v>
      </c>
      <c r="J379" s="452">
        <v>0</v>
      </c>
      <c r="K379" s="446"/>
      <c r="L379" s="448"/>
      <c r="N379" s="606" t="str">
        <f>_xlfn.IFNA(VLOOKUP(H379,Checks!$L$4:$L$15,1,FALSE),IF(H379="","",1))</f>
        <v/>
      </c>
    </row>
    <row r="380" spans="1:14" ht="15" customHeight="1">
      <c r="A380" s="626">
        <f t="shared" si="10"/>
        <v>373</v>
      </c>
      <c r="B380" s="626">
        <f t="shared" si="11"/>
        <v>0</v>
      </c>
      <c r="C380" s="448"/>
      <c r="D380" s="448"/>
      <c r="E380" s="516"/>
      <c r="F380" s="446"/>
      <c r="G380" s="446"/>
      <c r="H380" s="448"/>
      <c r="I380" s="455">
        <v>0</v>
      </c>
      <c r="J380" s="452">
        <v>0</v>
      </c>
      <c r="K380" s="446"/>
      <c r="L380" s="448"/>
      <c r="N380" s="606" t="str">
        <f>_xlfn.IFNA(VLOOKUP(H380,Checks!$L$4:$L$15,1,FALSE),IF(H380="","",1))</f>
        <v/>
      </c>
    </row>
    <row r="381" spans="1:14" ht="15" customHeight="1">
      <c r="A381" s="626">
        <f t="shared" si="10"/>
        <v>374</v>
      </c>
      <c r="B381" s="626">
        <f t="shared" si="11"/>
        <v>0</v>
      </c>
      <c r="C381" s="448"/>
      <c r="D381" s="448"/>
      <c r="E381" s="516"/>
      <c r="F381" s="446"/>
      <c r="G381" s="446"/>
      <c r="H381" s="448"/>
      <c r="I381" s="455">
        <v>0</v>
      </c>
      <c r="J381" s="452">
        <v>0</v>
      </c>
      <c r="K381" s="446"/>
      <c r="L381" s="448"/>
      <c r="N381" s="606" t="str">
        <f>_xlfn.IFNA(VLOOKUP(H381,Checks!$L$4:$L$15,1,FALSE),IF(H381="","",1))</f>
        <v/>
      </c>
    </row>
    <row r="382" spans="1:14" ht="15" customHeight="1">
      <c r="A382" s="626">
        <f t="shared" si="10"/>
        <v>375</v>
      </c>
      <c r="B382" s="626">
        <f t="shared" si="11"/>
        <v>0</v>
      </c>
      <c r="C382" s="448"/>
      <c r="D382" s="448"/>
      <c r="E382" s="516"/>
      <c r="F382" s="446"/>
      <c r="G382" s="446"/>
      <c r="H382" s="448"/>
      <c r="I382" s="455">
        <v>0</v>
      </c>
      <c r="J382" s="452">
        <v>0</v>
      </c>
      <c r="K382" s="446"/>
      <c r="L382" s="448"/>
      <c r="N382" s="606" t="str">
        <f>_xlfn.IFNA(VLOOKUP(H382,Checks!$L$4:$L$15,1,FALSE),IF(H382="","",1))</f>
        <v/>
      </c>
    </row>
    <row r="383" spans="1:14" ht="15" customHeight="1">
      <c r="A383" s="626">
        <f t="shared" si="10"/>
        <v>376</v>
      </c>
      <c r="B383" s="626">
        <f t="shared" si="11"/>
        <v>0</v>
      </c>
      <c r="C383" s="448"/>
      <c r="D383" s="448"/>
      <c r="E383" s="516"/>
      <c r="F383" s="446"/>
      <c r="G383" s="446"/>
      <c r="H383" s="448"/>
      <c r="I383" s="455">
        <v>0</v>
      </c>
      <c r="J383" s="452">
        <v>0</v>
      </c>
      <c r="K383" s="446"/>
      <c r="L383" s="448"/>
      <c r="N383" s="606" t="str">
        <f>_xlfn.IFNA(VLOOKUP(H383,Checks!$L$4:$L$15,1,FALSE),IF(H383="","",1))</f>
        <v/>
      </c>
    </row>
    <row r="384" spans="1:14" ht="15" customHeight="1">
      <c r="A384" s="626">
        <f t="shared" si="10"/>
        <v>377</v>
      </c>
      <c r="B384" s="626">
        <f t="shared" si="11"/>
        <v>0</v>
      </c>
      <c r="C384" s="448"/>
      <c r="D384" s="448"/>
      <c r="E384" s="516"/>
      <c r="F384" s="446"/>
      <c r="G384" s="446"/>
      <c r="H384" s="448"/>
      <c r="I384" s="455">
        <v>0</v>
      </c>
      <c r="J384" s="452">
        <v>0</v>
      </c>
      <c r="K384" s="446"/>
      <c r="L384" s="448"/>
      <c r="N384" s="606" t="str">
        <f>_xlfn.IFNA(VLOOKUP(H384,Checks!$L$4:$L$15,1,FALSE),IF(H384="","",1))</f>
        <v/>
      </c>
    </row>
    <row r="385" spans="1:14" ht="15" customHeight="1">
      <c r="A385" s="626">
        <f t="shared" si="10"/>
        <v>378</v>
      </c>
      <c r="B385" s="626">
        <f t="shared" si="11"/>
        <v>0</v>
      </c>
      <c r="C385" s="448"/>
      <c r="D385" s="448"/>
      <c r="E385" s="516"/>
      <c r="F385" s="446"/>
      <c r="G385" s="446"/>
      <c r="H385" s="448"/>
      <c r="I385" s="455">
        <v>0</v>
      </c>
      <c r="J385" s="452">
        <v>0</v>
      </c>
      <c r="K385" s="446"/>
      <c r="L385" s="448"/>
      <c r="N385" s="606" t="str">
        <f>_xlfn.IFNA(VLOOKUP(H385,Checks!$L$4:$L$15,1,FALSE),IF(H385="","",1))</f>
        <v/>
      </c>
    </row>
    <row r="386" spans="1:14" ht="15" customHeight="1">
      <c r="A386" s="626">
        <f t="shared" si="10"/>
        <v>379</v>
      </c>
      <c r="B386" s="626">
        <f t="shared" si="11"/>
        <v>0</v>
      </c>
      <c r="C386" s="448"/>
      <c r="D386" s="448"/>
      <c r="E386" s="516"/>
      <c r="F386" s="446"/>
      <c r="G386" s="446"/>
      <c r="H386" s="448"/>
      <c r="I386" s="455">
        <v>0</v>
      </c>
      <c r="J386" s="452">
        <v>0</v>
      </c>
      <c r="K386" s="446"/>
      <c r="L386" s="448"/>
      <c r="N386" s="606" t="str">
        <f>_xlfn.IFNA(VLOOKUP(H386,Checks!$L$4:$L$15,1,FALSE),IF(H386="","",1))</f>
        <v/>
      </c>
    </row>
    <row r="387" spans="1:14" ht="15" customHeight="1">
      <c r="A387" s="626">
        <f t="shared" si="10"/>
        <v>380</v>
      </c>
      <c r="B387" s="626">
        <f t="shared" si="11"/>
        <v>0</v>
      </c>
      <c r="C387" s="448"/>
      <c r="D387" s="448"/>
      <c r="E387" s="516"/>
      <c r="F387" s="446"/>
      <c r="G387" s="446"/>
      <c r="H387" s="448"/>
      <c r="I387" s="455">
        <v>0</v>
      </c>
      <c r="J387" s="452">
        <v>0</v>
      </c>
      <c r="K387" s="446"/>
      <c r="L387" s="448"/>
      <c r="N387" s="606" t="str">
        <f>_xlfn.IFNA(VLOOKUP(H387,Checks!$L$4:$L$15,1,FALSE),IF(H387="","",1))</f>
        <v/>
      </c>
    </row>
    <row r="388" spans="1:14" ht="15" customHeight="1">
      <c r="A388" s="626">
        <f t="shared" si="10"/>
        <v>381</v>
      </c>
      <c r="B388" s="626">
        <f t="shared" si="11"/>
        <v>0</v>
      </c>
      <c r="C388" s="448"/>
      <c r="D388" s="448"/>
      <c r="E388" s="516"/>
      <c r="F388" s="446"/>
      <c r="G388" s="446"/>
      <c r="H388" s="448"/>
      <c r="I388" s="455">
        <v>0</v>
      </c>
      <c r="J388" s="452">
        <v>0</v>
      </c>
      <c r="K388" s="446"/>
      <c r="L388" s="448"/>
      <c r="N388" s="606" t="str">
        <f>_xlfn.IFNA(VLOOKUP(H388,Checks!$L$4:$L$15,1,FALSE),IF(H388="","",1))</f>
        <v/>
      </c>
    </row>
    <row r="389" spans="1:14" ht="15" customHeight="1">
      <c r="A389" s="626">
        <f t="shared" si="10"/>
        <v>382</v>
      </c>
      <c r="B389" s="626">
        <f t="shared" si="11"/>
        <v>0</v>
      </c>
      <c r="C389" s="448"/>
      <c r="D389" s="448"/>
      <c r="E389" s="516"/>
      <c r="F389" s="446"/>
      <c r="G389" s="446"/>
      <c r="H389" s="448"/>
      <c r="I389" s="455">
        <v>0</v>
      </c>
      <c r="J389" s="452">
        <v>0</v>
      </c>
      <c r="K389" s="446"/>
      <c r="L389" s="448"/>
      <c r="N389" s="606" t="str">
        <f>_xlfn.IFNA(VLOOKUP(H389,Checks!$L$4:$L$15,1,FALSE),IF(H389="","",1))</f>
        <v/>
      </c>
    </row>
    <row r="390" spans="1:14" ht="15" customHeight="1">
      <c r="A390" s="626">
        <f t="shared" si="10"/>
        <v>383</v>
      </c>
      <c r="B390" s="626">
        <f t="shared" si="11"/>
        <v>0</v>
      </c>
      <c r="C390" s="448"/>
      <c r="D390" s="448"/>
      <c r="E390" s="516"/>
      <c r="F390" s="446"/>
      <c r="G390" s="446"/>
      <c r="H390" s="448"/>
      <c r="I390" s="455">
        <v>0</v>
      </c>
      <c r="J390" s="452">
        <v>0</v>
      </c>
      <c r="K390" s="446"/>
      <c r="L390" s="448"/>
      <c r="N390" s="606" t="str">
        <f>_xlfn.IFNA(VLOOKUP(H390,Checks!$L$4:$L$15,1,FALSE),IF(H390="","",1))</f>
        <v/>
      </c>
    </row>
    <row r="391" spans="1:14" ht="15" customHeight="1">
      <c r="A391" s="626">
        <f t="shared" si="10"/>
        <v>384</v>
      </c>
      <c r="B391" s="626">
        <f t="shared" si="11"/>
        <v>0</v>
      </c>
      <c r="C391" s="448"/>
      <c r="D391" s="448"/>
      <c r="E391" s="516"/>
      <c r="F391" s="446"/>
      <c r="G391" s="446"/>
      <c r="H391" s="448"/>
      <c r="I391" s="455">
        <v>0</v>
      </c>
      <c r="J391" s="452">
        <v>0</v>
      </c>
      <c r="K391" s="446"/>
      <c r="L391" s="448"/>
      <c r="N391" s="606" t="str">
        <f>_xlfn.IFNA(VLOOKUP(H391,Checks!$L$4:$L$15,1,FALSE),IF(H391="","",1))</f>
        <v/>
      </c>
    </row>
    <row r="392" spans="1:14" ht="15" customHeight="1">
      <c r="A392" s="626">
        <f t="shared" si="10"/>
        <v>385</v>
      </c>
      <c r="B392" s="626">
        <f t="shared" si="11"/>
        <v>0</v>
      </c>
      <c r="C392" s="448"/>
      <c r="D392" s="448"/>
      <c r="E392" s="516"/>
      <c r="F392" s="446"/>
      <c r="G392" s="446"/>
      <c r="H392" s="448"/>
      <c r="I392" s="455">
        <v>0</v>
      </c>
      <c r="J392" s="452">
        <v>0</v>
      </c>
      <c r="K392" s="446"/>
      <c r="L392" s="448"/>
      <c r="N392" s="606" t="str">
        <f>_xlfn.IFNA(VLOOKUP(H392,Checks!$L$4:$L$15,1,FALSE),IF(H392="","",1))</f>
        <v/>
      </c>
    </row>
    <row r="393" spans="1:14" ht="15" customHeight="1">
      <c r="A393" s="626">
        <f t="shared" si="10"/>
        <v>386</v>
      </c>
      <c r="B393" s="626">
        <f t="shared" si="11"/>
        <v>0</v>
      </c>
      <c r="C393" s="448"/>
      <c r="D393" s="448"/>
      <c r="E393" s="516"/>
      <c r="F393" s="446"/>
      <c r="G393" s="446"/>
      <c r="H393" s="448"/>
      <c r="I393" s="455">
        <v>0</v>
      </c>
      <c r="J393" s="452">
        <v>0</v>
      </c>
      <c r="K393" s="446"/>
      <c r="L393" s="448"/>
      <c r="N393" s="606" t="str">
        <f>_xlfn.IFNA(VLOOKUP(H393,Checks!$L$4:$L$15,1,FALSE),IF(H393="","",1))</f>
        <v/>
      </c>
    </row>
    <row r="394" spans="1:14" ht="15" customHeight="1">
      <c r="A394" s="626">
        <f t="shared" ref="A394:A457" si="12">A393+1</f>
        <v>387</v>
      </c>
      <c r="B394" s="626">
        <f t="shared" ref="B394:B457" si="13">$B$8</f>
        <v>0</v>
      </c>
      <c r="C394" s="448"/>
      <c r="D394" s="448"/>
      <c r="E394" s="516"/>
      <c r="F394" s="446"/>
      <c r="G394" s="446"/>
      <c r="H394" s="448"/>
      <c r="I394" s="455">
        <v>0</v>
      </c>
      <c r="J394" s="452">
        <v>0</v>
      </c>
      <c r="K394" s="446"/>
      <c r="L394" s="448"/>
      <c r="N394" s="606" t="str">
        <f>_xlfn.IFNA(VLOOKUP(H394,Checks!$L$4:$L$15,1,FALSE),IF(H394="","",1))</f>
        <v/>
      </c>
    </row>
    <row r="395" spans="1:14" ht="15" customHeight="1">
      <c r="A395" s="626">
        <f t="shared" si="12"/>
        <v>388</v>
      </c>
      <c r="B395" s="626">
        <f t="shared" si="13"/>
        <v>0</v>
      </c>
      <c r="C395" s="448"/>
      <c r="D395" s="448"/>
      <c r="E395" s="516"/>
      <c r="F395" s="446"/>
      <c r="G395" s="446"/>
      <c r="H395" s="448"/>
      <c r="I395" s="455">
        <v>0</v>
      </c>
      <c r="J395" s="452">
        <v>0</v>
      </c>
      <c r="K395" s="446"/>
      <c r="L395" s="448"/>
      <c r="N395" s="606" t="str">
        <f>_xlfn.IFNA(VLOOKUP(H395,Checks!$L$4:$L$15,1,FALSE),IF(H395="","",1))</f>
        <v/>
      </c>
    </row>
    <row r="396" spans="1:14" ht="15" customHeight="1">
      <c r="A396" s="626">
        <f t="shared" si="12"/>
        <v>389</v>
      </c>
      <c r="B396" s="626">
        <f t="shared" si="13"/>
        <v>0</v>
      </c>
      <c r="C396" s="448"/>
      <c r="D396" s="448"/>
      <c r="E396" s="516"/>
      <c r="F396" s="446"/>
      <c r="G396" s="446"/>
      <c r="H396" s="448"/>
      <c r="I396" s="455">
        <v>0</v>
      </c>
      <c r="J396" s="452">
        <v>0</v>
      </c>
      <c r="K396" s="446"/>
      <c r="L396" s="448"/>
      <c r="N396" s="606" t="str">
        <f>_xlfn.IFNA(VLOOKUP(H396,Checks!$L$4:$L$15,1,FALSE),IF(H396="","",1))</f>
        <v/>
      </c>
    </row>
    <row r="397" spans="1:14" ht="15" customHeight="1">
      <c r="A397" s="626">
        <f t="shared" si="12"/>
        <v>390</v>
      </c>
      <c r="B397" s="626">
        <f t="shared" si="13"/>
        <v>0</v>
      </c>
      <c r="C397" s="448"/>
      <c r="D397" s="448"/>
      <c r="E397" s="516"/>
      <c r="F397" s="446"/>
      <c r="G397" s="446"/>
      <c r="H397" s="448"/>
      <c r="I397" s="455">
        <v>0</v>
      </c>
      <c r="J397" s="452">
        <v>0</v>
      </c>
      <c r="K397" s="446"/>
      <c r="L397" s="448"/>
      <c r="N397" s="606" t="str">
        <f>_xlfn.IFNA(VLOOKUP(H397,Checks!$L$4:$L$15,1,FALSE),IF(H397="","",1))</f>
        <v/>
      </c>
    </row>
    <row r="398" spans="1:14" ht="15" customHeight="1">
      <c r="A398" s="626">
        <f t="shared" si="12"/>
        <v>391</v>
      </c>
      <c r="B398" s="626">
        <f t="shared" si="13"/>
        <v>0</v>
      </c>
      <c r="C398" s="448"/>
      <c r="D398" s="448"/>
      <c r="E398" s="516"/>
      <c r="F398" s="446"/>
      <c r="G398" s="446"/>
      <c r="H398" s="448"/>
      <c r="I398" s="455">
        <v>0</v>
      </c>
      <c r="J398" s="452">
        <v>0</v>
      </c>
      <c r="K398" s="446"/>
      <c r="L398" s="448"/>
      <c r="N398" s="606" t="str">
        <f>_xlfn.IFNA(VLOOKUP(H398,Checks!$L$4:$L$15,1,FALSE),IF(H398="","",1))</f>
        <v/>
      </c>
    </row>
    <row r="399" spans="1:14" ht="15" customHeight="1">
      <c r="A399" s="626">
        <f t="shared" si="12"/>
        <v>392</v>
      </c>
      <c r="B399" s="626">
        <f t="shared" si="13"/>
        <v>0</v>
      </c>
      <c r="C399" s="448"/>
      <c r="D399" s="448"/>
      <c r="E399" s="516"/>
      <c r="F399" s="446"/>
      <c r="G399" s="446"/>
      <c r="H399" s="448"/>
      <c r="I399" s="455">
        <v>0</v>
      </c>
      <c r="J399" s="452">
        <v>0</v>
      </c>
      <c r="K399" s="446"/>
      <c r="L399" s="448"/>
      <c r="N399" s="606" t="str">
        <f>_xlfn.IFNA(VLOOKUP(H399,Checks!$L$4:$L$15,1,FALSE),IF(H399="","",1))</f>
        <v/>
      </c>
    </row>
    <row r="400" spans="1:14" ht="15" customHeight="1">
      <c r="A400" s="626">
        <f t="shared" si="12"/>
        <v>393</v>
      </c>
      <c r="B400" s="626">
        <f t="shared" si="13"/>
        <v>0</v>
      </c>
      <c r="C400" s="448"/>
      <c r="D400" s="448"/>
      <c r="E400" s="516"/>
      <c r="F400" s="446"/>
      <c r="G400" s="446"/>
      <c r="H400" s="448"/>
      <c r="I400" s="455">
        <v>0</v>
      </c>
      <c r="J400" s="452">
        <v>0</v>
      </c>
      <c r="K400" s="446"/>
      <c r="L400" s="448"/>
      <c r="N400" s="606" t="str">
        <f>_xlfn.IFNA(VLOOKUP(H400,Checks!$L$4:$L$15,1,FALSE),IF(H400="","",1))</f>
        <v/>
      </c>
    </row>
    <row r="401" spans="1:14" ht="15" customHeight="1">
      <c r="A401" s="626">
        <f t="shared" si="12"/>
        <v>394</v>
      </c>
      <c r="B401" s="626">
        <f t="shared" si="13"/>
        <v>0</v>
      </c>
      <c r="C401" s="448"/>
      <c r="D401" s="448"/>
      <c r="E401" s="516"/>
      <c r="F401" s="446"/>
      <c r="G401" s="446"/>
      <c r="H401" s="448"/>
      <c r="I401" s="455">
        <v>0</v>
      </c>
      <c r="J401" s="452">
        <v>0</v>
      </c>
      <c r="K401" s="446"/>
      <c r="L401" s="448"/>
      <c r="N401" s="606" t="str">
        <f>_xlfn.IFNA(VLOOKUP(H401,Checks!$L$4:$L$15,1,FALSE),IF(H401="","",1))</f>
        <v/>
      </c>
    </row>
    <row r="402" spans="1:14" ht="15" customHeight="1">
      <c r="A402" s="626">
        <f t="shared" si="12"/>
        <v>395</v>
      </c>
      <c r="B402" s="626">
        <f t="shared" si="13"/>
        <v>0</v>
      </c>
      <c r="C402" s="448"/>
      <c r="D402" s="448"/>
      <c r="E402" s="516"/>
      <c r="F402" s="446"/>
      <c r="G402" s="446"/>
      <c r="H402" s="448"/>
      <c r="I402" s="455">
        <v>0</v>
      </c>
      <c r="J402" s="452">
        <v>0</v>
      </c>
      <c r="K402" s="446"/>
      <c r="L402" s="448"/>
      <c r="N402" s="606" t="str">
        <f>_xlfn.IFNA(VLOOKUP(H402,Checks!$L$4:$L$15,1,FALSE),IF(H402="","",1))</f>
        <v/>
      </c>
    </row>
    <row r="403" spans="1:14" ht="15" customHeight="1">
      <c r="A403" s="626">
        <f t="shared" si="12"/>
        <v>396</v>
      </c>
      <c r="B403" s="626">
        <f t="shared" si="13"/>
        <v>0</v>
      </c>
      <c r="C403" s="448"/>
      <c r="D403" s="448"/>
      <c r="E403" s="516"/>
      <c r="F403" s="446"/>
      <c r="G403" s="446"/>
      <c r="H403" s="448"/>
      <c r="I403" s="455">
        <v>0</v>
      </c>
      <c r="J403" s="452">
        <v>0</v>
      </c>
      <c r="K403" s="446"/>
      <c r="L403" s="448"/>
      <c r="N403" s="606" t="str">
        <f>_xlfn.IFNA(VLOOKUP(H403,Checks!$L$4:$L$15,1,FALSE),IF(H403="","",1))</f>
        <v/>
      </c>
    </row>
    <row r="404" spans="1:14" ht="15" customHeight="1">
      <c r="A404" s="626">
        <f t="shared" si="12"/>
        <v>397</v>
      </c>
      <c r="B404" s="626">
        <f t="shared" si="13"/>
        <v>0</v>
      </c>
      <c r="C404" s="448"/>
      <c r="D404" s="448"/>
      <c r="E404" s="516"/>
      <c r="F404" s="446"/>
      <c r="G404" s="446"/>
      <c r="H404" s="448"/>
      <c r="I404" s="455">
        <v>0</v>
      </c>
      <c r="J404" s="452">
        <v>0</v>
      </c>
      <c r="K404" s="446"/>
      <c r="L404" s="448"/>
      <c r="N404" s="606" t="str">
        <f>_xlfn.IFNA(VLOOKUP(H404,Checks!$L$4:$L$15,1,FALSE),IF(H404="","",1))</f>
        <v/>
      </c>
    </row>
    <row r="405" spans="1:14" ht="15" customHeight="1">
      <c r="A405" s="626">
        <f t="shared" si="12"/>
        <v>398</v>
      </c>
      <c r="B405" s="626">
        <f t="shared" si="13"/>
        <v>0</v>
      </c>
      <c r="C405" s="448"/>
      <c r="D405" s="448"/>
      <c r="E405" s="516"/>
      <c r="F405" s="446"/>
      <c r="G405" s="446"/>
      <c r="H405" s="448"/>
      <c r="I405" s="455">
        <v>0</v>
      </c>
      <c r="J405" s="452">
        <v>0</v>
      </c>
      <c r="K405" s="446"/>
      <c r="L405" s="448"/>
      <c r="N405" s="606" t="str">
        <f>_xlfn.IFNA(VLOOKUP(H405,Checks!$L$4:$L$15,1,FALSE),IF(H405="","",1))</f>
        <v/>
      </c>
    </row>
    <row r="406" spans="1:14" ht="15" customHeight="1">
      <c r="A406" s="626">
        <f t="shared" si="12"/>
        <v>399</v>
      </c>
      <c r="B406" s="626">
        <f t="shared" si="13"/>
        <v>0</v>
      </c>
      <c r="C406" s="448"/>
      <c r="D406" s="448"/>
      <c r="E406" s="516"/>
      <c r="F406" s="446"/>
      <c r="G406" s="446"/>
      <c r="H406" s="448"/>
      <c r="I406" s="455">
        <v>0</v>
      </c>
      <c r="J406" s="452">
        <v>0</v>
      </c>
      <c r="K406" s="446"/>
      <c r="L406" s="448"/>
      <c r="N406" s="606" t="str">
        <f>_xlfn.IFNA(VLOOKUP(H406,Checks!$L$4:$L$15,1,FALSE),IF(H406="","",1))</f>
        <v/>
      </c>
    </row>
    <row r="407" spans="1:14" ht="15" customHeight="1">
      <c r="A407" s="626">
        <f t="shared" si="12"/>
        <v>400</v>
      </c>
      <c r="B407" s="626">
        <f t="shared" si="13"/>
        <v>0</v>
      </c>
      <c r="C407" s="448"/>
      <c r="D407" s="448"/>
      <c r="E407" s="516"/>
      <c r="F407" s="446"/>
      <c r="G407" s="446"/>
      <c r="H407" s="448"/>
      <c r="I407" s="455">
        <v>0</v>
      </c>
      <c r="J407" s="452">
        <v>0</v>
      </c>
      <c r="K407" s="446"/>
      <c r="L407" s="448"/>
      <c r="N407" s="606" t="str">
        <f>_xlfn.IFNA(VLOOKUP(H407,Checks!$L$4:$L$15,1,FALSE),IF(H407="","",1))</f>
        <v/>
      </c>
    </row>
    <row r="408" spans="1:14" ht="15" customHeight="1">
      <c r="A408" s="626">
        <f t="shared" si="12"/>
        <v>401</v>
      </c>
      <c r="B408" s="626">
        <f t="shared" si="13"/>
        <v>0</v>
      </c>
      <c r="C408" s="448"/>
      <c r="D408" s="448"/>
      <c r="E408" s="516"/>
      <c r="F408" s="446"/>
      <c r="G408" s="446"/>
      <c r="H408" s="448"/>
      <c r="I408" s="455">
        <v>0</v>
      </c>
      <c r="J408" s="452">
        <v>0</v>
      </c>
      <c r="K408" s="446"/>
      <c r="L408" s="448"/>
      <c r="N408" s="606" t="str">
        <f>_xlfn.IFNA(VLOOKUP(H408,Checks!$L$4:$L$15,1,FALSE),IF(H408="","",1))</f>
        <v/>
      </c>
    </row>
    <row r="409" spans="1:14" ht="15" customHeight="1">
      <c r="A409" s="626">
        <f t="shared" si="12"/>
        <v>402</v>
      </c>
      <c r="B409" s="626">
        <f t="shared" si="13"/>
        <v>0</v>
      </c>
      <c r="C409" s="448"/>
      <c r="D409" s="448"/>
      <c r="E409" s="516"/>
      <c r="F409" s="446"/>
      <c r="G409" s="446"/>
      <c r="H409" s="448"/>
      <c r="I409" s="455">
        <v>0</v>
      </c>
      <c r="J409" s="452">
        <v>0</v>
      </c>
      <c r="K409" s="446"/>
      <c r="L409" s="448"/>
      <c r="N409" s="606" t="str">
        <f>_xlfn.IFNA(VLOOKUP(H409,Checks!$L$4:$L$15,1,FALSE),IF(H409="","",1))</f>
        <v/>
      </c>
    </row>
    <row r="410" spans="1:14" ht="15" customHeight="1">
      <c r="A410" s="626">
        <f t="shared" si="12"/>
        <v>403</v>
      </c>
      <c r="B410" s="626">
        <f t="shared" si="13"/>
        <v>0</v>
      </c>
      <c r="C410" s="448"/>
      <c r="D410" s="448"/>
      <c r="E410" s="516"/>
      <c r="F410" s="446"/>
      <c r="G410" s="446"/>
      <c r="H410" s="448"/>
      <c r="I410" s="455">
        <v>0</v>
      </c>
      <c r="J410" s="452">
        <v>0</v>
      </c>
      <c r="K410" s="446"/>
      <c r="L410" s="448"/>
      <c r="N410" s="606" t="str">
        <f>_xlfn.IFNA(VLOOKUP(H410,Checks!$L$4:$L$15,1,FALSE),IF(H410="","",1))</f>
        <v/>
      </c>
    </row>
    <row r="411" spans="1:14" ht="15" customHeight="1">
      <c r="A411" s="626">
        <f t="shared" si="12"/>
        <v>404</v>
      </c>
      <c r="B411" s="626">
        <f t="shared" si="13"/>
        <v>0</v>
      </c>
      <c r="C411" s="448"/>
      <c r="D411" s="448"/>
      <c r="E411" s="516"/>
      <c r="F411" s="446"/>
      <c r="G411" s="446"/>
      <c r="H411" s="448"/>
      <c r="I411" s="455">
        <v>0</v>
      </c>
      <c r="J411" s="452">
        <v>0</v>
      </c>
      <c r="K411" s="446"/>
      <c r="L411" s="448"/>
      <c r="N411" s="606" t="str">
        <f>_xlfn.IFNA(VLOOKUP(H411,Checks!$L$4:$L$15,1,FALSE),IF(H411="","",1))</f>
        <v/>
      </c>
    </row>
    <row r="412" spans="1:14" ht="15" customHeight="1">
      <c r="A412" s="626">
        <f t="shared" si="12"/>
        <v>405</v>
      </c>
      <c r="B412" s="626">
        <f t="shared" si="13"/>
        <v>0</v>
      </c>
      <c r="C412" s="448"/>
      <c r="D412" s="448"/>
      <c r="E412" s="516"/>
      <c r="F412" s="446"/>
      <c r="G412" s="446"/>
      <c r="H412" s="448"/>
      <c r="I412" s="455">
        <v>0</v>
      </c>
      <c r="J412" s="452">
        <v>0</v>
      </c>
      <c r="K412" s="446"/>
      <c r="L412" s="448"/>
      <c r="N412" s="606" t="str">
        <f>_xlfn.IFNA(VLOOKUP(H412,Checks!$L$4:$L$15,1,FALSE),IF(H412="","",1))</f>
        <v/>
      </c>
    </row>
    <row r="413" spans="1:14" ht="15" customHeight="1">
      <c r="A413" s="626">
        <f t="shared" si="12"/>
        <v>406</v>
      </c>
      <c r="B413" s="626">
        <f t="shared" si="13"/>
        <v>0</v>
      </c>
      <c r="C413" s="448"/>
      <c r="D413" s="448"/>
      <c r="E413" s="516"/>
      <c r="F413" s="446"/>
      <c r="G413" s="446"/>
      <c r="H413" s="448"/>
      <c r="I413" s="455">
        <v>0</v>
      </c>
      <c r="J413" s="452">
        <v>0</v>
      </c>
      <c r="K413" s="446"/>
      <c r="L413" s="448"/>
      <c r="N413" s="606" t="str">
        <f>_xlfn.IFNA(VLOOKUP(H413,Checks!$L$4:$L$15,1,FALSE),IF(H413="","",1))</f>
        <v/>
      </c>
    </row>
    <row r="414" spans="1:14" ht="15" customHeight="1">
      <c r="A414" s="626">
        <f t="shared" si="12"/>
        <v>407</v>
      </c>
      <c r="B414" s="626">
        <f t="shared" si="13"/>
        <v>0</v>
      </c>
      <c r="C414" s="448"/>
      <c r="D414" s="448"/>
      <c r="E414" s="516"/>
      <c r="F414" s="446"/>
      <c r="G414" s="446"/>
      <c r="H414" s="448"/>
      <c r="I414" s="455">
        <v>0</v>
      </c>
      <c r="J414" s="452">
        <v>0</v>
      </c>
      <c r="K414" s="446"/>
      <c r="L414" s="448"/>
      <c r="N414" s="606" t="str">
        <f>_xlfn.IFNA(VLOOKUP(H414,Checks!$L$4:$L$15,1,FALSE),IF(H414="","",1))</f>
        <v/>
      </c>
    </row>
    <row r="415" spans="1:14" ht="15" customHeight="1">
      <c r="A415" s="626">
        <f t="shared" si="12"/>
        <v>408</v>
      </c>
      <c r="B415" s="626">
        <f t="shared" si="13"/>
        <v>0</v>
      </c>
      <c r="C415" s="448"/>
      <c r="D415" s="448"/>
      <c r="E415" s="516"/>
      <c r="F415" s="446"/>
      <c r="G415" s="446"/>
      <c r="H415" s="448"/>
      <c r="I415" s="455">
        <v>0</v>
      </c>
      <c r="J415" s="452">
        <v>0</v>
      </c>
      <c r="K415" s="446"/>
      <c r="L415" s="448"/>
      <c r="N415" s="606" t="str">
        <f>_xlfn.IFNA(VLOOKUP(H415,Checks!$L$4:$L$15,1,FALSE),IF(H415="","",1))</f>
        <v/>
      </c>
    </row>
    <row r="416" spans="1:14" ht="15" customHeight="1">
      <c r="A416" s="626">
        <f t="shared" si="12"/>
        <v>409</v>
      </c>
      <c r="B416" s="626">
        <f t="shared" si="13"/>
        <v>0</v>
      </c>
      <c r="C416" s="448"/>
      <c r="D416" s="448"/>
      <c r="E416" s="516"/>
      <c r="F416" s="446"/>
      <c r="G416" s="446"/>
      <c r="H416" s="448"/>
      <c r="I416" s="455">
        <v>0</v>
      </c>
      <c r="J416" s="452">
        <v>0</v>
      </c>
      <c r="K416" s="446"/>
      <c r="L416" s="448"/>
      <c r="N416" s="606" t="str">
        <f>_xlfn.IFNA(VLOOKUP(H416,Checks!$L$4:$L$15,1,FALSE),IF(H416="","",1))</f>
        <v/>
      </c>
    </row>
    <row r="417" spans="1:14" ht="15" customHeight="1">
      <c r="A417" s="626">
        <f t="shared" si="12"/>
        <v>410</v>
      </c>
      <c r="B417" s="626">
        <f t="shared" si="13"/>
        <v>0</v>
      </c>
      <c r="C417" s="448"/>
      <c r="D417" s="448"/>
      <c r="E417" s="516"/>
      <c r="F417" s="446"/>
      <c r="G417" s="446"/>
      <c r="H417" s="448"/>
      <c r="I417" s="455">
        <v>0</v>
      </c>
      <c r="J417" s="452">
        <v>0</v>
      </c>
      <c r="K417" s="446"/>
      <c r="L417" s="448"/>
      <c r="N417" s="606" t="str">
        <f>_xlfn.IFNA(VLOOKUP(H417,Checks!$L$4:$L$15,1,FALSE),IF(H417="","",1))</f>
        <v/>
      </c>
    </row>
    <row r="418" spans="1:14" ht="15" customHeight="1">
      <c r="A418" s="626">
        <f t="shared" si="12"/>
        <v>411</v>
      </c>
      <c r="B418" s="626">
        <f t="shared" si="13"/>
        <v>0</v>
      </c>
      <c r="C418" s="448"/>
      <c r="D418" s="448"/>
      <c r="E418" s="516"/>
      <c r="F418" s="446"/>
      <c r="G418" s="446"/>
      <c r="H418" s="448"/>
      <c r="I418" s="455">
        <v>0</v>
      </c>
      <c r="J418" s="452">
        <v>0</v>
      </c>
      <c r="K418" s="446"/>
      <c r="L418" s="448"/>
      <c r="N418" s="606" t="str">
        <f>_xlfn.IFNA(VLOOKUP(H418,Checks!$L$4:$L$15,1,FALSE),IF(H418="","",1))</f>
        <v/>
      </c>
    </row>
    <row r="419" spans="1:14" ht="15" customHeight="1">
      <c r="A419" s="626">
        <f t="shared" si="12"/>
        <v>412</v>
      </c>
      <c r="B419" s="626">
        <f t="shared" si="13"/>
        <v>0</v>
      </c>
      <c r="C419" s="448"/>
      <c r="D419" s="448"/>
      <c r="E419" s="516"/>
      <c r="F419" s="446"/>
      <c r="G419" s="446"/>
      <c r="H419" s="448"/>
      <c r="I419" s="455">
        <v>0</v>
      </c>
      <c r="J419" s="452">
        <v>0</v>
      </c>
      <c r="K419" s="446"/>
      <c r="L419" s="448"/>
      <c r="N419" s="606" t="str">
        <f>_xlfn.IFNA(VLOOKUP(H419,Checks!$L$4:$L$15,1,FALSE),IF(H419="","",1))</f>
        <v/>
      </c>
    </row>
    <row r="420" spans="1:14" ht="15" customHeight="1">
      <c r="A420" s="626">
        <f t="shared" si="12"/>
        <v>413</v>
      </c>
      <c r="B420" s="626">
        <f t="shared" si="13"/>
        <v>0</v>
      </c>
      <c r="C420" s="448"/>
      <c r="D420" s="448"/>
      <c r="E420" s="516"/>
      <c r="F420" s="446"/>
      <c r="G420" s="446"/>
      <c r="H420" s="448"/>
      <c r="I420" s="455">
        <v>0</v>
      </c>
      <c r="J420" s="452">
        <v>0</v>
      </c>
      <c r="K420" s="446"/>
      <c r="L420" s="448"/>
      <c r="N420" s="606" t="str">
        <f>_xlfn.IFNA(VLOOKUP(H420,Checks!$L$4:$L$15,1,FALSE),IF(H420="","",1))</f>
        <v/>
      </c>
    </row>
    <row r="421" spans="1:14" ht="15" customHeight="1">
      <c r="A421" s="626">
        <f t="shared" si="12"/>
        <v>414</v>
      </c>
      <c r="B421" s="626">
        <f t="shared" si="13"/>
        <v>0</v>
      </c>
      <c r="C421" s="448"/>
      <c r="D421" s="448"/>
      <c r="E421" s="516"/>
      <c r="F421" s="446"/>
      <c r="G421" s="446"/>
      <c r="H421" s="448"/>
      <c r="I421" s="455">
        <v>0</v>
      </c>
      <c r="J421" s="452">
        <v>0</v>
      </c>
      <c r="K421" s="446"/>
      <c r="L421" s="448"/>
      <c r="N421" s="606" t="str">
        <f>_xlfn.IFNA(VLOOKUP(H421,Checks!$L$4:$L$15,1,FALSE),IF(H421="","",1))</f>
        <v/>
      </c>
    </row>
    <row r="422" spans="1:14" ht="15" customHeight="1">
      <c r="A422" s="626">
        <f t="shared" si="12"/>
        <v>415</v>
      </c>
      <c r="B422" s="626">
        <f t="shared" si="13"/>
        <v>0</v>
      </c>
      <c r="C422" s="448"/>
      <c r="D422" s="448"/>
      <c r="E422" s="516"/>
      <c r="F422" s="446"/>
      <c r="G422" s="446"/>
      <c r="H422" s="448"/>
      <c r="I422" s="455">
        <v>0</v>
      </c>
      <c r="J422" s="452">
        <v>0</v>
      </c>
      <c r="K422" s="446"/>
      <c r="L422" s="448"/>
      <c r="N422" s="606" t="str">
        <f>_xlfn.IFNA(VLOOKUP(H422,Checks!$L$4:$L$15,1,FALSE),IF(H422="","",1))</f>
        <v/>
      </c>
    </row>
    <row r="423" spans="1:14" ht="15" customHeight="1">
      <c r="A423" s="626">
        <f t="shared" si="12"/>
        <v>416</v>
      </c>
      <c r="B423" s="626">
        <f t="shared" si="13"/>
        <v>0</v>
      </c>
      <c r="C423" s="448"/>
      <c r="D423" s="448"/>
      <c r="E423" s="516"/>
      <c r="F423" s="446"/>
      <c r="G423" s="446"/>
      <c r="H423" s="448"/>
      <c r="I423" s="455">
        <v>0</v>
      </c>
      <c r="J423" s="452">
        <v>0</v>
      </c>
      <c r="K423" s="446"/>
      <c r="L423" s="448"/>
      <c r="N423" s="606" t="str">
        <f>_xlfn.IFNA(VLOOKUP(H423,Checks!$L$4:$L$15,1,FALSE),IF(H423="","",1))</f>
        <v/>
      </c>
    </row>
    <row r="424" spans="1:14" ht="15" customHeight="1">
      <c r="A424" s="626">
        <f t="shared" si="12"/>
        <v>417</v>
      </c>
      <c r="B424" s="626">
        <f t="shared" si="13"/>
        <v>0</v>
      </c>
      <c r="C424" s="448"/>
      <c r="D424" s="448"/>
      <c r="E424" s="516"/>
      <c r="F424" s="446"/>
      <c r="G424" s="446"/>
      <c r="H424" s="448"/>
      <c r="I424" s="455">
        <v>0</v>
      </c>
      <c r="J424" s="452">
        <v>0</v>
      </c>
      <c r="K424" s="446"/>
      <c r="L424" s="448"/>
      <c r="N424" s="606" t="str">
        <f>_xlfn.IFNA(VLOOKUP(H424,Checks!$L$4:$L$15,1,FALSE),IF(H424="","",1))</f>
        <v/>
      </c>
    </row>
    <row r="425" spans="1:14" ht="15" customHeight="1">
      <c r="A425" s="626">
        <f t="shared" si="12"/>
        <v>418</v>
      </c>
      <c r="B425" s="626">
        <f t="shared" si="13"/>
        <v>0</v>
      </c>
      <c r="C425" s="448"/>
      <c r="D425" s="448"/>
      <c r="E425" s="516"/>
      <c r="F425" s="446"/>
      <c r="G425" s="446"/>
      <c r="H425" s="448"/>
      <c r="I425" s="455">
        <v>0</v>
      </c>
      <c r="J425" s="452">
        <v>0</v>
      </c>
      <c r="K425" s="446"/>
      <c r="L425" s="448"/>
      <c r="N425" s="606" t="str">
        <f>_xlfn.IFNA(VLOOKUP(H425,Checks!$L$4:$L$15,1,FALSE),IF(H425="","",1))</f>
        <v/>
      </c>
    </row>
    <row r="426" spans="1:14" ht="15" customHeight="1">
      <c r="A426" s="626">
        <f t="shared" si="12"/>
        <v>419</v>
      </c>
      <c r="B426" s="626">
        <f t="shared" si="13"/>
        <v>0</v>
      </c>
      <c r="C426" s="448"/>
      <c r="D426" s="448"/>
      <c r="E426" s="516"/>
      <c r="F426" s="446"/>
      <c r="G426" s="446"/>
      <c r="H426" s="448"/>
      <c r="I426" s="455">
        <v>0</v>
      </c>
      <c r="J426" s="452">
        <v>0</v>
      </c>
      <c r="K426" s="446"/>
      <c r="L426" s="448"/>
      <c r="N426" s="606" t="str">
        <f>_xlfn.IFNA(VLOOKUP(H426,Checks!$L$4:$L$15,1,FALSE),IF(H426="","",1))</f>
        <v/>
      </c>
    </row>
    <row r="427" spans="1:14" ht="15" customHeight="1">
      <c r="A427" s="626">
        <f t="shared" si="12"/>
        <v>420</v>
      </c>
      <c r="B427" s="626">
        <f t="shared" si="13"/>
        <v>0</v>
      </c>
      <c r="C427" s="448"/>
      <c r="D427" s="448"/>
      <c r="E427" s="516"/>
      <c r="F427" s="446"/>
      <c r="G427" s="446"/>
      <c r="H427" s="448"/>
      <c r="I427" s="455">
        <v>0</v>
      </c>
      <c r="J427" s="452">
        <v>0</v>
      </c>
      <c r="K427" s="446"/>
      <c r="L427" s="448"/>
      <c r="N427" s="606" t="str">
        <f>_xlfn.IFNA(VLOOKUP(H427,Checks!$L$4:$L$15,1,FALSE),IF(H427="","",1))</f>
        <v/>
      </c>
    </row>
    <row r="428" spans="1:14" ht="15" customHeight="1">
      <c r="A428" s="626">
        <f t="shared" si="12"/>
        <v>421</v>
      </c>
      <c r="B428" s="626">
        <f t="shared" si="13"/>
        <v>0</v>
      </c>
      <c r="C428" s="448"/>
      <c r="D428" s="448"/>
      <c r="E428" s="516"/>
      <c r="F428" s="446"/>
      <c r="G428" s="446"/>
      <c r="H428" s="448"/>
      <c r="I428" s="455">
        <v>0</v>
      </c>
      <c r="J428" s="452">
        <v>0</v>
      </c>
      <c r="K428" s="446"/>
      <c r="L428" s="448"/>
      <c r="N428" s="606" t="str">
        <f>_xlfn.IFNA(VLOOKUP(H428,Checks!$L$4:$L$15,1,FALSE),IF(H428="","",1))</f>
        <v/>
      </c>
    </row>
    <row r="429" spans="1:14" ht="15" customHeight="1">
      <c r="A429" s="626">
        <f t="shared" si="12"/>
        <v>422</v>
      </c>
      <c r="B429" s="626">
        <f t="shared" si="13"/>
        <v>0</v>
      </c>
      <c r="C429" s="448"/>
      <c r="D429" s="448"/>
      <c r="E429" s="516"/>
      <c r="F429" s="446"/>
      <c r="G429" s="446"/>
      <c r="H429" s="448"/>
      <c r="I429" s="455">
        <v>0</v>
      </c>
      <c r="J429" s="452">
        <v>0</v>
      </c>
      <c r="K429" s="446"/>
      <c r="L429" s="448"/>
      <c r="N429" s="606" t="str">
        <f>_xlfn.IFNA(VLOOKUP(H429,Checks!$L$4:$L$15,1,FALSE),IF(H429="","",1))</f>
        <v/>
      </c>
    </row>
    <row r="430" spans="1:14" ht="15" customHeight="1">
      <c r="A430" s="626">
        <f t="shared" si="12"/>
        <v>423</v>
      </c>
      <c r="B430" s="626">
        <f t="shared" si="13"/>
        <v>0</v>
      </c>
      <c r="C430" s="448"/>
      <c r="D430" s="448"/>
      <c r="E430" s="516"/>
      <c r="F430" s="446"/>
      <c r="G430" s="446"/>
      <c r="H430" s="448"/>
      <c r="I430" s="455">
        <v>0</v>
      </c>
      <c r="J430" s="452">
        <v>0</v>
      </c>
      <c r="K430" s="446"/>
      <c r="L430" s="448"/>
      <c r="N430" s="606" t="str">
        <f>_xlfn.IFNA(VLOOKUP(H430,Checks!$L$4:$L$15,1,FALSE),IF(H430="","",1))</f>
        <v/>
      </c>
    </row>
    <row r="431" spans="1:14" ht="15" customHeight="1">
      <c r="A431" s="626">
        <f t="shared" si="12"/>
        <v>424</v>
      </c>
      <c r="B431" s="626">
        <f t="shared" si="13"/>
        <v>0</v>
      </c>
      <c r="C431" s="448"/>
      <c r="D431" s="448"/>
      <c r="E431" s="516"/>
      <c r="F431" s="446"/>
      <c r="G431" s="446"/>
      <c r="H431" s="448"/>
      <c r="I431" s="455">
        <v>0</v>
      </c>
      <c r="J431" s="452">
        <v>0</v>
      </c>
      <c r="K431" s="446"/>
      <c r="L431" s="448"/>
      <c r="N431" s="606" t="str">
        <f>_xlfn.IFNA(VLOOKUP(H431,Checks!$L$4:$L$15,1,FALSE),IF(H431="","",1))</f>
        <v/>
      </c>
    </row>
    <row r="432" spans="1:14" ht="15" customHeight="1">
      <c r="A432" s="626">
        <f t="shared" si="12"/>
        <v>425</v>
      </c>
      <c r="B432" s="626">
        <f t="shared" si="13"/>
        <v>0</v>
      </c>
      <c r="C432" s="448"/>
      <c r="D432" s="448"/>
      <c r="E432" s="516"/>
      <c r="F432" s="446"/>
      <c r="G432" s="446"/>
      <c r="H432" s="448"/>
      <c r="I432" s="455">
        <v>0</v>
      </c>
      <c r="J432" s="452">
        <v>0</v>
      </c>
      <c r="K432" s="446"/>
      <c r="L432" s="448"/>
      <c r="N432" s="606" t="str">
        <f>_xlfn.IFNA(VLOOKUP(H432,Checks!$L$4:$L$15,1,FALSE),IF(H432="","",1))</f>
        <v/>
      </c>
    </row>
    <row r="433" spans="1:14" ht="15" customHeight="1">
      <c r="A433" s="626">
        <f t="shared" si="12"/>
        <v>426</v>
      </c>
      <c r="B433" s="626">
        <f t="shared" si="13"/>
        <v>0</v>
      </c>
      <c r="C433" s="448"/>
      <c r="D433" s="448"/>
      <c r="E433" s="516"/>
      <c r="F433" s="446"/>
      <c r="G433" s="446"/>
      <c r="H433" s="448"/>
      <c r="I433" s="455">
        <v>0</v>
      </c>
      <c r="J433" s="452">
        <v>0</v>
      </c>
      <c r="K433" s="446"/>
      <c r="L433" s="448"/>
      <c r="N433" s="606" t="str">
        <f>_xlfn.IFNA(VLOOKUP(H433,Checks!$L$4:$L$15,1,FALSE),IF(H433="","",1))</f>
        <v/>
      </c>
    </row>
    <row r="434" spans="1:14" ht="15" customHeight="1">
      <c r="A434" s="626">
        <f t="shared" si="12"/>
        <v>427</v>
      </c>
      <c r="B434" s="626">
        <f t="shared" si="13"/>
        <v>0</v>
      </c>
      <c r="C434" s="448"/>
      <c r="D434" s="448"/>
      <c r="E434" s="516"/>
      <c r="F434" s="446"/>
      <c r="G434" s="446"/>
      <c r="H434" s="448"/>
      <c r="I434" s="455">
        <v>0</v>
      </c>
      <c r="J434" s="452">
        <v>0</v>
      </c>
      <c r="K434" s="446"/>
      <c r="L434" s="448"/>
      <c r="N434" s="606" t="str">
        <f>_xlfn.IFNA(VLOOKUP(H434,Checks!$L$4:$L$15,1,FALSE),IF(H434="","",1))</f>
        <v/>
      </c>
    </row>
    <row r="435" spans="1:14" ht="15" customHeight="1">
      <c r="A435" s="626">
        <f t="shared" si="12"/>
        <v>428</v>
      </c>
      <c r="B435" s="626">
        <f t="shared" si="13"/>
        <v>0</v>
      </c>
      <c r="C435" s="448"/>
      <c r="D435" s="448"/>
      <c r="E435" s="516"/>
      <c r="F435" s="446"/>
      <c r="G435" s="446"/>
      <c r="H435" s="448"/>
      <c r="I435" s="455">
        <v>0</v>
      </c>
      <c r="J435" s="452">
        <v>0</v>
      </c>
      <c r="K435" s="446"/>
      <c r="L435" s="448"/>
      <c r="N435" s="606" t="str">
        <f>_xlfn.IFNA(VLOOKUP(H435,Checks!$L$4:$L$15,1,FALSE),IF(H435="","",1))</f>
        <v/>
      </c>
    </row>
    <row r="436" spans="1:14" ht="15" customHeight="1">
      <c r="A436" s="626">
        <f t="shared" si="12"/>
        <v>429</v>
      </c>
      <c r="B436" s="626">
        <f t="shared" si="13"/>
        <v>0</v>
      </c>
      <c r="C436" s="448"/>
      <c r="D436" s="448"/>
      <c r="E436" s="516"/>
      <c r="F436" s="446"/>
      <c r="G436" s="446"/>
      <c r="H436" s="448"/>
      <c r="I436" s="455">
        <v>0</v>
      </c>
      <c r="J436" s="452">
        <v>0</v>
      </c>
      <c r="K436" s="446"/>
      <c r="L436" s="448"/>
      <c r="N436" s="606" t="str">
        <f>_xlfn.IFNA(VLOOKUP(H436,Checks!$L$4:$L$15,1,FALSE),IF(H436="","",1))</f>
        <v/>
      </c>
    </row>
    <row r="437" spans="1:14" ht="15" customHeight="1">
      <c r="A437" s="626">
        <f t="shared" si="12"/>
        <v>430</v>
      </c>
      <c r="B437" s="626">
        <f t="shared" si="13"/>
        <v>0</v>
      </c>
      <c r="C437" s="448"/>
      <c r="D437" s="448"/>
      <c r="E437" s="516"/>
      <c r="F437" s="446"/>
      <c r="G437" s="446"/>
      <c r="H437" s="448"/>
      <c r="I437" s="455">
        <v>0</v>
      </c>
      <c r="J437" s="452">
        <v>0</v>
      </c>
      <c r="K437" s="446"/>
      <c r="L437" s="448"/>
      <c r="N437" s="606" t="str">
        <f>_xlfn.IFNA(VLOOKUP(H437,Checks!$L$4:$L$15,1,FALSE),IF(H437="","",1))</f>
        <v/>
      </c>
    </row>
    <row r="438" spans="1:14" ht="15" customHeight="1">
      <c r="A438" s="626">
        <f t="shared" si="12"/>
        <v>431</v>
      </c>
      <c r="B438" s="626">
        <f t="shared" si="13"/>
        <v>0</v>
      </c>
      <c r="C438" s="448"/>
      <c r="D438" s="448"/>
      <c r="E438" s="516"/>
      <c r="F438" s="446"/>
      <c r="G438" s="446"/>
      <c r="H438" s="448"/>
      <c r="I438" s="455">
        <v>0</v>
      </c>
      <c r="J438" s="452">
        <v>0</v>
      </c>
      <c r="K438" s="446"/>
      <c r="L438" s="448"/>
      <c r="N438" s="606" t="str">
        <f>_xlfn.IFNA(VLOOKUP(H438,Checks!$L$4:$L$15,1,FALSE),IF(H438="","",1))</f>
        <v/>
      </c>
    </row>
    <row r="439" spans="1:14" ht="15" customHeight="1">
      <c r="A439" s="626">
        <f t="shared" si="12"/>
        <v>432</v>
      </c>
      <c r="B439" s="626">
        <f t="shared" si="13"/>
        <v>0</v>
      </c>
      <c r="C439" s="448"/>
      <c r="D439" s="448"/>
      <c r="E439" s="516"/>
      <c r="F439" s="446"/>
      <c r="G439" s="446"/>
      <c r="H439" s="448"/>
      <c r="I439" s="455">
        <v>0</v>
      </c>
      <c r="J439" s="452">
        <v>0</v>
      </c>
      <c r="K439" s="446"/>
      <c r="L439" s="448"/>
      <c r="N439" s="606" t="str">
        <f>_xlfn.IFNA(VLOOKUP(H439,Checks!$L$4:$L$15,1,FALSE),IF(H439="","",1))</f>
        <v/>
      </c>
    </row>
    <row r="440" spans="1:14" ht="15" customHeight="1">
      <c r="A440" s="626">
        <f t="shared" si="12"/>
        <v>433</v>
      </c>
      <c r="B440" s="626">
        <f t="shared" si="13"/>
        <v>0</v>
      </c>
      <c r="C440" s="448"/>
      <c r="D440" s="448"/>
      <c r="E440" s="516"/>
      <c r="F440" s="446"/>
      <c r="G440" s="446"/>
      <c r="H440" s="448"/>
      <c r="I440" s="455">
        <v>0</v>
      </c>
      <c r="J440" s="452">
        <v>0</v>
      </c>
      <c r="K440" s="446"/>
      <c r="L440" s="448"/>
      <c r="N440" s="606" t="str">
        <f>_xlfn.IFNA(VLOOKUP(H440,Checks!$L$4:$L$15,1,FALSE),IF(H440="","",1))</f>
        <v/>
      </c>
    </row>
    <row r="441" spans="1:14" ht="15" customHeight="1">
      <c r="A441" s="626">
        <f t="shared" si="12"/>
        <v>434</v>
      </c>
      <c r="B441" s="626">
        <f t="shared" si="13"/>
        <v>0</v>
      </c>
      <c r="C441" s="448"/>
      <c r="D441" s="448"/>
      <c r="E441" s="516"/>
      <c r="F441" s="446"/>
      <c r="G441" s="446"/>
      <c r="H441" s="448"/>
      <c r="I441" s="455">
        <v>0</v>
      </c>
      <c r="J441" s="452">
        <v>0</v>
      </c>
      <c r="K441" s="446"/>
      <c r="L441" s="448"/>
      <c r="N441" s="606" t="str">
        <f>_xlfn.IFNA(VLOOKUP(H441,Checks!$L$4:$L$15,1,FALSE),IF(H441="","",1))</f>
        <v/>
      </c>
    </row>
    <row r="442" spans="1:14" ht="15" customHeight="1">
      <c r="A442" s="626">
        <f t="shared" si="12"/>
        <v>435</v>
      </c>
      <c r="B442" s="626">
        <f t="shared" si="13"/>
        <v>0</v>
      </c>
      <c r="C442" s="448"/>
      <c r="D442" s="448"/>
      <c r="E442" s="516"/>
      <c r="F442" s="446"/>
      <c r="G442" s="446"/>
      <c r="H442" s="448"/>
      <c r="I442" s="455">
        <v>0</v>
      </c>
      <c r="J442" s="452">
        <v>0</v>
      </c>
      <c r="K442" s="446"/>
      <c r="L442" s="448"/>
      <c r="N442" s="606" t="str">
        <f>_xlfn.IFNA(VLOOKUP(H442,Checks!$L$4:$L$15,1,FALSE),IF(H442="","",1))</f>
        <v/>
      </c>
    </row>
    <row r="443" spans="1:14" ht="15" customHeight="1">
      <c r="A443" s="626">
        <f t="shared" si="12"/>
        <v>436</v>
      </c>
      <c r="B443" s="626">
        <f t="shared" si="13"/>
        <v>0</v>
      </c>
      <c r="C443" s="448"/>
      <c r="D443" s="448"/>
      <c r="E443" s="516"/>
      <c r="F443" s="446"/>
      <c r="G443" s="446"/>
      <c r="H443" s="448"/>
      <c r="I443" s="455">
        <v>0</v>
      </c>
      <c r="J443" s="452">
        <v>0</v>
      </c>
      <c r="K443" s="446"/>
      <c r="L443" s="448"/>
      <c r="N443" s="606" t="str">
        <f>_xlfn.IFNA(VLOOKUP(H443,Checks!$L$4:$L$15,1,FALSE),IF(H443="","",1))</f>
        <v/>
      </c>
    </row>
    <row r="444" spans="1:14" ht="15" customHeight="1">
      <c r="A444" s="626">
        <f t="shared" si="12"/>
        <v>437</v>
      </c>
      <c r="B444" s="626">
        <f t="shared" si="13"/>
        <v>0</v>
      </c>
      <c r="C444" s="448"/>
      <c r="D444" s="448"/>
      <c r="E444" s="516"/>
      <c r="F444" s="446"/>
      <c r="G444" s="446"/>
      <c r="H444" s="448"/>
      <c r="I444" s="455">
        <v>0</v>
      </c>
      <c r="J444" s="452">
        <v>0</v>
      </c>
      <c r="K444" s="446"/>
      <c r="L444" s="448"/>
      <c r="N444" s="606" t="str">
        <f>_xlfn.IFNA(VLOOKUP(H444,Checks!$L$4:$L$15,1,FALSE),IF(H444="","",1))</f>
        <v/>
      </c>
    </row>
    <row r="445" spans="1:14" ht="15" customHeight="1">
      <c r="A445" s="626">
        <f t="shared" si="12"/>
        <v>438</v>
      </c>
      <c r="B445" s="626">
        <f t="shared" si="13"/>
        <v>0</v>
      </c>
      <c r="C445" s="448"/>
      <c r="D445" s="448"/>
      <c r="E445" s="516"/>
      <c r="F445" s="446"/>
      <c r="G445" s="446"/>
      <c r="H445" s="448"/>
      <c r="I445" s="455">
        <v>0</v>
      </c>
      <c r="J445" s="452">
        <v>0</v>
      </c>
      <c r="K445" s="446"/>
      <c r="L445" s="448"/>
      <c r="N445" s="606" t="str">
        <f>_xlfn.IFNA(VLOOKUP(H445,Checks!$L$4:$L$15,1,FALSE),IF(H445="","",1))</f>
        <v/>
      </c>
    </row>
    <row r="446" spans="1:14" ht="15" customHeight="1">
      <c r="A446" s="626">
        <f t="shared" si="12"/>
        <v>439</v>
      </c>
      <c r="B446" s="626">
        <f t="shared" si="13"/>
        <v>0</v>
      </c>
      <c r="C446" s="448"/>
      <c r="D446" s="448"/>
      <c r="E446" s="516"/>
      <c r="F446" s="446"/>
      <c r="G446" s="446"/>
      <c r="H446" s="448"/>
      <c r="I446" s="455">
        <v>0</v>
      </c>
      <c r="J446" s="452">
        <v>0</v>
      </c>
      <c r="K446" s="446"/>
      <c r="L446" s="448"/>
      <c r="N446" s="606" t="str">
        <f>_xlfn.IFNA(VLOOKUP(H446,Checks!$L$4:$L$15,1,FALSE),IF(H446="","",1))</f>
        <v/>
      </c>
    </row>
    <row r="447" spans="1:14" ht="15" customHeight="1">
      <c r="A447" s="626">
        <f t="shared" si="12"/>
        <v>440</v>
      </c>
      <c r="B447" s="626">
        <f t="shared" si="13"/>
        <v>0</v>
      </c>
      <c r="C447" s="448"/>
      <c r="D447" s="448"/>
      <c r="E447" s="516"/>
      <c r="F447" s="446"/>
      <c r="G447" s="446"/>
      <c r="H447" s="448"/>
      <c r="I447" s="455">
        <v>0</v>
      </c>
      <c r="J447" s="452">
        <v>0</v>
      </c>
      <c r="K447" s="446"/>
      <c r="L447" s="448"/>
      <c r="N447" s="606" t="str">
        <f>_xlfn.IFNA(VLOOKUP(H447,Checks!$L$4:$L$15,1,FALSE),IF(H447="","",1))</f>
        <v/>
      </c>
    </row>
    <row r="448" spans="1:14" ht="15" customHeight="1">
      <c r="A448" s="626">
        <f t="shared" si="12"/>
        <v>441</v>
      </c>
      <c r="B448" s="626">
        <f t="shared" si="13"/>
        <v>0</v>
      </c>
      <c r="C448" s="448"/>
      <c r="D448" s="448"/>
      <c r="E448" s="516"/>
      <c r="F448" s="446"/>
      <c r="G448" s="446"/>
      <c r="H448" s="448"/>
      <c r="I448" s="455">
        <v>0</v>
      </c>
      <c r="J448" s="452">
        <v>0</v>
      </c>
      <c r="K448" s="446"/>
      <c r="L448" s="448"/>
      <c r="N448" s="606" t="str">
        <f>_xlfn.IFNA(VLOOKUP(H448,Checks!$L$4:$L$15,1,FALSE),IF(H448="","",1))</f>
        <v/>
      </c>
    </row>
    <row r="449" spans="1:14" ht="15" customHeight="1">
      <c r="A449" s="626">
        <f t="shared" si="12"/>
        <v>442</v>
      </c>
      <c r="B449" s="626">
        <f t="shared" si="13"/>
        <v>0</v>
      </c>
      <c r="C449" s="448"/>
      <c r="D449" s="448"/>
      <c r="E449" s="516"/>
      <c r="F449" s="446"/>
      <c r="G449" s="446"/>
      <c r="H449" s="448"/>
      <c r="I449" s="455">
        <v>0</v>
      </c>
      <c r="J449" s="452">
        <v>0</v>
      </c>
      <c r="K449" s="446"/>
      <c r="L449" s="448"/>
      <c r="N449" s="606" t="str">
        <f>_xlfn.IFNA(VLOOKUP(H449,Checks!$L$4:$L$15,1,FALSE),IF(H449="","",1))</f>
        <v/>
      </c>
    </row>
    <row r="450" spans="1:14" ht="15" customHeight="1">
      <c r="A450" s="626">
        <f t="shared" si="12"/>
        <v>443</v>
      </c>
      <c r="B450" s="626">
        <f t="shared" si="13"/>
        <v>0</v>
      </c>
      <c r="C450" s="448"/>
      <c r="D450" s="448"/>
      <c r="E450" s="516"/>
      <c r="F450" s="446"/>
      <c r="G450" s="446"/>
      <c r="H450" s="448"/>
      <c r="I450" s="455">
        <v>0</v>
      </c>
      <c r="J450" s="452">
        <v>0</v>
      </c>
      <c r="K450" s="446"/>
      <c r="L450" s="448"/>
      <c r="N450" s="606" t="str">
        <f>_xlfn.IFNA(VLOOKUP(H450,Checks!$L$4:$L$15,1,FALSE),IF(H450="","",1))</f>
        <v/>
      </c>
    </row>
    <row r="451" spans="1:14" ht="15" customHeight="1">
      <c r="A451" s="626">
        <f t="shared" si="12"/>
        <v>444</v>
      </c>
      <c r="B451" s="626">
        <f t="shared" si="13"/>
        <v>0</v>
      </c>
      <c r="C451" s="448"/>
      <c r="D451" s="448"/>
      <c r="E451" s="516"/>
      <c r="F451" s="446"/>
      <c r="G451" s="446"/>
      <c r="H451" s="448"/>
      <c r="I451" s="455">
        <v>0</v>
      </c>
      <c r="J451" s="452">
        <v>0</v>
      </c>
      <c r="K451" s="446"/>
      <c r="L451" s="448"/>
      <c r="N451" s="606" t="str">
        <f>_xlfn.IFNA(VLOOKUP(H451,Checks!$L$4:$L$15,1,FALSE),IF(H451="","",1))</f>
        <v/>
      </c>
    </row>
    <row r="452" spans="1:14" ht="15" customHeight="1">
      <c r="A452" s="626">
        <f t="shared" si="12"/>
        <v>445</v>
      </c>
      <c r="B452" s="626">
        <f t="shared" si="13"/>
        <v>0</v>
      </c>
      <c r="C452" s="448"/>
      <c r="D452" s="448"/>
      <c r="E452" s="516"/>
      <c r="F452" s="446"/>
      <c r="G452" s="446"/>
      <c r="H452" s="448"/>
      <c r="I452" s="455">
        <v>0</v>
      </c>
      <c r="J452" s="452">
        <v>0</v>
      </c>
      <c r="K452" s="446"/>
      <c r="L452" s="448"/>
      <c r="N452" s="606" t="str">
        <f>_xlfn.IFNA(VLOOKUP(H452,Checks!$L$4:$L$15,1,FALSE),IF(H452="","",1))</f>
        <v/>
      </c>
    </row>
    <row r="453" spans="1:14" ht="15" customHeight="1">
      <c r="A453" s="626">
        <f t="shared" si="12"/>
        <v>446</v>
      </c>
      <c r="B453" s="626">
        <f t="shared" si="13"/>
        <v>0</v>
      </c>
      <c r="C453" s="448"/>
      <c r="D453" s="448"/>
      <c r="E453" s="516"/>
      <c r="F453" s="446"/>
      <c r="G453" s="446"/>
      <c r="H453" s="448"/>
      <c r="I453" s="455">
        <v>0</v>
      </c>
      <c r="J453" s="452">
        <v>0</v>
      </c>
      <c r="K453" s="446"/>
      <c r="L453" s="448"/>
      <c r="N453" s="606" t="str">
        <f>_xlfn.IFNA(VLOOKUP(H453,Checks!$L$4:$L$15,1,FALSE),IF(H453="","",1))</f>
        <v/>
      </c>
    </row>
    <row r="454" spans="1:14" ht="15" customHeight="1">
      <c r="A454" s="626">
        <f t="shared" si="12"/>
        <v>447</v>
      </c>
      <c r="B454" s="626">
        <f t="shared" si="13"/>
        <v>0</v>
      </c>
      <c r="C454" s="448"/>
      <c r="D454" s="448"/>
      <c r="E454" s="516"/>
      <c r="F454" s="446"/>
      <c r="G454" s="446"/>
      <c r="H454" s="448"/>
      <c r="I454" s="455">
        <v>0</v>
      </c>
      <c r="J454" s="452">
        <v>0</v>
      </c>
      <c r="K454" s="446"/>
      <c r="L454" s="448"/>
      <c r="N454" s="606" t="str">
        <f>_xlfn.IFNA(VLOOKUP(H454,Checks!$L$4:$L$15,1,FALSE),IF(H454="","",1))</f>
        <v/>
      </c>
    </row>
    <row r="455" spans="1:14" ht="15" customHeight="1">
      <c r="A455" s="626">
        <f t="shared" si="12"/>
        <v>448</v>
      </c>
      <c r="B455" s="626">
        <f t="shared" si="13"/>
        <v>0</v>
      </c>
      <c r="C455" s="448"/>
      <c r="D455" s="448"/>
      <c r="E455" s="516"/>
      <c r="F455" s="446"/>
      <c r="G455" s="446"/>
      <c r="H455" s="448"/>
      <c r="I455" s="455">
        <v>0</v>
      </c>
      <c r="J455" s="452">
        <v>0</v>
      </c>
      <c r="K455" s="446"/>
      <c r="L455" s="448"/>
      <c r="N455" s="606" t="str">
        <f>_xlfn.IFNA(VLOOKUP(H455,Checks!$L$4:$L$15,1,FALSE),IF(H455="","",1))</f>
        <v/>
      </c>
    </row>
    <row r="456" spans="1:14" ht="15" customHeight="1">
      <c r="A456" s="626">
        <f t="shared" si="12"/>
        <v>449</v>
      </c>
      <c r="B456" s="626">
        <f t="shared" si="13"/>
        <v>0</v>
      </c>
      <c r="C456" s="448"/>
      <c r="D456" s="448"/>
      <c r="E456" s="516"/>
      <c r="F456" s="446"/>
      <c r="G456" s="446"/>
      <c r="H456" s="448"/>
      <c r="I456" s="455">
        <v>0</v>
      </c>
      <c r="J456" s="452">
        <v>0</v>
      </c>
      <c r="K456" s="446"/>
      <c r="L456" s="448"/>
      <c r="N456" s="606" t="str">
        <f>_xlfn.IFNA(VLOOKUP(H456,Checks!$L$4:$L$15,1,FALSE),IF(H456="","",1))</f>
        <v/>
      </c>
    </row>
    <row r="457" spans="1:14" ht="15" customHeight="1">
      <c r="A457" s="626">
        <f t="shared" si="12"/>
        <v>450</v>
      </c>
      <c r="B457" s="626">
        <f t="shared" si="13"/>
        <v>0</v>
      </c>
      <c r="C457" s="448"/>
      <c r="D457" s="448"/>
      <c r="E457" s="516"/>
      <c r="F457" s="446"/>
      <c r="G457" s="446"/>
      <c r="H457" s="448"/>
      <c r="I457" s="455">
        <v>0</v>
      </c>
      <c r="J457" s="452">
        <v>0</v>
      </c>
      <c r="K457" s="446"/>
      <c r="L457" s="448"/>
      <c r="N457" s="606" t="str">
        <f>_xlfn.IFNA(VLOOKUP(H457,Checks!$L$4:$L$15,1,FALSE),IF(H457="","",1))</f>
        <v/>
      </c>
    </row>
    <row r="458" spans="1:14" ht="15" customHeight="1">
      <c r="A458" s="626">
        <f t="shared" ref="A458:A521" si="14">A457+1</f>
        <v>451</v>
      </c>
      <c r="B458" s="626">
        <f t="shared" ref="B458:B521" si="15">$B$8</f>
        <v>0</v>
      </c>
      <c r="C458" s="448"/>
      <c r="D458" s="448"/>
      <c r="E458" s="516"/>
      <c r="F458" s="446"/>
      <c r="G458" s="446"/>
      <c r="H458" s="448"/>
      <c r="I458" s="455">
        <v>0</v>
      </c>
      <c r="J458" s="452">
        <v>0</v>
      </c>
      <c r="K458" s="446"/>
      <c r="L458" s="448"/>
      <c r="N458" s="606" t="str">
        <f>_xlfn.IFNA(VLOOKUP(H458,Checks!$L$4:$L$15,1,FALSE),IF(H458="","",1))</f>
        <v/>
      </c>
    </row>
    <row r="459" spans="1:14" ht="15" customHeight="1">
      <c r="A459" s="626">
        <f t="shared" si="14"/>
        <v>452</v>
      </c>
      <c r="B459" s="626">
        <f t="shared" si="15"/>
        <v>0</v>
      </c>
      <c r="C459" s="448"/>
      <c r="D459" s="448"/>
      <c r="E459" s="516"/>
      <c r="F459" s="446"/>
      <c r="G459" s="446"/>
      <c r="H459" s="448"/>
      <c r="I459" s="455">
        <v>0</v>
      </c>
      <c r="J459" s="452">
        <v>0</v>
      </c>
      <c r="K459" s="446"/>
      <c r="L459" s="448"/>
      <c r="N459" s="606" t="str">
        <f>_xlfn.IFNA(VLOOKUP(H459,Checks!$L$4:$L$15,1,FALSE),IF(H459="","",1))</f>
        <v/>
      </c>
    </row>
    <row r="460" spans="1:14" ht="15" customHeight="1">
      <c r="A460" s="626">
        <f t="shared" si="14"/>
        <v>453</v>
      </c>
      <c r="B460" s="626">
        <f t="shared" si="15"/>
        <v>0</v>
      </c>
      <c r="C460" s="448"/>
      <c r="D460" s="448"/>
      <c r="E460" s="516"/>
      <c r="F460" s="446"/>
      <c r="G460" s="446"/>
      <c r="H460" s="448"/>
      <c r="I460" s="455">
        <v>0</v>
      </c>
      <c r="J460" s="452">
        <v>0</v>
      </c>
      <c r="K460" s="446"/>
      <c r="L460" s="448"/>
      <c r="N460" s="606" t="str">
        <f>_xlfn.IFNA(VLOOKUP(H460,Checks!$L$4:$L$15,1,FALSE),IF(H460="","",1))</f>
        <v/>
      </c>
    </row>
    <row r="461" spans="1:14" ht="15" customHeight="1">
      <c r="A461" s="626">
        <f t="shared" si="14"/>
        <v>454</v>
      </c>
      <c r="B461" s="626">
        <f t="shared" si="15"/>
        <v>0</v>
      </c>
      <c r="C461" s="448"/>
      <c r="D461" s="448"/>
      <c r="E461" s="516"/>
      <c r="F461" s="446"/>
      <c r="G461" s="446"/>
      <c r="H461" s="448"/>
      <c r="I461" s="455">
        <v>0</v>
      </c>
      <c r="J461" s="452">
        <v>0</v>
      </c>
      <c r="K461" s="446"/>
      <c r="L461" s="448"/>
      <c r="N461" s="606" t="str">
        <f>_xlfn.IFNA(VLOOKUP(H461,Checks!$L$4:$L$15,1,FALSE),IF(H461="","",1))</f>
        <v/>
      </c>
    </row>
    <row r="462" spans="1:14" ht="15" customHeight="1">
      <c r="A462" s="626">
        <f t="shared" si="14"/>
        <v>455</v>
      </c>
      <c r="B462" s="626">
        <f t="shared" si="15"/>
        <v>0</v>
      </c>
      <c r="C462" s="448"/>
      <c r="D462" s="448"/>
      <c r="E462" s="516"/>
      <c r="F462" s="446"/>
      <c r="G462" s="446"/>
      <c r="H462" s="448"/>
      <c r="I462" s="455">
        <v>0</v>
      </c>
      <c r="J462" s="452">
        <v>0</v>
      </c>
      <c r="K462" s="446"/>
      <c r="L462" s="448"/>
      <c r="N462" s="606" t="str">
        <f>_xlfn.IFNA(VLOOKUP(H462,Checks!$L$4:$L$15,1,FALSE),IF(H462="","",1))</f>
        <v/>
      </c>
    </row>
    <row r="463" spans="1:14" ht="15" customHeight="1">
      <c r="A463" s="626">
        <f t="shared" si="14"/>
        <v>456</v>
      </c>
      <c r="B463" s="626">
        <f t="shared" si="15"/>
        <v>0</v>
      </c>
      <c r="C463" s="448"/>
      <c r="D463" s="448"/>
      <c r="E463" s="516"/>
      <c r="F463" s="446"/>
      <c r="G463" s="446"/>
      <c r="H463" s="448"/>
      <c r="I463" s="455">
        <v>0</v>
      </c>
      <c r="J463" s="452">
        <v>0</v>
      </c>
      <c r="K463" s="446"/>
      <c r="L463" s="448"/>
      <c r="N463" s="606" t="str">
        <f>_xlfn.IFNA(VLOOKUP(H463,Checks!$L$4:$L$15,1,FALSE),IF(H463="","",1))</f>
        <v/>
      </c>
    </row>
    <row r="464" spans="1:14" ht="15" customHeight="1">
      <c r="A464" s="626">
        <f t="shared" si="14"/>
        <v>457</v>
      </c>
      <c r="B464" s="626">
        <f t="shared" si="15"/>
        <v>0</v>
      </c>
      <c r="C464" s="448"/>
      <c r="D464" s="448"/>
      <c r="E464" s="516"/>
      <c r="F464" s="446"/>
      <c r="G464" s="446"/>
      <c r="H464" s="448"/>
      <c r="I464" s="455">
        <v>0</v>
      </c>
      <c r="J464" s="452">
        <v>0</v>
      </c>
      <c r="K464" s="446"/>
      <c r="L464" s="448"/>
      <c r="N464" s="606" t="str">
        <f>_xlfn.IFNA(VLOOKUP(H464,Checks!$L$4:$L$15,1,FALSE),IF(H464="","",1))</f>
        <v/>
      </c>
    </row>
    <row r="465" spans="1:14" ht="15" customHeight="1">
      <c r="A465" s="626">
        <f t="shared" si="14"/>
        <v>458</v>
      </c>
      <c r="B465" s="626">
        <f t="shared" si="15"/>
        <v>0</v>
      </c>
      <c r="C465" s="448"/>
      <c r="D465" s="448"/>
      <c r="E465" s="516"/>
      <c r="F465" s="446"/>
      <c r="G465" s="446"/>
      <c r="H465" s="448"/>
      <c r="I465" s="455">
        <v>0</v>
      </c>
      <c r="J465" s="452">
        <v>0</v>
      </c>
      <c r="K465" s="446"/>
      <c r="L465" s="448"/>
      <c r="N465" s="606" t="str">
        <f>_xlfn.IFNA(VLOOKUP(H465,Checks!$L$4:$L$15,1,FALSE),IF(H465="","",1))</f>
        <v/>
      </c>
    </row>
    <row r="466" spans="1:14" ht="15" customHeight="1">
      <c r="A466" s="626">
        <f t="shared" si="14"/>
        <v>459</v>
      </c>
      <c r="B466" s="626">
        <f t="shared" si="15"/>
        <v>0</v>
      </c>
      <c r="C466" s="448"/>
      <c r="D466" s="448"/>
      <c r="E466" s="516"/>
      <c r="F466" s="446"/>
      <c r="G466" s="446"/>
      <c r="H466" s="448"/>
      <c r="I466" s="455">
        <v>0</v>
      </c>
      <c r="J466" s="452">
        <v>0</v>
      </c>
      <c r="K466" s="446"/>
      <c r="L466" s="448"/>
      <c r="N466" s="606" t="str">
        <f>_xlfn.IFNA(VLOOKUP(H466,Checks!$L$4:$L$15,1,FALSE),IF(H466="","",1))</f>
        <v/>
      </c>
    </row>
    <row r="467" spans="1:14" ht="15" customHeight="1">
      <c r="A467" s="626">
        <f t="shared" si="14"/>
        <v>460</v>
      </c>
      <c r="B467" s="626">
        <f t="shared" si="15"/>
        <v>0</v>
      </c>
      <c r="C467" s="448"/>
      <c r="D467" s="448"/>
      <c r="E467" s="516"/>
      <c r="F467" s="446"/>
      <c r="G467" s="446"/>
      <c r="H467" s="448"/>
      <c r="I467" s="455">
        <v>0</v>
      </c>
      <c r="J467" s="452">
        <v>0</v>
      </c>
      <c r="K467" s="446"/>
      <c r="L467" s="448"/>
      <c r="N467" s="606" t="str">
        <f>_xlfn.IFNA(VLOOKUP(H467,Checks!$L$4:$L$15,1,FALSE),IF(H467="","",1))</f>
        <v/>
      </c>
    </row>
    <row r="468" spans="1:14" ht="15" customHeight="1">
      <c r="A468" s="626">
        <f t="shared" si="14"/>
        <v>461</v>
      </c>
      <c r="B468" s="626">
        <f t="shared" si="15"/>
        <v>0</v>
      </c>
      <c r="C468" s="448"/>
      <c r="D468" s="448"/>
      <c r="E468" s="516"/>
      <c r="F468" s="446"/>
      <c r="G468" s="446"/>
      <c r="H468" s="448"/>
      <c r="I468" s="455">
        <v>0</v>
      </c>
      <c r="J468" s="452">
        <v>0</v>
      </c>
      <c r="K468" s="446"/>
      <c r="L468" s="448"/>
      <c r="N468" s="606" t="str">
        <f>_xlfn.IFNA(VLOOKUP(H468,Checks!$L$4:$L$15,1,FALSE),IF(H468="","",1))</f>
        <v/>
      </c>
    </row>
    <row r="469" spans="1:14" ht="15" customHeight="1">
      <c r="A469" s="626">
        <f t="shared" si="14"/>
        <v>462</v>
      </c>
      <c r="B469" s="626">
        <f t="shared" si="15"/>
        <v>0</v>
      </c>
      <c r="C469" s="448"/>
      <c r="D469" s="448"/>
      <c r="E469" s="516"/>
      <c r="F469" s="446"/>
      <c r="G469" s="446"/>
      <c r="H469" s="448"/>
      <c r="I469" s="455">
        <v>0</v>
      </c>
      <c r="J469" s="452">
        <v>0</v>
      </c>
      <c r="K469" s="446"/>
      <c r="L469" s="448"/>
      <c r="N469" s="606" t="str">
        <f>_xlfn.IFNA(VLOOKUP(H469,Checks!$L$4:$L$15,1,FALSE),IF(H469="","",1))</f>
        <v/>
      </c>
    </row>
    <row r="470" spans="1:14" ht="15" customHeight="1">
      <c r="A470" s="626">
        <f t="shared" si="14"/>
        <v>463</v>
      </c>
      <c r="B470" s="626">
        <f t="shared" si="15"/>
        <v>0</v>
      </c>
      <c r="C470" s="448"/>
      <c r="D470" s="448"/>
      <c r="E470" s="516"/>
      <c r="F470" s="446"/>
      <c r="G470" s="446"/>
      <c r="H470" s="448"/>
      <c r="I470" s="455">
        <v>0</v>
      </c>
      <c r="J470" s="452">
        <v>0</v>
      </c>
      <c r="K470" s="446"/>
      <c r="L470" s="448"/>
      <c r="N470" s="606" t="str">
        <f>_xlfn.IFNA(VLOOKUP(H470,Checks!$L$4:$L$15,1,FALSE),IF(H470="","",1))</f>
        <v/>
      </c>
    </row>
    <row r="471" spans="1:14" ht="15" customHeight="1">
      <c r="A471" s="626">
        <f t="shared" si="14"/>
        <v>464</v>
      </c>
      <c r="B471" s="626">
        <f t="shared" si="15"/>
        <v>0</v>
      </c>
      <c r="C471" s="448"/>
      <c r="D471" s="448"/>
      <c r="E471" s="516"/>
      <c r="F471" s="446"/>
      <c r="G471" s="446"/>
      <c r="H471" s="448"/>
      <c r="I471" s="455">
        <v>0</v>
      </c>
      <c r="J471" s="452">
        <v>0</v>
      </c>
      <c r="K471" s="446"/>
      <c r="L471" s="448"/>
      <c r="N471" s="606" t="str">
        <f>_xlfn.IFNA(VLOOKUP(H471,Checks!$L$4:$L$15,1,FALSE),IF(H471="","",1))</f>
        <v/>
      </c>
    </row>
    <row r="472" spans="1:14" ht="15" customHeight="1">
      <c r="A472" s="626">
        <f t="shared" si="14"/>
        <v>465</v>
      </c>
      <c r="B472" s="626">
        <f t="shared" si="15"/>
        <v>0</v>
      </c>
      <c r="C472" s="448"/>
      <c r="D472" s="448"/>
      <c r="E472" s="516"/>
      <c r="F472" s="446"/>
      <c r="G472" s="446"/>
      <c r="H472" s="448"/>
      <c r="I472" s="455">
        <v>0</v>
      </c>
      <c r="J472" s="452">
        <v>0</v>
      </c>
      <c r="K472" s="446"/>
      <c r="L472" s="448"/>
      <c r="N472" s="606" t="str">
        <f>_xlfn.IFNA(VLOOKUP(H472,Checks!$L$4:$L$15,1,FALSE),IF(H472="","",1))</f>
        <v/>
      </c>
    </row>
    <row r="473" spans="1:14" ht="15" customHeight="1">
      <c r="A473" s="626">
        <f t="shared" si="14"/>
        <v>466</v>
      </c>
      <c r="B473" s="626">
        <f t="shared" si="15"/>
        <v>0</v>
      </c>
      <c r="C473" s="448"/>
      <c r="D473" s="448"/>
      <c r="E473" s="516"/>
      <c r="F473" s="446"/>
      <c r="G473" s="446"/>
      <c r="H473" s="448"/>
      <c r="I473" s="455">
        <v>0</v>
      </c>
      <c r="J473" s="452">
        <v>0</v>
      </c>
      <c r="K473" s="446"/>
      <c r="L473" s="448"/>
      <c r="N473" s="606" t="str">
        <f>_xlfn.IFNA(VLOOKUP(H473,Checks!$L$4:$L$15,1,FALSE),IF(H473="","",1))</f>
        <v/>
      </c>
    </row>
    <row r="474" spans="1:14" ht="15" customHeight="1">
      <c r="A474" s="626">
        <f t="shared" si="14"/>
        <v>467</v>
      </c>
      <c r="B474" s="626">
        <f t="shared" si="15"/>
        <v>0</v>
      </c>
      <c r="C474" s="448"/>
      <c r="D474" s="448"/>
      <c r="E474" s="516"/>
      <c r="F474" s="446"/>
      <c r="G474" s="446"/>
      <c r="H474" s="448"/>
      <c r="I474" s="455">
        <v>0</v>
      </c>
      <c r="J474" s="452">
        <v>0</v>
      </c>
      <c r="K474" s="446"/>
      <c r="L474" s="448"/>
      <c r="N474" s="606" t="str">
        <f>_xlfn.IFNA(VLOOKUP(H474,Checks!$L$4:$L$15,1,FALSE),IF(H474="","",1))</f>
        <v/>
      </c>
    </row>
    <row r="475" spans="1:14" ht="15" customHeight="1">
      <c r="A475" s="626">
        <f t="shared" si="14"/>
        <v>468</v>
      </c>
      <c r="B475" s="626">
        <f t="shared" si="15"/>
        <v>0</v>
      </c>
      <c r="C475" s="448"/>
      <c r="D475" s="448"/>
      <c r="E475" s="516"/>
      <c r="F475" s="446"/>
      <c r="G475" s="446"/>
      <c r="H475" s="448"/>
      <c r="I475" s="455">
        <v>0</v>
      </c>
      <c r="J475" s="452">
        <v>0</v>
      </c>
      <c r="K475" s="446"/>
      <c r="L475" s="448"/>
      <c r="N475" s="606" t="str">
        <f>_xlfn.IFNA(VLOOKUP(H475,Checks!$L$4:$L$15,1,FALSE),IF(H475="","",1))</f>
        <v/>
      </c>
    </row>
    <row r="476" spans="1:14" ht="15" customHeight="1">
      <c r="A476" s="626">
        <f t="shared" si="14"/>
        <v>469</v>
      </c>
      <c r="B476" s="626">
        <f t="shared" si="15"/>
        <v>0</v>
      </c>
      <c r="C476" s="448"/>
      <c r="D476" s="448"/>
      <c r="E476" s="516"/>
      <c r="F476" s="446"/>
      <c r="G476" s="446"/>
      <c r="H476" s="448"/>
      <c r="I476" s="455">
        <v>0</v>
      </c>
      <c r="J476" s="452">
        <v>0</v>
      </c>
      <c r="K476" s="446"/>
      <c r="L476" s="448"/>
      <c r="N476" s="606" t="str">
        <f>_xlfn.IFNA(VLOOKUP(H476,Checks!$L$4:$L$15,1,FALSE),IF(H476="","",1))</f>
        <v/>
      </c>
    </row>
    <row r="477" spans="1:14" ht="15" customHeight="1">
      <c r="A477" s="626">
        <f t="shared" si="14"/>
        <v>470</v>
      </c>
      <c r="B477" s="626">
        <f t="shared" si="15"/>
        <v>0</v>
      </c>
      <c r="C477" s="448"/>
      <c r="D477" s="448"/>
      <c r="E477" s="516"/>
      <c r="F477" s="446"/>
      <c r="G477" s="446"/>
      <c r="H477" s="448"/>
      <c r="I477" s="455">
        <v>0</v>
      </c>
      <c r="J477" s="452">
        <v>0</v>
      </c>
      <c r="K477" s="446"/>
      <c r="L477" s="448"/>
      <c r="N477" s="606" t="str">
        <f>_xlfn.IFNA(VLOOKUP(H477,Checks!$L$4:$L$15,1,FALSE),IF(H477="","",1))</f>
        <v/>
      </c>
    </row>
    <row r="478" spans="1:14" ht="15" customHeight="1">
      <c r="A478" s="626">
        <f t="shared" si="14"/>
        <v>471</v>
      </c>
      <c r="B478" s="626">
        <f t="shared" si="15"/>
        <v>0</v>
      </c>
      <c r="C478" s="448"/>
      <c r="D478" s="448"/>
      <c r="E478" s="516"/>
      <c r="F478" s="446"/>
      <c r="G478" s="446"/>
      <c r="H478" s="448"/>
      <c r="I478" s="455">
        <v>0</v>
      </c>
      <c r="J478" s="452">
        <v>0</v>
      </c>
      <c r="K478" s="446"/>
      <c r="L478" s="448"/>
      <c r="N478" s="606" t="str">
        <f>_xlfn.IFNA(VLOOKUP(H478,Checks!$L$4:$L$15,1,FALSE),IF(H478="","",1))</f>
        <v/>
      </c>
    </row>
    <row r="479" spans="1:14" ht="15" customHeight="1">
      <c r="A479" s="626">
        <f t="shared" si="14"/>
        <v>472</v>
      </c>
      <c r="B479" s="626">
        <f t="shared" si="15"/>
        <v>0</v>
      </c>
      <c r="C479" s="448"/>
      <c r="D479" s="448"/>
      <c r="E479" s="516"/>
      <c r="F479" s="446"/>
      <c r="G479" s="446"/>
      <c r="H479" s="448"/>
      <c r="I479" s="455">
        <v>0</v>
      </c>
      <c r="J479" s="452">
        <v>0</v>
      </c>
      <c r="K479" s="446"/>
      <c r="L479" s="448"/>
      <c r="N479" s="606" t="str">
        <f>_xlfn.IFNA(VLOOKUP(H479,Checks!$L$4:$L$15,1,FALSE),IF(H479="","",1))</f>
        <v/>
      </c>
    </row>
    <row r="480" spans="1:14" ht="15" customHeight="1">
      <c r="A480" s="626">
        <f t="shared" si="14"/>
        <v>473</v>
      </c>
      <c r="B480" s="626">
        <f t="shared" si="15"/>
        <v>0</v>
      </c>
      <c r="C480" s="448"/>
      <c r="D480" s="448"/>
      <c r="E480" s="516"/>
      <c r="F480" s="446"/>
      <c r="G480" s="446"/>
      <c r="H480" s="448"/>
      <c r="I480" s="455">
        <v>0</v>
      </c>
      <c r="J480" s="452">
        <v>0</v>
      </c>
      <c r="K480" s="446"/>
      <c r="L480" s="448"/>
      <c r="N480" s="606" t="str">
        <f>_xlfn.IFNA(VLOOKUP(H480,Checks!$L$4:$L$15,1,FALSE),IF(H480="","",1))</f>
        <v/>
      </c>
    </row>
    <row r="481" spans="1:14" ht="15" customHeight="1">
      <c r="A481" s="626">
        <f t="shared" si="14"/>
        <v>474</v>
      </c>
      <c r="B481" s="626">
        <f t="shared" si="15"/>
        <v>0</v>
      </c>
      <c r="C481" s="448"/>
      <c r="D481" s="448"/>
      <c r="E481" s="516"/>
      <c r="F481" s="446"/>
      <c r="G481" s="446"/>
      <c r="H481" s="448"/>
      <c r="I481" s="455">
        <v>0</v>
      </c>
      <c r="J481" s="452">
        <v>0</v>
      </c>
      <c r="K481" s="446"/>
      <c r="L481" s="448"/>
      <c r="N481" s="606" t="str">
        <f>_xlfn.IFNA(VLOOKUP(H481,Checks!$L$4:$L$15,1,FALSE),IF(H481="","",1))</f>
        <v/>
      </c>
    </row>
    <row r="482" spans="1:14" ht="15" customHeight="1">
      <c r="A482" s="626">
        <f t="shared" si="14"/>
        <v>475</v>
      </c>
      <c r="B482" s="626">
        <f t="shared" si="15"/>
        <v>0</v>
      </c>
      <c r="C482" s="448"/>
      <c r="D482" s="448"/>
      <c r="E482" s="516"/>
      <c r="F482" s="446"/>
      <c r="G482" s="446"/>
      <c r="H482" s="448"/>
      <c r="I482" s="455">
        <v>0</v>
      </c>
      <c r="J482" s="452">
        <v>0</v>
      </c>
      <c r="K482" s="446"/>
      <c r="L482" s="448"/>
      <c r="N482" s="606" t="str">
        <f>_xlfn.IFNA(VLOOKUP(H482,Checks!$L$4:$L$15,1,FALSE),IF(H482="","",1))</f>
        <v/>
      </c>
    </row>
    <row r="483" spans="1:14" ht="15" customHeight="1">
      <c r="A483" s="626">
        <f t="shared" si="14"/>
        <v>476</v>
      </c>
      <c r="B483" s="626">
        <f t="shared" si="15"/>
        <v>0</v>
      </c>
      <c r="C483" s="448"/>
      <c r="D483" s="448"/>
      <c r="E483" s="516"/>
      <c r="F483" s="446"/>
      <c r="G483" s="446"/>
      <c r="H483" s="448"/>
      <c r="I483" s="455">
        <v>0</v>
      </c>
      <c r="J483" s="452">
        <v>0</v>
      </c>
      <c r="K483" s="446"/>
      <c r="L483" s="448"/>
      <c r="N483" s="606" t="str">
        <f>_xlfn.IFNA(VLOOKUP(H483,Checks!$L$4:$L$15,1,FALSE),IF(H483="","",1))</f>
        <v/>
      </c>
    </row>
    <row r="484" spans="1:14" ht="15" customHeight="1">
      <c r="A484" s="626">
        <f t="shared" si="14"/>
        <v>477</v>
      </c>
      <c r="B484" s="626">
        <f t="shared" si="15"/>
        <v>0</v>
      </c>
      <c r="C484" s="448"/>
      <c r="D484" s="448"/>
      <c r="E484" s="516"/>
      <c r="F484" s="446"/>
      <c r="G484" s="446"/>
      <c r="H484" s="448"/>
      <c r="I484" s="455">
        <v>0</v>
      </c>
      <c r="J484" s="452">
        <v>0</v>
      </c>
      <c r="K484" s="446"/>
      <c r="L484" s="448"/>
      <c r="N484" s="606" t="str">
        <f>_xlfn.IFNA(VLOOKUP(H484,Checks!$L$4:$L$15,1,FALSE),IF(H484="","",1))</f>
        <v/>
      </c>
    </row>
    <row r="485" spans="1:14" ht="15" customHeight="1">
      <c r="A485" s="626">
        <f t="shared" si="14"/>
        <v>478</v>
      </c>
      <c r="B485" s="626">
        <f t="shared" si="15"/>
        <v>0</v>
      </c>
      <c r="C485" s="448"/>
      <c r="D485" s="448"/>
      <c r="E485" s="516"/>
      <c r="F485" s="446"/>
      <c r="G485" s="446"/>
      <c r="H485" s="448"/>
      <c r="I485" s="455">
        <v>0</v>
      </c>
      <c r="J485" s="452">
        <v>0</v>
      </c>
      <c r="K485" s="446"/>
      <c r="L485" s="448"/>
      <c r="N485" s="606" t="str">
        <f>_xlfn.IFNA(VLOOKUP(H485,Checks!$L$4:$L$15,1,FALSE),IF(H485="","",1))</f>
        <v/>
      </c>
    </row>
    <row r="486" spans="1:14" ht="15" customHeight="1">
      <c r="A486" s="626">
        <f t="shared" si="14"/>
        <v>479</v>
      </c>
      <c r="B486" s="626">
        <f t="shared" si="15"/>
        <v>0</v>
      </c>
      <c r="C486" s="448"/>
      <c r="D486" s="448"/>
      <c r="E486" s="516"/>
      <c r="F486" s="446"/>
      <c r="G486" s="446"/>
      <c r="H486" s="448"/>
      <c r="I486" s="455">
        <v>0</v>
      </c>
      <c r="J486" s="452">
        <v>0</v>
      </c>
      <c r="K486" s="446"/>
      <c r="L486" s="448"/>
      <c r="N486" s="606" t="str">
        <f>_xlfn.IFNA(VLOOKUP(H486,Checks!$L$4:$L$15,1,FALSE),IF(H486="","",1))</f>
        <v/>
      </c>
    </row>
    <row r="487" spans="1:14" ht="15" customHeight="1">
      <c r="A487" s="626">
        <f t="shared" si="14"/>
        <v>480</v>
      </c>
      <c r="B487" s="626">
        <f t="shared" si="15"/>
        <v>0</v>
      </c>
      <c r="C487" s="448"/>
      <c r="D487" s="448"/>
      <c r="E487" s="516"/>
      <c r="F487" s="446"/>
      <c r="G487" s="446"/>
      <c r="H487" s="448"/>
      <c r="I487" s="455">
        <v>0</v>
      </c>
      <c r="J487" s="452">
        <v>0</v>
      </c>
      <c r="K487" s="446"/>
      <c r="L487" s="448"/>
      <c r="N487" s="606" t="str">
        <f>_xlfn.IFNA(VLOOKUP(H487,Checks!$L$4:$L$15,1,FALSE),IF(H487="","",1))</f>
        <v/>
      </c>
    </row>
    <row r="488" spans="1:14" ht="15" customHeight="1">
      <c r="A488" s="626">
        <f t="shared" si="14"/>
        <v>481</v>
      </c>
      <c r="B488" s="626">
        <f t="shared" si="15"/>
        <v>0</v>
      </c>
      <c r="C488" s="448"/>
      <c r="D488" s="448"/>
      <c r="E488" s="516"/>
      <c r="F488" s="446"/>
      <c r="G488" s="446"/>
      <c r="H488" s="448"/>
      <c r="I488" s="455">
        <v>0</v>
      </c>
      <c r="J488" s="452">
        <v>0</v>
      </c>
      <c r="K488" s="446"/>
      <c r="L488" s="448"/>
      <c r="N488" s="606" t="str">
        <f>_xlfn.IFNA(VLOOKUP(H488,Checks!$L$4:$L$15,1,FALSE),IF(H488="","",1))</f>
        <v/>
      </c>
    </row>
    <row r="489" spans="1:14" ht="15" customHeight="1">
      <c r="A489" s="626">
        <f t="shared" si="14"/>
        <v>482</v>
      </c>
      <c r="B489" s="626">
        <f t="shared" si="15"/>
        <v>0</v>
      </c>
      <c r="C489" s="448"/>
      <c r="D489" s="448"/>
      <c r="E489" s="516"/>
      <c r="F489" s="446"/>
      <c r="G489" s="446"/>
      <c r="H489" s="448"/>
      <c r="I489" s="455">
        <v>0</v>
      </c>
      <c r="J489" s="452">
        <v>0</v>
      </c>
      <c r="K489" s="446"/>
      <c r="L489" s="448"/>
      <c r="N489" s="606" t="str">
        <f>_xlfn.IFNA(VLOOKUP(H489,Checks!$L$4:$L$15,1,FALSE),IF(H489="","",1))</f>
        <v/>
      </c>
    </row>
    <row r="490" spans="1:14" ht="15" customHeight="1">
      <c r="A490" s="626">
        <f t="shared" si="14"/>
        <v>483</v>
      </c>
      <c r="B490" s="626">
        <f t="shared" si="15"/>
        <v>0</v>
      </c>
      <c r="C490" s="448"/>
      <c r="D490" s="448"/>
      <c r="E490" s="516"/>
      <c r="F490" s="446"/>
      <c r="G490" s="446"/>
      <c r="H490" s="448"/>
      <c r="I490" s="455">
        <v>0</v>
      </c>
      <c r="J490" s="452">
        <v>0</v>
      </c>
      <c r="K490" s="446"/>
      <c r="L490" s="448"/>
      <c r="N490" s="606" t="str">
        <f>_xlfn.IFNA(VLOOKUP(H490,Checks!$L$4:$L$15,1,FALSE),IF(H490="","",1))</f>
        <v/>
      </c>
    </row>
    <row r="491" spans="1:14" ht="15" customHeight="1">
      <c r="A491" s="626">
        <f t="shared" si="14"/>
        <v>484</v>
      </c>
      <c r="B491" s="626">
        <f t="shared" si="15"/>
        <v>0</v>
      </c>
      <c r="C491" s="448"/>
      <c r="D491" s="448"/>
      <c r="E491" s="516"/>
      <c r="F491" s="446"/>
      <c r="G491" s="446"/>
      <c r="H491" s="448"/>
      <c r="I491" s="455">
        <v>0</v>
      </c>
      <c r="J491" s="452">
        <v>0</v>
      </c>
      <c r="K491" s="446"/>
      <c r="L491" s="448"/>
      <c r="N491" s="606" t="str">
        <f>_xlfn.IFNA(VLOOKUP(H491,Checks!$L$4:$L$15,1,FALSE),IF(H491="","",1))</f>
        <v/>
      </c>
    </row>
    <row r="492" spans="1:14" ht="15" customHeight="1">
      <c r="A492" s="626">
        <f t="shared" si="14"/>
        <v>485</v>
      </c>
      <c r="B492" s="626">
        <f t="shared" si="15"/>
        <v>0</v>
      </c>
      <c r="C492" s="448"/>
      <c r="D492" s="448"/>
      <c r="E492" s="516"/>
      <c r="F492" s="446"/>
      <c r="G492" s="446"/>
      <c r="H492" s="448"/>
      <c r="I492" s="455">
        <v>0</v>
      </c>
      <c r="J492" s="452">
        <v>0</v>
      </c>
      <c r="K492" s="446"/>
      <c r="L492" s="448"/>
      <c r="N492" s="606" t="str">
        <f>_xlfn.IFNA(VLOOKUP(H492,Checks!$L$4:$L$15,1,FALSE),IF(H492="","",1))</f>
        <v/>
      </c>
    </row>
    <row r="493" spans="1:14" ht="15" customHeight="1">
      <c r="A493" s="626">
        <f t="shared" si="14"/>
        <v>486</v>
      </c>
      <c r="B493" s="626">
        <f t="shared" si="15"/>
        <v>0</v>
      </c>
      <c r="C493" s="448"/>
      <c r="D493" s="448"/>
      <c r="E493" s="516"/>
      <c r="F493" s="446"/>
      <c r="G493" s="446"/>
      <c r="H493" s="448"/>
      <c r="I493" s="455">
        <v>0</v>
      </c>
      <c r="J493" s="452">
        <v>0</v>
      </c>
      <c r="K493" s="446"/>
      <c r="L493" s="448"/>
      <c r="N493" s="606" t="str">
        <f>_xlfn.IFNA(VLOOKUP(H493,Checks!$L$4:$L$15,1,FALSE),IF(H493="","",1))</f>
        <v/>
      </c>
    </row>
    <row r="494" spans="1:14" ht="15" customHeight="1">
      <c r="A494" s="626">
        <f t="shared" si="14"/>
        <v>487</v>
      </c>
      <c r="B494" s="626">
        <f t="shared" si="15"/>
        <v>0</v>
      </c>
      <c r="C494" s="448"/>
      <c r="D494" s="448"/>
      <c r="E494" s="516"/>
      <c r="F494" s="446"/>
      <c r="G494" s="446"/>
      <c r="H494" s="448"/>
      <c r="I494" s="455">
        <v>0</v>
      </c>
      <c r="J494" s="452">
        <v>0</v>
      </c>
      <c r="K494" s="446"/>
      <c r="L494" s="448"/>
      <c r="N494" s="606" t="str">
        <f>_xlfn.IFNA(VLOOKUP(H494,Checks!$L$4:$L$15,1,FALSE),IF(H494="","",1))</f>
        <v/>
      </c>
    </row>
    <row r="495" spans="1:14" ht="15" customHeight="1">
      <c r="A495" s="626">
        <f t="shared" si="14"/>
        <v>488</v>
      </c>
      <c r="B495" s="626">
        <f t="shared" si="15"/>
        <v>0</v>
      </c>
      <c r="C495" s="448"/>
      <c r="D495" s="448"/>
      <c r="E495" s="516"/>
      <c r="F495" s="446"/>
      <c r="G495" s="446"/>
      <c r="H495" s="448"/>
      <c r="I495" s="455">
        <v>0</v>
      </c>
      <c r="J495" s="452">
        <v>0</v>
      </c>
      <c r="K495" s="446"/>
      <c r="L495" s="448"/>
      <c r="N495" s="606" t="str">
        <f>_xlfn.IFNA(VLOOKUP(H495,Checks!$L$4:$L$15,1,FALSE),IF(H495="","",1))</f>
        <v/>
      </c>
    </row>
    <row r="496" spans="1:14" ht="15" customHeight="1">
      <c r="A496" s="626">
        <f t="shared" si="14"/>
        <v>489</v>
      </c>
      <c r="B496" s="626">
        <f t="shared" si="15"/>
        <v>0</v>
      </c>
      <c r="C496" s="448"/>
      <c r="D496" s="448"/>
      <c r="E496" s="516"/>
      <c r="F496" s="446"/>
      <c r="G496" s="446"/>
      <c r="H496" s="448"/>
      <c r="I496" s="455">
        <v>0</v>
      </c>
      <c r="J496" s="452">
        <v>0</v>
      </c>
      <c r="K496" s="446"/>
      <c r="L496" s="448"/>
      <c r="N496" s="606" t="str">
        <f>_xlfn.IFNA(VLOOKUP(H496,Checks!$L$4:$L$15,1,FALSE),IF(H496="","",1))</f>
        <v/>
      </c>
    </row>
    <row r="497" spans="1:14" ht="15" customHeight="1">
      <c r="A497" s="626">
        <f t="shared" si="14"/>
        <v>490</v>
      </c>
      <c r="B497" s="626">
        <f t="shared" si="15"/>
        <v>0</v>
      </c>
      <c r="C497" s="448"/>
      <c r="D497" s="448"/>
      <c r="E497" s="516"/>
      <c r="F497" s="446"/>
      <c r="G497" s="446"/>
      <c r="H497" s="448"/>
      <c r="I497" s="455">
        <v>0</v>
      </c>
      <c r="J497" s="452">
        <v>0</v>
      </c>
      <c r="K497" s="446"/>
      <c r="L497" s="448"/>
      <c r="N497" s="606" t="str">
        <f>_xlfn.IFNA(VLOOKUP(H497,Checks!$L$4:$L$15,1,FALSE),IF(H497="","",1))</f>
        <v/>
      </c>
    </row>
    <row r="498" spans="1:14" ht="15" customHeight="1">
      <c r="A498" s="626">
        <f t="shared" si="14"/>
        <v>491</v>
      </c>
      <c r="B498" s="626">
        <f t="shared" si="15"/>
        <v>0</v>
      </c>
      <c r="C498" s="448"/>
      <c r="D498" s="448"/>
      <c r="E498" s="516"/>
      <c r="F498" s="446"/>
      <c r="G498" s="446"/>
      <c r="H498" s="448"/>
      <c r="I498" s="455">
        <v>0</v>
      </c>
      <c r="J498" s="452">
        <v>0</v>
      </c>
      <c r="K498" s="446"/>
      <c r="L498" s="448"/>
      <c r="N498" s="606" t="str">
        <f>_xlfn.IFNA(VLOOKUP(H498,Checks!$L$4:$L$15,1,FALSE),IF(H498="","",1))</f>
        <v/>
      </c>
    </row>
    <row r="499" spans="1:14" ht="15" customHeight="1">
      <c r="A499" s="626">
        <f t="shared" si="14"/>
        <v>492</v>
      </c>
      <c r="B499" s="626">
        <f t="shared" si="15"/>
        <v>0</v>
      </c>
      <c r="C499" s="448"/>
      <c r="D499" s="448"/>
      <c r="E499" s="516"/>
      <c r="F499" s="446"/>
      <c r="G499" s="446"/>
      <c r="H499" s="448"/>
      <c r="I499" s="455">
        <v>0</v>
      </c>
      <c r="J499" s="452">
        <v>0</v>
      </c>
      <c r="K499" s="446"/>
      <c r="L499" s="448"/>
      <c r="N499" s="606" t="str">
        <f>_xlfn.IFNA(VLOOKUP(H499,Checks!$L$4:$L$15,1,FALSE),IF(H499="","",1))</f>
        <v/>
      </c>
    </row>
    <row r="500" spans="1:14" ht="15" customHeight="1">
      <c r="A500" s="626">
        <f t="shared" si="14"/>
        <v>493</v>
      </c>
      <c r="B500" s="626">
        <f t="shared" si="15"/>
        <v>0</v>
      </c>
      <c r="C500" s="448"/>
      <c r="D500" s="448"/>
      <c r="E500" s="516"/>
      <c r="F500" s="446"/>
      <c r="G500" s="446"/>
      <c r="H500" s="448"/>
      <c r="I500" s="455">
        <v>0</v>
      </c>
      <c r="J500" s="452">
        <v>0</v>
      </c>
      <c r="K500" s="446"/>
      <c r="L500" s="448"/>
      <c r="N500" s="606" t="str">
        <f>_xlfn.IFNA(VLOOKUP(H500,Checks!$L$4:$L$15,1,FALSE),IF(H500="","",1))</f>
        <v/>
      </c>
    </row>
    <row r="501" spans="1:14" ht="15" customHeight="1">
      <c r="A501" s="626">
        <f t="shared" si="14"/>
        <v>494</v>
      </c>
      <c r="B501" s="626">
        <f t="shared" si="15"/>
        <v>0</v>
      </c>
      <c r="C501" s="448"/>
      <c r="D501" s="448"/>
      <c r="E501" s="516"/>
      <c r="F501" s="446"/>
      <c r="G501" s="446"/>
      <c r="H501" s="448"/>
      <c r="I501" s="455">
        <v>0</v>
      </c>
      <c r="J501" s="452">
        <v>0</v>
      </c>
      <c r="K501" s="446"/>
      <c r="L501" s="448"/>
      <c r="N501" s="606" t="str">
        <f>_xlfn.IFNA(VLOOKUP(H501,Checks!$L$4:$L$15,1,FALSE),IF(H501="","",1))</f>
        <v/>
      </c>
    </row>
    <row r="502" spans="1:14" ht="15" customHeight="1">
      <c r="A502" s="626">
        <f t="shared" si="14"/>
        <v>495</v>
      </c>
      <c r="B502" s="626">
        <f t="shared" si="15"/>
        <v>0</v>
      </c>
      <c r="C502" s="448"/>
      <c r="D502" s="448"/>
      <c r="E502" s="516"/>
      <c r="F502" s="446"/>
      <c r="G502" s="446"/>
      <c r="H502" s="448"/>
      <c r="I502" s="455">
        <v>0</v>
      </c>
      <c r="J502" s="452">
        <v>0</v>
      </c>
      <c r="K502" s="446"/>
      <c r="L502" s="448"/>
      <c r="N502" s="606" t="str">
        <f>_xlfn.IFNA(VLOOKUP(H502,Checks!$L$4:$L$15,1,FALSE),IF(H502="","",1))</f>
        <v/>
      </c>
    </row>
    <row r="503" spans="1:14" ht="15" customHeight="1">
      <c r="A503" s="626">
        <f t="shared" si="14"/>
        <v>496</v>
      </c>
      <c r="B503" s="626">
        <f t="shared" si="15"/>
        <v>0</v>
      </c>
      <c r="C503" s="448"/>
      <c r="D503" s="448"/>
      <c r="E503" s="516"/>
      <c r="F503" s="446"/>
      <c r="G503" s="446"/>
      <c r="H503" s="448"/>
      <c r="I503" s="455">
        <v>0</v>
      </c>
      <c r="J503" s="452">
        <v>0</v>
      </c>
      <c r="K503" s="446"/>
      <c r="L503" s="448"/>
      <c r="N503" s="606" t="str">
        <f>_xlfn.IFNA(VLOOKUP(H503,Checks!$L$4:$L$15,1,FALSE),IF(H503="","",1))</f>
        <v/>
      </c>
    </row>
    <row r="504" spans="1:14" ht="15" customHeight="1">
      <c r="A504" s="626">
        <f t="shared" si="14"/>
        <v>497</v>
      </c>
      <c r="B504" s="626">
        <f t="shared" si="15"/>
        <v>0</v>
      </c>
      <c r="C504" s="448"/>
      <c r="D504" s="448"/>
      <c r="E504" s="516"/>
      <c r="F504" s="446"/>
      <c r="G504" s="446"/>
      <c r="H504" s="448"/>
      <c r="I504" s="455">
        <v>0</v>
      </c>
      <c r="J504" s="452">
        <v>0</v>
      </c>
      <c r="K504" s="446"/>
      <c r="L504" s="448"/>
      <c r="N504" s="606" t="str">
        <f>_xlfn.IFNA(VLOOKUP(H504,Checks!$L$4:$L$15,1,FALSE),IF(H504="","",1))</f>
        <v/>
      </c>
    </row>
    <row r="505" spans="1:14" ht="15" customHeight="1">
      <c r="A505" s="626">
        <f t="shared" si="14"/>
        <v>498</v>
      </c>
      <c r="B505" s="626">
        <f t="shared" si="15"/>
        <v>0</v>
      </c>
      <c r="C505" s="448"/>
      <c r="D505" s="448"/>
      <c r="E505" s="516"/>
      <c r="F505" s="446"/>
      <c r="G505" s="446"/>
      <c r="H505" s="448"/>
      <c r="I505" s="455">
        <v>0</v>
      </c>
      <c r="J505" s="452">
        <v>0</v>
      </c>
      <c r="K505" s="446"/>
      <c r="L505" s="448"/>
      <c r="N505" s="606" t="str">
        <f>_xlfn.IFNA(VLOOKUP(H505,Checks!$L$4:$L$15,1,FALSE),IF(H505="","",1))</f>
        <v/>
      </c>
    </row>
    <row r="506" spans="1:14" ht="15" customHeight="1">
      <c r="A506" s="626">
        <f t="shared" si="14"/>
        <v>499</v>
      </c>
      <c r="B506" s="626">
        <f t="shared" si="15"/>
        <v>0</v>
      </c>
      <c r="C506" s="448"/>
      <c r="D506" s="448"/>
      <c r="E506" s="516"/>
      <c r="F506" s="446"/>
      <c r="G506" s="446"/>
      <c r="H506" s="448"/>
      <c r="I506" s="455">
        <v>0</v>
      </c>
      <c r="J506" s="452">
        <v>0</v>
      </c>
      <c r="K506" s="446"/>
      <c r="L506" s="448"/>
      <c r="N506" s="606" t="str">
        <f>_xlfn.IFNA(VLOOKUP(H506,Checks!$L$4:$L$15,1,FALSE),IF(H506="","",1))</f>
        <v/>
      </c>
    </row>
    <row r="507" spans="1:14" ht="15" customHeight="1">
      <c r="A507" s="626">
        <f t="shared" si="14"/>
        <v>500</v>
      </c>
      <c r="B507" s="626">
        <f t="shared" si="15"/>
        <v>0</v>
      </c>
      <c r="C507" s="448"/>
      <c r="D507" s="448"/>
      <c r="E507" s="516"/>
      <c r="F507" s="446"/>
      <c r="G507" s="446"/>
      <c r="H507" s="448"/>
      <c r="I507" s="455">
        <v>0</v>
      </c>
      <c r="J507" s="452">
        <v>0</v>
      </c>
      <c r="K507" s="446"/>
      <c r="L507" s="448"/>
      <c r="N507" s="606" t="str">
        <f>_xlfn.IFNA(VLOOKUP(H507,Checks!$L$4:$L$15,1,FALSE),IF(H507="","",1))</f>
        <v/>
      </c>
    </row>
    <row r="508" spans="1:14" ht="15" customHeight="1">
      <c r="A508" s="626">
        <f t="shared" si="14"/>
        <v>501</v>
      </c>
      <c r="B508" s="626">
        <f t="shared" si="15"/>
        <v>0</v>
      </c>
      <c r="C508" s="448"/>
      <c r="D508" s="448"/>
      <c r="E508" s="516"/>
      <c r="F508" s="446"/>
      <c r="G508" s="446"/>
      <c r="H508" s="448"/>
      <c r="I508" s="455">
        <v>0</v>
      </c>
      <c r="J508" s="452">
        <v>0</v>
      </c>
      <c r="K508" s="446"/>
      <c r="L508" s="448"/>
      <c r="N508" s="606" t="str">
        <f>_xlfn.IFNA(VLOOKUP(H508,Checks!$L$4:$L$15,1,FALSE),IF(H508="","",1))</f>
        <v/>
      </c>
    </row>
    <row r="509" spans="1:14" ht="15" customHeight="1">
      <c r="A509" s="626">
        <f t="shared" si="14"/>
        <v>502</v>
      </c>
      <c r="B509" s="626">
        <f t="shared" si="15"/>
        <v>0</v>
      </c>
      <c r="C509" s="448"/>
      <c r="D509" s="448"/>
      <c r="E509" s="516"/>
      <c r="F509" s="446"/>
      <c r="G509" s="446"/>
      <c r="H509" s="448"/>
      <c r="I509" s="455">
        <v>0</v>
      </c>
      <c r="J509" s="452">
        <v>0</v>
      </c>
      <c r="K509" s="446"/>
      <c r="L509" s="448"/>
      <c r="N509" s="606" t="str">
        <f>_xlfn.IFNA(VLOOKUP(H509,Checks!$L$4:$L$15,1,FALSE),IF(H509="","",1))</f>
        <v/>
      </c>
    </row>
    <row r="510" spans="1:14" ht="15" customHeight="1">
      <c r="A510" s="626">
        <f t="shared" si="14"/>
        <v>503</v>
      </c>
      <c r="B510" s="626">
        <f t="shared" si="15"/>
        <v>0</v>
      </c>
      <c r="C510" s="448"/>
      <c r="D510" s="448"/>
      <c r="E510" s="516"/>
      <c r="F510" s="446"/>
      <c r="G510" s="446"/>
      <c r="H510" s="448"/>
      <c r="I510" s="455">
        <v>0</v>
      </c>
      <c r="J510" s="452">
        <v>0</v>
      </c>
      <c r="K510" s="446"/>
      <c r="L510" s="448"/>
      <c r="N510" s="606" t="str">
        <f>_xlfn.IFNA(VLOOKUP(H510,Checks!$L$4:$L$15,1,FALSE),IF(H510="","",1))</f>
        <v/>
      </c>
    </row>
    <row r="511" spans="1:14" ht="15" customHeight="1">
      <c r="A511" s="626">
        <f t="shared" si="14"/>
        <v>504</v>
      </c>
      <c r="B511" s="626">
        <f t="shared" si="15"/>
        <v>0</v>
      </c>
      <c r="C511" s="448"/>
      <c r="D511" s="448"/>
      <c r="E511" s="516"/>
      <c r="F511" s="446"/>
      <c r="G511" s="446"/>
      <c r="H511" s="448"/>
      <c r="I511" s="455">
        <v>0</v>
      </c>
      <c r="J511" s="452">
        <v>0</v>
      </c>
      <c r="K511" s="446"/>
      <c r="L511" s="448"/>
      <c r="N511" s="606" t="str">
        <f>_xlfn.IFNA(VLOOKUP(H511,Checks!$L$4:$L$15,1,FALSE),IF(H511="","",1))</f>
        <v/>
      </c>
    </row>
    <row r="512" spans="1:14" ht="15" customHeight="1">
      <c r="A512" s="626">
        <f t="shared" si="14"/>
        <v>505</v>
      </c>
      <c r="B512" s="626">
        <f t="shared" si="15"/>
        <v>0</v>
      </c>
      <c r="C512" s="448"/>
      <c r="D512" s="448"/>
      <c r="E512" s="516"/>
      <c r="F512" s="446"/>
      <c r="G512" s="446"/>
      <c r="H512" s="448"/>
      <c r="I512" s="455">
        <v>0</v>
      </c>
      <c r="J512" s="452">
        <v>0</v>
      </c>
      <c r="K512" s="446"/>
      <c r="L512" s="448"/>
      <c r="N512" s="606" t="str">
        <f>_xlfn.IFNA(VLOOKUP(H512,Checks!$L$4:$L$15,1,FALSE),IF(H512="","",1))</f>
        <v/>
      </c>
    </row>
    <row r="513" spans="1:14" ht="15" customHeight="1">
      <c r="A513" s="626">
        <f t="shared" si="14"/>
        <v>506</v>
      </c>
      <c r="B513" s="626">
        <f t="shared" si="15"/>
        <v>0</v>
      </c>
      <c r="C513" s="448"/>
      <c r="D513" s="448"/>
      <c r="E513" s="516"/>
      <c r="F513" s="446"/>
      <c r="G513" s="446"/>
      <c r="H513" s="448"/>
      <c r="I513" s="455">
        <v>0</v>
      </c>
      <c r="J513" s="452">
        <v>0</v>
      </c>
      <c r="K513" s="446"/>
      <c r="L513" s="448"/>
      <c r="N513" s="606" t="str">
        <f>_xlfn.IFNA(VLOOKUP(H513,Checks!$L$4:$L$15,1,FALSE),IF(H513="","",1))</f>
        <v/>
      </c>
    </row>
    <row r="514" spans="1:14" ht="15" customHeight="1">
      <c r="A514" s="626">
        <f t="shared" si="14"/>
        <v>507</v>
      </c>
      <c r="B514" s="626">
        <f t="shared" si="15"/>
        <v>0</v>
      </c>
      <c r="C514" s="448"/>
      <c r="D514" s="448"/>
      <c r="E514" s="516"/>
      <c r="F514" s="446"/>
      <c r="G514" s="446"/>
      <c r="H514" s="448"/>
      <c r="I514" s="455">
        <v>0</v>
      </c>
      <c r="J514" s="452">
        <v>0</v>
      </c>
      <c r="K514" s="446"/>
      <c r="L514" s="448"/>
      <c r="N514" s="606" t="str">
        <f>_xlfn.IFNA(VLOOKUP(H514,Checks!$L$4:$L$15,1,FALSE),IF(H514="","",1))</f>
        <v/>
      </c>
    </row>
    <row r="515" spans="1:14" ht="15" customHeight="1">
      <c r="A515" s="626">
        <f t="shared" si="14"/>
        <v>508</v>
      </c>
      <c r="B515" s="626">
        <f t="shared" si="15"/>
        <v>0</v>
      </c>
      <c r="C515" s="448"/>
      <c r="D515" s="448"/>
      <c r="E515" s="516"/>
      <c r="F515" s="446"/>
      <c r="G515" s="446"/>
      <c r="H515" s="448"/>
      <c r="I515" s="455">
        <v>0</v>
      </c>
      <c r="J515" s="452">
        <v>0</v>
      </c>
      <c r="K515" s="446"/>
      <c r="L515" s="448"/>
      <c r="N515" s="606" t="str">
        <f>_xlfn.IFNA(VLOOKUP(H515,Checks!$L$4:$L$15,1,FALSE),IF(H515="","",1))</f>
        <v/>
      </c>
    </row>
    <row r="516" spans="1:14" ht="15" customHeight="1">
      <c r="A516" s="626">
        <f t="shared" si="14"/>
        <v>509</v>
      </c>
      <c r="B516" s="626">
        <f t="shared" si="15"/>
        <v>0</v>
      </c>
      <c r="C516" s="448"/>
      <c r="D516" s="448"/>
      <c r="E516" s="516"/>
      <c r="F516" s="446"/>
      <c r="G516" s="446"/>
      <c r="H516" s="448"/>
      <c r="I516" s="455">
        <v>0</v>
      </c>
      <c r="J516" s="452">
        <v>0</v>
      </c>
      <c r="K516" s="446"/>
      <c r="L516" s="448"/>
      <c r="N516" s="606" t="str">
        <f>_xlfn.IFNA(VLOOKUP(H516,Checks!$L$4:$L$15,1,FALSE),IF(H516="","",1))</f>
        <v/>
      </c>
    </row>
    <row r="517" spans="1:14" ht="15" customHeight="1">
      <c r="A517" s="626">
        <f t="shared" si="14"/>
        <v>510</v>
      </c>
      <c r="B517" s="626">
        <f t="shared" si="15"/>
        <v>0</v>
      </c>
      <c r="C517" s="448"/>
      <c r="D517" s="448"/>
      <c r="E517" s="516"/>
      <c r="F517" s="446"/>
      <c r="G517" s="446"/>
      <c r="H517" s="448"/>
      <c r="I517" s="455">
        <v>0</v>
      </c>
      <c r="J517" s="452">
        <v>0</v>
      </c>
      <c r="K517" s="446"/>
      <c r="L517" s="448"/>
      <c r="N517" s="606" t="str">
        <f>_xlfn.IFNA(VLOOKUP(H517,Checks!$L$4:$L$15,1,FALSE),IF(H517="","",1))</f>
        <v/>
      </c>
    </row>
    <row r="518" spans="1:14" ht="15" customHeight="1">
      <c r="A518" s="626">
        <f t="shared" si="14"/>
        <v>511</v>
      </c>
      <c r="B518" s="626">
        <f t="shared" si="15"/>
        <v>0</v>
      </c>
      <c r="C518" s="448"/>
      <c r="D518" s="448"/>
      <c r="E518" s="516"/>
      <c r="F518" s="446"/>
      <c r="G518" s="446"/>
      <c r="H518" s="448"/>
      <c r="I518" s="455">
        <v>0</v>
      </c>
      <c r="J518" s="452">
        <v>0</v>
      </c>
      <c r="K518" s="446"/>
      <c r="L518" s="448"/>
      <c r="N518" s="606" t="str">
        <f>_xlfn.IFNA(VLOOKUP(H518,Checks!$L$4:$L$15,1,FALSE),IF(H518="","",1))</f>
        <v/>
      </c>
    </row>
    <row r="519" spans="1:14" ht="15" customHeight="1">
      <c r="A519" s="626">
        <f t="shared" si="14"/>
        <v>512</v>
      </c>
      <c r="B519" s="626">
        <f t="shared" si="15"/>
        <v>0</v>
      </c>
      <c r="C519" s="448"/>
      <c r="D519" s="448"/>
      <c r="E519" s="516"/>
      <c r="F519" s="446"/>
      <c r="G519" s="446"/>
      <c r="H519" s="448"/>
      <c r="I519" s="455">
        <v>0</v>
      </c>
      <c r="J519" s="452">
        <v>0</v>
      </c>
      <c r="K519" s="446"/>
      <c r="L519" s="448"/>
      <c r="N519" s="606" t="str">
        <f>_xlfn.IFNA(VLOOKUP(H519,Checks!$L$4:$L$15,1,FALSE),IF(H519="","",1))</f>
        <v/>
      </c>
    </row>
    <row r="520" spans="1:14" ht="15" customHeight="1">
      <c r="A520" s="626">
        <f t="shared" si="14"/>
        <v>513</v>
      </c>
      <c r="B520" s="626">
        <f t="shared" si="15"/>
        <v>0</v>
      </c>
      <c r="C520" s="448"/>
      <c r="D520" s="448"/>
      <c r="E520" s="516"/>
      <c r="F520" s="446"/>
      <c r="G520" s="446"/>
      <c r="H520" s="448"/>
      <c r="I520" s="455">
        <v>0</v>
      </c>
      <c r="J520" s="452">
        <v>0</v>
      </c>
      <c r="K520" s="446"/>
      <c r="L520" s="448"/>
      <c r="N520" s="606" t="str">
        <f>_xlfn.IFNA(VLOOKUP(H520,Checks!$L$4:$L$15,1,FALSE),IF(H520="","",1))</f>
        <v/>
      </c>
    </row>
    <row r="521" spans="1:14" ht="15" customHeight="1">
      <c r="A521" s="626">
        <f t="shared" si="14"/>
        <v>514</v>
      </c>
      <c r="B521" s="626">
        <f t="shared" si="15"/>
        <v>0</v>
      </c>
      <c r="C521" s="448"/>
      <c r="D521" s="448"/>
      <c r="E521" s="516"/>
      <c r="F521" s="446"/>
      <c r="G521" s="446"/>
      <c r="H521" s="448"/>
      <c r="I521" s="455">
        <v>0</v>
      </c>
      <c r="J521" s="452">
        <v>0</v>
      </c>
      <c r="K521" s="446"/>
      <c r="L521" s="448"/>
      <c r="N521" s="606" t="str">
        <f>_xlfn.IFNA(VLOOKUP(H521,Checks!$L$4:$L$15,1,FALSE),IF(H521="","",1))</f>
        <v/>
      </c>
    </row>
    <row r="522" spans="1:14" ht="15" customHeight="1">
      <c r="A522" s="626">
        <f t="shared" ref="A522:A585" si="16">A521+1</f>
        <v>515</v>
      </c>
      <c r="B522" s="626">
        <f t="shared" ref="B522:B585" si="17">$B$8</f>
        <v>0</v>
      </c>
      <c r="C522" s="448"/>
      <c r="D522" s="448"/>
      <c r="E522" s="516"/>
      <c r="F522" s="446"/>
      <c r="G522" s="446"/>
      <c r="H522" s="448"/>
      <c r="I522" s="455">
        <v>0</v>
      </c>
      <c r="J522" s="452">
        <v>0</v>
      </c>
      <c r="K522" s="446"/>
      <c r="L522" s="448"/>
      <c r="N522" s="606" t="str">
        <f>_xlfn.IFNA(VLOOKUP(H522,Checks!$L$4:$L$15,1,FALSE),IF(H522="","",1))</f>
        <v/>
      </c>
    </row>
    <row r="523" spans="1:14" ht="15" customHeight="1">
      <c r="A523" s="626">
        <f t="shared" si="16"/>
        <v>516</v>
      </c>
      <c r="B523" s="626">
        <f t="shared" si="17"/>
        <v>0</v>
      </c>
      <c r="C523" s="448"/>
      <c r="D523" s="448"/>
      <c r="E523" s="516"/>
      <c r="F523" s="446"/>
      <c r="G523" s="446"/>
      <c r="H523" s="448"/>
      <c r="I523" s="455">
        <v>0</v>
      </c>
      <c r="J523" s="452">
        <v>0</v>
      </c>
      <c r="K523" s="446"/>
      <c r="L523" s="448"/>
      <c r="N523" s="606" t="str">
        <f>_xlfn.IFNA(VLOOKUP(H523,Checks!$L$4:$L$15,1,FALSE),IF(H523="","",1))</f>
        <v/>
      </c>
    </row>
    <row r="524" spans="1:14" ht="15" customHeight="1">
      <c r="A524" s="626">
        <f t="shared" si="16"/>
        <v>517</v>
      </c>
      <c r="B524" s="626">
        <f t="shared" si="17"/>
        <v>0</v>
      </c>
      <c r="C524" s="448"/>
      <c r="D524" s="448"/>
      <c r="E524" s="516"/>
      <c r="F524" s="446"/>
      <c r="G524" s="446"/>
      <c r="H524" s="448"/>
      <c r="I524" s="455">
        <v>0</v>
      </c>
      <c r="J524" s="452">
        <v>0</v>
      </c>
      <c r="K524" s="446"/>
      <c r="L524" s="448"/>
      <c r="N524" s="606" t="str">
        <f>_xlfn.IFNA(VLOOKUP(H524,Checks!$L$4:$L$15,1,FALSE),IF(H524="","",1))</f>
        <v/>
      </c>
    </row>
    <row r="525" spans="1:14" ht="15" customHeight="1">
      <c r="A525" s="626">
        <f t="shared" si="16"/>
        <v>518</v>
      </c>
      <c r="B525" s="626">
        <f t="shared" si="17"/>
        <v>0</v>
      </c>
      <c r="C525" s="448"/>
      <c r="D525" s="448"/>
      <c r="E525" s="516"/>
      <c r="F525" s="446"/>
      <c r="G525" s="446"/>
      <c r="H525" s="448"/>
      <c r="I525" s="455">
        <v>0</v>
      </c>
      <c r="J525" s="452">
        <v>0</v>
      </c>
      <c r="K525" s="446"/>
      <c r="L525" s="448"/>
      <c r="N525" s="606" t="str">
        <f>_xlfn.IFNA(VLOOKUP(H525,Checks!$L$4:$L$15,1,FALSE),IF(H525="","",1))</f>
        <v/>
      </c>
    </row>
    <row r="526" spans="1:14" ht="15" customHeight="1">
      <c r="A526" s="626">
        <f t="shared" si="16"/>
        <v>519</v>
      </c>
      <c r="B526" s="626">
        <f t="shared" si="17"/>
        <v>0</v>
      </c>
      <c r="C526" s="448"/>
      <c r="D526" s="448"/>
      <c r="E526" s="516"/>
      <c r="F526" s="446"/>
      <c r="G526" s="446"/>
      <c r="H526" s="448"/>
      <c r="I526" s="455">
        <v>0</v>
      </c>
      <c r="J526" s="452">
        <v>0</v>
      </c>
      <c r="K526" s="446"/>
      <c r="L526" s="448"/>
      <c r="N526" s="606" t="str">
        <f>_xlfn.IFNA(VLOOKUP(H526,Checks!$L$4:$L$15,1,FALSE),IF(H526="","",1))</f>
        <v/>
      </c>
    </row>
    <row r="527" spans="1:14" ht="15" customHeight="1">
      <c r="A527" s="626">
        <f t="shared" si="16"/>
        <v>520</v>
      </c>
      <c r="B527" s="626">
        <f t="shared" si="17"/>
        <v>0</v>
      </c>
      <c r="C527" s="448"/>
      <c r="D527" s="448"/>
      <c r="E527" s="516"/>
      <c r="F527" s="446"/>
      <c r="G527" s="446"/>
      <c r="H527" s="448"/>
      <c r="I527" s="455">
        <v>0</v>
      </c>
      <c r="J527" s="452">
        <v>0</v>
      </c>
      <c r="K527" s="446"/>
      <c r="L527" s="448"/>
      <c r="N527" s="606" t="str">
        <f>_xlfn.IFNA(VLOOKUP(H527,Checks!$L$4:$L$15,1,FALSE),IF(H527="","",1))</f>
        <v/>
      </c>
    </row>
    <row r="528" spans="1:14" ht="15" customHeight="1">
      <c r="A528" s="626">
        <f t="shared" si="16"/>
        <v>521</v>
      </c>
      <c r="B528" s="626">
        <f t="shared" si="17"/>
        <v>0</v>
      </c>
      <c r="C528" s="448"/>
      <c r="D528" s="448"/>
      <c r="E528" s="516"/>
      <c r="F528" s="446"/>
      <c r="G528" s="446"/>
      <c r="H528" s="448"/>
      <c r="I528" s="455">
        <v>0</v>
      </c>
      <c r="J528" s="452">
        <v>0</v>
      </c>
      <c r="K528" s="446"/>
      <c r="L528" s="448"/>
      <c r="N528" s="606" t="str">
        <f>_xlfn.IFNA(VLOOKUP(H528,Checks!$L$4:$L$15,1,FALSE),IF(H528="","",1))</f>
        <v/>
      </c>
    </row>
    <row r="529" spans="1:14" ht="15" customHeight="1">
      <c r="A529" s="626">
        <f t="shared" si="16"/>
        <v>522</v>
      </c>
      <c r="B529" s="626">
        <f t="shared" si="17"/>
        <v>0</v>
      </c>
      <c r="C529" s="448"/>
      <c r="D529" s="448"/>
      <c r="E529" s="516"/>
      <c r="F529" s="446"/>
      <c r="G529" s="446"/>
      <c r="H529" s="448"/>
      <c r="I529" s="455">
        <v>0</v>
      </c>
      <c r="J529" s="452">
        <v>0</v>
      </c>
      <c r="K529" s="446"/>
      <c r="L529" s="448"/>
      <c r="N529" s="606" t="str">
        <f>_xlfn.IFNA(VLOOKUP(H529,Checks!$L$4:$L$15,1,FALSE),IF(H529="","",1))</f>
        <v/>
      </c>
    </row>
    <row r="530" spans="1:14" ht="15" customHeight="1">
      <c r="A530" s="626">
        <f t="shared" si="16"/>
        <v>523</v>
      </c>
      <c r="B530" s="626">
        <f t="shared" si="17"/>
        <v>0</v>
      </c>
      <c r="C530" s="448"/>
      <c r="D530" s="448"/>
      <c r="E530" s="516"/>
      <c r="F530" s="446"/>
      <c r="G530" s="446"/>
      <c r="H530" s="448"/>
      <c r="I530" s="455">
        <v>0</v>
      </c>
      <c r="J530" s="452">
        <v>0</v>
      </c>
      <c r="K530" s="446"/>
      <c r="L530" s="448"/>
      <c r="N530" s="606" t="str">
        <f>_xlfn.IFNA(VLOOKUP(H530,Checks!$L$4:$L$15,1,FALSE),IF(H530="","",1))</f>
        <v/>
      </c>
    </row>
    <row r="531" spans="1:14" ht="15" customHeight="1">
      <c r="A531" s="626">
        <f t="shared" si="16"/>
        <v>524</v>
      </c>
      <c r="B531" s="626">
        <f t="shared" si="17"/>
        <v>0</v>
      </c>
      <c r="C531" s="448"/>
      <c r="D531" s="448"/>
      <c r="E531" s="516"/>
      <c r="F531" s="446"/>
      <c r="G531" s="446"/>
      <c r="H531" s="448"/>
      <c r="I531" s="455">
        <v>0</v>
      </c>
      <c r="J531" s="452">
        <v>0</v>
      </c>
      <c r="K531" s="446"/>
      <c r="L531" s="448"/>
      <c r="N531" s="606" t="str">
        <f>_xlfn.IFNA(VLOOKUP(H531,Checks!$L$4:$L$15,1,FALSE),IF(H531="","",1))</f>
        <v/>
      </c>
    </row>
    <row r="532" spans="1:14" ht="15" customHeight="1">
      <c r="A532" s="626">
        <f t="shared" si="16"/>
        <v>525</v>
      </c>
      <c r="B532" s="626">
        <f t="shared" si="17"/>
        <v>0</v>
      </c>
      <c r="C532" s="448"/>
      <c r="D532" s="448"/>
      <c r="E532" s="516"/>
      <c r="F532" s="446"/>
      <c r="G532" s="446"/>
      <c r="H532" s="448"/>
      <c r="I532" s="455">
        <v>0</v>
      </c>
      <c r="J532" s="452">
        <v>0</v>
      </c>
      <c r="K532" s="446"/>
      <c r="L532" s="448"/>
      <c r="N532" s="606" t="str">
        <f>_xlfn.IFNA(VLOOKUP(H532,Checks!$L$4:$L$15,1,FALSE),IF(H532="","",1))</f>
        <v/>
      </c>
    </row>
    <row r="533" spans="1:14" ht="15" customHeight="1">
      <c r="A533" s="626">
        <f t="shared" si="16"/>
        <v>526</v>
      </c>
      <c r="B533" s="626">
        <f t="shared" si="17"/>
        <v>0</v>
      </c>
      <c r="C533" s="448"/>
      <c r="D533" s="448"/>
      <c r="E533" s="516"/>
      <c r="F533" s="446"/>
      <c r="G533" s="446"/>
      <c r="H533" s="448"/>
      <c r="I533" s="455">
        <v>0</v>
      </c>
      <c r="J533" s="452">
        <v>0</v>
      </c>
      <c r="K533" s="446"/>
      <c r="L533" s="448"/>
      <c r="N533" s="606" t="str">
        <f>_xlfn.IFNA(VLOOKUP(H533,Checks!$L$4:$L$15,1,FALSE),IF(H533="","",1))</f>
        <v/>
      </c>
    </row>
    <row r="534" spans="1:14" ht="15" customHeight="1">
      <c r="A534" s="626">
        <f t="shared" si="16"/>
        <v>527</v>
      </c>
      <c r="B534" s="626">
        <f t="shared" si="17"/>
        <v>0</v>
      </c>
      <c r="C534" s="448"/>
      <c r="D534" s="448"/>
      <c r="E534" s="516"/>
      <c r="F534" s="446"/>
      <c r="G534" s="446"/>
      <c r="H534" s="448"/>
      <c r="I534" s="455">
        <v>0</v>
      </c>
      <c r="J534" s="452">
        <v>0</v>
      </c>
      <c r="K534" s="446"/>
      <c r="L534" s="448"/>
      <c r="N534" s="606" t="str">
        <f>_xlfn.IFNA(VLOOKUP(H534,Checks!$L$4:$L$15,1,FALSE),IF(H534="","",1))</f>
        <v/>
      </c>
    </row>
    <row r="535" spans="1:14" ht="15" customHeight="1">
      <c r="A535" s="626">
        <f t="shared" si="16"/>
        <v>528</v>
      </c>
      <c r="B535" s="626">
        <f t="shared" si="17"/>
        <v>0</v>
      </c>
      <c r="C535" s="448"/>
      <c r="D535" s="448"/>
      <c r="E535" s="516"/>
      <c r="F535" s="446"/>
      <c r="G535" s="446"/>
      <c r="H535" s="448"/>
      <c r="I535" s="455">
        <v>0</v>
      </c>
      <c r="J535" s="452">
        <v>0</v>
      </c>
      <c r="K535" s="446"/>
      <c r="L535" s="448"/>
      <c r="N535" s="606" t="str">
        <f>_xlfn.IFNA(VLOOKUP(H535,Checks!$L$4:$L$15,1,FALSE),IF(H535="","",1))</f>
        <v/>
      </c>
    </row>
    <row r="536" spans="1:14" ht="15" customHeight="1">
      <c r="A536" s="626">
        <f t="shared" si="16"/>
        <v>529</v>
      </c>
      <c r="B536" s="626">
        <f t="shared" si="17"/>
        <v>0</v>
      </c>
      <c r="C536" s="448"/>
      <c r="D536" s="448"/>
      <c r="E536" s="516"/>
      <c r="F536" s="446"/>
      <c r="G536" s="446"/>
      <c r="H536" s="448"/>
      <c r="I536" s="455">
        <v>0</v>
      </c>
      <c r="J536" s="452">
        <v>0</v>
      </c>
      <c r="K536" s="446"/>
      <c r="L536" s="448"/>
      <c r="N536" s="606" t="str">
        <f>_xlfn.IFNA(VLOOKUP(H536,Checks!$L$4:$L$15,1,FALSE),IF(H536="","",1))</f>
        <v/>
      </c>
    </row>
    <row r="537" spans="1:14" ht="15" customHeight="1">
      <c r="A537" s="626">
        <f t="shared" si="16"/>
        <v>530</v>
      </c>
      <c r="B537" s="626">
        <f t="shared" si="17"/>
        <v>0</v>
      </c>
      <c r="C537" s="448"/>
      <c r="D537" s="448"/>
      <c r="E537" s="516"/>
      <c r="F537" s="446"/>
      <c r="G537" s="446"/>
      <c r="H537" s="448"/>
      <c r="I537" s="455">
        <v>0</v>
      </c>
      <c r="J537" s="452">
        <v>0</v>
      </c>
      <c r="K537" s="446"/>
      <c r="L537" s="448"/>
      <c r="N537" s="606" t="str">
        <f>_xlfn.IFNA(VLOOKUP(H537,Checks!$L$4:$L$15,1,FALSE),IF(H537="","",1))</f>
        <v/>
      </c>
    </row>
    <row r="538" spans="1:14" ht="15" customHeight="1">
      <c r="A538" s="626">
        <f t="shared" si="16"/>
        <v>531</v>
      </c>
      <c r="B538" s="626">
        <f t="shared" si="17"/>
        <v>0</v>
      </c>
      <c r="C538" s="448"/>
      <c r="D538" s="448"/>
      <c r="E538" s="516"/>
      <c r="F538" s="446"/>
      <c r="G538" s="446"/>
      <c r="H538" s="448"/>
      <c r="I538" s="455">
        <v>0</v>
      </c>
      <c r="J538" s="452">
        <v>0</v>
      </c>
      <c r="K538" s="446"/>
      <c r="L538" s="448"/>
      <c r="N538" s="606" t="str">
        <f>_xlfn.IFNA(VLOOKUP(H538,Checks!$L$4:$L$15,1,FALSE),IF(H538="","",1))</f>
        <v/>
      </c>
    </row>
    <row r="539" spans="1:14" ht="15" customHeight="1">
      <c r="A539" s="626">
        <f t="shared" si="16"/>
        <v>532</v>
      </c>
      <c r="B539" s="626">
        <f t="shared" si="17"/>
        <v>0</v>
      </c>
      <c r="C539" s="448"/>
      <c r="D539" s="448"/>
      <c r="E539" s="516"/>
      <c r="F539" s="446"/>
      <c r="G539" s="446"/>
      <c r="H539" s="448"/>
      <c r="I539" s="455">
        <v>0</v>
      </c>
      <c r="J539" s="452">
        <v>0</v>
      </c>
      <c r="K539" s="446"/>
      <c r="L539" s="448"/>
      <c r="N539" s="606" t="str">
        <f>_xlfn.IFNA(VLOOKUP(H539,Checks!$L$4:$L$15,1,FALSE),IF(H539="","",1))</f>
        <v/>
      </c>
    </row>
    <row r="540" spans="1:14" ht="15" customHeight="1">
      <c r="A540" s="626">
        <f t="shared" si="16"/>
        <v>533</v>
      </c>
      <c r="B540" s="626">
        <f t="shared" si="17"/>
        <v>0</v>
      </c>
      <c r="C540" s="448"/>
      <c r="D540" s="448"/>
      <c r="E540" s="516"/>
      <c r="F540" s="446"/>
      <c r="G540" s="446"/>
      <c r="H540" s="448"/>
      <c r="I540" s="455">
        <v>0</v>
      </c>
      <c r="J540" s="452">
        <v>0</v>
      </c>
      <c r="K540" s="446"/>
      <c r="L540" s="448"/>
      <c r="N540" s="606" t="str">
        <f>_xlfn.IFNA(VLOOKUP(H540,Checks!$L$4:$L$15,1,FALSE),IF(H540="","",1))</f>
        <v/>
      </c>
    </row>
    <row r="541" spans="1:14" ht="15" customHeight="1">
      <c r="A541" s="626">
        <f t="shared" si="16"/>
        <v>534</v>
      </c>
      <c r="B541" s="626">
        <f t="shared" si="17"/>
        <v>0</v>
      </c>
      <c r="C541" s="448"/>
      <c r="D541" s="448"/>
      <c r="E541" s="516"/>
      <c r="F541" s="446"/>
      <c r="G541" s="446"/>
      <c r="H541" s="448"/>
      <c r="I541" s="455">
        <v>0</v>
      </c>
      <c r="J541" s="452">
        <v>0</v>
      </c>
      <c r="K541" s="446"/>
      <c r="L541" s="448"/>
      <c r="N541" s="606" t="str">
        <f>_xlfn.IFNA(VLOOKUP(H541,Checks!$L$4:$L$15,1,FALSE),IF(H541="","",1))</f>
        <v/>
      </c>
    </row>
    <row r="542" spans="1:14" ht="15" customHeight="1">
      <c r="A542" s="626">
        <f t="shared" si="16"/>
        <v>535</v>
      </c>
      <c r="B542" s="626">
        <f t="shared" si="17"/>
        <v>0</v>
      </c>
      <c r="C542" s="448"/>
      <c r="D542" s="448"/>
      <c r="E542" s="516"/>
      <c r="F542" s="446"/>
      <c r="G542" s="446"/>
      <c r="H542" s="448"/>
      <c r="I542" s="455">
        <v>0</v>
      </c>
      <c r="J542" s="452">
        <v>0</v>
      </c>
      <c r="K542" s="446"/>
      <c r="L542" s="448"/>
      <c r="N542" s="606" t="str">
        <f>_xlfn.IFNA(VLOOKUP(H542,Checks!$L$4:$L$15,1,FALSE),IF(H542="","",1))</f>
        <v/>
      </c>
    </row>
    <row r="543" spans="1:14" ht="15" customHeight="1">
      <c r="A543" s="626">
        <f t="shared" si="16"/>
        <v>536</v>
      </c>
      <c r="B543" s="626">
        <f t="shared" si="17"/>
        <v>0</v>
      </c>
      <c r="C543" s="448"/>
      <c r="D543" s="448"/>
      <c r="E543" s="516"/>
      <c r="F543" s="446"/>
      <c r="G543" s="446"/>
      <c r="H543" s="448"/>
      <c r="I543" s="455">
        <v>0</v>
      </c>
      <c r="J543" s="452">
        <v>0</v>
      </c>
      <c r="K543" s="446"/>
      <c r="L543" s="448"/>
      <c r="N543" s="606" t="str">
        <f>_xlfn.IFNA(VLOOKUP(H543,Checks!$L$4:$L$15,1,FALSE),IF(H543="","",1))</f>
        <v/>
      </c>
    </row>
    <row r="544" spans="1:14" ht="15" customHeight="1">
      <c r="A544" s="626">
        <f t="shared" si="16"/>
        <v>537</v>
      </c>
      <c r="B544" s="626">
        <f t="shared" si="17"/>
        <v>0</v>
      </c>
      <c r="C544" s="448"/>
      <c r="D544" s="448"/>
      <c r="E544" s="516"/>
      <c r="F544" s="446"/>
      <c r="G544" s="446"/>
      <c r="H544" s="448"/>
      <c r="I544" s="455">
        <v>0</v>
      </c>
      <c r="J544" s="452">
        <v>0</v>
      </c>
      <c r="K544" s="446"/>
      <c r="L544" s="448"/>
      <c r="N544" s="606" t="str">
        <f>_xlfn.IFNA(VLOOKUP(H544,Checks!$L$4:$L$15,1,FALSE),IF(H544="","",1))</f>
        <v/>
      </c>
    </row>
    <row r="545" spans="1:14" ht="15" customHeight="1">
      <c r="A545" s="626">
        <f t="shared" si="16"/>
        <v>538</v>
      </c>
      <c r="B545" s="626">
        <f t="shared" si="17"/>
        <v>0</v>
      </c>
      <c r="C545" s="448"/>
      <c r="D545" s="448"/>
      <c r="E545" s="516"/>
      <c r="F545" s="446"/>
      <c r="G545" s="446"/>
      <c r="H545" s="448"/>
      <c r="I545" s="455">
        <v>0</v>
      </c>
      <c r="J545" s="452">
        <v>0</v>
      </c>
      <c r="K545" s="446"/>
      <c r="L545" s="448"/>
      <c r="N545" s="606" t="str">
        <f>_xlfn.IFNA(VLOOKUP(H545,Checks!$L$4:$L$15,1,FALSE),IF(H545="","",1))</f>
        <v/>
      </c>
    </row>
    <row r="546" spans="1:14" ht="15" customHeight="1">
      <c r="A546" s="626">
        <f t="shared" si="16"/>
        <v>539</v>
      </c>
      <c r="B546" s="626">
        <f t="shared" si="17"/>
        <v>0</v>
      </c>
      <c r="C546" s="448"/>
      <c r="D546" s="448"/>
      <c r="E546" s="516"/>
      <c r="F546" s="446"/>
      <c r="G546" s="446"/>
      <c r="H546" s="448"/>
      <c r="I546" s="455">
        <v>0</v>
      </c>
      <c r="J546" s="452">
        <v>0</v>
      </c>
      <c r="K546" s="446"/>
      <c r="L546" s="448"/>
      <c r="N546" s="606" t="str">
        <f>_xlfn.IFNA(VLOOKUP(H546,Checks!$L$4:$L$15,1,FALSE),IF(H546="","",1))</f>
        <v/>
      </c>
    </row>
    <row r="547" spans="1:14" ht="15" customHeight="1">
      <c r="A547" s="626">
        <f t="shared" si="16"/>
        <v>540</v>
      </c>
      <c r="B547" s="626">
        <f t="shared" si="17"/>
        <v>0</v>
      </c>
      <c r="C547" s="448"/>
      <c r="D547" s="448"/>
      <c r="E547" s="516"/>
      <c r="F547" s="446"/>
      <c r="G547" s="446"/>
      <c r="H547" s="448"/>
      <c r="I547" s="455">
        <v>0</v>
      </c>
      <c r="J547" s="452">
        <v>0</v>
      </c>
      <c r="K547" s="446"/>
      <c r="L547" s="448"/>
      <c r="N547" s="606" t="str">
        <f>_xlfn.IFNA(VLOOKUP(H547,Checks!$L$4:$L$15,1,FALSE),IF(H547="","",1))</f>
        <v/>
      </c>
    </row>
    <row r="548" spans="1:14" ht="15" customHeight="1">
      <c r="A548" s="626">
        <f t="shared" si="16"/>
        <v>541</v>
      </c>
      <c r="B548" s="626">
        <f t="shared" si="17"/>
        <v>0</v>
      </c>
      <c r="C548" s="448"/>
      <c r="D548" s="448"/>
      <c r="E548" s="516"/>
      <c r="F548" s="446"/>
      <c r="G548" s="446"/>
      <c r="H548" s="448"/>
      <c r="I548" s="455">
        <v>0</v>
      </c>
      <c r="J548" s="452">
        <v>0</v>
      </c>
      <c r="K548" s="446"/>
      <c r="L548" s="448"/>
      <c r="N548" s="606" t="str">
        <f>_xlfn.IFNA(VLOOKUP(H548,Checks!$L$4:$L$15,1,FALSE),IF(H548="","",1))</f>
        <v/>
      </c>
    </row>
    <row r="549" spans="1:14" ht="15" customHeight="1">
      <c r="A549" s="626">
        <f t="shared" si="16"/>
        <v>542</v>
      </c>
      <c r="B549" s="626">
        <f t="shared" si="17"/>
        <v>0</v>
      </c>
      <c r="C549" s="448"/>
      <c r="D549" s="448"/>
      <c r="E549" s="516"/>
      <c r="F549" s="446"/>
      <c r="G549" s="446"/>
      <c r="H549" s="448"/>
      <c r="I549" s="455">
        <v>0</v>
      </c>
      <c r="J549" s="452">
        <v>0</v>
      </c>
      <c r="K549" s="446"/>
      <c r="L549" s="448"/>
      <c r="N549" s="606" t="str">
        <f>_xlfn.IFNA(VLOOKUP(H549,Checks!$L$4:$L$15,1,FALSE),IF(H549="","",1))</f>
        <v/>
      </c>
    </row>
    <row r="550" spans="1:14" ht="15" customHeight="1">
      <c r="A550" s="626">
        <f t="shared" si="16"/>
        <v>543</v>
      </c>
      <c r="B550" s="626">
        <f t="shared" si="17"/>
        <v>0</v>
      </c>
      <c r="C550" s="448"/>
      <c r="D550" s="448"/>
      <c r="E550" s="516"/>
      <c r="F550" s="446"/>
      <c r="G550" s="446"/>
      <c r="H550" s="448"/>
      <c r="I550" s="455">
        <v>0</v>
      </c>
      <c r="J550" s="452">
        <v>0</v>
      </c>
      <c r="K550" s="446"/>
      <c r="L550" s="448"/>
      <c r="N550" s="606" t="str">
        <f>_xlfn.IFNA(VLOOKUP(H550,Checks!$L$4:$L$15,1,FALSE),IF(H550="","",1))</f>
        <v/>
      </c>
    </row>
    <row r="551" spans="1:14" ht="15" customHeight="1">
      <c r="A551" s="626">
        <f t="shared" si="16"/>
        <v>544</v>
      </c>
      <c r="B551" s="626">
        <f t="shared" si="17"/>
        <v>0</v>
      </c>
      <c r="C551" s="448"/>
      <c r="D551" s="448"/>
      <c r="E551" s="516"/>
      <c r="F551" s="446"/>
      <c r="G551" s="446"/>
      <c r="H551" s="448"/>
      <c r="I551" s="455">
        <v>0</v>
      </c>
      <c r="J551" s="452">
        <v>0</v>
      </c>
      <c r="K551" s="446"/>
      <c r="L551" s="448"/>
      <c r="N551" s="606" t="str">
        <f>_xlfn.IFNA(VLOOKUP(H551,Checks!$L$4:$L$15,1,FALSE),IF(H551="","",1))</f>
        <v/>
      </c>
    </row>
    <row r="552" spans="1:14" ht="15" customHeight="1">
      <c r="A552" s="626">
        <f t="shared" si="16"/>
        <v>545</v>
      </c>
      <c r="B552" s="626">
        <f t="shared" si="17"/>
        <v>0</v>
      </c>
      <c r="C552" s="448"/>
      <c r="D552" s="448"/>
      <c r="E552" s="516"/>
      <c r="F552" s="446"/>
      <c r="G552" s="446"/>
      <c r="H552" s="448"/>
      <c r="I552" s="455">
        <v>0</v>
      </c>
      <c r="J552" s="452">
        <v>0</v>
      </c>
      <c r="K552" s="446"/>
      <c r="L552" s="448"/>
      <c r="N552" s="606" t="str">
        <f>_xlfn.IFNA(VLOOKUP(H552,Checks!$L$4:$L$15,1,FALSE),IF(H552="","",1))</f>
        <v/>
      </c>
    </row>
    <row r="553" spans="1:14" ht="15" customHeight="1">
      <c r="A553" s="626">
        <f t="shared" si="16"/>
        <v>546</v>
      </c>
      <c r="B553" s="626">
        <f t="shared" si="17"/>
        <v>0</v>
      </c>
      <c r="C553" s="448"/>
      <c r="D553" s="448"/>
      <c r="E553" s="516"/>
      <c r="F553" s="446"/>
      <c r="G553" s="446"/>
      <c r="H553" s="448"/>
      <c r="I553" s="455">
        <v>0</v>
      </c>
      <c r="J553" s="452">
        <v>0</v>
      </c>
      <c r="K553" s="446"/>
      <c r="L553" s="448"/>
      <c r="N553" s="606" t="str">
        <f>_xlfn.IFNA(VLOOKUP(H553,Checks!$L$4:$L$15,1,FALSE),IF(H553="","",1))</f>
        <v/>
      </c>
    </row>
    <row r="554" spans="1:14" ht="15" customHeight="1">
      <c r="A554" s="626">
        <f t="shared" si="16"/>
        <v>547</v>
      </c>
      <c r="B554" s="626">
        <f t="shared" si="17"/>
        <v>0</v>
      </c>
      <c r="C554" s="448"/>
      <c r="D554" s="448"/>
      <c r="E554" s="516"/>
      <c r="F554" s="446"/>
      <c r="G554" s="446"/>
      <c r="H554" s="448"/>
      <c r="I554" s="455">
        <v>0</v>
      </c>
      <c r="J554" s="452">
        <v>0</v>
      </c>
      <c r="K554" s="446"/>
      <c r="L554" s="448"/>
      <c r="N554" s="606" t="str">
        <f>_xlfn.IFNA(VLOOKUP(H554,Checks!$L$4:$L$15,1,FALSE),IF(H554="","",1))</f>
        <v/>
      </c>
    </row>
    <row r="555" spans="1:14" ht="15" customHeight="1">
      <c r="A555" s="626">
        <f t="shared" si="16"/>
        <v>548</v>
      </c>
      <c r="B555" s="626">
        <f t="shared" si="17"/>
        <v>0</v>
      </c>
      <c r="C555" s="448"/>
      <c r="D555" s="448"/>
      <c r="E555" s="516"/>
      <c r="F555" s="446"/>
      <c r="G555" s="446"/>
      <c r="H555" s="448"/>
      <c r="I555" s="455">
        <v>0</v>
      </c>
      <c r="J555" s="452">
        <v>0</v>
      </c>
      <c r="K555" s="446"/>
      <c r="L555" s="448"/>
      <c r="N555" s="606" t="str">
        <f>_xlfn.IFNA(VLOOKUP(H555,Checks!$L$4:$L$15,1,FALSE),IF(H555="","",1))</f>
        <v/>
      </c>
    </row>
    <row r="556" spans="1:14" ht="15" customHeight="1">
      <c r="A556" s="626">
        <f t="shared" si="16"/>
        <v>549</v>
      </c>
      <c r="B556" s="626">
        <f t="shared" si="17"/>
        <v>0</v>
      </c>
      <c r="C556" s="448"/>
      <c r="D556" s="448"/>
      <c r="E556" s="516"/>
      <c r="F556" s="446"/>
      <c r="G556" s="446"/>
      <c r="H556" s="448"/>
      <c r="I556" s="455">
        <v>0</v>
      </c>
      <c r="J556" s="452">
        <v>0</v>
      </c>
      <c r="K556" s="446"/>
      <c r="L556" s="448"/>
      <c r="N556" s="606" t="str">
        <f>_xlfn.IFNA(VLOOKUP(H556,Checks!$L$4:$L$15,1,FALSE),IF(H556="","",1))</f>
        <v/>
      </c>
    </row>
    <row r="557" spans="1:14" ht="15" customHeight="1">
      <c r="A557" s="626">
        <f t="shared" si="16"/>
        <v>550</v>
      </c>
      <c r="B557" s="626">
        <f t="shared" si="17"/>
        <v>0</v>
      </c>
      <c r="C557" s="448"/>
      <c r="D557" s="448"/>
      <c r="E557" s="516"/>
      <c r="F557" s="446"/>
      <c r="G557" s="446"/>
      <c r="H557" s="448"/>
      <c r="I557" s="455">
        <v>0</v>
      </c>
      <c r="J557" s="452">
        <v>0</v>
      </c>
      <c r="K557" s="446"/>
      <c r="L557" s="448"/>
      <c r="N557" s="606" t="str">
        <f>_xlfn.IFNA(VLOOKUP(H557,Checks!$L$4:$L$15,1,FALSE),IF(H557="","",1))</f>
        <v/>
      </c>
    </row>
    <row r="558" spans="1:14" ht="15" customHeight="1">
      <c r="A558" s="626">
        <f t="shared" si="16"/>
        <v>551</v>
      </c>
      <c r="B558" s="626">
        <f t="shared" si="17"/>
        <v>0</v>
      </c>
      <c r="C558" s="448"/>
      <c r="D558" s="448"/>
      <c r="E558" s="516"/>
      <c r="F558" s="446"/>
      <c r="G558" s="446"/>
      <c r="H558" s="448"/>
      <c r="I558" s="455">
        <v>0</v>
      </c>
      <c r="J558" s="452">
        <v>0</v>
      </c>
      <c r="K558" s="446"/>
      <c r="L558" s="448"/>
      <c r="N558" s="606" t="str">
        <f>_xlfn.IFNA(VLOOKUP(H558,Checks!$L$4:$L$15,1,FALSE),IF(H558="","",1))</f>
        <v/>
      </c>
    </row>
    <row r="559" spans="1:14" ht="15" customHeight="1">
      <c r="A559" s="626">
        <f t="shared" si="16"/>
        <v>552</v>
      </c>
      <c r="B559" s="626">
        <f t="shared" si="17"/>
        <v>0</v>
      </c>
      <c r="C559" s="448"/>
      <c r="D559" s="448"/>
      <c r="E559" s="516"/>
      <c r="F559" s="446"/>
      <c r="G559" s="446"/>
      <c r="H559" s="448"/>
      <c r="I559" s="455">
        <v>0</v>
      </c>
      <c r="J559" s="452">
        <v>0</v>
      </c>
      <c r="K559" s="446"/>
      <c r="L559" s="448"/>
      <c r="N559" s="606" t="str">
        <f>_xlfn.IFNA(VLOOKUP(H559,Checks!$L$4:$L$15,1,FALSE),IF(H559="","",1))</f>
        <v/>
      </c>
    </row>
    <row r="560" spans="1:14" ht="15" customHeight="1">
      <c r="A560" s="626">
        <f t="shared" si="16"/>
        <v>553</v>
      </c>
      <c r="B560" s="626">
        <f t="shared" si="17"/>
        <v>0</v>
      </c>
      <c r="C560" s="448"/>
      <c r="D560" s="448"/>
      <c r="E560" s="516"/>
      <c r="F560" s="446"/>
      <c r="G560" s="446"/>
      <c r="H560" s="448"/>
      <c r="I560" s="455">
        <v>0</v>
      </c>
      <c r="J560" s="452">
        <v>0</v>
      </c>
      <c r="K560" s="446"/>
      <c r="L560" s="448"/>
      <c r="N560" s="606" t="str">
        <f>_xlfn.IFNA(VLOOKUP(H560,Checks!$L$4:$L$15,1,FALSE),IF(H560="","",1))</f>
        <v/>
      </c>
    </row>
    <row r="561" spans="1:14" ht="15" customHeight="1">
      <c r="A561" s="626">
        <f t="shared" si="16"/>
        <v>554</v>
      </c>
      <c r="B561" s="626">
        <f t="shared" si="17"/>
        <v>0</v>
      </c>
      <c r="C561" s="448"/>
      <c r="D561" s="448"/>
      <c r="E561" s="516"/>
      <c r="F561" s="446"/>
      <c r="G561" s="446"/>
      <c r="H561" s="448"/>
      <c r="I561" s="455">
        <v>0</v>
      </c>
      <c r="J561" s="452">
        <v>0</v>
      </c>
      <c r="K561" s="446"/>
      <c r="L561" s="448"/>
      <c r="N561" s="606" t="str">
        <f>_xlfn.IFNA(VLOOKUP(H561,Checks!$L$4:$L$15,1,FALSE),IF(H561="","",1))</f>
        <v/>
      </c>
    </row>
    <row r="562" spans="1:14" ht="15" customHeight="1">
      <c r="A562" s="626">
        <f t="shared" si="16"/>
        <v>555</v>
      </c>
      <c r="B562" s="626">
        <f t="shared" si="17"/>
        <v>0</v>
      </c>
      <c r="C562" s="448"/>
      <c r="D562" s="448"/>
      <c r="E562" s="516"/>
      <c r="F562" s="446"/>
      <c r="G562" s="446"/>
      <c r="H562" s="448"/>
      <c r="I562" s="455">
        <v>0</v>
      </c>
      <c r="J562" s="452">
        <v>0</v>
      </c>
      <c r="K562" s="446"/>
      <c r="L562" s="448"/>
      <c r="N562" s="606" t="str">
        <f>_xlfn.IFNA(VLOOKUP(H562,Checks!$L$4:$L$15,1,FALSE),IF(H562="","",1))</f>
        <v/>
      </c>
    </row>
    <row r="563" spans="1:14" ht="15" customHeight="1">
      <c r="A563" s="626">
        <f t="shared" si="16"/>
        <v>556</v>
      </c>
      <c r="B563" s="626">
        <f t="shared" si="17"/>
        <v>0</v>
      </c>
      <c r="C563" s="448"/>
      <c r="D563" s="448"/>
      <c r="E563" s="516"/>
      <c r="F563" s="446"/>
      <c r="G563" s="446"/>
      <c r="H563" s="448"/>
      <c r="I563" s="455">
        <v>0</v>
      </c>
      <c r="J563" s="452">
        <v>0</v>
      </c>
      <c r="K563" s="446"/>
      <c r="L563" s="448"/>
      <c r="N563" s="606" t="str">
        <f>_xlfn.IFNA(VLOOKUP(H563,Checks!$L$4:$L$15,1,FALSE),IF(H563="","",1))</f>
        <v/>
      </c>
    </row>
    <row r="564" spans="1:14" ht="15" customHeight="1">
      <c r="A564" s="626">
        <f t="shared" si="16"/>
        <v>557</v>
      </c>
      <c r="B564" s="626">
        <f t="shared" si="17"/>
        <v>0</v>
      </c>
      <c r="C564" s="448"/>
      <c r="D564" s="448"/>
      <c r="E564" s="516"/>
      <c r="F564" s="446"/>
      <c r="G564" s="446"/>
      <c r="H564" s="448"/>
      <c r="I564" s="455">
        <v>0</v>
      </c>
      <c r="J564" s="452">
        <v>0</v>
      </c>
      <c r="K564" s="446"/>
      <c r="L564" s="448"/>
      <c r="N564" s="606" t="str">
        <f>_xlfn.IFNA(VLOOKUP(H564,Checks!$L$4:$L$15,1,FALSE),IF(H564="","",1))</f>
        <v/>
      </c>
    </row>
    <row r="565" spans="1:14" ht="15" customHeight="1">
      <c r="A565" s="626">
        <f t="shared" si="16"/>
        <v>558</v>
      </c>
      <c r="B565" s="626">
        <f t="shared" si="17"/>
        <v>0</v>
      </c>
      <c r="C565" s="448"/>
      <c r="D565" s="448"/>
      <c r="E565" s="516"/>
      <c r="F565" s="446"/>
      <c r="G565" s="446"/>
      <c r="H565" s="448"/>
      <c r="I565" s="455">
        <v>0</v>
      </c>
      <c r="J565" s="452">
        <v>0</v>
      </c>
      <c r="K565" s="446"/>
      <c r="L565" s="448"/>
      <c r="N565" s="606" t="str">
        <f>_xlfn.IFNA(VLOOKUP(H565,Checks!$L$4:$L$15,1,FALSE),IF(H565="","",1))</f>
        <v/>
      </c>
    </row>
    <row r="566" spans="1:14" ht="15" customHeight="1">
      <c r="A566" s="626">
        <f t="shared" si="16"/>
        <v>559</v>
      </c>
      <c r="B566" s="626">
        <f t="shared" si="17"/>
        <v>0</v>
      </c>
      <c r="C566" s="448"/>
      <c r="D566" s="448"/>
      <c r="E566" s="516"/>
      <c r="F566" s="446"/>
      <c r="G566" s="446"/>
      <c r="H566" s="448"/>
      <c r="I566" s="455">
        <v>0</v>
      </c>
      <c r="J566" s="452">
        <v>0</v>
      </c>
      <c r="K566" s="446"/>
      <c r="L566" s="448"/>
      <c r="N566" s="606" t="str">
        <f>_xlfn.IFNA(VLOOKUP(H566,Checks!$L$4:$L$15,1,FALSE),IF(H566="","",1))</f>
        <v/>
      </c>
    </row>
    <row r="567" spans="1:14" ht="15" customHeight="1">
      <c r="A567" s="626">
        <f t="shared" si="16"/>
        <v>560</v>
      </c>
      <c r="B567" s="626">
        <f t="shared" si="17"/>
        <v>0</v>
      </c>
      <c r="C567" s="448"/>
      <c r="D567" s="448"/>
      <c r="E567" s="516"/>
      <c r="F567" s="446"/>
      <c r="G567" s="446"/>
      <c r="H567" s="448"/>
      <c r="I567" s="455">
        <v>0</v>
      </c>
      <c r="J567" s="452">
        <v>0</v>
      </c>
      <c r="K567" s="446"/>
      <c r="L567" s="448"/>
      <c r="N567" s="606" t="str">
        <f>_xlfn.IFNA(VLOOKUP(H567,Checks!$L$4:$L$15,1,FALSE),IF(H567="","",1))</f>
        <v/>
      </c>
    </row>
    <row r="568" spans="1:14" ht="15" customHeight="1">
      <c r="A568" s="626">
        <f t="shared" si="16"/>
        <v>561</v>
      </c>
      <c r="B568" s="626">
        <f t="shared" si="17"/>
        <v>0</v>
      </c>
      <c r="C568" s="448"/>
      <c r="D568" s="448"/>
      <c r="E568" s="516"/>
      <c r="F568" s="446"/>
      <c r="G568" s="446"/>
      <c r="H568" s="448"/>
      <c r="I568" s="455">
        <v>0</v>
      </c>
      <c r="J568" s="452">
        <v>0</v>
      </c>
      <c r="K568" s="446"/>
      <c r="L568" s="448"/>
      <c r="N568" s="606" t="str">
        <f>_xlfn.IFNA(VLOOKUP(H568,Checks!$L$4:$L$15,1,FALSE),IF(H568="","",1))</f>
        <v/>
      </c>
    </row>
    <row r="569" spans="1:14" ht="15" customHeight="1">
      <c r="A569" s="626">
        <f t="shared" si="16"/>
        <v>562</v>
      </c>
      <c r="B569" s="626">
        <f t="shared" si="17"/>
        <v>0</v>
      </c>
      <c r="C569" s="448"/>
      <c r="D569" s="448"/>
      <c r="E569" s="516"/>
      <c r="F569" s="446"/>
      <c r="G569" s="446"/>
      <c r="H569" s="448"/>
      <c r="I569" s="455">
        <v>0</v>
      </c>
      <c r="J569" s="452">
        <v>0</v>
      </c>
      <c r="K569" s="446"/>
      <c r="L569" s="448"/>
      <c r="N569" s="606" t="str">
        <f>_xlfn.IFNA(VLOOKUP(H569,Checks!$L$4:$L$15,1,FALSE),IF(H569="","",1))</f>
        <v/>
      </c>
    </row>
    <row r="570" spans="1:14" ht="15" customHeight="1">
      <c r="A570" s="626">
        <f t="shared" si="16"/>
        <v>563</v>
      </c>
      <c r="B570" s="626">
        <f t="shared" si="17"/>
        <v>0</v>
      </c>
      <c r="C570" s="448"/>
      <c r="D570" s="448"/>
      <c r="E570" s="516"/>
      <c r="F570" s="446"/>
      <c r="G570" s="446"/>
      <c r="H570" s="448"/>
      <c r="I570" s="455">
        <v>0</v>
      </c>
      <c r="J570" s="452">
        <v>0</v>
      </c>
      <c r="K570" s="446"/>
      <c r="L570" s="448"/>
      <c r="N570" s="606" t="str">
        <f>_xlfn.IFNA(VLOOKUP(H570,Checks!$L$4:$L$15,1,FALSE),IF(H570="","",1))</f>
        <v/>
      </c>
    </row>
    <row r="571" spans="1:14" ht="15" customHeight="1">
      <c r="A571" s="626">
        <f t="shared" si="16"/>
        <v>564</v>
      </c>
      <c r="B571" s="626">
        <f t="shared" si="17"/>
        <v>0</v>
      </c>
      <c r="C571" s="448"/>
      <c r="D571" s="448"/>
      <c r="E571" s="516"/>
      <c r="F571" s="446"/>
      <c r="G571" s="446"/>
      <c r="H571" s="448"/>
      <c r="I571" s="455">
        <v>0</v>
      </c>
      <c r="J571" s="452">
        <v>0</v>
      </c>
      <c r="K571" s="446"/>
      <c r="L571" s="448"/>
      <c r="N571" s="606" t="str">
        <f>_xlfn.IFNA(VLOOKUP(H571,Checks!$L$4:$L$15,1,FALSE),IF(H571="","",1))</f>
        <v/>
      </c>
    </row>
    <row r="572" spans="1:14" ht="15" customHeight="1">
      <c r="A572" s="626">
        <f t="shared" si="16"/>
        <v>565</v>
      </c>
      <c r="B572" s="626">
        <f t="shared" si="17"/>
        <v>0</v>
      </c>
      <c r="C572" s="448"/>
      <c r="D572" s="448"/>
      <c r="E572" s="516"/>
      <c r="F572" s="446"/>
      <c r="G572" s="446"/>
      <c r="H572" s="448"/>
      <c r="I572" s="455">
        <v>0</v>
      </c>
      <c r="J572" s="452">
        <v>0</v>
      </c>
      <c r="K572" s="446"/>
      <c r="L572" s="448"/>
      <c r="N572" s="606" t="str">
        <f>_xlfn.IFNA(VLOOKUP(H572,Checks!$L$4:$L$15,1,FALSE),IF(H572="","",1))</f>
        <v/>
      </c>
    </row>
    <row r="573" spans="1:14" ht="15" customHeight="1">
      <c r="A573" s="626">
        <f t="shared" si="16"/>
        <v>566</v>
      </c>
      <c r="B573" s="626">
        <f t="shared" si="17"/>
        <v>0</v>
      </c>
      <c r="C573" s="448"/>
      <c r="D573" s="448"/>
      <c r="E573" s="516"/>
      <c r="F573" s="446"/>
      <c r="G573" s="446"/>
      <c r="H573" s="448"/>
      <c r="I573" s="455">
        <v>0</v>
      </c>
      <c r="J573" s="452">
        <v>0</v>
      </c>
      <c r="K573" s="446"/>
      <c r="L573" s="448"/>
      <c r="N573" s="606" t="str">
        <f>_xlfn.IFNA(VLOOKUP(H573,Checks!$L$4:$L$15,1,FALSE),IF(H573="","",1))</f>
        <v/>
      </c>
    </row>
    <row r="574" spans="1:14" ht="15" customHeight="1">
      <c r="A574" s="626">
        <f t="shared" si="16"/>
        <v>567</v>
      </c>
      <c r="B574" s="626">
        <f t="shared" si="17"/>
        <v>0</v>
      </c>
      <c r="C574" s="448"/>
      <c r="D574" s="448"/>
      <c r="E574" s="516"/>
      <c r="F574" s="446"/>
      <c r="G574" s="446"/>
      <c r="H574" s="448"/>
      <c r="I574" s="455">
        <v>0</v>
      </c>
      <c r="J574" s="452">
        <v>0</v>
      </c>
      <c r="K574" s="446"/>
      <c r="L574" s="448"/>
      <c r="N574" s="606" t="str">
        <f>_xlfn.IFNA(VLOOKUP(H574,Checks!$L$4:$L$15,1,FALSE),IF(H574="","",1))</f>
        <v/>
      </c>
    </row>
    <row r="575" spans="1:14" ht="15" customHeight="1">
      <c r="A575" s="626">
        <f t="shared" si="16"/>
        <v>568</v>
      </c>
      <c r="B575" s="626">
        <f t="shared" si="17"/>
        <v>0</v>
      </c>
      <c r="C575" s="448"/>
      <c r="D575" s="448"/>
      <c r="E575" s="516"/>
      <c r="F575" s="446"/>
      <c r="G575" s="446"/>
      <c r="H575" s="448"/>
      <c r="I575" s="455">
        <v>0</v>
      </c>
      <c r="J575" s="452">
        <v>0</v>
      </c>
      <c r="K575" s="446"/>
      <c r="L575" s="448"/>
      <c r="N575" s="606" t="str">
        <f>_xlfn.IFNA(VLOOKUP(H575,Checks!$L$4:$L$15,1,FALSE),IF(H575="","",1))</f>
        <v/>
      </c>
    </row>
    <row r="576" spans="1:14" ht="15" customHeight="1">
      <c r="A576" s="626">
        <f t="shared" si="16"/>
        <v>569</v>
      </c>
      <c r="B576" s="626">
        <f t="shared" si="17"/>
        <v>0</v>
      </c>
      <c r="C576" s="448"/>
      <c r="D576" s="448"/>
      <c r="E576" s="516"/>
      <c r="F576" s="446"/>
      <c r="G576" s="446"/>
      <c r="H576" s="448"/>
      <c r="I576" s="455">
        <v>0</v>
      </c>
      <c r="J576" s="452">
        <v>0</v>
      </c>
      <c r="K576" s="446"/>
      <c r="L576" s="448"/>
      <c r="N576" s="606" t="str">
        <f>_xlfn.IFNA(VLOOKUP(H576,Checks!$L$4:$L$15,1,FALSE),IF(H576="","",1))</f>
        <v/>
      </c>
    </row>
    <row r="577" spans="1:14" ht="15" customHeight="1">
      <c r="A577" s="626">
        <f t="shared" si="16"/>
        <v>570</v>
      </c>
      <c r="B577" s="626">
        <f t="shared" si="17"/>
        <v>0</v>
      </c>
      <c r="C577" s="448"/>
      <c r="D577" s="448"/>
      <c r="E577" s="516"/>
      <c r="F577" s="446"/>
      <c r="G577" s="446"/>
      <c r="H577" s="448"/>
      <c r="I577" s="455">
        <v>0</v>
      </c>
      <c r="J577" s="452">
        <v>0</v>
      </c>
      <c r="K577" s="446"/>
      <c r="L577" s="448"/>
      <c r="N577" s="606" t="str">
        <f>_xlfn.IFNA(VLOOKUP(H577,Checks!$L$4:$L$15,1,FALSE),IF(H577="","",1))</f>
        <v/>
      </c>
    </row>
    <row r="578" spans="1:14" ht="15" customHeight="1">
      <c r="A578" s="626">
        <f t="shared" si="16"/>
        <v>571</v>
      </c>
      <c r="B578" s="626">
        <f t="shared" si="17"/>
        <v>0</v>
      </c>
      <c r="C578" s="448"/>
      <c r="D578" s="448"/>
      <c r="E578" s="516"/>
      <c r="F578" s="446"/>
      <c r="G578" s="446"/>
      <c r="H578" s="448"/>
      <c r="I578" s="455">
        <v>0</v>
      </c>
      <c r="J578" s="452">
        <v>0</v>
      </c>
      <c r="K578" s="446"/>
      <c r="L578" s="448"/>
      <c r="N578" s="606" t="str">
        <f>_xlfn.IFNA(VLOOKUP(H578,Checks!$L$4:$L$15,1,FALSE),IF(H578="","",1))</f>
        <v/>
      </c>
    </row>
    <row r="579" spans="1:14" ht="15" customHeight="1">
      <c r="A579" s="626">
        <f t="shared" si="16"/>
        <v>572</v>
      </c>
      <c r="B579" s="626">
        <f t="shared" si="17"/>
        <v>0</v>
      </c>
      <c r="C579" s="448"/>
      <c r="D579" s="448"/>
      <c r="E579" s="516"/>
      <c r="F579" s="446"/>
      <c r="G579" s="446"/>
      <c r="H579" s="448"/>
      <c r="I579" s="455">
        <v>0</v>
      </c>
      <c r="J579" s="452">
        <v>0</v>
      </c>
      <c r="K579" s="446"/>
      <c r="L579" s="448"/>
      <c r="N579" s="606" t="str">
        <f>_xlfn.IFNA(VLOOKUP(H579,Checks!$L$4:$L$15,1,FALSE),IF(H579="","",1))</f>
        <v/>
      </c>
    </row>
    <row r="580" spans="1:14" ht="15" customHeight="1">
      <c r="A580" s="626">
        <f t="shared" si="16"/>
        <v>573</v>
      </c>
      <c r="B580" s="626">
        <f t="shared" si="17"/>
        <v>0</v>
      </c>
      <c r="C580" s="448"/>
      <c r="D580" s="448"/>
      <c r="E580" s="516"/>
      <c r="F580" s="446"/>
      <c r="G580" s="446"/>
      <c r="H580" s="448"/>
      <c r="I580" s="455">
        <v>0</v>
      </c>
      <c r="J580" s="452">
        <v>0</v>
      </c>
      <c r="K580" s="446"/>
      <c r="L580" s="448"/>
      <c r="N580" s="606" t="str">
        <f>_xlfn.IFNA(VLOOKUP(H580,Checks!$L$4:$L$15,1,FALSE),IF(H580="","",1))</f>
        <v/>
      </c>
    </row>
    <row r="581" spans="1:14" ht="15" customHeight="1">
      <c r="A581" s="626">
        <f t="shared" si="16"/>
        <v>574</v>
      </c>
      <c r="B581" s="626">
        <f t="shared" si="17"/>
        <v>0</v>
      </c>
      <c r="C581" s="448"/>
      <c r="D581" s="448"/>
      <c r="E581" s="516"/>
      <c r="F581" s="446"/>
      <c r="G581" s="446"/>
      <c r="H581" s="448"/>
      <c r="I581" s="455">
        <v>0</v>
      </c>
      <c r="J581" s="452">
        <v>0</v>
      </c>
      <c r="K581" s="446"/>
      <c r="L581" s="448"/>
      <c r="N581" s="606" t="str">
        <f>_xlfn.IFNA(VLOOKUP(H581,Checks!$L$4:$L$15,1,FALSE),IF(H581="","",1))</f>
        <v/>
      </c>
    </row>
    <row r="582" spans="1:14" ht="15" customHeight="1">
      <c r="A582" s="626">
        <f t="shared" si="16"/>
        <v>575</v>
      </c>
      <c r="B582" s="626">
        <f t="shared" si="17"/>
        <v>0</v>
      </c>
      <c r="C582" s="448"/>
      <c r="D582" s="448"/>
      <c r="E582" s="516"/>
      <c r="F582" s="446"/>
      <c r="G582" s="446"/>
      <c r="H582" s="448"/>
      <c r="I582" s="455">
        <v>0</v>
      </c>
      <c r="J582" s="452">
        <v>0</v>
      </c>
      <c r="K582" s="446"/>
      <c r="L582" s="448"/>
      <c r="N582" s="606" t="str">
        <f>_xlfn.IFNA(VLOOKUP(H582,Checks!$L$4:$L$15,1,FALSE),IF(H582="","",1))</f>
        <v/>
      </c>
    </row>
    <row r="583" spans="1:14" ht="15" customHeight="1">
      <c r="A583" s="626">
        <f t="shared" si="16"/>
        <v>576</v>
      </c>
      <c r="B583" s="626">
        <f t="shared" si="17"/>
        <v>0</v>
      </c>
      <c r="C583" s="448"/>
      <c r="D583" s="448"/>
      <c r="E583" s="516"/>
      <c r="F583" s="446"/>
      <c r="G583" s="446"/>
      <c r="H583" s="448"/>
      <c r="I583" s="455">
        <v>0</v>
      </c>
      <c r="J583" s="452">
        <v>0</v>
      </c>
      <c r="K583" s="446"/>
      <c r="L583" s="448"/>
      <c r="N583" s="606" t="str">
        <f>_xlfn.IFNA(VLOOKUP(H583,Checks!$L$4:$L$15,1,FALSE),IF(H583="","",1))</f>
        <v/>
      </c>
    </row>
    <row r="584" spans="1:14" ht="15" customHeight="1">
      <c r="A584" s="626">
        <f t="shared" si="16"/>
        <v>577</v>
      </c>
      <c r="B584" s="626">
        <f t="shared" si="17"/>
        <v>0</v>
      </c>
      <c r="C584" s="448"/>
      <c r="D584" s="448"/>
      <c r="E584" s="516"/>
      <c r="F584" s="446"/>
      <c r="G584" s="446"/>
      <c r="H584" s="448"/>
      <c r="I584" s="455">
        <v>0</v>
      </c>
      <c r="J584" s="452">
        <v>0</v>
      </c>
      <c r="K584" s="446"/>
      <c r="L584" s="448"/>
      <c r="N584" s="606" t="str">
        <f>_xlfn.IFNA(VLOOKUP(H584,Checks!$L$4:$L$15,1,FALSE),IF(H584="","",1))</f>
        <v/>
      </c>
    </row>
    <row r="585" spans="1:14" ht="15" customHeight="1">
      <c r="A585" s="626">
        <f t="shared" si="16"/>
        <v>578</v>
      </c>
      <c r="B585" s="626">
        <f t="shared" si="17"/>
        <v>0</v>
      </c>
      <c r="C585" s="448"/>
      <c r="D585" s="448"/>
      <c r="E585" s="516"/>
      <c r="F585" s="446"/>
      <c r="G585" s="446"/>
      <c r="H585" s="448"/>
      <c r="I585" s="455">
        <v>0</v>
      </c>
      <c r="J585" s="452">
        <v>0</v>
      </c>
      <c r="K585" s="446"/>
      <c r="L585" s="448"/>
      <c r="N585" s="606" t="str">
        <f>_xlfn.IFNA(VLOOKUP(H585,Checks!$L$4:$L$15,1,FALSE),IF(H585="","",1))</f>
        <v/>
      </c>
    </row>
    <row r="586" spans="1:14" ht="15" customHeight="1">
      <c r="A586" s="626">
        <f t="shared" ref="A586:A649" si="18">A585+1</f>
        <v>579</v>
      </c>
      <c r="B586" s="626">
        <f t="shared" ref="B586:B649" si="19">$B$8</f>
        <v>0</v>
      </c>
      <c r="C586" s="448"/>
      <c r="D586" s="448"/>
      <c r="E586" s="516"/>
      <c r="F586" s="446"/>
      <c r="G586" s="446"/>
      <c r="H586" s="448"/>
      <c r="I586" s="455">
        <v>0</v>
      </c>
      <c r="J586" s="452">
        <v>0</v>
      </c>
      <c r="K586" s="446"/>
      <c r="L586" s="448"/>
      <c r="N586" s="606" t="str">
        <f>_xlfn.IFNA(VLOOKUP(H586,Checks!$L$4:$L$15,1,FALSE),IF(H586="","",1))</f>
        <v/>
      </c>
    </row>
    <row r="587" spans="1:14" ht="15" customHeight="1">
      <c r="A587" s="626">
        <f t="shared" si="18"/>
        <v>580</v>
      </c>
      <c r="B587" s="626">
        <f t="shared" si="19"/>
        <v>0</v>
      </c>
      <c r="C587" s="448"/>
      <c r="D587" s="448"/>
      <c r="E587" s="516"/>
      <c r="F587" s="446"/>
      <c r="G587" s="446"/>
      <c r="H587" s="448"/>
      <c r="I587" s="455">
        <v>0</v>
      </c>
      <c r="J587" s="452">
        <v>0</v>
      </c>
      <c r="K587" s="446"/>
      <c r="L587" s="448"/>
      <c r="N587" s="606" t="str">
        <f>_xlfn.IFNA(VLOOKUP(H587,Checks!$L$4:$L$15,1,FALSE),IF(H587="","",1))</f>
        <v/>
      </c>
    </row>
    <row r="588" spans="1:14" ht="15" customHeight="1">
      <c r="A588" s="626">
        <f t="shared" si="18"/>
        <v>581</v>
      </c>
      <c r="B588" s="626">
        <f t="shared" si="19"/>
        <v>0</v>
      </c>
      <c r="C588" s="448"/>
      <c r="D588" s="448"/>
      <c r="E588" s="516"/>
      <c r="F588" s="446"/>
      <c r="G588" s="446"/>
      <c r="H588" s="448"/>
      <c r="I588" s="455">
        <v>0</v>
      </c>
      <c r="J588" s="452">
        <v>0</v>
      </c>
      <c r="K588" s="446"/>
      <c r="L588" s="448"/>
      <c r="N588" s="606" t="str">
        <f>_xlfn.IFNA(VLOOKUP(H588,Checks!$L$4:$L$15,1,FALSE),IF(H588="","",1))</f>
        <v/>
      </c>
    </row>
    <row r="589" spans="1:14" ht="15" customHeight="1">
      <c r="A589" s="626">
        <f t="shared" si="18"/>
        <v>582</v>
      </c>
      <c r="B589" s="626">
        <f t="shared" si="19"/>
        <v>0</v>
      </c>
      <c r="C589" s="448"/>
      <c r="D589" s="448"/>
      <c r="E589" s="516"/>
      <c r="F589" s="446"/>
      <c r="G589" s="446"/>
      <c r="H589" s="448"/>
      <c r="I589" s="455">
        <v>0</v>
      </c>
      <c r="J589" s="452">
        <v>0</v>
      </c>
      <c r="K589" s="446"/>
      <c r="L589" s="448"/>
      <c r="N589" s="606" t="str">
        <f>_xlfn.IFNA(VLOOKUP(H589,Checks!$L$4:$L$15,1,FALSE),IF(H589="","",1))</f>
        <v/>
      </c>
    </row>
    <row r="590" spans="1:14" ht="15" customHeight="1">
      <c r="A590" s="626">
        <f t="shared" si="18"/>
        <v>583</v>
      </c>
      <c r="B590" s="626">
        <f t="shared" si="19"/>
        <v>0</v>
      </c>
      <c r="C590" s="448"/>
      <c r="D590" s="448"/>
      <c r="E590" s="516"/>
      <c r="F590" s="446"/>
      <c r="G590" s="446"/>
      <c r="H590" s="448"/>
      <c r="I590" s="455">
        <v>0</v>
      </c>
      <c r="J590" s="452">
        <v>0</v>
      </c>
      <c r="K590" s="446"/>
      <c r="L590" s="448"/>
      <c r="N590" s="606" t="str">
        <f>_xlfn.IFNA(VLOOKUP(H590,Checks!$L$4:$L$15,1,FALSE),IF(H590="","",1))</f>
        <v/>
      </c>
    </row>
    <row r="591" spans="1:14" ht="15" customHeight="1">
      <c r="A591" s="626">
        <f t="shared" si="18"/>
        <v>584</v>
      </c>
      <c r="B591" s="626">
        <f t="shared" si="19"/>
        <v>0</v>
      </c>
      <c r="C591" s="448"/>
      <c r="D591" s="448"/>
      <c r="E591" s="516"/>
      <c r="F591" s="446"/>
      <c r="G591" s="446"/>
      <c r="H591" s="448"/>
      <c r="I591" s="455">
        <v>0</v>
      </c>
      <c r="J591" s="452">
        <v>0</v>
      </c>
      <c r="K591" s="446"/>
      <c r="L591" s="448"/>
      <c r="N591" s="606" t="str">
        <f>_xlfn.IFNA(VLOOKUP(H591,Checks!$L$4:$L$15,1,FALSE),IF(H591="","",1))</f>
        <v/>
      </c>
    </row>
    <row r="592" spans="1:14" ht="15" customHeight="1">
      <c r="A592" s="626">
        <f t="shared" si="18"/>
        <v>585</v>
      </c>
      <c r="B592" s="626">
        <f t="shared" si="19"/>
        <v>0</v>
      </c>
      <c r="C592" s="448"/>
      <c r="D592" s="448"/>
      <c r="E592" s="516"/>
      <c r="F592" s="446"/>
      <c r="G592" s="446"/>
      <c r="H592" s="448"/>
      <c r="I592" s="455">
        <v>0</v>
      </c>
      <c r="J592" s="452">
        <v>0</v>
      </c>
      <c r="K592" s="446"/>
      <c r="L592" s="448"/>
      <c r="N592" s="606" t="str">
        <f>_xlfn.IFNA(VLOOKUP(H592,Checks!$L$4:$L$15,1,FALSE),IF(H592="","",1))</f>
        <v/>
      </c>
    </row>
    <row r="593" spans="1:14" ht="15" customHeight="1">
      <c r="A593" s="626">
        <f t="shared" si="18"/>
        <v>586</v>
      </c>
      <c r="B593" s="626">
        <f t="shared" si="19"/>
        <v>0</v>
      </c>
      <c r="C593" s="448"/>
      <c r="D593" s="448"/>
      <c r="E593" s="516"/>
      <c r="F593" s="446"/>
      <c r="G593" s="446"/>
      <c r="H593" s="448"/>
      <c r="I593" s="455">
        <v>0</v>
      </c>
      <c r="J593" s="452">
        <v>0</v>
      </c>
      <c r="K593" s="446"/>
      <c r="L593" s="448"/>
      <c r="N593" s="606" t="str">
        <f>_xlfn.IFNA(VLOOKUP(H593,Checks!$L$4:$L$15,1,FALSE),IF(H593="","",1))</f>
        <v/>
      </c>
    </row>
    <row r="594" spans="1:14" ht="15" customHeight="1">
      <c r="A594" s="626">
        <f t="shared" si="18"/>
        <v>587</v>
      </c>
      <c r="B594" s="626">
        <f t="shared" si="19"/>
        <v>0</v>
      </c>
      <c r="C594" s="448"/>
      <c r="D594" s="448"/>
      <c r="E594" s="516"/>
      <c r="F594" s="446"/>
      <c r="G594" s="446"/>
      <c r="H594" s="448"/>
      <c r="I594" s="455">
        <v>0</v>
      </c>
      <c r="J594" s="452">
        <v>0</v>
      </c>
      <c r="K594" s="446"/>
      <c r="L594" s="448"/>
      <c r="N594" s="606" t="str">
        <f>_xlfn.IFNA(VLOOKUP(H594,Checks!$L$4:$L$15,1,FALSE),IF(H594="","",1))</f>
        <v/>
      </c>
    </row>
    <row r="595" spans="1:14" ht="15" customHeight="1">
      <c r="A595" s="626">
        <f t="shared" si="18"/>
        <v>588</v>
      </c>
      <c r="B595" s="626">
        <f t="shared" si="19"/>
        <v>0</v>
      </c>
      <c r="C595" s="448"/>
      <c r="D595" s="448"/>
      <c r="E595" s="516"/>
      <c r="F595" s="446"/>
      <c r="G595" s="446"/>
      <c r="H595" s="448"/>
      <c r="I595" s="455">
        <v>0</v>
      </c>
      <c r="J595" s="452">
        <v>0</v>
      </c>
      <c r="K595" s="446"/>
      <c r="L595" s="448"/>
      <c r="N595" s="606" t="str">
        <f>_xlfn.IFNA(VLOOKUP(H595,Checks!$L$4:$L$15,1,FALSE),IF(H595="","",1))</f>
        <v/>
      </c>
    </row>
    <row r="596" spans="1:14" ht="15" customHeight="1">
      <c r="A596" s="626">
        <f t="shared" si="18"/>
        <v>589</v>
      </c>
      <c r="B596" s="626">
        <f t="shared" si="19"/>
        <v>0</v>
      </c>
      <c r="C596" s="448"/>
      <c r="D596" s="448"/>
      <c r="E596" s="516"/>
      <c r="F596" s="446"/>
      <c r="G596" s="446"/>
      <c r="H596" s="448"/>
      <c r="I596" s="455">
        <v>0</v>
      </c>
      <c r="J596" s="452">
        <v>0</v>
      </c>
      <c r="K596" s="446"/>
      <c r="L596" s="448"/>
      <c r="N596" s="606" t="str">
        <f>_xlfn.IFNA(VLOOKUP(H596,Checks!$L$4:$L$15,1,FALSE),IF(H596="","",1))</f>
        <v/>
      </c>
    </row>
    <row r="597" spans="1:14" ht="15" customHeight="1">
      <c r="A597" s="626">
        <f t="shared" si="18"/>
        <v>590</v>
      </c>
      <c r="B597" s="626">
        <f t="shared" si="19"/>
        <v>0</v>
      </c>
      <c r="C597" s="448"/>
      <c r="D597" s="448"/>
      <c r="E597" s="516"/>
      <c r="F597" s="446"/>
      <c r="G597" s="446"/>
      <c r="H597" s="448"/>
      <c r="I597" s="455">
        <v>0</v>
      </c>
      <c r="J597" s="452">
        <v>0</v>
      </c>
      <c r="K597" s="446"/>
      <c r="L597" s="448"/>
      <c r="N597" s="606" t="str">
        <f>_xlfn.IFNA(VLOOKUP(H597,Checks!$L$4:$L$15,1,FALSE),IF(H597="","",1))</f>
        <v/>
      </c>
    </row>
    <row r="598" spans="1:14" ht="15" customHeight="1">
      <c r="A598" s="626">
        <f t="shared" si="18"/>
        <v>591</v>
      </c>
      <c r="B598" s="626">
        <f t="shared" si="19"/>
        <v>0</v>
      </c>
      <c r="C598" s="448"/>
      <c r="D598" s="448"/>
      <c r="E598" s="516"/>
      <c r="F598" s="446"/>
      <c r="G598" s="446"/>
      <c r="H598" s="448"/>
      <c r="I598" s="455">
        <v>0</v>
      </c>
      <c r="J598" s="452">
        <v>0</v>
      </c>
      <c r="K598" s="446"/>
      <c r="L598" s="448"/>
      <c r="N598" s="606" t="str">
        <f>_xlfn.IFNA(VLOOKUP(H598,Checks!$L$4:$L$15,1,FALSE),IF(H598="","",1))</f>
        <v/>
      </c>
    </row>
    <row r="599" spans="1:14" ht="15" customHeight="1">
      <c r="A599" s="626">
        <f t="shared" si="18"/>
        <v>592</v>
      </c>
      <c r="B599" s="626">
        <f t="shared" si="19"/>
        <v>0</v>
      </c>
      <c r="C599" s="448"/>
      <c r="D599" s="448"/>
      <c r="E599" s="516"/>
      <c r="F599" s="446"/>
      <c r="G599" s="446"/>
      <c r="H599" s="448"/>
      <c r="I599" s="455">
        <v>0</v>
      </c>
      <c r="J599" s="452">
        <v>0</v>
      </c>
      <c r="K599" s="446"/>
      <c r="L599" s="448"/>
      <c r="N599" s="606" t="str">
        <f>_xlfn.IFNA(VLOOKUP(H599,Checks!$L$4:$L$15,1,FALSE),IF(H599="","",1))</f>
        <v/>
      </c>
    </row>
    <row r="600" spans="1:14" ht="15" customHeight="1">
      <c r="A600" s="626">
        <f t="shared" si="18"/>
        <v>593</v>
      </c>
      <c r="B600" s="626">
        <f t="shared" si="19"/>
        <v>0</v>
      </c>
      <c r="C600" s="448"/>
      <c r="D600" s="448"/>
      <c r="E600" s="516"/>
      <c r="F600" s="446"/>
      <c r="G600" s="446"/>
      <c r="H600" s="448"/>
      <c r="I600" s="455">
        <v>0</v>
      </c>
      <c r="J600" s="452">
        <v>0</v>
      </c>
      <c r="K600" s="446"/>
      <c r="L600" s="448"/>
      <c r="N600" s="606" t="str">
        <f>_xlfn.IFNA(VLOOKUP(H600,Checks!$L$4:$L$15,1,FALSE),IF(H600="","",1))</f>
        <v/>
      </c>
    </row>
    <row r="601" spans="1:14" ht="15" customHeight="1">
      <c r="A601" s="626">
        <f t="shared" si="18"/>
        <v>594</v>
      </c>
      <c r="B601" s="626">
        <f t="shared" si="19"/>
        <v>0</v>
      </c>
      <c r="C601" s="448"/>
      <c r="D601" s="448"/>
      <c r="E601" s="516"/>
      <c r="F601" s="446"/>
      <c r="G601" s="446"/>
      <c r="H601" s="448"/>
      <c r="I601" s="455">
        <v>0</v>
      </c>
      <c r="J601" s="452">
        <v>0</v>
      </c>
      <c r="K601" s="446"/>
      <c r="L601" s="448"/>
      <c r="N601" s="606" t="str">
        <f>_xlfn.IFNA(VLOOKUP(H601,Checks!$L$4:$L$15,1,FALSE),IF(H601="","",1))</f>
        <v/>
      </c>
    </row>
    <row r="602" spans="1:14" ht="15" customHeight="1">
      <c r="A602" s="626">
        <f t="shared" si="18"/>
        <v>595</v>
      </c>
      <c r="B602" s="626">
        <f t="shared" si="19"/>
        <v>0</v>
      </c>
      <c r="C602" s="448"/>
      <c r="D602" s="448"/>
      <c r="E602" s="516"/>
      <c r="F602" s="446"/>
      <c r="G602" s="446"/>
      <c r="H602" s="448"/>
      <c r="I602" s="455">
        <v>0</v>
      </c>
      <c r="J602" s="452">
        <v>0</v>
      </c>
      <c r="K602" s="446"/>
      <c r="L602" s="448"/>
      <c r="N602" s="606" t="str">
        <f>_xlfn.IFNA(VLOOKUP(H602,Checks!$L$4:$L$15,1,FALSE),IF(H602="","",1))</f>
        <v/>
      </c>
    </row>
    <row r="603" spans="1:14" ht="15" customHeight="1">
      <c r="A603" s="626">
        <f t="shared" si="18"/>
        <v>596</v>
      </c>
      <c r="B603" s="626">
        <f t="shared" si="19"/>
        <v>0</v>
      </c>
      <c r="C603" s="448"/>
      <c r="D603" s="448"/>
      <c r="E603" s="516"/>
      <c r="F603" s="446"/>
      <c r="G603" s="446"/>
      <c r="H603" s="448"/>
      <c r="I603" s="455">
        <v>0</v>
      </c>
      <c r="J603" s="452">
        <v>0</v>
      </c>
      <c r="K603" s="446"/>
      <c r="L603" s="448"/>
      <c r="N603" s="606" t="str">
        <f>_xlfn.IFNA(VLOOKUP(H603,Checks!$L$4:$L$15,1,FALSE),IF(H603="","",1))</f>
        <v/>
      </c>
    </row>
    <row r="604" spans="1:14" ht="15" customHeight="1">
      <c r="A604" s="626">
        <f t="shared" si="18"/>
        <v>597</v>
      </c>
      <c r="B604" s="626">
        <f t="shared" si="19"/>
        <v>0</v>
      </c>
      <c r="C604" s="448"/>
      <c r="D604" s="448"/>
      <c r="E604" s="516"/>
      <c r="F604" s="446"/>
      <c r="G604" s="446"/>
      <c r="H604" s="448"/>
      <c r="I604" s="455">
        <v>0</v>
      </c>
      <c r="J604" s="452">
        <v>0</v>
      </c>
      <c r="K604" s="446"/>
      <c r="L604" s="448"/>
      <c r="N604" s="606" t="str">
        <f>_xlfn.IFNA(VLOOKUP(H604,Checks!$L$4:$L$15,1,FALSE),IF(H604="","",1))</f>
        <v/>
      </c>
    </row>
    <row r="605" spans="1:14" ht="15" customHeight="1">
      <c r="A605" s="626">
        <f t="shared" si="18"/>
        <v>598</v>
      </c>
      <c r="B605" s="626">
        <f t="shared" si="19"/>
        <v>0</v>
      </c>
      <c r="C605" s="448"/>
      <c r="D605" s="448"/>
      <c r="E605" s="516"/>
      <c r="F605" s="446"/>
      <c r="G605" s="446"/>
      <c r="H605" s="448"/>
      <c r="I605" s="455">
        <v>0</v>
      </c>
      <c r="J605" s="452">
        <v>0</v>
      </c>
      <c r="K605" s="446"/>
      <c r="L605" s="448"/>
      <c r="N605" s="606" t="str">
        <f>_xlfn.IFNA(VLOOKUP(H605,Checks!$L$4:$L$15,1,FALSE),IF(H605="","",1))</f>
        <v/>
      </c>
    </row>
    <row r="606" spans="1:14" ht="15" customHeight="1">
      <c r="A606" s="626">
        <f t="shared" si="18"/>
        <v>599</v>
      </c>
      <c r="B606" s="626">
        <f t="shared" si="19"/>
        <v>0</v>
      </c>
      <c r="C606" s="448"/>
      <c r="D606" s="448"/>
      <c r="E606" s="516"/>
      <c r="F606" s="446"/>
      <c r="G606" s="446"/>
      <c r="H606" s="448"/>
      <c r="I606" s="455">
        <v>0</v>
      </c>
      <c r="J606" s="452">
        <v>0</v>
      </c>
      <c r="K606" s="446"/>
      <c r="L606" s="448"/>
      <c r="N606" s="606" t="str">
        <f>_xlfn.IFNA(VLOOKUP(H606,Checks!$L$4:$L$15,1,FALSE),IF(H606="","",1))</f>
        <v/>
      </c>
    </row>
    <row r="607" spans="1:14" ht="15" customHeight="1">
      <c r="A607" s="626">
        <f t="shared" si="18"/>
        <v>600</v>
      </c>
      <c r="B607" s="626">
        <f t="shared" si="19"/>
        <v>0</v>
      </c>
      <c r="C607" s="448"/>
      <c r="D607" s="448"/>
      <c r="E607" s="516"/>
      <c r="F607" s="446"/>
      <c r="G607" s="446"/>
      <c r="H607" s="448"/>
      <c r="I607" s="455">
        <v>0</v>
      </c>
      <c r="J607" s="452">
        <v>0</v>
      </c>
      <c r="K607" s="446"/>
      <c r="L607" s="448"/>
      <c r="N607" s="606" t="str">
        <f>_xlfn.IFNA(VLOOKUP(H607,Checks!$L$4:$L$15,1,FALSE),IF(H607="","",1))</f>
        <v/>
      </c>
    </row>
    <row r="608" spans="1:14" ht="15" customHeight="1">
      <c r="A608" s="626">
        <f t="shared" si="18"/>
        <v>601</v>
      </c>
      <c r="B608" s="626">
        <f t="shared" si="19"/>
        <v>0</v>
      </c>
      <c r="C608" s="448"/>
      <c r="D608" s="448"/>
      <c r="E608" s="516"/>
      <c r="F608" s="446"/>
      <c r="G608" s="446"/>
      <c r="H608" s="448"/>
      <c r="I608" s="455">
        <v>0</v>
      </c>
      <c r="J608" s="452">
        <v>0</v>
      </c>
      <c r="K608" s="446"/>
      <c r="L608" s="448"/>
      <c r="N608" s="606" t="str">
        <f>_xlfn.IFNA(VLOOKUP(H608,Checks!$L$4:$L$15,1,FALSE),IF(H608="","",1))</f>
        <v/>
      </c>
    </row>
    <row r="609" spans="1:14" ht="15" customHeight="1">
      <c r="A609" s="626">
        <f t="shared" si="18"/>
        <v>602</v>
      </c>
      <c r="B609" s="626">
        <f t="shared" si="19"/>
        <v>0</v>
      </c>
      <c r="C609" s="448"/>
      <c r="D609" s="448"/>
      <c r="E609" s="516"/>
      <c r="F609" s="446"/>
      <c r="G609" s="446"/>
      <c r="H609" s="448"/>
      <c r="I609" s="455">
        <v>0</v>
      </c>
      <c r="J609" s="452">
        <v>0</v>
      </c>
      <c r="K609" s="446"/>
      <c r="L609" s="448"/>
      <c r="N609" s="606" t="str">
        <f>_xlfn.IFNA(VLOOKUP(H609,Checks!$L$4:$L$15,1,FALSE),IF(H609="","",1))</f>
        <v/>
      </c>
    </row>
    <row r="610" spans="1:14" ht="15" customHeight="1">
      <c r="A610" s="626">
        <f t="shared" si="18"/>
        <v>603</v>
      </c>
      <c r="B610" s="626">
        <f t="shared" si="19"/>
        <v>0</v>
      </c>
      <c r="C610" s="448"/>
      <c r="D610" s="448"/>
      <c r="E610" s="516"/>
      <c r="F610" s="446"/>
      <c r="G610" s="446"/>
      <c r="H610" s="448"/>
      <c r="I610" s="455">
        <v>0</v>
      </c>
      <c r="J610" s="452">
        <v>0</v>
      </c>
      <c r="K610" s="446"/>
      <c r="L610" s="448"/>
      <c r="N610" s="606" t="str">
        <f>_xlfn.IFNA(VLOOKUP(H610,Checks!$L$4:$L$15,1,FALSE),IF(H610="","",1))</f>
        <v/>
      </c>
    </row>
    <row r="611" spans="1:14" ht="15" customHeight="1">
      <c r="A611" s="626">
        <f t="shared" si="18"/>
        <v>604</v>
      </c>
      <c r="B611" s="626">
        <f t="shared" si="19"/>
        <v>0</v>
      </c>
      <c r="C611" s="448"/>
      <c r="D611" s="448"/>
      <c r="E611" s="516"/>
      <c r="F611" s="446"/>
      <c r="G611" s="446"/>
      <c r="H611" s="448"/>
      <c r="I611" s="455">
        <v>0</v>
      </c>
      <c r="J611" s="452">
        <v>0</v>
      </c>
      <c r="K611" s="446"/>
      <c r="L611" s="448"/>
      <c r="N611" s="606" t="str">
        <f>_xlfn.IFNA(VLOOKUP(H611,Checks!$L$4:$L$15,1,FALSE),IF(H611="","",1))</f>
        <v/>
      </c>
    </row>
    <row r="612" spans="1:14" ht="15" customHeight="1">
      <c r="A612" s="626">
        <f t="shared" si="18"/>
        <v>605</v>
      </c>
      <c r="B612" s="626">
        <f t="shared" si="19"/>
        <v>0</v>
      </c>
      <c r="C612" s="448"/>
      <c r="D612" s="448"/>
      <c r="E612" s="516"/>
      <c r="F612" s="446"/>
      <c r="G612" s="446"/>
      <c r="H612" s="448"/>
      <c r="I612" s="455">
        <v>0</v>
      </c>
      <c r="J612" s="452">
        <v>0</v>
      </c>
      <c r="K612" s="446"/>
      <c r="L612" s="448"/>
      <c r="N612" s="606" t="str">
        <f>_xlfn.IFNA(VLOOKUP(H612,Checks!$L$4:$L$15,1,FALSE),IF(H612="","",1))</f>
        <v/>
      </c>
    </row>
    <row r="613" spans="1:14" ht="15" customHeight="1">
      <c r="A613" s="626">
        <f t="shared" si="18"/>
        <v>606</v>
      </c>
      <c r="B613" s="626">
        <f t="shared" si="19"/>
        <v>0</v>
      </c>
      <c r="C613" s="448"/>
      <c r="D613" s="448"/>
      <c r="E613" s="516"/>
      <c r="F613" s="446"/>
      <c r="G613" s="446"/>
      <c r="H613" s="448"/>
      <c r="I613" s="455">
        <v>0</v>
      </c>
      <c r="J613" s="452">
        <v>0</v>
      </c>
      <c r="K613" s="446"/>
      <c r="L613" s="448"/>
      <c r="N613" s="606" t="str">
        <f>_xlfn.IFNA(VLOOKUP(H613,Checks!$L$4:$L$15,1,FALSE),IF(H613="","",1))</f>
        <v/>
      </c>
    </row>
    <row r="614" spans="1:14" ht="15" customHeight="1">
      <c r="A614" s="626">
        <f t="shared" si="18"/>
        <v>607</v>
      </c>
      <c r="B614" s="626">
        <f t="shared" si="19"/>
        <v>0</v>
      </c>
      <c r="C614" s="448"/>
      <c r="D614" s="448"/>
      <c r="E614" s="516"/>
      <c r="F614" s="446"/>
      <c r="G614" s="446"/>
      <c r="H614" s="448"/>
      <c r="I614" s="455">
        <v>0</v>
      </c>
      <c r="J614" s="452">
        <v>0</v>
      </c>
      <c r="K614" s="446"/>
      <c r="L614" s="448"/>
      <c r="N614" s="606" t="str">
        <f>_xlfn.IFNA(VLOOKUP(H614,Checks!$L$4:$L$15,1,FALSE),IF(H614="","",1))</f>
        <v/>
      </c>
    </row>
    <row r="615" spans="1:14" ht="15" customHeight="1">
      <c r="A615" s="626">
        <f t="shared" si="18"/>
        <v>608</v>
      </c>
      <c r="B615" s="626">
        <f t="shared" si="19"/>
        <v>0</v>
      </c>
      <c r="C615" s="448"/>
      <c r="D615" s="448"/>
      <c r="E615" s="516"/>
      <c r="F615" s="446"/>
      <c r="G615" s="446"/>
      <c r="H615" s="448"/>
      <c r="I615" s="455">
        <v>0</v>
      </c>
      <c r="J615" s="452">
        <v>0</v>
      </c>
      <c r="K615" s="446"/>
      <c r="L615" s="448"/>
      <c r="N615" s="606" t="str">
        <f>_xlfn.IFNA(VLOOKUP(H615,Checks!$L$4:$L$15,1,FALSE),IF(H615="","",1))</f>
        <v/>
      </c>
    </row>
    <row r="616" spans="1:14" ht="15" customHeight="1">
      <c r="A616" s="626">
        <f t="shared" si="18"/>
        <v>609</v>
      </c>
      <c r="B616" s="626">
        <f t="shared" si="19"/>
        <v>0</v>
      </c>
      <c r="C616" s="448"/>
      <c r="D616" s="448"/>
      <c r="E616" s="516"/>
      <c r="F616" s="446"/>
      <c r="G616" s="446"/>
      <c r="H616" s="448"/>
      <c r="I616" s="455">
        <v>0</v>
      </c>
      <c r="J616" s="452">
        <v>0</v>
      </c>
      <c r="K616" s="446"/>
      <c r="L616" s="448"/>
      <c r="N616" s="606" t="str">
        <f>_xlfn.IFNA(VLOOKUP(H616,Checks!$L$4:$L$15,1,FALSE),IF(H616="","",1))</f>
        <v/>
      </c>
    </row>
    <row r="617" spans="1:14" ht="15" customHeight="1">
      <c r="A617" s="626">
        <f t="shared" si="18"/>
        <v>610</v>
      </c>
      <c r="B617" s="626">
        <f t="shared" si="19"/>
        <v>0</v>
      </c>
      <c r="C617" s="448"/>
      <c r="D617" s="448"/>
      <c r="E617" s="516"/>
      <c r="F617" s="446"/>
      <c r="G617" s="446"/>
      <c r="H617" s="448"/>
      <c r="I617" s="455">
        <v>0</v>
      </c>
      <c r="J617" s="452">
        <v>0</v>
      </c>
      <c r="K617" s="446"/>
      <c r="L617" s="448"/>
      <c r="N617" s="606" t="str">
        <f>_xlfn.IFNA(VLOOKUP(H617,Checks!$L$4:$L$15,1,FALSE),IF(H617="","",1))</f>
        <v/>
      </c>
    </row>
    <row r="618" spans="1:14" ht="15" customHeight="1">
      <c r="A618" s="626">
        <f t="shared" si="18"/>
        <v>611</v>
      </c>
      <c r="B618" s="626">
        <f t="shared" si="19"/>
        <v>0</v>
      </c>
      <c r="C618" s="448"/>
      <c r="D618" s="448"/>
      <c r="E618" s="516"/>
      <c r="F618" s="446"/>
      <c r="G618" s="446"/>
      <c r="H618" s="448"/>
      <c r="I618" s="455">
        <v>0</v>
      </c>
      <c r="J618" s="452">
        <v>0</v>
      </c>
      <c r="K618" s="446"/>
      <c r="L618" s="448"/>
      <c r="N618" s="606" t="str">
        <f>_xlfn.IFNA(VLOOKUP(H618,Checks!$L$4:$L$15,1,FALSE),IF(H618="","",1))</f>
        <v/>
      </c>
    </row>
    <row r="619" spans="1:14" ht="15" customHeight="1">
      <c r="A619" s="626">
        <f t="shared" si="18"/>
        <v>612</v>
      </c>
      <c r="B619" s="626">
        <f t="shared" si="19"/>
        <v>0</v>
      </c>
      <c r="C619" s="448"/>
      <c r="D619" s="448"/>
      <c r="E619" s="516"/>
      <c r="F619" s="446"/>
      <c r="G619" s="446"/>
      <c r="H619" s="448"/>
      <c r="I619" s="455">
        <v>0</v>
      </c>
      <c r="J619" s="452">
        <v>0</v>
      </c>
      <c r="K619" s="446"/>
      <c r="L619" s="448"/>
      <c r="N619" s="606" t="str">
        <f>_xlfn.IFNA(VLOOKUP(H619,Checks!$L$4:$L$15,1,FALSE),IF(H619="","",1))</f>
        <v/>
      </c>
    </row>
    <row r="620" spans="1:14" ht="15" customHeight="1">
      <c r="A620" s="626">
        <f t="shared" si="18"/>
        <v>613</v>
      </c>
      <c r="B620" s="626">
        <f t="shared" si="19"/>
        <v>0</v>
      </c>
      <c r="C620" s="448"/>
      <c r="D620" s="448"/>
      <c r="E620" s="516"/>
      <c r="F620" s="446"/>
      <c r="G620" s="446"/>
      <c r="H620" s="448"/>
      <c r="I620" s="455">
        <v>0</v>
      </c>
      <c r="J620" s="452">
        <v>0</v>
      </c>
      <c r="K620" s="446"/>
      <c r="L620" s="448"/>
      <c r="N620" s="606" t="str">
        <f>_xlfn.IFNA(VLOOKUP(H620,Checks!$L$4:$L$15,1,FALSE),IF(H620="","",1))</f>
        <v/>
      </c>
    </row>
    <row r="621" spans="1:14" ht="15" customHeight="1">
      <c r="A621" s="626">
        <f t="shared" si="18"/>
        <v>614</v>
      </c>
      <c r="B621" s="626">
        <f t="shared" si="19"/>
        <v>0</v>
      </c>
      <c r="C621" s="448"/>
      <c r="D621" s="448"/>
      <c r="E621" s="516"/>
      <c r="F621" s="446"/>
      <c r="G621" s="446"/>
      <c r="H621" s="448"/>
      <c r="I621" s="455">
        <v>0</v>
      </c>
      <c r="J621" s="452">
        <v>0</v>
      </c>
      <c r="K621" s="446"/>
      <c r="L621" s="448"/>
      <c r="N621" s="606" t="str">
        <f>_xlfn.IFNA(VLOOKUP(H621,Checks!$L$4:$L$15,1,FALSE),IF(H621="","",1))</f>
        <v/>
      </c>
    </row>
    <row r="622" spans="1:14" ht="15" customHeight="1">
      <c r="A622" s="626">
        <f t="shared" si="18"/>
        <v>615</v>
      </c>
      <c r="B622" s="626">
        <f t="shared" si="19"/>
        <v>0</v>
      </c>
      <c r="C622" s="448"/>
      <c r="D622" s="448"/>
      <c r="E622" s="516"/>
      <c r="F622" s="446"/>
      <c r="G622" s="446"/>
      <c r="H622" s="448"/>
      <c r="I622" s="455">
        <v>0</v>
      </c>
      <c r="J622" s="452">
        <v>0</v>
      </c>
      <c r="K622" s="446"/>
      <c r="L622" s="448"/>
      <c r="N622" s="606" t="str">
        <f>_xlfn.IFNA(VLOOKUP(H622,Checks!$L$4:$L$15,1,FALSE),IF(H622="","",1))</f>
        <v/>
      </c>
    </row>
    <row r="623" spans="1:14" ht="15" customHeight="1">
      <c r="A623" s="626">
        <f t="shared" si="18"/>
        <v>616</v>
      </c>
      <c r="B623" s="626">
        <f t="shared" si="19"/>
        <v>0</v>
      </c>
      <c r="C623" s="448"/>
      <c r="D623" s="448"/>
      <c r="E623" s="516"/>
      <c r="F623" s="446"/>
      <c r="G623" s="446"/>
      <c r="H623" s="448"/>
      <c r="I623" s="455">
        <v>0</v>
      </c>
      <c r="J623" s="452">
        <v>0</v>
      </c>
      <c r="K623" s="446"/>
      <c r="L623" s="448"/>
      <c r="N623" s="606" t="str">
        <f>_xlfn.IFNA(VLOOKUP(H623,Checks!$L$4:$L$15,1,FALSE),IF(H623="","",1))</f>
        <v/>
      </c>
    </row>
    <row r="624" spans="1:14" ht="15" customHeight="1">
      <c r="A624" s="626">
        <f t="shared" si="18"/>
        <v>617</v>
      </c>
      <c r="B624" s="626">
        <f t="shared" si="19"/>
        <v>0</v>
      </c>
      <c r="C624" s="448"/>
      <c r="D624" s="448"/>
      <c r="E624" s="516"/>
      <c r="F624" s="446"/>
      <c r="G624" s="446"/>
      <c r="H624" s="448"/>
      <c r="I624" s="455">
        <v>0</v>
      </c>
      <c r="J624" s="452">
        <v>0</v>
      </c>
      <c r="K624" s="446"/>
      <c r="L624" s="448"/>
      <c r="N624" s="606" t="str">
        <f>_xlfn.IFNA(VLOOKUP(H624,Checks!$L$4:$L$15,1,FALSE),IF(H624="","",1))</f>
        <v/>
      </c>
    </row>
    <row r="625" spans="1:14" ht="15" customHeight="1">
      <c r="A625" s="626">
        <f t="shared" si="18"/>
        <v>618</v>
      </c>
      <c r="B625" s="626">
        <f t="shared" si="19"/>
        <v>0</v>
      </c>
      <c r="C625" s="448"/>
      <c r="D625" s="448"/>
      <c r="E625" s="516"/>
      <c r="F625" s="446"/>
      <c r="G625" s="446"/>
      <c r="H625" s="448"/>
      <c r="I625" s="455">
        <v>0</v>
      </c>
      <c r="J625" s="452">
        <v>0</v>
      </c>
      <c r="K625" s="446"/>
      <c r="L625" s="448"/>
      <c r="N625" s="606" t="str">
        <f>_xlfn.IFNA(VLOOKUP(H625,Checks!$L$4:$L$15,1,FALSE),IF(H625="","",1))</f>
        <v/>
      </c>
    </row>
    <row r="626" spans="1:14" ht="15" customHeight="1">
      <c r="A626" s="626">
        <f t="shared" si="18"/>
        <v>619</v>
      </c>
      <c r="B626" s="626">
        <f t="shared" si="19"/>
        <v>0</v>
      </c>
      <c r="C626" s="448"/>
      <c r="D626" s="448"/>
      <c r="E626" s="516"/>
      <c r="F626" s="446"/>
      <c r="G626" s="446"/>
      <c r="H626" s="448"/>
      <c r="I626" s="455">
        <v>0</v>
      </c>
      <c r="J626" s="452">
        <v>0</v>
      </c>
      <c r="K626" s="446"/>
      <c r="L626" s="448"/>
      <c r="N626" s="606" t="str">
        <f>_xlfn.IFNA(VLOOKUP(H626,Checks!$L$4:$L$15,1,FALSE),IF(H626="","",1))</f>
        <v/>
      </c>
    </row>
    <row r="627" spans="1:14" ht="15" customHeight="1">
      <c r="A627" s="626">
        <f t="shared" si="18"/>
        <v>620</v>
      </c>
      <c r="B627" s="626">
        <f t="shared" si="19"/>
        <v>0</v>
      </c>
      <c r="C627" s="448"/>
      <c r="D627" s="448"/>
      <c r="E627" s="516"/>
      <c r="F627" s="446"/>
      <c r="G627" s="446"/>
      <c r="H627" s="448"/>
      <c r="I627" s="455">
        <v>0</v>
      </c>
      <c r="J627" s="452">
        <v>0</v>
      </c>
      <c r="K627" s="446"/>
      <c r="L627" s="448"/>
      <c r="N627" s="606" t="str">
        <f>_xlfn.IFNA(VLOOKUP(H627,Checks!$L$4:$L$15,1,FALSE),IF(H627="","",1))</f>
        <v/>
      </c>
    </row>
    <row r="628" spans="1:14" ht="15" customHeight="1">
      <c r="A628" s="626">
        <f t="shared" si="18"/>
        <v>621</v>
      </c>
      <c r="B628" s="626">
        <f t="shared" si="19"/>
        <v>0</v>
      </c>
      <c r="C628" s="448"/>
      <c r="D628" s="448"/>
      <c r="E628" s="516"/>
      <c r="F628" s="446"/>
      <c r="G628" s="446"/>
      <c r="H628" s="448"/>
      <c r="I628" s="455">
        <v>0</v>
      </c>
      <c r="J628" s="452">
        <v>0</v>
      </c>
      <c r="K628" s="446"/>
      <c r="L628" s="448"/>
      <c r="N628" s="606" t="str">
        <f>_xlfn.IFNA(VLOOKUP(H628,Checks!$L$4:$L$15,1,FALSE),IF(H628="","",1))</f>
        <v/>
      </c>
    </row>
    <row r="629" spans="1:14" ht="15" customHeight="1">
      <c r="A629" s="626">
        <f t="shared" si="18"/>
        <v>622</v>
      </c>
      <c r="B629" s="626">
        <f t="shared" si="19"/>
        <v>0</v>
      </c>
      <c r="C629" s="448"/>
      <c r="D629" s="448"/>
      <c r="E629" s="516"/>
      <c r="F629" s="446"/>
      <c r="G629" s="446"/>
      <c r="H629" s="448"/>
      <c r="I629" s="455">
        <v>0</v>
      </c>
      <c r="J629" s="452">
        <v>0</v>
      </c>
      <c r="K629" s="446"/>
      <c r="L629" s="448"/>
      <c r="N629" s="606" t="str">
        <f>_xlfn.IFNA(VLOOKUP(H629,Checks!$L$4:$L$15,1,FALSE),IF(H629="","",1))</f>
        <v/>
      </c>
    </row>
    <row r="630" spans="1:14" ht="15" customHeight="1">
      <c r="A630" s="626">
        <f t="shared" si="18"/>
        <v>623</v>
      </c>
      <c r="B630" s="626">
        <f t="shared" si="19"/>
        <v>0</v>
      </c>
      <c r="C630" s="448"/>
      <c r="D630" s="448"/>
      <c r="E630" s="516"/>
      <c r="F630" s="446"/>
      <c r="G630" s="446"/>
      <c r="H630" s="448"/>
      <c r="I630" s="455">
        <v>0</v>
      </c>
      <c r="J630" s="452">
        <v>0</v>
      </c>
      <c r="K630" s="446"/>
      <c r="L630" s="448"/>
      <c r="N630" s="606" t="str">
        <f>_xlfn.IFNA(VLOOKUP(H630,Checks!$L$4:$L$15,1,FALSE),IF(H630="","",1))</f>
        <v/>
      </c>
    </row>
    <row r="631" spans="1:14" ht="15" customHeight="1">
      <c r="A631" s="626">
        <f t="shared" si="18"/>
        <v>624</v>
      </c>
      <c r="B631" s="626">
        <f t="shared" si="19"/>
        <v>0</v>
      </c>
      <c r="C631" s="448"/>
      <c r="D631" s="448"/>
      <c r="E631" s="516"/>
      <c r="F631" s="446"/>
      <c r="G631" s="446"/>
      <c r="H631" s="448"/>
      <c r="I631" s="455">
        <v>0</v>
      </c>
      <c r="J631" s="452">
        <v>0</v>
      </c>
      <c r="K631" s="446"/>
      <c r="L631" s="448"/>
      <c r="N631" s="606" t="str">
        <f>_xlfn.IFNA(VLOOKUP(H631,Checks!$L$4:$L$15,1,FALSE),IF(H631="","",1))</f>
        <v/>
      </c>
    </row>
    <row r="632" spans="1:14" ht="15" customHeight="1">
      <c r="A632" s="626">
        <f t="shared" si="18"/>
        <v>625</v>
      </c>
      <c r="B632" s="626">
        <f t="shared" si="19"/>
        <v>0</v>
      </c>
      <c r="C632" s="448"/>
      <c r="D632" s="448"/>
      <c r="E632" s="516"/>
      <c r="F632" s="446"/>
      <c r="G632" s="446"/>
      <c r="H632" s="448"/>
      <c r="I632" s="455">
        <v>0</v>
      </c>
      <c r="J632" s="452">
        <v>0</v>
      </c>
      <c r="K632" s="446"/>
      <c r="L632" s="448"/>
      <c r="N632" s="606" t="str">
        <f>_xlfn.IFNA(VLOOKUP(H632,Checks!$L$4:$L$15,1,FALSE),IF(H632="","",1))</f>
        <v/>
      </c>
    </row>
    <row r="633" spans="1:14" ht="15" customHeight="1">
      <c r="A633" s="626">
        <f t="shared" si="18"/>
        <v>626</v>
      </c>
      <c r="B633" s="626">
        <f t="shared" si="19"/>
        <v>0</v>
      </c>
      <c r="C633" s="448"/>
      <c r="D633" s="448"/>
      <c r="E633" s="516"/>
      <c r="F633" s="446"/>
      <c r="G633" s="446"/>
      <c r="H633" s="448"/>
      <c r="I633" s="455">
        <v>0</v>
      </c>
      <c r="J633" s="452">
        <v>0</v>
      </c>
      <c r="K633" s="446"/>
      <c r="L633" s="448"/>
      <c r="N633" s="606" t="str">
        <f>_xlfn.IFNA(VLOOKUP(H633,Checks!$L$4:$L$15,1,FALSE),IF(H633="","",1))</f>
        <v/>
      </c>
    </row>
    <row r="634" spans="1:14" ht="15" customHeight="1">
      <c r="A634" s="626">
        <f t="shared" si="18"/>
        <v>627</v>
      </c>
      <c r="B634" s="626">
        <f t="shared" si="19"/>
        <v>0</v>
      </c>
      <c r="C634" s="448"/>
      <c r="D634" s="448"/>
      <c r="E634" s="516"/>
      <c r="F634" s="446"/>
      <c r="G634" s="446"/>
      <c r="H634" s="448"/>
      <c r="I634" s="455">
        <v>0</v>
      </c>
      <c r="J634" s="452">
        <v>0</v>
      </c>
      <c r="K634" s="446"/>
      <c r="L634" s="448"/>
      <c r="N634" s="606" t="str">
        <f>_xlfn.IFNA(VLOOKUP(H634,Checks!$L$4:$L$15,1,FALSE),IF(H634="","",1))</f>
        <v/>
      </c>
    </row>
    <row r="635" spans="1:14" ht="15" customHeight="1">
      <c r="A635" s="626">
        <f t="shared" si="18"/>
        <v>628</v>
      </c>
      <c r="B635" s="626">
        <f t="shared" si="19"/>
        <v>0</v>
      </c>
      <c r="C635" s="448"/>
      <c r="D635" s="448"/>
      <c r="E635" s="516"/>
      <c r="F635" s="446"/>
      <c r="G635" s="446"/>
      <c r="H635" s="448"/>
      <c r="I635" s="455">
        <v>0</v>
      </c>
      <c r="J635" s="452">
        <v>0</v>
      </c>
      <c r="K635" s="446"/>
      <c r="L635" s="448"/>
      <c r="N635" s="606" t="str">
        <f>_xlfn.IFNA(VLOOKUP(H635,Checks!$L$4:$L$15,1,FALSE),IF(H635="","",1))</f>
        <v/>
      </c>
    </row>
    <row r="636" spans="1:14" ht="15" customHeight="1">
      <c r="A636" s="626">
        <f t="shared" si="18"/>
        <v>629</v>
      </c>
      <c r="B636" s="626">
        <f t="shared" si="19"/>
        <v>0</v>
      </c>
      <c r="C636" s="448"/>
      <c r="D636" s="448"/>
      <c r="E636" s="516"/>
      <c r="F636" s="446"/>
      <c r="G636" s="446"/>
      <c r="H636" s="448"/>
      <c r="I636" s="455">
        <v>0</v>
      </c>
      <c r="J636" s="452">
        <v>0</v>
      </c>
      <c r="K636" s="446"/>
      <c r="L636" s="448"/>
      <c r="N636" s="606" t="str">
        <f>_xlfn.IFNA(VLOOKUP(H636,Checks!$L$4:$L$15,1,FALSE),IF(H636="","",1))</f>
        <v/>
      </c>
    </row>
    <row r="637" spans="1:14" ht="15" customHeight="1">
      <c r="A637" s="626">
        <f t="shared" si="18"/>
        <v>630</v>
      </c>
      <c r="B637" s="626">
        <f t="shared" si="19"/>
        <v>0</v>
      </c>
      <c r="C637" s="448"/>
      <c r="D637" s="448"/>
      <c r="E637" s="516"/>
      <c r="F637" s="446"/>
      <c r="G637" s="446"/>
      <c r="H637" s="448"/>
      <c r="I637" s="455">
        <v>0</v>
      </c>
      <c r="J637" s="452">
        <v>0</v>
      </c>
      <c r="K637" s="446"/>
      <c r="L637" s="448"/>
      <c r="N637" s="606" t="str">
        <f>_xlfn.IFNA(VLOOKUP(H637,Checks!$L$4:$L$15,1,FALSE),IF(H637="","",1))</f>
        <v/>
      </c>
    </row>
    <row r="638" spans="1:14" ht="15" customHeight="1">
      <c r="A638" s="626">
        <f t="shared" si="18"/>
        <v>631</v>
      </c>
      <c r="B638" s="626">
        <f t="shared" si="19"/>
        <v>0</v>
      </c>
      <c r="C638" s="448"/>
      <c r="D638" s="448"/>
      <c r="E638" s="516"/>
      <c r="F638" s="446"/>
      <c r="G638" s="446"/>
      <c r="H638" s="448"/>
      <c r="I638" s="455">
        <v>0</v>
      </c>
      <c r="J638" s="452">
        <v>0</v>
      </c>
      <c r="K638" s="446"/>
      <c r="L638" s="448"/>
      <c r="N638" s="606" t="str">
        <f>_xlfn.IFNA(VLOOKUP(H638,Checks!$L$4:$L$15,1,FALSE),IF(H638="","",1))</f>
        <v/>
      </c>
    </row>
    <row r="639" spans="1:14" ht="15" customHeight="1">
      <c r="A639" s="626">
        <f t="shared" si="18"/>
        <v>632</v>
      </c>
      <c r="B639" s="626">
        <f t="shared" si="19"/>
        <v>0</v>
      </c>
      <c r="C639" s="448"/>
      <c r="D639" s="448"/>
      <c r="E639" s="516"/>
      <c r="F639" s="446"/>
      <c r="G639" s="446"/>
      <c r="H639" s="448"/>
      <c r="I639" s="455">
        <v>0</v>
      </c>
      <c r="J639" s="452">
        <v>0</v>
      </c>
      <c r="K639" s="446"/>
      <c r="L639" s="448"/>
      <c r="N639" s="606" t="str">
        <f>_xlfn.IFNA(VLOOKUP(H639,Checks!$L$4:$L$15,1,FALSE),IF(H639="","",1))</f>
        <v/>
      </c>
    </row>
    <row r="640" spans="1:14" ht="15" customHeight="1">
      <c r="A640" s="626">
        <f t="shared" si="18"/>
        <v>633</v>
      </c>
      <c r="B640" s="626">
        <f t="shared" si="19"/>
        <v>0</v>
      </c>
      <c r="C640" s="448"/>
      <c r="D640" s="448"/>
      <c r="E640" s="516"/>
      <c r="F640" s="446"/>
      <c r="G640" s="446"/>
      <c r="H640" s="448"/>
      <c r="I640" s="455">
        <v>0</v>
      </c>
      <c r="J640" s="452">
        <v>0</v>
      </c>
      <c r="K640" s="446"/>
      <c r="L640" s="448"/>
      <c r="N640" s="606" t="str">
        <f>_xlfn.IFNA(VLOOKUP(H640,Checks!$L$4:$L$15,1,FALSE),IF(H640="","",1))</f>
        <v/>
      </c>
    </row>
    <row r="641" spans="1:14" ht="15" customHeight="1">
      <c r="A641" s="626">
        <f t="shared" si="18"/>
        <v>634</v>
      </c>
      <c r="B641" s="626">
        <f t="shared" si="19"/>
        <v>0</v>
      </c>
      <c r="C641" s="448"/>
      <c r="D641" s="448"/>
      <c r="E641" s="516"/>
      <c r="F641" s="446"/>
      <c r="G641" s="446"/>
      <c r="H641" s="448"/>
      <c r="I641" s="455">
        <v>0</v>
      </c>
      <c r="J641" s="452">
        <v>0</v>
      </c>
      <c r="K641" s="446"/>
      <c r="L641" s="448"/>
      <c r="N641" s="606" t="str">
        <f>_xlfn.IFNA(VLOOKUP(H641,Checks!$L$4:$L$15,1,FALSE),IF(H641="","",1))</f>
        <v/>
      </c>
    </row>
    <row r="642" spans="1:14" ht="15" customHeight="1">
      <c r="A642" s="626">
        <f t="shared" si="18"/>
        <v>635</v>
      </c>
      <c r="B642" s="626">
        <f t="shared" si="19"/>
        <v>0</v>
      </c>
      <c r="C642" s="448"/>
      <c r="D642" s="448"/>
      <c r="E642" s="516"/>
      <c r="F642" s="446"/>
      <c r="G642" s="446"/>
      <c r="H642" s="448"/>
      <c r="I642" s="455">
        <v>0</v>
      </c>
      <c r="J642" s="452">
        <v>0</v>
      </c>
      <c r="K642" s="446"/>
      <c r="L642" s="448"/>
      <c r="N642" s="606" t="str">
        <f>_xlfn.IFNA(VLOOKUP(H642,Checks!$L$4:$L$15,1,FALSE),IF(H642="","",1))</f>
        <v/>
      </c>
    </row>
    <row r="643" spans="1:14" ht="15" customHeight="1">
      <c r="A643" s="626">
        <f t="shared" si="18"/>
        <v>636</v>
      </c>
      <c r="B643" s="626">
        <f t="shared" si="19"/>
        <v>0</v>
      </c>
      <c r="C643" s="448"/>
      <c r="D643" s="448"/>
      <c r="E643" s="516"/>
      <c r="F643" s="446"/>
      <c r="G643" s="446"/>
      <c r="H643" s="448"/>
      <c r="I643" s="455">
        <v>0</v>
      </c>
      <c r="J643" s="452">
        <v>0</v>
      </c>
      <c r="K643" s="446"/>
      <c r="L643" s="448"/>
      <c r="N643" s="606" t="str">
        <f>_xlfn.IFNA(VLOOKUP(H643,Checks!$L$4:$L$15,1,FALSE),IF(H643="","",1))</f>
        <v/>
      </c>
    </row>
    <row r="644" spans="1:14" ht="15" customHeight="1">
      <c r="A644" s="626">
        <f t="shared" si="18"/>
        <v>637</v>
      </c>
      <c r="B644" s="626">
        <f t="shared" si="19"/>
        <v>0</v>
      </c>
      <c r="C644" s="448"/>
      <c r="D644" s="448"/>
      <c r="E644" s="516"/>
      <c r="F644" s="446"/>
      <c r="G644" s="446"/>
      <c r="H644" s="448"/>
      <c r="I644" s="455">
        <v>0</v>
      </c>
      <c r="J644" s="452">
        <v>0</v>
      </c>
      <c r="K644" s="446"/>
      <c r="L644" s="448"/>
      <c r="N644" s="606" t="str">
        <f>_xlfn.IFNA(VLOOKUP(H644,Checks!$L$4:$L$15,1,FALSE),IF(H644="","",1))</f>
        <v/>
      </c>
    </row>
    <row r="645" spans="1:14" ht="15" customHeight="1">
      <c r="A645" s="626">
        <f t="shared" si="18"/>
        <v>638</v>
      </c>
      <c r="B645" s="626">
        <f t="shared" si="19"/>
        <v>0</v>
      </c>
      <c r="C645" s="448"/>
      <c r="D645" s="448"/>
      <c r="E645" s="516"/>
      <c r="F645" s="446"/>
      <c r="G645" s="446"/>
      <c r="H645" s="448"/>
      <c r="I645" s="455">
        <v>0</v>
      </c>
      <c r="J645" s="452">
        <v>0</v>
      </c>
      <c r="K645" s="446"/>
      <c r="L645" s="448"/>
      <c r="N645" s="606" t="str">
        <f>_xlfn.IFNA(VLOOKUP(H645,Checks!$L$4:$L$15,1,FALSE),IF(H645="","",1))</f>
        <v/>
      </c>
    </row>
    <row r="646" spans="1:14" ht="15" customHeight="1">
      <c r="A646" s="626">
        <f t="shared" si="18"/>
        <v>639</v>
      </c>
      <c r="B646" s="626">
        <f t="shared" si="19"/>
        <v>0</v>
      </c>
      <c r="C646" s="448"/>
      <c r="D646" s="448"/>
      <c r="E646" s="516"/>
      <c r="F646" s="446"/>
      <c r="G646" s="446"/>
      <c r="H646" s="448"/>
      <c r="I646" s="455">
        <v>0</v>
      </c>
      <c r="J646" s="452">
        <v>0</v>
      </c>
      <c r="K646" s="446"/>
      <c r="L646" s="448"/>
      <c r="N646" s="606" t="str">
        <f>_xlfn.IFNA(VLOOKUP(H646,Checks!$L$4:$L$15,1,FALSE),IF(H646="","",1))</f>
        <v/>
      </c>
    </row>
    <row r="647" spans="1:14" ht="15" customHeight="1">
      <c r="A647" s="626">
        <f t="shared" si="18"/>
        <v>640</v>
      </c>
      <c r="B647" s="626">
        <f t="shared" si="19"/>
        <v>0</v>
      </c>
      <c r="C647" s="448"/>
      <c r="D647" s="448"/>
      <c r="E647" s="516"/>
      <c r="F647" s="446"/>
      <c r="G647" s="446"/>
      <c r="H647" s="448"/>
      <c r="I647" s="455">
        <v>0</v>
      </c>
      <c r="J647" s="452">
        <v>0</v>
      </c>
      <c r="K647" s="446"/>
      <c r="L647" s="448"/>
      <c r="N647" s="606" t="str">
        <f>_xlfn.IFNA(VLOOKUP(H647,Checks!$L$4:$L$15,1,FALSE),IF(H647="","",1))</f>
        <v/>
      </c>
    </row>
    <row r="648" spans="1:14" ht="15" customHeight="1">
      <c r="A648" s="626">
        <f t="shared" si="18"/>
        <v>641</v>
      </c>
      <c r="B648" s="626">
        <f t="shared" si="19"/>
        <v>0</v>
      </c>
      <c r="C648" s="448"/>
      <c r="D648" s="448"/>
      <c r="E648" s="516"/>
      <c r="F648" s="446"/>
      <c r="G648" s="446"/>
      <c r="H648" s="448"/>
      <c r="I648" s="455">
        <v>0</v>
      </c>
      <c r="J648" s="452">
        <v>0</v>
      </c>
      <c r="K648" s="446"/>
      <c r="L648" s="448"/>
      <c r="N648" s="606" t="str">
        <f>_xlfn.IFNA(VLOOKUP(H648,Checks!$L$4:$L$15,1,FALSE),IF(H648="","",1))</f>
        <v/>
      </c>
    </row>
    <row r="649" spans="1:14" ht="15" customHeight="1">
      <c r="A649" s="626">
        <f t="shared" si="18"/>
        <v>642</v>
      </c>
      <c r="B649" s="626">
        <f t="shared" si="19"/>
        <v>0</v>
      </c>
      <c r="C649" s="448"/>
      <c r="D649" s="448"/>
      <c r="E649" s="516"/>
      <c r="F649" s="446"/>
      <c r="G649" s="446"/>
      <c r="H649" s="448"/>
      <c r="I649" s="455">
        <v>0</v>
      </c>
      <c r="J649" s="452">
        <v>0</v>
      </c>
      <c r="K649" s="446"/>
      <c r="L649" s="448"/>
      <c r="N649" s="606" t="str">
        <f>_xlfn.IFNA(VLOOKUP(H649,Checks!$L$4:$L$15,1,FALSE),IF(H649="","",1))</f>
        <v/>
      </c>
    </row>
    <row r="650" spans="1:14" ht="15" customHeight="1">
      <c r="A650" s="626">
        <f t="shared" ref="A650:A713" si="20">A649+1</f>
        <v>643</v>
      </c>
      <c r="B650" s="626">
        <f t="shared" ref="B650:B713" si="21">$B$8</f>
        <v>0</v>
      </c>
      <c r="C650" s="448"/>
      <c r="D650" s="448"/>
      <c r="E650" s="516"/>
      <c r="F650" s="446"/>
      <c r="G650" s="446"/>
      <c r="H650" s="448"/>
      <c r="I650" s="455">
        <v>0</v>
      </c>
      <c r="J650" s="452">
        <v>0</v>
      </c>
      <c r="K650" s="446"/>
      <c r="L650" s="448"/>
      <c r="N650" s="606" t="str">
        <f>_xlfn.IFNA(VLOOKUP(H650,Checks!$L$4:$L$15,1,FALSE),IF(H650="","",1))</f>
        <v/>
      </c>
    </row>
    <row r="651" spans="1:14" ht="15" customHeight="1">
      <c r="A651" s="626">
        <f t="shared" si="20"/>
        <v>644</v>
      </c>
      <c r="B651" s="626">
        <f t="shared" si="21"/>
        <v>0</v>
      </c>
      <c r="C651" s="448"/>
      <c r="D651" s="448"/>
      <c r="E651" s="516"/>
      <c r="F651" s="446"/>
      <c r="G651" s="446"/>
      <c r="H651" s="448"/>
      <c r="I651" s="455">
        <v>0</v>
      </c>
      <c r="J651" s="452">
        <v>0</v>
      </c>
      <c r="K651" s="446"/>
      <c r="L651" s="448"/>
      <c r="N651" s="606" t="str">
        <f>_xlfn.IFNA(VLOOKUP(H651,Checks!$L$4:$L$15,1,FALSE),IF(H651="","",1))</f>
        <v/>
      </c>
    </row>
    <row r="652" spans="1:14" ht="15" customHeight="1">
      <c r="A652" s="626">
        <f t="shared" si="20"/>
        <v>645</v>
      </c>
      <c r="B652" s="626">
        <f t="shared" si="21"/>
        <v>0</v>
      </c>
      <c r="C652" s="448"/>
      <c r="D652" s="448"/>
      <c r="E652" s="516"/>
      <c r="F652" s="446"/>
      <c r="G652" s="446"/>
      <c r="H652" s="448"/>
      <c r="I652" s="455">
        <v>0</v>
      </c>
      <c r="J652" s="452">
        <v>0</v>
      </c>
      <c r="K652" s="446"/>
      <c r="L652" s="448"/>
      <c r="N652" s="606" t="str">
        <f>_xlfn.IFNA(VLOOKUP(H652,Checks!$L$4:$L$15,1,FALSE),IF(H652="","",1))</f>
        <v/>
      </c>
    </row>
    <row r="653" spans="1:14" ht="15" customHeight="1">
      <c r="A653" s="626">
        <f t="shared" si="20"/>
        <v>646</v>
      </c>
      <c r="B653" s="626">
        <f t="shared" si="21"/>
        <v>0</v>
      </c>
      <c r="C653" s="448"/>
      <c r="D653" s="448"/>
      <c r="E653" s="516"/>
      <c r="F653" s="446"/>
      <c r="G653" s="446"/>
      <c r="H653" s="448"/>
      <c r="I653" s="455">
        <v>0</v>
      </c>
      <c r="J653" s="452">
        <v>0</v>
      </c>
      <c r="K653" s="446"/>
      <c r="L653" s="448"/>
      <c r="N653" s="606" t="str">
        <f>_xlfn.IFNA(VLOOKUP(H653,Checks!$L$4:$L$15,1,FALSE),IF(H653="","",1))</f>
        <v/>
      </c>
    </row>
    <row r="654" spans="1:14" ht="15" customHeight="1">
      <c r="A654" s="626">
        <f t="shared" si="20"/>
        <v>647</v>
      </c>
      <c r="B654" s="626">
        <f t="shared" si="21"/>
        <v>0</v>
      </c>
      <c r="C654" s="448"/>
      <c r="D654" s="448"/>
      <c r="E654" s="516"/>
      <c r="F654" s="446"/>
      <c r="G654" s="446"/>
      <c r="H654" s="448"/>
      <c r="I654" s="455">
        <v>0</v>
      </c>
      <c r="J654" s="452">
        <v>0</v>
      </c>
      <c r="K654" s="446"/>
      <c r="L654" s="448"/>
      <c r="N654" s="606" t="str">
        <f>_xlfn.IFNA(VLOOKUP(H654,Checks!$L$4:$L$15,1,FALSE),IF(H654="","",1))</f>
        <v/>
      </c>
    </row>
    <row r="655" spans="1:14" ht="15" customHeight="1">
      <c r="A655" s="626">
        <f t="shared" si="20"/>
        <v>648</v>
      </c>
      <c r="B655" s="626">
        <f t="shared" si="21"/>
        <v>0</v>
      </c>
      <c r="C655" s="448"/>
      <c r="D655" s="448"/>
      <c r="E655" s="516"/>
      <c r="F655" s="446"/>
      <c r="G655" s="446"/>
      <c r="H655" s="448"/>
      <c r="I655" s="455">
        <v>0</v>
      </c>
      <c r="J655" s="452">
        <v>0</v>
      </c>
      <c r="K655" s="446"/>
      <c r="L655" s="448"/>
      <c r="N655" s="606" t="str">
        <f>_xlfn.IFNA(VLOOKUP(H655,Checks!$L$4:$L$15,1,FALSE),IF(H655="","",1))</f>
        <v/>
      </c>
    </row>
    <row r="656" spans="1:14" ht="15" customHeight="1">
      <c r="A656" s="626">
        <f t="shared" si="20"/>
        <v>649</v>
      </c>
      <c r="B656" s="626">
        <f t="shared" si="21"/>
        <v>0</v>
      </c>
      <c r="C656" s="448"/>
      <c r="D656" s="448"/>
      <c r="E656" s="516"/>
      <c r="F656" s="446"/>
      <c r="G656" s="446"/>
      <c r="H656" s="448"/>
      <c r="I656" s="455">
        <v>0</v>
      </c>
      <c r="J656" s="452">
        <v>0</v>
      </c>
      <c r="K656" s="446"/>
      <c r="L656" s="448"/>
      <c r="N656" s="606" t="str">
        <f>_xlfn.IFNA(VLOOKUP(H656,Checks!$L$4:$L$15,1,FALSE),IF(H656="","",1))</f>
        <v/>
      </c>
    </row>
    <row r="657" spans="1:14" ht="15" customHeight="1">
      <c r="A657" s="626">
        <f t="shared" si="20"/>
        <v>650</v>
      </c>
      <c r="B657" s="626">
        <f t="shared" si="21"/>
        <v>0</v>
      </c>
      <c r="C657" s="448"/>
      <c r="D657" s="448"/>
      <c r="E657" s="516"/>
      <c r="F657" s="446"/>
      <c r="G657" s="446"/>
      <c r="H657" s="448"/>
      <c r="I657" s="455">
        <v>0</v>
      </c>
      <c r="J657" s="452">
        <v>0</v>
      </c>
      <c r="K657" s="446"/>
      <c r="L657" s="448"/>
      <c r="N657" s="606" t="str">
        <f>_xlfn.IFNA(VLOOKUP(H657,Checks!$L$4:$L$15,1,FALSE),IF(H657="","",1))</f>
        <v/>
      </c>
    </row>
    <row r="658" spans="1:14" s="607" customFormat="1">
      <c r="A658" s="626">
        <f t="shared" si="20"/>
        <v>651</v>
      </c>
      <c r="B658" s="626">
        <f t="shared" si="21"/>
        <v>0</v>
      </c>
      <c r="C658" s="448"/>
      <c r="D658" s="448"/>
      <c r="E658" s="516"/>
      <c r="F658" s="446"/>
      <c r="G658" s="446"/>
      <c r="H658" s="448"/>
      <c r="I658" s="455">
        <v>0</v>
      </c>
      <c r="J658" s="452">
        <v>0</v>
      </c>
      <c r="K658" s="446"/>
      <c r="L658" s="448"/>
      <c r="N658" s="606" t="str">
        <f>_xlfn.IFNA(VLOOKUP(H658,Checks!$L$4:$L$15,1,FALSE),IF(H658="","",1))</f>
        <v/>
      </c>
    </row>
    <row r="659" spans="1:14">
      <c r="A659" s="626">
        <f t="shared" si="20"/>
        <v>652</v>
      </c>
      <c r="B659" s="626">
        <f t="shared" si="21"/>
        <v>0</v>
      </c>
      <c r="C659" s="448"/>
      <c r="D659" s="448"/>
      <c r="E659" s="516"/>
      <c r="F659" s="446"/>
      <c r="G659" s="446"/>
      <c r="H659" s="448"/>
      <c r="I659" s="455">
        <v>0</v>
      </c>
      <c r="J659" s="452">
        <v>0</v>
      </c>
      <c r="K659" s="446"/>
      <c r="L659" s="448"/>
      <c r="N659" s="606" t="str">
        <f>_xlfn.IFNA(VLOOKUP(H659,Checks!$L$4:$L$15,1,FALSE),IF(H659="","",1))</f>
        <v/>
      </c>
    </row>
    <row r="660" spans="1:14">
      <c r="A660" s="626">
        <f t="shared" si="20"/>
        <v>653</v>
      </c>
      <c r="B660" s="626">
        <f t="shared" si="21"/>
        <v>0</v>
      </c>
      <c r="C660" s="448"/>
      <c r="D660" s="448"/>
      <c r="E660" s="516"/>
      <c r="F660" s="446"/>
      <c r="G660" s="446"/>
      <c r="H660" s="448"/>
      <c r="I660" s="455">
        <v>0</v>
      </c>
      <c r="J660" s="452">
        <v>0</v>
      </c>
      <c r="K660" s="446"/>
      <c r="L660" s="448"/>
      <c r="N660" s="606" t="str">
        <f>_xlfn.IFNA(VLOOKUP(H660,Checks!$L$4:$L$15,1,FALSE),IF(H660="","",1))</f>
        <v/>
      </c>
    </row>
    <row r="661" spans="1:14">
      <c r="A661" s="626">
        <f t="shared" si="20"/>
        <v>654</v>
      </c>
      <c r="B661" s="626">
        <f t="shared" si="21"/>
        <v>0</v>
      </c>
      <c r="C661" s="448"/>
      <c r="D661" s="448"/>
      <c r="E661" s="516"/>
      <c r="F661" s="446"/>
      <c r="G661" s="446"/>
      <c r="H661" s="448"/>
      <c r="I661" s="455">
        <v>0</v>
      </c>
      <c r="J661" s="452">
        <v>0</v>
      </c>
      <c r="K661" s="446"/>
      <c r="L661" s="448"/>
      <c r="N661" s="606" t="str">
        <f>_xlfn.IFNA(VLOOKUP(H661,Checks!$L$4:$L$15,1,FALSE),IF(H661="","",1))</f>
        <v/>
      </c>
    </row>
    <row r="662" spans="1:14">
      <c r="A662" s="626">
        <f t="shared" si="20"/>
        <v>655</v>
      </c>
      <c r="B662" s="626">
        <f t="shared" si="21"/>
        <v>0</v>
      </c>
      <c r="C662" s="448"/>
      <c r="D662" s="448"/>
      <c r="E662" s="516"/>
      <c r="F662" s="446"/>
      <c r="G662" s="446"/>
      <c r="H662" s="448"/>
      <c r="I662" s="455">
        <v>0</v>
      </c>
      <c r="J662" s="452">
        <v>0</v>
      </c>
      <c r="K662" s="446"/>
      <c r="L662" s="448"/>
      <c r="N662" s="606" t="str">
        <f>_xlfn.IFNA(VLOOKUP(H662,Checks!$L$4:$L$15,1,FALSE),IF(H662="","",1))</f>
        <v/>
      </c>
    </row>
    <row r="663" spans="1:14">
      <c r="A663" s="626">
        <f t="shared" si="20"/>
        <v>656</v>
      </c>
      <c r="B663" s="626">
        <f t="shared" si="21"/>
        <v>0</v>
      </c>
      <c r="C663" s="448"/>
      <c r="D663" s="448"/>
      <c r="E663" s="516"/>
      <c r="F663" s="446"/>
      <c r="G663" s="446"/>
      <c r="H663" s="448"/>
      <c r="I663" s="455">
        <v>0</v>
      </c>
      <c r="J663" s="452">
        <v>0</v>
      </c>
      <c r="K663" s="446"/>
      <c r="L663" s="448"/>
      <c r="N663" s="606" t="str">
        <f>_xlfn.IFNA(VLOOKUP(H663,Checks!$L$4:$L$15,1,FALSE),IF(H663="","",1))</f>
        <v/>
      </c>
    </row>
    <row r="664" spans="1:14">
      <c r="A664" s="626">
        <f t="shared" si="20"/>
        <v>657</v>
      </c>
      <c r="B664" s="626">
        <f t="shared" si="21"/>
        <v>0</v>
      </c>
      <c r="C664" s="448"/>
      <c r="D664" s="448"/>
      <c r="E664" s="516"/>
      <c r="F664" s="446"/>
      <c r="G664" s="446"/>
      <c r="H664" s="448"/>
      <c r="I664" s="455">
        <v>0</v>
      </c>
      <c r="J664" s="452">
        <v>0</v>
      </c>
      <c r="K664" s="446"/>
      <c r="L664" s="448"/>
      <c r="N664" s="606" t="str">
        <f>_xlfn.IFNA(VLOOKUP(H664,Checks!$L$4:$L$15,1,FALSE),IF(H664="","",1))</f>
        <v/>
      </c>
    </row>
    <row r="665" spans="1:14">
      <c r="A665" s="626">
        <f t="shared" si="20"/>
        <v>658</v>
      </c>
      <c r="B665" s="626">
        <f t="shared" si="21"/>
        <v>0</v>
      </c>
      <c r="C665" s="448"/>
      <c r="D665" s="448"/>
      <c r="E665" s="516"/>
      <c r="F665" s="446"/>
      <c r="G665" s="446"/>
      <c r="H665" s="448"/>
      <c r="I665" s="455">
        <v>0</v>
      </c>
      <c r="J665" s="452">
        <v>0</v>
      </c>
      <c r="K665" s="446"/>
      <c r="L665" s="448"/>
      <c r="N665" s="606" t="str">
        <f>_xlfn.IFNA(VLOOKUP(H665,Checks!$L$4:$L$15,1,FALSE),IF(H665="","",1))</f>
        <v/>
      </c>
    </row>
    <row r="666" spans="1:14">
      <c r="A666" s="626">
        <f t="shared" si="20"/>
        <v>659</v>
      </c>
      <c r="B666" s="626">
        <f t="shared" si="21"/>
        <v>0</v>
      </c>
      <c r="C666" s="448"/>
      <c r="D666" s="448"/>
      <c r="E666" s="516"/>
      <c r="F666" s="446"/>
      <c r="G666" s="446"/>
      <c r="H666" s="448"/>
      <c r="I666" s="455">
        <v>0</v>
      </c>
      <c r="J666" s="452">
        <v>0</v>
      </c>
      <c r="K666" s="446"/>
      <c r="L666" s="448"/>
      <c r="N666" s="606" t="str">
        <f>_xlfn.IFNA(VLOOKUP(H666,Checks!$L$4:$L$15,1,FALSE),IF(H666="","",1))</f>
        <v/>
      </c>
    </row>
    <row r="667" spans="1:14">
      <c r="A667" s="626">
        <f t="shared" si="20"/>
        <v>660</v>
      </c>
      <c r="B667" s="626">
        <f t="shared" si="21"/>
        <v>0</v>
      </c>
      <c r="C667" s="448"/>
      <c r="D667" s="448"/>
      <c r="E667" s="516"/>
      <c r="F667" s="446"/>
      <c r="G667" s="446"/>
      <c r="H667" s="448"/>
      <c r="I667" s="455">
        <v>0</v>
      </c>
      <c r="J667" s="452">
        <v>0</v>
      </c>
      <c r="K667" s="446"/>
      <c r="L667" s="448"/>
      <c r="N667" s="606" t="str">
        <f>_xlfn.IFNA(VLOOKUP(H667,Checks!$L$4:$L$15,1,FALSE),IF(H667="","",1))</f>
        <v/>
      </c>
    </row>
    <row r="668" spans="1:14">
      <c r="A668" s="626">
        <f t="shared" si="20"/>
        <v>661</v>
      </c>
      <c r="B668" s="626">
        <f t="shared" si="21"/>
        <v>0</v>
      </c>
      <c r="C668" s="448"/>
      <c r="D668" s="448"/>
      <c r="E668" s="516"/>
      <c r="F668" s="446"/>
      <c r="G668" s="446"/>
      <c r="H668" s="448"/>
      <c r="I668" s="455">
        <v>0</v>
      </c>
      <c r="J668" s="452">
        <v>0</v>
      </c>
      <c r="K668" s="446"/>
      <c r="L668" s="448"/>
      <c r="N668" s="606" t="str">
        <f>_xlfn.IFNA(VLOOKUP(H668,Checks!$L$4:$L$15,1,FALSE),IF(H668="","",1))</f>
        <v/>
      </c>
    </row>
    <row r="669" spans="1:14">
      <c r="A669" s="626">
        <f t="shared" si="20"/>
        <v>662</v>
      </c>
      <c r="B669" s="626">
        <f t="shared" si="21"/>
        <v>0</v>
      </c>
      <c r="C669" s="448"/>
      <c r="D669" s="448"/>
      <c r="E669" s="516"/>
      <c r="F669" s="446"/>
      <c r="G669" s="446"/>
      <c r="H669" s="448"/>
      <c r="I669" s="455">
        <v>0</v>
      </c>
      <c r="J669" s="452">
        <v>0</v>
      </c>
      <c r="K669" s="446"/>
      <c r="L669" s="448"/>
      <c r="N669" s="606" t="str">
        <f>_xlfn.IFNA(VLOOKUP(H669,Checks!$L$4:$L$15,1,FALSE),IF(H669="","",1))</f>
        <v/>
      </c>
    </row>
    <row r="670" spans="1:14">
      <c r="A670" s="626">
        <f t="shared" si="20"/>
        <v>663</v>
      </c>
      <c r="B670" s="626">
        <f t="shared" si="21"/>
        <v>0</v>
      </c>
      <c r="C670" s="448"/>
      <c r="D670" s="448"/>
      <c r="E670" s="516"/>
      <c r="F670" s="446"/>
      <c r="G670" s="446"/>
      <c r="H670" s="448"/>
      <c r="I670" s="455">
        <v>0</v>
      </c>
      <c r="J670" s="452">
        <v>0</v>
      </c>
      <c r="K670" s="446"/>
      <c r="L670" s="448"/>
      <c r="N670" s="606" t="str">
        <f>_xlfn.IFNA(VLOOKUP(H670,Checks!$L$4:$L$15,1,FALSE),IF(H670="","",1))</f>
        <v/>
      </c>
    </row>
    <row r="671" spans="1:14">
      <c r="A671" s="626">
        <f t="shared" si="20"/>
        <v>664</v>
      </c>
      <c r="B671" s="626">
        <f t="shared" si="21"/>
        <v>0</v>
      </c>
      <c r="C671" s="448"/>
      <c r="D671" s="448"/>
      <c r="E671" s="516"/>
      <c r="F671" s="446"/>
      <c r="G671" s="446"/>
      <c r="H671" s="448"/>
      <c r="I671" s="455">
        <v>0</v>
      </c>
      <c r="J671" s="452">
        <v>0</v>
      </c>
      <c r="K671" s="446"/>
      <c r="L671" s="448"/>
      <c r="N671" s="606" t="str">
        <f>_xlfn.IFNA(VLOOKUP(H671,Checks!$L$4:$L$15,1,FALSE),IF(H671="","",1))</f>
        <v/>
      </c>
    </row>
    <row r="672" spans="1:14">
      <c r="A672" s="626">
        <f t="shared" si="20"/>
        <v>665</v>
      </c>
      <c r="B672" s="626">
        <f t="shared" si="21"/>
        <v>0</v>
      </c>
      <c r="C672" s="448"/>
      <c r="D672" s="448"/>
      <c r="E672" s="516"/>
      <c r="F672" s="446"/>
      <c r="G672" s="446"/>
      <c r="H672" s="448"/>
      <c r="I672" s="455">
        <v>0</v>
      </c>
      <c r="J672" s="452">
        <v>0</v>
      </c>
      <c r="K672" s="446"/>
      <c r="L672" s="448"/>
      <c r="N672" s="606" t="str">
        <f>_xlfn.IFNA(VLOOKUP(H672,Checks!$L$4:$L$15,1,FALSE),IF(H672="","",1))</f>
        <v/>
      </c>
    </row>
    <row r="673" spans="1:14">
      <c r="A673" s="626">
        <f t="shared" si="20"/>
        <v>666</v>
      </c>
      <c r="B673" s="626">
        <f t="shared" si="21"/>
        <v>0</v>
      </c>
      <c r="C673" s="448"/>
      <c r="D673" s="448"/>
      <c r="E673" s="516"/>
      <c r="F673" s="446"/>
      <c r="G673" s="446"/>
      <c r="H673" s="448"/>
      <c r="I673" s="455">
        <v>0</v>
      </c>
      <c r="J673" s="452">
        <v>0</v>
      </c>
      <c r="K673" s="446"/>
      <c r="L673" s="448"/>
      <c r="N673" s="606" t="str">
        <f>_xlfn.IFNA(VLOOKUP(H673,Checks!$L$4:$L$15,1,FALSE),IF(H673="","",1))</f>
        <v/>
      </c>
    </row>
    <row r="674" spans="1:14">
      <c r="A674" s="626">
        <f t="shared" si="20"/>
        <v>667</v>
      </c>
      <c r="B674" s="626">
        <f t="shared" si="21"/>
        <v>0</v>
      </c>
      <c r="C674" s="448"/>
      <c r="D674" s="448"/>
      <c r="E674" s="516"/>
      <c r="F674" s="446"/>
      <c r="G674" s="446"/>
      <c r="H674" s="448"/>
      <c r="I674" s="455">
        <v>0</v>
      </c>
      <c r="J674" s="452">
        <v>0</v>
      </c>
      <c r="K674" s="446"/>
      <c r="L674" s="448"/>
      <c r="N674" s="606" t="str">
        <f>_xlfn.IFNA(VLOOKUP(H674,Checks!$L$4:$L$15,1,FALSE),IF(H674="","",1))</f>
        <v/>
      </c>
    </row>
    <row r="675" spans="1:14">
      <c r="A675" s="626">
        <f t="shared" si="20"/>
        <v>668</v>
      </c>
      <c r="B675" s="626">
        <f t="shared" si="21"/>
        <v>0</v>
      </c>
      <c r="C675" s="448"/>
      <c r="D675" s="448"/>
      <c r="E675" s="516"/>
      <c r="F675" s="446"/>
      <c r="G675" s="446"/>
      <c r="H675" s="448"/>
      <c r="I675" s="455">
        <v>0</v>
      </c>
      <c r="J675" s="452">
        <v>0</v>
      </c>
      <c r="K675" s="446"/>
      <c r="L675" s="448"/>
      <c r="N675" s="606" t="str">
        <f>_xlfn.IFNA(VLOOKUP(H675,Checks!$L$4:$L$15,1,FALSE),IF(H675="","",1))</f>
        <v/>
      </c>
    </row>
    <row r="676" spans="1:14">
      <c r="A676" s="626">
        <f t="shared" si="20"/>
        <v>669</v>
      </c>
      <c r="B676" s="626">
        <f t="shared" si="21"/>
        <v>0</v>
      </c>
      <c r="C676" s="448"/>
      <c r="D676" s="448"/>
      <c r="E676" s="516"/>
      <c r="F676" s="446"/>
      <c r="G676" s="446"/>
      <c r="H676" s="448"/>
      <c r="I676" s="455">
        <v>0</v>
      </c>
      <c r="J676" s="452">
        <v>0</v>
      </c>
      <c r="K676" s="446"/>
      <c r="L676" s="448"/>
      <c r="N676" s="606" t="str">
        <f>_xlfn.IFNA(VLOOKUP(H676,Checks!$L$4:$L$15,1,FALSE),IF(H676="","",1))</f>
        <v/>
      </c>
    </row>
    <row r="677" spans="1:14">
      <c r="A677" s="626">
        <f t="shared" si="20"/>
        <v>670</v>
      </c>
      <c r="B677" s="626">
        <f t="shared" si="21"/>
        <v>0</v>
      </c>
      <c r="C677" s="448"/>
      <c r="D677" s="448"/>
      <c r="E677" s="516"/>
      <c r="F677" s="446"/>
      <c r="G677" s="446"/>
      <c r="H677" s="448"/>
      <c r="I677" s="455">
        <v>0</v>
      </c>
      <c r="J677" s="452">
        <v>0</v>
      </c>
      <c r="K677" s="446"/>
      <c r="L677" s="448"/>
      <c r="N677" s="606" t="str">
        <f>_xlfn.IFNA(VLOOKUP(H677,Checks!$L$4:$L$15,1,FALSE),IF(H677="","",1))</f>
        <v/>
      </c>
    </row>
    <row r="678" spans="1:14">
      <c r="A678" s="626">
        <f t="shared" si="20"/>
        <v>671</v>
      </c>
      <c r="B678" s="626">
        <f t="shared" si="21"/>
        <v>0</v>
      </c>
      <c r="C678" s="448"/>
      <c r="D678" s="448"/>
      <c r="E678" s="516"/>
      <c r="F678" s="446"/>
      <c r="G678" s="446"/>
      <c r="H678" s="448"/>
      <c r="I678" s="455">
        <v>0</v>
      </c>
      <c r="J678" s="452">
        <v>0</v>
      </c>
      <c r="K678" s="446"/>
      <c r="L678" s="448"/>
      <c r="N678" s="606" t="str">
        <f>_xlfn.IFNA(VLOOKUP(H678,Checks!$L$4:$L$15,1,FALSE),IF(H678="","",1))</f>
        <v/>
      </c>
    </row>
    <row r="679" spans="1:14">
      <c r="A679" s="626">
        <f t="shared" si="20"/>
        <v>672</v>
      </c>
      <c r="B679" s="626">
        <f t="shared" si="21"/>
        <v>0</v>
      </c>
      <c r="C679" s="448"/>
      <c r="D679" s="448"/>
      <c r="E679" s="516"/>
      <c r="F679" s="446"/>
      <c r="G679" s="446"/>
      <c r="H679" s="448"/>
      <c r="I679" s="455">
        <v>0</v>
      </c>
      <c r="J679" s="452">
        <v>0</v>
      </c>
      <c r="K679" s="446"/>
      <c r="L679" s="448"/>
      <c r="N679" s="606" t="str">
        <f>_xlfn.IFNA(VLOOKUP(H679,Checks!$L$4:$L$15,1,FALSE),IF(H679="","",1))</f>
        <v/>
      </c>
    </row>
    <row r="680" spans="1:14">
      <c r="A680" s="626">
        <f t="shared" si="20"/>
        <v>673</v>
      </c>
      <c r="B680" s="626">
        <f t="shared" si="21"/>
        <v>0</v>
      </c>
      <c r="C680" s="448"/>
      <c r="D680" s="448"/>
      <c r="E680" s="516"/>
      <c r="F680" s="446"/>
      <c r="G680" s="446"/>
      <c r="H680" s="448"/>
      <c r="I680" s="455">
        <v>0</v>
      </c>
      <c r="J680" s="452">
        <v>0</v>
      </c>
      <c r="K680" s="446"/>
      <c r="L680" s="448"/>
      <c r="N680" s="606" t="str">
        <f>_xlfn.IFNA(VLOOKUP(H680,Checks!$L$4:$L$15,1,FALSE),IF(H680="","",1))</f>
        <v/>
      </c>
    </row>
    <row r="681" spans="1:14">
      <c r="A681" s="626">
        <f t="shared" si="20"/>
        <v>674</v>
      </c>
      <c r="B681" s="626">
        <f t="shared" si="21"/>
        <v>0</v>
      </c>
      <c r="C681" s="448"/>
      <c r="D681" s="448"/>
      <c r="E681" s="516"/>
      <c r="F681" s="446"/>
      <c r="G681" s="446"/>
      <c r="H681" s="448"/>
      <c r="I681" s="455">
        <v>0</v>
      </c>
      <c r="J681" s="452">
        <v>0</v>
      </c>
      <c r="K681" s="446"/>
      <c r="L681" s="448"/>
      <c r="N681" s="606" t="str">
        <f>_xlfn.IFNA(VLOOKUP(H681,Checks!$L$4:$L$15,1,FALSE),IF(H681="","",1))</f>
        <v/>
      </c>
    </row>
    <row r="682" spans="1:14">
      <c r="A682" s="626">
        <f t="shared" si="20"/>
        <v>675</v>
      </c>
      <c r="B682" s="626">
        <f t="shared" si="21"/>
        <v>0</v>
      </c>
      <c r="C682" s="448"/>
      <c r="D682" s="448"/>
      <c r="E682" s="516"/>
      <c r="F682" s="446"/>
      <c r="G682" s="446"/>
      <c r="H682" s="448"/>
      <c r="I682" s="455">
        <v>0</v>
      </c>
      <c r="J682" s="452">
        <v>0</v>
      </c>
      <c r="K682" s="446"/>
      <c r="L682" s="448"/>
      <c r="N682" s="606" t="str">
        <f>_xlfn.IFNA(VLOOKUP(H682,Checks!$L$4:$L$15,1,FALSE),IF(H682="","",1))</f>
        <v/>
      </c>
    </row>
    <row r="683" spans="1:14">
      <c r="A683" s="626">
        <f t="shared" si="20"/>
        <v>676</v>
      </c>
      <c r="B683" s="626">
        <f t="shared" si="21"/>
        <v>0</v>
      </c>
      <c r="C683" s="448"/>
      <c r="D683" s="448"/>
      <c r="E683" s="516"/>
      <c r="F683" s="446"/>
      <c r="G683" s="446"/>
      <c r="H683" s="448"/>
      <c r="I683" s="455">
        <v>0</v>
      </c>
      <c r="J683" s="452">
        <v>0</v>
      </c>
      <c r="K683" s="446"/>
      <c r="L683" s="448"/>
      <c r="N683" s="606" t="str">
        <f>_xlfn.IFNA(VLOOKUP(H683,Checks!$L$4:$L$15,1,FALSE),IF(H683="","",1))</f>
        <v/>
      </c>
    </row>
    <row r="684" spans="1:14">
      <c r="A684" s="626">
        <f t="shared" si="20"/>
        <v>677</v>
      </c>
      <c r="B684" s="626">
        <f t="shared" si="21"/>
        <v>0</v>
      </c>
      <c r="C684" s="448"/>
      <c r="D684" s="448"/>
      <c r="E684" s="516"/>
      <c r="F684" s="446"/>
      <c r="G684" s="446"/>
      <c r="H684" s="448"/>
      <c r="I684" s="455">
        <v>0</v>
      </c>
      <c r="J684" s="452">
        <v>0</v>
      </c>
      <c r="K684" s="446"/>
      <c r="L684" s="448"/>
      <c r="N684" s="606" t="str">
        <f>_xlfn.IFNA(VLOOKUP(H684,Checks!$L$4:$L$15,1,FALSE),IF(H684="","",1))</f>
        <v/>
      </c>
    </row>
    <row r="685" spans="1:14">
      <c r="A685" s="626">
        <f t="shared" si="20"/>
        <v>678</v>
      </c>
      <c r="B685" s="626">
        <f t="shared" si="21"/>
        <v>0</v>
      </c>
      <c r="C685" s="448"/>
      <c r="D685" s="448"/>
      <c r="E685" s="516"/>
      <c r="F685" s="446"/>
      <c r="G685" s="446"/>
      <c r="H685" s="448"/>
      <c r="I685" s="455">
        <v>0</v>
      </c>
      <c r="J685" s="452">
        <v>0</v>
      </c>
      <c r="K685" s="446"/>
      <c r="L685" s="448"/>
      <c r="N685" s="606" t="str">
        <f>_xlfn.IFNA(VLOOKUP(H685,Checks!$L$4:$L$15,1,FALSE),IF(H685="","",1))</f>
        <v/>
      </c>
    </row>
    <row r="686" spans="1:14">
      <c r="A686" s="626">
        <f t="shared" si="20"/>
        <v>679</v>
      </c>
      <c r="B686" s="626">
        <f t="shared" si="21"/>
        <v>0</v>
      </c>
      <c r="C686" s="448"/>
      <c r="D686" s="448"/>
      <c r="E686" s="516"/>
      <c r="F686" s="446"/>
      <c r="G686" s="446"/>
      <c r="H686" s="448"/>
      <c r="I686" s="455">
        <v>0</v>
      </c>
      <c r="J686" s="452">
        <v>0</v>
      </c>
      <c r="K686" s="446"/>
      <c r="L686" s="448"/>
      <c r="N686" s="606" t="str">
        <f>_xlfn.IFNA(VLOOKUP(H686,Checks!$L$4:$L$15,1,FALSE),IF(H686="","",1))</f>
        <v/>
      </c>
    </row>
    <row r="687" spans="1:14">
      <c r="A687" s="626">
        <f t="shared" si="20"/>
        <v>680</v>
      </c>
      <c r="B687" s="626">
        <f t="shared" si="21"/>
        <v>0</v>
      </c>
      <c r="C687" s="448"/>
      <c r="D687" s="448"/>
      <c r="E687" s="516"/>
      <c r="F687" s="446"/>
      <c r="G687" s="446"/>
      <c r="H687" s="448"/>
      <c r="I687" s="455">
        <v>0</v>
      </c>
      <c r="J687" s="452">
        <v>0</v>
      </c>
      <c r="K687" s="446"/>
      <c r="L687" s="448"/>
      <c r="N687" s="606" t="str">
        <f>_xlfn.IFNA(VLOOKUP(H687,Checks!$L$4:$L$15,1,FALSE),IF(H687="","",1))</f>
        <v/>
      </c>
    </row>
    <row r="688" spans="1:14">
      <c r="A688" s="626">
        <f t="shared" si="20"/>
        <v>681</v>
      </c>
      <c r="B688" s="626">
        <f t="shared" si="21"/>
        <v>0</v>
      </c>
      <c r="C688" s="448"/>
      <c r="D688" s="448"/>
      <c r="E688" s="516"/>
      <c r="F688" s="446"/>
      <c r="G688" s="446"/>
      <c r="H688" s="448"/>
      <c r="I688" s="455">
        <v>0</v>
      </c>
      <c r="J688" s="452">
        <v>0</v>
      </c>
      <c r="K688" s="446"/>
      <c r="L688" s="448"/>
      <c r="N688" s="606" t="str">
        <f>_xlfn.IFNA(VLOOKUP(H688,Checks!$L$4:$L$15,1,FALSE),IF(H688="","",1))</f>
        <v/>
      </c>
    </row>
    <row r="689" spans="1:14">
      <c r="A689" s="626">
        <f t="shared" si="20"/>
        <v>682</v>
      </c>
      <c r="B689" s="626">
        <f t="shared" si="21"/>
        <v>0</v>
      </c>
      <c r="C689" s="448"/>
      <c r="D689" s="448"/>
      <c r="E689" s="516"/>
      <c r="F689" s="446"/>
      <c r="G689" s="446"/>
      <c r="H689" s="448"/>
      <c r="I689" s="455">
        <v>0</v>
      </c>
      <c r="J689" s="452">
        <v>0</v>
      </c>
      <c r="K689" s="446"/>
      <c r="L689" s="448"/>
      <c r="N689" s="606" t="str">
        <f>_xlfn.IFNA(VLOOKUP(H689,Checks!$L$4:$L$15,1,FALSE),IF(H689="","",1))</f>
        <v/>
      </c>
    </row>
    <row r="690" spans="1:14">
      <c r="A690" s="626">
        <f t="shared" si="20"/>
        <v>683</v>
      </c>
      <c r="B690" s="626">
        <f t="shared" si="21"/>
        <v>0</v>
      </c>
      <c r="C690" s="448"/>
      <c r="D690" s="448"/>
      <c r="E690" s="516"/>
      <c r="F690" s="446"/>
      <c r="G690" s="446"/>
      <c r="H690" s="448"/>
      <c r="I690" s="455">
        <v>0</v>
      </c>
      <c r="J690" s="452">
        <v>0</v>
      </c>
      <c r="K690" s="446"/>
      <c r="L690" s="448"/>
      <c r="N690" s="606" t="str">
        <f>_xlfn.IFNA(VLOOKUP(H690,Checks!$L$4:$L$15,1,FALSE),IF(H690="","",1))</f>
        <v/>
      </c>
    </row>
    <row r="691" spans="1:14">
      <c r="A691" s="626">
        <f t="shared" si="20"/>
        <v>684</v>
      </c>
      <c r="B691" s="626">
        <f t="shared" si="21"/>
        <v>0</v>
      </c>
      <c r="C691" s="448"/>
      <c r="D691" s="448"/>
      <c r="E691" s="516"/>
      <c r="F691" s="446"/>
      <c r="G691" s="446"/>
      <c r="H691" s="448"/>
      <c r="I691" s="455">
        <v>0</v>
      </c>
      <c r="J691" s="452">
        <v>0</v>
      </c>
      <c r="K691" s="446"/>
      <c r="L691" s="448"/>
      <c r="N691" s="606" t="str">
        <f>_xlfn.IFNA(VLOOKUP(H691,Checks!$L$4:$L$15,1,FALSE),IF(H691="","",1))</f>
        <v/>
      </c>
    </row>
    <row r="692" spans="1:14">
      <c r="A692" s="626">
        <f t="shared" si="20"/>
        <v>685</v>
      </c>
      <c r="B692" s="626">
        <f t="shared" si="21"/>
        <v>0</v>
      </c>
      <c r="C692" s="448"/>
      <c r="D692" s="448"/>
      <c r="E692" s="516"/>
      <c r="F692" s="446"/>
      <c r="G692" s="446"/>
      <c r="H692" s="448"/>
      <c r="I692" s="455">
        <v>0</v>
      </c>
      <c r="J692" s="452">
        <v>0</v>
      </c>
      <c r="K692" s="446"/>
      <c r="L692" s="448"/>
      <c r="N692" s="606" t="str">
        <f>_xlfn.IFNA(VLOOKUP(H692,Checks!$L$4:$L$15,1,FALSE),IF(H692="","",1))</f>
        <v/>
      </c>
    </row>
    <row r="693" spans="1:14">
      <c r="A693" s="626">
        <f t="shared" si="20"/>
        <v>686</v>
      </c>
      <c r="B693" s="626">
        <f t="shared" si="21"/>
        <v>0</v>
      </c>
      <c r="C693" s="448"/>
      <c r="D693" s="448"/>
      <c r="E693" s="516"/>
      <c r="F693" s="446"/>
      <c r="G693" s="446"/>
      <c r="H693" s="448"/>
      <c r="I693" s="455">
        <v>0</v>
      </c>
      <c r="J693" s="452">
        <v>0</v>
      </c>
      <c r="K693" s="446"/>
      <c r="L693" s="448"/>
      <c r="N693" s="606" t="str">
        <f>_xlfn.IFNA(VLOOKUP(H693,Checks!$L$4:$L$15,1,FALSE),IF(H693="","",1))</f>
        <v/>
      </c>
    </row>
    <row r="694" spans="1:14">
      <c r="A694" s="626">
        <f t="shared" si="20"/>
        <v>687</v>
      </c>
      <c r="B694" s="626">
        <f t="shared" si="21"/>
        <v>0</v>
      </c>
      <c r="C694" s="448"/>
      <c r="D694" s="448"/>
      <c r="E694" s="516"/>
      <c r="F694" s="446"/>
      <c r="G694" s="446"/>
      <c r="H694" s="448"/>
      <c r="I694" s="455">
        <v>0</v>
      </c>
      <c r="J694" s="452">
        <v>0</v>
      </c>
      <c r="K694" s="446"/>
      <c r="L694" s="448"/>
      <c r="N694" s="606" t="str">
        <f>_xlfn.IFNA(VLOOKUP(H694,Checks!$L$4:$L$15,1,FALSE),IF(H694="","",1))</f>
        <v/>
      </c>
    </row>
    <row r="695" spans="1:14">
      <c r="A695" s="626">
        <f t="shared" si="20"/>
        <v>688</v>
      </c>
      <c r="B695" s="626">
        <f t="shared" si="21"/>
        <v>0</v>
      </c>
      <c r="C695" s="448"/>
      <c r="D695" s="448"/>
      <c r="E695" s="516"/>
      <c r="F695" s="446"/>
      <c r="G695" s="446"/>
      <c r="H695" s="448"/>
      <c r="I695" s="455">
        <v>0</v>
      </c>
      <c r="J695" s="452">
        <v>0</v>
      </c>
      <c r="K695" s="446"/>
      <c r="L695" s="448"/>
      <c r="N695" s="606" t="str">
        <f>_xlfn.IFNA(VLOOKUP(H695,Checks!$L$4:$L$15,1,FALSE),IF(H695="","",1))</f>
        <v/>
      </c>
    </row>
    <row r="696" spans="1:14">
      <c r="A696" s="626">
        <f t="shared" si="20"/>
        <v>689</v>
      </c>
      <c r="B696" s="626">
        <f t="shared" si="21"/>
        <v>0</v>
      </c>
      <c r="C696" s="448"/>
      <c r="D696" s="448"/>
      <c r="E696" s="516"/>
      <c r="F696" s="446"/>
      <c r="G696" s="446"/>
      <c r="H696" s="448"/>
      <c r="I696" s="455">
        <v>0</v>
      </c>
      <c r="J696" s="452">
        <v>0</v>
      </c>
      <c r="K696" s="446"/>
      <c r="L696" s="448"/>
      <c r="N696" s="606" t="str">
        <f>_xlfn.IFNA(VLOOKUP(H696,Checks!$L$4:$L$15,1,FALSE),IF(H696="","",1))</f>
        <v/>
      </c>
    </row>
    <row r="697" spans="1:14">
      <c r="A697" s="626">
        <f t="shared" si="20"/>
        <v>690</v>
      </c>
      <c r="B697" s="626">
        <f t="shared" si="21"/>
        <v>0</v>
      </c>
      <c r="C697" s="448"/>
      <c r="D697" s="448"/>
      <c r="E697" s="516"/>
      <c r="F697" s="446"/>
      <c r="G697" s="446"/>
      <c r="H697" s="448"/>
      <c r="I697" s="455">
        <v>0</v>
      </c>
      <c r="J697" s="452">
        <v>0</v>
      </c>
      <c r="K697" s="446"/>
      <c r="L697" s="448"/>
      <c r="N697" s="606" t="str">
        <f>_xlfn.IFNA(VLOOKUP(H697,Checks!$L$4:$L$15,1,FALSE),IF(H697="","",1))</f>
        <v/>
      </c>
    </row>
    <row r="698" spans="1:14">
      <c r="A698" s="626">
        <f t="shared" si="20"/>
        <v>691</v>
      </c>
      <c r="B698" s="626">
        <f t="shared" si="21"/>
        <v>0</v>
      </c>
      <c r="C698" s="448"/>
      <c r="D698" s="448"/>
      <c r="E698" s="516"/>
      <c r="F698" s="446"/>
      <c r="G698" s="446"/>
      <c r="H698" s="448"/>
      <c r="I698" s="455">
        <v>0</v>
      </c>
      <c r="J698" s="452">
        <v>0</v>
      </c>
      <c r="K698" s="446"/>
      <c r="L698" s="448"/>
      <c r="N698" s="606" t="str">
        <f>_xlfn.IFNA(VLOOKUP(H698,Checks!$L$4:$L$15,1,FALSE),IF(H698="","",1))</f>
        <v/>
      </c>
    </row>
    <row r="699" spans="1:14">
      <c r="A699" s="626">
        <f t="shared" si="20"/>
        <v>692</v>
      </c>
      <c r="B699" s="626">
        <f t="shared" si="21"/>
        <v>0</v>
      </c>
      <c r="C699" s="448"/>
      <c r="D699" s="448"/>
      <c r="E699" s="516"/>
      <c r="F699" s="446"/>
      <c r="G699" s="446"/>
      <c r="H699" s="448"/>
      <c r="I699" s="455">
        <v>0</v>
      </c>
      <c r="J699" s="452">
        <v>0</v>
      </c>
      <c r="K699" s="446"/>
      <c r="L699" s="448"/>
      <c r="N699" s="606" t="str">
        <f>_xlfn.IFNA(VLOOKUP(H699,Checks!$L$4:$L$15,1,FALSE),IF(H699="","",1))</f>
        <v/>
      </c>
    </row>
    <row r="700" spans="1:14">
      <c r="A700" s="626">
        <f t="shared" si="20"/>
        <v>693</v>
      </c>
      <c r="B700" s="626">
        <f t="shared" si="21"/>
        <v>0</v>
      </c>
      <c r="C700" s="448"/>
      <c r="D700" s="448"/>
      <c r="E700" s="516"/>
      <c r="F700" s="446"/>
      <c r="G700" s="446"/>
      <c r="H700" s="448"/>
      <c r="I700" s="455">
        <v>0</v>
      </c>
      <c r="J700" s="452">
        <v>0</v>
      </c>
      <c r="K700" s="446"/>
      <c r="L700" s="448"/>
      <c r="N700" s="606" t="str">
        <f>_xlfn.IFNA(VLOOKUP(H700,Checks!$L$4:$L$15,1,FALSE),IF(H700="","",1))</f>
        <v/>
      </c>
    </row>
    <row r="701" spans="1:14">
      <c r="A701" s="626">
        <f t="shared" si="20"/>
        <v>694</v>
      </c>
      <c r="B701" s="626">
        <f t="shared" si="21"/>
        <v>0</v>
      </c>
      <c r="C701" s="448"/>
      <c r="D701" s="448"/>
      <c r="E701" s="516"/>
      <c r="F701" s="446"/>
      <c r="G701" s="446"/>
      <c r="H701" s="448"/>
      <c r="I701" s="455">
        <v>0</v>
      </c>
      <c r="J701" s="452">
        <v>0</v>
      </c>
      <c r="K701" s="446"/>
      <c r="L701" s="448"/>
      <c r="N701" s="606" t="str">
        <f>_xlfn.IFNA(VLOOKUP(H701,Checks!$L$4:$L$15,1,FALSE),IF(H701="","",1))</f>
        <v/>
      </c>
    </row>
    <row r="702" spans="1:14">
      <c r="A702" s="626">
        <f t="shared" si="20"/>
        <v>695</v>
      </c>
      <c r="B702" s="626">
        <f t="shared" si="21"/>
        <v>0</v>
      </c>
      <c r="C702" s="448"/>
      <c r="D702" s="448"/>
      <c r="E702" s="516"/>
      <c r="F702" s="446"/>
      <c r="G702" s="446"/>
      <c r="H702" s="448"/>
      <c r="I702" s="455">
        <v>0</v>
      </c>
      <c r="J702" s="452">
        <v>0</v>
      </c>
      <c r="K702" s="446"/>
      <c r="L702" s="448"/>
      <c r="N702" s="606" t="str">
        <f>_xlfn.IFNA(VLOOKUP(H702,Checks!$L$4:$L$15,1,FALSE),IF(H702="","",1))</f>
        <v/>
      </c>
    </row>
    <row r="703" spans="1:14">
      <c r="A703" s="626">
        <f t="shared" si="20"/>
        <v>696</v>
      </c>
      <c r="B703" s="626">
        <f t="shared" si="21"/>
        <v>0</v>
      </c>
      <c r="C703" s="448"/>
      <c r="D703" s="448"/>
      <c r="E703" s="516"/>
      <c r="F703" s="446"/>
      <c r="G703" s="446"/>
      <c r="H703" s="448"/>
      <c r="I703" s="455">
        <v>0</v>
      </c>
      <c r="J703" s="452">
        <v>0</v>
      </c>
      <c r="K703" s="446"/>
      <c r="L703" s="448"/>
      <c r="N703" s="606" t="str">
        <f>_xlfn.IFNA(VLOOKUP(H703,Checks!$L$4:$L$15,1,FALSE),IF(H703="","",1))</f>
        <v/>
      </c>
    </row>
    <row r="704" spans="1:14">
      <c r="A704" s="626">
        <f t="shared" si="20"/>
        <v>697</v>
      </c>
      <c r="B704" s="626">
        <f t="shared" si="21"/>
        <v>0</v>
      </c>
      <c r="C704" s="448"/>
      <c r="D704" s="448"/>
      <c r="E704" s="516"/>
      <c r="F704" s="446"/>
      <c r="G704" s="446"/>
      <c r="H704" s="448"/>
      <c r="I704" s="455">
        <v>0</v>
      </c>
      <c r="J704" s="452">
        <v>0</v>
      </c>
      <c r="K704" s="446"/>
      <c r="L704" s="448"/>
      <c r="N704" s="606" t="str">
        <f>_xlfn.IFNA(VLOOKUP(H704,Checks!$L$4:$L$15,1,FALSE),IF(H704="","",1))</f>
        <v/>
      </c>
    </row>
    <row r="705" spans="1:14">
      <c r="A705" s="626">
        <f t="shared" si="20"/>
        <v>698</v>
      </c>
      <c r="B705" s="626">
        <f t="shared" si="21"/>
        <v>0</v>
      </c>
      <c r="C705" s="448"/>
      <c r="D705" s="448"/>
      <c r="E705" s="516"/>
      <c r="F705" s="446"/>
      <c r="G705" s="446"/>
      <c r="H705" s="448"/>
      <c r="I705" s="455">
        <v>0</v>
      </c>
      <c r="J705" s="452">
        <v>0</v>
      </c>
      <c r="K705" s="446"/>
      <c r="L705" s="448"/>
      <c r="N705" s="606" t="str">
        <f>_xlfn.IFNA(VLOOKUP(H705,Checks!$L$4:$L$15,1,FALSE),IF(H705="","",1))</f>
        <v/>
      </c>
    </row>
    <row r="706" spans="1:14">
      <c r="A706" s="626">
        <f t="shared" si="20"/>
        <v>699</v>
      </c>
      <c r="B706" s="626">
        <f t="shared" si="21"/>
        <v>0</v>
      </c>
      <c r="C706" s="448"/>
      <c r="D706" s="448"/>
      <c r="E706" s="516"/>
      <c r="F706" s="446"/>
      <c r="G706" s="446"/>
      <c r="H706" s="448"/>
      <c r="I706" s="455">
        <v>0</v>
      </c>
      <c r="J706" s="452">
        <v>0</v>
      </c>
      <c r="K706" s="446"/>
      <c r="L706" s="448"/>
      <c r="N706" s="606" t="str">
        <f>_xlfn.IFNA(VLOOKUP(H706,Checks!$L$4:$L$15,1,FALSE),IF(H706="","",1))</f>
        <v/>
      </c>
    </row>
    <row r="707" spans="1:14">
      <c r="A707" s="626">
        <f t="shared" si="20"/>
        <v>700</v>
      </c>
      <c r="B707" s="626">
        <f t="shared" si="21"/>
        <v>0</v>
      </c>
      <c r="C707" s="448"/>
      <c r="D707" s="448"/>
      <c r="E707" s="516"/>
      <c r="F707" s="446"/>
      <c r="G707" s="446"/>
      <c r="H707" s="448"/>
      <c r="I707" s="455">
        <v>0</v>
      </c>
      <c r="J707" s="452">
        <v>0</v>
      </c>
      <c r="K707" s="446"/>
      <c r="L707" s="448"/>
      <c r="N707" s="606" t="str">
        <f>_xlfn.IFNA(VLOOKUP(H707,Checks!$L$4:$L$15,1,FALSE),IF(H707="","",1))</f>
        <v/>
      </c>
    </row>
    <row r="708" spans="1:14">
      <c r="A708" s="626">
        <f t="shared" si="20"/>
        <v>701</v>
      </c>
      <c r="B708" s="626">
        <f t="shared" si="21"/>
        <v>0</v>
      </c>
      <c r="C708" s="448"/>
      <c r="D708" s="448"/>
      <c r="E708" s="516"/>
      <c r="F708" s="446"/>
      <c r="G708" s="446"/>
      <c r="H708" s="448"/>
      <c r="I708" s="455">
        <v>0</v>
      </c>
      <c r="J708" s="452">
        <v>0</v>
      </c>
      <c r="K708" s="446"/>
      <c r="L708" s="448"/>
      <c r="N708" s="606" t="str">
        <f>_xlfn.IFNA(VLOOKUP(H708,Checks!$L$4:$L$15,1,FALSE),IF(H708="","",1))</f>
        <v/>
      </c>
    </row>
    <row r="709" spans="1:14">
      <c r="A709" s="626">
        <f t="shared" si="20"/>
        <v>702</v>
      </c>
      <c r="B709" s="626">
        <f t="shared" si="21"/>
        <v>0</v>
      </c>
      <c r="C709" s="448"/>
      <c r="D709" s="448"/>
      <c r="E709" s="516"/>
      <c r="F709" s="446"/>
      <c r="G709" s="446"/>
      <c r="H709" s="448"/>
      <c r="I709" s="455">
        <v>0</v>
      </c>
      <c r="J709" s="452">
        <v>0</v>
      </c>
      <c r="K709" s="446"/>
      <c r="L709" s="448"/>
      <c r="N709" s="606" t="str">
        <f>_xlfn.IFNA(VLOOKUP(H709,Checks!$L$4:$L$15,1,FALSE),IF(H709="","",1))</f>
        <v/>
      </c>
    </row>
    <row r="710" spans="1:14">
      <c r="A710" s="626">
        <f t="shared" si="20"/>
        <v>703</v>
      </c>
      <c r="B710" s="626">
        <f t="shared" si="21"/>
        <v>0</v>
      </c>
      <c r="C710" s="448"/>
      <c r="D710" s="448"/>
      <c r="E710" s="516"/>
      <c r="F710" s="446"/>
      <c r="G710" s="446"/>
      <c r="H710" s="448"/>
      <c r="I710" s="455">
        <v>0</v>
      </c>
      <c r="J710" s="452">
        <v>0</v>
      </c>
      <c r="K710" s="446"/>
      <c r="L710" s="448"/>
      <c r="N710" s="606" t="str">
        <f>_xlfn.IFNA(VLOOKUP(H710,Checks!$L$4:$L$15,1,FALSE),IF(H710="","",1))</f>
        <v/>
      </c>
    </row>
    <row r="711" spans="1:14">
      <c r="A711" s="626">
        <f t="shared" si="20"/>
        <v>704</v>
      </c>
      <c r="B711" s="626">
        <f t="shared" si="21"/>
        <v>0</v>
      </c>
      <c r="C711" s="448"/>
      <c r="D711" s="448"/>
      <c r="E711" s="516"/>
      <c r="F711" s="446"/>
      <c r="G711" s="446"/>
      <c r="H711" s="448"/>
      <c r="I711" s="455">
        <v>0</v>
      </c>
      <c r="J711" s="452">
        <v>0</v>
      </c>
      <c r="K711" s="446"/>
      <c r="L711" s="448"/>
      <c r="N711" s="606" t="str">
        <f>_xlfn.IFNA(VLOOKUP(H711,Checks!$L$4:$L$15,1,FALSE),IF(H711="","",1))</f>
        <v/>
      </c>
    </row>
    <row r="712" spans="1:14">
      <c r="A712" s="626">
        <f t="shared" si="20"/>
        <v>705</v>
      </c>
      <c r="B712" s="626">
        <f t="shared" si="21"/>
        <v>0</v>
      </c>
      <c r="C712" s="448"/>
      <c r="D712" s="448"/>
      <c r="E712" s="516"/>
      <c r="F712" s="446"/>
      <c r="G712" s="446"/>
      <c r="H712" s="448"/>
      <c r="I712" s="455">
        <v>0</v>
      </c>
      <c r="J712" s="452">
        <v>0</v>
      </c>
      <c r="K712" s="446"/>
      <c r="L712" s="448"/>
      <c r="N712" s="606" t="str">
        <f>_xlfn.IFNA(VLOOKUP(H712,Checks!$L$4:$L$15,1,FALSE),IF(H712="","",1))</f>
        <v/>
      </c>
    </row>
    <row r="713" spans="1:14">
      <c r="A713" s="626">
        <f t="shared" si="20"/>
        <v>706</v>
      </c>
      <c r="B713" s="626">
        <f t="shared" si="21"/>
        <v>0</v>
      </c>
      <c r="C713" s="448"/>
      <c r="D713" s="448"/>
      <c r="E713" s="516"/>
      <c r="F713" s="446"/>
      <c r="G713" s="446"/>
      <c r="H713" s="448"/>
      <c r="I713" s="455">
        <v>0</v>
      </c>
      <c r="J713" s="452">
        <v>0</v>
      </c>
      <c r="K713" s="446"/>
      <c r="L713" s="448"/>
      <c r="N713" s="606" t="str">
        <f>_xlfn.IFNA(VLOOKUP(H713,Checks!$L$4:$L$15,1,FALSE),IF(H713="","",1))</f>
        <v/>
      </c>
    </row>
    <row r="714" spans="1:14">
      <c r="A714" s="626">
        <f t="shared" ref="A714:A777" si="22">A713+1</f>
        <v>707</v>
      </c>
      <c r="B714" s="626">
        <f t="shared" ref="B714:B777" si="23">$B$8</f>
        <v>0</v>
      </c>
      <c r="C714" s="448"/>
      <c r="D714" s="448"/>
      <c r="E714" s="516"/>
      <c r="F714" s="446"/>
      <c r="G714" s="446"/>
      <c r="H714" s="448"/>
      <c r="I714" s="455">
        <v>0</v>
      </c>
      <c r="J714" s="452">
        <v>0</v>
      </c>
      <c r="K714" s="446"/>
      <c r="L714" s="448"/>
      <c r="N714" s="606" t="str">
        <f>_xlfn.IFNA(VLOOKUP(H714,Checks!$L$4:$L$15,1,FALSE),IF(H714="","",1))</f>
        <v/>
      </c>
    </row>
    <row r="715" spans="1:14">
      <c r="A715" s="626">
        <f t="shared" si="22"/>
        <v>708</v>
      </c>
      <c r="B715" s="626">
        <f t="shared" si="23"/>
        <v>0</v>
      </c>
      <c r="C715" s="448"/>
      <c r="D715" s="448"/>
      <c r="E715" s="516"/>
      <c r="F715" s="446"/>
      <c r="G715" s="446"/>
      <c r="H715" s="448"/>
      <c r="I715" s="455">
        <v>0</v>
      </c>
      <c r="J715" s="452">
        <v>0</v>
      </c>
      <c r="K715" s="446"/>
      <c r="L715" s="448"/>
      <c r="N715" s="606" t="str">
        <f>_xlfn.IFNA(VLOOKUP(H715,Checks!$L$4:$L$15,1,FALSE),IF(H715="","",1))</f>
        <v/>
      </c>
    </row>
    <row r="716" spans="1:14">
      <c r="A716" s="626">
        <f t="shared" si="22"/>
        <v>709</v>
      </c>
      <c r="B716" s="626">
        <f t="shared" si="23"/>
        <v>0</v>
      </c>
      <c r="C716" s="448"/>
      <c r="D716" s="448"/>
      <c r="E716" s="516"/>
      <c r="F716" s="446"/>
      <c r="G716" s="446"/>
      <c r="H716" s="448"/>
      <c r="I716" s="455">
        <v>0</v>
      </c>
      <c r="J716" s="452">
        <v>0</v>
      </c>
      <c r="K716" s="446"/>
      <c r="L716" s="448"/>
      <c r="N716" s="606" t="str">
        <f>_xlfn.IFNA(VLOOKUP(H716,Checks!$L$4:$L$15,1,FALSE),IF(H716="","",1))</f>
        <v/>
      </c>
    </row>
    <row r="717" spans="1:14">
      <c r="A717" s="626">
        <f t="shared" si="22"/>
        <v>710</v>
      </c>
      <c r="B717" s="626">
        <f t="shared" si="23"/>
        <v>0</v>
      </c>
      <c r="C717" s="448"/>
      <c r="D717" s="448"/>
      <c r="E717" s="516"/>
      <c r="F717" s="446"/>
      <c r="G717" s="446"/>
      <c r="H717" s="448"/>
      <c r="I717" s="455">
        <v>0</v>
      </c>
      <c r="J717" s="452">
        <v>0</v>
      </c>
      <c r="K717" s="446"/>
      <c r="L717" s="448"/>
      <c r="N717" s="606" t="str">
        <f>_xlfn.IFNA(VLOOKUP(H717,Checks!$L$4:$L$15,1,FALSE),IF(H717="","",1))</f>
        <v/>
      </c>
    </row>
    <row r="718" spans="1:14">
      <c r="A718" s="626">
        <f t="shared" si="22"/>
        <v>711</v>
      </c>
      <c r="B718" s="626">
        <f t="shared" si="23"/>
        <v>0</v>
      </c>
      <c r="C718" s="448"/>
      <c r="D718" s="448"/>
      <c r="E718" s="516"/>
      <c r="F718" s="446"/>
      <c r="G718" s="446"/>
      <c r="H718" s="448"/>
      <c r="I718" s="455">
        <v>0</v>
      </c>
      <c r="J718" s="452">
        <v>0</v>
      </c>
      <c r="K718" s="446"/>
      <c r="L718" s="448"/>
      <c r="N718" s="606" t="str">
        <f>_xlfn.IFNA(VLOOKUP(H718,Checks!$L$4:$L$15,1,FALSE),IF(H718="","",1))</f>
        <v/>
      </c>
    </row>
    <row r="719" spans="1:14">
      <c r="A719" s="626">
        <f t="shared" si="22"/>
        <v>712</v>
      </c>
      <c r="B719" s="626">
        <f t="shared" si="23"/>
        <v>0</v>
      </c>
      <c r="C719" s="448"/>
      <c r="D719" s="448"/>
      <c r="E719" s="516"/>
      <c r="F719" s="446"/>
      <c r="G719" s="446"/>
      <c r="H719" s="448"/>
      <c r="I719" s="455">
        <v>0</v>
      </c>
      <c r="J719" s="452">
        <v>0</v>
      </c>
      <c r="K719" s="446"/>
      <c r="L719" s="448"/>
      <c r="N719" s="606" t="str">
        <f>_xlfn.IFNA(VLOOKUP(H719,Checks!$L$4:$L$15,1,FALSE),IF(H719="","",1))</f>
        <v/>
      </c>
    </row>
    <row r="720" spans="1:14">
      <c r="A720" s="626">
        <f t="shared" si="22"/>
        <v>713</v>
      </c>
      <c r="B720" s="626">
        <f t="shared" si="23"/>
        <v>0</v>
      </c>
      <c r="C720" s="448"/>
      <c r="D720" s="448"/>
      <c r="E720" s="516"/>
      <c r="F720" s="446"/>
      <c r="G720" s="446"/>
      <c r="H720" s="448"/>
      <c r="I720" s="455">
        <v>0</v>
      </c>
      <c r="J720" s="452">
        <v>0</v>
      </c>
      <c r="K720" s="446"/>
      <c r="L720" s="448"/>
      <c r="N720" s="606" t="str">
        <f>_xlfn.IFNA(VLOOKUP(H720,Checks!$L$4:$L$15,1,FALSE),IF(H720="","",1))</f>
        <v/>
      </c>
    </row>
    <row r="721" spans="1:14">
      <c r="A721" s="626">
        <f t="shared" si="22"/>
        <v>714</v>
      </c>
      <c r="B721" s="626">
        <f t="shared" si="23"/>
        <v>0</v>
      </c>
      <c r="C721" s="448"/>
      <c r="D721" s="448"/>
      <c r="E721" s="516"/>
      <c r="F721" s="446"/>
      <c r="G721" s="446"/>
      <c r="H721" s="448"/>
      <c r="I721" s="455">
        <v>0</v>
      </c>
      <c r="J721" s="452">
        <v>0</v>
      </c>
      <c r="K721" s="446"/>
      <c r="L721" s="448"/>
      <c r="N721" s="606" t="str">
        <f>_xlfn.IFNA(VLOOKUP(H721,Checks!$L$4:$L$15,1,FALSE),IF(H721="","",1))</f>
        <v/>
      </c>
    </row>
    <row r="722" spans="1:14">
      <c r="A722" s="626">
        <f t="shared" si="22"/>
        <v>715</v>
      </c>
      <c r="B722" s="626">
        <f t="shared" si="23"/>
        <v>0</v>
      </c>
      <c r="C722" s="448"/>
      <c r="D722" s="448"/>
      <c r="E722" s="516"/>
      <c r="F722" s="446"/>
      <c r="G722" s="446"/>
      <c r="H722" s="448"/>
      <c r="I722" s="455">
        <v>0</v>
      </c>
      <c r="J722" s="452">
        <v>0</v>
      </c>
      <c r="K722" s="446"/>
      <c r="L722" s="448"/>
      <c r="N722" s="606" t="str">
        <f>_xlfn.IFNA(VLOOKUP(H722,Checks!$L$4:$L$15,1,FALSE),IF(H722="","",1))</f>
        <v/>
      </c>
    </row>
    <row r="723" spans="1:14">
      <c r="A723" s="626">
        <f t="shared" si="22"/>
        <v>716</v>
      </c>
      <c r="B723" s="626">
        <f t="shared" si="23"/>
        <v>0</v>
      </c>
      <c r="C723" s="448"/>
      <c r="D723" s="448"/>
      <c r="E723" s="516"/>
      <c r="F723" s="446"/>
      <c r="G723" s="446"/>
      <c r="H723" s="448"/>
      <c r="I723" s="455">
        <v>0</v>
      </c>
      <c r="J723" s="452">
        <v>0</v>
      </c>
      <c r="K723" s="446"/>
      <c r="L723" s="448"/>
      <c r="N723" s="606" t="str">
        <f>_xlfn.IFNA(VLOOKUP(H723,Checks!$L$4:$L$15,1,FALSE),IF(H723="","",1))</f>
        <v/>
      </c>
    </row>
    <row r="724" spans="1:14">
      <c r="A724" s="626">
        <f t="shared" si="22"/>
        <v>717</v>
      </c>
      <c r="B724" s="626">
        <f t="shared" si="23"/>
        <v>0</v>
      </c>
      <c r="C724" s="448"/>
      <c r="D724" s="448"/>
      <c r="E724" s="516"/>
      <c r="F724" s="446"/>
      <c r="G724" s="446"/>
      <c r="H724" s="448"/>
      <c r="I724" s="455">
        <v>0</v>
      </c>
      <c r="J724" s="452">
        <v>0</v>
      </c>
      <c r="K724" s="446"/>
      <c r="L724" s="448"/>
      <c r="N724" s="606" t="str">
        <f>_xlfn.IFNA(VLOOKUP(H724,Checks!$L$4:$L$15,1,FALSE),IF(H724="","",1))</f>
        <v/>
      </c>
    </row>
    <row r="725" spans="1:14">
      <c r="A725" s="626">
        <f t="shared" si="22"/>
        <v>718</v>
      </c>
      <c r="B725" s="626">
        <f t="shared" si="23"/>
        <v>0</v>
      </c>
      <c r="C725" s="448"/>
      <c r="D725" s="448"/>
      <c r="E725" s="516"/>
      <c r="F725" s="446"/>
      <c r="G725" s="446"/>
      <c r="H725" s="448"/>
      <c r="I725" s="455">
        <v>0</v>
      </c>
      <c r="J725" s="452">
        <v>0</v>
      </c>
      <c r="K725" s="446"/>
      <c r="L725" s="448"/>
      <c r="N725" s="606" t="str">
        <f>_xlfn.IFNA(VLOOKUP(H725,Checks!$L$4:$L$15,1,FALSE),IF(H725="","",1))</f>
        <v/>
      </c>
    </row>
    <row r="726" spans="1:14">
      <c r="A726" s="626">
        <f t="shared" si="22"/>
        <v>719</v>
      </c>
      <c r="B726" s="626">
        <f t="shared" si="23"/>
        <v>0</v>
      </c>
      <c r="C726" s="448"/>
      <c r="D726" s="448"/>
      <c r="E726" s="516"/>
      <c r="F726" s="446"/>
      <c r="G726" s="446"/>
      <c r="H726" s="448"/>
      <c r="I726" s="455">
        <v>0</v>
      </c>
      <c r="J726" s="452">
        <v>0</v>
      </c>
      <c r="K726" s="446"/>
      <c r="L726" s="448"/>
      <c r="N726" s="606" t="str">
        <f>_xlfn.IFNA(VLOOKUP(H726,Checks!$L$4:$L$15,1,FALSE),IF(H726="","",1))</f>
        <v/>
      </c>
    </row>
    <row r="727" spans="1:14">
      <c r="A727" s="626">
        <f t="shared" si="22"/>
        <v>720</v>
      </c>
      <c r="B727" s="626">
        <f t="shared" si="23"/>
        <v>0</v>
      </c>
      <c r="C727" s="448"/>
      <c r="D727" s="448"/>
      <c r="E727" s="516"/>
      <c r="F727" s="446"/>
      <c r="G727" s="446"/>
      <c r="H727" s="448"/>
      <c r="I727" s="455">
        <v>0</v>
      </c>
      <c r="J727" s="452">
        <v>0</v>
      </c>
      <c r="K727" s="446"/>
      <c r="L727" s="448"/>
      <c r="N727" s="606" t="str">
        <f>_xlfn.IFNA(VLOOKUP(H727,Checks!$L$4:$L$15,1,FALSE),IF(H727="","",1))</f>
        <v/>
      </c>
    </row>
    <row r="728" spans="1:14">
      <c r="A728" s="626">
        <f t="shared" si="22"/>
        <v>721</v>
      </c>
      <c r="B728" s="626">
        <f t="shared" si="23"/>
        <v>0</v>
      </c>
      <c r="C728" s="448"/>
      <c r="D728" s="448"/>
      <c r="E728" s="516"/>
      <c r="F728" s="446"/>
      <c r="G728" s="446"/>
      <c r="H728" s="448"/>
      <c r="I728" s="455">
        <v>0</v>
      </c>
      <c r="J728" s="452">
        <v>0</v>
      </c>
      <c r="K728" s="446"/>
      <c r="L728" s="448"/>
      <c r="N728" s="606" t="str">
        <f>_xlfn.IFNA(VLOOKUP(H728,Checks!$L$4:$L$15,1,FALSE),IF(H728="","",1))</f>
        <v/>
      </c>
    </row>
    <row r="729" spans="1:14">
      <c r="A729" s="626">
        <f t="shared" si="22"/>
        <v>722</v>
      </c>
      <c r="B729" s="626">
        <f t="shared" si="23"/>
        <v>0</v>
      </c>
      <c r="C729" s="448"/>
      <c r="D729" s="448"/>
      <c r="E729" s="516"/>
      <c r="F729" s="446"/>
      <c r="G729" s="446"/>
      <c r="H729" s="448"/>
      <c r="I729" s="455">
        <v>0</v>
      </c>
      <c r="J729" s="452">
        <v>0</v>
      </c>
      <c r="K729" s="446"/>
      <c r="L729" s="448"/>
      <c r="N729" s="606" t="str">
        <f>_xlfn.IFNA(VLOOKUP(H729,Checks!$L$4:$L$15,1,FALSE),IF(H729="","",1))</f>
        <v/>
      </c>
    </row>
    <row r="730" spans="1:14">
      <c r="A730" s="626">
        <f t="shared" si="22"/>
        <v>723</v>
      </c>
      <c r="B730" s="626">
        <f t="shared" si="23"/>
        <v>0</v>
      </c>
      <c r="C730" s="448"/>
      <c r="D730" s="448"/>
      <c r="E730" s="516"/>
      <c r="F730" s="446"/>
      <c r="G730" s="446"/>
      <c r="H730" s="448"/>
      <c r="I730" s="455">
        <v>0</v>
      </c>
      <c r="J730" s="452">
        <v>0</v>
      </c>
      <c r="K730" s="446"/>
      <c r="L730" s="448"/>
      <c r="N730" s="606" t="str">
        <f>_xlfn.IFNA(VLOOKUP(H730,Checks!$L$4:$L$15,1,FALSE),IF(H730="","",1))</f>
        <v/>
      </c>
    </row>
    <row r="731" spans="1:14">
      <c r="A731" s="626">
        <f t="shared" si="22"/>
        <v>724</v>
      </c>
      <c r="B731" s="626">
        <f t="shared" si="23"/>
        <v>0</v>
      </c>
      <c r="C731" s="448"/>
      <c r="D731" s="448"/>
      <c r="E731" s="516"/>
      <c r="F731" s="446"/>
      <c r="G731" s="446"/>
      <c r="H731" s="448"/>
      <c r="I731" s="455">
        <v>0</v>
      </c>
      <c r="J731" s="452">
        <v>0</v>
      </c>
      <c r="K731" s="446"/>
      <c r="L731" s="448"/>
      <c r="N731" s="606" t="str">
        <f>_xlfn.IFNA(VLOOKUP(H731,Checks!$L$4:$L$15,1,FALSE),IF(H731="","",1))</f>
        <v/>
      </c>
    </row>
    <row r="732" spans="1:14">
      <c r="A732" s="626">
        <f t="shared" si="22"/>
        <v>725</v>
      </c>
      <c r="B732" s="626">
        <f t="shared" si="23"/>
        <v>0</v>
      </c>
      <c r="C732" s="448"/>
      <c r="D732" s="448"/>
      <c r="E732" s="516"/>
      <c r="F732" s="446"/>
      <c r="G732" s="446"/>
      <c r="H732" s="448"/>
      <c r="I732" s="455">
        <v>0</v>
      </c>
      <c r="J732" s="452">
        <v>0</v>
      </c>
      <c r="K732" s="446"/>
      <c r="L732" s="448"/>
      <c r="N732" s="606" t="str">
        <f>_xlfn.IFNA(VLOOKUP(H732,Checks!$L$4:$L$15,1,FALSE),IF(H732="","",1))</f>
        <v/>
      </c>
    </row>
    <row r="733" spans="1:14">
      <c r="A733" s="626">
        <f t="shared" si="22"/>
        <v>726</v>
      </c>
      <c r="B733" s="626">
        <f t="shared" si="23"/>
        <v>0</v>
      </c>
      <c r="C733" s="448"/>
      <c r="D733" s="448"/>
      <c r="E733" s="516"/>
      <c r="F733" s="446"/>
      <c r="G733" s="446"/>
      <c r="H733" s="448"/>
      <c r="I733" s="455">
        <v>0</v>
      </c>
      <c r="J733" s="452">
        <v>0</v>
      </c>
      <c r="K733" s="446"/>
      <c r="L733" s="448"/>
      <c r="N733" s="606" t="str">
        <f>_xlfn.IFNA(VLOOKUP(H733,Checks!$L$4:$L$15,1,FALSE),IF(H733="","",1))</f>
        <v/>
      </c>
    </row>
    <row r="734" spans="1:14">
      <c r="A734" s="626">
        <f t="shared" si="22"/>
        <v>727</v>
      </c>
      <c r="B734" s="626">
        <f t="shared" si="23"/>
        <v>0</v>
      </c>
      <c r="C734" s="448"/>
      <c r="D734" s="448"/>
      <c r="E734" s="516"/>
      <c r="F734" s="446"/>
      <c r="G734" s="446"/>
      <c r="H734" s="448"/>
      <c r="I734" s="455">
        <v>0</v>
      </c>
      <c r="J734" s="452">
        <v>0</v>
      </c>
      <c r="K734" s="446"/>
      <c r="L734" s="448"/>
      <c r="N734" s="606" t="str">
        <f>_xlfn.IFNA(VLOOKUP(H734,Checks!$L$4:$L$15,1,FALSE),IF(H734="","",1))</f>
        <v/>
      </c>
    </row>
    <row r="735" spans="1:14">
      <c r="A735" s="626">
        <f t="shared" si="22"/>
        <v>728</v>
      </c>
      <c r="B735" s="626">
        <f t="shared" si="23"/>
        <v>0</v>
      </c>
      <c r="C735" s="448"/>
      <c r="D735" s="448"/>
      <c r="E735" s="516"/>
      <c r="F735" s="446"/>
      <c r="G735" s="446"/>
      <c r="H735" s="448"/>
      <c r="I735" s="455">
        <v>0</v>
      </c>
      <c r="J735" s="452">
        <v>0</v>
      </c>
      <c r="K735" s="446"/>
      <c r="L735" s="448"/>
      <c r="N735" s="606" t="str">
        <f>_xlfn.IFNA(VLOOKUP(H735,Checks!$L$4:$L$15,1,FALSE),IF(H735="","",1))</f>
        <v/>
      </c>
    </row>
    <row r="736" spans="1:14">
      <c r="A736" s="626">
        <f t="shared" si="22"/>
        <v>729</v>
      </c>
      <c r="B736" s="626">
        <f t="shared" si="23"/>
        <v>0</v>
      </c>
      <c r="C736" s="448"/>
      <c r="D736" s="448"/>
      <c r="E736" s="516"/>
      <c r="F736" s="446"/>
      <c r="G736" s="446"/>
      <c r="H736" s="448"/>
      <c r="I736" s="455">
        <v>0</v>
      </c>
      <c r="J736" s="452">
        <v>0</v>
      </c>
      <c r="K736" s="446"/>
      <c r="L736" s="448"/>
      <c r="N736" s="606" t="str">
        <f>_xlfn.IFNA(VLOOKUP(H736,Checks!$L$4:$L$15,1,FALSE),IF(H736="","",1))</f>
        <v/>
      </c>
    </row>
    <row r="737" spans="1:14">
      <c r="A737" s="626">
        <f t="shared" si="22"/>
        <v>730</v>
      </c>
      <c r="B737" s="626">
        <f t="shared" si="23"/>
        <v>0</v>
      </c>
      <c r="C737" s="448"/>
      <c r="D737" s="448"/>
      <c r="E737" s="516"/>
      <c r="F737" s="446"/>
      <c r="G737" s="446"/>
      <c r="H737" s="448"/>
      <c r="I737" s="455">
        <v>0</v>
      </c>
      <c r="J737" s="452">
        <v>0</v>
      </c>
      <c r="K737" s="446"/>
      <c r="L737" s="448"/>
      <c r="N737" s="606" t="str">
        <f>_xlfn.IFNA(VLOOKUP(H737,Checks!$L$4:$L$15,1,FALSE),IF(H737="","",1))</f>
        <v/>
      </c>
    </row>
    <row r="738" spans="1:14">
      <c r="A738" s="626">
        <f t="shared" si="22"/>
        <v>731</v>
      </c>
      <c r="B738" s="626">
        <f t="shared" si="23"/>
        <v>0</v>
      </c>
      <c r="C738" s="448"/>
      <c r="D738" s="448"/>
      <c r="E738" s="516"/>
      <c r="F738" s="446"/>
      <c r="G738" s="446"/>
      <c r="H738" s="448"/>
      <c r="I738" s="455">
        <v>0</v>
      </c>
      <c r="J738" s="452">
        <v>0</v>
      </c>
      <c r="K738" s="446"/>
      <c r="L738" s="448"/>
      <c r="N738" s="606" t="str">
        <f>_xlfn.IFNA(VLOOKUP(H738,Checks!$L$4:$L$15,1,FALSE),IF(H738="","",1))</f>
        <v/>
      </c>
    </row>
    <row r="739" spans="1:14">
      <c r="A739" s="626">
        <f t="shared" si="22"/>
        <v>732</v>
      </c>
      <c r="B739" s="626">
        <f t="shared" si="23"/>
        <v>0</v>
      </c>
      <c r="C739" s="448"/>
      <c r="D739" s="448"/>
      <c r="E739" s="516"/>
      <c r="F739" s="446"/>
      <c r="G739" s="446"/>
      <c r="H739" s="448"/>
      <c r="I739" s="455">
        <v>0</v>
      </c>
      <c r="J739" s="452">
        <v>0</v>
      </c>
      <c r="K739" s="446"/>
      <c r="L739" s="448"/>
      <c r="N739" s="606" t="str">
        <f>_xlfn.IFNA(VLOOKUP(H739,Checks!$L$4:$L$15,1,FALSE),IF(H739="","",1))</f>
        <v/>
      </c>
    </row>
    <row r="740" spans="1:14">
      <c r="A740" s="626">
        <f t="shared" si="22"/>
        <v>733</v>
      </c>
      <c r="B740" s="626">
        <f t="shared" si="23"/>
        <v>0</v>
      </c>
      <c r="C740" s="448"/>
      <c r="D740" s="448"/>
      <c r="E740" s="516"/>
      <c r="F740" s="446"/>
      <c r="G740" s="446"/>
      <c r="H740" s="448"/>
      <c r="I740" s="455">
        <v>0</v>
      </c>
      <c r="J740" s="452">
        <v>0</v>
      </c>
      <c r="K740" s="446"/>
      <c r="L740" s="448"/>
      <c r="N740" s="606" t="str">
        <f>_xlfn.IFNA(VLOOKUP(H740,Checks!$L$4:$L$15,1,FALSE),IF(H740="","",1))</f>
        <v/>
      </c>
    </row>
    <row r="741" spans="1:14">
      <c r="A741" s="626">
        <f t="shared" si="22"/>
        <v>734</v>
      </c>
      <c r="B741" s="626">
        <f t="shared" si="23"/>
        <v>0</v>
      </c>
      <c r="C741" s="448"/>
      <c r="D741" s="448"/>
      <c r="E741" s="516"/>
      <c r="F741" s="446"/>
      <c r="G741" s="446"/>
      <c r="H741" s="448"/>
      <c r="I741" s="455">
        <v>0</v>
      </c>
      <c r="J741" s="452">
        <v>0</v>
      </c>
      <c r="K741" s="446"/>
      <c r="L741" s="448"/>
      <c r="N741" s="606" t="str">
        <f>_xlfn.IFNA(VLOOKUP(H741,Checks!$L$4:$L$15,1,FALSE),IF(H741="","",1))</f>
        <v/>
      </c>
    </row>
    <row r="742" spans="1:14">
      <c r="A742" s="626">
        <f t="shared" si="22"/>
        <v>735</v>
      </c>
      <c r="B742" s="626">
        <f t="shared" si="23"/>
        <v>0</v>
      </c>
      <c r="C742" s="448"/>
      <c r="D742" s="448"/>
      <c r="E742" s="516"/>
      <c r="F742" s="446"/>
      <c r="G742" s="446"/>
      <c r="H742" s="448"/>
      <c r="I742" s="455">
        <v>0</v>
      </c>
      <c r="J742" s="452">
        <v>0</v>
      </c>
      <c r="K742" s="446"/>
      <c r="L742" s="448"/>
      <c r="N742" s="606" t="str">
        <f>_xlfn.IFNA(VLOOKUP(H742,Checks!$L$4:$L$15,1,FALSE),IF(H742="","",1))</f>
        <v/>
      </c>
    </row>
    <row r="743" spans="1:14">
      <c r="A743" s="626">
        <f t="shared" si="22"/>
        <v>736</v>
      </c>
      <c r="B743" s="626">
        <f t="shared" si="23"/>
        <v>0</v>
      </c>
      <c r="C743" s="448"/>
      <c r="D743" s="448"/>
      <c r="E743" s="516"/>
      <c r="F743" s="446"/>
      <c r="G743" s="446"/>
      <c r="H743" s="448"/>
      <c r="I743" s="455">
        <v>0</v>
      </c>
      <c r="J743" s="452">
        <v>0</v>
      </c>
      <c r="K743" s="446"/>
      <c r="L743" s="448"/>
      <c r="N743" s="606" t="str">
        <f>_xlfn.IFNA(VLOOKUP(H743,Checks!$L$4:$L$15,1,FALSE),IF(H743="","",1))</f>
        <v/>
      </c>
    </row>
    <row r="744" spans="1:14">
      <c r="A744" s="626">
        <f t="shared" si="22"/>
        <v>737</v>
      </c>
      <c r="B744" s="626">
        <f t="shared" si="23"/>
        <v>0</v>
      </c>
      <c r="C744" s="448"/>
      <c r="D744" s="448"/>
      <c r="E744" s="516"/>
      <c r="F744" s="446"/>
      <c r="G744" s="446"/>
      <c r="H744" s="448"/>
      <c r="I744" s="455">
        <v>0</v>
      </c>
      <c r="J744" s="452">
        <v>0</v>
      </c>
      <c r="K744" s="446"/>
      <c r="L744" s="448"/>
      <c r="N744" s="606" t="str">
        <f>_xlfn.IFNA(VLOOKUP(H744,Checks!$L$4:$L$15,1,FALSE),IF(H744="","",1))</f>
        <v/>
      </c>
    </row>
    <row r="745" spans="1:14">
      <c r="A745" s="626">
        <f t="shared" si="22"/>
        <v>738</v>
      </c>
      <c r="B745" s="626">
        <f t="shared" si="23"/>
        <v>0</v>
      </c>
      <c r="C745" s="448"/>
      <c r="D745" s="448"/>
      <c r="E745" s="516"/>
      <c r="F745" s="446"/>
      <c r="G745" s="446"/>
      <c r="H745" s="448"/>
      <c r="I745" s="455">
        <v>0</v>
      </c>
      <c r="J745" s="452">
        <v>0</v>
      </c>
      <c r="K745" s="446"/>
      <c r="L745" s="448"/>
      <c r="N745" s="606" t="str">
        <f>_xlfn.IFNA(VLOOKUP(H745,Checks!$L$4:$L$15,1,FALSE),IF(H745="","",1))</f>
        <v/>
      </c>
    </row>
    <row r="746" spans="1:14">
      <c r="A746" s="626">
        <f t="shared" si="22"/>
        <v>739</v>
      </c>
      <c r="B746" s="626">
        <f t="shared" si="23"/>
        <v>0</v>
      </c>
      <c r="C746" s="448"/>
      <c r="D746" s="448"/>
      <c r="E746" s="516"/>
      <c r="F746" s="446"/>
      <c r="G746" s="446"/>
      <c r="H746" s="448"/>
      <c r="I746" s="455">
        <v>0</v>
      </c>
      <c r="J746" s="452">
        <v>0</v>
      </c>
      <c r="K746" s="446"/>
      <c r="L746" s="448"/>
      <c r="N746" s="606" t="str">
        <f>_xlfn.IFNA(VLOOKUP(H746,Checks!$L$4:$L$15,1,FALSE),IF(H746="","",1))</f>
        <v/>
      </c>
    </row>
    <row r="747" spans="1:14">
      <c r="A747" s="626">
        <f t="shared" si="22"/>
        <v>740</v>
      </c>
      <c r="B747" s="626">
        <f t="shared" si="23"/>
        <v>0</v>
      </c>
      <c r="C747" s="448"/>
      <c r="D747" s="448"/>
      <c r="E747" s="516"/>
      <c r="F747" s="446"/>
      <c r="G747" s="446"/>
      <c r="H747" s="448"/>
      <c r="I747" s="455">
        <v>0</v>
      </c>
      <c r="J747" s="452">
        <v>0</v>
      </c>
      <c r="K747" s="446"/>
      <c r="L747" s="448"/>
      <c r="N747" s="606" t="str">
        <f>_xlfn.IFNA(VLOOKUP(H747,Checks!$L$4:$L$15,1,FALSE),IF(H747="","",1))</f>
        <v/>
      </c>
    </row>
    <row r="748" spans="1:14">
      <c r="A748" s="626">
        <f t="shared" si="22"/>
        <v>741</v>
      </c>
      <c r="B748" s="626">
        <f t="shared" si="23"/>
        <v>0</v>
      </c>
      <c r="C748" s="448"/>
      <c r="D748" s="448"/>
      <c r="E748" s="516"/>
      <c r="F748" s="446"/>
      <c r="G748" s="446"/>
      <c r="H748" s="448"/>
      <c r="I748" s="455">
        <v>0</v>
      </c>
      <c r="J748" s="452">
        <v>0</v>
      </c>
      <c r="K748" s="446"/>
      <c r="L748" s="448"/>
      <c r="N748" s="606" t="str">
        <f>_xlfn.IFNA(VLOOKUP(H748,Checks!$L$4:$L$15,1,FALSE),IF(H748="","",1))</f>
        <v/>
      </c>
    </row>
    <row r="749" spans="1:14">
      <c r="A749" s="626">
        <f t="shared" si="22"/>
        <v>742</v>
      </c>
      <c r="B749" s="626">
        <f t="shared" si="23"/>
        <v>0</v>
      </c>
      <c r="C749" s="448"/>
      <c r="D749" s="448"/>
      <c r="E749" s="516"/>
      <c r="F749" s="446"/>
      <c r="G749" s="446"/>
      <c r="H749" s="448"/>
      <c r="I749" s="455">
        <v>0</v>
      </c>
      <c r="J749" s="452">
        <v>0</v>
      </c>
      <c r="K749" s="446"/>
      <c r="L749" s="448"/>
      <c r="N749" s="606" t="str">
        <f>_xlfn.IFNA(VLOOKUP(H749,Checks!$L$4:$L$15,1,FALSE),IF(H749="","",1))</f>
        <v/>
      </c>
    </row>
    <row r="750" spans="1:14">
      <c r="A750" s="626">
        <f t="shared" si="22"/>
        <v>743</v>
      </c>
      <c r="B750" s="626">
        <f t="shared" si="23"/>
        <v>0</v>
      </c>
      <c r="C750" s="448"/>
      <c r="D750" s="448"/>
      <c r="E750" s="516"/>
      <c r="F750" s="446"/>
      <c r="G750" s="446"/>
      <c r="H750" s="448"/>
      <c r="I750" s="455">
        <v>0</v>
      </c>
      <c r="J750" s="452">
        <v>0</v>
      </c>
      <c r="K750" s="446"/>
      <c r="L750" s="448"/>
      <c r="N750" s="606" t="str">
        <f>_xlfn.IFNA(VLOOKUP(H750,Checks!$L$4:$L$15,1,FALSE),IF(H750="","",1))</f>
        <v/>
      </c>
    </row>
    <row r="751" spans="1:14">
      <c r="A751" s="626">
        <f t="shared" si="22"/>
        <v>744</v>
      </c>
      <c r="B751" s="626">
        <f t="shared" si="23"/>
        <v>0</v>
      </c>
      <c r="C751" s="448"/>
      <c r="D751" s="448"/>
      <c r="E751" s="516"/>
      <c r="F751" s="446"/>
      <c r="G751" s="446"/>
      <c r="H751" s="448"/>
      <c r="I751" s="455">
        <v>0</v>
      </c>
      <c r="J751" s="452">
        <v>0</v>
      </c>
      <c r="K751" s="446"/>
      <c r="L751" s="448"/>
      <c r="N751" s="606" t="str">
        <f>_xlfn.IFNA(VLOOKUP(H751,Checks!$L$4:$L$15,1,FALSE),IF(H751="","",1))</f>
        <v/>
      </c>
    </row>
    <row r="752" spans="1:14">
      <c r="A752" s="626">
        <f t="shared" si="22"/>
        <v>745</v>
      </c>
      <c r="B752" s="626">
        <f t="shared" si="23"/>
        <v>0</v>
      </c>
      <c r="C752" s="448"/>
      <c r="D752" s="448"/>
      <c r="E752" s="516"/>
      <c r="F752" s="446"/>
      <c r="G752" s="446"/>
      <c r="H752" s="448"/>
      <c r="I752" s="455">
        <v>0</v>
      </c>
      <c r="J752" s="452">
        <v>0</v>
      </c>
      <c r="K752" s="446"/>
      <c r="L752" s="448"/>
      <c r="N752" s="606" t="str">
        <f>_xlfn.IFNA(VLOOKUP(H752,Checks!$L$4:$L$15,1,FALSE),IF(H752="","",1))</f>
        <v/>
      </c>
    </row>
    <row r="753" spans="1:14">
      <c r="A753" s="626">
        <f t="shared" si="22"/>
        <v>746</v>
      </c>
      <c r="B753" s="626">
        <f t="shared" si="23"/>
        <v>0</v>
      </c>
      <c r="C753" s="448"/>
      <c r="D753" s="448"/>
      <c r="E753" s="516"/>
      <c r="F753" s="446"/>
      <c r="G753" s="446"/>
      <c r="H753" s="448"/>
      <c r="I753" s="455">
        <v>0</v>
      </c>
      <c r="J753" s="452">
        <v>0</v>
      </c>
      <c r="K753" s="446"/>
      <c r="L753" s="448"/>
      <c r="N753" s="606" t="str">
        <f>_xlfn.IFNA(VLOOKUP(H753,Checks!$L$4:$L$15,1,FALSE),IF(H753="","",1))</f>
        <v/>
      </c>
    </row>
    <row r="754" spans="1:14">
      <c r="A754" s="626">
        <f t="shared" si="22"/>
        <v>747</v>
      </c>
      <c r="B754" s="626">
        <f t="shared" si="23"/>
        <v>0</v>
      </c>
      <c r="C754" s="448"/>
      <c r="D754" s="448"/>
      <c r="E754" s="516"/>
      <c r="F754" s="446"/>
      <c r="G754" s="446"/>
      <c r="H754" s="448"/>
      <c r="I754" s="455">
        <v>0</v>
      </c>
      <c r="J754" s="452">
        <v>0</v>
      </c>
      <c r="K754" s="446"/>
      <c r="L754" s="448"/>
      <c r="N754" s="606" t="str">
        <f>_xlfn.IFNA(VLOOKUP(H754,Checks!$L$4:$L$15,1,FALSE),IF(H754="","",1))</f>
        <v/>
      </c>
    </row>
    <row r="755" spans="1:14">
      <c r="A755" s="626">
        <f t="shared" si="22"/>
        <v>748</v>
      </c>
      <c r="B755" s="626">
        <f t="shared" si="23"/>
        <v>0</v>
      </c>
      <c r="C755" s="448"/>
      <c r="D755" s="448"/>
      <c r="E755" s="516"/>
      <c r="F755" s="446"/>
      <c r="G755" s="446"/>
      <c r="H755" s="448"/>
      <c r="I755" s="455">
        <v>0</v>
      </c>
      <c r="J755" s="452">
        <v>0</v>
      </c>
      <c r="K755" s="446"/>
      <c r="L755" s="448"/>
      <c r="N755" s="606" t="str">
        <f>_xlfn.IFNA(VLOOKUP(H755,Checks!$L$4:$L$15,1,FALSE),IF(H755="","",1))</f>
        <v/>
      </c>
    </row>
    <row r="756" spans="1:14">
      <c r="A756" s="626">
        <f t="shared" si="22"/>
        <v>749</v>
      </c>
      <c r="B756" s="626">
        <f t="shared" si="23"/>
        <v>0</v>
      </c>
      <c r="C756" s="448"/>
      <c r="D756" s="448"/>
      <c r="E756" s="516"/>
      <c r="F756" s="446"/>
      <c r="G756" s="446"/>
      <c r="H756" s="448"/>
      <c r="I756" s="455">
        <v>0</v>
      </c>
      <c r="J756" s="452">
        <v>0</v>
      </c>
      <c r="K756" s="446"/>
      <c r="L756" s="448"/>
      <c r="N756" s="606" t="str">
        <f>_xlfn.IFNA(VLOOKUP(H756,Checks!$L$4:$L$15,1,FALSE),IF(H756="","",1))</f>
        <v/>
      </c>
    </row>
    <row r="757" spans="1:14">
      <c r="A757" s="626">
        <f t="shared" si="22"/>
        <v>750</v>
      </c>
      <c r="B757" s="626">
        <f t="shared" si="23"/>
        <v>0</v>
      </c>
      <c r="C757" s="448"/>
      <c r="D757" s="448"/>
      <c r="E757" s="516"/>
      <c r="F757" s="446"/>
      <c r="G757" s="446"/>
      <c r="H757" s="448"/>
      <c r="I757" s="455">
        <v>0</v>
      </c>
      <c r="J757" s="452">
        <v>0</v>
      </c>
      <c r="K757" s="446"/>
      <c r="L757" s="448"/>
      <c r="N757" s="606" t="str">
        <f>_xlfn.IFNA(VLOOKUP(H757,Checks!$L$4:$L$15,1,FALSE),IF(H757="","",1))</f>
        <v/>
      </c>
    </row>
    <row r="758" spans="1:14">
      <c r="A758" s="626">
        <f t="shared" si="22"/>
        <v>751</v>
      </c>
      <c r="B758" s="626">
        <f t="shared" si="23"/>
        <v>0</v>
      </c>
      <c r="C758" s="448"/>
      <c r="D758" s="448"/>
      <c r="E758" s="516"/>
      <c r="F758" s="446"/>
      <c r="G758" s="446"/>
      <c r="H758" s="448"/>
      <c r="I758" s="455">
        <v>0</v>
      </c>
      <c r="J758" s="452">
        <v>0</v>
      </c>
      <c r="K758" s="446"/>
      <c r="L758" s="448"/>
      <c r="N758" s="606" t="str">
        <f>_xlfn.IFNA(VLOOKUP(H758,Checks!$L$4:$L$15,1,FALSE),IF(H758="","",1))</f>
        <v/>
      </c>
    </row>
    <row r="759" spans="1:14">
      <c r="A759" s="626">
        <f t="shared" si="22"/>
        <v>752</v>
      </c>
      <c r="B759" s="626">
        <f t="shared" si="23"/>
        <v>0</v>
      </c>
      <c r="C759" s="448"/>
      <c r="D759" s="448"/>
      <c r="E759" s="516"/>
      <c r="F759" s="446"/>
      <c r="G759" s="446"/>
      <c r="H759" s="448"/>
      <c r="I759" s="455">
        <v>0</v>
      </c>
      <c r="J759" s="452">
        <v>0</v>
      </c>
      <c r="K759" s="446"/>
      <c r="L759" s="448"/>
      <c r="N759" s="606" t="str">
        <f>_xlfn.IFNA(VLOOKUP(H759,Checks!$L$4:$L$15,1,FALSE),IF(H759="","",1))</f>
        <v/>
      </c>
    </row>
    <row r="760" spans="1:14">
      <c r="A760" s="626">
        <f t="shared" si="22"/>
        <v>753</v>
      </c>
      <c r="B760" s="626">
        <f t="shared" si="23"/>
        <v>0</v>
      </c>
      <c r="C760" s="448"/>
      <c r="D760" s="448"/>
      <c r="E760" s="516"/>
      <c r="F760" s="446"/>
      <c r="G760" s="446"/>
      <c r="H760" s="448"/>
      <c r="I760" s="455">
        <v>0</v>
      </c>
      <c r="J760" s="452">
        <v>0</v>
      </c>
      <c r="K760" s="446"/>
      <c r="L760" s="448"/>
      <c r="N760" s="606" t="str">
        <f>_xlfn.IFNA(VLOOKUP(H760,Checks!$L$4:$L$15,1,FALSE),IF(H760="","",1))</f>
        <v/>
      </c>
    </row>
    <row r="761" spans="1:14">
      <c r="A761" s="626">
        <f t="shared" si="22"/>
        <v>754</v>
      </c>
      <c r="B761" s="626">
        <f t="shared" si="23"/>
        <v>0</v>
      </c>
      <c r="C761" s="448"/>
      <c r="D761" s="448"/>
      <c r="E761" s="516"/>
      <c r="F761" s="446"/>
      <c r="G761" s="446"/>
      <c r="H761" s="448"/>
      <c r="I761" s="455">
        <v>0</v>
      </c>
      <c r="J761" s="452">
        <v>0</v>
      </c>
      <c r="K761" s="446"/>
      <c r="L761" s="448"/>
      <c r="N761" s="606" t="str">
        <f>_xlfn.IFNA(VLOOKUP(H761,Checks!$L$4:$L$15,1,FALSE),IF(H761="","",1))</f>
        <v/>
      </c>
    </row>
    <row r="762" spans="1:14">
      <c r="A762" s="626">
        <f t="shared" si="22"/>
        <v>755</v>
      </c>
      <c r="B762" s="626">
        <f t="shared" si="23"/>
        <v>0</v>
      </c>
      <c r="C762" s="448"/>
      <c r="D762" s="448"/>
      <c r="E762" s="516"/>
      <c r="F762" s="446"/>
      <c r="G762" s="446"/>
      <c r="H762" s="448"/>
      <c r="I762" s="455">
        <v>0</v>
      </c>
      <c r="J762" s="452">
        <v>0</v>
      </c>
      <c r="K762" s="446"/>
      <c r="L762" s="448"/>
      <c r="N762" s="606" t="str">
        <f>_xlfn.IFNA(VLOOKUP(H762,Checks!$L$4:$L$15,1,FALSE),IF(H762="","",1))</f>
        <v/>
      </c>
    </row>
    <row r="763" spans="1:14">
      <c r="A763" s="626">
        <f t="shared" si="22"/>
        <v>756</v>
      </c>
      <c r="B763" s="626">
        <f t="shared" si="23"/>
        <v>0</v>
      </c>
      <c r="C763" s="448"/>
      <c r="D763" s="448"/>
      <c r="E763" s="516"/>
      <c r="F763" s="446"/>
      <c r="G763" s="446"/>
      <c r="H763" s="448"/>
      <c r="I763" s="455">
        <v>0</v>
      </c>
      <c r="J763" s="452">
        <v>0</v>
      </c>
      <c r="K763" s="446"/>
      <c r="L763" s="448"/>
      <c r="N763" s="606" t="str">
        <f>_xlfn.IFNA(VLOOKUP(H763,Checks!$L$4:$L$15,1,FALSE),IF(H763="","",1))</f>
        <v/>
      </c>
    </row>
    <row r="764" spans="1:14">
      <c r="A764" s="626">
        <f t="shared" si="22"/>
        <v>757</v>
      </c>
      <c r="B764" s="626">
        <f t="shared" si="23"/>
        <v>0</v>
      </c>
      <c r="C764" s="448"/>
      <c r="D764" s="448"/>
      <c r="E764" s="516"/>
      <c r="F764" s="446"/>
      <c r="G764" s="446"/>
      <c r="H764" s="448"/>
      <c r="I764" s="455">
        <v>0</v>
      </c>
      <c r="J764" s="452">
        <v>0</v>
      </c>
      <c r="K764" s="446"/>
      <c r="L764" s="448"/>
      <c r="N764" s="606" t="str">
        <f>_xlfn.IFNA(VLOOKUP(H764,Checks!$L$4:$L$15,1,FALSE),IF(H764="","",1))</f>
        <v/>
      </c>
    </row>
    <row r="765" spans="1:14">
      <c r="A765" s="626">
        <f t="shared" si="22"/>
        <v>758</v>
      </c>
      <c r="B765" s="626">
        <f t="shared" si="23"/>
        <v>0</v>
      </c>
      <c r="C765" s="448"/>
      <c r="D765" s="448"/>
      <c r="E765" s="516"/>
      <c r="F765" s="446"/>
      <c r="G765" s="446"/>
      <c r="H765" s="448"/>
      <c r="I765" s="455">
        <v>0</v>
      </c>
      <c r="J765" s="452">
        <v>0</v>
      </c>
      <c r="K765" s="446"/>
      <c r="L765" s="448"/>
      <c r="N765" s="606" t="str">
        <f>_xlfn.IFNA(VLOOKUP(H765,Checks!$L$4:$L$15,1,FALSE),IF(H765="","",1))</f>
        <v/>
      </c>
    </row>
    <row r="766" spans="1:14">
      <c r="A766" s="626">
        <f t="shared" si="22"/>
        <v>759</v>
      </c>
      <c r="B766" s="626">
        <f t="shared" si="23"/>
        <v>0</v>
      </c>
      <c r="C766" s="448"/>
      <c r="D766" s="448"/>
      <c r="E766" s="516"/>
      <c r="F766" s="446"/>
      <c r="G766" s="446"/>
      <c r="H766" s="448"/>
      <c r="I766" s="455">
        <v>0</v>
      </c>
      <c r="J766" s="452">
        <v>0</v>
      </c>
      <c r="K766" s="446"/>
      <c r="L766" s="448"/>
      <c r="N766" s="606" t="str">
        <f>_xlfn.IFNA(VLOOKUP(H766,Checks!$L$4:$L$15,1,FALSE),IF(H766="","",1))</f>
        <v/>
      </c>
    </row>
    <row r="767" spans="1:14">
      <c r="A767" s="626">
        <f t="shared" si="22"/>
        <v>760</v>
      </c>
      <c r="B767" s="626">
        <f t="shared" si="23"/>
        <v>0</v>
      </c>
      <c r="C767" s="448"/>
      <c r="D767" s="448"/>
      <c r="E767" s="516"/>
      <c r="F767" s="446"/>
      <c r="G767" s="446"/>
      <c r="H767" s="448"/>
      <c r="I767" s="455">
        <v>0</v>
      </c>
      <c r="J767" s="452">
        <v>0</v>
      </c>
      <c r="K767" s="446"/>
      <c r="L767" s="448"/>
      <c r="N767" s="606" t="str">
        <f>_xlfn.IFNA(VLOOKUP(H767,Checks!$L$4:$L$15,1,FALSE),IF(H767="","",1))</f>
        <v/>
      </c>
    </row>
    <row r="768" spans="1:14">
      <c r="A768" s="626">
        <f t="shared" si="22"/>
        <v>761</v>
      </c>
      <c r="B768" s="626">
        <f t="shared" si="23"/>
        <v>0</v>
      </c>
      <c r="C768" s="448"/>
      <c r="D768" s="448"/>
      <c r="E768" s="516"/>
      <c r="F768" s="446"/>
      <c r="G768" s="446"/>
      <c r="H768" s="448"/>
      <c r="I768" s="455">
        <v>0</v>
      </c>
      <c r="J768" s="452">
        <v>0</v>
      </c>
      <c r="K768" s="446"/>
      <c r="L768" s="448"/>
      <c r="N768" s="606" t="str">
        <f>_xlfn.IFNA(VLOOKUP(H768,Checks!$L$4:$L$15,1,FALSE),IF(H768="","",1))</f>
        <v/>
      </c>
    </row>
    <row r="769" spans="1:14">
      <c r="A769" s="626">
        <f t="shared" si="22"/>
        <v>762</v>
      </c>
      <c r="B769" s="626">
        <f t="shared" si="23"/>
        <v>0</v>
      </c>
      <c r="C769" s="448"/>
      <c r="D769" s="448"/>
      <c r="E769" s="516"/>
      <c r="F769" s="446"/>
      <c r="G769" s="446"/>
      <c r="H769" s="448"/>
      <c r="I769" s="455">
        <v>0</v>
      </c>
      <c r="J769" s="452">
        <v>0</v>
      </c>
      <c r="K769" s="446"/>
      <c r="L769" s="448"/>
      <c r="N769" s="606" t="str">
        <f>_xlfn.IFNA(VLOOKUP(H769,Checks!$L$4:$L$15,1,FALSE),IF(H769="","",1))</f>
        <v/>
      </c>
    </row>
    <row r="770" spans="1:14">
      <c r="A770" s="626">
        <f t="shared" si="22"/>
        <v>763</v>
      </c>
      <c r="B770" s="626">
        <f t="shared" si="23"/>
        <v>0</v>
      </c>
      <c r="C770" s="448"/>
      <c r="D770" s="448"/>
      <c r="E770" s="516"/>
      <c r="F770" s="446"/>
      <c r="G770" s="446"/>
      <c r="H770" s="448"/>
      <c r="I770" s="455">
        <v>0</v>
      </c>
      <c r="J770" s="452">
        <v>0</v>
      </c>
      <c r="K770" s="446"/>
      <c r="L770" s="448"/>
      <c r="N770" s="606" t="str">
        <f>_xlfn.IFNA(VLOOKUP(H770,Checks!$L$4:$L$15,1,FALSE),IF(H770="","",1))</f>
        <v/>
      </c>
    </row>
    <row r="771" spans="1:14">
      <c r="A771" s="626">
        <f t="shared" si="22"/>
        <v>764</v>
      </c>
      <c r="B771" s="626">
        <f t="shared" si="23"/>
        <v>0</v>
      </c>
      <c r="C771" s="448"/>
      <c r="D771" s="448"/>
      <c r="E771" s="516"/>
      <c r="F771" s="446"/>
      <c r="G771" s="446"/>
      <c r="H771" s="448"/>
      <c r="I771" s="455">
        <v>0</v>
      </c>
      <c r="J771" s="452">
        <v>0</v>
      </c>
      <c r="K771" s="446"/>
      <c r="L771" s="448"/>
      <c r="N771" s="606" t="str">
        <f>_xlfn.IFNA(VLOOKUP(H771,Checks!$L$4:$L$15,1,FALSE),IF(H771="","",1))</f>
        <v/>
      </c>
    </row>
    <row r="772" spans="1:14">
      <c r="A772" s="626">
        <f t="shared" si="22"/>
        <v>765</v>
      </c>
      <c r="B772" s="626">
        <f t="shared" si="23"/>
        <v>0</v>
      </c>
      <c r="C772" s="448"/>
      <c r="D772" s="448"/>
      <c r="E772" s="516"/>
      <c r="F772" s="446"/>
      <c r="G772" s="446"/>
      <c r="H772" s="448"/>
      <c r="I772" s="455">
        <v>0</v>
      </c>
      <c r="J772" s="452">
        <v>0</v>
      </c>
      <c r="K772" s="446"/>
      <c r="L772" s="448"/>
      <c r="N772" s="606" t="str">
        <f>_xlfn.IFNA(VLOOKUP(H772,Checks!$L$4:$L$15,1,FALSE),IF(H772="","",1))</f>
        <v/>
      </c>
    </row>
    <row r="773" spans="1:14">
      <c r="A773" s="626">
        <f t="shared" si="22"/>
        <v>766</v>
      </c>
      <c r="B773" s="626">
        <f t="shared" si="23"/>
        <v>0</v>
      </c>
      <c r="C773" s="448"/>
      <c r="D773" s="448"/>
      <c r="E773" s="516"/>
      <c r="F773" s="446"/>
      <c r="G773" s="446"/>
      <c r="H773" s="448"/>
      <c r="I773" s="455">
        <v>0</v>
      </c>
      <c r="J773" s="452">
        <v>0</v>
      </c>
      <c r="K773" s="446"/>
      <c r="L773" s="448"/>
      <c r="N773" s="606" t="str">
        <f>_xlfn.IFNA(VLOOKUP(H773,Checks!$L$4:$L$15,1,FALSE),IF(H773="","",1))</f>
        <v/>
      </c>
    </row>
    <row r="774" spans="1:14">
      <c r="A774" s="626">
        <f t="shared" si="22"/>
        <v>767</v>
      </c>
      <c r="B774" s="626">
        <f t="shared" si="23"/>
        <v>0</v>
      </c>
      <c r="C774" s="448"/>
      <c r="D774" s="448"/>
      <c r="E774" s="516"/>
      <c r="F774" s="446"/>
      <c r="G774" s="446"/>
      <c r="H774" s="448"/>
      <c r="I774" s="455">
        <v>0</v>
      </c>
      <c r="J774" s="452">
        <v>0</v>
      </c>
      <c r="K774" s="446"/>
      <c r="L774" s="448"/>
      <c r="N774" s="606" t="str">
        <f>_xlfn.IFNA(VLOOKUP(H774,Checks!$L$4:$L$15,1,FALSE),IF(H774="","",1))</f>
        <v/>
      </c>
    </row>
    <row r="775" spans="1:14">
      <c r="A775" s="626">
        <f t="shared" si="22"/>
        <v>768</v>
      </c>
      <c r="B775" s="626">
        <f t="shared" si="23"/>
        <v>0</v>
      </c>
      <c r="C775" s="448"/>
      <c r="D775" s="448"/>
      <c r="E775" s="516"/>
      <c r="F775" s="446"/>
      <c r="G775" s="446"/>
      <c r="H775" s="448"/>
      <c r="I775" s="455">
        <v>0</v>
      </c>
      <c r="J775" s="452">
        <v>0</v>
      </c>
      <c r="K775" s="446"/>
      <c r="L775" s="448"/>
      <c r="N775" s="606" t="str">
        <f>_xlfn.IFNA(VLOOKUP(H775,Checks!$L$4:$L$15,1,FALSE),IF(H775="","",1))</f>
        <v/>
      </c>
    </row>
    <row r="776" spans="1:14">
      <c r="A776" s="626">
        <f t="shared" si="22"/>
        <v>769</v>
      </c>
      <c r="B776" s="626">
        <f t="shared" si="23"/>
        <v>0</v>
      </c>
      <c r="C776" s="448"/>
      <c r="D776" s="448"/>
      <c r="E776" s="516"/>
      <c r="F776" s="446"/>
      <c r="G776" s="446"/>
      <c r="H776" s="448"/>
      <c r="I776" s="455">
        <v>0</v>
      </c>
      <c r="J776" s="452">
        <v>0</v>
      </c>
      <c r="K776" s="446"/>
      <c r="L776" s="448"/>
      <c r="N776" s="606" t="str">
        <f>_xlfn.IFNA(VLOOKUP(H776,Checks!$L$4:$L$15,1,FALSE),IF(H776="","",1))</f>
        <v/>
      </c>
    </row>
    <row r="777" spans="1:14">
      <c r="A777" s="626">
        <f t="shared" si="22"/>
        <v>770</v>
      </c>
      <c r="B777" s="626">
        <f t="shared" si="23"/>
        <v>0</v>
      </c>
      <c r="C777" s="448"/>
      <c r="D777" s="448"/>
      <c r="E777" s="516"/>
      <c r="F777" s="446"/>
      <c r="G777" s="446"/>
      <c r="H777" s="448"/>
      <c r="I777" s="455">
        <v>0</v>
      </c>
      <c r="J777" s="452">
        <v>0</v>
      </c>
      <c r="K777" s="446"/>
      <c r="L777" s="448"/>
      <c r="N777" s="606" t="str">
        <f>_xlfn.IFNA(VLOOKUP(H777,Checks!$L$4:$L$15,1,FALSE),IF(H777="","",1))</f>
        <v/>
      </c>
    </row>
    <row r="778" spans="1:14">
      <c r="A778" s="626">
        <f t="shared" ref="A778:A841" si="24">A777+1</f>
        <v>771</v>
      </c>
      <c r="B778" s="626">
        <f t="shared" ref="B778:B841" si="25">$B$8</f>
        <v>0</v>
      </c>
      <c r="C778" s="448"/>
      <c r="D778" s="448"/>
      <c r="E778" s="516"/>
      <c r="F778" s="446"/>
      <c r="G778" s="446"/>
      <c r="H778" s="448"/>
      <c r="I778" s="455">
        <v>0</v>
      </c>
      <c r="J778" s="452">
        <v>0</v>
      </c>
      <c r="K778" s="446"/>
      <c r="L778" s="448"/>
      <c r="N778" s="606" t="str">
        <f>_xlfn.IFNA(VLOOKUP(H778,Checks!$L$4:$L$15,1,FALSE),IF(H778="","",1))</f>
        <v/>
      </c>
    </row>
    <row r="779" spans="1:14">
      <c r="A779" s="626">
        <f t="shared" si="24"/>
        <v>772</v>
      </c>
      <c r="B779" s="626">
        <f t="shared" si="25"/>
        <v>0</v>
      </c>
      <c r="C779" s="448"/>
      <c r="D779" s="448"/>
      <c r="E779" s="516"/>
      <c r="F779" s="446"/>
      <c r="G779" s="446"/>
      <c r="H779" s="448"/>
      <c r="I779" s="455">
        <v>0</v>
      </c>
      <c r="J779" s="452">
        <v>0</v>
      </c>
      <c r="K779" s="446"/>
      <c r="L779" s="448"/>
      <c r="N779" s="606" t="str">
        <f>_xlfn.IFNA(VLOOKUP(H779,Checks!$L$4:$L$15,1,FALSE),IF(H779="","",1))</f>
        <v/>
      </c>
    </row>
    <row r="780" spans="1:14">
      <c r="A780" s="626">
        <f t="shared" si="24"/>
        <v>773</v>
      </c>
      <c r="B780" s="626">
        <f t="shared" si="25"/>
        <v>0</v>
      </c>
      <c r="C780" s="448"/>
      <c r="D780" s="448"/>
      <c r="E780" s="516"/>
      <c r="F780" s="446"/>
      <c r="G780" s="446"/>
      <c r="H780" s="448"/>
      <c r="I780" s="455">
        <v>0</v>
      </c>
      <c r="J780" s="452">
        <v>0</v>
      </c>
      <c r="K780" s="446"/>
      <c r="L780" s="448"/>
      <c r="N780" s="606" t="str">
        <f>_xlfn.IFNA(VLOOKUP(H780,Checks!$L$4:$L$15,1,FALSE),IF(H780="","",1))</f>
        <v/>
      </c>
    </row>
    <row r="781" spans="1:14">
      <c r="A781" s="626">
        <f t="shared" si="24"/>
        <v>774</v>
      </c>
      <c r="B781" s="626">
        <f t="shared" si="25"/>
        <v>0</v>
      </c>
      <c r="C781" s="448"/>
      <c r="D781" s="448"/>
      <c r="E781" s="516"/>
      <c r="F781" s="446"/>
      <c r="G781" s="446"/>
      <c r="H781" s="448"/>
      <c r="I781" s="455">
        <v>0</v>
      </c>
      <c r="J781" s="452">
        <v>0</v>
      </c>
      <c r="K781" s="446"/>
      <c r="L781" s="448"/>
      <c r="N781" s="606" t="str">
        <f>_xlfn.IFNA(VLOOKUP(H781,Checks!$L$4:$L$15,1,FALSE),IF(H781="","",1))</f>
        <v/>
      </c>
    </row>
    <row r="782" spans="1:14">
      <c r="A782" s="626">
        <f t="shared" si="24"/>
        <v>775</v>
      </c>
      <c r="B782" s="626">
        <f t="shared" si="25"/>
        <v>0</v>
      </c>
      <c r="C782" s="448"/>
      <c r="D782" s="448"/>
      <c r="E782" s="516"/>
      <c r="F782" s="446"/>
      <c r="G782" s="446"/>
      <c r="H782" s="448"/>
      <c r="I782" s="455">
        <v>0</v>
      </c>
      <c r="J782" s="452">
        <v>0</v>
      </c>
      <c r="K782" s="446"/>
      <c r="L782" s="448"/>
      <c r="N782" s="606" t="str">
        <f>_xlfn.IFNA(VLOOKUP(H782,Checks!$L$4:$L$15,1,FALSE),IF(H782="","",1))</f>
        <v/>
      </c>
    </row>
    <row r="783" spans="1:14">
      <c r="A783" s="626">
        <f t="shared" si="24"/>
        <v>776</v>
      </c>
      <c r="B783" s="626">
        <f t="shared" si="25"/>
        <v>0</v>
      </c>
      <c r="C783" s="448"/>
      <c r="D783" s="448"/>
      <c r="E783" s="516"/>
      <c r="F783" s="446"/>
      <c r="G783" s="446"/>
      <c r="H783" s="448"/>
      <c r="I783" s="455">
        <v>0</v>
      </c>
      <c r="J783" s="452">
        <v>0</v>
      </c>
      <c r="K783" s="446"/>
      <c r="L783" s="448"/>
      <c r="N783" s="606" t="str">
        <f>_xlfn.IFNA(VLOOKUP(H783,Checks!$L$4:$L$15,1,FALSE),IF(H783="","",1))</f>
        <v/>
      </c>
    </row>
    <row r="784" spans="1:14">
      <c r="A784" s="626">
        <f t="shared" si="24"/>
        <v>777</v>
      </c>
      <c r="B784" s="626">
        <f t="shared" si="25"/>
        <v>0</v>
      </c>
      <c r="C784" s="448"/>
      <c r="D784" s="448"/>
      <c r="E784" s="516"/>
      <c r="F784" s="446"/>
      <c r="G784" s="446"/>
      <c r="H784" s="448"/>
      <c r="I784" s="455">
        <v>0</v>
      </c>
      <c r="J784" s="452">
        <v>0</v>
      </c>
      <c r="K784" s="446"/>
      <c r="L784" s="448"/>
      <c r="N784" s="606" t="str">
        <f>_xlfn.IFNA(VLOOKUP(H784,Checks!$L$4:$L$15,1,FALSE),IF(H784="","",1))</f>
        <v/>
      </c>
    </row>
    <row r="785" spans="1:14">
      <c r="A785" s="626">
        <f t="shared" si="24"/>
        <v>778</v>
      </c>
      <c r="B785" s="626">
        <f t="shared" si="25"/>
        <v>0</v>
      </c>
      <c r="C785" s="448"/>
      <c r="D785" s="448"/>
      <c r="E785" s="516"/>
      <c r="F785" s="446"/>
      <c r="G785" s="446"/>
      <c r="H785" s="448"/>
      <c r="I785" s="455">
        <v>0</v>
      </c>
      <c r="J785" s="452">
        <v>0</v>
      </c>
      <c r="K785" s="446"/>
      <c r="L785" s="448"/>
      <c r="N785" s="606" t="str">
        <f>_xlfn.IFNA(VLOOKUP(H785,Checks!$L$4:$L$15,1,FALSE),IF(H785="","",1))</f>
        <v/>
      </c>
    </row>
    <row r="786" spans="1:14">
      <c r="A786" s="626">
        <f t="shared" si="24"/>
        <v>779</v>
      </c>
      <c r="B786" s="626">
        <f t="shared" si="25"/>
        <v>0</v>
      </c>
      <c r="C786" s="448"/>
      <c r="D786" s="448"/>
      <c r="E786" s="516"/>
      <c r="F786" s="446"/>
      <c r="G786" s="446"/>
      <c r="H786" s="448"/>
      <c r="I786" s="455">
        <v>0</v>
      </c>
      <c r="J786" s="452">
        <v>0</v>
      </c>
      <c r="K786" s="446"/>
      <c r="L786" s="448"/>
      <c r="N786" s="606" t="str">
        <f>_xlfn.IFNA(VLOOKUP(H786,Checks!$L$4:$L$15,1,FALSE),IF(H786="","",1))</f>
        <v/>
      </c>
    </row>
    <row r="787" spans="1:14">
      <c r="A787" s="626">
        <f t="shared" si="24"/>
        <v>780</v>
      </c>
      <c r="B787" s="626">
        <f t="shared" si="25"/>
        <v>0</v>
      </c>
      <c r="C787" s="448"/>
      <c r="D787" s="448"/>
      <c r="E787" s="516"/>
      <c r="F787" s="446"/>
      <c r="G787" s="446"/>
      <c r="H787" s="448"/>
      <c r="I787" s="455">
        <v>0</v>
      </c>
      <c r="J787" s="452">
        <v>0</v>
      </c>
      <c r="K787" s="446"/>
      <c r="L787" s="448"/>
      <c r="N787" s="606" t="str">
        <f>_xlfn.IFNA(VLOOKUP(H787,Checks!$L$4:$L$15,1,FALSE),IF(H787="","",1))</f>
        <v/>
      </c>
    </row>
    <row r="788" spans="1:14">
      <c r="A788" s="626">
        <f t="shared" si="24"/>
        <v>781</v>
      </c>
      <c r="B788" s="626">
        <f t="shared" si="25"/>
        <v>0</v>
      </c>
      <c r="C788" s="448"/>
      <c r="D788" s="448"/>
      <c r="E788" s="516"/>
      <c r="F788" s="446"/>
      <c r="G788" s="446"/>
      <c r="H788" s="448"/>
      <c r="I788" s="455">
        <v>0</v>
      </c>
      <c r="J788" s="452">
        <v>0</v>
      </c>
      <c r="K788" s="446"/>
      <c r="L788" s="448"/>
      <c r="N788" s="606" t="str">
        <f>_xlfn.IFNA(VLOOKUP(H788,Checks!$L$4:$L$15,1,FALSE),IF(H788="","",1))</f>
        <v/>
      </c>
    </row>
    <row r="789" spans="1:14">
      <c r="A789" s="626">
        <f t="shared" si="24"/>
        <v>782</v>
      </c>
      <c r="B789" s="626">
        <f t="shared" si="25"/>
        <v>0</v>
      </c>
      <c r="C789" s="448"/>
      <c r="D789" s="448"/>
      <c r="E789" s="516"/>
      <c r="F789" s="446"/>
      <c r="G789" s="446"/>
      <c r="H789" s="448"/>
      <c r="I789" s="455">
        <v>0</v>
      </c>
      <c r="J789" s="452">
        <v>0</v>
      </c>
      <c r="K789" s="446"/>
      <c r="L789" s="448"/>
      <c r="N789" s="606" t="str">
        <f>_xlfn.IFNA(VLOOKUP(H789,Checks!$L$4:$L$15,1,FALSE),IF(H789="","",1))</f>
        <v/>
      </c>
    </row>
    <row r="790" spans="1:14">
      <c r="A790" s="626">
        <f t="shared" si="24"/>
        <v>783</v>
      </c>
      <c r="B790" s="626">
        <f t="shared" si="25"/>
        <v>0</v>
      </c>
      <c r="C790" s="448"/>
      <c r="D790" s="448"/>
      <c r="E790" s="516"/>
      <c r="F790" s="446"/>
      <c r="G790" s="446"/>
      <c r="H790" s="448"/>
      <c r="I790" s="455">
        <v>0</v>
      </c>
      <c r="J790" s="452">
        <v>0</v>
      </c>
      <c r="K790" s="446"/>
      <c r="L790" s="448"/>
      <c r="N790" s="606" t="str">
        <f>_xlfn.IFNA(VLOOKUP(H790,Checks!$L$4:$L$15,1,FALSE),IF(H790="","",1))</f>
        <v/>
      </c>
    </row>
    <row r="791" spans="1:14">
      <c r="A791" s="626">
        <f t="shared" si="24"/>
        <v>784</v>
      </c>
      <c r="B791" s="626">
        <f t="shared" si="25"/>
        <v>0</v>
      </c>
      <c r="C791" s="448"/>
      <c r="D791" s="448"/>
      <c r="E791" s="516"/>
      <c r="F791" s="446"/>
      <c r="G791" s="446"/>
      <c r="H791" s="448"/>
      <c r="I791" s="455">
        <v>0</v>
      </c>
      <c r="J791" s="452">
        <v>0</v>
      </c>
      <c r="K791" s="446"/>
      <c r="L791" s="448"/>
      <c r="N791" s="606" t="str">
        <f>_xlfn.IFNA(VLOOKUP(H791,Checks!$L$4:$L$15,1,FALSE),IF(H791="","",1))</f>
        <v/>
      </c>
    </row>
    <row r="792" spans="1:14">
      <c r="A792" s="626">
        <f t="shared" si="24"/>
        <v>785</v>
      </c>
      <c r="B792" s="626">
        <f t="shared" si="25"/>
        <v>0</v>
      </c>
      <c r="C792" s="448"/>
      <c r="D792" s="448"/>
      <c r="E792" s="516"/>
      <c r="F792" s="446"/>
      <c r="G792" s="446"/>
      <c r="H792" s="448"/>
      <c r="I792" s="455">
        <v>0</v>
      </c>
      <c r="J792" s="452">
        <v>0</v>
      </c>
      <c r="K792" s="446"/>
      <c r="L792" s="448"/>
      <c r="N792" s="606" t="str">
        <f>_xlfn.IFNA(VLOOKUP(H792,Checks!$L$4:$L$15,1,FALSE),IF(H792="","",1))</f>
        <v/>
      </c>
    </row>
    <row r="793" spans="1:14">
      <c r="A793" s="626">
        <f t="shared" si="24"/>
        <v>786</v>
      </c>
      <c r="B793" s="626">
        <f t="shared" si="25"/>
        <v>0</v>
      </c>
      <c r="C793" s="448"/>
      <c r="D793" s="448"/>
      <c r="E793" s="516"/>
      <c r="F793" s="446"/>
      <c r="G793" s="446"/>
      <c r="H793" s="448"/>
      <c r="I793" s="455">
        <v>0</v>
      </c>
      <c r="J793" s="452">
        <v>0</v>
      </c>
      <c r="K793" s="446"/>
      <c r="L793" s="448"/>
      <c r="N793" s="606" t="str">
        <f>_xlfn.IFNA(VLOOKUP(H793,Checks!$L$4:$L$15,1,FALSE),IF(H793="","",1))</f>
        <v/>
      </c>
    </row>
    <row r="794" spans="1:14">
      <c r="A794" s="626">
        <f t="shared" si="24"/>
        <v>787</v>
      </c>
      <c r="B794" s="626">
        <f t="shared" si="25"/>
        <v>0</v>
      </c>
      <c r="C794" s="448"/>
      <c r="D794" s="448"/>
      <c r="E794" s="516"/>
      <c r="F794" s="446"/>
      <c r="G794" s="446"/>
      <c r="H794" s="448"/>
      <c r="I794" s="455">
        <v>0</v>
      </c>
      <c r="J794" s="452">
        <v>0</v>
      </c>
      <c r="K794" s="446"/>
      <c r="L794" s="448"/>
      <c r="N794" s="606" t="str">
        <f>_xlfn.IFNA(VLOOKUP(H794,Checks!$L$4:$L$15,1,FALSE),IF(H794="","",1))</f>
        <v/>
      </c>
    </row>
    <row r="795" spans="1:14">
      <c r="A795" s="626">
        <f t="shared" si="24"/>
        <v>788</v>
      </c>
      <c r="B795" s="626">
        <f t="shared" si="25"/>
        <v>0</v>
      </c>
      <c r="C795" s="448"/>
      <c r="D795" s="448"/>
      <c r="E795" s="516"/>
      <c r="F795" s="446"/>
      <c r="G795" s="446"/>
      <c r="H795" s="448"/>
      <c r="I795" s="455">
        <v>0</v>
      </c>
      <c r="J795" s="452">
        <v>0</v>
      </c>
      <c r="K795" s="446"/>
      <c r="L795" s="448"/>
      <c r="N795" s="606" t="str">
        <f>_xlfn.IFNA(VLOOKUP(H795,Checks!$L$4:$L$15,1,FALSE),IF(H795="","",1))</f>
        <v/>
      </c>
    </row>
    <row r="796" spans="1:14">
      <c r="A796" s="626">
        <f t="shared" si="24"/>
        <v>789</v>
      </c>
      <c r="B796" s="626">
        <f t="shared" si="25"/>
        <v>0</v>
      </c>
      <c r="C796" s="448"/>
      <c r="D796" s="448"/>
      <c r="E796" s="516"/>
      <c r="F796" s="446"/>
      <c r="G796" s="446"/>
      <c r="H796" s="448"/>
      <c r="I796" s="455">
        <v>0</v>
      </c>
      <c r="J796" s="452">
        <v>0</v>
      </c>
      <c r="K796" s="446"/>
      <c r="L796" s="448"/>
      <c r="N796" s="606" t="str">
        <f>_xlfn.IFNA(VLOOKUP(H796,Checks!$L$4:$L$15,1,FALSE),IF(H796="","",1))</f>
        <v/>
      </c>
    </row>
    <row r="797" spans="1:14">
      <c r="A797" s="626">
        <f t="shared" si="24"/>
        <v>790</v>
      </c>
      <c r="B797" s="626">
        <f t="shared" si="25"/>
        <v>0</v>
      </c>
      <c r="C797" s="448"/>
      <c r="D797" s="448"/>
      <c r="E797" s="516"/>
      <c r="F797" s="446"/>
      <c r="G797" s="446"/>
      <c r="H797" s="448"/>
      <c r="I797" s="455">
        <v>0</v>
      </c>
      <c r="J797" s="452">
        <v>0</v>
      </c>
      <c r="K797" s="446"/>
      <c r="L797" s="448"/>
      <c r="N797" s="606" t="str">
        <f>_xlfn.IFNA(VLOOKUP(H797,Checks!$L$4:$L$15,1,FALSE),IF(H797="","",1))</f>
        <v/>
      </c>
    </row>
    <row r="798" spans="1:14">
      <c r="A798" s="626">
        <f t="shared" si="24"/>
        <v>791</v>
      </c>
      <c r="B798" s="626">
        <f t="shared" si="25"/>
        <v>0</v>
      </c>
      <c r="C798" s="448"/>
      <c r="D798" s="448"/>
      <c r="E798" s="516"/>
      <c r="F798" s="446"/>
      <c r="G798" s="446"/>
      <c r="H798" s="448"/>
      <c r="I798" s="455">
        <v>0</v>
      </c>
      <c r="J798" s="452">
        <v>0</v>
      </c>
      <c r="K798" s="446"/>
      <c r="L798" s="448"/>
      <c r="N798" s="606" t="str">
        <f>_xlfn.IFNA(VLOOKUP(H798,Checks!$L$4:$L$15,1,FALSE),IF(H798="","",1))</f>
        <v/>
      </c>
    </row>
    <row r="799" spans="1:14">
      <c r="A799" s="626">
        <f t="shared" si="24"/>
        <v>792</v>
      </c>
      <c r="B799" s="626">
        <f t="shared" si="25"/>
        <v>0</v>
      </c>
      <c r="C799" s="448"/>
      <c r="D799" s="448"/>
      <c r="E799" s="516"/>
      <c r="F799" s="446"/>
      <c r="G799" s="446"/>
      <c r="H799" s="448"/>
      <c r="I799" s="455">
        <v>0</v>
      </c>
      <c r="J799" s="452">
        <v>0</v>
      </c>
      <c r="K799" s="446"/>
      <c r="L799" s="448"/>
      <c r="N799" s="606" t="str">
        <f>_xlfn.IFNA(VLOOKUP(H799,Checks!$L$4:$L$15,1,FALSE),IF(H799="","",1))</f>
        <v/>
      </c>
    </row>
    <row r="800" spans="1:14">
      <c r="A800" s="626">
        <f t="shared" si="24"/>
        <v>793</v>
      </c>
      <c r="B800" s="626">
        <f t="shared" si="25"/>
        <v>0</v>
      </c>
      <c r="C800" s="448"/>
      <c r="D800" s="448"/>
      <c r="E800" s="516"/>
      <c r="F800" s="446"/>
      <c r="G800" s="446"/>
      <c r="H800" s="448"/>
      <c r="I800" s="455">
        <v>0</v>
      </c>
      <c r="J800" s="452">
        <v>0</v>
      </c>
      <c r="K800" s="446"/>
      <c r="L800" s="448"/>
      <c r="N800" s="606" t="str">
        <f>_xlfn.IFNA(VLOOKUP(H800,Checks!$L$4:$L$15,1,FALSE),IF(H800="","",1))</f>
        <v/>
      </c>
    </row>
    <row r="801" spans="1:14">
      <c r="A801" s="626">
        <f t="shared" si="24"/>
        <v>794</v>
      </c>
      <c r="B801" s="626">
        <f t="shared" si="25"/>
        <v>0</v>
      </c>
      <c r="C801" s="448"/>
      <c r="D801" s="448"/>
      <c r="E801" s="516"/>
      <c r="F801" s="446"/>
      <c r="G801" s="446"/>
      <c r="H801" s="448"/>
      <c r="I801" s="455">
        <v>0</v>
      </c>
      <c r="J801" s="452">
        <v>0</v>
      </c>
      <c r="K801" s="446"/>
      <c r="L801" s="448"/>
      <c r="N801" s="606" t="str">
        <f>_xlfn.IFNA(VLOOKUP(H801,Checks!$L$4:$L$15,1,FALSE),IF(H801="","",1))</f>
        <v/>
      </c>
    </row>
    <row r="802" spans="1:14">
      <c r="A802" s="626">
        <f t="shared" si="24"/>
        <v>795</v>
      </c>
      <c r="B802" s="626">
        <f t="shared" si="25"/>
        <v>0</v>
      </c>
      <c r="C802" s="448"/>
      <c r="D802" s="448"/>
      <c r="E802" s="516"/>
      <c r="F802" s="446"/>
      <c r="G802" s="446"/>
      <c r="H802" s="448"/>
      <c r="I802" s="455">
        <v>0</v>
      </c>
      <c r="J802" s="452">
        <v>0</v>
      </c>
      <c r="K802" s="446"/>
      <c r="L802" s="448"/>
      <c r="N802" s="606" t="str">
        <f>_xlfn.IFNA(VLOOKUP(H802,Checks!$L$4:$L$15,1,FALSE),IF(H802="","",1))</f>
        <v/>
      </c>
    </row>
    <row r="803" spans="1:14">
      <c r="A803" s="626">
        <f t="shared" si="24"/>
        <v>796</v>
      </c>
      <c r="B803" s="626">
        <f t="shared" si="25"/>
        <v>0</v>
      </c>
      <c r="C803" s="448"/>
      <c r="D803" s="448"/>
      <c r="E803" s="516"/>
      <c r="F803" s="446"/>
      <c r="G803" s="446"/>
      <c r="H803" s="448"/>
      <c r="I803" s="455">
        <v>0</v>
      </c>
      <c r="J803" s="452">
        <v>0</v>
      </c>
      <c r="K803" s="446"/>
      <c r="L803" s="448"/>
      <c r="N803" s="606" t="str">
        <f>_xlfn.IFNA(VLOOKUP(H803,Checks!$L$4:$L$15,1,FALSE),IF(H803="","",1))</f>
        <v/>
      </c>
    </row>
    <row r="804" spans="1:14">
      <c r="A804" s="626">
        <f t="shared" si="24"/>
        <v>797</v>
      </c>
      <c r="B804" s="626">
        <f t="shared" si="25"/>
        <v>0</v>
      </c>
      <c r="C804" s="448"/>
      <c r="D804" s="448"/>
      <c r="E804" s="516"/>
      <c r="F804" s="446"/>
      <c r="G804" s="446"/>
      <c r="H804" s="448"/>
      <c r="I804" s="455">
        <v>0</v>
      </c>
      <c r="J804" s="452">
        <v>0</v>
      </c>
      <c r="K804" s="446"/>
      <c r="L804" s="448"/>
      <c r="N804" s="606" t="str">
        <f>_xlfn.IFNA(VLOOKUP(H804,Checks!$L$4:$L$15,1,FALSE),IF(H804="","",1))</f>
        <v/>
      </c>
    </row>
    <row r="805" spans="1:14">
      <c r="A805" s="626">
        <f t="shared" si="24"/>
        <v>798</v>
      </c>
      <c r="B805" s="626">
        <f t="shared" si="25"/>
        <v>0</v>
      </c>
      <c r="C805" s="448"/>
      <c r="D805" s="448"/>
      <c r="E805" s="516"/>
      <c r="F805" s="446"/>
      <c r="G805" s="446"/>
      <c r="H805" s="448"/>
      <c r="I805" s="455">
        <v>0</v>
      </c>
      <c r="J805" s="452">
        <v>0</v>
      </c>
      <c r="K805" s="446"/>
      <c r="L805" s="448"/>
      <c r="N805" s="606" t="str">
        <f>_xlfn.IFNA(VLOOKUP(H805,Checks!$L$4:$L$15,1,FALSE),IF(H805="","",1))</f>
        <v/>
      </c>
    </row>
    <row r="806" spans="1:14">
      <c r="A806" s="626">
        <f t="shared" si="24"/>
        <v>799</v>
      </c>
      <c r="B806" s="626">
        <f t="shared" si="25"/>
        <v>0</v>
      </c>
      <c r="C806" s="448"/>
      <c r="D806" s="448"/>
      <c r="E806" s="516"/>
      <c r="F806" s="446"/>
      <c r="G806" s="446"/>
      <c r="H806" s="448"/>
      <c r="I806" s="455">
        <v>0</v>
      </c>
      <c r="J806" s="452">
        <v>0</v>
      </c>
      <c r="K806" s="446"/>
      <c r="L806" s="448"/>
      <c r="N806" s="606" t="str">
        <f>_xlfn.IFNA(VLOOKUP(H806,Checks!$L$4:$L$15,1,FALSE),IF(H806="","",1))</f>
        <v/>
      </c>
    </row>
    <row r="807" spans="1:14">
      <c r="A807" s="626">
        <f t="shared" si="24"/>
        <v>800</v>
      </c>
      <c r="B807" s="626">
        <f t="shared" si="25"/>
        <v>0</v>
      </c>
      <c r="C807" s="448"/>
      <c r="D807" s="448"/>
      <c r="E807" s="516"/>
      <c r="F807" s="446"/>
      <c r="G807" s="446"/>
      <c r="H807" s="448"/>
      <c r="I807" s="455">
        <v>0</v>
      </c>
      <c r="J807" s="452">
        <v>0</v>
      </c>
      <c r="K807" s="446"/>
      <c r="L807" s="448"/>
      <c r="N807" s="606" t="str">
        <f>_xlfn.IFNA(VLOOKUP(H807,Checks!$L$4:$L$15,1,FALSE),IF(H807="","",1))</f>
        <v/>
      </c>
    </row>
    <row r="808" spans="1:14">
      <c r="A808" s="626">
        <f t="shared" si="24"/>
        <v>801</v>
      </c>
      <c r="B808" s="626">
        <f t="shared" si="25"/>
        <v>0</v>
      </c>
      <c r="C808" s="448"/>
      <c r="D808" s="448"/>
      <c r="E808" s="516"/>
      <c r="F808" s="446"/>
      <c r="G808" s="446"/>
      <c r="H808" s="448"/>
      <c r="I808" s="455">
        <v>0</v>
      </c>
      <c r="J808" s="452">
        <v>0</v>
      </c>
      <c r="K808" s="446"/>
      <c r="L808" s="448"/>
      <c r="N808" s="606" t="str">
        <f>_xlfn.IFNA(VLOOKUP(H808,Checks!$L$4:$L$15,1,FALSE),IF(H808="","",1))</f>
        <v/>
      </c>
    </row>
    <row r="809" spans="1:14">
      <c r="A809" s="626">
        <f t="shared" si="24"/>
        <v>802</v>
      </c>
      <c r="B809" s="626">
        <f t="shared" si="25"/>
        <v>0</v>
      </c>
      <c r="C809" s="448"/>
      <c r="D809" s="448"/>
      <c r="E809" s="516"/>
      <c r="F809" s="446"/>
      <c r="G809" s="446"/>
      <c r="H809" s="448"/>
      <c r="I809" s="455">
        <v>0</v>
      </c>
      <c r="J809" s="452">
        <v>0</v>
      </c>
      <c r="K809" s="446"/>
      <c r="L809" s="448"/>
      <c r="N809" s="606" t="str">
        <f>_xlfn.IFNA(VLOOKUP(H809,Checks!$L$4:$L$15,1,FALSE),IF(H809="","",1))</f>
        <v/>
      </c>
    </row>
    <row r="810" spans="1:14">
      <c r="A810" s="626">
        <f t="shared" si="24"/>
        <v>803</v>
      </c>
      <c r="B810" s="626">
        <f t="shared" si="25"/>
        <v>0</v>
      </c>
      <c r="C810" s="448"/>
      <c r="D810" s="448"/>
      <c r="E810" s="516"/>
      <c r="F810" s="446"/>
      <c r="G810" s="446"/>
      <c r="H810" s="448"/>
      <c r="I810" s="455">
        <v>0</v>
      </c>
      <c r="J810" s="452">
        <v>0</v>
      </c>
      <c r="K810" s="446"/>
      <c r="L810" s="448"/>
      <c r="N810" s="606" t="str">
        <f>_xlfn.IFNA(VLOOKUP(H810,Checks!$L$4:$L$15,1,FALSE),IF(H810="","",1))</f>
        <v/>
      </c>
    </row>
    <row r="811" spans="1:14">
      <c r="A811" s="626">
        <f t="shared" si="24"/>
        <v>804</v>
      </c>
      <c r="B811" s="626">
        <f t="shared" si="25"/>
        <v>0</v>
      </c>
      <c r="C811" s="448"/>
      <c r="D811" s="448"/>
      <c r="E811" s="516"/>
      <c r="F811" s="446"/>
      <c r="G811" s="446"/>
      <c r="H811" s="448"/>
      <c r="I811" s="455">
        <v>0</v>
      </c>
      <c r="J811" s="452">
        <v>0</v>
      </c>
      <c r="K811" s="446"/>
      <c r="L811" s="448"/>
      <c r="N811" s="606" t="str">
        <f>_xlfn.IFNA(VLOOKUP(H811,Checks!$L$4:$L$15,1,FALSE),IF(H811="","",1))</f>
        <v/>
      </c>
    </row>
    <row r="812" spans="1:14">
      <c r="A812" s="626">
        <f t="shared" si="24"/>
        <v>805</v>
      </c>
      <c r="B812" s="626">
        <f t="shared" si="25"/>
        <v>0</v>
      </c>
      <c r="C812" s="448"/>
      <c r="D812" s="448"/>
      <c r="E812" s="516"/>
      <c r="F812" s="446"/>
      <c r="G812" s="446"/>
      <c r="H812" s="448"/>
      <c r="I812" s="455">
        <v>0</v>
      </c>
      <c r="J812" s="452">
        <v>0</v>
      </c>
      <c r="K812" s="446"/>
      <c r="L812" s="448"/>
      <c r="N812" s="606" t="str">
        <f>_xlfn.IFNA(VLOOKUP(H812,Checks!$L$4:$L$15,1,FALSE),IF(H812="","",1))</f>
        <v/>
      </c>
    </row>
    <row r="813" spans="1:14">
      <c r="A813" s="626">
        <f t="shared" si="24"/>
        <v>806</v>
      </c>
      <c r="B813" s="626">
        <f t="shared" si="25"/>
        <v>0</v>
      </c>
      <c r="C813" s="448"/>
      <c r="D813" s="448"/>
      <c r="E813" s="516"/>
      <c r="F813" s="446"/>
      <c r="G813" s="446"/>
      <c r="H813" s="448"/>
      <c r="I813" s="455">
        <v>0</v>
      </c>
      <c r="J813" s="452">
        <v>0</v>
      </c>
      <c r="K813" s="446"/>
      <c r="L813" s="448"/>
      <c r="N813" s="606" t="str">
        <f>_xlfn.IFNA(VLOOKUP(H813,Checks!$L$4:$L$15,1,FALSE),IF(H813="","",1))</f>
        <v/>
      </c>
    </row>
    <row r="814" spans="1:14">
      <c r="A814" s="626">
        <f t="shared" si="24"/>
        <v>807</v>
      </c>
      <c r="B814" s="626">
        <f t="shared" si="25"/>
        <v>0</v>
      </c>
      <c r="C814" s="448"/>
      <c r="D814" s="448"/>
      <c r="E814" s="516"/>
      <c r="F814" s="446"/>
      <c r="G814" s="446"/>
      <c r="H814" s="448"/>
      <c r="I814" s="455">
        <v>0</v>
      </c>
      <c r="J814" s="452">
        <v>0</v>
      </c>
      <c r="K814" s="446"/>
      <c r="L814" s="448"/>
      <c r="N814" s="606" t="str">
        <f>_xlfn.IFNA(VLOOKUP(H814,Checks!$L$4:$L$15,1,FALSE),IF(H814="","",1))</f>
        <v/>
      </c>
    </row>
    <row r="815" spans="1:14">
      <c r="A815" s="626">
        <f t="shared" si="24"/>
        <v>808</v>
      </c>
      <c r="B815" s="626">
        <f t="shared" si="25"/>
        <v>0</v>
      </c>
      <c r="C815" s="448"/>
      <c r="D815" s="448"/>
      <c r="E815" s="516"/>
      <c r="F815" s="446"/>
      <c r="G815" s="446"/>
      <c r="H815" s="448"/>
      <c r="I815" s="455">
        <v>0</v>
      </c>
      <c r="J815" s="452">
        <v>0</v>
      </c>
      <c r="K815" s="446"/>
      <c r="L815" s="448"/>
      <c r="N815" s="606" t="str">
        <f>_xlfn.IFNA(VLOOKUP(H815,Checks!$L$4:$L$15,1,FALSE),IF(H815="","",1))</f>
        <v/>
      </c>
    </row>
    <row r="816" spans="1:14">
      <c r="A816" s="626">
        <f t="shared" si="24"/>
        <v>809</v>
      </c>
      <c r="B816" s="626">
        <f t="shared" si="25"/>
        <v>0</v>
      </c>
      <c r="C816" s="448"/>
      <c r="D816" s="448"/>
      <c r="E816" s="516"/>
      <c r="F816" s="446"/>
      <c r="G816" s="446"/>
      <c r="H816" s="448"/>
      <c r="I816" s="455">
        <v>0</v>
      </c>
      <c r="J816" s="452">
        <v>0</v>
      </c>
      <c r="K816" s="446"/>
      <c r="L816" s="448"/>
      <c r="N816" s="606" t="str">
        <f>_xlfn.IFNA(VLOOKUP(H816,Checks!$L$4:$L$15,1,FALSE),IF(H816="","",1))</f>
        <v/>
      </c>
    </row>
    <row r="817" spans="1:14">
      <c r="A817" s="626">
        <f t="shared" si="24"/>
        <v>810</v>
      </c>
      <c r="B817" s="626">
        <f t="shared" si="25"/>
        <v>0</v>
      </c>
      <c r="C817" s="448"/>
      <c r="D817" s="448"/>
      <c r="E817" s="516"/>
      <c r="F817" s="446"/>
      <c r="G817" s="446"/>
      <c r="H817" s="448"/>
      <c r="I817" s="455">
        <v>0</v>
      </c>
      <c r="J817" s="452">
        <v>0</v>
      </c>
      <c r="K817" s="446"/>
      <c r="L817" s="448"/>
      <c r="N817" s="606" t="str">
        <f>_xlfn.IFNA(VLOOKUP(H817,Checks!$L$4:$L$15,1,FALSE),IF(H817="","",1))</f>
        <v/>
      </c>
    </row>
    <row r="818" spans="1:14">
      <c r="A818" s="626">
        <f t="shared" si="24"/>
        <v>811</v>
      </c>
      <c r="B818" s="626">
        <f t="shared" si="25"/>
        <v>0</v>
      </c>
      <c r="C818" s="448"/>
      <c r="D818" s="448"/>
      <c r="E818" s="516"/>
      <c r="F818" s="446"/>
      <c r="G818" s="446"/>
      <c r="H818" s="448"/>
      <c r="I818" s="455">
        <v>0</v>
      </c>
      <c r="J818" s="452">
        <v>0</v>
      </c>
      <c r="K818" s="446"/>
      <c r="L818" s="448"/>
      <c r="N818" s="606" t="str">
        <f>_xlfn.IFNA(VLOOKUP(H818,Checks!$L$4:$L$15,1,FALSE),IF(H818="","",1))</f>
        <v/>
      </c>
    </row>
    <row r="819" spans="1:14">
      <c r="A819" s="626">
        <f t="shared" si="24"/>
        <v>812</v>
      </c>
      <c r="B819" s="626">
        <f t="shared" si="25"/>
        <v>0</v>
      </c>
      <c r="C819" s="448"/>
      <c r="D819" s="448"/>
      <c r="E819" s="516"/>
      <c r="F819" s="446"/>
      <c r="G819" s="446"/>
      <c r="H819" s="448"/>
      <c r="I819" s="455">
        <v>0</v>
      </c>
      <c r="J819" s="452">
        <v>0</v>
      </c>
      <c r="K819" s="446"/>
      <c r="L819" s="448"/>
      <c r="N819" s="606" t="str">
        <f>_xlfn.IFNA(VLOOKUP(H819,Checks!$L$4:$L$15,1,FALSE),IF(H819="","",1))</f>
        <v/>
      </c>
    </row>
    <row r="820" spans="1:14">
      <c r="A820" s="626">
        <f t="shared" si="24"/>
        <v>813</v>
      </c>
      <c r="B820" s="626">
        <f t="shared" si="25"/>
        <v>0</v>
      </c>
      <c r="C820" s="448"/>
      <c r="D820" s="448"/>
      <c r="E820" s="516"/>
      <c r="F820" s="446"/>
      <c r="G820" s="446"/>
      <c r="H820" s="448"/>
      <c r="I820" s="455">
        <v>0</v>
      </c>
      <c r="J820" s="452">
        <v>0</v>
      </c>
      <c r="K820" s="446"/>
      <c r="L820" s="448"/>
      <c r="N820" s="606" t="str">
        <f>_xlfn.IFNA(VLOOKUP(H820,Checks!$L$4:$L$15,1,FALSE),IF(H820="","",1))</f>
        <v/>
      </c>
    </row>
    <row r="821" spans="1:14">
      <c r="A821" s="626">
        <f t="shared" si="24"/>
        <v>814</v>
      </c>
      <c r="B821" s="626">
        <f t="shared" si="25"/>
        <v>0</v>
      </c>
      <c r="C821" s="448"/>
      <c r="D821" s="448"/>
      <c r="E821" s="516"/>
      <c r="F821" s="446"/>
      <c r="G821" s="446"/>
      <c r="H821" s="448"/>
      <c r="I821" s="455">
        <v>0</v>
      </c>
      <c r="J821" s="452">
        <v>0</v>
      </c>
      <c r="K821" s="446"/>
      <c r="L821" s="448"/>
      <c r="N821" s="606" t="str">
        <f>_xlfn.IFNA(VLOOKUP(H821,Checks!$L$4:$L$15,1,FALSE),IF(H821="","",1))</f>
        <v/>
      </c>
    </row>
    <row r="822" spans="1:14">
      <c r="A822" s="626">
        <f t="shared" si="24"/>
        <v>815</v>
      </c>
      <c r="B822" s="626">
        <f t="shared" si="25"/>
        <v>0</v>
      </c>
      <c r="C822" s="448"/>
      <c r="D822" s="448"/>
      <c r="E822" s="516"/>
      <c r="F822" s="446"/>
      <c r="G822" s="446"/>
      <c r="H822" s="448"/>
      <c r="I822" s="455">
        <v>0</v>
      </c>
      <c r="J822" s="452">
        <v>0</v>
      </c>
      <c r="K822" s="446"/>
      <c r="L822" s="448"/>
      <c r="N822" s="606" t="str">
        <f>_xlfn.IFNA(VLOOKUP(H822,Checks!$L$4:$L$15,1,FALSE),IF(H822="","",1))</f>
        <v/>
      </c>
    </row>
    <row r="823" spans="1:14">
      <c r="A823" s="626">
        <f t="shared" si="24"/>
        <v>816</v>
      </c>
      <c r="B823" s="626">
        <f t="shared" si="25"/>
        <v>0</v>
      </c>
      <c r="C823" s="448"/>
      <c r="D823" s="448"/>
      <c r="E823" s="516"/>
      <c r="F823" s="446"/>
      <c r="G823" s="446"/>
      <c r="H823" s="448"/>
      <c r="I823" s="455">
        <v>0</v>
      </c>
      <c r="J823" s="452">
        <v>0</v>
      </c>
      <c r="K823" s="446"/>
      <c r="L823" s="448"/>
      <c r="N823" s="606" t="str">
        <f>_xlfn.IFNA(VLOOKUP(H823,Checks!$L$4:$L$15,1,FALSE),IF(H823="","",1))</f>
        <v/>
      </c>
    </row>
    <row r="824" spans="1:14">
      <c r="A824" s="626">
        <f t="shared" si="24"/>
        <v>817</v>
      </c>
      <c r="B824" s="626">
        <f t="shared" si="25"/>
        <v>0</v>
      </c>
      <c r="C824" s="448"/>
      <c r="D824" s="448"/>
      <c r="E824" s="516"/>
      <c r="F824" s="446"/>
      <c r="G824" s="446"/>
      <c r="H824" s="448"/>
      <c r="I824" s="455">
        <v>0</v>
      </c>
      <c r="J824" s="452">
        <v>0</v>
      </c>
      <c r="K824" s="446"/>
      <c r="L824" s="448"/>
      <c r="N824" s="606" t="str">
        <f>_xlfn.IFNA(VLOOKUP(H824,Checks!$L$4:$L$15,1,FALSE),IF(H824="","",1))</f>
        <v/>
      </c>
    </row>
    <row r="825" spans="1:14">
      <c r="A825" s="626">
        <f t="shared" si="24"/>
        <v>818</v>
      </c>
      <c r="B825" s="626">
        <f t="shared" si="25"/>
        <v>0</v>
      </c>
      <c r="C825" s="448"/>
      <c r="D825" s="448"/>
      <c r="E825" s="516"/>
      <c r="F825" s="446"/>
      <c r="G825" s="446"/>
      <c r="H825" s="448"/>
      <c r="I825" s="455">
        <v>0</v>
      </c>
      <c r="J825" s="452">
        <v>0</v>
      </c>
      <c r="K825" s="446"/>
      <c r="L825" s="448"/>
      <c r="N825" s="606" t="str">
        <f>_xlfn.IFNA(VLOOKUP(H825,Checks!$L$4:$L$15,1,FALSE),IF(H825="","",1))</f>
        <v/>
      </c>
    </row>
    <row r="826" spans="1:14">
      <c r="A826" s="626">
        <f t="shared" si="24"/>
        <v>819</v>
      </c>
      <c r="B826" s="626">
        <f t="shared" si="25"/>
        <v>0</v>
      </c>
      <c r="C826" s="448"/>
      <c r="D826" s="448"/>
      <c r="E826" s="516"/>
      <c r="F826" s="446"/>
      <c r="G826" s="446"/>
      <c r="H826" s="448"/>
      <c r="I826" s="455">
        <v>0</v>
      </c>
      <c r="J826" s="452">
        <v>0</v>
      </c>
      <c r="K826" s="446"/>
      <c r="L826" s="448"/>
      <c r="N826" s="606" t="str">
        <f>_xlfn.IFNA(VLOOKUP(H826,Checks!$L$4:$L$15,1,FALSE),IF(H826="","",1))</f>
        <v/>
      </c>
    </row>
    <row r="827" spans="1:14">
      <c r="A827" s="626">
        <f t="shared" si="24"/>
        <v>820</v>
      </c>
      <c r="B827" s="626">
        <f t="shared" si="25"/>
        <v>0</v>
      </c>
      <c r="C827" s="448"/>
      <c r="D827" s="448"/>
      <c r="E827" s="516"/>
      <c r="F827" s="446"/>
      <c r="G827" s="446"/>
      <c r="H827" s="448"/>
      <c r="I827" s="455">
        <v>0</v>
      </c>
      <c r="J827" s="452">
        <v>0</v>
      </c>
      <c r="K827" s="446"/>
      <c r="L827" s="448"/>
      <c r="N827" s="606" t="str">
        <f>_xlfn.IFNA(VLOOKUP(H827,Checks!$L$4:$L$15,1,FALSE),IF(H827="","",1))</f>
        <v/>
      </c>
    </row>
    <row r="828" spans="1:14">
      <c r="A828" s="626">
        <f t="shared" si="24"/>
        <v>821</v>
      </c>
      <c r="B828" s="626">
        <f t="shared" si="25"/>
        <v>0</v>
      </c>
      <c r="C828" s="448"/>
      <c r="D828" s="448"/>
      <c r="E828" s="516"/>
      <c r="F828" s="446"/>
      <c r="G828" s="446"/>
      <c r="H828" s="448"/>
      <c r="I828" s="455">
        <v>0</v>
      </c>
      <c r="J828" s="452">
        <v>0</v>
      </c>
      <c r="K828" s="446"/>
      <c r="L828" s="448"/>
      <c r="N828" s="606" t="str">
        <f>_xlfn.IFNA(VLOOKUP(H828,Checks!$L$4:$L$15,1,FALSE),IF(H828="","",1))</f>
        <v/>
      </c>
    </row>
    <row r="829" spans="1:14">
      <c r="A829" s="626">
        <f t="shared" si="24"/>
        <v>822</v>
      </c>
      <c r="B829" s="626">
        <f t="shared" si="25"/>
        <v>0</v>
      </c>
      <c r="C829" s="448"/>
      <c r="D829" s="448"/>
      <c r="E829" s="516"/>
      <c r="F829" s="446"/>
      <c r="G829" s="446"/>
      <c r="H829" s="448"/>
      <c r="I829" s="455">
        <v>0</v>
      </c>
      <c r="J829" s="452">
        <v>0</v>
      </c>
      <c r="K829" s="446"/>
      <c r="L829" s="448"/>
      <c r="N829" s="606" t="str">
        <f>_xlfn.IFNA(VLOOKUP(H829,Checks!$L$4:$L$15,1,FALSE),IF(H829="","",1))</f>
        <v/>
      </c>
    </row>
    <row r="830" spans="1:14">
      <c r="A830" s="626">
        <f t="shared" si="24"/>
        <v>823</v>
      </c>
      <c r="B830" s="626">
        <f t="shared" si="25"/>
        <v>0</v>
      </c>
      <c r="C830" s="448"/>
      <c r="D830" s="448"/>
      <c r="E830" s="516"/>
      <c r="F830" s="446"/>
      <c r="G830" s="446"/>
      <c r="H830" s="448"/>
      <c r="I830" s="455">
        <v>0</v>
      </c>
      <c r="J830" s="452">
        <v>0</v>
      </c>
      <c r="K830" s="446"/>
      <c r="L830" s="448"/>
      <c r="N830" s="606" t="str">
        <f>_xlfn.IFNA(VLOOKUP(H830,Checks!$L$4:$L$15,1,FALSE),IF(H830="","",1))</f>
        <v/>
      </c>
    </row>
    <row r="831" spans="1:14">
      <c r="A831" s="626">
        <f t="shared" si="24"/>
        <v>824</v>
      </c>
      <c r="B831" s="626">
        <f t="shared" si="25"/>
        <v>0</v>
      </c>
      <c r="C831" s="448"/>
      <c r="D831" s="448"/>
      <c r="E831" s="516"/>
      <c r="F831" s="446"/>
      <c r="G831" s="446"/>
      <c r="H831" s="448"/>
      <c r="I831" s="455">
        <v>0</v>
      </c>
      <c r="J831" s="452">
        <v>0</v>
      </c>
      <c r="K831" s="446"/>
      <c r="L831" s="448"/>
      <c r="N831" s="606" t="str">
        <f>_xlfn.IFNA(VLOOKUP(H831,Checks!$L$4:$L$15,1,FALSE),IF(H831="","",1))</f>
        <v/>
      </c>
    </row>
    <row r="832" spans="1:14">
      <c r="A832" s="626">
        <f t="shared" si="24"/>
        <v>825</v>
      </c>
      <c r="B832" s="626">
        <f t="shared" si="25"/>
        <v>0</v>
      </c>
      <c r="C832" s="448"/>
      <c r="D832" s="448"/>
      <c r="E832" s="516"/>
      <c r="F832" s="446"/>
      <c r="G832" s="446"/>
      <c r="H832" s="448"/>
      <c r="I832" s="455">
        <v>0</v>
      </c>
      <c r="J832" s="452">
        <v>0</v>
      </c>
      <c r="K832" s="446"/>
      <c r="L832" s="448"/>
      <c r="N832" s="606" t="str">
        <f>_xlfn.IFNA(VLOOKUP(H832,Checks!$L$4:$L$15,1,FALSE),IF(H832="","",1))</f>
        <v/>
      </c>
    </row>
    <row r="833" spans="1:14">
      <c r="A833" s="626">
        <f t="shared" si="24"/>
        <v>826</v>
      </c>
      <c r="B833" s="626">
        <f t="shared" si="25"/>
        <v>0</v>
      </c>
      <c r="C833" s="448"/>
      <c r="D833" s="448"/>
      <c r="E833" s="516"/>
      <c r="F833" s="446"/>
      <c r="G833" s="446"/>
      <c r="H833" s="448"/>
      <c r="I833" s="455">
        <v>0</v>
      </c>
      <c r="J833" s="452">
        <v>0</v>
      </c>
      <c r="K833" s="446"/>
      <c r="L833" s="448"/>
      <c r="N833" s="606" t="str">
        <f>_xlfn.IFNA(VLOOKUP(H833,Checks!$L$4:$L$15,1,FALSE),IF(H833="","",1))</f>
        <v/>
      </c>
    </row>
    <row r="834" spans="1:14">
      <c r="A834" s="626">
        <f t="shared" si="24"/>
        <v>827</v>
      </c>
      <c r="B834" s="626">
        <f t="shared" si="25"/>
        <v>0</v>
      </c>
      <c r="C834" s="448"/>
      <c r="D834" s="448"/>
      <c r="E834" s="516"/>
      <c r="F834" s="446"/>
      <c r="G834" s="446"/>
      <c r="H834" s="448"/>
      <c r="I834" s="455">
        <v>0</v>
      </c>
      <c r="J834" s="452">
        <v>0</v>
      </c>
      <c r="K834" s="446"/>
      <c r="L834" s="448"/>
      <c r="N834" s="606" t="str">
        <f>_xlfn.IFNA(VLOOKUP(H834,Checks!$L$4:$L$15,1,FALSE),IF(H834="","",1))</f>
        <v/>
      </c>
    </row>
    <row r="835" spans="1:14">
      <c r="A835" s="626">
        <f t="shared" si="24"/>
        <v>828</v>
      </c>
      <c r="B835" s="626">
        <f t="shared" si="25"/>
        <v>0</v>
      </c>
      <c r="C835" s="448"/>
      <c r="D835" s="448"/>
      <c r="E835" s="516"/>
      <c r="F835" s="446"/>
      <c r="G835" s="446"/>
      <c r="H835" s="448"/>
      <c r="I835" s="455">
        <v>0</v>
      </c>
      <c r="J835" s="452">
        <v>0</v>
      </c>
      <c r="K835" s="446"/>
      <c r="L835" s="448"/>
      <c r="N835" s="606" t="str">
        <f>_xlfn.IFNA(VLOOKUP(H835,Checks!$L$4:$L$15,1,FALSE),IF(H835="","",1))</f>
        <v/>
      </c>
    </row>
    <row r="836" spans="1:14">
      <c r="A836" s="626">
        <f t="shared" si="24"/>
        <v>829</v>
      </c>
      <c r="B836" s="626">
        <f t="shared" si="25"/>
        <v>0</v>
      </c>
      <c r="C836" s="448"/>
      <c r="D836" s="448"/>
      <c r="E836" s="516"/>
      <c r="F836" s="446"/>
      <c r="G836" s="446"/>
      <c r="H836" s="448"/>
      <c r="I836" s="455">
        <v>0</v>
      </c>
      <c r="J836" s="452">
        <v>0</v>
      </c>
      <c r="K836" s="446"/>
      <c r="L836" s="448"/>
      <c r="N836" s="606" t="str">
        <f>_xlfn.IFNA(VLOOKUP(H836,Checks!$L$4:$L$15,1,FALSE),IF(H836="","",1))</f>
        <v/>
      </c>
    </row>
    <row r="837" spans="1:14">
      <c r="A837" s="626">
        <f t="shared" si="24"/>
        <v>830</v>
      </c>
      <c r="B837" s="626">
        <f t="shared" si="25"/>
        <v>0</v>
      </c>
      <c r="C837" s="448"/>
      <c r="D837" s="448"/>
      <c r="E837" s="516"/>
      <c r="F837" s="446"/>
      <c r="G837" s="446"/>
      <c r="H837" s="448"/>
      <c r="I837" s="455">
        <v>0</v>
      </c>
      <c r="J837" s="452">
        <v>0</v>
      </c>
      <c r="K837" s="446"/>
      <c r="L837" s="448"/>
      <c r="N837" s="606" t="str">
        <f>_xlfn.IFNA(VLOOKUP(H837,Checks!$L$4:$L$15,1,FALSE),IF(H837="","",1))</f>
        <v/>
      </c>
    </row>
    <row r="838" spans="1:14">
      <c r="A838" s="626">
        <f t="shared" si="24"/>
        <v>831</v>
      </c>
      <c r="B838" s="626">
        <f t="shared" si="25"/>
        <v>0</v>
      </c>
      <c r="C838" s="448"/>
      <c r="D838" s="448"/>
      <c r="E838" s="516"/>
      <c r="F838" s="446"/>
      <c r="G838" s="446"/>
      <c r="H838" s="448"/>
      <c r="I838" s="455">
        <v>0</v>
      </c>
      <c r="J838" s="452">
        <v>0</v>
      </c>
      <c r="K838" s="446"/>
      <c r="L838" s="448"/>
      <c r="N838" s="606" t="str">
        <f>_xlfn.IFNA(VLOOKUP(H838,Checks!$L$4:$L$15,1,FALSE),IF(H838="","",1))</f>
        <v/>
      </c>
    </row>
    <row r="839" spans="1:14">
      <c r="A839" s="626">
        <f t="shared" si="24"/>
        <v>832</v>
      </c>
      <c r="B839" s="626">
        <f t="shared" si="25"/>
        <v>0</v>
      </c>
      <c r="C839" s="448"/>
      <c r="D839" s="448"/>
      <c r="E839" s="516"/>
      <c r="F839" s="446"/>
      <c r="G839" s="446"/>
      <c r="H839" s="448"/>
      <c r="I839" s="455">
        <v>0</v>
      </c>
      <c r="J839" s="452">
        <v>0</v>
      </c>
      <c r="K839" s="446"/>
      <c r="L839" s="448"/>
      <c r="N839" s="606" t="str">
        <f>_xlfn.IFNA(VLOOKUP(H839,Checks!$L$4:$L$15,1,FALSE),IF(H839="","",1))</f>
        <v/>
      </c>
    </row>
    <row r="840" spans="1:14">
      <c r="A840" s="626">
        <f t="shared" si="24"/>
        <v>833</v>
      </c>
      <c r="B840" s="626">
        <f t="shared" si="25"/>
        <v>0</v>
      </c>
      <c r="C840" s="448"/>
      <c r="D840" s="448"/>
      <c r="E840" s="516"/>
      <c r="F840" s="446"/>
      <c r="G840" s="446"/>
      <c r="H840" s="448"/>
      <c r="I840" s="455">
        <v>0</v>
      </c>
      <c r="J840" s="452">
        <v>0</v>
      </c>
      <c r="K840" s="446"/>
      <c r="L840" s="448"/>
      <c r="N840" s="606" t="str">
        <f>_xlfn.IFNA(VLOOKUP(H840,Checks!$L$4:$L$15,1,FALSE),IF(H840="","",1))</f>
        <v/>
      </c>
    </row>
    <row r="841" spans="1:14">
      <c r="A841" s="626">
        <f t="shared" si="24"/>
        <v>834</v>
      </c>
      <c r="B841" s="626">
        <f t="shared" si="25"/>
        <v>0</v>
      </c>
      <c r="C841" s="448"/>
      <c r="D841" s="448"/>
      <c r="E841" s="516"/>
      <c r="F841" s="446"/>
      <c r="G841" s="446"/>
      <c r="H841" s="448"/>
      <c r="I841" s="455">
        <v>0</v>
      </c>
      <c r="J841" s="452">
        <v>0</v>
      </c>
      <c r="K841" s="446"/>
      <c r="L841" s="448"/>
      <c r="N841" s="606" t="str">
        <f>_xlfn.IFNA(VLOOKUP(H841,Checks!$L$4:$L$15,1,FALSE),IF(H841="","",1))</f>
        <v/>
      </c>
    </row>
    <row r="842" spans="1:14">
      <c r="A842" s="626">
        <f t="shared" ref="A842:A905" si="26">A841+1</f>
        <v>835</v>
      </c>
      <c r="B842" s="626">
        <f t="shared" ref="B842:B905" si="27">$B$8</f>
        <v>0</v>
      </c>
      <c r="C842" s="448"/>
      <c r="D842" s="448"/>
      <c r="E842" s="516"/>
      <c r="F842" s="446"/>
      <c r="G842" s="446"/>
      <c r="H842" s="448"/>
      <c r="I842" s="455">
        <v>0</v>
      </c>
      <c r="J842" s="452">
        <v>0</v>
      </c>
      <c r="K842" s="446"/>
      <c r="L842" s="448"/>
      <c r="N842" s="606" t="str">
        <f>_xlfn.IFNA(VLOOKUP(H842,Checks!$L$4:$L$15,1,FALSE),IF(H842="","",1))</f>
        <v/>
      </c>
    </row>
    <row r="843" spans="1:14">
      <c r="A843" s="626">
        <f t="shared" si="26"/>
        <v>836</v>
      </c>
      <c r="B843" s="626">
        <f t="shared" si="27"/>
        <v>0</v>
      </c>
      <c r="C843" s="448"/>
      <c r="D843" s="448"/>
      <c r="E843" s="516"/>
      <c r="F843" s="446"/>
      <c r="G843" s="446"/>
      <c r="H843" s="448"/>
      <c r="I843" s="455">
        <v>0</v>
      </c>
      <c r="J843" s="452">
        <v>0</v>
      </c>
      <c r="K843" s="446"/>
      <c r="L843" s="448"/>
      <c r="N843" s="606" t="str">
        <f>_xlfn.IFNA(VLOOKUP(H843,Checks!$L$4:$L$15,1,FALSE),IF(H843="","",1))</f>
        <v/>
      </c>
    </row>
    <row r="844" spans="1:14">
      <c r="A844" s="626">
        <f t="shared" si="26"/>
        <v>837</v>
      </c>
      <c r="B844" s="626">
        <f t="shared" si="27"/>
        <v>0</v>
      </c>
      <c r="C844" s="448"/>
      <c r="D844" s="448"/>
      <c r="E844" s="516"/>
      <c r="F844" s="446"/>
      <c r="G844" s="446"/>
      <c r="H844" s="448"/>
      <c r="I844" s="455">
        <v>0</v>
      </c>
      <c r="J844" s="452">
        <v>0</v>
      </c>
      <c r="K844" s="446"/>
      <c r="L844" s="448"/>
      <c r="N844" s="606" t="str">
        <f>_xlfn.IFNA(VLOOKUP(H844,Checks!$L$4:$L$15,1,FALSE),IF(H844="","",1))</f>
        <v/>
      </c>
    </row>
    <row r="845" spans="1:14">
      <c r="A845" s="626">
        <f t="shared" si="26"/>
        <v>838</v>
      </c>
      <c r="B845" s="626">
        <f t="shared" si="27"/>
        <v>0</v>
      </c>
      <c r="C845" s="448"/>
      <c r="D845" s="448"/>
      <c r="E845" s="516"/>
      <c r="F845" s="446"/>
      <c r="G845" s="446"/>
      <c r="H845" s="448"/>
      <c r="I845" s="455">
        <v>0</v>
      </c>
      <c r="J845" s="452">
        <v>0</v>
      </c>
      <c r="K845" s="446"/>
      <c r="L845" s="448"/>
      <c r="N845" s="606" t="str">
        <f>_xlfn.IFNA(VLOOKUP(H845,Checks!$L$4:$L$15,1,FALSE),IF(H845="","",1))</f>
        <v/>
      </c>
    </row>
    <row r="846" spans="1:14">
      <c r="A846" s="626">
        <f t="shared" si="26"/>
        <v>839</v>
      </c>
      <c r="B846" s="626">
        <f t="shared" si="27"/>
        <v>0</v>
      </c>
      <c r="C846" s="448"/>
      <c r="D846" s="448"/>
      <c r="E846" s="516"/>
      <c r="F846" s="446"/>
      <c r="G846" s="446"/>
      <c r="H846" s="448"/>
      <c r="I846" s="455">
        <v>0</v>
      </c>
      <c r="J846" s="452">
        <v>0</v>
      </c>
      <c r="K846" s="446"/>
      <c r="L846" s="448"/>
      <c r="N846" s="606" t="str">
        <f>_xlfn.IFNA(VLOOKUP(H846,Checks!$L$4:$L$15,1,FALSE),IF(H846="","",1))</f>
        <v/>
      </c>
    </row>
    <row r="847" spans="1:14">
      <c r="A847" s="626">
        <f t="shared" si="26"/>
        <v>840</v>
      </c>
      <c r="B847" s="626">
        <f t="shared" si="27"/>
        <v>0</v>
      </c>
      <c r="C847" s="448"/>
      <c r="D847" s="448"/>
      <c r="E847" s="516"/>
      <c r="F847" s="446"/>
      <c r="G847" s="446"/>
      <c r="H847" s="448"/>
      <c r="I847" s="455">
        <v>0</v>
      </c>
      <c r="J847" s="452">
        <v>0</v>
      </c>
      <c r="K847" s="446"/>
      <c r="L847" s="448"/>
      <c r="N847" s="606" t="str">
        <f>_xlfn.IFNA(VLOOKUP(H847,Checks!$L$4:$L$15,1,FALSE),IF(H847="","",1))</f>
        <v/>
      </c>
    </row>
    <row r="848" spans="1:14">
      <c r="A848" s="626">
        <f t="shared" si="26"/>
        <v>841</v>
      </c>
      <c r="B848" s="626">
        <f t="shared" si="27"/>
        <v>0</v>
      </c>
      <c r="C848" s="448"/>
      <c r="D848" s="448"/>
      <c r="E848" s="516"/>
      <c r="F848" s="446"/>
      <c r="G848" s="446"/>
      <c r="H848" s="448"/>
      <c r="I848" s="455">
        <v>0</v>
      </c>
      <c r="J848" s="452">
        <v>0</v>
      </c>
      <c r="K848" s="446"/>
      <c r="L848" s="448"/>
      <c r="N848" s="606" t="str">
        <f>_xlfn.IFNA(VLOOKUP(H848,Checks!$L$4:$L$15,1,FALSE),IF(H848="","",1))</f>
        <v/>
      </c>
    </row>
    <row r="849" spans="1:14">
      <c r="A849" s="626">
        <f t="shared" si="26"/>
        <v>842</v>
      </c>
      <c r="B849" s="626">
        <f t="shared" si="27"/>
        <v>0</v>
      </c>
      <c r="C849" s="448"/>
      <c r="D849" s="448"/>
      <c r="E849" s="516"/>
      <c r="F849" s="446"/>
      <c r="G849" s="446"/>
      <c r="H849" s="448"/>
      <c r="I849" s="455">
        <v>0</v>
      </c>
      <c r="J849" s="452">
        <v>0</v>
      </c>
      <c r="K849" s="446"/>
      <c r="L849" s="448"/>
      <c r="N849" s="606" t="str">
        <f>_xlfn.IFNA(VLOOKUP(H849,Checks!$L$4:$L$15,1,FALSE),IF(H849="","",1))</f>
        <v/>
      </c>
    </row>
    <row r="850" spans="1:14">
      <c r="A850" s="626">
        <f t="shared" si="26"/>
        <v>843</v>
      </c>
      <c r="B850" s="626">
        <f t="shared" si="27"/>
        <v>0</v>
      </c>
      <c r="C850" s="448"/>
      <c r="D850" s="448"/>
      <c r="E850" s="516"/>
      <c r="F850" s="446"/>
      <c r="G850" s="446"/>
      <c r="H850" s="448"/>
      <c r="I850" s="455">
        <v>0</v>
      </c>
      <c r="J850" s="452">
        <v>0</v>
      </c>
      <c r="K850" s="446"/>
      <c r="L850" s="448"/>
      <c r="N850" s="606" t="str">
        <f>_xlfn.IFNA(VLOOKUP(H850,Checks!$L$4:$L$15,1,FALSE),IF(H850="","",1))</f>
        <v/>
      </c>
    </row>
    <row r="851" spans="1:14">
      <c r="A851" s="626">
        <f t="shared" si="26"/>
        <v>844</v>
      </c>
      <c r="B851" s="626">
        <f t="shared" si="27"/>
        <v>0</v>
      </c>
      <c r="C851" s="448"/>
      <c r="D851" s="448"/>
      <c r="E851" s="516"/>
      <c r="F851" s="446"/>
      <c r="G851" s="446"/>
      <c r="H851" s="448"/>
      <c r="I851" s="455">
        <v>0</v>
      </c>
      <c r="J851" s="452">
        <v>0</v>
      </c>
      <c r="K851" s="446"/>
      <c r="L851" s="448"/>
      <c r="N851" s="606" t="str">
        <f>_xlfn.IFNA(VLOOKUP(H851,Checks!$L$4:$L$15,1,FALSE),IF(H851="","",1))</f>
        <v/>
      </c>
    </row>
    <row r="852" spans="1:14">
      <c r="A852" s="626">
        <f t="shared" si="26"/>
        <v>845</v>
      </c>
      <c r="B852" s="626">
        <f t="shared" si="27"/>
        <v>0</v>
      </c>
      <c r="C852" s="448"/>
      <c r="D852" s="448"/>
      <c r="E852" s="516"/>
      <c r="F852" s="446"/>
      <c r="G852" s="446"/>
      <c r="H852" s="448"/>
      <c r="I852" s="455">
        <v>0</v>
      </c>
      <c r="J852" s="452">
        <v>0</v>
      </c>
      <c r="K852" s="446"/>
      <c r="L852" s="448"/>
      <c r="N852" s="606" t="str">
        <f>_xlfn.IFNA(VLOOKUP(H852,Checks!$L$4:$L$15,1,FALSE),IF(H852="","",1))</f>
        <v/>
      </c>
    </row>
    <row r="853" spans="1:14">
      <c r="A853" s="626">
        <f t="shared" si="26"/>
        <v>846</v>
      </c>
      <c r="B853" s="626">
        <f t="shared" si="27"/>
        <v>0</v>
      </c>
      <c r="C853" s="448"/>
      <c r="D853" s="448"/>
      <c r="E853" s="516"/>
      <c r="F853" s="446"/>
      <c r="G853" s="446"/>
      <c r="H853" s="448"/>
      <c r="I853" s="455">
        <v>0</v>
      </c>
      <c r="J853" s="452">
        <v>0</v>
      </c>
      <c r="K853" s="446"/>
      <c r="L853" s="448"/>
      <c r="N853" s="606" t="str">
        <f>_xlfn.IFNA(VLOOKUP(H853,Checks!$L$4:$L$15,1,FALSE),IF(H853="","",1))</f>
        <v/>
      </c>
    </row>
    <row r="854" spans="1:14">
      <c r="A854" s="626">
        <f t="shared" si="26"/>
        <v>847</v>
      </c>
      <c r="B854" s="626">
        <f t="shared" si="27"/>
        <v>0</v>
      </c>
      <c r="C854" s="448"/>
      <c r="D854" s="448"/>
      <c r="E854" s="516"/>
      <c r="F854" s="446"/>
      <c r="G854" s="446"/>
      <c r="H854" s="448"/>
      <c r="I854" s="455">
        <v>0</v>
      </c>
      <c r="J854" s="452">
        <v>0</v>
      </c>
      <c r="K854" s="446"/>
      <c r="L854" s="448"/>
      <c r="N854" s="606" t="str">
        <f>_xlfn.IFNA(VLOOKUP(H854,Checks!$L$4:$L$15,1,FALSE),IF(H854="","",1))</f>
        <v/>
      </c>
    </row>
    <row r="855" spans="1:14">
      <c r="A855" s="626">
        <f t="shared" si="26"/>
        <v>848</v>
      </c>
      <c r="B855" s="626">
        <f t="shared" si="27"/>
        <v>0</v>
      </c>
      <c r="C855" s="448"/>
      <c r="D855" s="448"/>
      <c r="E855" s="516"/>
      <c r="F855" s="446"/>
      <c r="G855" s="446"/>
      <c r="H855" s="448"/>
      <c r="I855" s="455">
        <v>0</v>
      </c>
      <c r="J855" s="452">
        <v>0</v>
      </c>
      <c r="K855" s="446"/>
      <c r="L855" s="448"/>
      <c r="N855" s="606" t="str">
        <f>_xlfn.IFNA(VLOOKUP(H855,Checks!$L$4:$L$15,1,FALSE),IF(H855="","",1))</f>
        <v/>
      </c>
    </row>
    <row r="856" spans="1:14">
      <c r="A856" s="626">
        <f t="shared" si="26"/>
        <v>849</v>
      </c>
      <c r="B856" s="626">
        <f t="shared" si="27"/>
        <v>0</v>
      </c>
      <c r="C856" s="448"/>
      <c r="D856" s="448"/>
      <c r="E856" s="516"/>
      <c r="F856" s="446"/>
      <c r="G856" s="446"/>
      <c r="H856" s="448"/>
      <c r="I856" s="455">
        <v>0</v>
      </c>
      <c r="J856" s="452">
        <v>0</v>
      </c>
      <c r="K856" s="446"/>
      <c r="L856" s="448"/>
      <c r="N856" s="606" t="str">
        <f>_xlfn.IFNA(VLOOKUP(H856,Checks!$L$4:$L$15,1,FALSE),IF(H856="","",1))</f>
        <v/>
      </c>
    </row>
    <row r="857" spans="1:14">
      <c r="A857" s="626">
        <f t="shared" si="26"/>
        <v>850</v>
      </c>
      <c r="B857" s="626">
        <f t="shared" si="27"/>
        <v>0</v>
      </c>
      <c r="C857" s="448"/>
      <c r="D857" s="448"/>
      <c r="E857" s="516"/>
      <c r="F857" s="446"/>
      <c r="G857" s="446"/>
      <c r="H857" s="448"/>
      <c r="I857" s="455">
        <v>0</v>
      </c>
      <c r="J857" s="452">
        <v>0</v>
      </c>
      <c r="K857" s="446"/>
      <c r="L857" s="448"/>
      <c r="N857" s="606" t="str">
        <f>_xlfn.IFNA(VLOOKUP(H857,Checks!$L$4:$L$15,1,FALSE),IF(H857="","",1))</f>
        <v/>
      </c>
    </row>
    <row r="858" spans="1:14">
      <c r="A858" s="626">
        <f t="shared" si="26"/>
        <v>851</v>
      </c>
      <c r="B858" s="626">
        <f t="shared" si="27"/>
        <v>0</v>
      </c>
      <c r="C858" s="448"/>
      <c r="D858" s="448"/>
      <c r="E858" s="516"/>
      <c r="F858" s="446"/>
      <c r="G858" s="446"/>
      <c r="H858" s="448"/>
      <c r="I858" s="455">
        <v>0</v>
      </c>
      <c r="J858" s="452">
        <v>0</v>
      </c>
      <c r="K858" s="446"/>
      <c r="L858" s="448"/>
      <c r="N858" s="606" t="str">
        <f>_xlfn.IFNA(VLOOKUP(H858,Checks!$L$4:$L$15,1,FALSE),IF(H858="","",1))</f>
        <v/>
      </c>
    </row>
    <row r="859" spans="1:14">
      <c r="A859" s="626">
        <f t="shared" si="26"/>
        <v>852</v>
      </c>
      <c r="B859" s="626">
        <f t="shared" si="27"/>
        <v>0</v>
      </c>
      <c r="C859" s="448"/>
      <c r="D859" s="448"/>
      <c r="E859" s="516"/>
      <c r="F859" s="446"/>
      <c r="G859" s="446"/>
      <c r="H859" s="448"/>
      <c r="I859" s="455">
        <v>0</v>
      </c>
      <c r="J859" s="452">
        <v>0</v>
      </c>
      <c r="K859" s="446"/>
      <c r="L859" s="448"/>
      <c r="N859" s="606" t="str">
        <f>_xlfn.IFNA(VLOOKUP(H859,Checks!$L$4:$L$15,1,FALSE),IF(H859="","",1))</f>
        <v/>
      </c>
    </row>
    <row r="860" spans="1:14">
      <c r="A860" s="626">
        <f t="shared" si="26"/>
        <v>853</v>
      </c>
      <c r="B860" s="626">
        <f t="shared" si="27"/>
        <v>0</v>
      </c>
      <c r="C860" s="448"/>
      <c r="D860" s="448"/>
      <c r="E860" s="516"/>
      <c r="F860" s="446"/>
      <c r="G860" s="446"/>
      <c r="H860" s="448"/>
      <c r="I860" s="455">
        <v>0</v>
      </c>
      <c r="J860" s="452">
        <v>0</v>
      </c>
      <c r="K860" s="446"/>
      <c r="L860" s="448"/>
      <c r="N860" s="606" t="str">
        <f>_xlfn.IFNA(VLOOKUP(H860,Checks!$L$4:$L$15,1,FALSE),IF(H860="","",1))</f>
        <v/>
      </c>
    </row>
    <row r="861" spans="1:14">
      <c r="A861" s="626">
        <f t="shared" si="26"/>
        <v>854</v>
      </c>
      <c r="B861" s="626">
        <f t="shared" si="27"/>
        <v>0</v>
      </c>
      <c r="C861" s="448"/>
      <c r="D861" s="448"/>
      <c r="E861" s="516"/>
      <c r="F861" s="446"/>
      <c r="G861" s="446"/>
      <c r="H861" s="448"/>
      <c r="I861" s="455">
        <v>0</v>
      </c>
      <c r="J861" s="452">
        <v>0</v>
      </c>
      <c r="K861" s="446"/>
      <c r="L861" s="448"/>
      <c r="N861" s="606" t="str">
        <f>_xlfn.IFNA(VLOOKUP(H861,Checks!$L$4:$L$15,1,FALSE),IF(H861="","",1))</f>
        <v/>
      </c>
    </row>
    <row r="862" spans="1:14">
      <c r="A862" s="626">
        <f t="shared" si="26"/>
        <v>855</v>
      </c>
      <c r="B862" s="626">
        <f t="shared" si="27"/>
        <v>0</v>
      </c>
      <c r="C862" s="448"/>
      <c r="D862" s="448"/>
      <c r="E862" s="516"/>
      <c r="F862" s="446"/>
      <c r="G862" s="446"/>
      <c r="H862" s="448"/>
      <c r="I862" s="455">
        <v>0</v>
      </c>
      <c r="J862" s="452">
        <v>0</v>
      </c>
      <c r="K862" s="446"/>
      <c r="L862" s="448"/>
      <c r="N862" s="606" t="str">
        <f>_xlfn.IFNA(VLOOKUP(H862,Checks!$L$4:$L$15,1,FALSE),IF(H862="","",1))</f>
        <v/>
      </c>
    </row>
    <row r="863" spans="1:14">
      <c r="A863" s="626">
        <f t="shared" si="26"/>
        <v>856</v>
      </c>
      <c r="B863" s="626">
        <f t="shared" si="27"/>
        <v>0</v>
      </c>
      <c r="C863" s="448"/>
      <c r="D863" s="448"/>
      <c r="E863" s="516"/>
      <c r="F863" s="446"/>
      <c r="G863" s="446"/>
      <c r="H863" s="448"/>
      <c r="I863" s="455">
        <v>0</v>
      </c>
      <c r="J863" s="452">
        <v>0</v>
      </c>
      <c r="K863" s="446"/>
      <c r="L863" s="448"/>
      <c r="N863" s="606" t="str">
        <f>_xlfn.IFNA(VLOOKUP(H863,Checks!$L$4:$L$15,1,FALSE),IF(H863="","",1))</f>
        <v/>
      </c>
    </row>
    <row r="864" spans="1:14">
      <c r="A864" s="626">
        <f t="shared" si="26"/>
        <v>857</v>
      </c>
      <c r="B864" s="626">
        <f t="shared" si="27"/>
        <v>0</v>
      </c>
      <c r="C864" s="448"/>
      <c r="D864" s="448"/>
      <c r="E864" s="516"/>
      <c r="F864" s="446"/>
      <c r="G864" s="446"/>
      <c r="H864" s="448"/>
      <c r="I864" s="455">
        <v>0</v>
      </c>
      <c r="J864" s="452">
        <v>0</v>
      </c>
      <c r="K864" s="446"/>
      <c r="L864" s="448"/>
      <c r="N864" s="606" t="str">
        <f>_xlfn.IFNA(VLOOKUP(H864,Checks!$L$4:$L$15,1,FALSE),IF(H864="","",1))</f>
        <v/>
      </c>
    </row>
    <row r="865" spans="1:14">
      <c r="A865" s="626">
        <f t="shared" si="26"/>
        <v>858</v>
      </c>
      <c r="B865" s="626">
        <f t="shared" si="27"/>
        <v>0</v>
      </c>
      <c r="C865" s="448"/>
      <c r="D865" s="448"/>
      <c r="E865" s="516"/>
      <c r="F865" s="446"/>
      <c r="G865" s="446"/>
      <c r="H865" s="448"/>
      <c r="I865" s="455">
        <v>0</v>
      </c>
      <c r="J865" s="452">
        <v>0</v>
      </c>
      <c r="K865" s="446"/>
      <c r="L865" s="448"/>
      <c r="N865" s="606" t="str">
        <f>_xlfn.IFNA(VLOOKUP(H865,Checks!$L$4:$L$15,1,FALSE),IF(H865="","",1))</f>
        <v/>
      </c>
    </row>
    <row r="866" spans="1:14">
      <c r="A866" s="626">
        <f t="shared" si="26"/>
        <v>859</v>
      </c>
      <c r="B866" s="626">
        <f t="shared" si="27"/>
        <v>0</v>
      </c>
      <c r="C866" s="448"/>
      <c r="D866" s="448"/>
      <c r="E866" s="516"/>
      <c r="F866" s="446"/>
      <c r="G866" s="446"/>
      <c r="H866" s="448"/>
      <c r="I866" s="455">
        <v>0</v>
      </c>
      <c r="J866" s="452">
        <v>0</v>
      </c>
      <c r="K866" s="446"/>
      <c r="L866" s="448"/>
      <c r="N866" s="606" t="str">
        <f>_xlfn.IFNA(VLOOKUP(H866,Checks!$L$4:$L$15,1,FALSE),IF(H866="","",1))</f>
        <v/>
      </c>
    </row>
    <row r="867" spans="1:14">
      <c r="A867" s="626">
        <f t="shared" si="26"/>
        <v>860</v>
      </c>
      <c r="B867" s="626">
        <f t="shared" si="27"/>
        <v>0</v>
      </c>
      <c r="C867" s="448"/>
      <c r="D867" s="448"/>
      <c r="E867" s="516"/>
      <c r="F867" s="446"/>
      <c r="G867" s="446"/>
      <c r="H867" s="448"/>
      <c r="I867" s="455">
        <v>0</v>
      </c>
      <c r="J867" s="452">
        <v>0</v>
      </c>
      <c r="K867" s="446"/>
      <c r="L867" s="448"/>
      <c r="N867" s="606" t="str">
        <f>_xlfn.IFNA(VLOOKUP(H867,Checks!$L$4:$L$15,1,FALSE),IF(H867="","",1))</f>
        <v/>
      </c>
    </row>
    <row r="868" spans="1:14">
      <c r="A868" s="626">
        <f t="shared" si="26"/>
        <v>861</v>
      </c>
      <c r="B868" s="626">
        <f t="shared" si="27"/>
        <v>0</v>
      </c>
      <c r="C868" s="448"/>
      <c r="D868" s="448"/>
      <c r="E868" s="516"/>
      <c r="F868" s="446"/>
      <c r="G868" s="446"/>
      <c r="H868" s="448"/>
      <c r="I868" s="455">
        <v>0</v>
      </c>
      <c r="J868" s="452">
        <v>0</v>
      </c>
      <c r="K868" s="446"/>
      <c r="L868" s="448"/>
      <c r="N868" s="606" t="str">
        <f>_xlfn.IFNA(VLOOKUP(H868,Checks!$L$4:$L$15,1,FALSE),IF(H868="","",1))</f>
        <v/>
      </c>
    </row>
    <row r="869" spans="1:14">
      <c r="A869" s="626">
        <f t="shared" si="26"/>
        <v>862</v>
      </c>
      <c r="B869" s="626">
        <f t="shared" si="27"/>
        <v>0</v>
      </c>
      <c r="C869" s="448"/>
      <c r="D869" s="448"/>
      <c r="E869" s="516"/>
      <c r="F869" s="446"/>
      <c r="G869" s="446"/>
      <c r="H869" s="448"/>
      <c r="I869" s="455">
        <v>0</v>
      </c>
      <c r="J869" s="452">
        <v>0</v>
      </c>
      <c r="K869" s="446"/>
      <c r="L869" s="448"/>
      <c r="N869" s="606" t="str">
        <f>_xlfn.IFNA(VLOOKUP(H869,Checks!$L$4:$L$15,1,FALSE),IF(H869="","",1))</f>
        <v/>
      </c>
    </row>
    <row r="870" spans="1:14">
      <c r="A870" s="626">
        <f t="shared" si="26"/>
        <v>863</v>
      </c>
      <c r="B870" s="626">
        <f t="shared" si="27"/>
        <v>0</v>
      </c>
      <c r="C870" s="448"/>
      <c r="D870" s="448"/>
      <c r="E870" s="516"/>
      <c r="F870" s="446"/>
      <c r="G870" s="446"/>
      <c r="H870" s="448"/>
      <c r="I870" s="455">
        <v>0</v>
      </c>
      <c r="J870" s="452">
        <v>0</v>
      </c>
      <c r="K870" s="446"/>
      <c r="L870" s="448"/>
      <c r="N870" s="606" t="str">
        <f>_xlfn.IFNA(VLOOKUP(H870,Checks!$L$4:$L$15,1,FALSE),IF(H870="","",1))</f>
        <v/>
      </c>
    </row>
    <row r="871" spans="1:14">
      <c r="A871" s="626">
        <f t="shared" si="26"/>
        <v>864</v>
      </c>
      <c r="B871" s="626">
        <f t="shared" si="27"/>
        <v>0</v>
      </c>
      <c r="C871" s="448"/>
      <c r="D871" s="448"/>
      <c r="E871" s="516"/>
      <c r="F871" s="446"/>
      <c r="G871" s="446"/>
      <c r="H871" s="448"/>
      <c r="I871" s="455">
        <v>0</v>
      </c>
      <c r="J871" s="452">
        <v>0</v>
      </c>
      <c r="K871" s="446"/>
      <c r="L871" s="448"/>
      <c r="N871" s="606" t="str">
        <f>_xlfn.IFNA(VLOOKUP(H871,Checks!$L$4:$L$15,1,FALSE),IF(H871="","",1))</f>
        <v/>
      </c>
    </row>
    <row r="872" spans="1:14">
      <c r="A872" s="626">
        <f t="shared" si="26"/>
        <v>865</v>
      </c>
      <c r="B872" s="626">
        <f t="shared" si="27"/>
        <v>0</v>
      </c>
      <c r="C872" s="448"/>
      <c r="D872" s="448"/>
      <c r="E872" s="516"/>
      <c r="F872" s="446"/>
      <c r="G872" s="446"/>
      <c r="H872" s="448"/>
      <c r="I872" s="455">
        <v>0</v>
      </c>
      <c r="J872" s="452">
        <v>0</v>
      </c>
      <c r="K872" s="446"/>
      <c r="L872" s="448"/>
      <c r="N872" s="606" t="str">
        <f>_xlfn.IFNA(VLOOKUP(H872,Checks!$L$4:$L$15,1,FALSE),IF(H872="","",1))</f>
        <v/>
      </c>
    </row>
    <row r="873" spans="1:14">
      <c r="A873" s="626">
        <f t="shared" si="26"/>
        <v>866</v>
      </c>
      <c r="B873" s="626">
        <f t="shared" si="27"/>
        <v>0</v>
      </c>
      <c r="C873" s="448"/>
      <c r="D873" s="448"/>
      <c r="E873" s="516"/>
      <c r="F873" s="446"/>
      <c r="G873" s="446"/>
      <c r="H873" s="448"/>
      <c r="I873" s="455">
        <v>0</v>
      </c>
      <c r="J873" s="452">
        <v>0</v>
      </c>
      <c r="K873" s="446"/>
      <c r="L873" s="448"/>
      <c r="N873" s="606" t="str">
        <f>_xlfn.IFNA(VLOOKUP(H873,Checks!$L$4:$L$15,1,FALSE),IF(H873="","",1))</f>
        <v/>
      </c>
    </row>
    <row r="874" spans="1:14">
      <c r="A874" s="626">
        <f t="shared" si="26"/>
        <v>867</v>
      </c>
      <c r="B874" s="626">
        <f t="shared" si="27"/>
        <v>0</v>
      </c>
      <c r="C874" s="448"/>
      <c r="D874" s="448"/>
      <c r="E874" s="516"/>
      <c r="F874" s="446"/>
      <c r="G874" s="446"/>
      <c r="H874" s="448"/>
      <c r="I874" s="455">
        <v>0</v>
      </c>
      <c r="J874" s="452">
        <v>0</v>
      </c>
      <c r="K874" s="446"/>
      <c r="L874" s="448"/>
      <c r="N874" s="606" t="str">
        <f>_xlfn.IFNA(VLOOKUP(H874,Checks!$L$4:$L$15,1,FALSE),IF(H874="","",1))</f>
        <v/>
      </c>
    </row>
    <row r="875" spans="1:14">
      <c r="A875" s="626">
        <f t="shared" si="26"/>
        <v>868</v>
      </c>
      <c r="B875" s="626">
        <f t="shared" si="27"/>
        <v>0</v>
      </c>
      <c r="C875" s="448"/>
      <c r="D875" s="448"/>
      <c r="E875" s="516"/>
      <c r="F875" s="446"/>
      <c r="G875" s="446"/>
      <c r="H875" s="448"/>
      <c r="I875" s="455">
        <v>0</v>
      </c>
      <c r="J875" s="452">
        <v>0</v>
      </c>
      <c r="K875" s="446"/>
      <c r="L875" s="448"/>
      <c r="N875" s="606" t="str">
        <f>_xlfn.IFNA(VLOOKUP(H875,Checks!$L$4:$L$15,1,FALSE),IF(H875="","",1))</f>
        <v/>
      </c>
    </row>
    <row r="876" spans="1:14">
      <c r="A876" s="626">
        <f t="shared" si="26"/>
        <v>869</v>
      </c>
      <c r="B876" s="626">
        <f t="shared" si="27"/>
        <v>0</v>
      </c>
      <c r="C876" s="448"/>
      <c r="D876" s="448"/>
      <c r="E876" s="516"/>
      <c r="F876" s="446"/>
      <c r="G876" s="446"/>
      <c r="H876" s="448"/>
      <c r="I876" s="455">
        <v>0</v>
      </c>
      <c r="J876" s="452">
        <v>0</v>
      </c>
      <c r="K876" s="446"/>
      <c r="L876" s="448"/>
      <c r="N876" s="606" t="str">
        <f>_xlfn.IFNA(VLOOKUP(H876,Checks!$L$4:$L$15,1,FALSE),IF(H876="","",1))</f>
        <v/>
      </c>
    </row>
    <row r="877" spans="1:14">
      <c r="A877" s="626">
        <f t="shared" si="26"/>
        <v>870</v>
      </c>
      <c r="B877" s="626">
        <f t="shared" si="27"/>
        <v>0</v>
      </c>
      <c r="C877" s="448"/>
      <c r="D877" s="448"/>
      <c r="E877" s="516"/>
      <c r="F877" s="446"/>
      <c r="G877" s="446"/>
      <c r="H877" s="448"/>
      <c r="I877" s="455">
        <v>0</v>
      </c>
      <c r="J877" s="452">
        <v>0</v>
      </c>
      <c r="K877" s="446"/>
      <c r="L877" s="448"/>
      <c r="N877" s="606" t="str">
        <f>_xlfn.IFNA(VLOOKUP(H877,Checks!$L$4:$L$15,1,FALSE),IF(H877="","",1))</f>
        <v/>
      </c>
    </row>
    <row r="878" spans="1:14">
      <c r="A878" s="626">
        <f t="shared" si="26"/>
        <v>871</v>
      </c>
      <c r="B878" s="626">
        <f t="shared" si="27"/>
        <v>0</v>
      </c>
      <c r="C878" s="448"/>
      <c r="D878" s="448"/>
      <c r="E878" s="516"/>
      <c r="F878" s="446"/>
      <c r="G878" s="446"/>
      <c r="H878" s="448"/>
      <c r="I878" s="455">
        <v>0</v>
      </c>
      <c r="J878" s="452">
        <v>0</v>
      </c>
      <c r="K878" s="446"/>
      <c r="L878" s="448"/>
      <c r="N878" s="606" t="str">
        <f>_xlfn.IFNA(VLOOKUP(H878,Checks!$L$4:$L$15,1,FALSE),IF(H878="","",1))</f>
        <v/>
      </c>
    </row>
    <row r="879" spans="1:14">
      <c r="A879" s="626">
        <f t="shared" si="26"/>
        <v>872</v>
      </c>
      <c r="B879" s="626">
        <f t="shared" si="27"/>
        <v>0</v>
      </c>
      <c r="C879" s="448"/>
      <c r="D879" s="448"/>
      <c r="E879" s="516"/>
      <c r="F879" s="446"/>
      <c r="G879" s="446"/>
      <c r="H879" s="448"/>
      <c r="I879" s="455">
        <v>0</v>
      </c>
      <c r="J879" s="452">
        <v>0</v>
      </c>
      <c r="K879" s="446"/>
      <c r="L879" s="448"/>
      <c r="N879" s="606" t="str">
        <f>_xlfn.IFNA(VLOOKUP(H879,Checks!$L$4:$L$15,1,FALSE),IF(H879="","",1))</f>
        <v/>
      </c>
    </row>
    <row r="880" spans="1:14">
      <c r="A880" s="626">
        <f t="shared" si="26"/>
        <v>873</v>
      </c>
      <c r="B880" s="626">
        <f t="shared" si="27"/>
        <v>0</v>
      </c>
      <c r="C880" s="448"/>
      <c r="D880" s="448"/>
      <c r="E880" s="516"/>
      <c r="F880" s="446"/>
      <c r="G880" s="446"/>
      <c r="H880" s="448"/>
      <c r="I880" s="455">
        <v>0</v>
      </c>
      <c r="J880" s="452">
        <v>0</v>
      </c>
      <c r="K880" s="446"/>
      <c r="L880" s="448"/>
      <c r="N880" s="606" t="str">
        <f>_xlfn.IFNA(VLOOKUP(H880,Checks!$L$4:$L$15,1,FALSE),IF(H880="","",1))</f>
        <v/>
      </c>
    </row>
    <row r="881" spans="1:14">
      <c r="A881" s="626">
        <f t="shared" si="26"/>
        <v>874</v>
      </c>
      <c r="B881" s="626">
        <f t="shared" si="27"/>
        <v>0</v>
      </c>
      <c r="C881" s="448"/>
      <c r="D881" s="448"/>
      <c r="E881" s="516"/>
      <c r="F881" s="446"/>
      <c r="G881" s="446"/>
      <c r="H881" s="448"/>
      <c r="I881" s="455">
        <v>0</v>
      </c>
      <c r="J881" s="452">
        <v>0</v>
      </c>
      <c r="K881" s="446"/>
      <c r="L881" s="448"/>
      <c r="N881" s="606" t="str">
        <f>_xlfn.IFNA(VLOOKUP(H881,Checks!$L$4:$L$15,1,FALSE),IF(H881="","",1))</f>
        <v/>
      </c>
    </row>
    <row r="882" spans="1:14">
      <c r="A882" s="626">
        <f t="shared" si="26"/>
        <v>875</v>
      </c>
      <c r="B882" s="626">
        <f t="shared" si="27"/>
        <v>0</v>
      </c>
      <c r="C882" s="448"/>
      <c r="D882" s="448"/>
      <c r="E882" s="516"/>
      <c r="F882" s="446"/>
      <c r="G882" s="446"/>
      <c r="H882" s="448"/>
      <c r="I882" s="455">
        <v>0</v>
      </c>
      <c r="J882" s="452">
        <v>0</v>
      </c>
      <c r="K882" s="446"/>
      <c r="L882" s="448"/>
      <c r="N882" s="606" t="str">
        <f>_xlfn.IFNA(VLOOKUP(H882,Checks!$L$4:$L$15,1,FALSE),IF(H882="","",1))</f>
        <v/>
      </c>
    </row>
    <row r="883" spans="1:14">
      <c r="A883" s="626">
        <f t="shared" si="26"/>
        <v>876</v>
      </c>
      <c r="B883" s="626">
        <f t="shared" si="27"/>
        <v>0</v>
      </c>
      <c r="C883" s="448"/>
      <c r="D883" s="448"/>
      <c r="E883" s="516"/>
      <c r="F883" s="446"/>
      <c r="G883" s="446"/>
      <c r="H883" s="448"/>
      <c r="I883" s="455">
        <v>0</v>
      </c>
      <c r="J883" s="452">
        <v>0</v>
      </c>
      <c r="K883" s="446"/>
      <c r="L883" s="448"/>
      <c r="N883" s="606" t="str">
        <f>_xlfn.IFNA(VLOOKUP(H883,Checks!$L$4:$L$15,1,FALSE),IF(H883="","",1))</f>
        <v/>
      </c>
    </row>
    <row r="884" spans="1:14">
      <c r="A884" s="626">
        <f t="shared" si="26"/>
        <v>877</v>
      </c>
      <c r="B884" s="626">
        <f t="shared" si="27"/>
        <v>0</v>
      </c>
      <c r="C884" s="448"/>
      <c r="D884" s="448"/>
      <c r="E884" s="516"/>
      <c r="F884" s="446"/>
      <c r="G884" s="446"/>
      <c r="H884" s="448"/>
      <c r="I884" s="455">
        <v>0</v>
      </c>
      <c r="J884" s="452">
        <v>0</v>
      </c>
      <c r="K884" s="446"/>
      <c r="L884" s="448"/>
      <c r="N884" s="606" t="str">
        <f>_xlfn.IFNA(VLOOKUP(H884,Checks!$L$4:$L$15,1,FALSE),IF(H884="","",1))</f>
        <v/>
      </c>
    </row>
    <row r="885" spans="1:14">
      <c r="A885" s="626">
        <f t="shared" si="26"/>
        <v>878</v>
      </c>
      <c r="B885" s="626">
        <f t="shared" si="27"/>
        <v>0</v>
      </c>
      <c r="C885" s="448"/>
      <c r="D885" s="448"/>
      <c r="E885" s="516"/>
      <c r="F885" s="446"/>
      <c r="G885" s="446"/>
      <c r="H885" s="448"/>
      <c r="I885" s="455">
        <v>0</v>
      </c>
      <c r="J885" s="452">
        <v>0</v>
      </c>
      <c r="K885" s="446"/>
      <c r="L885" s="448"/>
      <c r="N885" s="606" t="str">
        <f>_xlfn.IFNA(VLOOKUP(H885,Checks!$L$4:$L$15,1,FALSE),IF(H885="","",1))</f>
        <v/>
      </c>
    </row>
    <row r="886" spans="1:14">
      <c r="A886" s="626">
        <f t="shared" si="26"/>
        <v>879</v>
      </c>
      <c r="B886" s="626">
        <f t="shared" si="27"/>
        <v>0</v>
      </c>
      <c r="C886" s="448"/>
      <c r="D886" s="448"/>
      <c r="E886" s="516"/>
      <c r="F886" s="446"/>
      <c r="G886" s="446"/>
      <c r="H886" s="448"/>
      <c r="I886" s="455">
        <v>0</v>
      </c>
      <c r="J886" s="452">
        <v>0</v>
      </c>
      <c r="K886" s="446"/>
      <c r="L886" s="448"/>
      <c r="N886" s="606" t="str">
        <f>_xlfn.IFNA(VLOOKUP(H886,Checks!$L$4:$L$15,1,FALSE),IF(H886="","",1))</f>
        <v/>
      </c>
    </row>
    <row r="887" spans="1:14">
      <c r="A887" s="626">
        <f t="shared" si="26"/>
        <v>880</v>
      </c>
      <c r="B887" s="626">
        <f t="shared" si="27"/>
        <v>0</v>
      </c>
      <c r="C887" s="448"/>
      <c r="D887" s="448"/>
      <c r="E887" s="516"/>
      <c r="F887" s="446"/>
      <c r="G887" s="446"/>
      <c r="H887" s="448"/>
      <c r="I887" s="455">
        <v>0</v>
      </c>
      <c r="J887" s="452">
        <v>0</v>
      </c>
      <c r="K887" s="446"/>
      <c r="L887" s="448"/>
      <c r="N887" s="606" t="str">
        <f>_xlfn.IFNA(VLOOKUP(H887,Checks!$L$4:$L$15,1,FALSE),IF(H887="","",1))</f>
        <v/>
      </c>
    </row>
    <row r="888" spans="1:14">
      <c r="A888" s="626">
        <f t="shared" si="26"/>
        <v>881</v>
      </c>
      <c r="B888" s="626">
        <f t="shared" si="27"/>
        <v>0</v>
      </c>
      <c r="C888" s="448"/>
      <c r="D888" s="448"/>
      <c r="E888" s="516"/>
      <c r="F888" s="446"/>
      <c r="G888" s="446"/>
      <c r="H888" s="448"/>
      <c r="I888" s="455">
        <v>0</v>
      </c>
      <c r="J888" s="452">
        <v>0</v>
      </c>
      <c r="K888" s="446"/>
      <c r="L888" s="448"/>
      <c r="N888" s="606" t="str">
        <f>_xlfn.IFNA(VLOOKUP(H888,Checks!$L$4:$L$15,1,FALSE),IF(H888="","",1))</f>
        <v/>
      </c>
    </row>
    <row r="889" spans="1:14">
      <c r="A889" s="626">
        <f t="shared" si="26"/>
        <v>882</v>
      </c>
      <c r="B889" s="626">
        <f t="shared" si="27"/>
        <v>0</v>
      </c>
      <c r="C889" s="448"/>
      <c r="D889" s="448"/>
      <c r="E889" s="516"/>
      <c r="F889" s="446"/>
      <c r="G889" s="446"/>
      <c r="H889" s="448"/>
      <c r="I889" s="455">
        <v>0</v>
      </c>
      <c r="J889" s="452">
        <v>0</v>
      </c>
      <c r="K889" s="446"/>
      <c r="L889" s="448"/>
      <c r="N889" s="606" t="str">
        <f>_xlfn.IFNA(VLOOKUP(H889,Checks!$L$4:$L$15,1,FALSE),IF(H889="","",1))</f>
        <v/>
      </c>
    </row>
    <row r="890" spans="1:14">
      <c r="A890" s="626">
        <f t="shared" si="26"/>
        <v>883</v>
      </c>
      <c r="B890" s="626">
        <f t="shared" si="27"/>
        <v>0</v>
      </c>
      <c r="C890" s="448"/>
      <c r="D890" s="448"/>
      <c r="E890" s="516"/>
      <c r="F890" s="446"/>
      <c r="G890" s="446"/>
      <c r="H890" s="448"/>
      <c r="I890" s="455">
        <v>0</v>
      </c>
      <c r="J890" s="452">
        <v>0</v>
      </c>
      <c r="K890" s="446"/>
      <c r="L890" s="448"/>
      <c r="N890" s="606" t="str">
        <f>_xlfn.IFNA(VLOOKUP(H890,Checks!$L$4:$L$15,1,FALSE),IF(H890="","",1))</f>
        <v/>
      </c>
    </row>
    <row r="891" spans="1:14">
      <c r="A891" s="626">
        <f t="shared" si="26"/>
        <v>884</v>
      </c>
      <c r="B891" s="626">
        <f t="shared" si="27"/>
        <v>0</v>
      </c>
      <c r="C891" s="448"/>
      <c r="D891" s="448"/>
      <c r="E891" s="516"/>
      <c r="F891" s="446"/>
      <c r="G891" s="446"/>
      <c r="H891" s="448"/>
      <c r="I891" s="455">
        <v>0</v>
      </c>
      <c r="J891" s="452">
        <v>0</v>
      </c>
      <c r="K891" s="446"/>
      <c r="L891" s="448"/>
      <c r="N891" s="606" t="str">
        <f>_xlfn.IFNA(VLOOKUP(H891,Checks!$L$4:$L$15,1,FALSE),IF(H891="","",1))</f>
        <v/>
      </c>
    </row>
    <row r="892" spans="1:14">
      <c r="A892" s="626">
        <f t="shared" si="26"/>
        <v>885</v>
      </c>
      <c r="B892" s="626">
        <f t="shared" si="27"/>
        <v>0</v>
      </c>
      <c r="C892" s="448"/>
      <c r="D892" s="448"/>
      <c r="E892" s="516"/>
      <c r="F892" s="446"/>
      <c r="G892" s="446"/>
      <c r="H892" s="448"/>
      <c r="I892" s="455">
        <v>0</v>
      </c>
      <c r="J892" s="452">
        <v>0</v>
      </c>
      <c r="K892" s="446"/>
      <c r="L892" s="448"/>
      <c r="N892" s="606" t="str">
        <f>_xlfn.IFNA(VLOOKUP(H892,Checks!$L$4:$L$15,1,FALSE),IF(H892="","",1))</f>
        <v/>
      </c>
    </row>
    <row r="893" spans="1:14">
      <c r="A893" s="626">
        <f t="shared" si="26"/>
        <v>886</v>
      </c>
      <c r="B893" s="626">
        <f t="shared" si="27"/>
        <v>0</v>
      </c>
      <c r="C893" s="448"/>
      <c r="D893" s="448"/>
      <c r="E893" s="516"/>
      <c r="F893" s="446"/>
      <c r="G893" s="446"/>
      <c r="H893" s="448"/>
      <c r="I893" s="455">
        <v>0</v>
      </c>
      <c r="J893" s="452">
        <v>0</v>
      </c>
      <c r="K893" s="446"/>
      <c r="L893" s="448"/>
      <c r="N893" s="606" t="str">
        <f>_xlfn.IFNA(VLOOKUP(H893,Checks!$L$4:$L$15,1,FALSE),IF(H893="","",1))</f>
        <v/>
      </c>
    </row>
    <row r="894" spans="1:14">
      <c r="A894" s="626">
        <f t="shared" si="26"/>
        <v>887</v>
      </c>
      <c r="B894" s="626">
        <f t="shared" si="27"/>
        <v>0</v>
      </c>
      <c r="C894" s="448"/>
      <c r="D894" s="448"/>
      <c r="E894" s="516"/>
      <c r="F894" s="446"/>
      <c r="G894" s="446"/>
      <c r="H894" s="448"/>
      <c r="I894" s="455">
        <v>0</v>
      </c>
      <c r="J894" s="452">
        <v>0</v>
      </c>
      <c r="K894" s="446"/>
      <c r="L894" s="448"/>
      <c r="N894" s="606" t="str">
        <f>_xlfn.IFNA(VLOOKUP(H894,Checks!$L$4:$L$15,1,FALSE),IF(H894="","",1))</f>
        <v/>
      </c>
    </row>
    <row r="895" spans="1:14">
      <c r="A895" s="626">
        <f t="shared" si="26"/>
        <v>888</v>
      </c>
      <c r="B895" s="626">
        <f t="shared" si="27"/>
        <v>0</v>
      </c>
      <c r="C895" s="448"/>
      <c r="D895" s="448"/>
      <c r="E895" s="516"/>
      <c r="F895" s="446"/>
      <c r="G895" s="446"/>
      <c r="H895" s="448"/>
      <c r="I895" s="455">
        <v>0</v>
      </c>
      <c r="J895" s="452">
        <v>0</v>
      </c>
      <c r="K895" s="446"/>
      <c r="L895" s="448"/>
      <c r="N895" s="606" t="str">
        <f>_xlfn.IFNA(VLOOKUP(H895,Checks!$L$4:$L$15,1,FALSE),IF(H895="","",1))</f>
        <v/>
      </c>
    </row>
    <row r="896" spans="1:14">
      <c r="A896" s="626">
        <f t="shared" si="26"/>
        <v>889</v>
      </c>
      <c r="B896" s="626">
        <f t="shared" si="27"/>
        <v>0</v>
      </c>
      <c r="C896" s="448"/>
      <c r="D896" s="448"/>
      <c r="E896" s="516"/>
      <c r="F896" s="446"/>
      <c r="G896" s="446"/>
      <c r="H896" s="448"/>
      <c r="I896" s="455">
        <v>0</v>
      </c>
      <c r="J896" s="452">
        <v>0</v>
      </c>
      <c r="K896" s="446"/>
      <c r="L896" s="448"/>
      <c r="N896" s="606" t="str">
        <f>_xlfn.IFNA(VLOOKUP(H896,Checks!$L$4:$L$15,1,FALSE),IF(H896="","",1))</f>
        <v/>
      </c>
    </row>
    <row r="897" spans="1:14">
      <c r="A897" s="626">
        <f t="shared" si="26"/>
        <v>890</v>
      </c>
      <c r="B897" s="626">
        <f t="shared" si="27"/>
        <v>0</v>
      </c>
      <c r="C897" s="448"/>
      <c r="D897" s="448"/>
      <c r="E897" s="516"/>
      <c r="F897" s="446"/>
      <c r="G897" s="446"/>
      <c r="H897" s="448"/>
      <c r="I897" s="455">
        <v>0</v>
      </c>
      <c r="J897" s="452">
        <v>0</v>
      </c>
      <c r="K897" s="446"/>
      <c r="L897" s="448"/>
      <c r="N897" s="606" t="str">
        <f>_xlfn.IFNA(VLOOKUP(H897,Checks!$L$4:$L$15,1,FALSE),IF(H897="","",1))</f>
        <v/>
      </c>
    </row>
    <row r="898" spans="1:14">
      <c r="A898" s="626">
        <f t="shared" si="26"/>
        <v>891</v>
      </c>
      <c r="B898" s="626">
        <f t="shared" si="27"/>
        <v>0</v>
      </c>
      <c r="C898" s="448"/>
      <c r="D898" s="448"/>
      <c r="E898" s="516"/>
      <c r="F898" s="446"/>
      <c r="G898" s="446"/>
      <c r="H898" s="448"/>
      <c r="I898" s="455">
        <v>0</v>
      </c>
      <c r="J898" s="452">
        <v>0</v>
      </c>
      <c r="K898" s="446"/>
      <c r="L898" s="448"/>
      <c r="N898" s="606" t="str">
        <f>_xlfn.IFNA(VLOOKUP(H898,Checks!$L$4:$L$15,1,FALSE),IF(H898="","",1))</f>
        <v/>
      </c>
    </row>
    <row r="899" spans="1:14">
      <c r="A899" s="626">
        <f t="shared" si="26"/>
        <v>892</v>
      </c>
      <c r="B899" s="626">
        <f t="shared" si="27"/>
        <v>0</v>
      </c>
      <c r="C899" s="448"/>
      <c r="D899" s="448"/>
      <c r="E899" s="516"/>
      <c r="F899" s="446"/>
      <c r="G899" s="446"/>
      <c r="H899" s="448"/>
      <c r="I899" s="455">
        <v>0</v>
      </c>
      <c r="J899" s="452">
        <v>0</v>
      </c>
      <c r="K899" s="446"/>
      <c r="L899" s="448"/>
      <c r="N899" s="606" t="str">
        <f>_xlfn.IFNA(VLOOKUP(H899,Checks!$L$4:$L$15,1,FALSE),IF(H899="","",1))</f>
        <v/>
      </c>
    </row>
    <row r="900" spans="1:14">
      <c r="A900" s="626">
        <f t="shared" si="26"/>
        <v>893</v>
      </c>
      <c r="B900" s="626">
        <f t="shared" si="27"/>
        <v>0</v>
      </c>
      <c r="C900" s="448"/>
      <c r="D900" s="448"/>
      <c r="E900" s="516"/>
      <c r="F900" s="446"/>
      <c r="G900" s="446"/>
      <c r="H900" s="448"/>
      <c r="I900" s="455">
        <v>0</v>
      </c>
      <c r="J900" s="452">
        <v>0</v>
      </c>
      <c r="K900" s="446"/>
      <c r="L900" s="448"/>
      <c r="N900" s="606" t="str">
        <f>_xlfn.IFNA(VLOOKUP(H900,Checks!$L$4:$L$15,1,FALSE),IF(H900="","",1))</f>
        <v/>
      </c>
    </row>
    <row r="901" spans="1:14">
      <c r="A901" s="626">
        <f t="shared" si="26"/>
        <v>894</v>
      </c>
      <c r="B901" s="626">
        <f t="shared" si="27"/>
        <v>0</v>
      </c>
      <c r="C901" s="448"/>
      <c r="D901" s="448"/>
      <c r="E901" s="516"/>
      <c r="F901" s="446"/>
      <c r="G901" s="446"/>
      <c r="H901" s="448"/>
      <c r="I901" s="455">
        <v>0</v>
      </c>
      <c r="J901" s="452">
        <v>0</v>
      </c>
      <c r="K901" s="446"/>
      <c r="L901" s="448"/>
      <c r="N901" s="606" t="str">
        <f>_xlfn.IFNA(VLOOKUP(H901,Checks!$L$4:$L$15,1,FALSE),IF(H901="","",1))</f>
        <v/>
      </c>
    </row>
    <row r="902" spans="1:14">
      <c r="A902" s="626">
        <f t="shared" si="26"/>
        <v>895</v>
      </c>
      <c r="B902" s="626">
        <f t="shared" si="27"/>
        <v>0</v>
      </c>
      <c r="C902" s="448"/>
      <c r="D902" s="448"/>
      <c r="E902" s="516"/>
      <c r="F902" s="446"/>
      <c r="G902" s="446"/>
      <c r="H902" s="448"/>
      <c r="I902" s="455">
        <v>0</v>
      </c>
      <c r="J902" s="452">
        <v>0</v>
      </c>
      <c r="K902" s="446"/>
      <c r="L902" s="448"/>
      <c r="N902" s="606" t="str">
        <f>_xlfn.IFNA(VLOOKUP(H902,Checks!$L$4:$L$15,1,FALSE),IF(H902="","",1))</f>
        <v/>
      </c>
    </row>
    <row r="903" spans="1:14">
      <c r="A903" s="626">
        <f t="shared" si="26"/>
        <v>896</v>
      </c>
      <c r="B903" s="626">
        <f t="shared" si="27"/>
        <v>0</v>
      </c>
      <c r="C903" s="448"/>
      <c r="D903" s="448"/>
      <c r="E903" s="516"/>
      <c r="F903" s="446"/>
      <c r="G903" s="446"/>
      <c r="H903" s="448"/>
      <c r="I903" s="455">
        <v>0</v>
      </c>
      <c r="J903" s="452">
        <v>0</v>
      </c>
      <c r="K903" s="446"/>
      <c r="L903" s="448"/>
      <c r="N903" s="606" t="str">
        <f>_xlfn.IFNA(VLOOKUP(H903,Checks!$L$4:$L$15,1,FALSE),IF(H903="","",1))</f>
        <v/>
      </c>
    </row>
    <row r="904" spans="1:14">
      <c r="A904" s="626">
        <f t="shared" si="26"/>
        <v>897</v>
      </c>
      <c r="B904" s="626">
        <f t="shared" si="27"/>
        <v>0</v>
      </c>
      <c r="C904" s="448"/>
      <c r="D904" s="448"/>
      <c r="E904" s="516"/>
      <c r="F904" s="446"/>
      <c r="G904" s="446"/>
      <c r="H904" s="448"/>
      <c r="I904" s="455">
        <v>0</v>
      </c>
      <c r="J904" s="452">
        <v>0</v>
      </c>
      <c r="K904" s="446"/>
      <c r="L904" s="448"/>
      <c r="N904" s="606" t="str">
        <f>_xlfn.IFNA(VLOOKUP(H904,Checks!$L$4:$L$15,1,FALSE),IF(H904="","",1))</f>
        <v/>
      </c>
    </row>
    <row r="905" spans="1:14">
      <c r="A905" s="626">
        <f t="shared" si="26"/>
        <v>898</v>
      </c>
      <c r="B905" s="626">
        <f t="shared" si="27"/>
        <v>0</v>
      </c>
      <c r="C905" s="448"/>
      <c r="D905" s="448"/>
      <c r="E905" s="516"/>
      <c r="F905" s="446"/>
      <c r="G905" s="446"/>
      <c r="H905" s="448"/>
      <c r="I905" s="455">
        <v>0</v>
      </c>
      <c r="J905" s="452">
        <v>0</v>
      </c>
      <c r="K905" s="446"/>
      <c r="L905" s="448"/>
      <c r="N905" s="606" t="str">
        <f>_xlfn.IFNA(VLOOKUP(H905,Checks!$L$4:$L$15,1,FALSE),IF(H905="","",1))</f>
        <v/>
      </c>
    </row>
    <row r="906" spans="1:14">
      <c r="A906" s="626">
        <f t="shared" ref="A906:A969" si="28">A905+1</f>
        <v>899</v>
      </c>
      <c r="B906" s="626">
        <f t="shared" ref="B906:B969" si="29">$B$8</f>
        <v>0</v>
      </c>
      <c r="C906" s="448"/>
      <c r="D906" s="448"/>
      <c r="E906" s="516"/>
      <c r="F906" s="446"/>
      <c r="G906" s="446"/>
      <c r="H906" s="448"/>
      <c r="I906" s="455">
        <v>0</v>
      </c>
      <c r="J906" s="452">
        <v>0</v>
      </c>
      <c r="K906" s="446"/>
      <c r="L906" s="448"/>
      <c r="N906" s="606" t="str">
        <f>_xlfn.IFNA(VLOOKUP(H906,Checks!$L$4:$L$15,1,FALSE),IF(H906="","",1))</f>
        <v/>
      </c>
    </row>
    <row r="907" spans="1:14">
      <c r="A907" s="626">
        <f t="shared" si="28"/>
        <v>900</v>
      </c>
      <c r="B907" s="626">
        <f t="shared" si="29"/>
        <v>0</v>
      </c>
      <c r="C907" s="448"/>
      <c r="D907" s="448"/>
      <c r="E907" s="516"/>
      <c r="F907" s="446"/>
      <c r="G907" s="446"/>
      <c r="H907" s="448"/>
      <c r="I907" s="455">
        <v>0</v>
      </c>
      <c r="J907" s="452">
        <v>0</v>
      </c>
      <c r="K907" s="446"/>
      <c r="L907" s="448"/>
      <c r="N907" s="606" t="str">
        <f>_xlfn.IFNA(VLOOKUP(H907,Checks!$L$4:$L$15,1,FALSE),IF(H907="","",1))</f>
        <v/>
      </c>
    </row>
    <row r="908" spans="1:14">
      <c r="A908" s="626">
        <f t="shared" si="28"/>
        <v>901</v>
      </c>
      <c r="B908" s="626">
        <f t="shared" si="29"/>
        <v>0</v>
      </c>
      <c r="C908" s="448"/>
      <c r="D908" s="448"/>
      <c r="E908" s="516"/>
      <c r="F908" s="446"/>
      <c r="G908" s="446"/>
      <c r="H908" s="448"/>
      <c r="I908" s="455">
        <v>0</v>
      </c>
      <c r="J908" s="452">
        <v>0</v>
      </c>
      <c r="K908" s="446"/>
      <c r="L908" s="448"/>
      <c r="N908" s="606" t="str">
        <f>_xlfn.IFNA(VLOOKUP(H908,Checks!$L$4:$L$15,1,FALSE),IF(H908="","",1))</f>
        <v/>
      </c>
    </row>
    <row r="909" spans="1:14">
      <c r="A909" s="626">
        <f t="shared" si="28"/>
        <v>902</v>
      </c>
      <c r="B909" s="626">
        <f t="shared" si="29"/>
        <v>0</v>
      </c>
      <c r="C909" s="448"/>
      <c r="D909" s="448"/>
      <c r="E909" s="516"/>
      <c r="F909" s="446"/>
      <c r="G909" s="446"/>
      <c r="H909" s="448"/>
      <c r="I909" s="455">
        <v>0</v>
      </c>
      <c r="J909" s="452">
        <v>0</v>
      </c>
      <c r="K909" s="446"/>
      <c r="L909" s="448"/>
      <c r="N909" s="606" t="str">
        <f>_xlfn.IFNA(VLOOKUP(H909,Checks!$L$4:$L$15,1,FALSE),IF(H909="","",1))</f>
        <v/>
      </c>
    </row>
    <row r="910" spans="1:14">
      <c r="A910" s="626">
        <f t="shared" si="28"/>
        <v>903</v>
      </c>
      <c r="B910" s="626">
        <f t="shared" si="29"/>
        <v>0</v>
      </c>
      <c r="C910" s="448"/>
      <c r="D910" s="448"/>
      <c r="E910" s="516"/>
      <c r="F910" s="446"/>
      <c r="G910" s="446"/>
      <c r="H910" s="448"/>
      <c r="I910" s="455">
        <v>0</v>
      </c>
      <c r="J910" s="452">
        <v>0</v>
      </c>
      <c r="K910" s="446"/>
      <c r="L910" s="448"/>
      <c r="N910" s="606" t="str">
        <f>_xlfn.IFNA(VLOOKUP(H910,Checks!$L$4:$L$15,1,FALSE),IF(H910="","",1))</f>
        <v/>
      </c>
    </row>
    <row r="911" spans="1:14">
      <c r="A911" s="626">
        <f t="shared" si="28"/>
        <v>904</v>
      </c>
      <c r="B911" s="626">
        <f t="shared" si="29"/>
        <v>0</v>
      </c>
      <c r="C911" s="448"/>
      <c r="D911" s="448"/>
      <c r="E911" s="516"/>
      <c r="F911" s="446"/>
      <c r="G911" s="446"/>
      <c r="H911" s="448"/>
      <c r="I911" s="455">
        <v>0</v>
      </c>
      <c r="J911" s="452">
        <v>0</v>
      </c>
      <c r="K911" s="446"/>
      <c r="L911" s="448"/>
      <c r="N911" s="606" t="str">
        <f>_xlfn.IFNA(VLOOKUP(H911,Checks!$L$4:$L$15,1,FALSE),IF(H911="","",1))</f>
        <v/>
      </c>
    </row>
    <row r="912" spans="1:14">
      <c r="A912" s="626">
        <f t="shared" si="28"/>
        <v>905</v>
      </c>
      <c r="B912" s="626">
        <f t="shared" si="29"/>
        <v>0</v>
      </c>
      <c r="C912" s="448"/>
      <c r="D912" s="448"/>
      <c r="E912" s="516"/>
      <c r="F912" s="446"/>
      <c r="G912" s="446"/>
      <c r="H912" s="448"/>
      <c r="I912" s="455">
        <v>0</v>
      </c>
      <c r="J912" s="452">
        <v>0</v>
      </c>
      <c r="K912" s="446"/>
      <c r="L912" s="448"/>
      <c r="N912" s="606" t="str">
        <f>_xlfn.IFNA(VLOOKUP(H912,Checks!$L$4:$L$15,1,FALSE),IF(H912="","",1))</f>
        <v/>
      </c>
    </row>
    <row r="913" spans="1:14">
      <c r="A913" s="626">
        <f t="shared" si="28"/>
        <v>906</v>
      </c>
      <c r="B913" s="626">
        <f t="shared" si="29"/>
        <v>0</v>
      </c>
      <c r="C913" s="448"/>
      <c r="D913" s="448"/>
      <c r="E913" s="516"/>
      <c r="F913" s="446"/>
      <c r="G913" s="446"/>
      <c r="H913" s="448"/>
      <c r="I913" s="455">
        <v>0</v>
      </c>
      <c r="J913" s="452">
        <v>0</v>
      </c>
      <c r="K913" s="446"/>
      <c r="L913" s="448"/>
      <c r="N913" s="606" t="str">
        <f>_xlfn.IFNA(VLOOKUP(H913,Checks!$L$4:$L$15,1,FALSE),IF(H913="","",1))</f>
        <v/>
      </c>
    </row>
    <row r="914" spans="1:14">
      <c r="A914" s="626">
        <f t="shared" si="28"/>
        <v>907</v>
      </c>
      <c r="B914" s="626">
        <f t="shared" si="29"/>
        <v>0</v>
      </c>
      <c r="C914" s="448"/>
      <c r="D914" s="448"/>
      <c r="E914" s="516"/>
      <c r="F914" s="446"/>
      <c r="G914" s="446"/>
      <c r="H914" s="448"/>
      <c r="I914" s="455">
        <v>0</v>
      </c>
      <c r="J914" s="452">
        <v>0</v>
      </c>
      <c r="K914" s="446"/>
      <c r="L914" s="448"/>
      <c r="N914" s="606" t="str">
        <f>_xlfn.IFNA(VLOOKUP(H914,Checks!$L$4:$L$15,1,FALSE),IF(H914="","",1))</f>
        <v/>
      </c>
    </row>
    <row r="915" spans="1:14">
      <c r="A915" s="626">
        <f t="shared" si="28"/>
        <v>908</v>
      </c>
      <c r="B915" s="626">
        <f t="shared" si="29"/>
        <v>0</v>
      </c>
      <c r="C915" s="448"/>
      <c r="D915" s="448"/>
      <c r="E915" s="516"/>
      <c r="F915" s="446"/>
      <c r="G915" s="446"/>
      <c r="H915" s="448"/>
      <c r="I915" s="455">
        <v>0</v>
      </c>
      <c r="J915" s="452">
        <v>0</v>
      </c>
      <c r="K915" s="446"/>
      <c r="L915" s="448"/>
      <c r="N915" s="606" t="str">
        <f>_xlfn.IFNA(VLOOKUP(H915,Checks!$L$4:$L$15,1,FALSE),IF(H915="","",1))</f>
        <v/>
      </c>
    </row>
    <row r="916" spans="1:14">
      <c r="A916" s="626">
        <f t="shared" si="28"/>
        <v>909</v>
      </c>
      <c r="B916" s="626">
        <f t="shared" si="29"/>
        <v>0</v>
      </c>
      <c r="C916" s="448"/>
      <c r="D916" s="448"/>
      <c r="E916" s="516"/>
      <c r="F916" s="446"/>
      <c r="G916" s="446"/>
      <c r="H916" s="448"/>
      <c r="I916" s="455">
        <v>0</v>
      </c>
      <c r="J916" s="452">
        <v>0</v>
      </c>
      <c r="K916" s="446"/>
      <c r="L916" s="448"/>
      <c r="N916" s="606" t="str">
        <f>_xlfn.IFNA(VLOOKUP(H916,Checks!$L$4:$L$15,1,FALSE),IF(H916="","",1))</f>
        <v/>
      </c>
    </row>
    <row r="917" spans="1:14">
      <c r="A917" s="626">
        <f t="shared" si="28"/>
        <v>910</v>
      </c>
      <c r="B917" s="626">
        <f t="shared" si="29"/>
        <v>0</v>
      </c>
      <c r="C917" s="448"/>
      <c r="D917" s="448"/>
      <c r="E917" s="516"/>
      <c r="F917" s="446"/>
      <c r="G917" s="446"/>
      <c r="H917" s="448"/>
      <c r="I917" s="455">
        <v>0</v>
      </c>
      <c r="J917" s="452">
        <v>0</v>
      </c>
      <c r="K917" s="446"/>
      <c r="L917" s="448"/>
      <c r="N917" s="606" t="str">
        <f>_xlfn.IFNA(VLOOKUP(H917,Checks!$L$4:$L$15,1,FALSE),IF(H917="","",1))</f>
        <v/>
      </c>
    </row>
    <row r="918" spans="1:14">
      <c r="A918" s="626">
        <f t="shared" si="28"/>
        <v>911</v>
      </c>
      <c r="B918" s="626">
        <f t="shared" si="29"/>
        <v>0</v>
      </c>
      <c r="C918" s="448"/>
      <c r="D918" s="448"/>
      <c r="E918" s="516"/>
      <c r="F918" s="446"/>
      <c r="G918" s="446"/>
      <c r="H918" s="448"/>
      <c r="I918" s="455">
        <v>0</v>
      </c>
      <c r="J918" s="452">
        <v>0</v>
      </c>
      <c r="K918" s="446"/>
      <c r="L918" s="448"/>
      <c r="N918" s="606" t="str">
        <f>_xlfn.IFNA(VLOOKUP(H918,Checks!$L$4:$L$15,1,FALSE),IF(H918="","",1))</f>
        <v/>
      </c>
    </row>
    <row r="919" spans="1:14">
      <c r="A919" s="626">
        <f t="shared" si="28"/>
        <v>912</v>
      </c>
      <c r="B919" s="626">
        <f t="shared" si="29"/>
        <v>0</v>
      </c>
      <c r="C919" s="448"/>
      <c r="D919" s="448"/>
      <c r="E919" s="516"/>
      <c r="F919" s="446"/>
      <c r="G919" s="446"/>
      <c r="H919" s="448"/>
      <c r="I919" s="455">
        <v>0</v>
      </c>
      <c r="J919" s="452">
        <v>0</v>
      </c>
      <c r="K919" s="446"/>
      <c r="L919" s="448"/>
      <c r="N919" s="606" t="str">
        <f>_xlfn.IFNA(VLOOKUP(H919,Checks!$L$4:$L$15,1,FALSE),IF(H919="","",1))</f>
        <v/>
      </c>
    </row>
    <row r="920" spans="1:14">
      <c r="A920" s="626">
        <f t="shared" si="28"/>
        <v>913</v>
      </c>
      <c r="B920" s="626">
        <f t="shared" si="29"/>
        <v>0</v>
      </c>
      <c r="C920" s="448"/>
      <c r="D920" s="448"/>
      <c r="E920" s="516"/>
      <c r="F920" s="446"/>
      <c r="G920" s="446"/>
      <c r="H920" s="448"/>
      <c r="I920" s="455">
        <v>0</v>
      </c>
      <c r="J920" s="452">
        <v>0</v>
      </c>
      <c r="K920" s="446"/>
      <c r="L920" s="448"/>
      <c r="N920" s="606" t="str">
        <f>_xlfn.IFNA(VLOOKUP(H920,Checks!$L$4:$L$15,1,FALSE),IF(H920="","",1))</f>
        <v/>
      </c>
    </row>
    <row r="921" spans="1:14">
      <c r="A921" s="626">
        <f t="shared" si="28"/>
        <v>914</v>
      </c>
      <c r="B921" s="626">
        <f t="shared" si="29"/>
        <v>0</v>
      </c>
      <c r="C921" s="448"/>
      <c r="D921" s="448"/>
      <c r="E921" s="516"/>
      <c r="F921" s="446"/>
      <c r="G921" s="446"/>
      <c r="H921" s="448"/>
      <c r="I921" s="455">
        <v>0</v>
      </c>
      <c r="J921" s="452">
        <v>0</v>
      </c>
      <c r="K921" s="446"/>
      <c r="L921" s="448"/>
      <c r="N921" s="606" t="str">
        <f>_xlfn.IFNA(VLOOKUP(H921,Checks!$L$4:$L$15,1,FALSE),IF(H921="","",1))</f>
        <v/>
      </c>
    </row>
    <row r="922" spans="1:14">
      <c r="A922" s="626">
        <f t="shared" si="28"/>
        <v>915</v>
      </c>
      <c r="B922" s="626">
        <f t="shared" si="29"/>
        <v>0</v>
      </c>
      <c r="C922" s="448"/>
      <c r="D922" s="448"/>
      <c r="E922" s="516"/>
      <c r="F922" s="446"/>
      <c r="G922" s="446"/>
      <c r="H922" s="448"/>
      <c r="I922" s="455">
        <v>0</v>
      </c>
      <c r="J922" s="452">
        <v>0</v>
      </c>
      <c r="K922" s="446"/>
      <c r="L922" s="448"/>
      <c r="N922" s="606" t="str">
        <f>_xlfn.IFNA(VLOOKUP(H922,Checks!$L$4:$L$15,1,FALSE),IF(H922="","",1))</f>
        <v/>
      </c>
    </row>
    <row r="923" spans="1:14">
      <c r="A923" s="626">
        <f t="shared" si="28"/>
        <v>916</v>
      </c>
      <c r="B923" s="626">
        <f t="shared" si="29"/>
        <v>0</v>
      </c>
      <c r="C923" s="448"/>
      <c r="D923" s="448"/>
      <c r="E923" s="516"/>
      <c r="F923" s="446"/>
      <c r="G923" s="446"/>
      <c r="H923" s="448"/>
      <c r="I923" s="455">
        <v>0</v>
      </c>
      <c r="J923" s="452">
        <v>0</v>
      </c>
      <c r="K923" s="446"/>
      <c r="L923" s="448"/>
      <c r="N923" s="606" t="str">
        <f>_xlfn.IFNA(VLOOKUP(H923,Checks!$L$4:$L$15,1,FALSE),IF(H923="","",1))</f>
        <v/>
      </c>
    </row>
    <row r="924" spans="1:14">
      <c r="A924" s="626">
        <f t="shared" si="28"/>
        <v>917</v>
      </c>
      <c r="B924" s="626">
        <f t="shared" si="29"/>
        <v>0</v>
      </c>
      <c r="C924" s="448"/>
      <c r="D924" s="448"/>
      <c r="E924" s="516"/>
      <c r="F924" s="446"/>
      <c r="G924" s="446"/>
      <c r="H924" s="448"/>
      <c r="I924" s="455">
        <v>0</v>
      </c>
      <c r="J924" s="452">
        <v>0</v>
      </c>
      <c r="K924" s="446"/>
      <c r="L924" s="448"/>
      <c r="N924" s="606" t="str">
        <f>_xlfn.IFNA(VLOOKUP(H924,Checks!$L$4:$L$15,1,FALSE),IF(H924="","",1))</f>
        <v/>
      </c>
    </row>
    <row r="925" spans="1:14">
      <c r="A925" s="626">
        <f t="shared" si="28"/>
        <v>918</v>
      </c>
      <c r="B925" s="626">
        <f t="shared" si="29"/>
        <v>0</v>
      </c>
      <c r="C925" s="448"/>
      <c r="D925" s="448"/>
      <c r="E925" s="516"/>
      <c r="F925" s="446"/>
      <c r="G925" s="446"/>
      <c r="H925" s="448"/>
      <c r="I925" s="455">
        <v>0</v>
      </c>
      <c r="J925" s="452">
        <v>0</v>
      </c>
      <c r="K925" s="446"/>
      <c r="L925" s="448"/>
      <c r="N925" s="606" t="str">
        <f>_xlfn.IFNA(VLOOKUP(H925,Checks!$L$4:$L$15,1,FALSE),IF(H925="","",1))</f>
        <v/>
      </c>
    </row>
    <row r="926" spans="1:14">
      <c r="A926" s="626">
        <f t="shared" si="28"/>
        <v>919</v>
      </c>
      <c r="B926" s="626">
        <f t="shared" si="29"/>
        <v>0</v>
      </c>
      <c r="C926" s="448"/>
      <c r="D926" s="448"/>
      <c r="E926" s="516"/>
      <c r="F926" s="446"/>
      <c r="G926" s="446"/>
      <c r="H926" s="448"/>
      <c r="I926" s="455">
        <v>0</v>
      </c>
      <c r="J926" s="452">
        <v>0</v>
      </c>
      <c r="K926" s="446"/>
      <c r="L926" s="448"/>
      <c r="N926" s="606" t="str">
        <f>_xlfn.IFNA(VLOOKUP(H926,Checks!$L$4:$L$15,1,FALSE),IF(H926="","",1))</f>
        <v/>
      </c>
    </row>
    <row r="927" spans="1:14">
      <c r="A927" s="626">
        <f t="shared" si="28"/>
        <v>920</v>
      </c>
      <c r="B927" s="626">
        <f t="shared" si="29"/>
        <v>0</v>
      </c>
      <c r="C927" s="448"/>
      <c r="D927" s="448"/>
      <c r="E927" s="516"/>
      <c r="F927" s="446"/>
      <c r="G927" s="446"/>
      <c r="H927" s="448"/>
      <c r="I927" s="455">
        <v>0</v>
      </c>
      <c r="J927" s="452">
        <v>0</v>
      </c>
      <c r="K927" s="446"/>
      <c r="L927" s="448"/>
      <c r="N927" s="606" t="str">
        <f>_xlfn.IFNA(VLOOKUP(H927,Checks!$L$4:$L$15,1,FALSE),IF(H927="","",1))</f>
        <v/>
      </c>
    </row>
    <row r="928" spans="1:14">
      <c r="A928" s="626">
        <f t="shared" si="28"/>
        <v>921</v>
      </c>
      <c r="B928" s="626">
        <f t="shared" si="29"/>
        <v>0</v>
      </c>
      <c r="C928" s="448"/>
      <c r="D928" s="448"/>
      <c r="E928" s="516"/>
      <c r="F928" s="446"/>
      <c r="G928" s="446"/>
      <c r="H928" s="448"/>
      <c r="I928" s="455">
        <v>0</v>
      </c>
      <c r="J928" s="452">
        <v>0</v>
      </c>
      <c r="K928" s="446"/>
      <c r="L928" s="448"/>
      <c r="N928" s="606" t="str">
        <f>_xlfn.IFNA(VLOOKUP(H928,Checks!$L$4:$L$15,1,FALSE),IF(H928="","",1))</f>
        <v/>
      </c>
    </row>
    <row r="929" spans="1:14">
      <c r="A929" s="626">
        <f t="shared" si="28"/>
        <v>922</v>
      </c>
      <c r="B929" s="626">
        <f t="shared" si="29"/>
        <v>0</v>
      </c>
      <c r="C929" s="448"/>
      <c r="D929" s="448"/>
      <c r="E929" s="516"/>
      <c r="F929" s="446"/>
      <c r="G929" s="446"/>
      <c r="H929" s="448"/>
      <c r="I929" s="455">
        <v>0</v>
      </c>
      <c r="J929" s="452">
        <v>0</v>
      </c>
      <c r="K929" s="446"/>
      <c r="L929" s="448"/>
      <c r="N929" s="606" t="str">
        <f>_xlfn.IFNA(VLOOKUP(H929,Checks!$L$4:$L$15,1,FALSE),IF(H929="","",1))</f>
        <v/>
      </c>
    </row>
    <row r="930" spans="1:14">
      <c r="A930" s="626">
        <f t="shared" si="28"/>
        <v>923</v>
      </c>
      <c r="B930" s="626">
        <f t="shared" si="29"/>
        <v>0</v>
      </c>
      <c r="C930" s="448"/>
      <c r="D930" s="448"/>
      <c r="E930" s="516"/>
      <c r="F930" s="446"/>
      <c r="G930" s="446"/>
      <c r="H930" s="448"/>
      <c r="I930" s="455">
        <v>0</v>
      </c>
      <c r="J930" s="452">
        <v>0</v>
      </c>
      <c r="K930" s="446"/>
      <c r="L930" s="448"/>
      <c r="N930" s="606" t="str">
        <f>_xlfn.IFNA(VLOOKUP(H930,Checks!$L$4:$L$15,1,FALSE),IF(H930="","",1))</f>
        <v/>
      </c>
    </row>
    <row r="931" spans="1:14">
      <c r="A931" s="626">
        <f t="shared" si="28"/>
        <v>924</v>
      </c>
      <c r="B931" s="626">
        <f t="shared" si="29"/>
        <v>0</v>
      </c>
      <c r="C931" s="448"/>
      <c r="D931" s="448"/>
      <c r="E931" s="516"/>
      <c r="F931" s="446"/>
      <c r="G931" s="446"/>
      <c r="H931" s="448"/>
      <c r="I931" s="455">
        <v>0</v>
      </c>
      <c r="J931" s="452">
        <v>0</v>
      </c>
      <c r="K931" s="446"/>
      <c r="L931" s="448"/>
      <c r="N931" s="606" t="str">
        <f>_xlfn.IFNA(VLOOKUP(H931,Checks!$L$4:$L$15,1,FALSE),IF(H931="","",1))</f>
        <v/>
      </c>
    </row>
    <row r="932" spans="1:14">
      <c r="A932" s="626">
        <f t="shared" si="28"/>
        <v>925</v>
      </c>
      <c r="B932" s="626">
        <f t="shared" si="29"/>
        <v>0</v>
      </c>
      <c r="C932" s="448"/>
      <c r="D932" s="448"/>
      <c r="E932" s="516"/>
      <c r="F932" s="446"/>
      <c r="G932" s="446"/>
      <c r="H932" s="448"/>
      <c r="I932" s="455">
        <v>0</v>
      </c>
      <c r="J932" s="452">
        <v>0</v>
      </c>
      <c r="K932" s="446"/>
      <c r="L932" s="448"/>
      <c r="N932" s="606" t="str">
        <f>_xlfn.IFNA(VLOOKUP(H932,Checks!$L$4:$L$15,1,FALSE),IF(H932="","",1))</f>
        <v/>
      </c>
    </row>
    <row r="933" spans="1:14">
      <c r="A933" s="626">
        <f t="shared" si="28"/>
        <v>926</v>
      </c>
      <c r="B933" s="626">
        <f t="shared" si="29"/>
        <v>0</v>
      </c>
      <c r="C933" s="448"/>
      <c r="D933" s="448"/>
      <c r="E933" s="516"/>
      <c r="F933" s="446"/>
      <c r="G933" s="446"/>
      <c r="H933" s="448"/>
      <c r="I933" s="455">
        <v>0</v>
      </c>
      <c r="J933" s="452">
        <v>0</v>
      </c>
      <c r="K933" s="446"/>
      <c r="L933" s="448"/>
      <c r="N933" s="606" t="str">
        <f>_xlfn.IFNA(VLOOKUP(H933,Checks!$L$4:$L$15,1,FALSE),IF(H933="","",1))</f>
        <v/>
      </c>
    </row>
    <row r="934" spans="1:14">
      <c r="A934" s="626">
        <f t="shared" si="28"/>
        <v>927</v>
      </c>
      <c r="B934" s="626">
        <f t="shared" si="29"/>
        <v>0</v>
      </c>
      <c r="C934" s="448"/>
      <c r="D934" s="448"/>
      <c r="E934" s="516"/>
      <c r="F934" s="446"/>
      <c r="G934" s="446"/>
      <c r="H934" s="448"/>
      <c r="I934" s="455">
        <v>0</v>
      </c>
      <c r="J934" s="452">
        <v>0</v>
      </c>
      <c r="K934" s="446"/>
      <c r="L934" s="448"/>
      <c r="N934" s="606" t="str">
        <f>_xlfn.IFNA(VLOOKUP(H934,Checks!$L$4:$L$15,1,FALSE),IF(H934="","",1))</f>
        <v/>
      </c>
    </row>
    <row r="935" spans="1:14">
      <c r="A935" s="626">
        <f t="shared" si="28"/>
        <v>928</v>
      </c>
      <c r="B935" s="626">
        <f t="shared" si="29"/>
        <v>0</v>
      </c>
      <c r="C935" s="448"/>
      <c r="D935" s="448"/>
      <c r="E935" s="516"/>
      <c r="F935" s="446"/>
      <c r="G935" s="446"/>
      <c r="H935" s="448"/>
      <c r="I935" s="455">
        <v>0</v>
      </c>
      <c r="J935" s="452">
        <v>0</v>
      </c>
      <c r="K935" s="446"/>
      <c r="L935" s="448"/>
      <c r="N935" s="606" t="str">
        <f>_xlfn.IFNA(VLOOKUP(H935,Checks!$L$4:$L$15,1,FALSE),IF(H935="","",1))</f>
        <v/>
      </c>
    </row>
    <row r="936" spans="1:14">
      <c r="A936" s="626">
        <f t="shared" si="28"/>
        <v>929</v>
      </c>
      <c r="B936" s="626">
        <f t="shared" si="29"/>
        <v>0</v>
      </c>
      <c r="C936" s="448"/>
      <c r="D936" s="448"/>
      <c r="E936" s="516"/>
      <c r="F936" s="446"/>
      <c r="G936" s="446"/>
      <c r="H936" s="448"/>
      <c r="I936" s="455">
        <v>0</v>
      </c>
      <c r="J936" s="452">
        <v>0</v>
      </c>
      <c r="K936" s="446"/>
      <c r="L936" s="448"/>
      <c r="N936" s="606" t="str">
        <f>_xlfn.IFNA(VLOOKUP(H936,Checks!$L$4:$L$15,1,FALSE),IF(H936="","",1))</f>
        <v/>
      </c>
    </row>
    <row r="937" spans="1:14">
      <c r="A937" s="626">
        <f t="shared" si="28"/>
        <v>930</v>
      </c>
      <c r="B937" s="626">
        <f t="shared" si="29"/>
        <v>0</v>
      </c>
      <c r="C937" s="448"/>
      <c r="D937" s="448"/>
      <c r="E937" s="516"/>
      <c r="F937" s="446"/>
      <c r="G937" s="446"/>
      <c r="H937" s="448"/>
      <c r="I937" s="455">
        <v>0</v>
      </c>
      <c r="J937" s="452">
        <v>0</v>
      </c>
      <c r="K937" s="446"/>
      <c r="L937" s="448"/>
      <c r="N937" s="606" t="str">
        <f>_xlfn.IFNA(VLOOKUP(H937,Checks!$L$4:$L$15,1,FALSE),IF(H937="","",1))</f>
        <v/>
      </c>
    </row>
    <row r="938" spans="1:14">
      <c r="A938" s="626">
        <f t="shared" si="28"/>
        <v>931</v>
      </c>
      <c r="B938" s="626">
        <f t="shared" si="29"/>
        <v>0</v>
      </c>
      <c r="C938" s="448"/>
      <c r="D938" s="448"/>
      <c r="E938" s="516"/>
      <c r="F938" s="446"/>
      <c r="G938" s="446"/>
      <c r="H938" s="448"/>
      <c r="I938" s="455">
        <v>0</v>
      </c>
      <c r="J938" s="452">
        <v>0</v>
      </c>
      <c r="K938" s="446"/>
      <c r="L938" s="448"/>
      <c r="N938" s="606" t="str">
        <f>_xlfn.IFNA(VLOOKUP(H938,Checks!$L$4:$L$15,1,FALSE),IF(H938="","",1))</f>
        <v/>
      </c>
    </row>
    <row r="939" spans="1:14">
      <c r="A939" s="626">
        <f t="shared" si="28"/>
        <v>932</v>
      </c>
      <c r="B939" s="626">
        <f t="shared" si="29"/>
        <v>0</v>
      </c>
      <c r="C939" s="448"/>
      <c r="D939" s="448"/>
      <c r="E939" s="516"/>
      <c r="F939" s="446"/>
      <c r="G939" s="446"/>
      <c r="H939" s="448"/>
      <c r="I939" s="455">
        <v>0</v>
      </c>
      <c r="J939" s="452">
        <v>0</v>
      </c>
      <c r="K939" s="446"/>
      <c r="L939" s="448"/>
      <c r="N939" s="606" t="str">
        <f>_xlfn.IFNA(VLOOKUP(H939,Checks!$L$4:$L$15,1,FALSE),IF(H939="","",1))</f>
        <v/>
      </c>
    </row>
    <row r="940" spans="1:14">
      <c r="A940" s="626">
        <f t="shared" si="28"/>
        <v>933</v>
      </c>
      <c r="B940" s="626">
        <f t="shared" si="29"/>
        <v>0</v>
      </c>
      <c r="C940" s="448"/>
      <c r="D940" s="448"/>
      <c r="E940" s="516"/>
      <c r="F940" s="446"/>
      <c r="G940" s="446"/>
      <c r="H940" s="448"/>
      <c r="I940" s="455">
        <v>0</v>
      </c>
      <c r="J940" s="452">
        <v>0</v>
      </c>
      <c r="K940" s="446"/>
      <c r="L940" s="448"/>
      <c r="N940" s="606" t="str">
        <f>_xlfn.IFNA(VLOOKUP(H940,Checks!$L$4:$L$15,1,FALSE),IF(H940="","",1))</f>
        <v/>
      </c>
    </row>
    <row r="941" spans="1:14">
      <c r="A941" s="626">
        <f t="shared" si="28"/>
        <v>934</v>
      </c>
      <c r="B941" s="626">
        <f t="shared" si="29"/>
        <v>0</v>
      </c>
      <c r="C941" s="448"/>
      <c r="D941" s="448"/>
      <c r="E941" s="516"/>
      <c r="F941" s="446"/>
      <c r="G941" s="446"/>
      <c r="H941" s="448"/>
      <c r="I941" s="455">
        <v>0</v>
      </c>
      <c r="J941" s="452">
        <v>0</v>
      </c>
      <c r="K941" s="446"/>
      <c r="L941" s="448"/>
      <c r="N941" s="606" t="str">
        <f>_xlfn.IFNA(VLOOKUP(H941,Checks!$L$4:$L$15,1,FALSE),IF(H941="","",1))</f>
        <v/>
      </c>
    </row>
    <row r="942" spans="1:14">
      <c r="A942" s="626">
        <f t="shared" si="28"/>
        <v>935</v>
      </c>
      <c r="B942" s="626">
        <f t="shared" si="29"/>
        <v>0</v>
      </c>
      <c r="C942" s="448"/>
      <c r="D942" s="448"/>
      <c r="E942" s="516"/>
      <c r="F942" s="446"/>
      <c r="G942" s="446"/>
      <c r="H942" s="448"/>
      <c r="I942" s="455">
        <v>0</v>
      </c>
      <c r="J942" s="452">
        <v>0</v>
      </c>
      <c r="K942" s="446"/>
      <c r="L942" s="448"/>
      <c r="N942" s="606" t="str">
        <f>_xlfn.IFNA(VLOOKUP(H942,Checks!$L$4:$L$15,1,FALSE),IF(H942="","",1))</f>
        <v/>
      </c>
    </row>
    <row r="943" spans="1:14">
      <c r="A943" s="626">
        <f t="shared" si="28"/>
        <v>936</v>
      </c>
      <c r="B943" s="626">
        <f t="shared" si="29"/>
        <v>0</v>
      </c>
      <c r="C943" s="448"/>
      <c r="D943" s="448"/>
      <c r="E943" s="516"/>
      <c r="F943" s="446"/>
      <c r="G943" s="446"/>
      <c r="H943" s="448"/>
      <c r="I943" s="455">
        <v>0</v>
      </c>
      <c r="J943" s="452">
        <v>0</v>
      </c>
      <c r="K943" s="446"/>
      <c r="L943" s="448"/>
      <c r="N943" s="606" t="str">
        <f>_xlfn.IFNA(VLOOKUP(H943,Checks!$L$4:$L$15,1,FALSE),IF(H943="","",1))</f>
        <v/>
      </c>
    </row>
    <row r="944" spans="1:14">
      <c r="A944" s="626">
        <f t="shared" si="28"/>
        <v>937</v>
      </c>
      <c r="B944" s="626">
        <f t="shared" si="29"/>
        <v>0</v>
      </c>
      <c r="C944" s="448"/>
      <c r="D944" s="448"/>
      <c r="E944" s="516"/>
      <c r="F944" s="446"/>
      <c r="G944" s="446"/>
      <c r="H944" s="448"/>
      <c r="I944" s="455">
        <v>0</v>
      </c>
      <c r="J944" s="452">
        <v>0</v>
      </c>
      <c r="K944" s="446"/>
      <c r="L944" s="448"/>
      <c r="N944" s="606" t="str">
        <f>_xlfn.IFNA(VLOOKUP(H944,Checks!$L$4:$L$15,1,FALSE),IF(H944="","",1))</f>
        <v/>
      </c>
    </row>
    <row r="945" spans="1:14">
      <c r="A945" s="626">
        <f t="shared" si="28"/>
        <v>938</v>
      </c>
      <c r="B945" s="626">
        <f t="shared" si="29"/>
        <v>0</v>
      </c>
      <c r="C945" s="448"/>
      <c r="D945" s="448"/>
      <c r="E945" s="516"/>
      <c r="F945" s="446"/>
      <c r="G945" s="446"/>
      <c r="H945" s="448"/>
      <c r="I945" s="455">
        <v>0</v>
      </c>
      <c r="J945" s="452">
        <v>0</v>
      </c>
      <c r="K945" s="446"/>
      <c r="L945" s="448"/>
      <c r="N945" s="606" t="str">
        <f>_xlfn.IFNA(VLOOKUP(H945,Checks!$L$4:$L$15,1,FALSE),IF(H945="","",1))</f>
        <v/>
      </c>
    </row>
    <row r="946" spans="1:14">
      <c r="A946" s="626">
        <f t="shared" si="28"/>
        <v>939</v>
      </c>
      <c r="B946" s="626">
        <f t="shared" si="29"/>
        <v>0</v>
      </c>
      <c r="C946" s="448"/>
      <c r="D946" s="448"/>
      <c r="E946" s="516"/>
      <c r="F946" s="446"/>
      <c r="G946" s="446"/>
      <c r="H946" s="448"/>
      <c r="I946" s="455">
        <v>0</v>
      </c>
      <c r="J946" s="452">
        <v>0</v>
      </c>
      <c r="K946" s="446"/>
      <c r="L946" s="448"/>
      <c r="N946" s="606" t="str">
        <f>_xlfn.IFNA(VLOOKUP(H946,Checks!$L$4:$L$15,1,FALSE),IF(H946="","",1))</f>
        <v/>
      </c>
    </row>
    <row r="947" spans="1:14">
      <c r="A947" s="626">
        <f t="shared" si="28"/>
        <v>940</v>
      </c>
      <c r="B947" s="626">
        <f t="shared" si="29"/>
        <v>0</v>
      </c>
      <c r="C947" s="448"/>
      <c r="D947" s="448"/>
      <c r="E947" s="516"/>
      <c r="F947" s="446"/>
      <c r="G947" s="446"/>
      <c r="H947" s="448"/>
      <c r="I947" s="455">
        <v>0</v>
      </c>
      <c r="J947" s="452">
        <v>0</v>
      </c>
      <c r="K947" s="446"/>
      <c r="L947" s="448"/>
      <c r="N947" s="606" t="str">
        <f>_xlfn.IFNA(VLOOKUP(H947,Checks!$L$4:$L$15,1,FALSE),IF(H947="","",1))</f>
        <v/>
      </c>
    </row>
    <row r="948" spans="1:14">
      <c r="A948" s="626">
        <f t="shared" si="28"/>
        <v>941</v>
      </c>
      <c r="B948" s="626">
        <f t="shared" si="29"/>
        <v>0</v>
      </c>
      <c r="C948" s="448"/>
      <c r="D948" s="448"/>
      <c r="E948" s="516"/>
      <c r="F948" s="446"/>
      <c r="G948" s="446"/>
      <c r="H948" s="448"/>
      <c r="I948" s="455">
        <v>0</v>
      </c>
      <c r="J948" s="452">
        <v>0</v>
      </c>
      <c r="K948" s="446"/>
      <c r="L948" s="448"/>
      <c r="N948" s="606" t="str">
        <f>_xlfn.IFNA(VLOOKUP(H948,Checks!$L$4:$L$15,1,FALSE),IF(H948="","",1))</f>
        <v/>
      </c>
    </row>
    <row r="949" spans="1:14">
      <c r="A949" s="626">
        <f t="shared" si="28"/>
        <v>942</v>
      </c>
      <c r="B949" s="626">
        <f t="shared" si="29"/>
        <v>0</v>
      </c>
      <c r="C949" s="448"/>
      <c r="D949" s="448"/>
      <c r="E949" s="516"/>
      <c r="F949" s="446"/>
      <c r="G949" s="446"/>
      <c r="H949" s="448"/>
      <c r="I949" s="455">
        <v>0</v>
      </c>
      <c r="J949" s="452">
        <v>0</v>
      </c>
      <c r="K949" s="446"/>
      <c r="L949" s="448"/>
      <c r="N949" s="606" t="str">
        <f>_xlfn.IFNA(VLOOKUP(H949,Checks!$L$4:$L$15,1,FALSE),IF(H949="","",1))</f>
        <v/>
      </c>
    </row>
    <row r="950" spans="1:14">
      <c r="A950" s="626">
        <f t="shared" si="28"/>
        <v>943</v>
      </c>
      <c r="B950" s="626">
        <f t="shared" si="29"/>
        <v>0</v>
      </c>
      <c r="C950" s="448"/>
      <c r="D950" s="448"/>
      <c r="E950" s="516"/>
      <c r="F950" s="446"/>
      <c r="G950" s="446"/>
      <c r="H950" s="448"/>
      <c r="I950" s="455">
        <v>0</v>
      </c>
      <c r="J950" s="452">
        <v>0</v>
      </c>
      <c r="K950" s="446"/>
      <c r="L950" s="448"/>
      <c r="N950" s="606" t="str">
        <f>_xlfn.IFNA(VLOOKUP(H950,Checks!$L$4:$L$15,1,FALSE),IF(H950="","",1))</f>
        <v/>
      </c>
    </row>
    <row r="951" spans="1:14">
      <c r="A951" s="626">
        <f t="shared" si="28"/>
        <v>944</v>
      </c>
      <c r="B951" s="626">
        <f t="shared" si="29"/>
        <v>0</v>
      </c>
      <c r="C951" s="448"/>
      <c r="D951" s="448"/>
      <c r="E951" s="516"/>
      <c r="F951" s="446"/>
      <c r="G951" s="446"/>
      <c r="H951" s="448"/>
      <c r="I951" s="455">
        <v>0</v>
      </c>
      <c r="J951" s="452">
        <v>0</v>
      </c>
      <c r="K951" s="446"/>
      <c r="L951" s="448"/>
      <c r="N951" s="606" t="str">
        <f>_xlfn.IFNA(VLOOKUP(H951,Checks!$L$4:$L$15,1,FALSE),IF(H951="","",1))</f>
        <v/>
      </c>
    </row>
    <row r="952" spans="1:14">
      <c r="A952" s="626">
        <f t="shared" si="28"/>
        <v>945</v>
      </c>
      <c r="B952" s="626">
        <f t="shared" si="29"/>
        <v>0</v>
      </c>
      <c r="C952" s="448"/>
      <c r="D952" s="448"/>
      <c r="E952" s="516"/>
      <c r="F952" s="446"/>
      <c r="G952" s="446"/>
      <c r="H952" s="448"/>
      <c r="I952" s="455">
        <v>0</v>
      </c>
      <c r="J952" s="452">
        <v>0</v>
      </c>
      <c r="K952" s="446"/>
      <c r="L952" s="448"/>
      <c r="N952" s="606" t="str">
        <f>_xlfn.IFNA(VLOOKUP(H952,Checks!$L$4:$L$15,1,FALSE),IF(H952="","",1))</f>
        <v/>
      </c>
    </row>
    <row r="953" spans="1:14">
      <c r="A953" s="626">
        <f t="shared" si="28"/>
        <v>946</v>
      </c>
      <c r="B953" s="626">
        <f t="shared" si="29"/>
        <v>0</v>
      </c>
      <c r="C953" s="448"/>
      <c r="D953" s="448"/>
      <c r="E953" s="516"/>
      <c r="F953" s="446"/>
      <c r="G953" s="446"/>
      <c r="H953" s="448"/>
      <c r="I953" s="455">
        <v>0</v>
      </c>
      <c r="J953" s="452">
        <v>0</v>
      </c>
      <c r="K953" s="446"/>
      <c r="L953" s="448"/>
      <c r="N953" s="606" t="str">
        <f>_xlfn.IFNA(VLOOKUP(H953,Checks!$L$4:$L$15,1,FALSE),IF(H953="","",1))</f>
        <v/>
      </c>
    </row>
    <row r="954" spans="1:14">
      <c r="A954" s="626">
        <f t="shared" si="28"/>
        <v>947</v>
      </c>
      <c r="B954" s="626">
        <f t="shared" si="29"/>
        <v>0</v>
      </c>
      <c r="C954" s="448"/>
      <c r="D954" s="448"/>
      <c r="E954" s="516"/>
      <c r="F954" s="446"/>
      <c r="G954" s="446"/>
      <c r="H954" s="448"/>
      <c r="I954" s="455">
        <v>0</v>
      </c>
      <c r="J954" s="452">
        <v>0</v>
      </c>
      <c r="K954" s="446"/>
      <c r="L954" s="448"/>
      <c r="N954" s="606" t="str">
        <f>_xlfn.IFNA(VLOOKUP(H954,Checks!$L$4:$L$15,1,FALSE),IF(H954="","",1))</f>
        <v/>
      </c>
    </row>
    <row r="955" spans="1:14">
      <c r="A955" s="626">
        <f t="shared" si="28"/>
        <v>948</v>
      </c>
      <c r="B955" s="626">
        <f t="shared" si="29"/>
        <v>0</v>
      </c>
      <c r="C955" s="448"/>
      <c r="D955" s="448"/>
      <c r="E955" s="516"/>
      <c r="F955" s="446"/>
      <c r="G955" s="446"/>
      <c r="H955" s="448"/>
      <c r="I955" s="455">
        <v>0</v>
      </c>
      <c r="J955" s="452">
        <v>0</v>
      </c>
      <c r="K955" s="446"/>
      <c r="L955" s="448"/>
      <c r="N955" s="606" t="str">
        <f>_xlfn.IFNA(VLOOKUP(H955,Checks!$L$4:$L$15,1,FALSE),IF(H955="","",1))</f>
        <v/>
      </c>
    </row>
    <row r="956" spans="1:14">
      <c r="A956" s="626">
        <f t="shared" si="28"/>
        <v>949</v>
      </c>
      <c r="B956" s="626">
        <f t="shared" si="29"/>
        <v>0</v>
      </c>
      <c r="C956" s="448"/>
      <c r="D956" s="448"/>
      <c r="E956" s="516"/>
      <c r="F956" s="446"/>
      <c r="G956" s="446"/>
      <c r="H956" s="448"/>
      <c r="I956" s="455">
        <v>0</v>
      </c>
      <c r="J956" s="452">
        <v>0</v>
      </c>
      <c r="K956" s="446"/>
      <c r="L956" s="448"/>
      <c r="N956" s="606" t="str">
        <f>_xlfn.IFNA(VLOOKUP(H956,Checks!$L$4:$L$15,1,FALSE),IF(H956="","",1))</f>
        <v/>
      </c>
    </row>
    <row r="957" spans="1:14">
      <c r="A957" s="626">
        <f t="shared" si="28"/>
        <v>950</v>
      </c>
      <c r="B957" s="626">
        <f t="shared" si="29"/>
        <v>0</v>
      </c>
      <c r="C957" s="448"/>
      <c r="D957" s="448"/>
      <c r="E957" s="516"/>
      <c r="F957" s="446"/>
      <c r="G957" s="446"/>
      <c r="H957" s="448"/>
      <c r="I957" s="455">
        <v>0</v>
      </c>
      <c r="J957" s="452">
        <v>0</v>
      </c>
      <c r="K957" s="446"/>
      <c r="L957" s="448"/>
      <c r="N957" s="606" t="str">
        <f>_xlfn.IFNA(VLOOKUP(H957,Checks!$L$4:$L$15,1,FALSE),IF(H957="","",1))</f>
        <v/>
      </c>
    </row>
    <row r="958" spans="1:14">
      <c r="A958" s="626">
        <f t="shared" si="28"/>
        <v>951</v>
      </c>
      <c r="B958" s="626">
        <f t="shared" si="29"/>
        <v>0</v>
      </c>
      <c r="C958" s="448"/>
      <c r="D958" s="448"/>
      <c r="E958" s="516"/>
      <c r="F958" s="446"/>
      <c r="G958" s="446"/>
      <c r="H958" s="448"/>
      <c r="I958" s="455">
        <v>0</v>
      </c>
      <c r="J958" s="452">
        <v>0</v>
      </c>
      <c r="K958" s="446"/>
      <c r="L958" s="448"/>
      <c r="N958" s="606" t="str">
        <f>_xlfn.IFNA(VLOOKUP(H958,Checks!$L$4:$L$15,1,FALSE),IF(H958="","",1))</f>
        <v/>
      </c>
    </row>
    <row r="959" spans="1:14">
      <c r="A959" s="626">
        <f t="shared" si="28"/>
        <v>952</v>
      </c>
      <c r="B959" s="626">
        <f t="shared" si="29"/>
        <v>0</v>
      </c>
      <c r="C959" s="448"/>
      <c r="D959" s="448"/>
      <c r="E959" s="516"/>
      <c r="F959" s="446"/>
      <c r="G959" s="446"/>
      <c r="H959" s="448"/>
      <c r="I959" s="455">
        <v>0</v>
      </c>
      <c r="J959" s="452">
        <v>0</v>
      </c>
      <c r="K959" s="446"/>
      <c r="L959" s="448"/>
      <c r="N959" s="606" t="str">
        <f>_xlfn.IFNA(VLOOKUP(H959,Checks!$L$4:$L$15,1,FALSE),IF(H959="","",1))</f>
        <v/>
      </c>
    </row>
    <row r="960" spans="1:14">
      <c r="A960" s="626">
        <f t="shared" si="28"/>
        <v>953</v>
      </c>
      <c r="B960" s="626">
        <f t="shared" si="29"/>
        <v>0</v>
      </c>
      <c r="C960" s="448"/>
      <c r="D960" s="448"/>
      <c r="E960" s="516"/>
      <c r="F960" s="446"/>
      <c r="G960" s="446"/>
      <c r="H960" s="448"/>
      <c r="I960" s="455">
        <v>0</v>
      </c>
      <c r="J960" s="452">
        <v>0</v>
      </c>
      <c r="K960" s="446"/>
      <c r="L960" s="448"/>
      <c r="N960" s="606" t="str">
        <f>_xlfn.IFNA(VLOOKUP(H960,Checks!$L$4:$L$15,1,FALSE),IF(H960="","",1))</f>
        <v/>
      </c>
    </row>
    <row r="961" spans="1:14">
      <c r="A961" s="626">
        <f t="shared" si="28"/>
        <v>954</v>
      </c>
      <c r="B961" s="626">
        <f t="shared" si="29"/>
        <v>0</v>
      </c>
      <c r="C961" s="448"/>
      <c r="D961" s="448"/>
      <c r="E961" s="516"/>
      <c r="F961" s="446"/>
      <c r="G961" s="446"/>
      <c r="H961" s="448"/>
      <c r="I961" s="455">
        <v>0</v>
      </c>
      <c r="J961" s="452">
        <v>0</v>
      </c>
      <c r="K961" s="446"/>
      <c r="L961" s="448"/>
      <c r="N961" s="606" t="str">
        <f>_xlfn.IFNA(VLOOKUP(H961,Checks!$L$4:$L$15,1,FALSE),IF(H961="","",1))</f>
        <v/>
      </c>
    </row>
    <row r="962" spans="1:14">
      <c r="A962" s="626">
        <f t="shared" si="28"/>
        <v>955</v>
      </c>
      <c r="B962" s="626">
        <f t="shared" si="29"/>
        <v>0</v>
      </c>
      <c r="C962" s="448"/>
      <c r="D962" s="448"/>
      <c r="E962" s="516"/>
      <c r="F962" s="446"/>
      <c r="G962" s="446"/>
      <c r="H962" s="448"/>
      <c r="I962" s="455">
        <v>0</v>
      </c>
      <c r="J962" s="452">
        <v>0</v>
      </c>
      <c r="K962" s="446"/>
      <c r="L962" s="448"/>
      <c r="N962" s="606" t="str">
        <f>_xlfn.IFNA(VLOOKUP(H962,Checks!$L$4:$L$15,1,FALSE),IF(H962="","",1))</f>
        <v/>
      </c>
    </row>
    <row r="963" spans="1:14">
      <c r="A963" s="626">
        <f t="shared" si="28"/>
        <v>956</v>
      </c>
      <c r="B963" s="626">
        <f t="shared" si="29"/>
        <v>0</v>
      </c>
      <c r="C963" s="448"/>
      <c r="D963" s="448"/>
      <c r="E963" s="516"/>
      <c r="F963" s="446"/>
      <c r="G963" s="446"/>
      <c r="H963" s="448"/>
      <c r="I963" s="455">
        <v>0</v>
      </c>
      <c r="J963" s="452">
        <v>0</v>
      </c>
      <c r="K963" s="446"/>
      <c r="L963" s="448"/>
      <c r="N963" s="606" t="str">
        <f>_xlfn.IFNA(VLOOKUP(H963,Checks!$L$4:$L$15,1,FALSE),IF(H963="","",1))</f>
        <v/>
      </c>
    </row>
    <row r="964" spans="1:14">
      <c r="A964" s="626">
        <f t="shared" si="28"/>
        <v>957</v>
      </c>
      <c r="B964" s="626">
        <f t="shared" si="29"/>
        <v>0</v>
      </c>
      <c r="C964" s="448"/>
      <c r="D964" s="448"/>
      <c r="E964" s="516"/>
      <c r="F964" s="446"/>
      <c r="G964" s="446"/>
      <c r="H964" s="448"/>
      <c r="I964" s="455">
        <v>0</v>
      </c>
      <c r="J964" s="452">
        <v>0</v>
      </c>
      <c r="K964" s="446"/>
      <c r="L964" s="448"/>
      <c r="N964" s="606" t="str">
        <f>_xlfn.IFNA(VLOOKUP(H964,Checks!$L$4:$L$15,1,FALSE),IF(H964="","",1))</f>
        <v/>
      </c>
    </row>
    <row r="965" spans="1:14">
      <c r="A965" s="626">
        <f t="shared" si="28"/>
        <v>958</v>
      </c>
      <c r="B965" s="626">
        <f t="shared" si="29"/>
        <v>0</v>
      </c>
      <c r="C965" s="448"/>
      <c r="D965" s="448"/>
      <c r="E965" s="516"/>
      <c r="F965" s="446"/>
      <c r="G965" s="446"/>
      <c r="H965" s="448"/>
      <c r="I965" s="455">
        <v>0</v>
      </c>
      <c r="J965" s="452">
        <v>0</v>
      </c>
      <c r="K965" s="446"/>
      <c r="L965" s="448"/>
      <c r="N965" s="606" t="str">
        <f>_xlfn.IFNA(VLOOKUP(H965,Checks!$L$4:$L$15,1,FALSE),IF(H965="","",1))</f>
        <v/>
      </c>
    </row>
    <row r="966" spans="1:14">
      <c r="A966" s="626">
        <f t="shared" si="28"/>
        <v>959</v>
      </c>
      <c r="B966" s="626">
        <f t="shared" si="29"/>
        <v>0</v>
      </c>
      <c r="C966" s="448"/>
      <c r="D966" s="448"/>
      <c r="E966" s="516"/>
      <c r="F966" s="446"/>
      <c r="G966" s="446"/>
      <c r="H966" s="448"/>
      <c r="I966" s="455">
        <v>0</v>
      </c>
      <c r="J966" s="452">
        <v>0</v>
      </c>
      <c r="K966" s="446"/>
      <c r="L966" s="448"/>
      <c r="N966" s="606" t="str">
        <f>_xlfn.IFNA(VLOOKUP(H966,Checks!$L$4:$L$15,1,FALSE),IF(H966="","",1))</f>
        <v/>
      </c>
    </row>
    <row r="967" spans="1:14">
      <c r="A967" s="626">
        <f t="shared" si="28"/>
        <v>960</v>
      </c>
      <c r="B967" s="626">
        <f t="shared" si="29"/>
        <v>0</v>
      </c>
      <c r="C967" s="448"/>
      <c r="D967" s="448"/>
      <c r="E967" s="516"/>
      <c r="F967" s="446"/>
      <c r="G967" s="446"/>
      <c r="H967" s="448"/>
      <c r="I967" s="455">
        <v>0</v>
      </c>
      <c r="J967" s="452">
        <v>0</v>
      </c>
      <c r="K967" s="446"/>
      <c r="L967" s="448"/>
      <c r="N967" s="606" t="str">
        <f>_xlfn.IFNA(VLOOKUP(H967,Checks!$L$4:$L$15,1,FALSE),IF(H967="","",1))</f>
        <v/>
      </c>
    </row>
    <row r="968" spans="1:14">
      <c r="A968" s="626">
        <f t="shared" si="28"/>
        <v>961</v>
      </c>
      <c r="B968" s="626">
        <f t="shared" si="29"/>
        <v>0</v>
      </c>
      <c r="C968" s="448"/>
      <c r="D968" s="448"/>
      <c r="E968" s="516"/>
      <c r="F968" s="446"/>
      <c r="G968" s="446"/>
      <c r="H968" s="448"/>
      <c r="I968" s="455">
        <v>0</v>
      </c>
      <c r="J968" s="452">
        <v>0</v>
      </c>
      <c r="K968" s="446"/>
      <c r="L968" s="448"/>
      <c r="N968" s="606" t="str">
        <f>_xlfn.IFNA(VLOOKUP(H968,Checks!$L$4:$L$15,1,FALSE),IF(H968="","",1))</f>
        <v/>
      </c>
    </row>
    <row r="969" spans="1:14">
      <c r="A969" s="626">
        <f t="shared" si="28"/>
        <v>962</v>
      </c>
      <c r="B969" s="626">
        <f t="shared" si="29"/>
        <v>0</v>
      </c>
      <c r="C969" s="448"/>
      <c r="D969" s="448"/>
      <c r="E969" s="516"/>
      <c r="F969" s="446"/>
      <c r="G969" s="446"/>
      <c r="H969" s="448"/>
      <c r="I969" s="455">
        <v>0</v>
      </c>
      <c r="J969" s="452">
        <v>0</v>
      </c>
      <c r="K969" s="446"/>
      <c r="L969" s="448"/>
      <c r="N969" s="606" t="str">
        <f>_xlfn.IFNA(VLOOKUP(H969,Checks!$L$4:$L$15,1,FALSE),IF(H969="","",1))</f>
        <v/>
      </c>
    </row>
    <row r="970" spans="1:14">
      <c r="A970" s="626">
        <f t="shared" ref="A970:A1007" si="30">A969+1</f>
        <v>963</v>
      </c>
      <c r="B970" s="626">
        <f t="shared" ref="B970:B1007" si="31">$B$8</f>
        <v>0</v>
      </c>
      <c r="C970" s="448"/>
      <c r="D970" s="448"/>
      <c r="E970" s="516"/>
      <c r="F970" s="446"/>
      <c r="G970" s="446"/>
      <c r="H970" s="448"/>
      <c r="I970" s="455">
        <v>0</v>
      </c>
      <c r="J970" s="452">
        <v>0</v>
      </c>
      <c r="K970" s="446"/>
      <c r="L970" s="448"/>
      <c r="N970" s="606" t="str">
        <f>_xlfn.IFNA(VLOOKUP(H970,Checks!$L$4:$L$15,1,FALSE),IF(H970="","",1))</f>
        <v/>
      </c>
    </row>
    <row r="971" spans="1:14">
      <c r="A971" s="626">
        <f t="shared" si="30"/>
        <v>964</v>
      </c>
      <c r="B971" s="626">
        <f t="shared" si="31"/>
        <v>0</v>
      </c>
      <c r="C971" s="448"/>
      <c r="D971" s="448"/>
      <c r="E971" s="516"/>
      <c r="F971" s="446"/>
      <c r="G971" s="446"/>
      <c r="H971" s="448"/>
      <c r="I971" s="455">
        <v>0</v>
      </c>
      <c r="J971" s="452">
        <v>0</v>
      </c>
      <c r="K971" s="446"/>
      <c r="L971" s="448"/>
      <c r="N971" s="606" t="str">
        <f>_xlfn.IFNA(VLOOKUP(H971,Checks!$L$4:$L$15,1,FALSE),IF(H971="","",1))</f>
        <v/>
      </c>
    </row>
    <row r="972" spans="1:14">
      <c r="A972" s="626">
        <f t="shared" si="30"/>
        <v>965</v>
      </c>
      <c r="B972" s="626">
        <f t="shared" si="31"/>
        <v>0</v>
      </c>
      <c r="C972" s="448"/>
      <c r="D972" s="448"/>
      <c r="E972" s="516"/>
      <c r="F972" s="446"/>
      <c r="G972" s="446"/>
      <c r="H972" s="448"/>
      <c r="I972" s="455">
        <v>0</v>
      </c>
      <c r="J972" s="452">
        <v>0</v>
      </c>
      <c r="K972" s="446"/>
      <c r="L972" s="448"/>
      <c r="N972" s="606" t="str">
        <f>_xlfn.IFNA(VLOOKUP(H972,Checks!$L$4:$L$15,1,FALSE),IF(H972="","",1))</f>
        <v/>
      </c>
    </row>
    <row r="973" spans="1:14">
      <c r="A973" s="626">
        <f t="shared" si="30"/>
        <v>966</v>
      </c>
      <c r="B973" s="626">
        <f t="shared" si="31"/>
        <v>0</v>
      </c>
      <c r="C973" s="448"/>
      <c r="D973" s="448"/>
      <c r="E973" s="516"/>
      <c r="F973" s="446"/>
      <c r="G973" s="446"/>
      <c r="H973" s="448"/>
      <c r="I973" s="455">
        <v>0</v>
      </c>
      <c r="J973" s="452">
        <v>0</v>
      </c>
      <c r="K973" s="446"/>
      <c r="L973" s="448"/>
      <c r="N973" s="606" t="str">
        <f>_xlfn.IFNA(VLOOKUP(H973,Checks!$L$4:$L$15,1,FALSE),IF(H973="","",1))</f>
        <v/>
      </c>
    </row>
    <row r="974" spans="1:14">
      <c r="A974" s="626">
        <f t="shared" si="30"/>
        <v>967</v>
      </c>
      <c r="B974" s="626">
        <f t="shared" si="31"/>
        <v>0</v>
      </c>
      <c r="C974" s="448"/>
      <c r="D974" s="448"/>
      <c r="E974" s="516"/>
      <c r="F974" s="446"/>
      <c r="G974" s="446"/>
      <c r="H974" s="448"/>
      <c r="I974" s="455">
        <v>0</v>
      </c>
      <c r="J974" s="452">
        <v>0</v>
      </c>
      <c r="K974" s="446"/>
      <c r="L974" s="448"/>
      <c r="N974" s="606" t="str">
        <f>_xlfn.IFNA(VLOOKUP(H974,Checks!$L$4:$L$15,1,FALSE),IF(H974="","",1))</f>
        <v/>
      </c>
    </row>
    <row r="975" spans="1:14">
      <c r="A975" s="626">
        <f t="shared" si="30"/>
        <v>968</v>
      </c>
      <c r="B975" s="626">
        <f t="shared" si="31"/>
        <v>0</v>
      </c>
      <c r="C975" s="448"/>
      <c r="D975" s="448"/>
      <c r="E975" s="516"/>
      <c r="F975" s="446"/>
      <c r="G975" s="446"/>
      <c r="H975" s="448"/>
      <c r="I975" s="455">
        <v>0</v>
      </c>
      <c r="J975" s="452">
        <v>0</v>
      </c>
      <c r="K975" s="446"/>
      <c r="L975" s="448"/>
      <c r="N975" s="606" t="str">
        <f>_xlfn.IFNA(VLOOKUP(H975,Checks!$L$4:$L$15,1,FALSE),IF(H975="","",1))</f>
        <v/>
      </c>
    </row>
    <row r="976" spans="1:14">
      <c r="A976" s="626">
        <f t="shared" si="30"/>
        <v>969</v>
      </c>
      <c r="B976" s="626">
        <f t="shared" si="31"/>
        <v>0</v>
      </c>
      <c r="C976" s="448"/>
      <c r="D976" s="448"/>
      <c r="E976" s="516"/>
      <c r="F976" s="446"/>
      <c r="G976" s="446"/>
      <c r="H976" s="448"/>
      <c r="I976" s="455">
        <v>0</v>
      </c>
      <c r="J976" s="452">
        <v>0</v>
      </c>
      <c r="K976" s="446"/>
      <c r="L976" s="448"/>
      <c r="N976" s="606" t="str">
        <f>_xlfn.IFNA(VLOOKUP(H976,Checks!$L$4:$L$15,1,FALSE),IF(H976="","",1))</f>
        <v/>
      </c>
    </row>
    <row r="977" spans="1:14">
      <c r="A977" s="626">
        <f t="shared" si="30"/>
        <v>970</v>
      </c>
      <c r="B977" s="626">
        <f t="shared" si="31"/>
        <v>0</v>
      </c>
      <c r="C977" s="448"/>
      <c r="D977" s="448"/>
      <c r="E977" s="516"/>
      <c r="F977" s="446"/>
      <c r="G977" s="446"/>
      <c r="H977" s="448"/>
      <c r="I977" s="455">
        <v>0</v>
      </c>
      <c r="J977" s="452">
        <v>0</v>
      </c>
      <c r="K977" s="446"/>
      <c r="L977" s="448"/>
      <c r="N977" s="606" t="str">
        <f>_xlfn.IFNA(VLOOKUP(H977,Checks!$L$4:$L$15,1,FALSE),IF(H977="","",1))</f>
        <v/>
      </c>
    </row>
    <row r="978" spans="1:14">
      <c r="A978" s="626">
        <f t="shared" si="30"/>
        <v>971</v>
      </c>
      <c r="B978" s="626">
        <f t="shared" si="31"/>
        <v>0</v>
      </c>
      <c r="C978" s="448"/>
      <c r="D978" s="448"/>
      <c r="E978" s="516"/>
      <c r="F978" s="446"/>
      <c r="G978" s="446"/>
      <c r="H978" s="448"/>
      <c r="I978" s="455">
        <v>0</v>
      </c>
      <c r="J978" s="452">
        <v>0</v>
      </c>
      <c r="K978" s="446"/>
      <c r="L978" s="448"/>
      <c r="N978" s="606" t="str">
        <f>_xlfn.IFNA(VLOOKUP(H978,Checks!$L$4:$L$15,1,FALSE),IF(H978="","",1))</f>
        <v/>
      </c>
    </row>
    <row r="979" spans="1:14">
      <c r="A979" s="626">
        <f t="shared" si="30"/>
        <v>972</v>
      </c>
      <c r="B979" s="626">
        <f t="shared" si="31"/>
        <v>0</v>
      </c>
      <c r="C979" s="448"/>
      <c r="D979" s="448"/>
      <c r="E979" s="516"/>
      <c r="F979" s="446"/>
      <c r="G979" s="446"/>
      <c r="H979" s="448"/>
      <c r="I979" s="455">
        <v>0</v>
      </c>
      <c r="J979" s="452">
        <v>0</v>
      </c>
      <c r="K979" s="446"/>
      <c r="L979" s="448"/>
      <c r="N979" s="606" t="str">
        <f>_xlfn.IFNA(VLOOKUP(H979,Checks!$L$4:$L$15,1,FALSE),IF(H979="","",1))</f>
        <v/>
      </c>
    </row>
    <row r="980" spans="1:14">
      <c r="A980" s="626">
        <f t="shared" si="30"/>
        <v>973</v>
      </c>
      <c r="B980" s="626">
        <f t="shared" si="31"/>
        <v>0</v>
      </c>
      <c r="C980" s="448"/>
      <c r="D980" s="448"/>
      <c r="E980" s="516"/>
      <c r="F980" s="446"/>
      <c r="G980" s="446"/>
      <c r="H980" s="448"/>
      <c r="I980" s="455">
        <v>0</v>
      </c>
      <c r="J980" s="452">
        <v>0</v>
      </c>
      <c r="K980" s="446"/>
      <c r="L980" s="448"/>
      <c r="N980" s="606" t="str">
        <f>_xlfn.IFNA(VLOOKUP(H980,Checks!$L$4:$L$15,1,FALSE),IF(H980="","",1))</f>
        <v/>
      </c>
    </row>
    <row r="981" spans="1:14">
      <c r="A981" s="626">
        <f t="shared" si="30"/>
        <v>974</v>
      </c>
      <c r="B981" s="626">
        <f t="shared" si="31"/>
        <v>0</v>
      </c>
      <c r="C981" s="448"/>
      <c r="D981" s="448"/>
      <c r="E981" s="516"/>
      <c r="F981" s="446"/>
      <c r="G981" s="446"/>
      <c r="H981" s="448"/>
      <c r="I981" s="455">
        <v>0</v>
      </c>
      <c r="J981" s="452">
        <v>0</v>
      </c>
      <c r="K981" s="446"/>
      <c r="L981" s="448"/>
      <c r="N981" s="606" t="str">
        <f>_xlfn.IFNA(VLOOKUP(H981,Checks!$L$4:$L$15,1,FALSE),IF(H981="","",1))</f>
        <v/>
      </c>
    </row>
    <row r="982" spans="1:14">
      <c r="A982" s="626">
        <f t="shared" si="30"/>
        <v>975</v>
      </c>
      <c r="B982" s="626">
        <f t="shared" si="31"/>
        <v>0</v>
      </c>
      <c r="C982" s="448"/>
      <c r="D982" s="448"/>
      <c r="E982" s="516"/>
      <c r="F982" s="446"/>
      <c r="G982" s="446"/>
      <c r="H982" s="448"/>
      <c r="I982" s="455">
        <v>0</v>
      </c>
      <c r="J982" s="452">
        <v>0</v>
      </c>
      <c r="K982" s="446"/>
      <c r="L982" s="448"/>
      <c r="N982" s="606" t="str">
        <f>_xlfn.IFNA(VLOOKUP(H982,Checks!$L$4:$L$15,1,FALSE),IF(H982="","",1))</f>
        <v/>
      </c>
    </row>
    <row r="983" spans="1:14">
      <c r="A983" s="626">
        <f t="shared" si="30"/>
        <v>976</v>
      </c>
      <c r="B983" s="626">
        <f t="shared" si="31"/>
        <v>0</v>
      </c>
      <c r="C983" s="448"/>
      <c r="D983" s="448"/>
      <c r="E983" s="516"/>
      <c r="F983" s="446"/>
      <c r="G983" s="446"/>
      <c r="H983" s="448"/>
      <c r="I983" s="455">
        <v>0</v>
      </c>
      <c r="J983" s="452">
        <v>0</v>
      </c>
      <c r="K983" s="446"/>
      <c r="L983" s="448"/>
      <c r="N983" s="606" t="str">
        <f>_xlfn.IFNA(VLOOKUP(H983,Checks!$L$4:$L$15,1,FALSE),IF(H983="","",1))</f>
        <v/>
      </c>
    </row>
    <row r="984" spans="1:14">
      <c r="A984" s="626">
        <f t="shared" si="30"/>
        <v>977</v>
      </c>
      <c r="B984" s="626">
        <f t="shared" si="31"/>
        <v>0</v>
      </c>
      <c r="C984" s="448"/>
      <c r="D984" s="448"/>
      <c r="E984" s="516"/>
      <c r="F984" s="446"/>
      <c r="G984" s="446"/>
      <c r="H984" s="448"/>
      <c r="I984" s="455">
        <v>0</v>
      </c>
      <c r="J984" s="452">
        <v>0</v>
      </c>
      <c r="K984" s="446"/>
      <c r="L984" s="448"/>
      <c r="N984" s="606" t="str">
        <f>_xlfn.IFNA(VLOOKUP(H984,Checks!$L$4:$L$15,1,FALSE),IF(H984="","",1))</f>
        <v/>
      </c>
    </row>
    <row r="985" spans="1:14">
      <c r="A985" s="626">
        <f t="shared" si="30"/>
        <v>978</v>
      </c>
      <c r="B985" s="626">
        <f t="shared" si="31"/>
        <v>0</v>
      </c>
      <c r="C985" s="448"/>
      <c r="D985" s="448"/>
      <c r="E985" s="516"/>
      <c r="F985" s="446"/>
      <c r="G985" s="446"/>
      <c r="H985" s="448"/>
      <c r="I985" s="455">
        <v>0</v>
      </c>
      <c r="J985" s="452">
        <v>0</v>
      </c>
      <c r="K985" s="446"/>
      <c r="L985" s="448"/>
      <c r="N985" s="606" t="str">
        <f>_xlfn.IFNA(VLOOKUP(H985,Checks!$L$4:$L$15,1,FALSE),IF(H985="","",1))</f>
        <v/>
      </c>
    </row>
    <row r="986" spans="1:14">
      <c r="A986" s="626">
        <f t="shared" si="30"/>
        <v>979</v>
      </c>
      <c r="B986" s="626">
        <f t="shared" si="31"/>
        <v>0</v>
      </c>
      <c r="C986" s="448"/>
      <c r="D986" s="448"/>
      <c r="E986" s="516"/>
      <c r="F986" s="446"/>
      <c r="G986" s="446"/>
      <c r="H986" s="448"/>
      <c r="I986" s="455">
        <v>0</v>
      </c>
      <c r="J986" s="452">
        <v>0</v>
      </c>
      <c r="K986" s="446"/>
      <c r="L986" s="448"/>
      <c r="N986" s="606" t="str">
        <f>_xlfn.IFNA(VLOOKUP(H986,Checks!$L$4:$L$15,1,FALSE),IF(H986="","",1))</f>
        <v/>
      </c>
    </row>
    <row r="987" spans="1:14">
      <c r="A987" s="626">
        <f t="shared" si="30"/>
        <v>980</v>
      </c>
      <c r="B987" s="626">
        <f t="shared" si="31"/>
        <v>0</v>
      </c>
      <c r="C987" s="448"/>
      <c r="D987" s="448"/>
      <c r="E987" s="516"/>
      <c r="F987" s="446"/>
      <c r="G987" s="446"/>
      <c r="H987" s="448"/>
      <c r="I987" s="455">
        <v>0</v>
      </c>
      <c r="J987" s="452">
        <v>0</v>
      </c>
      <c r="K987" s="446"/>
      <c r="L987" s="448"/>
      <c r="N987" s="606" t="str">
        <f>_xlfn.IFNA(VLOOKUP(H987,Checks!$L$4:$L$15,1,FALSE),IF(H987="","",1))</f>
        <v/>
      </c>
    </row>
    <row r="988" spans="1:14">
      <c r="A988" s="626">
        <f t="shared" si="30"/>
        <v>981</v>
      </c>
      <c r="B988" s="626">
        <f t="shared" si="31"/>
        <v>0</v>
      </c>
      <c r="C988" s="448"/>
      <c r="D988" s="448"/>
      <c r="E988" s="516"/>
      <c r="F988" s="446"/>
      <c r="G988" s="446"/>
      <c r="H988" s="448"/>
      <c r="I988" s="455">
        <v>0</v>
      </c>
      <c r="J988" s="452">
        <v>0</v>
      </c>
      <c r="K988" s="446"/>
      <c r="L988" s="448"/>
      <c r="N988" s="606" t="str">
        <f>_xlfn.IFNA(VLOOKUP(H988,Checks!$L$4:$L$15,1,FALSE),IF(H988="","",1))</f>
        <v/>
      </c>
    </row>
    <row r="989" spans="1:14">
      <c r="A989" s="626">
        <f t="shared" si="30"/>
        <v>982</v>
      </c>
      <c r="B989" s="626">
        <f t="shared" si="31"/>
        <v>0</v>
      </c>
      <c r="C989" s="448"/>
      <c r="D989" s="448"/>
      <c r="E989" s="516"/>
      <c r="F989" s="446"/>
      <c r="G989" s="446"/>
      <c r="H989" s="448"/>
      <c r="I989" s="455">
        <v>0</v>
      </c>
      <c r="J989" s="452">
        <v>0</v>
      </c>
      <c r="K989" s="446"/>
      <c r="L989" s="448"/>
      <c r="N989" s="606" t="str">
        <f>_xlfn.IFNA(VLOOKUP(H989,Checks!$L$4:$L$15,1,FALSE),IF(H989="","",1))</f>
        <v/>
      </c>
    </row>
    <row r="990" spans="1:14">
      <c r="A990" s="626">
        <f t="shared" si="30"/>
        <v>983</v>
      </c>
      <c r="B990" s="626">
        <f t="shared" si="31"/>
        <v>0</v>
      </c>
      <c r="C990" s="448"/>
      <c r="D990" s="448"/>
      <c r="E990" s="516"/>
      <c r="F990" s="446"/>
      <c r="G990" s="446"/>
      <c r="H990" s="448"/>
      <c r="I990" s="455">
        <v>0</v>
      </c>
      <c r="J990" s="452">
        <v>0</v>
      </c>
      <c r="K990" s="446"/>
      <c r="L990" s="448"/>
      <c r="N990" s="606" t="str">
        <f>_xlfn.IFNA(VLOOKUP(H990,Checks!$L$4:$L$15,1,FALSE),IF(H990="","",1))</f>
        <v/>
      </c>
    </row>
    <row r="991" spans="1:14">
      <c r="A991" s="626">
        <f t="shared" si="30"/>
        <v>984</v>
      </c>
      <c r="B991" s="626">
        <f t="shared" si="31"/>
        <v>0</v>
      </c>
      <c r="C991" s="448"/>
      <c r="D991" s="448"/>
      <c r="E991" s="516"/>
      <c r="F991" s="446"/>
      <c r="G991" s="446"/>
      <c r="H991" s="448"/>
      <c r="I991" s="455">
        <v>0</v>
      </c>
      <c r="J991" s="452">
        <v>0</v>
      </c>
      <c r="K991" s="446"/>
      <c r="L991" s="448"/>
      <c r="N991" s="606" t="str">
        <f>_xlfn.IFNA(VLOOKUP(H991,Checks!$L$4:$L$15,1,FALSE),IF(H991="","",1))</f>
        <v/>
      </c>
    </row>
    <row r="992" spans="1:14">
      <c r="A992" s="626">
        <f t="shared" si="30"/>
        <v>985</v>
      </c>
      <c r="B992" s="626">
        <f t="shared" si="31"/>
        <v>0</v>
      </c>
      <c r="C992" s="448"/>
      <c r="D992" s="448"/>
      <c r="E992" s="516"/>
      <c r="F992" s="446"/>
      <c r="G992" s="446"/>
      <c r="H992" s="448"/>
      <c r="I992" s="455">
        <v>0</v>
      </c>
      <c r="J992" s="452">
        <v>0</v>
      </c>
      <c r="K992" s="446"/>
      <c r="L992" s="448"/>
      <c r="N992" s="606" t="str">
        <f>_xlfn.IFNA(VLOOKUP(H992,Checks!$L$4:$L$15,1,FALSE),IF(H992="","",1))</f>
        <v/>
      </c>
    </row>
    <row r="993" spans="1:14">
      <c r="A993" s="626">
        <f t="shared" si="30"/>
        <v>986</v>
      </c>
      <c r="B993" s="626">
        <f t="shared" si="31"/>
        <v>0</v>
      </c>
      <c r="C993" s="448"/>
      <c r="D993" s="448"/>
      <c r="E993" s="516"/>
      <c r="F993" s="446"/>
      <c r="G993" s="446"/>
      <c r="H993" s="448"/>
      <c r="I993" s="455">
        <v>0</v>
      </c>
      <c r="J993" s="452">
        <v>0</v>
      </c>
      <c r="K993" s="446"/>
      <c r="L993" s="448"/>
      <c r="N993" s="606" t="str">
        <f>_xlfn.IFNA(VLOOKUP(H993,Checks!$L$4:$L$15,1,FALSE),IF(H993="","",1))</f>
        <v/>
      </c>
    </row>
    <row r="994" spans="1:14">
      <c r="A994" s="626">
        <f t="shared" si="30"/>
        <v>987</v>
      </c>
      <c r="B994" s="626">
        <f t="shared" si="31"/>
        <v>0</v>
      </c>
      <c r="C994" s="448"/>
      <c r="D994" s="448"/>
      <c r="E994" s="516"/>
      <c r="F994" s="446"/>
      <c r="G994" s="446"/>
      <c r="H994" s="448"/>
      <c r="I994" s="455">
        <v>0</v>
      </c>
      <c r="J994" s="452">
        <v>0</v>
      </c>
      <c r="K994" s="446"/>
      <c r="L994" s="448"/>
      <c r="N994" s="606" t="str">
        <f>_xlfn.IFNA(VLOOKUP(H994,Checks!$L$4:$L$15,1,FALSE),IF(H994="","",1))</f>
        <v/>
      </c>
    </row>
    <row r="995" spans="1:14">
      <c r="A995" s="626">
        <f t="shared" si="30"/>
        <v>988</v>
      </c>
      <c r="B995" s="626">
        <f t="shared" si="31"/>
        <v>0</v>
      </c>
      <c r="C995" s="448"/>
      <c r="D995" s="448"/>
      <c r="E995" s="516"/>
      <c r="F995" s="446"/>
      <c r="G995" s="446"/>
      <c r="H995" s="448"/>
      <c r="I995" s="455">
        <v>0</v>
      </c>
      <c r="J995" s="452">
        <v>0</v>
      </c>
      <c r="K995" s="446"/>
      <c r="L995" s="448"/>
      <c r="N995" s="606" t="str">
        <f>_xlfn.IFNA(VLOOKUP(H995,Checks!$L$4:$L$15,1,FALSE),IF(H995="","",1))</f>
        <v/>
      </c>
    </row>
    <row r="996" spans="1:14">
      <c r="A996" s="626">
        <f t="shared" si="30"/>
        <v>989</v>
      </c>
      <c r="B996" s="626">
        <f t="shared" si="31"/>
        <v>0</v>
      </c>
      <c r="C996" s="448"/>
      <c r="D996" s="448"/>
      <c r="E996" s="516"/>
      <c r="F996" s="446"/>
      <c r="G996" s="446"/>
      <c r="H996" s="448"/>
      <c r="I996" s="455">
        <v>0</v>
      </c>
      <c r="J996" s="452">
        <v>0</v>
      </c>
      <c r="K996" s="446"/>
      <c r="L996" s="448"/>
      <c r="N996" s="606" t="str">
        <f>_xlfn.IFNA(VLOOKUP(H996,Checks!$L$4:$L$15,1,FALSE),IF(H996="","",1))</f>
        <v/>
      </c>
    </row>
    <row r="997" spans="1:14">
      <c r="A997" s="626">
        <f t="shared" si="30"/>
        <v>990</v>
      </c>
      <c r="B997" s="626">
        <f t="shared" si="31"/>
        <v>0</v>
      </c>
      <c r="C997" s="448"/>
      <c r="D997" s="448"/>
      <c r="E997" s="516"/>
      <c r="F997" s="446"/>
      <c r="G997" s="446"/>
      <c r="H997" s="448"/>
      <c r="I997" s="455">
        <v>0</v>
      </c>
      <c r="J997" s="452">
        <v>0</v>
      </c>
      <c r="K997" s="446"/>
      <c r="L997" s="448"/>
      <c r="N997" s="606" t="str">
        <f>_xlfn.IFNA(VLOOKUP(H997,Checks!$L$4:$L$15,1,FALSE),IF(H997="","",1))</f>
        <v/>
      </c>
    </row>
    <row r="998" spans="1:14">
      <c r="A998" s="626">
        <f t="shared" si="30"/>
        <v>991</v>
      </c>
      <c r="B998" s="626">
        <f t="shared" si="31"/>
        <v>0</v>
      </c>
      <c r="C998" s="448"/>
      <c r="D998" s="448"/>
      <c r="E998" s="516"/>
      <c r="F998" s="446"/>
      <c r="G998" s="446"/>
      <c r="H998" s="448"/>
      <c r="I998" s="455">
        <v>0</v>
      </c>
      <c r="J998" s="452">
        <v>0</v>
      </c>
      <c r="K998" s="446"/>
      <c r="L998" s="448"/>
      <c r="N998" s="606" t="str">
        <f>_xlfn.IFNA(VLOOKUP(H998,Checks!$L$4:$L$15,1,FALSE),IF(H998="","",1))</f>
        <v/>
      </c>
    </row>
    <row r="999" spans="1:14">
      <c r="A999" s="626">
        <f t="shared" si="30"/>
        <v>992</v>
      </c>
      <c r="B999" s="626">
        <f t="shared" si="31"/>
        <v>0</v>
      </c>
      <c r="C999" s="448"/>
      <c r="D999" s="448"/>
      <c r="E999" s="516"/>
      <c r="F999" s="446"/>
      <c r="G999" s="446"/>
      <c r="H999" s="448"/>
      <c r="I999" s="455">
        <v>0</v>
      </c>
      <c r="J999" s="452">
        <v>0</v>
      </c>
      <c r="K999" s="446"/>
      <c r="L999" s="448"/>
      <c r="N999" s="606" t="str">
        <f>_xlfn.IFNA(VLOOKUP(H999,Checks!$L$4:$L$15,1,FALSE),IF(H999="","",1))</f>
        <v/>
      </c>
    </row>
    <row r="1000" spans="1:14">
      <c r="A1000" s="626">
        <f t="shared" si="30"/>
        <v>993</v>
      </c>
      <c r="B1000" s="626">
        <f t="shared" si="31"/>
        <v>0</v>
      </c>
      <c r="C1000" s="448"/>
      <c r="D1000" s="448"/>
      <c r="E1000" s="516"/>
      <c r="F1000" s="446"/>
      <c r="G1000" s="446"/>
      <c r="H1000" s="448"/>
      <c r="I1000" s="455">
        <v>0</v>
      </c>
      <c r="J1000" s="452">
        <v>0</v>
      </c>
      <c r="K1000" s="446"/>
      <c r="L1000" s="448"/>
      <c r="N1000" s="606" t="str">
        <f>_xlfn.IFNA(VLOOKUP(H1000,Checks!$L$4:$L$15,1,FALSE),IF(H1000="","",1))</f>
        <v/>
      </c>
    </row>
    <row r="1001" spans="1:14">
      <c r="A1001" s="626">
        <f t="shared" si="30"/>
        <v>994</v>
      </c>
      <c r="B1001" s="626">
        <f t="shared" si="31"/>
        <v>0</v>
      </c>
      <c r="C1001" s="448"/>
      <c r="D1001" s="448"/>
      <c r="E1001" s="516"/>
      <c r="F1001" s="446"/>
      <c r="G1001" s="446"/>
      <c r="H1001" s="448"/>
      <c r="I1001" s="455">
        <v>0</v>
      </c>
      <c r="J1001" s="452">
        <v>0</v>
      </c>
      <c r="K1001" s="446"/>
      <c r="L1001" s="448"/>
      <c r="N1001" s="606" t="str">
        <f>_xlfn.IFNA(VLOOKUP(H1001,Checks!$L$4:$L$15,1,FALSE),IF(H1001="","",1))</f>
        <v/>
      </c>
    </row>
    <row r="1002" spans="1:14">
      <c r="A1002" s="626">
        <f t="shared" si="30"/>
        <v>995</v>
      </c>
      <c r="B1002" s="626">
        <f t="shared" si="31"/>
        <v>0</v>
      </c>
      <c r="C1002" s="448"/>
      <c r="D1002" s="448"/>
      <c r="E1002" s="516"/>
      <c r="F1002" s="446"/>
      <c r="G1002" s="446"/>
      <c r="H1002" s="448"/>
      <c r="I1002" s="455">
        <v>0</v>
      </c>
      <c r="J1002" s="452">
        <v>0</v>
      </c>
      <c r="K1002" s="446"/>
      <c r="L1002" s="448"/>
      <c r="N1002" s="606" t="str">
        <f>_xlfn.IFNA(VLOOKUP(H1002,Checks!$L$4:$L$15,1,FALSE),IF(H1002="","",1))</f>
        <v/>
      </c>
    </row>
    <row r="1003" spans="1:14">
      <c r="A1003" s="626">
        <f t="shared" si="30"/>
        <v>996</v>
      </c>
      <c r="B1003" s="626">
        <f t="shared" si="31"/>
        <v>0</v>
      </c>
      <c r="C1003" s="448"/>
      <c r="D1003" s="448"/>
      <c r="E1003" s="516"/>
      <c r="F1003" s="446"/>
      <c r="G1003" s="446"/>
      <c r="H1003" s="448"/>
      <c r="I1003" s="455">
        <v>0</v>
      </c>
      <c r="J1003" s="452">
        <v>0</v>
      </c>
      <c r="K1003" s="446"/>
      <c r="L1003" s="448"/>
      <c r="N1003" s="606" t="str">
        <f>_xlfn.IFNA(VLOOKUP(H1003,Checks!$L$4:$L$15,1,FALSE),IF(H1003="","",1))</f>
        <v/>
      </c>
    </row>
    <row r="1004" spans="1:14">
      <c r="A1004" s="626">
        <f t="shared" si="30"/>
        <v>997</v>
      </c>
      <c r="B1004" s="626">
        <f t="shared" si="31"/>
        <v>0</v>
      </c>
      <c r="C1004" s="448"/>
      <c r="D1004" s="448"/>
      <c r="E1004" s="516"/>
      <c r="F1004" s="446"/>
      <c r="G1004" s="446"/>
      <c r="H1004" s="448"/>
      <c r="I1004" s="455">
        <v>0</v>
      </c>
      <c r="J1004" s="452">
        <v>0</v>
      </c>
      <c r="K1004" s="446"/>
      <c r="L1004" s="448"/>
      <c r="N1004" s="606" t="str">
        <f>_xlfn.IFNA(VLOOKUP(H1004,Checks!$L$4:$L$15,1,FALSE),IF(H1004="","",1))</f>
        <v/>
      </c>
    </row>
    <row r="1005" spans="1:14">
      <c r="A1005" s="626">
        <f t="shared" si="30"/>
        <v>998</v>
      </c>
      <c r="B1005" s="626">
        <f t="shared" si="31"/>
        <v>0</v>
      </c>
      <c r="C1005" s="448"/>
      <c r="D1005" s="448"/>
      <c r="E1005" s="516"/>
      <c r="F1005" s="446"/>
      <c r="G1005" s="446"/>
      <c r="H1005" s="448"/>
      <c r="I1005" s="455">
        <v>0</v>
      </c>
      <c r="J1005" s="452">
        <v>0</v>
      </c>
      <c r="K1005" s="446"/>
      <c r="L1005" s="448"/>
      <c r="N1005" s="606" t="str">
        <f>_xlfn.IFNA(VLOOKUP(H1005,Checks!$L$4:$L$15,1,FALSE),IF(H1005="","",1))</f>
        <v/>
      </c>
    </row>
    <row r="1006" spans="1:14">
      <c r="A1006" s="626">
        <f t="shared" si="30"/>
        <v>999</v>
      </c>
      <c r="B1006" s="626">
        <f t="shared" si="31"/>
        <v>0</v>
      </c>
      <c r="C1006" s="448"/>
      <c r="D1006" s="448"/>
      <c r="E1006" s="516"/>
      <c r="F1006" s="446"/>
      <c r="G1006" s="446"/>
      <c r="H1006" s="448"/>
      <c r="I1006" s="455">
        <v>0</v>
      </c>
      <c r="J1006" s="452">
        <v>0</v>
      </c>
      <c r="K1006" s="446"/>
      <c r="L1006" s="448"/>
      <c r="N1006" s="606" t="str">
        <f>_xlfn.IFNA(VLOOKUP(H1006,Checks!$L$4:$L$15,1,FALSE),IF(H1006="","",1))</f>
        <v/>
      </c>
    </row>
    <row r="1007" spans="1:14">
      <c r="A1007" s="626">
        <f t="shared" si="30"/>
        <v>1000</v>
      </c>
      <c r="B1007" s="626">
        <f t="shared" si="31"/>
        <v>0</v>
      </c>
      <c r="C1007" s="448"/>
      <c r="D1007" s="448"/>
      <c r="E1007" s="516"/>
      <c r="F1007" s="446"/>
      <c r="G1007" s="446"/>
      <c r="H1007" s="448"/>
      <c r="I1007" s="455">
        <v>0</v>
      </c>
      <c r="J1007" s="452">
        <v>0</v>
      </c>
      <c r="K1007" s="446"/>
      <c r="L1007" s="448"/>
      <c r="N1007" s="606" t="str">
        <f>_xlfn.IFNA(VLOOKUP(H1007,Checks!$L$4:$L$15,1,FALSE),IF(H1007="","",1))</f>
        <v/>
      </c>
    </row>
  </sheetData>
  <sheetProtection algorithmName="SHA-512" hashValue="tMj++slSjm/5/l2ONXtDrdhgHc1ewXamsAu87h6pIQhUjgYRkL84QAdQzEUphNyFh9uh1IrZGestV+Mg3YWSuA==" saltValue="cEP73pID3fESDORQFgwxsg==" spinCount="100000" sheet="1" insertRows="0"/>
  <dataConsolidate/>
  <mergeCells count="1">
    <mergeCell ref="A4:L4"/>
  </mergeCells>
  <dataValidations count="2">
    <dataValidation type="list" allowBlank="1" showInputMessage="1" showErrorMessage="1" sqref="K8:K1007">
      <formula1>"Y,N"</formula1>
    </dataValidation>
    <dataValidation type="list" allowBlank="1" showInputMessage="1" showErrorMessage="1" sqref="E8:E1007">
      <formula1>"Y - Medical,Y - Admin,N"</formula1>
    </dataValidation>
  </dataValidations>
  <pageMargins left="0.25" right="0.25" top="0.5" bottom="0.5" header="0.2" footer="0.2"/>
  <pageSetup scale="5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Checks!$P$4:$P$19</xm:f>
          </x14:formula1>
          <xm:sqref>G8:G1007</xm:sqref>
        </x14:dataValidation>
        <x14:dataValidation type="list" allowBlank="1" showInputMessage="1" showErrorMessage="1">
          <x14:formula1>
            <xm:f>Checks!$L$4:$L$15</xm:f>
          </x14:formula1>
          <xm:sqref>H9:H1007</xm:sqref>
        </x14:dataValidation>
        <x14:dataValidation type="list" allowBlank="1" showInputMessage="1" showErrorMessage="1">
          <x14:formula1>
            <xm:f>Checks!$L$4:$L$15</xm:f>
          </x14:formula1>
          <xm:sqref>H8</xm:sqref>
        </x14:dataValidation>
        <x14:dataValidation type="list" allowBlank="1" showInputMessage="1" showErrorMessage="1">
          <x14:formula1>
            <xm:f>Checks!$R$4:$R$29</xm:f>
          </x14:formula1>
          <xm:sqref>F8:F1007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7"/>
  <sheetViews>
    <sheetView showGridLines="0" view="pageBreakPreview" zoomScale="85" zoomScaleNormal="100" zoomScaleSheetLayoutView="85" workbookViewId="0"/>
  </sheetViews>
  <sheetFormatPr defaultColWidth="9.140625" defaultRowHeight="12.75"/>
  <cols>
    <col min="1" max="1" width="10.85546875" style="609" customWidth="1"/>
    <col min="2" max="2" width="16.140625" style="609" customWidth="1"/>
    <col min="3" max="4" width="23.85546875" style="609" customWidth="1"/>
    <col min="5" max="5" width="16.140625" style="609" customWidth="1"/>
    <col min="6" max="9" width="13.5703125" style="609" customWidth="1"/>
    <col min="10" max="10" width="16" style="609" customWidth="1"/>
    <col min="11" max="11" width="16" style="611" customWidth="1"/>
    <col min="12" max="12" width="16" style="612" customWidth="1"/>
    <col min="13" max="13" width="16" style="613" customWidth="1"/>
    <col min="14" max="14" width="16.140625" style="614" customWidth="1"/>
    <col min="15" max="15" width="13.5703125" style="613" customWidth="1"/>
    <col min="16" max="16" width="24.85546875" style="609" customWidth="1"/>
    <col min="17" max="17" width="9.140625" style="609"/>
    <col min="18" max="18" width="0" style="609" hidden="1" customWidth="1"/>
    <col min="19" max="16384" width="9.140625" style="609"/>
  </cols>
  <sheetData>
    <row r="1" spans="1:18" s="398" customFormat="1">
      <c r="A1" s="228" t="s">
        <v>407</v>
      </c>
      <c r="B1" s="397"/>
      <c r="C1" s="397"/>
      <c r="D1" s="397"/>
      <c r="E1" s="397"/>
      <c r="F1" s="397"/>
      <c r="G1" s="397"/>
      <c r="H1" s="397"/>
      <c r="K1" s="456"/>
      <c r="L1" s="459"/>
      <c r="M1" s="453"/>
      <c r="N1" s="450"/>
      <c r="O1" s="453"/>
    </row>
    <row r="2" spans="1:18" s="398" customFormat="1">
      <c r="A2" s="397"/>
      <c r="B2" s="397"/>
      <c r="C2" s="397"/>
      <c r="D2" s="397"/>
      <c r="E2" s="397"/>
      <c r="F2" s="397"/>
      <c r="G2" s="397"/>
      <c r="H2" s="397"/>
      <c r="K2" s="456"/>
      <c r="L2" s="459"/>
      <c r="M2" s="453"/>
      <c r="N2" s="450"/>
      <c r="O2" s="453"/>
    </row>
    <row r="3" spans="1:18" s="69" customFormat="1" ht="13.5" thickBot="1">
      <c r="A3" s="227" t="s">
        <v>515</v>
      </c>
      <c r="B3" s="227"/>
      <c r="E3" s="397"/>
      <c r="F3" s="397"/>
      <c r="G3" s="397"/>
      <c r="H3" s="397"/>
      <c r="K3" s="457"/>
      <c r="L3" s="85"/>
      <c r="M3" s="454"/>
      <c r="N3" s="451"/>
      <c r="O3" s="454"/>
    </row>
    <row r="4" spans="1:18" s="500" customFormat="1" ht="21" customHeight="1" thickBot="1">
      <c r="A4" s="1223" t="s">
        <v>156</v>
      </c>
      <c r="B4" s="1224"/>
      <c r="C4" s="1224"/>
      <c r="D4" s="1224"/>
      <c r="E4" s="1224"/>
      <c r="F4" s="1224"/>
      <c r="G4" s="1224"/>
      <c r="H4" s="1224"/>
      <c r="I4" s="1224"/>
      <c r="J4" s="1224"/>
      <c r="K4" s="1224"/>
      <c r="L4" s="1224"/>
      <c r="M4" s="1224"/>
      <c r="N4" s="1224"/>
      <c r="O4" s="1224"/>
      <c r="P4" s="1225"/>
    </row>
    <row r="5" spans="1:18" s="69" customFormat="1" ht="30" customHeight="1">
      <c r="A5" s="499" t="s">
        <v>604</v>
      </c>
      <c r="B5" s="666" t="s">
        <v>599</v>
      </c>
      <c r="C5" s="1226" t="s">
        <v>621</v>
      </c>
      <c r="D5" s="1226"/>
      <c r="E5" s="1226"/>
      <c r="F5" s="1226"/>
      <c r="G5" s="1226"/>
      <c r="H5" s="1226"/>
      <c r="I5" s="1226"/>
      <c r="J5" s="1226"/>
      <c r="K5" s="1226"/>
      <c r="L5" s="1226"/>
      <c r="M5" s="1226"/>
      <c r="N5" s="1226"/>
      <c r="O5" s="1226"/>
      <c r="P5" s="1226"/>
    </row>
    <row r="6" spans="1:18" s="69" customFormat="1">
      <c r="A6" s="227"/>
      <c r="B6" s="227"/>
      <c r="E6" s="397"/>
      <c r="F6" s="397"/>
      <c r="G6" s="397"/>
      <c r="H6" s="397"/>
      <c r="K6" s="457"/>
      <c r="L6" s="85"/>
      <c r="M6" s="454"/>
      <c r="N6" s="451"/>
      <c r="O6" s="454"/>
    </row>
    <row r="7" spans="1:18" ht="45" customHeight="1">
      <c r="A7" s="619" t="s">
        <v>554</v>
      </c>
      <c r="B7" s="604" t="s">
        <v>239</v>
      </c>
      <c r="C7" s="604" t="s">
        <v>599</v>
      </c>
      <c r="D7" s="604" t="s">
        <v>598</v>
      </c>
      <c r="E7" s="620" t="s">
        <v>556</v>
      </c>
      <c r="F7" s="604" t="s">
        <v>612</v>
      </c>
      <c r="G7" s="604" t="s">
        <v>610</v>
      </c>
      <c r="H7" s="604" t="s">
        <v>62</v>
      </c>
      <c r="I7" s="604" t="s">
        <v>58</v>
      </c>
      <c r="J7" s="603" t="s">
        <v>507</v>
      </c>
      <c r="K7" s="621" t="s">
        <v>557</v>
      </c>
      <c r="L7" s="604" t="s">
        <v>558</v>
      </c>
      <c r="M7" s="622" t="s">
        <v>559</v>
      </c>
      <c r="N7" s="621" t="s">
        <v>560</v>
      </c>
      <c r="O7" s="623" t="s">
        <v>611</v>
      </c>
      <c r="P7" s="604" t="s">
        <v>555</v>
      </c>
      <c r="R7" s="967" t="s">
        <v>881</v>
      </c>
    </row>
    <row r="8" spans="1:18" ht="15" customHeight="1">
      <c r="A8" s="624">
        <v>1</v>
      </c>
      <c r="B8" s="624">
        <f>'Non-Delivery Svcs Report'!J2</f>
        <v>0</v>
      </c>
      <c r="C8" s="448"/>
      <c r="D8" s="448"/>
      <c r="E8" s="458"/>
      <c r="F8" s="446"/>
      <c r="G8" s="446"/>
      <c r="H8" s="446"/>
      <c r="I8" s="446"/>
      <c r="J8" s="448"/>
      <c r="K8" s="455">
        <v>0</v>
      </c>
      <c r="L8" s="446"/>
      <c r="M8" s="452">
        <v>0</v>
      </c>
      <c r="N8" s="610">
        <f>K8*M8</f>
        <v>0</v>
      </c>
      <c r="O8" s="548"/>
      <c r="P8" s="448"/>
      <c r="R8" s="609" t="str">
        <f>_xlfn.IFNA(VLOOKUP(J8,Checks!$L$4:$L$15,1,FALSE),IF(J8="","",1))</f>
        <v/>
      </c>
    </row>
    <row r="9" spans="1:18" ht="15" customHeight="1">
      <c r="A9" s="624">
        <f>A8+1</f>
        <v>2</v>
      </c>
      <c r="B9" s="624">
        <f>$B$8</f>
        <v>0</v>
      </c>
      <c r="C9" s="448"/>
      <c r="D9" s="448"/>
      <c r="E9" s="458"/>
      <c r="F9" s="446"/>
      <c r="G9" s="446"/>
      <c r="H9" s="446"/>
      <c r="I9" s="446"/>
      <c r="J9" s="448"/>
      <c r="K9" s="455">
        <v>0</v>
      </c>
      <c r="L9" s="446"/>
      <c r="M9" s="452">
        <v>0</v>
      </c>
      <c r="N9" s="610">
        <f t="shared" ref="N9:N27" si="0">K9*M9</f>
        <v>0</v>
      </c>
      <c r="O9" s="548"/>
      <c r="P9" s="448"/>
      <c r="R9" s="609" t="str">
        <f>_xlfn.IFNA(VLOOKUP(J9,Checks!$L$4:$L$15,1,FALSE),IF(J9="","",1))</f>
        <v/>
      </c>
    </row>
    <row r="10" spans="1:18" ht="15" customHeight="1">
      <c r="A10" s="624">
        <f t="shared" ref="A10:A73" si="1">A9+1</f>
        <v>3</v>
      </c>
      <c r="B10" s="624">
        <f t="shared" ref="B10:B73" si="2">$B$8</f>
        <v>0</v>
      </c>
      <c r="C10" s="448"/>
      <c r="D10" s="448"/>
      <c r="E10" s="458"/>
      <c r="F10" s="446"/>
      <c r="G10" s="446"/>
      <c r="H10" s="446"/>
      <c r="I10" s="446"/>
      <c r="J10" s="448"/>
      <c r="K10" s="455">
        <v>0</v>
      </c>
      <c r="L10" s="446"/>
      <c r="M10" s="452">
        <v>0</v>
      </c>
      <c r="N10" s="610">
        <f t="shared" si="0"/>
        <v>0</v>
      </c>
      <c r="O10" s="548"/>
      <c r="P10" s="448"/>
      <c r="R10" s="609" t="str">
        <f>_xlfn.IFNA(VLOOKUP(J10,Checks!$L$4:$L$15,1,FALSE),IF(J10="","",1))</f>
        <v/>
      </c>
    </row>
    <row r="11" spans="1:18" ht="15" customHeight="1">
      <c r="A11" s="624">
        <f t="shared" si="1"/>
        <v>4</v>
      </c>
      <c r="B11" s="624">
        <f t="shared" si="2"/>
        <v>0</v>
      </c>
      <c r="C11" s="448"/>
      <c r="D11" s="448"/>
      <c r="E11" s="458"/>
      <c r="F11" s="446"/>
      <c r="G11" s="446"/>
      <c r="H11" s="446"/>
      <c r="I11" s="446"/>
      <c r="J11" s="448"/>
      <c r="K11" s="455">
        <v>0</v>
      </c>
      <c r="L11" s="446"/>
      <c r="M11" s="452">
        <v>0</v>
      </c>
      <c r="N11" s="610">
        <f t="shared" si="0"/>
        <v>0</v>
      </c>
      <c r="O11" s="548"/>
      <c r="P11" s="448"/>
      <c r="R11" s="609" t="str">
        <f>_xlfn.IFNA(VLOOKUP(J11,Checks!$L$4:$L$15,1,FALSE),IF(J11="","",1))</f>
        <v/>
      </c>
    </row>
    <row r="12" spans="1:18" ht="15" customHeight="1">
      <c r="A12" s="624">
        <f t="shared" si="1"/>
        <v>5</v>
      </c>
      <c r="B12" s="624">
        <f t="shared" si="2"/>
        <v>0</v>
      </c>
      <c r="C12" s="448"/>
      <c r="D12" s="448"/>
      <c r="E12" s="458"/>
      <c r="F12" s="446"/>
      <c r="G12" s="446"/>
      <c r="H12" s="446"/>
      <c r="I12" s="446"/>
      <c r="J12" s="448"/>
      <c r="K12" s="455">
        <v>0</v>
      </c>
      <c r="L12" s="446"/>
      <c r="M12" s="452">
        <v>0</v>
      </c>
      <c r="N12" s="610">
        <f t="shared" si="0"/>
        <v>0</v>
      </c>
      <c r="O12" s="548"/>
      <c r="P12" s="448"/>
      <c r="R12" s="609" t="str">
        <f>_xlfn.IFNA(VLOOKUP(J12,Checks!$L$4:$L$15,1,FALSE),IF(J12="","",1))</f>
        <v/>
      </c>
    </row>
    <row r="13" spans="1:18" ht="15" customHeight="1">
      <c r="A13" s="624">
        <f t="shared" si="1"/>
        <v>6</v>
      </c>
      <c r="B13" s="624">
        <f t="shared" si="2"/>
        <v>0</v>
      </c>
      <c r="C13" s="448"/>
      <c r="D13" s="448"/>
      <c r="E13" s="458"/>
      <c r="F13" s="446"/>
      <c r="G13" s="446"/>
      <c r="H13" s="446"/>
      <c r="I13" s="446"/>
      <c r="J13" s="448"/>
      <c r="K13" s="455">
        <v>0</v>
      </c>
      <c r="L13" s="446"/>
      <c r="M13" s="452">
        <v>0</v>
      </c>
      <c r="N13" s="610">
        <f t="shared" si="0"/>
        <v>0</v>
      </c>
      <c r="O13" s="548"/>
      <c r="P13" s="448"/>
      <c r="R13" s="609" t="str">
        <f>_xlfn.IFNA(VLOOKUP(J13,Checks!$L$4:$L$15,1,FALSE),IF(J13="","",1))</f>
        <v/>
      </c>
    </row>
    <row r="14" spans="1:18" ht="15" customHeight="1">
      <c r="A14" s="624">
        <f t="shared" si="1"/>
        <v>7</v>
      </c>
      <c r="B14" s="624">
        <f t="shared" si="2"/>
        <v>0</v>
      </c>
      <c r="C14" s="448"/>
      <c r="D14" s="448"/>
      <c r="E14" s="458"/>
      <c r="F14" s="446"/>
      <c r="G14" s="446"/>
      <c r="H14" s="446"/>
      <c r="I14" s="446"/>
      <c r="J14" s="448"/>
      <c r="K14" s="455">
        <v>0</v>
      </c>
      <c r="L14" s="446"/>
      <c r="M14" s="452">
        <v>0</v>
      </c>
      <c r="N14" s="610">
        <f t="shared" si="0"/>
        <v>0</v>
      </c>
      <c r="O14" s="548"/>
      <c r="P14" s="448"/>
      <c r="R14" s="609" t="str">
        <f>_xlfn.IFNA(VLOOKUP(J14,Checks!$L$4:$L$15,1,FALSE),IF(J14="","",1))</f>
        <v/>
      </c>
    </row>
    <row r="15" spans="1:18" ht="15" customHeight="1">
      <c r="A15" s="624">
        <f t="shared" si="1"/>
        <v>8</v>
      </c>
      <c r="B15" s="624">
        <f t="shared" si="2"/>
        <v>0</v>
      </c>
      <c r="C15" s="448"/>
      <c r="D15" s="448"/>
      <c r="E15" s="458"/>
      <c r="F15" s="446"/>
      <c r="G15" s="446"/>
      <c r="H15" s="446"/>
      <c r="I15" s="446"/>
      <c r="J15" s="448"/>
      <c r="K15" s="455">
        <v>0</v>
      </c>
      <c r="L15" s="446"/>
      <c r="M15" s="452">
        <v>0</v>
      </c>
      <c r="N15" s="610">
        <f t="shared" si="0"/>
        <v>0</v>
      </c>
      <c r="O15" s="548"/>
      <c r="P15" s="448"/>
      <c r="R15" s="609" t="str">
        <f>_xlfn.IFNA(VLOOKUP(J15,Checks!$L$4:$L$15,1,FALSE),IF(J15="","",1))</f>
        <v/>
      </c>
    </row>
    <row r="16" spans="1:18" ht="15" customHeight="1">
      <c r="A16" s="624">
        <f t="shared" si="1"/>
        <v>9</v>
      </c>
      <c r="B16" s="624">
        <f t="shared" si="2"/>
        <v>0</v>
      </c>
      <c r="C16" s="448"/>
      <c r="D16" s="448"/>
      <c r="E16" s="458"/>
      <c r="F16" s="446"/>
      <c r="G16" s="446"/>
      <c r="H16" s="446"/>
      <c r="I16" s="446"/>
      <c r="J16" s="448"/>
      <c r="K16" s="455">
        <v>0</v>
      </c>
      <c r="L16" s="446"/>
      <c r="M16" s="452">
        <v>0</v>
      </c>
      <c r="N16" s="610">
        <f t="shared" si="0"/>
        <v>0</v>
      </c>
      <c r="O16" s="548"/>
      <c r="P16" s="448"/>
      <c r="R16" s="609" t="str">
        <f>_xlfn.IFNA(VLOOKUP(J16,Checks!$L$4:$L$15,1,FALSE),IF(J16="","",1))</f>
        <v/>
      </c>
    </row>
    <row r="17" spans="1:18" ht="15" customHeight="1">
      <c r="A17" s="624">
        <f t="shared" si="1"/>
        <v>10</v>
      </c>
      <c r="B17" s="624">
        <f t="shared" si="2"/>
        <v>0</v>
      </c>
      <c r="C17" s="448"/>
      <c r="D17" s="448"/>
      <c r="E17" s="458"/>
      <c r="F17" s="446"/>
      <c r="G17" s="446"/>
      <c r="H17" s="446"/>
      <c r="I17" s="446"/>
      <c r="J17" s="448"/>
      <c r="K17" s="455">
        <v>0</v>
      </c>
      <c r="L17" s="446"/>
      <c r="M17" s="452">
        <v>0</v>
      </c>
      <c r="N17" s="610">
        <f t="shared" si="0"/>
        <v>0</v>
      </c>
      <c r="O17" s="548"/>
      <c r="P17" s="448"/>
      <c r="R17" s="609" t="str">
        <f>_xlfn.IFNA(VLOOKUP(J17,Checks!$L$4:$L$15,1,FALSE),IF(J17="","",1))</f>
        <v/>
      </c>
    </row>
    <row r="18" spans="1:18" ht="15" customHeight="1">
      <c r="A18" s="624">
        <f t="shared" si="1"/>
        <v>11</v>
      </c>
      <c r="B18" s="624">
        <f t="shared" si="2"/>
        <v>0</v>
      </c>
      <c r="C18" s="448"/>
      <c r="D18" s="448"/>
      <c r="E18" s="458"/>
      <c r="F18" s="446"/>
      <c r="G18" s="446"/>
      <c r="H18" s="446"/>
      <c r="I18" s="446"/>
      <c r="J18" s="448"/>
      <c r="K18" s="455">
        <v>0</v>
      </c>
      <c r="L18" s="446"/>
      <c r="M18" s="452">
        <v>0</v>
      </c>
      <c r="N18" s="610">
        <f t="shared" si="0"/>
        <v>0</v>
      </c>
      <c r="O18" s="548"/>
      <c r="P18" s="448"/>
      <c r="R18" s="609" t="str">
        <f>_xlfn.IFNA(VLOOKUP(J18,Checks!$L$4:$L$15,1,FALSE),IF(J18="","",1))</f>
        <v/>
      </c>
    </row>
    <row r="19" spans="1:18" ht="15" customHeight="1">
      <c r="A19" s="624">
        <f t="shared" si="1"/>
        <v>12</v>
      </c>
      <c r="B19" s="624">
        <f t="shared" si="2"/>
        <v>0</v>
      </c>
      <c r="C19" s="448"/>
      <c r="D19" s="448"/>
      <c r="E19" s="458"/>
      <c r="F19" s="446"/>
      <c r="G19" s="446"/>
      <c r="H19" s="446"/>
      <c r="I19" s="446"/>
      <c r="J19" s="448"/>
      <c r="K19" s="455">
        <v>0</v>
      </c>
      <c r="L19" s="446"/>
      <c r="M19" s="452">
        <v>0</v>
      </c>
      <c r="N19" s="610">
        <f t="shared" si="0"/>
        <v>0</v>
      </c>
      <c r="O19" s="548"/>
      <c r="P19" s="448"/>
      <c r="R19" s="609" t="str">
        <f>_xlfn.IFNA(VLOOKUP(J19,Checks!$L$4:$L$15,1,FALSE),IF(J19="","",1))</f>
        <v/>
      </c>
    </row>
    <row r="20" spans="1:18" ht="15" customHeight="1">
      <c r="A20" s="624">
        <f t="shared" si="1"/>
        <v>13</v>
      </c>
      <c r="B20" s="624">
        <f t="shared" si="2"/>
        <v>0</v>
      </c>
      <c r="C20" s="448"/>
      <c r="D20" s="448"/>
      <c r="E20" s="458"/>
      <c r="F20" s="446"/>
      <c r="G20" s="446"/>
      <c r="H20" s="446"/>
      <c r="I20" s="446"/>
      <c r="J20" s="448"/>
      <c r="K20" s="455">
        <v>0</v>
      </c>
      <c r="L20" s="446"/>
      <c r="M20" s="452">
        <v>0</v>
      </c>
      <c r="N20" s="610">
        <f t="shared" si="0"/>
        <v>0</v>
      </c>
      <c r="O20" s="548"/>
      <c r="P20" s="448"/>
      <c r="R20" s="609" t="str">
        <f>_xlfn.IFNA(VLOOKUP(J20,Checks!$L$4:$L$15,1,FALSE),IF(J20="","",1))</f>
        <v/>
      </c>
    </row>
    <row r="21" spans="1:18" ht="15" customHeight="1">
      <c r="A21" s="624">
        <f t="shared" si="1"/>
        <v>14</v>
      </c>
      <c r="B21" s="624">
        <f t="shared" si="2"/>
        <v>0</v>
      </c>
      <c r="C21" s="448"/>
      <c r="D21" s="448"/>
      <c r="E21" s="458"/>
      <c r="F21" s="446"/>
      <c r="G21" s="446"/>
      <c r="H21" s="446"/>
      <c r="I21" s="446"/>
      <c r="J21" s="448"/>
      <c r="K21" s="455">
        <v>0</v>
      </c>
      <c r="L21" s="446"/>
      <c r="M21" s="452">
        <v>0</v>
      </c>
      <c r="N21" s="610">
        <f t="shared" si="0"/>
        <v>0</v>
      </c>
      <c r="O21" s="548"/>
      <c r="P21" s="448"/>
      <c r="R21" s="609" t="str">
        <f>_xlfn.IFNA(VLOOKUP(J21,Checks!$L$4:$L$15,1,FALSE),IF(J21="","",1))</f>
        <v/>
      </c>
    </row>
    <row r="22" spans="1:18" ht="15" customHeight="1">
      <c r="A22" s="624">
        <f t="shared" si="1"/>
        <v>15</v>
      </c>
      <c r="B22" s="624">
        <f t="shared" si="2"/>
        <v>0</v>
      </c>
      <c r="C22" s="448"/>
      <c r="D22" s="448"/>
      <c r="E22" s="458"/>
      <c r="F22" s="446"/>
      <c r="G22" s="446"/>
      <c r="H22" s="446"/>
      <c r="I22" s="446"/>
      <c r="J22" s="448"/>
      <c r="K22" s="455">
        <v>0</v>
      </c>
      <c r="L22" s="446"/>
      <c r="M22" s="452">
        <v>0</v>
      </c>
      <c r="N22" s="610">
        <f t="shared" si="0"/>
        <v>0</v>
      </c>
      <c r="O22" s="548"/>
      <c r="P22" s="448"/>
      <c r="R22" s="609" t="str">
        <f>_xlfn.IFNA(VLOOKUP(J22,Checks!$L$4:$L$15,1,FALSE),IF(J22="","",1))</f>
        <v/>
      </c>
    </row>
    <row r="23" spans="1:18" ht="15" customHeight="1">
      <c r="A23" s="624">
        <f t="shared" si="1"/>
        <v>16</v>
      </c>
      <c r="B23" s="624">
        <f t="shared" si="2"/>
        <v>0</v>
      </c>
      <c r="C23" s="448"/>
      <c r="D23" s="448"/>
      <c r="E23" s="458"/>
      <c r="F23" s="446"/>
      <c r="G23" s="446"/>
      <c r="H23" s="446"/>
      <c r="I23" s="446"/>
      <c r="J23" s="448"/>
      <c r="K23" s="455">
        <v>0</v>
      </c>
      <c r="L23" s="446"/>
      <c r="M23" s="452">
        <v>0</v>
      </c>
      <c r="N23" s="610">
        <f t="shared" si="0"/>
        <v>0</v>
      </c>
      <c r="O23" s="548"/>
      <c r="P23" s="448"/>
      <c r="R23" s="609" t="str">
        <f>_xlfn.IFNA(VLOOKUP(J23,Checks!$L$4:$L$15,1,FALSE),IF(J23="","",1))</f>
        <v/>
      </c>
    </row>
    <row r="24" spans="1:18" ht="15" customHeight="1">
      <c r="A24" s="624">
        <f t="shared" si="1"/>
        <v>17</v>
      </c>
      <c r="B24" s="624">
        <f t="shared" si="2"/>
        <v>0</v>
      </c>
      <c r="C24" s="448"/>
      <c r="D24" s="448"/>
      <c r="E24" s="458"/>
      <c r="F24" s="446"/>
      <c r="G24" s="446"/>
      <c r="H24" s="446"/>
      <c r="I24" s="446"/>
      <c r="J24" s="448"/>
      <c r="K24" s="455">
        <v>0</v>
      </c>
      <c r="L24" s="446"/>
      <c r="M24" s="452">
        <v>0</v>
      </c>
      <c r="N24" s="610">
        <f t="shared" si="0"/>
        <v>0</v>
      </c>
      <c r="O24" s="548"/>
      <c r="P24" s="448"/>
      <c r="R24" s="609" t="str">
        <f>_xlfn.IFNA(VLOOKUP(J24,Checks!$L$4:$L$15,1,FALSE),IF(J24="","",1))</f>
        <v/>
      </c>
    </row>
    <row r="25" spans="1:18" ht="15" customHeight="1">
      <c r="A25" s="624">
        <f t="shared" si="1"/>
        <v>18</v>
      </c>
      <c r="B25" s="624">
        <f t="shared" si="2"/>
        <v>0</v>
      </c>
      <c r="C25" s="448"/>
      <c r="D25" s="448"/>
      <c r="E25" s="458"/>
      <c r="F25" s="446"/>
      <c r="G25" s="446"/>
      <c r="H25" s="446"/>
      <c r="I25" s="446"/>
      <c r="J25" s="448"/>
      <c r="K25" s="455">
        <v>0</v>
      </c>
      <c r="L25" s="446"/>
      <c r="M25" s="452">
        <v>0</v>
      </c>
      <c r="N25" s="610">
        <f t="shared" si="0"/>
        <v>0</v>
      </c>
      <c r="O25" s="548"/>
      <c r="P25" s="448"/>
      <c r="R25" s="609" t="str">
        <f>_xlfn.IFNA(VLOOKUP(J25,Checks!$L$4:$L$15,1,FALSE),IF(J25="","",1))</f>
        <v/>
      </c>
    </row>
    <row r="26" spans="1:18" ht="15" customHeight="1">
      <c r="A26" s="624">
        <f t="shared" si="1"/>
        <v>19</v>
      </c>
      <c r="B26" s="624">
        <f t="shared" si="2"/>
        <v>0</v>
      </c>
      <c r="C26" s="448"/>
      <c r="D26" s="448"/>
      <c r="E26" s="458"/>
      <c r="F26" s="446"/>
      <c r="G26" s="446"/>
      <c r="H26" s="446"/>
      <c r="I26" s="446"/>
      <c r="J26" s="448"/>
      <c r="K26" s="455">
        <v>0</v>
      </c>
      <c r="L26" s="446"/>
      <c r="M26" s="452">
        <v>0</v>
      </c>
      <c r="N26" s="610">
        <f t="shared" si="0"/>
        <v>0</v>
      </c>
      <c r="O26" s="548"/>
      <c r="P26" s="448"/>
      <c r="R26" s="609" t="str">
        <f>_xlfn.IFNA(VLOOKUP(J26,Checks!$L$4:$L$15,1,FALSE),IF(J26="","",1))</f>
        <v/>
      </c>
    </row>
    <row r="27" spans="1:18" ht="15" customHeight="1">
      <c r="A27" s="624">
        <f t="shared" si="1"/>
        <v>20</v>
      </c>
      <c r="B27" s="624">
        <f t="shared" si="2"/>
        <v>0</v>
      </c>
      <c r="C27" s="448"/>
      <c r="D27" s="448"/>
      <c r="E27" s="458"/>
      <c r="F27" s="446"/>
      <c r="G27" s="446"/>
      <c r="H27" s="446"/>
      <c r="I27" s="446"/>
      <c r="J27" s="448"/>
      <c r="K27" s="455">
        <v>0</v>
      </c>
      <c r="L27" s="446"/>
      <c r="M27" s="452">
        <v>0</v>
      </c>
      <c r="N27" s="610">
        <f t="shared" si="0"/>
        <v>0</v>
      </c>
      <c r="O27" s="548"/>
      <c r="P27" s="448"/>
      <c r="R27" s="609" t="str">
        <f>_xlfn.IFNA(VLOOKUP(J27,Checks!$L$4:$L$15,1,FALSE),IF(J27="","",1))</f>
        <v/>
      </c>
    </row>
    <row r="28" spans="1:18" ht="15" customHeight="1">
      <c r="A28" s="624">
        <f t="shared" si="1"/>
        <v>21</v>
      </c>
      <c r="B28" s="624">
        <f t="shared" si="2"/>
        <v>0</v>
      </c>
      <c r="C28" s="448"/>
      <c r="D28" s="448"/>
      <c r="E28" s="458"/>
      <c r="F28" s="446"/>
      <c r="G28" s="446"/>
      <c r="H28" s="446"/>
      <c r="I28" s="446"/>
      <c r="J28" s="448"/>
      <c r="K28" s="455">
        <v>0</v>
      </c>
      <c r="L28" s="446"/>
      <c r="M28" s="452">
        <v>0</v>
      </c>
      <c r="N28" s="610">
        <f t="shared" ref="N28:N37" si="3">K28*M28</f>
        <v>0</v>
      </c>
      <c r="O28" s="548"/>
      <c r="P28" s="448"/>
      <c r="R28" s="609" t="str">
        <f>_xlfn.IFNA(VLOOKUP(J28,Checks!$L$4:$L$15,1,FALSE),IF(J28="","",1))</f>
        <v/>
      </c>
    </row>
    <row r="29" spans="1:18" ht="15" customHeight="1">
      <c r="A29" s="624">
        <f t="shared" si="1"/>
        <v>22</v>
      </c>
      <c r="B29" s="624">
        <f t="shared" si="2"/>
        <v>0</v>
      </c>
      <c r="C29" s="448"/>
      <c r="D29" s="448"/>
      <c r="E29" s="458"/>
      <c r="F29" s="446"/>
      <c r="G29" s="446"/>
      <c r="H29" s="446"/>
      <c r="I29" s="446"/>
      <c r="J29" s="448"/>
      <c r="K29" s="455">
        <v>0</v>
      </c>
      <c r="L29" s="446"/>
      <c r="M29" s="452">
        <v>0</v>
      </c>
      <c r="N29" s="610">
        <f t="shared" si="3"/>
        <v>0</v>
      </c>
      <c r="O29" s="548"/>
      <c r="P29" s="448"/>
      <c r="R29" s="609" t="str">
        <f>_xlfn.IFNA(VLOOKUP(J29,Checks!$L$4:$L$15,1,FALSE),IF(J29="","",1))</f>
        <v/>
      </c>
    </row>
    <row r="30" spans="1:18" ht="15" customHeight="1">
      <c r="A30" s="624">
        <f t="shared" si="1"/>
        <v>23</v>
      </c>
      <c r="B30" s="624">
        <f t="shared" si="2"/>
        <v>0</v>
      </c>
      <c r="C30" s="448"/>
      <c r="D30" s="448"/>
      <c r="E30" s="458"/>
      <c r="F30" s="446"/>
      <c r="G30" s="446"/>
      <c r="H30" s="446"/>
      <c r="I30" s="446"/>
      <c r="J30" s="448"/>
      <c r="K30" s="455">
        <v>0</v>
      </c>
      <c r="L30" s="446"/>
      <c r="M30" s="452">
        <v>0</v>
      </c>
      <c r="N30" s="610">
        <f t="shared" si="3"/>
        <v>0</v>
      </c>
      <c r="O30" s="548"/>
      <c r="P30" s="448"/>
      <c r="R30" s="609" t="str">
        <f>_xlfn.IFNA(VLOOKUP(J30,Checks!$L$4:$L$15,1,FALSE),IF(J30="","",1))</f>
        <v/>
      </c>
    </row>
    <row r="31" spans="1:18" ht="15" customHeight="1">
      <c r="A31" s="624">
        <f t="shared" si="1"/>
        <v>24</v>
      </c>
      <c r="B31" s="624">
        <f t="shared" si="2"/>
        <v>0</v>
      </c>
      <c r="C31" s="448"/>
      <c r="D31" s="448"/>
      <c r="E31" s="458"/>
      <c r="F31" s="446"/>
      <c r="G31" s="446"/>
      <c r="H31" s="446"/>
      <c r="I31" s="446"/>
      <c r="J31" s="448"/>
      <c r="K31" s="455">
        <v>0</v>
      </c>
      <c r="L31" s="446"/>
      <c r="M31" s="452">
        <v>0</v>
      </c>
      <c r="N31" s="610">
        <f t="shared" si="3"/>
        <v>0</v>
      </c>
      <c r="O31" s="548"/>
      <c r="P31" s="448"/>
      <c r="R31" s="609" t="str">
        <f>_xlfn.IFNA(VLOOKUP(J31,Checks!$L$4:$L$15,1,FALSE),IF(J31="","",1))</f>
        <v/>
      </c>
    </row>
    <row r="32" spans="1:18" ht="15" customHeight="1">
      <c r="A32" s="624">
        <f t="shared" si="1"/>
        <v>25</v>
      </c>
      <c r="B32" s="624">
        <f t="shared" si="2"/>
        <v>0</v>
      </c>
      <c r="C32" s="448"/>
      <c r="D32" s="448"/>
      <c r="E32" s="458"/>
      <c r="F32" s="446"/>
      <c r="G32" s="446"/>
      <c r="H32" s="446"/>
      <c r="I32" s="446"/>
      <c r="J32" s="448"/>
      <c r="K32" s="455">
        <v>0</v>
      </c>
      <c r="L32" s="446"/>
      <c r="M32" s="452">
        <v>0</v>
      </c>
      <c r="N32" s="610">
        <f t="shared" si="3"/>
        <v>0</v>
      </c>
      <c r="O32" s="548"/>
      <c r="P32" s="448"/>
      <c r="R32" s="609" t="str">
        <f>_xlfn.IFNA(VLOOKUP(J32,Checks!$L$4:$L$15,1,FALSE),IF(J32="","",1))</f>
        <v/>
      </c>
    </row>
    <row r="33" spans="1:18" ht="15" customHeight="1">
      <c r="A33" s="624">
        <f t="shared" si="1"/>
        <v>26</v>
      </c>
      <c r="B33" s="624">
        <f t="shared" si="2"/>
        <v>0</v>
      </c>
      <c r="C33" s="448"/>
      <c r="D33" s="448"/>
      <c r="E33" s="458"/>
      <c r="F33" s="446"/>
      <c r="G33" s="446"/>
      <c r="H33" s="446"/>
      <c r="I33" s="446"/>
      <c r="J33" s="448"/>
      <c r="K33" s="455">
        <v>0</v>
      </c>
      <c r="L33" s="446"/>
      <c r="M33" s="452">
        <v>0</v>
      </c>
      <c r="N33" s="610">
        <f t="shared" si="3"/>
        <v>0</v>
      </c>
      <c r="O33" s="548"/>
      <c r="P33" s="448"/>
      <c r="R33" s="609" t="str">
        <f>_xlfn.IFNA(VLOOKUP(J33,Checks!$L$4:$L$15,1,FALSE),IF(J33="","",1))</f>
        <v/>
      </c>
    </row>
    <row r="34" spans="1:18" ht="15" customHeight="1">
      <c r="A34" s="624">
        <f t="shared" si="1"/>
        <v>27</v>
      </c>
      <c r="B34" s="624">
        <f t="shared" si="2"/>
        <v>0</v>
      </c>
      <c r="C34" s="448"/>
      <c r="D34" s="448"/>
      <c r="E34" s="458"/>
      <c r="F34" s="446"/>
      <c r="G34" s="446"/>
      <c r="H34" s="446"/>
      <c r="I34" s="446"/>
      <c r="J34" s="448"/>
      <c r="K34" s="455">
        <v>0</v>
      </c>
      <c r="L34" s="446"/>
      <c r="M34" s="452">
        <v>0</v>
      </c>
      <c r="N34" s="610">
        <f t="shared" si="3"/>
        <v>0</v>
      </c>
      <c r="O34" s="548"/>
      <c r="P34" s="448"/>
      <c r="R34" s="609" t="str">
        <f>_xlfn.IFNA(VLOOKUP(J34,Checks!$L$4:$L$15,1,FALSE),IF(J34="","",1))</f>
        <v/>
      </c>
    </row>
    <row r="35" spans="1:18" ht="15" customHeight="1">
      <c r="A35" s="624">
        <f t="shared" si="1"/>
        <v>28</v>
      </c>
      <c r="B35" s="624">
        <f t="shared" si="2"/>
        <v>0</v>
      </c>
      <c r="C35" s="448"/>
      <c r="D35" s="448"/>
      <c r="E35" s="458"/>
      <c r="F35" s="446"/>
      <c r="G35" s="446"/>
      <c r="H35" s="446"/>
      <c r="I35" s="446"/>
      <c r="J35" s="448"/>
      <c r="K35" s="455">
        <v>0</v>
      </c>
      <c r="L35" s="446"/>
      <c r="M35" s="452">
        <v>0</v>
      </c>
      <c r="N35" s="610">
        <f t="shared" si="3"/>
        <v>0</v>
      </c>
      <c r="O35" s="548"/>
      <c r="P35" s="448"/>
      <c r="R35" s="609" t="str">
        <f>_xlfn.IFNA(VLOOKUP(J35,Checks!$L$4:$L$15,1,FALSE),IF(J35="","",1))</f>
        <v/>
      </c>
    </row>
    <row r="36" spans="1:18" ht="15" customHeight="1">
      <c r="A36" s="624">
        <f t="shared" si="1"/>
        <v>29</v>
      </c>
      <c r="B36" s="624">
        <f t="shared" si="2"/>
        <v>0</v>
      </c>
      <c r="C36" s="448"/>
      <c r="D36" s="448"/>
      <c r="E36" s="458"/>
      <c r="F36" s="446"/>
      <c r="G36" s="446"/>
      <c r="H36" s="446"/>
      <c r="I36" s="446"/>
      <c r="J36" s="448"/>
      <c r="K36" s="455">
        <v>0</v>
      </c>
      <c r="L36" s="446"/>
      <c r="M36" s="452">
        <v>0</v>
      </c>
      <c r="N36" s="610">
        <f t="shared" si="3"/>
        <v>0</v>
      </c>
      <c r="O36" s="548"/>
      <c r="P36" s="448"/>
      <c r="R36" s="609" t="str">
        <f>_xlfn.IFNA(VLOOKUP(J36,Checks!$L$4:$L$15,1,FALSE),IF(J36="","",1))</f>
        <v/>
      </c>
    </row>
    <row r="37" spans="1:18" ht="15" customHeight="1">
      <c r="A37" s="624">
        <f t="shared" si="1"/>
        <v>30</v>
      </c>
      <c r="B37" s="624">
        <f t="shared" si="2"/>
        <v>0</v>
      </c>
      <c r="C37" s="448"/>
      <c r="D37" s="448"/>
      <c r="E37" s="458"/>
      <c r="F37" s="446"/>
      <c r="G37" s="446"/>
      <c r="H37" s="446"/>
      <c r="I37" s="446"/>
      <c r="J37" s="448"/>
      <c r="K37" s="455">
        <v>0</v>
      </c>
      <c r="L37" s="446"/>
      <c r="M37" s="452">
        <v>0</v>
      </c>
      <c r="N37" s="610">
        <f t="shared" si="3"/>
        <v>0</v>
      </c>
      <c r="O37" s="548"/>
      <c r="P37" s="448"/>
      <c r="R37" s="609" t="str">
        <f>_xlfn.IFNA(VLOOKUP(J37,Checks!$L$4:$L$15,1,FALSE),IF(J37="","",1))</f>
        <v/>
      </c>
    </row>
    <row r="38" spans="1:18">
      <c r="A38" s="624">
        <f t="shared" si="1"/>
        <v>31</v>
      </c>
      <c r="B38" s="624">
        <f t="shared" si="2"/>
        <v>0</v>
      </c>
      <c r="C38" s="448"/>
      <c r="D38" s="448"/>
      <c r="E38" s="458"/>
      <c r="F38" s="446"/>
      <c r="G38" s="446"/>
      <c r="H38" s="446"/>
      <c r="I38" s="446"/>
      <c r="J38" s="448"/>
      <c r="K38" s="455">
        <v>0</v>
      </c>
      <c r="L38" s="446"/>
      <c r="M38" s="452">
        <v>0</v>
      </c>
      <c r="N38" s="610">
        <f t="shared" ref="N38:N101" si="4">K38*M38</f>
        <v>0</v>
      </c>
      <c r="O38" s="548"/>
      <c r="P38" s="448"/>
      <c r="R38" s="609" t="str">
        <f>_xlfn.IFNA(VLOOKUP(J38,Checks!$L$4:$L$15,1,FALSE),IF(J38="","",1))</f>
        <v/>
      </c>
    </row>
    <row r="39" spans="1:18">
      <c r="A39" s="624">
        <f t="shared" si="1"/>
        <v>32</v>
      </c>
      <c r="B39" s="624">
        <f t="shared" si="2"/>
        <v>0</v>
      </c>
      <c r="C39" s="448"/>
      <c r="D39" s="448"/>
      <c r="E39" s="458"/>
      <c r="F39" s="446"/>
      <c r="G39" s="446"/>
      <c r="H39" s="446"/>
      <c r="I39" s="446"/>
      <c r="J39" s="448"/>
      <c r="K39" s="455">
        <v>0</v>
      </c>
      <c r="L39" s="446"/>
      <c r="M39" s="452">
        <v>0</v>
      </c>
      <c r="N39" s="610">
        <f t="shared" si="4"/>
        <v>0</v>
      </c>
      <c r="O39" s="548"/>
      <c r="P39" s="448"/>
      <c r="R39" s="609" t="str">
        <f>_xlfn.IFNA(VLOOKUP(J39,Checks!$L$4:$L$15,1,FALSE),IF(J39="","",1))</f>
        <v/>
      </c>
    </row>
    <row r="40" spans="1:18">
      <c r="A40" s="624">
        <f t="shared" si="1"/>
        <v>33</v>
      </c>
      <c r="B40" s="624">
        <f t="shared" si="2"/>
        <v>0</v>
      </c>
      <c r="C40" s="448"/>
      <c r="D40" s="448"/>
      <c r="E40" s="458"/>
      <c r="F40" s="446"/>
      <c r="G40" s="446"/>
      <c r="H40" s="446"/>
      <c r="I40" s="446"/>
      <c r="J40" s="448"/>
      <c r="K40" s="455">
        <v>0</v>
      </c>
      <c r="L40" s="446"/>
      <c r="M40" s="452">
        <v>0</v>
      </c>
      <c r="N40" s="610">
        <f t="shared" si="4"/>
        <v>0</v>
      </c>
      <c r="O40" s="548"/>
      <c r="P40" s="448"/>
      <c r="R40" s="609" t="str">
        <f>_xlfn.IFNA(VLOOKUP(J40,Checks!$L$4:$L$15,1,FALSE),IF(J40="","",1))</f>
        <v/>
      </c>
    </row>
    <row r="41" spans="1:18">
      <c r="A41" s="624">
        <f t="shared" si="1"/>
        <v>34</v>
      </c>
      <c r="B41" s="624">
        <f t="shared" si="2"/>
        <v>0</v>
      </c>
      <c r="C41" s="448"/>
      <c r="D41" s="448"/>
      <c r="E41" s="458"/>
      <c r="F41" s="446"/>
      <c r="G41" s="446"/>
      <c r="H41" s="446"/>
      <c r="I41" s="446"/>
      <c r="J41" s="448"/>
      <c r="K41" s="455">
        <v>0</v>
      </c>
      <c r="L41" s="446"/>
      <c r="M41" s="452">
        <v>0</v>
      </c>
      <c r="N41" s="610">
        <f t="shared" si="4"/>
        <v>0</v>
      </c>
      <c r="O41" s="548"/>
      <c r="P41" s="448"/>
      <c r="R41" s="609" t="str">
        <f>_xlfn.IFNA(VLOOKUP(J41,Checks!$L$4:$L$15,1,FALSE),IF(J41="","",1))</f>
        <v/>
      </c>
    </row>
    <row r="42" spans="1:18">
      <c r="A42" s="624">
        <f t="shared" si="1"/>
        <v>35</v>
      </c>
      <c r="B42" s="624">
        <f t="shared" si="2"/>
        <v>0</v>
      </c>
      <c r="C42" s="448"/>
      <c r="D42" s="448"/>
      <c r="E42" s="458"/>
      <c r="F42" s="446"/>
      <c r="G42" s="446"/>
      <c r="H42" s="446"/>
      <c r="I42" s="446"/>
      <c r="J42" s="448"/>
      <c r="K42" s="455">
        <v>0</v>
      </c>
      <c r="L42" s="446"/>
      <c r="M42" s="452">
        <v>0</v>
      </c>
      <c r="N42" s="610">
        <f t="shared" si="4"/>
        <v>0</v>
      </c>
      <c r="O42" s="548"/>
      <c r="P42" s="448"/>
      <c r="R42" s="609" t="str">
        <f>_xlfn.IFNA(VLOOKUP(J42,Checks!$L$4:$L$15,1,FALSE),IF(J42="","",1))</f>
        <v/>
      </c>
    </row>
    <row r="43" spans="1:18">
      <c r="A43" s="624">
        <f t="shared" si="1"/>
        <v>36</v>
      </c>
      <c r="B43" s="624">
        <f t="shared" si="2"/>
        <v>0</v>
      </c>
      <c r="C43" s="448"/>
      <c r="D43" s="448"/>
      <c r="E43" s="458"/>
      <c r="F43" s="446"/>
      <c r="G43" s="446"/>
      <c r="H43" s="446"/>
      <c r="I43" s="446"/>
      <c r="J43" s="448"/>
      <c r="K43" s="455">
        <v>0</v>
      </c>
      <c r="L43" s="446"/>
      <c r="M43" s="452">
        <v>0</v>
      </c>
      <c r="N43" s="610">
        <f t="shared" si="4"/>
        <v>0</v>
      </c>
      <c r="O43" s="548"/>
      <c r="P43" s="448"/>
      <c r="R43" s="609" t="str">
        <f>_xlfn.IFNA(VLOOKUP(J43,Checks!$L$4:$L$15,1,FALSE),IF(J43="","",1))</f>
        <v/>
      </c>
    </row>
    <row r="44" spans="1:18">
      <c r="A44" s="624">
        <f t="shared" si="1"/>
        <v>37</v>
      </c>
      <c r="B44" s="624">
        <f t="shared" si="2"/>
        <v>0</v>
      </c>
      <c r="C44" s="448"/>
      <c r="D44" s="448"/>
      <c r="E44" s="458"/>
      <c r="F44" s="446"/>
      <c r="G44" s="446"/>
      <c r="H44" s="446"/>
      <c r="I44" s="446"/>
      <c r="J44" s="448"/>
      <c r="K44" s="455">
        <v>0</v>
      </c>
      <c r="L44" s="446"/>
      <c r="M44" s="452">
        <v>0</v>
      </c>
      <c r="N44" s="610">
        <f t="shared" si="4"/>
        <v>0</v>
      </c>
      <c r="O44" s="548"/>
      <c r="P44" s="448"/>
      <c r="R44" s="609" t="str">
        <f>_xlfn.IFNA(VLOOKUP(J44,Checks!$L$4:$L$15,1,FALSE),IF(J44="","",1))</f>
        <v/>
      </c>
    </row>
    <row r="45" spans="1:18">
      <c r="A45" s="624">
        <f t="shared" si="1"/>
        <v>38</v>
      </c>
      <c r="B45" s="624">
        <f t="shared" si="2"/>
        <v>0</v>
      </c>
      <c r="C45" s="448"/>
      <c r="D45" s="448"/>
      <c r="E45" s="458"/>
      <c r="F45" s="446"/>
      <c r="G45" s="446"/>
      <c r="H45" s="446"/>
      <c r="I45" s="446"/>
      <c r="J45" s="448"/>
      <c r="K45" s="455">
        <v>0</v>
      </c>
      <c r="L45" s="446"/>
      <c r="M45" s="452">
        <v>0</v>
      </c>
      <c r="N45" s="610">
        <f t="shared" si="4"/>
        <v>0</v>
      </c>
      <c r="O45" s="548"/>
      <c r="P45" s="448"/>
      <c r="R45" s="609" t="str">
        <f>_xlfn.IFNA(VLOOKUP(J45,Checks!$L$4:$L$15,1,FALSE),IF(J45="","",1))</f>
        <v/>
      </c>
    </row>
    <row r="46" spans="1:18">
      <c r="A46" s="624">
        <f t="shared" si="1"/>
        <v>39</v>
      </c>
      <c r="B46" s="624">
        <f t="shared" si="2"/>
        <v>0</v>
      </c>
      <c r="C46" s="448"/>
      <c r="D46" s="448"/>
      <c r="E46" s="458"/>
      <c r="F46" s="446"/>
      <c r="G46" s="446"/>
      <c r="H46" s="446"/>
      <c r="I46" s="446"/>
      <c r="J46" s="448"/>
      <c r="K46" s="455">
        <v>0</v>
      </c>
      <c r="L46" s="446"/>
      <c r="M46" s="452">
        <v>0</v>
      </c>
      <c r="N46" s="610">
        <f t="shared" si="4"/>
        <v>0</v>
      </c>
      <c r="O46" s="548"/>
      <c r="P46" s="448"/>
      <c r="R46" s="609" t="str">
        <f>_xlfn.IFNA(VLOOKUP(J46,Checks!$L$4:$L$15,1,FALSE),IF(J46="","",1))</f>
        <v/>
      </c>
    </row>
    <row r="47" spans="1:18">
      <c r="A47" s="624">
        <f t="shared" si="1"/>
        <v>40</v>
      </c>
      <c r="B47" s="624">
        <f t="shared" si="2"/>
        <v>0</v>
      </c>
      <c r="C47" s="448"/>
      <c r="D47" s="448"/>
      <c r="E47" s="458"/>
      <c r="F47" s="446"/>
      <c r="G47" s="446"/>
      <c r="H47" s="446"/>
      <c r="I47" s="446"/>
      <c r="J47" s="448"/>
      <c r="K47" s="455">
        <v>0</v>
      </c>
      <c r="L47" s="446"/>
      <c r="M47" s="452">
        <v>0</v>
      </c>
      <c r="N47" s="610">
        <f t="shared" si="4"/>
        <v>0</v>
      </c>
      <c r="O47" s="548"/>
      <c r="P47" s="448"/>
      <c r="R47" s="609" t="str">
        <f>_xlfn.IFNA(VLOOKUP(J47,Checks!$L$4:$L$15,1,FALSE),IF(J47="","",1))</f>
        <v/>
      </c>
    </row>
    <row r="48" spans="1:18">
      <c r="A48" s="624">
        <f t="shared" si="1"/>
        <v>41</v>
      </c>
      <c r="B48" s="624">
        <f t="shared" si="2"/>
        <v>0</v>
      </c>
      <c r="C48" s="448"/>
      <c r="D48" s="448"/>
      <c r="E48" s="458"/>
      <c r="F48" s="446"/>
      <c r="G48" s="446"/>
      <c r="H48" s="446"/>
      <c r="I48" s="446"/>
      <c r="J48" s="448"/>
      <c r="K48" s="455">
        <v>0</v>
      </c>
      <c r="L48" s="446"/>
      <c r="M48" s="452">
        <v>0</v>
      </c>
      <c r="N48" s="610">
        <f t="shared" si="4"/>
        <v>0</v>
      </c>
      <c r="O48" s="548"/>
      <c r="P48" s="448"/>
      <c r="R48" s="609" t="str">
        <f>_xlfn.IFNA(VLOOKUP(J48,Checks!$L$4:$L$15,1,FALSE),IF(J48="","",1))</f>
        <v/>
      </c>
    </row>
    <row r="49" spans="1:18">
      <c r="A49" s="624">
        <f t="shared" si="1"/>
        <v>42</v>
      </c>
      <c r="B49" s="624">
        <f t="shared" si="2"/>
        <v>0</v>
      </c>
      <c r="C49" s="448"/>
      <c r="D49" s="448"/>
      <c r="E49" s="458"/>
      <c r="F49" s="446"/>
      <c r="G49" s="446"/>
      <c r="H49" s="446"/>
      <c r="I49" s="446"/>
      <c r="J49" s="448"/>
      <c r="K49" s="455">
        <v>0</v>
      </c>
      <c r="L49" s="446"/>
      <c r="M49" s="452">
        <v>0</v>
      </c>
      <c r="N49" s="610">
        <f t="shared" si="4"/>
        <v>0</v>
      </c>
      <c r="O49" s="548"/>
      <c r="P49" s="448"/>
      <c r="R49" s="609" t="str">
        <f>_xlfn.IFNA(VLOOKUP(J49,Checks!$L$4:$L$15,1,FALSE),IF(J49="","",1))</f>
        <v/>
      </c>
    </row>
    <row r="50" spans="1:18">
      <c r="A50" s="624">
        <f t="shared" si="1"/>
        <v>43</v>
      </c>
      <c r="B50" s="624">
        <f t="shared" si="2"/>
        <v>0</v>
      </c>
      <c r="C50" s="448"/>
      <c r="D50" s="448"/>
      <c r="E50" s="458"/>
      <c r="F50" s="446"/>
      <c r="G50" s="446"/>
      <c r="H50" s="446"/>
      <c r="I50" s="446"/>
      <c r="J50" s="448"/>
      <c r="K50" s="455">
        <v>0</v>
      </c>
      <c r="L50" s="446"/>
      <c r="M50" s="452">
        <v>0</v>
      </c>
      <c r="N50" s="610">
        <f t="shared" si="4"/>
        <v>0</v>
      </c>
      <c r="O50" s="548"/>
      <c r="P50" s="448"/>
      <c r="R50" s="609" t="str">
        <f>_xlfn.IFNA(VLOOKUP(J50,Checks!$L$4:$L$15,1,FALSE),IF(J50="","",1))</f>
        <v/>
      </c>
    </row>
    <row r="51" spans="1:18">
      <c r="A51" s="624">
        <f t="shared" si="1"/>
        <v>44</v>
      </c>
      <c r="B51" s="624">
        <f t="shared" si="2"/>
        <v>0</v>
      </c>
      <c r="C51" s="448"/>
      <c r="D51" s="448"/>
      <c r="E51" s="458"/>
      <c r="F51" s="446"/>
      <c r="G51" s="446"/>
      <c r="H51" s="446"/>
      <c r="I51" s="446"/>
      <c r="J51" s="448"/>
      <c r="K51" s="455">
        <v>0</v>
      </c>
      <c r="L51" s="446"/>
      <c r="M51" s="452">
        <v>0</v>
      </c>
      <c r="N51" s="610">
        <f t="shared" si="4"/>
        <v>0</v>
      </c>
      <c r="O51" s="548"/>
      <c r="P51" s="448"/>
      <c r="R51" s="609" t="str">
        <f>_xlfn.IFNA(VLOOKUP(J51,Checks!$L$4:$L$15,1,FALSE),IF(J51="","",1))</f>
        <v/>
      </c>
    </row>
    <row r="52" spans="1:18">
      <c r="A52" s="624">
        <f t="shared" si="1"/>
        <v>45</v>
      </c>
      <c r="B52" s="624">
        <f t="shared" si="2"/>
        <v>0</v>
      </c>
      <c r="C52" s="448"/>
      <c r="D52" s="448"/>
      <c r="E52" s="458"/>
      <c r="F52" s="446"/>
      <c r="G52" s="446"/>
      <c r="H52" s="446"/>
      <c r="I52" s="446"/>
      <c r="J52" s="448"/>
      <c r="K52" s="455">
        <v>0</v>
      </c>
      <c r="L52" s="446"/>
      <c r="M52" s="452">
        <v>0</v>
      </c>
      <c r="N52" s="610">
        <f t="shared" si="4"/>
        <v>0</v>
      </c>
      <c r="O52" s="548"/>
      <c r="P52" s="448"/>
      <c r="R52" s="609" t="str">
        <f>_xlfn.IFNA(VLOOKUP(J52,Checks!$L$4:$L$15,1,FALSE),IF(J52="","",1))</f>
        <v/>
      </c>
    </row>
    <row r="53" spans="1:18">
      <c r="A53" s="624">
        <f t="shared" si="1"/>
        <v>46</v>
      </c>
      <c r="B53" s="624">
        <f t="shared" si="2"/>
        <v>0</v>
      </c>
      <c r="C53" s="448"/>
      <c r="D53" s="448"/>
      <c r="E53" s="458"/>
      <c r="F53" s="446"/>
      <c r="G53" s="446"/>
      <c r="H53" s="446"/>
      <c r="I53" s="446"/>
      <c r="J53" s="448"/>
      <c r="K53" s="455">
        <v>0</v>
      </c>
      <c r="L53" s="446"/>
      <c r="M53" s="452">
        <v>0</v>
      </c>
      <c r="N53" s="610">
        <f t="shared" si="4"/>
        <v>0</v>
      </c>
      <c r="O53" s="548"/>
      <c r="P53" s="448"/>
      <c r="R53" s="609" t="str">
        <f>_xlfn.IFNA(VLOOKUP(J53,Checks!$L$4:$L$15,1,FALSE),IF(J53="","",1))</f>
        <v/>
      </c>
    </row>
    <row r="54" spans="1:18">
      <c r="A54" s="624">
        <f t="shared" si="1"/>
        <v>47</v>
      </c>
      <c r="B54" s="624">
        <f t="shared" si="2"/>
        <v>0</v>
      </c>
      <c r="C54" s="448"/>
      <c r="D54" s="448"/>
      <c r="E54" s="458"/>
      <c r="F54" s="446"/>
      <c r="G54" s="446"/>
      <c r="H54" s="446"/>
      <c r="I54" s="446"/>
      <c r="J54" s="448"/>
      <c r="K54" s="455">
        <v>0</v>
      </c>
      <c r="L54" s="446"/>
      <c r="M54" s="452">
        <v>0</v>
      </c>
      <c r="N54" s="610">
        <f t="shared" si="4"/>
        <v>0</v>
      </c>
      <c r="O54" s="548"/>
      <c r="P54" s="448"/>
      <c r="R54" s="609" t="str">
        <f>_xlfn.IFNA(VLOOKUP(J54,Checks!$L$4:$L$15,1,FALSE),IF(J54="","",1))</f>
        <v/>
      </c>
    </row>
    <row r="55" spans="1:18">
      <c r="A55" s="624">
        <f t="shared" si="1"/>
        <v>48</v>
      </c>
      <c r="B55" s="624">
        <f t="shared" si="2"/>
        <v>0</v>
      </c>
      <c r="C55" s="448"/>
      <c r="D55" s="448"/>
      <c r="E55" s="458"/>
      <c r="F55" s="446"/>
      <c r="G55" s="446"/>
      <c r="H55" s="446"/>
      <c r="I55" s="446"/>
      <c r="J55" s="448"/>
      <c r="K55" s="455">
        <v>0</v>
      </c>
      <c r="L55" s="446"/>
      <c r="M55" s="452">
        <v>0</v>
      </c>
      <c r="N55" s="610">
        <f t="shared" si="4"/>
        <v>0</v>
      </c>
      <c r="O55" s="548"/>
      <c r="P55" s="448"/>
      <c r="R55" s="609" t="str">
        <f>_xlfn.IFNA(VLOOKUP(J55,Checks!$L$4:$L$15,1,FALSE),IF(J55="","",1))</f>
        <v/>
      </c>
    </row>
    <row r="56" spans="1:18">
      <c r="A56" s="624">
        <f t="shared" si="1"/>
        <v>49</v>
      </c>
      <c r="B56" s="624">
        <f t="shared" si="2"/>
        <v>0</v>
      </c>
      <c r="C56" s="448"/>
      <c r="D56" s="448"/>
      <c r="E56" s="458"/>
      <c r="F56" s="446"/>
      <c r="G56" s="446"/>
      <c r="H56" s="446"/>
      <c r="I56" s="446"/>
      <c r="J56" s="448"/>
      <c r="K56" s="455">
        <v>0</v>
      </c>
      <c r="L56" s="446"/>
      <c r="M56" s="452">
        <v>0</v>
      </c>
      <c r="N56" s="610">
        <f t="shared" si="4"/>
        <v>0</v>
      </c>
      <c r="O56" s="548"/>
      <c r="P56" s="448"/>
      <c r="R56" s="609" t="str">
        <f>_xlfn.IFNA(VLOOKUP(J56,Checks!$L$4:$L$15,1,FALSE),IF(J56="","",1))</f>
        <v/>
      </c>
    </row>
    <row r="57" spans="1:18">
      <c r="A57" s="624">
        <f t="shared" si="1"/>
        <v>50</v>
      </c>
      <c r="B57" s="624">
        <f t="shared" si="2"/>
        <v>0</v>
      </c>
      <c r="C57" s="448"/>
      <c r="D57" s="448"/>
      <c r="E57" s="458"/>
      <c r="F57" s="446"/>
      <c r="G57" s="446"/>
      <c r="H57" s="446"/>
      <c r="I57" s="446"/>
      <c r="J57" s="448"/>
      <c r="K57" s="455">
        <v>0</v>
      </c>
      <c r="L57" s="446"/>
      <c r="M57" s="452">
        <v>0</v>
      </c>
      <c r="N57" s="610">
        <f t="shared" si="4"/>
        <v>0</v>
      </c>
      <c r="O57" s="548"/>
      <c r="P57" s="448"/>
      <c r="R57" s="609" t="str">
        <f>_xlfn.IFNA(VLOOKUP(J57,Checks!$L$4:$L$15,1,FALSE),IF(J57="","",1))</f>
        <v/>
      </c>
    </row>
    <row r="58" spans="1:18">
      <c r="A58" s="624">
        <f t="shared" si="1"/>
        <v>51</v>
      </c>
      <c r="B58" s="624">
        <f t="shared" si="2"/>
        <v>0</v>
      </c>
      <c r="C58" s="448"/>
      <c r="D58" s="448"/>
      <c r="E58" s="458"/>
      <c r="F58" s="446"/>
      <c r="G58" s="446"/>
      <c r="H58" s="446"/>
      <c r="I58" s="446"/>
      <c r="J58" s="448"/>
      <c r="K58" s="455">
        <v>0</v>
      </c>
      <c r="L58" s="446"/>
      <c r="M58" s="452">
        <v>0</v>
      </c>
      <c r="N58" s="610">
        <f t="shared" si="4"/>
        <v>0</v>
      </c>
      <c r="O58" s="548"/>
      <c r="P58" s="448"/>
      <c r="R58" s="609" t="str">
        <f>_xlfn.IFNA(VLOOKUP(J58,Checks!$L$4:$L$15,1,FALSE),IF(J58="","",1))</f>
        <v/>
      </c>
    </row>
    <row r="59" spans="1:18">
      <c r="A59" s="624">
        <f t="shared" si="1"/>
        <v>52</v>
      </c>
      <c r="B59" s="624">
        <f t="shared" si="2"/>
        <v>0</v>
      </c>
      <c r="C59" s="448"/>
      <c r="D59" s="448"/>
      <c r="E59" s="458"/>
      <c r="F59" s="446"/>
      <c r="G59" s="446"/>
      <c r="H59" s="446"/>
      <c r="I59" s="446"/>
      <c r="J59" s="448"/>
      <c r="K59" s="455">
        <v>0</v>
      </c>
      <c r="L59" s="446"/>
      <c r="M59" s="452">
        <v>0</v>
      </c>
      <c r="N59" s="610">
        <f t="shared" si="4"/>
        <v>0</v>
      </c>
      <c r="O59" s="548"/>
      <c r="P59" s="448"/>
      <c r="R59" s="609" t="str">
        <f>_xlfn.IFNA(VLOOKUP(J59,Checks!$L$4:$L$15,1,FALSE),IF(J59="","",1))</f>
        <v/>
      </c>
    </row>
    <row r="60" spans="1:18">
      <c r="A60" s="624">
        <f t="shared" si="1"/>
        <v>53</v>
      </c>
      <c r="B60" s="624">
        <f t="shared" si="2"/>
        <v>0</v>
      </c>
      <c r="C60" s="448"/>
      <c r="D60" s="448"/>
      <c r="E60" s="458"/>
      <c r="F60" s="446"/>
      <c r="G60" s="446"/>
      <c r="H60" s="446"/>
      <c r="I60" s="446"/>
      <c r="J60" s="448"/>
      <c r="K60" s="455">
        <v>0</v>
      </c>
      <c r="L60" s="446"/>
      <c r="M60" s="452">
        <v>0</v>
      </c>
      <c r="N60" s="610">
        <f t="shared" si="4"/>
        <v>0</v>
      </c>
      <c r="O60" s="548"/>
      <c r="P60" s="448"/>
      <c r="R60" s="609" t="str">
        <f>_xlfn.IFNA(VLOOKUP(J60,Checks!$L$4:$L$15,1,FALSE),IF(J60="","",1))</f>
        <v/>
      </c>
    </row>
    <row r="61" spans="1:18">
      <c r="A61" s="624">
        <f t="shared" si="1"/>
        <v>54</v>
      </c>
      <c r="B61" s="624">
        <f t="shared" si="2"/>
        <v>0</v>
      </c>
      <c r="C61" s="448"/>
      <c r="D61" s="448"/>
      <c r="E61" s="458"/>
      <c r="F61" s="446"/>
      <c r="G61" s="446"/>
      <c r="H61" s="446"/>
      <c r="I61" s="446"/>
      <c r="J61" s="448"/>
      <c r="K61" s="455">
        <v>0</v>
      </c>
      <c r="L61" s="446"/>
      <c r="M61" s="452">
        <v>0</v>
      </c>
      <c r="N61" s="610">
        <f t="shared" si="4"/>
        <v>0</v>
      </c>
      <c r="O61" s="548"/>
      <c r="P61" s="448"/>
      <c r="R61" s="609" t="str">
        <f>_xlfn.IFNA(VLOOKUP(J61,Checks!$L$4:$L$15,1,FALSE),IF(J61="","",1))</f>
        <v/>
      </c>
    </row>
    <row r="62" spans="1:18">
      <c r="A62" s="624">
        <f t="shared" si="1"/>
        <v>55</v>
      </c>
      <c r="B62" s="624">
        <f t="shared" si="2"/>
        <v>0</v>
      </c>
      <c r="C62" s="448"/>
      <c r="D62" s="448"/>
      <c r="E62" s="458"/>
      <c r="F62" s="446"/>
      <c r="G62" s="446"/>
      <c r="H62" s="446"/>
      <c r="I62" s="446"/>
      <c r="J62" s="448"/>
      <c r="K62" s="455">
        <v>0</v>
      </c>
      <c r="L62" s="446"/>
      <c r="M62" s="452">
        <v>0</v>
      </c>
      <c r="N62" s="610">
        <f t="shared" si="4"/>
        <v>0</v>
      </c>
      <c r="O62" s="548"/>
      <c r="P62" s="448"/>
      <c r="R62" s="609" t="str">
        <f>_xlfn.IFNA(VLOOKUP(J62,Checks!$L$4:$L$15,1,FALSE),IF(J62="","",1))</f>
        <v/>
      </c>
    </row>
    <row r="63" spans="1:18">
      <c r="A63" s="624">
        <f t="shared" si="1"/>
        <v>56</v>
      </c>
      <c r="B63" s="624">
        <f t="shared" si="2"/>
        <v>0</v>
      </c>
      <c r="C63" s="448"/>
      <c r="D63" s="448"/>
      <c r="E63" s="458"/>
      <c r="F63" s="446"/>
      <c r="G63" s="446"/>
      <c r="H63" s="446"/>
      <c r="I63" s="446"/>
      <c r="J63" s="448"/>
      <c r="K63" s="455">
        <v>0</v>
      </c>
      <c r="L63" s="446"/>
      <c r="M63" s="452">
        <v>0</v>
      </c>
      <c r="N63" s="610">
        <f t="shared" si="4"/>
        <v>0</v>
      </c>
      <c r="O63" s="548"/>
      <c r="P63" s="448"/>
      <c r="R63" s="609" t="str">
        <f>_xlfn.IFNA(VLOOKUP(J63,Checks!$L$4:$L$15,1,FALSE),IF(J63="","",1))</f>
        <v/>
      </c>
    </row>
    <row r="64" spans="1:18">
      <c r="A64" s="624">
        <f t="shared" si="1"/>
        <v>57</v>
      </c>
      <c r="B64" s="624">
        <f t="shared" si="2"/>
        <v>0</v>
      </c>
      <c r="C64" s="448"/>
      <c r="D64" s="448"/>
      <c r="E64" s="458"/>
      <c r="F64" s="446"/>
      <c r="G64" s="446"/>
      <c r="H64" s="446"/>
      <c r="I64" s="446"/>
      <c r="J64" s="448"/>
      <c r="K64" s="455">
        <v>0</v>
      </c>
      <c r="L64" s="446"/>
      <c r="M64" s="452">
        <v>0</v>
      </c>
      <c r="N64" s="610">
        <f t="shared" si="4"/>
        <v>0</v>
      </c>
      <c r="O64" s="548"/>
      <c r="P64" s="448"/>
      <c r="R64" s="609" t="str">
        <f>_xlfn.IFNA(VLOOKUP(J64,Checks!$L$4:$L$15,1,FALSE),IF(J64="","",1))</f>
        <v/>
      </c>
    </row>
    <row r="65" spans="1:18">
      <c r="A65" s="624">
        <f t="shared" si="1"/>
        <v>58</v>
      </c>
      <c r="B65" s="624">
        <f t="shared" si="2"/>
        <v>0</v>
      </c>
      <c r="C65" s="448"/>
      <c r="D65" s="448"/>
      <c r="E65" s="458"/>
      <c r="F65" s="446"/>
      <c r="G65" s="446"/>
      <c r="H65" s="446"/>
      <c r="I65" s="446"/>
      <c r="J65" s="448"/>
      <c r="K65" s="455">
        <v>0</v>
      </c>
      <c r="L65" s="446"/>
      <c r="M65" s="452">
        <v>0</v>
      </c>
      <c r="N65" s="610">
        <f t="shared" si="4"/>
        <v>0</v>
      </c>
      <c r="O65" s="548"/>
      <c r="P65" s="448"/>
      <c r="R65" s="609" t="str">
        <f>_xlfn.IFNA(VLOOKUP(J65,Checks!$L$4:$L$15,1,FALSE),IF(J65="","",1))</f>
        <v/>
      </c>
    </row>
    <row r="66" spans="1:18">
      <c r="A66" s="624">
        <f t="shared" si="1"/>
        <v>59</v>
      </c>
      <c r="B66" s="624">
        <f t="shared" si="2"/>
        <v>0</v>
      </c>
      <c r="C66" s="448"/>
      <c r="D66" s="448"/>
      <c r="E66" s="458"/>
      <c r="F66" s="446"/>
      <c r="G66" s="446"/>
      <c r="H66" s="446"/>
      <c r="I66" s="446"/>
      <c r="J66" s="448"/>
      <c r="K66" s="455">
        <v>0</v>
      </c>
      <c r="L66" s="446"/>
      <c r="M66" s="452">
        <v>0</v>
      </c>
      <c r="N66" s="610">
        <f t="shared" si="4"/>
        <v>0</v>
      </c>
      <c r="O66" s="548"/>
      <c r="P66" s="448"/>
      <c r="R66" s="609" t="str">
        <f>_xlfn.IFNA(VLOOKUP(J66,Checks!$L$4:$L$15,1,FALSE),IF(J66="","",1))</f>
        <v/>
      </c>
    </row>
    <row r="67" spans="1:18">
      <c r="A67" s="624">
        <f t="shared" si="1"/>
        <v>60</v>
      </c>
      <c r="B67" s="624">
        <f t="shared" si="2"/>
        <v>0</v>
      </c>
      <c r="C67" s="448"/>
      <c r="D67" s="448"/>
      <c r="E67" s="458"/>
      <c r="F67" s="446"/>
      <c r="G67" s="446"/>
      <c r="H67" s="446"/>
      <c r="I67" s="446"/>
      <c r="J67" s="448"/>
      <c r="K67" s="455">
        <v>0</v>
      </c>
      <c r="L67" s="446"/>
      <c r="M67" s="452">
        <v>0</v>
      </c>
      <c r="N67" s="610">
        <f t="shared" si="4"/>
        <v>0</v>
      </c>
      <c r="O67" s="548"/>
      <c r="P67" s="448"/>
      <c r="R67" s="609" t="str">
        <f>_xlfn.IFNA(VLOOKUP(J67,Checks!$L$4:$L$15,1,FALSE),IF(J67="","",1))</f>
        <v/>
      </c>
    </row>
    <row r="68" spans="1:18">
      <c r="A68" s="624">
        <f t="shared" si="1"/>
        <v>61</v>
      </c>
      <c r="B68" s="624">
        <f t="shared" si="2"/>
        <v>0</v>
      </c>
      <c r="C68" s="448"/>
      <c r="D68" s="448"/>
      <c r="E68" s="458"/>
      <c r="F68" s="446"/>
      <c r="G68" s="446"/>
      <c r="H68" s="446"/>
      <c r="I68" s="446"/>
      <c r="J68" s="448"/>
      <c r="K68" s="455">
        <v>0</v>
      </c>
      <c r="L68" s="446"/>
      <c r="M68" s="452">
        <v>0</v>
      </c>
      <c r="N68" s="610">
        <f t="shared" si="4"/>
        <v>0</v>
      </c>
      <c r="O68" s="548"/>
      <c r="P68" s="448"/>
      <c r="R68" s="609" t="str">
        <f>_xlfn.IFNA(VLOOKUP(J68,Checks!$L$4:$L$15,1,FALSE),IF(J68="","",1))</f>
        <v/>
      </c>
    </row>
    <row r="69" spans="1:18">
      <c r="A69" s="624">
        <f t="shared" si="1"/>
        <v>62</v>
      </c>
      <c r="B69" s="624">
        <f t="shared" si="2"/>
        <v>0</v>
      </c>
      <c r="C69" s="448"/>
      <c r="D69" s="448"/>
      <c r="E69" s="458"/>
      <c r="F69" s="446"/>
      <c r="G69" s="446"/>
      <c r="H69" s="446"/>
      <c r="I69" s="446"/>
      <c r="J69" s="448"/>
      <c r="K69" s="455">
        <v>0</v>
      </c>
      <c r="L69" s="446"/>
      <c r="M69" s="452">
        <v>0</v>
      </c>
      <c r="N69" s="610">
        <f t="shared" si="4"/>
        <v>0</v>
      </c>
      <c r="O69" s="548"/>
      <c r="P69" s="448"/>
      <c r="R69" s="609" t="str">
        <f>_xlfn.IFNA(VLOOKUP(J69,Checks!$L$4:$L$15,1,FALSE),IF(J69="","",1))</f>
        <v/>
      </c>
    </row>
    <row r="70" spans="1:18">
      <c r="A70" s="624">
        <f t="shared" si="1"/>
        <v>63</v>
      </c>
      <c r="B70" s="624">
        <f t="shared" si="2"/>
        <v>0</v>
      </c>
      <c r="C70" s="448"/>
      <c r="D70" s="448"/>
      <c r="E70" s="458"/>
      <c r="F70" s="446"/>
      <c r="G70" s="446"/>
      <c r="H70" s="446"/>
      <c r="I70" s="446"/>
      <c r="J70" s="448"/>
      <c r="K70" s="455">
        <v>0</v>
      </c>
      <c r="L70" s="446"/>
      <c r="M70" s="452">
        <v>0</v>
      </c>
      <c r="N70" s="610">
        <f t="shared" si="4"/>
        <v>0</v>
      </c>
      <c r="O70" s="548"/>
      <c r="P70" s="448"/>
      <c r="R70" s="609" t="str">
        <f>_xlfn.IFNA(VLOOKUP(J70,Checks!$L$4:$L$15,1,FALSE),IF(J70="","",1))</f>
        <v/>
      </c>
    </row>
    <row r="71" spans="1:18">
      <c r="A71" s="624">
        <f t="shared" si="1"/>
        <v>64</v>
      </c>
      <c r="B71" s="624">
        <f t="shared" si="2"/>
        <v>0</v>
      </c>
      <c r="C71" s="448"/>
      <c r="D71" s="448"/>
      <c r="E71" s="458"/>
      <c r="F71" s="446"/>
      <c r="G71" s="446"/>
      <c r="H71" s="446"/>
      <c r="I71" s="446"/>
      <c r="J71" s="448"/>
      <c r="K71" s="455">
        <v>0</v>
      </c>
      <c r="L71" s="446"/>
      <c r="M71" s="452">
        <v>0</v>
      </c>
      <c r="N71" s="610">
        <f t="shared" si="4"/>
        <v>0</v>
      </c>
      <c r="O71" s="548"/>
      <c r="P71" s="448"/>
      <c r="R71" s="609" t="str">
        <f>_xlfn.IFNA(VLOOKUP(J71,Checks!$L$4:$L$15,1,FALSE),IF(J71="","",1))</f>
        <v/>
      </c>
    </row>
    <row r="72" spans="1:18">
      <c r="A72" s="624">
        <f t="shared" si="1"/>
        <v>65</v>
      </c>
      <c r="B72" s="624">
        <f t="shared" si="2"/>
        <v>0</v>
      </c>
      <c r="C72" s="448"/>
      <c r="D72" s="448"/>
      <c r="E72" s="458"/>
      <c r="F72" s="446"/>
      <c r="G72" s="446"/>
      <c r="H72" s="446"/>
      <c r="I72" s="446"/>
      <c r="J72" s="448"/>
      <c r="K72" s="455">
        <v>0</v>
      </c>
      <c r="L72" s="446"/>
      <c r="M72" s="452">
        <v>0</v>
      </c>
      <c r="N72" s="610">
        <f t="shared" si="4"/>
        <v>0</v>
      </c>
      <c r="O72" s="548"/>
      <c r="P72" s="448"/>
      <c r="R72" s="609" t="str">
        <f>_xlfn.IFNA(VLOOKUP(J72,Checks!$L$4:$L$15,1,FALSE),IF(J72="","",1))</f>
        <v/>
      </c>
    </row>
    <row r="73" spans="1:18">
      <c r="A73" s="624">
        <f t="shared" si="1"/>
        <v>66</v>
      </c>
      <c r="B73" s="624">
        <f t="shared" si="2"/>
        <v>0</v>
      </c>
      <c r="C73" s="448"/>
      <c r="D73" s="448"/>
      <c r="E73" s="458"/>
      <c r="F73" s="446"/>
      <c r="G73" s="446"/>
      <c r="H73" s="446"/>
      <c r="I73" s="446"/>
      <c r="J73" s="448"/>
      <c r="K73" s="455">
        <v>0</v>
      </c>
      <c r="L73" s="446"/>
      <c r="M73" s="452">
        <v>0</v>
      </c>
      <c r="N73" s="610">
        <f t="shared" si="4"/>
        <v>0</v>
      </c>
      <c r="O73" s="548"/>
      <c r="P73" s="448"/>
      <c r="R73" s="609" t="str">
        <f>_xlfn.IFNA(VLOOKUP(J73,Checks!$L$4:$L$15,1,FALSE),IF(J73="","",1))</f>
        <v/>
      </c>
    </row>
    <row r="74" spans="1:18">
      <c r="A74" s="624">
        <f t="shared" ref="A74:A137" si="5">A73+1</f>
        <v>67</v>
      </c>
      <c r="B74" s="624">
        <f t="shared" ref="B74:B137" si="6">$B$8</f>
        <v>0</v>
      </c>
      <c r="C74" s="448"/>
      <c r="D74" s="448"/>
      <c r="E74" s="458"/>
      <c r="F74" s="446"/>
      <c r="G74" s="446"/>
      <c r="H74" s="446"/>
      <c r="I74" s="446"/>
      <c r="J74" s="448"/>
      <c r="K74" s="455">
        <v>0</v>
      </c>
      <c r="L74" s="446"/>
      <c r="M74" s="452">
        <v>0</v>
      </c>
      <c r="N74" s="610">
        <f t="shared" si="4"/>
        <v>0</v>
      </c>
      <c r="O74" s="548"/>
      <c r="P74" s="448"/>
      <c r="R74" s="609" t="str">
        <f>_xlfn.IFNA(VLOOKUP(J74,Checks!$L$4:$L$15,1,FALSE),IF(J74="","",1))</f>
        <v/>
      </c>
    </row>
    <row r="75" spans="1:18">
      <c r="A75" s="624">
        <f t="shared" si="5"/>
        <v>68</v>
      </c>
      <c r="B75" s="624">
        <f t="shared" si="6"/>
        <v>0</v>
      </c>
      <c r="C75" s="448"/>
      <c r="D75" s="448"/>
      <c r="E75" s="458"/>
      <c r="F75" s="446"/>
      <c r="G75" s="446"/>
      <c r="H75" s="446"/>
      <c r="I75" s="446"/>
      <c r="J75" s="448"/>
      <c r="K75" s="455">
        <v>0</v>
      </c>
      <c r="L75" s="446"/>
      <c r="M75" s="452">
        <v>0</v>
      </c>
      <c r="N75" s="610">
        <f t="shared" si="4"/>
        <v>0</v>
      </c>
      <c r="O75" s="548"/>
      <c r="P75" s="448"/>
      <c r="R75" s="609" t="str">
        <f>_xlfn.IFNA(VLOOKUP(J75,Checks!$L$4:$L$15,1,FALSE),IF(J75="","",1))</f>
        <v/>
      </c>
    </row>
    <row r="76" spans="1:18">
      <c r="A76" s="624">
        <f t="shared" si="5"/>
        <v>69</v>
      </c>
      <c r="B76" s="624">
        <f t="shared" si="6"/>
        <v>0</v>
      </c>
      <c r="C76" s="448"/>
      <c r="D76" s="448"/>
      <c r="E76" s="458"/>
      <c r="F76" s="446"/>
      <c r="G76" s="446"/>
      <c r="H76" s="446"/>
      <c r="I76" s="446"/>
      <c r="J76" s="448"/>
      <c r="K76" s="455">
        <v>0</v>
      </c>
      <c r="L76" s="446"/>
      <c r="M76" s="452">
        <v>0</v>
      </c>
      <c r="N76" s="610">
        <f t="shared" si="4"/>
        <v>0</v>
      </c>
      <c r="O76" s="548"/>
      <c r="P76" s="448"/>
      <c r="R76" s="609" t="str">
        <f>_xlfn.IFNA(VLOOKUP(J76,Checks!$L$4:$L$15,1,FALSE),IF(J76="","",1))</f>
        <v/>
      </c>
    </row>
    <row r="77" spans="1:18">
      <c r="A77" s="624">
        <f t="shared" si="5"/>
        <v>70</v>
      </c>
      <c r="B77" s="624">
        <f t="shared" si="6"/>
        <v>0</v>
      </c>
      <c r="C77" s="448"/>
      <c r="D77" s="448"/>
      <c r="E77" s="458"/>
      <c r="F77" s="446"/>
      <c r="G77" s="446"/>
      <c r="H77" s="446"/>
      <c r="I77" s="446"/>
      <c r="J77" s="448"/>
      <c r="K77" s="455">
        <v>0</v>
      </c>
      <c r="L77" s="446"/>
      <c r="M77" s="452">
        <v>0</v>
      </c>
      <c r="N77" s="610">
        <f t="shared" si="4"/>
        <v>0</v>
      </c>
      <c r="O77" s="548"/>
      <c r="P77" s="448"/>
      <c r="R77" s="609" t="str">
        <f>_xlfn.IFNA(VLOOKUP(J77,Checks!$L$4:$L$15,1,FALSE),IF(J77="","",1))</f>
        <v/>
      </c>
    </row>
    <row r="78" spans="1:18">
      <c r="A78" s="624">
        <f t="shared" si="5"/>
        <v>71</v>
      </c>
      <c r="B78" s="624">
        <f t="shared" si="6"/>
        <v>0</v>
      </c>
      <c r="C78" s="448"/>
      <c r="D78" s="448"/>
      <c r="E78" s="458"/>
      <c r="F78" s="446"/>
      <c r="G78" s="446"/>
      <c r="H78" s="446"/>
      <c r="I78" s="446"/>
      <c r="J78" s="448"/>
      <c r="K78" s="455">
        <v>0</v>
      </c>
      <c r="L78" s="446"/>
      <c r="M78" s="452">
        <v>0</v>
      </c>
      <c r="N78" s="610">
        <f t="shared" si="4"/>
        <v>0</v>
      </c>
      <c r="O78" s="548"/>
      <c r="P78" s="448"/>
      <c r="R78" s="609" t="str">
        <f>_xlfn.IFNA(VLOOKUP(J78,Checks!$L$4:$L$15,1,FALSE),IF(J78="","",1))</f>
        <v/>
      </c>
    </row>
    <row r="79" spans="1:18">
      <c r="A79" s="624">
        <f t="shared" si="5"/>
        <v>72</v>
      </c>
      <c r="B79" s="624">
        <f t="shared" si="6"/>
        <v>0</v>
      </c>
      <c r="C79" s="448"/>
      <c r="D79" s="448"/>
      <c r="E79" s="458"/>
      <c r="F79" s="446"/>
      <c r="G79" s="446"/>
      <c r="H79" s="446"/>
      <c r="I79" s="446"/>
      <c r="J79" s="448"/>
      <c r="K79" s="455">
        <v>0</v>
      </c>
      <c r="L79" s="446"/>
      <c r="M79" s="452">
        <v>0</v>
      </c>
      <c r="N79" s="610">
        <f t="shared" si="4"/>
        <v>0</v>
      </c>
      <c r="O79" s="548"/>
      <c r="P79" s="448"/>
      <c r="R79" s="609" t="str">
        <f>_xlfn.IFNA(VLOOKUP(J79,Checks!$L$4:$L$15,1,FALSE),IF(J79="","",1))</f>
        <v/>
      </c>
    </row>
    <row r="80" spans="1:18">
      <c r="A80" s="624">
        <f t="shared" si="5"/>
        <v>73</v>
      </c>
      <c r="B80" s="624">
        <f t="shared" si="6"/>
        <v>0</v>
      </c>
      <c r="C80" s="448"/>
      <c r="D80" s="448"/>
      <c r="E80" s="458"/>
      <c r="F80" s="446"/>
      <c r="G80" s="446"/>
      <c r="H80" s="446"/>
      <c r="I80" s="446"/>
      <c r="J80" s="448"/>
      <c r="K80" s="455">
        <v>0</v>
      </c>
      <c r="L80" s="446"/>
      <c r="M80" s="452">
        <v>0</v>
      </c>
      <c r="N80" s="610">
        <f t="shared" si="4"/>
        <v>0</v>
      </c>
      <c r="O80" s="548"/>
      <c r="P80" s="448"/>
      <c r="R80" s="609" t="str">
        <f>_xlfn.IFNA(VLOOKUP(J80,Checks!$L$4:$L$15,1,FALSE),IF(J80="","",1))</f>
        <v/>
      </c>
    </row>
    <row r="81" spans="1:18">
      <c r="A81" s="624">
        <f t="shared" si="5"/>
        <v>74</v>
      </c>
      <c r="B81" s="624">
        <f t="shared" si="6"/>
        <v>0</v>
      </c>
      <c r="C81" s="448"/>
      <c r="D81" s="448"/>
      <c r="E81" s="458"/>
      <c r="F81" s="446"/>
      <c r="G81" s="446"/>
      <c r="H81" s="446"/>
      <c r="I81" s="446"/>
      <c r="J81" s="448"/>
      <c r="K81" s="455">
        <v>0</v>
      </c>
      <c r="L81" s="446"/>
      <c r="M81" s="452">
        <v>0</v>
      </c>
      <c r="N81" s="610">
        <f t="shared" si="4"/>
        <v>0</v>
      </c>
      <c r="O81" s="548"/>
      <c r="P81" s="448"/>
      <c r="R81" s="609" t="str">
        <f>_xlfn.IFNA(VLOOKUP(J81,Checks!$L$4:$L$15,1,FALSE),IF(J81="","",1))</f>
        <v/>
      </c>
    </row>
    <row r="82" spans="1:18">
      <c r="A82" s="624">
        <f t="shared" si="5"/>
        <v>75</v>
      </c>
      <c r="B82" s="624">
        <f t="shared" si="6"/>
        <v>0</v>
      </c>
      <c r="C82" s="448"/>
      <c r="D82" s="448"/>
      <c r="E82" s="458"/>
      <c r="F82" s="446"/>
      <c r="G82" s="446"/>
      <c r="H82" s="446"/>
      <c r="I82" s="446"/>
      <c r="J82" s="448"/>
      <c r="K82" s="455">
        <v>0</v>
      </c>
      <c r="L82" s="446"/>
      <c r="M82" s="452">
        <v>0</v>
      </c>
      <c r="N82" s="610">
        <f t="shared" si="4"/>
        <v>0</v>
      </c>
      <c r="O82" s="548"/>
      <c r="P82" s="448"/>
      <c r="R82" s="609" t="str">
        <f>_xlfn.IFNA(VLOOKUP(J82,Checks!$L$4:$L$15,1,FALSE),IF(J82="","",1))</f>
        <v/>
      </c>
    </row>
    <row r="83" spans="1:18">
      <c r="A83" s="624">
        <f t="shared" si="5"/>
        <v>76</v>
      </c>
      <c r="B83" s="624">
        <f t="shared" si="6"/>
        <v>0</v>
      </c>
      <c r="C83" s="448"/>
      <c r="D83" s="448"/>
      <c r="E83" s="458"/>
      <c r="F83" s="446"/>
      <c r="G83" s="446"/>
      <c r="H83" s="446"/>
      <c r="I83" s="446"/>
      <c r="J83" s="448"/>
      <c r="K83" s="455">
        <v>0</v>
      </c>
      <c r="L83" s="446"/>
      <c r="M83" s="452">
        <v>0</v>
      </c>
      <c r="N83" s="610">
        <f t="shared" si="4"/>
        <v>0</v>
      </c>
      <c r="O83" s="548"/>
      <c r="P83" s="448"/>
      <c r="R83" s="609" t="str">
        <f>_xlfn.IFNA(VLOOKUP(J83,Checks!$L$4:$L$15,1,FALSE),IF(J83="","",1))</f>
        <v/>
      </c>
    </row>
    <row r="84" spans="1:18">
      <c r="A84" s="624">
        <f t="shared" si="5"/>
        <v>77</v>
      </c>
      <c r="B84" s="624">
        <f t="shared" si="6"/>
        <v>0</v>
      </c>
      <c r="C84" s="448"/>
      <c r="D84" s="448"/>
      <c r="E84" s="458"/>
      <c r="F84" s="446"/>
      <c r="G84" s="446"/>
      <c r="H84" s="446"/>
      <c r="I84" s="446"/>
      <c r="J84" s="448"/>
      <c r="K84" s="455">
        <v>0</v>
      </c>
      <c r="L84" s="446"/>
      <c r="M84" s="452">
        <v>0</v>
      </c>
      <c r="N84" s="610">
        <f t="shared" si="4"/>
        <v>0</v>
      </c>
      <c r="O84" s="548"/>
      <c r="P84" s="448"/>
      <c r="R84" s="609" t="str">
        <f>_xlfn.IFNA(VLOOKUP(J84,Checks!$L$4:$L$15,1,FALSE),IF(J84="","",1))</f>
        <v/>
      </c>
    </row>
    <row r="85" spans="1:18">
      <c r="A85" s="624">
        <f t="shared" si="5"/>
        <v>78</v>
      </c>
      <c r="B85" s="624">
        <f t="shared" si="6"/>
        <v>0</v>
      </c>
      <c r="C85" s="448"/>
      <c r="D85" s="448"/>
      <c r="E85" s="458"/>
      <c r="F85" s="446"/>
      <c r="G85" s="446"/>
      <c r="H85" s="446"/>
      <c r="I85" s="446"/>
      <c r="J85" s="448"/>
      <c r="K85" s="455">
        <v>0</v>
      </c>
      <c r="L85" s="446"/>
      <c r="M85" s="452">
        <v>0</v>
      </c>
      <c r="N85" s="610">
        <f t="shared" si="4"/>
        <v>0</v>
      </c>
      <c r="O85" s="548"/>
      <c r="P85" s="448"/>
      <c r="R85" s="609" t="str">
        <f>_xlfn.IFNA(VLOOKUP(J85,Checks!$L$4:$L$15,1,FALSE),IF(J85="","",1))</f>
        <v/>
      </c>
    </row>
    <row r="86" spans="1:18">
      <c r="A86" s="624">
        <f t="shared" si="5"/>
        <v>79</v>
      </c>
      <c r="B86" s="624">
        <f t="shared" si="6"/>
        <v>0</v>
      </c>
      <c r="C86" s="448"/>
      <c r="D86" s="448"/>
      <c r="E86" s="458"/>
      <c r="F86" s="446"/>
      <c r="G86" s="446"/>
      <c r="H86" s="446"/>
      <c r="I86" s="446"/>
      <c r="J86" s="448"/>
      <c r="K86" s="455">
        <v>0</v>
      </c>
      <c r="L86" s="446"/>
      <c r="M86" s="452">
        <v>0</v>
      </c>
      <c r="N86" s="610">
        <f t="shared" si="4"/>
        <v>0</v>
      </c>
      <c r="O86" s="548"/>
      <c r="P86" s="448"/>
      <c r="R86" s="609" t="str">
        <f>_xlfn.IFNA(VLOOKUP(J86,Checks!$L$4:$L$15,1,FALSE),IF(J86="","",1))</f>
        <v/>
      </c>
    </row>
    <row r="87" spans="1:18">
      <c r="A87" s="624">
        <f t="shared" si="5"/>
        <v>80</v>
      </c>
      <c r="B87" s="624">
        <f t="shared" si="6"/>
        <v>0</v>
      </c>
      <c r="C87" s="448"/>
      <c r="D87" s="448"/>
      <c r="E87" s="458"/>
      <c r="F87" s="446"/>
      <c r="G87" s="446"/>
      <c r="H87" s="446"/>
      <c r="I87" s="446"/>
      <c r="J87" s="448"/>
      <c r="K87" s="455">
        <v>0</v>
      </c>
      <c r="L87" s="446"/>
      <c r="M87" s="452">
        <v>0</v>
      </c>
      <c r="N87" s="610">
        <f t="shared" si="4"/>
        <v>0</v>
      </c>
      <c r="O87" s="548"/>
      <c r="P87" s="448"/>
      <c r="R87" s="609" t="str">
        <f>_xlfn.IFNA(VLOOKUP(J87,Checks!$L$4:$L$15,1,FALSE),IF(J87="","",1))</f>
        <v/>
      </c>
    </row>
    <row r="88" spans="1:18">
      <c r="A88" s="624">
        <f t="shared" si="5"/>
        <v>81</v>
      </c>
      <c r="B88" s="624">
        <f t="shared" si="6"/>
        <v>0</v>
      </c>
      <c r="C88" s="448"/>
      <c r="D88" s="448"/>
      <c r="E88" s="458"/>
      <c r="F88" s="446"/>
      <c r="G88" s="446"/>
      <c r="H88" s="446"/>
      <c r="I88" s="446"/>
      <c r="J88" s="448"/>
      <c r="K88" s="455">
        <v>0</v>
      </c>
      <c r="L88" s="446"/>
      <c r="M88" s="452">
        <v>0</v>
      </c>
      <c r="N88" s="610">
        <f t="shared" si="4"/>
        <v>0</v>
      </c>
      <c r="O88" s="548"/>
      <c r="P88" s="448"/>
      <c r="R88" s="609" t="str">
        <f>_xlfn.IFNA(VLOOKUP(J88,Checks!$L$4:$L$15,1,FALSE),IF(J88="","",1))</f>
        <v/>
      </c>
    </row>
    <row r="89" spans="1:18">
      <c r="A89" s="624">
        <f t="shared" si="5"/>
        <v>82</v>
      </c>
      <c r="B89" s="624">
        <f t="shared" si="6"/>
        <v>0</v>
      </c>
      <c r="C89" s="448"/>
      <c r="D89" s="448"/>
      <c r="E89" s="458"/>
      <c r="F89" s="446"/>
      <c r="G89" s="446"/>
      <c r="H89" s="446"/>
      <c r="I89" s="446"/>
      <c r="J89" s="448"/>
      <c r="K89" s="455">
        <v>0</v>
      </c>
      <c r="L89" s="446"/>
      <c r="M89" s="452">
        <v>0</v>
      </c>
      <c r="N89" s="610">
        <f t="shared" si="4"/>
        <v>0</v>
      </c>
      <c r="O89" s="548"/>
      <c r="P89" s="448"/>
      <c r="R89" s="609" t="str">
        <f>_xlfn.IFNA(VLOOKUP(J89,Checks!$L$4:$L$15,1,FALSE),IF(J89="","",1))</f>
        <v/>
      </c>
    </row>
    <row r="90" spans="1:18">
      <c r="A90" s="624">
        <f t="shared" si="5"/>
        <v>83</v>
      </c>
      <c r="B90" s="624">
        <f t="shared" si="6"/>
        <v>0</v>
      </c>
      <c r="C90" s="448"/>
      <c r="D90" s="448"/>
      <c r="E90" s="458"/>
      <c r="F90" s="446"/>
      <c r="G90" s="446"/>
      <c r="H90" s="446"/>
      <c r="I90" s="446"/>
      <c r="J90" s="448"/>
      <c r="K90" s="455">
        <v>0</v>
      </c>
      <c r="L90" s="446"/>
      <c r="M90" s="452">
        <v>0</v>
      </c>
      <c r="N90" s="610">
        <f t="shared" si="4"/>
        <v>0</v>
      </c>
      <c r="O90" s="548"/>
      <c r="P90" s="448"/>
      <c r="R90" s="609" t="str">
        <f>_xlfn.IFNA(VLOOKUP(J90,Checks!$L$4:$L$15,1,FALSE),IF(J90="","",1))</f>
        <v/>
      </c>
    </row>
    <row r="91" spans="1:18">
      <c r="A91" s="624">
        <f t="shared" si="5"/>
        <v>84</v>
      </c>
      <c r="B91" s="624">
        <f t="shared" si="6"/>
        <v>0</v>
      </c>
      <c r="C91" s="448"/>
      <c r="D91" s="448"/>
      <c r="E91" s="458"/>
      <c r="F91" s="446"/>
      <c r="G91" s="446"/>
      <c r="H91" s="446"/>
      <c r="I91" s="446"/>
      <c r="J91" s="448"/>
      <c r="K91" s="455">
        <v>0</v>
      </c>
      <c r="L91" s="446"/>
      <c r="M91" s="452">
        <v>0</v>
      </c>
      <c r="N91" s="610">
        <f t="shared" si="4"/>
        <v>0</v>
      </c>
      <c r="O91" s="548"/>
      <c r="P91" s="448"/>
      <c r="R91" s="609" t="str">
        <f>_xlfn.IFNA(VLOOKUP(J91,Checks!$L$4:$L$15,1,FALSE),IF(J91="","",1))</f>
        <v/>
      </c>
    </row>
    <row r="92" spans="1:18">
      <c r="A92" s="624">
        <f t="shared" si="5"/>
        <v>85</v>
      </c>
      <c r="B92" s="624">
        <f t="shared" si="6"/>
        <v>0</v>
      </c>
      <c r="C92" s="448"/>
      <c r="D92" s="448"/>
      <c r="E92" s="458"/>
      <c r="F92" s="446"/>
      <c r="G92" s="446"/>
      <c r="H92" s="446"/>
      <c r="I92" s="446"/>
      <c r="J92" s="448"/>
      <c r="K92" s="455">
        <v>0</v>
      </c>
      <c r="L92" s="446"/>
      <c r="M92" s="452">
        <v>0</v>
      </c>
      <c r="N92" s="610">
        <f t="shared" si="4"/>
        <v>0</v>
      </c>
      <c r="O92" s="548"/>
      <c r="P92" s="448"/>
      <c r="R92" s="609" t="str">
        <f>_xlfn.IFNA(VLOOKUP(J92,Checks!$L$4:$L$15,1,FALSE),IF(J92="","",1))</f>
        <v/>
      </c>
    </row>
    <row r="93" spans="1:18">
      <c r="A93" s="624">
        <f t="shared" si="5"/>
        <v>86</v>
      </c>
      <c r="B93" s="624">
        <f t="shared" si="6"/>
        <v>0</v>
      </c>
      <c r="C93" s="448"/>
      <c r="D93" s="448"/>
      <c r="E93" s="458"/>
      <c r="F93" s="446"/>
      <c r="G93" s="446"/>
      <c r="H93" s="446"/>
      <c r="I93" s="446"/>
      <c r="J93" s="448"/>
      <c r="K93" s="455">
        <v>0</v>
      </c>
      <c r="L93" s="446"/>
      <c r="M93" s="452">
        <v>0</v>
      </c>
      <c r="N93" s="610">
        <f t="shared" si="4"/>
        <v>0</v>
      </c>
      <c r="O93" s="548"/>
      <c r="P93" s="448"/>
      <c r="R93" s="609" t="str">
        <f>_xlfn.IFNA(VLOOKUP(J93,Checks!$L$4:$L$15,1,FALSE),IF(J93="","",1))</f>
        <v/>
      </c>
    </row>
    <row r="94" spans="1:18">
      <c r="A94" s="624">
        <f t="shared" si="5"/>
        <v>87</v>
      </c>
      <c r="B94" s="624">
        <f t="shared" si="6"/>
        <v>0</v>
      </c>
      <c r="C94" s="448"/>
      <c r="D94" s="448"/>
      <c r="E94" s="458"/>
      <c r="F94" s="446"/>
      <c r="G94" s="446"/>
      <c r="H94" s="446"/>
      <c r="I94" s="446"/>
      <c r="J94" s="448"/>
      <c r="K94" s="455">
        <v>0</v>
      </c>
      <c r="L94" s="446"/>
      <c r="M94" s="452">
        <v>0</v>
      </c>
      <c r="N94" s="610">
        <f t="shared" si="4"/>
        <v>0</v>
      </c>
      <c r="O94" s="548"/>
      <c r="P94" s="448"/>
      <c r="R94" s="609" t="str">
        <f>_xlfn.IFNA(VLOOKUP(J94,Checks!$L$4:$L$15,1,FALSE),IF(J94="","",1))</f>
        <v/>
      </c>
    </row>
    <row r="95" spans="1:18">
      <c r="A95" s="624">
        <f t="shared" si="5"/>
        <v>88</v>
      </c>
      <c r="B95" s="624">
        <f t="shared" si="6"/>
        <v>0</v>
      </c>
      <c r="C95" s="448"/>
      <c r="D95" s="448"/>
      <c r="E95" s="458"/>
      <c r="F95" s="446"/>
      <c r="G95" s="446"/>
      <c r="H95" s="446"/>
      <c r="I95" s="446"/>
      <c r="J95" s="448"/>
      <c r="K95" s="455">
        <v>0</v>
      </c>
      <c r="L95" s="446"/>
      <c r="M95" s="452">
        <v>0</v>
      </c>
      <c r="N95" s="610">
        <f t="shared" si="4"/>
        <v>0</v>
      </c>
      <c r="O95" s="548"/>
      <c r="P95" s="448"/>
      <c r="R95" s="609" t="str">
        <f>_xlfn.IFNA(VLOOKUP(J95,Checks!$L$4:$L$15,1,FALSE),IF(J95="","",1))</f>
        <v/>
      </c>
    </row>
    <row r="96" spans="1:18">
      <c r="A96" s="624">
        <f t="shared" si="5"/>
        <v>89</v>
      </c>
      <c r="B96" s="624">
        <f t="shared" si="6"/>
        <v>0</v>
      </c>
      <c r="C96" s="448"/>
      <c r="D96" s="448"/>
      <c r="E96" s="458"/>
      <c r="F96" s="446"/>
      <c r="G96" s="446"/>
      <c r="H96" s="446"/>
      <c r="I96" s="446"/>
      <c r="J96" s="448"/>
      <c r="K96" s="455">
        <v>0</v>
      </c>
      <c r="L96" s="446"/>
      <c r="M96" s="452">
        <v>0</v>
      </c>
      <c r="N96" s="610">
        <f t="shared" si="4"/>
        <v>0</v>
      </c>
      <c r="O96" s="548"/>
      <c r="P96" s="448"/>
      <c r="R96" s="609" t="str">
        <f>_xlfn.IFNA(VLOOKUP(J96,Checks!$L$4:$L$15,1,FALSE),IF(J96="","",1))</f>
        <v/>
      </c>
    </row>
    <row r="97" spans="1:18">
      <c r="A97" s="624">
        <f t="shared" si="5"/>
        <v>90</v>
      </c>
      <c r="B97" s="624">
        <f t="shared" si="6"/>
        <v>0</v>
      </c>
      <c r="C97" s="448"/>
      <c r="D97" s="448"/>
      <c r="E97" s="458"/>
      <c r="F97" s="446"/>
      <c r="G97" s="446"/>
      <c r="H97" s="446"/>
      <c r="I97" s="446"/>
      <c r="J97" s="448"/>
      <c r="K97" s="455">
        <v>0</v>
      </c>
      <c r="L97" s="446"/>
      <c r="M97" s="452">
        <v>0</v>
      </c>
      <c r="N97" s="610">
        <f t="shared" si="4"/>
        <v>0</v>
      </c>
      <c r="O97" s="548"/>
      <c r="P97" s="448"/>
      <c r="R97" s="609" t="str">
        <f>_xlfn.IFNA(VLOOKUP(J97,Checks!$L$4:$L$15,1,FALSE),IF(J97="","",1))</f>
        <v/>
      </c>
    </row>
    <row r="98" spans="1:18">
      <c r="A98" s="624">
        <f t="shared" si="5"/>
        <v>91</v>
      </c>
      <c r="B98" s="624">
        <f t="shared" si="6"/>
        <v>0</v>
      </c>
      <c r="C98" s="448"/>
      <c r="D98" s="448"/>
      <c r="E98" s="458"/>
      <c r="F98" s="446"/>
      <c r="G98" s="446"/>
      <c r="H98" s="446"/>
      <c r="I98" s="446"/>
      <c r="J98" s="448"/>
      <c r="K98" s="455">
        <v>0</v>
      </c>
      <c r="L98" s="446"/>
      <c r="M98" s="452">
        <v>0</v>
      </c>
      <c r="N98" s="610">
        <f t="shared" si="4"/>
        <v>0</v>
      </c>
      <c r="O98" s="548"/>
      <c r="P98" s="448"/>
      <c r="R98" s="609" t="str">
        <f>_xlfn.IFNA(VLOOKUP(J98,Checks!$L$4:$L$15,1,FALSE),IF(J98="","",1))</f>
        <v/>
      </c>
    </row>
    <row r="99" spans="1:18">
      <c r="A99" s="624">
        <f t="shared" si="5"/>
        <v>92</v>
      </c>
      <c r="B99" s="624">
        <f t="shared" si="6"/>
        <v>0</v>
      </c>
      <c r="C99" s="448"/>
      <c r="D99" s="448"/>
      <c r="E99" s="458"/>
      <c r="F99" s="446"/>
      <c r="G99" s="446"/>
      <c r="H99" s="446"/>
      <c r="I99" s="446"/>
      <c r="J99" s="448"/>
      <c r="K99" s="455">
        <v>0</v>
      </c>
      <c r="L99" s="446"/>
      <c r="M99" s="452">
        <v>0</v>
      </c>
      <c r="N99" s="610">
        <f t="shared" si="4"/>
        <v>0</v>
      </c>
      <c r="O99" s="548"/>
      <c r="P99" s="448"/>
      <c r="R99" s="609" t="str">
        <f>_xlfn.IFNA(VLOOKUP(J99,Checks!$L$4:$L$15,1,FALSE),IF(J99="","",1))</f>
        <v/>
      </c>
    </row>
    <row r="100" spans="1:18">
      <c r="A100" s="624">
        <f t="shared" si="5"/>
        <v>93</v>
      </c>
      <c r="B100" s="624">
        <f t="shared" si="6"/>
        <v>0</v>
      </c>
      <c r="C100" s="448"/>
      <c r="D100" s="448"/>
      <c r="E100" s="458"/>
      <c r="F100" s="446"/>
      <c r="G100" s="446"/>
      <c r="H100" s="446"/>
      <c r="I100" s="446"/>
      <c r="J100" s="448"/>
      <c r="K100" s="455">
        <v>0</v>
      </c>
      <c r="L100" s="446"/>
      <c r="M100" s="452">
        <v>0</v>
      </c>
      <c r="N100" s="610">
        <f t="shared" si="4"/>
        <v>0</v>
      </c>
      <c r="O100" s="548"/>
      <c r="P100" s="448"/>
      <c r="R100" s="609" t="str">
        <f>_xlfn.IFNA(VLOOKUP(J100,Checks!$L$4:$L$15,1,FALSE),IF(J100="","",1))</f>
        <v/>
      </c>
    </row>
    <row r="101" spans="1:18">
      <c r="A101" s="624">
        <f t="shared" si="5"/>
        <v>94</v>
      </c>
      <c r="B101" s="624">
        <f t="shared" si="6"/>
        <v>0</v>
      </c>
      <c r="C101" s="448"/>
      <c r="D101" s="448"/>
      <c r="E101" s="458"/>
      <c r="F101" s="446"/>
      <c r="G101" s="446"/>
      <c r="H101" s="446"/>
      <c r="I101" s="446"/>
      <c r="J101" s="448"/>
      <c r="K101" s="455">
        <v>0</v>
      </c>
      <c r="L101" s="446"/>
      <c r="M101" s="452">
        <v>0</v>
      </c>
      <c r="N101" s="610">
        <f t="shared" si="4"/>
        <v>0</v>
      </c>
      <c r="O101" s="548"/>
      <c r="P101" s="448"/>
      <c r="R101" s="609" t="str">
        <f>_xlfn.IFNA(VLOOKUP(J101,Checks!$L$4:$L$15,1,FALSE),IF(J101="","",1))</f>
        <v/>
      </c>
    </row>
    <row r="102" spans="1:18">
      <c r="A102" s="624">
        <f t="shared" si="5"/>
        <v>95</v>
      </c>
      <c r="B102" s="624">
        <f t="shared" si="6"/>
        <v>0</v>
      </c>
      <c r="C102" s="448"/>
      <c r="D102" s="448"/>
      <c r="E102" s="458"/>
      <c r="F102" s="446"/>
      <c r="G102" s="446"/>
      <c r="H102" s="446"/>
      <c r="I102" s="446"/>
      <c r="J102" s="448"/>
      <c r="K102" s="455">
        <v>0</v>
      </c>
      <c r="L102" s="446"/>
      <c r="M102" s="452">
        <v>0</v>
      </c>
      <c r="N102" s="610">
        <f t="shared" ref="N102:N165" si="7">K102*M102</f>
        <v>0</v>
      </c>
      <c r="O102" s="548"/>
      <c r="P102" s="448"/>
      <c r="R102" s="609" t="str">
        <f>_xlfn.IFNA(VLOOKUP(J102,Checks!$L$4:$L$15,1,FALSE),IF(J102="","",1))</f>
        <v/>
      </c>
    </row>
    <row r="103" spans="1:18">
      <c r="A103" s="624">
        <f t="shared" si="5"/>
        <v>96</v>
      </c>
      <c r="B103" s="624">
        <f t="shared" si="6"/>
        <v>0</v>
      </c>
      <c r="C103" s="448"/>
      <c r="D103" s="448"/>
      <c r="E103" s="458"/>
      <c r="F103" s="446"/>
      <c r="G103" s="446"/>
      <c r="H103" s="446"/>
      <c r="I103" s="446"/>
      <c r="J103" s="448"/>
      <c r="K103" s="455">
        <v>0</v>
      </c>
      <c r="L103" s="446"/>
      <c r="M103" s="452">
        <v>0</v>
      </c>
      <c r="N103" s="610">
        <f t="shared" si="7"/>
        <v>0</v>
      </c>
      <c r="O103" s="548"/>
      <c r="P103" s="448"/>
      <c r="R103" s="609" t="str">
        <f>_xlfn.IFNA(VLOOKUP(J103,Checks!$L$4:$L$15,1,FALSE),IF(J103="","",1))</f>
        <v/>
      </c>
    </row>
    <row r="104" spans="1:18">
      <c r="A104" s="624">
        <f t="shared" si="5"/>
        <v>97</v>
      </c>
      <c r="B104" s="624">
        <f t="shared" si="6"/>
        <v>0</v>
      </c>
      <c r="C104" s="448"/>
      <c r="D104" s="448"/>
      <c r="E104" s="458"/>
      <c r="F104" s="446"/>
      <c r="G104" s="446"/>
      <c r="H104" s="446"/>
      <c r="I104" s="446"/>
      <c r="J104" s="448"/>
      <c r="K104" s="455">
        <v>0</v>
      </c>
      <c r="L104" s="446"/>
      <c r="M104" s="452">
        <v>0</v>
      </c>
      <c r="N104" s="610">
        <f t="shared" si="7"/>
        <v>0</v>
      </c>
      <c r="O104" s="548"/>
      <c r="P104" s="448"/>
      <c r="R104" s="609" t="str">
        <f>_xlfn.IFNA(VLOOKUP(J104,Checks!$L$4:$L$15,1,FALSE),IF(J104="","",1))</f>
        <v/>
      </c>
    </row>
    <row r="105" spans="1:18">
      <c r="A105" s="624">
        <f t="shared" si="5"/>
        <v>98</v>
      </c>
      <c r="B105" s="624">
        <f t="shared" si="6"/>
        <v>0</v>
      </c>
      <c r="C105" s="448"/>
      <c r="D105" s="448"/>
      <c r="E105" s="458"/>
      <c r="F105" s="446"/>
      <c r="G105" s="446"/>
      <c r="H105" s="446"/>
      <c r="I105" s="446"/>
      <c r="J105" s="448"/>
      <c r="K105" s="455">
        <v>0</v>
      </c>
      <c r="L105" s="446"/>
      <c r="M105" s="452">
        <v>0</v>
      </c>
      <c r="N105" s="610">
        <f t="shared" si="7"/>
        <v>0</v>
      </c>
      <c r="O105" s="548"/>
      <c r="P105" s="448"/>
      <c r="R105" s="609" t="str">
        <f>_xlfn.IFNA(VLOOKUP(J105,Checks!$L$4:$L$15,1,FALSE),IF(J105="","",1))</f>
        <v/>
      </c>
    </row>
    <row r="106" spans="1:18">
      <c r="A106" s="624">
        <f t="shared" si="5"/>
        <v>99</v>
      </c>
      <c r="B106" s="624">
        <f t="shared" si="6"/>
        <v>0</v>
      </c>
      <c r="C106" s="448"/>
      <c r="D106" s="448"/>
      <c r="E106" s="458"/>
      <c r="F106" s="446"/>
      <c r="G106" s="446"/>
      <c r="H106" s="446"/>
      <c r="I106" s="446"/>
      <c r="J106" s="448"/>
      <c r="K106" s="455">
        <v>0</v>
      </c>
      <c r="L106" s="446"/>
      <c r="M106" s="452">
        <v>0</v>
      </c>
      <c r="N106" s="610">
        <f t="shared" si="7"/>
        <v>0</v>
      </c>
      <c r="O106" s="548"/>
      <c r="P106" s="448"/>
      <c r="R106" s="609" t="str">
        <f>_xlfn.IFNA(VLOOKUP(J106,Checks!$L$4:$L$15,1,FALSE),IF(J106="","",1))</f>
        <v/>
      </c>
    </row>
    <row r="107" spans="1:18">
      <c r="A107" s="624">
        <f t="shared" si="5"/>
        <v>100</v>
      </c>
      <c r="B107" s="624">
        <f t="shared" si="6"/>
        <v>0</v>
      </c>
      <c r="C107" s="448"/>
      <c r="D107" s="448"/>
      <c r="E107" s="458"/>
      <c r="F107" s="446"/>
      <c r="G107" s="446"/>
      <c r="H107" s="446"/>
      <c r="I107" s="446"/>
      <c r="J107" s="448"/>
      <c r="K107" s="455">
        <v>0</v>
      </c>
      <c r="L107" s="446"/>
      <c r="M107" s="452">
        <v>0</v>
      </c>
      <c r="N107" s="610">
        <f t="shared" si="7"/>
        <v>0</v>
      </c>
      <c r="O107" s="548"/>
      <c r="P107" s="448"/>
      <c r="R107" s="609" t="str">
        <f>_xlfn.IFNA(VLOOKUP(J107,Checks!$L$4:$L$15,1,FALSE),IF(J107="","",1))</f>
        <v/>
      </c>
    </row>
    <row r="108" spans="1:18">
      <c r="A108" s="624">
        <f t="shared" si="5"/>
        <v>101</v>
      </c>
      <c r="B108" s="624">
        <f t="shared" si="6"/>
        <v>0</v>
      </c>
      <c r="C108" s="448"/>
      <c r="D108" s="448"/>
      <c r="E108" s="458"/>
      <c r="F108" s="446"/>
      <c r="G108" s="446"/>
      <c r="H108" s="446"/>
      <c r="I108" s="446"/>
      <c r="J108" s="448"/>
      <c r="K108" s="455">
        <v>0</v>
      </c>
      <c r="L108" s="446"/>
      <c r="M108" s="452">
        <v>0</v>
      </c>
      <c r="N108" s="610">
        <f t="shared" si="7"/>
        <v>0</v>
      </c>
      <c r="O108" s="548"/>
      <c r="P108" s="448"/>
      <c r="R108" s="609" t="str">
        <f>_xlfn.IFNA(VLOOKUP(J108,Checks!$L$4:$L$15,1,FALSE),IF(J108="","",1))</f>
        <v/>
      </c>
    </row>
    <row r="109" spans="1:18">
      <c r="A109" s="624">
        <f t="shared" si="5"/>
        <v>102</v>
      </c>
      <c r="B109" s="624">
        <f t="shared" si="6"/>
        <v>0</v>
      </c>
      <c r="C109" s="448"/>
      <c r="D109" s="448"/>
      <c r="E109" s="458"/>
      <c r="F109" s="446"/>
      <c r="G109" s="446"/>
      <c r="H109" s="446"/>
      <c r="I109" s="446"/>
      <c r="J109" s="448"/>
      <c r="K109" s="455">
        <v>0</v>
      </c>
      <c r="L109" s="446"/>
      <c r="M109" s="452">
        <v>0</v>
      </c>
      <c r="N109" s="610">
        <f t="shared" si="7"/>
        <v>0</v>
      </c>
      <c r="O109" s="548"/>
      <c r="P109" s="448"/>
      <c r="R109" s="609" t="str">
        <f>_xlfn.IFNA(VLOOKUP(J109,Checks!$L$4:$L$15,1,FALSE),IF(J109="","",1))</f>
        <v/>
      </c>
    </row>
    <row r="110" spans="1:18">
      <c r="A110" s="624">
        <f t="shared" si="5"/>
        <v>103</v>
      </c>
      <c r="B110" s="624">
        <f t="shared" si="6"/>
        <v>0</v>
      </c>
      <c r="C110" s="448"/>
      <c r="D110" s="448"/>
      <c r="E110" s="458"/>
      <c r="F110" s="446"/>
      <c r="G110" s="446"/>
      <c r="H110" s="446"/>
      <c r="I110" s="446"/>
      <c r="J110" s="448"/>
      <c r="K110" s="455">
        <v>0</v>
      </c>
      <c r="L110" s="446"/>
      <c r="M110" s="452">
        <v>0</v>
      </c>
      <c r="N110" s="610">
        <f t="shared" si="7"/>
        <v>0</v>
      </c>
      <c r="O110" s="548"/>
      <c r="P110" s="448"/>
      <c r="R110" s="609" t="str">
        <f>_xlfn.IFNA(VLOOKUP(J110,Checks!$L$4:$L$15,1,FALSE),IF(J110="","",1))</f>
        <v/>
      </c>
    </row>
    <row r="111" spans="1:18">
      <c r="A111" s="624">
        <f t="shared" si="5"/>
        <v>104</v>
      </c>
      <c r="B111" s="624">
        <f t="shared" si="6"/>
        <v>0</v>
      </c>
      <c r="C111" s="448"/>
      <c r="D111" s="448"/>
      <c r="E111" s="458"/>
      <c r="F111" s="446"/>
      <c r="G111" s="446"/>
      <c r="H111" s="446"/>
      <c r="I111" s="446"/>
      <c r="J111" s="448"/>
      <c r="K111" s="455">
        <v>0</v>
      </c>
      <c r="L111" s="446"/>
      <c r="M111" s="452">
        <v>0</v>
      </c>
      <c r="N111" s="610">
        <f t="shared" si="7"/>
        <v>0</v>
      </c>
      <c r="O111" s="548"/>
      <c r="P111" s="448"/>
      <c r="R111" s="609" t="str">
        <f>_xlfn.IFNA(VLOOKUP(J111,Checks!$L$4:$L$15,1,FALSE),IF(J111="","",1))</f>
        <v/>
      </c>
    </row>
    <row r="112" spans="1:18">
      <c r="A112" s="624">
        <f t="shared" si="5"/>
        <v>105</v>
      </c>
      <c r="B112" s="624">
        <f t="shared" si="6"/>
        <v>0</v>
      </c>
      <c r="C112" s="448"/>
      <c r="D112" s="448"/>
      <c r="E112" s="458"/>
      <c r="F112" s="446"/>
      <c r="G112" s="446"/>
      <c r="H112" s="446"/>
      <c r="I112" s="446"/>
      <c r="J112" s="448"/>
      <c r="K112" s="455">
        <v>0</v>
      </c>
      <c r="L112" s="446"/>
      <c r="M112" s="452">
        <v>0</v>
      </c>
      <c r="N112" s="610">
        <f t="shared" si="7"/>
        <v>0</v>
      </c>
      <c r="O112" s="548"/>
      <c r="P112" s="448"/>
      <c r="R112" s="609" t="str">
        <f>_xlfn.IFNA(VLOOKUP(J112,Checks!$L$4:$L$15,1,FALSE),IF(J112="","",1))</f>
        <v/>
      </c>
    </row>
    <row r="113" spans="1:18">
      <c r="A113" s="624">
        <f t="shared" si="5"/>
        <v>106</v>
      </c>
      <c r="B113" s="624">
        <f t="shared" si="6"/>
        <v>0</v>
      </c>
      <c r="C113" s="448"/>
      <c r="D113" s="448"/>
      <c r="E113" s="458"/>
      <c r="F113" s="446"/>
      <c r="G113" s="446"/>
      <c r="H113" s="446"/>
      <c r="I113" s="446"/>
      <c r="J113" s="448"/>
      <c r="K113" s="455">
        <v>0</v>
      </c>
      <c r="L113" s="446"/>
      <c r="M113" s="452">
        <v>0</v>
      </c>
      <c r="N113" s="610">
        <f t="shared" si="7"/>
        <v>0</v>
      </c>
      <c r="O113" s="548"/>
      <c r="P113" s="448"/>
      <c r="R113" s="609" t="str">
        <f>_xlfn.IFNA(VLOOKUP(J113,Checks!$L$4:$L$15,1,FALSE),IF(J113="","",1))</f>
        <v/>
      </c>
    </row>
    <row r="114" spans="1:18">
      <c r="A114" s="624">
        <f t="shared" si="5"/>
        <v>107</v>
      </c>
      <c r="B114" s="624">
        <f t="shared" si="6"/>
        <v>0</v>
      </c>
      <c r="C114" s="448"/>
      <c r="D114" s="448"/>
      <c r="E114" s="458"/>
      <c r="F114" s="446"/>
      <c r="G114" s="446"/>
      <c r="H114" s="446"/>
      <c r="I114" s="446"/>
      <c r="J114" s="448"/>
      <c r="K114" s="455">
        <v>0</v>
      </c>
      <c r="L114" s="446"/>
      <c r="M114" s="452">
        <v>0</v>
      </c>
      <c r="N114" s="610">
        <f t="shared" si="7"/>
        <v>0</v>
      </c>
      <c r="O114" s="548"/>
      <c r="P114" s="448"/>
      <c r="R114" s="609" t="str">
        <f>_xlfn.IFNA(VLOOKUP(J114,Checks!$L$4:$L$15,1,FALSE),IF(J114="","",1))</f>
        <v/>
      </c>
    </row>
    <row r="115" spans="1:18">
      <c r="A115" s="624">
        <f t="shared" si="5"/>
        <v>108</v>
      </c>
      <c r="B115" s="624">
        <f t="shared" si="6"/>
        <v>0</v>
      </c>
      <c r="C115" s="448"/>
      <c r="D115" s="448"/>
      <c r="E115" s="458"/>
      <c r="F115" s="446"/>
      <c r="G115" s="446"/>
      <c r="H115" s="446"/>
      <c r="I115" s="446"/>
      <c r="J115" s="448"/>
      <c r="K115" s="455">
        <v>0</v>
      </c>
      <c r="L115" s="446"/>
      <c r="M115" s="452">
        <v>0</v>
      </c>
      <c r="N115" s="610">
        <f t="shared" si="7"/>
        <v>0</v>
      </c>
      <c r="O115" s="548"/>
      <c r="P115" s="448"/>
      <c r="R115" s="609" t="str">
        <f>_xlfn.IFNA(VLOOKUP(J115,Checks!$L$4:$L$15,1,FALSE),IF(J115="","",1))</f>
        <v/>
      </c>
    </row>
    <row r="116" spans="1:18">
      <c r="A116" s="624">
        <f t="shared" si="5"/>
        <v>109</v>
      </c>
      <c r="B116" s="624">
        <f t="shared" si="6"/>
        <v>0</v>
      </c>
      <c r="C116" s="448"/>
      <c r="D116" s="448"/>
      <c r="E116" s="458"/>
      <c r="F116" s="446"/>
      <c r="G116" s="446"/>
      <c r="H116" s="446"/>
      <c r="I116" s="446"/>
      <c r="J116" s="448"/>
      <c r="K116" s="455">
        <v>0</v>
      </c>
      <c r="L116" s="446"/>
      <c r="M116" s="452">
        <v>0</v>
      </c>
      <c r="N116" s="610">
        <f t="shared" si="7"/>
        <v>0</v>
      </c>
      <c r="O116" s="548"/>
      <c r="P116" s="448"/>
      <c r="R116" s="609" t="str">
        <f>_xlfn.IFNA(VLOOKUP(J116,Checks!$L$4:$L$15,1,FALSE),IF(J116="","",1))</f>
        <v/>
      </c>
    </row>
    <row r="117" spans="1:18">
      <c r="A117" s="624">
        <f t="shared" si="5"/>
        <v>110</v>
      </c>
      <c r="B117" s="624">
        <f t="shared" si="6"/>
        <v>0</v>
      </c>
      <c r="C117" s="448"/>
      <c r="D117" s="448"/>
      <c r="E117" s="458"/>
      <c r="F117" s="446"/>
      <c r="G117" s="446"/>
      <c r="H117" s="446"/>
      <c r="I117" s="446"/>
      <c r="J117" s="448"/>
      <c r="K117" s="455">
        <v>0</v>
      </c>
      <c r="L117" s="446"/>
      <c r="M117" s="452">
        <v>0</v>
      </c>
      <c r="N117" s="610">
        <f t="shared" si="7"/>
        <v>0</v>
      </c>
      <c r="O117" s="548"/>
      <c r="P117" s="448"/>
      <c r="R117" s="609" t="str">
        <f>_xlfn.IFNA(VLOOKUP(J117,Checks!$L$4:$L$15,1,FALSE),IF(J117="","",1))</f>
        <v/>
      </c>
    </row>
    <row r="118" spans="1:18">
      <c r="A118" s="624">
        <f t="shared" si="5"/>
        <v>111</v>
      </c>
      <c r="B118" s="624">
        <f t="shared" si="6"/>
        <v>0</v>
      </c>
      <c r="C118" s="448"/>
      <c r="D118" s="448"/>
      <c r="E118" s="458"/>
      <c r="F118" s="446"/>
      <c r="G118" s="446"/>
      <c r="H118" s="446"/>
      <c r="I118" s="446"/>
      <c r="J118" s="448"/>
      <c r="K118" s="455">
        <v>0</v>
      </c>
      <c r="L118" s="446"/>
      <c r="M118" s="452">
        <v>0</v>
      </c>
      <c r="N118" s="610">
        <f t="shared" si="7"/>
        <v>0</v>
      </c>
      <c r="O118" s="548"/>
      <c r="P118" s="448"/>
      <c r="R118" s="609" t="str">
        <f>_xlfn.IFNA(VLOOKUP(J118,Checks!$L$4:$L$15,1,FALSE),IF(J118="","",1))</f>
        <v/>
      </c>
    </row>
    <row r="119" spans="1:18">
      <c r="A119" s="624">
        <f t="shared" si="5"/>
        <v>112</v>
      </c>
      <c r="B119" s="624">
        <f t="shared" si="6"/>
        <v>0</v>
      </c>
      <c r="C119" s="448"/>
      <c r="D119" s="448"/>
      <c r="E119" s="458"/>
      <c r="F119" s="446"/>
      <c r="G119" s="446"/>
      <c r="H119" s="446"/>
      <c r="I119" s="446"/>
      <c r="J119" s="448"/>
      <c r="K119" s="455">
        <v>0</v>
      </c>
      <c r="L119" s="446"/>
      <c r="M119" s="452">
        <v>0</v>
      </c>
      <c r="N119" s="610">
        <f t="shared" si="7"/>
        <v>0</v>
      </c>
      <c r="O119" s="548"/>
      <c r="P119" s="448"/>
      <c r="R119" s="609" t="str">
        <f>_xlfn.IFNA(VLOOKUP(J119,Checks!$L$4:$L$15,1,FALSE),IF(J119="","",1))</f>
        <v/>
      </c>
    </row>
    <row r="120" spans="1:18">
      <c r="A120" s="624">
        <f t="shared" si="5"/>
        <v>113</v>
      </c>
      <c r="B120" s="624">
        <f t="shared" si="6"/>
        <v>0</v>
      </c>
      <c r="C120" s="448"/>
      <c r="D120" s="448"/>
      <c r="E120" s="458"/>
      <c r="F120" s="446"/>
      <c r="G120" s="446"/>
      <c r="H120" s="446"/>
      <c r="I120" s="446"/>
      <c r="J120" s="448"/>
      <c r="K120" s="455">
        <v>0</v>
      </c>
      <c r="L120" s="446"/>
      <c r="M120" s="452">
        <v>0</v>
      </c>
      <c r="N120" s="610">
        <f t="shared" si="7"/>
        <v>0</v>
      </c>
      <c r="O120" s="548"/>
      <c r="P120" s="448"/>
      <c r="R120" s="609" t="str">
        <f>_xlfn.IFNA(VLOOKUP(J120,Checks!$L$4:$L$15,1,FALSE),IF(J120="","",1))</f>
        <v/>
      </c>
    </row>
    <row r="121" spans="1:18">
      <c r="A121" s="624">
        <f t="shared" si="5"/>
        <v>114</v>
      </c>
      <c r="B121" s="624">
        <f t="shared" si="6"/>
        <v>0</v>
      </c>
      <c r="C121" s="448"/>
      <c r="D121" s="448"/>
      <c r="E121" s="458"/>
      <c r="F121" s="446"/>
      <c r="G121" s="446"/>
      <c r="H121" s="446"/>
      <c r="I121" s="446"/>
      <c r="J121" s="448"/>
      <c r="K121" s="455">
        <v>0</v>
      </c>
      <c r="L121" s="446"/>
      <c r="M121" s="452">
        <v>0</v>
      </c>
      <c r="N121" s="610">
        <f t="shared" si="7"/>
        <v>0</v>
      </c>
      <c r="O121" s="548"/>
      <c r="P121" s="448"/>
      <c r="R121" s="609" t="str">
        <f>_xlfn.IFNA(VLOOKUP(J121,Checks!$L$4:$L$15,1,FALSE),IF(J121="","",1))</f>
        <v/>
      </c>
    </row>
    <row r="122" spans="1:18">
      <c r="A122" s="624">
        <f t="shared" si="5"/>
        <v>115</v>
      </c>
      <c r="B122" s="624">
        <f t="shared" si="6"/>
        <v>0</v>
      </c>
      <c r="C122" s="448"/>
      <c r="D122" s="448"/>
      <c r="E122" s="458"/>
      <c r="F122" s="446"/>
      <c r="G122" s="446"/>
      <c r="H122" s="446"/>
      <c r="I122" s="446"/>
      <c r="J122" s="448"/>
      <c r="K122" s="455">
        <v>0</v>
      </c>
      <c r="L122" s="446"/>
      <c r="M122" s="452">
        <v>0</v>
      </c>
      <c r="N122" s="610">
        <f t="shared" si="7"/>
        <v>0</v>
      </c>
      <c r="O122" s="548"/>
      <c r="P122" s="448"/>
      <c r="R122" s="609" t="str">
        <f>_xlfn.IFNA(VLOOKUP(J122,Checks!$L$4:$L$15,1,FALSE),IF(J122="","",1))</f>
        <v/>
      </c>
    </row>
    <row r="123" spans="1:18">
      <c r="A123" s="624">
        <f t="shared" si="5"/>
        <v>116</v>
      </c>
      <c r="B123" s="624">
        <f t="shared" si="6"/>
        <v>0</v>
      </c>
      <c r="C123" s="448"/>
      <c r="D123" s="448"/>
      <c r="E123" s="458"/>
      <c r="F123" s="446"/>
      <c r="G123" s="446"/>
      <c r="H123" s="446"/>
      <c r="I123" s="446"/>
      <c r="J123" s="448"/>
      <c r="K123" s="455">
        <v>0</v>
      </c>
      <c r="L123" s="446"/>
      <c r="M123" s="452">
        <v>0</v>
      </c>
      <c r="N123" s="610">
        <f t="shared" si="7"/>
        <v>0</v>
      </c>
      <c r="O123" s="548"/>
      <c r="P123" s="448"/>
      <c r="R123" s="609" t="str">
        <f>_xlfn.IFNA(VLOOKUP(J123,Checks!$L$4:$L$15,1,FALSE),IF(J123="","",1))</f>
        <v/>
      </c>
    </row>
    <row r="124" spans="1:18">
      <c r="A124" s="624">
        <f t="shared" si="5"/>
        <v>117</v>
      </c>
      <c r="B124" s="624">
        <f t="shared" si="6"/>
        <v>0</v>
      </c>
      <c r="C124" s="448"/>
      <c r="D124" s="448"/>
      <c r="E124" s="458"/>
      <c r="F124" s="446"/>
      <c r="G124" s="446"/>
      <c r="H124" s="446"/>
      <c r="I124" s="446"/>
      <c r="J124" s="448"/>
      <c r="K124" s="455">
        <v>0</v>
      </c>
      <c r="L124" s="446"/>
      <c r="M124" s="452">
        <v>0</v>
      </c>
      <c r="N124" s="610">
        <f t="shared" si="7"/>
        <v>0</v>
      </c>
      <c r="O124" s="548"/>
      <c r="P124" s="448"/>
      <c r="R124" s="609" t="str">
        <f>_xlfn.IFNA(VLOOKUP(J124,Checks!$L$4:$L$15,1,FALSE),IF(J124="","",1))</f>
        <v/>
      </c>
    </row>
    <row r="125" spans="1:18">
      <c r="A125" s="624">
        <f t="shared" si="5"/>
        <v>118</v>
      </c>
      <c r="B125" s="624">
        <f t="shared" si="6"/>
        <v>0</v>
      </c>
      <c r="C125" s="448"/>
      <c r="D125" s="448"/>
      <c r="E125" s="458"/>
      <c r="F125" s="446"/>
      <c r="G125" s="446"/>
      <c r="H125" s="446"/>
      <c r="I125" s="446"/>
      <c r="J125" s="448"/>
      <c r="K125" s="455">
        <v>0</v>
      </c>
      <c r="L125" s="446"/>
      <c r="M125" s="452">
        <v>0</v>
      </c>
      <c r="N125" s="610">
        <f t="shared" si="7"/>
        <v>0</v>
      </c>
      <c r="O125" s="548"/>
      <c r="P125" s="448"/>
      <c r="R125" s="609" t="str">
        <f>_xlfn.IFNA(VLOOKUP(J125,Checks!$L$4:$L$15,1,FALSE),IF(J125="","",1))</f>
        <v/>
      </c>
    </row>
    <row r="126" spans="1:18">
      <c r="A126" s="624">
        <f t="shared" si="5"/>
        <v>119</v>
      </c>
      <c r="B126" s="624">
        <f t="shared" si="6"/>
        <v>0</v>
      </c>
      <c r="C126" s="448"/>
      <c r="D126" s="448"/>
      <c r="E126" s="458"/>
      <c r="F126" s="446"/>
      <c r="G126" s="446"/>
      <c r="H126" s="446"/>
      <c r="I126" s="446"/>
      <c r="J126" s="448"/>
      <c r="K126" s="455">
        <v>0</v>
      </c>
      <c r="L126" s="446"/>
      <c r="M126" s="452">
        <v>0</v>
      </c>
      <c r="N126" s="610">
        <f t="shared" si="7"/>
        <v>0</v>
      </c>
      <c r="O126" s="548"/>
      <c r="P126" s="448"/>
      <c r="R126" s="609" t="str">
        <f>_xlfn.IFNA(VLOOKUP(J126,Checks!$L$4:$L$15,1,FALSE),IF(J126="","",1))</f>
        <v/>
      </c>
    </row>
    <row r="127" spans="1:18">
      <c r="A127" s="624">
        <f t="shared" si="5"/>
        <v>120</v>
      </c>
      <c r="B127" s="624">
        <f t="shared" si="6"/>
        <v>0</v>
      </c>
      <c r="C127" s="448"/>
      <c r="D127" s="448"/>
      <c r="E127" s="458"/>
      <c r="F127" s="446"/>
      <c r="G127" s="446"/>
      <c r="H127" s="446"/>
      <c r="I127" s="446"/>
      <c r="J127" s="448"/>
      <c r="K127" s="455">
        <v>0</v>
      </c>
      <c r="L127" s="446"/>
      <c r="M127" s="452">
        <v>0</v>
      </c>
      <c r="N127" s="610">
        <f t="shared" si="7"/>
        <v>0</v>
      </c>
      <c r="O127" s="548"/>
      <c r="P127" s="448"/>
      <c r="R127" s="609" t="str">
        <f>_xlfn.IFNA(VLOOKUP(J127,Checks!$L$4:$L$15,1,FALSE),IF(J127="","",1))</f>
        <v/>
      </c>
    </row>
    <row r="128" spans="1:18">
      <c r="A128" s="624">
        <f t="shared" si="5"/>
        <v>121</v>
      </c>
      <c r="B128" s="624">
        <f t="shared" si="6"/>
        <v>0</v>
      </c>
      <c r="C128" s="448"/>
      <c r="D128" s="448"/>
      <c r="E128" s="458"/>
      <c r="F128" s="446"/>
      <c r="G128" s="446"/>
      <c r="H128" s="446"/>
      <c r="I128" s="446"/>
      <c r="J128" s="448"/>
      <c r="K128" s="455">
        <v>0</v>
      </c>
      <c r="L128" s="446"/>
      <c r="M128" s="452">
        <v>0</v>
      </c>
      <c r="N128" s="610">
        <f t="shared" si="7"/>
        <v>0</v>
      </c>
      <c r="O128" s="548"/>
      <c r="P128" s="448"/>
      <c r="R128" s="609" t="str">
        <f>_xlfn.IFNA(VLOOKUP(J128,Checks!$L$4:$L$15,1,FALSE),IF(J128="","",1))</f>
        <v/>
      </c>
    </row>
    <row r="129" spans="1:18">
      <c r="A129" s="624">
        <f t="shared" si="5"/>
        <v>122</v>
      </c>
      <c r="B129" s="624">
        <f t="shared" si="6"/>
        <v>0</v>
      </c>
      <c r="C129" s="448"/>
      <c r="D129" s="448"/>
      <c r="E129" s="458"/>
      <c r="F129" s="446"/>
      <c r="G129" s="446"/>
      <c r="H129" s="446"/>
      <c r="I129" s="446"/>
      <c r="J129" s="448"/>
      <c r="K129" s="455">
        <v>0</v>
      </c>
      <c r="L129" s="446"/>
      <c r="M129" s="452">
        <v>0</v>
      </c>
      <c r="N129" s="610">
        <f t="shared" si="7"/>
        <v>0</v>
      </c>
      <c r="O129" s="548"/>
      <c r="P129" s="448"/>
      <c r="R129" s="609" t="str">
        <f>_xlfn.IFNA(VLOOKUP(J129,Checks!$L$4:$L$15,1,FALSE),IF(J129="","",1))</f>
        <v/>
      </c>
    </row>
    <row r="130" spans="1:18">
      <c r="A130" s="624">
        <f t="shared" si="5"/>
        <v>123</v>
      </c>
      <c r="B130" s="624">
        <f t="shared" si="6"/>
        <v>0</v>
      </c>
      <c r="C130" s="448"/>
      <c r="D130" s="448"/>
      <c r="E130" s="458"/>
      <c r="F130" s="446"/>
      <c r="G130" s="446"/>
      <c r="H130" s="446"/>
      <c r="I130" s="446"/>
      <c r="J130" s="448"/>
      <c r="K130" s="455">
        <v>0</v>
      </c>
      <c r="L130" s="446"/>
      <c r="M130" s="452">
        <v>0</v>
      </c>
      <c r="N130" s="610">
        <f t="shared" si="7"/>
        <v>0</v>
      </c>
      <c r="O130" s="548"/>
      <c r="P130" s="448"/>
      <c r="R130" s="609" t="str">
        <f>_xlfn.IFNA(VLOOKUP(J130,Checks!$L$4:$L$15,1,FALSE),IF(J130="","",1))</f>
        <v/>
      </c>
    </row>
    <row r="131" spans="1:18">
      <c r="A131" s="624">
        <f t="shared" si="5"/>
        <v>124</v>
      </c>
      <c r="B131" s="624">
        <f t="shared" si="6"/>
        <v>0</v>
      </c>
      <c r="C131" s="448"/>
      <c r="D131" s="448"/>
      <c r="E131" s="458"/>
      <c r="F131" s="446"/>
      <c r="G131" s="446"/>
      <c r="H131" s="446"/>
      <c r="I131" s="446"/>
      <c r="J131" s="448"/>
      <c r="K131" s="455">
        <v>0</v>
      </c>
      <c r="L131" s="446"/>
      <c r="M131" s="452">
        <v>0</v>
      </c>
      <c r="N131" s="610">
        <f t="shared" si="7"/>
        <v>0</v>
      </c>
      <c r="O131" s="548"/>
      <c r="P131" s="448"/>
      <c r="R131" s="609" t="str">
        <f>_xlfn.IFNA(VLOOKUP(J131,Checks!$L$4:$L$15,1,FALSE),IF(J131="","",1))</f>
        <v/>
      </c>
    </row>
    <row r="132" spans="1:18">
      <c r="A132" s="624">
        <f t="shared" si="5"/>
        <v>125</v>
      </c>
      <c r="B132" s="624">
        <f t="shared" si="6"/>
        <v>0</v>
      </c>
      <c r="C132" s="448"/>
      <c r="D132" s="448"/>
      <c r="E132" s="458"/>
      <c r="F132" s="446"/>
      <c r="G132" s="446"/>
      <c r="H132" s="446"/>
      <c r="I132" s="446"/>
      <c r="J132" s="448"/>
      <c r="K132" s="455">
        <v>0</v>
      </c>
      <c r="L132" s="446"/>
      <c r="M132" s="452">
        <v>0</v>
      </c>
      <c r="N132" s="610">
        <f t="shared" si="7"/>
        <v>0</v>
      </c>
      <c r="O132" s="548"/>
      <c r="P132" s="448"/>
      <c r="R132" s="609" t="str">
        <f>_xlfn.IFNA(VLOOKUP(J132,Checks!$L$4:$L$15,1,FALSE),IF(J132="","",1))</f>
        <v/>
      </c>
    </row>
    <row r="133" spans="1:18">
      <c r="A133" s="624">
        <f t="shared" si="5"/>
        <v>126</v>
      </c>
      <c r="B133" s="624">
        <f t="shared" si="6"/>
        <v>0</v>
      </c>
      <c r="C133" s="448"/>
      <c r="D133" s="448"/>
      <c r="E133" s="458"/>
      <c r="F133" s="446"/>
      <c r="G133" s="446"/>
      <c r="H133" s="446"/>
      <c r="I133" s="446"/>
      <c r="J133" s="448"/>
      <c r="K133" s="455">
        <v>0</v>
      </c>
      <c r="L133" s="446"/>
      <c r="M133" s="452">
        <v>0</v>
      </c>
      <c r="N133" s="610">
        <f t="shared" si="7"/>
        <v>0</v>
      </c>
      <c r="O133" s="548"/>
      <c r="P133" s="448"/>
      <c r="R133" s="609" t="str">
        <f>_xlfn.IFNA(VLOOKUP(J133,Checks!$L$4:$L$15,1,FALSE),IF(J133="","",1))</f>
        <v/>
      </c>
    </row>
    <row r="134" spans="1:18">
      <c r="A134" s="624">
        <f t="shared" si="5"/>
        <v>127</v>
      </c>
      <c r="B134" s="624">
        <f t="shared" si="6"/>
        <v>0</v>
      </c>
      <c r="C134" s="448"/>
      <c r="D134" s="448"/>
      <c r="E134" s="458"/>
      <c r="F134" s="446"/>
      <c r="G134" s="446"/>
      <c r="H134" s="446"/>
      <c r="I134" s="446"/>
      <c r="J134" s="448"/>
      <c r="K134" s="455">
        <v>0</v>
      </c>
      <c r="L134" s="446"/>
      <c r="M134" s="452">
        <v>0</v>
      </c>
      <c r="N134" s="610">
        <f t="shared" si="7"/>
        <v>0</v>
      </c>
      <c r="O134" s="548"/>
      <c r="P134" s="448"/>
      <c r="R134" s="609" t="str">
        <f>_xlfn.IFNA(VLOOKUP(J134,Checks!$L$4:$L$15,1,FALSE),IF(J134="","",1))</f>
        <v/>
      </c>
    </row>
    <row r="135" spans="1:18">
      <c r="A135" s="624">
        <f t="shared" si="5"/>
        <v>128</v>
      </c>
      <c r="B135" s="624">
        <f t="shared" si="6"/>
        <v>0</v>
      </c>
      <c r="C135" s="448"/>
      <c r="D135" s="448"/>
      <c r="E135" s="458"/>
      <c r="F135" s="446"/>
      <c r="G135" s="446"/>
      <c r="H135" s="446"/>
      <c r="I135" s="446"/>
      <c r="J135" s="448"/>
      <c r="K135" s="455">
        <v>0</v>
      </c>
      <c r="L135" s="446"/>
      <c r="M135" s="452">
        <v>0</v>
      </c>
      <c r="N135" s="610">
        <f t="shared" si="7"/>
        <v>0</v>
      </c>
      <c r="O135" s="548"/>
      <c r="P135" s="448"/>
      <c r="R135" s="609" t="str">
        <f>_xlfn.IFNA(VLOOKUP(J135,Checks!$L$4:$L$15,1,FALSE),IF(J135="","",1))</f>
        <v/>
      </c>
    </row>
    <row r="136" spans="1:18">
      <c r="A136" s="624">
        <f t="shared" si="5"/>
        <v>129</v>
      </c>
      <c r="B136" s="624">
        <f t="shared" si="6"/>
        <v>0</v>
      </c>
      <c r="C136" s="448"/>
      <c r="D136" s="448"/>
      <c r="E136" s="458"/>
      <c r="F136" s="446"/>
      <c r="G136" s="446"/>
      <c r="H136" s="446"/>
      <c r="I136" s="446"/>
      <c r="J136" s="448"/>
      <c r="K136" s="455">
        <v>0</v>
      </c>
      <c r="L136" s="446"/>
      <c r="M136" s="452">
        <v>0</v>
      </c>
      <c r="N136" s="610">
        <f t="shared" si="7"/>
        <v>0</v>
      </c>
      <c r="O136" s="548"/>
      <c r="P136" s="448"/>
      <c r="R136" s="609" t="str">
        <f>_xlfn.IFNA(VLOOKUP(J136,Checks!$L$4:$L$15,1,FALSE),IF(J136="","",1))</f>
        <v/>
      </c>
    </row>
    <row r="137" spans="1:18">
      <c r="A137" s="624">
        <f t="shared" si="5"/>
        <v>130</v>
      </c>
      <c r="B137" s="624">
        <f t="shared" si="6"/>
        <v>0</v>
      </c>
      <c r="C137" s="448"/>
      <c r="D137" s="448"/>
      <c r="E137" s="458"/>
      <c r="F137" s="446"/>
      <c r="G137" s="446"/>
      <c r="H137" s="446"/>
      <c r="I137" s="446"/>
      <c r="J137" s="448"/>
      <c r="K137" s="455">
        <v>0</v>
      </c>
      <c r="L137" s="446"/>
      <c r="M137" s="452">
        <v>0</v>
      </c>
      <c r="N137" s="610">
        <f t="shared" si="7"/>
        <v>0</v>
      </c>
      <c r="O137" s="548"/>
      <c r="P137" s="448"/>
      <c r="R137" s="609" t="str">
        <f>_xlfn.IFNA(VLOOKUP(J137,Checks!$L$4:$L$15,1,FALSE),IF(J137="","",1))</f>
        <v/>
      </c>
    </row>
    <row r="138" spans="1:18">
      <c r="A138" s="624">
        <f t="shared" ref="A138:A201" si="8">A137+1</f>
        <v>131</v>
      </c>
      <c r="B138" s="624">
        <f t="shared" ref="B138:B201" si="9">$B$8</f>
        <v>0</v>
      </c>
      <c r="C138" s="448"/>
      <c r="D138" s="448"/>
      <c r="E138" s="458"/>
      <c r="F138" s="446"/>
      <c r="G138" s="446"/>
      <c r="H138" s="446"/>
      <c r="I138" s="446"/>
      <c r="J138" s="448"/>
      <c r="K138" s="455">
        <v>0</v>
      </c>
      <c r="L138" s="446"/>
      <c r="M138" s="452">
        <v>0</v>
      </c>
      <c r="N138" s="610">
        <f t="shared" si="7"/>
        <v>0</v>
      </c>
      <c r="O138" s="548"/>
      <c r="P138" s="448"/>
      <c r="R138" s="609" t="str">
        <f>_xlfn.IFNA(VLOOKUP(J138,Checks!$L$4:$L$15,1,FALSE),IF(J138="","",1))</f>
        <v/>
      </c>
    </row>
    <row r="139" spans="1:18">
      <c r="A139" s="624">
        <f t="shared" si="8"/>
        <v>132</v>
      </c>
      <c r="B139" s="624">
        <f t="shared" si="9"/>
        <v>0</v>
      </c>
      <c r="C139" s="448"/>
      <c r="D139" s="448"/>
      <c r="E139" s="458"/>
      <c r="F139" s="446"/>
      <c r="G139" s="446"/>
      <c r="H139" s="446"/>
      <c r="I139" s="446"/>
      <c r="J139" s="448"/>
      <c r="K139" s="455">
        <v>0</v>
      </c>
      <c r="L139" s="446"/>
      <c r="M139" s="452">
        <v>0</v>
      </c>
      <c r="N139" s="610">
        <f t="shared" si="7"/>
        <v>0</v>
      </c>
      <c r="O139" s="548"/>
      <c r="P139" s="448"/>
      <c r="R139" s="609" t="str">
        <f>_xlfn.IFNA(VLOOKUP(J139,Checks!$L$4:$L$15,1,FALSE),IF(J139="","",1))</f>
        <v/>
      </c>
    </row>
    <row r="140" spans="1:18">
      <c r="A140" s="624">
        <f t="shared" si="8"/>
        <v>133</v>
      </c>
      <c r="B140" s="624">
        <f t="shared" si="9"/>
        <v>0</v>
      </c>
      <c r="C140" s="448"/>
      <c r="D140" s="448"/>
      <c r="E140" s="458"/>
      <c r="F140" s="446"/>
      <c r="G140" s="446"/>
      <c r="H140" s="446"/>
      <c r="I140" s="446"/>
      <c r="J140" s="448"/>
      <c r="K140" s="455">
        <v>0</v>
      </c>
      <c r="L140" s="446"/>
      <c r="M140" s="452">
        <v>0</v>
      </c>
      <c r="N140" s="610">
        <f t="shared" si="7"/>
        <v>0</v>
      </c>
      <c r="O140" s="548"/>
      <c r="P140" s="448"/>
      <c r="R140" s="609" t="str">
        <f>_xlfn.IFNA(VLOOKUP(J140,Checks!$L$4:$L$15,1,FALSE),IF(J140="","",1))</f>
        <v/>
      </c>
    </row>
    <row r="141" spans="1:18">
      <c r="A141" s="624">
        <f t="shared" si="8"/>
        <v>134</v>
      </c>
      <c r="B141" s="624">
        <f t="shared" si="9"/>
        <v>0</v>
      </c>
      <c r="C141" s="448"/>
      <c r="D141" s="448"/>
      <c r="E141" s="458"/>
      <c r="F141" s="446"/>
      <c r="G141" s="446"/>
      <c r="H141" s="446"/>
      <c r="I141" s="446"/>
      <c r="J141" s="448"/>
      <c r="K141" s="455">
        <v>0</v>
      </c>
      <c r="L141" s="446"/>
      <c r="M141" s="452">
        <v>0</v>
      </c>
      <c r="N141" s="610">
        <f t="shared" si="7"/>
        <v>0</v>
      </c>
      <c r="O141" s="548"/>
      <c r="P141" s="448"/>
      <c r="R141" s="609" t="str">
        <f>_xlfn.IFNA(VLOOKUP(J141,Checks!$L$4:$L$15,1,FALSE),IF(J141="","",1))</f>
        <v/>
      </c>
    </row>
    <row r="142" spans="1:18">
      <c r="A142" s="624">
        <f t="shared" si="8"/>
        <v>135</v>
      </c>
      <c r="B142" s="624">
        <f t="shared" si="9"/>
        <v>0</v>
      </c>
      <c r="C142" s="448"/>
      <c r="D142" s="448"/>
      <c r="E142" s="458"/>
      <c r="F142" s="446"/>
      <c r="G142" s="446"/>
      <c r="H142" s="446"/>
      <c r="I142" s="446"/>
      <c r="J142" s="448"/>
      <c r="K142" s="455">
        <v>0</v>
      </c>
      <c r="L142" s="446"/>
      <c r="M142" s="452">
        <v>0</v>
      </c>
      <c r="N142" s="610">
        <f t="shared" si="7"/>
        <v>0</v>
      </c>
      <c r="O142" s="548"/>
      <c r="P142" s="448"/>
      <c r="R142" s="609" t="str">
        <f>_xlfn.IFNA(VLOOKUP(J142,Checks!$L$4:$L$15,1,FALSE),IF(J142="","",1))</f>
        <v/>
      </c>
    </row>
    <row r="143" spans="1:18">
      <c r="A143" s="624">
        <f t="shared" si="8"/>
        <v>136</v>
      </c>
      <c r="B143" s="624">
        <f t="shared" si="9"/>
        <v>0</v>
      </c>
      <c r="C143" s="448"/>
      <c r="D143" s="448"/>
      <c r="E143" s="458"/>
      <c r="F143" s="446"/>
      <c r="G143" s="446"/>
      <c r="H143" s="446"/>
      <c r="I143" s="446"/>
      <c r="J143" s="448"/>
      <c r="K143" s="455">
        <v>0</v>
      </c>
      <c r="L143" s="446"/>
      <c r="M143" s="452">
        <v>0</v>
      </c>
      <c r="N143" s="610">
        <f t="shared" si="7"/>
        <v>0</v>
      </c>
      <c r="O143" s="548"/>
      <c r="P143" s="448"/>
      <c r="R143" s="609" t="str">
        <f>_xlfn.IFNA(VLOOKUP(J143,Checks!$L$4:$L$15,1,FALSE),IF(J143="","",1))</f>
        <v/>
      </c>
    </row>
    <row r="144" spans="1:18">
      <c r="A144" s="624">
        <f t="shared" si="8"/>
        <v>137</v>
      </c>
      <c r="B144" s="624">
        <f t="shared" si="9"/>
        <v>0</v>
      </c>
      <c r="C144" s="448"/>
      <c r="D144" s="448"/>
      <c r="E144" s="458"/>
      <c r="F144" s="446"/>
      <c r="G144" s="446"/>
      <c r="H144" s="446"/>
      <c r="I144" s="446"/>
      <c r="J144" s="448"/>
      <c r="K144" s="455">
        <v>0</v>
      </c>
      <c r="L144" s="446"/>
      <c r="M144" s="452">
        <v>0</v>
      </c>
      <c r="N144" s="610">
        <f t="shared" si="7"/>
        <v>0</v>
      </c>
      <c r="O144" s="548"/>
      <c r="P144" s="448"/>
      <c r="R144" s="609" t="str">
        <f>_xlfn.IFNA(VLOOKUP(J144,Checks!$L$4:$L$15,1,FALSE),IF(J144="","",1))</f>
        <v/>
      </c>
    </row>
    <row r="145" spans="1:18">
      <c r="A145" s="624">
        <f t="shared" si="8"/>
        <v>138</v>
      </c>
      <c r="B145" s="624">
        <f t="shared" si="9"/>
        <v>0</v>
      </c>
      <c r="C145" s="448"/>
      <c r="D145" s="448"/>
      <c r="E145" s="458"/>
      <c r="F145" s="446"/>
      <c r="G145" s="446"/>
      <c r="H145" s="446"/>
      <c r="I145" s="446"/>
      <c r="J145" s="448"/>
      <c r="K145" s="455">
        <v>0</v>
      </c>
      <c r="L145" s="446"/>
      <c r="M145" s="452">
        <v>0</v>
      </c>
      <c r="N145" s="610">
        <f t="shared" si="7"/>
        <v>0</v>
      </c>
      <c r="O145" s="548"/>
      <c r="P145" s="448"/>
      <c r="R145" s="609" t="str">
        <f>_xlfn.IFNA(VLOOKUP(J145,Checks!$L$4:$L$15,1,FALSE),IF(J145="","",1))</f>
        <v/>
      </c>
    </row>
    <row r="146" spans="1:18">
      <c r="A146" s="624">
        <f t="shared" si="8"/>
        <v>139</v>
      </c>
      <c r="B146" s="624">
        <f t="shared" si="9"/>
        <v>0</v>
      </c>
      <c r="C146" s="448"/>
      <c r="D146" s="448"/>
      <c r="E146" s="458"/>
      <c r="F146" s="446"/>
      <c r="G146" s="446"/>
      <c r="H146" s="446"/>
      <c r="I146" s="446"/>
      <c r="J146" s="448"/>
      <c r="K146" s="455">
        <v>0</v>
      </c>
      <c r="L146" s="446"/>
      <c r="M146" s="452">
        <v>0</v>
      </c>
      <c r="N146" s="610">
        <f t="shared" si="7"/>
        <v>0</v>
      </c>
      <c r="O146" s="548"/>
      <c r="P146" s="448"/>
      <c r="R146" s="609" t="str">
        <f>_xlfn.IFNA(VLOOKUP(J146,Checks!$L$4:$L$15,1,FALSE),IF(J146="","",1))</f>
        <v/>
      </c>
    </row>
    <row r="147" spans="1:18">
      <c r="A147" s="624">
        <f t="shared" si="8"/>
        <v>140</v>
      </c>
      <c r="B147" s="624">
        <f t="shared" si="9"/>
        <v>0</v>
      </c>
      <c r="C147" s="448"/>
      <c r="D147" s="448"/>
      <c r="E147" s="458"/>
      <c r="F147" s="446"/>
      <c r="G147" s="446"/>
      <c r="H147" s="446"/>
      <c r="I147" s="446"/>
      <c r="J147" s="448"/>
      <c r="K147" s="455">
        <v>0</v>
      </c>
      <c r="L147" s="446"/>
      <c r="M147" s="452">
        <v>0</v>
      </c>
      <c r="N147" s="610">
        <f t="shared" si="7"/>
        <v>0</v>
      </c>
      <c r="O147" s="548"/>
      <c r="P147" s="448"/>
      <c r="R147" s="609" t="str">
        <f>_xlfn.IFNA(VLOOKUP(J147,Checks!$L$4:$L$15,1,FALSE),IF(J147="","",1))</f>
        <v/>
      </c>
    </row>
    <row r="148" spans="1:18">
      <c r="A148" s="624">
        <f t="shared" si="8"/>
        <v>141</v>
      </c>
      <c r="B148" s="624">
        <f t="shared" si="9"/>
        <v>0</v>
      </c>
      <c r="C148" s="448"/>
      <c r="D148" s="448"/>
      <c r="E148" s="458"/>
      <c r="F148" s="446"/>
      <c r="G148" s="446"/>
      <c r="H148" s="446"/>
      <c r="I148" s="446"/>
      <c r="J148" s="448"/>
      <c r="K148" s="455">
        <v>0</v>
      </c>
      <c r="L148" s="446"/>
      <c r="M148" s="452">
        <v>0</v>
      </c>
      <c r="N148" s="610">
        <f t="shared" si="7"/>
        <v>0</v>
      </c>
      <c r="O148" s="548"/>
      <c r="P148" s="448"/>
      <c r="R148" s="609" t="str">
        <f>_xlfn.IFNA(VLOOKUP(J148,Checks!$L$4:$L$15,1,FALSE),IF(J148="","",1))</f>
        <v/>
      </c>
    </row>
    <row r="149" spans="1:18">
      <c r="A149" s="624">
        <f t="shared" si="8"/>
        <v>142</v>
      </c>
      <c r="B149" s="624">
        <f t="shared" si="9"/>
        <v>0</v>
      </c>
      <c r="C149" s="448"/>
      <c r="D149" s="448"/>
      <c r="E149" s="458"/>
      <c r="F149" s="446"/>
      <c r="G149" s="446"/>
      <c r="H149" s="446"/>
      <c r="I149" s="446"/>
      <c r="J149" s="448"/>
      <c r="K149" s="455">
        <v>0</v>
      </c>
      <c r="L149" s="446"/>
      <c r="M149" s="452">
        <v>0</v>
      </c>
      <c r="N149" s="610">
        <f t="shared" si="7"/>
        <v>0</v>
      </c>
      <c r="O149" s="548"/>
      <c r="P149" s="448"/>
      <c r="R149" s="609" t="str">
        <f>_xlfn.IFNA(VLOOKUP(J149,Checks!$L$4:$L$15,1,FALSE),IF(J149="","",1))</f>
        <v/>
      </c>
    </row>
    <row r="150" spans="1:18">
      <c r="A150" s="624">
        <f t="shared" si="8"/>
        <v>143</v>
      </c>
      <c r="B150" s="624">
        <f t="shared" si="9"/>
        <v>0</v>
      </c>
      <c r="C150" s="448"/>
      <c r="D150" s="448"/>
      <c r="E150" s="458"/>
      <c r="F150" s="446"/>
      <c r="G150" s="446"/>
      <c r="H150" s="446"/>
      <c r="I150" s="446"/>
      <c r="J150" s="448"/>
      <c r="K150" s="455">
        <v>0</v>
      </c>
      <c r="L150" s="446"/>
      <c r="M150" s="452">
        <v>0</v>
      </c>
      <c r="N150" s="610">
        <f t="shared" si="7"/>
        <v>0</v>
      </c>
      <c r="O150" s="548"/>
      <c r="P150" s="448"/>
      <c r="R150" s="609" t="str">
        <f>_xlfn.IFNA(VLOOKUP(J150,Checks!$L$4:$L$15,1,FALSE),IF(J150="","",1))</f>
        <v/>
      </c>
    </row>
    <row r="151" spans="1:18">
      <c r="A151" s="624">
        <f t="shared" si="8"/>
        <v>144</v>
      </c>
      <c r="B151" s="624">
        <f t="shared" si="9"/>
        <v>0</v>
      </c>
      <c r="C151" s="448"/>
      <c r="D151" s="448"/>
      <c r="E151" s="458"/>
      <c r="F151" s="446"/>
      <c r="G151" s="446"/>
      <c r="H151" s="446"/>
      <c r="I151" s="446"/>
      <c r="J151" s="448"/>
      <c r="K151" s="455">
        <v>0</v>
      </c>
      <c r="L151" s="446"/>
      <c r="M151" s="452">
        <v>0</v>
      </c>
      <c r="N151" s="610">
        <f t="shared" si="7"/>
        <v>0</v>
      </c>
      <c r="O151" s="548"/>
      <c r="P151" s="448"/>
      <c r="R151" s="609" t="str">
        <f>_xlfn.IFNA(VLOOKUP(J151,Checks!$L$4:$L$15,1,FALSE),IF(J151="","",1))</f>
        <v/>
      </c>
    </row>
    <row r="152" spans="1:18">
      <c r="A152" s="624">
        <f t="shared" si="8"/>
        <v>145</v>
      </c>
      <c r="B152" s="624">
        <f t="shared" si="9"/>
        <v>0</v>
      </c>
      <c r="C152" s="448"/>
      <c r="D152" s="448"/>
      <c r="E152" s="458"/>
      <c r="F152" s="446"/>
      <c r="G152" s="446"/>
      <c r="H152" s="446"/>
      <c r="I152" s="446"/>
      <c r="J152" s="448"/>
      <c r="K152" s="455">
        <v>0</v>
      </c>
      <c r="L152" s="446"/>
      <c r="M152" s="452">
        <v>0</v>
      </c>
      <c r="N152" s="610">
        <f t="shared" si="7"/>
        <v>0</v>
      </c>
      <c r="O152" s="548"/>
      <c r="P152" s="448"/>
      <c r="R152" s="609" t="str">
        <f>_xlfn.IFNA(VLOOKUP(J152,Checks!$L$4:$L$15,1,FALSE),IF(J152="","",1))</f>
        <v/>
      </c>
    </row>
    <row r="153" spans="1:18">
      <c r="A153" s="624">
        <f t="shared" si="8"/>
        <v>146</v>
      </c>
      <c r="B153" s="624">
        <f t="shared" si="9"/>
        <v>0</v>
      </c>
      <c r="C153" s="448"/>
      <c r="D153" s="448"/>
      <c r="E153" s="458"/>
      <c r="F153" s="446"/>
      <c r="G153" s="446"/>
      <c r="H153" s="446"/>
      <c r="I153" s="446"/>
      <c r="J153" s="448"/>
      <c r="K153" s="455">
        <v>0</v>
      </c>
      <c r="L153" s="446"/>
      <c r="M153" s="452">
        <v>0</v>
      </c>
      <c r="N153" s="610">
        <f t="shared" si="7"/>
        <v>0</v>
      </c>
      <c r="O153" s="548"/>
      <c r="P153" s="448"/>
      <c r="R153" s="609" t="str">
        <f>_xlfn.IFNA(VLOOKUP(J153,Checks!$L$4:$L$15,1,FALSE),IF(J153="","",1))</f>
        <v/>
      </c>
    </row>
    <row r="154" spans="1:18">
      <c r="A154" s="624">
        <f t="shared" si="8"/>
        <v>147</v>
      </c>
      <c r="B154" s="624">
        <f t="shared" si="9"/>
        <v>0</v>
      </c>
      <c r="C154" s="448"/>
      <c r="D154" s="448"/>
      <c r="E154" s="458"/>
      <c r="F154" s="446"/>
      <c r="G154" s="446"/>
      <c r="H154" s="446"/>
      <c r="I154" s="446"/>
      <c r="J154" s="448"/>
      <c r="K154" s="455">
        <v>0</v>
      </c>
      <c r="L154" s="446"/>
      <c r="M154" s="452">
        <v>0</v>
      </c>
      <c r="N154" s="610">
        <f t="shared" si="7"/>
        <v>0</v>
      </c>
      <c r="O154" s="548"/>
      <c r="P154" s="448"/>
      <c r="R154" s="609" t="str">
        <f>_xlfn.IFNA(VLOOKUP(J154,Checks!$L$4:$L$15,1,FALSE),IF(J154="","",1))</f>
        <v/>
      </c>
    </row>
    <row r="155" spans="1:18">
      <c r="A155" s="624">
        <f t="shared" si="8"/>
        <v>148</v>
      </c>
      <c r="B155" s="624">
        <f t="shared" si="9"/>
        <v>0</v>
      </c>
      <c r="C155" s="448"/>
      <c r="D155" s="448"/>
      <c r="E155" s="458"/>
      <c r="F155" s="446"/>
      <c r="G155" s="446"/>
      <c r="H155" s="446"/>
      <c r="I155" s="446"/>
      <c r="J155" s="448"/>
      <c r="K155" s="455">
        <v>0</v>
      </c>
      <c r="L155" s="446"/>
      <c r="M155" s="452">
        <v>0</v>
      </c>
      <c r="N155" s="610">
        <f t="shared" si="7"/>
        <v>0</v>
      </c>
      <c r="O155" s="548"/>
      <c r="P155" s="448"/>
      <c r="R155" s="609" t="str">
        <f>_xlfn.IFNA(VLOOKUP(J155,Checks!$L$4:$L$15,1,FALSE),IF(J155="","",1))</f>
        <v/>
      </c>
    </row>
    <row r="156" spans="1:18">
      <c r="A156" s="624">
        <f t="shared" si="8"/>
        <v>149</v>
      </c>
      <c r="B156" s="624">
        <f t="shared" si="9"/>
        <v>0</v>
      </c>
      <c r="C156" s="448"/>
      <c r="D156" s="448"/>
      <c r="E156" s="458"/>
      <c r="F156" s="446"/>
      <c r="G156" s="446"/>
      <c r="H156" s="446"/>
      <c r="I156" s="446"/>
      <c r="J156" s="448"/>
      <c r="K156" s="455">
        <v>0</v>
      </c>
      <c r="L156" s="446"/>
      <c r="M156" s="452">
        <v>0</v>
      </c>
      <c r="N156" s="610">
        <f t="shared" si="7"/>
        <v>0</v>
      </c>
      <c r="O156" s="548"/>
      <c r="P156" s="448"/>
      <c r="R156" s="609" t="str">
        <f>_xlfn.IFNA(VLOOKUP(J156,Checks!$L$4:$L$15,1,FALSE),IF(J156="","",1))</f>
        <v/>
      </c>
    </row>
    <row r="157" spans="1:18">
      <c r="A157" s="624">
        <f t="shared" si="8"/>
        <v>150</v>
      </c>
      <c r="B157" s="624">
        <f t="shared" si="9"/>
        <v>0</v>
      </c>
      <c r="C157" s="448"/>
      <c r="D157" s="448"/>
      <c r="E157" s="458"/>
      <c r="F157" s="446"/>
      <c r="G157" s="446"/>
      <c r="H157" s="446"/>
      <c r="I157" s="446"/>
      <c r="J157" s="448"/>
      <c r="K157" s="455">
        <v>0</v>
      </c>
      <c r="L157" s="446"/>
      <c r="M157" s="452">
        <v>0</v>
      </c>
      <c r="N157" s="610">
        <f t="shared" si="7"/>
        <v>0</v>
      </c>
      <c r="O157" s="548"/>
      <c r="P157" s="448"/>
      <c r="R157" s="609" t="str">
        <f>_xlfn.IFNA(VLOOKUP(J157,Checks!$L$4:$L$15,1,FALSE),IF(J157="","",1))</f>
        <v/>
      </c>
    </row>
    <row r="158" spans="1:18">
      <c r="A158" s="624">
        <f t="shared" si="8"/>
        <v>151</v>
      </c>
      <c r="B158" s="624">
        <f t="shared" si="9"/>
        <v>0</v>
      </c>
      <c r="C158" s="448"/>
      <c r="D158" s="448"/>
      <c r="E158" s="458"/>
      <c r="F158" s="446"/>
      <c r="G158" s="446"/>
      <c r="H158" s="446"/>
      <c r="I158" s="446"/>
      <c r="J158" s="448"/>
      <c r="K158" s="455">
        <v>0</v>
      </c>
      <c r="L158" s="446"/>
      <c r="M158" s="452">
        <v>0</v>
      </c>
      <c r="N158" s="610">
        <f t="shared" si="7"/>
        <v>0</v>
      </c>
      <c r="O158" s="548"/>
      <c r="P158" s="448"/>
      <c r="R158" s="609" t="str">
        <f>_xlfn.IFNA(VLOOKUP(J158,Checks!$L$4:$L$15,1,FALSE),IF(J158="","",1))</f>
        <v/>
      </c>
    </row>
    <row r="159" spans="1:18">
      <c r="A159" s="624">
        <f t="shared" si="8"/>
        <v>152</v>
      </c>
      <c r="B159" s="624">
        <f t="shared" si="9"/>
        <v>0</v>
      </c>
      <c r="C159" s="448"/>
      <c r="D159" s="448"/>
      <c r="E159" s="458"/>
      <c r="F159" s="446"/>
      <c r="G159" s="446"/>
      <c r="H159" s="446"/>
      <c r="I159" s="446"/>
      <c r="J159" s="448"/>
      <c r="K159" s="455">
        <v>0</v>
      </c>
      <c r="L159" s="446"/>
      <c r="M159" s="452">
        <v>0</v>
      </c>
      <c r="N159" s="610">
        <f t="shared" si="7"/>
        <v>0</v>
      </c>
      <c r="O159" s="548"/>
      <c r="P159" s="448"/>
      <c r="R159" s="609" t="str">
        <f>_xlfn.IFNA(VLOOKUP(J159,Checks!$L$4:$L$15,1,FALSE),IF(J159="","",1))</f>
        <v/>
      </c>
    </row>
    <row r="160" spans="1:18">
      <c r="A160" s="624">
        <f t="shared" si="8"/>
        <v>153</v>
      </c>
      <c r="B160" s="624">
        <f t="shared" si="9"/>
        <v>0</v>
      </c>
      <c r="C160" s="448"/>
      <c r="D160" s="448"/>
      <c r="E160" s="458"/>
      <c r="F160" s="446"/>
      <c r="G160" s="446"/>
      <c r="H160" s="446"/>
      <c r="I160" s="446"/>
      <c r="J160" s="448"/>
      <c r="K160" s="455">
        <v>0</v>
      </c>
      <c r="L160" s="446"/>
      <c r="M160" s="452">
        <v>0</v>
      </c>
      <c r="N160" s="610">
        <f t="shared" si="7"/>
        <v>0</v>
      </c>
      <c r="O160" s="548"/>
      <c r="P160" s="448"/>
      <c r="R160" s="609" t="str">
        <f>_xlfn.IFNA(VLOOKUP(J160,Checks!$L$4:$L$15,1,FALSE),IF(J160="","",1))</f>
        <v/>
      </c>
    </row>
    <row r="161" spans="1:18">
      <c r="A161" s="624">
        <f t="shared" si="8"/>
        <v>154</v>
      </c>
      <c r="B161" s="624">
        <f t="shared" si="9"/>
        <v>0</v>
      </c>
      <c r="C161" s="448"/>
      <c r="D161" s="448"/>
      <c r="E161" s="458"/>
      <c r="F161" s="446"/>
      <c r="G161" s="446"/>
      <c r="H161" s="446"/>
      <c r="I161" s="446"/>
      <c r="J161" s="448"/>
      <c r="K161" s="455">
        <v>0</v>
      </c>
      <c r="L161" s="446"/>
      <c r="M161" s="452">
        <v>0</v>
      </c>
      <c r="N161" s="610">
        <f t="shared" si="7"/>
        <v>0</v>
      </c>
      <c r="O161" s="548"/>
      <c r="P161" s="448"/>
      <c r="R161" s="609" t="str">
        <f>_xlfn.IFNA(VLOOKUP(J161,Checks!$L$4:$L$15,1,FALSE),IF(J161="","",1))</f>
        <v/>
      </c>
    </row>
    <row r="162" spans="1:18">
      <c r="A162" s="624">
        <f t="shared" si="8"/>
        <v>155</v>
      </c>
      <c r="B162" s="624">
        <f t="shared" si="9"/>
        <v>0</v>
      </c>
      <c r="C162" s="448"/>
      <c r="D162" s="448"/>
      <c r="E162" s="458"/>
      <c r="F162" s="446"/>
      <c r="G162" s="446"/>
      <c r="H162" s="446"/>
      <c r="I162" s="446"/>
      <c r="J162" s="448"/>
      <c r="K162" s="455">
        <v>0</v>
      </c>
      <c r="L162" s="446"/>
      <c r="M162" s="452">
        <v>0</v>
      </c>
      <c r="N162" s="610">
        <f t="shared" si="7"/>
        <v>0</v>
      </c>
      <c r="O162" s="548"/>
      <c r="P162" s="448"/>
      <c r="R162" s="609" t="str">
        <f>_xlfn.IFNA(VLOOKUP(J162,Checks!$L$4:$L$15,1,FALSE),IF(J162="","",1))</f>
        <v/>
      </c>
    </row>
    <row r="163" spans="1:18">
      <c r="A163" s="624">
        <f t="shared" si="8"/>
        <v>156</v>
      </c>
      <c r="B163" s="624">
        <f t="shared" si="9"/>
        <v>0</v>
      </c>
      <c r="C163" s="448"/>
      <c r="D163" s="448"/>
      <c r="E163" s="458"/>
      <c r="F163" s="446"/>
      <c r="G163" s="446"/>
      <c r="H163" s="446"/>
      <c r="I163" s="446"/>
      <c r="J163" s="448"/>
      <c r="K163" s="455">
        <v>0</v>
      </c>
      <c r="L163" s="446"/>
      <c r="M163" s="452">
        <v>0</v>
      </c>
      <c r="N163" s="610">
        <f t="shared" si="7"/>
        <v>0</v>
      </c>
      <c r="O163" s="548"/>
      <c r="P163" s="448"/>
      <c r="R163" s="609" t="str">
        <f>_xlfn.IFNA(VLOOKUP(J163,Checks!$L$4:$L$15,1,FALSE),IF(J163="","",1))</f>
        <v/>
      </c>
    </row>
    <row r="164" spans="1:18">
      <c r="A164" s="624">
        <f t="shared" si="8"/>
        <v>157</v>
      </c>
      <c r="B164" s="624">
        <f t="shared" si="9"/>
        <v>0</v>
      </c>
      <c r="C164" s="448"/>
      <c r="D164" s="448"/>
      <c r="E164" s="458"/>
      <c r="F164" s="446"/>
      <c r="G164" s="446"/>
      <c r="H164" s="446"/>
      <c r="I164" s="446"/>
      <c r="J164" s="448"/>
      <c r="K164" s="455">
        <v>0</v>
      </c>
      <c r="L164" s="446"/>
      <c r="M164" s="452">
        <v>0</v>
      </c>
      <c r="N164" s="610">
        <f t="shared" si="7"/>
        <v>0</v>
      </c>
      <c r="O164" s="548"/>
      <c r="P164" s="448"/>
      <c r="R164" s="609" t="str">
        <f>_xlfn.IFNA(VLOOKUP(J164,Checks!$L$4:$L$15,1,FALSE),IF(J164="","",1))</f>
        <v/>
      </c>
    </row>
    <row r="165" spans="1:18">
      <c r="A165" s="624">
        <f t="shared" si="8"/>
        <v>158</v>
      </c>
      <c r="B165" s="624">
        <f t="shared" si="9"/>
        <v>0</v>
      </c>
      <c r="C165" s="448"/>
      <c r="D165" s="448"/>
      <c r="E165" s="458"/>
      <c r="F165" s="446"/>
      <c r="G165" s="446"/>
      <c r="H165" s="446"/>
      <c r="I165" s="446"/>
      <c r="J165" s="448"/>
      <c r="K165" s="455">
        <v>0</v>
      </c>
      <c r="L165" s="446"/>
      <c r="M165" s="452">
        <v>0</v>
      </c>
      <c r="N165" s="610">
        <f t="shared" si="7"/>
        <v>0</v>
      </c>
      <c r="O165" s="548"/>
      <c r="P165" s="448"/>
      <c r="R165" s="609" t="str">
        <f>_xlfn.IFNA(VLOOKUP(J165,Checks!$L$4:$L$15,1,FALSE),IF(J165="","",1))</f>
        <v/>
      </c>
    </row>
    <row r="166" spans="1:18">
      <c r="A166" s="624">
        <f t="shared" si="8"/>
        <v>159</v>
      </c>
      <c r="B166" s="624">
        <f t="shared" si="9"/>
        <v>0</v>
      </c>
      <c r="C166" s="448"/>
      <c r="D166" s="448"/>
      <c r="E166" s="458"/>
      <c r="F166" s="446"/>
      <c r="G166" s="446"/>
      <c r="H166" s="446"/>
      <c r="I166" s="446"/>
      <c r="J166" s="448"/>
      <c r="K166" s="455">
        <v>0</v>
      </c>
      <c r="L166" s="446"/>
      <c r="M166" s="452">
        <v>0</v>
      </c>
      <c r="N166" s="610">
        <f t="shared" ref="N166:N229" si="10">K166*M166</f>
        <v>0</v>
      </c>
      <c r="O166" s="548"/>
      <c r="P166" s="448"/>
      <c r="R166" s="609" t="str">
        <f>_xlfn.IFNA(VLOOKUP(J166,Checks!$L$4:$L$15,1,FALSE),IF(J166="","",1))</f>
        <v/>
      </c>
    </row>
    <row r="167" spans="1:18">
      <c r="A167" s="624">
        <f t="shared" si="8"/>
        <v>160</v>
      </c>
      <c r="B167" s="624">
        <f t="shared" si="9"/>
        <v>0</v>
      </c>
      <c r="C167" s="448"/>
      <c r="D167" s="448"/>
      <c r="E167" s="458"/>
      <c r="F167" s="446"/>
      <c r="G167" s="446"/>
      <c r="H167" s="446"/>
      <c r="I167" s="446"/>
      <c r="J167" s="448"/>
      <c r="K167" s="455">
        <v>0</v>
      </c>
      <c r="L167" s="446"/>
      <c r="M167" s="452">
        <v>0</v>
      </c>
      <c r="N167" s="610">
        <f t="shared" si="10"/>
        <v>0</v>
      </c>
      <c r="O167" s="548"/>
      <c r="P167" s="448"/>
      <c r="R167" s="609" t="str">
        <f>_xlfn.IFNA(VLOOKUP(J167,Checks!$L$4:$L$15,1,FALSE),IF(J167="","",1))</f>
        <v/>
      </c>
    </row>
    <row r="168" spans="1:18">
      <c r="A168" s="624">
        <f t="shared" si="8"/>
        <v>161</v>
      </c>
      <c r="B168" s="624">
        <f t="shared" si="9"/>
        <v>0</v>
      </c>
      <c r="C168" s="448"/>
      <c r="D168" s="448"/>
      <c r="E168" s="458"/>
      <c r="F168" s="446"/>
      <c r="G168" s="446"/>
      <c r="H168" s="446"/>
      <c r="I168" s="446"/>
      <c r="J168" s="448"/>
      <c r="K168" s="455">
        <v>0</v>
      </c>
      <c r="L168" s="446"/>
      <c r="M168" s="452">
        <v>0</v>
      </c>
      <c r="N168" s="610">
        <f t="shared" si="10"/>
        <v>0</v>
      </c>
      <c r="O168" s="548"/>
      <c r="P168" s="448"/>
      <c r="R168" s="609" t="str">
        <f>_xlfn.IFNA(VLOOKUP(J168,Checks!$L$4:$L$15,1,FALSE),IF(J168="","",1))</f>
        <v/>
      </c>
    </row>
    <row r="169" spans="1:18">
      <c r="A169" s="624">
        <f t="shared" si="8"/>
        <v>162</v>
      </c>
      <c r="B169" s="624">
        <f t="shared" si="9"/>
        <v>0</v>
      </c>
      <c r="C169" s="448"/>
      <c r="D169" s="448"/>
      <c r="E169" s="458"/>
      <c r="F169" s="446"/>
      <c r="G169" s="446"/>
      <c r="H169" s="446"/>
      <c r="I169" s="446"/>
      <c r="J169" s="448"/>
      <c r="K169" s="455">
        <v>0</v>
      </c>
      <c r="L169" s="446"/>
      <c r="M169" s="452">
        <v>0</v>
      </c>
      <c r="N169" s="610">
        <f t="shared" si="10"/>
        <v>0</v>
      </c>
      <c r="O169" s="548"/>
      <c r="P169" s="448"/>
      <c r="R169" s="609" t="str">
        <f>_xlfn.IFNA(VLOOKUP(J169,Checks!$L$4:$L$15,1,FALSE),IF(J169="","",1))</f>
        <v/>
      </c>
    </row>
    <row r="170" spans="1:18">
      <c r="A170" s="624">
        <f t="shared" si="8"/>
        <v>163</v>
      </c>
      <c r="B170" s="624">
        <f t="shared" si="9"/>
        <v>0</v>
      </c>
      <c r="C170" s="448"/>
      <c r="D170" s="448"/>
      <c r="E170" s="458"/>
      <c r="F170" s="446"/>
      <c r="G170" s="446"/>
      <c r="H170" s="446"/>
      <c r="I170" s="446"/>
      <c r="J170" s="448"/>
      <c r="K170" s="455">
        <v>0</v>
      </c>
      <c r="L170" s="446"/>
      <c r="M170" s="452">
        <v>0</v>
      </c>
      <c r="N170" s="610">
        <f t="shared" si="10"/>
        <v>0</v>
      </c>
      <c r="O170" s="548"/>
      <c r="P170" s="448"/>
      <c r="R170" s="609" t="str">
        <f>_xlfn.IFNA(VLOOKUP(J170,Checks!$L$4:$L$15,1,FALSE),IF(J170="","",1))</f>
        <v/>
      </c>
    </row>
    <row r="171" spans="1:18">
      <c r="A171" s="624">
        <f t="shared" si="8"/>
        <v>164</v>
      </c>
      <c r="B171" s="624">
        <f t="shared" si="9"/>
        <v>0</v>
      </c>
      <c r="C171" s="448"/>
      <c r="D171" s="448"/>
      <c r="E171" s="458"/>
      <c r="F171" s="446"/>
      <c r="G171" s="446"/>
      <c r="H171" s="446"/>
      <c r="I171" s="446"/>
      <c r="J171" s="448"/>
      <c r="K171" s="455">
        <v>0</v>
      </c>
      <c r="L171" s="446"/>
      <c r="M171" s="452">
        <v>0</v>
      </c>
      <c r="N171" s="610">
        <f t="shared" si="10"/>
        <v>0</v>
      </c>
      <c r="O171" s="548"/>
      <c r="P171" s="448"/>
      <c r="R171" s="609" t="str">
        <f>_xlfn.IFNA(VLOOKUP(J171,Checks!$L$4:$L$15,1,FALSE),IF(J171="","",1))</f>
        <v/>
      </c>
    </row>
    <row r="172" spans="1:18">
      <c r="A172" s="624">
        <f t="shared" si="8"/>
        <v>165</v>
      </c>
      <c r="B172" s="624">
        <f t="shared" si="9"/>
        <v>0</v>
      </c>
      <c r="C172" s="448"/>
      <c r="D172" s="448"/>
      <c r="E172" s="458"/>
      <c r="F172" s="446"/>
      <c r="G172" s="446"/>
      <c r="H172" s="446"/>
      <c r="I172" s="446"/>
      <c r="J172" s="448"/>
      <c r="K172" s="455">
        <v>0</v>
      </c>
      <c r="L172" s="446"/>
      <c r="M172" s="452">
        <v>0</v>
      </c>
      <c r="N172" s="610">
        <f t="shared" si="10"/>
        <v>0</v>
      </c>
      <c r="O172" s="548"/>
      <c r="P172" s="448"/>
      <c r="R172" s="609" t="str">
        <f>_xlfn.IFNA(VLOOKUP(J172,Checks!$L$4:$L$15,1,FALSE),IF(J172="","",1))</f>
        <v/>
      </c>
    </row>
    <row r="173" spans="1:18">
      <c r="A173" s="624">
        <f t="shared" si="8"/>
        <v>166</v>
      </c>
      <c r="B173" s="624">
        <f t="shared" si="9"/>
        <v>0</v>
      </c>
      <c r="C173" s="448"/>
      <c r="D173" s="448"/>
      <c r="E173" s="458"/>
      <c r="F173" s="446"/>
      <c r="G173" s="446"/>
      <c r="H173" s="446"/>
      <c r="I173" s="446"/>
      <c r="J173" s="448"/>
      <c r="K173" s="455">
        <v>0</v>
      </c>
      <c r="L173" s="446"/>
      <c r="M173" s="452">
        <v>0</v>
      </c>
      <c r="N173" s="610">
        <f t="shared" si="10"/>
        <v>0</v>
      </c>
      <c r="O173" s="548"/>
      <c r="P173" s="448"/>
      <c r="R173" s="609" t="str">
        <f>_xlfn.IFNA(VLOOKUP(J173,Checks!$L$4:$L$15,1,FALSE),IF(J173="","",1))</f>
        <v/>
      </c>
    </row>
    <row r="174" spans="1:18">
      <c r="A174" s="624">
        <f t="shared" si="8"/>
        <v>167</v>
      </c>
      <c r="B174" s="624">
        <f t="shared" si="9"/>
        <v>0</v>
      </c>
      <c r="C174" s="448"/>
      <c r="D174" s="448"/>
      <c r="E174" s="458"/>
      <c r="F174" s="446"/>
      <c r="G174" s="446"/>
      <c r="H174" s="446"/>
      <c r="I174" s="446"/>
      <c r="J174" s="448"/>
      <c r="K174" s="455">
        <v>0</v>
      </c>
      <c r="L174" s="446"/>
      <c r="M174" s="452">
        <v>0</v>
      </c>
      <c r="N174" s="610">
        <f t="shared" si="10"/>
        <v>0</v>
      </c>
      <c r="O174" s="548"/>
      <c r="P174" s="448"/>
      <c r="R174" s="609" t="str">
        <f>_xlfn.IFNA(VLOOKUP(J174,Checks!$L$4:$L$15,1,FALSE),IF(J174="","",1))</f>
        <v/>
      </c>
    </row>
    <row r="175" spans="1:18">
      <c r="A175" s="624">
        <f t="shared" si="8"/>
        <v>168</v>
      </c>
      <c r="B175" s="624">
        <f t="shared" si="9"/>
        <v>0</v>
      </c>
      <c r="C175" s="448"/>
      <c r="D175" s="448"/>
      <c r="E175" s="458"/>
      <c r="F175" s="446"/>
      <c r="G175" s="446"/>
      <c r="H175" s="446"/>
      <c r="I175" s="446"/>
      <c r="J175" s="448"/>
      <c r="K175" s="455">
        <v>0</v>
      </c>
      <c r="L175" s="446"/>
      <c r="M175" s="452">
        <v>0</v>
      </c>
      <c r="N175" s="610">
        <f t="shared" si="10"/>
        <v>0</v>
      </c>
      <c r="O175" s="548"/>
      <c r="P175" s="448"/>
      <c r="R175" s="609" t="str">
        <f>_xlfn.IFNA(VLOOKUP(J175,Checks!$L$4:$L$15,1,FALSE),IF(J175="","",1))</f>
        <v/>
      </c>
    </row>
    <row r="176" spans="1:18">
      <c r="A176" s="624">
        <f t="shared" si="8"/>
        <v>169</v>
      </c>
      <c r="B176" s="624">
        <f t="shared" si="9"/>
        <v>0</v>
      </c>
      <c r="C176" s="448"/>
      <c r="D176" s="448"/>
      <c r="E176" s="458"/>
      <c r="F176" s="446"/>
      <c r="G176" s="446"/>
      <c r="H176" s="446"/>
      <c r="I176" s="446"/>
      <c r="J176" s="448"/>
      <c r="K176" s="455">
        <v>0</v>
      </c>
      <c r="L176" s="446"/>
      <c r="M176" s="452">
        <v>0</v>
      </c>
      <c r="N176" s="610">
        <f t="shared" si="10"/>
        <v>0</v>
      </c>
      <c r="O176" s="548"/>
      <c r="P176" s="448"/>
      <c r="R176" s="609" t="str">
        <f>_xlfn.IFNA(VLOOKUP(J176,Checks!$L$4:$L$15,1,FALSE),IF(J176="","",1))</f>
        <v/>
      </c>
    </row>
    <row r="177" spans="1:18">
      <c r="A177" s="624">
        <f t="shared" si="8"/>
        <v>170</v>
      </c>
      <c r="B177" s="624">
        <f t="shared" si="9"/>
        <v>0</v>
      </c>
      <c r="C177" s="448"/>
      <c r="D177" s="448"/>
      <c r="E177" s="458"/>
      <c r="F177" s="446"/>
      <c r="G177" s="446"/>
      <c r="H177" s="446"/>
      <c r="I177" s="446"/>
      <c r="J177" s="448"/>
      <c r="K177" s="455">
        <v>0</v>
      </c>
      <c r="L177" s="446"/>
      <c r="M177" s="452">
        <v>0</v>
      </c>
      <c r="N177" s="610">
        <f t="shared" si="10"/>
        <v>0</v>
      </c>
      <c r="O177" s="548"/>
      <c r="P177" s="448"/>
      <c r="R177" s="609" t="str">
        <f>_xlfn.IFNA(VLOOKUP(J177,Checks!$L$4:$L$15,1,FALSE),IF(J177="","",1))</f>
        <v/>
      </c>
    </row>
    <row r="178" spans="1:18">
      <c r="A178" s="624">
        <f t="shared" si="8"/>
        <v>171</v>
      </c>
      <c r="B178" s="624">
        <f t="shared" si="9"/>
        <v>0</v>
      </c>
      <c r="C178" s="448"/>
      <c r="D178" s="448"/>
      <c r="E178" s="458"/>
      <c r="F178" s="446"/>
      <c r="G178" s="446"/>
      <c r="H178" s="446"/>
      <c r="I178" s="446"/>
      <c r="J178" s="448"/>
      <c r="K178" s="455">
        <v>0</v>
      </c>
      <c r="L178" s="446"/>
      <c r="M178" s="452">
        <v>0</v>
      </c>
      <c r="N178" s="610">
        <f t="shared" si="10"/>
        <v>0</v>
      </c>
      <c r="O178" s="548"/>
      <c r="P178" s="448"/>
      <c r="R178" s="609" t="str">
        <f>_xlfn.IFNA(VLOOKUP(J178,Checks!$L$4:$L$15,1,FALSE),IF(J178="","",1))</f>
        <v/>
      </c>
    </row>
    <row r="179" spans="1:18">
      <c r="A179" s="624">
        <f t="shared" si="8"/>
        <v>172</v>
      </c>
      <c r="B179" s="624">
        <f t="shared" si="9"/>
        <v>0</v>
      </c>
      <c r="C179" s="448"/>
      <c r="D179" s="448"/>
      <c r="E179" s="458"/>
      <c r="F179" s="446"/>
      <c r="G179" s="446"/>
      <c r="H179" s="446"/>
      <c r="I179" s="446"/>
      <c r="J179" s="448"/>
      <c r="K179" s="455">
        <v>0</v>
      </c>
      <c r="L179" s="446"/>
      <c r="M179" s="452">
        <v>0</v>
      </c>
      <c r="N179" s="610">
        <f t="shared" si="10"/>
        <v>0</v>
      </c>
      <c r="O179" s="548"/>
      <c r="P179" s="448"/>
      <c r="R179" s="609" t="str">
        <f>_xlfn.IFNA(VLOOKUP(J179,Checks!$L$4:$L$15,1,FALSE),IF(J179="","",1))</f>
        <v/>
      </c>
    </row>
    <row r="180" spans="1:18">
      <c r="A180" s="624">
        <f t="shared" si="8"/>
        <v>173</v>
      </c>
      <c r="B180" s="624">
        <f t="shared" si="9"/>
        <v>0</v>
      </c>
      <c r="C180" s="448"/>
      <c r="D180" s="448"/>
      <c r="E180" s="458"/>
      <c r="F180" s="446"/>
      <c r="G180" s="446"/>
      <c r="H180" s="446"/>
      <c r="I180" s="446"/>
      <c r="J180" s="448"/>
      <c r="K180" s="455">
        <v>0</v>
      </c>
      <c r="L180" s="446"/>
      <c r="M180" s="452">
        <v>0</v>
      </c>
      <c r="N180" s="610">
        <f t="shared" si="10"/>
        <v>0</v>
      </c>
      <c r="O180" s="548"/>
      <c r="P180" s="448"/>
      <c r="R180" s="609" t="str">
        <f>_xlfn.IFNA(VLOOKUP(J180,Checks!$L$4:$L$15,1,FALSE),IF(J180="","",1))</f>
        <v/>
      </c>
    </row>
    <row r="181" spans="1:18">
      <c r="A181" s="624">
        <f t="shared" si="8"/>
        <v>174</v>
      </c>
      <c r="B181" s="624">
        <f t="shared" si="9"/>
        <v>0</v>
      </c>
      <c r="C181" s="448"/>
      <c r="D181" s="448"/>
      <c r="E181" s="458"/>
      <c r="F181" s="446"/>
      <c r="G181" s="446"/>
      <c r="H181" s="446"/>
      <c r="I181" s="446"/>
      <c r="J181" s="448"/>
      <c r="K181" s="455">
        <v>0</v>
      </c>
      <c r="L181" s="446"/>
      <c r="M181" s="452">
        <v>0</v>
      </c>
      <c r="N181" s="610">
        <f t="shared" si="10"/>
        <v>0</v>
      </c>
      <c r="O181" s="548"/>
      <c r="P181" s="448"/>
      <c r="R181" s="609" t="str">
        <f>_xlfn.IFNA(VLOOKUP(J181,Checks!$L$4:$L$15,1,FALSE),IF(J181="","",1))</f>
        <v/>
      </c>
    </row>
    <row r="182" spans="1:18">
      <c r="A182" s="624">
        <f t="shared" si="8"/>
        <v>175</v>
      </c>
      <c r="B182" s="624">
        <f t="shared" si="9"/>
        <v>0</v>
      </c>
      <c r="C182" s="448"/>
      <c r="D182" s="448"/>
      <c r="E182" s="458"/>
      <c r="F182" s="446"/>
      <c r="G182" s="446"/>
      <c r="H182" s="446"/>
      <c r="I182" s="446"/>
      <c r="J182" s="448"/>
      <c r="K182" s="455">
        <v>0</v>
      </c>
      <c r="L182" s="446"/>
      <c r="M182" s="452">
        <v>0</v>
      </c>
      <c r="N182" s="610">
        <f t="shared" si="10"/>
        <v>0</v>
      </c>
      <c r="O182" s="548"/>
      <c r="P182" s="448"/>
      <c r="R182" s="609" t="str">
        <f>_xlfn.IFNA(VLOOKUP(J182,Checks!$L$4:$L$15,1,FALSE),IF(J182="","",1))</f>
        <v/>
      </c>
    </row>
    <row r="183" spans="1:18">
      <c r="A183" s="624">
        <f t="shared" si="8"/>
        <v>176</v>
      </c>
      <c r="B183" s="624">
        <f t="shared" si="9"/>
        <v>0</v>
      </c>
      <c r="C183" s="448"/>
      <c r="D183" s="448"/>
      <c r="E183" s="458"/>
      <c r="F183" s="446"/>
      <c r="G183" s="446"/>
      <c r="H183" s="446"/>
      <c r="I183" s="446"/>
      <c r="J183" s="448"/>
      <c r="K183" s="455">
        <v>0</v>
      </c>
      <c r="L183" s="446"/>
      <c r="M183" s="452">
        <v>0</v>
      </c>
      <c r="N183" s="610">
        <f t="shared" si="10"/>
        <v>0</v>
      </c>
      <c r="O183" s="548"/>
      <c r="P183" s="448"/>
      <c r="R183" s="609" t="str">
        <f>_xlfn.IFNA(VLOOKUP(J183,Checks!$L$4:$L$15,1,FALSE),IF(J183="","",1))</f>
        <v/>
      </c>
    </row>
    <row r="184" spans="1:18">
      <c r="A184" s="624">
        <f t="shared" si="8"/>
        <v>177</v>
      </c>
      <c r="B184" s="624">
        <f t="shared" si="9"/>
        <v>0</v>
      </c>
      <c r="C184" s="448"/>
      <c r="D184" s="448"/>
      <c r="E184" s="458"/>
      <c r="F184" s="446"/>
      <c r="G184" s="446"/>
      <c r="H184" s="446"/>
      <c r="I184" s="446"/>
      <c r="J184" s="448"/>
      <c r="K184" s="455">
        <v>0</v>
      </c>
      <c r="L184" s="446"/>
      <c r="M184" s="452">
        <v>0</v>
      </c>
      <c r="N184" s="610">
        <f t="shared" si="10"/>
        <v>0</v>
      </c>
      <c r="O184" s="548"/>
      <c r="P184" s="448"/>
      <c r="R184" s="609" t="str">
        <f>_xlfn.IFNA(VLOOKUP(J184,Checks!$L$4:$L$15,1,FALSE),IF(J184="","",1))</f>
        <v/>
      </c>
    </row>
    <row r="185" spans="1:18">
      <c r="A185" s="624">
        <f t="shared" si="8"/>
        <v>178</v>
      </c>
      <c r="B185" s="624">
        <f t="shared" si="9"/>
        <v>0</v>
      </c>
      <c r="C185" s="448"/>
      <c r="D185" s="448"/>
      <c r="E185" s="458"/>
      <c r="F185" s="446"/>
      <c r="G185" s="446"/>
      <c r="H185" s="446"/>
      <c r="I185" s="446"/>
      <c r="J185" s="448"/>
      <c r="K185" s="455">
        <v>0</v>
      </c>
      <c r="L185" s="446"/>
      <c r="M185" s="452">
        <v>0</v>
      </c>
      <c r="N185" s="610">
        <f t="shared" si="10"/>
        <v>0</v>
      </c>
      <c r="O185" s="548"/>
      <c r="P185" s="448"/>
      <c r="R185" s="609" t="str">
        <f>_xlfn.IFNA(VLOOKUP(J185,Checks!$L$4:$L$15,1,FALSE),IF(J185="","",1))</f>
        <v/>
      </c>
    </row>
    <row r="186" spans="1:18">
      <c r="A186" s="624">
        <f t="shared" si="8"/>
        <v>179</v>
      </c>
      <c r="B186" s="624">
        <f t="shared" si="9"/>
        <v>0</v>
      </c>
      <c r="C186" s="448"/>
      <c r="D186" s="448"/>
      <c r="E186" s="458"/>
      <c r="F186" s="446"/>
      <c r="G186" s="446"/>
      <c r="H186" s="446"/>
      <c r="I186" s="446"/>
      <c r="J186" s="448"/>
      <c r="K186" s="455">
        <v>0</v>
      </c>
      <c r="L186" s="446"/>
      <c r="M186" s="452">
        <v>0</v>
      </c>
      <c r="N186" s="610">
        <f t="shared" si="10"/>
        <v>0</v>
      </c>
      <c r="O186" s="548"/>
      <c r="P186" s="448"/>
      <c r="R186" s="609" t="str">
        <f>_xlfn.IFNA(VLOOKUP(J186,Checks!$L$4:$L$15,1,FALSE),IF(J186="","",1))</f>
        <v/>
      </c>
    </row>
    <row r="187" spans="1:18">
      <c r="A187" s="624">
        <f t="shared" si="8"/>
        <v>180</v>
      </c>
      <c r="B187" s="624">
        <f t="shared" si="9"/>
        <v>0</v>
      </c>
      <c r="C187" s="448"/>
      <c r="D187" s="448"/>
      <c r="E187" s="458"/>
      <c r="F187" s="446"/>
      <c r="G187" s="446"/>
      <c r="H187" s="446"/>
      <c r="I187" s="446"/>
      <c r="J187" s="448"/>
      <c r="K187" s="455">
        <v>0</v>
      </c>
      <c r="L187" s="446"/>
      <c r="M187" s="452">
        <v>0</v>
      </c>
      <c r="N187" s="610">
        <f t="shared" si="10"/>
        <v>0</v>
      </c>
      <c r="O187" s="548"/>
      <c r="P187" s="448"/>
      <c r="R187" s="609" t="str">
        <f>_xlfn.IFNA(VLOOKUP(J187,Checks!$L$4:$L$15,1,FALSE),IF(J187="","",1))</f>
        <v/>
      </c>
    </row>
    <row r="188" spans="1:18">
      <c r="A188" s="624">
        <f t="shared" si="8"/>
        <v>181</v>
      </c>
      <c r="B188" s="624">
        <f t="shared" si="9"/>
        <v>0</v>
      </c>
      <c r="C188" s="448"/>
      <c r="D188" s="448"/>
      <c r="E188" s="458"/>
      <c r="F188" s="446"/>
      <c r="G188" s="446"/>
      <c r="H188" s="446"/>
      <c r="I188" s="446"/>
      <c r="J188" s="448"/>
      <c r="K188" s="455">
        <v>0</v>
      </c>
      <c r="L188" s="446"/>
      <c r="M188" s="452">
        <v>0</v>
      </c>
      <c r="N188" s="610">
        <f t="shared" si="10"/>
        <v>0</v>
      </c>
      <c r="O188" s="548"/>
      <c r="P188" s="448"/>
      <c r="R188" s="609" t="str">
        <f>_xlfn.IFNA(VLOOKUP(J188,Checks!$L$4:$L$15,1,FALSE),IF(J188="","",1))</f>
        <v/>
      </c>
    </row>
    <row r="189" spans="1:18">
      <c r="A189" s="624">
        <f t="shared" si="8"/>
        <v>182</v>
      </c>
      <c r="B189" s="624">
        <f t="shared" si="9"/>
        <v>0</v>
      </c>
      <c r="C189" s="448"/>
      <c r="D189" s="448"/>
      <c r="E189" s="458"/>
      <c r="F189" s="446"/>
      <c r="G189" s="446"/>
      <c r="H189" s="446"/>
      <c r="I189" s="446"/>
      <c r="J189" s="448"/>
      <c r="K189" s="455">
        <v>0</v>
      </c>
      <c r="L189" s="446"/>
      <c r="M189" s="452">
        <v>0</v>
      </c>
      <c r="N189" s="610">
        <f t="shared" si="10"/>
        <v>0</v>
      </c>
      <c r="O189" s="548"/>
      <c r="P189" s="448"/>
      <c r="R189" s="609" t="str">
        <f>_xlfn.IFNA(VLOOKUP(J189,Checks!$L$4:$L$15,1,FALSE),IF(J189="","",1))</f>
        <v/>
      </c>
    </row>
    <row r="190" spans="1:18">
      <c r="A190" s="624">
        <f t="shared" si="8"/>
        <v>183</v>
      </c>
      <c r="B190" s="624">
        <f t="shared" si="9"/>
        <v>0</v>
      </c>
      <c r="C190" s="448"/>
      <c r="D190" s="448"/>
      <c r="E190" s="458"/>
      <c r="F190" s="446"/>
      <c r="G190" s="446"/>
      <c r="H190" s="446"/>
      <c r="I190" s="446"/>
      <c r="J190" s="448"/>
      <c r="K190" s="455">
        <v>0</v>
      </c>
      <c r="L190" s="446"/>
      <c r="M190" s="452">
        <v>0</v>
      </c>
      <c r="N190" s="610">
        <f t="shared" si="10"/>
        <v>0</v>
      </c>
      <c r="O190" s="548"/>
      <c r="P190" s="448"/>
      <c r="R190" s="609" t="str">
        <f>_xlfn.IFNA(VLOOKUP(J190,Checks!$L$4:$L$15,1,FALSE),IF(J190="","",1))</f>
        <v/>
      </c>
    </row>
    <row r="191" spans="1:18">
      <c r="A191" s="624">
        <f t="shared" si="8"/>
        <v>184</v>
      </c>
      <c r="B191" s="624">
        <f t="shared" si="9"/>
        <v>0</v>
      </c>
      <c r="C191" s="448"/>
      <c r="D191" s="448"/>
      <c r="E191" s="458"/>
      <c r="F191" s="446"/>
      <c r="G191" s="446"/>
      <c r="H191" s="446"/>
      <c r="I191" s="446"/>
      <c r="J191" s="448"/>
      <c r="K191" s="455">
        <v>0</v>
      </c>
      <c r="L191" s="446"/>
      <c r="M191" s="452">
        <v>0</v>
      </c>
      <c r="N191" s="610">
        <f t="shared" si="10"/>
        <v>0</v>
      </c>
      <c r="O191" s="548"/>
      <c r="P191" s="448"/>
      <c r="R191" s="609" t="str">
        <f>_xlfn.IFNA(VLOOKUP(J191,Checks!$L$4:$L$15,1,FALSE),IF(J191="","",1))</f>
        <v/>
      </c>
    </row>
    <row r="192" spans="1:18">
      <c r="A192" s="624">
        <f t="shared" si="8"/>
        <v>185</v>
      </c>
      <c r="B192" s="624">
        <f t="shared" si="9"/>
        <v>0</v>
      </c>
      <c r="C192" s="448"/>
      <c r="D192" s="448"/>
      <c r="E192" s="458"/>
      <c r="F192" s="446"/>
      <c r="G192" s="446"/>
      <c r="H192" s="446"/>
      <c r="I192" s="446"/>
      <c r="J192" s="448"/>
      <c r="K192" s="455">
        <v>0</v>
      </c>
      <c r="L192" s="446"/>
      <c r="M192" s="452">
        <v>0</v>
      </c>
      <c r="N192" s="610">
        <f t="shared" si="10"/>
        <v>0</v>
      </c>
      <c r="O192" s="548"/>
      <c r="P192" s="448"/>
      <c r="R192" s="609" t="str">
        <f>_xlfn.IFNA(VLOOKUP(J192,Checks!$L$4:$L$15,1,FALSE),IF(J192="","",1))</f>
        <v/>
      </c>
    </row>
    <row r="193" spans="1:18">
      <c r="A193" s="624">
        <f t="shared" si="8"/>
        <v>186</v>
      </c>
      <c r="B193" s="624">
        <f t="shared" si="9"/>
        <v>0</v>
      </c>
      <c r="C193" s="448"/>
      <c r="D193" s="448"/>
      <c r="E193" s="458"/>
      <c r="F193" s="446"/>
      <c r="G193" s="446"/>
      <c r="H193" s="446"/>
      <c r="I193" s="446"/>
      <c r="J193" s="448"/>
      <c r="K193" s="455">
        <v>0</v>
      </c>
      <c r="L193" s="446"/>
      <c r="M193" s="452">
        <v>0</v>
      </c>
      <c r="N193" s="610">
        <f t="shared" si="10"/>
        <v>0</v>
      </c>
      <c r="O193" s="548"/>
      <c r="P193" s="448"/>
      <c r="R193" s="609" t="str">
        <f>_xlfn.IFNA(VLOOKUP(J193,Checks!$L$4:$L$15,1,FALSE),IF(J193="","",1))</f>
        <v/>
      </c>
    </row>
    <row r="194" spans="1:18">
      <c r="A194" s="624">
        <f t="shared" si="8"/>
        <v>187</v>
      </c>
      <c r="B194" s="624">
        <f t="shared" si="9"/>
        <v>0</v>
      </c>
      <c r="C194" s="448"/>
      <c r="D194" s="448"/>
      <c r="E194" s="458"/>
      <c r="F194" s="446"/>
      <c r="G194" s="446"/>
      <c r="H194" s="446"/>
      <c r="I194" s="446"/>
      <c r="J194" s="448"/>
      <c r="K194" s="455">
        <v>0</v>
      </c>
      <c r="L194" s="446"/>
      <c r="M194" s="452">
        <v>0</v>
      </c>
      <c r="N194" s="610">
        <f t="shared" si="10"/>
        <v>0</v>
      </c>
      <c r="O194" s="548"/>
      <c r="P194" s="448"/>
      <c r="R194" s="609" t="str">
        <f>_xlfn.IFNA(VLOOKUP(J194,Checks!$L$4:$L$15,1,FALSE),IF(J194="","",1))</f>
        <v/>
      </c>
    </row>
    <row r="195" spans="1:18">
      <c r="A195" s="624">
        <f t="shared" si="8"/>
        <v>188</v>
      </c>
      <c r="B195" s="624">
        <f t="shared" si="9"/>
        <v>0</v>
      </c>
      <c r="C195" s="448"/>
      <c r="D195" s="448"/>
      <c r="E195" s="458"/>
      <c r="F195" s="446"/>
      <c r="G195" s="446"/>
      <c r="H195" s="446"/>
      <c r="I195" s="446"/>
      <c r="J195" s="448"/>
      <c r="K195" s="455">
        <v>0</v>
      </c>
      <c r="L195" s="446"/>
      <c r="M195" s="452">
        <v>0</v>
      </c>
      <c r="N195" s="610">
        <f t="shared" si="10"/>
        <v>0</v>
      </c>
      <c r="O195" s="548"/>
      <c r="P195" s="448"/>
      <c r="R195" s="609" t="str">
        <f>_xlfn.IFNA(VLOOKUP(J195,Checks!$L$4:$L$15,1,FALSE),IF(J195="","",1))</f>
        <v/>
      </c>
    </row>
    <row r="196" spans="1:18">
      <c r="A196" s="624">
        <f t="shared" si="8"/>
        <v>189</v>
      </c>
      <c r="B196" s="624">
        <f t="shared" si="9"/>
        <v>0</v>
      </c>
      <c r="C196" s="448"/>
      <c r="D196" s="448"/>
      <c r="E196" s="458"/>
      <c r="F196" s="446"/>
      <c r="G196" s="446"/>
      <c r="H196" s="446"/>
      <c r="I196" s="446"/>
      <c r="J196" s="448"/>
      <c r="K196" s="455">
        <v>0</v>
      </c>
      <c r="L196" s="446"/>
      <c r="M196" s="452">
        <v>0</v>
      </c>
      <c r="N196" s="610">
        <f t="shared" si="10"/>
        <v>0</v>
      </c>
      <c r="O196" s="548"/>
      <c r="P196" s="448"/>
      <c r="R196" s="609" t="str">
        <f>_xlfn.IFNA(VLOOKUP(J196,Checks!$L$4:$L$15,1,FALSE),IF(J196="","",1))</f>
        <v/>
      </c>
    </row>
    <row r="197" spans="1:18">
      <c r="A197" s="624">
        <f t="shared" si="8"/>
        <v>190</v>
      </c>
      <c r="B197" s="624">
        <f t="shared" si="9"/>
        <v>0</v>
      </c>
      <c r="C197" s="448"/>
      <c r="D197" s="448"/>
      <c r="E197" s="458"/>
      <c r="F197" s="446"/>
      <c r="G197" s="446"/>
      <c r="H197" s="446"/>
      <c r="I197" s="446"/>
      <c r="J197" s="448"/>
      <c r="K197" s="455">
        <v>0</v>
      </c>
      <c r="L197" s="446"/>
      <c r="M197" s="452">
        <v>0</v>
      </c>
      <c r="N197" s="610">
        <f t="shared" si="10"/>
        <v>0</v>
      </c>
      <c r="O197" s="548"/>
      <c r="P197" s="448"/>
      <c r="R197" s="609" t="str">
        <f>_xlfn.IFNA(VLOOKUP(J197,Checks!$L$4:$L$15,1,FALSE),IF(J197="","",1))</f>
        <v/>
      </c>
    </row>
    <row r="198" spans="1:18">
      <c r="A198" s="624">
        <f t="shared" si="8"/>
        <v>191</v>
      </c>
      <c r="B198" s="624">
        <f t="shared" si="9"/>
        <v>0</v>
      </c>
      <c r="C198" s="448"/>
      <c r="D198" s="448"/>
      <c r="E198" s="458"/>
      <c r="F198" s="446"/>
      <c r="G198" s="446"/>
      <c r="H198" s="446"/>
      <c r="I198" s="446"/>
      <c r="J198" s="448"/>
      <c r="K198" s="455">
        <v>0</v>
      </c>
      <c r="L198" s="446"/>
      <c r="M198" s="452">
        <v>0</v>
      </c>
      <c r="N198" s="610">
        <f t="shared" si="10"/>
        <v>0</v>
      </c>
      <c r="O198" s="548"/>
      <c r="P198" s="448"/>
      <c r="R198" s="609" t="str">
        <f>_xlfn.IFNA(VLOOKUP(J198,Checks!$L$4:$L$15,1,FALSE),IF(J198="","",1))</f>
        <v/>
      </c>
    </row>
    <row r="199" spans="1:18">
      <c r="A199" s="624">
        <f t="shared" si="8"/>
        <v>192</v>
      </c>
      <c r="B199" s="624">
        <f t="shared" si="9"/>
        <v>0</v>
      </c>
      <c r="C199" s="448"/>
      <c r="D199" s="448"/>
      <c r="E199" s="458"/>
      <c r="F199" s="446"/>
      <c r="G199" s="446"/>
      <c r="H199" s="446"/>
      <c r="I199" s="446"/>
      <c r="J199" s="448"/>
      <c r="K199" s="455">
        <v>0</v>
      </c>
      <c r="L199" s="446"/>
      <c r="M199" s="452">
        <v>0</v>
      </c>
      <c r="N199" s="610">
        <f t="shared" si="10"/>
        <v>0</v>
      </c>
      <c r="O199" s="548"/>
      <c r="P199" s="448"/>
      <c r="R199" s="609" t="str">
        <f>_xlfn.IFNA(VLOOKUP(J199,Checks!$L$4:$L$15,1,FALSE),IF(J199="","",1))</f>
        <v/>
      </c>
    </row>
    <row r="200" spans="1:18">
      <c r="A200" s="624">
        <f t="shared" si="8"/>
        <v>193</v>
      </c>
      <c r="B200" s="624">
        <f t="shared" si="9"/>
        <v>0</v>
      </c>
      <c r="C200" s="448"/>
      <c r="D200" s="448"/>
      <c r="E200" s="458"/>
      <c r="F200" s="446"/>
      <c r="G200" s="446"/>
      <c r="H200" s="446"/>
      <c r="I200" s="446"/>
      <c r="J200" s="448"/>
      <c r="K200" s="455">
        <v>0</v>
      </c>
      <c r="L200" s="446"/>
      <c r="M200" s="452">
        <v>0</v>
      </c>
      <c r="N200" s="610">
        <f t="shared" si="10"/>
        <v>0</v>
      </c>
      <c r="O200" s="548"/>
      <c r="P200" s="448"/>
      <c r="R200" s="609" t="str">
        <f>_xlfn.IFNA(VLOOKUP(J200,Checks!$L$4:$L$15,1,FALSE),IF(J200="","",1))</f>
        <v/>
      </c>
    </row>
    <row r="201" spans="1:18">
      <c r="A201" s="624">
        <f t="shared" si="8"/>
        <v>194</v>
      </c>
      <c r="B201" s="624">
        <f t="shared" si="9"/>
        <v>0</v>
      </c>
      <c r="C201" s="448"/>
      <c r="D201" s="448"/>
      <c r="E201" s="458"/>
      <c r="F201" s="446"/>
      <c r="G201" s="446"/>
      <c r="H201" s="446"/>
      <c r="I201" s="446"/>
      <c r="J201" s="448"/>
      <c r="K201" s="455">
        <v>0</v>
      </c>
      <c r="L201" s="446"/>
      <c r="M201" s="452">
        <v>0</v>
      </c>
      <c r="N201" s="610">
        <f t="shared" si="10"/>
        <v>0</v>
      </c>
      <c r="O201" s="548"/>
      <c r="P201" s="448"/>
      <c r="R201" s="609" t="str">
        <f>_xlfn.IFNA(VLOOKUP(J201,Checks!$L$4:$L$15,1,FALSE),IF(J201="","",1))</f>
        <v/>
      </c>
    </row>
    <row r="202" spans="1:18">
      <c r="A202" s="624">
        <f t="shared" ref="A202:A257" si="11">A201+1</f>
        <v>195</v>
      </c>
      <c r="B202" s="624">
        <f t="shared" ref="B202:B257" si="12">$B$8</f>
        <v>0</v>
      </c>
      <c r="C202" s="448"/>
      <c r="D202" s="448"/>
      <c r="E202" s="458"/>
      <c r="F202" s="446"/>
      <c r="G202" s="446"/>
      <c r="H202" s="446"/>
      <c r="I202" s="446"/>
      <c r="J202" s="448"/>
      <c r="K202" s="455">
        <v>0</v>
      </c>
      <c r="L202" s="446"/>
      <c r="M202" s="452">
        <v>0</v>
      </c>
      <c r="N202" s="610">
        <f t="shared" si="10"/>
        <v>0</v>
      </c>
      <c r="O202" s="548"/>
      <c r="P202" s="448"/>
      <c r="R202" s="609" t="str">
        <f>_xlfn.IFNA(VLOOKUP(J202,Checks!$L$4:$L$15,1,FALSE),IF(J202="","",1))</f>
        <v/>
      </c>
    </row>
    <row r="203" spans="1:18">
      <c r="A203" s="624">
        <f t="shared" si="11"/>
        <v>196</v>
      </c>
      <c r="B203" s="624">
        <f t="shared" si="12"/>
        <v>0</v>
      </c>
      <c r="C203" s="448"/>
      <c r="D203" s="448"/>
      <c r="E203" s="458"/>
      <c r="F203" s="446"/>
      <c r="G203" s="446"/>
      <c r="H203" s="446"/>
      <c r="I203" s="446"/>
      <c r="J203" s="448"/>
      <c r="K203" s="455">
        <v>0</v>
      </c>
      <c r="L203" s="446"/>
      <c r="M203" s="452">
        <v>0</v>
      </c>
      <c r="N203" s="610">
        <f t="shared" si="10"/>
        <v>0</v>
      </c>
      <c r="O203" s="548"/>
      <c r="P203" s="448"/>
      <c r="R203" s="609" t="str">
        <f>_xlfn.IFNA(VLOOKUP(J203,Checks!$L$4:$L$15,1,FALSE),IF(J203="","",1))</f>
        <v/>
      </c>
    </row>
    <row r="204" spans="1:18">
      <c r="A204" s="624">
        <f t="shared" si="11"/>
        <v>197</v>
      </c>
      <c r="B204" s="624">
        <f t="shared" si="12"/>
        <v>0</v>
      </c>
      <c r="C204" s="448"/>
      <c r="D204" s="448"/>
      <c r="E204" s="458"/>
      <c r="F204" s="446"/>
      <c r="G204" s="446"/>
      <c r="H204" s="446"/>
      <c r="I204" s="446"/>
      <c r="J204" s="448"/>
      <c r="K204" s="455">
        <v>0</v>
      </c>
      <c r="L204" s="446"/>
      <c r="M204" s="452">
        <v>0</v>
      </c>
      <c r="N204" s="610">
        <f t="shared" si="10"/>
        <v>0</v>
      </c>
      <c r="O204" s="548"/>
      <c r="P204" s="448"/>
      <c r="R204" s="609" t="str">
        <f>_xlfn.IFNA(VLOOKUP(J204,Checks!$L$4:$L$15,1,FALSE),IF(J204="","",1))</f>
        <v/>
      </c>
    </row>
    <row r="205" spans="1:18">
      <c r="A205" s="624">
        <f t="shared" si="11"/>
        <v>198</v>
      </c>
      <c r="B205" s="624">
        <f t="shared" si="12"/>
        <v>0</v>
      </c>
      <c r="C205" s="448"/>
      <c r="D205" s="448"/>
      <c r="E205" s="458"/>
      <c r="F205" s="446"/>
      <c r="G205" s="446"/>
      <c r="H205" s="446"/>
      <c r="I205" s="446"/>
      <c r="J205" s="448"/>
      <c r="K205" s="455">
        <v>0</v>
      </c>
      <c r="L205" s="446"/>
      <c r="M205" s="452">
        <v>0</v>
      </c>
      <c r="N205" s="610">
        <f t="shared" si="10"/>
        <v>0</v>
      </c>
      <c r="O205" s="548"/>
      <c r="P205" s="448"/>
      <c r="R205" s="609" t="str">
        <f>_xlfn.IFNA(VLOOKUP(J205,Checks!$L$4:$L$15,1,FALSE),IF(J205="","",1))</f>
        <v/>
      </c>
    </row>
    <row r="206" spans="1:18">
      <c r="A206" s="624">
        <f t="shared" si="11"/>
        <v>199</v>
      </c>
      <c r="B206" s="624">
        <f t="shared" si="12"/>
        <v>0</v>
      </c>
      <c r="C206" s="448"/>
      <c r="D206" s="448"/>
      <c r="E206" s="458"/>
      <c r="F206" s="446"/>
      <c r="G206" s="446"/>
      <c r="H206" s="446"/>
      <c r="I206" s="446"/>
      <c r="J206" s="448"/>
      <c r="K206" s="455">
        <v>0</v>
      </c>
      <c r="L206" s="446"/>
      <c r="M206" s="452">
        <v>0</v>
      </c>
      <c r="N206" s="610">
        <f t="shared" si="10"/>
        <v>0</v>
      </c>
      <c r="O206" s="548"/>
      <c r="P206" s="448"/>
      <c r="R206" s="609" t="str">
        <f>_xlfn.IFNA(VLOOKUP(J206,Checks!$L$4:$L$15,1,FALSE),IF(J206="","",1))</f>
        <v/>
      </c>
    </row>
    <row r="207" spans="1:18">
      <c r="A207" s="624">
        <f t="shared" si="11"/>
        <v>200</v>
      </c>
      <c r="B207" s="624">
        <f t="shared" si="12"/>
        <v>0</v>
      </c>
      <c r="C207" s="448"/>
      <c r="D207" s="448"/>
      <c r="E207" s="458"/>
      <c r="F207" s="446"/>
      <c r="G207" s="446"/>
      <c r="H207" s="446"/>
      <c r="I207" s="446"/>
      <c r="J207" s="448"/>
      <c r="K207" s="455">
        <v>0</v>
      </c>
      <c r="L207" s="446"/>
      <c r="M207" s="452">
        <v>0</v>
      </c>
      <c r="N207" s="610">
        <f t="shared" si="10"/>
        <v>0</v>
      </c>
      <c r="O207" s="548"/>
      <c r="P207" s="448"/>
      <c r="R207" s="609" t="str">
        <f>_xlfn.IFNA(VLOOKUP(J207,Checks!$L$4:$L$15,1,FALSE),IF(J207="","",1))</f>
        <v/>
      </c>
    </row>
    <row r="208" spans="1:18">
      <c r="A208" s="624">
        <f t="shared" si="11"/>
        <v>201</v>
      </c>
      <c r="B208" s="624">
        <f t="shared" si="12"/>
        <v>0</v>
      </c>
      <c r="C208" s="448"/>
      <c r="D208" s="448"/>
      <c r="E208" s="458"/>
      <c r="F208" s="446"/>
      <c r="G208" s="446"/>
      <c r="H208" s="446"/>
      <c r="I208" s="446"/>
      <c r="J208" s="448"/>
      <c r="K208" s="455">
        <v>0</v>
      </c>
      <c r="L208" s="446"/>
      <c r="M208" s="452">
        <v>0</v>
      </c>
      <c r="N208" s="610">
        <f t="shared" si="10"/>
        <v>0</v>
      </c>
      <c r="O208" s="548"/>
      <c r="P208" s="448"/>
      <c r="R208" s="609" t="str">
        <f>_xlfn.IFNA(VLOOKUP(J208,Checks!$L$4:$L$15,1,FALSE),IF(J208="","",1))</f>
        <v/>
      </c>
    </row>
    <row r="209" spans="1:18">
      <c r="A209" s="624">
        <f t="shared" si="11"/>
        <v>202</v>
      </c>
      <c r="B209" s="624">
        <f t="shared" si="12"/>
        <v>0</v>
      </c>
      <c r="C209" s="448"/>
      <c r="D209" s="448"/>
      <c r="E209" s="458"/>
      <c r="F209" s="446"/>
      <c r="G209" s="446"/>
      <c r="H209" s="446"/>
      <c r="I209" s="446"/>
      <c r="J209" s="448"/>
      <c r="K209" s="455">
        <v>0</v>
      </c>
      <c r="L209" s="446"/>
      <c r="M209" s="452">
        <v>0</v>
      </c>
      <c r="N209" s="610">
        <f t="shared" si="10"/>
        <v>0</v>
      </c>
      <c r="O209" s="548"/>
      <c r="P209" s="448"/>
      <c r="R209" s="609" t="str">
        <f>_xlfn.IFNA(VLOOKUP(J209,Checks!$L$4:$L$15,1,FALSE),IF(J209="","",1))</f>
        <v/>
      </c>
    </row>
    <row r="210" spans="1:18">
      <c r="A210" s="624">
        <f t="shared" si="11"/>
        <v>203</v>
      </c>
      <c r="B210" s="624">
        <f t="shared" si="12"/>
        <v>0</v>
      </c>
      <c r="C210" s="448"/>
      <c r="D210" s="448"/>
      <c r="E210" s="458"/>
      <c r="F210" s="446"/>
      <c r="G210" s="446"/>
      <c r="H210" s="446"/>
      <c r="I210" s="446"/>
      <c r="J210" s="448"/>
      <c r="K210" s="455">
        <v>0</v>
      </c>
      <c r="L210" s="446"/>
      <c r="M210" s="452">
        <v>0</v>
      </c>
      <c r="N210" s="610">
        <f t="shared" si="10"/>
        <v>0</v>
      </c>
      <c r="O210" s="548"/>
      <c r="P210" s="448"/>
      <c r="R210" s="609" t="str">
        <f>_xlfn.IFNA(VLOOKUP(J210,Checks!$L$4:$L$15,1,FALSE),IF(J210="","",1))</f>
        <v/>
      </c>
    </row>
    <row r="211" spans="1:18">
      <c r="A211" s="624">
        <f t="shared" si="11"/>
        <v>204</v>
      </c>
      <c r="B211" s="624">
        <f t="shared" si="12"/>
        <v>0</v>
      </c>
      <c r="C211" s="448"/>
      <c r="D211" s="448"/>
      <c r="E211" s="458"/>
      <c r="F211" s="446"/>
      <c r="G211" s="446"/>
      <c r="H211" s="446"/>
      <c r="I211" s="446"/>
      <c r="J211" s="448"/>
      <c r="K211" s="455">
        <v>0</v>
      </c>
      <c r="L211" s="446"/>
      <c r="M211" s="452">
        <v>0</v>
      </c>
      <c r="N211" s="610">
        <f t="shared" si="10"/>
        <v>0</v>
      </c>
      <c r="O211" s="548"/>
      <c r="P211" s="448"/>
      <c r="R211" s="609" t="str">
        <f>_xlfn.IFNA(VLOOKUP(J211,Checks!$L$4:$L$15,1,FALSE),IF(J211="","",1))</f>
        <v/>
      </c>
    </row>
    <row r="212" spans="1:18">
      <c r="A212" s="624">
        <f t="shared" si="11"/>
        <v>205</v>
      </c>
      <c r="B212" s="624">
        <f t="shared" si="12"/>
        <v>0</v>
      </c>
      <c r="C212" s="448"/>
      <c r="D212" s="448"/>
      <c r="E212" s="458"/>
      <c r="F212" s="446"/>
      <c r="G212" s="446"/>
      <c r="H212" s="446"/>
      <c r="I212" s="446"/>
      <c r="J212" s="448"/>
      <c r="K212" s="455">
        <v>0</v>
      </c>
      <c r="L212" s="446"/>
      <c r="M212" s="452">
        <v>0</v>
      </c>
      <c r="N212" s="610">
        <f t="shared" si="10"/>
        <v>0</v>
      </c>
      <c r="O212" s="548"/>
      <c r="P212" s="448"/>
      <c r="R212" s="609" t="str">
        <f>_xlfn.IFNA(VLOOKUP(J212,Checks!$L$4:$L$15,1,FALSE),IF(J212="","",1))</f>
        <v/>
      </c>
    </row>
    <row r="213" spans="1:18">
      <c r="A213" s="624">
        <f t="shared" si="11"/>
        <v>206</v>
      </c>
      <c r="B213" s="624">
        <f t="shared" si="12"/>
        <v>0</v>
      </c>
      <c r="C213" s="448"/>
      <c r="D213" s="448"/>
      <c r="E213" s="458"/>
      <c r="F213" s="446"/>
      <c r="G213" s="446"/>
      <c r="H213" s="446"/>
      <c r="I213" s="446"/>
      <c r="J213" s="448"/>
      <c r="K213" s="455">
        <v>0</v>
      </c>
      <c r="L213" s="446"/>
      <c r="M213" s="452">
        <v>0</v>
      </c>
      <c r="N213" s="610">
        <f t="shared" si="10"/>
        <v>0</v>
      </c>
      <c r="O213" s="548"/>
      <c r="P213" s="448"/>
      <c r="R213" s="609" t="str">
        <f>_xlfn.IFNA(VLOOKUP(J213,Checks!$L$4:$L$15,1,FALSE),IF(J213="","",1))</f>
        <v/>
      </c>
    </row>
    <row r="214" spans="1:18">
      <c r="A214" s="624">
        <f t="shared" si="11"/>
        <v>207</v>
      </c>
      <c r="B214" s="624">
        <f t="shared" si="12"/>
        <v>0</v>
      </c>
      <c r="C214" s="448"/>
      <c r="D214" s="448"/>
      <c r="E214" s="458"/>
      <c r="F214" s="446"/>
      <c r="G214" s="446"/>
      <c r="H214" s="446"/>
      <c r="I214" s="446"/>
      <c r="J214" s="448"/>
      <c r="K214" s="455">
        <v>0</v>
      </c>
      <c r="L214" s="446"/>
      <c r="M214" s="452">
        <v>0</v>
      </c>
      <c r="N214" s="610">
        <f t="shared" si="10"/>
        <v>0</v>
      </c>
      <c r="O214" s="548"/>
      <c r="P214" s="448"/>
      <c r="R214" s="609" t="str">
        <f>_xlfn.IFNA(VLOOKUP(J214,Checks!$L$4:$L$15,1,FALSE),IF(J214="","",1))</f>
        <v/>
      </c>
    </row>
    <row r="215" spans="1:18">
      <c r="A215" s="624">
        <f t="shared" si="11"/>
        <v>208</v>
      </c>
      <c r="B215" s="624">
        <f t="shared" si="12"/>
        <v>0</v>
      </c>
      <c r="C215" s="448"/>
      <c r="D215" s="448"/>
      <c r="E215" s="458"/>
      <c r="F215" s="446"/>
      <c r="G215" s="446"/>
      <c r="H215" s="446"/>
      <c r="I215" s="446"/>
      <c r="J215" s="448"/>
      <c r="K215" s="455">
        <v>0</v>
      </c>
      <c r="L215" s="446"/>
      <c r="M215" s="452">
        <v>0</v>
      </c>
      <c r="N215" s="610">
        <f t="shared" si="10"/>
        <v>0</v>
      </c>
      <c r="O215" s="548"/>
      <c r="P215" s="448"/>
      <c r="R215" s="609" t="str">
        <f>_xlfn.IFNA(VLOOKUP(J215,Checks!$L$4:$L$15,1,FALSE),IF(J215="","",1))</f>
        <v/>
      </c>
    </row>
    <row r="216" spans="1:18">
      <c r="A216" s="624">
        <f t="shared" si="11"/>
        <v>209</v>
      </c>
      <c r="B216" s="624">
        <f t="shared" si="12"/>
        <v>0</v>
      </c>
      <c r="C216" s="448"/>
      <c r="D216" s="448"/>
      <c r="E216" s="458"/>
      <c r="F216" s="446"/>
      <c r="G216" s="446"/>
      <c r="H216" s="446"/>
      <c r="I216" s="446"/>
      <c r="J216" s="448"/>
      <c r="K216" s="455">
        <v>0</v>
      </c>
      <c r="L216" s="446"/>
      <c r="M216" s="452">
        <v>0</v>
      </c>
      <c r="N216" s="610">
        <f t="shared" si="10"/>
        <v>0</v>
      </c>
      <c r="O216" s="548"/>
      <c r="P216" s="448"/>
      <c r="R216" s="609" t="str">
        <f>_xlfn.IFNA(VLOOKUP(J216,Checks!$L$4:$L$15,1,FALSE),IF(J216="","",1))</f>
        <v/>
      </c>
    </row>
    <row r="217" spans="1:18">
      <c r="A217" s="624">
        <f t="shared" si="11"/>
        <v>210</v>
      </c>
      <c r="B217" s="624">
        <f t="shared" si="12"/>
        <v>0</v>
      </c>
      <c r="C217" s="448"/>
      <c r="D217" s="448"/>
      <c r="E217" s="458"/>
      <c r="F217" s="446"/>
      <c r="G217" s="446"/>
      <c r="H217" s="446"/>
      <c r="I217" s="446"/>
      <c r="J217" s="448"/>
      <c r="K217" s="455">
        <v>0</v>
      </c>
      <c r="L217" s="446"/>
      <c r="M217" s="452">
        <v>0</v>
      </c>
      <c r="N217" s="610">
        <f t="shared" si="10"/>
        <v>0</v>
      </c>
      <c r="O217" s="548"/>
      <c r="P217" s="448"/>
      <c r="R217" s="609" t="str">
        <f>_xlfn.IFNA(VLOOKUP(J217,Checks!$L$4:$L$15,1,FALSE),IF(J217="","",1))</f>
        <v/>
      </c>
    </row>
    <row r="218" spans="1:18">
      <c r="A218" s="624">
        <f t="shared" si="11"/>
        <v>211</v>
      </c>
      <c r="B218" s="624">
        <f t="shared" si="12"/>
        <v>0</v>
      </c>
      <c r="C218" s="448"/>
      <c r="D218" s="448"/>
      <c r="E218" s="458"/>
      <c r="F218" s="446"/>
      <c r="G218" s="446"/>
      <c r="H218" s="446"/>
      <c r="I218" s="446"/>
      <c r="J218" s="448"/>
      <c r="K218" s="455">
        <v>0</v>
      </c>
      <c r="L218" s="446"/>
      <c r="M218" s="452">
        <v>0</v>
      </c>
      <c r="N218" s="610">
        <f t="shared" si="10"/>
        <v>0</v>
      </c>
      <c r="O218" s="548"/>
      <c r="P218" s="448"/>
      <c r="R218" s="609" t="str">
        <f>_xlfn.IFNA(VLOOKUP(J218,Checks!$L$4:$L$15,1,FALSE),IF(J218="","",1))</f>
        <v/>
      </c>
    </row>
    <row r="219" spans="1:18">
      <c r="A219" s="624">
        <f t="shared" si="11"/>
        <v>212</v>
      </c>
      <c r="B219" s="624">
        <f t="shared" si="12"/>
        <v>0</v>
      </c>
      <c r="C219" s="448"/>
      <c r="D219" s="448"/>
      <c r="E219" s="458"/>
      <c r="F219" s="446"/>
      <c r="G219" s="446"/>
      <c r="H219" s="446"/>
      <c r="I219" s="446"/>
      <c r="J219" s="448"/>
      <c r="K219" s="455">
        <v>0</v>
      </c>
      <c r="L219" s="446"/>
      <c r="M219" s="452">
        <v>0</v>
      </c>
      <c r="N219" s="610">
        <f t="shared" si="10"/>
        <v>0</v>
      </c>
      <c r="O219" s="548"/>
      <c r="P219" s="448"/>
      <c r="R219" s="609" t="str">
        <f>_xlfn.IFNA(VLOOKUP(J219,Checks!$L$4:$L$15,1,FALSE),IF(J219="","",1))</f>
        <v/>
      </c>
    </row>
    <row r="220" spans="1:18">
      <c r="A220" s="624">
        <f t="shared" si="11"/>
        <v>213</v>
      </c>
      <c r="B220" s="624">
        <f t="shared" si="12"/>
        <v>0</v>
      </c>
      <c r="C220" s="448"/>
      <c r="D220" s="448"/>
      <c r="E220" s="458"/>
      <c r="F220" s="446"/>
      <c r="G220" s="446"/>
      <c r="H220" s="446"/>
      <c r="I220" s="446"/>
      <c r="J220" s="448"/>
      <c r="K220" s="455">
        <v>0</v>
      </c>
      <c r="L220" s="446"/>
      <c r="M220" s="452">
        <v>0</v>
      </c>
      <c r="N220" s="610">
        <f t="shared" si="10"/>
        <v>0</v>
      </c>
      <c r="O220" s="548"/>
      <c r="P220" s="448"/>
      <c r="R220" s="609" t="str">
        <f>_xlfn.IFNA(VLOOKUP(J220,Checks!$L$4:$L$15,1,FALSE),IF(J220="","",1))</f>
        <v/>
      </c>
    </row>
    <row r="221" spans="1:18">
      <c r="A221" s="624">
        <f t="shared" si="11"/>
        <v>214</v>
      </c>
      <c r="B221" s="624">
        <f t="shared" si="12"/>
        <v>0</v>
      </c>
      <c r="C221" s="448"/>
      <c r="D221" s="448"/>
      <c r="E221" s="458"/>
      <c r="F221" s="446"/>
      <c r="G221" s="446"/>
      <c r="H221" s="446"/>
      <c r="I221" s="446"/>
      <c r="J221" s="448"/>
      <c r="K221" s="455">
        <v>0</v>
      </c>
      <c r="L221" s="446"/>
      <c r="M221" s="452">
        <v>0</v>
      </c>
      <c r="N221" s="610">
        <f t="shared" si="10"/>
        <v>0</v>
      </c>
      <c r="O221" s="548"/>
      <c r="P221" s="448"/>
      <c r="R221" s="609" t="str">
        <f>_xlfn.IFNA(VLOOKUP(J221,Checks!$L$4:$L$15,1,FALSE),IF(J221="","",1))</f>
        <v/>
      </c>
    </row>
    <row r="222" spans="1:18">
      <c r="A222" s="624">
        <f t="shared" si="11"/>
        <v>215</v>
      </c>
      <c r="B222" s="624">
        <f t="shared" si="12"/>
        <v>0</v>
      </c>
      <c r="C222" s="448"/>
      <c r="D222" s="448"/>
      <c r="E222" s="458"/>
      <c r="F222" s="446"/>
      <c r="G222" s="446"/>
      <c r="H222" s="446"/>
      <c r="I222" s="446"/>
      <c r="J222" s="448"/>
      <c r="K222" s="455">
        <v>0</v>
      </c>
      <c r="L222" s="446"/>
      <c r="M222" s="452">
        <v>0</v>
      </c>
      <c r="N222" s="610">
        <f t="shared" si="10"/>
        <v>0</v>
      </c>
      <c r="O222" s="548"/>
      <c r="P222" s="448"/>
      <c r="R222" s="609" t="str">
        <f>_xlfn.IFNA(VLOOKUP(J222,Checks!$L$4:$L$15,1,FALSE),IF(J222="","",1))</f>
        <v/>
      </c>
    </row>
    <row r="223" spans="1:18">
      <c r="A223" s="624">
        <f t="shared" si="11"/>
        <v>216</v>
      </c>
      <c r="B223" s="624">
        <f t="shared" si="12"/>
        <v>0</v>
      </c>
      <c r="C223" s="448"/>
      <c r="D223" s="448"/>
      <c r="E223" s="458"/>
      <c r="F223" s="446"/>
      <c r="G223" s="446"/>
      <c r="H223" s="446"/>
      <c r="I223" s="446"/>
      <c r="J223" s="448"/>
      <c r="K223" s="455">
        <v>0</v>
      </c>
      <c r="L223" s="446"/>
      <c r="M223" s="452">
        <v>0</v>
      </c>
      <c r="N223" s="610">
        <f t="shared" si="10"/>
        <v>0</v>
      </c>
      <c r="O223" s="548"/>
      <c r="P223" s="448"/>
      <c r="R223" s="609" t="str">
        <f>_xlfn.IFNA(VLOOKUP(J223,Checks!$L$4:$L$15,1,FALSE),IF(J223="","",1))</f>
        <v/>
      </c>
    </row>
    <row r="224" spans="1:18">
      <c r="A224" s="624">
        <f t="shared" si="11"/>
        <v>217</v>
      </c>
      <c r="B224" s="624">
        <f t="shared" si="12"/>
        <v>0</v>
      </c>
      <c r="C224" s="448"/>
      <c r="D224" s="448"/>
      <c r="E224" s="458"/>
      <c r="F224" s="446"/>
      <c r="G224" s="446"/>
      <c r="H224" s="446"/>
      <c r="I224" s="446"/>
      <c r="J224" s="448"/>
      <c r="K224" s="455">
        <v>0</v>
      </c>
      <c r="L224" s="446"/>
      <c r="M224" s="452">
        <v>0</v>
      </c>
      <c r="N224" s="610">
        <f t="shared" si="10"/>
        <v>0</v>
      </c>
      <c r="O224" s="548"/>
      <c r="P224" s="448"/>
      <c r="R224" s="609" t="str">
        <f>_xlfn.IFNA(VLOOKUP(J224,Checks!$L$4:$L$15,1,FALSE),IF(J224="","",1))</f>
        <v/>
      </c>
    </row>
    <row r="225" spans="1:18">
      <c r="A225" s="624">
        <f t="shared" si="11"/>
        <v>218</v>
      </c>
      <c r="B225" s="624">
        <f t="shared" si="12"/>
        <v>0</v>
      </c>
      <c r="C225" s="448"/>
      <c r="D225" s="448"/>
      <c r="E225" s="458"/>
      <c r="F225" s="446"/>
      <c r="G225" s="446"/>
      <c r="H225" s="446"/>
      <c r="I225" s="446"/>
      <c r="J225" s="448"/>
      <c r="K225" s="455">
        <v>0</v>
      </c>
      <c r="L225" s="446"/>
      <c r="M225" s="452">
        <v>0</v>
      </c>
      <c r="N225" s="610">
        <f t="shared" si="10"/>
        <v>0</v>
      </c>
      <c r="O225" s="548"/>
      <c r="P225" s="448"/>
      <c r="R225" s="609" t="str">
        <f>_xlfn.IFNA(VLOOKUP(J225,Checks!$L$4:$L$15,1,FALSE),IF(J225="","",1))</f>
        <v/>
      </c>
    </row>
    <row r="226" spans="1:18">
      <c r="A226" s="624">
        <f t="shared" si="11"/>
        <v>219</v>
      </c>
      <c r="B226" s="624">
        <f t="shared" si="12"/>
        <v>0</v>
      </c>
      <c r="C226" s="448"/>
      <c r="D226" s="448"/>
      <c r="E226" s="458"/>
      <c r="F226" s="446"/>
      <c r="G226" s="446"/>
      <c r="H226" s="446"/>
      <c r="I226" s="446"/>
      <c r="J226" s="448"/>
      <c r="K226" s="455">
        <v>0</v>
      </c>
      <c r="L226" s="446"/>
      <c r="M226" s="452">
        <v>0</v>
      </c>
      <c r="N226" s="610">
        <f t="shared" si="10"/>
        <v>0</v>
      </c>
      <c r="O226" s="548"/>
      <c r="P226" s="448"/>
      <c r="R226" s="609" t="str">
        <f>_xlfn.IFNA(VLOOKUP(J226,Checks!$L$4:$L$15,1,FALSE),IF(J226="","",1))</f>
        <v/>
      </c>
    </row>
    <row r="227" spans="1:18">
      <c r="A227" s="624">
        <f t="shared" si="11"/>
        <v>220</v>
      </c>
      <c r="B227" s="624">
        <f t="shared" si="12"/>
        <v>0</v>
      </c>
      <c r="C227" s="448"/>
      <c r="D227" s="448"/>
      <c r="E227" s="458"/>
      <c r="F227" s="446"/>
      <c r="G227" s="446"/>
      <c r="H227" s="446"/>
      <c r="I227" s="446"/>
      <c r="J227" s="448"/>
      <c r="K227" s="455">
        <v>0</v>
      </c>
      <c r="L227" s="446"/>
      <c r="M227" s="452">
        <v>0</v>
      </c>
      <c r="N227" s="610">
        <f t="shared" si="10"/>
        <v>0</v>
      </c>
      <c r="O227" s="548"/>
      <c r="P227" s="448"/>
      <c r="R227" s="609" t="str">
        <f>_xlfn.IFNA(VLOOKUP(J227,Checks!$L$4:$L$15,1,FALSE),IF(J227="","",1))</f>
        <v/>
      </c>
    </row>
    <row r="228" spans="1:18">
      <c r="A228" s="624">
        <f t="shared" si="11"/>
        <v>221</v>
      </c>
      <c r="B228" s="624">
        <f t="shared" si="12"/>
        <v>0</v>
      </c>
      <c r="C228" s="448"/>
      <c r="D228" s="448"/>
      <c r="E228" s="458"/>
      <c r="F228" s="446"/>
      <c r="G228" s="446"/>
      <c r="H228" s="446"/>
      <c r="I228" s="446"/>
      <c r="J228" s="448"/>
      <c r="K228" s="455">
        <v>0</v>
      </c>
      <c r="L228" s="446"/>
      <c r="M228" s="452">
        <v>0</v>
      </c>
      <c r="N228" s="610">
        <f t="shared" si="10"/>
        <v>0</v>
      </c>
      <c r="O228" s="548"/>
      <c r="P228" s="448"/>
      <c r="R228" s="609" t="str">
        <f>_xlfn.IFNA(VLOOKUP(J228,Checks!$L$4:$L$15,1,FALSE),IF(J228="","",1))</f>
        <v/>
      </c>
    </row>
    <row r="229" spans="1:18">
      <c r="A229" s="624">
        <f t="shared" si="11"/>
        <v>222</v>
      </c>
      <c r="B229" s="624">
        <f t="shared" si="12"/>
        <v>0</v>
      </c>
      <c r="C229" s="448"/>
      <c r="D229" s="448"/>
      <c r="E229" s="458"/>
      <c r="F229" s="446"/>
      <c r="G229" s="446"/>
      <c r="H229" s="446"/>
      <c r="I229" s="446"/>
      <c r="J229" s="448"/>
      <c r="K229" s="455">
        <v>0</v>
      </c>
      <c r="L229" s="446"/>
      <c r="M229" s="452">
        <v>0</v>
      </c>
      <c r="N229" s="610">
        <f t="shared" si="10"/>
        <v>0</v>
      </c>
      <c r="O229" s="548"/>
      <c r="P229" s="448"/>
      <c r="R229" s="609" t="str">
        <f>_xlfn.IFNA(VLOOKUP(J229,Checks!$L$4:$L$15,1,FALSE),IF(J229="","",1))</f>
        <v/>
      </c>
    </row>
    <row r="230" spans="1:18">
      <c r="A230" s="624">
        <f t="shared" si="11"/>
        <v>223</v>
      </c>
      <c r="B230" s="624">
        <f t="shared" si="12"/>
        <v>0</v>
      </c>
      <c r="C230" s="448"/>
      <c r="D230" s="448"/>
      <c r="E230" s="458"/>
      <c r="F230" s="446"/>
      <c r="G230" s="446"/>
      <c r="H230" s="446"/>
      <c r="I230" s="446"/>
      <c r="J230" s="448"/>
      <c r="K230" s="455">
        <v>0</v>
      </c>
      <c r="L230" s="446"/>
      <c r="M230" s="452">
        <v>0</v>
      </c>
      <c r="N230" s="610">
        <f t="shared" ref="N230:N257" si="13">K230*M230</f>
        <v>0</v>
      </c>
      <c r="O230" s="548"/>
      <c r="P230" s="448"/>
      <c r="R230" s="609" t="str">
        <f>_xlfn.IFNA(VLOOKUP(J230,Checks!$L$4:$L$15,1,FALSE),IF(J230="","",1))</f>
        <v/>
      </c>
    </row>
    <row r="231" spans="1:18">
      <c r="A231" s="624">
        <f t="shared" si="11"/>
        <v>224</v>
      </c>
      <c r="B231" s="624">
        <f t="shared" si="12"/>
        <v>0</v>
      </c>
      <c r="C231" s="448"/>
      <c r="D231" s="448"/>
      <c r="E231" s="458"/>
      <c r="F231" s="446"/>
      <c r="G231" s="446"/>
      <c r="H231" s="446"/>
      <c r="I231" s="446"/>
      <c r="J231" s="448"/>
      <c r="K231" s="455">
        <v>0</v>
      </c>
      <c r="L231" s="446"/>
      <c r="M231" s="452">
        <v>0</v>
      </c>
      <c r="N231" s="610">
        <f t="shared" si="13"/>
        <v>0</v>
      </c>
      <c r="O231" s="548"/>
      <c r="P231" s="448"/>
      <c r="R231" s="609" t="str">
        <f>_xlfn.IFNA(VLOOKUP(J231,Checks!$L$4:$L$15,1,FALSE),IF(J231="","",1))</f>
        <v/>
      </c>
    </row>
    <row r="232" spans="1:18">
      <c r="A232" s="624">
        <f t="shared" si="11"/>
        <v>225</v>
      </c>
      <c r="B232" s="624">
        <f t="shared" si="12"/>
        <v>0</v>
      </c>
      <c r="C232" s="448"/>
      <c r="D232" s="448"/>
      <c r="E232" s="458"/>
      <c r="F232" s="446"/>
      <c r="G232" s="446"/>
      <c r="H232" s="446"/>
      <c r="I232" s="446"/>
      <c r="J232" s="448"/>
      <c r="K232" s="455">
        <v>0</v>
      </c>
      <c r="L232" s="446"/>
      <c r="M232" s="452">
        <v>0</v>
      </c>
      <c r="N232" s="610">
        <f t="shared" si="13"/>
        <v>0</v>
      </c>
      <c r="O232" s="548"/>
      <c r="P232" s="448"/>
      <c r="R232" s="609" t="str">
        <f>_xlfn.IFNA(VLOOKUP(J232,Checks!$L$4:$L$15,1,FALSE),IF(J232="","",1))</f>
        <v/>
      </c>
    </row>
    <row r="233" spans="1:18">
      <c r="A233" s="624">
        <f t="shared" si="11"/>
        <v>226</v>
      </c>
      <c r="B233" s="624">
        <f t="shared" si="12"/>
        <v>0</v>
      </c>
      <c r="C233" s="448"/>
      <c r="D233" s="448"/>
      <c r="E233" s="458"/>
      <c r="F233" s="446"/>
      <c r="G233" s="446"/>
      <c r="H233" s="446"/>
      <c r="I233" s="446"/>
      <c r="J233" s="448"/>
      <c r="K233" s="455">
        <v>0</v>
      </c>
      <c r="L233" s="446"/>
      <c r="M233" s="452">
        <v>0</v>
      </c>
      <c r="N233" s="610">
        <f t="shared" si="13"/>
        <v>0</v>
      </c>
      <c r="O233" s="548"/>
      <c r="P233" s="448"/>
      <c r="R233" s="609" t="str">
        <f>_xlfn.IFNA(VLOOKUP(J233,Checks!$L$4:$L$15,1,FALSE),IF(J233="","",1))</f>
        <v/>
      </c>
    </row>
    <row r="234" spans="1:18">
      <c r="A234" s="624">
        <f t="shared" si="11"/>
        <v>227</v>
      </c>
      <c r="B234" s="624">
        <f t="shared" si="12"/>
        <v>0</v>
      </c>
      <c r="C234" s="448"/>
      <c r="D234" s="448"/>
      <c r="E234" s="458"/>
      <c r="F234" s="446"/>
      <c r="G234" s="446"/>
      <c r="H234" s="446"/>
      <c r="I234" s="446"/>
      <c r="J234" s="448"/>
      <c r="K234" s="455">
        <v>0</v>
      </c>
      <c r="L234" s="446"/>
      <c r="M234" s="452">
        <v>0</v>
      </c>
      <c r="N234" s="610">
        <f t="shared" si="13"/>
        <v>0</v>
      </c>
      <c r="O234" s="548"/>
      <c r="P234" s="448"/>
      <c r="R234" s="609" t="str">
        <f>_xlfn.IFNA(VLOOKUP(J234,Checks!$L$4:$L$15,1,FALSE),IF(J234="","",1))</f>
        <v/>
      </c>
    </row>
    <row r="235" spans="1:18">
      <c r="A235" s="624">
        <f t="shared" si="11"/>
        <v>228</v>
      </c>
      <c r="B235" s="624">
        <f t="shared" si="12"/>
        <v>0</v>
      </c>
      <c r="C235" s="448"/>
      <c r="D235" s="448"/>
      <c r="E235" s="458"/>
      <c r="F235" s="446"/>
      <c r="G235" s="446"/>
      <c r="H235" s="446"/>
      <c r="I235" s="446"/>
      <c r="J235" s="448"/>
      <c r="K235" s="455">
        <v>0</v>
      </c>
      <c r="L235" s="446"/>
      <c r="M235" s="452">
        <v>0</v>
      </c>
      <c r="N235" s="610">
        <f t="shared" si="13"/>
        <v>0</v>
      </c>
      <c r="O235" s="548"/>
      <c r="P235" s="448"/>
      <c r="R235" s="609" t="str">
        <f>_xlfn.IFNA(VLOOKUP(J235,Checks!$L$4:$L$15,1,FALSE),IF(J235="","",1))</f>
        <v/>
      </c>
    </row>
    <row r="236" spans="1:18">
      <c r="A236" s="624">
        <f t="shared" si="11"/>
        <v>229</v>
      </c>
      <c r="B236" s="624">
        <f t="shared" si="12"/>
        <v>0</v>
      </c>
      <c r="C236" s="448"/>
      <c r="D236" s="448"/>
      <c r="E236" s="458"/>
      <c r="F236" s="446"/>
      <c r="G236" s="446"/>
      <c r="H236" s="446"/>
      <c r="I236" s="446"/>
      <c r="J236" s="448"/>
      <c r="K236" s="455">
        <v>0</v>
      </c>
      <c r="L236" s="446"/>
      <c r="M236" s="452">
        <v>0</v>
      </c>
      <c r="N236" s="610">
        <f t="shared" si="13"/>
        <v>0</v>
      </c>
      <c r="O236" s="548"/>
      <c r="P236" s="448"/>
      <c r="R236" s="609" t="str">
        <f>_xlfn.IFNA(VLOOKUP(J236,Checks!$L$4:$L$15,1,FALSE),IF(J236="","",1))</f>
        <v/>
      </c>
    </row>
    <row r="237" spans="1:18">
      <c r="A237" s="624">
        <f t="shared" si="11"/>
        <v>230</v>
      </c>
      <c r="B237" s="624">
        <f t="shared" si="12"/>
        <v>0</v>
      </c>
      <c r="C237" s="448"/>
      <c r="D237" s="448"/>
      <c r="E237" s="458"/>
      <c r="F237" s="446"/>
      <c r="G237" s="446"/>
      <c r="H237" s="446"/>
      <c r="I237" s="446"/>
      <c r="J237" s="448"/>
      <c r="K237" s="455">
        <v>0</v>
      </c>
      <c r="L237" s="446"/>
      <c r="M237" s="452">
        <v>0</v>
      </c>
      <c r="N237" s="610">
        <f t="shared" si="13"/>
        <v>0</v>
      </c>
      <c r="O237" s="548"/>
      <c r="P237" s="448"/>
      <c r="R237" s="609" t="str">
        <f>_xlfn.IFNA(VLOOKUP(J237,Checks!$L$4:$L$15,1,FALSE),IF(J237="","",1))</f>
        <v/>
      </c>
    </row>
    <row r="238" spans="1:18">
      <c r="A238" s="624">
        <f t="shared" si="11"/>
        <v>231</v>
      </c>
      <c r="B238" s="624">
        <f t="shared" si="12"/>
        <v>0</v>
      </c>
      <c r="C238" s="448"/>
      <c r="D238" s="448"/>
      <c r="E238" s="458"/>
      <c r="F238" s="446"/>
      <c r="G238" s="446"/>
      <c r="H238" s="446"/>
      <c r="I238" s="446"/>
      <c r="J238" s="448"/>
      <c r="K238" s="455">
        <v>0</v>
      </c>
      <c r="L238" s="446"/>
      <c r="M238" s="452">
        <v>0</v>
      </c>
      <c r="N238" s="610">
        <f t="shared" si="13"/>
        <v>0</v>
      </c>
      <c r="O238" s="548"/>
      <c r="P238" s="448"/>
      <c r="R238" s="609" t="str">
        <f>_xlfn.IFNA(VLOOKUP(J238,Checks!$L$4:$L$15,1,FALSE),IF(J238="","",1))</f>
        <v/>
      </c>
    </row>
    <row r="239" spans="1:18">
      <c r="A239" s="624">
        <f t="shared" si="11"/>
        <v>232</v>
      </c>
      <c r="B239" s="624">
        <f t="shared" si="12"/>
        <v>0</v>
      </c>
      <c r="C239" s="448"/>
      <c r="D239" s="448"/>
      <c r="E239" s="458"/>
      <c r="F239" s="446"/>
      <c r="G239" s="446"/>
      <c r="H239" s="446"/>
      <c r="I239" s="446"/>
      <c r="J239" s="448"/>
      <c r="K239" s="455">
        <v>0</v>
      </c>
      <c r="L239" s="446"/>
      <c r="M239" s="452">
        <v>0</v>
      </c>
      <c r="N239" s="610">
        <f t="shared" si="13"/>
        <v>0</v>
      </c>
      <c r="O239" s="548"/>
      <c r="P239" s="448"/>
      <c r="R239" s="609" t="str">
        <f>_xlfn.IFNA(VLOOKUP(J239,Checks!$L$4:$L$15,1,FALSE),IF(J239="","",1))</f>
        <v/>
      </c>
    </row>
    <row r="240" spans="1:18">
      <c r="A240" s="624">
        <f t="shared" si="11"/>
        <v>233</v>
      </c>
      <c r="B240" s="624">
        <f t="shared" si="12"/>
        <v>0</v>
      </c>
      <c r="C240" s="448"/>
      <c r="D240" s="448"/>
      <c r="E240" s="458"/>
      <c r="F240" s="446"/>
      <c r="G240" s="446"/>
      <c r="H240" s="446"/>
      <c r="I240" s="446"/>
      <c r="J240" s="448"/>
      <c r="K240" s="455">
        <v>0</v>
      </c>
      <c r="L240" s="446"/>
      <c r="M240" s="452">
        <v>0</v>
      </c>
      <c r="N240" s="610">
        <f t="shared" si="13"/>
        <v>0</v>
      </c>
      <c r="O240" s="548"/>
      <c r="P240" s="448"/>
      <c r="R240" s="609" t="str">
        <f>_xlfn.IFNA(VLOOKUP(J240,Checks!$L$4:$L$15,1,FALSE),IF(J240="","",1))</f>
        <v/>
      </c>
    </row>
    <row r="241" spans="1:18">
      <c r="A241" s="624">
        <f t="shared" si="11"/>
        <v>234</v>
      </c>
      <c r="B241" s="624">
        <f t="shared" si="12"/>
        <v>0</v>
      </c>
      <c r="C241" s="448"/>
      <c r="D241" s="448"/>
      <c r="E241" s="458"/>
      <c r="F241" s="446"/>
      <c r="G241" s="446"/>
      <c r="H241" s="446"/>
      <c r="I241" s="446"/>
      <c r="J241" s="448"/>
      <c r="K241" s="455">
        <v>0</v>
      </c>
      <c r="L241" s="446"/>
      <c r="M241" s="452">
        <v>0</v>
      </c>
      <c r="N241" s="610">
        <f t="shared" si="13"/>
        <v>0</v>
      </c>
      <c r="O241" s="548"/>
      <c r="P241" s="448"/>
      <c r="R241" s="609" t="str">
        <f>_xlfn.IFNA(VLOOKUP(J241,Checks!$L$4:$L$15,1,FALSE),IF(J241="","",1))</f>
        <v/>
      </c>
    </row>
    <row r="242" spans="1:18">
      <c r="A242" s="624">
        <f t="shared" si="11"/>
        <v>235</v>
      </c>
      <c r="B242" s="624">
        <f t="shared" si="12"/>
        <v>0</v>
      </c>
      <c r="C242" s="448"/>
      <c r="D242" s="448"/>
      <c r="E242" s="458"/>
      <c r="F242" s="446"/>
      <c r="G242" s="446"/>
      <c r="H242" s="446"/>
      <c r="I242" s="446"/>
      <c r="J242" s="448"/>
      <c r="K242" s="455">
        <v>0</v>
      </c>
      <c r="L242" s="446"/>
      <c r="M242" s="452">
        <v>0</v>
      </c>
      <c r="N242" s="610">
        <f t="shared" si="13"/>
        <v>0</v>
      </c>
      <c r="O242" s="548"/>
      <c r="P242" s="448"/>
      <c r="R242" s="609" t="str">
        <f>_xlfn.IFNA(VLOOKUP(J242,Checks!$L$4:$L$15,1,FALSE),IF(J242="","",1))</f>
        <v/>
      </c>
    </row>
    <row r="243" spans="1:18">
      <c r="A243" s="624">
        <f t="shared" si="11"/>
        <v>236</v>
      </c>
      <c r="B243" s="624">
        <f t="shared" si="12"/>
        <v>0</v>
      </c>
      <c r="C243" s="448"/>
      <c r="D243" s="448"/>
      <c r="E243" s="458"/>
      <c r="F243" s="446"/>
      <c r="G243" s="446"/>
      <c r="H243" s="446"/>
      <c r="I243" s="446"/>
      <c r="J243" s="448"/>
      <c r="K243" s="455">
        <v>0</v>
      </c>
      <c r="L243" s="446"/>
      <c r="M243" s="452">
        <v>0</v>
      </c>
      <c r="N243" s="610">
        <f t="shared" si="13"/>
        <v>0</v>
      </c>
      <c r="O243" s="548"/>
      <c r="P243" s="448"/>
      <c r="R243" s="609" t="str">
        <f>_xlfn.IFNA(VLOOKUP(J243,Checks!$L$4:$L$15,1,FALSE),IF(J243="","",1))</f>
        <v/>
      </c>
    </row>
    <row r="244" spans="1:18">
      <c r="A244" s="624">
        <f t="shared" si="11"/>
        <v>237</v>
      </c>
      <c r="B244" s="624">
        <f t="shared" si="12"/>
        <v>0</v>
      </c>
      <c r="C244" s="448"/>
      <c r="D244" s="448"/>
      <c r="E244" s="458"/>
      <c r="F244" s="446"/>
      <c r="G244" s="446"/>
      <c r="H244" s="446"/>
      <c r="I244" s="446"/>
      <c r="J244" s="448"/>
      <c r="K244" s="455">
        <v>0</v>
      </c>
      <c r="L244" s="446"/>
      <c r="M244" s="452">
        <v>0</v>
      </c>
      <c r="N244" s="610">
        <f t="shared" si="13"/>
        <v>0</v>
      </c>
      <c r="O244" s="548"/>
      <c r="P244" s="448"/>
      <c r="R244" s="609" t="str">
        <f>_xlfn.IFNA(VLOOKUP(J244,Checks!$L$4:$L$15,1,FALSE),IF(J244="","",1))</f>
        <v/>
      </c>
    </row>
    <row r="245" spans="1:18">
      <c r="A245" s="624">
        <f t="shared" si="11"/>
        <v>238</v>
      </c>
      <c r="B245" s="624">
        <f t="shared" si="12"/>
        <v>0</v>
      </c>
      <c r="C245" s="448"/>
      <c r="D245" s="448"/>
      <c r="E245" s="458"/>
      <c r="F245" s="446"/>
      <c r="G245" s="446"/>
      <c r="H245" s="446"/>
      <c r="I245" s="446"/>
      <c r="J245" s="448"/>
      <c r="K245" s="455">
        <v>0</v>
      </c>
      <c r="L245" s="446"/>
      <c r="M245" s="452">
        <v>0</v>
      </c>
      <c r="N245" s="610">
        <f t="shared" si="13"/>
        <v>0</v>
      </c>
      <c r="O245" s="548"/>
      <c r="P245" s="448"/>
      <c r="R245" s="609" t="str">
        <f>_xlfn.IFNA(VLOOKUP(J245,Checks!$L$4:$L$15,1,FALSE),IF(J245="","",1))</f>
        <v/>
      </c>
    </row>
    <row r="246" spans="1:18">
      <c r="A246" s="624">
        <f t="shared" si="11"/>
        <v>239</v>
      </c>
      <c r="B246" s="624">
        <f t="shared" si="12"/>
        <v>0</v>
      </c>
      <c r="C246" s="448"/>
      <c r="D246" s="448"/>
      <c r="E246" s="458"/>
      <c r="F246" s="446"/>
      <c r="G246" s="446"/>
      <c r="H246" s="446"/>
      <c r="I246" s="446"/>
      <c r="J246" s="448"/>
      <c r="K246" s="455">
        <v>0</v>
      </c>
      <c r="L246" s="446"/>
      <c r="M246" s="452">
        <v>0</v>
      </c>
      <c r="N246" s="610">
        <f t="shared" si="13"/>
        <v>0</v>
      </c>
      <c r="O246" s="548"/>
      <c r="P246" s="448"/>
      <c r="R246" s="609" t="str">
        <f>_xlfn.IFNA(VLOOKUP(J246,Checks!$L$4:$L$15,1,FALSE),IF(J246="","",1))</f>
        <v/>
      </c>
    </row>
    <row r="247" spans="1:18">
      <c r="A247" s="624">
        <f t="shared" si="11"/>
        <v>240</v>
      </c>
      <c r="B247" s="624">
        <f t="shared" si="12"/>
        <v>0</v>
      </c>
      <c r="C247" s="448"/>
      <c r="D247" s="448"/>
      <c r="E247" s="458"/>
      <c r="F247" s="446"/>
      <c r="G247" s="446"/>
      <c r="H247" s="446"/>
      <c r="I247" s="446"/>
      <c r="J247" s="448"/>
      <c r="K247" s="455">
        <v>0</v>
      </c>
      <c r="L247" s="446"/>
      <c r="M247" s="452">
        <v>0</v>
      </c>
      <c r="N247" s="610">
        <f t="shared" si="13"/>
        <v>0</v>
      </c>
      <c r="O247" s="548"/>
      <c r="P247" s="448"/>
      <c r="R247" s="609" t="str">
        <f>_xlfn.IFNA(VLOOKUP(J247,Checks!$L$4:$L$15,1,FALSE),IF(J247="","",1))</f>
        <v/>
      </c>
    </row>
    <row r="248" spans="1:18">
      <c r="A248" s="624">
        <f t="shared" si="11"/>
        <v>241</v>
      </c>
      <c r="B248" s="624">
        <f t="shared" si="12"/>
        <v>0</v>
      </c>
      <c r="C248" s="448"/>
      <c r="D248" s="448"/>
      <c r="E248" s="458"/>
      <c r="F248" s="446"/>
      <c r="G248" s="446"/>
      <c r="H248" s="446"/>
      <c r="I248" s="446"/>
      <c r="J248" s="448"/>
      <c r="K248" s="455">
        <v>0</v>
      </c>
      <c r="L248" s="446"/>
      <c r="M248" s="452">
        <v>0</v>
      </c>
      <c r="N248" s="610">
        <f t="shared" si="13"/>
        <v>0</v>
      </c>
      <c r="O248" s="548"/>
      <c r="P248" s="448"/>
      <c r="R248" s="609" t="str">
        <f>_xlfn.IFNA(VLOOKUP(J248,Checks!$L$4:$L$15,1,FALSE),IF(J248="","",1))</f>
        <v/>
      </c>
    </row>
    <row r="249" spans="1:18">
      <c r="A249" s="624">
        <f t="shared" si="11"/>
        <v>242</v>
      </c>
      <c r="B249" s="624">
        <f t="shared" si="12"/>
        <v>0</v>
      </c>
      <c r="C249" s="448"/>
      <c r="D249" s="448"/>
      <c r="E249" s="458"/>
      <c r="F249" s="446"/>
      <c r="G249" s="446"/>
      <c r="H249" s="446"/>
      <c r="I249" s="446"/>
      <c r="J249" s="448"/>
      <c r="K249" s="455">
        <v>0</v>
      </c>
      <c r="L249" s="446"/>
      <c r="M249" s="452">
        <v>0</v>
      </c>
      <c r="N249" s="610">
        <f t="shared" si="13"/>
        <v>0</v>
      </c>
      <c r="O249" s="548"/>
      <c r="P249" s="448"/>
      <c r="R249" s="609" t="str">
        <f>_xlfn.IFNA(VLOOKUP(J249,Checks!$L$4:$L$15,1,FALSE),IF(J249="","",1))</f>
        <v/>
      </c>
    </row>
    <row r="250" spans="1:18">
      <c r="A250" s="624">
        <f t="shared" si="11"/>
        <v>243</v>
      </c>
      <c r="B250" s="624">
        <f t="shared" si="12"/>
        <v>0</v>
      </c>
      <c r="C250" s="448"/>
      <c r="D250" s="448"/>
      <c r="E250" s="458"/>
      <c r="F250" s="446"/>
      <c r="G250" s="446"/>
      <c r="H250" s="446"/>
      <c r="I250" s="446"/>
      <c r="J250" s="448"/>
      <c r="K250" s="455">
        <v>0</v>
      </c>
      <c r="L250" s="446"/>
      <c r="M250" s="452">
        <v>0</v>
      </c>
      <c r="N250" s="610">
        <f t="shared" si="13"/>
        <v>0</v>
      </c>
      <c r="O250" s="548"/>
      <c r="P250" s="448"/>
      <c r="R250" s="609" t="str">
        <f>_xlfn.IFNA(VLOOKUP(J250,Checks!$L$4:$L$15,1,FALSE),IF(J250="","",1))</f>
        <v/>
      </c>
    </row>
    <row r="251" spans="1:18">
      <c r="A251" s="624">
        <f t="shared" si="11"/>
        <v>244</v>
      </c>
      <c r="B251" s="624">
        <f t="shared" si="12"/>
        <v>0</v>
      </c>
      <c r="C251" s="448"/>
      <c r="D251" s="448"/>
      <c r="E251" s="458"/>
      <c r="F251" s="446"/>
      <c r="G251" s="446"/>
      <c r="H251" s="446"/>
      <c r="I251" s="446"/>
      <c r="J251" s="448"/>
      <c r="K251" s="455">
        <v>0</v>
      </c>
      <c r="L251" s="446"/>
      <c r="M251" s="452">
        <v>0</v>
      </c>
      <c r="N251" s="610">
        <f t="shared" si="13"/>
        <v>0</v>
      </c>
      <c r="O251" s="548"/>
      <c r="P251" s="448"/>
      <c r="R251" s="609" t="str">
        <f>_xlfn.IFNA(VLOOKUP(J251,Checks!$L$4:$L$15,1,FALSE),IF(J251="","",1))</f>
        <v/>
      </c>
    </row>
    <row r="252" spans="1:18">
      <c r="A252" s="624">
        <f t="shared" si="11"/>
        <v>245</v>
      </c>
      <c r="B252" s="624">
        <f t="shared" si="12"/>
        <v>0</v>
      </c>
      <c r="C252" s="448"/>
      <c r="D252" s="448"/>
      <c r="E252" s="458"/>
      <c r="F252" s="446"/>
      <c r="G252" s="446"/>
      <c r="H252" s="446"/>
      <c r="I252" s="446"/>
      <c r="J252" s="448"/>
      <c r="K252" s="455">
        <v>0</v>
      </c>
      <c r="L252" s="446"/>
      <c r="M252" s="452">
        <v>0</v>
      </c>
      <c r="N252" s="610">
        <f t="shared" si="13"/>
        <v>0</v>
      </c>
      <c r="O252" s="548"/>
      <c r="P252" s="448"/>
      <c r="R252" s="609" t="str">
        <f>_xlfn.IFNA(VLOOKUP(J252,Checks!$L$4:$L$15,1,FALSE),IF(J252="","",1))</f>
        <v/>
      </c>
    </row>
    <row r="253" spans="1:18">
      <c r="A253" s="624">
        <f t="shared" si="11"/>
        <v>246</v>
      </c>
      <c r="B253" s="624">
        <f t="shared" si="12"/>
        <v>0</v>
      </c>
      <c r="C253" s="448"/>
      <c r="D253" s="448"/>
      <c r="E253" s="458"/>
      <c r="F253" s="446"/>
      <c r="G253" s="446"/>
      <c r="H253" s="446"/>
      <c r="I253" s="446"/>
      <c r="J253" s="448"/>
      <c r="K253" s="455">
        <v>0</v>
      </c>
      <c r="L253" s="446"/>
      <c r="M253" s="452">
        <v>0</v>
      </c>
      <c r="N253" s="610">
        <f t="shared" si="13"/>
        <v>0</v>
      </c>
      <c r="O253" s="548"/>
      <c r="P253" s="448"/>
      <c r="R253" s="609" t="str">
        <f>_xlfn.IFNA(VLOOKUP(J253,Checks!$L$4:$L$15,1,FALSE),IF(J253="","",1))</f>
        <v/>
      </c>
    </row>
    <row r="254" spans="1:18">
      <c r="A254" s="624">
        <f t="shared" si="11"/>
        <v>247</v>
      </c>
      <c r="B254" s="624">
        <f t="shared" si="12"/>
        <v>0</v>
      </c>
      <c r="C254" s="448"/>
      <c r="D254" s="448"/>
      <c r="E254" s="458"/>
      <c r="F254" s="446"/>
      <c r="G254" s="446"/>
      <c r="H254" s="446"/>
      <c r="I254" s="446"/>
      <c r="J254" s="448"/>
      <c r="K254" s="455">
        <v>0</v>
      </c>
      <c r="L254" s="446"/>
      <c r="M254" s="452">
        <v>0</v>
      </c>
      <c r="N254" s="610">
        <f t="shared" si="13"/>
        <v>0</v>
      </c>
      <c r="O254" s="548"/>
      <c r="P254" s="448"/>
      <c r="R254" s="609" t="str">
        <f>_xlfn.IFNA(VLOOKUP(J254,Checks!$L$4:$L$15,1,FALSE),IF(J254="","",1))</f>
        <v/>
      </c>
    </row>
    <row r="255" spans="1:18">
      <c r="A255" s="624">
        <f t="shared" si="11"/>
        <v>248</v>
      </c>
      <c r="B255" s="624">
        <f t="shared" si="12"/>
        <v>0</v>
      </c>
      <c r="C255" s="448"/>
      <c r="D255" s="448"/>
      <c r="E255" s="458"/>
      <c r="F255" s="446"/>
      <c r="G255" s="446"/>
      <c r="H255" s="446"/>
      <c r="I255" s="446"/>
      <c r="J255" s="448"/>
      <c r="K255" s="455">
        <v>0</v>
      </c>
      <c r="L255" s="446"/>
      <c r="M255" s="452">
        <v>0</v>
      </c>
      <c r="N255" s="610">
        <f t="shared" si="13"/>
        <v>0</v>
      </c>
      <c r="O255" s="548"/>
      <c r="P255" s="448"/>
      <c r="R255" s="609" t="str">
        <f>_xlfn.IFNA(VLOOKUP(J255,Checks!$L$4:$L$15,1,FALSE),IF(J255="","",1))</f>
        <v/>
      </c>
    </row>
    <row r="256" spans="1:18">
      <c r="A256" s="624">
        <f t="shared" si="11"/>
        <v>249</v>
      </c>
      <c r="B256" s="624">
        <f t="shared" si="12"/>
        <v>0</v>
      </c>
      <c r="C256" s="448"/>
      <c r="D256" s="448"/>
      <c r="E256" s="458"/>
      <c r="F256" s="446"/>
      <c r="G256" s="446"/>
      <c r="H256" s="446"/>
      <c r="I256" s="446"/>
      <c r="J256" s="448"/>
      <c r="K256" s="455">
        <v>0</v>
      </c>
      <c r="L256" s="446"/>
      <c r="M256" s="452">
        <v>0</v>
      </c>
      <c r="N256" s="610">
        <f t="shared" si="13"/>
        <v>0</v>
      </c>
      <c r="O256" s="548"/>
      <c r="P256" s="448"/>
      <c r="R256" s="609" t="str">
        <f>_xlfn.IFNA(VLOOKUP(J256,Checks!$L$4:$L$15,1,FALSE),IF(J256="","",1))</f>
        <v/>
      </c>
    </row>
    <row r="257" spans="1:18">
      <c r="A257" s="624">
        <f t="shared" si="11"/>
        <v>250</v>
      </c>
      <c r="B257" s="624">
        <f t="shared" si="12"/>
        <v>0</v>
      </c>
      <c r="C257" s="448"/>
      <c r="D257" s="448"/>
      <c r="E257" s="458"/>
      <c r="F257" s="446"/>
      <c r="G257" s="446"/>
      <c r="H257" s="446"/>
      <c r="I257" s="446"/>
      <c r="J257" s="448"/>
      <c r="K257" s="455">
        <v>0</v>
      </c>
      <c r="L257" s="446"/>
      <c r="M257" s="452">
        <v>0</v>
      </c>
      <c r="N257" s="610">
        <f t="shared" si="13"/>
        <v>0</v>
      </c>
      <c r="O257" s="548"/>
      <c r="P257" s="448"/>
      <c r="R257" s="609" t="str">
        <f>_xlfn.IFNA(VLOOKUP(J257,Checks!$L$4:$L$15,1,FALSE),IF(J257="","",1))</f>
        <v/>
      </c>
    </row>
  </sheetData>
  <sheetProtection algorithmName="SHA-512" hashValue="fhHOgcRtd8LHnHgP6D0lxRP4wQv/6mreYjqlS7GE/oJ4FhkjCql61lkpLC9VUJkXfr7XkzajkCBo4UVJAmIFgw==" saltValue="LwHnVqORFQixdsMRkZqjBg==" spinCount="100000" sheet="1" insertRows="0"/>
  <mergeCells count="2">
    <mergeCell ref="A4:P4"/>
    <mergeCell ref="C5:P5"/>
  </mergeCells>
  <dataValidations count="1">
    <dataValidation type="list" allowBlank="1" showInputMessage="1" showErrorMessage="1" sqref="F8:G257 O8:O257">
      <formula1>"Y,N"</formula1>
    </dataValidation>
  </dataValidations>
  <pageMargins left="0.25" right="0.25" top="0.5" bottom="0.5" header="0.2" footer="0.2"/>
  <pageSetup scale="4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Checks!$P$4:$P$19</xm:f>
          </x14:formula1>
          <xm:sqref>I8:I257</xm:sqref>
        </x14:dataValidation>
        <x14:dataValidation type="list" allowBlank="1" showInputMessage="1" showErrorMessage="1">
          <x14:formula1>
            <xm:f>Checks!$L$4:$L$15</xm:f>
          </x14:formula1>
          <xm:sqref>J8:J257</xm:sqref>
        </x14:dataValidation>
        <x14:dataValidation type="list" allowBlank="1" showInputMessage="1" showErrorMessage="1">
          <x14:formula1>
            <xm:f>Checks!$R$4:$R$29</xm:f>
          </x14:formula1>
          <xm:sqref>H8:H257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view="pageBreakPreview" zoomScale="85" zoomScaleNormal="25" zoomScaleSheetLayoutView="85" workbookViewId="0"/>
  </sheetViews>
  <sheetFormatPr defaultColWidth="9.140625" defaultRowHeight="12.75"/>
  <cols>
    <col min="1" max="1" width="15.42578125" style="445" customWidth="1"/>
    <col min="2" max="2" width="17.42578125" style="445" customWidth="1"/>
    <col min="3" max="3" width="21.42578125" style="462" customWidth="1"/>
    <col min="4" max="4" width="16.42578125" style="462" customWidth="1"/>
    <col min="5" max="5" width="16.42578125" style="466" customWidth="1"/>
    <col min="6" max="6" width="18.85546875" style="466" customWidth="1"/>
    <col min="7" max="7" width="23.5703125" style="445" customWidth="1"/>
    <col min="8" max="8" width="13.5703125" style="445" customWidth="1"/>
    <col min="9" max="9" width="18.85546875" style="445" customWidth="1"/>
    <col min="10" max="10" width="13.5703125" style="445" customWidth="1"/>
    <col min="11" max="11" width="27.140625" style="445" customWidth="1"/>
    <col min="12" max="12" width="9.140625" style="445"/>
    <col min="13" max="13" width="0" style="445" hidden="1" customWidth="1"/>
    <col min="14" max="16384" width="9.140625" style="445"/>
  </cols>
  <sheetData>
    <row r="1" spans="1:13" s="398" customFormat="1">
      <c r="A1" s="228" t="s">
        <v>407</v>
      </c>
      <c r="B1" s="397"/>
      <c r="C1" s="460"/>
      <c r="D1" s="460"/>
      <c r="E1" s="381"/>
      <c r="F1" s="463"/>
    </row>
    <row r="2" spans="1:13" s="398" customFormat="1">
      <c r="A2" s="397"/>
      <c r="B2" s="397"/>
      <c r="C2" s="460"/>
      <c r="D2" s="460"/>
      <c r="E2" s="381"/>
      <c r="F2" s="463"/>
    </row>
    <row r="3" spans="1:13" s="69" customFormat="1" ht="13.5" thickBot="1">
      <c r="A3" s="227" t="s">
        <v>515</v>
      </c>
      <c r="B3" s="227"/>
      <c r="C3" s="85"/>
      <c r="D3" s="85"/>
      <c r="E3" s="381"/>
      <c r="F3" s="464"/>
    </row>
    <row r="4" spans="1:13" s="69" customFormat="1" ht="18.75" thickBot="1">
      <c r="A4" s="1229" t="s">
        <v>156</v>
      </c>
      <c r="B4" s="1230"/>
      <c r="C4" s="1230"/>
      <c r="D4" s="1230"/>
      <c r="E4" s="1230"/>
      <c r="F4" s="1230"/>
      <c r="G4" s="1230"/>
      <c r="H4" s="1230"/>
      <c r="I4" s="1230"/>
      <c r="J4" s="1230"/>
      <c r="K4" s="1231"/>
    </row>
    <row r="5" spans="1:13" s="69" customFormat="1" ht="19.7" customHeight="1">
      <c r="A5" s="499" t="s">
        <v>604</v>
      </c>
      <c r="B5" s="1228" t="s">
        <v>576</v>
      </c>
      <c r="C5" s="1228"/>
      <c r="D5" s="499" t="s">
        <v>601</v>
      </c>
      <c r="E5" s="501"/>
      <c r="F5" s="501"/>
      <c r="G5" s="501"/>
      <c r="H5" s="501"/>
      <c r="I5" s="501"/>
    </row>
    <row r="6" spans="1:13" s="69" customFormat="1" ht="31.7" customHeight="1">
      <c r="A6" s="499" t="s">
        <v>728</v>
      </c>
      <c r="B6" s="1227" t="s">
        <v>603</v>
      </c>
      <c r="C6" s="1227"/>
      <c r="D6" s="499" t="s">
        <v>602</v>
      </c>
      <c r="E6" s="501"/>
      <c r="F6" s="501"/>
      <c r="G6" s="501"/>
      <c r="H6" s="501"/>
      <c r="I6" s="501"/>
    </row>
    <row r="7" spans="1:13" s="69" customFormat="1" ht="31.7" customHeight="1">
      <c r="A7" s="499" t="s">
        <v>729</v>
      </c>
      <c r="B7" s="1227" t="s">
        <v>561</v>
      </c>
      <c r="C7" s="1227"/>
      <c r="D7" s="1236" t="s">
        <v>629</v>
      </c>
      <c r="E7" s="1236"/>
      <c r="F7" s="1236"/>
      <c r="G7" s="1236"/>
      <c r="H7" s="1236"/>
      <c r="I7" s="1236"/>
      <c r="J7" s="1236"/>
      <c r="K7" s="1236"/>
    </row>
    <row r="8" spans="1:13" s="69" customFormat="1" ht="19.7" customHeight="1">
      <c r="A8" s="555" t="s">
        <v>183</v>
      </c>
      <c r="B8" s="1238" t="s">
        <v>613</v>
      </c>
      <c r="C8" s="1238"/>
      <c r="D8" s="555" t="s">
        <v>630</v>
      </c>
      <c r="E8" s="501"/>
      <c r="F8" s="501"/>
      <c r="G8" s="501"/>
      <c r="H8" s="501"/>
      <c r="I8" s="501"/>
    </row>
    <row r="9" spans="1:13" s="69" customFormat="1" ht="31.7" customHeight="1">
      <c r="A9" s="499" t="s">
        <v>444</v>
      </c>
      <c r="B9" s="1237" t="s">
        <v>619</v>
      </c>
      <c r="C9" s="1237"/>
      <c r="D9" s="1236" t="s">
        <v>628</v>
      </c>
      <c r="E9" s="1236"/>
      <c r="F9" s="1236"/>
      <c r="G9" s="1236"/>
      <c r="H9" s="1236"/>
      <c r="I9" s="1236"/>
      <c r="J9" s="1236"/>
      <c r="K9" s="1236"/>
    </row>
    <row r="10" spans="1:13" s="69" customFormat="1" ht="18">
      <c r="A10" s="499"/>
      <c r="B10" s="499"/>
      <c r="C10" s="499"/>
      <c r="D10" s="499"/>
      <c r="E10" s="501"/>
      <c r="F10" s="501"/>
      <c r="G10" s="501"/>
      <c r="H10" s="501"/>
      <c r="I10" s="501"/>
    </row>
    <row r="11" spans="1:13" s="442" customFormat="1" ht="27" customHeight="1">
      <c r="A11" s="1232" t="s">
        <v>554</v>
      </c>
      <c r="B11" s="1232" t="s">
        <v>239</v>
      </c>
      <c r="C11" s="1232" t="s">
        <v>576</v>
      </c>
      <c r="D11" s="1234" t="s">
        <v>577</v>
      </c>
      <c r="E11" s="1234" t="s">
        <v>507</v>
      </c>
      <c r="F11" s="1242" t="s">
        <v>561</v>
      </c>
      <c r="G11" s="1243"/>
      <c r="H11" s="1234" t="s">
        <v>613</v>
      </c>
      <c r="I11" s="1240" t="s">
        <v>619</v>
      </c>
      <c r="J11" s="1234" t="s">
        <v>611</v>
      </c>
      <c r="K11" s="1234" t="s">
        <v>555</v>
      </c>
    </row>
    <row r="12" spans="1:13" s="469" customFormat="1" ht="22.5" customHeight="1">
      <c r="A12" s="1233"/>
      <c r="B12" s="1233"/>
      <c r="C12" s="1233"/>
      <c r="D12" s="1235"/>
      <c r="E12" s="1235"/>
      <c r="F12" s="468" t="s">
        <v>575</v>
      </c>
      <c r="G12" s="468" t="s">
        <v>256</v>
      </c>
      <c r="H12" s="1235"/>
      <c r="I12" s="1241"/>
      <c r="J12" s="1235"/>
      <c r="K12" s="1235"/>
      <c r="M12" s="968" t="s">
        <v>881</v>
      </c>
    </row>
    <row r="13" spans="1:13" s="443" customFormat="1" ht="14.1" customHeight="1">
      <c r="A13" s="502">
        <v>1</v>
      </c>
      <c r="B13" s="502">
        <f>'Non-Delivery Svcs Report'!J2</f>
        <v>0</v>
      </c>
      <c r="C13" s="448"/>
      <c r="D13" s="446"/>
      <c r="E13" s="448"/>
      <c r="F13" s="518">
        <v>0</v>
      </c>
      <c r="G13" s="448"/>
      <c r="H13" s="490"/>
      <c r="I13" s="455">
        <v>0</v>
      </c>
      <c r="J13" s="446"/>
      <c r="K13" s="448"/>
      <c r="M13" s="443" t="str">
        <f>_xlfn.IFNA(VLOOKUP(E13,Checks!$L$4:$L$15,1,FALSE),IF(E13="","",1))</f>
        <v/>
      </c>
    </row>
    <row r="14" spans="1:13" s="443" customFormat="1" ht="14.1" customHeight="1">
      <c r="A14" s="502">
        <f t="shared" ref="A14:A77" si="0">A13+1</f>
        <v>2</v>
      </c>
      <c r="B14" s="502">
        <f>$B$13</f>
        <v>0</v>
      </c>
      <c r="C14" s="448"/>
      <c r="D14" s="446"/>
      <c r="E14" s="448"/>
      <c r="F14" s="518">
        <v>0</v>
      </c>
      <c r="G14" s="448"/>
      <c r="H14" s="490"/>
      <c r="I14" s="455">
        <v>0</v>
      </c>
      <c r="J14" s="446"/>
      <c r="K14" s="448"/>
      <c r="M14" s="443" t="str">
        <f>_xlfn.IFNA(VLOOKUP(E14,Checks!$L$4:$L$15,1,FALSE),IF(E14="","",1))</f>
        <v/>
      </c>
    </row>
    <row r="15" spans="1:13" s="443" customFormat="1" ht="14.1" customHeight="1">
      <c r="A15" s="502">
        <f t="shared" si="0"/>
        <v>3</v>
      </c>
      <c r="B15" s="502">
        <f t="shared" ref="B15:B78" si="1">$B$13</f>
        <v>0</v>
      </c>
      <c r="C15" s="448"/>
      <c r="D15" s="446"/>
      <c r="E15" s="448"/>
      <c r="F15" s="518">
        <v>0</v>
      </c>
      <c r="G15" s="448"/>
      <c r="H15" s="490"/>
      <c r="I15" s="455">
        <v>0</v>
      </c>
      <c r="J15" s="446"/>
      <c r="K15" s="448"/>
      <c r="M15" s="443" t="str">
        <f>_xlfn.IFNA(VLOOKUP(E15,Checks!$L$4:$L$15,1,FALSE),IF(E15="","",1))</f>
        <v/>
      </c>
    </row>
    <row r="16" spans="1:13" s="443" customFormat="1" ht="14.1" customHeight="1">
      <c r="A16" s="502">
        <f t="shared" si="0"/>
        <v>4</v>
      </c>
      <c r="B16" s="502">
        <f t="shared" si="1"/>
        <v>0</v>
      </c>
      <c r="C16" s="448"/>
      <c r="D16" s="446"/>
      <c r="E16" s="448"/>
      <c r="F16" s="518">
        <v>0</v>
      </c>
      <c r="G16" s="448"/>
      <c r="H16" s="490"/>
      <c r="I16" s="455">
        <v>0</v>
      </c>
      <c r="J16" s="446"/>
      <c r="K16" s="448"/>
      <c r="M16" s="443" t="str">
        <f>_xlfn.IFNA(VLOOKUP(E16,Checks!$L$4:$L$15,1,FALSE),IF(E16="","",1))</f>
        <v/>
      </c>
    </row>
    <row r="17" spans="1:13" s="443" customFormat="1" ht="14.1" customHeight="1">
      <c r="A17" s="502">
        <f t="shared" si="0"/>
        <v>5</v>
      </c>
      <c r="B17" s="502">
        <f t="shared" si="1"/>
        <v>0</v>
      </c>
      <c r="C17" s="448"/>
      <c r="D17" s="446"/>
      <c r="E17" s="448"/>
      <c r="F17" s="518">
        <v>0</v>
      </c>
      <c r="G17" s="448"/>
      <c r="H17" s="490"/>
      <c r="I17" s="455">
        <v>0</v>
      </c>
      <c r="J17" s="446"/>
      <c r="K17" s="448"/>
      <c r="M17" s="443" t="str">
        <f>_xlfn.IFNA(VLOOKUP(E17,Checks!$L$4:$L$15,1,FALSE),IF(E17="","",1))</f>
        <v/>
      </c>
    </row>
    <row r="18" spans="1:13" s="443" customFormat="1" ht="14.1" customHeight="1">
      <c r="A18" s="502">
        <f t="shared" si="0"/>
        <v>6</v>
      </c>
      <c r="B18" s="502">
        <f t="shared" si="1"/>
        <v>0</v>
      </c>
      <c r="C18" s="448"/>
      <c r="D18" s="446"/>
      <c r="E18" s="448"/>
      <c r="F18" s="518">
        <v>0</v>
      </c>
      <c r="G18" s="448"/>
      <c r="H18" s="490"/>
      <c r="I18" s="455">
        <v>0</v>
      </c>
      <c r="J18" s="446"/>
      <c r="K18" s="448"/>
      <c r="M18" s="443" t="str">
        <f>_xlfn.IFNA(VLOOKUP(E18,Checks!$L$4:$L$15,1,FALSE),IF(E18="","",1))</f>
        <v/>
      </c>
    </row>
    <row r="19" spans="1:13" s="443" customFormat="1" ht="14.1" customHeight="1">
      <c r="A19" s="502">
        <f t="shared" si="0"/>
        <v>7</v>
      </c>
      <c r="B19" s="502">
        <f t="shared" si="1"/>
        <v>0</v>
      </c>
      <c r="C19" s="448"/>
      <c r="D19" s="446"/>
      <c r="E19" s="448"/>
      <c r="F19" s="518">
        <v>0</v>
      </c>
      <c r="G19" s="448"/>
      <c r="H19" s="490"/>
      <c r="I19" s="455">
        <v>0</v>
      </c>
      <c r="J19" s="446"/>
      <c r="K19" s="448"/>
      <c r="M19" s="443" t="str">
        <f>_xlfn.IFNA(VLOOKUP(E19,Checks!$L$4:$L$15,1,FALSE),IF(E19="","",1))</f>
        <v/>
      </c>
    </row>
    <row r="20" spans="1:13" s="443" customFormat="1" ht="14.1" customHeight="1">
      <c r="A20" s="502">
        <f t="shared" si="0"/>
        <v>8</v>
      </c>
      <c r="B20" s="502">
        <f t="shared" si="1"/>
        <v>0</v>
      </c>
      <c r="C20" s="448"/>
      <c r="D20" s="446"/>
      <c r="E20" s="448"/>
      <c r="F20" s="518">
        <v>0</v>
      </c>
      <c r="G20" s="448"/>
      <c r="H20" s="490"/>
      <c r="I20" s="455">
        <v>0</v>
      </c>
      <c r="J20" s="446"/>
      <c r="K20" s="448"/>
      <c r="M20" s="443" t="str">
        <f>_xlfn.IFNA(VLOOKUP(E20,Checks!$L$4:$L$15,1,FALSE),IF(E20="","",1))</f>
        <v/>
      </c>
    </row>
    <row r="21" spans="1:13" s="443" customFormat="1" ht="14.1" customHeight="1">
      <c r="A21" s="502">
        <f t="shared" si="0"/>
        <v>9</v>
      </c>
      <c r="B21" s="502">
        <f t="shared" si="1"/>
        <v>0</v>
      </c>
      <c r="C21" s="448"/>
      <c r="D21" s="446"/>
      <c r="E21" s="448"/>
      <c r="F21" s="518">
        <v>0</v>
      </c>
      <c r="G21" s="448"/>
      <c r="H21" s="490"/>
      <c r="I21" s="455">
        <v>0</v>
      </c>
      <c r="J21" s="446"/>
      <c r="K21" s="448"/>
      <c r="M21" s="443" t="str">
        <f>_xlfn.IFNA(VLOOKUP(E21,Checks!$L$4:$L$15,1,FALSE),IF(E21="","",1))</f>
        <v/>
      </c>
    </row>
    <row r="22" spans="1:13" s="443" customFormat="1" ht="14.1" customHeight="1">
      <c r="A22" s="502">
        <f t="shared" si="0"/>
        <v>10</v>
      </c>
      <c r="B22" s="502">
        <f t="shared" si="1"/>
        <v>0</v>
      </c>
      <c r="C22" s="448"/>
      <c r="D22" s="446"/>
      <c r="E22" s="448"/>
      <c r="F22" s="518">
        <v>0</v>
      </c>
      <c r="G22" s="448"/>
      <c r="H22" s="490"/>
      <c r="I22" s="455">
        <v>0</v>
      </c>
      <c r="J22" s="446"/>
      <c r="K22" s="448"/>
      <c r="M22" s="443" t="str">
        <f>_xlfn.IFNA(VLOOKUP(E22,Checks!$L$4:$L$15,1,FALSE),IF(E22="","",1))</f>
        <v/>
      </c>
    </row>
    <row r="23" spans="1:13" s="443" customFormat="1" ht="14.1" customHeight="1">
      <c r="A23" s="502">
        <f t="shared" si="0"/>
        <v>11</v>
      </c>
      <c r="B23" s="502">
        <f t="shared" si="1"/>
        <v>0</v>
      </c>
      <c r="C23" s="448"/>
      <c r="D23" s="446"/>
      <c r="E23" s="448"/>
      <c r="F23" s="518">
        <v>0</v>
      </c>
      <c r="G23" s="448"/>
      <c r="H23" s="490"/>
      <c r="I23" s="455">
        <v>0</v>
      </c>
      <c r="J23" s="446"/>
      <c r="K23" s="448"/>
      <c r="M23" s="443" t="str">
        <f>_xlfn.IFNA(VLOOKUP(E23,Checks!$L$4:$L$15,1,FALSE),IF(E23="","",1))</f>
        <v/>
      </c>
    </row>
    <row r="24" spans="1:13" s="443" customFormat="1" ht="14.1" customHeight="1">
      <c r="A24" s="502">
        <f t="shared" si="0"/>
        <v>12</v>
      </c>
      <c r="B24" s="502">
        <f t="shared" si="1"/>
        <v>0</v>
      </c>
      <c r="C24" s="448"/>
      <c r="D24" s="446"/>
      <c r="E24" s="448"/>
      <c r="F24" s="518">
        <v>0</v>
      </c>
      <c r="G24" s="448"/>
      <c r="H24" s="490"/>
      <c r="I24" s="455">
        <v>0</v>
      </c>
      <c r="J24" s="446"/>
      <c r="K24" s="448"/>
      <c r="M24" s="443" t="str">
        <f>_xlfn.IFNA(VLOOKUP(E24,Checks!$L$4:$L$15,1,FALSE),IF(E24="","",1))</f>
        <v/>
      </c>
    </row>
    <row r="25" spans="1:13" s="443" customFormat="1" ht="14.1" customHeight="1">
      <c r="A25" s="502">
        <f t="shared" si="0"/>
        <v>13</v>
      </c>
      <c r="B25" s="502">
        <f t="shared" si="1"/>
        <v>0</v>
      </c>
      <c r="C25" s="448"/>
      <c r="D25" s="446"/>
      <c r="E25" s="448"/>
      <c r="F25" s="518">
        <v>0</v>
      </c>
      <c r="G25" s="448"/>
      <c r="H25" s="490"/>
      <c r="I25" s="455">
        <v>0</v>
      </c>
      <c r="J25" s="446"/>
      <c r="K25" s="448"/>
      <c r="M25" s="443" t="str">
        <f>_xlfn.IFNA(VLOOKUP(E25,Checks!$L$4:$L$15,1,FALSE),IF(E25="","",1))</f>
        <v/>
      </c>
    </row>
    <row r="26" spans="1:13" s="443" customFormat="1" ht="14.1" customHeight="1">
      <c r="A26" s="502">
        <f t="shared" si="0"/>
        <v>14</v>
      </c>
      <c r="B26" s="502">
        <f t="shared" si="1"/>
        <v>0</v>
      </c>
      <c r="C26" s="448"/>
      <c r="D26" s="446"/>
      <c r="E26" s="448"/>
      <c r="F26" s="518">
        <v>0</v>
      </c>
      <c r="G26" s="448"/>
      <c r="H26" s="490"/>
      <c r="I26" s="455">
        <v>0</v>
      </c>
      <c r="J26" s="446"/>
      <c r="K26" s="448"/>
      <c r="M26" s="443" t="str">
        <f>_xlfn.IFNA(VLOOKUP(E26,Checks!$L$4:$L$15,1,FALSE),IF(E26="","",1))</f>
        <v/>
      </c>
    </row>
    <row r="27" spans="1:13" s="443" customFormat="1" ht="14.1" customHeight="1">
      <c r="A27" s="502">
        <f t="shared" si="0"/>
        <v>15</v>
      </c>
      <c r="B27" s="502">
        <f t="shared" si="1"/>
        <v>0</v>
      </c>
      <c r="C27" s="448"/>
      <c r="D27" s="446"/>
      <c r="E27" s="448"/>
      <c r="F27" s="518">
        <v>0</v>
      </c>
      <c r="G27" s="448"/>
      <c r="H27" s="490"/>
      <c r="I27" s="455">
        <v>0</v>
      </c>
      <c r="J27" s="446"/>
      <c r="K27" s="448"/>
      <c r="M27" s="443" t="str">
        <f>_xlfn.IFNA(VLOOKUP(E27,Checks!$L$4:$L$15,1,FALSE),IF(E27="","",1))</f>
        <v/>
      </c>
    </row>
    <row r="28" spans="1:13" s="443" customFormat="1" ht="14.1" customHeight="1">
      <c r="A28" s="502">
        <f t="shared" si="0"/>
        <v>16</v>
      </c>
      <c r="B28" s="502">
        <f t="shared" si="1"/>
        <v>0</v>
      </c>
      <c r="C28" s="448"/>
      <c r="D28" s="446"/>
      <c r="E28" s="448"/>
      <c r="F28" s="518">
        <v>0</v>
      </c>
      <c r="G28" s="448"/>
      <c r="H28" s="490"/>
      <c r="I28" s="455">
        <v>0</v>
      </c>
      <c r="J28" s="446"/>
      <c r="K28" s="448"/>
      <c r="M28" s="443" t="str">
        <f>_xlfn.IFNA(VLOOKUP(E28,Checks!$L$4:$L$15,1,FALSE),IF(E28="","",1))</f>
        <v/>
      </c>
    </row>
    <row r="29" spans="1:13" s="443" customFormat="1" ht="14.1" customHeight="1">
      <c r="A29" s="502">
        <f t="shared" si="0"/>
        <v>17</v>
      </c>
      <c r="B29" s="502">
        <f t="shared" si="1"/>
        <v>0</v>
      </c>
      <c r="C29" s="448"/>
      <c r="D29" s="446"/>
      <c r="E29" s="448"/>
      <c r="F29" s="518">
        <v>0</v>
      </c>
      <c r="G29" s="448"/>
      <c r="H29" s="490"/>
      <c r="I29" s="455">
        <v>0</v>
      </c>
      <c r="J29" s="446"/>
      <c r="K29" s="448"/>
      <c r="M29" s="443" t="str">
        <f>_xlfn.IFNA(VLOOKUP(E29,Checks!$L$4:$L$15,1,FALSE),IF(E29="","",1))</f>
        <v/>
      </c>
    </row>
    <row r="30" spans="1:13" s="443" customFormat="1" ht="14.1" customHeight="1">
      <c r="A30" s="502">
        <f t="shared" si="0"/>
        <v>18</v>
      </c>
      <c r="B30" s="502">
        <f t="shared" si="1"/>
        <v>0</v>
      </c>
      <c r="C30" s="448"/>
      <c r="D30" s="446"/>
      <c r="E30" s="448"/>
      <c r="F30" s="518">
        <v>0</v>
      </c>
      <c r="G30" s="448"/>
      <c r="H30" s="490"/>
      <c r="I30" s="455">
        <v>0</v>
      </c>
      <c r="J30" s="446"/>
      <c r="K30" s="448"/>
      <c r="M30" s="443" t="str">
        <f>_xlfn.IFNA(VLOOKUP(E30,Checks!$L$4:$L$15,1,FALSE),IF(E30="","",1))</f>
        <v/>
      </c>
    </row>
    <row r="31" spans="1:13" s="443" customFormat="1" ht="14.1" customHeight="1">
      <c r="A31" s="502">
        <f t="shared" si="0"/>
        <v>19</v>
      </c>
      <c r="B31" s="502">
        <f t="shared" si="1"/>
        <v>0</v>
      </c>
      <c r="C31" s="448"/>
      <c r="D31" s="446"/>
      <c r="E31" s="448"/>
      <c r="F31" s="518">
        <v>0</v>
      </c>
      <c r="G31" s="448"/>
      <c r="H31" s="490"/>
      <c r="I31" s="455">
        <v>0</v>
      </c>
      <c r="J31" s="446"/>
      <c r="K31" s="448"/>
      <c r="M31" s="443" t="str">
        <f>_xlfn.IFNA(VLOOKUP(E31,Checks!$L$4:$L$15,1,FALSE),IF(E31="","",1))</f>
        <v/>
      </c>
    </row>
    <row r="32" spans="1:13" s="443" customFormat="1" ht="14.1" customHeight="1">
      <c r="A32" s="502">
        <f t="shared" si="0"/>
        <v>20</v>
      </c>
      <c r="B32" s="502">
        <f t="shared" si="1"/>
        <v>0</v>
      </c>
      <c r="C32" s="448"/>
      <c r="D32" s="446"/>
      <c r="E32" s="448"/>
      <c r="F32" s="518">
        <v>0</v>
      </c>
      <c r="G32" s="448"/>
      <c r="H32" s="490"/>
      <c r="I32" s="455">
        <v>0</v>
      </c>
      <c r="J32" s="446"/>
      <c r="K32" s="448"/>
      <c r="M32" s="443" t="str">
        <f>_xlfn.IFNA(VLOOKUP(E32,Checks!$L$4:$L$15,1,FALSE),IF(E32="","",1))</f>
        <v/>
      </c>
    </row>
    <row r="33" spans="1:13" s="443" customFormat="1" ht="14.1" customHeight="1">
      <c r="A33" s="502">
        <f t="shared" si="0"/>
        <v>21</v>
      </c>
      <c r="B33" s="502">
        <f t="shared" si="1"/>
        <v>0</v>
      </c>
      <c r="C33" s="448"/>
      <c r="D33" s="446"/>
      <c r="E33" s="448"/>
      <c r="F33" s="518">
        <v>0</v>
      </c>
      <c r="G33" s="448"/>
      <c r="H33" s="490"/>
      <c r="I33" s="455">
        <v>0</v>
      </c>
      <c r="J33" s="446"/>
      <c r="K33" s="448"/>
      <c r="M33" s="443" t="str">
        <f>_xlfn.IFNA(VLOOKUP(E33,Checks!$L$4:$L$15,1,FALSE),IF(E33="","",1))</f>
        <v/>
      </c>
    </row>
    <row r="34" spans="1:13" s="443" customFormat="1" ht="14.1" customHeight="1">
      <c r="A34" s="502">
        <f t="shared" si="0"/>
        <v>22</v>
      </c>
      <c r="B34" s="502">
        <f t="shared" si="1"/>
        <v>0</v>
      </c>
      <c r="C34" s="448"/>
      <c r="D34" s="446"/>
      <c r="E34" s="448"/>
      <c r="F34" s="518">
        <v>0</v>
      </c>
      <c r="G34" s="448"/>
      <c r="H34" s="490"/>
      <c r="I34" s="455">
        <v>0</v>
      </c>
      <c r="J34" s="446"/>
      <c r="K34" s="448"/>
      <c r="M34" s="443" t="str">
        <f>_xlfn.IFNA(VLOOKUP(E34,Checks!$L$4:$L$15,1,FALSE),IF(E34="","",1))</f>
        <v/>
      </c>
    </row>
    <row r="35" spans="1:13" s="443" customFormat="1" ht="14.1" customHeight="1">
      <c r="A35" s="502">
        <f t="shared" si="0"/>
        <v>23</v>
      </c>
      <c r="B35" s="502">
        <f t="shared" si="1"/>
        <v>0</v>
      </c>
      <c r="C35" s="448"/>
      <c r="D35" s="446"/>
      <c r="E35" s="448"/>
      <c r="F35" s="518">
        <v>0</v>
      </c>
      <c r="G35" s="448"/>
      <c r="H35" s="490"/>
      <c r="I35" s="455">
        <v>0</v>
      </c>
      <c r="J35" s="446"/>
      <c r="K35" s="448"/>
      <c r="M35" s="443" t="str">
        <f>_xlfn.IFNA(VLOOKUP(E35,Checks!$L$4:$L$15,1,FALSE),IF(E35="","",1))</f>
        <v/>
      </c>
    </row>
    <row r="36" spans="1:13" s="443" customFormat="1" ht="14.1" customHeight="1">
      <c r="A36" s="502">
        <f t="shared" si="0"/>
        <v>24</v>
      </c>
      <c r="B36" s="502">
        <f t="shared" si="1"/>
        <v>0</v>
      </c>
      <c r="C36" s="448"/>
      <c r="D36" s="446"/>
      <c r="E36" s="448"/>
      <c r="F36" s="518">
        <v>0</v>
      </c>
      <c r="G36" s="448"/>
      <c r="H36" s="490"/>
      <c r="I36" s="455">
        <v>0</v>
      </c>
      <c r="J36" s="446"/>
      <c r="K36" s="448"/>
      <c r="M36" s="443" t="str">
        <f>_xlfn.IFNA(VLOOKUP(E36,Checks!$L$4:$L$15,1,FALSE),IF(E36="","",1))</f>
        <v/>
      </c>
    </row>
    <row r="37" spans="1:13" s="443" customFormat="1" ht="14.1" customHeight="1">
      <c r="A37" s="502">
        <f t="shared" si="0"/>
        <v>25</v>
      </c>
      <c r="B37" s="502">
        <f t="shared" si="1"/>
        <v>0</v>
      </c>
      <c r="C37" s="448"/>
      <c r="D37" s="446"/>
      <c r="E37" s="448"/>
      <c r="F37" s="518">
        <v>0</v>
      </c>
      <c r="G37" s="448"/>
      <c r="H37" s="490"/>
      <c r="I37" s="455">
        <v>0</v>
      </c>
      <c r="J37" s="446"/>
      <c r="K37" s="448"/>
      <c r="M37" s="443" t="str">
        <f>_xlfn.IFNA(VLOOKUP(E37,Checks!$L$4:$L$15,1,FALSE),IF(E37="","",1))</f>
        <v/>
      </c>
    </row>
    <row r="38" spans="1:13" s="443" customFormat="1" ht="14.1" customHeight="1">
      <c r="A38" s="502">
        <f t="shared" si="0"/>
        <v>26</v>
      </c>
      <c r="B38" s="502">
        <f t="shared" si="1"/>
        <v>0</v>
      </c>
      <c r="C38" s="448"/>
      <c r="D38" s="446"/>
      <c r="E38" s="448"/>
      <c r="F38" s="518">
        <v>0</v>
      </c>
      <c r="G38" s="448"/>
      <c r="H38" s="490"/>
      <c r="I38" s="455">
        <v>0</v>
      </c>
      <c r="J38" s="446"/>
      <c r="K38" s="448"/>
      <c r="M38" s="443" t="str">
        <f>_xlfn.IFNA(VLOOKUP(E38,Checks!$L$4:$L$15,1,FALSE),IF(E38="","",1))</f>
        <v/>
      </c>
    </row>
    <row r="39" spans="1:13" s="443" customFormat="1" ht="14.1" customHeight="1">
      <c r="A39" s="502">
        <f t="shared" si="0"/>
        <v>27</v>
      </c>
      <c r="B39" s="502">
        <f t="shared" si="1"/>
        <v>0</v>
      </c>
      <c r="C39" s="448"/>
      <c r="D39" s="446"/>
      <c r="E39" s="448"/>
      <c r="F39" s="518">
        <v>0</v>
      </c>
      <c r="G39" s="448"/>
      <c r="H39" s="490"/>
      <c r="I39" s="455">
        <v>0</v>
      </c>
      <c r="J39" s="446"/>
      <c r="K39" s="448"/>
      <c r="M39" s="443" t="str">
        <f>_xlfn.IFNA(VLOOKUP(E39,Checks!$L$4:$L$15,1,FALSE),IF(E39="","",1))</f>
        <v/>
      </c>
    </row>
    <row r="40" spans="1:13" s="443" customFormat="1" ht="14.1" customHeight="1">
      <c r="A40" s="502">
        <f t="shared" si="0"/>
        <v>28</v>
      </c>
      <c r="B40" s="502">
        <f t="shared" si="1"/>
        <v>0</v>
      </c>
      <c r="C40" s="448"/>
      <c r="D40" s="446"/>
      <c r="E40" s="448"/>
      <c r="F40" s="518">
        <v>0</v>
      </c>
      <c r="G40" s="448"/>
      <c r="H40" s="490"/>
      <c r="I40" s="455">
        <v>0</v>
      </c>
      <c r="J40" s="446"/>
      <c r="K40" s="448"/>
      <c r="M40" s="443" t="str">
        <f>_xlfn.IFNA(VLOOKUP(E40,Checks!$L$4:$L$15,1,FALSE),IF(E40="","",1))</f>
        <v/>
      </c>
    </row>
    <row r="41" spans="1:13" s="443" customFormat="1" ht="14.1" customHeight="1">
      <c r="A41" s="502">
        <f t="shared" si="0"/>
        <v>29</v>
      </c>
      <c r="B41" s="502">
        <f t="shared" si="1"/>
        <v>0</v>
      </c>
      <c r="C41" s="448"/>
      <c r="D41" s="446"/>
      <c r="E41" s="448"/>
      <c r="F41" s="518">
        <v>0</v>
      </c>
      <c r="G41" s="448"/>
      <c r="H41" s="490"/>
      <c r="I41" s="455">
        <v>0</v>
      </c>
      <c r="J41" s="446"/>
      <c r="K41" s="448"/>
      <c r="M41" s="443" t="str">
        <f>_xlfn.IFNA(VLOOKUP(E41,Checks!$L$4:$L$15,1,FALSE),IF(E41="","",1))</f>
        <v/>
      </c>
    </row>
    <row r="42" spans="1:13" s="443" customFormat="1" ht="14.1" customHeight="1">
      <c r="A42" s="502">
        <f t="shared" si="0"/>
        <v>30</v>
      </c>
      <c r="B42" s="502">
        <f t="shared" si="1"/>
        <v>0</v>
      </c>
      <c r="C42" s="448"/>
      <c r="D42" s="446"/>
      <c r="E42" s="448"/>
      <c r="F42" s="518">
        <v>0</v>
      </c>
      <c r="G42" s="448"/>
      <c r="H42" s="490"/>
      <c r="I42" s="455">
        <v>0</v>
      </c>
      <c r="J42" s="446"/>
      <c r="K42" s="448"/>
      <c r="M42" s="443" t="str">
        <f>_xlfn.IFNA(VLOOKUP(E42,Checks!$L$4:$L$15,1,FALSE),IF(E42="","",1))</f>
        <v/>
      </c>
    </row>
    <row r="43" spans="1:13" s="443" customFormat="1" ht="14.1" customHeight="1">
      <c r="A43" s="502">
        <f t="shared" si="0"/>
        <v>31</v>
      </c>
      <c r="B43" s="502">
        <f t="shared" si="1"/>
        <v>0</v>
      </c>
      <c r="C43" s="448"/>
      <c r="D43" s="446"/>
      <c r="E43" s="448"/>
      <c r="F43" s="518">
        <v>0</v>
      </c>
      <c r="G43" s="448"/>
      <c r="H43" s="490"/>
      <c r="I43" s="455">
        <v>0</v>
      </c>
      <c r="J43" s="446"/>
      <c r="K43" s="448"/>
      <c r="M43" s="443" t="str">
        <f>_xlfn.IFNA(VLOOKUP(E43,Checks!$L$4:$L$15,1,FALSE),IF(E43="","",1))</f>
        <v/>
      </c>
    </row>
    <row r="44" spans="1:13" s="443" customFormat="1" ht="14.1" customHeight="1">
      <c r="A44" s="502">
        <f t="shared" si="0"/>
        <v>32</v>
      </c>
      <c r="B44" s="502">
        <f t="shared" si="1"/>
        <v>0</v>
      </c>
      <c r="C44" s="448"/>
      <c r="D44" s="446"/>
      <c r="E44" s="448"/>
      <c r="F44" s="518">
        <v>0</v>
      </c>
      <c r="G44" s="448"/>
      <c r="H44" s="490"/>
      <c r="I44" s="455">
        <v>0</v>
      </c>
      <c r="J44" s="446"/>
      <c r="K44" s="448"/>
      <c r="M44" s="443" t="str">
        <f>_xlfn.IFNA(VLOOKUP(E44,Checks!$L$4:$L$15,1,FALSE),IF(E44="","",1))</f>
        <v/>
      </c>
    </row>
    <row r="45" spans="1:13" s="443" customFormat="1" ht="14.1" customHeight="1">
      <c r="A45" s="502">
        <f t="shared" si="0"/>
        <v>33</v>
      </c>
      <c r="B45" s="502">
        <f t="shared" si="1"/>
        <v>0</v>
      </c>
      <c r="C45" s="448"/>
      <c r="D45" s="446"/>
      <c r="E45" s="448"/>
      <c r="F45" s="518">
        <v>0</v>
      </c>
      <c r="G45" s="448"/>
      <c r="H45" s="490"/>
      <c r="I45" s="455">
        <v>0</v>
      </c>
      <c r="J45" s="446"/>
      <c r="K45" s="448"/>
      <c r="M45" s="443" t="str">
        <f>_xlfn.IFNA(VLOOKUP(E45,Checks!$L$4:$L$15,1,FALSE),IF(E45="","",1))</f>
        <v/>
      </c>
    </row>
    <row r="46" spans="1:13" s="443" customFormat="1" ht="14.1" customHeight="1">
      <c r="A46" s="502">
        <f t="shared" si="0"/>
        <v>34</v>
      </c>
      <c r="B46" s="502">
        <f t="shared" si="1"/>
        <v>0</v>
      </c>
      <c r="C46" s="448"/>
      <c r="D46" s="446"/>
      <c r="E46" s="448"/>
      <c r="F46" s="518">
        <v>0</v>
      </c>
      <c r="G46" s="448"/>
      <c r="H46" s="490"/>
      <c r="I46" s="455">
        <v>0</v>
      </c>
      <c r="J46" s="446"/>
      <c r="K46" s="448"/>
      <c r="M46" s="443" t="str">
        <f>_xlfn.IFNA(VLOOKUP(E46,Checks!$L$4:$L$15,1,FALSE),IF(E46="","",1))</f>
        <v/>
      </c>
    </row>
    <row r="47" spans="1:13" s="443" customFormat="1" ht="14.1" customHeight="1">
      <c r="A47" s="502">
        <f t="shared" si="0"/>
        <v>35</v>
      </c>
      <c r="B47" s="502">
        <f t="shared" si="1"/>
        <v>0</v>
      </c>
      <c r="C47" s="448"/>
      <c r="D47" s="446"/>
      <c r="E47" s="448"/>
      <c r="F47" s="518">
        <v>0</v>
      </c>
      <c r="G47" s="448"/>
      <c r="H47" s="490"/>
      <c r="I47" s="455">
        <v>0</v>
      </c>
      <c r="J47" s="446"/>
      <c r="K47" s="448"/>
      <c r="M47" s="443" t="str">
        <f>_xlfn.IFNA(VLOOKUP(E47,Checks!$L$4:$L$15,1,FALSE),IF(E47="","",1))</f>
        <v/>
      </c>
    </row>
    <row r="48" spans="1:13" s="443" customFormat="1" ht="14.1" customHeight="1">
      <c r="A48" s="502">
        <f t="shared" si="0"/>
        <v>36</v>
      </c>
      <c r="B48" s="502">
        <f t="shared" si="1"/>
        <v>0</v>
      </c>
      <c r="C48" s="448"/>
      <c r="D48" s="446"/>
      <c r="E48" s="448"/>
      <c r="F48" s="518">
        <v>0</v>
      </c>
      <c r="G48" s="448"/>
      <c r="H48" s="490"/>
      <c r="I48" s="455">
        <v>0</v>
      </c>
      <c r="J48" s="446"/>
      <c r="K48" s="448"/>
      <c r="M48" s="443" t="str">
        <f>_xlfn.IFNA(VLOOKUP(E48,Checks!$L$4:$L$15,1,FALSE),IF(E48="","",1))</f>
        <v/>
      </c>
    </row>
    <row r="49" spans="1:13" s="443" customFormat="1" ht="14.1" customHeight="1">
      <c r="A49" s="502">
        <f t="shared" si="0"/>
        <v>37</v>
      </c>
      <c r="B49" s="502">
        <f t="shared" si="1"/>
        <v>0</v>
      </c>
      <c r="C49" s="448"/>
      <c r="D49" s="446"/>
      <c r="E49" s="448"/>
      <c r="F49" s="518">
        <v>0</v>
      </c>
      <c r="G49" s="448"/>
      <c r="H49" s="490"/>
      <c r="I49" s="455">
        <v>0</v>
      </c>
      <c r="J49" s="446"/>
      <c r="K49" s="448"/>
      <c r="M49" s="443" t="str">
        <f>_xlfn.IFNA(VLOOKUP(E49,Checks!$L$4:$L$15,1,FALSE),IF(E49="","",1))</f>
        <v/>
      </c>
    </row>
    <row r="50" spans="1:13" s="443" customFormat="1" ht="14.1" customHeight="1">
      <c r="A50" s="502">
        <f t="shared" si="0"/>
        <v>38</v>
      </c>
      <c r="B50" s="502">
        <f t="shared" si="1"/>
        <v>0</v>
      </c>
      <c r="C50" s="448"/>
      <c r="D50" s="446"/>
      <c r="E50" s="448"/>
      <c r="F50" s="518">
        <v>0</v>
      </c>
      <c r="G50" s="448"/>
      <c r="H50" s="490"/>
      <c r="I50" s="455">
        <v>0</v>
      </c>
      <c r="J50" s="446"/>
      <c r="K50" s="448"/>
      <c r="M50" s="443" t="str">
        <f>_xlfn.IFNA(VLOOKUP(E50,Checks!$L$4:$L$15,1,FALSE),IF(E50="","",1))</f>
        <v/>
      </c>
    </row>
    <row r="51" spans="1:13" s="443" customFormat="1" ht="14.1" customHeight="1">
      <c r="A51" s="502">
        <f t="shared" si="0"/>
        <v>39</v>
      </c>
      <c r="B51" s="502">
        <f t="shared" si="1"/>
        <v>0</v>
      </c>
      <c r="C51" s="448"/>
      <c r="D51" s="446"/>
      <c r="E51" s="448"/>
      <c r="F51" s="518">
        <v>0</v>
      </c>
      <c r="G51" s="448"/>
      <c r="H51" s="490"/>
      <c r="I51" s="455">
        <v>0</v>
      </c>
      <c r="J51" s="446"/>
      <c r="K51" s="448"/>
      <c r="M51" s="443" t="str">
        <f>_xlfn.IFNA(VLOOKUP(E51,Checks!$L$4:$L$15,1,FALSE),IF(E51="","",1))</f>
        <v/>
      </c>
    </row>
    <row r="52" spans="1:13" s="443" customFormat="1" ht="14.1" customHeight="1">
      <c r="A52" s="502">
        <f t="shared" si="0"/>
        <v>40</v>
      </c>
      <c r="B52" s="502">
        <f t="shared" si="1"/>
        <v>0</v>
      </c>
      <c r="C52" s="448"/>
      <c r="D52" s="446"/>
      <c r="E52" s="448"/>
      <c r="F52" s="518">
        <v>0</v>
      </c>
      <c r="G52" s="448"/>
      <c r="H52" s="490"/>
      <c r="I52" s="455">
        <v>0</v>
      </c>
      <c r="J52" s="446"/>
      <c r="K52" s="448"/>
      <c r="M52" s="443" t="str">
        <f>_xlfn.IFNA(VLOOKUP(E52,Checks!$L$4:$L$15,1,FALSE),IF(E52="","",1))</f>
        <v/>
      </c>
    </row>
    <row r="53" spans="1:13" s="443" customFormat="1" ht="14.1" customHeight="1">
      <c r="A53" s="502">
        <f t="shared" si="0"/>
        <v>41</v>
      </c>
      <c r="B53" s="502">
        <f t="shared" si="1"/>
        <v>0</v>
      </c>
      <c r="C53" s="448"/>
      <c r="D53" s="446"/>
      <c r="E53" s="448"/>
      <c r="F53" s="518">
        <v>0</v>
      </c>
      <c r="G53" s="448"/>
      <c r="H53" s="490"/>
      <c r="I53" s="455">
        <v>0</v>
      </c>
      <c r="J53" s="446"/>
      <c r="K53" s="448"/>
      <c r="M53" s="443" t="str">
        <f>_xlfn.IFNA(VLOOKUP(E53,Checks!$L$4:$L$15,1,FALSE),IF(E53="","",1))</f>
        <v/>
      </c>
    </row>
    <row r="54" spans="1:13" s="443" customFormat="1" ht="14.1" customHeight="1">
      <c r="A54" s="502">
        <f t="shared" si="0"/>
        <v>42</v>
      </c>
      <c r="B54" s="502">
        <f t="shared" si="1"/>
        <v>0</v>
      </c>
      <c r="C54" s="448"/>
      <c r="D54" s="446"/>
      <c r="E54" s="448"/>
      <c r="F54" s="518">
        <v>0</v>
      </c>
      <c r="G54" s="448"/>
      <c r="H54" s="490"/>
      <c r="I54" s="455">
        <v>0</v>
      </c>
      <c r="J54" s="446"/>
      <c r="K54" s="448"/>
      <c r="M54" s="443" t="str">
        <f>_xlfn.IFNA(VLOOKUP(E54,Checks!$L$4:$L$15,1,FALSE),IF(E54="","",1))</f>
        <v/>
      </c>
    </row>
    <row r="55" spans="1:13" s="443" customFormat="1" ht="14.1" customHeight="1">
      <c r="A55" s="502">
        <f t="shared" si="0"/>
        <v>43</v>
      </c>
      <c r="B55" s="502">
        <f t="shared" si="1"/>
        <v>0</v>
      </c>
      <c r="C55" s="448"/>
      <c r="D55" s="446"/>
      <c r="E55" s="448"/>
      <c r="F55" s="518">
        <v>0</v>
      </c>
      <c r="G55" s="448"/>
      <c r="H55" s="490"/>
      <c r="I55" s="455">
        <v>0</v>
      </c>
      <c r="J55" s="446"/>
      <c r="K55" s="448"/>
      <c r="M55" s="443" t="str">
        <f>_xlfn.IFNA(VLOOKUP(E55,Checks!$L$4:$L$15,1,FALSE),IF(E55="","",1))</f>
        <v/>
      </c>
    </row>
    <row r="56" spans="1:13" s="443" customFormat="1" ht="14.1" customHeight="1">
      <c r="A56" s="502">
        <f t="shared" si="0"/>
        <v>44</v>
      </c>
      <c r="B56" s="502">
        <f t="shared" si="1"/>
        <v>0</v>
      </c>
      <c r="C56" s="448"/>
      <c r="D56" s="446"/>
      <c r="E56" s="448"/>
      <c r="F56" s="518">
        <v>0</v>
      </c>
      <c r="G56" s="448"/>
      <c r="H56" s="490"/>
      <c r="I56" s="455">
        <v>0</v>
      </c>
      <c r="J56" s="446"/>
      <c r="K56" s="448"/>
      <c r="M56" s="443" t="str">
        <f>_xlfn.IFNA(VLOOKUP(E56,Checks!$L$4:$L$15,1,FALSE),IF(E56="","",1))</f>
        <v/>
      </c>
    </row>
    <row r="57" spans="1:13" s="443" customFormat="1" ht="14.1" customHeight="1">
      <c r="A57" s="502">
        <f t="shared" si="0"/>
        <v>45</v>
      </c>
      <c r="B57" s="502">
        <f t="shared" si="1"/>
        <v>0</v>
      </c>
      <c r="C57" s="448"/>
      <c r="D57" s="446"/>
      <c r="E57" s="448"/>
      <c r="F57" s="518">
        <v>0</v>
      </c>
      <c r="G57" s="448"/>
      <c r="H57" s="490"/>
      <c r="I57" s="455">
        <v>0</v>
      </c>
      <c r="J57" s="446"/>
      <c r="K57" s="448"/>
      <c r="M57" s="443" t="str">
        <f>_xlfn.IFNA(VLOOKUP(E57,Checks!$L$4:$L$15,1,FALSE),IF(E57="","",1))</f>
        <v/>
      </c>
    </row>
    <row r="58" spans="1:13" s="443" customFormat="1" ht="14.1" customHeight="1">
      <c r="A58" s="502">
        <f t="shared" si="0"/>
        <v>46</v>
      </c>
      <c r="B58" s="502">
        <f t="shared" si="1"/>
        <v>0</v>
      </c>
      <c r="C58" s="448"/>
      <c r="D58" s="446"/>
      <c r="E58" s="448"/>
      <c r="F58" s="518">
        <v>0</v>
      </c>
      <c r="G58" s="448"/>
      <c r="H58" s="490"/>
      <c r="I58" s="455">
        <v>0</v>
      </c>
      <c r="J58" s="446"/>
      <c r="K58" s="448"/>
      <c r="M58" s="443" t="str">
        <f>_xlfn.IFNA(VLOOKUP(E58,Checks!$L$4:$L$15,1,FALSE),IF(E58="","",1))</f>
        <v/>
      </c>
    </row>
    <row r="59" spans="1:13" s="443" customFormat="1" ht="14.1" customHeight="1">
      <c r="A59" s="502">
        <f t="shared" si="0"/>
        <v>47</v>
      </c>
      <c r="B59" s="502">
        <f t="shared" si="1"/>
        <v>0</v>
      </c>
      <c r="C59" s="448"/>
      <c r="D59" s="446"/>
      <c r="E59" s="448"/>
      <c r="F59" s="518">
        <v>0</v>
      </c>
      <c r="G59" s="448"/>
      <c r="H59" s="490"/>
      <c r="I59" s="455">
        <v>0</v>
      </c>
      <c r="J59" s="446"/>
      <c r="K59" s="448"/>
      <c r="M59" s="443" t="str">
        <f>_xlfn.IFNA(VLOOKUP(E59,Checks!$L$4:$L$15,1,FALSE),IF(E59="","",1))</f>
        <v/>
      </c>
    </row>
    <row r="60" spans="1:13" s="443" customFormat="1" ht="14.1" customHeight="1">
      <c r="A60" s="502">
        <f t="shared" si="0"/>
        <v>48</v>
      </c>
      <c r="B60" s="502">
        <f t="shared" si="1"/>
        <v>0</v>
      </c>
      <c r="C60" s="448"/>
      <c r="D60" s="446"/>
      <c r="E60" s="448"/>
      <c r="F60" s="518">
        <v>0</v>
      </c>
      <c r="G60" s="448"/>
      <c r="H60" s="490"/>
      <c r="I60" s="455">
        <v>0</v>
      </c>
      <c r="J60" s="446"/>
      <c r="K60" s="448"/>
      <c r="M60" s="443" t="str">
        <f>_xlfn.IFNA(VLOOKUP(E60,Checks!$L$4:$L$15,1,FALSE),IF(E60="","",1))</f>
        <v/>
      </c>
    </row>
    <row r="61" spans="1:13" s="443" customFormat="1" ht="14.1" customHeight="1">
      <c r="A61" s="502">
        <f t="shared" si="0"/>
        <v>49</v>
      </c>
      <c r="B61" s="502">
        <f t="shared" si="1"/>
        <v>0</v>
      </c>
      <c r="C61" s="448"/>
      <c r="D61" s="446"/>
      <c r="E61" s="448"/>
      <c r="F61" s="518">
        <v>0</v>
      </c>
      <c r="G61" s="448"/>
      <c r="H61" s="490"/>
      <c r="I61" s="455">
        <v>0</v>
      </c>
      <c r="J61" s="446"/>
      <c r="K61" s="448"/>
      <c r="M61" s="443" t="str">
        <f>_xlfn.IFNA(VLOOKUP(E61,Checks!$L$4:$L$15,1,FALSE),IF(E61="","",1))</f>
        <v/>
      </c>
    </row>
    <row r="62" spans="1:13" s="443" customFormat="1" ht="14.1" customHeight="1">
      <c r="A62" s="502">
        <f t="shared" si="0"/>
        <v>50</v>
      </c>
      <c r="B62" s="502">
        <f t="shared" si="1"/>
        <v>0</v>
      </c>
      <c r="C62" s="448"/>
      <c r="D62" s="446"/>
      <c r="E62" s="448"/>
      <c r="F62" s="518">
        <v>0</v>
      </c>
      <c r="G62" s="448"/>
      <c r="H62" s="490"/>
      <c r="I62" s="455">
        <v>0</v>
      </c>
      <c r="J62" s="446"/>
      <c r="K62" s="448"/>
      <c r="M62" s="443" t="str">
        <f>_xlfn.IFNA(VLOOKUP(E62,Checks!$L$4:$L$15,1,FALSE),IF(E62="","",1))</f>
        <v/>
      </c>
    </row>
    <row r="63" spans="1:13" s="443" customFormat="1" ht="14.1" customHeight="1">
      <c r="A63" s="502">
        <f t="shared" si="0"/>
        <v>51</v>
      </c>
      <c r="B63" s="502">
        <f t="shared" si="1"/>
        <v>0</v>
      </c>
      <c r="C63" s="448"/>
      <c r="D63" s="446"/>
      <c r="E63" s="448"/>
      <c r="F63" s="518">
        <v>0</v>
      </c>
      <c r="G63" s="448"/>
      <c r="H63" s="490"/>
      <c r="I63" s="455">
        <v>0</v>
      </c>
      <c r="J63" s="446"/>
      <c r="K63" s="448"/>
      <c r="M63" s="443" t="str">
        <f>_xlfn.IFNA(VLOOKUP(E63,Checks!$L$4:$L$15,1,FALSE),IF(E63="","",1))</f>
        <v/>
      </c>
    </row>
    <row r="64" spans="1:13" s="443" customFormat="1" ht="14.1" customHeight="1">
      <c r="A64" s="502">
        <f t="shared" si="0"/>
        <v>52</v>
      </c>
      <c r="B64" s="502">
        <f t="shared" si="1"/>
        <v>0</v>
      </c>
      <c r="C64" s="448"/>
      <c r="D64" s="446"/>
      <c r="E64" s="448"/>
      <c r="F64" s="518">
        <v>0</v>
      </c>
      <c r="G64" s="448"/>
      <c r="H64" s="490"/>
      <c r="I64" s="455">
        <v>0</v>
      </c>
      <c r="J64" s="446"/>
      <c r="K64" s="448"/>
      <c r="M64" s="443" t="str">
        <f>_xlfn.IFNA(VLOOKUP(E64,Checks!$L$4:$L$15,1,FALSE),IF(E64="","",1))</f>
        <v/>
      </c>
    </row>
    <row r="65" spans="1:13" s="443" customFormat="1" ht="14.1" customHeight="1">
      <c r="A65" s="502">
        <f t="shared" si="0"/>
        <v>53</v>
      </c>
      <c r="B65" s="502">
        <f t="shared" si="1"/>
        <v>0</v>
      </c>
      <c r="C65" s="448"/>
      <c r="D65" s="446"/>
      <c r="E65" s="448"/>
      <c r="F65" s="518">
        <v>0</v>
      </c>
      <c r="G65" s="448"/>
      <c r="H65" s="490"/>
      <c r="I65" s="455">
        <v>0</v>
      </c>
      <c r="J65" s="446"/>
      <c r="K65" s="448"/>
      <c r="M65" s="443" t="str">
        <f>_xlfn.IFNA(VLOOKUP(E65,Checks!$L$4:$L$15,1,FALSE),IF(E65="","",1))</f>
        <v/>
      </c>
    </row>
    <row r="66" spans="1:13" s="443" customFormat="1" ht="14.1" customHeight="1">
      <c r="A66" s="502">
        <f t="shared" si="0"/>
        <v>54</v>
      </c>
      <c r="B66" s="502">
        <f t="shared" si="1"/>
        <v>0</v>
      </c>
      <c r="C66" s="448"/>
      <c r="D66" s="446"/>
      <c r="E66" s="448"/>
      <c r="F66" s="518">
        <v>0</v>
      </c>
      <c r="G66" s="448"/>
      <c r="H66" s="490"/>
      <c r="I66" s="455">
        <v>0</v>
      </c>
      <c r="J66" s="446"/>
      <c r="K66" s="448"/>
      <c r="M66" s="443" t="str">
        <f>_xlfn.IFNA(VLOOKUP(E66,Checks!$L$4:$L$15,1,FALSE),IF(E66="","",1))</f>
        <v/>
      </c>
    </row>
    <row r="67" spans="1:13" s="443" customFormat="1" ht="14.1" customHeight="1">
      <c r="A67" s="502">
        <f t="shared" si="0"/>
        <v>55</v>
      </c>
      <c r="B67" s="502">
        <f t="shared" si="1"/>
        <v>0</v>
      </c>
      <c r="C67" s="448"/>
      <c r="D67" s="446"/>
      <c r="E67" s="448"/>
      <c r="F67" s="518">
        <v>0</v>
      </c>
      <c r="G67" s="448"/>
      <c r="H67" s="490"/>
      <c r="I67" s="455">
        <v>0</v>
      </c>
      <c r="J67" s="446"/>
      <c r="K67" s="448"/>
      <c r="M67" s="443" t="str">
        <f>_xlfn.IFNA(VLOOKUP(E67,Checks!$L$4:$L$15,1,FALSE),IF(E67="","",1))</f>
        <v/>
      </c>
    </row>
    <row r="68" spans="1:13" s="443" customFormat="1" ht="14.1" customHeight="1">
      <c r="A68" s="502">
        <f t="shared" si="0"/>
        <v>56</v>
      </c>
      <c r="B68" s="502">
        <f t="shared" si="1"/>
        <v>0</v>
      </c>
      <c r="C68" s="448"/>
      <c r="D68" s="446"/>
      <c r="E68" s="448"/>
      <c r="F68" s="518">
        <v>0</v>
      </c>
      <c r="G68" s="448"/>
      <c r="H68" s="490"/>
      <c r="I68" s="455">
        <v>0</v>
      </c>
      <c r="J68" s="446"/>
      <c r="K68" s="448"/>
      <c r="M68" s="443" t="str">
        <f>_xlfn.IFNA(VLOOKUP(E68,Checks!$L$4:$L$15,1,FALSE),IF(E68="","",1))</f>
        <v/>
      </c>
    </row>
    <row r="69" spans="1:13" s="443" customFormat="1" ht="14.1" customHeight="1">
      <c r="A69" s="502">
        <f t="shared" si="0"/>
        <v>57</v>
      </c>
      <c r="B69" s="502">
        <f t="shared" si="1"/>
        <v>0</v>
      </c>
      <c r="C69" s="448"/>
      <c r="D69" s="446"/>
      <c r="E69" s="448"/>
      <c r="F69" s="518">
        <v>0</v>
      </c>
      <c r="G69" s="448"/>
      <c r="H69" s="490"/>
      <c r="I69" s="455">
        <v>0</v>
      </c>
      <c r="J69" s="446"/>
      <c r="K69" s="448"/>
      <c r="M69" s="443" t="str">
        <f>_xlfn.IFNA(VLOOKUP(E69,Checks!$L$4:$L$15,1,FALSE),IF(E69="","",1))</f>
        <v/>
      </c>
    </row>
    <row r="70" spans="1:13" s="443" customFormat="1" ht="14.1" customHeight="1">
      <c r="A70" s="502">
        <f t="shared" si="0"/>
        <v>58</v>
      </c>
      <c r="B70" s="502">
        <f t="shared" si="1"/>
        <v>0</v>
      </c>
      <c r="C70" s="448"/>
      <c r="D70" s="446"/>
      <c r="E70" s="448"/>
      <c r="F70" s="518">
        <v>0</v>
      </c>
      <c r="G70" s="448"/>
      <c r="H70" s="490"/>
      <c r="I70" s="455">
        <v>0</v>
      </c>
      <c r="J70" s="446"/>
      <c r="K70" s="448"/>
      <c r="M70" s="443" t="str">
        <f>_xlfn.IFNA(VLOOKUP(E70,Checks!$L$4:$L$15,1,FALSE),IF(E70="","",1))</f>
        <v/>
      </c>
    </row>
    <row r="71" spans="1:13" s="443" customFormat="1" ht="14.1" customHeight="1">
      <c r="A71" s="502">
        <f t="shared" si="0"/>
        <v>59</v>
      </c>
      <c r="B71" s="502">
        <f t="shared" si="1"/>
        <v>0</v>
      </c>
      <c r="C71" s="448"/>
      <c r="D71" s="446"/>
      <c r="E71" s="448"/>
      <c r="F71" s="518">
        <v>0</v>
      </c>
      <c r="G71" s="448"/>
      <c r="H71" s="490"/>
      <c r="I71" s="455">
        <v>0</v>
      </c>
      <c r="J71" s="446"/>
      <c r="K71" s="448"/>
      <c r="M71" s="443" t="str">
        <f>_xlfn.IFNA(VLOOKUP(E71,Checks!$L$4:$L$15,1,FALSE),IF(E71="","",1))</f>
        <v/>
      </c>
    </row>
    <row r="72" spans="1:13" s="443" customFormat="1" ht="14.1" customHeight="1">
      <c r="A72" s="502">
        <f t="shared" si="0"/>
        <v>60</v>
      </c>
      <c r="B72" s="502">
        <f t="shared" si="1"/>
        <v>0</v>
      </c>
      <c r="C72" s="448"/>
      <c r="D72" s="446"/>
      <c r="E72" s="448"/>
      <c r="F72" s="518">
        <v>0</v>
      </c>
      <c r="G72" s="448"/>
      <c r="H72" s="490"/>
      <c r="I72" s="455">
        <v>0</v>
      </c>
      <c r="J72" s="446"/>
      <c r="K72" s="448"/>
      <c r="M72" s="443" t="str">
        <f>_xlfn.IFNA(VLOOKUP(E72,Checks!$L$4:$L$15,1,FALSE),IF(E72="","",1))</f>
        <v/>
      </c>
    </row>
    <row r="73" spans="1:13" s="443" customFormat="1" ht="14.1" customHeight="1">
      <c r="A73" s="502">
        <f t="shared" si="0"/>
        <v>61</v>
      </c>
      <c r="B73" s="502">
        <f t="shared" si="1"/>
        <v>0</v>
      </c>
      <c r="C73" s="448"/>
      <c r="D73" s="446"/>
      <c r="E73" s="448"/>
      <c r="F73" s="518">
        <v>0</v>
      </c>
      <c r="G73" s="448"/>
      <c r="H73" s="490"/>
      <c r="I73" s="455">
        <v>0</v>
      </c>
      <c r="J73" s="446"/>
      <c r="K73" s="448"/>
      <c r="M73" s="443" t="str">
        <f>_xlfn.IFNA(VLOOKUP(E73,Checks!$L$4:$L$15,1,FALSE),IF(E73="","",1))</f>
        <v/>
      </c>
    </row>
    <row r="74" spans="1:13" s="443" customFormat="1" ht="14.1" customHeight="1">
      <c r="A74" s="502">
        <f t="shared" si="0"/>
        <v>62</v>
      </c>
      <c r="B74" s="502">
        <f t="shared" si="1"/>
        <v>0</v>
      </c>
      <c r="C74" s="448"/>
      <c r="D74" s="446"/>
      <c r="E74" s="448"/>
      <c r="F74" s="518">
        <v>0</v>
      </c>
      <c r="G74" s="448"/>
      <c r="H74" s="490"/>
      <c r="I74" s="455">
        <v>0</v>
      </c>
      <c r="J74" s="446"/>
      <c r="K74" s="448"/>
      <c r="M74" s="443" t="str">
        <f>_xlfn.IFNA(VLOOKUP(E74,Checks!$L$4:$L$15,1,FALSE),IF(E74="","",1))</f>
        <v/>
      </c>
    </row>
    <row r="75" spans="1:13" s="443" customFormat="1" ht="14.1" customHeight="1">
      <c r="A75" s="502">
        <f t="shared" si="0"/>
        <v>63</v>
      </c>
      <c r="B75" s="502">
        <f t="shared" si="1"/>
        <v>0</v>
      </c>
      <c r="C75" s="448"/>
      <c r="D75" s="446"/>
      <c r="E75" s="448"/>
      <c r="F75" s="518">
        <v>0</v>
      </c>
      <c r="G75" s="448"/>
      <c r="H75" s="490"/>
      <c r="I75" s="455">
        <v>0</v>
      </c>
      <c r="J75" s="446"/>
      <c r="K75" s="448"/>
      <c r="M75" s="443" t="str">
        <f>_xlfn.IFNA(VLOOKUP(E75,Checks!$L$4:$L$15,1,FALSE),IF(E75="","",1))</f>
        <v/>
      </c>
    </row>
    <row r="76" spans="1:13" s="443" customFormat="1" ht="14.1" customHeight="1">
      <c r="A76" s="502">
        <f t="shared" si="0"/>
        <v>64</v>
      </c>
      <c r="B76" s="502">
        <f t="shared" si="1"/>
        <v>0</v>
      </c>
      <c r="C76" s="448"/>
      <c r="D76" s="446"/>
      <c r="E76" s="448"/>
      <c r="F76" s="518">
        <v>0</v>
      </c>
      <c r="G76" s="448"/>
      <c r="H76" s="490"/>
      <c r="I76" s="455">
        <v>0</v>
      </c>
      <c r="J76" s="446"/>
      <c r="K76" s="448"/>
      <c r="M76" s="443" t="str">
        <f>_xlfn.IFNA(VLOOKUP(E76,Checks!$L$4:$L$15,1,FALSE),IF(E76="","",1))</f>
        <v/>
      </c>
    </row>
    <row r="77" spans="1:13" s="443" customFormat="1" ht="14.1" customHeight="1">
      <c r="A77" s="502">
        <f t="shared" si="0"/>
        <v>65</v>
      </c>
      <c r="B77" s="502">
        <f t="shared" si="1"/>
        <v>0</v>
      </c>
      <c r="C77" s="448"/>
      <c r="D77" s="446"/>
      <c r="E77" s="448"/>
      <c r="F77" s="518">
        <v>0</v>
      </c>
      <c r="G77" s="448"/>
      <c r="H77" s="490"/>
      <c r="I77" s="455">
        <v>0</v>
      </c>
      <c r="J77" s="446"/>
      <c r="K77" s="448"/>
      <c r="M77" s="443" t="str">
        <f>_xlfn.IFNA(VLOOKUP(E77,Checks!$L$4:$L$15,1,FALSE),IF(E77="","",1))</f>
        <v/>
      </c>
    </row>
    <row r="78" spans="1:13" s="443" customFormat="1" ht="14.1" customHeight="1">
      <c r="A78" s="502">
        <f t="shared" ref="A78:A92" si="2">A77+1</f>
        <v>66</v>
      </c>
      <c r="B78" s="502">
        <f t="shared" si="1"/>
        <v>0</v>
      </c>
      <c r="C78" s="448"/>
      <c r="D78" s="446"/>
      <c r="E78" s="448"/>
      <c r="F78" s="518">
        <v>0</v>
      </c>
      <c r="G78" s="448"/>
      <c r="H78" s="490"/>
      <c r="I78" s="455">
        <v>0</v>
      </c>
      <c r="J78" s="446"/>
      <c r="K78" s="448"/>
      <c r="M78" s="443" t="str">
        <f>_xlfn.IFNA(VLOOKUP(E78,Checks!$L$4:$L$15,1,FALSE),IF(E78="","",1))</f>
        <v/>
      </c>
    </row>
    <row r="79" spans="1:13" s="443" customFormat="1" ht="14.1" customHeight="1">
      <c r="A79" s="502">
        <f t="shared" si="2"/>
        <v>67</v>
      </c>
      <c r="B79" s="502">
        <f t="shared" ref="B79:B92" si="3">$B$13</f>
        <v>0</v>
      </c>
      <c r="C79" s="448"/>
      <c r="D79" s="446"/>
      <c r="E79" s="448"/>
      <c r="F79" s="518">
        <v>0</v>
      </c>
      <c r="G79" s="448"/>
      <c r="H79" s="490"/>
      <c r="I79" s="455">
        <v>0</v>
      </c>
      <c r="J79" s="446"/>
      <c r="K79" s="448"/>
      <c r="M79" s="443" t="str">
        <f>_xlfn.IFNA(VLOOKUP(E79,Checks!$L$4:$L$15,1,FALSE),IF(E79="","",1))</f>
        <v/>
      </c>
    </row>
    <row r="80" spans="1:13" s="443" customFormat="1" ht="14.1" customHeight="1">
      <c r="A80" s="502">
        <f t="shared" si="2"/>
        <v>68</v>
      </c>
      <c r="B80" s="502">
        <f t="shared" si="3"/>
        <v>0</v>
      </c>
      <c r="C80" s="448"/>
      <c r="D80" s="446"/>
      <c r="E80" s="448"/>
      <c r="F80" s="518">
        <v>0</v>
      </c>
      <c r="G80" s="448"/>
      <c r="H80" s="490"/>
      <c r="I80" s="455">
        <v>0</v>
      </c>
      <c r="J80" s="446"/>
      <c r="K80" s="448"/>
      <c r="M80" s="443" t="str">
        <f>_xlfn.IFNA(VLOOKUP(E80,Checks!$L$4:$L$15,1,FALSE),IF(E80="","",1))</f>
        <v/>
      </c>
    </row>
    <row r="81" spans="1:13" s="443" customFormat="1" ht="14.1" customHeight="1">
      <c r="A81" s="502">
        <f t="shared" si="2"/>
        <v>69</v>
      </c>
      <c r="B81" s="502">
        <f t="shared" si="3"/>
        <v>0</v>
      </c>
      <c r="C81" s="448"/>
      <c r="D81" s="446"/>
      <c r="E81" s="448"/>
      <c r="F81" s="518">
        <v>0</v>
      </c>
      <c r="G81" s="448"/>
      <c r="H81" s="490"/>
      <c r="I81" s="455">
        <v>0</v>
      </c>
      <c r="J81" s="446"/>
      <c r="K81" s="448"/>
      <c r="M81" s="443" t="str">
        <f>_xlfn.IFNA(VLOOKUP(E81,Checks!$L$4:$L$15,1,FALSE),IF(E81="","",1))</f>
        <v/>
      </c>
    </row>
    <row r="82" spans="1:13" s="443" customFormat="1" ht="14.1" customHeight="1">
      <c r="A82" s="502">
        <f t="shared" si="2"/>
        <v>70</v>
      </c>
      <c r="B82" s="502">
        <f t="shared" si="3"/>
        <v>0</v>
      </c>
      <c r="C82" s="448"/>
      <c r="D82" s="446"/>
      <c r="E82" s="448"/>
      <c r="F82" s="518">
        <v>0</v>
      </c>
      <c r="G82" s="448"/>
      <c r="H82" s="490"/>
      <c r="I82" s="455">
        <v>0</v>
      </c>
      <c r="J82" s="446"/>
      <c r="K82" s="448"/>
      <c r="M82" s="443" t="str">
        <f>_xlfn.IFNA(VLOOKUP(E82,Checks!$L$4:$L$15,1,FALSE),IF(E82="","",1))</f>
        <v/>
      </c>
    </row>
    <row r="83" spans="1:13" s="443" customFormat="1" ht="14.1" customHeight="1">
      <c r="A83" s="502">
        <f t="shared" si="2"/>
        <v>71</v>
      </c>
      <c r="B83" s="502">
        <f t="shared" si="3"/>
        <v>0</v>
      </c>
      <c r="C83" s="448"/>
      <c r="D83" s="446"/>
      <c r="E83" s="448"/>
      <c r="F83" s="518">
        <v>0</v>
      </c>
      <c r="G83" s="448"/>
      <c r="H83" s="490"/>
      <c r="I83" s="455">
        <v>0</v>
      </c>
      <c r="J83" s="446"/>
      <c r="K83" s="448"/>
      <c r="M83" s="443" t="str">
        <f>_xlfn.IFNA(VLOOKUP(E83,Checks!$L$4:$L$15,1,FALSE),IF(E83="","",1))</f>
        <v/>
      </c>
    </row>
    <row r="84" spans="1:13" s="443" customFormat="1" ht="14.1" customHeight="1">
      <c r="A84" s="502">
        <f t="shared" si="2"/>
        <v>72</v>
      </c>
      <c r="B84" s="502">
        <f t="shared" si="3"/>
        <v>0</v>
      </c>
      <c r="C84" s="448"/>
      <c r="D84" s="446"/>
      <c r="E84" s="448"/>
      <c r="F84" s="518">
        <v>0</v>
      </c>
      <c r="G84" s="448"/>
      <c r="H84" s="490"/>
      <c r="I84" s="455">
        <v>0</v>
      </c>
      <c r="J84" s="446"/>
      <c r="K84" s="448"/>
      <c r="M84" s="443" t="str">
        <f>_xlfn.IFNA(VLOOKUP(E84,Checks!$L$4:$L$15,1,FALSE),IF(E84="","",1))</f>
        <v/>
      </c>
    </row>
    <row r="85" spans="1:13" s="443" customFormat="1" ht="14.1" customHeight="1">
      <c r="A85" s="502">
        <f t="shared" si="2"/>
        <v>73</v>
      </c>
      <c r="B85" s="502">
        <f t="shared" si="3"/>
        <v>0</v>
      </c>
      <c r="C85" s="448"/>
      <c r="D85" s="446"/>
      <c r="E85" s="448"/>
      <c r="F85" s="518">
        <v>0</v>
      </c>
      <c r="G85" s="448"/>
      <c r="H85" s="490"/>
      <c r="I85" s="455">
        <v>0</v>
      </c>
      <c r="J85" s="446"/>
      <c r="K85" s="448"/>
      <c r="M85" s="443" t="str">
        <f>_xlfn.IFNA(VLOOKUP(E85,Checks!$L$4:$L$15,1,FALSE),IF(E85="","",1))</f>
        <v/>
      </c>
    </row>
    <row r="86" spans="1:13" s="443" customFormat="1" ht="14.1" customHeight="1">
      <c r="A86" s="502">
        <f t="shared" si="2"/>
        <v>74</v>
      </c>
      <c r="B86" s="502">
        <f t="shared" si="3"/>
        <v>0</v>
      </c>
      <c r="C86" s="448"/>
      <c r="D86" s="446"/>
      <c r="E86" s="448"/>
      <c r="F86" s="518">
        <v>0</v>
      </c>
      <c r="G86" s="448"/>
      <c r="H86" s="490"/>
      <c r="I86" s="455">
        <v>0</v>
      </c>
      <c r="J86" s="446"/>
      <c r="K86" s="448"/>
      <c r="M86" s="443" t="str">
        <f>_xlfn.IFNA(VLOOKUP(E86,Checks!$L$4:$L$15,1,FALSE),IF(E86="","",1))</f>
        <v/>
      </c>
    </row>
    <row r="87" spans="1:13" s="443" customFormat="1" ht="14.1" customHeight="1">
      <c r="A87" s="502">
        <f t="shared" si="2"/>
        <v>75</v>
      </c>
      <c r="B87" s="502">
        <f t="shared" si="3"/>
        <v>0</v>
      </c>
      <c r="C87" s="448"/>
      <c r="D87" s="446"/>
      <c r="E87" s="448"/>
      <c r="F87" s="518">
        <v>0</v>
      </c>
      <c r="G87" s="448"/>
      <c r="H87" s="490"/>
      <c r="I87" s="455">
        <v>0</v>
      </c>
      <c r="J87" s="446"/>
      <c r="K87" s="448"/>
      <c r="M87" s="443" t="str">
        <f>_xlfn.IFNA(VLOOKUP(E87,Checks!$L$4:$L$15,1,FALSE),IF(E87="","",1))</f>
        <v/>
      </c>
    </row>
    <row r="88" spans="1:13" s="443" customFormat="1" ht="14.1" customHeight="1">
      <c r="A88" s="502">
        <f t="shared" si="2"/>
        <v>76</v>
      </c>
      <c r="B88" s="502">
        <f t="shared" si="3"/>
        <v>0</v>
      </c>
      <c r="C88" s="448"/>
      <c r="D88" s="446"/>
      <c r="E88" s="448"/>
      <c r="F88" s="518">
        <v>0</v>
      </c>
      <c r="G88" s="448"/>
      <c r="H88" s="490"/>
      <c r="I88" s="455">
        <v>0</v>
      </c>
      <c r="J88" s="446"/>
      <c r="K88" s="448"/>
      <c r="M88" s="443" t="str">
        <f>_xlfn.IFNA(VLOOKUP(E88,Checks!$L$4:$L$15,1,FALSE),IF(E88="","",1))</f>
        <v/>
      </c>
    </row>
    <row r="89" spans="1:13" s="443" customFormat="1" ht="14.1" customHeight="1">
      <c r="A89" s="502">
        <f t="shared" si="2"/>
        <v>77</v>
      </c>
      <c r="B89" s="502">
        <f t="shared" si="3"/>
        <v>0</v>
      </c>
      <c r="C89" s="448"/>
      <c r="D89" s="446"/>
      <c r="E89" s="448"/>
      <c r="F89" s="518">
        <v>0</v>
      </c>
      <c r="G89" s="448"/>
      <c r="H89" s="490"/>
      <c r="I89" s="455">
        <v>0</v>
      </c>
      <c r="J89" s="446"/>
      <c r="K89" s="448"/>
      <c r="M89" s="443" t="str">
        <f>_xlfn.IFNA(VLOOKUP(E89,Checks!$L$4:$L$15,1,FALSE),IF(E89="","",1))</f>
        <v/>
      </c>
    </row>
    <row r="90" spans="1:13" s="443" customFormat="1" ht="14.1" customHeight="1">
      <c r="A90" s="502">
        <f t="shared" si="2"/>
        <v>78</v>
      </c>
      <c r="B90" s="502">
        <f t="shared" si="3"/>
        <v>0</v>
      </c>
      <c r="C90" s="448"/>
      <c r="D90" s="446"/>
      <c r="E90" s="448"/>
      <c r="F90" s="518">
        <v>0</v>
      </c>
      <c r="G90" s="448"/>
      <c r="H90" s="490"/>
      <c r="I90" s="455">
        <v>0</v>
      </c>
      <c r="J90" s="446"/>
      <c r="K90" s="448"/>
      <c r="M90" s="443" t="str">
        <f>_xlfn.IFNA(VLOOKUP(E90,Checks!$L$4:$L$15,1,FALSE),IF(E90="","",1))</f>
        <v/>
      </c>
    </row>
    <row r="91" spans="1:13" s="443" customFormat="1" ht="14.1" customHeight="1">
      <c r="A91" s="502">
        <f t="shared" si="2"/>
        <v>79</v>
      </c>
      <c r="B91" s="502">
        <f t="shared" si="3"/>
        <v>0</v>
      </c>
      <c r="C91" s="448"/>
      <c r="D91" s="446"/>
      <c r="E91" s="448"/>
      <c r="F91" s="518">
        <v>0</v>
      </c>
      <c r="G91" s="448"/>
      <c r="H91" s="490"/>
      <c r="I91" s="455">
        <v>0</v>
      </c>
      <c r="J91" s="446"/>
      <c r="K91" s="448"/>
      <c r="M91" s="443" t="str">
        <f>_xlfn.IFNA(VLOOKUP(E91,Checks!$L$4:$L$15,1,FALSE),IF(E91="","",1))</f>
        <v/>
      </c>
    </row>
    <row r="92" spans="1:13" s="443" customFormat="1" ht="14.1" customHeight="1" thickBot="1">
      <c r="A92" s="503">
        <f t="shared" si="2"/>
        <v>80</v>
      </c>
      <c r="B92" s="503">
        <f t="shared" si="3"/>
        <v>0</v>
      </c>
      <c r="C92" s="449"/>
      <c r="D92" s="447"/>
      <c r="E92" s="449"/>
      <c r="F92" s="519">
        <v>0</v>
      </c>
      <c r="G92" s="449"/>
      <c r="H92" s="491"/>
      <c r="I92" s="467">
        <v>0</v>
      </c>
      <c r="J92" s="447"/>
      <c r="K92" s="449"/>
      <c r="M92" s="443" t="str">
        <f>_xlfn.IFNA(VLOOKUP(E92,Checks!$L$4:$L$15,1,FALSE),IF(E92="","",1))</f>
        <v/>
      </c>
    </row>
    <row r="93" spans="1:13" s="444" customFormat="1" ht="13.5" customHeight="1" thickTop="1">
      <c r="A93" s="504" t="s">
        <v>548</v>
      </c>
      <c r="B93" s="505"/>
      <c r="C93" s="505"/>
      <c r="D93" s="506"/>
      <c r="E93" s="506"/>
      <c r="F93" s="507">
        <f>SUM(F13:F92)</f>
        <v>0</v>
      </c>
      <c r="G93" s="508"/>
      <c r="H93" s="508"/>
      <c r="I93" s="507">
        <f>SUM(I13:I92)</f>
        <v>0</v>
      </c>
      <c r="J93" s="508"/>
      <c r="K93" s="517"/>
    </row>
    <row r="94" spans="1:13" s="443" customFormat="1" ht="10.5" customHeight="1">
      <c r="C94" s="461"/>
      <c r="D94" s="461"/>
      <c r="E94" s="465"/>
      <c r="F94" s="465"/>
    </row>
    <row r="95" spans="1:13" s="476" customFormat="1" ht="18" customHeight="1">
      <c r="A95" s="475"/>
      <c r="C95" s="477"/>
      <c r="D95" s="477"/>
      <c r="E95" s="478"/>
      <c r="F95" s="478"/>
    </row>
    <row r="96" spans="1:13" s="479" customFormat="1" ht="12">
      <c r="C96" s="480"/>
      <c r="D96" s="480"/>
      <c r="E96" s="481"/>
      <c r="F96" s="481"/>
    </row>
    <row r="97" spans="1:25" s="479" customFormat="1" ht="12">
      <c r="C97" s="480"/>
      <c r="D97" s="480"/>
      <c r="E97" s="481"/>
      <c r="F97" s="481"/>
    </row>
    <row r="98" spans="1:25" s="479" customFormat="1" ht="12">
      <c r="C98" s="480"/>
      <c r="D98" s="480"/>
      <c r="E98" s="481"/>
      <c r="F98" s="481"/>
    </row>
    <row r="99" spans="1:25" s="479" customFormat="1" ht="12">
      <c r="C99" s="480"/>
      <c r="D99" s="480"/>
      <c r="E99" s="481"/>
      <c r="F99" s="481"/>
    </row>
    <row r="100" spans="1:25" s="479" customFormat="1" ht="12">
      <c r="A100" s="1239"/>
      <c r="B100" s="1239"/>
      <c r="C100" s="1239"/>
      <c r="D100" s="1239"/>
      <c r="E100" s="1239"/>
      <c r="F100" s="1239"/>
      <c r="G100" s="1239"/>
      <c r="H100" s="1239"/>
      <c r="I100" s="1239"/>
      <c r="J100" s="1239"/>
      <c r="K100" s="1239"/>
      <c r="L100" s="1239"/>
      <c r="M100" s="1239"/>
      <c r="N100" s="1239"/>
      <c r="O100" s="1239"/>
      <c r="P100" s="1239"/>
      <c r="Q100" s="1239"/>
      <c r="R100" s="1239"/>
      <c r="S100" s="1239"/>
      <c r="T100" s="1239"/>
      <c r="U100" s="1239"/>
      <c r="V100" s="1239"/>
      <c r="W100" s="1239"/>
      <c r="X100" s="1239"/>
      <c r="Y100" s="1239"/>
    </row>
    <row r="101" spans="1:25" s="479" customFormat="1" ht="12">
      <c r="A101" s="1239"/>
      <c r="B101" s="1239"/>
      <c r="C101" s="1239"/>
      <c r="D101" s="1239"/>
      <c r="E101" s="1239"/>
      <c r="F101" s="1239"/>
      <c r="G101" s="1239"/>
      <c r="H101" s="1239"/>
      <c r="I101" s="1239"/>
      <c r="J101" s="1239"/>
      <c r="K101" s="1239"/>
      <c r="L101" s="1239"/>
      <c r="M101" s="1239"/>
      <c r="N101" s="1239"/>
      <c r="O101" s="1239"/>
      <c r="P101" s="1239"/>
      <c r="Q101" s="1239"/>
      <c r="R101" s="1239"/>
      <c r="S101" s="1239"/>
      <c r="T101" s="1239"/>
      <c r="U101" s="1239"/>
      <c r="V101" s="1239"/>
      <c r="W101" s="1239"/>
      <c r="X101" s="1239"/>
      <c r="Y101" s="1239"/>
    </row>
    <row r="102" spans="1:25" s="479" customFormat="1" ht="12">
      <c r="C102" s="480"/>
      <c r="D102" s="480"/>
      <c r="E102" s="481"/>
      <c r="F102" s="481"/>
    </row>
    <row r="103" spans="1:25" s="479" customFormat="1" ht="12">
      <c r="C103" s="480"/>
      <c r="D103" s="480"/>
      <c r="E103" s="481"/>
      <c r="F103" s="481"/>
    </row>
    <row r="104" spans="1:25">
      <c r="B104" s="443"/>
    </row>
    <row r="105" spans="1:25">
      <c r="B105" s="443"/>
    </row>
    <row r="106" spans="1:25">
      <c r="B106" s="443"/>
    </row>
  </sheetData>
  <sheetProtection algorithmName="SHA-512" hashValue="i/Ad5ISN6pZOLrhHYh9Cbu3joTaTSiwz1hwf/1iAgaEJ19K1smZ2UjTe++puinXIkDt9QfJeyxoXT6Iewl1wQA==" saltValue="tVZ6ydXoX2UNAjVmJUgtZA==" spinCount="100000" sheet="1" insertRows="0"/>
  <mergeCells count="19">
    <mergeCell ref="A100:Y101"/>
    <mergeCell ref="H11:H12"/>
    <mergeCell ref="I11:I12"/>
    <mergeCell ref="D11:D12"/>
    <mergeCell ref="A11:A12"/>
    <mergeCell ref="C11:C12"/>
    <mergeCell ref="E11:E12"/>
    <mergeCell ref="F11:G11"/>
    <mergeCell ref="K11:K12"/>
    <mergeCell ref="B7:C7"/>
    <mergeCell ref="B6:C6"/>
    <mergeCell ref="B5:C5"/>
    <mergeCell ref="A4:K4"/>
    <mergeCell ref="B11:B12"/>
    <mergeCell ref="J11:J12"/>
    <mergeCell ref="D7:K7"/>
    <mergeCell ref="D9:K9"/>
    <mergeCell ref="B9:C9"/>
    <mergeCell ref="B8:C8"/>
  </mergeCells>
  <dataValidations count="2">
    <dataValidation type="list" allowBlank="1" showInputMessage="1" showErrorMessage="1" sqref="D13:D92">
      <formula1>"Full Risk,Shared Risk,Not at Risk"</formula1>
    </dataValidation>
    <dataValidation type="list" allowBlank="1" showInputMessage="1" showErrorMessage="1" sqref="H13:H92 J13:J92">
      <formula1>"Y,N"</formula1>
    </dataValidation>
  </dataValidations>
  <pageMargins left="0.7" right="0.7" top="0.75" bottom="0.75" header="0.3" footer="0.3"/>
  <pageSetup scale="2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Checks!$L$4:$L$15</xm:f>
          </x14:formula1>
          <xm:sqref>E13:E92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showGridLines="0" view="pageBreakPreview" zoomScale="85" zoomScaleNormal="25" zoomScaleSheetLayoutView="85" workbookViewId="0"/>
  </sheetViews>
  <sheetFormatPr defaultColWidth="9.140625" defaultRowHeight="12.75"/>
  <cols>
    <col min="1" max="1" width="17.85546875" style="445" customWidth="1"/>
    <col min="2" max="2" width="12" style="445" customWidth="1"/>
    <col min="3" max="7" width="18.42578125" style="445" customWidth="1"/>
    <col min="8" max="9" width="17.85546875" style="445" customWidth="1"/>
    <col min="10" max="11" width="9.140625" style="445"/>
    <col min="12" max="12" width="9.140625" style="445" hidden="1" customWidth="1"/>
    <col min="13" max="16384" width="9.140625" style="445"/>
  </cols>
  <sheetData>
    <row r="1" spans="1:12" s="398" customFormat="1">
      <c r="A1" s="228" t="s">
        <v>407</v>
      </c>
      <c r="B1" s="397"/>
      <c r="C1" s="397"/>
      <c r="D1" s="397"/>
      <c r="E1" s="397"/>
      <c r="F1" s="397"/>
      <c r="G1" s="397"/>
      <c r="H1" s="397"/>
      <c r="I1" s="397"/>
    </row>
    <row r="2" spans="1:12" s="398" customFormat="1">
      <c r="A2" s="397"/>
      <c r="B2" s="397"/>
      <c r="C2" s="397"/>
      <c r="D2" s="397"/>
      <c r="E2" s="397"/>
      <c r="F2" s="397"/>
      <c r="G2" s="397"/>
      <c r="H2" s="397"/>
      <c r="I2" s="397"/>
    </row>
    <row r="3" spans="1:12" s="69" customFormat="1" ht="13.5" thickBot="1">
      <c r="A3" s="227" t="s">
        <v>515</v>
      </c>
      <c r="B3" s="227"/>
      <c r="C3" s="227"/>
      <c r="D3" s="227"/>
      <c r="E3" s="227"/>
      <c r="F3" s="227"/>
      <c r="G3" s="227"/>
      <c r="H3" s="227"/>
      <c r="I3" s="227"/>
    </row>
    <row r="4" spans="1:12" s="69" customFormat="1" ht="21" customHeight="1" thickBot="1">
      <c r="A4" s="1246" t="s">
        <v>156</v>
      </c>
      <c r="B4" s="1247"/>
      <c r="C4" s="1247"/>
      <c r="D4" s="1247"/>
      <c r="E4" s="1247"/>
      <c r="F4" s="1247"/>
      <c r="G4" s="1247"/>
      <c r="H4" s="1247"/>
      <c r="I4" s="1247"/>
      <c r="J4" s="1248"/>
    </row>
    <row r="5" spans="1:12" s="500" customFormat="1" ht="57.75" customHeight="1">
      <c r="A5" s="1244" t="s">
        <v>620</v>
      </c>
      <c r="B5" s="1244"/>
      <c r="C5" s="1244"/>
      <c r="D5" s="1244"/>
      <c r="E5" s="1244"/>
      <c r="F5" s="1244"/>
      <c r="G5" s="1244"/>
      <c r="H5" s="1244"/>
      <c r="I5" s="1244"/>
      <c r="J5" s="1244"/>
    </row>
    <row r="6" spans="1:12" s="500" customFormat="1" ht="57.75" customHeight="1">
      <c r="A6" s="1245" t="s">
        <v>873</v>
      </c>
      <c r="B6" s="1245"/>
      <c r="C6" s="1245"/>
      <c r="D6" s="1245"/>
      <c r="E6" s="1245"/>
      <c r="F6" s="1245"/>
      <c r="G6" s="1245"/>
      <c r="H6" s="1245"/>
      <c r="I6" s="1245"/>
      <c r="J6" s="1245"/>
    </row>
    <row r="7" spans="1:12" s="500" customFormat="1" ht="10.5" customHeight="1">
      <c r="A7" s="556"/>
      <c r="B7" s="556"/>
      <c r="C7" s="556"/>
      <c r="D7" s="556"/>
      <c r="E7" s="556"/>
      <c r="F7" s="556"/>
      <c r="G7" s="556"/>
      <c r="H7" s="69"/>
      <c r="I7" s="556"/>
    </row>
    <row r="8" spans="1:12" s="69" customFormat="1" ht="23.25" customHeight="1">
      <c r="A8" s="551" t="s">
        <v>622</v>
      </c>
      <c r="B8" s="550"/>
      <c r="C8" s="549"/>
      <c r="D8" s="549"/>
      <c r="E8" s="549"/>
      <c r="F8" s="549"/>
      <c r="G8" s="549"/>
      <c r="H8" s="615" t="s">
        <v>883</v>
      </c>
      <c r="I8" s="549"/>
    </row>
    <row r="9" spans="1:12" s="69" customFormat="1" ht="37.5" customHeight="1">
      <c r="A9" s="1245" t="s">
        <v>627</v>
      </c>
      <c r="B9" s="1245"/>
      <c r="C9" s="1245"/>
      <c r="D9" s="1245"/>
      <c r="E9" s="1245"/>
      <c r="F9" s="1245"/>
      <c r="G9" s="1245"/>
      <c r="H9" s="1245"/>
      <c r="I9" s="1245"/>
      <c r="J9" s="1245"/>
    </row>
    <row r="10" spans="1:12" s="69" customFormat="1" ht="7.5" customHeight="1">
      <c r="A10" s="557"/>
      <c r="B10" s="557"/>
      <c r="C10" s="557"/>
      <c r="D10" s="557"/>
      <c r="E10" s="557"/>
      <c r="F10" s="557"/>
      <c r="G10" s="557"/>
      <c r="H10" s="557"/>
      <c r="I10" s="557"/>
    </row>
    <row r="11" spans="1:12" s="442" customFormat="1" ht="27" customHeight="1">
      <c r="B11" s="1249" t="s">
        <v>554</v>
      </c>
      <c r="C11" s="1240" t="s">
        <v>719</v>
      </c>
      <c r="D11" s="1240" t="s">
        <v>610</v>
      </c>
      <c r="E11" s="1240" t="s">
        <v>62</v>
      </c>
      <c r="F11" s="1240" t="s">
        <v>623</v>
      </c>
      <c r="G11" s="1240" t="s">
        <v>580</v>
      </c>
      <c r="H11" s="1240" t="s">
        <v>619</v>
      </c>
      <c r="I11" s="1240" t="s">
        <v>624</v>
      </c>
    </row>
    <row r="12" spans="1:12" s="469" customFormat="1" ht="13.5" customHeight="1">
      <c r="B12" s="1250"/>
      <c r="C12" s="1241"/>
      <c r="D12" s="1241"/>
      <c r="E12" s="1241"/>
      <c r="F12" s="1241"/>
      <c r="G12" s="1241"/>
      <c r="H12" s="1241"/>
      <c r="I12" s="1241"/>
      <c r="L12" s="968" t="s">
        <v>882</v>
      </c>
    </row>
    <row r="13" spans="1:12" s="443" customFormat="1" ht="14.1" customHeight="1">
      <c r="B13" s="510">
        <v>1</v>
      </c>
      <c r="C13" s="510">
        <f>'Non-Delivery Svcs Report'!J2</f>
        <v>0</v>
      </c>
      <c r="D13" s="446"/>
      <c r="E13" s="493"/>
      <c r="F13" s="493"/>
      <c r="G13" s="695"/>
      <c r="H13" s="494">
        <v>0</v>
      </c>
      <c r="I13" s="509">
        <v>0</v>
      </c>
      <c r="L13" s="443" t="str">
        <f>_xlfn.IFNA(VLOOKUP(F13,Checks!$N$4:$N$39,1,FALSE),IF(F13="","",1))</f>
        <v/>
      </c>
    </row>
    <row r="14" spans="1:12" s="443" customFormat="1" ht="14.1" customHeight="1">
      <c r="B14" s="502">
        <f t="shared" ref="B14:B93" si="0">B13+1</f>
        <v>2</v>
      </c>
      <c r="C14" s="502">
        <f>$C$13</f>
        <v>0</v>
      </c>
      <c r="D14" s="446"/>
      <c r="E14" s="446"/>
      <c r="F14" s="446"/>
      <c r="G14" s="696"/>
      <c r="H14" s="455">
        <v>0</v>
      </c>
      <c r="I14" s="509">
        <v>0</v>
      </c>
      <c r="L14" s="443" t="str">
        <f>_xlfn.IFNA(VLOOKUP(F14,Checks!$N$4:$N$39,1,FALSE),IF(F14="","",1))</f>
        <v/>
      </c>
    </row>
    <row r="15" spans="1:12" s="443" customFormat="1" ht="14.1" customHeight="1">
      <c r="B15" s="502">
        <f t="shared" si="0"/>
        <v>3</v>
      </c>
      <c r="C15" s="502">
        <f t="shared" ref="C15:C62" si="1">$C$13</f>
        <v>0</v>
      </c>
      <c r="D15" s="446"/>
      <c r="E15" s="446"/>
      <c r="F15" s="446"/>
      <c r="G15" s="696"/>
      <c r="H15" s="455">
        <v>0</v>
      </c>
      <c r="I15" s="509">
        <v>0</v>
      </c>
      <c r="L15" s="443" t="str">
        <f>_xlfn.IFNA(VLOOKUP(F15,Checks!$N$4:$N$39,1,FALSE),IF(F15="","",1))</f>
        <v/>
      </c>
    </row>
    <row r="16" spans="1:12" s="443" customFormat="1" ht="14.1" customHeight="1">
      <c r="B16" s="502">
        <f t="shared" si="0"/>
        <v>4</v>
      </c>
      <c r="C16" s="502">
        <f t="shared" si="1"/>
        <v>0</v>
      </c>
      <c r="D16" s="446"/>
      <c r="E16" s="446"/>
      <c r="F16" s="446"/>
      <c r="G16" s="696"/>
      <c r="H16" s="455">
        <v>0</v>
      </c>
      <c r="I16" s="509">
        <v>0</v>
      </c>
      <c r="L16" s="443" t="str">
        <f>_xlfn.IFNA(VLOOKUP(F16,Checks!$N$4:$N$39,1,FALSE),IF(F16="","",1))</f>
        <v/>
      </c>
    </row>
    <row r="17" spans="2:12" s="443" customFormat="1" ht="14.1" customHeight="1">
      <c r="B17" s="502">
        <f t="shared" si="0"/>
        <v>5</v>
      </c>
      <c r="C17" s="502">
        <f t="shared" si="1"/>
        <v>0</v>
      </c>
      <c r="D17" s="446"/>
      <c r="E17" s="446"/>
      <c r="F17" s="446"/>
      <c r="G17" s="696"/>
      <c r="H17" s="455">
        <v>0</v>
      </c>
      <c r="I17" s="509">
        <v>0</v>
      </c>
      <c r="L17" s="443" t="str">
        <f>_xlfn.IFNA(VLOOKUP(F17,Checks!$N$4:$N$39,1,FALSE),IF(F17="","",1))</f>
        <v/>
      </c>
    </row>
    <row r="18" spans="2:12" s="443" customFormat="1" ht="14.1" customHeight="1">
      <c r="B18" s="502">
        <f t="shared" si="0"/>
        <v>6</v>
      </c>
      <c r="C18" s="502">
        <f t="shared" si="1"/>
        <v>0</v>
      </c>
      <c r="D18" s="446"/>
      <c r="E18" s="446"/>
      <c r="F18" s="446"/>
      <c r="G18" s="696"/>
      <c r="H18" s="455">
        <v>0</v>
      </c>
      <c r="I18" s="509">
        <v>0</v>
      </c>
      <c r="L18" s="443" t="str">
        <f>_xlfn.IFNA(VLOOKUP(F18,Checks!$N$4:$N$39,1,FALSE),IF(F18="","",1))</f>
        <v/>
      </c>
    </row>
    <row r="19" spans="2:12" s="443" customFormat="1" ht="14.1" customHeight="1">
      <c r="B19" s="502">
        <f t="shared" si="0"/>
        <v>7</v>
      </c>
      <c r="C19" s="502">
        <f t="shared" si="1"/>
        <v>0</v>
      </c>
      <c r="D19" s="446"/>
      <c r="E19" s="446"/>
      <c r="F19" s="446"/>
      <c r="G19" s="696"/>
      <c r="H19" s="455">
        <v>0</v>
      </c>
      <c r="I19" s="509">
        <v>0</v>
      </c>
      <c r="L19" s="443" t="str">
        <f>_xlfn.IFNA(VLOOKUP(F19,Checks!$N$4:$N$39,1,FALSE),IF(F19="","",1))</f>
        <v/>
      </c>
    </row>
    <row r="20" spans="2:12" s="443" customFormat="1" ht="14.1" customHeight="1">
      <c r="B20" s="502">
        <f t="shared" si="0"/>
        <v>8</v>
      </c>
      <c r="C20" s="502">
        <f t="shared" si="1"/>
        <v>0</v>
      </c>
      <c r="D20" s="446"/>
      <c r="E20" s="446"/>
      <c r="F20" s="446"/>
      <c r="G20" s="696"/>
      <c r="H20" s="455">
        <v>0</v>
      </c>
      <c r="I20" s="509">
        <v>0</v>
      </c>
      <c r="L20" s="443" t="str">
        <f>_xlfn.IFNA(VLOOKUP(F20,Checks!$N$4:$N$39,1,FALSE),IF(F20="","",1))</f>
        <v/>
      </c>
    </row>
    <row r="21" spans="2:12" s="443" customFormat="1" ht="14.1" customHeight="1">
      <c r="B21" s="502">
        <f t="shared" si="0"/>
        <v>9</v>
      </c>
      <c r="C21" s="502">
        <f t="shared" si="1"/>
        <v>0</v>
      </c>
      <c r="D21" s="446"/>
      <c r="E21" s="446"/>
      <c r="F21" s="446"/>
      <c r="G21" s="696"/>
      <c r="H21" s="455">
        <v>0</v>
      </c>
      <c r="I21" s="509">
        <v>0</v>
      </c>
      <c r="L21" s="443" t="str">
        <f>_xlfn.IFNA(VLOOKUP(F21,Checks!$N$4:$N$39,1,FALSE),IF(F21="","",1))</f>
        <v/>
      </c>
    </row>
    <row r="22" spans="2:12" s="443" customFormat="1" ht="14.1" customHeight="1">
      <c r="B22" s="502">
        <f t="shared" si="0"/>
        <v>10</v>
      </c>
      <c r="C22" s="502">
        <f t="shared" si="1"/>
        <v>0</v>
      </c>
      <c r="D22" s="446"/>
      <c r="E22" s="446"/>
      <c r="F22" s="446"/>
      <c r="G22" s="696"/>
      <c r="H22" s="455">
        <v>0</v>
      </c>
      <c r="I22" s="509">
        <v>0</v>
      </c>
      <c r="L22" s="443" t="str">
        <f>_xlfn.IFNA(VLOOKUP(F22,Checks!$N$4:$N$39,1,FALSE),IF(F22="","",1))</f>
        <v/>
      </c>
    </row>
    <row r="23" spans="2:12" s="443" customFormat="1" ht="14.1" customHeight="1">
      <c r="B23" s="502">
        <f t="shared" si="0"/>
        <v>11</v>
      </c>
      <c r="C23" s="502">
        <f t="shared" si="1"/>
        <v>0</v>
      </c>
      <c r="D23" s="446"/>
      <c r="E23" s="446"/>
      <c r="F23" s="446"/>
      <c r="G23" s="696"/>
      <c r="H23" s="455">
        <v>0</v>
      </c>
      <c r="I23" s="509">
        <v>0</v>
      </c>
      <c r="L23" s="443" t="str">
        <f>_xlfn.IFNA(VLOOKUP(F23,Checks!$N$4:$N$39,1,FALSE),IF(F23="","",1))</f>
        <v/>
      </c>
    </row>
    <row r="24" spans="2:12" s="443" customFormat="1" ht="14.1" customHeight="1">
      <c r="B24" s="502">
        <f t="shared" si="0"/>
        <v>12</v>
      </c>
      <c r="C24" s="502">
        <f t="shared" si="1"/>
        <v>0</v>
      </c>
      <c r="D24" s="446"/>
      <c r="E24" s="446"/>
      <c r="F24" s="446"/>
      <c r="G24" s="696"/>
      <c r="H24" s="455">
        <v>0</v>
      </c>
      <c r="I24" s="509">
        <v>0</v>
      </c>
      <c r="L24" s="443" t="str">
        <f>_xlfn.IFNA(VLOOKUP(F24,Checks!$N$4:$N$39,1,FALSE),IF(F24="","",1))</f>
        <v/>
      </c>
    </row>
    <row r="25" spans="2:12" s="443" customFormat="1" ht="14.1" customHeight="1">
      <c r="B25" s="502">
        <f t="shared" si="0"/>
        <v>13</v>
      </c>
      <c r="C25" s="502">
        <f t="shared" si="1"/>
        <v>0</v>
      </c>
      <c r="D25" s="446"/>
      <c r="E25" s="446"/>
      <c r="F25" s="446"/>
      <c r="G25" s="696"/>
      <c r="H25" s="455">
        <v>0</v>
      </c>
      <c r="I25" s="509">
        <v>0</v>
      </c>
      <c r="L25" s="443" t="str">
        <f>_xlfn.IFNA(VLOOKUP(F25,Checks!$N$4:$N$39,1,FALSE),IF(F25="","",1))</f>
        <v/>
      </c>
    </row>
    <row r="26" spans="2:12" s="443" customFormat="1" ht="14.25" customHeight="1">
      <c r="B26" s="502">
        <f t="shared" si="0"/>
        <v>14</v>
      </c>
      <c r="C26" s="502">
        <f t="shared" si="1"/>
        <v>0</v>
      </c>
      <c r="D26" s="446"/>
      <c r="E26" s="446"/>
      <c r="F26" s="446"/>
      <c r="G26" s="696"/>
      <c r="H26" s="455">
        <v>0</v>
      </c>
      <c r="I26" s="509">
        <v>0</v>
      </c>
      <c r="L26" s="443" t="str">
        <f>_xlfn.IFNA(VLOOKUP(F26,Checks!$N$4:$N$39,1,FALSE),IF(F26="","",1))</f>
        <v/>
      </c>
    </row>
    <row r="27" spans="2:12" s="443" customFormat="1" ht="14.1" customHeight="1">
      <c r="B27" s="502">
        <f t="shared" si="0"/>
        <v>15</v>
      </c>
      <c r="C27" s="502">
        <f t="shared" si="1"/>
        <v>0</v>
      </c>
      <c r="D27" s="446"/>
      <c r="E27" s="446"/>
      <c r="F27" s="446"/>
      <c r="G27" s="696"/>
      <c r="H27" s="455">
        <v>0</v>
      </c>
      <c r="I27" s="509">
        <v>0</v>
      </c>
      <c r="L27" s="443" t="str">
        <f>_xlfn.IFNA(VLOOKUP(F27,Checks!$N$4:$N$39,1,FALSE),IF(F27="","",1))</f>
        <v/>
      </c>
    </row>
    <row r="28" spans="2:12" s="443" customFormat="1" ht="14.1" customHeight="1">
      <c r="B28" s="502">
        <f t="shared" si="0"/>
        <v>16</v>
      </c>
      <c r="C28" s="502">
        <f t="shared" si="1"/>
        <v>0</v>
      </c>
      <c r="D28" s="446"/>
      <c r="E28" s="446"/>
      <c r="F28" s="446"/>
      <c r="G28" s="696"/>
      <c r="H28" s="455">
        <v>0</v>
      </c>
      <c r="I28" s="509">
        <v>0</v>
      </c>
      <c r="L28" s="443" t="str">
        <f>_xlfn.IFNA(VLOOKUP(F28,Checks!$N$4:$N$39,1,FALSE),IF(F28="","",1))</f>
        <v/>
      </c>
    </row>
    <row r="29" spans="2:12" s="443" customFormat="1" ht="14.1" customHeight="1">
      <c r="B29" s="502">
        <f t="shared" si="0"/>
        <v>17</v>
      </c>
      <c r="C29" s="502">
        <f t="shared" si="1"/>
        <v>0</v>
      </c>
      <c r="D29" s="446"/>
      <c r="E29" s="446"/>
      <c r="F29" s="446"/>
      <c r="G29" s="696"/>
      <c r="H29" s="455">
        <v>0</v>
      </c>
      <c r="I29" s="509">
        <v>0</v>
      </c>
      <c r="L29" s="443" t="str">
        <f>_xlfn.IFNA(VLOOKUP(F29,Checks!$N$4:$N$39,1,FALSE),IF(F29="","",1))</f>
        <v/>
      </c>
    </row>
    <row r="30" spans="2:12" s="443" customFormat="1" ht="14.1" customHeight="1">
      <c r="B30" s="502">
        <f t="shared" si="0"/>
        <v>18</v>
      </c>
      <c r="C30" s="502">
        <f t="shared" si="1"/>
        <v>0</v>
      </c>
      <c r="D30" s="446"/>
      <c r="E30" s="446"/>
      <c r="F30" s="446"/>
      <c r="G30" s="696"/>
      <c r="H30" s="455">
        <v>0</v>
      </c>
      <c r="I30" s="509">
        <v>0</v>
      </c>
      <c r="L30" s="443" t="str">
        <f>_xlfn.IFNA(VLOOKUP(F30,Checks!$N$4:$N$39,1,FALSE),IF(F30="","",1))</f>
        <v/>
      </c>
    </row>
    <row r="31" spans="2:12" s="443" customFormat="1" ht="14.1" customHeight="1">
      <c r="B31" s="502">
        <f t="shared" si="0"/>
        <v>19</v>
      </c>
      <c r="C31" s="502">
        <f t="shared" si="1"/>
        <v>0</v>
      </c>
      <c r="D31" s="446"/>
      <c r="E31" s="446"/>
      <c r="F31" s="446"/>
      <c r="G31" s="696"/>
      <c r="H31" s="455">
        <v>0</v>
      </c>
      <c r="I31" s="509">
        <v>0</v>
      </c>
      <c r="L31" s="443" t="str">
        <f>_xlfn.IFNA(VLOOKUP(F31,Checks!$N$4:$N$39,1,FALSE),IF(F31="","",1))</f>
        <v/>
      </c>
    </row>
    <row r="32" spans="2:12" s="443" customFormat="1" ht="14.1" customHeight="1">
      <c r="B32" s="502">
        <f t="shared" si="0"/>
        <v>20</v>
      </c>
      <c r="C32" s="502">
        <f t="shared" si="1"/>
        <v>0</v>
      </c>
      <c r="D32" s="446"/>
      <c r="E32" s="446"/>
      <c r="F32" s="446"/>
      <c r="G32" s="696"/>
      <c r="H32" s="455">
        <v>0</v>
      </c>
      <c r="I32" s="509">
        <v>0</v>
      </c>
      <c r="L32" s="443" t="str">
        <f>_xlfn.IFNA(VLOOKUP(F32,Checks!$N$4:$N$39,1,FALSE),IF(F32="","",1))</f>
        <v/>
      </c>
    </row>
    <row r="33" spans="2:12" s="443" customFormat="1" ht="14.1" customHeight="1">
      <c r="B33" s="502">
        <f t="shared" si="0"/>
        <v>21</v>
      </c>
      <c r="C33" s="502">
        <f t="shared" si="1"/>
        <v>0</v>
      </c>
      <c r="D33" s="446"/>
      <c r="E33" s="446"/>
      <c r="F33" s="446"/>
      <c r="G33" s="696"/>
      <c r="H33" s="455">
        <v>0</v>
      </c>
      <c r="I33" s="509">
        <v>0</v>
      </c>
      <c r="L33" s="443" t="str">
        <f>_xlfn.IFNA(VLOOKUP(F33,Checks!$N$4:$N$39,1,FALSE),IF(F33="","",1))</f>
        <v/>
      </c>
    </row>
    <row r="34" spans="2:12" s="443" customFormat="1" ht="14.1" customHeight="1">
      <c r="B34" s="502">
        <f t="shared" si="0"/>
        <v>22</v>
      </c>
      <c r="C34" s="502">
        <f t="shared" si="1"/>
        <v>0</v>
      </c>
      <c r="D34" s="446"/>
      <c r="E34" s="446"/>
      <c r="F34" s="446"/>
      <c r="G34" s="696"/>
      <c r="H34" s="455">
        <v>0</v>
      </c>
      <c r="I34" s="509">
        <v>0</v>
      </c>
      <c r="L34" s="443" t="str">
        <f>_xlfn.IFNA(VLOOKUP(F34,Checks!$N$4:$N$39,1,FALSE),IF(F34="","",1))</f>
        <v/>
      </c>
    </row>
    <row r="35" spans="2:12" s="443" customFormat="1" ht="14.1" customHeight="1">
      <c r="B35" s="502">
        <f t="shared" si="0"/>
        <v>23</v>
      </c>
      <c r="C35" s="502">
        <f t="shared" si="1"/>
        <v>0</v>
      </c>
      <c r="D35" s="446"/>
      <c r="E35" s="446"/>
      <c r="F35" s="446"/>
      <c r="G35" s="696"/>
      <c r="H35" s="455">
        <v>0</v>
      </c>
      <c r="I35" s="509">
        <v>0</v>
      </c>
      <c r="L35" s="443" t="str">
        <f>_xlfn.IFNA(VLOOKUP(F35,Checks!$N$4:$N$39,1,FALSE),IF(F35="","",1))</f>
        <v/>
      </c>
    </row>
    <row r="36" spans="2:12" s="443" customFormat="1" ht="14.1" customHeight="1">
      <c r="B36" s="502">
        <f t="shared" si="0"/>
        <v>24</v>
      </c>
      <c r="C36" s="502">
        <f t="shared" si="1"/>
        <v>0</v>
      </c>
      <c r="D36" s="446"/>
      <c r="E36" s="446"/>
      <c r="F36" s="446"/>
      <c r="G36" s="696"/>
      <c r="H36" s="455">
        <v>0</v>
      </c>
      <c r="I36" s="509">
        <v>0</v>
      </c>
      <c r="L36" s="443" t="str">
        <f>_xlfn.IFNA(VLOOKUP(F36,Checks!$N$4:$N$39,1,FALSE),IF(F36="","",1))</f>
        <v/>
      </c>
    </row>
    <row r="37" spans="2:12" s="443" customFormat="1" ht="14.1" customHeight="1">
      <c r="B37" s="502">
        <f t="shared" si="0"/>
        <v>25</v>
      </c>
      <c r="C37" s="502">
        <f t="shared" si="1"/>
        <v>0</v>
      </c>
      <c r="D37" s="446"/>
      <c r="E37" s="446"/>
      <c r="F37" s="446"/>
      <c r="G37" s="696"/>
      <c r="H37" s="455">
        <v>0</v>
      </c>
      <c r="I37" s="509">
        <v>0</v>
      </c>
      <c r="L37" s="443" t="str">
        <f>_xlfn.IFNA(VLOOKUP(F37,Checks!$N$4:$N$39,1,FALSE),IF(F37="","",1))</f>
        <v/>
      </c>
    </row>
    <row r="38" spans="2:12" s="443" customFormat="1" ht="14.1" customHeight="1">
      <c r="B38" s="502">
        <f t="shared" si="0"/>
        <v>26</v>
      </c>
      <c r="C38" s="502">
        <f t="shared" si="1"/>
        <v>0</v>
      </c>
      <c r="D38" s="446"/>
      <c r="E38" s="446"/>
      <c r="F38" s="446"/>
      <c r="G38" s="696"/>
      <c r="H38" s="455">
        <v>0</v>
      </c>
      <c r="I38" s="509">
        <v>0</v>
      </c>
      <c r="L38" s="443" t="str">
        <f>_xlfn.IFNA(VLOOKUP(F38,Checks!$N$4:$N$39,1,FALSE),IF(F38="","",1))</f>
        <v/>
      </c>
    </row>
    <row r="39" spans="2:12" s="443" customFormat="1" ht="14.1" customHeight="1">
      <c r="B39" s="502">
        <f t="shared" si="0"/>
        <v>27</v>
      </c>
      <c r="C39" s="502">
        <f t="shared" si="1"/>
        <v>0</v>
      </c>
      <c r="D39" s="446"/>
      <c r="E39" s="446"/>
      <c r="F39" s="446"/>
      <c r="G39" s="696"/>
      <c r="H39" s="455">
        <v>0</v>
      </c>
      <c r="I39" s="509">
        <v>0</v>
      </c>
      <c r="L39" s="443" t="str">
        <f>_xlfn.IFNA(VLOOKUP(F39,Checks!$N$4:$N$39,1,FALSE),IF(F39="","",1))</f>
        <v/>
      </c>
    </row>
    <row r="40" spans="2:12" s="443" customFormat="1" ht="14.1" customHeight="1">
      <c r="B40" s="502">
        <f t="shared" si="0"/>
        <v>28</v>
      </c>
      <c r="C40" s="502">
        <f t="shared" si="1"/>
        <v>0</v>
      </c>
      <c r="D40" s="446"/>
      <c r="E40" s="446"/>
      <c r="F40" s="446"/>
      <c r="G40" s="696"/>
      <c r="H40" s="455">
        <v>0</v>
      </c>
      <c r="I40" s="509">
        <v>0</v>
      </c>
      <c r="L40" s="443" t="str">
        <f>_xlfn.IFNA(VLOOKUP(F40,Checks!$N$4:$N$39,1,FALSE),IF(F40="","",1))</f>
        <v/>
      </c>
    </row>
    <row r="41" spans="2:12" s="443" customFormat="1" ht="14.1" customHeight="1">
      <c r="B41" s="502">
        <f t="shared" si="0"/>
        <v>29</v>
      </c>
      <c r="C41" s="502">
        <f t="shared" si="1"/>
        <v>0</v>
      </c>
      <c r="D41" s="446"/>
      <c r="E41" s="446"/>
      <c r="F41" s="446"/>
      <c r="G41" s="696"/>
      <c r="H41" s="455">
        <v>0</v>
      </c>
      <c r="I41" s="509">
        <v>0</v>
      </c>
      <c r="L41" s="443" t="str">
        <f>_xlfn.IFNA(VLOOKUP(F41,Checks!$N$4:$N$39,1,FALSE),IF(F41="","",1))</f>
        <v/>
      </c>
    </row>
    <row r="42" spans="2:12" s="443" customFormat="1" ht="14.1" customHeight="1">
      <c r="B42" s="502">
        <f t="shared" si="0"/>
        <v>30</v>
      </c>
      <c r="C42" s="502">
        <f t="shared" si="1"/>
        <v>0</v>
      </c>
      <c r="D42" s="446"/>
      <c r="E42" s="446"/>
      <c r="F42" s="446"/>
      <c r="G42" s="696"/>
      <c r="H42" s="455">
        <v>0</v>
      </c>
      <c r="I42" s="509">
        <v>0</v>
      </c>
      <c r="L42" s="443" t="str">
        <f>_xlfn.IFNA(VLOOKUP(F42,Checks!$N$4:$N$39,1,FALSE),IF(F42="","",1))</f>
        <v/>
      </c>
    </row>
    <row r="43" spans="2:12" s="443" customFormat="1" ht="14.1" customHeight="1">
      <c r="B43" s="502">
        <f t="shared" si="0"/>
        <v>31</v>
      </c>
      <c r="C43" s="502">
        <f t="shared" si="1"/>
        <v>0</v>
      </c>
      <c r="D43" s="446"/>
      <c r="E43" s="446"/>
      <c r="F43" s="446"/>
      <c r="G43" s="696"/>
      <c r="H43" s="455">
        <v>0</v>
      </c>
      <c r="I43" s="509">
        <v>0</v>
      </c>
      <c r="L43" s="443" t="str">
        <f>_xlfn.IFNA(VLOOKUP(F43,Checks!$N$4:$N$39,1,FALSE),IF(F43="","",1))</f>
        <v/>
      </c>
    </row>
    <row r="44" spans="2:12" s="443" customFormat="1" ht="14.1" customHeight="1">
      <c r="B44" s="502">
        <f t="shared" si="0"/>
        <v>32</v>
      </c>
      <c r="C44" s="502">
        <f t="shared" si="1"/>
        <v>0</v>
      </c>
      <c r="D44" s="446"/>
      <c r="E44" s="446"/>
      <c r="F44" s="446"/>
      <c r="G44" s="696"/>
      <c r="H44" s="455">
        <v>0</v>
      </c>
      <c r="I44" s="509">
        <v>0</v>
      </c>
      <c r="L44" s="443" t="str">
        <f>_xlfn.IFNA(VLOOKUP(F44,Checks!$N$4:$N$39,1,FALSE),IF(F44="","",1))</f>
        <v/>
      </c>
    </row>
    <row r="45" spans="2:12" s="443" customFormat="1" ht="14.1" customHeight="1">
      <c r="B45" s="502">
        <f t="shared" si="0"/>
        <v>33</v>
      </c>
      <c r="C45" s="502">
        <f t="shared" si="1"/>
        <v>0</v>
      </c>
      <c r="D45" s="446"/>
      <c r="E45" s="446"/>
      <c r="F45" s="446"/>
      <c r="G45" s="696"/>
      <c r="H45" s="455">
        <v>0</v>
      </c>
      <c r="I45" s="509">
        <v>0</v>
      </c>
      <c r="L45" s="443" t="str">
        <f>_xlfn.IFNA(VLOOKUP(F45,Checks!$N$4:$N$39,1,FALSE),IF(F45="","",1))</f>
        <v/>
      </c>
    </row>
    <row r="46" spans="2:12" s="443" customFormat="1" ht="14.1" customHeight="1">
      <c r="B46" s="502">
        <f t="shared" si="0"/>
        <v>34</v>
      </c>
      <c r="C46" s="502">
        <f t="shared" si="1"/>
        <v>0</v>
      </c>
      <c r="D46" s="446"/>
      <c r="E46" s="446"/>
      <c r="F46" s="446"/>
      <c r="G46" s="696"/>
      <c r="H46" s="455">
        <v>0</v>
      </c>
      <c r="I46" s="509">
        <v>0</v>
      </c>
      <c r="L46" s="443" t="str">
        <f>_xlfn.IFNA(VLOOKUP(F46,Checks!$N$4:$N$39,1,FALSE),IF(F46="","",1))</f>
        <v/>
      </c>
    </row>
    <row r="47" spans="2:12" s="443" customFormat="1" ht="14.1" customHeight="1">
      <c r="B47" s="502">
        <f t="shared" si="0"/>
        <v>35</v>
      </c>
      <c r="C47" s="502">
        <f t="shared" si="1"/>
        <v>0</v>
      </c>
      <c r="D47" s="446"/>
      <c r="E47" s="446"/>
      <c r="F47" s="446"/>
      <c r="G47" s="696"/>
      <c r="H47" s="455">
        <v>0</v>
      </c>
      <c r="I47" s="509">
        <v>0</v>
      </c>
      <c r="L47" s="443" t="str">
        <f>_xlfn.IFNA(VLOOKUP(F47,Checks!$N$4:$N$39,1,FALSE),IF(F47="","",1))</f>
        <v/>
      </c>
    </row>
    <row r="48" spans="2:12" s="443" customFormat="1" ht="14.1" customHeight="1">
      <c r="B48" s="502">
        <f t="shared" si="0"/>
        <v>36</v>
      </c>
      <c r="C48" s="502">
        <f t="shared" si="1"/>
        <v>0</v>
      </c>
      <c r="D48" s="446"/>
      <c r="E48" s="446"/>
      <c r="F48" s="446"/>
      <c r="G48" s="696"/>
      <c r="H48" s="455">
        <v>0</v>
      </c>
      <c r="I48" s="509">
        <v>0</v>
      </c>
      <c r="L48" s="443" t="str">
        <f>_xlfn.IFNA(VLOOKUP(F48,Checks!$N$4:$N$39,1,FALSE),IF(F48="","",1))</f>
        <v/>
      </c>
    </row>
    <row r="49" spans="1:12" s="443" customFormat="1" ht="14.1" customHeight="1">
      <c r="B49" s="502">
        <f t="shared" si="0"/>
        <v>37</v>
      </c>
      <c r="C49" s="502">
        <f t="shared" si="1"/>
        <v>0</v>
      </c>
      <c r="D49" s="446"/>
      <c r="E49" s="446"/>
      <c r="F49" s="446"/>
      <c r="G49" s="696"/>
      <c r="H49" s="455">
        <v>0</v>
      </c>
      <c r="I49" s="509">
        <v>0</v>
      </c>
      <c r="L49" s="443" t="str">
        <f>_xlfn.IFNA(VLOOKUP(F49,Checks!$N$4:$N$39,1,FALSE),IF(F49="","",1))</f>
        <v/>
      </c>
    </row>
    <row r="50" spans="1:12" s="443" customFormat="1" ht="14.1" customHeight="1">
      <c r="B50" s="502">
        <f t="shared" si="0"/>
        <v>38</v>
      </c>
      <c r="C50" s="502">
        <f t="shared" si="1"/>
        <v>0</v>
      </c>
      <c r="D50" s="446"/>
      <c r="E50" s="446"/>
      <c r="F50" s="446"/>
      <c r="G50" s="696"/>
      <c r="H50" s="455">
        <v>0</v>
      </c>
      <c r="I50" s="509">
        <v>0</v>
      </c>
      <c r="L50" s="443" t="str">
        <f>_xlfn.IFNA(VLOOKUP(F50,Checks!$N$4:$N$39,1,FALSE),IF(F50="","",1))</f>
        <v/>
      </c>
    </row>
    <row r="51" spans="1:12" s="443" customFormat="1" ht="14.1" customHeight="1">
      <c r="B51" s="502">
        <f t="shared" si="0"/>
        <v>39</v>
      </c>
      <c r="C51" s="502">
        <f t="shared" si="1"/>
        <v>0</v>
      </c>
      <c r="D51" s="446"/>
      <c r="E51" s="446"/>
      <c r="F51" s="446"/>
      <c r="G51" s="696"/>
      <c r="H51" s="455">
        <v>0</v>
      </c>
      <c r="I51" s="509">
        <v>0</v>
      </c>
      <c r="L51" s="443" t="str">
        <f>_xlfn.IFNA(VLOOKUP(F51,Checks!$N$4:$N$39,1,FALSE),IF(F51="","",1))</f>
        <v/>
      </c>
    </row>
    <row r="52" spans="1:12" s="443" customFormat="1" ht="14.1" customHeight="1">
      <c r="B52" s="502">
        <f t="shared" si="0"/>
        <v>40</v>
      </c>
      <c r="C52" s="502">
        <f t="shared" si="1"/>
        <v>0</v>
      </c>
      <c r="D52" s="446"/>
      <c r="E52" s="446"/>
      <c r="F52" s="446"/>
      <c r="G52" s="696"/>
      <c r="H52" s="455">
        <v>0</v>
      </c>
      <c r="I52" s="509">
        <v>0</v>
      </c>
      <c r="L52" s="443" t="str">
        <f>_xlfn.IFNA(VLOOKUP(F52,Checks!$N$4:$N$39,1,FALSE),IF(F52="","",1))</f>
        <v/>
      </c>
    </row>
    <row r="53" spans="1:12" s="443" customFormat="1" ht="14.1" customHeight="1">
      <c r="B53" s="502">
        <f t="shared" si="0"/>
        <v>41</v>
      </c>
      <c r="C53" s="502">
        <f t="shared" si="1"/>
        <v>0</v>
      </c>
      <c r="D53" s="446"/>
      <c r="E53" s="446"/>
      <c r="F53" s="446"/>
      <c r="G53" s="696"/>
      <c r="H53" s="455">
        <v>0</v>
      </c>
      <c r="I53" s="509">
        <v>0</v>
      </c>
      <c r="L53" s="443" t="str">
        <f>_xlfn.IFNA(VLOOKUP(F53,Checks!$N$4:$N$39,1,FALSE),IF(F53="","",1))</f>
        <v/>
      </c>
    </row>
    <row r="54" spans="1:12" s="443" customFormat="1" ht="14.1" customHeight="1">
      <c r="B54" s="502">
        <f t="shared" si="0"/>
        <v>42</v>
      </c>
      <c r="C54" s="502">
        <f t="shared" si="1"/>
        <v>0</v>
      </c>
      <c r="D54" s="446"/>
      <c r="E54" s="446"/>
      <c r="F54" s="446"/>
      <c r="G54" s="696"/>
      <c r="H54" s="455">
        <v>0</v>
      </c>
      <c r="I54" s="509">
        <v>0</v>
      </c>
      <c r="L54" s="443" t="str">
        <f>_xlfn.IFNA(VLOOKUP(F54,Checks!$N$4:$N$39,1,FALSE),IF(F54="","",1))</f>
        <v/>
      </c>
    </row>
    <row r="55" spans="1:12" s="443" customFormat="1" ht="14.1" customHeight="1">
      <c r="B55" s="502">
        <f t="shared" si="0"/>
        <v>43</v>
      </c>
      <c r="C55" s="502">
        <f t="shared" si="1"/>
        <v>0</v>
      </c>
      <c r="D55" s="446"/>
      <c r="E55" s="446"/>
      <c r="F55" s="446"/>
      <c r="G55" s="696"/>
      <c r="H55" s="455">
        <v>0</v>
      </c>
      <c r="I55" s="509">
        <v>0</v>
      </c>
      <c r="L55" s="443" t="str">
        <f>_xlfn.IFNA(VLOOKUP(F55,Checks!$N$4:$N$39,1,FALSE),IF(F55="","",1))</f>
        <v/>
      </c>
    </row>
    <row r="56" spans="1:12" s="443" customFormat="1" ht="14.1" customHeight="1">
      <c r="B56" s="502">
        <f t="shared" si="0"/>
        <v>44</v>
      </c>
      <c r="C56" s="502">
        <f t="shared" si="1"/>
        <v>0</v>
      </c>
      <c r="D56" s="446"/>
      <c r="E56" s="446"/>
      <c r="F56" s="446"/>
      <c r="G56" s="696"/>
      <c r="H56" s="455">
        <v>0</v>
      </c>
      <c r="I56" s="509">
        <v>0</v>
      </c>
      <c r="L56" s="443" t="str">
        <f>_xlfn.IFNA(VLOOKUP(F56,Checks!$N$4:$N$39,1,FALSE),IF(F56="","",1))</f>
        <v/>
      </c>
    </row>
    <row r="57" spans="1:12" s="443" customFormat="1" ht="14.1" customHeight="1">
      <c r="B57" s="502">
        <f t="shared" si="0"/>
        <v>45</v>
      </c>
      <c r="C57" s="502">
        <f t="shared" si="1"/>
        <v>0</v>
      </c>
      <c r="D57" s="446"/>
      <c r="E57" s="446"/>
      <c r="F57" s="446"/>
      <c r="G57" s="696"/>
      <c r="H57" s="455">
        <v>0</v>
      </c>
      <c r="I57" s="509">
        <v>0</v>
      </c>
      <c r="L57" s="443" t="str">
        <f>_xlfn.IFNA(VLOOKUP(F57,Checks!$N$4:$N$39,1,FALSE),IF(F57="","",1))</f>
        <v/>
      </c>
    </row>
    <row r="58" spans="1:12" s="443" customFormat="1" ht="14.1" customHeight="1">
      <c r="B58" s="502">
        <f t="shared" si="0"/>
        <v>46</v>
      </c>
      <c r="C58" s="502">
        <f t="shared" si="1"/>
        <v>0</v>
      </c>
      <c r="D58" s="446"/>
      <c r="E58" s="446"/>
      <c r="F58" s="446"/>
      <c r="G58" s="696"/>
      <c r="H58" s="455">
        <v>0</v>
      </c>
      <c r="I58" s="509">
        <v>0</v>
      </c>
      <c r="L58" s="443" t="str">
        <f>_xlfn.IFNA(VLOOKUP(F58,Checks!$N$4:$N$39,1,FALSE),IF(F58="","",1))</f>
        <v/>
      </c>
    </row>
    <row r="59" spans="1:12" s="443" customFormat="1" ht="14.1" customHeight="1">
      <c r="B59" s="502">
        <f t="shared" si="0"/>
        <v>47</v>
      </c>
      <c r="C59" s="502">
        <f t="shared" si="1"/>
        <v>0</v>
      </c>
      <c r="D59" s="446"/>
      <c r="E59" s="446"/>
      <c r="F59" s="446"/>
      <c r="G59" s="696"/>
      <c r="H59" s="455">
        <v>0</v>
      </c>
      <c r="I59" s="509">
        <v>0</v>
      </c>
      <c r="L59" s="443" t="str">
        <f>_xlfn.IFNA(VLOOKUP(F59,Checks!$N$4:$N$39,1,FALSE),IF(F59="","",1))</f>
        <v/>
      </c>
    </row>
    <row r="60" spans="1:12" s="443" customFormat="1" ht="14.1" customHeight="1">
      <c r="B60" s="502">
        <f t="shared" si="0"/>
        <v>48</v>
      </c>
      <c r="C60" s="502">
        <f t="shared" si="1"/>
        <v>0</v>
      </c>
      <c r="D60" s="446"/>
      <c r="E60" s="446"/>
      <c r="F60" s="446"/>
      <c r="G60" s="696"/>
      <c r="H60" s="455">
        <v>0</v>
      </c>
      <c r="I60" s="509">
        <v>0</v>
      </c>
      <c r="L60" s="443" t="str">
        <f>_xlfn.IFNA(VLOOKUP(F60,Checks!$N$4:$N$39,1,FALSE),IF(F60="","",1))</f>
        <v/>
      </c>
    </row>
    <row r="61" spans="1:12" s="443" customFormat="1" ht="14.1" customHeight="1">
      <c r="B61" s="502">
        <f t="shared" si="0"/>
        <v>49</v>
      </c>
      <c r="C61" s="502">
        <f t="shared" si="1"/>
        <v>0</v>
      </c>
      <c r="D61" s="446"/>
      <c r="E61" s="446"/>
      <c r="F61" s="446"/>
      <c r="G61" s="696"/>
      <c r="H61" s="455">
        <v>0</v>
      </c>
      <c r="I61" s="509">
        <v>0</v>
      </c>
      <c r="L61" s="443" t="str">
        <f>_xlfn.IFNA(VLOOKUP(F61,Checks!$N$4:$N$39,1,FALSE),IF(F61="","",1))</f>
        <v/>
      </c>
    </row>
    <row r="62" spans="1:12" s="443" customFormat="1" ht="14.1" customHeight="1">
      <c r="B62" s="502">
        <f>B61+1</f>
        <v>50</v>
      </c>
      <c r="C62" s="502">
        <f t="shared" si="1"/>
        <v>0</v>
      </c>
      <c r="D62" s="446"/>
      <c r="E62" s="446"/>
      <c r="F62" s="446"/>
      <c r="G62" s="696"/>
      <c r="H62" s="455">
        <v>0</v>
      </c>
      <c r="I62" s="509">
        <v>0</v>
      </c>
      <c r="L62" s="443" t="str">
        <f>_xlfn.IFNA(VLOOKUP(F62,Checks!$N$4:$N$39,1,FALSE),IF(F62="","",1))</f>
        <v/>
      </c>
    </row>
    <row r="63" spans="1:12" s="69" customFormat="1" ht="14.1" customHeight="1">
      <c r="L63" s="443"/>
    </row>
    <row r="64" spans="1:12" s="69" customFormat="1" ht="23.25" customHeight="1">
      <c r="A64" s="551" t="s">
        <v>626</v>
      </c>
      <c r="B64" s="550"/>
      <c r="C64" s="549"/>
      <c r="D64" s="549"/>
      <c r="E64" s="549"/>
      <c r="F64" s="549"/>
      <c r="G64" s="549"/>
      <c r="H64" s="615" t="s">
        <v>883</v>
      </c>
      <c r="I64" s="549"/>
      <c r="L64" s="443"/>
    </row>
    <row r="65" spans="1:12" s="69" customFormat="1" ht="46.5" customHeight="1">
      <c r="A65" s="1245" t="s">
        <v>631</v>
      </c>
      <c r="B65" s="1245"/>
      <c r="C65" s="1245"/>
      <c r="D65" s="1245"/>
      <c r="E65" s="1245"/>
      <c r="F65" s="1245"/>
      <c r="G65" s="1245"/>
      <c r="H65" s="1245"/>
      <c r="I65" s="1245"/>
      <c r="J65" s="1245"/>
      <c r="L65" s="443"/>
    </row>
    <row r="66" spans="1:12" s="69" customFormat="1" ht="7.5" customHeight="1">
      <c r="A66" s="557"/>
      <c r="B66" s="557"/>
      <c r="C66" s="557"/>
      <c r="D66" s="557"/>
      <c r="E66" s="557"/>
      <c r="F66" s="557"/>
      <c r="G66" s="557"/>
      <c r="H66" s="557"/>
      <c r="I66" s="557"/>
      <c r="L66" s="443"/>
    </row>
    <row r="67" spans="1:12" s="442" customFormat="1" ht="27" customHeight="1">
      <c r="B67" s="1249" t="s">
        <v>554</v>
      </c>
      <c r="C67" s="1240" t="s">
        <v>239</v>
      </c>
      <c r="D67" s="1240" t="s">
        <v>610</v>
      </c>
      <c r="E67" s="1240" t="s">
        <v>62</v>
      </c>
      <c r="F67" s="1240" t="s">
        <v>623</v>
      </c>
      <c r="G67" s="1240" t="s">
        <v>580</v>
      </c>
      <c r="H67" s="1240" t="s">
        <v>619</v>
      </c>
      <c r="I67" s="1240" t="s">
        <v>624</v>
      </c>
      <c r="L67" s="443"/>
    </row>
    <row r="68" spans="1:12" s="469" customFormat="1" ht="13.5" customHeight="1">
      <c r="B68" s="1250"/>
      <c r="C68" s="1241"/>
      <c r="D68" s="1241"/>
      <c r="E68" s="1241"/>
      <c r="F68" s="1241"/>
      <c r="G68" s="1241"/>
      <c r="H68" s="1241"/>
      <c r="I68" s="1241"/>
      <c r="L68" s="443"/>
    </row>
    <row r="69" spans="1:12" s="443" customFormat="1" ht="14.1" customHeight="1">
      <c r="B69" s="502">
        <f>B62+1</f>
        <v>51</v>
      </c>
      <c r="C69" s="502">
        <f>'Non-Delivery Svcs Report'!J2</f>
        <v>0</v>
      </c>
      <c r="D69" s="446"/>
      <c r="E69" s="446"/>
      <c r="F69" s="446"/>
      <c r="G69" s="696"/>
      <c r="H69" s="455">
        <v>0</v>
      </c>
      <c r="I69" s="509">
        <v>0</v>
      </c>
      <c r="L69" s="443" t="str">
        <f>_xlfn.IFNA(VLOOKUP(F69,Checks!$N$4:$N$39,1,FALSE),IF(F69="","",1))</f>
        <v/>
      </c>
    </row>
    <row r="70" spans="1:12" s="443" customFormat="1" ht="14.1" customHeight="1">
      <c r="B70" s="502">
        <f t="shared" si="0"/>
        <v>52</v>
      </c>
      <c r="C70" s="502">
        <f>$C$69</f>
        <v>0</v>
      </c>
      <c r="D70" s="446"/>
      <c r="E70" s="446"/>
      <c r="F70" s="446"/>
      <c r="G70" s="448"/>
      <c r="H70" s="455">
        <v>0</v>
      </c>
      <c r="I70" s="509">
        <v>0</v>
      </c>
      <c r="L70" s="443" t="str">
        <f>_xlfn.IFNA(VLOOKUP(F70,Checks!$N$4:$N$39,1,FALSE),IF(F70="","",1))</f>
        <v/>
      </c>
    </row>
    <row r="71" spans="1:12" s="443" customFormat="1" ht="14.1" customHeight="1">
      <c r="B71" s="502">
        <f t="shared" si="0"/>
        <v>53</v>
      </c>
      <c r="C71" s="502">
        <f t="shared" ref="C71:C134" si="2">$C$69</f>
        <v>0</v>
      </c>
      <c r="D71" s="446"/>
      <c r="E71" s="446"/>
      <c r="F71" s="446"/>
      <c r="G71" s="448"/>
      <c r="H71" s="455">
        <v>0</v>
      </c>
      <c r="I71" s="509">
        <v>0</v>
      </c>
      <c r="L71" s="443" t="str">
        <f>_xlfn.IFNA(VLOOKUP(F71,Checks!$N$4:$N$39,1,FALSE),IF(F71="","",1))</f>
        <v/>
      </c>
    </row>
    <row r="72" spans="1:12" s="443" customFormat="1" ht="14.1" customHeight="1">
      <c r="B72" s="502">
        <f t="shared" si="0"/>
        <v>54</v>
      </c>
      <c r="C72" s="502">
        <f t="shared" si="2"/>
        <v>0</v>
      </c>
      <c r="D72" s="446"/>
      <c r="E72" s="446"/>
      <c r="F72" s="446"/>
      <c r="G72" s="448"/>
      <c r="H72" s="455">
        <v>0</v>
      </c>
      <c r="I72" s="509">
        <v>0</v>
      </c>
      <c r="L72" s="443" t="str">
        <f>_xlfn.IFNA(VLOOKUP(F72,Checks!$N$4:$N$39,1,FALSE),IF(F72="","",1))</f>
        <v/>
      </c>
    </row>
    <row r="73" spans="1:12" s="443" customFormat="1" ht="14.1" customHeight="1">
      <c r="B73" s="502">
        <f t="shared" si="0"/>
        <v>55</v>
      </c>
      <c r="C73" s="502">
        <f t="shared" si="2"/>
        <v>0</v>
      </c>
      <c r="D73" s="446"/>
      <c r="E73" s="446"/>
      <c r="F73" s="446"/>
      <c r="G73" s="448"/>
      <c r="H73" s="455">
        <v>0</v>
      </c>
      <c r="I73" s="509">
        <v>0</v>
      </c>
      <c r="L73" s="443" t="str">
        <f>_xlfn.IFNA(VLOOKUP(F73,Checks!$N$4:$N$39,1,FALSE),IF(F73="","",1))</f>
        <v/>
      </c>
    </row>
    <row r="74" spans="1:12" s="443" customFormat="1" ht="14.1" customHeight="1">
      <c r="B74" s="502">
        <f t="shared" si="0"/>
        <v>56</v>
      </c>
      <c r="C74" s="502">
        <f t="shared" si="2"/>
        <v>0</v>
      </c>
      <c r="D74" s="446"/>
      <c r="E74" s="446"/>
      <c r="F74" s="446"/>
      <c r="G74" s="448"/>
      <c r="H74" s="455">
        <v>0</v>
      </c>
      <c r="I74" s="509">
        <v>0</v>
      </c>
      <c r="L74" s="443" t="str">
        <f>_xlfn.IFNA(VLOOKUP(F74,Checks!$N$4:$N$39,1,FALSE),IF(F74="","",1))</f>
        <v/>
      </c>
    </row>
    <row r="75" spans="1:12" s="443" customFormat="1" ht="14.1" customHeight="1">
      <c r="B75" s="502">
        <f t="shared" si="0"/>
        <v>57</v>
      </c>
      <c r="C75" s="502">
        <f t="shared" si="2"/>
        <v>0</v>
      </c>
      <c r="D75" s="446"/>
      <c r="E75" s="446"/>
      <c r="F75" s="446"/>
      <c r="G75" s="448"/>
      <c r="H75" s="455">
        <v>0</v>
      </c>
      <c r="I75" s="509">
        <v>0</v>
      </c>
      <c r="L75" s="443" t="str">
        <f>_xlfn.IFNA(VLOOKUP(F75,Checks!$N$4:$N$39,1,FALSE),IF(F75="","",1))</f>
        <v/>
      </c>
    </row>
    <row r="76" spans="1:12" s="443" customFormat="1" ht="14.1" customHeight="1">
      <c r="B76" s="502">
        <f t="shared" si="0"/>
        <v>58</v>
      </c>
      <c r="C76" s="502">
        <f t="shared" si="2"/>
        <v>0</v>
      </c>
      <c r="D76" s="446"/>
      <c r="E76" s="446"/>
      <c r="F76" s="446"/>
      <c r="G76" s="448"/>
      <c r="H76" s="455">
        <v>0</v>
      </c>
      <c r="I76" s="509">
        <v>0</v>
      </c>
      <c r="L76" s="443" t="str">
        <f>_xlfn.IFNA(VLOOKUP(F76,Checks!$N$4:$N$39,1,FALSE),IF(F76="","",1))</f>
        <v/>
      </c>
    </row>
    <row r="77" spans="1:12" s="443" customFormat="1" ht="14.1" customHeight="1">
      <c r="B77" s="502">
        <f t="shared" si="0"/>
        <v>59</v>
      </c>
      <c r="C77" s="502">
        <f t="shared" si="2"/>
        <v>0</v>
      </c>
      <c r="D77" s="446"/>
      <c r="E77" s="446"/>
      <c r="F77" s="446"/>
      <c r="G77" s="448"/>
      <c r="H77" s="455">
        <v>0</v>
      </c>
      <c r="I77" s="509">
        <v>0</v>
      </c>
      <c r="L77" s="443" t="str">
        <f>_xlfn.IFNA(VLOOKUP(F77,Checks!$N$4:$N$39,1,FALSE),IF(F77="","",1))</f>
        <v/>
      </c>
    </row>
    <row r="78" spans="1:12" s="443" customFormat="1" ht="14.1" customHeight="1">
      <c r="B78" s="502">
        <f t="shared" si="0"/>
        <v>60</v>
      </c>
      <c r="C78" s="502">
        <f t="shared" si="2"/>
        <v>0</v>
      </c>
      <c r="D78" s="446"/>
      <c r="E78" s="446"/>
      <c r="F78" s="446"/>
      <c r="G78" s="448"/>
      <c r="H78" s="455">
        <v>0</v>
      </c>
      <c r="I78" s="509">
        <v>0</v>
      </c>
      <c r="L78" s="443" t="str">
        <f>_xlfn.IFNA(VLOOKUP(F78,Checks!$N$4:$N$39,1,FALSE),IF(F78="","",1))</f>
        <v/>
      </c>
    </row>
    <row r="79" spans="1:12" s="443" customFormat="1" ht="14.1" customHeight="1">
      <c r="B79" s="502">
        <f t="shared" si="0"/>
        <v>61</v>
      </c>
      <c r="C79" s="502">
        <f t="shared" si="2"/>
        <v>0</v>
      </c>
      <c r="D79" s="446"/>
      <c r="E79" s="446"/>
      <c r="F79" s="446"/>
      <c r="G79" s="448"/>
      <c r="H79" s="455">
        <v>0</v>
      </c>
      <c r="I79" s="509">
        <v>0</v>
      </c>
      <c r="L79" s="443" t="str">
        <f>_xlfn.IFNA(VLOOKUP(F79,Checks!$N$4:$N$39,1,FALSE),IF(F79="","",1))</f>
        <v/>
      </c>
    </row>
    <row r="80" spans="1:12" s="443" customFormat="1" ht="14.1" customHeight="1">
      <c r="B80" s="502">
        <f t="shared" si="0"/>
        <v>62</v>
      </c>
      <c r="C80" s="502">
        <f t="shared" si="2"/>
        <v>0</v>
      </c>
      <c r="D80" s="446"/>
      <c r="E80" s="446"/>
      <c r="F80" s="446"/>
      <c r="G80" s="448"/>
      <c r="H80" s="455">
        <v>0</v>
      </c>
      <c r="I80" s="509">
        <v>0</v>
      </c>
      <c r="L80" s="443" t="str">
        <f>_xlfn.IFNA(VLOOKUP(F80,Checks!$N$4:$N$39,1,FALSE),IF(F80="","",1))</f>
        <v/>
      </c>
    </row>
    <row r="81" spans="2:12" s="443" customFormat="1" ht="14.1" customHeight="1">
      <c r="B81" s="502">
        <f t="shared" si="0"/>
        <v>63</v>
      </c>
      <c r="C81" s="502">
        <f t="shared" si="2"/>
        <v>0</v>
      </c>
      <c r="D81" s="446"/>
      <c r="E81" s="446"/>
      <c r="F81" s="446"/>
      <c r="G81" s="448"/>
      <c r="H81" s="455">
        <v>0</v>
      </c>
      <c r="I81" s="509">
        <v>0</v>
      </c>
      <c r="L81" s="443" t="str">
        <f>_xlfn.IFNA(VLOOKUP(F81,Checks!$N$4:$N$39,1,FALSE),IF(F81="","",1))</f>
        <v/>
      </c>
    </row>
    <row r="82" spans="2:12" s="443" customFormat="1" ht="14.1" customHeight="1">
      <c r="B82" s="502">
        <f t="shared" si="0"/>
        <v>64</v>
      </c>
      <c r="C82" s="502">
        <f t="shared" si="2"/>
        <v>0</v>
      </c>
      <c r="D82" s="446"/>
      <c r="E82" s="446"/>
      <c r="F82" s="446"/>
      <c r="G82" s="448"/>
      <c r="H82" s="455">
        <v>0</v>
      </c>
      <c r="I82" s="509">
        <v>0</v>
      </c>
      <c r="L82" s="443" t="str">
        <f>_xlfn.IFNA(VLOOKUP(F82,Checks!$N$4:$N$39,1,FALSE),IF(F82="","",1))</f>
        <v/>
      </c>
    </row>
    <row r="83" spans="2:12" s="443" customFormat="1" ht="14.1" customHeight="1">
      <c r="B83" s="502">
        <f t="shared" si="0"/>
        <v>65</v>
      </c>
      <c r="C83" s="502">
        <f t="shared" si="2"/>
        <v>0</v>
      </c>
      <c r="D83" s="446"/>
      <c r="E83" s="446"/>
      <c r="F83" s="446"/>
      <c r="G83" s="448"/>
      <c r="H83" s="455">
        <v>0</v>
      </c>
      <c r="I83" s="509">
        <v>0</v>
      </c>
      <c r="L83" s="443" t="str">
        <f>_xlfn.IFNA(VLOOKUP(F83,Checks!$N$4:$N$39,1,FALSE),IF(F83="","",1))</f>
        <v/>
      </c>
    </row>
    <row r="84" spans="2:12" s="443" customFormat="1" ht="14.1" customHeight="1">
      <c r="B84" s="502">
        <f t="shared" si="0"/>
        <v>66</v>
      </c>
      <c r="C84" s="502">
        <f t="shared" si="2"/>
        <v>0</v>
      </c>
      <c r="D84" s="446"/>
      <c r="E84" s="446"/>
      <c r="F84" s="446"/>
      <c r="G84" s="448"/>
      <c r="H84" s="455">
        <v>0</v>
      </c>
      <c r="I84" s="509">
        <v>0</v>
      </c>
      <c r="L84" s="443" t="str">
        <f>_xlfn.IFNA(VLOOKUP(F84,Checks!$N$4:$N$39,1,FALSE),IF(F84="","",1))</f>
        <v/>
      </c>
    </row>
    <row r="85" spans="2:12" s="443" customFormat="1" ht="14.1" customHeight="1">
      <c r="B85" s="502">
        <f t="shared" si="0"/>
        <v>67</v>
      </c>
      <c r="C85" s="502">
        <f t="shared" si="2"/>
        <v>0</v>
      </c>
      <c r="D85" s="446"/>
      <c r="E85" s="446"/>
      <c r="F85" s="446"/>
      <c r="G85" s="448"/>
      <c r="H85" s="455">
        <v>0</v>
      </c>
      <c r="I85" s="509">
        <v>0</v>
      </c>
      <c r="L85" s="443" t="str">
        <f>_xlfn.IFNA(VLOOKUP(F85,Checks!$N$4:$N$39,1,FALSE),IF(F85="","",1))</f>
        <v/>
      </c>
    </row>
    <row r="86" spans="2:12" s="443" customFormat="1" ht="14.1" customHeight="1">
      <c r="B86" s="502">
        <f t="shared" si="0"/>
        <v>68</v>
      </c>
      <c r="C86" s="502">
        <f t="shared" si="2"/>
        <v>0</v>
      </c>
      <c r="D86" s="446"/>
      <c r="E86" s="446"/>
      <c r="F86" s="446"/>
      <c r="G86" s="448"/>
      <c r="H86" s="455">
        <v>0</v>
      </c>
      <c r="I86" s="509">
        <v>0</v>
      </c>
      <c r="L86" s="443" t="str">
        <f>_xlfn.IFNA(VLOOKUP(F86,Checks!$N$4:$N$39,1,FALSE),IF(F86="","",1))</f>
        <v/>
      </c>
    </row>
    <row r="87" spans="2:12" s="443" customFormat="1" ht="14.1" customHeight="1">
      <c r="B87" s="502">
        <f t="shared" si="0"/>
        <v>69</v>
      </c>
      <c r="C87" s="502">
        <f t="shared" si="2"/>
        <v>0</v>
      </c>
      <c r="D87" s="446"/>
      <c r="E87" s="446"/>
      <c r="F87" s="446"/>
      <c r="G87" s="448"/>
      <c r="H87" s="455">
        <v>0</v>
      </c>
      <c r="I87" s="509">
        <v>0</v>
      </c>
      <c r="L87" s="443" t="str">
        <f>_xlfn.IFNA(VLOOKUP(F87,Checks!$N$4:$N$39,1,FALSE),IF(F87="","",1))</f>
        <v/>
      </c>
    </row>
    <row r="88" spans="2:12" s="443" customFormat="1" ht="14.1" customHeight="1">
      <c r="B88" s="502">
        <f t="shared" si="0"/>
        <v>70</v>
      </c>
      <c r="C88" s="502">
        <f t="shared" si="2"/>
        <v>0</v>
      </c>
      <c r="D88" s="446"/>
      <c r="E88" s="446"/>
      <c r="F88" s="446"/>
      <c r="G88" s="448"/>
      <c r="H88" s="455">
        <v>0</v>
      </c>
      <c r="I88" s="509">
        <v>0</v>
      </c>
      <c r="L88" s="443" t="str">
        <f>_xlfn.IFNA(VLOOKUP(F88,Checks!$N$4:$N$39,1,FALSE),IF(F88="","",1))</f>
        <v/>
      </c>
    </row>
    <row r="89" spans="2:12" s="443" customFormat="1" ht="14.1" customHeight="1">
      <c r="B89" s="502">
        <f t="shared" si="0"/>
        <v>71</v>
      </c>
      <c r="C89" s="502">
        <f t="shared" si="2"/>
        <v>0</v>
      </c>
      <c r="D89" s="446"/>
      <c r="E89" s="446"/>
      <c r="F89" s="446"/>
      <c r="G89" s="448"/>
      <c r="H89" s="455">
        <v>0</v>
      </c>
      <c r="I89" s="509">
        <v>0</v>
      </c>
      <c r="L89" s="443" t="str">
        <f>_xlfn.IFNA(VLOOKUP(F89,Checks!$N$4:$N$39,1,FALSE),IF(F89="","",1))</f>
        <v/>
      </c>
    </row>
    <row r="90" spans="2:12" s="443" customFormat="1" ht="14.1" customHeight="1">
      <c r="B90" s="502">
        <f t="shared" si="0"/>
        <v>72</v>
      </c>
      <c r="C90" s="502">
        <f t="shared" si="2"/>
        <v>0</v>
      </c>
      <c r="D90" s="446"/>
      <c r="E90" s="446"/>
      <c r="F90" s="446"/>
      <c r="G90" s="448"/>
      <c r="H90" s="455">
        <v>0</v>
      </c>
      <c r="I90" s="509">
        <v>0</v>
      </c>
      <c r="L90" s="443" t="str">
        <f>_xlfn.IFNA(VLOOKUP(F90,Checks!$N$4:$N$39,1,FALSE),IF(F90="","",1))</f>
        <v/>
      </c>
    </row>
    <row r="91" spans="2:12" s="443" customFormat="1" ht="14.1" customHeight="1">
      <c r="B91" s="502">
        <f t="shared" si="0"/>
        <v>73</v>
      </c>
      <c r="C91" s="502">
        <f t="shared" si="2"/>
        <v>0</v>
      </c>
      <c r="D91" s="446"/>
      <c r="E91" s="446"/>
      <c r="F91" s="446"/>
      <c r="G91" s="448"/>
      <c r="H91" s="455">
        <v>0</v>
      </c>
      <c r="I91" s="509">
        <v>0</v>
      </c>
      <c r="L91" s="443" t="str">
        <f>_xlfn.IFNA(VLOOKUP(F91,Checks!$N$4:$N$39,1,FALSE),IF(F91="","",1))</f>
        <v/>
      </c>
    </row>
    <row r="92" spans="2:12" s="443" customFormat="1" ht="14.1" customHeight="1">
      <c r="B92" s="502">
        <f t="shared" si="0"/>
        <v>74</v>
      </c>
      <c r="C92" s="502">
        <f t="shared" si="2"/>
        <v>0</v>
      </c>
      <c r="D92" s="446"/>
      <c r="E92" s="446"/>
      <c r="F92" s="446"/>
      <c r="G92" s="448"/>
      <c r="H92" s="455">
        <v>0</v>
      </c>
      <c r="I92" s="509">
        <v>0</v>
      </c>
      <c r="L92" s="443" t="str">
        <f>_xlfn.IFNA(VLOOKUP(F92,Checks!$N$4:$N$39,1,FALSE),IF(F92="","",1))</f>
        <v/>
      </c>
    </row>
    <row r="93" spans="2:12" s="443" customFormat="1" ht="14.1" customHeight="1">
      <c r="B93" s="502">
        <f t="shared" si="0"/>
        <v>75</v>
      </c>
      <c r="C93" s="502">
        <f t="shared" si="2"/>
        <v>0</v>
      </c>
      <c r="D93" s="446"/>
      <c r="E93" s="446"/>
      <c r="F93" s="446"/>
      <c r="G93" s="448"/>
      <c r="H93" s="455">
        <v>0</v>
      </c>
      <c r="I93" s="509">
        <v>0</v>
      </c>
      <c r="L93" s="443" t="str">
        <f>_xlfn.IFNA(VLOOKUP(F93,Checks!$N$4:$N$39,1,FALSE),IF(F93="","",1))</f>
        <v/>
      </c>
    </row>
    <row r="94" spans="2:12" s="443" customFormat="1" ht="14.1" customHeight="1">
      <c r="B94" s="502">
        <f t="shared" ref="B94:B157" si="3">B93+1</f>
        <v>76</v>
      </c>
      <c r="C94" s="502">
        <f t="shared" si="2"/>
        <v>0</v>
      </c>
      <c r="D94" s="446"/>
      <c r="E94" s="446"/>
      <c r="F94" s="446"/>
      <c r="G94" s="448"/>
      <c r="H94" s="455">
        <v>0</v>
      </c>
      <c r="I94" s="509">
        <v>0</v>
      </c>
      <c r="L94" s="443" t="str">
        <f>_xlfn.IFNA(VLOOKUP(F94,Checks!$N$4:$N$39,1,FALSE),IF(F94="","",1))</f>
        <v/>
      </c>
    </row>
    <row r="95" spans="2:12" s="443" customFormat="1" ht="14.1" customHeight="1">
      <c r="B95" s="502">
        <f t="shared" si="3"/>
        <v>77</v>
      </c>
      <c r="C95" s="502">
        <f t="shared" si="2"/>
        <v>0</v>
      </c>
      <c r="D95" s="446"/>
      <c r="E95" s="446"/>
      <c r="F95" s="446"/>
      <c r="G95" s="448"/>
      <c r="H95" s="455">
        <v>0</v>
      </c>
      <c r="I95" s="509">
        <v>0</v>
      </c>
      <c r="L95" s="443" t="str">
        <f>_xlfn.IFNA(VLOOKUP(F95,Checks!$N$4:$N$39,1,FALSE),IF(F95="","",1))</f>
        <v/>
      </c>
    </row>
    <row r="96" spans="2:12" s="443" customFormat="1" ht="14.1" customHeight="1">
      <c r="B96" s="502">
        <f t="shared" si="3"/>
        <v>78</v>
      </c>
      <c r="C96" s="502">
        <f t="shared" si="2"/>
        <v>0</v>
      </c>
      <c r="D96" s="446"/>
      <c r="E96" s="446"/>
      <c r="F96" s="446"/>
      <c r="G96" s="448"/>
      <c r="H96" s="455">
        <v>0</v>
      </c>
      <c r="I96" s="509">
        <v>0</v>
      </c>
      <c r="L96" s="443" t="str">
        <f>_xlfn.IFNA(VLOOKUP(F96,Checks!$N$4:$N$39,1,FALSE),IF(F96="","",1))</f>
        <v/>
      </c>
    </row>
    <row r="97" spans="2:12" s="443" customFormat="1" ht="14.1" customHeight="1">
      <c r="B97" s="502">
        <f t="shared" si="3"/>
        <v>79</v>
      </c>
      <c r="C97" s="502">
        <f t="shared" si="2"/>
        <v>0</v>
      </c>
      <c r="D97" s="446"/>
      <c r="E97" s="446"/>
      <c r="F97" s="446"/>
      <c r="G97" s="448"/>
      <c r="H97" s="455">
        <v>0</v>
      </c>
      <c r="I97" s="509">
        <v>0</v>
      </c>
      <c r="L97" s="443" t="str">
        <f>_xlfn.IFNA(VLOOKUP(F97,Checks!$N$4:$N$39,1,FALSE),IF(F97="","",1))</f>
        <v/>
      </c>
    </row>
    <row r="98" spans="2:12" s="443" customFormat="1" ht="14.1" customHeight="1">
      <c r="B98" s="502">
        <f t="shared" si="3"/>
        <v>80</v>
      </c>
      <c r="C98" s="502">
        <f t="shared" si="2"/>
        <v>0</v>
      </c>
      <c r="D98" s="446"/>
      <c r="E98" s="446"/>
      <c r="F98" s="446"/>
      <c r="G98" s="448"/>
      <c r="H98" s="455">
        <v>0</v>
      </c>
      <c r="I98" s="509">
        <v>0</v>
      </c>
      <c r="L98" s="443" t="str">
        <f>_xlfn.IFNA(VLOOKUP(F98,Checks!$N$4:$N$39,1,FALSE),IF(F98="","",1))</f>
        <v/>
      </c>
    </row>
    <row r="99" spans="2:12" s="443" customFormat="1" ht="14.1" customHeight="1">
      <c r="B99" s="502">
        <f t="shared" si="3"/>
        <v>81</v>
      </c>
      <c r="C99" s="502">
        <f t="shared" si="2"/>
        <v>0</v>
      </c>
      <c r="D99" s="446"/>
      <c r="E99" s="446"/>
      <c r="F99" s="446"/>
      <c r="G99" s="448"/>
      <c r="H99" s="455">
        <v>0</v>
      </c>
      <c r="I99" s="509">
        <v>0</v>
      </c>
      <c r="L99" s="443" t="str">
        <f>_xlfn.IFNA(VLOOKUP(F99,Checks!$N$4:$N$39,1,FALSE),IF(F99="","",1))</f>
        <v/>
      </c>
    </row>
    <row r="100" spans="2:12" s="443" customFormat="1" ht="14.1" customHeight="1">
      <c r="B100" s="502">
        <f t="shared" si="3"/>
        <v>82</v>
      </c>
      <c r="C100" s="502">
        <f t="shared" si="2"/>
        <v>0</v>
      </c>
      <c r="D100" s="446"/>
      <c r="E100" s="446"/>
      <c r="F100" s="446"/>
      <c r="G100" s="448"/>
      <c r="H100" s="455">
        <v>0</v>
      </c>
      <c r="I100" s="509">
        <v>0</v>
      </c>
      <c r="L100" s="443" t="str">
        <f>_xlfn.IFNA(VLOOKUP(F100,Checks!$N$4:$N$39,1,FALSE),IF(F100="","",1))</f>
        <v/>
      </c>
    </row>
    <row r="101" spans="2:12" s="443" customFormat="1" ht="14.1" customHeight="1">
      <c r="B101" s="502">
        <f t="shared" si="3"/>
        <v>83</v>
      </c>
      <c r="C101" s="502">
        <f t="shared" si="2"/>
        <v>0</v>
      </c>
      <c r="D101" s="446"/>
      <c r="E101" s="446"/>
      <c r="F101" s="446"/>
      <c r="G101" s="448"/>
      <c r="H101" s="455">
        <v>0</v>
      </c>
      <c r="I101" s="509">
        <v>0</v>
      </c>
      <c r="L101" s="443" t="str">
        <f>_xlfn.IFNA(VLOOKUP(F101,Checks!$N$4:$N$39,1,FALSE),IF(F101="","",1))</f>
        <v/>
      </c>
    </row>
    <row r="102" spans="2:12" s="443" customFormat="1" ht="14.1" customHeight="1">
      <c r="B102" s="502">
        <f t="shared" si="3"/>
        <v>84</v>
      </c>
      <c r="C102" s="502">
        <f t="shared" si="2"/>
        <v>0</v>
      </c>
      <c r="D102" s="446"/>
      <c r="E102" s="446"/>
      <c r="F102" s="446"/>
      <c r="G102" s="448"/>
      <c r="H102" s="455">
        <v>0</v>
      </c>
      <c r="I102" s="509">
        <v>0</v>
      </c>
      <c r="L102" s="443" t="str">
        <f>_xlfn.IFNA(VLOOKUP(F102,Checks!$N$4:$N$39,1,FALSE),IF(F102="","",1))</f>
        <v/>
      </c>
    </row>
    <row r="103" spans="2:12" s="443" customFormat="1" ht="14.1" customHeight="1">
      <c r="B103" s="502">
        <f t="shared" si="3"/>
        <v>85</v>
      </c>
      <c r="C103" s="502">
        <f t="shared" si="2"/>
        <v>0</v>
      </c>
      <c r="D103" s="446"/>
      <c r="E103" s="446"/>
      <c r="F103" s="446"/>
      <c r="G103" s="448"/>
      <c r="H103" s="455">
        <v>0</v>
      </c>
      <c r="I103" s="509">
        <v>0</v>
      </c>
      <c r="L103" s="443" t="str">
        <f>_xlfn.IFNA(VLOOKUP(F103,Checks!$N$4:$N$39,1,FALSE),IF(F103="","",1))</f>
        <v/>
      </c>
    </row>
    <row r="104" spans="2:12" s="443" customFormat="1" ht="14.1" customHeight="1">
      <c r="B104" s="502">
        <f t="shared" si="3"/>
        <v>86</v>
      </c>
      <c r="C104" s="502">
        <f t="shared" si="2"/>
        <v>0</v>
      </c>
      <c r="D104" s="446"/>
      <c r="E104" s="446"/>
      <c r="F104" s="446"/>
      <c r="G104" s="448"/>
      <c r="H104" s="455">
        <v>0</v>
      </c>
      <c r="I104" s="509">
        <v>0</v>
      </c>
      <c r="L104" s="443" t="str">
        <f>_xlfn.IFNA(VLOOKUP(F104,Checks!$N$4:$N$39,1,FALSE),IF(F104="","",1))</f>
        <v/>
      </c>
    </row>
    <row r="105" spans="2:12" s="443" customFormat="1" ht="14.1" customHeight="1">
      <c r="B105" s="502">
        <f t="shared" si="3"/>
        <v>87</v>
      </c>
      <c r="C105" s="502">
        <f t="shared" si="2"/>
        <v>0</v>
      </c>
      <c r="D105" s="446"/>
      <c r="E105" s="446"/>
      <c r="F105" s="446"/>
      <c r="G105" s="448"/>
      <c r="H105" s="455">
        <v>0</v>
      </c>
      <c r="I105" s="509">
        <v>0</v>
      </c>
      <c r="L105" s="443" t="str">
        <f>_xlfn.IFNA(VLOOKUP(F105,Checks!$N$4:$N$39,1,FALSE),IF(F105="","",1))</f>
        <v/>
      </c>
    </row>
    <row r="106" spans="2:12" s="443" customFormat="1" ht="14.1" customHeight="1">
      <c r="B106" s="502">
        <f t="shared" si="3"/>
        <v>88</v>
      </c>
      <c r="C106" s="502">
        <f t="shared" si="2"/>
        <v>0</v>
      </c>
      <c r="D106" s="446"/>
      <c r="E106" s="446"/>
      <c r="F106" s="446"/>
      <c r="G106" s="448"/>
      <c r="H106" s="455">
        <v>0</v>
      </c>
      <c r="I106" s="509">
        <v>0</v>
      </c>
      <c r="L106" s="443" t="str">
        <f>_xlfn.IFNA(VLOOKUP(F106,Checks!$N$4:$N$39,1,FALSE),IF(F106="","",1))</f>
        <v/>
      </c>
    </row>
    <row r="107" spans="2:12" s="443" customFormat="1" ht="14.1" customHeight="1">
      <c r="B107" s="502">
        <f t="shared" si="3"/>
        <v>89</v>
      </c>
      <c r="C107" s="502">
        <f t="shared" si="2"/>
        <v>0</v>
      </c>
      <c r="D107" s="446"/>
      <c r="E107" s="446"/>
      <c r="F107" s="446"/>
      <c r="G107" s="448"/>
      <c r="H107" s="455">
        <v>0</v>
      </c>
      <c r="I107" s="509">
        <v>0</v>
      </c>
      <c r="L107" s="443" t="str">
        <f>_xlfn.IFNA(VLOOKUP(F107,Checks!$N$4:$N$39,1,FALSE),IF(F107="","",1))</f>
        <v/>
      </c>
    </row>
    <row r="108" spans="2:12" s="443" customFormat="1" ht="14.1" customHeight="1">
      <c r="B108" s="502">
        <f t="shared" si="3"/>
        <v>90</v>
      </c>
      <c r="C108" s="502">
        <f t="shared" si="2"/>
        <v>0</v>
      </c>
      <c r="D108" s="446"/>
      <c r="E108" s="446"/>
      <c r="F108" s="446"/>
      <c r="G108" s="448"/>
      <c r="H108" s="455">
        <v>0</v>
      </c>
      <c r="I108" s="509">
        <v>0</v>
      </c>
      <c r="L108" s="443" t="str">
        <f>_xlfn.IFNA(VLOOKUP(F108,Checks!$N$4:$N$39,1,FALSE),IF(F108="","",1))</f>
        <v/>
      </c>
    </row>
    <row r="109" spans="2:12" s="443" customFormat="1" ht="14.1" customHeight="1">
      <c r="B109" s="502">
        <f t="shared" si="3"/>
        <v>91</v>
      </c>
      <c r="C109" s="502">
        <f t="shared" si="2"/>
        <v>0</v>
      </c>
      <c r="D109" s="446"/>
      <c r="E109" s="446"/>
      <c r="F109" s="446"/>
      <c r="G109" s="448"/>
      <c r="H109" s="455">
        <v>0</v>
      </c>
      <c r="I109" s="509">
        <v>0</v>
      </c>
      <c r="L109" s="443" t="str">
        <f>_xlfn.IFNA(VLOOKUP(F109,Checks!$N$4:$N$39,1,FALSE),IF(F109="","",1))</f>
        <v/>
      </c>
    </row>
    <row r="110" spans="2:12" s="443" customFormat="1" ht="14.1" customHeight="1">
      <c r="B110" s="502">
        <f t="shared" si="3"/>
        <v>92</v>
      </c>
      <c r="C110" s="502">
        <f t="shared" si="2"/>
        <v>0</v>
      </c>
      <c r="D110" s="446"/>
      <c r="E110" s="446"/>
      <c r="F110" s="446"/>
      <c r="G110" s="448"/>
      <c r="H110" s="455">
        <v>0</v>
      </c>
      <c r="I110" s="509">
        <v>0</v>
      </c>
      <c r="L110" s="443" t="str">
        <f>_xlfn.IFNA(VLOOKUP(F110,Checks!$N$4:$N$39,1,FALSE),IF(F110="","",1))</f>
        <v/>
      </c>
    </row>
    <row r="111" spans="2:12" s="443" customFormat="1" ht="14.1" customHeight="1">
      <c r="B111" s="502">
        <f t="shared" si="3"/>
        <v>93</v>
      </c>
      <c r="C111" s="502">
        <f t="shared" si="2"/>
        <v>0</v>
      </c>
      <c r="D111" s="446"/>
      <c r="E111" s="446"/>
      <c r="F111" s="446"/>
      <c r="G111" s="448"/>
      <c r="H111" s="455">
        <v>0</v>
      </c>
      <c r="I111" s="509">
        <v>0</v>
      </c>
      <c r="L111" s="443" t="str">
        <f>_xlfn.IFNA(VLOOKUP(F111,Checks!$N$4:$N$39,1,FALSE),IF(F111="","",1))</f>
        <v/>
      </c>
    </row>
    <row r="112" spans="2:12" s="443" customFormat="1" ht="14.1" customHeight="1">
      <c r="B112" s="502">
        <f t="shared" si="3"/>
        <v>94</v>
      </c>
      <c r="C112" s="502">
        <f t="shared" si="2"/>
        <v>0</v>
      </c>
      <c r="D112" s="446"/>
      <c r="E112" s="446"/>
      <c r="F112" s="446"/>
      <c r="G112" s="448"/>
      <c r="H112" s="455">
        <v>0</v>
      </c>
      <c r="I112" s="509">
        <v>0</v>
      </c>
      <c r="L112" s="443" t="str">
        <f>_xlfn.IFNA(VLOOKUP(F112,Checks!$N$4:$N$39,1,FALSE),IF(F112="","",1))</f>
        <v/>
      </c>
    </row>
    <row r="113" spans="2:12" s="443" customFormat="1" ht="14.1" customHeight="1">
      <c r="B113" s="502">
        <f t="shared" si="3"/>
        <v>95</v>
      </c>
      <c r="C113" s="502">
        <f t="shared" si="2"/>
        <v>0</v>
      </c>
      <c r="D113" s="446"/>
      <c r="E113" s="446"/>
      <c r="F113" s="446"/>
      <c r="G113" s="448"/>
      <c r="H113" s="455">
        <v>0</v>
      </c>
      <c r="I113" s="509">
        <v>0</v>
      </c>
      <c r="L113" s="443" t="str">
        <f>_xlfn.IFNA(VLOOKUP(F113,Checks!$N$4:$N$39,1,FALSE),IF(F113="","",1))</f>
        <v/>
      </c>
    </row>
    <row r="114" spans="2:12" s="443" customFormat="1" ht="14.1" customHeight="1">
      <c r="B114" s="502">
        <f t="shared" si="3"/>
        <v>96</v>
      </c>
      <c r="C114" s="502">
        <f t="shared" si="2"/>
        <v>0</v>
      </c>
      <c r="D114" s="446"/>
      <c r="E114" s="446"/>
      <c r="F114" s="446"/>
      <c r="G114" s="448"/>
      <c r="H114" s="455">
        <v>0</v>
      </c>
      <c r="I114" s="509">
        <v>0</v>
      </c>
      <c r="L114" s="443" t="str">
        <f>_xlfn.IFNA(VLOOKUP(F114,Checks!$N$4:$N$39,1,FALSE),IF(F114="","",1))</f>
        <v/>
      </c>
    </row>
    <row r="115" spans="2:12" s="443" customFormat="1" ht="14.1" customHeight="1">
      <c r="B115" s="502">
        <f t="shared" si="3"/>
        <v>97</v>
      </c>
      <c r="C115" s="502">
        <f t="shared" si="2"/>
        <v>0</v>
      </c>
      <c r="D115" s="446"/>
      <c r="E115" s="446"/>
      <c r="F115" s="446"/>
      <c r="G115" s="448"/>
      <c r="H115" s="455">
        <v>0</v>
      </c>
      <c r="I115" s="509">
        <v>0</v>
      </c>
      <c r="L115" s="443" t="str">
        <f>_xlfn.IFNA(VLOOKUP(F115,Checks!$N$4:$N$39,1,FALSE),IF(F115="","",1))</f>
        <v/>
      </c>
    </row>
    <row r="116" spans="2:12" s="443" customFormat="1" ht="14.1" customHeight="1">
      <c r="B116" s="502">
        <f t="shared" si="3"/>
        <v>98</v>
      </c>
      <c r="C116" s="502">
        <f t="shared" si="2"/>
        <v>0</v>
      </c>
      <c r="D116" s="446"/>
      <c r="E116" s="446"/>
      <c r="F116" s="446"/>
      <c r="G116" s="448"/>
      <c r="H116" s="455">
        <v>0</v>
      </c>
      <c r="I116" s="509">
        <v>0</v>
      </c>
      <c r="L116" s="443" t="str">
        <f>_xlfn.IFNA(VLOOKUP(F116,Checks!$N$4:$N$39,1,FALSE),IF(F116="","",1))</f>
        <v/>
      </c>
    </row>
    <row r="117" spans="2:12" s="443" customFormat="1" ht="14.1" customHeight="1">
      <c r="B117" s="502">
        <f t="shared" si="3"/>
        <v>99</v>
      </c>
      <c r="C117" s="502">
        <f t="shared" si="2"/>
        <v>0</v>
      </c>
      <c r="D117" s="446"/>
      <c r="E117" s="446"/>
      <c r="F117" s="446"/>
      <c r="G117" s="448"/>
      <c r="H117" s="455">
        <v>0</v>
      </c>
      <c r="I117" s="509">
        <v>0</v>
      </c>
      <c r="L117" s="443" t="str">
        <f>_xlfn.IFNA(VLOOKUP(F117,Checks!$N$4:$N$39,1,FALSE),IF(F117="","",1))</f>
        <v/>
      </c>
    </row>
    <row r="118" spans="2:12" s="443" customFormat="1" ht="14.25" customHeight="1">
      <c r="B118" s="502">
        <f t="shared" si="3"/>
        <v>100</v>
      </c>
      <c r="C118" s="502">
        <f t="shared" si="2"/>
        <v>0</v>
      </c>
      <c r="D118" s="446"/>
      <c r="E118" s="446"/>
      <c r="F118" s="446"/>
      <c r="G118" s="448"/>
      <c r="H118" s="455">
        <v>0</v>
      </c>
      <c r="I118" s="509">
        <v>0</v>
      </c>
      <c r="L118" s="443" t="str">
        <f>_xlfn.IFNA(VLOOKUP(F118,Checks!$N$4:$N$39,1,FALSE),IF(F118="","",1))</f>
        <v/>
      </c>
    </row>
    <row r="119" spans="2:12" ht="14.25" customHeight="1">
      <c r="B119" s="502">
        <f t="shared" si="3"/>
        <v>101</v>
      </c>
      <c r="C119" s="502">
        <f t="shared" si="2"/>
        <v>0</v>
      </c>
      <c r="D119" s="446"/>
      <c r="E119" s="446"/>
      <c r="F119" s="446"/>
      <c r="G119" s="448"/>
      <c r="H119" s="455">
        <v>0</v>
      </c>
      <c r="I119" s="509">
        <v>0</v>
      </c>
      <c r="L119" s="443" t="str">
        <f>_xlfn.IFNA(VLOOKUP(F119,Checks!$N$4:$N$39,1,FALSE),IF(F119="","",1))</f>
        <v/>
      </c>
    </row>
    <row r="120" spans="2:12" ht="14.25" customHeight="1">
      <c r="B120" s="502">
        <f t="shared" si="3"/>
        <v>102</v>
      </c>
      <c r="C120" s="502">
        <f t="shared" si="2"/>
        <v>0</v>
      </c>
      <c r="D120" s="446"/>
      <c r="E120" s="446"/>
      <c r="F120" s="446"/>
      <c r="G120" s="448"/>
      <c r="H120" s="455">
        <v>0</v>
      </c>
      <c r="I120" s="509">
        <v>0</v>
      </c>
      <c r="L120" s="443" t="str">
        <f>_xlfn.IFNA(VLOOKUP(F120,Checks!$N$4:$N$39,1,FALSE),IF(F120="","",1))</f>
        <v/>
      </c>
    </row>
    <row r="121" spans="2:12" ht="14.25" customHeight="1">
      <c r="B121" s="502">
        <f t="shared" si="3"/>
        <v>103</v>
      </c>
      <c r="C121" s="502">
        <f t="shared" si="2"/>
        <v>0</v>
      </c>
      <c r="D121" s="446"/>
      <c r="E121" s="446"/>
      <c r="F121" s="446"/>
      <c r="G121" s="448"/>
      <c r="H121" s="455">
        <v>0</v>
      </c>
      <c r="I121" s="509">
        <v>0</v>
      </c>
      <c r="L121" s="443" t="str">
        <f>_xlfn.IFNA(VLOOKUP(F121,Checks!$N$4:$N$39,1,FALSE),IF(F121="","",1))</f>
        <v/>
      </c>
    </row>
    <row r="122" spans="2:12" ht="14.25" customHeight="1">
      <c r="B122" s="502">
        <f t="shared" si="3"/>
        <v>104</v>
      </c>
      <c r="C122" s="502">
        <f t="shared" si="2"/>
        <v>0</v>
      </c>
      <c r="D122" s="446"/>
      <c r="E122" s="446"/>
      <c r="F122" s="446"/>
      <c r="G122" s="448"/>
      <c r="H122" s="455">
        <v>0</v>
      </c>
      <c r="I122" s="509">
        <v>0</v>
      </c>
      <c r="L122" s="443" t="str">
        <f>_xlfn.IFNA(VLOOKUP(F122,Checks!$N$4:$N$39,1,FALSE),IF(F122="","",1))</f>
        <v/>
      </c>
    </row>
    <row r="123" spans="2:12" ht="14.25" customHeight="1">
      <c r="B123" s="502">
        <f t="shared" si="3"/>
        <v>105</v>
      </c>
      <c r="C123" s="502">
        <f t="shared" si="2"/>
        <v>0</v>
      </c>
      <c r="D123" s="446"/>
      <c r="E123" s="446"/>
      <c r="F123" s="446"/>
      <c r="G123" s="448"/>
      <c r="H123" s="455">
        <v>0</v>
      </c>
      <c r="I123" s="509">
        <v>0</v>
      </c>
      <c r="L123" s="443" t="str">
        <f>_xlfn.IFNA(VLOOKUP(F123,Checks!$N$4:$N$39,1,FALSE),IF(F123="","",1))</f>
        <v/>
      </c>
    </row>
    <row r="124" spans="2:12" ht="14.25" customHeight="1">
      <c r="B124" s="502">
        <f t="shared" si="3"/>
        <v>106</v>
      </c>
      <c r="C124" s="502">
        <f t="shared" si="2"/>
        <v>0</v>
      </c>
      <c r="D124" s="446"/>
      <c r="E124" s="446"/>
      <c r="F124" s="446"/>
      <c r="G124" s="448"/>
      <c r="H124" s="455">
        <v>0</v>
      </c>
      <c r="I124" s="509">
        <v>0</v>
      </c>
      <c r="L124" s="443" t="str">
        <f>_xlfn.IFNA(VLOOKUP(F124,Checks!$N$4:$N$39,1,FALSE),IF(F124="","",1))</f>
        <v/>
      </c>
    </row>
    <row r="125" spans="2:12" ht="14.25" customHeight="1">
      <c r="B125" s="502">
        <f t="shared" si="3"/>
        <v>107</v>
      </c>
      <c r="C125" s="502">
        <f t="shared" si="2"/>
        <v>0</v>
      </c>
      <c r="D125" s="446"/>
      <c r="E125" s="446"/>
      <c r="F125" s="446"/>
      <c r="G125" s="448"/>
      <c r="H125" s="455">
        <v>0</v>
      </c>
      <c r="I125" s="509">
        <v>0</v>
      </c>
      <c r="L125" s="443" t="str">
        <f>_xlfn.IFNA(VLOOKUP(F125,Checks!$N$4:$N$39,1,FALSE),IF(F125="","",1))</f>
        <v/>
      </c>
    </row>
    <row r="126" spans="2:12" ht="14.25" customHeight="1">
      <c r="B126" s="502">
        <f t="shared" si="3"/>
        <v>108</v>
      </c>
      <c r="C126" s="502">
        <f t="shared" si="2"/>
        <v>0</v>
      </c>
      <c r="D126" s="446"/>
      <c r="E126" s="446"/>
      <c r="F126" s="446"/>
      <c r="G126" s="448"/>
      <c r="H126" s="455">
        <v>0</v>
      </c>
      <c r="I126" s="509">
        <v>0</v>
      </c>
      <c r="L126" s="443" t="str">
        <f>_xlfn.IFNA(VLOOKUP(F126,Checks!$N$4:$N$39,1,FALSE),IF(F126="","",1))</f>
        <v/>
      </c>
    </row>
    <row r="127" spans="2:12" ht="14.25" customHeight="1">
      <c r="B127" s="502">
        <f t="shared" si="3"/>
        <v>109</v>
      </c>
      <c r="C127" s="502">
        <f t="shared" si="2"/>
        <v>0</v>
      </c>
      <c r="D127" s="446"/>
      <c r="E127" s="446"/>
      <c r="F127" s="446"/>
      <c r="G127" s="448"/>
      <c r="H127" s="455">
        <v>0</v>
      </c>
      <c r="I127" s="509">
        <v>0</v>
      </c>
      <c r="L127" s="443" t="str">
        <f>_xlfn.IFNA(VLOOKUP(F127,Checks!$N$4:$N$39,1,FALSE),IF(F127="","",1))</f>
        <v/>
      </c>
    </row>
    <row r="128" spans="2:12" ht="14.25" customHeight="1">
      <c r="B128" s="502">
        <f t="shared" si="3"/>
        <v>110</v>
      </c>
      <c r="C128" s="502">
        <f t="shared" si="2"/>
        <v>0</v>
      </c>
      <c r="D128" s="446"/>
      <c r="E128" s="446"/>
      <c r="F128" s="446"/>
      <c r="G128" s="448"/>
      <c r="H128" s="455">
        <v>0</v>
      </c>
      <c r="I128" s="509">
        <v>0</v>
      </c>
      <c r="L128" s="443" t="str">
        <f>_xlfn.IFNA(VLOOKUP(F128,Checks!$N$4:$N$39,1,FALSE),IF(F128="","",1))</f>
        <v/>
      </c>
    </row>
    <row r="129" spans="2:12" ht="14.25" customHeight="1">
      <c r="B129" s="502">
        <f t="shared" si="3"/>
        <v>111</v>
      </c>
      <c r="C129" s="502">
        <f t="shared" si="2"/>
        <v>0</v>
      </c>
      <c r="D129" s="446"/>
      <c r="E129" s="446"/>
      <c r="F129" s="446"/>
      <c r="G129" s="448"/>
      <c r="H129" s="455">
        <v>0</v>
      </c>
      <c r="I129" s="509">
        <v>0</v>
      </c>
      <c r="L129" s="443" t="str">
        <f>_xlfn.IFNA(VLOOKUP(F129,Checks!$N$4:$N$39,1,FALSE),IF(F129="","",1))</f>
        <v/>
      </c>
    </row>
    <row r="130" spans="2:12" ht="14.25" customHeight="1">
      <c r="B130" s="502">
        <f t="shared" si="3"/>
        <v>112</v>
      </c>
      <c r="C130" s="502">
        <f t="shared" si="2"/>
        <v>0</v>
      </c>
      <c r="D130" s="446"/>
      <c r="E130" s="446"/>
      <c r="F130" s="446"/>
      <c r="G130" s="448"/>
      <c r="H130" s="455">
        <v>0</v>
      </c>
      <c r="I130" s="509">
        <v>0</v>
      </c>
      <c r="L130" s="443" t="str">
        <f>_xlfn.IFNA(VLOOKUP(F130,Checks!$N$4:$N$39,1,FALSE),IF(F130="","",1))</f>
        <v/>
      </c>
    </row>
    <row r="131" spans="2:12" ht="14.25" customHeight="1">
      <c r="B131" s="502">
        <f t="shared" si="3"/>
        <v>113</v>
      </c>
      <c r="C131" s="502">
        <f t="shared" si="2"/>
        <v>0</v>
      </c>
      <c r="D131" s="446"/>
      <c r="E131" s="446"/>
      <c r="F131" s="446"/>
      <c r="G131" s="448"/>
      <c r="H131" s="455">
        <v>0</v>
      </c>
      <c r="I131" s="509">
        <v>0</v>
      </c>
      <c r="L131" s="443" t="str">
        <f>_xlfn.IFNA(VLOOKUP(F131,Checks!$N$4:$N$39,1,FALSE),IF(F131="","",1))</f>
        <v/>
      </c>
    </row>
    <row r="132" spans="2:12" ht="14.25" customHeight="1">
      <c r="B132" s="502">
        <f t="shared" si="3"/>
        <v>114</v>
      </c>
      <c r="C132" s="502">
        <f t="shared" si="2"/>
        <v>0</v>
      </c>
      <c r="D132" s="446"/>
      <c r="E132" s="446"/>
      <c r="F132" s="446"/>
      <c r="G132" s="448"/>
      <c r="H132" s="455">
        <v>0</v>
      </c>
      <c r="I132" s="509">
        <v>0</v>
      </c>
      <c r="L132" s="443" t="str">
        <f>_xlfn.IFNA(VLOOKUP(F132,Checks!$N$4:$N$39,1,FALSE),IF(F132="","",1))</f>
        <v/>
      </c>
    </row>
    <row r="133" spans="2:12" ht="14.25" customHeight="1">
      <c r="B133" s="502">
        <f t="shared" si="3"/>
        <v>115</v>
      </c>
      <c r="C133" s="502">
        <f t="shared" si="2"/>
        <v>0</v>
      </c>
      <c r="D133" s="446"/>
      <c r="E133" s="446"/>
      <c r="F133" s="446"/>
      <c r="G133" s="448"/>
      <c r="H133" s="455">
        <v>0</v>
      </c>
      <c r="I133" s="509">
        <v>0</v>
      </c>
      <c r="L133" s="443" t="str">
        <f>_xlfn.IFNA(VLOOKUP(F133,Checks!$N$4:$N$39,1,FALSE),IF(F133="","",1))</f>
        <v/>
      </c>
    </row>
    <row r="134" spans="2:12" ht="14.25" customHeight="1">
      <c r="B134" s="502">
        <f t="shared" si="3"/>
        <v>116</v>
      </c>
      <c r="C134" s="502">
        <f t="shared" si="2"/>
        <v>0</v>
      </c>
      <c r="D134" s="446"/>
      <c r="E134" s="446"/>
      <c r="F134" s="446"/>
      <c r="G134" s="448"/>
      <c r="H134" s="455">
        <v>0</v>
      </c>
      <c r="I134" s="509">
        <v>0</v>
      </c>
      <c r="L134" s="443" t="str">
        <f>_xlfn.IFNA(VLOOKUP(F134,Checks!$N$4:$N$39,1,FALSE),IF(F134="","",1))</f>
        <v/>
      </c>
    </row>
    <row r="135" spans="2:12" ht="14.25" customHeight="1">
      <c r="B135" s="502">
        <f t="shared" si="3"/>
        <v>117</v>
      </c>
      <c r="C135" s="502">
        <f t="shared" ref="C135:C198" si="4">$C$69</f>
        <v>0</v>
      </c>
      <c r="D135" s="446"/>
      <c r="E135" s="446"/>
      <c r="F135" s="446"/>
      <c r="G135" s="448"/>
      <c r="H135" s="455">
        <v>0</v>
      </c>
      <c r="I135" s="509">
        <v>0</v>
      </c>
      <c r="L135" s="443" t="str">
        <f>_xlfn.IFNA(VLOOKUP(F135,Checks!$N$4:$N$39,1,FALSE),IF(F135="","",1))</f>
        <v/>
      </c>
    </row>
    <row r="136" spans="2:12" ht="14.25" customHeight="1">
      <c r="B136" s="502">
        <f t="shared" si="3"/>
        <v>118</v>
      </c>
      <c r="C136" s="502">
        <f t="shared" si="4"/>
        <v>0</v>
      </c>
      <c r="D136" s="446"/>
      <c r="E136" s="446"/>
      <c r="F136" s="446"/>
      <c r="G136" s="448"/>
      <c r="H136" s="455">
        <v>0</v>
      </c>
      <c r="I136" s="509">
        <v>0</v>
      </c>
      <c r="L136" s="443" t="str">
        <f>_xlfn.IFNA(VLOOKUP(F136,Checks!$N$4:$N$39,1,FALSE),IF(F136="","",1))</f>
        <v/>
      </c>
    </row>
    <row r="137" spans="2:12" ht="14.25" customHeight="1">
      <c r="B137" s="502">
        <f t="shared" si="3"/>
        <v>119</v>
      </c>
      <c r="C137" s="502">
        <f t="shared" si="4"/>
        <v>0</v>
      </c>
      <c r="D137" s="446"/>
      <c r="E137" s="446"/>
      <c r="F137" s="446"/>
      <c r="G137" s="448"/>
      <c r="H137" s="455">
        <v>0</v>
      </c>
      <c r="I137" s="509">
        <v>0</v>
      </c>
      <c r="L137" s="443" t="str">
        <f>_xlfn.IFNA(VLOOKUP(F137,Checks!$N$4:$N$39,1,FALSE),IF(F137="","",1))</f>
        <v/>
      </c>
    </row>
    <row r="138" spans="2:12" ht="14.25" customHeight="1">
      <c r="B138" s="502">
        <f t="shared" si="3"/>
        <v>120</v>
      </c>
      <c r="C138" s="502">
        <f t="shared" si="4"/>
        <v>0</v>
      </c>
      <c r="D138" s="446"/>
      <c r="E138" s="446"/>
      <c r="F138" s="446"/>
      <c r="G138" s="448"/>
      <c r="H138" s="455">
        <v>0</v>
      </c>
      <c r="I138" s="509">
        <v>0</v>
      </c>
      <c r="L138" s="443" t="str">
        <f>_xlfn.IFNA(VLOOKUP(F138,Checks!$N$4:$N$39,1,FALSE),IF(F138="","",1))</f>
        <v/>
      </c>
    </row>
    <row r="139" spans="2:12" ht="14.25" customHeight="1">
      <c r="B139" s="502">
        <f t="shared" si="3"/>
        <v>121</v>
      </c>
      <c r="C139" s="502">
        <f t="shared" si="4"/>
        <v>0</v>
      </c>
      <c r="D139" s="446"/>
      <c r="E139" s="446"/>
      <c r="F139" s="446"/>
      <c r="G139" s="448"/>
      <c r="H139" s="455">
        <v>0</v>
      </c>
      <c r="I139" s="509">
        <v>0</v>
      </c>
      <c r="L139" s="443" t="str">
        <f>_xlfn.IFNA(VLOOKUP(F139,Checks!$N$4:$N$39,1,FALSE),IF(F139="","",1))</f>
        <v/>
      </c>
    </row>
    <row r="140" spans="2:12" ht="14.25" customHeight="1">
      <c r="B140" s="502">
        <f t="shared" si="3"/>
        <v>122</v>
      </c>
      <c r="C140" s="502">
        <f t="shared" si="4"/>
        <v>0</v>
      </c>
      <c r="D140" s="446"/>
      <c r="E140" s="446"/>
      <c r="F140" s="446"/>
      <c r="G140" s="448"/>
      <c r="H140" s="455">
        <v>0</v>
      </c>
      <c r="I140" s="509">
        <v>0</v>
      </c>
      <c r="L140" s="443" t="str">
        <f>_xlfn.IFNA(VLOOKUP(F140,Checks!$N$4:$N$39,1,FALSE),IF(F140="","",1))</f>
        <v/>
      </c>
    </row>
    <row r="141" spans="2:12" ht="14.25" customHeight="1">
      <c r="B141" s="502">
        <f t="shared" si="3"/>
        <v>123</v>
      </c>
      <c r="C141" s="502">
        <f t="shared" si="4"/>
        <v>0</v>
      </c>
      <c r="D141" s="446"/>
      <c r="E141" s="446"/>
      <c r="F141" s="446"/>
      <c r="G141" s="448"/>
      <c r="H141" s="455">
        <v>0</v>
      </c>
      <c r="I141" s="509">
        <v>0</v>
      </c>
      <c r="L141" s="443" t="str">
        <f>_xlfn.IFNA(VLOOKUP(F141,Checks!$N$4:$N$39,1,FALSE),IF(F141="","",1))</f>
        <v/>
      </c>
    </row>
    <row r="142" spans="2:12" ht="14.25" customHeight="1">
      <c r="B142" s="502">
        <f t="shared" si="3"/>
        <v>124</v>
      </c>
      <c r="C142" s="502">
        <f t="shared" si="4"/>
        <v>0</v>
      </c>
      <c r="D142" s="446"/>
      <c r="E142" s="446"/>
      <c r="F142" s="446"/>
      <c r="G142" s="448"/>
      <c r="H142" s="455">
        <v>0</v>
      </c>
      <c r="I142" s="509">
        <v>0</v>
      </c>
      <c r="L142" s="443" t="str">
        <f>_xlfn.IFNA(VLOOKUP(F142,Checks!$N$4:$N$39,1,FALSE),IF(F142="","",1))</f>
        <v/>
      </c>
    </row>
    <row r="143" spans="2:12" ht="14.25" customHeight="1">
      <c r="B143" s="502">
        <f t="shared" si="3"/>
        <v>125</v>
      </c>
      <c r="C143" s="502">
        <f t="shared" si="4"/>
        <v>0</v>
      </c>
      <c r="D143" s="446"/>
      <c r="E143" s="446"/>
      <c r="F143" s="446"/>
      <c r="G143" s="448"/>
      <c r="H143" s="455">
        <v>0</v>
      </c>
      <c r="I143" s="509">
        <v>0</v>
      </c>
      <c r="L143" s="443" t="str">
        <f>_xlfn.IFNA(VLOOKUP(F143,Checks!$N$4:$N$39,1,FALSE),IF(F143="","",1))</f>
        <v/>
      </c>
    </row>
    <row r="144" spans="2:12" ht="14.25" customHeight="1">
      <c r="B144" s="502">
        <f t="shared" si="3"/>
        <v>126</v>
      </c>
      <c r="C144" s="502">
        <f t="shared" si="4"/>
        <v>0</v>
      </c>
      <c r="D144" s="446"/>
      <c r="E144" s="446"/>
      <c r="F144" s="446"/>
      <c r="G144" s="448"/>
      <c r="H144" s="455">
        <v>0</v>
      </c>
      <c r="I144" s="509">
        <v>0</v>
      </c>
      <c r="L144" s="443" t="str">
        <f>_xlfn.IFNA(VLOOKUP(F144,Checks!$N$4:$N$39,1,FALSE),IF(F144="","",1))</f>
        <v/>
      </c>
    </row>
    <row r="145" spans="2:12" ht="14.25" customHeight="1">
      <c r="B145" s="502">
        <f t="shared" si="3"/>
        <v>127</v>
      </c>
      <c r="C145" s="502">
        <f t="shared" si="4"/>
        <v>0</v>
      </c>
      <c r="D145" s="446"/>
      <c r="E145" s="446"/>
      <c r="F145" s="446"/>
      <c r="G145" s="448"/>
      <c r="H145" s="455">
        <v>0</v>
      </c>
      <c r="I145" s="509">
        <v>0</v>
      </c>
      <c r="L145" s="443" t="str">
        <f>_xlfn.IFNA(VLOOKUP(F145,Checks!$N$4:$N$39,1,FALSE),IF(F145="","",1))</f>
        <v/>
      </c>
    </row>
    <row r="146" spans="2:12" ht="14.25" customHeight="1">
      <c r="B146" s="502">
        <f t="shared" si="3"/>
        <v>128</v>
      </c>
      <c r="C146" s="502">
        <f t="shared" si="4"/>
        <v>0</v>
      </c>
      <c r="D146" s="446"/>
      <c r="E146" s="446"/>
      <c r="F146" s="446"/>
      <c r="G146" s="448"/>
      <c r="H146" s="455">
        <v>0</v>
      </c>
      <c r="I146" s="509">
        <v>0</v>
      </c>
      <c r="L146" s="443" t="str">
        <f>_xlfn.IFNA(VLOOKUP(F146,Checks!$N$4:$N$39,1,FALSE),IF(F146="","",1))</f>
        <v/>
      </c>
    </row>
    <row r="147" spans="2:12" ht="14.25" customHeight="1">
      <c r="B147" s="502">
        <f t="shared" si="3"/>
        <v>129</v>
      </c>
      <c r="C147" s="502">
        <f t="shared" si="4"/>
        <v>0</v>
      </c>
      <c r="D147" s="446"/>
      <c r="E147" s="446"/>
      <c r="F147" s="446"/>
      <c r="G147" s="448"/>
      <c r="H147" s="455">
        <v>0</v>
      </c>
      <c r="I147" s="509">
        <v>0</v>
      </c>
      <c r="L147" s="443" t="str">
        <f>_xlfn.IFNA(VLOOKUP(F147,Checks!$N$4:$N$39,1,FALSE),IF(F147="","",1))</f>
        <v/>
      </c>
    </row>
    <row r="148" spans="2:12" ht="14.25" customHeight="1">
      <c r="B148" s="502">
        <f t="shared" si="3"/>
        <v>130</v>
      </c>
      <c r="C148" s="502">
        <f t="shared" si="4"/>
        <v>0</v>
      </c>
      <c r="D148" s="446"/>
      <c r="E148" s="446"/>
      <c r="F148" s="446"/>
      <c r="G148" s="448"/>
      <c r="H148" s="455">
        <v>0</v>
      </c>
      <c r="I148" s="509">
        <v>0</v>
      </c>
      <c r="L148" s="443" t="str">
        <f>_xlfn.IFNA(VLOOKUP(F148,Checks!$N$4:$N$39,1,FALSE),IF(F148="","",1))</f>
        <v/>
      </c>
    </row>
    <row r="149" spans="2:12" ht="14.25" customHeight="1">
      <c r="B149" s="502">
        <f t="shared" si="3"/>
        <v>131</v>
      </c>
      <c r="C149" s="502">
        <f t="shared" si="4"/>
        <v>0</v>
      </c>
      <c r="D149" s="446"/>
      <c r="E149" s="446"/>
      <c r="F149" s="446"/>
      <c r="G149" s="448"/>
      <c r="H149" s="455">
        <v>0</v>
      </c>
      <c r="I149" s="509">
        <v>0</v>
      </c>
      <c r="L149" s="443" t="str">
        <f>_xlfn.IFNA(VLOOKUP(F149,Checks!$N$4:$N$39,1,FALSE),IF(F149="","",1))</f>
        <v/>
      </c>
    </row>
    <row r="150" spans="2:12" ht="14.25" customHeight="1">
      <c r="B150" s="502">
        <f t="shared" si="3"/>
        <v>132</v>
      </c>
      <c r="C150" s="502">
        <f t="shared" si="4"/>
        <v>0</v>
      </c>
      <c r="D150" s="446"/>
      <c r="E150" s="446"/>
      <c r="F150" s="446"/>
      <c r="G150" s="448"/>
      <c r="H150" s="455">
        <v>0</v>
      </c>
      <c r="I150" s="509">
        <v>0</v>
      </c>
      <c r="L150" s="443" t="str">
        <f>_xlfn.IFNA(VLOOKUP(F150,Checks!$N$4:$N$39,1,FALSE),IF(F150="","",1))</f>
        <v/>
      </c>
    </row>
    <row r="151" spans="2:12" ht="14.25" customHeight="1">
      <c r="B151" s="502">
        <f t="shared" si="3"/>
        <v>133</v>
      </c>
      <c r="C151" s="502">
        <f t="shared" si="4"/>
        <v>0</v>
      </c>
      <c r="D151" s="446"/>
      <c r="E151" s="446"/>
      <c r="F151" s="446"/>
      <c r="G151" s="448"/>
      <c r="H151" s="455">
        <v>0</v>
      </c>
      <c r="I151" s="509">
        <v>0</v>
      </c>
      <c r="L151" s="443" t="str">
        <f>_xlfn.IFNA(VLOOKUP(F151,Checks!$N$4:$N$39,1,FALSE),IF(F151="","",1))</f>
        <v/>
      </c>
    </row>
    <row r="152" spans="2:12" ht="14.25" customHeight="1">
      <c r="B152" s="502">
        <f t="shared" si="3"/>
        <v>134</v>
      </c>
      <c r="C152" s="502">
        <f t="shared" si="4"/>
        <v>0</v>
      </c>
      <c r="D152" s="446"/>
      <c r="E152" s="446"/>
      <c r="F152" s="446"/>
      <c r="G152" s="448"/>
      <c r="H152" s="455">
        <v>0</v>
      </c>
      <c r="I152" s="509">
        <v>0</v>
      </c>
      <c r="L152" s="443" t="str">
        <f>_xlfn.IFNA(VLOOKUP(F152,Checks!$N$4:$N$39,1,FALSE),IF(F152="","",1))</f>
        <v/>
      </c>
    </row>
    <row r="153" spans="2:12" ht="14.25" customHeight="1">
      <c r="B153" s="502">
        <f t="shared" si="3"/>
        <v>135</v>
      </c>
      <c r="C153" s="502">
        <f t="shared" si="4"/>
        <v>0</v>
      </c>
      <c r="D153" s="446"/>
      <c r="E153" s="446"/>
      <c r="F153" s="446"/>
      <c r="G153" s="448"/>
      <c r="H153" s="455">
        <v>0</v>
      </c>
      <c r="I153" s="509">
        <v>0</v>
      </c>
      <c r="L153" s="443" t="str">
        <f>_xlfn.IFNA(VLOOKUP(F153,Checks!$N$4:$N$39,1,FALSE),IF(F153="","",1))</f>
        <v/>
      </c>
    </row>
    <row r="154" spans="2:12" ht="14.25" customHeight="1">
      <c r="B154" s="502">
        <f t="shared" si="3"/>
        <v>136</v>
      </c>
      <c r="C154" s="502">
        <f t="shared" si="4"/>
        <v>0</v>
      </c>
      <c r="D154" s="446"/>
      <c r="E154" s="446"/>
      <c r="F154" s="446"/>
      <c r="G154" s="448"/>
      <c r="H154" s="455">
        <v>0</v>
      </c>
      <c r="I154" s="509">
        <v>0</v>
      </c>
      <c r="L154" s="443" t="str">
        <f>_xlfn.IFNA(VLOOKUP(F154,Checks!$N$4:$N$39,1,FALSE),IF(F154="","",1))</f>
        <v/>
      </c>
    </row>
    <row r="155" spans="2:12" ht="14.25" customHeight="1">
      <c r="B155" s="502">
        <f t="shared" si="3"/>
        <v>137</v>
      </c>
      <c r="C155" s="502">
        <f t="shared" si="4"/>
        <v>0</v>
      </c>
      <c r="D155" s="446"/>
      <c r="E155" s="446"/>
      <c r="F155" s="446"/>
      <c r="G155" s="448"/>
      <c r="H155" s="455">
        <v>0</v>
      </c>
      <c r="I155" s="509">
        <v>0</v>
      </c>
      <c r="L155" s="443" t="str">
        <f>_xlfn.IFNA(VLOOKUP(F155,Checks!$N$4:$N$39,1,FALSE),IF(F155="","",1))</f>
        <v/>
      </c>
    </row>
    <row r="156" spans="2:12" ht="14.25" customHeight="1">
      <c r="B156" s="502">
        <f t="shared" si="3"/>
        <v>138</v>
      </c>
      <c r="C156" s="502">
        <f t="shared" si="4"/>
        <v>0</v>
      </c>
      <c r="D156" s="446"/>
      <c r="E156" s="446"/>
      <c r="F156" s="446"/>
      <c r="G156" s="448"/>
      <c r="H156" s="455">
        <v>0</v>
      </c>
      <c r="I156" s="509">
        <v>0</v>
      </c>
      <c r="L156" s="443" t="str">
        <f>_xlfn.IFNA(VLOOKUP(F156,Checks!$N$4:$N$39,1,FALSE),IF(F156="","",1))</f>
        <v/>
      </c>
    </row>
    <row r="157" spans="2:12" ht="14.25" customHeight="1">
      <c r="B157" s="502">
        <f t="shared" si="3"/>
        <v>139</v>
      </c>
      <c r="C157" s="502">
        <f t="shared" si="4"/>
        <v>0</v>
      </c>
      <c r="D157" s="446"/>
      <c r="E157" s="446"/>
      <c r="F157" s="446"/>
      <c r="G157" s="448"/>
      <c r="H157" s="455">
        <v>0</v>
      </c>
      <c r="I157" s="509">
        <v>0</v>
      </c>
      <c r="L157" s="443" t="str">
        <f>_xlfn.IFNA(VLOOKUP(F157,Checks!$N$4:$N$39,1,FALSE),IF(F157="","",1))</f>
        <v/>
      </c>
    </row>
    <row r="158" spans="2:12" ht="14.25" customHeight="1">
      <c r="B158" s="502">
        <f t="shared" ref="B158:B218" si="5">B157+1</f>
        <v>140</v>
      </c>
      <c r="C158" s="502">
        <f t="shared" si="4"/>
        <v>0</v>
      </c>
      <c r="D158" s="446"/>
      <c r="E158" s="446"/>
      <c r="F158" s="446"/>
      <c r="G158" s="448"/>
      <c r="H158" s="455">
        <v>0</v>
      </c>
      <c r="I158" s="509">
        <v>0</v>
      </c>
      <c r="L158" s="443" t="str">
        <f>_xlfn.IFNA(VLOOKUP(F158,Checks!$N$4:$N$39,1,FALSE),IF(F158="","",1))</f>
        <v/>
      </c>
    </row>
    <row r="159" spans="2:12" ht="14.25" customHeight="1">
      <c r="B159" s="502">
        <f t="shared" si="5"/>
        <v>141</v>
      </c>
      <c r="C159" s="502">
        <f t="shared" si="4"/>
        <v>0</v>
      </c>
      <c r="D159" s="446"/>
      <c r="E159" s="446"/>
      <c r="F159" s="446"/>
      <c r="G159" s="448"/>
      <c r="H159" s="455">
        <v>0</v>
      </c>
      <c r="I159" s="509">
        <v>0</v>
      </c>
      <c r="L159" s="443" t="str">
        <f>_xlfn.IFNA(VLOOKUP(F159,Checks!$N$4:$N$39,1,FALSE),IF(F159="","",1))</f>
        <v/>
      </c>
    </row>
    <row r="160" spans="2:12" ht="14.25" customHeight="1">
      <c r="B160" s="502">
        <f t="shared" si="5"/>
        <v>142</v>
      </c>
      <c r="C160" s="502">
        <f t="shared" si="4"/>
        <v>0</v>
      </c>
      <c r="D160" s="446"/>
      <c r="E160" s="446"/>
      <c r="F160" s="446"/>
      <c r="G160" s="448"/>
      <c r="H160" s="455">
        <v>0</v>
      </c>
      <c r="I160" s="509">
        <v>0</v>
      </c>
      <c r="L160" s="443" t="str">
        <f>_xlfn.IFNA(VLOOKUP(F160,Checks!$N$4:$N$39,1,FALSE),IF(F160="","",1))</f>
        <v/>
      </c>
    </row>
    <row r="161" spans="2:12" ht="14.25" customHeight="1">
      <c r="B161" s="502">
        <f t="shared" si="5"/>
        <v>143</v>
      </c>
      <c r="C161" s="502">
        <f t="shared" si="4"/>
        <v>0</v>
      </c>
      <c r="D161" s="446"/>
      <c r="E161" s="446"/>
      <c r="F161" s="446"/>
      <c r="G161" s="448"/>
      <c r="H161" s="455">
        <v>0</v>
      </c>
      <c r="I161" s="509">
        <v>0</v>
      </c>
      <c r="L161" s="443" t="str">
        <f>_xlfn.IFNA(VLOOKUP(F161,Checks!$N$4:$N$39,1,FALSE),IF(F161="","",1))</f>
        <v/>
      </c>
    </row>
    <row r="162" spans="2:12" ht="14.25" customHeight="1">
      <c r="B162" s="502">
        <f t="shared" si="5"/>
        <v>144</v>
      </c>
      <c r="C162" s="502">
        <f t="shared" si="4"/>
        <v>0</v>
      </c>
      <c r="D162" s="446"/>
      <c r="E162" s="446"/>
      <c r="F162" s="446"/>
      <c r="G162" s="448"/>
      <c r="H162" s="455">
        <v>0</v>
      </c>
      <c r="I162" s="509">
        <v>0</v>
      </c>
      <c r="L162" s="443" t="str">
        <f>_xlfn.IFNA(VLOOKUP(F162,Checks!$N$4:$N$39,1,FALSE),IF(F162="","",1))</f>
        <v/>
      </c>
    </row>
    <row r="163" spans="2:12" ht="14.25" customHeight="1">
      <c r="B163" s="502">
        <f t="shared" si="5"/>
        <v>145</v>
      </c>
      <c r="C163" s="502">
        <f t="shared" si="4"/>
        <v>0</v>
      </c>
      <c r="D163" s="446"/>
      <c r="E163" s="446"/>
      <c r="F163" s="446"/>
      <c r="G163" s="448"/>
      <c r="H163" s="455">
        <v>0</v>
      </c>
      <c r="I163" s="509">
        <v>0</v>
      </c>
      <c r="L163" s="443" t="str">
        <f>_xlfn.IFNA(VLOOKUP(F163,Checks!$N$4:$N$39,1,FALSE),IF(F163="","",1))</f>
        <v/>
      </c>
    </row>
    <row r="164" spans="2:12" ht="14.25" customHeight="1">
      <c r="B164" s="502">
        <f t="shared" si="5"/>
        <v>146</v>
      </c>
      <c r="C164" s="502">
        <f t="shared" si="4"/>
        <v>0</v>
      </c>
      <c r="D164" s="446"/>
      <c r="E164" s="446"/>
      <c r="F164" s="446"/>
      <c r="G164" s="448"/>
      <c r="H164" s="455">
        <v>0</v>
      </c>
      <c r="I164" s="509">
        <v>0</v>
      </c>
      <c r="L164" s="443" t="str">
        <f>_xlfn.IFNA(VLOOKUP(F164,Checks!$N$4:$N$39,1,FALSE),IF(F164="","",1))</f>
        <v/>
      </c>
    </row>
    <row r="165" spans="2:12" ht="14.25" customHeight="1">
      <c r="B165" s="502">
        <f t="shared" si="5"/>
        <v>147</v>
      </c>
      <c r="C165" s="502">
        <f t="shared" si="4"/>
        <v>0</v>
      </c>
      <c r="D165" s="446"/>
      <c r="E165" s="446"/>
      <c r="F165" s="446"/>
      <c r="G165" s="448"/>
      <c r="H165" s="455">
        <v>0</v>
      </c>
      <c r="I165" s="509">
        <v>0</v>
      </c>
      <c r="L165" s="443" t="str">
        <f>_xlfn.IFNA(VLOOKUP(F165,Checks!$N$4:$N$39,1,FALSE),IF(F165="","",1))</f>
        <v/>
      </c>
    </row>
    <row r="166" spans="2:12" ht="14.25" customHeight="1">
      <c r="B166" s="502">
        <f t="shared" si="5"/>
        <v>148</v>
      </c>
      <c r="C166" s="502">
        <f t="shared" si="4"/>
        <v>0</v>
      </c>
      <c r="D166" s="446"/>
      <c r="E166" s="446"/>
      <c r="F166" s="446"/>
      <c r="G166" s="448"/>
      <c r="H166" s="455">
        <v>0</v>
      </c>
      <c r="I166" s="509">
        <v>0</v>
      </c>
      <c r="L166" s="443" t="str">
        <f>_xlfn.IFNA(VLOOKUP(F166,Checks!$N$4:$N$39,1,FALSE),IF(F166="","",1))</f>
        <v/>
      </c>
    </row>
    <row r="167" spans="2:12" ht="14.25" customHeight="1">
      <c r="B167" s="502">
        <f t="shared" si="5"/>
        <v>149</v>
      </c>
      <c r="C167" s="502">
        <f t="shared" si="4"/>
        <v>0</v>
      </c>
      <c r="D167" s="446"/>
      <c r="E167" s="446"/>
      <c r="F167" s="446"/>
      <c r="G167" s="448"/>
      <c r="H167" s="455">
        <v>0</v>
      </c>
      <c r="I167" s="509">
        <v>0</v>
      </c>
      <c r="L167" s="443" t="str">
        <f>_xlfn.IFNA(VLOOKUP(F167,Checks!$N$4:$N$39,1,FALSE),IF(F167="","",1))</f>
        <v/>
      </c>
    </row>
    <row r="168" spans="2:12" ht="14.25" customHeight="1">
      <c r="B168" s="502">
        <f t="shared" si="5"/>
        <v>150</v>
      </c>
      <c r="C168" s="502">
        <f t="shared" si="4"/>
        <v>0</v>
      </c>
      <c r="D168" s="446"/>
      <c r="E168" s="446"/>
      <c r="F168" s="446"/>
      <c r="G168" s="448"/>
      <c r="H168" s="455">
        <v>0</v>
      </c>
      <c r="I168" s="509">
        <v>0</v>
      </c>
      <c r="L168" s="443" t="str">
        <f>_xlfn.IFNA(VLOOKUP(F168,Checks!$N$4:$N$39,1,FALSE),IF(F168="","",1))</f>
        <v/>
      </c>
    </row>
    <row r="169" spans="2:12" ht="14.25" customHeight="1">
      <c r="B169" s="502">
        <f t="shared" si="5"/>
        <v>151</v>
      </c>
      <c r="C169" s="502">
        <f t="shared" si="4"/>
        <v>0</v>
      </c>
      <c r="D169" s="446"/>
      <c r="E169" s="446"/>
      <c r="F169" s="446"/>
      <c r="G169" s="448"/>
      <c r="H169" s="455">
        <v>0</v>
      </c>
      <c r="I169" s="509">
        <v>0</v>
      </c>
      <c r="L169" s="443" t="str">
        <f>_xlfn.IFNA(VLOOKUP(F169,Checks!$N$4:$N$39,1,FALSE),IF(F169="","",1))</f>
        <v/>
      </c>
    </row>
    <row r="170" spans="2:12" ht="14.25" customHeight="1">
      <c r="B170" s="502">
        <f t="shared" si="5"/>
        <v>152</v>
      </c>
      <c r="C170" s="502">
        <f t="shared" si="4"/>
        <v>0</v>
      </c>
      <c r="D170" s="446"/>
      <c r="E170" s="446"/>
      <c r="F170" s="446"/>
      <c r="G170" s="448"/>
      <c r="H170" s="455">
        <v>0</v>
      </c>
      <c r="I170" s="509">
        <v>0</v>
      </c>
      <c r="L170" s="443" t="str">
        <f>_xlfn.IFNA(VLOOKUP(F170,Checks!$N$4:$N$39,1,FALSE),IF(F170="","",1))</f>
        <v/>
      </c>
    </row>
    <row r="171" spans="2:12" ht="14.25" customHeight="1">
      <c r="B171" s="502">
        <f t="shared" si="5"/>
        <v>153</v>
      </c>
      <c r="C171" s="502">
        <f t="shared" si="4"/>
        <v>0</v>
      </c>
      <c r="D171" s="446"/>
      <c r="E171" s="446"/>
      <c r="F171" s="446"/>
      <c r="G171" s="448"/>
      <c r="H171" s="455">
        <v>0</v>
      </c>
      <c r="I171" s="509">
        <v>0</v>
      </c>
      <c r="L171" s="443" t="str">
        <f>_xlfn.IFNA(VLOOKUP(F171,Checks!$N$4:$N$39,1,FALSE),IF(F171="","",1))</f>
        <v/>
      </c>
    </row>
    <row r="172" spans="2:12" ht="14.25" customHeight="1">
      <c r="B172" s="502">
        <f t="shared" si="5"/>
        <v>154</v>
      </c>
      <c r="C172" s="502">
        <f t="shared" si="4"/>
        <v>0</v>
      </c>
      <c r="D172" s="446"/>
      <c r="E172" s="446"/>
      <c r="F172" s="446"/>
      <c r="G172" s="448"/>
      <c r="H172" s="455">
        <v>0</v>
      </c>
      <c r="I172" s="509">
        <v>0</v>
      </c>
      <c r="L172" s="443" t="str">
        <f>_xlfn.IFNA(VLOOKUP(F172,Checks!$N$4:$N$39,1,FALSE),IF(F172="","",1))</f>
        <v/>
      </c>
    </row>
    <row r="173" spans="2:12" ht="14.25" customHeight="1">
      <c r="B173" s="502">
        <f t="shared" si="5"/>
        <v>155</v>
      </c>
      <c r="C173" s="502">
        <f t="shared" si="4"/>
        <v>0</v>
      </c>
      <c r="D173" s="446"/>
      <c r="E173" s="446"/>
      <c r="F173" s="446"/>
      <c r="G173" s="448"/>
      <c r="H173" s="455">
        <v>0</v>
      </c>
      <c r="I173" s="509">
        <v>0</v>
      </c>
      <c r="L173" s="443" t="str">
        <f>_xlfn.IFNA(VLOOKUP(F173,Checks!$N$4:$N$39,1,FALSE),IF(F173="","",1))</f>
        <v/>
      </c>
    </row>
    <row r="174" spans="2:12" ht="14.25" customHeight="1">
      <c r="B174" s="502">
        <f t="shared" si="5"/>
        <v>156</v>
      </c>
      <c r="C174" s="502">
        <f t="shared" si="4"/>
        <v>0</v>
      </c>
      <c r="D174" s="446"/>
      <c r="E174" s="446"/>
      <c r="F174" s="446"/>
      <c r="G174" s="448"/>
      <c r="H174" s="455">
        <v>0</v>
      </c>
      <c r="I174" s="509">
        <v>0</v>
      </c>
      <c r="L174" s="443" t="str">
        <f>_xlfn.IFNA(VLOOKUP(F174,Checks!$N$4:$N$39,1,FALSE),IF(F174="","",1))</f>
        <v/>
      </c>
    </row>
    <row r="175" spans="2:12" ht="14.25" customHeight="1">
      <c r="B175" s="502">
        <f t="shared" si="5"/>
        <v>157</v>
      </c>
      <c r="C175" s="502">
        <f t="shared" si="4"/>
        <v>0</v>
      </c>
      <c r="D175" s="446"/>
      <c r="E175" s="446"/>
      <c r="F175" s="446"/>
      <c r="G175" s="448"/>
      <c r="H175" s="455">
        <v>0</v>
      </c>
      <c r="I175" s="509">
        <v>0</v>
      </c>
      <c r="L175" s="443" t="str">
        <f>_xlfn.IFNA(VLOOKUP(F175,Checks!$N$4:$N$39,1,FALSE),IF(F175="","",1))</f>
        <v/>
      </c>
    </row>
    <row r="176" spans="2:12" ht="14.25" customHeight="1">
      <c r="B176" s="502">
        <f t="shared" si="5"/>
        <v>158</v>
      </c>
      <c r="C176" s="502">
        <f t="shared" si="4"/>
        <v>0</v>
      </c>
      <c r="D176" s="446"/>
      <c r="E176" s="446"/>
      <c r="F176" s="446"/>
      <c r="G176" s="448"/>
      <c r="H176" s="455">
        <v>0</v>
      </c>
      <c r="I176" s="509">
        <v>0</v>
      </c>
      <c r="L176" s="443" t="str">
        <f>_xlfn.IFNA(VLOOKUP(F176,Checks!$N$4:$N$39,1,FALSE),IF(F176="","",1))</f>
        <v/>
      </c>
    </row>
    <row r="177" spans="2:12" ht="14.25" customHeight="1">
      <c r="B177" s="502">
        <f t="shared" si="5"/>
        <v>159</v>
      </c>
      <c r="C177" s="502">
        <f t="shared" si="4"/>
        <v>0</v>
      </c>
      <c r="D177" s="446"/>
      <c r="E177" s="446"/>
      <c r="F177" s="446"/>
      <c r="G177" s="448"/>
      <c r="H177" s="455">
        <v>0</v>
      </c>
      <c r="I177" s="509">
        <v>0</v>
      </c>
      <c r="L177" s="443" t="str">
        <f>_xlfn.IFNA(VLOOKUP(F177,Checks!$N$4:$N$39,1,FALSE),IF(F177="","",1))</f>
        <v/>
      </c>
    </row>
    <row r="178" spans="2:12" ht="14.25" customHeight="1">
      <c r="B178" s="502">
        <f t="shared" si="5"/>
        <v>160</v>
      </c>
      <c r="C178" s="502">
        <f t="shared" si="4"/>
        <v>0</v>
      </c>
      <c r="D178" s="446"/>
      <c r="E178" s="446"/>
      <c r="F178" s="446"/>
      <c r="G178" s="448"/>
      <c r="H178" s="455">
        <v>0</v>
      </c>
      <c r="I178" s="509">
        <v>0</v>
      </c>
      <c r="L178" s="443" t="str">
        <f>_xlfn.IFNA(VLOOKUP(F178,Checks!$N$4:$N$39,1,FALSE),IF(F178="","",1))</f>
        <v/>
      </c>
    </row>
    <row r="179" spans="2:12" ht="14.25" customHeight="1">
      <c r="B179" s="502">
        <f t="shared" si="5"/>
        <v>161</v>
      </c>
      <c r="C179" s="502">
        <f t="shared" si="4"/>
        <v>0</v>
      </c>
      <c r="D179" s="446"/>
      <c r="E179" s="446"/>
      <c r="F179" s="446"/>
      <c r="G179" s="448"/>
      <c r="H179" s="455">
        <v>0</v>
      </c>
      <c r="I179" s="509">
        <v>0</v>
      </c>
      <c r="L179" s="443" t="str">
        <f>_xlfn.IFNA(VLOOKUP(F179,Checks!$N$4:$N$39,1,FALSE),IF(F179="","",1))</f>
        <v/>
      </c>
    </row>
    <row r="180" spans="2:12" ht="14.25" customHeight="1">
      <c r="B180" s="502">
        <f t="shared" si="5"/>
        <v>162</v>
      </c>
      <c r="C180" s="502">
        <f t="shared" si="4"/>
        <v>0</v>
      </c>
      <c r="D180" s="446"/>
      <c r="E180" s="446"/>
      <c r="F180" s="446"/>
      <c r="G180" s="448"/>
      <c r="H180" s="455">
        <v>0</v>
      </c>
      <c r="I180" s="509">
        <v>0</v>
      </c>
      <c r="L180" s="443" t="str">
        <f>_xlfn.IFNA(VLOOKUP(F180,Checks!$N$4:$N$39,1,FALSE),IF(F180="","",1))</f>
        <v/>
      </c>
    </row>
    <row r="181" spans="2:12" ht="14.25" customHeight="1">
      <c r="B181" s="502">
        <f t="shared" si="5"/>
        <v>163</v>
      </c>
      <c r="C181" s="502">
        <f t="shared" si="4"/>
        <v>0</v>
      </c>
      <c r="D181" s="446"/>
      <c r="E181" s="446"/>
      <c r="F181" s="446"/>
      <c r="G181" s="448"/>
      <c r="H181" s="455">
        <v>0</v>
      </c>
      <c r="I181" s="509">
        <v>0</v>
      </c>
      <c r="L181" s="443" t="str">
        <f>_xlfn.IFNA(VLOOKUP(F181,Checks!$N$4:$N$39,1,FALSE),IF(F181="","",1))</f>
        <v/>
      </c>
    </row>
    <row r="182" spans="2:12" ht="14.25" customHeight="1">
      <c r="B182" s="502">
        <f t="shared" si="5"/>
        <v>164</v>
      </c>
      <c r="C182" s="502">
        <f t="shared" si="4"/>
        <v>0</v>
      </c>
      <c r="D182" s="446"/>
      <c r="E182" s="446"/>
      <c r="F182" s="446"/>
      <c r="G182" s="448"/>
      <c r="H182" s="455">
        <v>0</v>
      </c>
      <c r="I182" s="509">
        <v>0</v>
      </c>
      <c r="L182" s="443" t="str">
        <f>_xlfn.IFNA(VLOOKUP(F182,Checks!$N$4:$N$39,1,FALSE),IF(F182="","",1))</f>
        <v/>
      </c>
    </row>
    <row r="183" spans="2:12" ht="14.25" customHeight="1">
      <c r="B183" s="502">
        <f t="shared" si="5"/>
        <v>165</v>
      </c>
      <c r="C183" s="502">
        <f t="shared" si="4"/>
        <v>0</v>
      </c>
      <c r="D183" s="446"/>
      <c r="E183" s="446"/>
      <c r="F183" s="446"/>
      <c r="G183" s="448"/>
      <c r="H183" s="455">
        <v>0</v>
      </c>
      <c r="I183" s="509">
        <v>0</v>
      </c>
      <c r="L183" s="443" t="str">
        <f>_xlfn.IFNA(VLOOKUP(F183,Checks!$N$4:$N$39,1,FALSE),IF(F183="","",1))</f>
        <v/>
      </c>
    </row>
    <row r="184" spans="2:12" ht="14.25" customHeight="1">
      <c r="B184" s="502">
        <f t="shared" si="5"/>
        <v>166</v>
      </c>
      <c r="C184" s="502">
        <f t="shared" si="4"/>
        <v>0</v>
      </c>
      <c r="D184" s="446"/>
      <c r="E184" s="446"/>
      <c r="F184" s="446"/>
      <c r="G184" s="448"/>
      <c r="H184" s="455">
        <v>0</v>
      </c>
      <c r="I184" s="509">
        <v>0</v>
      </c>
      <c r="L184" s="443" t="str">
        <f>_xlfn.IFNA(VLOOKUP(F184,Checks!$N$4:$N$39,1,FALSE),IF(F184="","",1))</f>
        <v/>
      </c>
    </row>
    <row r="185" spans="2:12" ht="14.25" customHeight="1">
      <c r="B185" s="502">
        <f t="shared" si="5"/>
        <v>167</v>
      </c>
      <c r="C185" s="502">
        <f t="shared" si="4"/>
        <v>0</v>
      </c>
      <c r="D185" s="446"/>
      <c r="E185" s="446"/>
      <c r="F185" s="446"/>
      <c r="G185" s="448"/>
      <c r="H185" s="455">
        <v>0</v>
      </c>
      <c r="I185" s="509">
        <v>0</v>
      </c>
      <c r="L185" s="443" t="str">
        <f>_xlfn.IFNA(VLOOKUP(F185,Checks!$N$4:$N$39,1,FALSE),IF(F185="","",1))</f>
        <v/>
      </c>
    </row>
    <row r="186" spans="2:12" ht="14.25" customHeight="1">
      <c r="B186" s="502">
        <f t="shared" si="5"/>
        <v>168</v>
      </c>
      <c r="C186" s="502">
        <f t="shared" si="4"/>
        <v>0</v>
      </c>
      <c r="D186" s="446"/>
      <c r="E186" s="446"/>
      <c r="F186" s="446"/>
      <c r="G186" s="448"/>
      <c r="H186" s="455">
        <v>0</v>
      </c>
      <c r="I186" s="509">
        <v>0</v>
      </c>
      <c r="L186" s="443" t="str">
        <f>_xlfn.IFNA(VLOOKUP(F186,Checks!$N$4:$N$39,1,FALSE),IF(F186="","",1))</f>
        <v/>
      </c>
    </row>
    <row r="187" spans="2:12" ht="14.25" customHeight="1">
      <c r="B187" s="502">
        <f t="shared" si="5"/>
        <v>169</v>
      </c>
      <c r="C187" s="502">
        <f t="shared" si="4"/>
        <v>0</v>
      </c>
      <c r="D187" s="446"/>
      <c r="E187" s="446"/>
      <c r="F187" s="446"/>
      <c r="G187" s="448"/>
      <c r="H187" s="455">
        <v>0</v>
      </c>
      <c r="I187" s="509">
        <v>0</v>
      </c>
      <c r="L187" s="443" t="str">
        <f>_xlfn.IFNA(VLOOKUP(F187,Checks!$N$4:$N$39,1,FALSE),IF(F187="","",1))</f>
        <v/>
      </c>
    </row>
    <row r="188" spans="2:12" ht="14.25" customHeight="1">
      <c r="B188" s="502">
        <f t="shared" si="5"/>
        <v>170</v>
      </c>
      <c r="C188" s="502">
        <f t="shared" si="4"/>
        <v>0</v>
      </c>
      <c r="D188" s="446"/>
      <c r="E188" s="446"/>
      <c r="F188" s="446"/>
      <c r="G188" s="448"/>
      <c r="H188" s="455">
        <v>0</v>
      </c>
      <c r="I188" s="509">
        <v>0</v>
      </c>
      <c r="L188" s="443" t="str">
        <f>_xlfn.IFNA(VLOOKUP(F188,Checks!$N$4:$N$39,1,FALSE),IF(F188="","",1))</f>
        <v/>
      </c>
    </row>
    <row r="189" spans="2:12" ht="14.25" customHeight="1">
      <c r="B189" s="502">
        <f t="shared" si="5"/>
        <v>171</v>
      </c>
      <c r="C189" s="502">
        <f t="shared" si="4"/>
        <v>0</v>
      </c>
      <c r="D189" s="446"/>
      <c r="E189" s="446"/>
      <c r="F189" s="446"/>
      <c r="G189" s="448"/>
      <c r="H189" s="455">
        <v>0</v>
      </c>
      <c r="I189" s="509">
        <v>0</v>
      </c>
      <c r="L189" s="443" t="str">
        <f>_xlfn.IFNA(VLOOKUP(F189,Checks!$N$4:$N$39,1,FALSE),IF(F189="","",1))</f>
        <v/>
      </c>
    </row>
    <row r="190" spans="2:12" ht="14.25" customHeight="1">
      <c r="B190" s="502">
        <f t="shared" si="5"/>
        <v>172</v>
      </c>
      <c r="C190" s="502">
        <f t="shared" si="4"/>
        <v>0</v>
      </c>
      <c r="D190" s="446"/>
      <c r="E190" s="446"/>
      <c r="F190" s="446"/>
      <c r="G190" s="448"/>
      <c r="H190" s="455">
        <v>0</v>
      </c>
      <c r="I190" s="509">
        <v>0</v>
      </c>
      <c r="L190" s="443" t="str">
        <f>_xlfn.IFNA(VLOOKUP(F190,Checks!$N$4:$N$39,1,FALSE),IF(F190="","",1))</f>
        <v/>
      </c>
    </row>
    <row r="191" spans="2:12" ht="14.25" customHeight="1">
      <c r="B191" s="502">
        <f t="shared" si="5"/>
        <v>173</v>
      </c>
      <c r="C191" s="502">
        <f t="shared" si="4"/>
        <v>0</v>
      </c>
      <c r="D191" s="446"/>
      <c r="E191" s="446"/>
      <c r="F191" s="446"/>
      <c r="G191" s="448"/>
      <c r="H191" s="455">
        <v>0</v>
      </c>
      <c r="I191" s="509">
        <v>0</v>
      </c>
      <c r="L191" s="443" t="str">
        <f>_xlfn.IFNA(VLOOKUP(F191,Checks!$N$4:$N$39,1,FALSE),IF(F191="","",1))</f>
        <v/>
      </c>
    </row>
    <row r="192" spans="2:12" ht="14.25" customHeight="1">
      <c r="B192" s="502">
        <f t="shared" si="5"/>
        <v>174</v>
      </c>
      <c r="C192" s="502">
        <f t="shared" si="4"/>
        <v>0</v>
      </c>
      <c r="D192" s="446"/>
      <c r="E192" s="446"/>
      <c r="F192" s="446"/>
      <c r="G192" s="448"/>
      <c r="H192" s="455">
        <v>0</v>
      </c>
      <c r="I192" s="509">
        <v>0</v>
      </c>
      <c r="L192" s="443" t="str">
        <f>_xlfn.IFNA(VLOOKUP(F192,Checks!$N$4:$N$39,1,FALSE),IF(F192="","",1))</f>
        <v/>
      </c>
    </row>
    <row r="193" spans="2:12" ht="14.25" customHeight="1">
      <c r="B193" s="502">
        <f t="shared" si="5"/>
        <v>175</v>
      </c>
      <c r="C193" s="502">
        <f t="shared" si="4"/>
        <v>0</v>
      </c>
      <c r="D193" s="446"/>
      <c r="E193" s="446"/>
      <c r="F193" s="446"/>
      <c r="G193" s="448"/>
      <c r="H193" s="455">
        <v>0</v>
      </c>
      <c r="I193" s="509">
        <v>0</v>
      </c>
      <c r="L193" s="443" t="str">
        <f>_xlfn.IFNA(VLOOKUP(F193,Checks!$N$4:$N$39,1,FALSE),IF(F193="","",1))</f>
        <v/>
      </c>
    </row>
    <row r="194" spans="2:12" ht="14.25" customHeight="1">
      <c r="B194" s="502">
        <f t="shared" si="5"/>
        <v>176</v>
      </c>
      <c r="C194" s="502">
        <f t="shared" si="4"/>
        <v>0</v>
      </c>
      <c r="D194" s="446"/>
      <c r="E194" s="446"/>
      <c r="F194" s="446"/>
      <c r="G194" s="448"/>
      <c r="H194" s="455">
        <v>0</v>
      </c>
      <c r="I194" s="509">
        <v>0</v>
      </c>
      <c r="L194" s="443" t="str">
        <f>_xlfn.IFNA(VLOOKUP(F194,Checks!$N$4:$N$39,1,FALSE),IF(F194="","",1))</f>
        <v/>
      </c>
    </row>
    <row r="195" spans="2:12" ht="14.25" customHeight="1">
      <c r="B195" s="502">
        <f t="shared" si="5"/>
        <v>177</v>
      </c>
      <c r="C195" s="502">
        <f t="shared" si="4"/>
        <v>0</v>
      </c>
      <c r="D195" s="446"/>
      <c r="E195" s="446"/>
      <c r="F195" s="446"/>
      <c r="G195" s="448"/>
      <c r="H195" s="455">
        <v>0</v>
      </c>
      <c r="I195" s="509">
        <v>0</v>
      </c>
      <c r="L195" s="443" t="str">
        <f>_xlfn.IFNA(VLOOKUP(F195,Checks!$N$4:$N$39,1,FALSE),IF(F195="","",1))</f>
        <v/>
      </c>
    </row>
    <row r="196" spans="2:12" ht="14.25" customHeight="1">
      <c r="B196" s="502">
        <f t="shared" si="5"/>
        <v>178</v>
      </c>
      <c r="C196" s="502">
        <f t="shared" si="4"/>
        <v>0</v>
      </c>
      <c r="D196" s="446"/>
      <c r="E196" s="446"/>
      <c r="F196" s="446"/>
      <c r="G196" s="448"/>
      <c r="H196" s="455">
        <v>0</v>
      </c>
      <c r="I196" s="509">
        <v>0</v>
      </c>
      <c r="L196" s="443" t="str">
        <f>_xlfn.IFNA(VLOOKUP(F196,Checks!$N$4:$N$39,1,FALSE),IF(F196="","",1))</f>
        <v/>
      </c>
    </row>
    <row r="197" spans="2:12" ht="14.25" customHeight="1">
      <c r="B197" s="502">
        <f t="shared" si="5"/>
        <v>179</v>
      </c>
      <c r="C197" s="502">
        <f t="shared" si="4"/>
        <v>0</v>
      </c>
      <c r="D197" s="446"/>
      <c r="E197" s="446"/>
      <c r="F197" s="446"/>
      <c r="G197" s="448"/>
      <c r="H197" s="455">
        <v>0</v>
      </c>
      <c r="I197" s="509">
        <v>0</v>
      </c>
      <c r="L197" s="443" t="str">
        <f>_xlfn.IFNA(VLOOKUP(F197,Checks!$N$4:$N$39,1,FALSE),IF(F197="","",1))</f>
        <v/>
      </c>
    </row>
    <row r="198" spans="2:12" ht="14.25" customHeight="1">
      <c r="B198" s="502">
        <f t="shared" si="5"/>
        <v>180</v>
      </c>
      <c r="C198" s="502">
        <f t="shared" si="4"/>
        <v>0</v>
      </c>
      <c r="D198" s="446"/>
      <c r="E198" s="446"/>
      <c r="F198" s="446"/>
      <c r="G198" s="448"/>
      <c r="H198" s="455">
        <v>0</v>
      </c>
      <c r="I198" s="509">
        <v>0</v>
      </c>
      <c r="L198" s="443" t="str">
        <f>_xlfn.IFNA(VLOOKUP(F198,Checks!$N$4:$N$39,1,FALSE),IF(F198="","",1))</f>
        <v/>
      </c>
    </row>
    <row r="199" spans="2:12" ht="14.25" customHeight="1">
      <c r="B199" s="502">
        <f t="shared" si="5"/>
        <v>181</v>
      </c>
      <c r="C199" s="502">
        <f t="shared" ref="C199:C218" si="6">$C$69</f>
        <v>0</v>
      </c>
      <c r="D199" s="446"/>
      <c r="E199" s="446"/>
      <c r="F199" s="446"/>
      <c r="G199" s="448"/>
      <c r="H199" s="455">
        <v>0</v>
      </c>
      <c r="I199" s="509">
        <v>0</v>
      </c>
      <c r="L199" s="443" t="str">
        <f>_xlfn.IFNA(VLOOKUP(F199,Checks!$N$4:$N$39,1,FALSE),IF(F199="","",1))</f>
        <v/>
      </c>
    </row>
    <row r="200" spans="2:12" ht="14.25" customHeight="1">
      <c r="B200" s="502">
        <f t="shared" si="5"/>
        <v>182</v>
      </c>
      <c r="C200" s="502">
        <f t="shared" si="6"/>
        <v>0</v>
      </c>
      <c r="D200" s="446"/>
      <c r="E200" s="446"/>
      <c r="F200" s="446"/>
      <c r="G200" s="448"/>
      <c r="H200" s="455">
        <v>0</v>
      </c>
      <c r="I200" s="509">
        <v>0</v>
      </c>
      <c r="L200" s="443" t="str">
        <f>_xlfn.IFNA(VLOOKUP(F200,Checks!$N$4:$N$39,1,FALSE),IF(F200="","",1))</f>
        <v/>
      </c>
    </row>
    <row r="201" spans="2:12" ht="14.25" customHeight="1">
      <c r="B201" s="502">
        <f t="shared" si="5"/>
        <v>183</v>
      </c>
      <c r="C201" s="502">
        <f t="shared" si="6"/>
        <v>0</v>
      </c>
      <c r="D201" s="446"/>
      <c r="E201" s="446"/>
      <c r="F201" s="446"/>
      <c r="G201" s="448"/>
      <c r="H201" s="455">
        <v>0</v>
      </c>
      <c r="I201" s="509">
        <v>0</v>
      </c>
      <c r="L201" s="443" t="str">
        <f>_xlfn.IFNA(VLOOKUP(F201,Checks!$N$4:$N$39,1,FALSE),IF(F201="","",1))</f>
        <v/>
      </c>
    </row>
    <row r="202" spans="2:12" ht="14.25" customHeight="1">
      <c r="B202" s="502">
        <f t="shared" si="5"/>
        <v>184</v>
      </c>
      <c r="C202" s="502">
        <f t="shared" si="6"/>
        <v>0</v>
      </c>
      <c r="D202" s="446"/>
      <c r="E202" s="446"/>
      <c r="F202" s="446"/>
      <c r="G202" s="448"/>
      <c r="H202" s="455">
        <v>0</v>
      </c>
      <c r="I202" s="509">
        <v>0</v>
      </c>
      <c r="L202" s="443" t="str">
        <f>_xlfn.IFNA(VLOOKUP(F202,Checks!$N$4:$N$39,1,FALSE),IF(F202="","",1))</f>
        <v/>
      </c>
    </row>
    <row r="203" spans="2:12" ht="14.25" customHeight="1">
      <c r="B203" s="502">
        <f t="shared" si="5"/>
        <v>185</v>
      </c>
      <c r="C203" s="502">
        <f t="shared" si="6"/>
        <v>0</v>
      </c>
      <c r="D203" s="446"/>
      <c r="E203" s="446"/>
      <c r="F203" s="446"/>
      <c r="G203" s="448"/>
      <c r="H203" s="455">
        <v>0</v>
      </c>
      <c r="I203" s="509">
        <v>0</v>
      </c>
      <c r="L203" s="443" t="str">
        <f>_xlfn.IFNA(VLOOKUP(F203,Checks!$N$4:$N$39,1,FALSE),IF(F203="","",1))</f>
        <v/>
      </c>
    </row>
    <row r="204" spans="2:12" ht="14.25" customHeight="1">
      <c r="B204" s="502">
        <f t="shared" si="5"/>
        <v>186</v>
      </c>
      <c r="C204" s="502">
        <f t="shared" si="6"/>
        <v>0</v>
      </c>
      <c r="D204" s="446"/>
      <c r="E204" s="446"/>
      <c r="F204" s="446"/>
      <c r="G204" s="448"/>
      <c r="H204" s="455">
        <v>0</v>
      </c>
      <c r="I204" s="509">
        <v>0</v>
      </c>
      <c r="L204" s="443" t="str">
        <f>_xlfn.IFNA(VLOOKUP(F204,Checks!$N$4:$N$39,1,FALSE),IF(F204="","",1))</f>
        <v/>
      </c>
    </row>
    <row r="205" spans="2:12" ht="14.25" customHeight="1">
      <c r="B205" s="502">
        <f t="shared" si="5"/>
        <v>187</v>
      </c>
      <c r="C205" s="502">
        <f t="shared" si="6"/>
        <v>0</v>
      </c>
      <c r="D205" s="446"/>
      <c r="E205" s="446"/>
      <c r="F205" s="446"/>
      <c r="G205" s="448"/>
      <c r="H205" s="455">
        <v>0</v>
      </c>
      <c r="I205" s="509">
        <v>0</v>
      </c>
      <c r="L205" s="443" t="str">
        <f>_xlfn.IFNA(VLOOKUP(F205,Checks!$N$4:$N$39,1,FALSE),IF(F205="","",1))</f>
        <v/>
      </c>
    </row>
    <row r="206" spans="2:12" ht="14.25" customHeight="1">
      <c r="B206" s="502">
        <f t="shared" si="5"/>
        <v>188</v>
      </c>
      <c r="C206" s="502">
        <f t="shared" si="6"/>
        <v>0</v>
      </c>
      <c r="D206" s="446"/>
      <c r="E206" s="446"/>
      <c r="F206" s="446"/>
      <c r="G206" s="448"/>
      <c r="H206" s="455">
        <v>0</v>
      </c>
      <c r="I206" s="509">
        <v>0</v>
      </c>
      <c r="L206" s="443" t="str">
        <f>_xlfn.IFNA(VLOOKUP(F206,Checks!$N$4:$N$39,1,FALSE),IF(F206="","",1))</f>
        <v/>
      </c>
    </row>
    <row r="207" spans="2:12" ht="14.25" customHeight="1">
      <c r="B207" s="502">
        <f t="shared" si="5"/>
        <v>189</v>
      </c>
      <c r="C207" s="502">
        <f t="shared" si="6"/>
        <v>0</v>
      </c>
      <c r="D207" s="446"/>
      <c r="E207" s="446"/>
      <c r="F207" s="446"/>
      <c r="G207" s="448"/>
      <c r="H207" s="455">
        <v>0</v>
      </c>
      <c r="I207" s="509">
        <v>0</v>
      </c>
      <c r="L207" s="443" t="str">
        <f>_xlfn.IFNA(VLOOKUP(F207,Checks!$N$4:$N$39,1,FALSE),IF(F207="","",1))</f>
        <v/>
      </c>
    </row>
    <row r="208" spans="2:12" ht="14.25" customHeight="1">
      <c r="B208" s="502">
        <f t="shared" si="5"/>
        <v>190</v>
      </c>
      <c r="C208" s="502">
        <f t="shared" si="6"/>
        <v>0</v>
      </c>
      <c r="D208" s="446"/>
      <c r="E208" s="446"/>
      <c r="F208" s="446"/>
      <c r="G208" s="448"/>
      <c r="H208" s="455">
        <v>0</v>
      </c>
      <c r="I208" s="509">
        <v>0</v>
      </c>
      <c r="L208" s="443" t="str">
        <f>_xlfn.IFNA(VLOOKUP(F208,Checks!$N$4:$N$39,1,FALSE),IF(F208="","",1))</f>
        <v/>
      </c>
    </row>
    <row r="209" spans="2:12" ht="14.25" customHeight="1">
      <c r="B209" s="502">
        <f t="shared" si="5"/>
        <v>191</v>
      </c>
      <c r="C209" s="502">
        <f t="shared" si="6"/>
        <v>0</v>
      </c>
      <c r="D209" s="446"/>
      <c r="E209" s="446"/>
      <c r="F209" s="446"/>
      <c r="G209" s="448"/>
      <c r="H209" s="455">
        <v>0</v>
      </c>
      <c r="I209" s="509">
        <v>0</v>
      </c>
      <c r="L209" s="443" t="str">
        <f>_xlfn.IFNA(VLOOKUP(F209,Checks!$N$4:$N$39,1,FALSE),IF(F209="","",1))</f>
        <v/>
      </c>
    </row>
    <row r="210" spans="2:12" ht="14.25" customHeight="1">
      <c r="B210" s="502">
        <f t="shared" si="5"/>
        <v>192</v>
      </c>
      <c r="C210" s="502">
        <f t="shared" si="6"/>
        <v>0</v>
      </c>
      <c r="D210" s="446"/>
      <c r="E210" s="446"/>
      <c r="F210" s="446"/>
      <c r="G210" s="448"/>
      <c r="H210" s="455">
        <v>0</v>
      </c>
      <c r="I210" s="509">
        <v>0</v>
      </c>
      <c r="L210" s="443" t="str">
        <f>_xlfn.IFNA(VLOOKUP(F210,Checks!$N$4:$N$39,1,FALSE),IF(F210="","",1))</f>
        <v/>
      </c>
    </row>
    <row r="211" spans="2:12" ht="14.25" customHeight="1">
      <c r="B211" s="502">
        <f t="shared" si="5"/>
        <v>193</v>
      </c>
      <c r="C211" s="502">
        <f t="shared" si="6"/>
        <v>0</v>
      </c>
      <c r="D211" s="446"/>
      <c r="E211" s="446"/>
      <c r="F211" s="446"/>
      <c r="G211" s="448"/>
      <c r="H211" s="455">
        <v>0</v>
      </c>
      <c r="I211" s="509">
        <v>0</v>
      </c>
      <c r="L211" s="443" t="str">
        <f>_xlfn.IFNA(VLOOKUP(F211,Checks!$N$4:$N$39,1,FALSE),IF(F211="","",1))</f>
        <v/>
      </c>
    </row>
    <row r="212" spans="2:12" ht="14.25" customHeight="1">
      <c r="B212" s="502">
        <f t="shared" si="5"/>
        <v>194</v>
      </c>
      <c r="C212" s="502">
        <f t="shared" si="6"/>
        <v>0</v>
      </c>
      <c r="D212" s="446"/>
      <c r="E212" s="446"/>
      <c r="F212" s="446"/>
      <c r="G212" s="448"/>
      <c r="H212" s="455">
        <v>0</v>
      </c>
      <c r="I212" s="509">
        <v>0</v>
      </c>
      <c r="L212" s="443" t="str">
        <f>_xlfn.IFNA(VLOOKUP(F212,Checks!$N$4:$N$39,1,FALSE),IF(F212="","",1))</f>
        <v/>
      </c>
    </row>
    <row r="213" spans="2:12" ht="14.25" customHeight="1">
      <c r="B213" s="502">
        <f t="shared" si="5"/>
        <v>195</v>
      </c>
      <c r="C213" s="502">
        <f t="shared" si="6"/>
        <v>0</v>
      </c>
      <c r="D213" s="446"/>
      <c r="E213" s="446"/>
      <c r="F213" s="446"/>
      <c r="G213" s="448"/>
      <c r="H213" s="455">
        <v>0</v>
      </c>
      <c r="I213" s="509">
        <v>0</v>
      </c>
      <c r="L213" s="443" t="str">
        <f>_xlfn.IFNA(VLOOKUP(F213,Checks!$N$4:$N$39,1,FALSE),IF(F213="","",1))</f>
        <v/>
      </c>
    </row>
    <row r="214" spans="2:12" ht="14.25" customHeight="1">
      <c r="B214" s="502">
        <f t="shared" si="5"/>
        <v>196</v>
      </c>
      <c r="C214" s="502">
        <f t="shared" si="6"/>
        <v>0</v>
      </c>
      <c r="D214" s="446"/>
      <c r="E214" s="446"/>
      <c r="F214" s="446"/>
      <c r="G214" s="448"/>
      <c r="H214" s="455">
        <v>0</v>
      </c>
      <c r="I214" s="509">
        <v>0</v>
      </c>
      <c r="L214" s="443" t="str">
        <f>_xlfn.IFNA(VLOOKUP(F214,Checks!$N$4:$N$39,1,FALSE),IF(F214="","",1))</f>
        <v/>
      </c>
    </row>
    <row r="215" spans="2:12" ht="14.25" customHeight="1">
      <c r="B215" s="502">
        <f t="shared" si="5"/>
        <v>197</v>
      </c>
      <c r="C215" s="502">
        <f t="shared" si="6"/>
        <v>0</v>
      </c>
      <c r="D215" s="446"/>
      <c r="E215" s="446"/>
      <c r="F215" s="446"/>
      <c r="G215" s="448"/>
      <c r="H215" s="455">
        <v>0</v>
      </c>
      <c r="I215" s="509">
        <v>0</v>
      </c>
      <c r="L215" s="443" t="str">
        <f>_xlfn.IFNA(VLOOKUP(F215,Checks!$N$4:$N$39,1,FALSE),IF(F215="","",1))</f>
        <v/>
      </c>
    </row>
    <row r="216" spans="2:12" ht="14.25" customHeight="1">
      <c r="B216" s="502">
        <f t="shared" si="5"/>
        <v>198</v>
      </c>
      <c r="C216" s="502">
        <f t="shared" si="6"/>
        <v>0</v>
      </c>
      <c r="D216" s="446"/>
      <c r="E216" s="446"/>
      <c r="F216" s="446"/>
      <c r="G216" s="448"/>
      <c r="H216" s="455">
        <v>0</v>
      </c>
      <c r="I216" s="509">
        <v>0</v>
      </c>
      <c r="L216" s="443" t="str">
        <f>_xlfn.IFNA(VLOOKUP(F216,Checks!$N$4:$N$39,1,FALSE),IF(F216="","",1))</f>
        <v/>
      </c>
    </row>
    <row r="217" spans="2:12" ht="14.25" customHeight="1">
      <c r="B217" s="502">
        <f t="shared" si="5"/>
        <v>199</v>
      </c>
      <c r="C217" s="502">
        <f t="shared" si="6"/>
        <v>0</v>
      </c>
      <c r="D217" s="446"/>
      <c r="E217" s="446"/>
      <c r="F217" s="446"/>
      <c r="G217" s="448"/>
      <c r="H217" s="455">
        <v>0</v>
      </c>
      <c r="I217" s="509">
        <v>0</v>
      </c>
      <c r="L217" s="443" t="str">
        <f>_xlfn.IFNA(VLOOKUP(F217,Checks!$N$4:$N$39,1,FALSE),IF(F217="","",1))</f>
        <v/>
      </c>
    </row>
    <row r="218" spans="2:12" ht="14.25" customHeight="1">
      <c r="B218" s="502">
        <f t="shared" si="5"/>
        <v>200</v>
      </c>
      <c r="C218" s="502">
        <f t="shared" si="6"/>
        <v>0</v>
      </c>
      <c r="D218" s="446"/>
      <c r="E218" s="446"/>
      <c r="F218" s="446"/>
      <c r="G218" s="448"/>
      <c r="H218" s="455">
        <v>0</v>
      </c>
      <c r="I218" s="509">
        <v>0</v>
      </c>
      <c r="L218" s="443" t="str">
        <f>_xlfn.IFNA(VLOOKUP(F218,Checks!$N$4:$N$39,1,FALSE),IF(F218="","",1))</f>
        <v/>
      </c>
    </row>
  </sheetData>
  <sheetProtection algorithmName="SHA-512" hashValue="c1QgEp1cHSol2Ve+IucREElotuoQZJfmjAo7WSZnlZqX7uPRnFWVBuggBYpP6Yjbi3QkKGPVsvQquCNumepIyA==" saltValue="DS4e8+RTh+lJ5zi/uU6t2w==" spinCount="100000" sheet="1" insertRows="0"/>
  <mergeCells count="21">
    <mergeCell ref="I67:I68"/>
    <mergeCell ref="C67:C68"/>
    <mergeCell ref="A4:J4"/>
    <mergeCell ref="G67:G68"/>
    <mergeCell ref="H67:H68"/>
    <mergeCell ref="G11:G12"/>
    <mergeCell ref="H11:H12"/>
    <mergeCell ref="D11:D12"/>
    <mergeCell ref="E11:E12"/>
    <mergeCell ref="F11:F12"/>
    <mergeCell ref="F67:F68"/>
    <mergeCell ref="E67:E68"/>
    <mergeCell ref="B67:B68"/>
    <mergeCell ref="D67:D68"/>
    <mergeCell ref="A65:J65"/>
    <mergeCell ref="B11:B12"/>
    <mergeCell ref="I11:I12"/>
    <mergeCell ref="C11:C12"/>
    <mergeCell ref="A5:J5"/>
    <mergeCell ref="A6:J6"/>
    <mergeCell ref="A9:J9"/>
  </mergeCells>
  <dataValidations count="2">
    <dataValidation type="list" allowBlank="1" showInputMessage="1" showErrorMessage="1" sqref="H8 H10 H64">
      <formula1>"Yes,No"</formula1>
    </dataValidation>
    <dataValidation type="list" allowBlank="1" showInputMessage="1" showErrorMessage="1" sqref="D13:D62 D69:D218">
      <formula1>"Y,N"</formula1>
    </dataValidation>
  </dataValidations>
  <pageMargins left="0.7" right="0.7" top="0.75" bottom="0.75" header="0.3" footer="0.3"/>
  <pageSetup scale="1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Checks!$N$4:$N$39</xm:f>
          </x14:formula1>
          <xm:sqref>F13:F62</xm:sqref>
        </x14:dataValidation>
        <x14:dataValidation type="list" allowBlank="1" showInputMessage="1" showErrorMessage="1">
          <x14:formula1>
            <xm:f>Checks!$N$4:$N$39</xm:f>
          </x14:formula1>
          <xm:sqref>F69:F218</xm:sqref>
        </x14:dataValidation>
        <x14:dataValidation type="list" allowBlank="1" showInputMessage="1" showErrorMessage="1">
          <x14:formula1>
            <xm:f>Checks!$R$4:$R$29</xm:f>
          </x14:formula1>
          <xm:sqref>E69:E218</xm:sqref>
        </x14:dataValidation>
        <x14:dataValidation type="list" allowBlank="1" showInputMessage="1" showErrorMessage="1">
          <x14:formula1>
            <xm:f>Checks!$R$4:$R$29</xm:f>
          </x14:formula1>
          <xm:sqref>E13:E62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3"/>
  <sheetViews>
    <sheetView showGridLines="0" view="pageBreakPreview" zoomScale="85" zoomScaleNormal="25" zoomScaleSheetLayoutView="85" workbookViewId="0"/>
  </sheetViews>
  <sheetFormatPr defaultColWidth="9.140625" defaultRowHeight="12.75"/>
  <cols>
    <col min="1" max="1" width="15.42578125" style="445" customWidth="1"/>
    <col min="2" max="2" width="20.85546875" style="445" customWidth="1"/>
    <col min="3" max="3" width="35.5703125" style="445" customWidth="1"/>
    <col min="4" max="6" width="13.5703125" style="445" customWidth="1"/>
    <col min="7" max="7" width="16.85546875" style="445" customWidth="1"/>
    <col min="8" max="9" width="18" style="445" customWidth="1"/>
    <col min="10" max="10" width="13.5703125" style="445" customWidth="1"/>
    <col min="11" max="11" width="26.140625" style="445" customWidth="1"/>
    <col min="12" max="12" width="9.140625" style="445"/>
    <col min="13" max="13" width="0" style="445" hidden="1" customWidth="1"/>
    <col min="14" max="16384" width="9.140625" style="445"/>
  </cols>
  <sheetData>
    <row r="1" spans="1:13" s="398" customFormat="1">
      <c r="A1" s="228" t="s">
        <v>407</v>
      </c>
      <c r="B1" s="228"/>
      <c r="C1" s="228"/>
      <c r="D1" s="397"/>
      <c r="E1" s="397"/>
      <c r="F1" s="397"/>
      <c r="G1" s="397"/>
      <c r="H1" s="397"/>
      <c r="I1" s="397"/>
    </row>
    <row r="2" spans="1:13" s="398" customFormat="1">
      <c r="A2" s="397"/>
      <c r="B2" s="397"/>
      <c r="C2" s="397"/>
      <c r="D2" s="397"/>
      <c r="E2" s="397"/>
      <c r="F2" s="397"/>
      <c r="G2" s="397"/>
      <c r="H2" s="397"/>
      <c r="I2" s="397"/>
    </row>
    <row r="3" spans="1:13" s="69" customFormat="1" ht="13.5" thickBot="1">
      <c r="A3" s="227" t="s">
        <v>515</v>
      </c>
      <c r="B3" s="227"/>
      <c r="C3" s="227"/>
      <c r="D3" s="227"/>
      <c r="E3" s="227"/>
      <c r="F3" s="227"/>
      <c r="G3" s="227"/>
      <c r="H3" s="227"/>
      <c r="I3" s="227"/>
    </row>
    <row r="4" spans="1:13" s="69" customFormat="1" ht="21" customHeight="1" thickBot="1">
      <c r="A4" s="1246" t="s">
        <v>156</v>
      </c>
      <c r="B4" s="1247"/>
      <c r="C4" s="1247"/>
      <c r="D4" s="1247"/>
      <c r="E4" s="1247"/>
      <c r="F4" s="1247"/>
      <c r="G4" s="1247"/>
      <c r="H4" s="1247"/>
      <c r="I4" s="1247"/>
      <c r="J4" s="1247"/>
      <c r="K4" s="1248"/>
    </row>
    <row r="5" spans="1:13" s="69" customFormat="1" ht="57.75" customHeight="1">
      <c r="A5" s="499" t="s">
        <v>604</v>
      </c>
      <c r="B5" s="556" t="s">
        <v>581</v>
      </c>
      <c r="C5" s="1226" t="s">
        <v>874</v>
      </c>
      <c r="D5" s="1226"/>
      <c r="E5" s="1226"/>
      <c r="F5" s="1226"/>
      <c r="G5" s="1226"/>
      <c r="H5" s="1226"/>
      <c r="I5" s="1226"/>
      <c r="J5" s="1226"/>
      <c r="K5" s="1226"/>
    </row>
    <row r="6" spans="1:13" s="69" customFormat="1">
      <c r="A6" s="227"/>
      <c r="B6" s="227"/>
      <c r="C6" s="227"/>
      <c r="D6" s="227"/>
      <c r="E6" s="227"/>
      <c r="F6" s="227"/>
      <c r="G6" s="227"/>
      <c r="H6" s="227"/>
      <c r="I6" s="227"/>
    </row>
    <row r="7" spans="1:13" s="442" customFormat="1" ht="27" customHeight="1">
      <c r="A7" s="1249" t="s">
        <v>554</v>
      </c>
      <c r="B7" s="1240" t="s">
        <v>239</v>
      </c>
      <c r="C7" s="1240" t="s">
        <v>581</v>
      </c>
      <c r="D7" s="1240" t="s">
        <v>610</v>
      </c>
      <c r="E7" s="1240" t="s">
        <v>62</v>
      </c>
      <c r="F7" s="1240" t="s">
        <v>210</v>
      </c>
      <c r="G7" s="1240" t="s">
        <v>507</v>
      </c>
      <c r="H7" s="1240" t="s">
        <v>421</v>
      </c>
      <c r="I7" s="1240" t="s">
        <v>422</v>
      </c>
      <c r="J7" s="1251" t="s">
        <v>611</v>
      </c>
      <c r="K7" s="1251" t="s">
        <v>555</v>
      </c>
    </row>
    <row r="8" spans="1:13" s="469" customFormat="1" ht="13.5" customHeight="1">
      <c r="A8" s="1250"/>
      <c r="B8" s="1241"/>
      <c r="C8" s="1241"/>
      <c r="D8" s="1241"/>
      <c r="E8" s="1241"/>
      <c r="F8" s="1241"/>
      <c r="G8" s="1241"/>
      <c r="H8" s="1241"/>
      <c r="I8" s="1241"/>
      <c r="J8" s="1252"/>
      <c r="K8" s="1252"/>
      <c r="M8" s="968" t="s">
        <v>881</v>
      </c>
    </row>
    <row r="9" spans="1:13" s="443" customFormat="1" ht="14.1" customHeight="1">
      <c r="A9" s="510">
        <v>1</v>
      </c>
      <c r="B9" s="510">
        <f>'Non-Delivery Svcs Report'!J2</f>
        <v>0</v>
      </c>
      <c r="C9" s="492"/>
      <c r="D9" s="446"/>
      <c r="E9" s="446"/>
      <c r="F9" s="493"/>
      <c r="G9" s="492"/>
      <c r="H9" s="494">
        <v>0</v>
      </c>
      <c r="I9" s="509">
        <v>0</v>
      </c>
      <c r="J9" s="493"/>
      <c r="K9" s="492"/>
      <c r="M9" s="443" t="str">
        <f>_xlfn.IFNA(VLOOKUP(G9,Checks!$L$4:$L$15,1,FALSE),IF(G9="","",1))</f>
        <v/>
      </c>
    </row>
    <row r="10" spans="1:13" s="443" customFormat="1" ht="14.1" customHeight="1">
      <c r="A10" s="502">
        <f>A9+1</f>
        <v>2</v>
      </c>
      <c r="B10" s="502">
        <f>$B$9</f>
        <v>0</v>
      </c>
      <c r="C10" s="448"/>
      <c r="D10" s="446"/>
      <c r="E10" s="446"/>
      <c r="F10" s="446"/>
      <c r="G10" s="448"/>
      <c r="H10" s="455">
        <v>0</v>
      </c>
      <c r="I10" s="452">
        <v>0</v>
      </c>
      <c r="J10" s="446"/>
      <c r="K10" s="492"/>
      <c r="M10" s="443" t="str">
        <f>_xlfn.IFNA(VLOOKUP(G10,Checks!$L$4:$L$15,1,FALSE),IF(G10="","",1))</f>
        <v/>
      </c>
    </row>
    <row r="11" spans="1:13" s="443" customFormat="1" ht="14.1" customHeight="1">
      <c r="A11" s="502">
        <f t="shared" ref="A11:A74" si="0">A10+1</f>
        <v>3</v>
      </c>
      <c r="B11" s="502">
        <f t="shared" ref="B11:B74" si="1">$B$9</f>
        <v>0</v>
      </c>
      <c r="C11" s="448"/>
      <c r="D11" s="446"/>
      <c r="E11" s="446"/>
      <c r="F11" s="446"/>
      <c r="G11" s="448"/>
      <c r="H11" s="455">
        <v>0</v>
      </c>
      <c r="I11" s="452">
        <v>0</v>
      </c>
      <c r="J11" s="446"/>
      <c r="K11" s="492"/>
      <c r="M11" s="443" t="str">
        <f>_xlfn.IFNA(VLOOKUP(G11,Checks!$L$4:$L$15,1,FALSE),IF(G11="","",1))</f>
        <v/>
      </c>
    </row>
    <row r="12" spans="1:13" s="443" customFormat="1" ht="14.1" customHeight="1">
      <c r="A12" s="502">
        <f t="shared" si="0"/>
        <v>4</v>
      </c>
      <c r="B12" s="502">
        <f t="shared" si="1"/>
        <v>0</v>
      </c>
      <c r="C12" s="448"/>
      <c r="D12" s="446"/>
      <c r="E12" s="446"/>
      <c r="F12" s="446"/>
      <c r="G12" s="448"/>
      <c r="H12" s="455">
        <v>0</v>
      </c>
      <c r="I12" s="452">
        <v>0</v>
      </c>
      <c r="J12" s="446"/>
      <c r="K12" s="492"/>
      <c r="M12" s="443" t="str">
        <f>_xlfn.IFNA(VLOOKUP(G12,Checks!$L$4:$L$15,1,FALSE),IF(G12="","",1))</f>
        <v/>
      </c>
    </row>
    <row r="13" spans="1:13" s="443" customFormat="1" ht="14.1" customHeight="1">
      <c r="A13" s="502">
        <f t="shared" si="0"/>
        <v>5</v>
      </c>
      <c r="B13" s="502">
        <f t="shared" si="1"/>
        <v>0</v>
      </c>
      <c r="C13" s="448"/>
      <c r="D13" s="446"/>
      <c r="E13" s="446"/>
      <c r="F13" s="446"/>
      <c r="G13" s="448"/>
      <c r="H13" s="455">
        <v>0</v>
      </c>
      <c r="I13" s="452">
        <v>0</v>
      </c>
      <c r="J13" s="446"/>
      <c r="K13" s="492"/>
      <c r="M13" s="443" t="str">
        <f>_xlfn.IFNA(VLOOKUP(G13,Checks!$L$4:$L$15,1,FALSE),IF(G13="","",1))</f>
        <v/>
      </c>
    </row>
    <row r="14" spans="1:13" s="443" customFormat="1" ht="14.1" customHeight="1">
      <c r="A14" s="502">
        <f t="shared" si="0"/>
        <v>6</v>
      </c>
      <c r="B14" s="502">
        <f t="shared" si="1"/>
        <v>0</v>
      </c>
      <c r="C14" s="448"/>
      <c r="D14" s="446"/>
      <c r="E14" s="446"/>
      <c r="F14" s="446"/>
      <c r="G14" s="448"/>
      <c r="H14" s="455">
        <v>0</v>
      </c>
      <c r="I14" s="452">
        <v>0</v>
      </c>
      <c r="J14" s="446"/>
      <c r="K14" s="492"/>
      <c r="M14" s="443" t="str">
        <f>_xlfn.IFNA(VLOOKUP(G14,Checks!$L$4:$L$15,1,FALSE),IF(G14="","",1))</f>
        <v/>
      </c>
    </row>
    <row r="15" spans="1:13" s="443" customFormat="1" ht="14.1" customHeight="1">
      <c r="A15" s="502">
        <f t="shared" si="0"/>
        <v>7</v>
      </c>
      <c r="B15" s="502">
        <f t="shared" si="1"/>
        <v>0</v>
      </c>
      <c r="C15" s="448"/>
      <c r="D15" s="446"/>
      <c r="E15" s="446"/>
      <c r="F15" s="446"/>
      <c r="G15" s="448"/>
      <c r="H15" s="455">
        <v>0</v>
      </c>
      <c r="I15" s="452">
        <v>0</v>
      </c>
      <c r="J15" s="446"/>
      <c r="K15" s="492"/>
      <c r="M15" s="443" t="str">
        <f>_xlfn.IFNA(VLOOKUP(G15,Checks!$L$4:$L$15,1,FALSE),IF(G15="","",1))</f>
        <v/>
      </c>
    </row>
    <row r="16" spans="1:13" s="443" customFormat="1" ht="14.1" customHeight="1">
      <c r="A16" s="502">
        <f t="shared" si="0"/>
        <v>8</v>
      </c>
      <c r="B16" s="502">
        <f t="shared" si="1"/>
        <v>0</v>
      </c>
      <c r="C16" s="448"/>
      <c r="D16" s="446"/>
      <c r="E16" s="446"/>
      <c r="F16" s="446"/>
      <c r="G16" s="448"/>
      <c r="H16" s="455">
        <v>0</v>
      </c>
      <c r="I16" s="452">
        <v>0</v>
      </c>
      <c r="J16" s="446"/>
      <c r="K16" s="492"/>
      <c r="M16" s="443" t="str">
        <f>_xlfn.IFNA(VLOOKUP(G16,Checks!$L$4:$L$15,1,FALSE),IF(G16="","",1))</f>
        <v/>
      </c>
    </row>
    <row r="17" spans="1:13" s="443" customFormat="1" ht="14.1" customHeight="1">
      <c r="A17" s="502">
        <f t="shared" si="0"/>
        <v>9</v>
      </c>
      <c r="B17" s="502">
        <f t="shared" si="1"/>
        <v>0</v>
      </c>
      <c r="C17" s="448"/>
      <c r="D17" s="446"/>
      <c r="E17" s="446"/>
      <c r="F17" s="446"/>
      <c r="G17" s="448"/>
      <c r="H17" s="455">
        <v>0</v>
      </c>
      <c r="I17" s="452">
        <v>0</v>
      </c>
      <c r="J17" s="446"/>
      <c r="K17" s="492"/>
      <c r="M17" s="443" t="str">
        <f>_xlfn.IFNA(VLOOKUP(G17,Checks!$L$4:$L$15,1,FALSE),IF(G17="","",1))</f>
        <v/>
      </c>
    </row>
    <row r="18" spans="1:13" s="443" customFormat="1" ht="14.1" customHeight="1">
      <c r="A18" s="502">
        <f t="shared" si="0"/>
        <v>10</v>
      </c>
      <c r="B18" s="502">
        <f t="shared" si="1"/>
        <v>0</v>
      </c>
      <c r="C18" s="448"/>
      <c r="D18" s="446"/>
      <c r="E18" s="446"/>
      <c r="F18" s="446"/>
      <c r="G18" s="448"/>
      <c r="H18" s="455">
        <v>0</v>
      </c>
      <c r="I18" s="452">
        <v>0</v>
      </c>
      <c r="J18" s="446"/>
      <c r="K18" s="492"/>
      <c r="M18" s="443" t="str">
        <f>_xlfn.IFNA(VLOOKUP(G18,Checks!$L$4:$L$15,1,FALSE),IF(G18="","",1))</f>
        <v/>
      </c>
    </row>
    <row r="19" spans="1:13" s="443" customFormat="1" ht="14.1" customHeight="1">
      <c r="A19" s="502">
        <f t="shared" si="0"/>
        <v>11</v>
      </c>
      <c r="B19" s="502">
        <f t="shared" si="1"/>
        <v>0</v>
      </c>
      <c r="C19" s="448"/>
      <c r="D19" s="446"/>
      <c r="E19" s="446"/>
      <c r="F19" s="446"/>
      <c r="G19" s="448"/>
      <c r="H19" s="455">
        <v>0</v>
      </c>
      <c r="I19" s="452">
        <v>0</v>
      </c>
      <c r="J19" s="446"/>
      <c r="K19" s="492"/>
      <c r="M19" s="443" t="str">
        <f>_xlfn.IFNA(VLOOKUP(G19,Checks!$L$4:$L$15,1,FALSE),IF(G19="","",1))</f>
        <v/>
      </c>
    </row>
    <row r="20" spans="1:13" s="443" customFormat="1" ht="14.1" customHeight="1">
      <c r="A20" s="502">
        <f t="shared" si="0"/>
        <v>12</v>
      </c>
      <c r="B20" s="502">
        <f t="shared" si="1"/>
        <v>0</v>
      </c>
      <c r="C20" s="448"/>
      <c r="D20" s="446"/>
      <c r="E20" s="446"/>
      <c r="F20" s="446"/>
      <c r="G20" s="448"/>
      <c r="H20" s="455">
        <v>0</v>
      </c>
      <c r="I20" s="452">
        <v>0</v>
      </c>
      <c r="J20" s="446"/>
      <c r="K20" s="492"/>
      <c r="M20" s="443" t="str">
        <f>_xlfn.IFNA(VLOOKUP(G20,Checks!$L$4:$L$15,1,FALSE),IF(G20="","",1))</f>
        <v/>
      </c>
    </row>
    <row r="21" spans="1:13" s="443" customFormat="1" ht="14.1" customHeight="1">
      <c r="A21" s="502">
        <f t="shared" si="0"/>
        <v>13</v>
      </c>
      <c r="B21" s="502">
        <f t="shared" si="1"/>
        <v>0</v>
      </c>
      <c r="C21" s="448"/>
      <c r="D21" s="446"/>
      <c r="E21" s="446"/>
      <c r="F21" s="446"/>
      <c r="G21" s="448"/>
      <c r="H21" s="455">
        <v>0</v>
      </c>
      <c r="I21" s="452">
        <v>0</v>
      </c>
      <c r="J21" s="446"/>
      <c r="K21" s="492"/>
      <c r="M21" s="443" t="str">
        <f>_xlfn.IFNA(VLOOKUP(G21,Checks!$L$4:$L$15,1,FALSE),IF(G21="","",1))</f>
        <v/>
      </c>
    </row>
    <row r="22" spans="1:13" s="443" customFormat="1" ht="14.1" customHeight="1">
      <c r="A22" s="502">
        <f t="shared" si="0"/>
        <v>14</v>
      </c>
      <c r="B22" s="502">
        <f t="shared" si="1"/>
        <v>0</v>
      </c>
      <c r="C22" s="448"/>
      <c r="D22" s="446"/>
      <c r="E22" s="446"/>
      <c r="F22" s="446"/>
      <c r="G22" s="448"/>
      <c r="H22" s="455">
        <v>0</v>
      </c>
      <c r="I22" s="452">
        <v>0</v>
      </c>
      <c r="J22" s="446"/>
      <c r="K22" s="492"/>
      <c r="M22" s="443" t="str">
        <f>_xlfn.IFNA(VLOOKUP(G22,Checks!$L$4:$L$15,1,FALSE),IF(G22="","",1))</f>
        <v/>
      </c>
    </row>
    <row r="23" spans="1:13" s="443" customFormat="1" ht="14.1" customHeight="1">
      <c r="A23" s="502">
        <f t="shared" si="0"/>
        <v>15</v>
      </c>
      <c r="B23" s="502">
        <f t="shared" si="1"/>
        <v>0</v>
      </c>
      <c r="C23" s="448"/>
      <c r="D23" s="446"/>
      <c r="E23" s="446"/>
      <c r="F23" s="446"/>
      <c r="G23" s="448"/>
      <c r="H23" s="455">
        <v>0</v>
      </c>
      <c r="I23" s="452">
        <v>0</v>
      </c>
      <c r="J23" s="446"/>
      <c r="K23" s="492"/>
      <c r="M23" s="443" t="str">
        <f>_xlfn.IFNA(VLOOKUP(G23,Checks!$L$4:$L$15,1,FALSE),IF(G23="","",1))</f>
        <v/>
      </c>
    </row>
    <row r="24" spans="1:13" s="443" customFormat="1" ht="14.1" customHeight="1">
      <c r="A24" s="502">
        <f t="shared" si="0"/>
        <v>16</v>
      </c>
      <c r="B24" s="502">
        <f t="shared" si="1"/>
        <v>0</v>
      </c>
      <c r="C24" s="448"/>
      <c r="D24" s="446"/>
      <c r="E24" s="446"/>
      <c r="F24" s="446"/>
      <c r="G24" s="448"/>
      <c r="H24" s="455">
        <v>0</v>
      </c>
      <c r="I24" s="452">
        <v>0</v>
      </c>
      <c r="J24" s="446"/>
      <c r="K24" s="492"/>
      <c r="M24" s="443" t="str">
        <f>_xlfn.IFNA(VLOOKUP(G24,Checks!$L$4:$L$15,1,FALSE),IF(G24="","",1))</f>
        <v/>
      </c>
    </row>
    <row r="25" spans="1:13" s="443" customFormat="1" ht="14.1" customHeight="1">
      <c r="A25" s="502">
        <f t="shared" si="0"/>
        <v>17</v>
      </c>
      <c r="B25" s="502">
        <f t="shared" si="1"/>
        <v>0</v>
      </c>
      <c r="C25" s="448"/>
      <c r="D25" s="446"/>
      <c r="E25" s="446"/>
      <c r="F25" s="446"/>
      <c r="G25" s="448"/>
      <c r="H25" s="455">
        <v>0</v>
      </c>
      <c r="I25" s="452">
        <v>0</v>
      </c>
      <c r="J25" s="446"/>
      <c r="K25" s="492"/>
      <c r="M25" s="443" t="str">
        <f>_xlfn.IFNA(VLOOKUP(G25,Checks!$L$4:$L$15,1,FALSE),IF(G25="","",1))</f>
        <v/>
      </c>
    </row>
    <row r="26" spans="1:13" s="443" customFormat="1" ht="14.1" customHeight="1">
      <c r="A26" s="502">
        <f t="shared" si="0"/>
        <v>18</v>
      </c>
      <c r="B26" s="502">
        <f t="shared" si="1"/>
        <v>0</v>
      </c>
      <c r="C26" s="448"/>
      <c r="D26" s="446"/>
      <c r="E26" s="446"/>
      <c r="F26" s="446"/>
      <c r="G26" s="448"/>
      <c r="H26" s="455">
        <v>0</v>
      </c>
      <c r="I26" s="452">
        <v>0</v>
      </c>
      <c r="J26" s="446"/>
      <c r="K26" s="492"/>
      <c r="M26" s="443" t="str">
        <f>_xlfn.IFNA(VLOOKUP(G26,Checks!$L$4:$L$15,1,FALSE),IF(G26="","",1))</f>
        <v/>
      </c>
    </row>
    <row r="27" spans="1:13" s="443" customFormat="1" ht="14.1" customHeight="1">
      <c r="A27" s="502">
        <f t="shared" si="0"/>
        <v>19</v>
      </c>
      <c r="B27" s="502">
        <f t="shared" si="1"/>
        <v>0</v>
      </c>
      <c r="C27" s="448"/>
      <c r="D27" s="446"/>
      <c r="E27" s="446"/>
      <c r="F27" s="446"/>
      <c r="G27" s="448"/>
      <c r="H27" s="455">
        <v>0</v>
      </c>
      <c r="I27" s="452">
        <v>0</v>
      </c>
      <c r="J27" s="446"/>
      <c r="K27" s="492"/>
      <c r="M27" s="443" t="str">
        <f>_xlfn.IFNA(VLOOKUP(G27,Checks!$L$4:$L$15,1,FALSE),IF(G27="","",1))</f>
        <v/>
      </c>
    </row>
    <row r="28" spans="1:13" s="443" customFormat="1" ht="14.1" customHeight="1">
      <c r="A28" s="502">
        <f t="shared" si="0"/>
        <v>20</v>
      </c>
      <c r="B28" s="502">
        <f t="shared" si="1"/>
        <v>0</v>
      </c>
      <c r="C28" s="448"/>
      <c r="D28" s="446"/>
      <c r="E28" s="446"/>
      <c r="F28" s="446"/>
      <c r="G28" s="448"/>
      <c r="H28" s="455">
        <v>0</v>
      </c>
      <c r="I28" s="452">
        <v>0</v>
      </c>
      <c r="J28" s="446"/>
      <c r="K28" s="492"/>
      <c r="M28" s="443" t="str">
        <f>_xlfn.IFNA(VLOOKUP(G28,Checks!$L$4:$L$15,1,FALSE),IF(G28="","",1))</f>
        <v/>
      </c>
    </row>
    <row r="29" spans="1:13" s="443" customFormat="1" ht="14.1" customHeight="1">
      <c r="A29" s="502">
        <f t="shared" si="0"/>
        <v>21</v>
      </c>
      <c r="B29" s="502">
        <f t="shared" si="1"/>
        <v>0</v>
      </c>
      <c r="C29" s="448"/>
      <c r="D29" s="446"/>
      <c r="E29" s="446"/>
      <c r="F29" s="446"/>
      <c r="G29" s="448"/>
      <c r="H29" s="455">
        <v>0</v>
      </c>
      <c r="I29" s="452">
        <v>0</v>
      </c>
      <c r="J29" s="446"/>
      <c r="K29" s="492"/>
      <c r="M29" s="443" t="str">
        <f>_xlfn.IFNA(VLOOKUP(G29,Checks!$L$4:$L$15,1,FALSE),IF(G29="","",1))</f>
        <v/>
      </c>
    </row>
    <row r="30" spans="1:13" s="443" customFormat="1" ht="14.1" customHeight="1">
      <c r="A30" s="502">
        <f t="shared" si="0"/>
        <v>22</v>
      </c>
      <c r="B30" s="502">
        <f t="shared" si="1"/>
        <v>0</v>
      </c>
      <c r="C30" s="448"/>
      <c r="D30" s="446"/>
      <c r="E30" s="446"/>
      <c r="F30" s="446"/>
      <c r="G30" s="448"/>
      <c r="H30" s="455">
        <v>0</v>
      </c>
      <c r="I30" s="452">
        <v>0</v>
      </c>
      <c r="J30" s="446"/>
      <c r="K30" s="492"/>
      <c r="M30" s="443" t="str">
        <f>_xlfn.IFNA(VLOOKUP(G30,Checks!$L$4:$L$15,1,FALSE),IF(G30="","",1))</f>
        <v/>
      </c>
    </row>
    <row r="31" spans="1:13" s="443" customFormat="1" ht="14.1" customHeight="1">
      <c r="A31" s="502">
        <f t="shared" si="0"/>
        <v>23</v>
      </c>
      <c r="B31" s="502">
        <f t="shared" si="1"/>
        <v>0</v>
      </c>
      <c r="C31" s="448"/>
      <c r="D31" s="446"/>
      <c r="E31" s="446"/>
      <c r="F31" s="446"/>
      <c r="G31" s="448"/>
      <c r="H31" s="455">
        <v>0</v>
      </c>
      <c r="I31" s="452">
        <v>0</v>
      </c>
      <c r="J31" s="446"/>
      <c r="K31" s="492"/>
      <c r="M31" s="443" t="str">
        <f>_xlfn.IFNA(VLOOKUP(G31,Checks!$L$4:$L$15,1,FALSE),IF(G31="","",1))</f>
        <v/>
      </c>
    </row>
    <row r="32" spans="1:13" s="443" customFormat="1" ht="14.1" customHeight="1">
      <c r="A32" s="502">
        <f t="shared" si="0"/>
        <v>24</v>
      </c>
      <c r="B32" s="502">
        <f t="shared" si="1"/>
        <v>0</v>
      </c>
      <c r="C32" s="448"/>
      <c r="D32" s="446"/>
      <c r="E32" s="446"/>
      <c r="F32" s="446"/>
      <c r="G32" s="448"/>
      <c r="H32" s="455">
        <v>0</v>
      </c>
      <c r="I32" s="452">
        <v>0</v>
      </c>
      <c r="J32" s="446"/>
      <c r="K32" s="492"/>
      <c r="M32" s="443" t="str">
        <f>_xlfn.IFNA(VLOOKUP(G32,Checks!$L$4:$L$15,1,FALSE),IF(G32="","",1))</f>
        <v/>
      </c>
    </row>
    <row r="33" spans="1:13" s="443" customFormat="1" ht="14.1" customHeight="1">
      <c r="A33" s="502">
        <f t="shared" si="0"/>
        <v>25</v>
      </c>
      <c r="B33" s="502">
        <f t="shared" si="1"/>
        <v>0</v>
      </c>
      <c r="C33" s="448"/>
      <c r="D33" s="446"/>
      <c r="E33" s="446"/>
      <c r="F33" s="446"/>
      <c r="G33" s="448"/>
      <c r="H33" s="455">
        <v>0</v>
      </c>
      <c r="I33" s="452">
        <v>0</v>
      </c>
      <c r="J33" s="446"/>
      <c r="K33" s="492"/>
      <c r="M33" s="443" t="str">
        <f>_xlfn.IFNA(VLOOKUP(G33,Checks!$L$4:$L$15,1,FALSE),IF(G33="","",1))</f>
        <v/>
      </c>
    </row>
    <row r="34" spans="1:13" s="443" customFormat="1" ht="14.1" customHeight="1">
      <c r="A34" s="502">
        <f t="shared" si="0"/>
        <v>26</v>
      </c>
      <c r="B34" s="502">
        <f t="shared" si="1"/>
        <v>0</v>
      </c>
      <c r="C34" s="448"/>
      <c r="D34" s="446"/>
      <c r="E34" s="446"/>
      <c r="F34" s="446"/>
      <c r="G34" s="448"/>
      <c r="H34" s="455">
        <v>0</v>
      </c>
      <c r="I34" s="452">
        <v>0</v>
      </c>
      <c r="J34" s="446"/>
      <c r="K34" s="492"/>
      <c r="M34" s="443" t="str">
        <f>_xlfn.IFNA(VLOOKUP(G34,Checks!$L$4:$L$15,1,FALSE),IF(G34="","",1))</f>
        <v/>
      </c>
    </row>
    <row r="35" spans="1:13" s="443" customFormat="1" ht="14.1" customHeight="1">
      <c r="A35" s="502">
        <f t="shared" si="0"/>
        <v>27</v>
      </c>
      <c r="B35" s="502">
        <f t="shared" si="1"/>
        <v>0</v>
      </c>
      <c r="C35" s="448"/>
      <c r="D35" s="446"/>
      <c r="E35" s="446"/>
      <c r="F35" s="446"/>
      <c r="G35" s="448"/>
      <c r="H35" s="455">
        <v>0</v>
      </c>
      <c r="I35" s="452">
        <v>0</v>
      </c>
      <c r="J35" s="446"/>
      <c r="K35" s="492"/>
      <c r="M35" s="443" t="str">
        <f>_xlfn.IFNA(VLOOKUP(G35,Checks!$L$4:$L$15,1,FALSE),IF(G35="","",1))</f>
        <v/>
      </c>
    </row>
    <row r="36" spans="1:13" s="443" customFormat="1" ht="14.1" customHeight="1">
      <c r="A36" s="502">
        <f t="shared" si="0"/>
        <v>28</v>
      </c>
      <c r="B36" s="502">
        <f t="shared" si="1"/>
        <v>0</v>
      </c>
      <c r="C36" s="448"/>
      <c r="D36" s="446"/>
      <c r="E36" s="446"/>
      <c r="F36" s="446"/>
      <c r="G36" s="448"/>
      <c r="H36" s="455">
        <v>0</v>
      </c>
      <c r="I36" s="452">
        <v>0</v>
      </c>
      <c r="J36" s="446"/>
      <c r="K36" s="492"/>
      <c r="M36" s="443" t="str">
        <f>_xlfn.IFNA(VLOOKUP(G36,Checks!$L$4:$L$15,1,FALSE),IF(G36="","",1))</f>
        <v/>
      </c>
    </row>
    <row r="37" spans="1:13" s="443" customFormat="1" ht="14.1" customHeight="1">
      <c r="A37" s="502">
        <f t="shared" si="0"/>
        <v>29</v>
      </c>
      <c r="B37" s="502">
        <f t="shared" si="1"/>
        <v>0</v>
      </c>
      <c r="C37" s="448"/>
      <c r="D37" s="446"/>
      <c r="E37" s="446"/>
      <c r="F37" s="446"/>
      <c r="G37" s="448"/>
      <c r="H37" s="455">
        <v>0</v>
      </c>
      <c r="I37" s="452">
        <v>0</v>
      </c>
      <c r="J37" s="446"/>
      <c r="K37" s="492"/>
      <c r="M37" s="443" t="str">
        <f>_xlfn.IFNA(VLOOKUP(G37,Checks!$L$4:$L$15,1,FALSE),IF(G37="","",1))</f>
        <v/>
      </c>
    </row>
    <row r="38" spans="1:13" s="443" customFormat="1" ht="14.1" customHeight="1">
      <c r="A38" s="502">
        <f t="shared" si="0"/>
        <v>30</v>
      </c>
      <c r="B38" s="502">
        <f t="shared" si="1"/>
        <v>0</v>
      </c>
      <c r="C38" s="448"/>
      <c r="D38" s="446"/>
      <c r="E38" s="446"/>
      <c r="F38" s="446"/>
      <c r="G38" s="448"/>
      <c r="H38" s="455">
        <v>0</v>
      </c>
      <c r="I38" s="452">
        <v>0</v>
      </c>
      <c r="J38" s="446"/>
      <c r="K38" s="492"/>
      <c r="M38" s="443" t="str">
        <f>_xlfn.IFNA(VLOOKUP(G38,Checks!$L$4:$L$15,1,FALSE),IF(G38="","",1))</f>
        <v/>
      </c>
    </row>
    <row r="39" spans="1:13" s="443" customFormat="1" ht="14.1" customHeight="1">
      <c r="A39" s="502">
        <f t="shared" si="0"/>
        <v>31</v>
      </c>
      <c r="B39" s="502">
        <f t="shared" si="1"/>
        <v>0</v>
      </c>
      <c r="C39" s="448"/>
      <c r="D39" s="446"/>
      <c r="E39" s="446"/>
      <c r="F39" s="446"/>
      <c r="G39" s="448"/>
      <c r="H39" s="455">
        <v>0</v>
      </c>
      <c r="I39" s="452">
        <v>0</v>
      </c>
      <c r="J39" s="446"/>
      <c r="K39" s="492"/>
      <c r="M39" s="443" t="str">
        <f>_xlfn.IFNA(VLOOKUP(G39,Checks!$L$4:$L$15,1,FALSE),IF(G39="","",1))</f>
        <v/>
      </c>
    </row>
    <row r="40" spans="1:13" s="443" customFormat="1" ht="14.1" customHeight="1">
      <c r="A40" s="502">
        <f t="shared" si="0"/>
        <v>32</v>
      </c>
      <c r="B40" s="502">
        <f t="shared" si="1"/>
        <v>0</v>
      </c>
      <c r="C40" s="448"/>
      <c r="D40" s="446"/>
      <c r="E40" s="446"/>
      <c r="F40" s="446"/>
      <c r="G40" s="448"/>
      <c r="H40" s="455">
        <v>0</v>
      </c>
      <c r="I40" s="452">
        <v>0</v>
      </c>
      <c r="J40" s="446"/>
      <c r="K40" s="492"/>
      <c r="M40" s="443" t="str">
        <f>_xlfn.IFNA(VLOOKUP(G40,Checks!$L$4:$L$15,1,FALSE),IF(G40="","",1))</f>
        <v/>
      </c>
    </row>
    <row r="41" spans="1:13" s="443" customFormat="1" ht="14.1" customHeight="1">
      <c r="A41" s="502">
        <f t="shared" si="0"/>
        <v>33</v>
      </c>
      <c r="B41" s="502">
        <f t="shared" si="1"/>
        <v>0</v>
      </c>
      <c r="C41" s="448"/>
      <c r="D41" s="446"/>
      <c r="E41" s="446"/>
      <c r="F41" s="446"/>
      <c r="G41" s="448"/>
      <c r="H41" s="455">
        <v>0</v>
      </c>
      <c r="I41" s="452">
        <v>0</v>
      </c>
      <c r="J41" s="446"/>
      <c r="K41" s="492"/>
      <c r="M41" s="443" t="str">
        <f>_xlfn.IFNA(VLOOKUP(G41,Checks!$L$4:$L$15,1,FALSE),IF(G41="","",1))</f>
        <v/>
      </c>
    </row>
    <row r="42" spans="1:13" s="443" customFormat="1" ht="14.1" customHeight="1">
      <c r="A42" s="502">
        <f t="shared" si="0"/>
        <v>34</v>
      </c>
      <c r="B42" s="502">
        <f t="shared" si="1"/>
        <v>0</v>
      </c>
      <c r="C42" s="448"/>
      <c r="D42" s="446"/>
      <c r="E42" s="446"/>
      <c r="F42" s="446"/>
      <c r="G42" s="448"/>
      <c r="H42" s="455">
        <v>0</v>
      </c>
      <c r="I42" s="452">
        <v>0</v>
      </c>
      <c r="J42" s="446"/>
      <c r="K42" s="492"/>
      <c r="M42" s="443" t="str">
        <f>_xlfn.IFNA(VLOOKUP(G42,Checks!$L$4:$L$15,1,FALSE),IF(G42="","",1))</f>
        <v/>
      </c>
    </row>
    <row r="43" spans="1:13" s="443" customFormat="1" ht="14.1" customHeight="1">
      <c r="A43" s="502">
        <f t="shared" si="0"/>
        <v>35</v>
      </c>
      <c r="B43" s="502">
        <f t="shared" si="1"/>
        <v>0</v>
      </c>
      <c r="C43" s="448"/>
      <c r="D43" s="446"/>
      <c r="E43" s="446"/>
      <c r="F43" s="446"/>
      <c r="G43" s="448"/>
      <c r="H43" s="455">
        <v>0</v>
      </c>
      <c r="I43" s="452">
        <v>0</v>
      </c>
      <c r="J43" s="446"/>
      <c r="K43" s="492"/>
      <c r="M43" s="443" t="str">
        <f>_xlfn.IFNA(VLOOKUP(G43,Checks!$L$4:$L$15,1,FALSE),IF(G43="","",1))</f>
        <v/>
      </c>
    </row>
    <row r="44" spans="1:13" s="443" customFormat="1" ht="14.1" customHeight="1">
      <c r="A44" s="502">
        <f t="shared" si="0"/>
        <v>36</v>
      </c>
      <c r="B44" s="502">
        <f t="shared" si="1"/>
        <v>0</v>
      </c>
      <c r="C44" s="448"/>
      <c r="D44" s="446"/>
      <c r="E44" s="446"/>
      <c r="F44" s="446"/>
      <c r="G44" s="448"/>
      <c r="H44" s="455">
        <v>0</v>
      </c>
      <c r="I44" s="452">
        <v>0</v>
      </c>
      <c r="J44" s="446"/>
      <c r="K44" s="492"/>
      <c r="M44" s="443" t="str">
        <f>_xlfn.IFNA(VLOOKUP(G44,Checks!$L$4:$L$15,1,FALSE),IF(G44="","",1))</f>
        <v/>
      </c>
    </row>
    <row r="45" spans="1:13" s="443" customFormat="1" ht="14.1" customHeight="1">
      <c r="A45" s="502">
        <f t="shared" si="0"/>
        <v>37</v>
      </c>
      <c r="B45" s="502">
        <f t="shared" si="1"/>
        <v>0</v>
      </c>
      <c r="C45" s="448"/>
      <c r="D45" s="446"/>
      <c r="E45" s="446"/>
      <c r="F45" s="446"/>
      <c r="G45" s="448"/>
      <c r="H45" s="455">
        <v>0</v>
      </c>
      <c r="I45" s="452">
        <v>0</v>
      </c>
      <c r="J45" s="446"/>
      <c r="K45" s="492"/>
      <c r="M45" s="443" t="str">
        <f>_xlfn.IFNA(VLOOKUP(G45,Checks!$L$4:$L$15,1,FALSE),IF(G45="","",1))</f>
        <v/>
      </c>
    </row>
    <row r="46" spans="1:13" s="443" customFormat="1" ht="14.1" customHeight="1">
      <c r="A46" s="502">
        <f t="shared" si="0"/>
        <v>38</v>
      </c>
      <c r="B46" s="502">
        <f t="shared" si="1"/>
        <v>0</v>
      </c>
      <c r="C46" s="448"/>
      <c r="D46" s="446"/>
      <c r="E46" s="446"/>
      <c r="F46" s="446"/>
      <c r="G46" s="448"/>
      <c r="H46" s="455">
        <v>0</v>
      </c>
      <c r="I46" s="452">
        <v>0</v>
      </c>
      <c r="J46" s="446"/>
      <c r="K46" s="492"/>
      <c r="M46" s="443" t="str">
        <f>_xlfn.IFNA(VLOOKUP(G46,Checks!$L$4:$L$15,1,FALSE),IF(G46="","",1))</f>
        <v/>
      </c>
    </row>
    <row r="47" spans="1:13" s="443" customFormat="1" ht="14.1" customHeight="1">
      <c r="A47" s="502">
        <f t="shared" si="0"/>
        <v>39</v>
      </c>
      <c r="B47" s="502">
        <f t="shared" si="1"/>
        <v>0</v>
      </c>
      <c r="C47" s="448"/>
      <c r="D47" s="446"/>
      <c r="E47" s="446"/>
      <c r="F47" s="446"/>
      <c r="G47" s="448"/>
      <c r="H47" s="455">
        <v>0</v>
      </c>
      <c r="I47" s="452">
        <v>0</v>
      </c>
      <c r="J47" s="446"/>
      <c r="K47" s="492"/>
      <c r="M47" s="443" t="str">
        <f>_xlfn.IFNA(VLOOKUP(G47,Checks!$L$4:$L$15,1,FALSE),IF(G47="","",1))</f>
        <v/>
      </c>
    </row>
    <row r="48" spans="1:13" s="443" customFormat="1" ht="14.1" customHeight="1">
      <c r="A48" s="502">
        <f t="shared" si="0"/>
        <v>40</v>
      </c>
      <c r="B48" s="502">
        <f t="shared" si="1"/>
        <v>0</v>
      </c>
      <c r="C48" s="448"/>
      <c r="D48" s="446"/>
      <c r="E48" s="446"/>
      <c r="F48" s="446"/>
      <c r="G48" s="448"/>
      <c r="H48" s="455">
        <v>0</v>
      </c>
      <c r="I48" s="452">
        <v>0</v>
      </c>
      <c r="J48" s="446"/>
      <c r="K48" s="492"/>
      <c r="M48" s="443" t="str">
        <f>_xlfn.IFNA(VLOOKUP(G48,Checks!$L$4:$L$15,1,FALSE),IF(G48="","",1))</f>
        <v/>
      </c>
    </row>
    <row r="49" spans="1:13" s="443" customFormat="1" ht="14.1" customHeight="1">
      <c r="A49" s="502">
        <f t="shared" si="0"/>
        <v>41</v>
      </c>
      <c r="B49" s="502">
        <f t="shared" si="1"/>
        <v>0</v>
      </c>
      <c r="C49" s="448"/>
      <c r="D49" s="446"/>
      <c r="E49" s="446"/>
      <c r="F49" s="446"/>
      <c r="G49" s="448"/>
      <c r="H49" s="455">
        <v>0</v>
      </c>
      <c r="I49" s="452">
        <v>0</v>
      </c>
      <c r="J49" s="446"/>
      <c r="K49" s="492"/>
      <c r="M49" s="443" t="str">
        <f>_xlfn.IFNA(VLOOKUP(G49,Checks!$L$4:$L$15,1,FALSE),IF(G49="","",1))</f>
        <v/>
      </c>
    </row>
    <row r="50" spans="1:13" s="443" customFormat="1" ht="14.1" customHeight="1">
      <c r="A50" s="502">
        <f t="shared" si="0"/>
        <v>42</v>
      </c>
      <c r="B50" s="502">
        <f t="shared" si="1"/>
        <v>0</v>
      </c>
      <c r="C50" s="448"/>
      <c r="D50" s="446"/>
      <c r="E50" s="446"/>
      <c r="F50" s="446"/>
      <c r="G50" s="448"/>
      <c r="H50" s="455">
        <v>0</v>
      </c>
      <c r="I50" s="452">
        <v>0</v>
      </c>
      <c r="J50" s="446"/>
      <c r="K50" s="492"/>
      <c r="M50" s="443" t="str">
        <f>_xlfn.IFNA(VLOOKUP(G50,Checks!$L$4:$L$15,1,FALSE),IF(G50="","",1))</f>
        <v/>
      </c>
    </row>
    <row r="51" spans="1:13" s="443" customFormat="1" ht="14.1" customHeight="1">
      <c r="A51" s="502">
        <f t="shared" si="0"/>
        <v>43</v>
      </c>
      <c r="B51" s="502">
        <f t="shared" si="1"/>
        <v>0</v>
      </c>
      <c r="C51" s="448"/>
      <c r="D51" s="446"/>
      <c r="E51" s="446"/>
      <c r="F51" s="446"/>
      <c r="G51" s="448"/>
      <c r="H51" s="455">
        <v>0</v>
      </c>
      <c r="I51" s="452">
        <v>0</v>
      </c>
      <c r="J51" s="446"/>
      <c r="K51" s="492"/>
      <c r="M51" s="443" t="str">
        <f>_xlfn.IFNA(VLOOKUP(G51,Checks!$L$4:$L$15,1,FALSE),IF(G51="","",1))</f>
        <v/>
      </c>
    </row>
    <row r="52" spans="1:13" s="443" customFormat="1" ht="14.1" customHeight="1">
      <c r="A52" s="502">
        <f t="shared" si="0"/>
        <v>44</v>
      </c>
      <c r="B52" s="502">
        <f t="shared" si="1"/>
        <v>0</v>
      </c>
      <c r="C52" s="448"/>
      <c r="D52" s="446"/>
      <c r="E52" s="446"/>
      <c r="F52" s="446"/>
      <c r="G52" s="448"/>
      <c r="H52" s="455">
        <v>0</v>
      </c>
      <c r="I52" s="452">
        <v>0</v>
      </c>
      <c r="J52" s="446"/>
      <c r="K52" s="492"/>
      <c r="M52" s="443" t="str">
        <f>_xlfn.IFNA(VLOOKUP(G52,Checks!$L$4:$L$15,1,FALSE),IF(G52="","",1))</f>
        <v/>
      </c>
    </row>
    <row r="53" spans="1:13" s="443" customFormat="1" ht="14.1" customHeight="1">
      <c r="A53" s="502">
        <f t="shared" si="0"/>
        <v>45</v>
      </c>
      <c r="B53" s="502">
        <f t="shared" si="1"/>
        <v>0</v>
      </c>
      <c r="C53" s="448"/>
      <c r="D53" s="446"/>
      <c r="E53" s="446"/>
      <c r="F53" s="446"/>
      <c r="G53" s="448"/>
      <c r="H53" s="455">
        <v>0</v>
      </c>
      <c r="I53" s="452">
        <v>0</v>
      </c>
      <c r="J53" s="446"/>
      <c r="K53" s="492"/>
      <c r="M53" s="443" t="str">
        <f>_xlfn.IFNA(VLOOKUP(G53,Checks!$L$4:$L$15,1,FALSE),IF(G53="","",1))</f>
        <v/>
      </c>
    </row>
    <row r="54" spans="1:13" s="443" customFormat="1" ht="14.1" customHeight="1">
      <c r="A54" s="502">
        <f t="shared" si="0"/>
        <v>46</v>
      </c>
      <c r="B54" s="502">
        <f t="shared" si="1"/>
        <v>0</v>
      </c>
      <c r="C54" s="448"/>
      <c r="D54" s="446"/>
      <c r="E54" s="446"/>
      <c r="F54" s="446"/>
      <c r="G54" s="448"/>
      <c r="H54" s="455">
        <v>0</v>
      </c>
      <c r="I54" s="452">
        <v>0</v>
      </c>
      <c r="J54" s="446"/>
      <c r="K54" s="492"/>
      <c r="M54" s="443" t="str">
        <f>_xlfn.IFNA(VLOOKUP(G54,Checks!$L$4:$L$15,1,FALSE),IF(G54="","",1))</f>
        <v/>
      </c>
    </row>
    <row r="55" spans="1:13" s="443" customFormat="1" ht="14.1" customHeight="1">
      <c r="A55" s="502">
        <f t="shared" si="0"/>
        <v>47</v>
      </c>
      <c r="B55" s="502">
        <f t="shared" si="1"/>
        <v>0</v>
      </c>
      <c r="C55" s="448"/>
      <c r="D55" s="446"/>
      <c r="E55" s="446"/>
      <c r="F55" s="446"/>
      <c r="G55" s="448"/>
      <c r="H55" s="455">
        <v>0</v>
      </c>
      <c r="I55" s="452">
        <v>0</v>
      </c>
      <c r="J55" s="446"/>
      <c r="K55" s="492"/>
      <c r="M55" s="443" t="str">
        <f>_xlfn.IFNA(VLOOKUP(G55,Checks!$L$4:$L$15,1,FALSE),IF(G55="","",1))</f>
        <v/>
      </c>
    </row>
    <row r="56" spans="1:13" s="443" customFormat="1" ht="14.1" customHeight="1">
      <c r="A56" s="502">
        <f t="shared" si="0"/>
        <v>48</v>
      </c>
      <c r="B56" s="502">
        <f t="shared" si="1"/>
        <v>0</v>
      </c>
      <c r="C56" s="448"/>
      <c r="D56" s="446"/>
      <c r="E56" s="446"/>
      <c r="F56" s="446"/>
      <c r="G56" s="448"/>
      <c r="H56" s="455">
        <v>0</v>
      </c>
      <c r="I56" s="452">
        <v>0</v>
      </c>
      <c r="J56" s="446"/>
      <c r="K56" s="492"/>
      <c r="M56" s="443" t="str">
        <f>_xlfn.IFNA(VLOOKUP(G56,Checks!$L$4:$L$15,1,FALSE),IF(G56="","",1))</f>
        <v/>
      </c>
    </row>
    <row r="57" spans="1:13" s="443" customFormat="1" ht="14.1" customHeight="1">
      <c r="A57" s="502">
        <f t="shared" si="0"/>
        <v>49</v>
      </c>
      <c r="B57" s="502">
        <f t="shared" si="1"/>
        <v>0</v>
      </c>
      <c r="C57" s="448"/>
      <c r="D57" s="446"/>
      <c r="E57" s="446"/>
      <c r="F57" s="446"/>
      <c r="G57" s="448"/>
      <c r="H57" s="455">
        <v>0</v>
      </c>
      <c r="I57" s="452">
        <v>0</v>
      </c>
      <c r="J57" s="446"/>
      <c r="K57" s="492"/>
      <c r="M57" s="443" t="str">
        <f>_xlfn.IFNA(VLOOKUP(G57,Checks!$L$4:$L$15,1,FALSE),IF(G57="","",1))</f>
        <v/>
      </c>
    </row>
    <row r="58" spans="1:13" s="443" customFormat="1" ht="14.1" customHeight="1">
      <c r="A58" s="502">
        <f t="shared" si="0"/>
        <v>50</v>
      </c>
      <c r="B58" s="502">
        <f t="shared" si="1"/>
        <v>0</v>
      </c>
      <c r="C58" s="448"/>
      <c r="D58" s="446"/>
      <c r="E58" s="446"/>
      <c r="F58" s="446"/>
      <c r="G58" s="448"/>
      <c r="H58" s="455">
        <v>0</v>
      </c>
      <c r="I58" s="452">
        <v>0</v>
      </c>
      <c r="J58" s="446"/>
      <c r="K58" s="492"/>
      <c r="M58" s="443" t="str">
        <f>_xlfn.IFNA(VLOOKUP(G58,Checks!$L$4:$L$15,1,FALSE),IF(G58="","",1))</f>
        <v/>
      </c>
    </row>
    <row r="59" spans="1:13" s="443" customFormat="1" ht="14.1" customHeight="1">
      <c r="A59" s="502">
        <f t="shared" si="0"/>
        <v>51</v>
      </c>
      <c r="B59" s="502">
        <f t="shared" si="1"/>
        <v>0</v>
      </c>
      <c r="C59" s="448"/>
      <c r="D59" s="446"/>
      <c r="E59" s="446"/>
      <c r="F59" s="446"/>
      <c r="G59" s="448"/>
      <c r="H59" s="455">
        <v>0</v>
      </c>
      <c r="I59" s="452">
        <v>0</v>
      </c>
      <c r="J59" s="446"/>
      <c r="K59" s="492"/>
      <c r="M59" s="443" t="str">
        <f>_xlfn.IFNA(VLOOKUP(G59,Checks!$L$4:$L$15,1,FALSE),IF(G59="","",1))</f>
        <v/>
      </c>
    </row>
    <row r="60" spans="1:13" s="443" customFormat="1" ht="14.1" customHeight="1">
      <c r="A60" s="502">
        <f t="shared" si="0"/>
        <v>52</v>
      </c>
      <c r="B60" s="502">
        <f t="shared" si="1"/>
        <v>0</v>
      </c>
      <c r="C60" s="448"/>
      <c r="D60" s="446"/>
      <c r="E60" s="446"/>
      <c r="F60" s="446"/>
      <c r="G60" s="448"/>
      <c r="H60" s="455">
        <v>0</v>
      </c>
      <c r="I60" s="452">
        <v>0</v>
      </c>
      <c r="J60" s="446"/>
      <c r="K60" s="492"/>
      <c r="M60" s="443" t="str">
        <f>_xlfn.IFNA(VLOOKUP(G60,Checks!$L$4:$L$15,1,FALSE),IF(G60="","",1))</f>
        <v/>
      </c>
    </row>
    <row r="61" spans="1:13" s="443" customFormat="1" ht="14.1" customHeight="1">
      <c r="A61" s="502">
        <f t="shared" si="0"/>
        <v>53</v>
      </c>
      <c r="B61" s="502">
        <f t="shared" si="1"/>
        <v>0</v>
      </c>
      <c r="C61" s="448"/>
      <c r="D61" s="446"/>
      <c r="E61" s="446"/>
      <c r="F61" s="446"/>
      <c r="G61" s="448"/>
      <c r="H61" s="455">
        <v>0</v>
      </c>
      <c r="I61" s="452">
        <v>0</v>
      </c>
      <c r="J61" s="446"/>
      <c r="K61" s="492"/>
      <c r="M61" s="443" t="str">
        <f>_xlfn.IFNA(VLOOKUP(G61,Checks!$L$4:$L$15,1,FALSE),IF(G61="","",1))</f>
        <v/>
      </c>
    </row>
    <row r="62" spans="1:13" s="443" customFormat="1" ht="14.1" customHeight="1">
      <c r="A62" s="502">
        <f t="shared" si="0"/>
        <v>54</v>
      </c>
      <c r="B62" s="502">
        <f t="shared" si="1"/>
        <v>0</v>
      </c>
      <c r="C62" s="448"/>
      <c r="D62" s="446"/>
      <c r="E62" s="446"/>
      <c r="F62" s="446"/>
      <c r="G62" s="448"/>
      <c r="H62" s="455">
        <v>0</v>
      </c>
      <c r="I62" s="452">
        <v>0</v>
      </c>
      <c r="J62" s="446"/>
      <c r="K62" s="492"/>
      <c r="M62" s="443" t="str">
        <f>_xlfn.IFNA(VLOOKUP(G62,Checks!$L$4:$L$15,1,FALSE),IF(G62="","",1))</f>
        <v/>
      </c>
    </row>
    <row r="63" spans="1:13" s="443" customFormat="1" ht="14.1" customHeight="1">
      <c r="A63" s="502">
        <f t="shared" si="0"/>
        <v>55</v>
      </c>
      <c r="B63" s="502">
        <f t="shared" si="1"/>
        <v>0</v>
      </c>
      <c r="C63" s="448"/>
      <c r="D63" s="446"/>
      <c r="E63" s="446"/>
      <c r="F63" s="446"/>
      <c r="G63" s="448"/>
      <c r="H63" s="455">
        <v>0</v>
      </c>
      <c r="I63" s="452">
        <v>0</v>
      </c>
      <c r="J63" s="446"/>
      <c r="K63" s="492"/>
      <c r="M63" s="443" t="str">
        <f>_xlfn.IFNA(VLOOKUP(G63,Checks!$L$4:$L$15,1,FALSE),IF(G63="","",1))</f>
        <v/>
      </c>
    </row>
    <row r="64" spans="1:13" s="443" customFormat="1" ht="14.1" customHeight="1">
      <c r="A64" s="502">
        <f t="shared" si="0"/>
        <v>56</v>
      </c>
      <c r="B64" s="502">
        <f t="shared" si="1"/>
        <v>0</v>
      </c>
      <c r="C64" s="448"/>
      <c r="D64" s="446"/>
      <c r="E64" s="446"/>
      <c r="F64" s="446"/>
      <c r="G64" s="448"/>
      <c r="H64" s="455">
        <v>0</v>
      </c>
      <c r="I64" s="452">
        <v>0</v>
      </c>
      <c r="J64" s="446"/>
      <c r="K64" s="492"/>
      <c r="M64" s="443" t="str">
        <f>_xlfn.IFNA(VLOOKUP(G64,Checks!$L$4:$L$15,1,FALSE),IF(G64="","",1))</f>
        <v/>
      </c>
    </row>
    <row r="65" spans="1:13" s="443" customFormat="1" ht="14.1" customHeight="1">
      <c r="A65" s="502">
        <f t="shared" si="0"/>
        <v>57</v>
      </c>
      <c r="B65" s="502">
        <f t="shared" si="1"/>
        <v>0</v>
      </c>
      <c r="C65" s="448"/>
      <c r="D65" s="446"/>
      <c r="E65" s="446"/>
      <c r="F65" s="446"/>
      <c r="G65" s="448"/>
      <c r="H65" s="455">
        <v>0</v>
      </c>
      <c r="I65" s="452">
        <v>0</v>
      </c>
      <c r="J65" s="446"/>
      <c r="K65" s="492"/>
      <c r="M65" s="443" t="str">
        <f>_xlfn.IFNA(VLOOKUP(G65,Checks!$L$4:$L$15,1,FALSE),IF(G65="","",1))</f>
        <v/>
      </c>
    </row>
    <row r="66" spans="1:13" s="443" customFormat="1" ht="14.1" customHeight="1">
      <c r="A66" s="502">
        <f t="shared" si="0"/>
        <v>58</v>
      </c>
      <c r="B66" s="502">
        <f t="shared" si="1"/>
        <v>0</v>
      </c>
      <c r="C66" s="448"/>
      <c r="D66" s="446"/>
      <c r="E66" s="446"/>
      <c r="F66" s="446"/>
      <c r="G66" s="448"/>
      <c r="H66" s="455">
        <v>0</v>
      </c>
      <c r="I66" s="452">
        <v>0</v>
      </c>
      <c r="J66" s="446"/>
      <c r="K66" s="492"/>
      <c r="M66" s="443" t="str">
        <f>_xlfn.IFNA(VLOOKUP(G66,Checks!$L$4:$L$15,1,FALSE),IF(G66="","",1))</f>
        <v/>
      </c>
    </row>
    <row r="67" spans="1:13" s="443" customFormat="1" ht="14.1" customHeight="1">
      <c r="A67" s="502">
        <f t="shared" si="0"/>
        <v>59</v>
      </c>
      <c r="B67" s="502">
        <f t="shared" si="1"/>
        <v>0</v>
      </c>
      <c r="C67" s="448"/>
      <c r="D67" s="446"/>
      <c r="E67" s="446"/>
      <c r="F67" s="446"/>
      <c r="G67" s="448"/>
      <c r="H67" s="455">
        <v>0</v>
      </c>
      <c r="I67" s="452">
        <v>0</v>
      </c>
      <c r="J67" s="446"/>
      <c r="K67" s="492"/>
      <c r="M67" s="443" t="str">
        <f>_xlfn.IFNA(VLOOKUP(G67,Checks!$L$4:$L$15,1,FALSE),IF(G67="","",1))</f>
        <v/>
      </c>
    </row>
    <row r="68" spans="1:13" s="443" customFormat="1" ht="14.1" customHeight="1">
      <c r="A68" s="502">
        <f t="shared" si="0"/>
        <v>60</v>
      </c>
      <c r="B68" s="502">
        <f t="shared" si="1"/>
        <v>0</v>
      </c>
      <c r="C68" s="448"/>
      <c r="D68" s="446"/>
      <c r="E68" s="446"/>
      <c r="F68" s="446"/>
      <c r="G68" s="448"/>
      <c r="H68" s="455">
        <v>0</v>
      </c>
      <c r="I68" s="452">
        <v>0</v>
      </c>
      <c r="J68" s="446"/>
      <c r="K68" s="492"/>
      <c r="M68" s="443" t="str">
        <f>_xlfn.IFNA(VLOOKUP(G68,Checks!$L$4:$L$15,1,FALSE),IF(G68="","",1))</f>
        <v/>
      </c>
    </row>
    <row r="69" spans="1:13" s="443" customFormat="1" ht="14.1" customHeight="1">
      <c r="A69" s="502">
        <f t="shared" si="0"/>
        <v>61</v>
      </c>
      <c r="B69" s="502">
        <f t="shared" si="1"/>
        <v>0</v>
      </c>
      <c r="C69" s="448"/>
      <c r="D69" s="446"/>
      <c r="E69" s="446"/>
      <c r="F69" s="446"/>
      <c r="G69" s="448"/>
      <c r="H69" s="455">
        <v>0</v>
      </c>
      <c r="I69" s="452">
        <v>0</v>
      </c>
      <c r="J69" s="446"/>
      <c r="K69" s="492"/>
      <c r="M69" s="443" t="str">
        <f>_xlfn.IFNA(VLOOKUP(G69,Checks!$L$4:$L$15,1,FALSE),IF(G69="","",1))</f>
        <v/>
      </c>
    </row>
    <row r="70" spans="1:13" s="443" customFormat="1" ht="14.1" customHeight="1">
      <c r="A70" s="502">
        <f t="shared" si="0"/>
        <v>62</v>
      </c>
      <c r="B70" s="502">
        <f t="shared" si="1"/>
        <v>0</v>
      </c>
      <c r="C70" s="448"/>
      <c r="D70" s="446"/>
      <c r="E70" s="446"/>
      <c r="F70" s="446"/>
      <c r="G70" s="448"/>
      <c r="H70" s="455">
        <v>0</v>
      </c>
      <c r="I70" s="452">
        <v>0</v>
      </c>
      <c r="J70" s="446"/>
      <c r="K70" s="492"/>
      <c r="M70" s="443" t="str">
        <f>_xlfn.IFNA(VLOOKUP(G70,Checks!$L$4:$L$15,1,FALSE),IF(G70="","",1))</f>
        <v/>
      </c>
    </row>
    <row r="71" spans="1:13" s="443" customFormat="1" ht="14.1" customHeight="1">
      <c r="A71" s="502">
        <f t="shared" si="0"/>
        <v>63</v>
      </c>
      <c r="B71" s="502">
        <f t="shared" si="1"/>
        <v>0</v>
      </c>
      <c r="C71" s="448"/>
      <c r="D71" s="446"/>
      <c r="E71" s="446"/>
      <c r="F71" s="446"/>
      <c r="G71" s="448"/>
      <c r="H71" s="455">
        <v>0</v>
      </c>
      <c r="I71" s="452">
        <v>0</v>
      </c>
      <c r="J71" s="446"/>
      <c r="K71" s="492"/>
      <c r="M71" s="443" t="str">
        <f>_xlfn.IFNA(VLOOKUP(G71,Checks!$L$4:$L$15,1,FALSE),IF(G71="","",1))</f>
        <v/>
      </c>
    </row>
    <row r="72" spans="1:13" s="443" customFormat="1" ht="14.1" customHeight="1">
      <c r="A72" s="502">
        <f t="shared" si="0"/>
        <v>64</v>
      </c>
      <c r="B72" s="502">
        <f t="shared" si="1"/>
        <v>0</v>
      </c>
      <c r="C72" s="448"/>
      <c r="D72" s="446"/>
      <c r="E72" s="446"/>
      <c r="F72" s="446"/>
      <c r="G72" s="448"/>
      <c r="H72" s="455">
        <v>0</v>
      </c>
      <c r="I72" s="452">
        <v>0</v>
      </c>
      <c r="J72" s="446"/>
      <c r="K72" s="492"/>
      <c r="M72" s="443" t="str">
        <f>_xlfn.IFNA(VLOOKUP(G72,Checks!$L$4:$L$15,1,FALSE),IF(G72="","",1))</f>
        <v/>
      </c>
    </row>
    <row r="73" spans="1:13" s="443" customFormat="1" ht="14.1" customHeight="1">
      <c r="A73" s="502">
        <f t="shared" si="0"/>
        <v>65</v>
      </c>
      <c r="B73" s="502">
        <f t="shared" si="1"/>
        <v>0</v>
      </c>
      <c r="C73" s="448"/>
      <c r="D73" s="446"/>
      <c r="E73" s="446"/>
      <c r="F73" s="446"/>
      <c r="G73" s="448"/>
      <c r="H73" s="455">
        <v>0</v>
      </c>
      <c r="I73" s="452">
        <v>0</v>
      </c>
      <c r="J73" s="446"/>
      <c r="K73" s="492"/>
      <c r="M73" s="443" t="str">
        <f>_xlfn.IFNA(VLOOKUP(G73,Checks!$L$4:$L$15,1,FALSE),IF(G73="","",1))</f>
        <v/>
      </c>
    </row>
    <row r="74" spans="1:13" s="443" customFormat="1" ht="14.1" customHeight="1">
      <c r="A74" s="502">
        <f t="shared" si="0"/>
        <v>66</v>
      </c>
      <c r="B74" s="502">
        <f t="shared" si="1"/>
        <v>0</v>
      </c>
      <c r="C74" s="448"/>
      <c r="D74" s="446"/>
      <c r="E74" s="446"/>
      <c r="F74" s="446"/>
      <c r="G74" s="448"/>
      <c r="H74" s="455">
        <v>0</v>
      </c>
      <c r="I74" s="452">
        <v>0</v>
      </c>
      <c r="J74" s="446"/>
      <c r="K74" s="492"/>
      <c r="M74" s="443" t="str">
        <f>_xlfn.IFNA(VLOOKUP(G74,Checks!$L$4:$L$15,1,FALSE),IF(G74="","",1))</f>
        <v/>
      </c>
    </row>
    <row r="75" spans="1:13" s="443" customFormat="1" ht="14.1" customHeight="1">
      <c r="A75" s="502">
        <f t="shared" ref="A75:A138" si="2">A74+1</f>
        <v>67</v>
      </c>
      <c r="B75" s="502">
        <f t="shared" ref="B75:B138" si="3">$B$9</f>
        <v>0</v>
      </c>
      <c r="C75" s="448"/>
      <c r="D75" s="446"/>
      <c r="E75" s="446"/>
      <c r="F75" s="446"/>
      <c r="G75" s="448"/>
      <c r="H75" s="455">
        <v>0</v>
      </c>
      <c r="I75" s="452">
        <v>0</v>
      </c>
      <c r="J75" s="446"/>
      <c r="K75" s="492"/>
      <c r="M75" s="443" t="str">
        <f>_xlfn.IFNA(VLOOKUP(G75,Checks!$L$4:$L$15,1,FALSE),IF(G75="","",1))</f>
        <v/>
      </c>
    </row>
    <row r="76" spans="1:13" s="443" customFormat="1" ht="14.1" customHeight="1">
      <c r="A76" s="502">
        <f t="shared" si="2"/>
        <v>68</v>
      </c>
      <c r="B76" s="502">
        <f t="shared" si="3"/>
        <v>0</v>
      </c>
      <c r="C76" s="448"/>
      <c r="D76" s="446"/>
      <c r="E76" s="446"/>
      <c r="F76" s="446"/>
      <c r="G76" s="448"/>
      <c r="H76" s="455">
        <v>0</v>
      </c>
      <c r="I76" s="452">
        <v>0</v>
      </c>
      <c r="J76" s="446"/>
      <c r="K76" s="492"/>
      <c r="M76" s="443" t="str">
        <f>_xlfn.IFNA(VLOOKUP(G76,Checks!$L$4:$L$15,1,FALSE),IF(G76="","",1))</f>
        <v/>
      </c>
    </row>
    <row r="77" spans="1:13" s="443" customFormat="1" ht="14.1" customHeight="1">
      <c r="A77" s="502">
        <f t="shared" si="2"/>
        <v>69</v>
      </c>
      <c r="B77" s="502">
        <f t="shared" si="3"/>
        <v>0</v>
      </c>
      <c r="C77" s="448"/>
      <c r="D77" s="446"/>
      <c r="E77" s="446"/>
      <c r="F77" s="446"/>
      <c r="G77" s="448"/>
      <c r="H77" s="455">
        <v>0</v>
      </c>
      <c r="I77" s="452">
        <v>0</v>
      </c>
      <c r="J77" s="446"/>
      <c r="K77" s="492"/>
      <c r="M77" s="443" t="str">
        <f>_xlfn.IFNA(VLOOKUP(G77,Checks!$L$4:$L$15,1,FALSE),IF(G77="","",1))</f>
        <v/>
      </c>
    </row>
    <row r="78" spans="1:13" s="443" customFormat="1" ht="14.1" customHeight="1">
      <c r="A78" s="502">
        <f t="shared" si="2"/>
        <v>70</v>
      </c>
      <c r="B78" s="502">
        <f t="shared" si="3"/>
        <v>0</v>
      </c>
      <c r="C78" s="448"/>
      <c r="D78" s="446"/>
      <c r="E78" s="446"/>
      <c r="F78" s="446"/>
      <c r="G78" s="448"/>
      <c r="H78" s="455">
        <v>0</v>
      </c>
      <c r="I78" s="452">
        <v>0</v>
      </c>
      <c r="J78" s="446"/>
      <c r="K78" s="492"/>
      <c r="M78" s="443" t="str">
        <f>_xlfn.IFNA(VLOOKUP(G78,Checks!$L$4:$L$15,1,FALSE),IF(G78="","",1))</f>
        <v/>
      </c>
    </row>
    <row r="79" spans="1:13" s="443" customFormat="1" ht="14.1" customHeight="1">
      <c r="A79" s="502">
        <f t="shared" si="2"/>
        <v>71</v>
      </c>
      <c r="B79" s="502">
        <f t="shared" si="3"/>
        <v>0</v>
      </c>
      <c r="C79" s="448"/>
      <c r="D79" s="446"/>
      <c r="E79" s="446"/>
      <c r="F79" s="446"/>
      <c r="G79" s="448"/>
      <c r="H79" s="455">
        <v>0</v>
      </c>
      <c r="I79" s="452">
        <v>0</v>
      </c>
      <c r="J79" s="446"/>
      <c r="K79" s="492"/>
      <c r="M79" s="443" t="str">
        <f>_xlfn.IFNA(VLOOKUP(G79,Checks!$L$4:$L$15,1,FALSE),IF(G79="","",1))</f>
        <v/>
      </c>
    </row>
    <row r="80" spans="1:13" s="443" customFormat="1" ht="14.1" customHeight="1">
      <c r="A80" s="502">
        <f t="shared" si="2"/>
        <v>72</v>
      </c>
      <c r="B80" s="502">
        <f t="shared" si="3"/>
        <v>0</v>
      </c>
      <c r="C80" s="448"/>
      <c r="D80" s="446"/>
      <c r="E80" s="446"/>
      <c r="F80" s="446"/>
      <c r="G80" s="448"/>
      <c r="H80" s="455">
        <v>0</v>
      </c>
      <c r="I80" s="452">
        <v>0</v>
      </c>
      <c r="J80" s="446"/>
      <c r="K80" s="492"/>
      <c r="M80" s="443" t="str">
        <f>_xlfn.IFNA(VLOOKUP(G80,Checks!$L$4:$L$15,1,FALSE),IF(G80="","",1))</f>
        <v/>
      </c>
    </row>
    <row r="81" spans="1:13" s="443" customFormat="1" ht="14.1" customHeight="1">
      <c r="A81" s="502">
        <f t="shared" si="2"/>
        <v>73</v>
      </c>
      <c r="B81" s="502">
        <f t="shared" si="3"/>
        <v>0</v>
      </c>
      <c r="C81" s="448"/>
      <c r="D81" s="446"/>
      <c r="E81" s="446"/>
      <c r="F81" s="446"/>
      <c r="G81" s="448"/>
      <c r="H81" s="455">
        <v>0</v>
      </c>
      <c r="I81" s="452">
        <v>0</v>
      </c>
      <c r="J81" s="446"/>
      <c r="K81" s="492"/>
      <c r="M81" s="443" t="str">
        <f>_xlfn.IFNA(VLOOKUP(G81,Checks!$L$4:$L$15,1,FALSE),IF(G81="","",1))</f>
        <v/>
      </c>
    </row>
    <row r="82" spans="1:13" s="443" customFormat="1" ht="14.1" customHeight="1">
      <c r="A82" s="502">
        <f t="shared" si="2"/>
        <v>74</v>
      </c>
      <c r="B82" s="502">
        <f t="shared" si="3"/>
        <v>0</v>
      </c>
      <c r="C82" s="448"/>
      <c r="D82" s="446"/>
      <c r="E82" s="446"/>
      <c r="F82" s="446"/>
      <c r="G82" s="448"/>
      <c r="H82" s="455">
        <v>0</v>
      </c>
      <c r="I82" s="452">
        <v>0</v>
      </c>
      <c r="J82" s="446"/>
      <c r="K82" s="492"/>
      <c r="M82" s="443" t="str">
        <f>_xlfn.IFNA(VLOOKUP(G82,Checks!$L$4:$L$15,1,FALSE),IF(G82="","",1))</f>
        <v/>
      </c>
    </row>
    <row r="83" spans="1:13" s="443" customFormat="1" ht="14.1" customHeight="1">
      <c r="A83" s="502">
        <f t="shared" si="2"/>
        <v>75</v>
      </c>
      <c r="B83" s="502">
        <f t="shared" si="3"/>
        <v>0</v>
      </c>
      <c r="C83" s="448"/>
      <c r="D83" s="446"/>
      <c r="E83" s="446"/>
      <c r="F83" s="446"/>
      <c r="G83" s="448"/>
      <c r="H83" s="455">
        <v>0</v>
      </c>
      <c r="I83" s="452">
        <v>0</v>
      </c>
      <c r="J83" s="446"/>
      <c r="K83" s="492"/>
      <c r="M83" s="443" t="str">
        <f>_xlfn.IFNA(VLOOKUP(G83,Checks!$L$4:$L$15,1,FALSE),IF(G83="","",1))</f>
        <v/>
      </c>
    </row>
    <row r="84" spans="1:13" s="443" customFormat="1" ht="14.1" customHeight="1">
      <c r="A84" s="502">
        <f t="shared" si="2"/>
        <v>76</v>
      </c>
      <c r="B84" s="502">
        <f t="shared" si="3"/>
        <v>0</v>
      </c>
      <c r="C84" s="448"/>
      <c r="D84" s="446"/>
      <c r="E84" s="446"/>
      <c r="F84" s="446"/>
      <c r="G84" s="448"/>
      <c r="H84" s="455">
        <v>0</v>
      </c>
      <c r="I84" s="452">
        <v>0</v>
      </c>
      <c r="J84" s="446"/>
      <c r="K84" s="492"/>
      <c r="M84" s="443" t="str">
        <f>_xlfn.IFNA(VLOOKUP(G84,Checks!$L$4:$L$15,1,FALSE),IF(G84="","",1))</f>
        <v/>
      </c>
    </row>
    <row r="85" spans="1:13" s="443" customFormat="1" ht="14.1" customHeight="1">
      <c r="A85" s="502">
        <f t="shared" si="2"/>
        <v>77</v>
      </c>
      <c r="B85" s="502">
        <f t="shared" si="3"/>
        <v>0</v>
      </c>
      <c r="C85" s="448"/>
      <c r="D85" s="446"/>
      <c r="E85" s="446"/>
      <c r="F85" s="446"/>
      <c r="G85" s="448"/>
      <c r="H85" s="455">
        <v>0</v>
      </c>
      <c r="I85" s="452">
        <v>0</v>
      </c>
      <c r="J85" s="446"/>
      <c r="K85" s="492"/>
      <c r="M85" s="443" t="str">
        <f>_xlfn.IFNA(VLOOKUP(G85,Checks!$L$4:$L$15,1,FALSE),IF(G85="","",1))</f>
        <v/>
      </c>
    </row>
    <row r="86" spans="1:13" s="443" customFormat="1" ht="14.1" customHeight="1">
      <c r="A86" s="502">
        <f t="shared" si="2"/>
        <v>78</v>
      </c>
      <c r="B86" s="502">
        <f t="shared" si="3"/>
        <v>0</v>
      </c>
      <c r="C86" s="448"/>
      <c r="D86" s="446"/>
      <c r="E86" s="446"/>
      <c r="F86" s="446"/>
      <c r="G86" s="448"/>
      <c r="H86" s="455">
        <v>0</v>
      </c>
      <c r="I86" s="452">
        <v>0</v>
      </c>
      <c r="J86" s="446"/>
      <c r="K86" s="492"/>
      <c r="M86" s="443" t="str">
        <f>_xlfn.IFNA(VLOOKUP(G86,Checks!$L$4:$L$15,1,FALSE),IF(G86="","",1))</f>
        <v/>
      </c>
    </row>
    <row r="87" spans="1:13" s="443" customFormat="1" ht="14.1" customHeight="1">
      <c r="A87" s="502">
        <f t="shared" si="2"/>
        <v>79</v>
      </c>
      <c r="B87" s="502">
        <f t="shared" si="3"/>
        <v>0</v>
      </c>
      <c r="C87" s="448"/>
      <c r="D87" s="446"/>
      <c r="E87" s="446"/>
      <c r="F87" s="446"/>
      <c r="G87" s="448"/>
      <c r="H87" s="455">
        <v>0</v>
      </c>
      <c r="I87" s="452">
        <v>0</v>
      </c>
      <c r="J87" s="446"/>
      <c r="K87" s="492"/>
      <c r="M87" s="443" t="str">
        <f>_xlfn.IFNA(VLOOKUP(G87,Checks!$L$4:$L$15,1,FALSE),IF(G87="","",1))</f>
        <v/>
      </c>
    </row>
    <row r="88" spans="1:13" s="443" customFormat="1" ht="14.1" customHeight="1">
      <c r="A88" s="502">
        <f t="shared" si="2"/>
        <v>80</v>
      </c>
      <c r="B88" s="502">
        <f t="shared" si="3"/>
        <v>0</v>
      </c>
      <c r="C88" s="448"/>
      <c r="D88" s="446"/>
      <c r="E88" s="446"/>
      <c r="F88" s="446"/>
      <c r="G88" s="448"/>
      <c r="H88" s="455">
        <v>0</v>
      </c>
      <c r="I88" s="452">
        <v>0</v>
      </c>
      <c r="J88" s="446"/>
      <c r="K88" s="492"/>
      <c r="M88" s="443" t="str">
        <f>_xlfn.IFNA(VLOOKUP(G88,Checks!$L$4:$L$15,1,FALSE),IF(G88="","",1))</f>
        <v/>
      </c>
    </row>
    <row r="89" spans="1:13" s="443" customFormat="1" ht="14.1" customHeight="1">
      <c r="A89" s="502">
        <f t="shared" si="2"/>
        <v>81</v>
      </c>
      <c r="B89" s="502">
        <f t="shared" si="3"/>
        <v>0</v>
      </c>
      <c r="C89" s="448"/>
      <c r="D89" s="446"/>
      <c r="E89" s="446"/>
      <c r="F89" s="446"/>
      <c r="G89" s="448"/>
      <c r="H89" s="455">
        <v>0</v>
      </c>
      <c r="I89" s="452">
        <v>0</v>
      </c>
      <c r="J89" s="446"/>
      <c r="K89" s="492"/>
      <c r="M89" s="443" t="str">
        <f>_xlfn.IFNA(VLOOKUP(G89,Checks!$L$4:$L$15,1,FALSE),IF(G89="","",1))</f>
        <v/>
      </c>
    </row>
    <row r="90" spans="1:13" s="443" customFormat="1" ht="14.1" customHeight="1">
      <c r="A90" s="502">
        <f t="shared" si="2"/>
        <v>82</v>
      </c>
      <c r="B90" s="502">
        <f t="shared" si="3"/>
        <v>0</v>
      </c>
      <c r="C90" s="448"/>
      <c r="D90" s="446"/>
      <c r="E90" s="446"/>
      <c r="F90" s="446"/>
      <c r="G90" s="448"/>
      <c r="H90" s="455">
        <v>0</v>
      </c>
      <c r="I90" s="452">
        <v>0</v>
      </c>
      <c r="J90" s="446"/>
      <c r="K90" s="492"/>
      <c r="M90" s="443" t="str">
        <f>_xlfn.IFNA(VLOOKUP(G90,Checks!$L$4:$L$15,1,FALSE),IF(G90="","",1))</f>
        <v/>
      </c>
    </row>
    <row r="91" spans="1:13" s="443" customFormat="1" ht="14.1" customHeight="1">
      <c r="A91" s="502">
        <f t="shared" si="2"/>
        <v>83</v>
      </c>
      <c r="B91" s="502">
        <f t="shared" si="3"/>
        <v>0</v>
      </c>
      <c r="C91" s="448"/>
      <c r="D91" s="446"/>
      <c r="E91" s="446"/>
      <c r="F91" s="446"/>
      <c r="G91" s="448"/>
      <c r="H91" s="455">
        <v>0</v>
      </c>
      <c r="I91" s="452">
        <v>0</v>
      </c>
      <c r="J91" s="446"/>
      <c r="K91" s="492"/>
      <c r="M91" s="443" t="str">
        <f>_xlfn.IFNA(VLOOKUP(G91,Checks!$L$4:$L$15,1,FALSE),IF(G91="","",1))</f>
        <v/>
      </c>
    </row>
    <row r="92" spans="1:13" s="443" customFormat="1" ht="14.1" customHeight="1">
      <c r="A92" s="502">
        <f t="shared" si="2"/>
        <v>84</v>
      </c>
      <c r="B92" s="502">
        <f t="shared" si="3"/>
        <v>0</v>
      </c>
      <c r="C92" s="448"/>
      <c r="D92" s="446"/>
      <c r="E92" s="446"/>
      <c r="F92" s="446"/>
      <c r="G92" s="448"/>
      <c r="H92" s="455">
        <v>0</v>
      </c>
      <c r="I92" s="452">
        <v>0</v>
      </c>
      <c r="J92" s="446"/>
      <c r="K92" s="492"/>
      <c r="M92" s="443" t="str">
        <f>_xlfn.IFNA(VLOOKUP(G92,Checks!$L$4:$L$15,1,FALSE),IF(G92="","",1))</f>
        <v/>
      </c>
    </row>
    <row r="93" spans="1:13" s="443" customFormat="1" ht="14.1" customHeight="1">
      <c r="A93" s="502">
        <f t="shared" si="2"/>
        <v>85</v>
      </c>
      <c r="B93" s="502">
        <f t="shared" si="3"/>
        <v>0</v>
      </c>
      <c r="C93" s="448"/>
      <c r="D93" s="446"/>
      <c r="E93" s="446"/>
      <c r="F93" s="446"/>
      <c r="G93" s="448"/>
      <c r="H93" s="455">
        <v>0</v>
      </c>
      <c r="I93" s="452">
        <v>0</v>
      </c>
      <c r="J93" s="446"/>
      <c r="K93" s="492"/>
      <c r="M93" s="443" t="str">
        <f>_xlfn.IFNA(VLOOKUP(G93,Checks!$L$4:$L$15,1,FALSE),IF(G93="","",1))</f>
        <v/>
      </c>
    </row>
    <row r="94" spans="1:13" s="443" customFormat="1" ht="14.1" customHeight="1">
      <c r="A94" s="502">
        <f t="shared" si="2"/>
        <v>86</v>
      </c>
      <c r="B94" s="502">
        <f t="shared" si="3"/>
        <v>0</v>
      </c>
      <c r="C94" s="448"/>
      <c r="D94" s="446"/>
      <c r="E94" s="446"/>
      <c r="F94" s="446"/>
      <c r="G94" s="448"/>
      <c r="H94" s="455">
        <v>0</v>
      </c>
      <c r="I94" s="452">
        <v>0</v>
      </c>
      <c r="J94" s="446"/>
      <c r="K94" s="492"/>
      <c r="M94" s="443" t="str">
        <f>_xlfn.IFNA(VLOOKUP(G94,Checks!$L$4:$L$15,1,FALSE),IF(G94="","",1))</f>
        <v/>
      </c>
    </row>
    <row r="95" spans="1:13" s="443" customFormat="1" ht="14.1" customHeight="1">
      <c r="A95" s="502">
        <f t="shared" si="2"/>
        <v>87</v>
      </c>
      <c r="B95" s="502">
        <f t="shared" si="3"/>
        <v>0</v>
      </c>
      <c r="C95" s="448"/>
      <c r="D95" s="446"/>
      <c r="E95" s="446"/>
      <c r="F95" s="446"/>
      <c r="G95" s="448"/>
      <c r="H95" s="455">
        <v>0</v>
      </c>
      <c r="I95" s="452">
        <v>0</v>
      </c>
      <c r="J95" s="446"/>
      <c r="K95" s="492"/>
      <c r="M95" s="443" t="str">
        <f>_xlfn.IFNA(VLOOKUP(G95,Checks!$L$4:$L$15,1,FALSE),IF(G95="","",1))</f>
        <v/>
      </c>
    </row>
    <row r="96" spans="1:13" s="443" customFormat="1" ht="14.1" customHeight="1">
      <c r="A96" s="502">
        <f t="shared" si="2"/>
        <v>88</v>
      </c>
      <c r="B96" s="502">
        <f t="shared" si="3"/>
        <v>0</v>
      </c>
      <c r="C96" s="448"/>
      <c r="D96" s="446"/>
      <c r="E96" s="446"/>
      <c r="F96" s="446"/>
      <c r="G96" s="448"/>
      <c r="H96" s="455">
        <v>0</v>
      </c>
      <c r="I96" s="452">
        <v>0</v>
      </c>
      <c r="J96" s="446"/>
      <c r="K96" s="492"/>
      <c r="M96" s="443" t="str">
        <f>_xlfn.IFNA(VLOOKUP(G96,Checks!$L$4:$L$15,1,FALSE),IF(G96="","",1))</f>
        <v/>
      </c>
    </row>
    <row r="97" spans="1:13" s="443" customFormat="1" ht="14.1" customHeight="1">
      <c r="A97" s="502">
        <f t="shared" si="2"/>
        <v>89</v>
      </c>
      <c r="B97" s="502">
        <f t="shared" si="3"/>
        <v>0</v>
      </c>
      <c r="C97" s="448"/>
      <c r="D97" s="446"/>
      <c r="E97" s="446"/>
      <c r="F97" s="446"/>
      <c r="G97" s="448"/>
      <c r="H97" s="455">
        <v>0</v>
      </c>
      <c r="I97" s="452">
        <v>0</v>
      </c>
      <c r="J97" s="446"/>
      <c r="K97" s="492"/>
      <c r="M97" s="443" t="str">
        <f>_xlfn.IFNA(VLOOKUP(G97,Checks!$L$4:$L$15,1,FALSE),IF(G97="","",1))</f>
        <v/>
      </c>
    </row>
    <row r="98" spans="1:13" s="443" customFormat="1" ht="14.1" customHeight="1">
      <c r="A98" s="502">
        <f t="shared" si="2"/>
        <v>90</v>
      </c>
      <c r="B98" s="502">
        <f t="shared" si="3"/>
        <v>0</v>
      </c>
      <c r="C98" s="448"/>
      <c r="D98" s="446"/>
      <c r="E98" s="446"/>
      <c r="F98" s="446"/>
      <c r="G98" s="448"/>
      <c r="H98" s="455">
        <v>0</v>
      </c>
      <c r="I98" s="452">
        <v>0</v>
      </c>
      <c r="J98" s="446"/>
      <c r="K98" s="492"/>
      <c r="M98" s="443" t="str">
        <f>_xlfn.IFNA(VLOOKUP(G98,Checks!$L$4:$L$15,1,FALSE),IF(G98="","",1))</f>
        <v/>
      </c>
    </row>
    <row r="99" spans="1:13" s="443" customFormat="1" ht="14.1" customHeight="1">
      <c r="A99" s="502">
        <f t="shared" si="2"/>
        <v>91</v>
      </c>
      <c r="B99" s="502">
        <f t="shared" si="3"/>
        <v>0</v>
      </c>
      <c r="C99" s="448"/>
      <c r="D99" s="446"/>
      <c r="E99" s="446"/>
      <c r="F99" s="446"/>
      <c r="G99" s="448"/>
      <c r="H99" s="455">
        <v>0</v>
      </c>
      <c r="I99" s="452">
        <v>0</v>
      </c>
      <c r="J99" s="446"/>
      <c r="K99" s="492"/>
      <c r="M99" s="443" t="str">
        <f>_xlfn.IFNA(VLOOKUP(G99,Checks!$L$4:$L$15,1,FALSE),IF(G99="","",1))</f>
        <v/>
      </c>
    </row>
    <row r="100" spans="1:13" s="443" customFormat="1" ht="14.1" customHeight="1">
      <c r="A100" s="502">
        <f t="shared" si="2"/>
        <v>92</v>
      </c>
      <c r="B100" s="502">
        <f t="shared" si="3"/>
        <v>0</v>
      </c>
      <c r="C100" s="448"/>
      <c r="D100" s="446"/>
      <c r="E100" s="446"/>
      <c r="F100" s="446"/>
      <c r="G100" s="448"/>
      <c r="H100" s="455">
        <v>0</v>
      </c>
      <c r="I100" s="452">
        <v>0</v>
      </c>
      <c r="J100" s="446"/>
      <c r="K100" s="492"/>
      <c r="M100" s="443" t="str">
        <f>_xlfn.IFNA(VLOOKUP(G100,Checks!$L$4:$L$15,1,FALSE),IF(G100="","",1))</f>
        <v/>
      </c>
    </row>
    <row r="101" spans="1:13" s="443" customFormat="1" ht="14.1" customHeight="1">
      <c r="A101" s="502">
        <f t="shared" si="2"/>
        <v>93</v>
      </c>
      <c r="B101" s="502">
        <f t="shared" si="3"/>
        <v>0</v>
      </c>
      <c r="C101" s="448"/>
      <c r="D101" s="446"/>
      <c r="E101" s="446"/>
      <c r="F101" s="446"/>
      <c r="G101" s="448"/>
      <c r="H101" s="455">
        <v>0</v>
      </c>
      <c r="I101" s="452">
        <v>0</v>
      </c>
      <c r="J101" s="446"/>
      <c r="K101" s="492"/>
      <c r="M101" s="443" t="str">
        <f>_xlfn.IFNA(VLOOKUP(G101,Checks!$L$4:$L$15,1,FALSE),IF(G101="","",1))</f>
        <v/>
      </c>
    </row>
    <row r="102" spans="1:13" s="443" customFormat="1" ht="14.1" customHeight="1">
      <c r="A102" s="502">
        <f t="shared" si="2"/>
        <v>94</v>
      </c>
      <c r="B102" s="502">
        <f t="shared" si="3"/>
        <v>0</v>
      </c>
      <c r="C102" s="448"/>
      <c r="D102" s="446"/>
      <c r="E102" s="446"/>
      <c r="F102" s="446"/>
      <c r="G102" s="448"/>
      <c r="H102" s="455">
        <v>0</v>
      </c>
      <c r="I102" s="452">
        <v>0</v>
      </c>
      <c r="J102" s="446"/>
      <c r="K102" s="492"/>
      <c r="M102" s="443" t="str">
        <f>_xlfn.IFNA(VLOOKUP(G102,Checks!$L$4:$L$15,1,FALSE),IF(G102="","",1))</f>
        <v/>
      </c>
    </row>
    <row r="103" spans="1:13" s="443" customFormat="1" ht="14.1" customHeight="1">
      <c r="A103" s="502">
        <f t="shared" si="2"/>
        <v>95</v>
      </c>
      <c r="B103" s="502">
        <f t="shared" si="3"/>
        <v>0</v>
      </c>
      <c r="C103" s="448"/>
      <c r="D103" s="446"/>
      <c r="E103" s="446"/>
      <c r="F103" s="446"/>
      <c r="G103" s="448"/>
      <c r="H103" s="455">
        <v>0</v>
      </c>
      <c r="I103" s="452">
        <v>0</v>
      </c>
      <c r="J103" s="446"/>
      <c r="K103" s="492"/>
      <c r="M103" s="443" t="str">
        <f>_xlfn.IFNA(VLOOKUP(G103,Checks!$L$4:$L$15,1,FALSE),IF(G103="","",1))</f>
        <v/>
      </c>
    </row>
    <row r="104" spans="1:13" s="443" customFormat="1" ht="14.1" customHeight="1">
      <c r="A104" s="502">
        <f t="shared" si="2"/>
        <v>96</v>
      </c>
      <c r="B104" s="502">
        <f t="shared" si="3"/>
        <v>0</v>
      </c>
      <c r="C104" s="448"/>
      <c r="D104" s="446"/>
      <c r="E104" s="446"/>
      <c r="F104" s="446"/>
      <c r="G104" s="448"/>
      <c r="H104" s="455">
        <v>0</v>
      </c>
      <c r="I104" s="452">
        <v>0</v>
      </c>
      <c r="J104" s="446"/>
      <c r="K104" s="492"/>
      <c r="M104" s="443" t="str">
        <f>_xlfn.IFNA(VLOOKUP(G104,Checks!$L$4:$L$15,1,FALSE),IF(G104="","",1))</f>
        <v/>
      </c>
    </row>
    <row r="105" spans="1:13" s="443" customFormat="1" ht="14.1" customHeight="1">
      <c r="A105" s="502">
        <f t="shared" si="2"/>
        <v>97</v>
      </c>
      <c r="B105" s="502">
        <f t="shared" si="3"/>
        <v>0</v>
      </c>
      <c r="C105" s="448"/>
      <c r="D105" s="446"/>
      <c r="E105" s="446"/>
      <c r="F105" s="446"/>
      <c r="G105" s="448"/>
      <c r="H105" s="455">
        <v>0</v>
      </c>
      <c r="I105" s="452">
        <v>0</v>
      </c>
      <c r="J105" s="446"/>
      <c r="K105" s="492"/>
      <c r="M105" s="443" t="str">
        <f>_xlfn.IFNA(VLOOKUP(G105,Checks!$L$4:$L$15,1,FALSE),IF(G105="","",1))</f>
        <v/>
      </c>
    </row>
    <row r="106" spans="1:13" s="443" customFormat="1" ht="14.1" customHeight="1">
      <c r="A106" s="502">
        <f t="shared" si="2"/>
        <v>98</v>
      </c>
      <c r="B106" s="502">
        <f t="shared" si="3"/>
        <v>0</v>
      </c>
      <c r="C106" s="448"/>
      <c r="D106" s="446"/>
      <c r="E106" s="446"/>
      <c r="F106" s="446"/>
      <c r="G106" s="448"/>
      <c r="H106" s="455">
        <v>0</v>
      </c>
      <c r="I106" s="452">
        <v>0</v>
      </c>
      <c r="J106" s="446"/>
      <c r="K106" s="492"/>
      <c r="M106" s="443" t="str">
        <f>_xlfn.IFNA(VLOOKUP(G106,Checks!$L$4:$L$15,1,FALSE),IF(G106="","",1))</f>
        <v/>
      </c>
    </row>
    <row r="107" spans="1:13" s="443" customFormat="1" ht="14.1" customHeight="1">
      <c r="A107" s="502">
        <f t="shared" si="2"/>
        <v>99</v>
      </c>
      <c r="B107" s="502">
        <f t="shared" si="3"/>
        <v>0</v>
      </c>
      <c r="C107" s="448"/>
      <c r="D107" s="446"/>
      <c r="E107" s="446"/>
      <c r="F107" s="446"/>
      <c r="G107" s="448"/>
      <c r="H107" s="455">
        <v>0</v>
      </c>
      <c r="I107" s="452">
        <v>0</v>
      </c>
      <c r="J107" s="446"/>
      <c r="K107" s="492"/>
      <c r="M107" s="443" t="str">
        <f>_xlfn.IFNA(VLOOKUP(G107,Checks!$L$4:$L$15,1,FALSE),IF(G107="","",1))</f>
        <v/>
      </c>
    </row>
    <row r="108" spans="1:13" s="443" customFormat="1" ht="14.1" customHeight="1">
      <c r="A108" s="502">
        <f t="shared" si="2"/>
        <v>100</v>
      </c>
      <c r="B108" s="502">
        <f t="shared" si="3"/>
        <v>0</v>
      </c>
      <c r="C108" s="448"/>
      <c r="D108" s="446"/>
      <c r="E108" s="446"/>
      <c r="F108" s="446"/>
      <c r="G108" s="448"/>
      <c r="H108" s="455">
        <v>0</v>
      </c>
      <c r="I108" s="452">
        <v>0</v>
      </c>
      <c r="J108" s="446"/>
      <c r="K108" s="492"/>
      <c r="M108" s="443" t="str">
        <f>_xlfn.IFNA(VLOOKUP(G108,Checks!$L$4:$L$15,1,FALSE),IF(G108="","",1))</f>
        <v/>
      </c>
    </row>
    <row r="109" spans="1:13" s="443" customFormat="1" ht="14.1" customHeight="1">
      <c r="A109" s="502">
        <f t="shared" si="2"/>
        <v>101</v>
      </c>
      <c r="B109" s="502">
        <f t="shared" si="3"/>
        <v>0</v>
      </c>
      <c r="C109" s="448"/>
      <c r="D109" s="446"/>
      <c r="E109" s="446"/>
      <c r="F109" s="446"/>
      <c r="G109" s="448"/>
      <c r="H109" s="455">
        <v>0</v>
      </c>
      <c r="I109" s="452">
        <v>0</v>
      </c>
      <c r="J109" s="446"/>
      <c r="K109" s="492"/>
      <c r="M109" s="443" t="str">
        <f>_xlfn.IFNA(VLOOKUP(G109,Checks!$L$4:$L$15,1,FALSE),IF(G109="","",1))</f>
        <v/>
      </c>
    </row>
    <row r="110" spans="1:13" s="443" customFormat="1" ht="14.1" customHeight="1">
      <c r="A110" s="502">
        <f t="shared" si="2"/>
        <v>102</v>
      </c>
      <c r="B110" s="502">
        <f t="shared" si="3"/>
        <v>0</v>
      </c>
      <c r="C110" s="448"/>
      <c r="D110" s="446"/>
      <c r="E110" s="446"/>
      <c r="F110" s="446"/>
      <c r="G110" s="448"/>
      <c r="H110" s="455">
        <v>0</v>
      </c>
      <c r="I110" s="452">
        <v>0</v>
      </c>
      <c r="J110" s="446"/>
      <c r="K110" s="492"/>
      <c r="M110" s="443" t="str">
        <f>_xlfn.IFNA(VLOOKUP(G110,Checks!$L$4:$L$15,1,FALSE),IF(G110="","",1))</f>
        <v/>
      </c>
    </row>
    <row r="111" spans="1:13" s="443" customFormat="1" ht="14.1" customHeight="1">
      <c r="A111" s="502">
        <f t="shared" si="2"/>
        <v>103</v>
      </c>
      <c r="B111" s="502">
        <f t="shared" si="3"/>
        <v>0</v>
      </c>
      <c r="C111" s="448"/>
      <c r="D111" s="446"/>
      <c r="E111" s="446"/>
      <c r="F111" s="446"/>
      <c r="G111" s="448"/>
      <c r="H111" s="455">
        <v>0</v>
      </c>
      <c r="I111" s="452">
        <v>0</v>
      </c>
      <c r="J111" s="446"/>
      <c r="K111" s="492"/>
      <c r="M111" s="443" t="str">
        <f>_xlfn.IFNA(VLOOKUP(G111,Checks!$L$4:$L$15,1,FALSE),IF(G111="","",1))</f>
        <v/>
      </c>
    </row>
    <row r="112" spans="1:13" s="443" customFormat="1" ht="14.1" customHeight="1">
      <c r="A112" s="502">
        <f t="shared" si="2"/>
        <v>104</v>
      </c>
      <c r="B112" s="502">
        <f t="shared" si="3"/>
        <v>0</v>
      </c>
      <c r="C112" s="448"/>
      <c r="D112" s="446"/>
      <c r="E112" s="446"/>
      <c r="F112" s="446"/>
      <c r="G112" s="448"/>
      <c r="H112" s="455">
        <v>0</v>
      </c>
      <c r="I112" s="452">
        <v>0</v>
      </c>
      <c r="J112" s="446"/>
      <c r="K112" s="492"/>
      <c r="M112" s="443" t="str">
        <f>_xlfn.IFNA(VLOOKUP(G112,Checks!$L$4:$L$15,1,FALSE),IF(G112="","",1))</f>
        <v/>
      </c>
    </row>
    <row r="113" spans="1:13" s="443" customFormat="1" ht="14.1" customHeight="1">
      <c r="A113" s="502">
        <f t="shared" si="2"/>
        <v>105</v>
      </c>
      <c r="B113" s="502">
        <f t="shared" si="3"/>
        <v>0</v>
      </c>
      <c r="C113" s="448"/>
      <c r="D113" s="446"/>
      <c r="E113" s="446"/>
      <c r="F113" s="446"/>
      <c r="G113" s="448"/>
      <c r="H113" s="455">
        <v>0</v>
      </c>
      <c r="I113" s="452">
        <v>0</v>
      </c>
      <c r="J113" s="446"/>
      <c r="K113" s="492"/>
      <c r="M113" s="443" t="str">
        <f>_xlfn.IFNA(VLOOKUP(G113,Checks!$L$4:$L$15,1,FALSE),IF(G113="","",1))</f>
        <v/>
      </c>
    </row>
    <row r="114" spans="1:13" s="443" customFormat="1" ht="14.1" customHeight="1">
      <c r="A114" s="502">
        <f t="shared" si="2"/>
        <v>106</v>
      </c>
      <c r="B114" s="502">
        <f t="shared" si="3"/>
        <v>0</v>
      </c>
      <c r="C114" s="448"/>
      <c r="D114" s="446"/>
      <c r="E114" s="446"/>
      <c r="F114" s="446"/>
      <c r="G114" s="448"/>
      <c r="H114" s="455">
        <v>0</v>
      </c>
      <c r="I114" s="452">
        <v>0</v>
      </c>
      <c r="J114" s="446"/>
      <c r="K114" s="492"/>
      <c r="M114" s="443" t="str">
        <f>_xlfn.IFNA(VLOOKUP(G114,Checks!$L$4:$L$15,1,FALSE),IF(G114="","",1))</f>
        <v/>
      </c>
    </row>
    <row r="115" spans="1:13" s="443" customFormat="1" ht="14.1" customHeight="1">
      <c r="A115" s="502">
        <f t="shared" si="2"/>
        <v>107</v>
      </c>
      <c r="B115" s="502">
        <f t="shared" si="3"/>
        <v>0</v>
      </c>
      <c r="C115" s="448"/>
      <c r="D115" s="446"/>
      <c r="E115" s="446"/>
      <c r="F115" s="446"/>
      <c r="G115" s="448"/>
      <c r="H115" s="455">
        <v>0</v>
      </c>
      <c r="I115" s="452">
        <v>0</v>
      </c>
      <c r="J115" s="446"/>
      <c r="K115" s="492"/>
      <c r="M115" s="443" t="str">
        <f>_xlfn.IFNA(VLOOKUP(G115,Checks!$L$4:$L$15,1,FALSE),IF(G115="","",1))</f>
        <v/>
      </c>
    </row>
    <row r="116" spans="1:13" s="443" customFormat="1" ht="14.1" customHeight="1">
      <c r="A116" s="502">
        <f t="shared" si="2"/>
        <v>108</v>
      </c>
      <c r="B116" s="502">
        <f t="shared" si="3"/>
        <v>0</v>
      </c>
      <c r="C116" s="448"/>
      <c r="D116" s="446"/>
      <c r="E116" s="446"/>
      <c r="F116" s="446"/>
      <c r="G116" s="448"/>
      <c r="H116" s="455">
        <v>0</v>
      </c>
      <c r="I116" s="452">
        <v>0</v>
      </c>
      <c r="J116" s="446"/>
      <c r="K116" s="492"/>
      <c r="M116" s="443" t="str">
        <f>_xlfn.IFNA(VLOOKUP(G116,Checks!$L$4:$L$15,1,FALSE),IF(G116="","",1))</f>
        <v/>
      </c>
    </row>
    <row r="117" spans="1:13" s="443" customFormat="1" ht="14.1" customHeight="1">
      <c r="A117" s="502">
        <f t="shared" si="2"/>
        <v>109</v>
      </c>
      <c r="B117" s="502">
        <f t="shared" si="3"/>
        <v>0</v>
      </c>
      <c r="C117" s="448"/>
      <c r="D117" s="446"/>
      <c r="E117" s="446"/>
      <c r="F117" s="446"/>
      <c r="G117" s="448"/>
      <c r="H117" s="455">
        <v>0</v>
      </c>
      <c r="I117" s="452">
        <v>0</v>
      </c>
      <c r="J117" s="446"/>
      <c r="K117" s="492"/>
      <c r="M117" s="443" t="str">
        <f>_xlfn.IFNA(VLOOKUP(G117,Checks!$L$4:$L$15,1,FALSE),IF(G117="","",1))</f>
        <v/>
      </c>
    </row>
    <row r="118" spans="1:13" s="443" customFormat="1" ht="14.1" customHeight="1">
      <c r="A118" s="502">
        <f t="shared" si="2"/>
        <v>110</v>
      </c>
      <c r="B118" s="502">
        <f t="shared" si="3"/>
        <v>0</v>
      </c>
      <c r="C118" s="448"/>
      <c r="D118" s="446"/>
      <c r="E118" s="446"/>
      <c r="F118" s="446"/>
      <c r="G118" s="448"/>
      <c r="H118" s="455">
        <v>0</v>
      </c>
      <c r="I118" s="452">
        <v>0</v>
      </c>
      <c r="J118" s="446"/>
      <c r="K118" s="492"/>
      <c r="M118" s="443" t="str">
        <f>_xlfn.IFNA(VLOOKUP(G118,Checks!$L$4:$L$15,1,FALSE),IF(G118="","",1))</f>
        <v/>
      </c>
    </row>
    <row r="119" spans="1:13" s="443" customFormat="1" ht="14.1" customHeight="1">
      <c r="A119" s="502">
        <f t="shared" si="2"/>
        <v>111</v>
      </c>
      <c r="B119" s="502">
        <f t="shared" si="3"/>
        <v>0</v>
      </c>
      <c r="C119" s="448"/>
      <c r="D119" s="446"/>
      <c r="E119" s="446"/>
      <c r="F119" s="446"/>
      <c r="G119" s="448"/>
      <c r="H119" s="455">
        <v>0</v>
      </c>
      <c r="I119" s="452">
        <v>0</v>
      </c>
      <c r="J119" s="446"/>
      <c r="K119" s="492"/>
      <c r="M119" s="443" t="str">
        <f>_xlfn.IFNA(VLOOKUP(G119,Checks!$L$4:$L$15,1,FALSE),IF(G119="","",1))</f>
        <v/>
      </c>
    </row>
    <row r="120" spans="1:13" s="443" customFormat="1" ht="14.1" customHeight="1">
      <c r="A120" s="502">
        <f t="shared" si="2"/>
        <v>112</v>
      </c>
      <c r="B120" s="502">
        <f t="shared" si="3"/>
        <v>0</v>
      </c>
      <c r="C120" s="448"/>
      <c r="D120" s="446"/>
      <c r="E120" s="446"/>
      <c r="F120" s="446"/>
      <c r="G120" s="448"/>
      <c r="H120" s="455">
        <v>0</v>
      </c>
      <c r="I120" s="452">
        <v>0</v>
      </c>
      <c r="J120" s="446"/>
      <c r="K120" s="492"/>
      <c r="M120" s="443" t="str">
        <f>_xlfn.IFNA(VLOOKUP(G120,Checks!$L$4:$L$15,1,FALSE),IF(G120="","",1))</f>
        <v/>
      </c>
    </row>
    <row r="121" spans="1:13" s="443" customFormat="1" ht="14.1" customHeight="1">
      <c r="A121" s="502">
        <f t="shared" si="2"/>
        <v>113</v>
      </c>
      <c r="B121" s="502">
        <f t="shared" si="3"/>
        <v>0</v>
      </c>
      <c r="C121" s="448"/>
      <c r="D121" s="446"/>
      <c r="E121" s="446"/>
      <c r="F121" s="446"/>
      <c r="G121" s="448"/>
      <c r="H121" s="455">
        <v>0</v>
      </c>
      <c r="I121" s="452">
        <v>0</v>
      </c>
      <c r="J121" s="446"/>
      <c r="K121" s="492"/>
      <c r="M121" s="443" t="str">
        <f>_xlfn.IFNA(VLOOKUP(G121,Checks!$L$4:$L$15,1,FALSE),IF(G121="","",1))</f>
        <v/>
      </c>
    </row>
    <row r="122" spans="1:13" s="443" customFormat="1" ht="14.1" customHeight="1">
      <c r="A122" s="502">
        <f t="shared" si="2"/>
        <v>114</v>
      </c>
      <c r="B122" s="502">
        <f t="shared" si="3"/>
        <v>0</v>
      </c>
      <c r="C122" s="448"/>
      <c r="D122" s="446"/>
      <c r="E122" s="446"/>
      <c r="F122" s="446"/>
      <c r="G122" s="448"/>
      <c r="H122" s="455">
        <v>0</v>
      </c>
      <c r="I122" s="452">
        <v>0</v>
      </c>
      <c r="J122" s="446"/>
      <c r="K122" s="492"/>
      <c r="M122" s="443" t="str">
        <f>_xlfn.IFNA(VLOOKUP(G122,Checks!$L$4:$L$15,1,FALSE),IF(G122="","",1))</f>
        <v/>
      </c>
    </row>
    <row r="123" spans="1:13" s="443" customFormat="1" ht="14.1" customHeight="1">
      <c r="A123" s="502">
        <f t="shared" si="2"/>
        <v>115</v>
      </c>
      <c r="B123" s="502">
        <f t="shared" si="3"/>
        <v>0</v>
      </c>
      <c r="C123" s="448"/>
      <c r="D123" s="446"/>
      <c r="E123" s="446"/>
      <c r="F123" s="446"/>
      <c r="G123" s="448"/>
      <c r="H123" s="455">
        <v>0</v>
      </c>
      <c r="I123" s="452">
        <v>0</v>
      </c>
      <c r="J123" s="446"/>
      <c r="K123" s="492"/>
      <c r="M123" s="443" t="str">
        <f>_xlfn.IFNA(VLOOKUP(G123,Checks!$L$4:$L$15,1,FALSE),IF(G123="","",1))</f>
        <v/>
      </c>
    </row>
    <row r="124" spans="1:13" s="443" customFormat="1" ht="14.1" customHeight="1">
      <c r="A124" s="502">
        <f t="shared" si="2"/>
        <v>116</v>
      </c>
      <c r="B124" s="502">
        <f t="shared" si="3"/>
        <v>0</v>
      </c>
      <c r="C124" s="448"/>
      <c r="D124" s="446"/>
      <c r="E124" s="446"/>
      <c r="F124" s="446"/>
      <c r="G124" s="448"/>
      <c r="H124" s="455">
        <v>0</v>
      </c>
      <c r="I124" s="452">
        <v>0</v>
      </c>
      <c r="J124" s="446"/>
      <c r="K124" s="492"/>
      <c r="M124" s="443" t="str">
        <f>_xlfn.IFNA(VLOOKUP(G124,Checks!$L$4:$L$15,1,FALSE),IF(G124="","",1))</f>
        <v/>
      </c>
    </row>
    <row r="125" spans="1:13" s="443" customFormat="1" ht="14.1" customHeight="1">
      <c r="A125" s="502">
        <f t="shared" si="2"/>
        <v>117</v>
      </c>
      <c r="B125" s="502">
        <f t="shared" si="3"/>
        <v>0</v>
      </c>
      <c r="C125" s="448"/>
      <c r="D125" s="446"/>
      <c r="E125" s="446"/>
      <c r="F125" s="446"/>
      <c r="G125" s="448"/>
      <c r="H125" s="455">
        <v>0</v>
      </c>
      <c r="I125" s="452">
        <v>0</v>
      </c>
      <c r="J125" s="446"/>
      <c r="K125" s="492"/>
      <c r="M125" s="443" t="str">
        <f>_xlfn.IFNA(VLOOKUP(G125,Checks!$L$4:$L$15,1,FALSE),IF(G125="","",1))</f>
        <v/>
      </c>
    </row>
    <row r="126" spans="1:13" s="443" customFormat="1" ht="14.1" customHeight="1">
      <c r="A126" s="502">
        <f t="shared" si="2"/>
        <v>118</v>
      </c>
      <c r="B126" s="502">
        <f t="shared" si="3"/>
        <v>0</v>
      </c>
      <c r="C126" s="448"/>
      <c r="D126" s="446"/>
      <c r="E126" s="446"/>
      <c r="F126" s="446"/>
      <c r="G126" s="448"/>
      <c r="H126" s="455">
        <v>0</v>
      </c>
      <c r="I126" s="452">
        <v>0</v>
      </c>
      <c r="J126" s="446"/>
      <c r="K126" s="492"/>
      <c r="M126" s="443" t="str">
        <f>_xlfn.IFNA(VLOOKUP(G126,Checks!$L$4:$L$15,1,FALSE),IF(G126="","",1))</f>
        <v/>
      </c>
    </row>
    <row r="127" spans="1:13" s="443" customFormat="1" ht="14.1" customHeight="1">
      <c r="A127" s="502">
        <f t="shared" si="2"/>
        <v>119</v>
      </c>
      <c r="B127" s="502">
        <f t="shared" si="3"/>
        <v>0</v>
      </c>
      <c r="C127" s="448"/>
      <c r="D127" s="446"/>
      <c r="E127" s="446"/>
      <c r="F127" s="446"/>
      <c r="G127" s="448"/>
      <c r="H127" s="455">
        <v>0</v>
      </c>
      <c r="I127" s="452">
        <v>0</v>
      </c>
      <c r="J127" s="446"/>
      <c r="K127" s="492"/>
      <c r="M127" s="443" t="str">
        <f>_xlfn.IFNA(VLOOKUP(G127,Checks!$L$4:$L$15,1,FALSE),IF(G127="","",1))</f>
        <v/>
      </c>
    </row>
    <row r="128" spans="1:13" s="443" customFormat="1" ht="14.1" customHeight="1">
      <c r="A128" s="502">
        <f t="shared" si="2"/>
        <v>120</v>
      </c>
      <c r="B128" s="502">
        <f t="shared" si="3"/>
        <v>0</v>
      </c>
      <c r="C128" s="448"/>
      <c r="D128" s="446"/>
      <c r="E128" s="446"/>
      <c r="F128" s="446"/>
      <c r="G128" s="448"/>
      <c r="H128" s="455">
        <v>0</v>
      </c>
      <c r="I128" s="452">
        <v>0</v>
      </c>
      <c r="J128" s="446"/>
      <c r="K128" s="492"/>
      <c r="M128" s="443" t="str">
        <f>_xlfn.IFNA(VLOOKUP(G128,Checks!$L$4:$L$15,1,FALSE),IF(G128="","",1))</f>
        <v/>
      </c>
    </row>
    <row r="129" spans="1:13" s="443" customFormat="1" ht="14.1" customHeight="1">
      <c r="A129" s="502">
        <f t="shared" si="2"/>
        <v>121</v>
      </c>
      <c r="B129" s="502">
        <f t="shared" si="3"/>
        <v>0</v>
      </c>
      <c r="C129" s="448"/>
      <c r="D129" s="446"/>
      <c r="E129" s="446"/>
      <c r="F129" s="446"/>
      <c r="G129" s="448"/>
      <c r="H129" s="455">
        <v>0</v>
      </c>
      <c r="I129" s="452">
        <v>0</v>
      </c>
      <c r="J129" s="446"/>
      <c r="K129" s="492"/>
      <c r="M129" s="443" t="str">
        <f>_xlfn.IFNA(VLOOKUP(G129,Checks!$L$4:$L$15,1,FALSE),IF(G129="","",1))</f>
        <v/>
      </c>
    </row>
    <row r="130" spans="1:13" s="443" customFormat="1" ht="14.1" customHeight="1">
      <c r="A130" s="502">
        <f t="shared" si="2"/>
        <v>122</v>
      </c>
      <c r="B130" s="502">
        <f t="shared" si="3"/>
        <v>0</v>
      </c>
      <c r="C130" s="448"/>
      <c r="D130" s="446"/>
      <c r="E130" s="446"/>
      <c r="F130" s="446"/>
      <c r="G130" s="448"/>
      <c r="H130" s="455">
        <v>0</v>
      </c>
      <c r="I130" s="452">
        <v>0</v>
      </c>
      <c r="J130" s="446"/>
      <c r="K130" s="492"/>
      <c r="M130" s="443" t="str">
        <f>_xlfn.IFNA(VLOOKUP(G130,Checks!$L$4:$L$15,1,FALSE),IF(G130="","",1))</f>
        <v/>
      </c>
    </row>
    <row r="131" spans="1:13" s="443" customFormat="1" ht="14.1" customHeight="1">
      <c r="A131" s="502">
        <f t="shared" si="2"/>
        <v>123</v>
      </c>
      <c r="B131" s="502">
        <f t="shared" si="3"/>
        <v>0</v>
      </c>
      <c r="C131" s="448"/>
      <c r="D131" s="446"/>
      <c r="E131" s="446"/>
      <c r="F131" s="446"/>
      <c r="G131" s="448"/>
      <c r="H131" s="455">
        <v>0</v>
      </c>
      <c r="I131" s="452">
        <v>0</v>
      </c>
      <c r="J131" s="446"/>
      <c r="K131" s="492"/>
      <c r="M131" s="443" t="str">
        <f>_xlfn.IFNA(VLOOKUP(G131,Checks!$L$4:$L$15,1,FALSE),IF(G131="","",1))</f>
        <v/>
      </c>
    </row>
    <row r="132" spans="1:13" s="443" customFormat="1" ht="14.1" customHeight="1">
      <c r="A132" s="502">
        <f t="shared" si="2"/>
        <v>124</v>
      </c>
      <c r="B132" s="502">
        <f t="shared" si="3"/>
        <v>0</v>
      </c>
      <c r="C132" s="448"/>
      <c r="D132" s="446"/>
      <c r="E132" s="446"/>
      <c r="F132" s="446"/>
      <c r="G132" s="448"/>
      <c r="H132" s="455">
        <v>0</v>
      </c>
      <c r="I132" s="452">
        <v>0</v>
      </c>
      <c r="J132" s="446"/>
      <c r="K132" s="492"/>
      <c r="M132" s="443" t="str">
        <f>_xlfn.IFNA(VLOOKUP(G132,Checks!$L$4:$L$15,1,FALSE),IF(G132="","",1))</f>
        <v/>
      </c>
    </row>
    <row r="133" spans="1:13" s="443" customFormat="1" ht="14.1" customHeight="1">
      <c r="A133" s="502">
        <f t="shared" si="2"/>
        <v>125</v>
      </c>
      <c r="B133" s="502">
        <f t="shared" si="3"/>
        <v>0</v>
      </c>
      <c r="C133" s="448"/>
      <c r="D133" s="446"/>
      <c r="E133" s="446"/>
      <c r="F133" s="446"/>
      <c r="G133" s="448"/>
      <c r="H133" s="455">
        <v>0</v>
      </c>
      <c r="I133" s="452">
        <v>0</v>
      </c>
      <c r="J133" s="446"/>
      <c r="K133" s="492"/>
      <c r="M133" s="443" t="str">
        <f>_xlfn.IFNA(VLOOKUP(G133,Checks!$L$4:$L$15,1,FALSE),IF(G133="","",1))</f>
        <v/>
      </c>
    </row>
    <row r="134" spans="1:13" s="443" customFormat="1" ht="14.1" customHeight="1">
      <c r="A134" s="502">
        <f t="shared" si="2"/>
        <v>126</v>
      </c>
      <c r="B134" s="502">
        <f t="shared" si="3"/>
        <v>0</v>
      </c>
      <c r="C134" s="448"/>
      <c r="D134" s="446"/>
      <c r="E134" s="446"/>
      <c r="F134" s="446"/>
      <c r="G134" s="448"/>
      <c r="H134" s="455">
        <v>0</v>
      </c>
      <c r="I134" s="452">
        <v>0</v>
      </c>
      <c r="J134" s="446"/>
      <c r="K134" s="492"/>
      <c r="M134" s="443" t="str">
        <f>_xlfn.IFNA(VLOOKUP(G134,Checks!$L$4:$L$15,1,FALSE),IF(G134="","",1))</f>
        <v/>
      </c>
    </row>
    <row r="135" spans="1:13" s="443" customFormat="1" ht="14.1" customHeight="1">
      <c r="A135" s="502">
        <f t="shared" si="2"/>
        <v>127</v>
      </c>
      <c r="B135" s="502">
        <f t="shared" si="3"/>
        <v>0</v>
      </c>
      <c r="C135" s="448"/>
      <c r="D135" s="446"/>
      <c r="E135" s="446"/>
      <c r="F135" s="446"/>
      <c r="G135" s="448"/>
      <c r="H135" s="455">
        <v>0</v>
      </c>
      <c r="I135" s="452">
        <v>0</v>
      </c>
      <c r="J135" s="446"/>
      <c r="K135" s="492"/>
      <c r="M135" s="443" t="str">
        <f>_xlfn.IFNA(VLOOKUP(G135,Checks!$L$4:$L$15,1,FALSE),IF(G135="","",1))</f>
        <v/>
      </c>
    </row>
    <row r="136" spans="1:13" s="443" customFormat="1" ht="14.1" customHeight="1">
      <c r="A136" s="502">
        <f t="shared" si="2"/>
        <v>128</v>
      </c>
      <c r="B136" s="502">
        <f t="shared" si="3"/>
        <v>0</v>
      </c>
      <c r="C136" s="448"/>
      <c r="D136" s="446"/>
      <c r="E136" s="446"/>
      <c r="F136" s="446"/>
      <c r="G136" s="448"/>
      <c r="H136" s="455">
        <v>0</v>
      </c>
      <c r="I136" s="452">
        <v>0</v>
      </c>
      <c r="J136" s="446"/>
      <c r="K136" s="492"/>
      <c r="M136" s="443" t="str">
        <f>_xlfn.IFNA(VLOOKUP(G136,Checks!$L$4:$L$15,1,FALSE),IF(G136="","",1))</f>
        <v/>
      </c>
    </row>
    <row r="137" spans="1:13" s="443" customFormat="1" ht="14.1" customHeight="1">
      <c r="A137" s="502">
        <f t="shared" si="2"/>
        <v>129</v>
      </c>
      <c r="B137" s="502">
        <f t="shared" si="3"/>
        <v>0</v>
      </c>
      <c r="C137" s="448"/>
      <c r="D137" s="446"/>
      <c r="E137" s="446"/>
      <c r="F137" s="446"/>
      <c r="G137" s="448"/>
      <c r="H137" s="455">
        <v>0</v>
      </c>
      <c r="I137" s="452">
        <v>0</v>
      </c>
      <c r="J137" s="446"/>
      <c r="K137" s="492"/>
      <c r="M137" s="443" t="str">
        <f>_xlfn.IFNA(VLOOKUP(G137,Checks!$L$4:$L$15,1,FALSE),IF(G137="","",1))</f>
        <v/>
      </c>
    </row>
    <row r="138" spans="1:13" s="443" customFormat="1" ht="14.1" customHeight="1">
      <c r="A138" s="502">
        <f t="shared" si="2"/>
        <v>130</v>
      </c>
      <c r="B138" s="502">
        <f t="shared" si="3"/>
        <v>0</v>
      </c>
      <c r="C138" s="448"/>
      <c r="D138" s="446"/>
      <c r="E138" s="446"/>
      <c r="F138" s="446"/>
      <c r="G138" s="448"/>
      <c r="H138" s="455">
        <v>0</v>
      </c>
      <c r="I138" s="452">
        <v>0</v>
      </c>
      <c r="J138" s="446"/>
      <c r="K138" s="492"/>
      <c r="M138" s="443" t="str">
        <f>_xlfn.IFNA(VLOOKUP(G138,Checks!$L$4:$L$15,1,FALSE),IF(G138="","",1))</f>
        <v/>
      </c>
    </row>
    <row r="139" spans="1:13" s="443" customFormat="1" ht="14.1" customHeight="1">
      <c r="A139" s="502">
        <f t="shared" ref="A139:A202" si="4">A138+1</f>
        <v>131</v>
      </c>
      <c r="B139" s="502">
        <f t="shared" ref="B139:B202" si="5">$B$9</f>
        <v>0</v>
      </c>
      <c r="C139" s="448"/>
      <c r="D139" s="446"/>
      <c r="E139" s="446"/>
      <c r="F139" s="446"/>
      <c r="G139" s="448"/>
      <c r="H139" s="455">
        <v>0</v>
      </c>
      <c r="I139" s="452">
        <v>0</v>
      </c>
      <c r="J139" s="446"/>
      <c r="K139" s="492"/>
      <c r="M139" s="443" t="str">
        <f>_xlfn.IFNA(VLOOKUP(G139,Checks!$L$4:$L$15,1,FALSE),IF(G139="","",1))</f>
        <v/>
      </c>
    </row>
    <row r="140" spans="1:13" s="443" customFormat="1" ht="14.1" customHeight="1">
      <c r="A140" s="502">
        <f t="shared" si="4"/>
        <v>132</v>
      </c>
      <c r="B140" s="502">
        <f t="shared" si="5"/>
        <v>0</v>
      </c>
      <c r="C140" s="448"/>
      <c r="D140" s="446"/>
      <c r="E140" s="446"/>
      <c r="F140" s="446"/>
      <c r="G140" s="448"/>
      <c r="H140" s="455">
        <v>0</v>
      </c>
      <c r="I140" s="452">
        <v>0</v>
      </c>
      <c r="J140" s="446"/>
      <c r="K140" s="492"/>
      <c r="M140" s="443" t="str">
        <f>_xlfn.IFNA(VLOOKUP(G140,Checks!$L$4:$L$15,1,FALSE),IF(G140="","",1))</f>
        <v/>
      </c>
    </row>
    <row r="141" spans="1:13" s="443" customFormat="1" ht="14.1" customHeight="1">
      <c r="A141" s="502">
        <f t="shared" si="4"/>
        <v>133</v>
      </c>
      <c r="B141" s="502">
        <f t="shared" si="5"/>
        <v>0</v>
      </c>
      <c r="C141" s="448"/>
      <c r="D141" s="446"/>
      <c r="E141" s="446"/>
      <c r="F141" s="446"/>
      <c r="G141" s="448"/>
      <c r="H141" s="455">
        <v>0</v>
      </c>
      <c r="I141" s="452">
        <v>0</v>
      </c>
      <c r="J141" s="446"/>
      <c r="K141" s="492"/>
      <c r="M141" s="443" t="str">
        <f>_xlfn.IFNA(VLOOKUP(G141,Checks!$L$4:$L$15,1,FALSE),IF(G141="","",1))</f>
        <v/>
      </c>
    </row>
    <row r="142" spans="1:13" s="443" customFormat="1" ht="14.1" customHeight="1">
      <c r="A142" s="502">
        <f t="shared" si="4"/>
        <v>134</v>
      </c>
      <c r="B142" s="502">
        <f t="shared" si="5"/>
        <v>0</v>
      </c>
      <c r="C142" s="448"/>
      <c r="D142" s="446"/>
      <c r="E142" s="446"/>
      <c r="F142" s="446"/>
      <c r="G142" s="448"/>
      <c r="H142" s="455">
        <v>0</v>
      </c>
      <c r="I142" s="452">
        <v>0</v>
      </c>
      <c r="J142" s="446"/>
      <c r="K142" s="492"/>
      <c r="M142" s="443" t="str">
        <f>_xlfn.IFNA(VLOOKUP(G142,Checks!$L$4:$L$15,1,FALSE),IF(G142="","",1))</f>
        <v/>
      </c>
    </row>
    <row r="143" spans="1:13" s="443" customFormat="1" ht="14.1" customHeight="1">
      <c r="A143" s="502">
        <f t="shared" si="4"/>
        <v>135</v>
      </c>
      <c r="B143" s="502">
        <f t="shared" si="5"/>
        <v>0</v>
      </c>
      <c r="C143" s="448"/>
      <c r="D143" s="446"/>
      <c r="E143" s="446"/>
      <c r="F143" s="446"/>
      <c r="G143" s="448"/>
      <c r="H143" s="455">
        <v>0</v>
      </c>
      <c r="I143" s="452">
        <v>0</v>
      </c>
      <c r="J143" s="446"/>
      <c r="K143" s="492"/>
      <c r="M143" s="443" t="str">
        <f>_xlfn.IFNA(VLOOKUP(G143,Checks!$L$4:$L$15,1,FALSE),IF(G143="","",1))</f>
        <v/>
      </c>
    </row>
    <row r="144" spans="1:13" s="443" customFormat="1" ht="14.1" customHeight="1">
      <c r="A144" s="502">
        <f t="shared" si="4"/>
        <v>136</v>
      </c>
      <c r="B144" s="502">
        <f t="shared" si="5"/>
        <v>0</v>
      </c>
      <c r="C144" s="448"/>
      <c r="D144" s="446"/>
      <c r="E144" s="446"/>
      <c r="F144" s="446"/>
      <c r="G144" s="448"/>
      <c r="H144" s="455">
        <v>0</v>
      </c>
      <c r="I144" s="452">
        <v>0</v>
      </c>
      <c r="J144" s="446"/>
      <c r="K144" s="492"/>
      <c r="M144" s="443" t="str">
        <f>_xlfn.IFNA(VLOOKUP(G144,Checks!$L$4:$L$15,1,FALSE),IF(G144="","",1))</f>
        <v/>
      </c>
    </row>
    <row r="145" spans="1:13" s="443" customFormat="1" ht="14.1" customHeight="1">
      <c r="A145" s="502">
        <f t="shared" si="4"/>
        <v>137</v>
      </c>
      <c r="B145" s="502">
        <f t="shared" si="5"/>
        <v>0</v>
      </c>
      <c r="C145" s="448"/>
      <c r="D145" s="446"/>
      <c r="E145" s="446"/>
      <c r="F145" s="446"/>
      <c r="G145" s="448"/>
      <c r="H145" s="455">
        <v>0</v>
      </c>
      <c r="I145" s="452">
        <v>0</v>
      </c>
      <c r="J145" s="446"/>
      <c r="K145" s="492"/>
      <c r="M145" s="443" t="str">
        <f>_xlfn.IFNA(VLOOKUP(G145,Checks!$L$4:$L$15,1,FALSE),IF(G145="","",1))</f>
        <v/>
      </c>
    </row>
    <row r="146" spans="1:13" s="443" customFormat="1" ht="14.1" customHeight="1">
      <c r="A146" s="502">
        <f t="shared" si="4"/>
        <v>138</v>
      </c>
      <c r="B146" s="502">
        <f t="shared" si="5"/>
        <v>0</v>
      </c>
      <c r="C146" s="448"/>
      <c r="D146" s="446"/>
      <c r="E146" s="446"/>
      <c r="F146" s="446"/>
      <c r="G146" s="448"/>
      <c r="H146" s="455">
        <v>0</v>
      </c>
      <c r="I146" s="452">
        <v>0</v>
      </c>
      <c r="J146" s="446"/>
      <c r="K146" s="492"/>
      <c r="M146" s="443" t="str">
        <f>_xlfn.IFNA(VLOOKUP(G146,Checks!$L$4:$L$15,1,FALSE),IF(G146="","",1))</f>
        <v/>
      </c>
    </row>
    <row r="147" spans="1:13" s="443" customFormat="1" ht="14.1" customHeight="1">
      <c r="A147" s="502">
        <f t="shared" si="4"/>
        <v>139</v>
      </c>
      <c r="B147" s="502">
        <f t="shared" si="5"/>
        <v>0</v>
      </c>
      <c r="C147" s="448"/>
      <c r="D147" s="446"/>
      <c r="E147" s="446"/>
      <c r="F147" s="446"/>
      <c r="G147" s="448"/>
      <c r="H147" s="455">
        <v>0</v>
      </c>
      <c r="I147" s="452">
        <v>0</v>
      </c>
      <c r="J147" s="446"/>
      <c r="K147" s="492"/>
      <c r="M147" s="443" t="str">
        <f>_xlfn.IFNA(VLOOKUP(G147,Checks!$L$4:$L$15,1,FALSE),IF(G147="","",1))</f>
        <v/>
      </c>
    </row>
    <row r="148" spans="1:13" s="443" customFormat="1" ht="14.1" customHeight="1">
      <c r="A148" s="502">
        <f t="shared" si="4"/>
        <v>140</v>
      </c>
      <c r="B148" s="502">
        <f t="shared" si="5"/>
        <v>0</v>
      </c>
      <c r="C148" s="448"/>
      <c r="D148" s="446"/>
      <c r="E148" s="446"/>
      <c r="F148" s="446"/>
      <c r="G148" s="448"/>
      <c r="H148" s="455">
        <v>0</v>
      </c>
      <c r="I148" s="452">
        <v>0</v>
      </c>
      <c r="J148" s="446"/>
      <c r="K148" s="492"/>
      <c r="M148" s="443" t="str">
        <f>_xlfn.IFNA(VLOOKUP(G148,Checks!$L$4:$L$15,1,FALSE),IF(G148="","",1))</f>
        <v/>
      </c>
    </row>
    <row r="149" spans="1:13" s="443" customFormat="1" ht="14.1" customHeight="1">
      <c r="A149" s="502">
        <f t="shared" si="4"/>
        <v>141</v>
      </c>
      <c r="B149" s="502">
        <f t="shared" si="5"/>
        <v>0</v>
      </c>
      <c r="C149" s="448"/>
      <c r="D149" s="446"/>
      <c r="E149" s="446"/>
      <c r="F149" s="446"/>
      <c r="G149" s="448"/>
      <c r="H149" s="455">
        <v>0</v>
      </c>
      <c r="I149" s="452">
        <v>0</v>
      </c>
      <c r="J149" s="446"/>
      <c r="K149" s="492"/>
      <c r="M149" s="443" t="str">
        <f>_xlfn.IFNA(VLOOKUP(G149,Checks!$L$4:$L$15,1,FALSE),IF(G149="","",1))</f>
        <v/>
      </c>
    </row>
    <row r="150" spans="1:13" s="443" customFormat="1" ht="14.1" customHeight="1">
      <c r="A150" s="502">
        <f t="shared" si="4"/>
        <v>142</v>
      </c>
      <c r="B150" s="502">
        <f t="shared" si="5"/>
        <v>0</v>
      </c>
      <c r="C150" s="448"/>
      <c r="D150" s="446"/>
      <c r="E150" s="446"/>
      <c r="F150" s="446"/>
      <c r="G150" s="448"/>
      <c r="H150" s="455">
        <v>0</v>
      </c>
      <c r="I150" s="452">
        <v>0</v>
      </c>
      <c r="J150" s="446"/>
      <c r="K150" s="492"/>
      <c r="M150" s="443" t="str">
        <f>_xlfn.IFNA(VLOOKUP(G150,Checks!$L$4:$L$15,1,FALSE),IF(G150="","",1))</f>
        <v/>
      </c>
    </row>
    <row r="151" spans="1:13" s="443" customFormat="1" ht="14.1" customHeight="1">
      <c r="A151" s="502">
        <f t="shared" si="4"/>
        <v>143</v>
      </c>
      <c r="B151" s="502">
        <f t="shared" si="5"/>
        <v>0</v>
      </c>
      <c r="C151" s="448"/>
      <c r="D151" s="446"/>
      <c r="E151" s="446"/>
      <c r="F151" s="446"/>
      <c r="G151" s="448"/>
      <c r="H151" s="455">
        <v>0</v>
      </c>
      <c r="I151" s="452">
        <v>0</v>
      </c>
      <c r="J151" s="446"/>
      <c r="K151" s="492"/>
      <c r="M151" s="443" t="str">
        <f>_xlfn.IFNA(VLOOKUP(G151,Checks!$L$4:$L$15,1,FALSE),IF(G151="","",1))</f>
        <v/>
      </c>
    </row>
    <row r="152" spans="1:13" s="443" customFormat="1" ht="14.1" customHeight="1">
      <c r="A152" s="502">
        <f t="shared" si="4"/>
        <v>144</v>
      </c>
      <c r="B152" s="502">
        <f t="shared" si="5"/>
        <v>0</v>
      </c>
      <c r="C152" s="448"/>
      <c r="D152" s="446"/>
      <c r="E152" s="446"/>
      <c r="F152" s="446"/>
      <c r="G152" s="448"/>
      <c r="H152" s="455">
        <v>0</v>
      </c>
      <c r="I152" s="452">
        <v>0</v>
      </c>
      <c r="J152" s="446"/>
      <c r="K152" s="492"/>
      <c r="M152" s="443" t="str">
        <f>_xlfn.IFNA(VLOOKUP(G152,Checks!$L$4:$L$15,1,FALSE),IF(G152="","",1))</f>
        <v/>
      </c>
    </row>
    <row r="153" spans="1:13" s="443" customFormat="1" ht="14.1" customHeight="1">
      <c r="A153" s="502">
        <f t="shared" si="4"/>
        <v>145</v>
      </c>
      <c r="B153" s="502">
        <f t="shared" si="5"/>
        <v>0</v>
      </c>
      <c r="C153" s="448"/>
      <c r="D153" s="446"/>
      <c r="E153" s="446"/>
      <c r="F153" s="446"/>
      <c r="G153" s="448"/>
      <c r="H153" s="455">
        <v>0</v>
      </c>
      <c r="I153" s="452">
        <v>0</v>
      </c>
      <c r="J153" s="446"/>
      <c r="K153" s="492"/>
      <c r="M153" s="443" t="str">
        <f>_xlfn.IFNA(VLOOKUP(G153,Checks!$L$4:$L$15,1,FALSE),IF(G153="","",1))</f>
        <v/>
      </c>
    </row>
    <row r="154" spans="1:13" s="443" customFormat="1" ht="14.1" customHeight="1">
      <c r="A154" s="502">
        <f t="shared" si="4"/>
        <v>146</v>
      </c>
      <c r="B154" s="502">
        <f t="shared" si="5"/>
        <v>0</v>
      </c>
      <c r="C154" s="448"/>
      <c r="D154" s="446"/>
      <c r="E154" s="446"/>
      <c r="F154" s="446"/>
      <c r="G154" s="448"/>
      <c r="H154" s="455">
        <v>0</v>
      </c>
      <c r="I154" s="452">
        <v>0</v>
      </c>
      <c r="J154" s="446"/>
      <c r="K154" s="492"/>
      <c r="M154" s="443" t="str">
        <f>_xlfn.IFNA(VLOOKUP(G154,Checks!$L$4:$L$15,1,FALSE),IF(G154="","",1))</f>
        <v/>
      </c>
    </row>
    <row r="155" spans="1:13" s="443" customFormat="1" ht="14.1" customHeight="1">
      <c r="A155" s="502">
        <f t="shared" si="4"/>
        <v>147</v>
      </c>
      <c r="B155" s="502">
        <f t="shared" si="5"/>
        <v>0</v>
      </c>
      <c r="C155" s="448"/>
      <c r="D155" s="446"/>
      <c r="E155" s="446"/>
      <c r="F155" s="446"/>
      <c r="G155" s="448"/>
      <c r="H155" s="455">
        <v>0</v>
      </c>
      <c r="I155" s="452">
        <v>0</v>
      </c>
      <c r="J155" s="446"/>
      <c r="K155" s="492"/>
      <c r="M155" s="443" t="str">
        <f>_xlfn.IFNA(VLOOKUP(G155,Checks!$L$4:$L$15,1,FALSE),IF(G155="","",1))</f>
        <v/>
      </c>
    </row>
    <row r="156" spans="1:13" s="443" customFormat="1" ht="14.1" customHeight="1">
      <c r="A156" s="502">
        <f t="shared" si="4"/>
        <v>148</v>
      </c>
      <c r="B156" s="502">
        <f t="shared" si="5"/>
        <v>0</v>
      </c>
      <c r="C156" s="448"/>
      <c r="D156" s="446"/>
      <c r="E156" s="446"/>
      <c r="F156" s="446"/>
      <c r="G156" s="448"/>
      <c r="H156" s="455">
        <v>0</v>
      </c>
      <c r="I156" s="452">
        <v>0</v>
      </c>
      <c r="J156" s="446"/>
      <c r="K156" s="492"/>
      <c r="M156" s="443" t="str">
        <f>_xlfn.IFNA(VLOOKUP(G156,Checks!$L$4:$L$15,1,FALSE),IF(G156="","",1))</f>
        <v/>
      </c>
    </row>
    <row r="157" spans="1:13" s="443" customFormat="1" ht="14.1" customHeight="1">
      <c r="A157" s="502">
        <f t="shared" si="4"/>
        <v>149</v>
      </c>
      <c r="B157" s="502">
        <f t="shared" si="5"/>
        <v>0</v>
      </c>
      <c r="C157" s="448"/>
      <c r="D157" s="446"/>
      <c r="E157" s="446"/>
      <c r="F157" s="446"/>
      <c r="G157" s="448"/>
      <c r="H157" s="455">
        <v>0</v>
      </c>
      <c r="I157" s="452">
        <v>0</v>
      </c>
      <c r="J157" s="446"/>
      <c r="K157" s="492"/>
      <c r="M157" s="443" t="str">
        <f>_xlfn.IFNA(VLOOKUP(G157,Checks!$L$4:$L$15,1,FALSE),IF(G157="","",1))</f>
        <v/>
      </c>
    </row>
    <row r="158" spans="1:13" s="443" customFormat="1" ht="14.1" customHeight="1">
      <c r="A158" s="502">
        <f t="shared" si="4"/>
        <v>150</v>
      </c>
      <c r="B158" s="502">
        <f t="shared" si="5"/>
        <v>0</v>
      </c>
      <c r="C158" s="448"/>
      <c r="D158" s="446"/>
      <c r="E158" s="446"/>
      <c r="F158" s="446"/>
      <c r="G158" s="448"/>
      <c r="H158" s="455">
        <v>0</v>
      </c>
      <c r="I158" s="452">
        <v>0</v>
      </c>
      <c r="J158" s="446"/>
      <c r="K158" s="492"/>
      <c r="M158" s="443" t="str">
        <f>_xlfn.IFNA(VLOOKUP(G158,Checks!$L$4:$L$15,1,FALSE),IF(G158="","",1))</f>
        <v/>
      </c>
    </row>
    <row r="159" spans="1:13" s="443" customFormat="1" ht="14.1" customHeight="1">
      <c r="A159" s="502">
        <f t="shared" si="4"/>
        <v>151</v>
      </c>
      <c r="B159" s="502">
        <f t="shared" si="5"/>
        <v>0</v>
      </c>
      <c r="C159" s="448"/>
      <c r="D159" s="446"/>
      <c r="E159" s="446"/>
      <c r="F159" s="446"/>
      <c r="G159" s="448"/>
      <c r="H159" s="455">
        <v>0</v>
      </c>
      <c r="I159" s="452">
        <v>0</v>
      </c>
      <c r="J159" s="446"/>
      <c r="K159" s="492"/>
      <c r="M159" s="443" t="str">
        <f>_xlfn.IFNA(VLOOKUP(G159,Checks!$L$4:$L$15,1,FALSE),IF(G159="","",1))</f>
        <v/>
      </c>
    </row>
    <row r="160" spans="1:13" s="443" customFormat="1" ht="14.1" customHeight="1">
      <c r="A160" s="502">
        <f t="shared" si="4"/>
        <v>152</v>
      </c>
      <c r="B160" s="502">
        <f t="shared" si="5"/>
        <v>0</v>
      </c>
      <c r="C160" s="448"/>
      <c r="D160" s="446"/>
      <c r="E160" s="446"/>
      <c r="F160" s="446"/>
      <c r="G160" s="448"/>
      <c r="H160" s="455">
        <v>0</v>
      </c>
      <c r="I160" s="452">
        <v>0</v>
      </c>
      <c r="J160" s="446"/>
      <c r="K160" s="492"/>
      <c r="M160" s="443" t="str">
        <f>_xlfn.IFNA(VLOOKUP(G160,Checks!$L$4:$L$15,1,FALSE),IF(G160="","",1))</f>
        <v/>
      </c>
    </row>
    <row r="161" spans="1:13" s="443" customFormat="1" ht="14.1" customHeight="1">
      <c r="A161" s="502">
        <f t="shared" si="4"/>
        <v>153</v>
      </c>
      <c r="B161" s="502">
        <f t="shared" si="5"/>
        <v>0</v>
      </c>
      <c r="C161" s="448"/>
      <c r="D161" s="446"/>
      <c r="E161" s="446"/>
      <c r="F161" s="446"/>
      <c r="G161" s="448"/>
      <c r="H161" s="455">
        <v>0</v>
      </c>
      <c r="I161" s="452">
        <v>0</v>
      </c>
      <c r="J161" s="446"/>
      <c r="K161" s="492"/>
      <c r="M161" s="443" t="str">
        <f>_xlfn.IFNA(VLOOKUP(G161,Checks!$L$4:$L$15,1,FALSE),IF(G161="","",1))</f>
        <v/>
      </c>
    </row>
    <row r="162" spans="1:13" s="443" customFormat="1" ht="14.1" customHeight="1">
      <c r="A162" s="502">
        <f t="shared" si="4"/>
        <v>154</v>
      </c>
      <c r="B162" s="502">
        <f t="shared" si="5"/>
        <v>0</v>
      </c>
      <c r="C162" s="448"/>
      <c r="D162" s="446"/>
      <c r="E162" s="446"/>
      <c r="F162" s="446"/>
      <c r="G162" s="448"/>
      <c r="H162" s="455">
        <v>0</v>
      </c>
      <c r="I162" s="452">
        <v>0</v>
      </c>
      <c r="J162" s="446"/>
      <c r="K162" s="492"/>
      <c r="M162" s="443" t="str">
        <f>_xlfn.IFNA(VLOOKUP(G162,Checks!$L$4:$L$15,1,FALSE),IF(G162="","",1))</f>
        <v/>
      </c>
    </row>
    <row r="163" spans="1:13" s="443" customFormat="1" ht="14.1" customHeight="1">
      <c r="A163" s="502">
        <f t="shared" si="4"/>
        <v>155</v>
      </c>
      <c r="B163" s="502">
        <f t="shared" si="5"/>
        <v>0</v>
      </c>
      <c r="C163" s="448"/>
      <c r="D163" s="446"/>
      <c r="E163" s="446"/>
      <c r="F163" s="446"/>
      <c r="G163" s="448"/>
      <c r="H163" s="455">
        <v>0</v>
      </c>
      <c r="I163" s="452">
        <v>0</v>
      </c>
      <c r="J163" s="446"/>
      <c r="K163" s="492"/>
      <c r="M163" s="443" t="str">
        <f>_xlfn.IFNA(VLOOKUP(G163,Checks!$L$4:$L$15,1,FALSE),IF(G163="","",1))</f>
        <v/>
      </c>
    </row>
    <row r="164" spans="1:13" s="443" customFormat="1" ht="14.1" customHeight="1">
      <c r="A164" s="502">
        <f t="shared" si="4"/>
        <v>156</v>
      </c>
      <c r="B164" s="502">
        <f t="shared" si="5"/>
        <v>0</v>
      </c>
      <c r="C164" s="448"/>
      <c r="D164" s="446"/>
      <c r="E164" s="446"/>
      <c r="F164" s="446"/>
      <c r="G164" s="448"/>
      <c r="H164" s="455">
        <v>0</v>
      </c>
      <c r="I164" s="452">
        <v>0</v>
      </c>
      <c r="J164" s="446"/>
      <c r="K164" s="492"/>
      <c r="M164" s="443" t="str">
        <f>_xlfn.IFNA(VLOOKUP(G164,Checks!$L$4:$L$15,1,FALSE),IF(G164="","",1))</f>
        <v/>
      </c>
    </row>
    <row r="165" spans="1:13" s="443" customFormat="1" ht="14.1" customHeight="1">
      <c r="A165" s="502">
        <f t="shared" si="4"/>
        <v>157</v>
      </c>
      <c r="B165" s="502">
        <f t="shared" si="5"/>
        <v>0</v>
      </c>
      <c r="C165" s="448"/>
      <c r="D165" s="446"/>
      <c r="E165" s="446"/>
      <c r="F165" s="446"/>
      <c r="G165" s="448"/>
      <c r="H165" s="455">
        <v>0</v>
      </c>
      <c r="I165" s="452">
        <v>0</v>
      </c>
      <c r="J165" s="446"/>
      <c r="K165" s="492"/>
      <c r="M165" s="443" t="str">
        <f>_xlfn.IFNA(VLOOKUP(G165,Checks!$L$4:$L$15,1,FALSE),IF(G165="","",1))</f>
        <v/>
      </c>
    </row>
    <row r="166" spans="1:13" s="443" customFormat="1" ht="14.1" customHeight="1">
      <c r="A166" s="502">
        <f t="shared" si="4"/>
        <v>158</v>
      </c>
      <c r="B166" s="502">
        <f t="shared" si="5"/>
        <v>0</v>
      </c>
      <c r="C166" s="448"/>
      <c r="D166" s="446"/>
      <c r="E166" s="446"/>
      <c r="F166" s="446"/>
      <c r="G166" s="448"/>
      <c r="H166" s="455">
        <v>0</v>
      </c>
      <c r="I166" s="452">
        <v>0</v>
      </c>
      <c r="J166" s="446"/>
      <c r="K166" s="492"/>
      <c r="M166" s="443" t="str">
        <f>_xlfn.IFNA(VLOOKUP(G166,Checks!$L$4:$L$15,1,FALSE),IF(G166="","",1))</f>
        <v/>
      </c>
    </row>
    <row r="167" spans="1:13" s="443" customFormat="1" ht="14.1" customHeight="1">
      <c r="A167" s="502">
        <f t="shared" si="4"/>
        <v>159</v>
      </c>
      <c r="B167" s="502">
        <f t="shared" si="5"/>
        <v>0</v>
      </c>
      <c r="C167" s="448"/>
      <c r="D167" s="446"/>
      <c r="E167" s="446"/>
      <c r="F167" s="446"/>
      <c r="G167" s="448"/>
      <c r="H167" s="455">
        <v>0</v>
      </c>
      <c r="I167" s="452">
        <v>0</v>
      </c>
      <c r="J167" s="446"/>
      <c r="K167" s="492"/>
      <c r="M167" s="443" t="str">
        <f>_xlfn.IFNA(VLOOKUP(G167,Checks!$L$4:$L$15,1,FALSE),IF(G167="","",1))</f>
        <v/>
      </c>
    </row>
    <row r="168" spans="1:13" s="443" customFormat="1" ht="14.1" customHeight="1">
      <c r="A168" s="502">
        <f t="shared" si="4"/>
        <v>160</v>
      </c>
      <c r="B168" s="502">
        <f t="shared" si="5"/>
        <v>0</v>
      </c>
      <c r="C168" s="448"/>
      <c r="D168" s="446"/>
      <c r="E168" s="446"/>
      <c r="F168" s="446"/>
      <c r="G168" s="448"/>
      <c r="H168" s="455">
        <v>0</v>
      </c>
      <c r="I168" s="452">
        <v>0</v>
      </c>
      <c r="J168" s="446"/>
      <c r="K168" s="492"/>
      <c r="M168" s="443" t="str">
        <f>_xlfn.IFNA(VLOOKUP(G168,Checks!$L$4:$L$15,1,FALSE),IF(G168="","",1))</f>
        <v/>
      </c>
    </row>
    <row r="169" spans="1:13" s="443" customFormat="1" ht="14.1" customHeight="1">
      <c r="A169" s="502">
        <f t="shared" si="4"/>
        <v>161</v>
      </c>
      <c r="B169" s="502">
        <f t="shared" si="5"/>
        <v>0</v>
      </c>
      <c r="C169" s="448"/>
      <c r="D169" s="446"/>
      <c r="E169" s="446"/>
      <c r="F169" s="446"/>
      <c r="G169" s="448"/>
      <c r="H169" s="455">
        <v>0</v>
      </c>
      <c r="I169" s="452">
        <v>0</v>
      </c>
      <c r="J169" s="446"/>
      <c r="K169" s="492"/>
      <c r="M169" s="443" t="str">
        <f>_xlfn.IFNA(VLOOKUP(G169,Checks!$L$4:$L$15,1,FALSE),IF(G169="","",1))</f>
        <v/>
      </c>
    </row>
    <row r="170" spans="1:13" s="443" customFormat="1" ht="14.1" customHeight="1">
      <c r="A170" s="502">
        <f t="shared" si="4"/>
        <v>162</v>
      </c>
      <c r="B170" s="502">
        <f t="shared" si="5"/>
        <v>0</v>
      </c>
      <c r="C170" s="448"/>
      <c r="D170" s="446"/>
      <c r="E170" s="446"/>
      <c r="F170" s="446"/>
      <c r="G170" s="448"/>
      <c r="H170" s="455">
        <v>0</v>
      </c>
      <c r="I170" s="452">
        <v>0</v>
      </c>
      <c r="J170" s="446"/>
      <c r="K170" s="492"/>
      <c r="M170" s="443" t="str">
        <f>_xlfn.IFNA(VLOOKUP(G170,Checks!$L$4:$L$15,1,FALSE),IF(G170="","",1))</f>
        <v/>
      </c>
    </row>
    <row r="171" spans="1:13" s="443" customFormat="1" ht="14.1" customHeight="1">
      <c r="A171" s="502">
        <f t="shared" si="4"/>
        <v>163</v>
      </c>
      <c r="B171" s="502">
        <f t="shared" si="5"/>
        <v>0</v>
      </c>
      <c r="C171" s="448"/>
      <c r="D171" s="446"/>
      <c r="E171" s="446"/>
      <c r="F171" s="446"/>
      <c r="G171" s="448"/>
      <c r="H171" s="455">
        <v>0</v>
      </c>
      <c r="I171" s="452">
        <v>0</v>
      </c>
      <c r="J171" s="446"/>
      <c r="K171" s="492"/>
      <c r="M171" s="443" t="str">
        <f>_xlfn.IFNA(VLOOKUP(G171,Checks!$L$4:$L$15,1,FALSE),IF(G171="","",1))</f>
        <v/>
      </c>
    </row>
    <row r="172" spans="1:13" s="443" customFormat="1" ht="14.1" customHeight="1">
      <c r="A172" s="502">
        <f t="shared" si="4"/>
        <v>164</v>
      </c>
      <c r="B172" s="502">
        <f t="shared" si="5"/>
        <v>0</v>
      </c>
      <c r="C172" s="448"/>
      <c r="D172" s="446"/>
      <c r="E172" s="446"/>
      <c r="F172" s="446"/>
      <c r="G172" s="448"/>
      <c r="H172" s="455">
        <v>0</v>
      </c>
      <c r="I172" s="452">
        <v>0</v>
      </c>
      <c r="J172" s="446"/>
      <c r="K172" s="492"/>
      <c r="M172" s="443" t="str">
        <f>_xlfn.IFNA(VLOOKUP(G172,Checks!$L$4:$L$15,1,FALSE),IF(G172="","",1))</f>
        <v/>
      </c>
    </row>
    <row r="173" spans="1:13" s="443" customFormat="1" ht="14.1" customHeight="1">
      <c r="A173" s="502">
        <f t="shared" si="4"/>
        <v>165</v>
      </c>
      <c r="B173" s="502">
        <f t="shared" si="5"/>
        <v>0</v>
      </c>
      <c r="C173" s="448"/>
      <c r="D173" s="446"/>
      <c r="E173" s="446"/>
      <c r="F173" s="446"/>
      <c r="G173" s="448"/>
      <c r="H173" s="455">
        <v>0</v>
      </c>
      <c r="I173" s="452">
        <v>0</v>
      </c>
      <c r="J173" s="446"/>
      <c r="K173" s="492"/>
      <c r="M173" s="443" t="str">
        <f>_xlfn.IFNA(VLOOKUP(G173,Checks!$L$4:$L$15,1,FALSE),IF(G173="","",1))</f>
        <v/>
      </c>
    </row>
    <row r="174" spans="1:13" s="443" customFormat="1" ht="14.1" customHeight="1">
      <c r="A174" s="502">
        <f t="shared" si="4"/>
        <v>166</v>
      </c>
      <c r="B174" s="502">
        <f t="shared" si="5"/>
        <v>0</v>
      </c>
      <c r="C174" s="448"/>
      <c r="D174" s="446"/>
      <c r="E174" s="446"/>
      <c r="F174" s="446"/>
      <c r="G174" s="448"/>
      <c r="H174" s="455">
        <v>0</v>
      </c>
      <c r="I174" s="452">
        <v>0</v>
      </c>
      <c r="J174" s="446"/>
      <c r="K174" s="492"/>
      <c r="M174" s="443" t="str">
        <f>_xlfn.IFNA(VLOOKUP(G174,Checks!$L$4:$L$15,1,FALSE),IF(G174="","",1))</f>
        <v/>
      </c>
    </row>
    <row r="175" spans="1:13" s="443" customFormat="1" ht="14.1" customHeight="1">
      <c r="A175" s="502">
        <f t="shared" si="4"/>
        <v>167</v>
      </c>
      <c r="B175" s="502">
        <f t="shared" si="5"/>
        <v>0</v>
      </c>
      <c r="C175" s="448"/>
      <c r="D175" s="446"/>
      <c r="E175" s="446"/>
      <c r="F175" s="446"/>
      <c r="G175" s="448"/>
      <c r="H175" s="455">
        <v>0</v>
      </c>
      <c r="I175" s="452">
        <v>0</v>
      </c>
      <c r="J175" s="446"/>
      <c r="K175" s="492"/>
      <c r="M175" s="443" t="str">
        <f>_xlfn.IFNA(VLOOKUP(G175,Checks!$L$4:$L$15,1,FALSE),IF(G175="","",1))</f>
        <v/>
      </c>
    </row>
    <row r="176" spans="1:13" s="443" customFormat="1" ht="14.1" customHeight="1">
      <c r="A176" s="502">
        <f t="shared" si="4"/>
        <v>168</v>
      </c>
      <c r="B176" s="502">
        <f t="shared" si="5"/>
        <v>0</v>
      </c>
      <c r="C176" s="448"/>
      <c r="D176" s="446"/>
      <c r="E176" s="446"/>
      <c r="F176" s="446"/>
      <c r="G176" s="448"/>
      <c r="H176" s="455">
        <v>0</v>
      </c>
      <c r="I176" s="452">
        <v>0</v>
      </c>
      <c r="J176" s="446"/>
      <c r="K176" s="492"/>
      <c r="M176" s="443" t="str">
        <f>_xlfn.IFNA(VLOOKUP(G176,Checks!$L$4:$L$15,1,FALSE),IF(G176="","",1))</f>
        <v/>
      </c>
    </row>
    <row r="177" spans="1:13" s="443" customFormat="1" ht="14.1" customHeight="1">
      <c r="A177" s="502">
        <f t="shared" si="4"/>
        <v>169</v>
      </c>
      <c r="B177" s="502">
        <f t="shared" si="5"/>
        <v>0</v>
      </c>
      <c r="C177" s="448"/>
      <c r="D177" s="446"/>
      <c r="E177" s="446"/>
      <c r="F177" s="446"/>
      <c r="G177" s="448"/>
      <c r="H177" s="455">
        <v>0</v>
      </c>
      <c r="I177" s="452">
        <v>0</v>
      </c>
      <c r="J177" s="446"/>
      <c r="K177" s="492"/>
      <c r="M177" s="443" t="str">
        <f>_xlfn.IFNA(VLOOKUP(G177,Checks!$L$4:$L$15,1,FALSE),IF(G177="","",1))</f>
        <v/>
      </c>
    </row>
    <row r="178" spans="1:13" s="443" customFormat="1" ht="14.1" customHeight="1">
      <c r="A178" s="502">
        <f t="shared" si="4"/>
        <v>170</v>
      </c>
      <c r="B178" s="502">
        <f t="shared" si="5"/>
        <v>0</v>
      </c>
      <c r="C178" s="448"/>
      <c r="D178" s="446"/>
      <c r="E178" s="446"/>
      <c r="F178" s="446"/>
      <c r="G178" s="448"/>
      <c r="H178" s="455">
        <v>0</v>
      </c>
      <c r="I178" s="452">
        <v>0</v>
      </c>
      <c r="J178" s="446"/>
      <c r="K178" s="492"/>
      <c r="M178" s="443" t="str">
        <f>_xlfn.IFNA(VLOOKUP(G178,Checks!$L$4:$L$15,1,FALSE),IF(G178="","",1))</f>
        <v/>
      </c>
    </row>
    <row r="179" spans="1:13" s="443" customFormat="1" ht="14.1" customHeight="1">
      <c r="A179" s="502">
        <f t="shared" si="4"/>
        <v>171</v>
      </c>
      <c r="B179" s="502">
        <f t="shared" si="5"/>
        <v>0</v>
      </c>
      <c r="C179" s="448"/>
      <c r="D179" s="446"/>
      <c r="E179" s="446"/>
      <c r="F179" s="446"/>
      <c r="G179" s="448"/>
      <c r="H179" s="455">
        <v>0</v>
      </c>
      <c r="I179" s="452">
        <v>0</v>
      </c>
      <c r="J179" s="446"/>
      <c r="K179" s="492"/>
      <c r="M179" s="443" t="str">
        <f>_xlfn.IFNA(VLOOKUP(G179,Checks!$L$4:$L$15,1,FALSE),IF(G179="","",1))</f>
        <v/>
      </c>
    </row>
    <row r="180" spans="1:13" s="443" customFormat="1" ht="14.1" customHeight="1">
      <c r="A180" s="502">
        <f t="shared" si="4"/>
        <v>172</v>
      </c>
      <c r="B180" s="502">
        <f t="shared" si="5"/>
        <v>0</v>
      </c>
      <c r="C180" s="448"/>
      <c r="D180" s="446"/>
      <c r="E180" s="446"/>
      <c r="F180" s="446"/>
      <c r="G180" s="448"/>
      <c r="H180" s="455">
        <v>0</v>
      </c>
      <c r="I180" s="452">
        <v>0</v>
      </c>
      <c r="J180" s="446"/>
      <c r="K180" s="492"/>
      <c r="M180" s="443" t="str">
        <f>_xlfn.IFNA(VLOOKUP(G180,Checks!$L$4:$L$15,1,FALSE),IF(G180="","",1))</f>
        <v/>
      </c>
    </row>
    <row r="181" spans="1:13" s="443" customFormat="1" ht="14.1" customHeight="1">
      <c r="A181" s="502">
        <f t="shared" si="4"/>
        <v>173</v>
      </c>
      <c r="B181" s="502">
        <f t="shared" si="5"/>
        <v>0</v>
      </c>
      <c r="C181" s="448"/>
      <c r="D181" s="446"/>
      <c r="E181" s="446"/>
      <c r="F181" s="446"/>
      <c r="G181" s="448"/>
      <c r="H181" s="455">
        <v>0</v>
      </c>
      <c r="I181" s="452">
        <v>0</v>
      </c>
      <c r="J181" s="446"/>
      <c r="K181" s="492"/>
      <c r="M181" s="443" t="str">
        <f>_xlfn.IFNA(VLOOKUP(G181,Checks!$L$4:$L$15,1,FALSE),IF(G181="","",1))</f>
        <v/>
      </c>
    </row>
    <row r="182" spans="1:13" s="443" customFormat="1" ht="14.1" customHeight="1">
      <c r="A182" s="502">
        <f t="shared" si="4"/>
        <v>174</v>
      </c>
      <c r="B182" s="502">
        <f t="shared" si="5"/>
        <v>0</v>
      </c>
      <c r="C182" s="448"/>
      <c r="D182" s="446"/>
      <c r="E182" s="446"/>
      <c r="F182" s="446"/>
      <c r="G182" s="448"/>
      <c r="H182" s="455">
        <v>0</v>
      </c>
      <c r="I182" s="452">
        <v>0</v>
      </c>
      <c r="J182" s="446"/>
      <c r="K182" s="492"/>
      <c r="M182" s="443" t="str">
        <f>_xlfn.IFNA(VLOOKUP(G182,Checks!$L$4:$L$15,1,FALSE),IF(G182="","",1))</f>
        <v/>
      </c>
    </row>
    <row r="183" spans="1:13" s="443" customFormat="1" ht="14.1" customHeight="1">
      <c r="A183" s="502">
        <f t="shared" si="4"/>
        <v>175</v>
      </c>
      <c r="B183" s="502">
        <f t="shared" si="5"/>
        <v>0</v>
      </c>
      <c r="C183" s="448"/>
      <c r="D183" s="446"/>
      <c r="E183" s="446"/>
      <c r="F183" s="446"/>
      <c r="G183" s="448"/>
      <c r="H183" s="455">
        <v>0</v>
      </c>
      <c r="I183" s="452">
        <v>0</v>
      </c>
      <c r="J183" s="446"/>
      <c r="K183" s="492"/>
      <c r="M183" s="443" t="str">
        <f>_xlfn.IFNA(VLOOKUP(G183,Checks!$L$4:$L$15,1,FALSE),IF(G183="","",1))</f>
        <v/>
      </c>
    </row>
    <row r="184" spans="1:13" s="443" customFormat="1" ht="14.1" customHeight="1">
      <c r="A184" s="502">
        <f t="shared" si="4"/>
        <v>176</v>
      </c>
      <c r="B184" s="502">
        <f t="shared" si="5"/>
        <v>0</v>
      </c>
      <c r="C184" s="448"/>
      <c r="D184" s="446"/>
      <c r="E184" s="446"/>
      <c r="F184" s="446"/>
      <c r="G184" s="448"/>
      <c r="H184" s="455">
        <v>0</v>
      </c>
      <c r="I184" s="452">
        <v>0</v>
      </c>
      <c r="J184" s="446"/>
      <c r="K184" s="492"/>
      <c r="M184" s="443" t="str">
        <f>_xlfn.IFNA(VLOOKUP(G184,Checks!$L$4:$L$15,1,FALSE),IF(G184="","",1))</f>
        <v/>
      </c>
    </row>
    <row r="185" spans="1:13" s="443" customFormat="1" ht="14.1" customHeight="1">
      <c r="A185" s="502">
        <f t="shared" si="4"/>
        <v>177</v>
      </c>
      <c r="B185" s="502">
        <f t="shared" si="5"/>
        <v>0</v>
      </c>
      <c r="C185" s="448"/>
      <c r="D185" s="446"/>
      <c r="E185" s="446"/>
      <c r="F185" s="446"/>
      <c r="G185" s="448"/>
      <c r="H185" s="455">
        <v>0</v>
      </c>
      <c r="I185" s="452">
        <v>0</v>
      </c>
      <c r="J185" s="446"/>
      <c r="K185" s="492"/>
      <c r="M185" s="443" t="str">
        <f>_xlfn.IFNA(VLOOKUP(G185,Checks!$L$4:$L$15,1,FALSE),IF(G185="","",1))</f>
        <v/>
      </c>
    </row>
    <row r="186" spans="1:13" s="443" customFormat="1" ht="14.1" customHeight="1">
      <c r="A186" s="502">
        <f t="shared" si="4"/>
        <v>178</v>
      </c>
      <c r="B186" s="502">
        <f t="shared" si="5"/>
        <v>0</v>
      </c>
      <c r="C186" s="448"/>
      <c r="D186" s="446"/>
      <c r="E186" s="446"/>
      <c r="F186" s="446"/>
      <c r="G186" s="448"/>
      <c r="H186" s="455">
        <v>0</v>
      </c>
      <c r="I186" s="452">
        <v>0</v>
      </c>
      <c r="J186" s="446"/>
      <c r="K186" s="492"/>
      <c r="M186" s="443" t="str">
        <f>_xlfn.IFNA(VLOOKUP(G186,Checks!$L$4:$L$15,1,FALSE),IF(G186="","",1))</f>
        <v/>
      </c>
    </row>
    <row r="187" spans="1:13" s="443" customFormat="1" ht="14.1" customHeight="1">
      <c r="A187" s="502">
        <f t="shared" si="4"/>
        <v>179</v>
      </c>
      <c r="B187" s="502">
        <f t="shared" si="5"/>
        <v>0</v>
      </c>
      <c r="C187" s="448"/>
      <c r="D187" s="446"/>
      <c r="E187" s="446"/>
      <c r="F187" s="446"/>
      <c r="G187" s="448"/>
      <c r="H187" s="455">
        <v>0</v>
      </c>
      <c r="I187" s="452">
        <v>0</v>
      </c>
      <c r="J187" s="446"/>
      <c r="K187" s="492"/>
      <c r="M187" s="443" t="str">
        <f>_xlfn.IFNA(VLOOKUP(G187,Checks!$L$4:$L$15,1,FALSE),IF(G187="","",1))</f>
        <v/>
      </c>
    </row>
    <row r="188" spans="1:13" s="443" customFormat="1" ht="14.1" customHeight="1">
      <c r="A188" s="502">
        <f t="shared" si="4"/>
        <v>180</v>
      </c>
      <c r="B188" s="502">
        <f t="shared" si="5"/>
        <v>0</v>
      </c>
      <c r="C188" s="448"/>
      <c r="D188" s="446"/>
      <c r="E188" s="446"/>
      <c r="F188" s="446"/>
      <c r="G188" s="448"/>
      <c r="H188" s="455">
        <v>0</v>
      </c>
      <c r="I188" s="452">
        <v>0</v>
      </c>
      <c r="J188" s="446"/>
      <c r="K188" s="492"/>
      <c r="M188" s="443" t="str">
        <f>_xlfn.IFNA(VLOOKUP(G188,Checks!$L$4:$L$15,1,FALSE),IF(G188="","",1))</f>
        <v/>
      </c>
    </row>
    <row r="189" spans="1:13" s="443" customFormat="1" ht="14.1" customHeight="1">
      <c r="A189" s="502">
        <f t="shared" si="4"/>
        <v>181</v>
      </c>
      <c r="B189" s="502">
        <f t="shared" si="5"/>
        <v>0</v>
      </c>
      <c r="C189" s="448"/>
      <c r="D189" s="446"/>
      <c r="E189" s="446"/>
      <c r="F189" s="446"/>
      <c r="G189" s="448"/>
      <c r="H189" s="455">
        <v>0</v>
      </c>
      <c r="I189" s="452">
        <v>0</v>
      </c>
      <c r="J189" s="446"/>
      <c r="K189" s="492"/>
      <c r="M189" s="443" t="str">
        <f>_xlfn.IFNA(VLOOKUP(G189,Checks!$L$4:$L$15,1,FALSE),IF(G189="","",1))</f>
        <v/>
      </c>
    </row>
    <row r="190" spans="1:13" s="443" customFormat="1" ht="14.1" customHeight="1">
      <c r="A190" s="502">
        <f t="shared" si="4"/>
        <v>182</v>
      </c>
      <c r="B190" s="502">
        <f t="shared" si="5"/>
        <v>0</v>
      </c>
      <c r="C190" s="448"/>
      <c r="D190" s="446"/>
      <c r="E190" s="446"/>
      <c r="F190" s="446"/>
      <c r="G190" s="448"/>
      <c r="H190" s="455">
        <v>0</v>
      </c>
      <c r="I190" s="452">
        <v>0</v>
      </c>
      <c r="J190" s="446"/>
      <c r="K190" s="492"/>
      <c r="M190" s="443" t="str">
        <f>_xlfn.IFNA(VLOOKUP(G190,Checks!$L$4:$L$15,1,FALSE),IF(G190="","",1))</f>
        <v/>
      </c>
    </row>
    <row r="191" spans="1:13" s="443" customFormat="1" ht="14.1" customHeight="1">
      <c r="A191" s="502">
        <f t="shared" si="4"/>
        <v>183</v>
      </c>
      <c r="B191" s="502">
        <f t="shared" si="5"/>
        <v>0</v>
      </c>
      <c r="C191" s="448"/>
      <c r="D191" s="446"/>
      <c r="E191" s="446"/>
      <c r="F191" s="446"/>
      <c r="G191" s="448"/>
      <c r="H191" s="455">
        <v>0</v>
      </c>
      <c r="I191" s="452">
        <v>0</v>
      </c>
      <c r="J191" s="446"/>
      <c r="K191" s="492"/>
      <c r="M191" s="443" t="str">
        <f>_xlfn.IFNA(VLOOKUP(G191,Checks!$L$4:$L$15,1,FALSE),IF(G191="","",1))</f>
        <v/>
      </c>
    </row>
    <row r="192" spans="1:13" s="443" customFormat="1" ht="14.1" customHeight="1">
      <c r="A192" s="502">
        <f t="shared" si="4"/>
        <v>184</v>
      </c>
      <c r="B192" s="502">
        <f t="shared" si="5"/>
        <v>0</v>
      </c>
      <c r="C192" s="448"/>
      <c r="D192" s="446"/>
      <c r="E192" s="446"/>
      <c r="F192" s="446"/>
      <c r="G192" s="448"/>
      <c r="H192" s="455">
        <v>0</v>
      </c>
      <c r="I192" s="452">
        <v>0</v>
      </c>
      <c r="J192" s="446"/>
      <c r="K192" s="492"/>
      <c r="M192" s="443" t="str">
        <f>_xlfn.IFNA(VLOOKUP(G192,Checks!$L$4:$L$15,1,FALSE),IF(G192="","",1))</f>
        <v/>
      </c>
    </row>
    <row r="193" spans="1:13" s="443" customFormat="1" ht="14.1" customHeight="1">
      <c r="A193" s="502">
        <f t="shared" si="4"/>
        <v>185</v>
      </c>
      <c r="B193" s="502">
        <f t="shared" si="5"/>
        <v>0</v>
      </c>
      <c r="C193" s="448"/>
      <c r="D193" s="446"/>
      <c r="E193" s="446"/>
      <c r="F193" s="446"/>
      <c r="G193" s="448"/>
      <c r="H193" s="455">
        <v>0</v>
      </c>
      <c r="I193" s="452">
        <v>0</v>
      </c>
      <c r="J193" s="446"/>
      <c r="K193" s="492"/>
      <c r="M193" s="443" t="str">
        <f>_xlfn.IFNA(VLOOKUP(G193,Checks!$L$4:$L$15,1,FALSE),IF(G193="","",1))</f>
        <v/>
      </c>
    </row>
    <row r="194" spans="1:13" s="443" customFormat="1" ht="14.1" customHeight="1">
      <c r="A194" s="502">
        <f t="shared" si="4"/>
        <v>186</v>
      </c>
      <c r="B194" s="502">
        <f t="shared" si="5"/>
        <v>0</v>
      </c>
      <c r="C194" s="448"/>
      <c r="D194" s="446"/>
      <c r="E194" s="446"/>
      <c r="F194" s="446"/>
      <c r="G194" s="448"/>
      <c r="H194" s="455">
        <v>0</v>
      </c>
      <c r="I194" s="452">
        <v>0</v>
      </c>
      <c r="J194" s="446"/>
      <c r="K194" s="492"/>
      <c r="M194" s="443" t="str">
        <f>_xlfn.IFNA(VLOOKUP(G194,Checks!$L$4:$L$15,1,FALSE),IF(G194="","",1))</f>
        <v/>
      </c>
    </row>
    <row r="195" spans="1:13" s="443" customFormat="1" ht="14.1" customHeight="1">
      <c r="A195" s="502">
        <f t="shared" si="4"/>
        <v>187</v>
      </c>
      <c r="B195" s="502">
        <f t="shared" si="5"/>
        <v>0</v>
      </c>
      <c r="C195" s="448"/>
      <c r="D195" s="446"/>
      <c r="E195" s="446"/>
      <c r="F195" s="446"/>
      <c r="G195" s="448"/>
      <c r="H195" s="455">
        <v>0</v>
      </c>
      <c r="I195" s="452">
        <v>0</v>
      </c>
      <c r="J195" s="446"/>
      <c r="K195" s="492"/>
      <c r="M195" s="443" t="str">
        <f>_xlfn.IFNA(VLOOKUP(G195,Checks!$L$4:$L$15,1,FALSE),IF(G195="","",1))</f>
        <v/>
      </c>
    </row>
    <row r="196" spans="1:13" s="443" customFormat="1" ht="14.1" customHeight="1">
      <c r="A196" s="502">
        <f t="shared" si="4"/>
        <v>188</v>
      </c>
      <c r="B196" s="502">
        <f t="shared" si="5"/>
        <v>0</v>
      </c>
      <c r="C196" s="448"/>
      <c r="D196" s="446"/>
      <c r="E196" s="446"/>
      <c r="F196" s="446"/>
      <c r="G196" s="448"/>
      <c r="H196" s="455">
        <v>0</v>
      </c>
      <c r="I196" s="452">
        <v>0</v>
      </c>
      <c r="J196" s="446"/>
      <c r="K196" s="492"/>
      <c r="M196" s="443" t="str">
        <f>_xlfn.IFNA(VLOOKUP(G196,Checks!$L$4:$L$15,1,FALSE),IF(G196="","",1))</f>
        <v/>
      </c>
    </row>
    <row r="197" spans="1:13" s="443" customFormat="1" ht="14.1" customHeight="1">
      <c r="A197" s="502">
        <f t="shared" si="4"/>
        <v>189</v>
      </c>
      <c r="B197" s="502">
        <f t="shared" si="5"/>
        <v>0</v>
      </c>
      <c r="C197" s="448"/>
      <c r="D197" s="446"/>
      <c r="E197" s="446"/>
      <c r="F197" s="446"/>
      <c r="G197" s="448"/>
      <c r="H197" s="455">
        <v>0</v>
      </c>
      <c r="I197" s="452">
        <v>0</v>
      </c>
      <c r="J197" s="446"/>
      <c r="K197" s="492"/>
      <c r="M197" s="443" t="str">
        <f>_xlfn.IFNA(VLOOKUP(G197,Checks!$L$4:$L$15,1,FALSE),IF(G197="","",1))</f>
        <v/>
      </c>
    </row>
    <row r="198" spans="1:13" s="443" customFormat="1" ht="14.1" customHeight="1">
      <c r="A198" s="502">
        <f t="shared" si="4"/>
        <v>190</v>
      </c>
      <c r="B198" s="502">
        <f t="shared" si="5"/>
        <v>0</v>
      </c>
      <c r="C198" s="448"/>
      <c r="D198" s="446"/>
      <c r="E198" s="446"/>
      <c r="F198" s="446"/>
      <c r="G198" s="448"/>
      <c r="H198" s="455">
        <v>0</v>
      </c>
      <c r="I198" s="452">
        <v>0</v>
      </c>
      <c r="J198" s="446"/>
      <c r="K198" s="492"/>
      <c r="M198" s="443" t="str">
        <f>_xlfn.IFNA(VLOOKUP(G198,Checks!$L$4:$L$15,1,FALSE),IF(G198="","",1))</f>
        <v/>
      </c>
    </row>
    <row r="199" spans="1:13" s="443" customFormat="1" ht="14.1" customHeight="1">
      <c r="A199" s="502">
        <f t="shared" si="4"/>
        <v>191</v>
      </c>
      <c r="B199" s="502">
        <f t="shared" si="5"/>
        <v>0</v>
      </c>
      <c r="C199" s="448"/>
      <c r="D199" s="446"/>
      <c r="E199" s="446"/>
      <c r="F199" s="446"/>
      <c r="G199" s="448"/>
      <c r="H199" s="455">
        <v>0</v>
      </c>
      <c r="I199" s="452">
        <v>0</v>
      </c>
      <c r="J199" s="446"/>
      <c r="K199" s="492"/>
      <c r="M199" s="443" t="str">
        <f>_xlfn.IFNA(VLOOKUP(G199,Checks!$L$4:$L$15,1,FALSE),IF(G199="","",1))</f>
        <v/>
      </c>
    </row>
    <row r="200" spans="1:13" s="443" customFormat="1" ht="14.1" customHeight="1">
      <c r="A200" s="502">
        <f t="shared" si="4"/>
        <v>192</v>
      </c>
      <c r="B200" s="502">
        <f t="shared" si="5"/>
        <v>0</v>
      </c>
      <c r="C200" s="448"/>
      <c r="D200" s="446"/>
      <c r="E200" s="446"/>
      <c r="F200" s="446"/>
      <c r="G200" s="448"/>
      <c r="H200" s="455">
        <v>0</v>
      </c>
      <c r="I200" s="452">
        <v>0</v>
      </c>
      <c r="J200" s="446"/>
      <c r="K200" s="492"/>
      <c r="M200" s="443" t="str">
        <f>_xlfn.IFNA(VLOOKUP(G200,Checks!$L$4:$L$15,1,FALSE),IF(G200="","",1))</f>
        <v/>
      </c>
    </row>
    <row r="201" spans="1:13" s="443" customFormat="1" ht="14.1" customHeight="1">
      <c r="A201" s="502">
        <f t="shared" si="4"/>
        <v>193</v>
      </c>
      <c r="B201" s="502">
        <f t="shared" si="5"/>
        <v>0</v>
      </c>
      <c r="C201" s="448"/>
      <c r="D201" s="446"/>
      <c r="E201" s="446"/>
      <c r="F201" s="446"/>
      <c r="G201" s="448"/>
      <c r="H201" s="455">
        <v>0</v>
      </c>
      <c r="I201" s="452">
        <v>0</v>
      </c>
      <c r="J201" s="446"/>
      <c r="K201" s="492"/>
      <c r="M201" s="443" t="str">
        <f>_xlfn.IFNA(VLOOKUP(G201,Checks!$L$4:$L$15,1,FALSE),IF(G201="","",1))</f>
        <v/>
      </c>
    </row>
    <row r="202" spans="1:13" s="443" customFormat="1" ht="14.1" customHeight="1">
      <c r="A202" s="502">
        <f t="shared" si="4"/>
        <v>194</v>
      </c>
      <c r="B202" s="502">
        <f t="shared" si="5"/>
        <v>0</v>
      </c>
      <c r="C202" s="448"/>
      <c r="D202" s="446"/>
      <c r="E202" s="446"/>
      <c r="F202" s="446"/>
      <c r="G202" s="448"/>
      <c r="H202" s="455">
        <v>0</v>
      </c>
      <c r="I202" s="452">
        <v>0</v>
      </c>
      <c r="J202" s="446"/>
      <c r="K202" s="492"/>
      <c r="M202" s="443" t="str">
        <f>_xlfn.IFNA(VLOOKUP(G202,Checks!$L$4:$L$15,1,FALSE),IF(G202="","",1))</f>
        <v/>
      </c>
    </row>
    <row r="203" spans="1:13" s="443" customFormat="1" ht="14.1" customHeight="1">
      <c r="A203" s="502">
        <f t="shared" ref="A203:A266" si="6">A202+1</f>
        <v>195</v>
      </c>
      <c r="B203" s="502">
        <f t="shared" ref="B203:B266" si="7">$B$9</f>
        <v>0</v>
      </c>
      <c r="C203" s="448"/>
      <c r="D203" s="446"/>
      <c r="E203" s="446"/>
      <c r="F203" s="446"/>
      <c r="G203" s="448"/>
      <c r="H203" s="455">
        <v>0</v>
      </c>
      <c r="I203" s="452">
        <v>0</v>
      </c>
      <c r="J203" s="446"/>
      <c r="K203" s="492"/>
      <c r="M203" s="443" t="str">
        <f>_xlfn.IFNA(VLOOKUP(G203,Checks!$L$4:$L$15,1,FALSE),IF(G203="","",1))</f>
        <v/>
      </c>
    </row>
    <row r="204" spans="1:13" s="443" customFormat="1" ht="14.1" customHeight="1">
      <c r="A204" s="502">
        <f t="shared" si="6"/>
        <v>196</v>
      </c>
      <c r="B204" s="502">
        <f t="shared" si="7"/>
        <v>0</v>
      </c>
      <c r="C204" s="448"/>
      <c r="D204" s="446"/>
      <c r="E204" s="446"/>
      <c r="F204" s="446"/>
      <c r="G204" s="448"/>
      <c r="H204" s="455">
        <v>0</v>
      </c>
      <c r="I204" s="452">
        <v>0</v>
      </c>
      <c r="J204" s="446"/>
      <c r="K204" s="492"/>
      <c r="M204" s="443" t="str">
        <f>_xlfn.IFNA(VLOOKUP(G204,Checks!$L$4:$L$15,1,FALSE),IF(G204="","",1))</f>
        <v/>
      </c>
    </row>
    <row r="205" spans="1:13" s="443" customFormat="1" ht="14.1" customHeight="1">
      <c r="A205" s="502">
        <f t="shared" si="6"/>
        <v>197</v>
      </c>
      <c r="B205" s="502">
        <f t="shared" si="7"/>
        <v>0</v>
      </c>
      <c r="C205" s="448"/>
      <c r="D205" s="446"/>
      <c r="E205" s="446"/>
      <c r="F205" s="446"/>
      <c r="G205" s="448"/>
      <c r="H205" s="455">
        <v>0</v>
      </c>
      <c r="I205" s="452">
        <v>0</v>
      </c>
      <c r="J205" s="446"/>
      <c r="K205" s="492"/>
      <c r="M205" s="443" t="str">
        <f>_xlfn.IFNA(VLOOKUP(G205,Checks!$L$4:$L$15,1,FALSE),IF(G205="","",1))</f>
        <v/>
      </c>
    </row>
    <row r="206" spans="1:13" s="443" customFormat="1" ht="14.1" customHeight="1">
      <c r="A206" s="502">
        <f t="shared" si="6"/>
        <v>198</v>
      </c>
      <c r="B206" s="502">
        <f t="shared" si="7"/>
        <v>0</v>
      </c>
      <c r="C206" s="448"/>
      <c r="D206" s="446"/>
      <c r="E206" s="446"/>
      <c r="F206" s="446"/>
      <c r="G206" s="448"/>
      <c r="H206" s="455">
        <v>0</v>
      </c>
      <c r="I206" s="452">
        <v>0</v>
      </c>
      <c r="J206" s="446"/>
      <c r="K206" s="492"/>
      <c r="M206" s="443" t="str">
        <f>_xlfn.IFNA(VLOOKUP(G206,Checks!$L$4:$L$15,1,FALSE),IF(G206="","",1))</f>
        <v/>
      </c>
    </row>
    <row r="207" spans="1:13" s="443" customFormat="1" ht="14.1" customHeight="1">
      <c r="A207" s="502">
        <f t="shared" si="6"/>
        <v>199</v>
      </c>
      <c r="B207" s="502">
        <f t="shared" si="7"/>
        <v>0</v>
      </c>
      <c r="C207" s="448"/>
      <c r="D207" s="446"/>
      <c r="E207" s="446"/>
      <c r="F207" s="446"/>
      <c r="G207" s="448"/>
      <c r="H207" s="455">
        <v>0</v>
      </c>
      <c r="I207" s="452">
        <v>0</v>
      </c>
      <c r="J207" s="446"/>
      <c r="K207" s="492"/>
      <c r="M207" s="443" t="str">
        <f>_xlfn.IFNA(VLOOKUP(G207,Checks!$L$4:$L$15,1,FALSE),IF(G207="","",1))</f>
        <v/>
      </c>
    </row>
    <row r="208" spans="1:13" s="443" customFormat="1" ht="14.1" customHeight="1">
      <c r="A208" s="502">
        <f t="shared" si="6"/>
        <v>200</v>
      </c>
      <c r="B208" s="502">
        <f t="shared" si="7"/>
        <v>0</v>
      </c>
      <c r="C208" s="448"/>
      <c r="D208" s="446"/>
      <c r="E208" s="446"/>
      <c r="F208" s="446"/>
      <c r="G208" s="448"/>
      <c r="H208" s="455">
        <v>0</v>
      </c>
      <c r="I208" s="452">
        <v>0</v>
      </c>
      <c r="J208" s="446"/>
      <c r="K208" s="492"/>
      <c r="M208" s="443" t="str">
        <f>_xlfn.IFNA(VLOOKUP(G208,Checks!$L$4:$L$15,1,FALSE),IF(G208="","",1))</f>
        <v/>
      </c>
    </row>
    <row r="209" spans="1:13" s="443" customFormat="1" ht="14.1" customHeight="1">
      <c r="A209" s="502">
        <f t="shared" si="6"/>
        <v>201</v>
      </c>
      <c r="B209" s="502">
        <f t="shared" si="7"/>
        <v>0</v>
      </c>
      <c r="C209" s="448"/>
      <c r="D209" s="446"/>
      <c r="E209" s="446"/>
      <c r="F209" s="446"/>
      <c r="G209" s="448"/>
      <c r="H209" s="455">
        <v>0</v>
      </c>
      <c r="I209" s="452">
        <v>0</v>
      </c>
      <c r="J209" s="446"/>
      <c r="K209" s="492"/>
      <c r="M209" s="443" t="str">
        <f>_xlfn.IFNA(VLOOKUP(G209,Checks!$L$4:$L$15,1,FALSE),IF(G209="","",1))</f>
        <v/>
      </c>
    </row>
    <row r="210" spans="1:13" s="443" customFormat="1" ht="14.1" customHeight="1">
      <c r="A210" s="502">
        <f t="shared" si="6"/>
        <v>202</v>
      </c>
      <c r="B210" s="502">
        <f t="shared" si="7"/>
        <v>0</v>
      </c>
      <c r="C210" s="448"/>
      <c r="D210" s="446"/>
      <c r="E210" s="446"/>
      <c r="F210" s="446"/>
      <c r="G210" s="448"/>
      <c r="H210" s="455">
        <v>0</v>
      </c>
      <c r="I210" s="452">
        <v>0</v>
      </c>
      <c r="J210" s="446"/>
      <c r="K210" s="492"/>
      <c r="M210" s="443" t="str">
        <f>_xlfn.IFNA(VLOOKUP(G210,Checks!$L$4:$L$15,1,FALSE),IF(G210="","",1))</f>
        <v/>
      </c>
    </row>
    <row r="211" spans="1:13" s="443" customFormat="1" ht="14.1" customHeight="1">
      <c r="A211" s="502">
        <f t="shared" si="6"/>
        <v>203</v>
      </c>
      <c r="B211" s="502">
        <f t="shared" si="7"/>
        <v>0</v>
      </c>
      <c r="C211" s="448"/>
      <c r="D211" s="446"/>
      <c r="E211" s="446"/>
      <c r="F211" s="446"/>
      <c r="G211" s="448"/>
      <c r="H211" s="455">
        <v>0</v>
      </c>
      <c r="I211" s="452">
        <v>0</v>
      </c>
      <c r="J211" s="446"/>
      <c r="K211" s="492"/>
      <c r="M211" s="443" t="str">
        <f>_xlfn.IFNA(VLOOKUP(G211,Checks!$L$4:$L$15,1,FALSE),IF(G211="","",1))</f>
        <v/>
      </c>
    </row>
    <row r="212" spans="1:13" s="443" customFormat="1" ht="14.1" customHeight="1">
      <c r="A212" s="502">
        <f t="shared" si="6"/>
        <v>204</v>
      </c>
      <c r="B212" s="502">
        <f t="shared" si="7"/>
        <v>0</v>
      </c>
      <c r="C212" s="448"/>
      <c r="D212" s="446"/>
      <c r="E212" s="446"/>
      <c r="F212" s="446"/>
      <c r="G212" s="448"/>
      <c r="H212" s="455">
        <v>0</v>
      </c>
      <c r="I212" s="452">
        <v>0</v>
      </c>
      <c r="J212" s="446"/>
      <c r="K212" s="492"/>
      <c r="M212" s="443" t="str">
        <f>_xlfn.IFNA(VLOOKUP(G212,Checks!$L$4:$L$15,1,FALSE),IF(G212="","",1))</f>
        <v/>
      </c>
    </row>
    <row r="213" spans="1:13" s="443" customFormat="1" ht="14.1" customHeight="1">
      <c r="A213" s="502">
        <f t="shared" si="6"/>
        <v>205</v>
      </c>
      <c r="B213" s="502">
        <f t="shared" si="7"/>
        <v>0</v>
      </c>
      <c r="C213" s="448"/>
      <c r="D213" s="446"/>
      <c r="E213" s="446"/>
      <c r="F213" s="446"/>
      <c r="G213" s="448"/>
      <c r="H213" s="455">
        <v>0</v>
      </c>
      <c r="I213" s="452">
        <v>0</v>
      </c>
      <c r="J213" s="446"/>
      <c r="K213" s="492"/>
      <c r="M213" s="443" t="str">
        <f>_xlfn.IFNA(VLOOKUP(G213,Checks!$L$4:$L$15,1,FALSE),IF(G213="","",1))</f>
        <v/>
      </c>
    </row>
    <row r="214" spans="1:13" s="443" customFormat="1" ht="14.1" customHeight="1">
      <c r="A214" s="502">
        <f t="shared" si="6"/>
        <v>206</v>
      </c>
      <c r="B214" s="502">
        <f t="shared" si="7"/>
        <v>0</v>
      </c>
      <c r="C214" s="448"/>
      <c r="D214" s="446"/>
      <c r="E214" s="446"/>
      <c r="F214" s="446"/>
      <c r="G214" s="448"/>
      <c r="H214" s="455">
        <v>0</v>
      </c>
      <c r="I214" s="452">
        <v>0</v>
      </c>
      <c r="J214" s="446"/>
      <c r="K214" s="492"/>
      <c r="M214" s="443" t="str">
        <f>_xlfn.IFNA(VLOOKUP(G214,Checks!$L$4:$L$15,1,FALSE),IF(G214="","",1))</f>
        <v/>
      </c>
    </row>
    <row r="215" spans="1:13" s="443" customFormat="1" ht="14.1" customHeight="1">
      <c r="A215" s="502">
        <f t="shared" si="6"/>
        <v>207</v>
      </c>
      <c r="B215" s="502">
        <f t="shared" si="7"/>
        <v>0</v>
      </c>
      <c r="C215" s="448"/>
      <c r="D215" s="446"/>
      <c r="E215" s="446"/>
      <c r="F215" s="446"/>
      <c r="G215" s="448"/>
      <c r="H215" s="455">
        <v>0</v>
      </c>
      <c r="I215" s="452">
        <v>0</v>
      </c>
      <c r="J215" s="446"/>
      <c r="K215" s="492"/>
      <c r="M215" s="443" t="str">
        <f>_xlfn.IFNA(VLOOKUP(G215,Checks!$L$4:$L$15,1,FALSE),IF(G215="","",1))</f>
        <v/>
      </c>
    </row>
    <row r="216" spans="1:13" s="443" customFormat="1" ht="14.1" customHeight="1">
      <c r="A216" s="502">
        <f t="shared" si="6"/>
        <v>208</v>
      </c>
      <c r="B216" s="502">
        <f t="shared" si="7"/>
        <v>0</v>
      </c>
      <c r="C216" s="448"/>
      <c r="D216" s="446"/>
      <c r="E216" s="446"/>
      <c r="F216" s="446"/>
      <c r="G216" s="448"/>
      <c r="H216" s="455">
        <v>0</v>
      </c>
      <c r="I216" s="452">
        <v>0</v>
      </c>
      <c r="J216" s="446"/>
      <c r="K216" s="492"/>
      <c r="M216" s="443" t="str">
        <f>_xlfn.IFNA(VLOOKUP(G216,Checks!$L$4:$L$15,1,FALSE),IF(G216="","",1))</f>
        <v/>
      </c>
    </row>
    <row r="217" spans="1:13" s="443" customFormat="1" ht="14.1" customHeight="1">
      <c r="A217" s="502">
        <f t="shared" si="6"/>
        <v>209</v>
      </c>
      <c r="B217" s="502">
        <f t="shared" si="7"/>
        <v>0</v>
      </c>
      <c r="C217" s="448"/>
      <c r="D217" s="446"/>
      <c r="E217" s="446"/>
      <c r="F217" s="446"/>
      <c r="G217" s="448"/>
      <c r="H217" s="455">
        <v>0</v>
      </c>
      <c r="I217" s="452">
        <v>0</v>
      </c>
      <c r="J217" s="446"/>
      <c r="K217" s="492"/>
      <c r="M217" s="443" t="str">
        <f>_xlfn.IFNA(VLOOKUP(G217,Checks!$L$4:$L$15,1,FALSE),IF(G217="","",1))</f>
        <v/>
      </c>
    </row>
    <row r="218" spans="1:13" s="443" customFormat="1" ht="14.1" customHeight="1">
      <c r="A218" s="502">
        <f t="shared" si="6"/>
        <v>210</v>
      </c>
      <c r="B218" s="502">
        <f t="shared" si="7"/>
        <v>0</v>
      </c>
      <c r="C218" s="448"/>
      <c r="D218" s="446"/>
      <c r="E218" s="446"/>
      <c r="F218" s="446"/>
      <c r="G218" s="448"/>
      <c r="H218" s="455">
        <v>0</v>
      </c>
      <c r="I218" s="452">
        <v>0</v>
      </c>
      <c r="J218" s="446"/>
      <c r="K218" s="492"/>
      <c r="M218" s="443" t="str">
        <f>_xlfn.IFNA(VLOOKUP(G218,Checks!$L$4:$L$15,1,FALSE),IF(G218="","",1))</f>
        <v/>
      </c>
    </row>
    <row r="219" spans="1:13" s="443" customFormat="1" ht="14.1" customHeight="1">
      <c r="A219" s="502">
        <f t="shared" si="6"/>
        <v>211</v>
      </c>
      <c r="B219" s="502">
        <f t="shared" si="7"/>
        <v>0</v>
      </c>
      <c r="C219" s="448"/>
      <c r="D219" s="446"/>
      <c r="E219" s="446"/>
      <c r="F219" s="446"/>
      <c r="G219" s="448"/>
      <c r="H219" s="455">
        <v>0</v>
      </c>
      <c r="I219" s="452">
        <v>0</v>
      </c>
      <c r="J219" s="446"/>
      <c r="K219" s="492"/>
      <c r="M219" s="443" t="str">
        <f>_xlfn.IFNA(VLOOKUP(G219,Checks!$L$4:$L$15,1,FALSE),IF(G219="","",1))</f>
        <v/>
      </c>
    </row>
    <row r="220" spans="1:13" s="443" customFormat="1" ht="14.1" customHeight="1">
      <c r="A220" s="502">
        <f t="shared" si="6"/>
        <v>212</v>
      </c>
      <c r="B220" s="502">
        <f t="shared" si="7"/>
        <v>0</v>
      </c>
      <c r="C220" s="448"/>
      <c r="D220" s="446"/>
      <c r="E220" s="446"/>
      <c r="F220" s="446"/>
      <c r="G220" s="448"/>
      <c r="H220" s="455">
        <v>0</v>
      </c>
      <c r="I220" s="452">
        <v>0</v>
      </c>
      <c r="J220" s="446"/>
      <c r="K220" s="492"/>
      <c r="M220" s="443" t="str">
        <f>_xlfn.IFNA(VLOOKUP(G220,Checks!$L$4:$L$15,1,FALSE),IF(G220="","",1))</f>
        <v/>
      </c>
    </row>
    <row r="221" spans="1:13" s="443" customFormat="1" ht="14.1" customHeight="1">
      <c r="A221" s="502">
        <f t="shared" si="6"/>
        <v>213</v>
      </c>
      <c r="B221" s="502">
        <f t="shared" si="7"/>
        <v>0</v>
      </c>
      <c r="C221" s="448"/>
      <c r="D221" s="446"/>
      <c r="E221" s="446"/>
      <c r="F221" s="446"/>
      <c r="G221" s="448"/>
      <c r="H221" s="455">
        <v>0</v>
      </c>
      <c r="I221" s="452">
        <v>0</v>
      </c>
      <c r="J221" s="446"/>
      <c r="K221" s="492"/>
      <c r="M221" s="443" t="str">
        <f>_xlfn.IFNA(VLOOKUP(G221,Checks!$L$4:$L$15,1,FALSE),IF(G221="","",1))</f>
        <v/>
      </c>
    </row>
    <row r="222" spans="1:13" s="443" customFormat="1" ht="14.1" customHeight="1">
      <c r="A222" s="502">
        <f t="shared" si="6"/>
        <v>214</v>
      </c>
      <c r="B222" s="502">
        <f t="shared" si="7"/>
        <v>0</v>
      </c>
      <c r="C222" s="448"/>
      <c r="D222" s="446"/>
      <c r="E222" s="446"/>
      <c r="F222" s="446"/>
      <c r="G222" s="448"/>
      <c r="H222" s="455">
        <v>0</v>
      </c>
      <c r="I222" s="452">
        <v>0</v>
      </c>
      <c r="J222" s="446"/>
      <c r="K222" s="492"/>
      <c r="M222" s="443" t="str">
        <f>_xlfn.IFNA(VLOOKUP(G222,Checks!$L$4:$L$15,1,FALSE),IF(G222="","",1))</f>
        <v/>
      </c>
    </row>
    <row r="223" spans="1:13" s="443" customFormat="1" ht="14.1" customHeight="1">
      <c r="A223" s="502">
        <f t="shared" si="6"/>
        <v>215</v>
      </c>
      <c r="B223" s="502">
        <f t="shared" si="7"/>
        <v>0</v>
      </c>
      <c r="C223" s="448"/>
      <c r="D223" s="446"/>
      <c r="E223" s="446"/>
      <c r="F223" s="446"/>
      <c r="G223" s="448"/>
      <c r="H223" s="455">
        <v>0</v>
      </c>
      <c r="I223" s="452">
        <v>0</v>
      </c>
      <c r="J223" s="446"/>
      <c r="K223" s="492"/>
      <c r="M223" s="443" t="str">
        <f>_xlfn.IFNA(VLOOKUP(G223,Checks!$L$4:$L$15,1,FALSE),IF(G223="","",1))</f>
        <v/>
      </c>
    </row>
    <row r="224" spans="1:13" s="443" customFormat="1" ht="14.1" customHeight="1">
      <c r="A224" s="502">
        <f t="shared" si="6"/>
        <v>216</v>
      </c>
      <c r="B224" s="502">
        <f t="shared" si="7"/>
        <v>0</v>
      </c>
      <c r="C224" s="448"/>
      <c r="D224" s="446"/>
      <c r="E224" s="446"/>
      <c r="F224" s="446"/>
      <c r="G224" s="448"/>
      <c r="H224" s="455">
        <v>0</v>
      </c>
      <c r="I224" s="452">
        <v>0</v>
      </c>
      <c r="J224" s="446"/>
      <c r="K224" s="492"/>
      <c r="M224" s="443" t="str">
        <f>_xlfn.IFNA(VLOOKUP(G224,Checks!$L$4:$L$15,1,FALSE),IF(G224="","",1))</f>
        <v/>
      </c>
    </row>
    <row r="225" spans="1:13" s="443" customFormat="1" ht="14.1" customHeight="1">
      <c r="A225" s="502">
        <f t="shared" si="6"/>
        <v>217</v>
      </c>
      <c r="B225" s="502">
        <f t="shared" si="7"/>
        <v>0</v>
      </c>
      <c r="C225" s="448"/>
      <c r="D225" s="446"/>
      <c r="E225" s="446"/>
      <c r="F225" s="446"/>
      <c r="G225" s="448"/>
      <c r="H225" s="455">
        <v>0</v>
      </c>
      <c r="I225" s="452">
        <v>0</v>
      </c>
      <c r="J225" s="446"/>
      <c r="K225" s="492"/>
      <c r="M225" s="443" t="str">
        <f>_xlfn.IFNA(VLOOKUP(G225,Checks!$L$4:$L$15,1,FALSE),IF(G225="","",1))</f>
        <v/>
      </c>
    </row>
    <row r="226" spans="1:13" s="443" customFormat="1" ht="14.1" customHeight="1">
      <c r="A226" s="502">
        <f t="shared" si="6"/>
        <v>218</v>
      </c>
      <c r="B226" s="502">
        <f t="shared" si="7"/>
        <v>0</v>
      </c>
      <c r="C226" s="448"/>
      <c r="D226" s="446"/>
      <c r="E226" s="446"/>
      <c r="F226" s="446"/>
      <c r="G226" s="448"/>
      <c r="H226" s="455">
        <v>0</v>
      </c>
      <c r="I226" s="452">
        <v>0</v>
      </c>
      <c r="J226" s="446"/>
      <c r="K226" s="492"/>
      <c r="M226" s="443" t="str">
        <f>_xlfn.IFNA(VLOOKUP(G226,Checks!$L$4:$L$15,1,FALSE),IF(G226="","",1))</f>
        <v/>
      </c>
    </row>
    <row r="227" spans="1:13" s="443" customFormat="1" ht="14.1" customHeight="1">
      <c r="A227" s="502">
        <f t="shared" si="6"/>
        <v>219</v>
      </c>
      <c r="B227" s="502">
        <f t="shared" si="7"/>
        <v>0</v>
      </c>
      <c r="C227" s="448"/>
      <c r="D227" s="446"/>
      <c r="E227" s="446"/>
      <c r="F227" s="446"/>
      <c r="G227" s="448"/>
      <c r="H227" s="455">
        <v>0</v>
      </c>
      <c r="I227" s="452">
        <v>0</v>
      </c>
      <c r="J227" s="446"/>
      <c r="K227" s="492"/>
      <c r="M227" s="443" t="str">
        <f>_xlfn.IFNA(VLOOKUP(G227,Checks!$L$4:$L$15,1,FALSE),IF(G227="","",1))</f>
        <v/>
      </c>
    </row>
    <row r="228" spans="1:13" s="443" customFormat="1" ht="14.1" customHeight="1">
      <c r="A228" s="502">
        <f t="shared" si="6"/>
        <v>220</v>
      </c>
      <c r="B228" s="502">
        <f t="shared" si="7"/>
        <v>0</v>
      </c>
      <c r="C228" s="448"/>
      <c r="D228" s="446"/>
      <c r="E228" s="446"/>
      <c r="F228" s="446"/>
      <c r="G228" s="448"/>
      <c r="H228" s="455">
        <v>0</v>
      </c>
      <c r="I228" s="452">
        <v>0</v>
      </c>
      <c r="J228" s="446"/>
      <c r="K228" s="492"/>
      <c r="M228" s="443" t="str">
        <f>_xlfn.IFNA(VLOOKUP(G228,Checks!$L$4:$L$15,1,FALSE),IF(G228="","",1))</f>
        <v/>
      </c>
    </row>
    <row r="229" spans="1:13" s="443" customFormat="1" ht="14.1" customHeight="1">
      <c r="A229" s="502">
        <f t="shared" si="6"/>
        <v>221</v>
      </c>
      <c r="B229" s="502">
        <f t="shared" si="7"/>
        <v>0</v>
      </c>
      <c r="C229" s="448"/>
      <c r="D229" s="446"/>
      <c r="E229" s="446"/>
      <c r="F229" s="446"/>
      <c r="G229" s="448"/>
      <c r="H229" s="455">
        <v>0</v>
      </c>
      <c r="I229" s="452">
        <v>0</v>
      </c>
      <c r="J229" s="446"/>
      <c r="K229" s="492"/>
      <c r="M229" s="443" t="str">
        <f>_xlfn.IFNA(VLOOKUP(G229,Checks!$L$4:$L$15,1,FALSE),IF(G229="","",1))</f>
        <v/>
      </c>
    </row>
    <row r="230" spans="1:13" s="443" customFormat="1" ht="14.1" customHeight="1">
      <c r="A230" s="502">
        <f t="shared" si="6"/>
        <v>222</v>
      </c>
      <c r="B230" s="502">
        <f t="shared" si="7"/>
        <v>0</v>
      </c>
      <c r="C230" s="448"/>
      <c r="D230" s="446"/>
      <c r="E230" s="446"/>
      <c r="F230" s="446"/>
      <c r="G230" s="448"/>
      <c r="H230" s="455">
        <v>0</v>
      </c>
      <c r="I230" s="452">
        <v>0</v>
      </c>
      <c r="J230" s="446"/>
      <c r="K230" s="492"/>
      <c r="M230" s="443" t="str">
        <f>_xlfn.IFNA(VLOOKUP(G230,Checks!$L$4:$L$15,1,FALSE),IF(G230="","",1))</f>
        <v/>
      </c>
    </row>
    <row r="231" spans="1:13" s="443" customFormat="1" ht="14.1" customHeight="1">
      <c r="A231" s="502">
        <f t="shared" si="6"/>
        <v>223</v>
      </c>
      <c r="B231" s="502">
        <f t="shared" si="7"/>
        <v>0</v>
      </c>
      <c r="C231" s="448"/>
      <c r="D231" s="446"/>
      <c r="E231" s="446"/>
      <c r="F231" s="446"/>
      <c r="G231" s="448"/>
      <c r="H231" s="455">
        <v>0</v>
      </c>
      <c r="I231" s="452">
        <v>0</v>
      </c>
      <c r="J231" s="446"/>
      <c r="K231" s="492"/>
      <c r="M231" s="443" t="str">
        <f>_xlfn.IFNA(VLOOKUP(G231,Checks!$L$4:$L$15,1,FALSE),IF(G231="","",1))</f>
        <v/>
      </c>
    </row>
    <row r="232" spans="1:13" s="443" customFormat="1" ht="14.1" customHeight="1">
      <c r="A232" s="502">
        <f t="shared" si="6"/>
        <v>224</v>
      </c>
      <c r="B232" s="502">
        <f t="shared" si="7"/>
        <v>0</v>
      </c>
      <c r="C232" s="448"/>
      <c r="D232" s="446"/>
      <c r="E232" s="446"/>
      <c r="F232" s="446"/>
      <c r="G232" s="448"/>
      <c r="H232" s="455">
        <v>0</v>
      </c>
      <c r="I232" s="452">
        <v>0</v>
      </c>
      <c r="J232" s="446"/>
      <c r="K232" s="492"/>
      <c r="M232" s="443" t="str">
        <f>_xlfn.IFNA(VLOOKUP(G232,Checks!$L$4:$L$15,1,FALSE),IF(G232="","",1))</f>
        <v/>
      </c>
    </row>
    <row r="233" spans="1:13" s="443" customFormat="1" ht="14.1" customHeight="1">
      <c r="A233" s="502">
        <f t="shared" si="6"/>
        <v>225</v>
      </c>
      <c r="B233" s="502">
        <f t="shared" si="7"/>
        <v>0</v>
      </c>
      <c r="C233" s="448"/>
      <c r="D233" s="446"/>
      <c r="E233" s="446"/>
      <c r="F233" s="446"/>
      <c r="G233" s="448"/>
      <c r="H233" s="455">
        <v>0</v>
      </c>
      <c r="I233" s="452">
        <v>0</v>
      </c>
      <c r="J233" s="446"/>
      <c r="K233" s="492"/>
      <c r="M233" s="443" t="str">
        <f>_xlfn.IFNA(VLOOKUP(G233,Checks!$L$4:$L$15,1,FALSE),IF(G233="","",1))</f>
        <v/>
      </c>
    </row>
    <row r="234" spans="1:13" s="443" customFormat="1" ht="14.1" customHeight="1">
      <c r="A234" s="502">
        <f t="shared" si="6"/>
        <v>226</v>
      </c>
      <c r="B234" s="502">
        <f t="shared" si="7"/>
        <v>0</v>
      </c>
      <c r="C234" s="448"/>
      <c r="D234" s="446"/>
      <c r="E234" s="446"/>
      <c r="F234" s="446"/>
      <c r="G234" s="448"/>
      <c r="H234" s="455">
        <v>0</v>
      </c>
      <c r="I234" s="452">
        <v>0</v>
      </c>
      <c r="J234" s="446"/>
      <c r="K234" s="492"/>
      <c r="M234" s="443" t="str">
        <f>_xlfn.IFNA(VLOOKUP(G234,Checks!$L$4:$L$15,1,FALSE),IF(G234="","",1))</f>
        <v/>
      </c>
    </row>
    <row r="235" spans="1:13" s="443" customFormat="1" ht="14.1" customHeight="1">
      <c r="A235" s="502">
        <f t="shared" si="6"/>
        <v>227</v>
      </c>
      <c r="B235" s="502">
        <f t="shared" si="7"/>
        <v>0</v>
      </c>
      <c r="C235" s="448"/>
      <c r="D235" s="446"/>
      <c r="E235" s="446"/>
      <c r="F235" s="446"/>
      <c r="G235" s="448"/>
      <c r="H235" s="455">
        <v>0</v>
      </c>
      <c r="I235" s="452">
        <v>0</v>
      </c>
      <c r="J235" s="446"/>
      <c r="K235" s="492"/>
      <c r="M235" s="443" t="str">
        <f>_xlfn.IFNA(VLOOKUP(G235,Checks!$L$4:$L$15,1,FALSE),IF(G235="","",1))</f>
        <v/>
      </c>
    </row>
    <row r="236" spans="1:13" s="443" customFormat="1" ht="14.1" customHeight="1">
      <c r="A236" s="502">
        <f t="shared" si="6"/>
        <v>228</v>
      </c>
      <c r="B236" s="502">
        <f t="shared" si="7"/>
        <v>0</v>
      </c>
      <c r="C236" s="448"/>
      <c r="D236" s="446"/>
      <c r="E236" s="446"/>
      <c r="F236" s="446"/>
      <c r="G236" s="448"/>
      <c r="H236" s="455">
        <v>0</v>
      </c>
      <c r="I236" s="452">
        <v>0</v>
      </c>
      <c r="J236" s="446"/>
      <c r="K236" s="492"/>
      <c r="M236" s="443" t="str">
        <f>_xlfn.IFNA(VLOOKUP(G236,Checks!$L$4:$L$15,1,FALSE),IF(G236="","",1))</f>
        <v/>
      </c>
    </row>
    <row r="237" spans="1:13" s="443" customFormat="1" ht="14.1" customHeight="1">
      <c r="A237" s="502">
        <f t="shared" si="6"/>
        <v>229</v>
      </c>
      <c r="B237" s="502">
        <f t="shared" si="7"/>
        <v>0</v>
      </c>
      <c r="C237" s="448"/>
      <c r="D237" s="446"/>
      <c r="E237" s="446"/>
      <c r="F237" s="446"/>
      <c r="G237" s="448"/>
      <c r="H237" s="455">
        <v>0</v>
      </c>
      <c r="I237" s="452">
        <v>0</v>
      </c>
      <c r="J237" s="446"/>
      <c r="K237" s="492"/>
      <c r="M237" s="443" t="str">
        <f>_xlfn.IFNA(VLOOKUP(G237,Checks!$L$4:$L$15,1,FALSE),IF(G237="","",1))</f>
        <v/>
      </c>
    </row>
    <row r="238" spans="1:13" s="443" customFormat="1" ht="14.1" customHeight="1">
      <c r="A238" s="502">
        <f t="shared" si="6"/>
        <v>230</v>
      </c>
      <c r="B238" s="502">
        <f t="shared" si="7"/>
        <v>0</v>
      </c>
      <c r="C238" s="448"/>
      <c r="D238" s="446"/>
      <c r="E238" s="446"/>
      <c r="F238" s="446"/>
      <c r="G238" s="448"/>
      <c r="H238" s="455">
        <v>0</v>
      </c>
      <c r="I238" s="452">
        <v>0</v>
      </c>
      <c r="J238" s="446"/>
      <c r="K238" s="492"/>
      <c r="M238" s="443" t="str">
        <f>_xlfn.IFNA(VLOOKUP(G238,Checks!$L$4:$L$15,1,FALSE),IF(G238="","",1))</f>
        <v/>
      </c>
    </row>
    <row r="239" spans="1:13" s="443" customFormat="1" ht="14.1" customHeight="1">
      <c r="A239" s="502">
        <f t="shared" si="6"/>
        <v>231</v>
      </c>
      <c r="B239" s="502">
        <f t="shared" si="7"/>
        <v>0</v>
      </c>
      <c r="C239" s="448"/>
      <c r="D239" s="446"/>
      <c r="E239" s="446"/>
      <c r="F239" s="446"/>
      <c r="G239" s="448"/>
      <c r="H239" s="455">
        <v>0</v>
      </c>
      <c r="I239" s="452">
        <v>0</v>
      </c>
      <c r="J239" s="446"/>
      <c r="K239" s="492"/>
      <c r="M239" s="443" t="str">
        <f>_xlfn.IFNA(VLOOKUP(G239,Checks!$L$4:$L$15,1,FALSE),IF(G239="","",1))</f>
        <v/>
      </c>
    </row>
    <row r="240" spans="1:13" s="443" customFormat="1" ht="14.1" customHeight="1">
      <c r="A240" s="502">
        <f t="shared" si="6"/>
        <v>232</v>
      </c>
      <c r="B240" s="502">
        <f t="shared" si="7"/>
        <v>0</v>
      </c>
      <c r="C240" s="448"/>
      <c r="D240" s="446"/>
      <c r="E240" s="446"/>
      <c r="F240" s="446"/>
      <c r="G240" s="448"/>
      <c r="H240" s="455">
        <v>0</v>
      </c>
      <c r="I240" s="452">
        <v>0</v>
      </c>
      <c r="J240" s="446"/>
      <c r="K240" s="492"/>
      <c r="M240" s="443" t="str">
        <f>_xlfn.IFNA(VLOOKUP(G240,Checks!$L$4:$L$15,1,FALSE),IF(G240="","",1))</f>
        <v/>
      </c>
    </row>
    <row r="241" spans="1:13" s="443" customFormat="1" ht="14.1" customHeight="1">
      <c r="A241" s="502">
        <f t="shared" si="6"/>
        <v>233</v>
      </c>
      <c r="B241" s="502">
        <f t="shared" si="7"/>
        <v>0</v>
      </c>
      <c r="C241" s="448"/>
      <c r="D241" s="446"/>
      <c r="E241" s="446"/>
      <c r="F241" s="446"/>
      <c r="G241" s="448"/>
      <c r="H241" s="455">
        <v>0</v>
      </c>
      <c r="I241" s="452">
        <v>0</v>
      </c>
      <c r="J241" s="446"/>
      <c r="K241" s="492"/>
      <c r="M241" s="443" t="str">
        <f>_xlfn.IFNA(VLOOKUP(G241,Checks!$L$4:$L$15,1,FALSE),IF(G241="","",1))</f>
        <v/>
      </c>
    </row>
    <row r="242" spans="1:13" s="443" customFormat="1" ht="14.1" customHeight="1">
      <c r="A242" s="502">
        <f t="shared" si="6"/>
        <v>234</v>
      </c>
      <c r="B242" s="502">
        <f t="shared" si="7"/>
        <v>0</v>
      </c>
      <c r="C242" s="448"/>
      <c r="D242" s="446"/>
      <c r="E242" s="446"/>
      <c r="F242" s="446"/>
      <c r="G242" s="448"/>
      <c r="H242" s="455">
        <v>0</v>
      </c>
      <c r="I242" s="452">
        <v>0</v>
      </c>
      <c r="J242" s="446"/>
      <c r="K242" s="492"/>
      <c r="M242" s="443" t="str">
        <f>_xlfn.IFNA(VLOOKUP(G242,Checks!$L$4:$L$15,1,FALSE),IF(G242="","",1))</f>
        <v/>
      </c>
    </row>
    <row r="243" spans="1:13" s="443" customFormat="1" ht="14.1" customHeight="1">
      <c r="A243" s="502">
        <f t="shared" si="6"/>
        <v>235</v>
      </c>
      <c r="B243" s="502">
        <f t="shared" si="7"/>
        <v>0</v>
      </c>
      <c r="C243" s="448"/>
      <c r="D243" s="446"/>
      <c r="E243" s="446"/>
      <c r="F243" s="446"/>
      <c r="G243" s="448"/>
      <c r="H243" s="455">
        <v>0</v>
      </c>
      <c r="I243" s="452">
        <v>0</v>
      </c>
      <c r="J243" s="446"/>
      <c r="K243" s="492"/>
      <c r="M243" s="443" t="str">
        <f>_xlfn.IFNA(VLOOKUP(G243,Checks!$L$4:$L$15,1,FALSE),IF(G243="","",1))</f>
        <v/>
      </c>
    </row>
    <row r="244" spans="1:13" s="443" customFormat="1" ht="14.1" customHeight="1">
      <c r="A244" s="502">
        <f t="shared" si="6"/>
        <v>236</v>
      </c>
      <c r="B244" s="502">
        <f t="shared" si="7"/>
        <v>0</v>
      </c>
      <c r="C244" s="448"/>
      <c r="D244" s="446"/>
      <c r="E244" s="446"/>
      <c r="F244" s="446"/>
      <c r="G244" s="448"/>
      <c r="H244" s="455">
        <v>0</v>
      </c>
      <c r="I244" s="452">
        <v>0</v>
      </c>
      <c r="J244" s="446"/>
      <c r="K244" s="492"/>
      <c r="M244" s="443" t="str">
        <f>_xlfn.IFNA(VLOOKUP(G244,Checks!$L$4:$L$15,1,FALSE),IF(G244="","",1))</f>
        <v/>
      </c>
    </row>
    <row r="245" spans="1:13" s="443" customFormat="1" ht="14.1" customHeight="1">
      <c r="A245" s="502">
        <f t="shared" si="6"/>
        <v>237</v>
      </c>
      <c r="B245" s="502">
        <f t="shared" si="7"/>
        <v>0</v>
      </c>
      <c r="C245" s="448"/>
      <c r="D245" s="446"/>
      <c r="E245" s="446"/>
      <c r="F245" s="446"/>
      <c r="G245" s="448"/>
      <c r="H245" s="455">
        <v>0</v>
      </c>
      <c r="I245" s="452">
        <v>0</v>
      </c>
      <c r="J245" s="446"/>
      <c r="K245" s="492"/>
      <c r="M245" s="443" t="str">
        <f>_xlfn.IFNA(VLOOKUP(G245,Checks!$L$4:$L$15,1,FALSE),IF(G245="","",1))</f>
        <v/>
      </c>
    </row>
    <row r="246" spans="1:13" s="443" customFormat="1" ht="14.1" customHeight="1">
      <c r="A246" s="502">
        <f t="shared" si="6"/>
        <v>238</v>
      </c>
      <c r="B246" s="502">
        <f t="shared" si="7"/>
        <v>0</v>
      </c>
      <c r="C246" s="448"/>
      <c r="D246" s="446"/>
      <c r="E246" s="446"/>
      <c r="F246" s="446"/>
      <c r="G246" s="448"/>
      <c r="H246" s="455">
        <v>0</v>
      </c>
      <c r="I246" s="452">
        <v>0</v>
      </c>
      <c r="J246" s="446"/>
      <c r="K246" s="492"/>
      <c r="M246" s="443" t="str">
        <f>_xlfn.IFNA(VLOOKUP(G246,Checks!$L$4:$L$15,1,FALSE),IF(G246="","",1))</f>
        <v/>
      </c>
    </row>
    <row r="247" spans="1:13" s="443" customFormat="1" ht="14.1" customHeight="1">
      <c r="A247" s="502">
        <f t="shared" si="6"/>
        <v>239</v>
      </c>
      <c r="B247" s="502">
        <f t="shared" si="7"/>
        <v>0</v>
      </c>
      <c r="C247" s="448"/>
      <c r="D247" s="446"/>
      <c r="E247" s="446"/>
      <c r="F247" s="446"/>
      <c r="G247" s="448"/>
      <c r="H247" s="455">
        <v>0</v>
      </c>
      <c r="I247" s="452">
        <v>0</v>
      </c>
      <c r="J247" s="446"/>
      <c r="K247" s="492"/>
      <c r="M247" s="443" t="str">
        <f>_xlfn.IFNA(VLOOKUP(G247,Checks!$L$4:$L$15,1,FALSE),IF(G247="","",1))</f>
        <v/>
      </c>
    </row>
    <row r="248" spans="1:13" s="443" customFormat="1" ht="14.1" customHeight="1">
      <c r="A248" s="502">
        <f t="shared" si="6"/>
        <v>240</v>
      </c>
      <c r="B248" s="502">
        <f t="shared" si="7"/>
        <v>0</v>
      </c>
      <c r="C248" s="448"/>
      <c r="D248" s="446"/>
      <c r="E248" s="446"/>
      <c r="F248" s="446"/>
      <c r="G248" s="448"/>
      <c r="H248" s="455">
        <v>0</v>
      </c>
      <c r="I248" s="452">
        <v>0</v>
      </c>
      <c r="J248" s="446"/>
      <c r="K248" s="492"/>
      <c r="M248" s="443" t="str">
        <f>_xlfn.IFNA(VLOOKUP(G248,Checks!$L$4:$L$15,1,FALSE),IF(G248="","",1))</f>
        <v/>
      </c>
    </row>
    <row r="249" spans="1:13" s="443" customFormat="1" ht="14.1" customHeight="1">
      <c r="A249" s="502">
        <f t="shared" si="6"/>
        <v>241</v>
      </c>
      <c r="B249" s="502">
        <f t="shared" si="7"/>
        <v>0</v>
      </c>
      <c r="C249" s="448"/>
      <c r="D249" s="446"/>
      <c r="E249" s="446"/>
      <c r="F249" s="446"/>
      <c r="G249" s="448"/>
      <c r="H249" s="455">
        <v>0</v>
      </c>
      <c r="I249" s="452">
        <v>0</v>
      </c>
      <c r="J249" s="446"/>
      <c r="K249" s="492"/>
      <c r="M249" s="443" t="str">
        <f>_xlfn.IFNA(VLOOKUP(G249,Checks!$L$4:$L$15,1,FALSE),IF(G249="","",1))</f>
        <v/>
      </c>
    </row>
    <row r="250" spans="1:13" s="443" customFormat="1" ht="14.1" customHeight="1">
      <c r="A250" s="502">
        <f t="shared" si="6"/>
        <v>242</v>
      </c>
      <c r="B250" s="502">
        <f t="shared" si="7"/>
        <v>0</v>
      </c>
      <c r="C250" s="448"/>
      <c r="D250" s="446"/>
      <c r="E250" s="446"/>
      <c r="F250" s="446"/>
      <c r="G250" s="448"/>
      <c r="H250" s="455">
        <v>0</v>
      </c>
      <c r="I250" s="452">
        <v>0</v>
      </c>
      <c r="J250" s="446"/>
      <c r="K250" s="492"/>
      <c r="M250" s="443" t="str">
        <f>_xlfn.IFNA(VLOOKUP(G250,Checks!$L$4:$L$15,1,FALSE),IF(G250="","",1))</f>
        <v/>
      </c>
    </row>
    <row r="251" spans="1:13" s="443" customFormat="1" ht="14.1" customHeight="1">
      <c r="A251" s="502">
        <f t="shared" si="6"/>
        <v>243</v>
      </c>
      <c r="B251" s="502">
        <f t="shared" si="7"/>
        <v>0</v>
      </c>
      <c r="C251" s="448"/>
      <c r="D251" s="446"/>
      <c r="E251" s="446"/>
      <c r="F251" s="446"/>
      <c r="G251" s="448"/>
      <c r="H251" s="455">
        <v>0</v>
      </c>
      <c r="I251" s="452">
        <v>0</v>
      </c>
      <c r="J251" s="446"/>
      <c r="K251" s="492"/>
      <c r="M251" s="443" t="str">
        <f>_xlfn.IFNA(VLOOKUP(G251,Checks!$L$4:$L$15,1,FALSE),IF(G251="","",1))</f>
        <v/>
      </c>
    </row>
    <row r="252" spans="1:13" s="443" customFormat="1" ht="14.1" customHeight="1">
      <c r="A252" s="502">
        <f t="shared" si="6"/>
        <v>244</v>
      </c>
      <c r="B252" s="502">
        <f t="shared" si="7"/>
        <v>0</v>
      </c>
      <c r="C252" s="448"/>
      <c r="D252" s="446"/>
      <c r="E252" s="446"/>
      <c r="F252" s="446"/>
      <c r="G252" s="448"/>
      <c r="H252" s="455">
        <v>0</v>
      </c>
      <c r="I252" s="452">
        <v>0</v>
      </c>
      <c r="J252" s="446"/>
      <c r="K252" s="492"/>
      <c r="M252" s="443" t="str">
        <f>_xlfn.IFNA(VLOOKUP(G252,Checks!$L$4:$L$15,1,FALSE),IF(G252="","",1))</f>
        <v/>
      </c>
    </row>
    <row r="253" spans="1:13" s="443" customFormat="1" ht="14.1" customHeight="1">
      <c r="A253" s="502">
        <f t="shared" si="6"/>
        <v>245</v>
      </c>
      <c r="B253" s="502">
        <f t="shared" si="7"/>
        <v>0</v>
      </c>
      <c r="C253" s="448"/>
      <c r="D253" s="446"/>
      <c r="E253" s="446"/>
      <c r="F253" s="446"/>
      <c r="G253" s="448"/>
      <c r="H253" s="455">
        <v>0</v>
      </c>
      <c r="I253" s="452">
        <v>0</v>
      </c>
      <c r="J253" s="446"/>
      <c r="K253" s="492"/>
      <c r="M253" s="443" t="str">
        <f>_xlfn.IFNA(VLOOKUP(G253,Checks!$L$4:$L$15,1,FALSE),IF(G253="","",1))</f>
        <v/>
      </c>
    </row>
    <row r="254" spans="1:13" s="443" customFormat="1" ht="14.1" customHeight="1">
      <c r="A254" s="502">
        <f t="shared" si="6"/>
        <v>246</v>
      </c>
      <c r="B254" s="502">
        <f t="shared" si="7"/>
        <v>0</v>
      </c>
      <c r="C254" s="448"/>
      <c r="D254" s="446"/>
      <c r="E254" s="446"/>
      <c r="F254" s="446"/>
      <c r="G254" s="448"/>
      <c r="H254" s="455">
        <v>0</v>
      </c>
      <c r="I254" s="452">
        <v>0</v>
      </c>
      <c r="J254" s="446"/>
      <c r="K254" s="492"/>
      <c r="M254" s="443" t="str">
        <f>_xlfn.IFNA(VLOOKUP(G254,Checks!$L$4:$L$15,1,FALSE),IF(G254="","",1))</f>
        <v/>
      </c>
    </row>
    <row r="255" spans="1:13" s="443" customFormat="1" ht="14.1" customHeight="1">
      <c r="A255" s="502">
        <f t="shared" si="6"/>
        <v>247</v>
      </c>
      <c r="B255" s="502">
        <f t="shared" si="7"/>
        <v>0</v>
      </c>
      <c r="C255" s="448"/>
      <c r="D255" s="446"/>
      <c r="E255" s="446"/>
      <c r="F255" s="446"/>
      <c r="G255" s="448"/>
      <c r="H255" s="455">
        <v>0</v>
      </c>
      <c r="I255" s="452">
        <v>0</v>
      </c>
      <c r="J255" s="446"/>
      <c r="K255" s="492"/>
      <c r="M255" s="443" t="str">
        <f>_xlfn.IFNA(VLOOKUP(G255,Checks!$L$4:$L$15,1,FALSE),IF(G255="","",1))</f>
        <v/>
      </c>
    </row>
    <row r="256" spans="1:13" s="443" customFormat="1" ht="14.1" customHeight="1">
      <c r="A256" s="502">
        <f t="shared" si="6"/>
        <v>248</v>
      </c>
      <c r="B256" s="502">
        <f t="shared" si="7"/>
        <v>0</v>
      </c>
      <c r="C256" s="448"/>
      <c r="D256" s="446"/>
      <c r="E256" s="446"/>
      <c r="F256" s="446"/>
      <c r="G256" s="448"/>
      <c r="H256" s="455">
        <v>0</v>
      </c>
      <c r="I256" s="452">
        <v>0</v>
      </c>
      <c r="J256" s="446"/>
      <c r="K256" s="492"/>
      <c r="M256" s="443" t="str">
        <f>_xlfn.IFNA(VLOOKUP(G256,Checks!$L$4:$L$15,1,FALSE),IF(G256="","",1))</f>
        <v/>
      </c>
    </row>
    <row r="257" spans="1:13" s="443" customFormat="1" ht="14.1" customHeight="1">
      <c r="A257" s="502">
        <f t="shared" si="6"/>
        <v>249</v>
      </c>
      <c r="B257" s="502">
        <f t="shared" si="7"/>
        <v>0</v>
      </c>
      <c r="C257" s="448"/>
      <c r="D257" s="446"/>
      <c r="E257" s="446"/>
      <c r="F257" s="446"/>
      <c r="G257" s="448"/>
      <c r="H257" s="455">
        <v>0</v>
      </c>
      <c r="I257" s="452">
        <v>0</v>
      </c>
      <c r="J257" s="446"/>
      <c r="K257" s="492"/>
      <c r="M257" s="443" t="str">
        <f>_xlfn.IFNA(VLOOKUP(G257,Checks!$L$4:$L$15,1,FALSE),IF(G257="","",1))</f>
        <v/>
      </c>
    </row>
    <row r="258" spans="1:13" s="443" customFormat="1" ht="14.1" customHeight="1">
      <c r="A258" s="502">
        <f t="shared" si="6"/>
        <v>250</v>
      </c>
      <c r="B258" s="502">
        <f t="shared" si="7"/>
        <v>0</v>
      </c>
      <c r="C258" s="448"/>
      <c r="D258" s="446"/>
      <c r="E258" s="446"/>
      <c r="F258" s="446"/>
      <c r="G258" s="448"/>
      <c r="H258" s="455">
        <v>0</v>
      </c>
      <c r="I258" s="452">
        <v>0</v>
      </c>
      <c r="J258" s="446"/>
      <c r="K258" s="492"/>
      <c r="M258" s="443" t="str">
        <f>_xlfn.IFNA(VLOOKUP(G258,Checks!$L$4:$L$15,1,FALSE),IF(G258="","",1))</f>
        <v/>
      </c>
    </row>
    <row r="259" spans="1:13" s="443" customFormat="1" ht="14.1" customHeight="1">
      <c r="A259" s="502">
        <f t="shared" si="6"/>
        <v>251</v>
      </c>
      <c r="B259" s="502">
        <f t="shared" si="7"/>
        <v>0</v>
      </c>
      <c r="C259" s="448"/>
      <c r="D259" s="446"/>
      <c r="E259" s="446"/>
      <c r="F259" s="446"/>
      <c r="G259" s="448"/>
      <c r="H259" s="455">
        <v>0</v>
      </c>
      <c r="I259" s="452">
        <v>0</v>
      </c>
      <c r="J259" s="446"/>
      <c r="K259" s="492"/>
      <c r="M259" s="443" t="str">
        <f>_xlfn.IFNA(VLOOKUP(G259,Checks!$L$4:$L$15,1,FALSE),IF(G259="","",1))</f>
        <v/>
      </c>
    </row>
    <row r="260" spans="1:13" s="443" customFormat="1" ht="14.1" customHeight="1">
      <c r="A260" s="502">
        <f t="shared" si="6"/>
        <v>252</v>
      </c>
      <c r="B260" s="502">
        <f t="shared" si="7"/>
        <v>0</v>
      </c>
      <c r="C260" s="448"/>
      <c r="D260" s="446"/>
      <c r="E260" s="446"/>
      <c r="F260" s="446"/>
      <c r="G260" s="448"/>
      <c r="H260" s="455">
        <v>0</v>
      </c>
      <c r="I260" s="452">
        <v>0</v>
      </c>
      <c r="J260" s="446"/>
      <c r="K260" s="492"/>
      <c r="M260" s="443" t="str">
        <f>_xlfn.IFNA(VLOOKUP(G260,Checks!$L$4:$L$15,1,FALSE),IF(G260="","",1))</f>
        <v/>
      </c>
    </row>
    <row r="261" spans="1:13" s="443" customFormat="1" ht="14.1" customHeight="1">
      <c r="A261" s="502">
        <f t="shared" si="6"/>
        <v>253</v>
      </c>
      <c r="B261" s="502">
        <f t="shared" si="7"/>
        <v>0</v>
      </c>
      <c r="C261" s="448"/>
      <c r="D261" s="446"/>
      <c r="E261" s="446"/>
      <c r="F261" s="446"/>
      <c r="G261" s="448"/>
      <c r="H261" s="455">
        <v>0</v>
      </c>
      <c r="I261" s="452">
        <v>0</v>
      </c>
      <c r="J261" s="446"/>
      <c r="K261" s="492"/>
      <c r="M261" s="443" t="str">
        <f>_xlfn.IFNA(VLOOKUP(G261,Checks!$L$4:$L$15,1,FALSE),IF(G261="","",1))</f>
        <v/>
      </c>
    </row>
    <row r="262" spans="1:13" s="443" customFormat="1" ht="14.1" customHeight="1">
      <c r="A262" s="502">
        <f t="shared" si="6"/>
        <v>254</v>
      </c>
      <c r="B262" s="502">
        <f t="shared" si="7"/>
        <v>0</v>
      </c>
      <c r="C262" s="448"/>
      <c r="D262" s="446"/>
      <c r="E262" s="446"/>
      <c r="F262" s="446"/>
      <c r="G262" s="448"/>
      <c r="H262" s="455">
        <v>0</v>
      </c>
      <c r="I262" s="452">
        <v>0</v>
      </c>
      <c r="J262" s="446"/>
      <c r="K262" s="492"/>
      <c r="M262" s="443" t="str">
        <f>_xlfn.IFNA(VLOOKUP(G262,Checks!$L$4:$L$15,1,FALSE),IF(G262="","",1))</f>
        <v/>
      </c>
    </row>
    <row r="263" spans="1:13" s="443" customFormat="1" ht="14.1" customHeight="1">
      <c r="A263" s="502">
        <f t="shared" si="6"/>
        <v>255</v>
      </c>
      <c r="B263" s="502">
        <f t="shared" si="7"/>
        <v>0</v>
      </c>
      <c r="C263" s="448"/>
      <c r="D263" s="446"/>
      <c r="E263" s="446"/>
      <c r="F263" s="446"/>
      <c r="G263" s="448"/>
      <c r="H263" s="455">
        <v>0</v>
      </c>
      <c r="I263" s="452">
        <v>0</v>
      </c>
      <c r="J263" s="446"/>
      <c r="K263" s="492"/>
      <c r="M263" s="443" t="str">
        <f>_xlfn.IFNA(VLOOKUP(G263,Checks!$L$4:$L$15,1,FALSE),IF(G263="","",1))</f>
        <v/>
      </c>
    </row>
    <row r="264" spans="1:13" s="443" customFormat="1" ht="14.1" customHeight="1">
      <c r="A264" s="502">
        <f t="shared" si="6"/>
        <v>256</v>
      </c>
      <c r="B264" s="502">
        <f t="shared" si="7"/>
        <v>0</v>
      </c>
      <c r="C264" s="448"/>
      <c r="D264" s="446"/>
      <c r="E264" s="446"/>
      <c r="F264" s="446"/>
      <c r="G264" s="448"/>
      <c r="H264" s="455">
        <v>0</v>
      </c>
      <c r="I264" s="452">
        <v>0</v>
      </c>
      <c r="J264" s="446"/>
      <c r="K264" s="492"/>
      <c r="M264" s="443" t="str">
        <f>_xlfn.IFNA(VLOOKUP(G264,Checks!$L$4:$L$15,1,FALSE),IF(G264="","",1))</f>
        <v/>
      </c>
    </row>
    <row r="265" spans="1:13" s="443" customFormat="1" ht="14.1" customHeight="1">
      <c r="A265" s="502">
        <f t="shared" si="6"/>
        <v>257</v>
      </c>
      <c r="B265" s="502">
        <f t="shared" si="7"/>
        <v>0</v>
      </c>
      <c r="C265" s="448"/>
      <c r="D265" s="446"/>
      <c r="E265" s="446"/>
      <c r="F265" s="446"/>
      <c r="G265" s="448"/>
      <c r="H265" s="455">
        <v>0</v>
      </c>
      <c r="I265" s="452">
        <v>0</v>
      </c>
      <c r="J265" s="446"/>
      <c r="K265" s="492"/>
      <c r="M265" s="443" t="str">
        <f>_xlfn.IFNA(VLOOKUP(G265,Checks!$L$4:$L$15,1,FALSE),IF(G265="","",1))</f>
        <v/>
      </c>
    </row>
    <row r="266" spans="1:13" s="443" customFormat="1" ht="14.1" customHeight="1">
      <c r="A266" s="502">
        <f t="shared" si="6"/>
        <v>258</v>
      </c>
      <c r="B266" s="502">
        <f t="shared" si="7"/>
        <v>0</v>
      </c>
      <c r="C266" s="448"/>
      <c r="D266" s="446"/>
      <c r="E266" s="446"/>
      <c r="F266" s="446"/>
      <c r="G266" s="448"/>
      <c r="H266" s="455">
        <v>0</v>
      </c>
      <c r="I266" s="452">
        <v>0</v>
      </c>
      <c r="J266" s="446"/>
      <c r="K266" s="492"/>
      <c r="M266" s="443" t="str">
        <f>_xlfn.IFNA(VLOOKUP(G266,Checks!$L$4:$L$15,1,FALSE),IF(G266="","",1))</f>
        <v/>
      </c>
    </row>
    <row r="267" spans="1:13" s="443" customFormat="1" ht="14.1" customHeight="1">
      <c r="A267" s="502">
        <f t="shared" ref="A267:A330" si="8">A266+1</f>
        <v>259</v>
      </c>
      <c r="B267" s="502">
        <f t="shared" ref="B267:B330" si="9">$B$9</f>
        <v>0</v>
      </c>
      <c r="C267" s="448"/>
      <c r="D267" s="446"/>
      <c r="E267" s="446"/>
      <c r="F267" s="446"/>
      <c r="G267" s="448"/>
      <c r="H267" s="455">
        <v>0</v>
      </c>
      <c r="I267" s="452">
        <v>0</v>
      </c>
      <c r="J267" s="446"/>
      <c r="K267" s="492"/>
      <c r="M267" s="443" t="str">
        <f>_xlfn.IFNA(VLOOKUP(G267,Checks!$L$4:$L$15,1,FALSE),IF(G267="","",1))</f>
        <v/>
      </c>
    </row>
    <row r="268" spans="1:13" s="443" customFormat="1" ht="14.1" customHeight="1">
      <c r="A268" s="502">
        <f t="shared" si="8"/>
        <v>260</v>
      </c>
      <c r="B268" s="502">
        <f t="shared" si="9"/>
        <v>0</v>
      </c>
      <c r="C268" s="448"/>
      <c r="D268" s="446"/>
      <c r="E268" s="446"/>
      <c r="F268" s="446"/>
      <c r="G268" s="448"/>
      <c r="H268" s="455">
        <v>0</v>
      </c>
      <c r="I268" s="452">
        <v>0</v>
      </c>
      <c r="J268" s="446"/>
      <c r="K268" s="492"/>
      <c r="M268" s="443" t="str">
        <f>_xlfn.IFNA(VLOOKUP(G268,Checks!$L$4:$L$15,1,FALSE),IF(G268="","",1))</f>
        <v/>
      </c>
    </row>
    <row r="269" spans="1:13" s="443" customFormat="1" ht="14.1" customHeight="1">
      <c r="A269" s="502">
        <f t="shared" si="8"/>
        <v>261</v>
      </c>
      <c r="B269" s="502">
        <f t="shared" si="9"/>
        <v>0</v>
      </c>
      <c r="C269" s="448"/>
      <c r="D269" s="446"/>
      <c r="E269" s="446"/>
      <c r="F269" s="446"/>
      <c r="G269" s="448"/>
      <c r="H269" s="455">
        <v>0</v>
      </c>
      <c r="I269" s="452">
        <v>0</v>
      </c>
      <c r="J269" s="446"/>
      <c r="K269" s="492"/>
      <c r="M269" s="443" t="str">
        <f>_xlfn.IFNA(VLOOKUP(G269,Checks!$L$4:$L$15,1,FALSE),IF(G269="","",1))</f>
        <v/>
      </c>
    </row>
    <row r="270" spans="1:13" s="443" customFormat="1" ht="14.1" customHeight="1">
      <c r="A270" s="502">
        <f t="shared" si="8"/>
        <v>262</v>
      </c>
      <c r="B270" s="502">
        <f t="shared" si="9"/>
        <v>0</v>
      </c>
      <c r="C270" s="448"/>
      <c r="D270" s="446"/>
      <c r="E270" s="446"/>
      <c r="F270" s="446"/>
      <c r="G270" s="448"/>
      <c r="H270" s="455">
        <v>0</v>
      </c>
      <c r="I270" s="452">
        <v>0</v>
      </c>
      <c r="J270" s="446"/>
      <c r="K270" s="492"/>
      <c r="M270" s="443" t="str">
        <f>_xlfn.IFNA(VLOOKUP(G270,Checks!$L$4:$L$15,1,FALSE),IF(G270="","",1))</f>
        <v/>
      </c>
    </row>
    <row r="271" spans="1:13" s="443" customFormat="1" ht="14.1" customHeight="1">
      <c r="A271" s="502">
        <f t="shared" si="8"/>
        <v>263</v>
      </c>
      <c r="B271" s="502">
        <f t="shared" si="9"/>
        <v>0</v>
      </c>
      <c r="C271" s="448"/>
      <c r="D271" s="446"/>
      <c r="E271" s="446"/>
      <c r="F271" s="446"/>
      <c r="G271" s="448"/>
      <c r="H271" s="455">
        <v>0</v>
      </c>
      <c r="I271" s="452">
        <v>0</v>
      </c>
      <c r="J271" s="446"/>
      <c r="K271" s="492"/>
      <c r="M271" s="443" t="str">
        <f>_xlfn.IFNA(VLOOKUP(G271,Checks!$L$4:$L$15,1,FALSE),IF(G271="","",1))</f>
        <v/>
      </c>
    </row>
    <row r="272" spans="1:13" s="443" customFormat="1" ht="14.1" customHeight="1">
      <c r="A272" s="502">
        <f t="shared" si="8"/>
        <v>264</v>
      </c>
      <c r="B272" s="502">
        <f t="shared" si="9"/>
        <v>0</v>
      </c>
      <c r="C272" s="448"/>
      <c r="D272" s="446"/>
      <c r="E272" s="446"/>
      <c r="F272" s="446"/>
      <c r="G272" s="448"/>
      <c r="H272" s="455">
        <v>0</v>
      </c>
      <c r="I272" s="452">
        <v>0</v>
      </c>
      <c r="J272" s="446"/>
      <c r="K272" s="492"/>
      <c r="M272" s="443" t="str">
        <f>_xlfn.IFNA(VLOOKUP(G272,Checks!$L$4:$L$15,1,FALSE),IF(G272="","",1))</f>
        <v/>
      </c>
    </row>
    <row r="273" spans="1:13" s="443" customFormat="1" ht="14.1" customHeight="1">
      <c r="A273" s="502">
        <f t="shared" si="8"/>
        <v>265</v>
      </c>
      <c r="B273" s="502">
        <f t="shared" si="9"/>
        <v>0</v>
      </c>
      <c r="C273" s="448"/>
      <c r="D273" s="446"/>
      <c r="E273" s="446"/>
      <c r="F273" s="446"/>
      <c r="G273" s="448"/>
      <c r="H273" s="455">
        <v>0</v>
      </c>
      <c r="I273" s="452">
        <v>0</v>
      </c>
      <c r="J273" s="446"/>
      <c r="K273" s="492"/>
      <c r="M273" s="443" t="str">
        <f>_xlfn.IFNA(VLOOKUP(G273,Checks!$L$4:$L$15,1,FALSE),IF(G273="","",1))</f>
        <v/>
      </c>
    </row>
    <row r="274" spans="1:13" s="443" customFormat="1" ht="14.1" customHeight="1">
      <c r="A274" s="502">
        <f t="shared" si="8"/>
        <v>266</v>
      </c>
      <c r="B274" s="502">
        <f t="shared" si="9"/>
        <v>0</v>
      </c>
      <c r="C274" s="448"/>
      <c r="D274" s="446"/>
      <c r="E274" s="446"/>
      <c r="F274" s="446"/>
      <c r="G274" s="448"/>
      <c r="H274" s="455">
        <v>0</v>
      </c>
      <c r="I274" s="452">
        <v>0</v>
      </c>
      <c r="J274" s="446"/>
      <c r="K274" s="492"/>
      <c r="M274" s="443" t="str">
        <f>_xlfn.IFNA(VLOOKUP(G274,Checks!$L$4:$L$15,1,FALSE),IF(G274="","",1))</f>
        <v/>
      </c>
    </row>
    <row r="275" spans="1:13" s="443" customFormat="1" ht="14.1" customHeight="1">
      <c r="A275" s="502">
        <f t="shared" si="8"/>
        <v>267</v>
      </c>
      <c r="B275" s="502">
        <f t="shared" si="9"/>
        <v>0</v>
      </c>
      <c r="C275" s="448"/>
      <c r="D275" s="446"/>
      <c r="E275" s="446"/>
      <c r="F275" s="446"/>
      <c r="G275" s="448"/>
      <c r="H275" s="455">
        <v>0</v>
      </c>
      <c r="I275" s="452">
        <v>0</v>
      </c>
      <c r="J275" s="446"/>
      <c r="K275" s="492"/>
      <c r="M275" s="443" t="str">
        <f>_xlfn.IFNA(VLOOKUP(G275,Checks!$L$4:$L$15,1,FALSE),IF(G275="","",1))</f>
        <v/>
      </c>
    </row>
    <row r="276" spans="1:13" s="443" customFormat="1" ht="14.1" customHeight="1">
      <c r="A276" s="502">
        <f t="shared" si="8"/>
        <v>268</v>
      </c>
      <c r="B276" s="502">
        <f t="shared" si="9"/>
        <v>0</v>
      </c>
      <c r="C276" s="448"/>
      <c r="D276" s="446"/>
      <c r="E276" s="446"/>
      <c r="F276" s="446"/>
      <c r="G276" s="448"/>
      <c r="H276" s="455">
        <v>0</v>
      </c>
      <c r="I276" s="452">
        <v>0</v>
      </c>
      <c r="J276" s="446"/>
      <c r="K276" s="492"/>
      <c r="M276" s="443" t="str">
        <f>_xlfn.IFNA(VLOOKUP(G276,Checks!$L$4:$L$15,1,FALSE),IF(G276="","",1))</f>
        <v/>
      </c>
    </row>
    <row r="277" spans="1:13" s="443" customFormat="1" ht="14.1" customHeight="1">
      <c r="A277" s="502">
        <f t="shared" si="8"/>
        <v>269</v>
      </c>
      <c r="B277" s="502">
        <f t="shared" si="9"/>
        <v>0</v>
      </c>
      <c r="C277" s="448"/>
      <c r="D277" s="446"/>
      <c r="E277" s="446"/>
      <c r="F277" s="446"/>
      <c r="G277" s="448"/>
      <c r="H277" s="455">
        <v>0</v>
      </c>
      <c r="I277" s="452">
        <v>0</v>
      </c>
      <c r="J277" s="446"/>
      <c r="K277" s="492"/>
      <c r="M277" s="443" t="str">
        <f>_xlfn.IFNA(VLOOKUP(G277,Checks!$L$4:$L$15,1,FALSE),IF(G277="","",1))</f>
        <v/>
      </c>
    </row>
    <row r="278" spans="1:13" s="443" customFormat="1" ht="14.1" customHeight="1">
      <c r="A278" s="502">
        <f t="shared" si="8"/>
        <v>270</v>
      </c>
      <c r="B278" s="502">
        <f t="shared" si="9"/>
        <v>0</v>
      </c>
      <c r="C278" s="448"/>
      <c r="D278" s="446"/>
      <c r="E278" s="446"/>
      <c r="F278" s="446"/>
      <c r="G278" s="448"/>
      <c r="H278" s="455">
        <v>0</v>
      </c>
      <c r="I278" s="452">
        <v>0</v>
      </c>
      <c r="J278" s="446"/>
      <c r="K278" s="492"/>
      <c r="M278" s="443" t="str">
        <f>_xlfn.IFNA(VLOOKUP(G278,Checks!$L$4:$L$15,1,FALSE),IF(G278="","",1))</f>
        <v/>
      </c>
    </row>
    <row r="279" spans="1:13" s="443" customFormat="1" ht="14.1" customHeight="1">
      <c r="A279" s="502">
        <f t="shared" si="8"/>
        <v>271</v>
      </c>
      <c r="B279" s="502">
        <f t="shared" si="9"/>
        <v>0</v>
      </c>
      <c r="C279" s="448"/>
      <c r="D279" s="446"/>
      <c r="E279" s="446"/>
      <c r="F279" s="446"/>
      <c r="G279" s="448"/>
      <c r="H279" s="455">
        <v>0</v>
      </c>
      <c r="I279" s="452">
        <v>0</v>
      </c>
      <c r="J279" s="446"/>
      <c r="K279" s="492"/>
      <c r="M279" s="443" t="str">
        <f>_xlfn.IFNA(VLOOKUP(G279,Checks!$L$4:$L$15,1,FALSE),IF(G279="","",1))</f>
        <v/>
      </c>
    </row>
    <row r="280" spans="1:13" s="443" customFormat="1" ht="14.1" customHeight="1">
      <c r="A280" s="502">
        <f t="shared" si="8"/>
        <v>272</v>
      </c>
      <c r="B280" s="502">
        <f t="shared" si="9"/>
        <v>0</v>
      </c>
      <c r="C280" s="448"/>
      <c r="D280" s="446"/>
      <c r="E280" s="446"/>
      <c r="F280" s="446"/>
      <c r="G280" s="448"/>
      <c r="H280" s="455">
        <v>0</v>
      </c>
      <c r="I280" s="452">
        <v>0</v>
      </c>
      <c r="J280" s="446"/>
      <c r="K280" s="492"/>
      <c r="M280" s="443" t="str">
        <f>_xlfn.IFNA(VLOOKUP(G280,Checks!$L$4:$L$15,1,FALSE),IF(G280="","",1))</f>
        <v/>
      </c>
    </row>
    <row r="281" spans="1:13" s="443" customFormat="1" ht="14.1" customHeight="1">
      <c r="A281" s="502">
        <f t="shared" si="8"/>
        <v>273</v>
      </c>
      <c r="B281" s="502">
        <f t="shared" si="9"/>
        <v>0</v>
      </c>
      <c r="C281" s="448"/>
      <c r="D281" s="446"/>
      <c r="E281" s="446"/>
      <c r="F281" s="446"/>
      <c r="G281" s="448"/>
      <c r="H281" s="455">
        <v>0</v>
      </c>
      <c r="I281" s="452">
        <v>0</v>
      </c>
      <c r="J281" s="446"/>
      <c r="K281" s="492"/>
      <c r="M281" s="443" t="str">
        <f>_xlfn.IFNA(VLOOKUP(G281,Checks!$L$4:$L$15,1,FALSE),IF(G281="","",1))</f>
        <v/>
      </c>
    </row>
    <row r="282" spans="1:13" s="443" customFormat="1" ht="14.1" customHeight="1">
      <c r="A282" s="502">
        <f t="shared" si="8"/>
        <v>274</v>
      </c>
      <c r="B282" s="502">
        <f t="shared" si="9"/>
        <v>0</v>
      </c>
      <c r="C282" s="448"/>
      <c r="D282" s="446"/>
      <c r="E282" s="446"/>
      <c r="F282" s="446"/>
      <c r="G282" s="448"/>
      <c r="H282" s="455">
        <v>0</v>
      </c>
      <c r="I282" s="452">
        <v>0</v>
      </c>
      <c r="J282" s="446"/>
      <c r="K282" s="492"/>
      <c r="M282" s="443" t="str">
        <f>_xlfn.IFNA(VLOOKUP(G282,Checks!$L$4:$L$15,1,FALSE),IF(G282="","",1))</f>
        <v/>
      </c>
    </row>
    <row r="283" spans="1:13" s="443" customFormat="1" ht="14.1" customHeight="1">
      <c r="A283" s="502">
        <f t="shared" si="8"/>
        <v>275</v>
      </c>
      <c r="B283" s="502">
        <f t="shared" si="9"/>
        <v>0</v>
      </c>
      <c r="C283" s="448"/>
      <c r="D283" s="446"/>
      <c r="E283" s="446"/>
      <c r="F283" s="446"/>
      <c r="G283" s="448"/>
      <c r="H283" s="455">
        <v>0</v>
      </c>
      <c r="I283" s="452">
        <v>0</v>
      </c>
      <c r="J283" s="446"/>
      <c r="K283" s="492"/>
      <c r="M283" s="443" t="str">
        <f>_xlfn.IFNA(VLOOKUP(G283,Checks!$L$4:$L$15,1,FALSE),IF(G283="","",1))</f>
        <v/>
      </c>
    </row>
    <row r="284" spans="1:13" s="443" customFormat="1" ht="14.1" customHeight="1">
      <c r="A284" s="502">
        <f t="shared" si="8"/>
        <v>276</v>
      </c>
      <c r="B284" s="502">
        <f t="shared" si="9"/>
        <v>0</v>
      </c>
      <c r="C284" s="448"/>
      <c r="D284" s="446"/>
      <c r="E284" s="446"/>
      <c r="F284" s="446"/>
      <c r="G284" s="448"/>
      <c r="H284" s="455">
        <v>0</v>
      </c>
      <c r="I284" s="452">
        <v>0</v>
      </c>
      <c r="J284" s="446"/>
      <c r="K284" s="492"/>
      <c r="M284" s="443" t="str">
        <f>_xlfn.IFNA(VLOOKUP(G284,Checks!$L$4:$L$15,1,FALSE),IF(G284="","",1))</f>
        <v/>
      </c>
    </row>
    <row r="285" spans="1:13" s="443" customFormat="1" ht="14.1" customHeight="1">
      <c r="A285" s="502">
        <f t="shared" si="8"/>
        <v>277</v>
      </c>
      <c r="B285" s="502">
        <f t="shared" si="9"/>
        <v>0</v>
      </c>
      <c r="C285" s="448"/>
      <c r="D285" s="446"/>
      <c r="E285" s="446"/>
      <c r="F285" s="446"/>
      <c r="G285" s="448"/>
      <c r="H285" s="455">
        <v>0</v>
      </c>
      <c r="I285" s="452">
        <v>0</v>
      </c>
      <c r="J285" s="446"/>
      <c r="K285" s="492"/>
      <c r="M285" s="443" t="str">
        <f>_xlfn.IFNA(VLOOKUP(G285,Checks!$L$4:$L$15,1,FALSE),IF(G285="","",1))</f>
        <v/>
      </c>
    </row>
    <row r="286" spans="1:13" s="443" customFormat="1" ht="14.1" customHeight="1">
      <c r="A286" s="502">
        <f t="shared" si="8"/>
        <v>278</v>
      </c>
      <c r="B286" s="502">
        <f t="shared" si="9"/>
        <v>0</v>
      </c>
      <c r="C286" s="448"/>
      <c r="D286" s="446"/>
      <c r="E286" s="446"/>
      <c r="F286" s="446"/>
      <c r="G286" s="448"/>
      <c r="H286" s="455">
        <v>0</v>
      </c>
      <c r="I286" s="452">
        <v>0</v>
      </c>
      <c r="J286" s="446"/>
      <c r="K286" s="492"/>
      <c r="M286" s="443" t="str">
        <f>_xlfn.IFNA(VLOOKUP(G286,Checks!$L$4:$L$15,1,FALSE),IF(G286="","",1))</f>
        <v/>
      </c>
    </row>
    <row r="287" spans="1:13" s="443" customFormat="1" ht="14.1" customHeight="1">
      <c r="A287" s="502">
        <f t="shared" si="8"/>
        <v>279</v>
      </c>
      <c r="B287" s="502">
        <f t="shared" si="9"/>
        <v>0</v>
      </c>
      <c r="C287" s="448"/>
      <c r="D287" s="446"/>
      <c r="E287" s="446"/>
      <c r="F287" s="446"/>
      <c r="G287" s="448"/>
      <c r="H287" s="455">
        <v>0</v>
      </c>
      <c r="I287" s="452">
        <v>0</v>
      </c>
      <c r="J287" s="446"/>
      <c r="K287" s="492"/>
      <c r="M287" s="443" t="str">
        <f>_xlfn.IFNA(VLOOKUP(G287,Checks!$L$4:$L$15,1,FALSE),IF(G287="","",1))</f>
        <v/>
      </c>
    </row>
    <row r="288" spans="1:13" s="443" customFormat="1" ht="14.1" customHeight="1">
      <c r="A288" s="502">
        <f t="shared" si="8"/>
        <v>280</v>
      </c>
      <c r="B288" s="502">
        <f t="shared" si="9"/>
        <v>0</v>
      </c>
      <c r="C288" s="448"/>
      <c r="D288" s="446"/>
      <c r="E288" s="446"/>
      <c r="F288" s="446"/>
      <c r="G288" s="448"/>
      <c r="H288" s="455">
        <v>0</v>
      </c>
      <c r="I288" s="452">
        <v>0</v>
      </c>
      <c r="J288" s="446"/>
      <c r="K288" s="492"/>
      <c r="M288" s="443" t="str">
        <f>_xlfn.IFNA(VLOOKUP(G288,Checks!$L$4:$L$15,1,FALSE),IF(G288="","",1))</f>
        <v/>
      </c>
    </row>
    <row r="289" spans="1:13" s="443" customFormat="1" ht="14.1" customHeight="1">
      <c r="A289" s="502">
        <f t="shared" si="8"/>
        <v>281</v>
      </c>
      <c r="B289" s="502">
        <f t="shared" si="9"/>
        <v>0</v>
      </c>
      <c r="C289" s="448"/>
      <c r="D289" s="446"/>
      <c r="E289" s="446"/>
      <c r="F289" s="446"/>
      <c r="G289" s="448"/>
      <c r="H289" s="455">
        <v>0</v>
      </c>
      <c r="I289" s="452">
        <v>0</v>
      </c>
      <c r="J289" s="446"/>
      <c r="K289" s="492"/>
      <c r="M289" s="443" t="str">
        <f>_xlfn.IFNA(VLOOKUP(G289,Checks!$L$4:$L$15,1,FALSE),IF(G289="","",1))</f>
        <v/>
      </c>
    </row>
    <row r="290" spans="1:13" s="443" customFormat="1" ht="14.1" customHeight="1">
      <c r="A290" s="502">
        <f t="shared" si="8"/>
        <v>282</v>
      </c>
      <c r="B290" s="502">
        <f t="shared" si="9"/>
        <v>0</v>
      </c>
      <c r="C290" s="448"/>
      <c r="D290" s="446"/>
      <c r="E290" s="446"/>
      <c r="F290" s="446"/>
      <c r="G290" s="448"/>
      <c r="H290" s="455">
        <v>0</v>
      </c>
      <c r="I290" s="452">
        <v>0</v>
      </c>
      <c r="J290" s="446"/>
      <c r="K290" s="492"/>
      <c r="M290" s="443" t="str">
        <f>_xlfn.IFNA(VLOOKUP(G290,Checks!$L$4:$L$15,1,FALSE),IF(G290="","",1))</f>
        <v/>
      </c>
    </row>
    <row r="291" spans="1:13" s="443" customFormat="1" ht="14.1" customHeight="1">
      <c r="A291" s="502">
        <f t="shared" si="8"/>
        <v>283</v>
      </c>
      <c r="B291" s="502">
        <f t="shared" si="9"/>
        <v>0</v>
      </c>
      <c r="C291" s="448"/>
      <c r="D291" s="446"/>
      <c r="E291" s="446"/>
      <c r="F291" s="446"/>
      <c r="G291" s="448"/>
      <c r="H291" s="455">
        <v>0</v>
      </c>
      <c r="I291" s="452">
        <v>0</v>
      </c>
      <c r="J291" s="446"/>
      <c r="K291" s="492"/>
      <c r="M291" s="443" t="str">
        <f>_xlfn.IFNA(VLOOKUP(G291,Checks!$L$4:$L$15,1,FALSE),IF(G291="","",1))</f>
        <v/>
      </c>
    </row>
    <row r="292" spans="1:13" s="443" customFormat="1" ht="14.1" customHeight="1">
      <c r="A292" s="502">
        <f t="shared" si="8"/>
        <v>284</v>
      </c>
      <c r="B292" s="502">
        <f t="shared" si="9"/>
        <v>0</v>
      </c>
      <c r="C292" s="448"/>
      <c r="D292" s="446"/>
      <c r="E292" s="446"/>
      <c r="F292" s="446"/>
      <c r="G292" s="448"/>
      <c r="H292" s="455">
        <v>0</v>
      </c>
      <c r="I292" s="452">
        <v>0</v>
      </c>
      <c r="J292" s="446"/>
      <c r="K292" s="492"/>
      <c r="M292" s="443" t="str">
        <f>_xlfn.IFNA(VLOOKUP(G292,Checks!$L$4:$L$15,1,FALSE),IF(G292="","",1))</f>
        <v/>
      </c>
    </row>
    <row r="293" spans="1:13" s="443" customFormat="1" ht="14.1" customHeight="1">
      <c r="A293" s="502">
        <f t="shared" si="8"/>
        <v>285</v>
      </c>
      <c r="B293" s="502">
        <f t="shared" si="9"/>
        <v>0</v>
      </c>
      <c r="C293" s="448"/>
      <c r="D293" s="446"/>
      <c r="E293" s="446"/>
      <c r="F293" s="446"/>
      <c r="G293" s="448"/>
      <c r="H293" s="455">
        <v>0</v>
      </c>
      <c r="I293" s="452">
        <v>0</v>
      </c>
      <c r="J293" s="446"/>
      <c r="K293" s="492"/>
      <c r="M293" s="443" t="str">
        <f>_xlfn.IFNA(VLOOKUP(G293,Checks!$L$4:$L$15,1,FALSE),IF(G293="","",1))</f>
        <v/>
      </c>
    </row>
    <row r="294" spans="1:13" s="443" customFormat="1" ht="14.1" customHeight="1">
      <c r="A294" s="502">
        <f t="shared" si="8"/>
        <v>286</v>
      </c>
      <c r="B294" s="502">
        <f t="shared" si="9"/>
        <v>0</v>
      </c>
      <c r="C294" s="448"/>
      <c r="D294" s="446"/>
      <c r="E294" s="446"/>
      <c r="F294" s="446"/>
      <c r="G294" s="448"/>
      <c r="H294" s="455">
        <v>0</v>
      </c>
      <c r="I294" s="452">
        <v>0</v>
      </c>
      <c r="J294" s="446"/>
      <c r="K294" s="492"/>
      <c r="M294" s="443" t="str">
        <f>_xlfn.IFNA(VLOOKUP(G294,Checks!$L$4:$L$15,1,FALSE),IF(G294="","",1))</f>
        <v/>
      </c>
    </row>
    <row r="295" spans="1:13" s="443" customFormat="1" ht="14.1" customHeight="1">
      <c r="A295" s="502">
        <f t="shared" si="8"/>
        <v>287</v>
      </c>
      <c r="B295" s="502">
        <f t="shared" si="9"/>
        <v>0</v>
      </c>
      <c r="C295" s="448"/>
      <c r="D295" s="446"/>
      <c r="E295" s="446"/>
      <c r="F295" s="446"/>
      <c r="G295" s="448"/>
      <c r="H295" s="455">
        <v>0</v>
      </c>
      <c r="I295" s="452">
        <v>0</v>
      </c>
      <c r="J295" s="446"/>
      <c r="K295" s="492"/>
      <c r="M295" s="443" t="str">
        <f>_xlfn.IFNA(VLOOKUP(G295,Checks!$L$4:$L$15,1,FALSE),IF(G295="","",1))</f>
        <v/>
      </c>
    </row>
    <row r="296" spans="1:13" s="443" customFormat="1" ht="14.1" customHeight="1">
      <c r="A296" s="502">
        <f t="shared" si="8"/>
        <v>288</v>
      </c>
      <c r="B296" s="502">
        <f t="shared" si="9"/>
        <v>0</v>
      </c>
      <c r="C296" s="448"/>
      <c r="D296" s="446"/>
      <c r="E296" s="446"/>
      <c r="F296" s="446"/>
      <c r="G296" s="448"/>
      <c r="H296" s="455">
        <v>0</v>
      </c>
      <c r="I296" s="452">
        <v>0</v>
      </c>
      <c r="J296" s="446"/>
      <c r="K296" s="492"/>
      <c r="M296" s="443" t="str">
        <f>_xlfn.IFNA(VLOOKUP(G296,Checks!$L$4:$L$15,1,FALSE),IF(G296="","",1))</f>
        <v/>
      </c>
    </row>
    <row r="297" spans="1:13" s="443" customFormat="1" ht="14.1" customHeight="1">
      <c r="A297" s="502">
        <f t="shared" si="8"/>
        <v>289</v>
      </c>
      <c r="B297" s="502">
        <f t="shared" si="9"/>
        <v>0</v>
      </c>
      <c r="C297" s="448"/>
      <c r="D297" s="446"/>
      <c r="E297" s="446"/>
      <c r="F297" s="446"/>
      <c r="G297" s="448"/>
      <c r="H297" s="455">
        <v>0</v>
      </c>
      <c r="I297" s="452">
        <v>0</v>
      </c>
      <c r="J297" s="446"/>
      <c r="K297" s="492"/>
      <c r="M297" s="443" t="str">
        <f>_xlfn.IFNA(VLOOKUP(G297,Checks!$L$4:$L$15,1,FALSE),IF(G297="","",1))</f>
        <v/>
      </c>
    </row>
    <row r="298" spans="1:13" s="443" customFormat="1" ht="14.1" customHeight="1">
      <c r="A298" s="502">
        <f t="shared" si="8"/>
        <v>290</v>
      </c>
      <c r="B298" s="502">
        <f t="shared" si="9"/>
        <v>0</v>
      </c>
      <c r="C298" s="448"/>
      <c r="D298" s="446"/>
      <c r="E298" s="446"/>
      <c r="F298" s="446"/>
      <c r="G298" s="448"/>
      <c r="H298" s="455">
        <v>0</v>
      </c>
      <c r="I298" s="452">
        <v>0</v>
      </c>
      <c r="J298" s="446"/>
      <c r="K298" s="492"/>
      <c r="M298" s="443" t="str">
        <f>_xlfn.IFNA(VLOOKUP(G298,Checks!$L$4:$L$15,1,FALSE),IF(G298="","",1))</f>
        <v/>
      </c>
    </row>
    <row r="299" spans="1:13" s="443" customFormat="1" ht="14.1" customHeight="1">
      <c r="A299" s="502">
        <f t="shared" si="8"/>
        <v>291</v>
      </c>
      <c r="B299" s="502">
        <f t="shared" si="9"/>
        <v>0</v>
      </c>
      <c r="C299" s="448"/>
      <c r="D299" s="446"/>
      <c r="E299" s="446"/>
      <c r="F299" s="446"/>
      <c r="G299" s="448"/>
      <c r="H299" s="455">
        <v>0</v>
      </c>
      <c r="I299" s="452">
        <v>0</v>
      </c>
      <c r="J299" s="446"/>
      <c r="K299" s="492"/>
      <c r="M299" s="443" t="str">
        <f>_xlfn.IFNA(VLOOKUP(G299,Checks!$L$4:$L$15,1,FALSE),IF(G299="","",1))</f>
        <v/>
      </c>
    </row>
    <row r="300" spans="1:13" s="443" customFormat="1" ht="14.1" customHeight="1">
      <c r="A300" s="502">
        <f t="shared" si="8"/>
        <v>292</v>
      </c>
      <c r="B300" s="502">
        <f t="shared" si="9"/>
        <v>0</v>
      </c>
      <c r="C300" s="448"/>
      <c r="D300" s="446"/>
      <c r="E300" s="446"/>
      <c r="F300" s="446"/>
      <c r="G300" s="448"/>
      <c r="H300" s="455">
        <v>0</v>
      </c>
      <c r="I300" s="452">
        <v>0</v>
      </c>
      <c r="J300" s="446"/>
      <c r="K300" s="492"/>
      <c r="M300" s="443" t="str">
        <f>_xlfn.IFNA(VLOOKUP(G300,Checks!$L$4:$L$15,1,FALSE),IF(G300="","",1))</f>
        <v/>
      </c>
    </row>
    <row r="301" spans="1:13" s="443" customFormat="1" ht="14.1" customHeight="1">
      <c r="A301" s="502">
        <f t="shared" si="8"/>
        <v>293</v>
      </c>
      <c r="B301" s="502">
        <f t="shared" si="9"/>
        <v>0</v>
      </c>
      <c r="C301" s="448"/>
      <c r="D301" s="446"/>
      <c r="E301" s="446"/>
      <c r="F301" s="446"/>
      <c r="G301" s="448"/>
      <c r="H301" s="455">
        <v>0</v>
      </c>
      <c r="I301" s="452">
        <v>0</v>
      </c>
      <c r="J301" s="446"/>
      <c r="K301" s="492"/>
      <c r="M301" s="443" t="str">
        <f>_xlfn.IFNA(VLOOKUP(G301,Checks!$L$4:$L$15,1,FALSE),IF(G301="","",1))</f>
        <v/>
      </c>
    </row>
    <row r="302" spans="1:13" s="443" customFormat="1" ht="14.1" customHeight="1">
      <c r="A302" s="502">
        <f t="shared" si="8"/>
        <v>294</v>
      </c>
      <c r="B302" s="502">
        <f t="shared" si="9"/>
        <v>0</v>
      </c>
      <c r="C302" s="448"/>
      <c r="D302" s="446"/>
      <c r="E302" s="446"/>
      <c r="F302" s="446"/>
      <c r="G302" s="448"/>
      <c r="H302" s="455">
        <v>0</v>
      </c>
      <c r="I302" s="452">
        <v>0</v>
      </c>
      <c r="J302" s="446"/>
      <c r="K302" s="492"/>
      <c r="M302" s="443" t="str">
        <f>_xlfn.IFNA(VLOOKUP(G302,Checks!$L$4:$L$15,1,FALSE),IF(G302="","",1))</f>
        <v/>
      </c>
    </row>
    <row r="303" spans="1:13" s="443" customFormat="1" ht="14.1" customHeight="1">
      <c r="A303" s="502">
        <f t="shared" si="8"/>
        <v>295</v>
      </c>
      <c r="B303" s="502">
        <f t="shared" si="9"/>
        <v>0</v>
      </c>
      <c r="C303" s="448"/>
      <c r="D303" s="446"/>
      <c r="E303" s="446"/>
      <c r="F303" s="446"/>
      <c r="G303" s="448"/>
      <c r="H303" s="455">
        <v>0</v>
      </c>
      <c r="I303" s="452">
        <v>0</v>
      </c>
      <c r="J303" s="446"/>
      <c r="K303" s="492"/>
      <c r="M303" s="443" t="str">
        <f>_xlfn.IFNA(VLOOKUP(G303,Checks!$L$4:$L$15,1,FALSE),IF(G303="","",1))</f>
        <v/>
      </c>
    </row>
    <row r="304" spans="1:13" s="443" customFormat="1" ht="14.1" customHeight="1">
      <c r="A304" s="502">
        <f t="shared" si="8"/>
        <v>296</v>
      </c>
      <c r="B304" s="502">
        <f t="shared" si="9"/>
        <v>0</v>
      </c>
      <c r="C304" s="448"/>
      <c r="D304" s="446"/>
      <c r="E304" s="446"/>
      <c r="F304" s="446"/>
      <c r="G304" s="448"/>
      <c r="H304" s="455">
        <v>0</v>
      </c>
      <c r="I304" s="452">
        <v>0</v>
      </c>
      <c r="J304" s="446"/>
      <c r="K304" s="492"/>
      <c r="M304" s="443" t="str">
        <f>_xlfn.IFNA(VLOOKUP(G304,Checks!$L$4:$L$15,1,FALSE),IF(G304="","",1))</f>
        <v/>
      </c>
    </row>
    <row r="305" spans="1:13" s="443" customFormat="1" ht="14.1" customHeight="1">
      <c r="A305" s="502">
        <f t="shared" si="8"/>
        <v>297</v>
      </c>
      <c r="B305" s="502">
        <f t="shared" si="9"/>
        <v>0</v>
      </c>
      <c r="C305" s="448"/>
      <c r="D305" s="446"/>
      <c r="E305" s="446"/>
      <c r="F305" s="446"/>
      <c r="G305" s="448"/>
      <c r="H305" s="455">
        <v>0</v>
      </c>
      <c r="I305" s="452">
        <v>0</v>
      </c>
      <c r="J305" s="446"/>
      <c r="K305" s="492"/>
      <c r="M305" s="443" t="str">
        <f>_xlfn.IFNA(VLOOKUP(G305,Checks!$L$4:$L$15,1,FALSE),IF(G305="","",1))</f>
        <v/>
      </c>
    </row>
    <row r="306" spans="1:13" s="443" customFormat="1" ht="14.1" customHeight="1">
      <c r="A306" s="502">
        <f t="shared" si="8"/>
        <v>298</v>
      </c>
      <c r="B306" s="502">
        <f t="shared" si="9"/>
        <v>0</v>
      </c>
      <c r="C306" s="448"/>
      <c r="D306" s="446"/>
      <c r="E306" s="446"/>
      <c r="F306" s="446"/>
      <c r="G306" s="448"/>
      <c r="H306" s="455">
        <v>0</v>
      </c>
      <c r="I306" s="452">
        <v>0</v>
      </c>
      <c r="J306" s="446"/>
      <c r="K306" s="492"/>
      <c r="M306" s="443" t="str">
        <f>_xlfn.IFNA(VLOOKUP(G306,Checks!$L$4:$L$15,1,FALSE),IF(G306="","",1))</f>
        <v/>
      </c>
    </row>
    <row r="307" spans="1:13" s="443" customFormat="1" ht="14.1" customHeight="1">
      <c r="A307" s="502">
        <f t="shared" si="8"/>
        <v>299</v>
      </c>
      <c r="B307" s="502">
        <f t="shared" si="9"/>
        <v>0</v>
      </c>
      <c r="C307" s="448"/>
      <c r="D307" s="446"/>
      <c r="E307" s="446"/>
      <c r="F307" s="446"/>
      <c r="G307" s="448"/>
      <c r="H307" s="455">
        <v>0</v>
      </c>
      <c r="I307" s="452">
        <v>0</v>
      </c>
      <c r="J307" s="446"/>
      <c r="K307" s="492"/>
      <c r="M307" s="443" t="str">
        <f>_xlfn.IFNA(VLOOKUP(G307,Checks!$L$4:$L$15,1,FALSE),IF(G307="","",1))</f>
        <v/>
      </c>
    </row>
    <row r="308" spans="1:13" s="443" customFormat="1" ht="14.1" customHeight="1">
      <c r="A308" s="502">
        <f t="shared" si="8"/>
        <v>300</v>
      </c>
      <c r="B308" s="502">
        <f t="shared" si="9"/>
        <v>0</v>
      </c>
      <c r="C308" s="448"/>
      <c r="D308" s="446"/>
      <c r="E308" s="446"/>
      <c r="F308" s="446"/>
      <c r="G308" s="448"/>
      <c r="H308" s="455">
        <v>0</v>
      </c>
      <c r="I308" s="452">
        <v>0</v>
      </c>
      <c r="J308" s="446"/>
      <c r="K308" s="492"/>
      <c r="M308" s="443" t="str">
        <f>_xlfn.IFNA(VLOOKUP(G308,Checks!$L$4:$L$15,1,FALSE),IF(G308="","",1))</f>
        <v/>
      </c>
    </row>
    <row r="309" spans="1:13" s="443" customFormat="1" ht="14.1" customHeight="1">
      <c r="A309" s="502">
        <f t="shared" si="8"/>
        <v>301</v>
      </c>
      <c r="B309" s="502">
        <f t="shared" si="9"/>
        <v>0</v>
      </c>
      <c r="C309" s="448"/>
      <c r="D309" s="446"/>
      <c r="E309" s="446"/>
      <c r="F309" s="446"/>
      <c r="G309" s="448"/>
      <c r="H309" s="455">
        <v>0</v>
      </c>
      <c r="I309" s="452">
        <v>0</v>
      </c>
      <c r="J309" s="446"/>
      <c r="K309" s="492"/>
      <c r="M309" s="443" t="str">
        <f>_xlfn.IFNA(VLOOKUP(G309,Checks!$L$4:$L$15,1,FALSE),IF(G309="","",1))</f>
        <v/>
      </c>
    </row>
    <row r="310" spans="1:13" s="443" customFormat="1" ht="14.1" customHeight="1">
      <c r="A310" s="502">
        <f t="shared" si="8"/>
        <v>302</v>
      </c>
      <c r="B310" s="502">
        <f t="shared" si="9"/>
        <v>0</v>
      </c>
      <c r="C310" s="448"/>
      <c r="D310" s="446"/>
      <c r="E310" s="446"/>
      <c r="F310" s="446"/>
      <c r="G310" s="448"/>
      <c r="H310" s="455">
        <v>0</v>
      </c>
      <c r="I310" s="452">
        <v>0</v>
      </c>
      <c r="J310" s="446"/>
      <c r="K310" s="492"/>
      <c r="M310" s="443" t="str">
        <f>_xlfn.IFNA(VLOOKUP(G310,Checks!$L$4:$L$15,1,FALSE),IF(G310="","",1))</f>
        <v/>
      </c>
    </row>
    <row r="311" spans="1:13" s="443" customFormat="1" ht="14.1" customHeight="1">
      <c r="A311" s="502">
        <f t="shared" si="8"/>
        <v>303</v>
      </c>
      <c r="B311" s="502">
        <f t="shared" si="9"/>
        <v>0</v>
      </c>
      <c r="C311" s="448"/>
      <c r="D311" s="446"/>
      <c r="E311" s="446"/>
      <c r="F311" s="446"/>
      <c r="G311" s="448"/>
      <c r="H311" s="455">
        <v>0</v>
      </c>
      <c r="I311" s="452">
        <v>0</v>
      </c>
      <c r="J311" s="446"/>
      <c r="K311" s="492"/>
      <c r="M311" s="443" t="str">
        <f>_xlfn.IFNA(VLOOKUP(G311,Checks!$L$4:$L$15,1,FALSE),IF(G311="","",1))</f>
        <v/>
      </c>
    </row>
    <row r="312" spans="1:13" s="443" customFormat="1" ht="14.1" customHeight="1">
      <c r="A312" s="502">
        <f t="shared" si="8"/>
        <v>304</v>
      </c>
      <c r="B312" s="502">
        <f t="shared" si="9"/>
        <v>0</v>
      </c>
      <c r="C312" s="448"/>
      <c r="D312" s="446"/>
      <c r="E312" s="446"/>
      <c r="F312" s="446"/>
      <c r="G312" s="448"/>
      <c r="H312" s="455">
        <v>0</v>
      </c>
      <c r="I312" s="452">
        <v>0</v>
      </c>
      <c r="J312" s="446"/>
      <c r="K312" s="492"/>
      <c r="M312" s="443" t="str">
        <f>_xlfn.IFNA(VLOOKUP(G312,Checks!$L$4:$L$15,1,FALSE),IF(G312="","",1))</f>
        <v/>
      </c>
    </row>
    <row r="313" spans="1:13" s="443" customFormat="1" ht="14.1" customHeight="1">
      <c r="A313" s="502">
        <f t="shared" si="8"/>
        <v>305</v>
      </c>
      <c r="B313" s="502">
        <f t="shared" si="9"/>
        <v>0</v>
      </c>
      <c r="C313" s="448"/>
      <c r="D313" s="446"/>
      <c r="E313" s="446"/>
      <c r="F313" s="446"/>
      <c r="G313" s="448"/>
      <c r="H313" s="455">
        <v>0</v>
      </c>
      <c r="I313" s="452">
        <v>0</v>
      </c>
      <c r="J313" s="446"/>
      <c r="K313" s="492"/>
      <c r="M313" s="443" t="str">
        <f>_xlfn.IFNA(VLOOKUP(G313,Checks!$L$4:$L$15,1,FALSE),IF(G313="","",1))</f>
        <v/>
      </c>
    </row>
    <row r="314" spans="1:13" s="443" customFormat="1" ht="14.1" customHeight="1">
      <c r="A314" s="502">
        <f t="shared" si="8"/>
        <v>306</v>
      </c>
      <c r="B314" s="502">
        <f t="shared" si="9"/>
        <v>0</v>
      </c>
      <c r="C314" s="448"/>
      <c r="D314" s="446"/>
      <c r="E314" s="446"/>
      <c r="F314" s="446"/>
      <c r="G314" s="448"/>
      <c r="H314" s="455">
        <v>0</v>
      </c>
      <c r="I314" s="452">
        <v>0</v>
      </c>
      <c r="J314" s="446"/>
      <c r="K314" s="492"/>
      <c r="M314" s="443" t="str">
        <f>_xlfn.IFNA(VLOOKUP(G314,Checks!$L$4:$L$15,1,FALSE),IF(G314="","",1))</f>
        <v/>
      </c>
    </row>
    <row r="315" spans="1:13" s="443" customFormat="1" ht="14.1" customHeight="1">
      <c r="A315" s="502">
        <f t="shared" si="8"/>
        <v>307</v>
      </c>
      <c r="B315" s="502">
        <f t="shared" si="9"/>
        <v>0</v>
      </c>
      <c r="C315" s="448"/>
      <c r="D315" s="446"/>
      <c r="E315" s="446"/>
      <c r="F315" s="446"/>
      <c r="G315" s="448"/>
      <c r="H315" s="455">
        <v>0</v>
      </c>
      <c r="I315" s="452">
        <v>0</v>
      </c>
      <c r="J315" s="446"/>
      <c r="K315" s="492"/>
      <c r="M315" s="443" t="str">
        <f>_xlfn.IFNA(VLOOKUP(G315,Checks!$L$4:$L$15,1,FALSE),IF(G315="","",1))</f>
        <v/>
      </c>
    </row>
    <row r="316" spans="1:13" s="443" customFormat="1" ht="14.1" customHeight="1">
      <c r="A316" s="502">
        <f t="shared" si="8"/>
        <v>308</v>
      </c>
      <c r="B316" s="502">
        <f t="shared" si="9"/>
        <v>0</v>
      </c>
      <c r="C316" s="448"/>
      <c r="D316" s="446"/>
      <c r="E316" s="446"/>
      <c r="F316" s="446"/>
      <c r="G316" s="448"/>
      <c r="H316" s="455">
        <v>0</v>
      </c>
      <c r="I316" s="452">
        <v>0</v>
      </c>
      <c r="J316" s="446"/>
      <c r="K316" s="492"/>
      <c r="M316" s="443" t="str">
        <f>_xlfn.IFNA(VLOOKUP(G316,Checks!$L$4:$L$15,1,FALSE),IF(G316="","",1))</f>
        <v/>
      </c>
    </row>
    <row r="317" spans="1:13" s="443" customFormat="1" ht="14.1" customHeight="1">
      <c r="A317" s="502">
        <f t="shared" si="8"/>
        <v>309</v>
      </c>
      <c r="B317" s="502">
        <f t="shared" si="9"/>
        <v>0</v>
      </c>
      <c r="C317" s="448"/>
      <c r="D317" s="446"/>
      <c r="E317" s="446"/>
      <c r="F317" s="446"/>
      <c r="G317" s="448"/>
      <c r="H317" s="455">
        <v>0</v>
      </c>
      <c r="I317" s="452">
        <v>0</v>
      </c>
      <c r="J317" s="446"/>
      <c r="K317" s="492"/>
      <c r="M317" s="443" t="str">
        <f>_xlfn.IFNA(VLOOKUP(G317,Checks!$L$4:$L$15,1,FALSE),IF(G317="","",1))</f>
        <v/>
      </c>
    </row>
    <row r="318" spans="1:13" s="443" customFormat="1" ht="14.1" customHeight="1">
      <c r="A318" s="502">
        <f t="shared" si="8"/>
        <v>310</v>
      </c>
      <c r="B318" s="502">
        <f t="shared" si="9"/>
        <v>0</v>
      </c>
      <c r="C318" s="448"/>
      <c r="D318" s="446"/>
      <c r="E318" s="446"/>
      <c r="F318" s="446"/>
      <c r="G318" s="448"/>
      <c r="H318" s="455">
        <v>0</v>
      </c>
      <c r="I318" s="452">
        <v>0</v>
      </c>
      <c r="J318" s="446"/>
      <c r="K318" s="492"/>
      <c r="M318" s="443" t="str">
        <f>_xlfn.IFNA(VLOOKUP(G318,Checks!$L$4:$L$15,1,FALSE),IF(G318="","",1))</f>
        <v/>
      </c>
    </row>
    <row r="319" spans="1:13" s="443" customFormat="1" ht="14.1" customHeight="1">
      <c r="A319" s="502">
        <f t="shared" si="8"/>
        <v>311</v>
      </c>
      <c r="B319" s="502">
        <f t="shared" si="9"/>
        <v>0</v>
      </c>
      <c r="C319" s="448"/>
      <c r="D319" s="446"/>
      <c r="E319" s="446"/>
      <c r="F319" s="446"/>
      <c r="G319" s="448"/>
      <c r="H319" s="455">
        <v>0</v>
      </c>
      <c r="I319" s="452">
        <v>0</v>
      </c>
      <c r="J319" s="446"/>
      <c r="K319" s="492"/>
      <c r="M319" s="443" t="str">
        <f>_xlfn.IFNA(VLOOKUP(G319,Checks!$L$4:$L$15,1,FALSE),IF(G319="","",1))</f>
        <v/>
      </c>
    </row>
    <row r="320" spans="1:13" s="443" customFormat="1" ht="14.1" customHeight="1">
      <c r="A320" s="502">
        <f t="shared" si="8"/>
        <v>312</v>
      </c>
      <c r="B320" s="502">
        <f t="shared" si="9"/>
        <v>0</v>
      </c>
      <c r="C320" s="448"/>
      <c r="D320" s="446"/>
      <c r="E320" s="446"/>
      <c r="F320" s="446"/>
      <c r="G320" s="448"/>
      <c r="H320" s="455">
        <v>0</v>
      </c>
      <c r="I320" s="452">
        <v>0</v>
      </c>
      <c r="J320" s="446"/>
      <c r="K320" s="492"/>
      <c r="M320" s="443" t="str">
        <f>_xlfn.IFNA(VLOOKUP(G320,Checks!$L$4:$L$15,1,FALSE),IF(G320="","",1))</f>
        <v/>
      </c>
    </row>
    <row r="321" spans="1:13" s="443" customFormat="1" ht="14.1" customHeight="1">
      <c r="A321" s="502">
        <f t="shared" si="8"/>
        <v>313</v>
      </c>
      <c r="B321" s="502">
        <f t="shared" si="9"/>
        <v>0</v>
      </c>
      <c r="C321" s="448"/>
      <c r="D321" s="446"/>
      <c r="E321" s="446"/>
      <c r="F321" s="446"/>
      <c r="G321" s="448"/>
      <c r="H321" s="455">
        <v>0</v>
      </c>
      <c r="I321" s="452">
        <v>0</v>
      </c>
      <c r="J321" s="446"/>
      <c r="K321" s="492"/>
      <c r="M321" s="443" t="str">
        <f>_xlfn.IFNA(VLOOKUP(G321,Checks!$L$4:$L$15,1,FALSE),IF(G321="","",1))</f>
        <v/>
      </c>
    </row>
    <row r="322" spans="1:13" s="443" customFormat="1" ht="14.1" customHeight="1">
      <c r="A322" s="502">
        <f t="shared" si="8"/>
        <v>314</v>
      </c>
      <c r="B322" s="502">
        <f t="shared" si="9"/>
        <v>0</v>
      </c>
      <c r="C322" s="448"/>
      <c r="D322" s="446"/>
      <c r="E322" s="446"/>
      <c r="F322" s="446"/>
      <c r="G322" s="448"/>
      <c r="H322" s="455">
        <v>0</v>
      </c>
      <c r="I322" s="452">
        <v>0</v>
      </c>
      <c r="J322" s="446"/>
      <c r="K322" s="492"/>
      <c r="M322" s="443" t="str">
        <f>_xlfn.IFNA(VLOOKUP(G322,Checks!$L$4:$L$15,1,FALSE),IF(G322="","",1))</f>
        <v/>
      </c>
    </row>
    <row r="323" spans="1:13" s="443" customFormat="1" ht="14.1" customHeight="1">
      <c r="A323" s="502">
        <f t="shared" si="8"/>
        <v>315</v>
      </c>
      <c r="B323" s="502">
        <f t="shared" si="9"/>
        <v>0</v>
      </c>
      <c r="C323" s="448"/>
      <c r="D323" s="446"/>
      <c r="E323" s="446"/>
      <c r="F323" s="446"/>
      <c r="G323" s="448"/>
      <c r="H323" s="455">
        <v>0</v>
      </c>
      <c r="I323" s="452">
        <v>0</v>
      </c>
      <c r="J323" s="446"/>
      <c r="K323" s="492"/>
      <c r="M323" s="443" t="str">
        <f>_xlfn.IFNA(VLOOKUP(G323,Checks!$L$4:$L$15,1,FALSE),IF(G323="","",1))</f>
        <v/>
      </c>
    </row>
    <row r="324" spans="1:13" s="443" customFormat="1" ht="14.1" customHeight="1">
      <c r="A324" s="502">
        <f t="shared" si="8"/>
        <v>316</v>
      </c>
      <c r="B324" s="502">
        <f t="shared" si="9"/>
        <v>0</v>
      </c>
      <c r="C324" s="448"/>
      <c r="D324" s="446"/>
      <c r="E324" s="446"/>
      <c r="F324" s="446"/>
      <c r="G324" s="448"/>
      <c r="H324" s="455">
        <v>0</v>
      </c>
      <c r="I324" s="452">
        <v>0</v>
      </c>
      <c r="J324" s="446"/>
      <c r="K324" s="492"/>
      <c r="M324" s="443" t="str">
        <f>_xlfn.IFNA(VLOOKUP(G324,Checks!$L$4:$L$15,1,FALSE),IF(G324="","",1))</f>
        <v/>
      </c>
    </row>
    <row r="325" spans="1:13" s="443" customFormat="1" ht="14.1" customHeight="1">
      <c r="A325" s="502">
        <f t="shared" si="8"/>
        <v>317</v>
      </c>
      <c r="B325" s="502">
        <f t="shared" si="9"/>
        <v>0</v>
      </c>
      <c r="C325" s="448"/>
      <c r="D325" s="446"/>
      <c r="E325" s="446"/>
      <c r="F325" s="446"/>
      <c r="G325" s="448"/>
      <c r="H325" s="455">
        <v>0</v>
      </c>
      <c r="I325" s="452">
        <v>0</v>
      </c>
      <c r="J325" s="446"/>
      <c r="K325" s="492"/>
      <c r="M325" s="443" t="str">
        <f>_xlfn.IFNA(VLOOKUP(G325,Checks!$L$4:$L$15,1,FALSE),IF(G325="","",1))</f>
        <v/>
      </c>
    </row>
    <row r="326" spans="1:13" s="443" customFormat="1" ht="14.1" customHeight="1">
      <c r="A326" s="502">
        <f t="shared" si="8"/>
        <v>318</v>
      </c>
      <c r="B326" s="502">
        <f t="shared" si="9"/>
        <v>0</v>
      </c>
      <c r="C326" s="448"/>
      <c r="D326" s="446"/>
      <c r="E326" s="446"/>
      <c r="F326" s="446"/>
      <c r="G326" s="448"/>
      <c r="H326" s="455">
        <v>0</v>
      </c>
      <c r="I326" s="452">
        <v>0</v>
      </c>
      <c r="J326" s="446"/>
      <c r="K326" s="492"/>
      <c r="M326" s="443" t="str">
        <f>_xlfn.IFNA(VLOOKUP(G326,Checks!$L$4:$L$15,1,FALSE),IF(G326="","",1))</f>
        <v/>
      </c>
    </row>
    <row r="327" spans="1:13" s="443" customFormat="1" ht="14.1" customHeight="1">
      <c r="A327" s="502">
        <f t="shared" si="8"/>
        <v>319</v>
      </c>
      <c r="B327" s="502">
        <f t="shared" si="9"/>
        <v>0</v>
      </c>
      <c r="C327" s="448"/>
      <c r="D327" s="446"/>
      <c r="E327" s="446"/>
      <c r="F327" s="446"/>
      <c r="G327" s="448"/>
      <c r="H327" s="455">
        <v>0</v>
      </c>
      <c r="I327" s="452">
        <v>0</v>
      </c>
      <c r="J327" s="446"/>
      <c r="K327" s="492"/>
      <c r="M327" s="443" t="str">
        <f>_xlfn.IFNA(VLOOKUP(G327,Checks!$L$4:$L$15,1,FALSE),IF(G327="","",1))</f>
        <v/>
      </c>
    </row>
    <row r="328" spans="1:13" s="443" customFormat="1" ht="14.1" customHeight="1">
      <c r="A328" s="502">
        <f t="shared" si="8"/>
        <v>320</v>
      </c>
      <c r="B328" s="502">
        <f t="shared" si="9"/>
        <v>0</v>
      </c>
      <c r="C328" s="448"/>
      <c r="D328" s="446"/>
      <c r="E328" s="446"/>
      <c r="F328" s="446"/>
      <c r="G328" s="448"/>
      <c r="H328" s="455">
        <v>0</v>
      </c>
      <c r="I328" s="452">
        <v>0</v>
      </c>
      <c r="J328" s="446"/>
      <c r="K328" s="492"/>
      <c r="M328" s="443" t="str">
        <f>_xlfn.IFNA(VLOOKUP(G328,Checks!$L$4:$L$15,1,FALSE),IF(G328="","",1))</f>
        <v/>
      </c>
    </row>
    <row r="329" spans="1:13" s="443" customFormat="1" ht="14.1" customHeight="1">
      <c r="A329" s="502">
        <f t="shared" si="8"/>
        <v>321</v>
      </c>
      <c r="B329" s="502">
        <f t="shared" si="9"/>
        <v>0</v>
      </c>
      <c r="C329" s="448"/>
      <c r="D329" s="446"/>
      <c r="E329" s="446"/>
      <c r="F329" s="446"/>
      <c r="G329" s="448"/>
      <c r="H329" s="455">
        <v>0</v>
      </c>
      <c r="I329" s="452">
        <v>0</v>
      </c>
      <c r="J329" s="446"/>
      <c r="K329" s="492"/>
      <c r="M329" s="443" t="str">
        <f>_xlfn.IFNA(VLOOKUP(G329,Checks!$L$4:$L$15,1,FALSE),IF(G329="","",1))</f>
        <v/>
      </c>
    </row>
    <row r="330" spans="1:13" s="443" customFormat="1" ht="14.1" customHeight="1">
      <c r="A330" s="502">
        <f t="shared" si="8"/>
        <v>322</v>
      </c>
      <c r="B330" s="502">
        <f t="shared" si="9"/>
        <v>0</v>
      </c>
      <c r="C330" s="448"/>
      <c r="D330" s="446"/>
      <c r="E330" s="446"/>
      <c r="F330" s="446"/>
      <c r="G330" s="448"/>
      <c r="H330" s="455">
        <v>0</v>
      </c>
      <c r="I330" s="452">
        <v>0</v>
      </c>
      <c r="J330" s="446"/>
      <c r="K330" s="492"/>
      <c r="M330" s="443" t="str">
        <f>_xlfn.IFNA(VLOOKUP(G330,Checks!$L$4:$L$15,1,FALSE),IF(G330="","",1))</f>
        <v/>
      </c>
    </row>
    <row r="331" spans="1:13" s="443" customFormat="1" ht="14.1" customHeight="1">
      <c r="A331" s="502">
        <f t="shared" ref="A331:A394" si="10">A330+1</f>
        <v>323</v>
      </c>
      <c r="B331" s="502">
        <f t="shared" ref="B331:B394" si="11">$B$9</f>
        <v>0</v>
      </c>
      <c r="C331" s="448"/>
      <c r="D331" s="446"/>
      <c r="E331" s="446"/>
      <c r="F331" s="446"/>
      <c r="G331" s="448"/>
      <c r="H331" s="455">
        <v>0</v>
      </c>
      <c r="I331" s="452">
        <v>0</v>
      </c>
      <c r="J331" s="446"/>
      <c r="K331" s="492"/>
      <c r="M331" s="443" t="str">
        <f>_xlfn.IFNA(VLOOKUP(G331,Checks!$L$4:$L$15,1,FALSE),IF(G331="","",1))</f>
        <v/>
      </c>
    </row>
    <row r="332" spans="1:13" s="443" customFormat="1" ht="14.1" customHeight="1">
      <c r="A332" s="502">
        <f t="shared" si="10"/>
        <v>324</v>
      </c>
      <c r="B332" s="502">
        <f t="shared" si="11"/>
        <v>0</v>
      </c>
      <c r="C332" s="448"/>
      <c r="D332" s="446"/>
      <c r="E332" s="446"/>
      <c r="F332" s="446"/>
      <c r="G332" s="448"/>
      <c r="H332" s="455">
        <v>0</v>
      </c>
      <c r="I332" s="452">
        <v>0</v>
      </c>
      <c r="J332" s="446"/>
      <c r="K332" s="492"/>
      <c r="M332" s="443" t="str">
        <f>_xlfn.IFNA(VLOOKUP(G332,Checks!$L$4:$L$15,1,FALSE),IF(G332="","",1))</f>
        <v/>
      </c>
    </row>
    <row r="333" spans="1:13" s="443" customFormat="1" ht="14.1" customHeight="1">
      <c r="A333" s="502">
        <f t="shared" si="10"/>
        <v>325</v>
      </c>
      <c r="B333" s="502">
        <f t="shared" si="11"/>
        <v>0</v>
      </c>
      <c r="C333" s="448"/>
      <c r="D333" s="446"/>
      <c r="E333" s="446"/>
      <c r="F333" s="446"/>
      <c r="G333" s="448"/>
      <c r="H333" s="455">
        <v>0</v>
      </c>
      <c r="I333" s="452">
        <v>0</v>
      </c>
      <c r="J333" s="446"/>
      <c r="K333" s="492"/>
      <c r="M333" s="443" t="str">
        <f>_xlfn.IFNA(VLOOKUP(G333,Checks!$L$4:$L$15,1,FALSE),IF(G333="","",1))</f>
        <v/>
      </c>
    </row>
    <row r="334" spans="1:13" s="443" customFormat="1" ht="14.1" customHeight="1">
      <c r="A334" s="502">
        <f t="shared" si="10"/>
        <v>326</v>
      </c>
      <c r="B334" s="502">
        <f t="shared" si="11"/>
        <v>0</v>
      </c>
      <c r="C334" s="448"/>
      <c r="D334" s="446"/>
      <c r="E334" s="446"/>
      <c r="F334" s="446"/>
      <c r="G334" s="448"/>
      <c r="H334" s="455">
        <v>0</v>
      </c>
      <c r="I334" s="452">
        <v>0</v>
      </c>
      <c r="J334" s="446"/>
      <c r="K334" s="492"/>
      <c r="M334" s="443" t="str">
        <f>_xlfn.IFNA(VLOOKUP(G334,Checks!$L$4:$L$15,1,FALSE),IF(G334="","",1))</f>
        <v/>
      </c>
    </row>
    <row r="335" spans="1:13" s="443" customFormat="1" ht="14.1" customHeight="1">
      <c r="A335" s="502">
        <f t="shared" si="10"/>
        <v>327</v>
      </c>
      <c r="B335" s="502">
        <f t="shared" si="11"/>
        <v>0</v>
      </c>
      <c r="C335" s="448"/>
      <c r="D335" s="446"/>
      <c r="E335" s="446"/>
      <c r="F335" s="446"/>
      <c r="G335" s="448"/>
      <c r="H335" s="455">
        <v>0</v>
      </c>
      <c r="I335" s="452">
        <v>0</v>
      </c>
      <c r="J335" s="446"/>
      <c r="K335" s="492"/>
      <c r="M335" s="443" t="str">
        <f>_xlfn.IFNA(VLOOKUP(G335,Checks!$L$4:$L$15,1,FALSE),IF(G335="","",1))</f>
        <v/>
      </c>
    </row>
    <row r="336" spans="1:13" s="443" customFormat="1" ht="14.1" customHeight="1">
      <c r="A336" s="502">
        <f t="shared" si="10"/>
        <v>328</v>
      </c>
      <c r="B336" s="502">
        <f t="shared" si="11"/>
        <v>0</v>
      </c>
      <c r="C336" s="448"/>
      <c r="D336" s="446"/>
      <c r="E336" s="446"/>
      <c r="F336" s="446"/>
      <c r="G336" s="448"/>
      <c r="H336" s="455">
        <v>0</v>
      </c>
      <c r="I336" s="452">
        <v>0</v>
      </c>
      <c r="J336" s="446"/>
      <c r="K336" s="492"/>
      <c r="M336" s="443" t="str">
        <f>_xlfn.IFNA(VLOOKUP(G336,Checks!$L$4:$L$15,1,FALSE),IF(G336="","",1))</f>
        <v/>
      </c>
    </row>
    <row r="337" spans="1:13" s="443" customFormat="1" ht="14.1" customHeight="1">
      <c r="A337" s="502">
        <f t="shared" si="10"/>
        <v>329</v>
      </c>
      <c r="B337" s="502">
        <f t="shared" si="11"/>
        <v>0</v>
      </c>
      <c r="C337" s="448"/>
      <c r="D337" s="446"/>
      <c r="E337" s="446"/>
      <c r="F337" s="446"/>
      <c r="G337" s="448"/>
      <c r="H337" s="455">
        <v>0</v>
      </c>
      <c r="I337" s="452">
        <v>0</v>
      </c>
      <c r="J337" s="446"/>
      <c r="K337" s="492"/>
      <c r="M337" s="443" t="str">
        <f>_xlfn.IFNA(VLOOKUP(G337,Checks!$L$4:$L$15,1,FALSE),IF(G337="","",1))</f>
        <v/>
      </c>
    </row>
    <row r="338" spans="1:13" s="443" customFormat="1" ht="14.1" customHeight="1">
      <c r="A338" s="502">
        <f t="shared" si="10"/>
        <v>330</v>
      </c>
      <c r="B338" s="502">
        <f t="shared" si="11"/>
        <v>0</v>
      </c>
      <c r="C338" s="448"/>
      <c r="D338" s="446"/>
      <c r="E338" s="446"/>
      <c r="F338" s="446"/>
      <c r="G338" s="448"/>
      <c r="H338" s="455">
        <v>0</v>
      </c>
      <c r="I338" s="452">
        <v>0</v>
      </c>
      <c r="J338" s="446"/>
      <c r="K338" s="492"/>
      <c r="M338" s="443" t="str">
        <f>_xlfn.IFNA(VLOOKUP(G338,Checks!$L$4:$L$15,1,FALSE),IF(G338="","",1))</f>
        <v/>
      </c>
    </row>
    <row r="339" spans="1:13" s="443" customFormat="1" ht="14.1" customHeight="1">
      <c r="A339" s="502">
        <f t="shared" si="10"/>
        <v>331</v>
      </c>
      <c r="B339" s="502">
        <f t="shared" si="11"/>
        <v>0</v>
      </c>
      <c r="C339" s="448"/>
      <c r="D339" s="446"/>
      <c r="E339" s="446"/>
      <c r="F339" s="446"/>
      <c r="G339" s="448"/>
      <c r="H339" s="455">
        <v>0</v>
      </c>
      <c r="I339" s="452">
        <v>0</v>
      </c>
      <c r="J339" s="446"/>
      <c r="K339" s="492"/>
      <c r="M339" s="443" t="str">
        <f>_xlfn.IFNA(VLOOKUP(G339,Checks!$L$4:$L$15,1,FALSE),IF(G339="","",1))</f>
        <v/>
      </c>
    </row>
    <row r="340" spans="1:13" s="443" customFormat="1" ht="14.1" customHeight="1">
      <c r="A340" s="502">
        <f t="shared" si="10"/>
        <v>332</v>
      </c>
      <c r="B340" s="502">
        <f t="shared" si="11"/>
        <v>0</v>
      </c>
      <c r="C340" s="448"/>
      <c r="D340" s="446"/>
      <c r="E340" s="446"/>
      <c r="F340" s="446"/>
      <c r="G340" s="448"/>
      <c r="H340" s="455">
        <v>0</v>
      </c>
      <c r="I340" s="452">
        <v>0</v>
      </c>
      <c r="J340" s="446"/>
      <c r="K340" s="492"/>
      <c r="M340" s="443" t="str">
        <f>_xlfn.IFNA(VLOOKUP(G340,Checks!$L$4:$L$15,1,FALSE),IF(G340="","",1))</f>
        <v/>
      </c>
    </row>
    <row r="341" spans="1:13" s="443" customFormat="1" ht="14.1" customHeight="1">
      <c r="A341" s="502">
        <f t="shared" si="10"/>
        <v>333</v>
      </c>
      <c r="B341" s="502">
        <f t="shared" si="11"/>
        <v>0</v>
      </c>
      <c r="C341" s="448"/>
      <c r="D341" s="446"/>
      <c r="E341" s="446"/>
      <c r="F341" s="446"/>
      <c r="G341" s="448"/>
      <c r="H341" s="455">
        <v>0</v>
      </c>
      <c r="I341" s="452">
        <v>0</v>
      </c>
      <c r="J341" s="446"/>
      <c r="K341" s="492"/>
      <c r="M341" s="443" t="str">
        <f>_xlfn.IFNA(VLOOKUP(G341,Checks!$L$4:$L$15,1,FALSE),IF(G341="","",1))</f>
        <v/>
      </c>
    </row>
    <row r="342" spans="1:13" s="443" customFormat="1" ht="14.1" customHeight="1">
      <c r="A342" s="502">
        <f t="shared" si="10"/>
        <v>334</v>
      </c>
      <c r="B342" s="502">
        <f t="shared" si="11"/>
        <v>0</v>
      </c>
      <c r="C342" s="448"/>
      <c r="D342" s="446"/>
      <c r="E342" s="446"/>
      <c r="F342" s="446"/>
      <c r="G342" s="448"/>
      <c r="H342" s="455">
        <v>0</v>
      </c>
      <c r="I342" s="452">
        <v>0</v>
      </c>
      <c r="J342" s="446"/>
      <c r="K342" s="492"/>
      <c r="M342" s="443" t="str">
        <f>_xlfn.IFNA(VLOOKUP(G342,Checks!$L$4:$L$15,1,FALSE),IF(G342="","",1))</f>
        <v/>
      </c>
    </row>
    <row r="343" spans="1:13" s="443" customFormat="1" ht="14.1" customHeight="1">
      <c r="A343" s="502">
        <f t="shared" si="10"/>
        <v>335</v>
      </c>
      <c r="B343" s="502">
        <f t="shared" si="11"/>
        <v>0</v>
      </c>
      <c r="C343" s="448"/>
      <c r="D343" s="446"/>
      <c r="E343" s="446"/>
      <c r="F343" s="446"/>
      <c r="G343" s="448"/>
      <c r="H343" s="455">
        <v>0</v>
      </c>
      <c r="I343" s="452">
        <v>0</v>
      </c>
      <c r="J343" s="446"/>
      <c r="K343" s="492"/>
      <c r="M343" s="443" t="str">
        <f>_xlfn.IFNA(VLOOKUP(G343,Checks!$L$4:$L$15,1,FALSE),IF(G343="","",1))</f>
        <v/>
      </c>
    </row>
    <row r="344" spans="1:13" s="443" customFormat="1" ht="14.1" customHeight="1">
      <c r="A344" s="502">
        <f t="shared" si="10"/>
        <v>336</v>
      </c>
      <c r="B344" s="502">
        <f t="shared" si="11"/>
        <v>0</v>
      </c>
      <c r="C344" s="448"/>
      <c r="D344" s="446"/>
      <c r="E344" s="446"/>
      <c r="F344" s="446"/>
      <c r="G344" s="448"/>
      <c r="H344" s="455">
        <v>0</v>
      </c>
      <c r="I344" s="452">
        <v>0</v>
      </c>
      <c r="J344" s="446"/>
      <c r="K344" s="492"/>
      <c r="M344" s="443" t="str">
        <f>_xlfn.IFNA(VLOOKUP(G344,Checks!$L$4:$L$15,1,FALSE),IF(G344="","",1))</f>
        <v/>
      </c>
    </row>
    <row r="345" spans="1:13" s="443" customFormat="1" ht="14.1" customHeight="1">
      <c r="A345" s="502">
        <f t="shared" si="10"/>
        <v>337</v>
      </c>
      <c r="B345" s="502">
        <f t="shared" si="11"/>
        <v>0</v>
      </c>
      <c r="C345" s="448"/>
      <c r="D345" s="446"/>
      <c r="E345" s="446"/>
      <c r="F345" s="446"/>
      <c r="G345" s="448"/>
      <c r="H345" s="455">
        <v>0</v>
      </c>
      <c r="I345" s="452">
        <v>0</v>
      </c>
      <c r="J345" s="446"/>
      <c r="K345" s="492"/>
      <c r="M345" s="443" t="str">
        <f>_xlfn.IFNA(VLOOKUP(G345,Checks!$L$4:$L$15,1,FALSE),IF(G345="","",1))</f>
        <v/>
      </c>
    </row>
    <row r="346" spans="1:13" s="443" customFormat="1" ht="14.1" customHeight="1">
      <c r="A346" s="502">
        <f t="shared" si="10"/>
        <v>338</v>
      </c>
      <c r="B346" s="502">
        <f t="shared" si="11"/>
        <v>0</v>
      </c>
      <c r="C346" s="448"/>
      <c r="D346" s="446"/>
      <c r="E346" s="446"/>
      <c r="F346" s="446"/>
      <c r="G346" s="448"/>
      <c r="H346" s="455">
        <v>0</v>
      </c>
      <c r="I346" s="452">
        <v>0</v>
      </c>
      <c r="J346" s="446"/>
      <c r="K346" s="492"/>
      <c r="M346" s="443" t="str">
        <f>_xlfn.IFNA(VLOOKUP(G346,Checks!$L$4:$L$15,1,FALSE),IF(G346="","",1))</f>
        <v/>
      </c>
    </row>
    <row r="347" spans="1:13" s="443" customFormat="1" ht="14.1" customHeight="1">
      <c r="A347" s="502">
        <f t="shared" si="10"/>
        <v>339</v>
      </c>
      <c r="B347" s="502">
        <f t="shared" si="11"/>
        <v>0</v>
      </c>
      <c r="C347" s="448"/>
      <c r="D347" s="446"/>
      <c r="E347" s="446"/>
      <c r="F347" s="446"/>
      <c r="G347" s="448"/>
      <c r="H347" s="455">
        <v>0</v>
      </c>
      <c r="I347" s="452">
        <v>0</v>
      </c>
      <c r="J347" s="446"/>
      <c r="K347" s="492"/>
      <c r="M347" s="443" t="str">
        <f>_xlfn.IFNA(VLOOKUP(G347,Checks!$L$4:$L$15,1,FALSE),IF(G347="","",1))</f>
        <v/>
      </c>
    </row>
    <row r="348" spans="1:13" s="443" customFormat="1" ht="14.1" customHeight="1">
      <c r="A348" s="502">
        <f t="shared" si="10"/>
        <v>340</v>
      </c>
      <c r="B348" s="502">
        <f t="shared" si="11"/>
        <v>0</v>
      </c>
      <c r="C348" s="448"/>
      <c r="D348" s="446"/>
      <c r="E348" s="446"/>
      <c r="F348" s="446"/>
      <c r="G348" s="448"/>
      <c r="H348" s="455">
        <v>0</v>
      </c>
      <c r="I348" s="452">
        <v>0</v>
      </c>
      <c r="J348" s="446"/>
      <c r="K348" s="492"/>
      <c r="M348" s="443" t="str">
        <f>_xlfn.IFNA(VLOOKUP(G348,Checks!$L$4:$L$15,1,FALSE),IF(G348="","",1))</f>
        <v/>
      </c>
    </row>
    <row r="349" spans="1:13" s="443" customFormat="1" ht="14.1" customHeight="1">
      <c r="A349" s="502">
        <f t="shared" si="10"/>
        <v>341</v>
      </c>
      <c r="B349" s="502">
        <f t="shared" si="11"/>
        <v>0</v>
      </c>
      <c r="C349" s="448"/>
      <c r="D349" s="446"/>
      <c r="E349" s="446"/>
      <c r="F349" s="446"/>
      <c r="G349" s="448"/>
      <c r="H349" s="455">
        <v>0</v>
      </c>
      <c r="I349" s="452">
        <v>0</v>
      </c>
      <c r="J349" s="446"/>
      <c r="K349" s="492"/>
      <c r="M349" s="443" t="str">
        <f>_xlfn.IFNA(VLOOKUP(G349,Checks!$L$4:$L$15,1,FALSE),IF(G349="","",1))</f>
        <v/>
      </c>
    </row>
    <row r="350" spans="1:13" s="443" customFormat="1" ht="14.1" customHeight="1">
      <c r="A350" s="502">
        <f t="shared" si="10"/>
        <v>342</v>
      </c>
      <c r="B350" s="502">
        <f t="shared" si="11"/>
        <v>0</v>
      </c>
      <c r="C350" s="448"/>
      <c r="D350" s="446"/>
      <c r="E350" s="446"/>
      <c r="F350" s="446"/>
      <c r="G350" s="448"/>
      <c r="H350" s="455">
        <v>0</v>
      </c>
      <c r="I350" s="452">
        <v>0</v>
      </c>
      <c r="J350" s="446"/>
      <c r="K350" s="492"/>
      <c r="M350" s="443" t="str">
        <f>_xlfn.IFNA(VLOOKUP(G350,Checks!$L$4:$L$15,1,FALSE),IF(G350="","",1))</f>
        <v/>
      </c>
    </row>
    <row r="351" spans="1:13" s="443" customFormat="1" ht="14.1" customHeight="1">
      <c r="A351" s="502">
        <f t="shared" si="10"/>
        <v>343</v>
      </c>
      <c r="B351" s="502">
        <f t="shared" si="11"/>
        <v>0</v>
      </c>
      <c r="C351" s="448"/>
      <c r="D351" s="446"/>
      <c r="E351" s="446"/>
      <c r="F351" s="446"/>
      <c r="G351" s="448"/>
      <c r="H351" s="455">
        <v>0</v>
      </c>
      <c r="I351" s="452">
        <v>0</v>
      </c>
      <c r="J351" s="446"/>
      <c r="K351" s="492"/>
      <c r="M351" s="443" t="str">
        <f>_xlfn.IFNA(VLOOKUP(G351,Checks!$L$4:$L$15,1,FALSE),IF(G351="","",1))</f>
        <v/>
      </c>
    </row>
    <row r="352" spans="1:13" s="443" customFormat="1" ht="14.1" customHeight="1">
      <c r="A352" s="502">
        <f t="shared" si="10"/>
        <v>344</v>
      </c>
      <c r="B352" s="502">
        <f t="shared" si="11"/>
        <v>0</v>
      </c>
      <c r="C352" s="448"/>
      <c r="D352" s="446"/>
      <c r="E352" s="446"/>
      <c r="F352" s="446"/>
      <c r="G352" s="448"/>
      <c r="H352" s="455">
        <v>0</v>
      </c>
      <c r="I352" s="452">
        <v>0</v>
      </c>
      <c r="J352" s="446"/>
      <c r="K352" s="492"/>
      <c r="M352" s="443" t="str">
        <f>_xlfn.IFNA(VLOOKUP(G352,Checks!$L$4:$L$15,1,FALSE),IF(G352="","",1))</f>
        <v/>
      </c>
    </row>
    <row r="353" spans="1:13" s="443" customFormat="1" ht="14.1" customHeight="1">
      <c r="A353" s="502">
        <f t="shared" si="10"/>
        <v>345</v>
      </c>
      <c r="B353" s="502">
        <f t="shared" si="11"/>
        <v>0</v>
      </c>
      <c r="C353" s="448"/>
      <c r="D353" s="446"/>
      <c r="E353" s="446"/>
      <c r="F353" s="446"/>
      <c r="G353" s="448"/>
      <c r="H353" s="455">
        <v>0</v>
      </c>
      <c r="I353" s="452">
        <v>0</v>
      </c>
      <c r="J353" s="446"/>
      <c r="K353" s="492"/>
      <c r="M353" s="443" t="str">
        <f>_xlfn.IFNA(VLOOKUP(G353,Checks!$L$4:$L$15,1,FALSE),IF(G353="","",1))</f>
        <v/>
      </c>
    </row>
    <row r="354" spans="1:13" s="443" customFormat="1" ht="14.1" customHeight="1">
      <c r="A354" s="502">
        <f t="shared" si="10"/>
        <v>346</v>
      </c>
      <c r="B354" s="502">
        <f t="shared" si="11"/>
        <v>0</v>
      </c>
      <c r="C354" s="448"/>
      <c r="D354" s="446"/>
      <c r="E354" s="446"/>
      <c r="F354" s="446"/>
      <c r="G354" s="448"/>
      <c r="H354" s="455">
        <v>0</v>
      </c>
      <c r="I354" s="452">
        <v>0</v>
      </c>
      <c r="J354" s="446"/>
      <c r="K354" s="492"/>
      <c r="M354" s="443" t="str">
        <f>_xlfn.IFNA(VLOOKUP(G354,Checks!$L$4:$L$15,1,FALSE),IF(G354="","",1))</f>
        <v/>
      </c>
    </row>
    <row r="355" spans="1:13" s="443" customFormat="1" ht="14.1" customHeight="1">
      <c r="A355" s="502">
        <f t="shared" si="10"/>
        <v>347</v>
      </c>
      <c r="B355" s="502">
        <f t="shared" si="11"/>
        <v>0</v>
      </c>
      <c r="C355" s="448"/>
      <c r="D355" s="446"/>
      <c r="E355" s="446"/>
      <c r="F355" s="446"/>
      <c r="G355" s="448"/>
      <c r="H355" s="455">
        <v>0</v>
      </c>
      <c r="I355" s="452">
        <v>0</v>
      </c>
      <c r="J355" s="446"/>
      <c r="K355" s="492"/>
      <c r="M355" s="443" t="str">
        <f>_xlfn.IFNA(VLOOKUP(G355,Checks!$L$4:$L$15,1,FALSE),IF(G355="","",1))</f>
        <v/>
      </c>
    </row>
    <row r="356" spans="1:13" s="443" customFormat="1" ht="14.1" customHeight="1">
      <c r="A356" s="502">
        <f t="shared" si="10"/>
        <v>348</v>
      </c>
      <c r="B356" s="502">
        <f t="shared" si="11"/>
        <v>0</v>
      </c>
      <c r="C356" s="448"/>
      <c r="D356" s="446"/>
      <c r="E356" s="446"/>
      <c r="F356" s="446"/>
      <c r="G356" s="448"/>
      <c r="H356" s="455">
        <v>0</v>
      </c>
      <c r="I356" s="452">
        <v>0</v>
      </c>
      <c r="J356" s="446"/>
      <c r="K356" s="492"/>
      <c r="M356" s="443" t="str">
        <f>_xlfn.IFNA(VLOOKUP(G356,Checks!$L$4:$L$15,1,FALSE),IF(G356="","",1))</f>
        <v/>
      </c>
    </row>
    <row r="357" spans="1:13" s="443" customFormat="1" ht="14.1" customHeight="1">
      <c r="A357" s="502">
        <f t="shared" si="10"/>
        <v>349</v>
      </c>
      <c r="B357" s="502">
        <f t="shared" si="11"/>
        <v>0</v>
      </c>
      <c r="C357" s="448"/>
      <c r="D357" s="446"/>
      <c r="E357" s="446"/>
      <c r="F357" s="446"/>
      <c r="G357" s="448"/>
      <c r="H357" s="455">
        <v>0</v>
      </c>
      <c r="I357" s="452">
        <v>0</v>
      </c>
      <c r="J357" s="446"/>
      <c r="K357" s="492"/>
      <c r="M357" s="443" t="str">
        <f>_xlfn.IFNA(VLOOKUP(G357,Checks!$L$4:$L$15,1,FALSE),IF(G357="","",1))</f>
        <v/>
      </c>
    </row>
    <row r="358" spans="1:13" s="443" customFormat="1" ht="14.1" customHeight="1">
      <c r="A358" s="502">
        <f t="shared" si="10"/>
        <v>350</v>
      </c>
      <c r="B358" s="502">
        <f t="shared" si="11"/>
        <v>0</v>
      </c>
      <c r="C358" s="448"/>
      <c r="D358" s="446"/>
      <c r="E358" s="446"/>
      <c r="F358" s="446"/>
      <c r="G358" s="448"/>
      <c r="H358" s="455">
        <v>0</v>
      </c>
      <c r="I358" s="452">
        <v>0</v>
      </c>
      <c r="J358" s="446"/>
      <c r="K358" s="492"/>
      <c r="M358" s="443" t="str">
        <f>_xlfn.IFNA(VLOOKUP(G358,Checks!$L$4:$L$15,1,FALSE),IF(G358="","",1))</f>
        <v/>
      </c>
    </row>
    <row r="359" spans="1:13" s="443" customFormat="1" ht="14.1" customHeight="1">
      <c r="A359" s="502">
        <f t="shared" si="10"/>
        <v>351</v>
      </c>
      <c r="B359" s="502">
        <f t="shared" si="11"/>
        <v>0</v>
      </c>
      <c r="C359" s="448"/>
      <c r="D359" s="446"/>
      <c r="E359" s="446"/>
      <c r="F359" s="446"/>
      <c r="G359" s="448"/>
      <c r="H359" s="455">
        <v>0</v>
      </c>
      <c r="I359" s="452">
        <v>0</v>
      </c>
      <c r="J359" s="446"/>
      <c r="K359" s="492"/>
      <c r="M359" s="443" t="str">
        <f>_xlfn.IFNA(VLOOKUP(G359,Checks!$L$4:$L$15,1,FALSE),IF(G359="","",1))</f>
        <v/>
      </c>
    </row>
    <row r="360" spans="1:13" s="443" customFormat="1" ht="14.1" customHeight="1">
      <c r="A360" s="502">
        <f t="shared" si="10"/>
        <v>352</v>
      </c>
      <c r="B360" s="502">
        <f t="shared" si="11"/>
        <v>0</v>
      </c>
      <c r="C360" s="448"/>
      <c r="D360" s="446"/>
      <c r="E360" s="446"/>
      <c r="F360" s="446"/>
      <c r="G360" s="448"/>
      <c r="H360" s="455">
        <v>0</v>
      </c>
      <c r="I360" s="452">
        <v>0</v>
      </c>
      <c r="J360" s="446"/>
      <c r="K360" s="492"/>
      <c r="M360" s="443" t="str">
        <f>_xlfn.IFNA(VLOOKUP(G360,Checks!$L$4:$L$15,1,FALSE),IF(G360="","",1))</f>
        <v/>
      </c>
    </row>
    <row r="361" spans="1:13" s="443" customFormat="1" ht="14.1" customHeight="1">
      <c r="A361" s="502">
        <f t="shared" si="10"/>
        <v>353</v>
      </c>
      <c r="B361" s="502">
        <f t="shared" si="11"/>
        <v>0</v>
      </c>
      <c r="C361" s="448"/>
      <c r="D361" s="446"/>
      <c r="E361" s="446"/>
      <c r="F361" s="446"/>
      <c r="G361" s="448"/>
      <c r="H361" s="455">
        <v>0</v>
      </c>
      <c r="I361" s="452">
        <v>0</v>
      </c>
      <c r="J361" s="446"/>
      <c r="K361" s="492"/>
      <c r="M361" s="443" t="str">
        <f>_xlfn.IFNA(VLOOKUP(G361,Checks!$L$4:$L$15,1,FALSE),IF(G361="","",1))</f>
        <v/>
      </c>
    </row>
    <row r="362" spans="1:13" s="443" customFormat="1" ht="14.1" customHeight="1">
      <c r="A362" s="502">
        <f t="shared" si="10"/>
        <v>354</v>
      </c>
      <c r="B362" s="502">
        <f t="shared" si="11"/>
        <v>0</v>
      </c>
      <c r="C362" s="448"/>
      <c r="D362" s="446"/>
      <c r="E362" s="446"/>
      <c r="F362" s="446"/>
      <c r="G362" s="448"/>
      <c r="H362" s="455">
        <v>0</v>
      </c>
      <c r="I362" s="452">
        <v>0</v>
      </c>
      <c r="J362" s="446"/>
      <c r="K362" s="492"/>
      <c r="M362" s="443" t="str">
        <f>_xlfn.IFNA(VLOOKUP(G362,Checks!$L$4:$L$15,1,FALSE),IF(G362="","",1))</f>
        <v/>
      </c>
    </row>
    <row r="363" spans="1:13" s="443" customFormat="1" ht="14.1" customHeight="1">
      <c r="A363" s="502">
        <f t="shared" si="10"/>
        <v>355</v>
      </c>
      <c r="B363" s="502">
        <f t="shared" si="11"/>
        <v>0</v>
      </c>
      <c r="C363" s="448"/>
      <c r="D363" s="446"/>
      <c r="E363" s="446"/>
      <c r="F363" s="446"/>
      <c r="G363" s="448"/>
      <c r="H363" s="455">
        <v>0</v>
      </c>
      <c r="I363" s="452">
        <v>0</v>
      </c>
      <c r="J363" s="446"/>
      <c r="K363" s="492"/>
      <c r="M363" s="443" t="str">
        <f>_xlfn.IFNA(VLOOKUP(G363,Checks!$L$4:$L$15,1,FALSE),IF(G363="","",1))</f>
        <v/>
      </c>
    </row>
    <row r="364" spans="1:13" s="443" customFormat="1" ht="14.1" customHeight="1">
      <c r="A364" s="502">
        <f t="shared" si="10"/>
        <v>356</v>
      </c>
      <c r="B364" s="502">
        <f t="shared" si="11"/>
        <v>0</v>
      </c>
      <c r="C364" s="448"/>
      <c r="D364" s="446"/>
      <c r="E364" s="446"/>
      <c r="F364" s="446"/>
      <c r="G364" s="448"/>
      <c r="H364" s="455">
        <v>0</v>
      </c>
      <c r="I364" s="452">
        <v>0</v>
      </c>
      <c r="J364" s="446"/>
      <c r="K364" s="492"/>
      <c r="M364" s="443" t="str">
        <f>_xlfn.IFNA(VLOOKUP(G364,Checks!$L$4:$L$15,1,FALSE),IF(G364="","",1))</f>
        <v/>
      </c>
    </row>
    <row r="365" spans="1:13" s="443" customFormat="1" ht="14.1" customHeight="1">
      <c r="A365" s="502">
        <f t="shared" si="10"/>
        <v>357</v>
      </c>
      <c r="B365" s="502">
        <f t="shared" si="11"/>
        <v>0</v>
      </c>
      <c r="C365" s="448"/>
      <c r="D365" s="446"/>
      <c r="E365" s="446"/>
      <c r="F365" s="446"/>
      <c r="G365" s="448"/>
      <c r="H365" s="455">
        <v>0</v>
      </c>
      <c r="I365" s="452">
        <v>0</v>
      </c>
      <c r="J365" s="446"/>
      <c r="K365" s="492"/>
      <c r="M365" s="443" t="str">
        <f>_xlfn.IFNA(VLOOKUP(G365,Checks!$L$4:$L$15,1,FALSE),IF(G365="","",1))</f>
        <v/>
      </c>
    </row>
    <row r="366" spans="1:13" s="443" customFormat="1" ht="14.1" customHeight="1">
      <c r="A366" s="502">
        <f t="shared" si="10"/>
        <v>358</v>
      </c>
      <c r="B366" s="502">
        <f t="shared" si="11"/>
        <v>0</v>
      </c>
      <c r="C366" s="448"/>
      <c r="D366" s="446"/>
      <c r="E366" s="446"/>
      <c r="F366" s="446"/>
      <c r="G366" s="448"/>
      <c r="H366" s="455">
        <v>0</v>
      </c>
      <c r="I366" s="452">
        <v>0</v>
      </c>
      <c r="J366" s="446"/>
      <c r="K366" s="492"/>
      <c r="M366" s="443" t="str">
        <f>_xlfn.IFNA(VLOOKUP(G366,Checks!$L$4:$L$15,1,FALSE),IF(G366="","",1))</f>
        <v/>
      </c>
    </row>
    <row r="367" spans="1:13" s="443" customFormat="1" ht="14.1" customHeight="1">
      <c r="A367" s="502">
        <f t="shared" si="10"/>
        <v>359</v>
      </c>
      <c r="B367" s="502">
        <f t="shared" si="11"/>
        <v>0</v>
      </c>
      <c r="C367" s="448"/>
      <c r="D367" s="446"/>
      <c r="E367" s="446"/>
      <c r="F367" s="446"/>
      <c r="G367" s="448"/>
      <c r="H367" s="455">
        <v>0</v>
      </c>
      <c r="I367" s="452">
        <v>0</v>
      </c>
      <c r="J367" s="446"/>
      <c r="K367" s="492"/>
      <c r="M367" s="443" t="str">
        <f>_xlfn.IFNA(VLOOKUP(G367,Checks!$L$4:$L$15,1,FALSE),IF(G367="","",1))</f>
        <v/>
      </c>
    </row>
    <row r="368" spans="1:13" s="443" customFormat="1" ht="14.1" customHeight="1">
      <c r="A368" s="502">
        <f t="shared" si="10"/>
        <v>360</v>
      </c>
      <c r="B368" s="502">
        <f t="shared" si="11"/>
        <v>0</v>
      </c>
      <c r="C368" s="448"/>
      <c r="D368" s="446"/>
      <c r="E368" s="446"/>
      <c r="F368" s="446"/>
      <c r="G368" s="448"/>
      <c r="H368" s="455">
        <v>0</v>
      </c>
      <c r="I368" s="452">
        <v>0</v>
      </c>
      <c r="J368" s="446"/>
      <c r="K368" s="492"/>
      <c r="M368" s="443" t="str">
        <f>_xlfn.IFNA(VLOOKUP(G368,Checks!$L$4:$L$15,1,FALSE),IF(G368="","",1))</f>
        <v/>
      </c>
    </row>
    <row r="369" spans="1:13" s="443" customFormat="1" ht="14.1" customHeight="1">
      <c r="A369" s="502">
        <f t="shared" si="10"/>
        <v>361</v>
      </c>
      <c r="B369" s="502">
        <f t="shared" si="11"/>
        <v>0</v>
      </c>
      <c r="C369" s="448"/>
      <c r="D369" s="446"/>
      <c r="E369" s="446"/>
      <c r="F369" s="446"/>
      <c r="G369" s="448"/>
      <c r="H369" s="455">
        <v>0</v>
      </c>
      <c r="I369" s="452">
        <v>0</v>
      </c>
      <c r="J369" s="446"/>
      <c r="K369" s="492"/>
      <c r="M369" s="443" t="str">
        <f>_xlfn.IFNA(VLOOKUP(G369,Checks!$L$4:$L$15,1,FALSE),IF(G369="","",1))</f>
        <v/>
      </c>
    </row>
    <row r="370" spans="1:13" s="443" customFormat="1" ht="14.1" customHeight="1">
      <c r="A370" s="502">
        <f t="shared" si="10"/>
        <v>362</v>
      </c>
      <c r="B370" s="502">
        <f t="shared" si="11"/>
        <v>0</v>
      </c>
      <c r="C370" s="448"/>
      <c r="D370" s="446"/>
      <c r="E370" s="446"/>
      <c r="F370" s="446"/>
      <c r="G370" s="448"/>
      <c r="H370" s="455">
        <v>0</v>
      </c>
      <c r="I370" s="452">
        <v>0</v>
      </c>
      <c r="J370" s="446"/>
      <c r="K370" s="492"/>
      <c r="M370" s="443" t="str">
        <f>_xlfn.IFNA(VLOOKUP(G370,Checks!$L$4:$L$15,1,FALSE),IF(G370="","",1))</f>
        <v/>
      </c>
    </row>
    <row r="371" spans="1:13" s="443" customFormat="1" ht="14.1" customHeight="1">
      <c r="A371" s="502">
        <f t="shared" si="10"/>
        <v>363</v>
      </c>
      <c r="B371" s="502">
        <f t="shared" si="11"/>
        <v>0</v>
      </c>
      <c r="C371" s="448"/>
      <c r="D371" s="446"/>
      <c r="E371" s="446"/>
      <c r="F371" s="446"/>
      <c r="G371" s="448"/>
      <c r="H371" s="455">
        <v>0</v>
      </c>
      <c r="I371" s="452">
        <v>0</v>
      </c>
      <c r="J371" s="446"/>
      <c r="K371" s="492"/>
      <c r="M371" s="443" t="str">
        <f>_xlfn.IFNA(VLOOKUP(G371,Checks!$L$4:$L$15,1,FALSE),IF(G371="","",1))</f>
        <v/>
      </c>
    </row>
    <row r="372" spans="1:13" s="443" customFormat="1" ht="14.1" customHeight="1">
      <c r="A372" s="502">
        <f t="shared" si="10"/>
        <v>364</v>
      </c>
      <c r="B372" s="502">
        <f t="shared" si="11"/>
        <v>0</v>
      </c>
      <c r="C372" s="448"/>
      <c r="D372" s="446"/>
      <c r="E372" s="446"/>
      <c r="F372" s="446"/>
      <c r="G372" s="448"/>
      <c r="H372" s="455">
        <v>0</v>
      </c>
      <c r="I372" s="452">
        <v>0</v>
      </c>
      <c r="J372" s="446"/>
      <c r="K372" s="492"/>
      <c r="M372" s="443" t="str">
        <f>_xlfn.IFNA(VLOOKUP(G372,Checks!$L$4:$L$15,1,FALSE),IF(G372="","",1))</f>
        <v/>
      </c>
    </row>
    <row r="373" spans="1:13" s="443" customFormat="1" ht="14.1" customHeight="1">
      <c r="A373" s="502">
        <f t="shared" si="10"/>
        <v>365</v>
      </c>
      <c r="B373" s="502">
        <f t="shared" si="11"/>
        <v>0</v>
      </c>
      <c r="C373" s="448"/>
      <c r="D373" s="446"/>
      <c r="E373" s="446"/>
      <c r="F373" s="446"/>
      <c r="G373" s="448"/>
      <c r="H373" s="455">
        <v>0</v>
      </c>
      <c r="I373" s="452">
        <v>0</v>
      </c>
      <c r="J373" s="446"/>
      <c r="K373" s="492"/>
      <c r="M373" s="443" t="str">
        <f>_xlfn.IFNA(VLOOKUP(G373,Checks!$L$4:$L$15,1,FALSE),IF(G373="","",1))</f>
        <v/>
      </c>
    </row>
    <row r="374" spans="1:13" s="443" customFormat="1" ht="14.1" customHeight="1">
      <c r="A374" s="502">
        <f t="shared" si="10"/>
        <v>366</v>
      </c>
      <c r="B374" s="502">
        <f t="shared" si="11"/>
        <v>0</v>
      </c>
      <c r="C374" s="448"/>
      <c r="D374" s="446"/>
      <c r="E374" s="446"/>
      <c r="F374" s="446"/>
      <c r="G374" s="448"/>
      <c r="H374" s="455">
        <v>0</v>
      </c>
      <c r="I374" s="452">
        <v>0</v>
      </c>
      <c r="J374" s="446"/>
      <c r="K374" s="492"/>
      <c r="M374" s="443" t="str">
        <f>_xlfn.IFNA(VLOOKUP(G374,Checks!$L$4:$L$15,1,FALSE),IF(G374="","",1))</f>
        <v/>
      </c>
    </row>
    <row r="375" spans="1:13" s="443" customFormat="1" ht="14.1" customHeight="1">
      <c r="A375" s="502">
        <f t="shared" si="10"/>
        <v>367</v>
      </c>
      <c r="B375" s="502">
        <f t="shared" si="11"/>
        <v>0</v>
      </c>
      <c r="C375" s="448"/>
      <c r="D375" s="446"/>
      <c r="E375" s="446"/>
      <c r="F375" s="446"/>
      <c r="G375" s="448"/>
      <c r="H375" s="455">
        <v>0</v>
      </c>
      <c r="I375" s="452">
        <v>0</v>
      </c>
      <c r="J375" s="446"/>
      <c r="K375" s="492"/>
      <c r="M375" s="443" t="str">
        <f>_xlfn.IFNA(VLOOKUP(G375,Checks!$L$4:$L$15,1,FALSE),IF(G375="","",1))</f>
        <v/>
      </c>
    </row>
    <row r="376" spans="1:13" s="443" customFormat="1" ht="14.1" customHeight="1">
      <c r="A376" s="502">
        <f t="shared" si="10"/>
        <v>368</v>
      </c>
      <c r="B376" s="502">
        <f t="shared" si="11"/>
        <v>0</v>
      </c>
      <c r="C376" s="448"/>
      <c r="D376" s="446"/>
      <c r="E376" s="446"/>
      <c r="F376" s="446"/>
      <c r="G376" s="448"/>
      <c r="H376" s="455">
        <v>0</v>
      </c>
      <c r="I376" s="452">
        <v>0</v>
      </c>
      <c r="J376" s="446"/>
      <c r="K376" s="492"/>
      <c r="M376" s="443" t="str">
        <f>_xlfn.IFNA(VLOOKUP(G376,Checks!$L$4:$L$15,1,FALSE),IF(G376="","",1))</f>
        <v/>
      </c>
    </row>
    <row r="377" spans="1:13" s="443" customFormat="1" ht="14.1" customHeight="1">
      <c r="A377" s="502">
        <f t="shared" si="10"/>
        <v>369</v>
      </c>
      <c r="B377" s="502">
        <f t="shared" si="11"/>
        <v>0</v>
      </c>
      <c r="C377" s="448"/>
      <c r="D377" s="446"/>
      <c r="E377" s="446"/>
      <c r="F377" s="446"/>
      <c r="G377" s="448"/>
      <c r="H377" s="455">
        <v>0</v>
      </c>
      <c r="I377" s="452">
        <v>0</v>
      </c>
      <c r="J377" s="446"/>
      <c r="K377" s="492"/>
      <c r="M377" s="443" t="str">
        <f>_xlfn.IFNA(VLOOKUP(G377,Checks!$L$4:$L$15,1,FALSE),IF(G377="","",1))</f>
        <v/>
      </c>
    </row>
    <row r="378" spans="1:13" s="443" customFormat="1" ht="14.1" customHeight="1">
      <c r="A378" s="502">
        <f t="shared" si="10"/>
        <v>370</v>
      </c>
      <c r="B378" s="502">
        <f t="shared" si="11"/>
        <v>0</v>
      </c>
      <c r="C378" s="448"/>
      <c r="D378" s="446"/>
      <c r="E378" s="446"/>
      <c r="F378" s="446"/>
      <c r="G378" s="448"/>
      <c r="H378" s="455">
        <v>0</v>
      </c>
      <c r="I378" s="452">
        <v>0</v>
      </c>
      <c r="J378" s="446"/>
      <c r="K378" s="492"/>
      <c r="M378" s="443" t="str">
        <f>_xlfn.IFNA(VLOOKUP(G378,Checks!$L$4:$L$15,1,FALSE),IF(G378="","",1))</f>
        <v/>
      </c>
    </row>
    <row r="379" spans="1:13" s="443" customFormat="1" ht="14.1" customHeight="1">
      <c r="A379" s="502">
        <f t="shared" si="10"/>
        <v>371</v>
      </c>
      <c r="B379" s="502">
        <f t="shared" si="11"/>
        <v>0</v>
      </c>
      <c r="C379" s="448"/>
      <c r="D379" s="446"/>
      <c r="E379" s="446"/>
      <c r="F379" s="446"/>
      <c r="G379" s="448"/>
      <c r="H379" s="455">
        <v>0</v>
      </c>
      <c r="I379" s="452">
        <v>0</v>
      </c>
      <c r="J379" s="446"/>
      <c r="K379" s="492"/>
      <c r="M379" s="443" t="str">
        <f>_xlfn.IFNA(VLOOKUP(G379,Checks!$L$4:$L$15,1,FALSE),IF(G379="","",1))</f>
        <v/>
      </c>
    </row>
    <row r="380" spans="1:13" s="443" customFormat="1" ht="14.1" customHeight="1">
      <c r="A380" s="502">
        <f t="shared" si="10"/>
        <v>372</v>
      </c>
      <c r="B380" s="502">
        <f t="shared" si="11"/>
        <v>0</v>
      </c>
      <c r="C380" s="448"/>
      <c r="D380" s="446"/>
      <c r="E380" s="446"/>
      <c r="F380" s="446"/>
      <c r="G380" s="448"/>
      <c r="H380" s="455">
        <v>0</v>
      </c>
      <c r="I380" s="452">
        <v>0</v>
      </c>
      <c r="J380" s="446"/>
      <c r="K380" s="492"/>
      <c r="M380" s="443" t="str">
        <f>_xlfn.IFNA(VLOOKUP(G380,Checks!$L$4:$L$15,1,FALSE),IF(G380="","",1))</f>
        <v/>
      </c>
    </row>
    <row r="381" spans="1:13" s="443" customFormat="1" ht="14.1" customHeight="1">
      <c r="A381" s="502">
        <f t="shared" si="10"/>
        <v>373</v>
      </c>
      <c r="B381" s="502">
        <f t="shared" si="11"/>
        <v>0</v>
      </c>
      <c r="C381" s="448"/>
      <c r="D381" s="446"/>
      <c r="E381" s="446"/>
      <c r="F381" s="446"/>
      <c r="G381" s="448"/>
      <c r="H381" s="455">
        <v>0</v>
      </c>
      <c r="I381" s="452">
        <v>0</v>
      </c>
      <c r="J381" s="446"/>
      <c r="K381" s="492"/>
      <c r="M381" s="443" t="str">
        <f>_xlfn.IFNA(VLOOKUP(G381,Checks!$L$4:$L$15,1,FALSE),IF(G381="","",1))</f>
        <v/>
      </c>
    </row>
    <row r="382" spans="1:13" s="443" customFormat="1" ht="14.1" customHeight="1">
      <c r="A382" s="502">
        <f t="shared" si="10"/>
        <v>374</v>
      </c>
      <c r="B382" s="502">
        <f t="shared" si="11"/>
        <v>0</v>
      </c>
      <c r="C382" s="448"/>
      <c r="D382" s="446"/>
      <c r="E382" s="446"/>
      <c r="F382" s="446"/>
      <c r="G382" s="448"/>
      <c r="H382" s="455">
        <v>0</v>
      </c>
      <c r="I382" s="452">
        <v>0</v>
      </c>
      <c r="J382" s="446"/>
      <c r="K382" s="492"/>
      <c r="M382" s="443" t="str">
        <f>_xlfn.IFNA(VLOOKUP(G382,Checks!$L$4:$L$15,1,FALSE),IF(G382="","",1))</f>
        <v/>
      </c>
    </row>
    <row r="383" spans="1:13" s="443" customFormat="1" ht="14.1" customHeight="1">
      <c r="A383" s="502">
        <f t="shared" si="10"/>
        <v>375</v>
      </c>
      <c r="B383" s="502">
        <f t="shared" si="11"/>
        <v>0</v>
      </c>
      <c r="C383" s="448"/>
      <c r="D383" s="446"/>
      <c r="E383" s="446"/>
      <c r="F383" s="446"/>
      <c r="G383" s="448"/>
      <c r="H383" s="455">
        <v>0</v>
      </c>
      <c r="I383" s="452">
        <v>0</v>
      </c>
      <c r="J383" s="446"/>
      <c r="K383" s="492"/>
      <c r="M383" s="443" t="str">
        <f>_xlfn.IFNA(VLOOKUP(G383,Checks!$L$4:$L$15,1,FALSE),IF(G383="","",1))</f>
        <v/>
      </c>
    </row>
    <row r="384" spans="1:13" s="443" customFormat="1" ht="14.1" customHeight="1">
      <c r="A384" s="502">
        <f t="shared" si="10"/>
        <v>376</v>
      </c>
      <c r="B384" s="502">
        <f t="shared" si="11"/>
        <v>0</v>
      </c>
      <c r="C384" s="448"/>
      <c r="D384" s="446"/>
      <c r="E384" s="446"/>
      <c r="F384" s="446"/>
      <c r="G384" s="448"/>
      <c r="H384" s="455">
        <v>0</v>
      </c>
      <c r="I384" s="452">
        <v>0</v>
      </c>
      <c r="J384" s="446"/>
      <c r="K384" s="492"/>
      <c r="M384" s="443" t="str">
        <f>_xlfn.IFNA(VLOOKUP(G384,Checks!$L$4:$L$15,1,FALSE),IF(G384="","",1))</f>
        <v/>
      </c>
    </row>
    <row r="385" spans="1:13" s="443" customFormat="1" ht="14.1" customHeight="1">
      <c r="A385" s="502">
        <f t="shared" si="10"/>
        <v>377</v>
      </c>
      <c r="B385" s="502">
        <f t="shared" si="11"/>
        <v>0</v>
      </c>
      <c r="C385" s="448"/>
      <c r="D385" s="446"/>
      <c r="E385" s="446"/>
      <c r="F385" s="446"/>
      <c r="G385" s="448"/>
      <c r="H385" s="455">
        <v>0</v>
      </c>
      <c r="I385" s="452">
        <v>0</v>
      </c>
      <c r="J385" s="446"/>
      <c r="K385" s="492"/>
      <c r="M385" s="443" t="str">
        <f>_xlfn.IFNA(VLOOKUP(G385,Checks!$L$4:$L$15,1,FALSE),IF(G385="","",1))</f>
        <v/>
      </c>
    </row>
    <row r="386" spans="1:13" s="443" customFormat="1" ht="14.1" customHeight="1">
      <c r="A386" s="502">
        <f t="shared" si="10"/>
        <v>378</v>
      </c>
      <c r="B386" s="502">
        <f t="shared" si="11"/>
        <v>0</v>
      </c>
      <c r="C386" s="448"/>
      <c r="D386" s="446"/>
      <c r="E386" s="446"/>
      <c r="F386" s="446"/>
      <c r="G386" s="448"/>
      <c r="H386" s="455">
        <v>0</v>
      </c>
      <c r="I386" s="452">
        <v>0</v>
      </c>
      <c r="J386" s="446"/>
      <c r="K386" s="492"/>
      <c r="M386" s="443" t="str">
        <f>_xlfn.IFNA(VLOOKUP(G386,Checks!$L$4:$L$15,1,FALSE),IF(G386="","",1))</f>
        <v/>
      </c>
    </row>
    <row r="387" spans="1:13" s="443" customFormat="1" ht="14.1" customHeight="1">
      <c r="A387" s="502">
        <f t="shared" si="10"/>
        <v>379</v>
      </c>
      <c r="B387" s="502">
        <f t="shared" si="11"/>
        <v>0</v>
      </c>
      <c r="C387" s="448"/>
      <c r="D387" s="446"/>
      <c r="E387" s="446"/>
      <c r="F387" s="446"/>
      <c r="G387" s="448"/>
      <c r="H387" s="455">
        <v>0</v>
      </c>
      <c r="I387" s="452">
        <v>0</v>
      </c>
      <c r="J387" s="446"/>
      <c r="K387" s="492"/>
      <c r="M387" s="443" t="str">
        <f>_xlfn.IFNA(VLOOKUP(G387,Checks!$L$4:$L$15,1,FALSE),IF(G387="","",1))</f>
        <v/>
      </c>
    </row>
    <row r="388" spans="1:13" s="443" customFormat="1" ht="14.1" customHeight="1">
      <c r="A388" s="502">
        <f t="shared" si="10"/>
        <v>380</v>
      </c>
      <c r="B388" s="502">
        <f t="shared" si="11"/>
        <v>0</v>
      </c>
      <c r="C388" s="448"/>
      <c r="D388" s="446"/>
      <c r="E388" s="446"/>
      <c r="F388" s="446"/>
      <c r="G388" s="448"/>
      <c r="H388" s="455">
        <v>0</v>
      </c>
      <c r="I388" s="452">
        <v>0</v>
      </c>
      <c r="J388" s="446"/>
      <c r="K388" s="492"/>
      <c r="M388" s="443" t="str">
        <f>_xlfn.IFNA(VLOOKUP(G388,Checks!$L$4:$L$15,1,FALSE),IF(G388="","",1))</f>
        <v/>
      </c>
    </row>
    <row r="389" spans="1:13" s="443" customFormat="1" ht="14.1" customHeight="1">
      <c r="A389" s="502">
        <f t="shared" si="10"/>
        <v>381</v>
      </c>
      <c r="B389" s="502">
        <f t="shared" si="11"/>
        <v>0</v>
      </c>
      <c r="C389" s="448"/>
      <c r="D389" s="446"/>
      <c r="E389" s="446"/>
      <c r="F389" s="446"/>
      <c r="G389" s="448"/>
      <c r="H389" s="455">
        <v>0</v>
      </c>
      <c r="I389" s="452">
        <v>0</v>
      </c>
      <c r="J389" s="446"/>
      <c r="K389" s="492"/>
      <c r="M389" s="443" t="str">
        <f>_xlfn.IFNA(VLOOKUP(G389,Checks!$L$4:$L$15,1,FALSE),IF(G389="","",1))</f>
        <v/>
      </c>
    </row>
    <row r="390" spans="1:13" s="443" customFormat="1" ht="14.1" customHeight="1">
      <c r="A390" s="502">
        <f t="shared" si="10"/>
        <v>382</v>
      </c>
      <c r="B390" s="502">
        <f t="shared" si="11"/>
        <v>0</v>
      </c>
      <c r="C390" s="448"/>
      <c r="D390" s="446"/>
      <c r="E390" s="446"/>
      <c r="F390" s="446"/>
      <c r="G390" s="448"/>
      <c r="H390" s="455">
        <v>0</v>
      </c>
      <c r="I390" s="452">
        <v>0</v>
      </c>
      <c r="J390" s="446"/>
      <c r="K390" s="492"/>
      <c r="M390" s="443" t="str">
        <f>_xlfn.IFNA(VLOOKUP(G390,Checks!$L$4:$L$15,1,FALSE),IF(G390="","",1))</f>
        <v/>
      </c>
    </row>
    <row r="391" spans="1:13" s="443" customFormat="1" ht="14.1" customHeight="1">
      <c r="A391" s="502">
        <f t="shared" si="10"/>
        <v>383</v>
      </c>
      <c r="B391" s="502">
        <f t="shared" si="11"/>
        <v>0</v>
      </c>
      <c r="C391" s="448"/>
      <c r="D391" s="446"/>
      <c r="E391" s="446"/>
      <c r="F391" s="446"/>
      <c r="G391" s="448"/>
      <c r="H391" s="455">
        <v>0</v>
      </c>
      <c r="I391" s="452">
        <v>0</v>
      </c>
      <c r="J391" s="446"/>
      <c r="K391" s="492"/>
      <c r="M391" s="443" t="str">
        <f>_xlfn.IFNA(VLOOKUP(G391,Checks!$L$4:$L$15,1,FALSE),IF(G391="","",1))</f>
        <v/>
      </c>
    </row>
    <row r="392" spans="1:13" s="443" customFormat="1" ht="14.1" customHeight="1">
      <c r="A392" s="502">
        <f t="shared" si="10"/>
        <v>384</v>
      </c>
      <c r="B392" s="502">
        <f t="shared" si="11"/>
        <v>0</v>
      </c>
      <c r="C392" s="448"/>
      <c r="D392" s="446"/>
      <c r="E392" s="446"/>
      <c r="F392" s="446"/>
      <c r="G392" s="448"/>
      <c r="H392" s="455">
        <v>0</v>
      </c>
      <c r="I392" s="452">
        <v>0</v>
      </c>
      <c r="J392" s="446"/>
      <c r="K392" s="492"/>
      <c r="M392" s="443" t="str">
        <f>_xlfn.IFNA(VLOOKUP(G392,Checks!$L$4:$L$15,1,FALSE),IF(G392="","",1))</f>
        <v/>
      </c>
    </row>
    <row r="393" spans="1:13" s="443" customFormat="1" ht="14.1" customHeight="1">
      <c r="A393" s="502">
        <f t="shared" si="10"/>
        <v>385</v>
      </c>
      <c r="B393" s="502">
        <f t="shared" si="11"/>
        <v>0</v>
      </c>
      <c r="C393" s="448"/>
      <c r="D393" s="446"/>
      <c r="E393" s="446"/>
      <c r="F393" s="446"/>
      <c r="G393" s="448"/>
      <c r="H393" s="455">
        <v>0</v>
      </c>
      <c r="I393" s="452">
        <v>0</v>
      </c>
      <c r="J393" s="446"/>
      <c r="K393" s="492"/>
      <c r="M393" s="443" t="str">
        <f>_xlfn.IFNA(VLOOKUP(G393,Checks!$L$4:$L$15,1,FALSE),IF(G393="","",1))</f>
        <v/>
      </c>
    </row>
    <row r="394" spans="1:13" s="443" customFormat="1" ht="14.1" customHeight="1">
      <c r="A394" s="502">
        <f t="shared" si="10"/>
        <v>386</v>
      </c>
      <c r="B394" s="502">
        <f t="shared" si="11"/>
        <v>0</v>
      </c>
      <c r="C394" s="448"/>
      <c r="D394" s="446"/>
      <c r="E394" s="446"/>
      <c r="F394" s="446"/>
      <c r="G394" s="448"/>
      <c r="H394" s="455">
        <v>0</v>
      </c>
      <c r="I394" s="452">
        <v>0</v>
      </c>
      <c r="J394" s="446"/>
      <c r="K394" s="492"/>
      <c r="M394" s="443" t="str">
        <f>_xlfn.IFNA(VLOOKUP(G394,Checks!$L$4:$L$15,1,FALSE),IF(G394="","",1))</f>
        <v/>
      </c>
    </row>
    <row r="395" spans="1:13" s="443" customFormat="1" ht="14.1" customHeight="1">
      <c r="A395" s="502">
        <f t="shared" ref="A395:A458" si="12">A394+1</f>
        <v>387</v>
      </c>
      <c r="B395" s="502">
        <f t="shared" ref="B395:B458" si="13">$B$9</f>
        <v>0</v>
      </c>
      <c r="C395" s="448"/>
      <c r="D395" s="446"/>
      <c r="E395" s="446"/>
      <c r="F395" s="446"/>
      <c r="G395" s="448"/>
      <c r="H395" s="455">
        <v>0</v>
      </c>
      <c r="I395" s="452">
        <v>0</v>
      </c>
      <c r="J395" s="446"/>
      <c r="K395" s="492"/>
      <c r="M395" s="443" t="str">
        <f>_xlfn.IFNA(VLOOKUP(G395,Checks!$L$4:$L$15,1,FALSE),IF(G395="","",1))</f>
        <v/>
      </c>
    </row>
    <row r="396" spans="1:13" s="443" customFormat="1" ht="14.1" customHeight="1">
      <c r="A396" s="502">
        <f t="shared" si="12"/>
        <v>388</v>
      </c>
      <c r="B396" s="502">
        <f t="shared" si="13"/>
        <v>0</v>
      </c>
      <c r="C396" s="448"/>
      <c r="D396" s="446"/>
      <c r="E396" s="446"/>
      <c r="F396" s="446"/>
      <c r="G396" s="448"/>
      <c r="H396" s="455">
        <v>0</v>
      </c>
      <c r="I396" s="452">
        <v>0</v>
      </c>
      <c r="J396" s="446"/>
      <c r="K396" s="492"/>
      <c r="M396" s="443" t="str">
        <f>_xlfn.IFNA(VLOOKUP(G396,Checks!$L$4:$L$15,1,FALSE),IF(G396="","",1))</f>
        <v/>
      </c>
    </row>
    <row r="397" spans="1:13" s="443" customFormat="1" ht="14.1" customHeight="1">
      <c r="A397" s="502">
        <f t="shared" si="12"/>
        <v>389</v>
      </c>
      <c r="B397" s="502">
        <f t="shared" si="13"/>
        <v>0</v>
      </c>
      <c r="C397" s="448"/>
      <c r="D397" s="446"/>
      <c r="E397" s="446"/>
      <c r="F397" s="446"/>
      <c r="G397" s="448"/>
      <c r="H397" s="455">
        <v>0</v>
      </c>
      <c r="I397" s="452">
        <v>0</v>
      </c>
      <c r="J397" s="446"/>
      <c r="K397" s="492"/>
      <c r="M397" s="443" t="str">
        <f>_xlfn.IFNA(VLOOKUP(G397,Checks!$L$4:$L$15,1,FALSE),IF(G397="","",1))</f>
        <v/>
      </c>
    </row>
    <row r="398" spans="1:13" s="443" customFormat="1" ht="14.1" customHeight="1">
      <c r="A398" s="502">
        <f t="shared" si="12"/>
        <v>390</v>
      </c>
      <c r="B398" s="502">
        <f t="shared" si="13"/>
        <v>0</v>
      </c>
      <c r="C398" s="448"/>
      <c r="D398" s="446"/>
      <c r="E398" s="446"/>
      <c r="F398" s="446"/>
      <c r="G398" s="448"/>
      <c r="H398" s="455">
        <v>0</v>
      </c>
      <c r="I398" s="452">
        <v>0</v>
      </c>
      <c r="J398" s="446"/>
      <c r="K398" s="492"/>
      <c r="M398" s="443" t="str">
        <f>_xlfn.IFNA(VLOOKUP(G398,Checks!$L$4:$L$15,1,FALSE),IF(G398="","",1))</f>
        <v/>
      </c>
    </row>
    <row r="399" spans="1:13" s="443" customFormat="1" ht="14.1" customHeight="1">
      <c r="A399" s="502">
        <f t="shared" si="12"/>
        <v>391</v>
      </c>
      <c r="B399" s="502">
        <f t="shared" si="13"/>
        <v>0</v>
      </c>
      <c r="C399" s="448"/>
      <c r="D399" s="446"/>
      <c r="E399" s="446"/>
      <c r="F399" s="446"/>
      <c r="G399" s="448"/>
      <c r="H399" s="455">
        <v>0</v>
      </c>
      <c r="I399" s="452">
        <v>0</v>
      </c>
      <c r="J399" s="446"/>
      <c r="K399" s="492"/>
      <c r="M399" s="443" t="str">
        <f>_xlfn.IFNA(VLOOKUP(G399,Checks!$L$4:$L$15,1,FALSE),IF(G399="","",1))</f>
        <v/>
      </c>
    </row>
    <row r="400" spans="1:13" s="443" customFormat="1" ht="14.1" customHeight="1">
      <c r="A400" s="502">
        <f t="shared" si="12"/>
        <v>392</v>
      </c>
      <c r="B400" s="502">
        <f t="shared" si="13"/>
        <v>0</v>
      </c>
      <c r="C400" s="448"/>
      <c r="D400" s="446"/>
      <c r="E400" s="446"/>
      <c r="F400" s="446"/>
      <c r="G400" s="448"/>
      <c r="H400" s="455">
        <v>0</v>
      </c>
      <c r="I400" s="452">
        <v>0</v>
      </c>
      <c r="J400" s="446"/>
      <c r="K400" s="492"/>
      <c r="M400" s="443" t="str">
        <f>_xlfn.IFNA(VLOOKUP(G400,Checks!$L$4:$L$15,1,FALSE),IF(G400="","",1))</f>
        <v/>
      </c>
    </row>
    <row r="401" spans="1:13" s="443" customFormat="1" ht="14.1" customHeight="1">
      <c r="A401" s="502">
        <f t="shared" si="12"/>
        <v>393</v>
      </c>
      <c r="B401" s="502">
        <f t="shared" si="13"/>
        <v>0</v>
      </c>
      <c r="C401" s="448"/>
      <c r="D401" s="446"/>
      <c r="E401" s="446"/>
      <c r="F401" s="446"/>
      <c r="G401" s="448"/>
      <c r="H401" s="455">
        <v>0</v>
      </c>
      <c r="I401" s="452">
        <v>0</v>
      </c>
      <c r="J401" s="446"/>
      <c r="K401" s="492"/>
      <c r="M401" s="443" t="str">
        <f>_xlfn.IFNA(VLOOKUP(G401,Checks!$L$4:$L$15,1,FALSE),IF(G401="","",1))</f>
        <v/>
      </c>
    </row>
    <row r="402" spans="1:13" s="443" customFormat="1" ht="14.1" customHeight="1">
      <c r="A402" s="502">
        <f t="shared" si="12"/>
        <v>394</v>
      </c>
      <c r="B402" s="502">
        <f t="shared" si="13"/>
        <v>0</v>
      </c>
      <c r="C402" s="448"/>
      <c r="D402" s="446"/>
      <c r="E402" s="446"/>
      <c r="F402" s="446"/>
      <c r="G402" s="448"/>
      <c r="H402" s="455">
        <v>0</v>
      </c>
      <c r="I402" s="452">
        <v>0</v>
      </c>
      <c r="J402" s="446"/>
      <c r="K402" s="492"/>
      <c r="M402" s="443" t="str">
        <f>_xlfn.IFNA(VLOOKUP(G402,Checks!$L$4:$L$15,1,FALSE),IF(G402="","",1))</f>
        <v/>
      </c>
    </row>
    <row r="403" spans="1:13" s="443" customFormat="1" ht="14.1" customHeight="1">
      <c r="A403" s="502">
        <f t="shared" si="12"/>
        <v>395</v>
      </c>
      <c r="B403" s="502">
        <f t="shared" si="13"/>
        <v>0</v>
      </c>
      <c r="C403" s="448"/>
      <c r="D403" s="446"/>
      <c r="E403" s="446"/>
      <c r="F403" s="446"/>
      <c r="G403" s="448"/>
      <c r="H403" s="455">
        <v>0</v>
      </c>
      <c r="I403" s="452">
        <v>0</v>
      </c>
      <c r="J403" s="446"/>
      <c r="K403" s="492"/>
      <c r="M403" s="443" t="str">
        <f>_xlfn.IFNA(VLOOKUP(G403,Checks!$L$4:$L$15,1,FALSE),IF(G403="","",1))</f>
        <v/>
      </c>
    </row>
    <row r="404" spans="1:13" s="443" customFormat="1" ht="14.1" customHeight="1">
      <c r="A404" s="502">
        <f t="shared" si="12"/>
        <v>396</v>
      </c>
      <c r="B404" s="502">
        <f t="shared" si="13"/>
        <v>0</v>
      </c>
      <c r="C404" s="448"/>
      <c r="D404" s="446"/>
      <c r="E404" s="446"/>
      <c r="F404" s="446"/>
      <c r="G404" s="448"/>
      <c r="H404" s="455">
        <v>0</v>
      </c>
      <c r="I404" s="452">
        <v>0</v>
      </c>
      <c r="J404" s="446"/>
      <c r="K404" s="492"/>
      <c r="M404" s="443" t="str">
        <f>_xlfn.IFNA(VLOOKUP(G404,Checks!$L$4:$L$15,1,FALSE),IF(G404="","",1))</f>
        <v/>
      </c>
    </row>
    <row r="405" spans="1:13" s="443" customFormat="1" ht="14.1" customHeight="1">
      <c r="A405" s="502">
        <f t="shared" si="12"/>
        <v>397</v>
      </c>
      <c r="B405" s="502">
        <f t="shared" si="13"/>
        <v>0</v>
      </c>
      <c r="C405" s="448"/>
      <c r="D405" s="446"/>
      <c r="E405" s="446"/>
      <c r="F405" s="446"/>
      <c r="G405" s="448"/>
      <c r="H405" s="455">
        <v>0</v>
      </c>
      <c r="I405" s="452">
        <v>0</v>
      </c>
      <c r="J405" s="446"/>
      <c r="K405" s="492"/>
      <c r="M405" s="443" t="str">
        <f>_xlfn.IFNA(VLOOKUP(G405,Checks!$L$4:$L$15,1,FALSE),IF(G405="","",1))</f>
        <v/>
      </c>
    </row>
    <row r="406" spans="1:13" s="443" customFormat="1" ht="14.1" customHeight="1">
      <c r="A406" s="502">
        <f t="shared" si="12"/>
        <v>398</v>
      </c>
      <c r="B406" s="502">
        <f t="shared" si="13"/>
        <v>0</v>
      </c>
      <c r="C406" s="448"/>
      <c r="D406" s="446"/>
      <c r="E406" s="446"/>
      <c r="F406" s="446"/>
      <c r="G406" s="448"/>
      <c r="H406" s="455">
        <v>0</v>
      </c>
      <c r="I406" s="452">
        <v>0</v>
      </c>
      <c r="J406" s="446"/>
      <c r="K406" s="492"/>
      <c r="M406" s="443" t="str">
        <f>_xlfn.IFNA(VLOOKUP(G406,Checks!$L$4:$L$15,1,FALSE),IF(G406="","",1))</f>
        <v/>
      </c>
    </row>
    <row r="407" spans="1:13" s="443" customFormat="1" ht="14.1" customHeight="1">
      <c r="A407" s="502">
        <f t="shared" si="12"/>
        <v>399</v>
      </c>
      <c r="B407" s="502">
        <f t="shared" si="13"/>
        <v>0</v>
      </c>
      <c r="C407" s="448"/>
      <c r="D407" s="446"/>
      <c r="E407" s="446"/>
      <c r="F407" s="446"/>
      <c r="G407" s="448"/>
      <c r="H407" s="455">
        <v>0</v>
      </c>
      <c r="I407" s="452">
        <v>0</v>
      </c>
      <c r="J407" s="446"/>
      <c r="K407" s="492"/>
      <c r="M407" s="443" t="str">
        <f>_xlfn.IFNA(VLOOKUP(G407,Checks!$L$4:$L$15,1,FALSE),IF(G407="","",1))</f>
        <v/>
      </c>
    </row>
    <row r="408" spans="1:13" s="443" customFormat="1" ht="14.1" customHeight="1">
      <c r="A408" s="502">
        <f t="shared" si="12"/>
        <v>400</v>
      </c>
      <c r="B408" s="502">
        <f t="shared" si="13"/>
        <v>0</v>
      </c>
      <c r="C408" s="448"/>
      <c r="D408" s="446"/>
      <c r="E408" s="446"/>
      <c r="F408" s="446"/>
      <c r="G408" s="448"/>
      <c r="H408" s="455">
        <v>0</v>
      </c>
      <c r="I408" s="452">
        <v>0</v>
      </c>
      <c r="J408" s="446"/>
      <c r="K408" s="492"/>
      <c r="M408" s="443" t="str">
        <f>_xlfn.IFNA(VLOOKUP(G408,Checks!$L$4:$L$15,1,FALSE),IF(G408="","",1))</f>
        <v/>
      </c>
    </row>
    <row r="409" spans="1:13" s="443" customFormat="1" ht="14.1" customHeight="1">
      <c r="A409" s="502">
        <f t="shared" si="12"/>
        <v>401</v>
      </c>
      <c r="B409" s="502">
        <f t="shared" si="13"/>
        <v>0</v>
      </c>
      <c r="C409" s="448"/>
      <c r="D409" s="446"/>
      <c r="E409" s="446"/>
      <c r="F409" s="446"/>
      <c r="G409" s="448"/>
      <c r="H409" s="455">
        <v>0</v>
      </c>
      <c r="I409" s="452">
        <v>0</v>
      </c>
      <c r="J409" s="446"/>
      <c r="K409" s="492"/>
      <c r="M409" s="443" t="str">
        <f>_xlfn.IFNA(VLOOKUP(G409,Checks!$L$4:$L$15,1,FALSE),IF(G409="","",1))</f>
        <v/>
      </c>
    </row>
    <row r="410" spans="1:13" s="443" customFormat="1" ht="14.1" customHeight="1">
      <c r="A410" s="502">
        <f t="shared" si="12"/>
        <v>402</v>
      </c>
      <c r="B410" s="502">
        <f t="shared" si="13"/>
        <v>0</v>
      </c>
      <c r="C410" s="448"/>
      <c r="D410" s="446"/>
      <c r="E410" s="446"/>
      <c r="F410" s="446"/>
      <c r="G410" s="448"/>
      <c r="H410" s="455">
        <v>0</v>
      </c>
      <c r="I410" s="452">
        <v>0</v>
      </c>
      <c r="J410" s="446"/>
      <c r="K410" s="492"/>
      <c r="M410" s="443" t="str">
        <f>_xlfn.IFNA(VLOOKUP(G410,Checks!$L$4:$L$15,1,FALSE),IF(G410="","",1))</f>
        <v/>
      </c>
    </row>
    <row r="411" spans="1:13" s="443" customFormat="1" ht="14.1" customHeight="1">
      <c r="A411" s="502">
        <f t="shared" si="12"/>
        <v>403</v>
      </c>
      <c r="B411" s="502">
        <f t="shared" si="13"/>
        <v>0</v>
      </c>
      <c r="C411" s="448"/>
      <c r="D411" s="446"/>
      <c r="E411" s="446"/>
      <c r="F411" s="446"/>
      <c r="G411" s="448"/>
      <c r="H411" s="455">
        <v>0</v>
      </c>
      <c r="I411" s="452">
        <v>0</v>
      </c>
      <c r="J411" s="446"/>
      <c r="K411" s="492"/>
      <c r="M411" s="443" t="str">
        <f>_xlfn.IFNA(VLOOKUP(G411,Checks!$L$4:$L$15,1,FALSE),IF(G411="","",1))</f>
        <v/>
      </c>
    </row>
    <row r="412" spans="1:13" s="443" customFormat="1" ht="14.1" customHeight="1">
      <c r="A412" s="502">
        <f t="shared" si="12"/>
        <v>404</v>
      </c>
      <c r="B412" s="502">
        <f t="shared" si="13"/>
        <v>0</v>
      </c>
      <c r="C412" s="448"/>
      <c r="D412" s="446"/>
      <c r="E412" s="446"/>
      <c r="F412" s="446"/>
      <c r="G412" s="448"/>
      <c r="H412" s="455">
        <v>0</v>
      </c>
      <c r="I412" s="452">
        <v>0</v>
      </c>
      <c r="J412" s="446"/>
      <c r="K412" s="492"/>
      <c r="M412" s="443" t="str">
        <f>_xlfn.IFNA(VLOOKUP(G412,Checks!$L$4:$L$15,1,FALSE),IF(G412="","",1))</f>
        <v/>
      </c>
    </row>
    <row r="413" spans="1:13" s="443" customFormat="1" ht="14.1" customHeight="1">
      <c r="A413" s="502">
        <f t="shared" si="12"/>
        <v>405</v>
      </c>
      <c r="B413" s="502">
        <f t="shared" si="13"/>
        <v>0</v>
      </c>
      <c r="C413" s="448"/>
      <c r="D413" s="446"/>
      <c r="E413" s="446"/>
      <c r="F413" s="446"/>
      <c r="G413" s="448"/>
      <c r="H413" s="455">
        <v>0</v>
      </c>
      <c r="I413" s="452">
        <v>0</v>
      </c>
      <c r="J413" s="446"/>
      <c r="K413" s="492"/>
      <c r="M413" s="443" t="str">
        <f>_xlfn.IFNA(VLOOKUP(G413,Checks!$L$4:$L$15,1,FALSE),IF(G413="","",1))</f>
        <v/>
      </c>
    </row>
    <row r="414" spans="1:13" s="443" customFormat="1" ht="14.1" customHeight="1">
      <c r="A414" s="502">
        <f t="shared" si="12"/>
        <v>406</v>
      </c>
      <c r="B414" s="502">
        <f t="shared" si="13"/>
        <v>0</v>
      </c>
      <c r="C414" s="448"/>
      <c r="D414" s="446"/>
      <c r="E414" s="446"/>
      <c r="F414" s="446"/>
      <c r="G414" s="448"/>
      <c r="H414" s="455">
        <v>0</v>
      </c>
      <c r="I414" s="452">
        <v>0</v>
      </c>
      <c r="J414" s="446"/>
      <c r="K414" s="492"/>
      <c r="M414" s="443" t="str">
        <f>_xlfn.IFNA(VLOOKUP(G414,Checks!$L$4:$L$15,1,FALSE),IF(G414="","",1))</f>
        <v/>
      </c>
    </row>
    <row r="415" spans="1:13" s="443" customFormat="1" ht="14.1" customHeight="1">
      <c r="A415" s="502">
        <f t="shared" si="12"/>
        <v>407</v>
      </c>
      <c r="B415" s="502">
        <f t="shared" si="13"/>
        <v>0</v>
      </c>
      <c r="C415" s="448"/>
      <c r="D415" s="446"/>
      <c r="E415" s="446"/>
      <c r="F415" s="446"/>
      <c r="G415" s="448"/>
      <c r="H415" s="455">
        <v>0</v>
      </c>
      <c r="I415" s="452">
        <v>0</v>
      </c>
      <c r="J415" s="446"/>
      <c r="K415" s="492"/>
      <c r="M415" s="443" t="str">
        <f>_xlfn.IFNA(VLOOKUP(G415,Checks!$L$4:$L$15,1,FALSE),IF(G415="","",1))</f>
        <v/>
      </c>
    </row>
    <row r="416" spans="1:13" s="443" customFormat="1" ht="14.1" customHeight="1">
      <c r="A416" s="502">
        <f t="shared" si="12"/>
        <v>408</v>
      </c>
      <c r="B416" s="502">
        <f t="shared" si="13"/>
        <v>0</v>
      </c>
      <c r="C416" s="448"/>
      <c r="D416" s="446"/>
      <c r="E416" s="446"/>
      <c r="F416" s="446"/>
      <c r="G416" s="448"/>
      <c r="H416" s="455">
        <v>0</v>
      </c>
      <c r="I416" s="452">
        <v>0</v>
      </c>
      <c r="J416" s="446"/>
      <c r="K416" s="492"/>
      <c r="M416" s="443" t="str">
        <f>_xlfn.IFNA(VLOOKUP(G416,Checks!$L$4:$L$15,1,FALSE),IF(G416="","",1))</f>
        <v/>
      </c>
    </row>
    <row r="417" spans="1:13" s="443" customFormat="1" ht="14.1" customHeight="1">
      <c r="A417" s="502">
        <f t="shared" si="12"/>
        <v>409</v>
      </c>
      <c r="B417" s="502">
        <f t="shared" si="13"/>
        <v>0</v>
      </c>
      <c r="C417" s="448"/>
      <c r="D417" s="446"/>
      <c r="E417" s="446"/>
      <c r="F417" s="446"/>
      <c r="G417" s="448"/>
      <c r="H417" s="455">
        <v>0</v>
      </c>
      <c r="I417" s="452">
        <v>0</v>
      </c>
      <c r="J417" s="446"/>
      <c r="K417" s="492"/>
      <c r="M417" s="443" t="str">
        <f>_xlfn.IFNA(VLOOKUP(G417,Checks!$L$4:$L$15,1,FALSE),IF(G417="","",1))</f>
        <v/>
      </c>
    </row>
    <row r="418" spans="1:13" s="443" customFormat="1" ht="14.1" customHeight="1">
      <c r="A418" s="502">
        <f t="shared" si="12"/>
        <v>410</v>
      </c>
      <c r="B418" s="502">
        <f t="shared" si="13"/>
        <v>0</v>
      </c>
      <c r="C418" s="448"/>
      <c r="D418" s="446"/>
      <c r="E418" s="446"/>
      <c r="F418" s="446"/>
      <c r="G418" s="448"/>
      <c r="H418" s="455">
        <v>0</v>
      </c>
      <c r="I418" s="452">
        <v>0</v>
      </c>
      <c r="J418" s="446"/>
      <c r="K418" s="492"/>
      <c r="M418" s="443" t="str">
        <f>_xlfn.IFNA(VLOOKUP(G418,Checks!$L$4:$L$15,1,FALSE),IF(G418="","",1))</f>
        <v/>
      </c>
    </row>
    <row r="419" spans="1:13" s="443" customFormat="1" ht="14.1" customHeight="1">
      <c r="A419" s="502">
        <f t="shared" si="12"/>
        <v>411</v>
      </c>
      <c r="B419" s="502">
        <f t="shared" si="13"/>
        <v>0</v>
      </c>
      <c r="C419" s="448"/>
      <c r="D419" s="446"/>
      <c r="E419" s="446"/>
      <c r="F419" s="446"/>
      <c r="G419" s="448"/>
      <c r="H419" s="455">
        <v>0</v>
      </c>
      <c r="I419" s="452">
        <v>0</v>
      </c>
      <c r="J419" s="446"/>
      <c r="K419" s="492"/>
      <c r="M419" s="443" t="str">
        <f>_xlfn.IFNA(VLOOKUP(G419,Checks!$L$4:$L$15,1,FALSE),IF(G419="","",1))</f>
        <v/>
      </c>
    </row>
    <row r="420" spans="1:13" s="443" customFormat="1" ht="14.1" customHeight="1">
      <c r="A420" s="502">
        <f t="shared" si="12"/>
        <v>412</v>
      </c>
      <c r="B420" s="502">
        <f t="shared" si="13"/>
        <v>0</v>
      </c>
      <c r="C420" s="448"/>
      <c r="D420" s="446"/>
      <c r="E420" s="446"/>
      <c r="F420" s="446"/>
      <c r="G420" s="448"/>
      <c r="H420" s="455">
        <v>0</v>
      </c>
      <c r="I420" s="452">
        <v>0</v>
      </c>
      <c r="J420" s="446"/>
      <c r="K420" s="492"/>
      <c r="M420" s="443" t="str">
        <f>_xlfn.IFNA(VLOOKUP(G420,Checks!$L$4:$L$15,1,FALSE),IF(G420="","",1))</f>
        <v/>
      </c>
    </row>
    <row r="421" spans="1:13" s="443" customFormat="1" ht="14.1" customHeight="1">
      <c r="A421" s="502">
        <f t="shared" si="12"/>
        <v>413</v>
      </c>
      <c r="B421" s="502">
        <f t="shared" si="13"/>
        <v>0</v>
      </c>
      <c r="C421" s="448"/>
      <c r="D421" s="446"/>
      <c r="E421" s="446"/>
      <c r="F421" s="446"/>
      <c r="G421" s="448"/>
      <c r="H421" s="455">
        <v>0</v>
      </c>
      <c r="I421" s="452">
        <v>0</v>
      </c>
      <c r="J421" s="446"/>
      <c r="K421" s="492"/>
      <c r="M421" s="443" t="str">
        <f>_xlfn.IFNA(VLOOKUP(G421,Checks!$L$4:$L$15,1,FALSE),IF(G421="","",1))</f>
        <v/>
      </c>
    </row>
    <row r="422" spans="1:13" s="443" customFormat="1" ht="14.1" customHeight="1">
      <c r="A422" s="502">
        <f t="shared" si="12"/>
        <v>414</v>
      </c>
      <c r="B422" s="502">
        <f t="shared" si="13"/>
        <v>0</v>
      </c>
      <c r="C422" s="448"/>
      <c r="D422" s="446"/>
      <c r="E422" s="446"/>
      <c r="F422" s="446"/>
      <c r="G422" s="448"/>
      <c r="H422" s="455">
        <v>0</v>
      </c>
      <c r="I422" s="452">
        <v>0</v>
      </c>
      <c r="J422" s="446"/>
      <c r="K422" s="492"/>
      <c r="M422" s="443" t="str">
        <f>_xlfn.IFNA(VLOOKUP(G422,Checks!$L$4:$L$15,1,FALSE),IF(G422="","",1))</f>
        <v/>
      </c>
    </row>
    <row r="423" spans="1:13" s="443" customFormat="1" ht="14.1" customHeight="1">
      <c r="A423" s="502">
        <f t="shared" si="12"/>
        <v>415</v>
      </c>
      <c r="B423" s="502">
        <f t="shared" si="13"/>
        <v>0</v>
      </c>
      <c r="C423" s="448"/>
      <c r="D423" s="446"/>
      <c r="E423" s="446"/>
      <c r="F423" s="446"/>
      <c r="G423" s="448"/>
      <c r="H423" s="455">
        <v>0</v>
      </c>
      <c r="I423" s="452">
        <v>0</v>
      </c>
      <c r="J423" s="446"/>
      <c r="K423" s="492"/>
      <c r="M423" s="443" t="str">
        <f>_xlfn.IFNA(VLOOKUP(G423,Checks!$L$4:$L$15,1,FALSE),IF(G423="","",1))</f>
        <v/>
      </c>
    </row>
    <row r="424" spans="1:13" s="443" customFormat="1" ht="14.1" customHeight="1">
      <c r="A424" s="502">
        <f t="shared" si="12"/>
        <v>416</v>
      </c>
      <c r="B424" s="502">
        <f t="shared" si="13"/>
        <v>0</v>
      </c>
      <c r="C424" s="448"/>
      <c r="D424" s="446"/>
      <c r="E424" s="446"/>
      <c r="F424" s="446"/>
      <c r="G424" s="448"/>
      <c r="H424" s="455">
        <v>0</v>
      </c>
      <c r="I424" s="452">
        <v>0</v>
      </c>
      <c r="J424" s="446"/>
      <c r="K424" s="492"/>
      <c r="M424" s="443" t="str">
        <f>_xlfn.IFNA(VLOOKUP(G424,Checks!$L$4:$L$15,1,FALSE),IF(G424="","",1))</f>
        <v/>
      </c>
    </row>
    <row r="425" spans="1:13" s="443" customFormat="1" ht="14.1" customHeight="1">
      <c r="A425" s="502">
        <f t="shared" si="12"/>
        <v>417</v>
      </c>
      <c r="B425" s="502">
        <f t="shared" si="13"/>
        <v>0</v>
      </c>
      <c r="C425" s="448"/>
      <c r="D425" s="446"/>
      <c r="E425" s="446"/>
      <c r="F425" s="446"/>
      <c r="G425" s="448"/>
      <c r="H425" s="455">
        <v>0</v>
      </c>
      <c r="I425" s="452">
        <v>0</v>
      </c>
      <c r="J425" s="446"/>
      <c r="K425" s="492"/>
      <c r="M425" s="443" t="str">
        <f>_xlfn.IFNA(VLOOKUP(G425,Checks!$L$4:$L$15,1,FALSE),IF(G425="","",1))</f>
        <v/>
      </c>
    </row>
    <row r="426" spans="1:13" s="443" customFormat="1" ht="14.1" customHeight="1">
      <c r="A426" s="502">
        <f t="shared" si="12"/>
        <v>418</v>
      </c>
      <c r="B426" s="502">
        <f t="shared" si="13"/>
        <v>0</v>
      </c>
      <c r="C426" s="448"/>
      <c r="D426" s="446"/>
      <c r="E426" s="446"/>
      <c r="F426" s="446"/>
      <c r="G426" s="448"/>
      <c r="H426" s="455">
        <v>0</v>
      </c>
      <c r="I426" s="452">
        <v>0</v>
      </c>
      <c r="J426" s="446"/>
      <c r="K426" s="492"/>
      <c r="M426" s="443" t="str">
        <f>_xlfn.IFNA(VLOOKUP(G426,Checks!$L$4:$L$15,1,FALSE),IF(G426="","",1))</f>
        <v/>
      </c>
    </row>
    <row r="427" spans="1:13" s="443" customFormat="1" ht="14.1" customHeight="1">
      <c r="A427" s="502">
        <f t="shared" si="12"/>
        <v>419</v>
      </c>
      <c r="B427" s="502">
        <f t="shared" si="13"/>
        <v>0</v>
      </c>
      <c r="C427" s="448"/>
      <c r="D427" s="446"/>
      <c r="E427" s="446"/>
      <c r="F427" s="446"/>
      <c r="G427" s="448"/>
      <c r="H427" s="455">
        <v>0</v>
      </c>
      <c r="I427" s="452">
        <v>0</v>
      </c>
      <c r="J427" s="446"/>
      <c r="K427" s="492"/>
      <c r="M427" s="443" t="str">
        <f>_xlfn.IFNA(VLOOKUP(G427,Checks!$L$4:$L$15,1,FALSE),IF(G427="","",1))</f>
        <v/>
      </c>
    </row>
    <row r="428" spans="1:13" s="443" customFormat="1" ht="14.1" customHeight="1">
      <c r="A428" s="502">
        <f t="shared" si="12"/>
        <v>420</v>
      </c>
      <c r="B428" s="502">
        <f t="shared" si="13"/>
        <v>0</v>
      </c>
      <c r="C428" s="448"/>
      <c r="D428" s="446"/>
      <c r="E428" s="446"/>
      <c r="F428" s="446"/>
      <c r="G428" s="448"/>
      <c r="H428" s="455">
        <v>0</v>
      </c>
      <c r="I428" s="452">
        <v>0</v>
      </c>
      <c r="J428" s="446"/>
      <c r="K428" s="492"/>
      <c r="M428" s="443" t="str">
        <f>_xlfn.IFNA(VLOOKUP(G428,Checks!$L$4:$L$15,1,FALSE),IF(G428="","",1))</f>
        <v/>
      </c>
    </row>
    <row r="429" spans="1:13" s="443" customFormat="1" ht="14.1" customHeight="1">
      <c r="A429" s="502">
        <f t="shared" si="12"/>
        <v>421</v>
      </c>
      <c r="B429" s="502">
        <f t="shared" si="13"/>
        <v>0</v>
      </c>
      <c r="C429" s="448"/>
      <c r="D429" s="446"/>
      <c r="E429" s="446"/>
      <c r="F429" s="446"/>
      <c r="G429" s="448"/>
      <c r="H429" s="455">
        <v>0</v>
      </c>
      <c r="I429" s="452">
        <v>0</v>
      </c>
      <c r="J429" s="446"/>
      <c r="K429" s="492"/>
      <c r="M429" s="443" t="str">
        <f>_xlfn.IFNA(VLOOKUP(G429,Checks!$L$4:$L$15,1,FALSE),IF(G429="","",1))</f>
        <v/>
      </c>
    </row>
    <row r="430" spans="1:13" s="443" customFormat="1" ht="14.1" customHeight="1">
      <c r="A430" s="502">
        <f t="shared" si="12"/>
        <v>422</v>
      </c>
      <c r="B430" s="502">
        <f t="shared" si="13"/>
        <v>0</v>
      </c>
      <c r="C430" s="448"/>
      <c r="D430" s="446"/>
      <c r="E430" s="446"/>
      <c r="F430" s="446"/>
      <c r="G430" s="448"/>
      <c r="H430" s="455">
        <v>0</v>
      </c>
      <c r="I430" s="452">
        <v>0</v>
      </c>
      <c r="J430" s="446"/>
      <c r="K430" s="492"/>
      <c r="M430" s="443" t="str">
        <f>_xlfn.IFNA(VLOOKUP(G430,Checks!$L$4:$L$15,1,FALSE),IF(G430="","",1))</f>
        <v/>
      </c>
    </row>
    <row r="431" spans="1:13" s="443" customFormat="1" ht="14.1" customHeight="1">
      <c r="A431" s="502">
        <f t="shared" si="12"/>
        <v>423</v>
      </c>
      <c r="B431" s="502">
        <f t="shared" si="13"/>
        <v>0</v>
      </c>
      <c r="C431" s="448"/>
      <c r="D431" s="446"/>
      <c r="E431" s="446"/>
      <c r="F431" s="446"/>
      <c r="G431" s="448"/>
      <c r="H431" s="455">
        <v>0</v>
      </c>
      <c r="I431" s="452">
        <v>0</v>
      </c>
      <c r="J431" s="446"/>
      <c r="K431" s="492"/>
      <c r="M431" s="443" t="str">
        <f>_xlfn.IFNA(VLOOKUP(G431,Checks!$L$4:$L$15,1,FALSE),IF(G431="","",1))</f>
        <v/>
      </c>
    </row>
    <row r="432" spans="1:13" s="443" customFormat="1" ht="14.1" customHeight="1">
      <c r="A432" s="502">
        <f t="shared" si="12"/>
        <v>424</v>
      </c>
      <c r="B432" s="502">
        <f t="shared" si="13"/>
        <v>0</v>
      </c>
      <c r="C432" s="448"/>
      <c r="D432" s="446"/>
      <c r="E432" s="446"/>
      <c r="F432" s="446"/>
      <c r="G432" s="448"/>
      <c r="H432" s="455">
        <v>0</v>
      </c>
      <c r="I432" s="452">
        <v>0</v>
      </c>
      <c r="J432" s="446"/>
      <c r="K432" s="492"/>
      <c r="M432" s="443" t="str">
        <f>_xlfn.IFNA(VLOOKUP(G432,Checks!$L$4:$L$15,1,FALSE),IF(G432="","",1))</f>
        <v/>
      </c>
    </row>
    <row r="433" spans="1:13" s="443" customFormat="1" ht="14.1" customHeight="1">
      <c r="A433" s="502">
        <f t="shared" si="12"/>
        <v>425</v>
      </c>
      <c r="B433" s="502">
        <f t="shared" si="13"/>
        <v>0</v>
      </c>
      <c r="C433" s="448"/>
      <c r="D433" s="446"/>
      <c r="E433" s="446"/>
      <c r="F433" s="446"/>
      <c r="G433" s="448"/>
      <c r="H433" s="455">
        <v>0</v>
      </c>
      <c r="I433" s="452">
        <v>0</v>
      </c>
      <c r="J433" s="446"/>
      <c r="K433" s="492"/>
      <c r="M433" s="443" t="str">
        <f>_xlfn.IFNA(VLOOKUP(G433,Checks!$L$4:$L$15,1,FALSE),IF(G433="","",1))</f>
        <v/>
      </c>
    </row>
    <row r="434" spans="1:13" s="443" customFormat="1" ht="14.1" customHeight="1">
      <c r="A434" s="502">
        <f t="shared" si="12"/>
        <v>426</v>
      </c>
      <c r="B434" s="502">
        <f t="shared" si="13"/>
        <v>0</v>
      </c>
      <c r="C434" s="448"/>
      <c r="D434" s="446"/>
      <c r="E434" s="446"/>
      <c r="F434" s="446"/>
      <c r="G434" s="448"/>
      <c r="H434" s="455">
        <v>0</v>
      </c>
      <c r="I434" s="452">
        <v>0</v>
      </c>
      <c r="J434" s="446"/>
      <c r="K434" s="492"/>
      <c r="M434" s="443" t="str">
        <f>_xlfn.IFNA(VLOOKUP(G434,Checks!$L$4:$L$15,1,FALSE),IF(G434="","",1))</f>
        <v/>
      </c>
    </row>
    <row r="435" spans="1:13" s="443" customFormat="1" ht="14.1" customHeight="1">
      <c r="A435" s="502">
        <f t="shared" si="12"/>
        <v>427</v>
      </c>
      <c r="B435" s="502">
        <f t="shared" si="13"/>
        <v>0</v>
      </c>
      <c r="C435" s="448"/>
      <c r="D435" s="446"/>
      <c r="E435" s="446"/>
      <c r="F435" s="446"/>
      <c r="G435" s="448"/>
      <c r="H435" s="455">
        <v>0</v>
      </c>
      <c r="I435" s="452">
        <v>0</v>
      </c>
      <c r="J435" s="446"/>
      <c r="K435" s="492"/>
      <c r="M435" s="443" t="str">
        <f>_xlfn.IFNA(VLOOKUP(G435,Checks!$L$4:$L$15,1,FALSE),IF(G435="","",1))</f>
        <v/>
      </c>
    </row>
    <row r="436" spans="1:13" s="443" customFormat="1" ht="14.1" customHeight="1">
      <c r="A436" s="502">
        <f t="shared" si="12"/>
        <v>428</v>
      </c>
      <c r="B436" s="502">
        <f t="shared" si="13"/>
        <v>0</v>
      </c>
      <c r="C436" s="448"/>
      <c r="D436" s="446"/>
      <c r="E436" s="446"/>
      <c r="F436" s="446"/>
      <c r="G436" s="448"/>
      <c r="H436" s="455">
        <v>0</v>
      </c>
      <c r="I436" s="452">
        <v>0</v>
      </c>
      <c r="J436" s="446"/>
      <c r="K436" s="492"/>
      <c r="M436" s="443" t="str">
        <f>_xlfn.IFNA(VLOOKUP(G436,Checks!$L$4:$L$15,1,FALSE),IF(G436="","",1))</f>
        <v/>
      </c>
    </row>
    <row r="437" spans="1:13" s="443" customFormat="1" ht="14.1" customHeight="1">
      <c r="A437" s="502">
        <f t="shared" si="12"/>
        <v>429</v>
      </c>
      <c r="B437" s="502">
        <f t="shared" si="13"/>
        <v>0</v>
      </c>
      <c r="C437" s="448"/>
      <c r="D437" s="446"/>
      <c r="E437" s="446"/>
      <c r="F437" s="446"/>
      <c r="G437" s="448"/>
      <c r="H437" s="455">
        <v>0</v>
      </c>
      <c r="I437" s="452">
        <v>0</v>
      </c>
      <c r="J437" s="446"/>
      <c r="K437" s="492"/>
      <c r="M437" s="443" t="str">
        <f>_xlfn.IFNA(VLOOKUP(G437,Checks!$L$4:$L$15,1,FALSE),IF(G437="","",1))</f>
        <v/>
      </c>
    </row>
    <row r="438" spans="1:13" s="443" customFormat="1" ht="14.1" customHeight="1">
      <c r="A438" s="502">
        <f t="shared" si="12"/>
        <v>430</v>
      </c>
      <c r="B438" s="502">
        <f t="shared" si="13"/>
        <v>0</v>
      </c>
      <c r="C438" s="448"/>
      <c r="D438" s="446"/>
      <c r="E438" s="446"/>
      <c r="F438" s="446"/>
      <c r="G438" s="448"/>
      <c r="H438" s="455">
        <v>0</v>
      </c>
      <c r="I438" s="452">
        <v>0</v>
      </c>
      <c r="J438" s="446"/>
      <c r="K438" s="492"/>
      <c r="M438" s="443" t="str">
        <f>_xlfn.IFNA(VLOOKUP(G438,Checks!$L$4:$L$15,1,FALSE),IF(G438="","",1))</f>
        <v/>
      </c>
    </row>
    <row r="439" spans="1:13" s="443" customFormat="1" ht="14.1" customHeight="1">
      <c r="A439" s="502">
        <f t="shared" si="12"/>
        <v>431</v>
      </c>
      <c r="B439" s="502">
        <f t="shared" si="13"/>
        <v>0</v>
      </c>
      <c r="C439" s="448"/>
      <c r="D439" s="446"/>
      <c r="E439" s="446"/>
      <c r="F439" s="446"/>
      <c r="G439" s="448"/>
      <c r="H439" s="455">
        <v>0</v>
      </c>
      <c r="I439" s="452">
        <v>0</v>
      </c>
      <c r="J439" s="446"/>
      <c r="K439" s="492"/>
      <c r="M439" s="443" t="str">
        <f>_xlfn.IFNA(VLOOKUP(G439,Checks!$L$4:$L$15,1,FALSE),IF(G439="","",1))</f>
        <v/>
      </c>
    </row>
    <row r="440" spans="1:13" s="443" customFormat="1" ht="14.1" customHeight="1">
      <c r="A440" s="502">
        <f t="shared" si="12"/>
        <v>432</v>
      </c>
      <c r="B440" s="502">
        <f t="shared" si="13"/>
        <v>0</v>
      </c>
      <c r="C440" s="448"/>
      <c r="D440" s="446"/>
      <c r="E440" s="446"/>
      <c r="F440" s="446"/>
      <c r="G440" s="448"/>
      <c r="H440" s="455">
        <v>0</v>
      </c>
      <c r="I440" s="452">
        <v>0</v>
      </c>
      <c r="J440" s="446"/>
      <c r="K440" s="492"/>
      <c r="M440" s="443" t="str">
        <f>_xlfn.IFNA(VLOOKUP(G440,Checks!$L$4:$L$15,1,FALSE),IF(G440="","",1))</f>
        <v/>
      </c>
    </row>
    <row r="441" spans="1:13" s="443" customFormat="1" ht="14.1" customHeight="1">
      <c r="A441" s="502">
        <f t="shared" si="12"/>
        <v>433</v>
      </c>
      <c r="B441" s="502">
        <f t="shared" si="13"/>
        <v>0</v>
      </c>
      <c r="C441" s="448"/>
      <c r="D441" s="446"/>
      <c r="E441" s="446"/>
      <c r="F441" s="446"/>
      <c r="G441" s="448"/>
      <c r="H441" s="455">
        <v>0</v>
      </c>
      <c r="I441" s="452">
        <v>0</v>
      </c>
      <c r="J441" s="446"/>
      <c r="K441" s="492"/>
      <c r="M441" s="443" t="str">
        <f>_xlfn.IFNA(VLOOKUP(G441,Checks!$L$4:$L$15,1,FALSE),IF(G441="","",1))</f>
        <v/>
      </c>
    </row>
    <row r="442" spans="1:13" s="443" customFormat="1" ht="14.1" customHeight="1">
      <c r="A442" s="502">
        <f t="shared" si="12"/>
        <v>434</v>
      </c>
      <c r="B442" s="502">
        <f t="shared" si="13"/>
        <v>0</v>
      </c>
      <c r="C442" s="448"/>
      <c r="D442" s="446"/>
      <c r="E442" s="446"/>
      <c r="F442" s="446"/>
      <c r="G442" s="448"/>
      <c r="H442" s="455">
        <v>0</v>
      </c>
      <c r="I442" s="452">
        <v>0</v>
      </c>
      <c r="J442" s="446"/>
      <c r="K442" s="492"/>
      <c r="M442" s="443" t="str">
        <f>_xlfn.IFNA(VLOOKUP(G442,Checks!$L$4:$L$15,1,FALSE),IF(G442="","",1))</f>
        <v/>
      </c>
    </row>
    <row r="443" spans="1:13" s="443" customFormat="1" ht="14.1" customHeight="1">
      <c r="A443" s="502">
        <f t="shared" si="12"/>
        <v>435</v>
      </c>
      <c r="B443" s="502">
        <f t="shared" si="13"/>
        <v>0</v>
      </c>
      <c r="C443" s="448"/>
      <c r="D443" s="446"/>
      <c r="E443" s="446"/>
      <c r="F443" s="446"/>
      <c r="G443" s="448"/>
      <c r="H443" s="455">
        <v>0</v>
      </c>
      <c r="I443" s="452">
        <v>0</v>
      </c>
      <c r="J443" s="446"/>
      <c r="K443" s="492"/>
      <c r="M443" s="443" t="str">
        <f>_xlfn.IFNA(VLOOKUP(G443,Checks!$L$4:$L$15,1,FALSE),IF(G443="","",1))</f>
        <v/>
      </c>
    </row>
    <row r="444" spans="1:13" s="443" customFormat="1" ht="14.1" customHeight="1">
      <c r="A444" s="502">
        <f t="shared" si="12"/>
        <v>436</v>
      </c>
      <c r="B444" s="502">
        <f t="shared" si="13"/>
        <v>0</v>
      </c>
      <c r="C444" s="448"/>
      <c r="D444" s="446"/>
      <c r="E444" s="446"/>
      <c r="F444" s="446"/>
      <c r="G444" s="448"/>
      <c r="H444" s="455">
        <v>0</v>
      </c>
      <c r="I444" s="452">
        <v>0</v>
      </c>
      <c r="J444" s="446"/>
      <c r="K444" s="492"/>
      <c r="M444" s="443" t="str">
        <f>_xlfn.IFNA(VLOOKUP(G444,Checks!$L$4:$L$15,1,FALSE),IF(G444="","",1))</f>
        <v/>
      </c>
    </row>
    <row r="445" spans="1:13" s="443" customFormat="1" ht="14.1" customHeight="1">
      <c r="A445" s="502">
        <f t="shared" si="12"/>
        <v>437</v>
      </c>
      <c r="B445" s="502">
        <f t="shared" si="13"/>
        <v>0</v>
      </c>
      <c r="C445" s="448"/>
      <c r="D445" s="446"/>
      <c r="E445" s="446"/>
      <c r="F445" s="446"/>
      <c r="G445" s="448"/>
      <c r="H445" s="455">
        <v>0</v>
      </c>
      <c r="I445" s="452">
        <v>0</v>
      </c>
      <c r="J445" s="446"/>
      <c r="K445" s="492"/>
      <c r="M445" s="443" t="str">
        <f>_xlfn.IFNA(VLOOKUP(G445,Checks!$L$4:$L$15,1,FALSE),IF(G445="","",1))</f>
        <v/>
      </c>
    </row>
    <row r="446" spans="1:13" s="443" customFormat="1" ht="14.1" customHeight="1">
      <c r="A446" s="502">
        <f t="shared" si="12"/>
        <v>438</v>
      </c>
      <c r="B446" s="502">
        <f t="shared" si="13"/>
        <v>0</v>
      </c>
      <c r="C446" s="448"/>
      <c r="D446" s="446"/>
      <c r="E446" s="446"/>
      <c r="F446" s="446"/>
      <c r="G446" s="448"/>
      <c r="H446" s="455">
        <v>0</v>
      </c>
      <c r="I446" s="452">
        <v>0</v>
      </c>
      <c r="J446" s="446"/>
      <c r="K446" s="492"/>
      <c r="M446" s="443" t="str">
        <f>_xlfn.IFNA(VLOOKUP(G446,Checks!$L$4:$L$15,1,FALSE),IF(G446="","",1))</f>
        <v/>
      </c>
    </row>
    <row r="447" spans="1:13" s="443" customFormat="1" ht="14.1" customHeight="1">
      <c r="A447" s="502">
        <f t="shared" si="12"/>
        <v>439</v>
      </c>
      <c r="B447" s="502">
        <f t="shared" si="13"/>
        <v>0</v>
      </c>
      <c r="C447" s="448"/>
      <c r="D447" s="446"/>
      <c r="E447" s="446"/>
      <c r="F447" s="446"/>
      <c r="G447" s="448"/>
      <c r="H447" s="455">
        <v>0</v>
      </c>
      <c r="I447" s="452">
        <v>0</v>
      </c>
      <c r="J447" s="446"/>
      <c r="K447" s="492"/>
      <c r="M447" s="443" t="str">
        <f>_xlfn.IFNA(VLOOKUP(G447,Checks!$L$4:$L$15,1,FALSE),IF(G447="","",1))</f>
        <v/>
      </c>
    </row>
    <row r="448" spans="1:13" s="443" customFormat="1" ht="14.1" customHeight="1">
      <c r="A448" s="502">
        <f t="shared" si="12"/>
        <v>440</v>
      </c>
      <c r="B448" s="502">
        <f t="shared" si="13"/>
        <v>0</v>
      </c>
      <c r="C448" s="448"/>
      <c r="D448" s="446"/>
      <c r="E448" s="446"/>
      <c r="F448" s="446"/>
      <c r="G448" s="448"/>
      <c r="H448" s="455">
        <v>0</v>
      </c>
      <c r="I448" s="452">
        <v>0</v>
      </c>
      <c r="J448" s="446"/>
      <c r="K448" s="492"/>
      <c r="M448" s="443" t="str">
        <f>_xlfn.IFNA(VLOOKUP(G448,Checks!$L$4:$L$15,1,FALSE),IF(G448="","",1))</f>
        <v/>
      </c>
    </row>
    <row r="449" spans="1:13" s="443" customFormat="1" ht="14.1" customHeight="1">
      <c r="A449" s="502">
        <f t="shared" si="12"/>
        <v>441</v>
      </c>
      <c r="B449" s="502">
        <f t="shared" si="13"/>
        <v>0</v>
      </c>
      <c r="C449" s="448"/>
      <c r="D449" s="446"/>
      <c r="E449" s="446"/>
      <c r="F449" s="446"/>
      <c r="G449" s="448"/>
      <c r="H449" s="455">
        <v>0</v>
      </c>
      <c r="I449" s="452">
        <v>0</v>
      </c>
      <c r="J449" s="446"/>
      <c r="K449" s="492"/>
      <c r="M449" s="443" t="str">
        <f>_xlfn.IFNA(VLOOKUP(G449,Checks!$L$4:$L$15,1,FALSE),IF(G449="","",1))</f>
        <v/>
      </c>
    </row>
    <row r="450" spans="1:13" s="443" customFormat="1" ht="14.1" customHeight="1">
      <c r="A450" s="502">
        <f t="shared" si="12"/>
        <v>442</v>
      </c>
      <c r="B450" s="502">
        <f t="shared" si="13"/>
        <v>0</v>
      </c>
      <c r="C450" s="448"/>
      <c r="D450" s="446"/>
      <c r="E450" s="446"/>
      <c r="F450" s="446"/>
      <c r="G450" s="448"/>
      <c r="H450" s="455">
        <v>0</v>
      </c>
      <c r="I450" s="452">
        <v>0</v>
      </c>
      <c r="J450" s="446"/>
      <c r="K450" s="492"/>
      <c r="M450" s="443" t="str">
        <f>_xlfn.IFNA(VLOOKUP(G450,Checks!$L$4:$L$15,1,FALSE),IF(G450="","",1))</f>
        <v/>
      </c>
    </row>
    <row r="451" spans="1:13" s="443" customFormat="1" ht="14.1" customHeight="1">
      <c r="A451" s="502">
        <f t="shared" si="12"/>
        <v>443</v>
      </c>
      <c r="B451" s="502">
        <f t="shared" si="13"/>
        <v>0</v>
      </c>
      <c r="C451" s="448"/>
      <c r="D451" s="446"/>
      <c r="E451" s="446"/>
      <c r="F451" s="446"/>
      <c r="G451" s="448"/>
      <c r="H451" s="455">
        <v>0</v>
      </c>
      <c r="I451" s="452">
        <v>0</v>
      </c>
      <c r="J451" s="446"/>
      <c r="K451" s="492"/>
      <c r="M451" s="443" t="str">
        <f>_xlfn.IFNA(VLOOKUP(G451,Checks!$L$4:$L$15,1,FALSE),IF(G451="","",1))</f>
        <v/>
      </c>
    </row>
    <row r="452" spans="1:13" s="443" customFormat="1" ht="14.1" customHeight="1">
      <c r="A452" s="502">
        <f t="shared" si="12"/>
        <v>444</v>
      </c>
      <c r="B452" s="502">
        <f t="shared" si="13"/>
        <v>0</v>
      </c>
      <c r="C452" s="448"/>
      <c r="D452" s="446"/>
      <c r="E452" s="446"/>
      <c r="F452" s="446"/>
      <c r="G452" s="448"/>
      <c r="H452" s="455">
        <v>0</v>
      </c>
      <c r="I452" s="452">
        <v>0</v>
      </c>
      <c r="J452" s="446"/>
      <c r="K452" s="492"/>
      <c r="M452" s="443" t="str">
        <f>_xlfn.IFNA(VLOOKUP(G452,Checks!$L$4:$L$15,1,FALSE),IF(G452="","",1))</f>
        <v/>
      </c>
    </row>
    <row r="453" spans="1:13" s="443" customFormat="1" ht="14.1" customHeight="1">
      <c r="A453" s="502">
        <f t="shared" si="12"/>
        <v>445</v>
      </c>
      <c r="B453" s="502">
        <f t="shared" si="13"/>
        <v>0</v>
      </c>
      <c r="C453" s="448"/>
      <c r="D453" s="446"/>
      <c r="E453" s="446"/>
      <c r="F453" s="446"/>
      <c r="G453" s="448"/>
      <c r="H453" s="455">
        <v>0</v>
      </c>
      <c r="I453" s="452">
        <v>0</v>
      </c>
      <c r="J453" s="446"/>
      <c r="K453" s="492"/>
      <c r="M453" s="443" t="str">
        <f>_xlfn.IFNA(VLOOKUP(G453,Checks!$L$4:$L$15,1,FALSE),IF(G453="","",1))</f>
        <v/>
      </c>
    </row>
    <row r="454" spans="1:13" s="443" customFormat="1" ht="14.1" customHeight="1">
      <c r="A454" s="502">
        <f t="shared" si="12"/>
        <v>446</v>
      </c>
      <c r="B454" s="502">
        <f t="shared" si="13"/>
        <v>0</v>
      </c>
      <c r="C454" s="448"/>
      <c r="D454" s="446"/>
      <c r="E454" s="446"/>
      <c r="F454" s="446"/>
      <c r="G454" s="448"/>
      <c r="H454" s="455">
        <v>0</v>
      </c>
      <c r="I454" s="452">
        <v>0</v>
      </c>
      <c r="J454" s="446"/>
      <c r="K454" s="492"/>
      <c r="M454" s="443" t="str">
        <f>_xlfn.IFNA(VLOOKUP(G454,Checks!$L$4:$L$15,1,FALSE),IF(G454="","",1))</f>
        <v/>
      </c>
    </row>
    <row r="455" spans="1:13" s="443" customFormat="1" ht="14.1" customHeight="1">
      <c r="A455" s="502">
        <f t="shared" si="12"/>
        <v>447</v>
      </c>
      <c r="B455" s="502">
        <f t="shared" si="13"/>
        <v>0</v>
      </c>
      <c r="C455" s="448"/>
      <c r="D455" s="446"/>
      <c r="E455" s="446"/>
      <c r="F455" s="446"/>
      <c r="G455" s="448"/>
      <c r="H455" s="455">
        <v>0</v>
      </c>
      <c r="I455" s="452">
        <v>0</v>
      </c>
      <c r="J455" s="446"/>
      <c r="K455" s="492"/>
      <c r="M455" s="443" t="str">
        <f>_xlfn.IFNA(VLOOKUP(G455,Checks!$L$4:$L$15,1,FALSE),IF(G455="","",1))</f>
        <v/>
      </c>
    </row>
    <row r="456" spans="1:13" s="443" customFormat="1" ht="14.1" customHeight="1">
      <c r="A456" s="502">
        <f t="shared" si="12"/>
        <v>448</v>
      </c>
      <c r="B456" s="502">
        <f t="shared" si="13"/>
        <v>0</v>
      </c>
      <c r="C456" s="448"/>
      <c r="D456" s="446"/>
      <c r="E456" s="446"/>
      <c r="F456" s="446"/>
      <c r="G456" s="448"/>
      <c r="H456" s="455">
        <v>0</v>
      </c>
      <c r="I456" s="452">
        <v>0</v>
      </c>
      <c r="J456" s="446"/>
      <c r="K456" s="492"/>
      <c r="M456" s="443" t="str">
        <f>_xlfn.IFNA(VLOOKUP(G456,Checks!$L$4:$L$15,1,FALSE),IF(G456="","",1))</f>
        <v/>
      </c>
    </row>
    <row r="457" spans="1:13" s="443" customFormat="1" ht="14.1" customHeight="1">
      <c r="A457" s="502">
        <f t="shared" si="12"/>
        <v>449</v>
      </c>
      <c r="B457" s="502">
        <f t="shared" si="13"/>
        <v>0</v>
      </c>
      <c r="C457" s="448"/>
      <c r="D457" s="446"/>
      <c r="E457" s="446"/>
      <c r="F457" s="446"/>
      <c r="G457" s="448"/>
      <c r="H457" s="455">
        <v>0</v>
      </c>
      <c r="I457" s="452">
        <v>0</v>
      </c>
      <c r="J457" s="446"/>
      <c r="K457" s="492"/>
      <c r="M457" s="443" t="str">
        <f>_xlfn.IFNA(VLOOKUP(G457,Checks!$L$4:$L$15,1,FALSE),IF(G457="","",1))</f>
        <v/>
      </c>
    </row>
    <row r="458" spans="1:13" s="443" customFormat="1" ht="14.1" customHeight="1">
      <c r="A458" s="502">
        <f t="shared" si="12"/>
        <v>450</v>
      </c>
      <c r="B458" s="502">
        <f t="shared" si="13"/>
        <v>0</v>
      </c>
      <c r="C458" s="448"/>
      <c r="D458" s="446"/>
      <c r="E458" s="446"/>
      <c r="F458" s="446"/>
      <c r="G458" s="448"/>
      <c r="H458" s="455">
        <v>0</v>
      </c>
      <c r="I458" s="452">
        <v>0</v>
      </c>
      <c r="J458" s="446"/>
      <c r="K458" s="492"/>
      <c r="M458" s="443" t="str">
        <f>_xlfn.IFNA(VLOOKUP(G458,Checks!$L$4:$L$15,1,FALSE),IF(G458="","",1))</f>
        <v/>
      </c>
    </row>
    <row r="459" spans="1:13" s="443" customFormat="1" ht="14.1" customHeight="1">
      <c r="A459" s="502">
        <f t="shared" ref="A459:A522" si="14">A458+1</f>
        <v>451</v>
      </c>
      <c r="B459" s="502">
        <f t="shared" ref="B459:B522" si="15">$B$9</f>
        <v>0</v>
      </c>
      <c r="C459" s="448"/>
      <c r="D459" s="446"/>
      <c r="E459" s="446"/>
      <c r="F459" s="446"/>
      <c r="G459" s="448"/>
      <c r="H459" s="455">
        <v>0</v>
      </c>
      <c r="I459" s="452">
        <v>0</v>
      </c>
      <c r="J459" s="446"/>
      <c r="K459" s="492"/>
      <c r="M459" s="443" t="str">
        <f>_xlfn.IFNA(VLOOKUP(G459,Checks!$L$4:$L$15,1,FALSE),IF(G459="","",1))</f>
        <v/>
      </c>
    </row>
    <row r="460" spans="1:13" s="443" customFormat="1" ht="14.1" customHeight="1">
      <c r="A460" s="502">
        <f t="shared" si="14"/>
        <v>452</v>
      </c>
      <c r="B460" s="502">
        <f t="shared" si="15"/>
        <v>0</v>
      </c>
      <c r="C460" s="448"/>
      <c r="D460" s="446"/>
      <c r="E460" s="446"/>
      <c r="F460" s="446"/>
      <c r="G460" s="448"/>
      <c r="H460" s="455">
        <v>0</v>
      </c>
      <c r="I460" s="452">
        <v>0</v>
      </c>
      <c r="J460" s="446"/>
      <c r="K460" s="492"/>
      <c r="M460" s="443" t="str">
        <f>_xlfn.IFNA(VLOOKUP(G460,Checks!$L$4:$L$15,1,FALSE),IF(G460="","",1))</f>
        <v/>
      </c>
    </row>
    <row r="461" spans="1:13" s="443" customFormat="1" ht="14.1" customHeight="1">
      <c r="A461" s="502">
        <f t="shared" si="14"/>
        <v>453</v>
      </c>
      <c r="B461" s="502">
        <f t="shared" si="15"/>
        <v>0</v>
      </c>
      <c r="C461" s="448"/>
      <c r="D461" s="446"/>
      <c r="E461" s="446"/>
      <c r="F461" s="446"/>
      <c r="G461" s="448"/>
      <c r="H461" s="455">
        <v>0</v>
      </c>
      <c r="I461" s="452">
        <v>0</v>
      </c>
      <c r="J461" s="446"/>
      <c r="K461" s="492"/>
      <c r="M461" s="443" t="str">
        <f>_xlfn.IFNA(VLOOKUP(G461,Checks!$L$4:$L$15,1,FALSE),IF(G461="","",1))</f>
        <v/>
      </c>
    </row>
    <row r="462" spans="1:13" s="443" customFormat="1" ht="14.1" customHeight="1">
      <c r="A462" s="502">
        <f t="shared" si="14"/>
        <v>454</v>
      </c>
      <c r="B462" s="502">
        <f t="shared" si="15"/>
        <v>0</v>
      </c>
      <c r="C462" s="448"/>
      <c r="D462" s="446"/>
      <c r="E462" s="446"/>
      <c r="F462" s="446"/>
      <c r="G462" s="448"/>
      <c r="H462" s="455">
        <v>0</v>
      </c>
      <c r="I462" s="452">
        <v>0</v>
      </c>
      <c r="J462" s="446"/>
      <c r="K462" s="492"/>
      <c r="M462" s="443" t="str">
        <f>_xlfn.IFNA(VLOOKUP(G462,Checks!$L$4:$L$15,1,FALSE),IF(G462="","",1))</f>
        <v/>
      </c>
    </row>
    <row r="463" spans="1:13" s="443" customFormat="1" ht="14.1" customHeight="1">
      <c r="A463" s="502">
        <f t="shared" si="14"/>
        <v>455</v>
      </c>
      <c r="B463" s="502">
        <f t="shared" si="15"/>
        <v>0</v>
      </c>
      <c r="C463" s="448"/>
      <c r="D463" s="446"/>
      <c r="E463" s="446"/>
      <c r="F463" s="446"/>
      <c r="G463" s="448"/>
      <c r="H463" s="455">
        <v>0</v>
      </c>
      <c r="I463" s="452">
        <v>0</v>
      </c>
      <c r="J463" s="446"/>
      <c r="K463" s="492"/>
      <c r="M463" s="443" t="str">
        <f>_xlfn.IFNA(VLOOKUP(G463,Checks!$L$4:$L$15,1,FALSE),IF(G463="","",1))</f>
        <v/>
      </c>
    </row>
    <row r="464" spans="1:13" s="443" customFormat="1" ht="14.1" customHeight="1">
      <c r="A464" s="502">
        <f t="shared" si="14"/>
        <v>456</v>
      </c>
      <c r="B464" s="502">
        <f t="shared" si="15"/>
        <v>0</v>
      </c>
      <c r="C464" s="448"/>
      <c r="D464" s="446"/>
      <c r="E464" s="446"/>
      <c r="F464" s="446"/>
      <c r="G464" s="448"/>
      <c r="H464" s="455">
        <v>0</v>
      </c>
      <c r="I464" s="452">
        <v>0</v>
      </c>
      <c r="J464" s="446"/>
      <c r="K464" s="492"/>
      <c r="M464" s="443" t="str">
        <f>_xlfn.IFNA(VLOOKUP(G464,Checks!$L$4:$L$15,1,FALSE),IF(G464="","",1))</f>
        <v/>
      </c>
    </row>
    <row r="465" spans="1:13" s="443" customFormat="1" ht="14.1" customHeight="1">
      <c r="A465" s="502">
        <f t="shared" si="14"/>
        <v>457</v>
      </c>
      <c r="B465" s="502">
        <f t="shared" si="15"/>
        <v>0</v>
      </c>
      <c r="C465" s="448"/>
      <c r="D465" s="446"/>
      <c r="E465" s="446"/>
      <c r="F465" s="446"/>
      <c r="G465" s="448"/>
      <c r="H465" s="455">
        <v>0</v>
      </c>
      <c r="I465" s="452">
        <v>0</v>
      </c>
      <c r="J465" s="446"/>
      <c r="K465" s="492"/>
      <c r="M465" s="443" t="str">
        <f>_xlfn.IFNA(VLOOKUP(G465,Checks!$L$4:$L$15,1,FALSE),IF(G465="","",1))</f>
        <v/>
      </c>
    </row>
    <row r="466" spans="1:13" s="443" customFormat="1" ht="14.1" customHeight="1">
      <c r="A466" s="502">
        <f t="shared" si="14"/>
        <v>458</v>
      </c>
      <c r="B466" s="502">
        <f t="shared" si="15"/>
        <v>0</v>
      </c>
      <c r="C466" s="448"/>
      <c r="D466" s="446"/>
      <c r="E466" s="446"/>
      <c r="F466" s="446"/>
      <c r="G466" s="448"/>
      <c r="H466" s="455">
        <v>0</v>
      </c>
      <c r="I466" s="452">
        <v>0</v>
      </c>
      <c r="J466" s="446"/>
      <c r="K466" s="492"/>
      <c r="M466" s="443" t="str">
        <f>_xlfn.IFNA(VLOOKUP(G466,Checks!$L$4:$L$15,1,FALSE),IF(G466="","",1))</f>
        <v/>
      </c>
    </row>
    <row r="467" spans="1:13" s="443" customFormat="1" ht="14.1" customHeight="1">
      <c r="A467" s="502">
        <f t="shared" si="14"/>
        <v>459</v>
      </c>
      <c r="B467" s="502">
        <f t="shared" si="15"/>
        <v>0</v>
      </c>
      <c r="C467" s="448"/>
      <c r="D467" s="446"/>
      <c r="E467" s="446"/>
      <c r="F467" s="446"/>
      <c r="G467" s="448"/>
      <c r="H467" s="455">
        <v>0</v>
      </c>
      <c r="I467" s="452">
        <v>0</v>
      </c>
      <c r="J467" s="446"/>
      <c r="K467" s="492"/>
      <c r="M467" s="443" t="str">
        <f>_xlfn.IFNA(VLOOKUP(G467,Checks!$L$4:$L$15,1,FALSE),IF(G467="","",1))</f>
        <v/>
      </c>
    </row>
    <row r="468" spans="1:13" s="443" customFormat="1" ht="14.1" customHeight="1">
      <c r="A468" s="502">
        <f t="shared" si="14"/>
        <v>460</v>
      </c>
      <c r="B468" s="502">
        <f t="shared" si="15"/>
        <v>0</v>
      </c>
      <c r="C468" s="448"/>
      <c r="D468" s="446"/>
      <c r="E468" s="446"/>
      <c r="F468" s="446"/>
      <c r="G468" s="448"/>
      <c r="H468" s="455">
        <v>0</v>
      </c>
      <c r="I468" s="452">
        <v>0</v>
      </c>
      <c r="J468" s="446"/>
      <c r="K468" s="492"/>
      <c r="M468" s="443" t="str">
        <f>_xlfn.IFNA(VLOOKUP(G468,Checks!$L$4:$L$15,1,FALSE),IF(G468="","",1))</f>
        <v/>
      </c>
    </row>
    <row r="469" spans="1:13" s="443" customFormat="1" ht="14.1" customHeight="1">
      <c r="A469" s="502">
        <f t="shared" si="14"/>
        <v>461</v>
      </c>
      <c r="B469" s="502">
        <f t="shared" si="15"/>
        <v>0</v>
      </c>
      <c r="C469" s="448"/>
      <c r="D469" s="446"/>
      <c r="E469" s="446"/>
      <c r="F469" s="446"/>
      <c r="G469" s="448"/>
      <c r="H469" s="455">
        <v>0</v>
      </c>
      <c r="I469" s="452">
        <v>0</v>
      </c>
      <c r="J469" s="446"/>
      <c r="K469" s="492"/>
      <c r="M469" s="443" t="str">
        <f>_xlfn.IFNA(VLOOKUP(G469,Checks!$L$4:$L$15,1,FALSE),IF(G469="","",1))</f>
        <v/>
      </c>
    </row>
    <row r="470" spans="1:13" s="443" customFormat="1" ht="14.1" customHeight="1">
      <c r="A470" s="502">
        <f t="shared" si="14"/>
        <v>462</v>
      </c>
      <c r="B470" s="502">
        <f t="shared" si="15"/>
        <v>0</v>
      </c>
      <c r="C470" s="448"/>
      <c r="D470" s="446"/>
      <c r="E470" s="446"/>
      <c r="F470" s="446"/>
      <c r="G470" s="448"/>
      <c r="H470" s="455">
        <v>0</v>
      </c>
      <c r="I470" s="452">
        <v>0</v>
      </c>
      <c r="J470" s="446"/>
      <c r="K470" s="492"/>
      <c r="M470" s="443" t="str">
        <f>_xlfn.IFNA(VLOOKUP(G470,Checks!$L$4:$L$15,1,FALSE),IF(G470="","",1))</f>
        <v/>
      </c>
    </row>
    <row r="471" spans="1:13" s="443" customFormat="1" ht="14.1" customHeight="1">
      <c r="A471" s="502">
        <f t="shared" si="14"/>
        <v>463</v>
      </c>
      <c r="B471" s="502">
        <f t="shared" si="15"/>
        <v>0</v>
      </c>
      <c r="C471" s="448"/>
      <c r="D471" s="446"/>
      <c r="E471" s="446"/>
      <c r="F471" s="446"/>
      <c r="G471" s="448"/>
      <c r="H471" s="455">
        <v>0</v>
      </c>
      <c r="I471" s="452">
        <v>0</v>
      </c>
      <c r="J471" s="446"/>
      <c r="K471" s="492"/>
      <c r="M471" s="443" t="str">
        <f>_xlfn.IFNA(VLOOKUP(G471,Checks!$L$4:$L$15,1,FALSE),IF(G471="","",1))</f>
        <v/>
      </c>
    </row>
    <row r="472" spans="1:13" s="443" customFormat="1" ht="14.1" customHeight="1">
      <c r="A472" s="502">
        <f t="shared" si="14"/>
        <v>464</v>
      </c>
      <c r="B472" s="502">
        <f t="shared" si="15"/>
        <v>0</v>
      </c>
      <c r="C472" s="448"/>
      <c r="D472" s="446"/>
      <c r="E472" s="446"/>
      <c r="F472" s="446"/>
      <c r="G472" s="448"/>
      <c r="H472" s="455">
        <v>0</v>
      </c>
      <c r="I472" s="452">
        <v>0</v>
      </c>
      <c r="J472" s="446"/>
      <c r="K472" s="492"/>
      <c r="M472" s="443" t="str">
        <f>_xlfn.IFNA(VLOOKUP(G472,Checks!$L$4:$L$15,1,FALSE),IF(G472="","",1))</f>
        <v/>
      </c>
    </row>
    <row r="473" spans="1:13" s="443" customFormat="1" ht="14.1" customHeight="1">
      <c r="A473" s="502">
        <f t="shared" si="14"/>
        <v>465</v>
      </c>
      <c r="B473" s="502">
        <f t="shared" si="15"/>
        <v>0</v>
      </c>
      <c r="C473" s="448"/>
      <c r="D473" s="446"/>
      <c r="E473" s="446"/>
      <c r="F473" s="446"/>
      <c r="G473" s="448"/>
      <c r="H473" s="455">
        <v>0</v>
      </c>
      <c r="I473" s="452">
        <v>0</v>
      </c>
      <c r="J473" s="446"/>
      <c r="K473" s="492"/>
      <c r="M473" s="443" t="str">
        <f>_xlfn.IFNA(VLOOKUP(G473,Checks!$L$4:$L$15,1,FALSE),IF(G473="","",1))</f>
        <v/>
      </c>
    </row>
    <row r="474" spans="1:13" s="443" customFormat="1" ht="14.1" customHeight="1">
      <c r="A474" s="502">
        <f t="shared" si="14"/>
        <v>466</v>
      </c>
      <c r="B474" s="502">
        <f t="shared" si="15"/>
        <v>0</v>
      </c>
      <c r="C474" s="448"/>
      <c r="D474" s="446"/>
      <c r="E474" s="446"/>
      <c r="F474" s="446"/>
      <c r="G474" s="448"/>
      <c r="H474" s="455">
        <v>0</v>
      </c>
      <c r="I474" s="452">
        <v>0</v>
      </c>
      <c r="J474" s="446"/>
      <c r="K474" s="492"/>
      <c r="M474" s="443" t="str">
        <f>_xlfn.IFNA(VLOOKUP(G474,Checks!$L$4:$L$15,1,FALSE),IF(G474="","",1))</f>
        <v/>
      </c>
    </row>
    <row r="475" spans="1:13" s="443" customFormat="1" ht="14.1" customHeight="1">
      <c r="A475" s="502">
        <f t="shared" si="14"/>
        <v>467</v>
      </c>
      <c r="B475" s="502">
        <f t="shared" si="15"/>
        <v>0</v>
      </c>
      <c r="C475" s="448"/>
      <c r="D475" s="446"/>
      <c r="E475" s="446"/>
      <c r="F475" s="446"/>
      <c r="G475" s="448"/>
      <c r="H475" s="455">
        <v>0</v>
      </c>
      <c r="I475" s="452">
        <v>0</v>
      </c>
      <c r="J475" s="446"/>
      <c r="K475" s="492"/>
      <c r="M475" s="443" t="str">
        <f>_xlfn.IFNA(VLOOKUP(G475,Checks!$L$4:$L$15,1,FALSE),IF(G475="","",1))</f>
        <v/>
      </c>
    </row>
    <row r="476" spans="1:13" s="443" customFormat="1" ht="14.1" customHeight="1">
      <c r="A476" s="502">
        <f t="shared" si="14"/>
        <v>468</v>
      </c>
      <c r="B476" s="502">
        <f t="shared" si="15"/>
        <v>0</v>
      </c>
      <c r="C476" s="448"/>
      <c r="D476" s="446"/>
      <c r="E476" s="446"/>
      <c r="F476" s="446"/>
      <c r="G476" s="448"/>
      <c r="H476" s="455">
        <v>0</v>
      </c>
      <c r="I476" s="452">
        <v>0</v>
      </c>
      <c r="J476" s="446"/>
      <c r="K476" s="492"/>
      <c r="M476" s="443" t="str">
        <f>_xlfn.IFNA(VLOOKUP(G476,Checks!$L$4:$L$15,1,FALSE),IF(G476="","",1))</f>
        <v/>
      </c>
    </row>
    <row r="477" spans="1:13" s="443" customFormat="1" ht="14.1" customHeight="1">
      <c r="A477" s="502">
        <f t="shared" si="14"/>
        <v>469</v>
      </c>
      <c r="B477" s="502">
        <f t="shared" si="15"/>
        <v>0</v>
      </c>
      <c r="C477" s="448"/>
      <c r="D477" s="446"/>
      <c r="E477" s="446"/>
      <c r="F477" s="446"/>
      <c r="G477" s="448"/>
      <c r="H477" s="455">
        <v>0</v>
      </c>
      <c r="I477" s="452">
        <v>0</v>
      </c>
      <c r="J477" s="446"/>
      <c r="K477" s="492"/>
      <c r="M477" s="443" t="str">
        <f>_xlfn.IFNA(VLOOKUP(G477,Checks!$L$4:$L$15,1,FALSE),IF(G477="","",1))</f>
        <v/>
      </c>
    </row>
    <row r="478" spans="1:13" s="443" customFormat="1" ht="14.1" customHeight="1">
      <c r="A478" s="502">
        <f t="shared" si="14"/>
        <v>470</v>
      </c>
      <c r="B478" s="502">
        <f t="shared" si="15"/>
        <v>0</v>
      </c>
      <c r="C478" s="448"/>
      <c r="D478" s="446"/>
      <c r="E478" s="446"/>
      <c r="F478" s="446"/>
      <c r="G478" s="448"/>
      <c r="H478" s="455">
        <v>0</v>
      </c>
      <c r="I478" s="452">
        <v>0</v>
      </c>
      <c r="J478" s="446"/>
      <c r="K478" s="492"/>
      <c r="M478" s="443" t="str">
        <f>_xlfn.IFNA(VLOOKUP(G478,Checks!$L$4:$L$15,1,FALSE),IF(G478="","",1))</f>
        <v/>
      </c>
    </row>
    <row r="479" spans="1:13" s="443" customFormat="1" ht="14.1" customHeight="1">
      <c r="A479" s="502">
        <f t="shared" si="14"/>
        <v>471</v>
      </c>
      <c r="B479" s="502">
        <f t="shared" si="15"/>
        <v>0</v>
      </c>
      <c r="C479" s="448"/>
      <c r="D479" s="446"/>
      <c r="E479" s="446"/>
      <c r="F479" s="446"/>
      <c r="G479" s="448"/>
      <c r="H479" s="455">
        <v>0</v>
      </c>
      <c r="I479" s="452">
        <v>0</v>
      </c>
      <c r="J479" s="446"/>
      <c r="K479" s="492"/>
      <c r="M479" s="443" t="str">
        <f>_xlfn.IFNA(VLOOKUP(G479,Checks!$L$4:$L$15,1,FALSE),IF(G479="","",1))</f>
        <v/>
      </c>
    </row>
    <row r="480" spans="1:13" s="443" customFormat="1" ht="14.1" customHeight="1">
      <c r="A480" s="502">
        <f t="shared" si="14"/>
        <v>472</v>
      </c>
      <c r="B480" s="502">
        <f t="shared" si="15"/>
        <v>0</v>
      </c>
      <c r="C480" s="448"/>
      <c r="D480" s="446"/>
      <c r="E480" s="446"/>
      <c r="F480" s="446"/>
      <c r="G480" s="448"/>
      <c r="H480" s="455">
        <v>0</v>
      </c>
      <c r="I480" s="452">
        <v>0</v>
      </c>
      <c r="J480" s="446"/>
      <c r="K480" s="492"/>
      <c r="M480" s="443" t="str">
        <f>_xlfn.IFNA(VLOOKUP(G480,Checks!$L$4:$L$15,1,FALSE),IF(G480="","",1))</f>
        <v/>
      </c>
    </row>
    <row r="481" spans="1:13" s="443" customFormat="1" ht="14.1" customHeight="1">
      <c r="A481" s="502">
        <f t="shared" si="14"/>
        <v>473</v>
      </c>
      <c r="B481" s="502">
        <f t="shared" si="15"/>
        <v>0</v>
      </c>
      <c r="C481" s="448"/>
      <c r="D481" s="446"/>
      <c r="E481" s="446"/>
      <c r="F481" s="446"/>
      <c r="G481" s="448"/>
      <c r="H481" s="455">
        <v>0</v>
      </c>
      <c r="I481" s="452">
        <v>0</v>
      </c>
      <c r="J481" s="446"/>
      <c r="K481" s="492"/>
      <c r="M481" s="443" t="str">
        <f>_xlfn.IFNA(VLOOKUP(G481,Checks!$L$4:$L$15,1,FALSE),IF(G481="","",1))</f>
        <v/>
      </c>
    </row>
    <row r="482" spans="1:13" s="443" customFormat="1" ht="14.1" customHeight="1">
      <c r="A482" s="502">
        <f t="shared" si="14"/>
        <v>474</v>
      </c>
      <c r="B482" s="502">
        <f t="shared" si="15"/>
        <v>0</v>
      </c>
      <c r="C482" s="448"/>
      <c r="D482" s="446"/>
      <c r="E482" s="446"/>
      <c r="F482" s="446"/>
      <c r="G482" s="448"/>
      <c r="H482" s="455">
        <v>0</v>
      </c>
      <c r="I482" s="452">
        <v>0</v>
      </c>
      <c r="J482" s="446"/>
      <c r="K482" s="492"/>
      <c r="M482" s="443" t="str">
        <f>_xlfn.IFNA(VLOOKUP(G482,Checks!$L$4:$L$15,1,FALSE),IF(G482="","",1))</f>
        <v/>
      </c>
    </row>
    <row r="483" spans="1:13" s="443" customFormat="1" ht="14.1" customHeight="1">
      <c r="A483" s="502">
        <f t="shared" si="14"/>
        <v>475</v>
      </c>
      <c r="B483" s="502">
        <f t="shared" si="15"/>
        <v>0</v>
      </c>
      <c r="C483" s="448"/>
      <c r="D483" s="446"/>
      <c r="E483" s="446"/>
      <c r="F483" s="446"/>
      <c r="G483" s="448"/>
      <c r="H483" s="455">
        <v>0</v>
      </c>
      <c r="I483" s="452">
        <v>0</v>
      </c>
      <c r="J483" s="446"/>
      <c r="K483" s="492"/>
      <c r="M483" s="443" t="str">
        <f>_xlfn.IFNA(VLOOKUP(G483,Checks!$L$4:$L$15,1,FALSE),IF(G483="","",1))</f>
        <v/>
      </c>
    </row>
    <row r="484" spans="1:13" s="443" customFormat="1" ht="14.1" customHeight="1">
      <c r="A484" s="502">
        <f t="shared" si="14"/>
        <v>476</v>
      </c>
      <c r="B484" s="502">
        <f t="shared" si="15"/>
        <v>0</v>
      </c>
      <c r="C484" s="448"/>
      <c r="D484" s="446"/>
      <c r="E484" s="446"/>
      <c r="F484" s="446"/>
      <c r="G484" s="448"/>
      <c r="H484" s="455">
        <v>0</v>
      </c>
      <c r="I484" s="452">
        <v>0</v>
      </c>
      <c r="J484" s="446"/>
      <c r="K484" s="492"/>
      <c r="M484" s="443" t="str">
        <f>_xlfn.IFNA(VLOOKUP(G484,Checks!$L$4:$L$15,1,FALSE),IF(G484="","",1))</f>
        <v/>
      </c>
    </row>
    <row r="485" spans="1:13" s="443" customFormat="1" ht="14.1" customHeight="1">
      <c r="A485" s="502">
        <f t="shared" si="14"/>
        <v>477</v>
      </c>
      <c r="B485" s="502">
        <f t="shared" si="15"/>
        <v>0</v>
      </c>
      <c r="C485" s="448"/>
      <c r="D485" s="446"/>
      <c r="E485" s="446"/>
      <c r="F485" s="446"/>
      <c r="G485" s="448"/>
      <c r="H485" s="455">
        <v>0</v>
      </c>
      <c r="I485" s="452">
        <v>0</v>
      </c>
      <c r="J485" s="446"/>
      <c r="K485" s="492"/>
      <c r="M485" s="443" t="str">
        <f>_xlfn.IFNA(VLOOKUP(G485,Checks!$L$4:$L$15,1,FALSE),IF(G485="","",1))</f>
        <v/>
      </c>
    </row>
    <row r="486" spans="1:13" s="443" customFormat="1" ht="14.1" customHeight="1">
      <c r="A486" s="502">
        <f t="shared" si="14"/>
        <v>478</v>
      </c>
      <c r="B486" s="502">
        <f t="shared" si="15"/>
        <v>0</v>
      </c>
      <c r="C486" s="448"/>
      <c r="D486" s="446"/>
      <c r="E486" s="446"/>
      <c r="F486" s="446"/>
      <c r="G486" s="448"/>
      <c r="H486" s="455">
        <v>0</v>
      </c>
      <c r="I486" s="452">
        <v>0</v>
      </c>
      <c r="J486" s="446"/>
      <c r="K486" s="492"/>
      <c r="M486" s="443" t="str">
        <f>_xlfn.IFNA(VLOOKUP(G486,Checks!$L$4:$L$15,1,FALSE),IF(G486="","",1))</f>
        <v/>
      </c>
    </row>
    <row r="487" spans="1:13" s="443" customFormat="1" ht="14.1" customHeight="1">
      <c r="A487" s="502">
        <f t="shared" si="14"/>
        <v>479</v>
      </c>
      <c r="B487" s="502">
        <f t="shared" si="15"/>
        <v>0</v>
      </c>
      <c r="C487" s="448"/>
      <c r="D487" s="446"/>
      <c r="E487" s="446"/>
      <c r="F487" s="446"/>
      <c r="G487" s="448"/>
      <c r="H487" s="455">
        <v>0</v>
      </c>
      <c r="I487" s="452">
        <v>0</v>
      </c>
      <c r="J487" s="446"/>
      <c r="K487" s="492"/>
      <c r="M487" s="443" t="str">
        <f>_xlfn.IFNA(VLOOKUP(G487,Checks!$L$4:$L$15,1,FALSE),IF(G487="","",1))</f>
        <v/>
      </c>
    </row>
    <row r="488" spans="1:13" s="443" customFormat="1" ht="14.1" customHeight="1">
      <c r="A488" s="502">
        <f t="shared" si="14"/>
        <v>480</v>
      </c>
      <c r="B488" s="502">
        <f t="shared" si="15"/>
        <v>0</v>
      </c>
      <c r="C488" s="448"/>
      <c r="D488" s="446"/>
      <c r="E488" s="446"/>
      <c r="F488" s="446"/>
      <c r="G488" s="448"/>
      <c r="H488" s="455">
        <v>0</v>
      </c>
      <c r="I488" s="452">
        <v>0</v>
      </c>
      <c r="J488" s="446"/>
      <c r="K488" s="492"/>
      <c r="M488" s="443" t="str">
        <f>_xlfn.IFNA(VLOOKUP(G488,Checks!$L$4:$L$15,1,FALSE),IF(G488="","",1))</f>
        <v/>
      </c>
    </row>
    <row r="489" spans="1:13" s="443" customFormat="1" ht="14.1" customHeight="1">
      <c r="A489" s="502">
        <f t="shared" si="14"/>
        <v>481</v>
      </c>
      <c r="B489" s="502">
        <f t="shared" si="15"/>
        <v>0</v>
      </c>
      <c r="C489" s="448"/>
      <c r="D489" s="446"/>
      <c r="E489" s="446"/>
      <c r="F489" s="446"/>
      <c r="G489" s="448"/>
      <c r="H489" s="455">
        <v>0</v>
      </c>
      <c r="I489" s="452">
        <v>0</v>
      </c>
      <c r="J489" s="446"/>
      <c r="K489" s="492"/>
      <c r="M489" s="443" t="str">
        <f>_xlfn.IFNA(VLOOKUP(G489,Checks!$L$4:$L$15,1,FALSE),IF(G489="","",1))</f>
        <v/>
      </c>
    </row>
    <row r="490" spans="1:13" s="443" customFormat="1" ht="14.1" customHeight="1">
      <c r="A490" s="502">
        <f t="shared" si="14"/>
        <v>482</v>
      </c>
      <c r="B490" s="502">
        <f t="shared" si="15"/>
        <v>0</v>
      </c>
      <c r="C490" s="448"/>
      <c r="D490" s="446"/>
      <c r="E490" s="446"/>
      <c r="F490" s="446"/>
      <c r="G490" s="448"/>
      <c r="H490" s="455">
        <v>0</v>
      </c>
      <c r="I490" s="452">
        <v>0</v>
      </c>
      <c r="J490" s="446"/>
      <c r="K490" s="492"/>
      <c r="M490" s="443" t="str">
        <f>_xlfn.IFNA(VLOOKUP(G490,Checks!$L$4:$L$15,1,FALSE),IF(G490="","",1))</f>
        <v/>
      </c>
    </row>
    <row r="491" spans="1:13" s="443" customFormat="1" ht="14.1" customHeight="1">
      <c r="A491" s="502">
        <f t="shared" si="14"/>
        <v>483</v>
      </c>
      <c r="B491" s="502">
        <f t="shared" si="15"/>
        <v>0</v>
      </c>
      <c r="C491" s="448"/>
      <c r="D491" s="446"/>
      <c r="E491" s="446"/>
      <c r="F491" s="446"/>
      <c r="G491" s="448"/>
      <c r="H491" s="455">
        <v>0</v>
      </c>
      <c r="I491" s="452">
        <v>0</v>
      </c>
      <c r="J491" s="446"/>
      <c r="K491" s="492"/>
      <c r="M491" s="443" t="str">
        <f>_xlfn.IFNA(VLOOKUP(G491,Checks!$L$4:$L$15,1,FALSE),IF(G491="","",1))</f>
        <v/>
      </c>
    </row>
    <row r="492" spans="1:13" s="443" customFormat="1" ht="14.1" customHeight="1">
      <c r="A492" s="502">
        <f t="shared" si="14"/>
        <v>484</v>
      </c>
      <c r="B492" s="502">
        <f t="shared" si="15"/>
        <v>0</v>
      </c>
      <c r="C492" s="448"/>
      <c r="D492" s="446"/>
      <c r="E492" s="446"/>
      <c r="F492" s="446"/>
      <c r="G492" s="448"/>
      <c r="H492" s="455">
        <v>0</v>
      </c>
      <c r="I492" s="452">
        <v>0</v>
      </c>
      <c r="J492" s="446"/>
      <c r="K492" s="492"/>
      <c r="M492" s="443" t="str">
        <f>_xlfn.IFNA(VLOOKUP(G492,Checks!$L$4:$L$15,1,FALSE),IF(G492="","",1))</f>
        <v/>
      </c>
    </row>
    <row r="493" spans="1:13" s="443" customFormat="1" ht="14.1" customHeight="1">
      <c r="A493" s="502">
        <f t="shared" si="14"/>
        <v>485</v>
      </c>
      <c r="B493" s="502">
        <f t="shared" si="15"/>
        <v>0</v>
      </c>
      <c r="C493" s="448"/>
      <c r="D493" s="446"/>
      <c r="E493" s="446"/>
      <c r="F493" s="446"/>
      <c r="G493" s="448"/>
      <c r="H493" s="455">
        <v>0</v>
      </c>
      <c r="I493" s="452">
        <v>0</v>
      </c>
      <c r="J493" s="446"/>
      <c r="K493" s="492"/>
      <c r="M493" s="443" t="str">
        <f>_xlfn.IFNA(VLOOKUP(G493,Checks!$L$4:$L$15,1,FALSE),IF(G493="","",1))</f>
        <v/>
      </c>
    </row>
    <row r="494" spans="1:13" s="443" customFormat="1" ht="14.1" customHeight="1">
      <c r="A494" s="502">
        <f t="shared" si="14"/>
        <v>486</v>
      </c>
      <c r="B494" s="502">
        <f t="shared" si="15"/>
        <v>0</v>
      </c>
      <c r="C494" s="448"/>
      <c r="D494" s="446"/>
      <c r="E494" s="446"/>
      <c r="F494" s="446"/>
      <c r="G494" s="448"/>
      <c r="H494" s="455">
        <v>0</v>
      </c>
      <c r="I494" s="452">
        <v>0</v>
      </c>
      <c r="J494" s="446"/>
      <c r="K494" s="492"/>
      <c r="M494" s="443" t="str">
        <f>_xlfn.IFNA(VLOOKUP(G494,Checks!$L$4:$L$15,1,FALSE),IF(G494="","",1))</f>
        <v/>
      </c>
    </row>
    <row r="495" spans="1:13" s="443" customFormat="1" ht="14.1" customHeight="1">
      <c r="A495" s="502">
        <f t="shared" si="14"/>
        <v>487</v>
      </c>
      <c r="B495" s="502">
        <f t="shared" si="15"/>
        <v>0</v>
      </c>
      <c r="C495" s="448"/>
      <c r="D495" s="446"/>
      <c r="E495" s="446"/>
      <c r="F495" s="446"/>
      <c r="G495" s="448"/>
      <c r="H495" s="455">
        <v>0</v>
      </c>
      <c r="I495" s="452">
        <v>0</v>
      </c>
      <c r="J495" s="446"/>
      <c r="K495" s="492"/>
      <c r="M495" s="443" t="str">
        <f>_xlfn.IFNA(VLOOKUP(G495,Checks!$L$4:$L$15,1,FALSE),IF(G495="","",1))</f>
        <v/>
      </c>
    </row>
    <row r="496" spans="1:13" s="443" customFormat="1" ht="14.1" customHeight="1">
      <c r="A496" s="502">
        <f t="shared" si="14"/>
        <v>488</v>
      </c>
      <c r="B496" s="502">
        <f t="shared" si="15"/>
        <v>0</v>
      </c>
      <c r="C496" s="448"/>
      <c r="D496" s="446"/>
      <c r="E496" s="446"/>
      <c r="F496" s="446"/>
      <c r="G496" s="448"/>
      <c r="H496" s="455">
        <v>0</v>
      </c>
      <c r="I496" s="452">
        <v>0</v>
      </c>
      <c r="J496" s="446"/>
      <c r="K496" s="492"/>
      <c r="M496" s="443" t="str">
        <f>_xlfn.IFNA(VLOOKUP(G496,Checks!$L$4:$L$15,1,FALSE),IF(G496="","",1))</f>
        <v/>
      </c>
    </row>
    <row r="497" spans="1:13" s="443" customFormat="1" ht="14.1" customHeight="1">
      <c r="A497" s="502">
        <f t="shared" si="14"/>
        <v>489</v>
      </c>
      <c r="B497" s="502">
        <f t="shared" si="15"/>
        <v>0</v>
      </c>
      <c r="C497" s="448"/>
      <c r="D497" s="446"/>
      <c r="E497" s="446"/>
      <c r="F497" s="446"/>
      <c r="G497" s="448"/>
      <c r="H497" s="455">
        <v>0</v>
      </c>
      <c r="I497" s="452">
        <v>0</v>
      </c>
      <c r="J497" s="446"/>
      <c r="K497" s="492"/>
      <c r="M497" s="443" t="str">
        <f>_xlfn.IFNA(VLOOKUP(G497,Checks!$L$4:$L$15,1,FALSE),IF(G497="","",1))</f>
        <v/>
      </c>
    </row>
    <row r="498" spans="1:13" s="443" customFormat="1" ht="14.1" customHeight="1">
      <c r="A498" s="502">
        <f t="shared" si="14"/>
        <v>490</v>
      </c>
      <c r="B498" s="502">
        <f t="shared" si="15"/>
        <v>0</v>
      </c>
      <c r="C498" s="448"/>
      <c r="D498" s="446"/>
      <c r="E498" s="446"/>
      <c r="F498" s="446"/>
      <c r="G498" s="448"/>
      <c r="H498" s="455">
        <v>0</v>
      </c>
      <c r="I498" s="452">
        <v>0</v>
      </c>
      <c r="J498" s="446"/>
      <c r="K498" s="492"/>
      <c r="M498" s="443" t="str">
        <f>_xlfn.IFNA(VLOOKUP(G498,Checks!$L$4:$L$15,1,FALSE),IF(G498="","",1))</f>
        <v/>
      </c>
    </row>
    <row r="499" spans="1:13" s="443" customFormat="1" ht="14.1" customHeight="1">
      <c r="A499" s="502">
        <f t="shared" si="14"/>
        <v>491</v>
      </c>
      <c r="B499" s="502">
        <f t="shared" si="15"/>
        <v>0</v>
      </c>
      <c r="C499" s="448"/>
      <c r="D499" s="446"/>
      <c r="E499" s="446"/>
      <c r="F499" s="446"/>
      <c r="G499" s="448"/>
      <c r="H499" s="455">
        <v>0</v>
      </c>
      <c r="I499" s="452">
        <v>0</v>
      </c>
      <c r="J499" s="446"/>
      <c r="K499" s="492"/>
      <c r="M499" s="443" t="str">
        <f>_xlfn.IFNA(VLOOKUP(G499,Checks!$L$4:$L$15,1,FALSE),IF(G499="","",1))</f>
        <v/>
      </c>
    </row>
    <row r="500" spans="1:13" s="443" customFormat="1" ht="14.1" customHeight="1">
      <c r="A500" s="502">
        <f t="shared" si="14"/>
        <v>492</v>
      </c>
      <c r="B500" s="502">
        <f t="shared" si="15"/>
        <v>0</v>
      </c>
      <c r="C500" s="448"/>
      <c r="D500" s="446"/>
      <c r="E500" s="446"/>
      <c r="F500" s="446"/>
      <c r="G500" s="448"/>
      <c r="H500" s="455">
        <v>0</v>
      </c>
      <c r="I500" s="452">
        <v>0</v>
      </c>
      <c r="J500" s="446"/>
      <c r="K500" s="492"/>
      <c r="M500" s="443" t="str">
        <f>_xlfn.IFNA(VLOOKUP(G500,Checks!$L$4:$L$15,1,FALSE),IF(G500="","",1))</f>
        <v/>
      </c>
    </row>
    <row r="501" spans="1:13" s="443" customFormat="1" ht="14.1" customHeight="1">
      <c r="A501" s="502">
        <f t="shared" si="14"/>
        <v>493</v>
      </c>
      <c r="B501" s="502">
        <f t="shared" si="15"/>
        <v>0</v>
      </c>
      <c r="C501" s="448"/>
      <c r="D501" s="446"/>
      <c r="E501" s="446"/>
      <c r="F501" s="446"/>
      <c r="G501" s="448"/>
      <c r="H501" s="455">
        <v>0</v>
      </c>
      <c r="I501" s="452">
        <v>0</v>
      </c>
      <c r="J501" s="446"/>
      <c r="K501" s="492"/>
      <c r="M501" s="443" t="str">
        <f>_xlfn.IFNA(VLOOKUP(G501,Checks!$L$4:$L$15,1,FALSE),IF(G501="","",1))</f>
        <v/>
      </c>
    </row>
    <row r="502" spans="1:13" s="443" customFormat="1" ht="14.1" customHeight="1">
      <c r="A502" s="502">
        <f t="shared" si="14"/>
        <v>494</v>
      </c>
      <c r="B502" s="502">
        <f t="shared" si="15"/>
        <v>0</v>
      </c>
      <c r="C502" s="448"/>
      <c r="D502" s="446"/>
      <c r="E502" s="446"/>
      <c r="F502" s="446"/>
      <c r="G502" s="448"/>
      <c r="H502" s="455">
        <v>0</v>
      </c>
      <c r="I502" s="452">
        <v>0</v>
      </c>
      <c r="J502" s="446"/>
      <c r="K502" s="492"/>
      <c r="M502" s="443" t="str">
        <f>_xlfn.IFNA(VLOOKUP(G502,Checks!$L$4:$L$15,1,FALSE),IF(G502="","",1))</f>
        <v/>
      </c>
    </row>
    <row r="503" spans="1:13" s="443" customFormat="1" ht="14.1" customHeight="1">
      <c r="A503" s="502">
        <f t="shared" si="14"/>
        <v>495</v>
      </c>
      <c r="B503" s="502">
        <f t="shared" si="15"/>
        <v>0</v>
      </c>
      <c r="C503" s="448"/>
      <c r="D503" s="446"/>
      <c r="E503" s="446"/>
      <c r="F503" s="446"/>
      <c r="G503" s="448"/>
      <c r="H503" s="455">
        <v>0</v>
      </c>
      <c r="I503" s="452">
        <v>0</v>
      </c>
      <c r="J503" s="446"/>
      <c r="K503" s="492"/>
      <c r="M503" s="443" t="str">
        <f>_xlfn.IFNA(VLOOKUP(G503,Checks!$L$4:$L$15,1,FALSE),IF(G503="","",1))</f>
        <v/>
      </c>
    </row>
    <row r="504" spans="1:13" s="443" customFormat="1" ht="14.1" customHeight="1">
      <c r="A504" s="502">
        <f t="shared" si="14"/>
        <v>496</v>
      </c>
      <c r="B504" s="502">
        <f t="shared" si="15"/>
        <v>0</v>
      </c>
      <c r="C504" s="448"/>
      <c r="D504" s="446"/>
      <c r="E504" s="446"/>
      <c r="F504" s="446"/>
      <c r="G504" s="448"/>
      <c r="H504" s="455">
        <v>0</v>
      </c>
      <c r="I504" s="452">
        <v>0</v>
      </c>
      <c r="J504" s="446"/>
      <c r="K504" s="492"/>
      <c r="M504" s="443" t="str">
        <f>_xlfn.IFNA(VLOOKUP(G504,Checks!$L$4:$L$15,1,FALSE),IF(G504="","",1))</f>
        <v/>
      </c>
    </row>
    <row r="505" spans="1:13" s="443" customFormat="1" ht="14.1" customHeight="1">
      <c r="A505" s="502">
        <f t="shared" si="14"/>
        <v>497</v>
      </c>
      <c r="B505" s="502">
        <f t="shared" si="15"/>
        <v>0</v>
      </c>
      <c r="C505" s="448"/>
      <c r="D505" s="446"/>
      <c r="E505" s="446"/>
      <c r="F505" s="446"/>
      <c r="G505" s="448"/>
      <c r="H505" s="455">
        <v>0</v>
      </c>
      <c r="I505" s="452">
        <v>0</v>
      </c>
      <c r="J505" s="446"/>
      <c r="K505" s="492"/>
      <c r="M505" s="443" t="str">
        <f>_xlfn.IFNA(VLOOKUP(G505,Checks!$L$4:$L$15,1,FALSE),IF(G505="","",1))</f>
        <v/>
      </c>
    </row>
    <row r="506" spans="1:13" s="443" customFormat="1" ht="14.1" customHeight="1">
      <c r="A506" s="502">
        <f t="shared" si="14"/>
        <v>498</v>
      </c>
      <c r="B506" s="502">
        <f t="shared" si="15"/>
        <v>0</v>
      </c>
      <c r="C506" s="448"/>
      <c r="D506" s="446"/>
      <c r="E506" s="446"/>
      <c r="F506" s="446"/>
      <c r="G506" s="448"/>
      <c r="H506" s="455">
        <v>0</v>
      </c>
      <c r="I506" s="452">
        <v>0</v>
      </c>
      <c r="J506" s="446"/>
      <c r="K506" s="492"/>
      <c r="M506" s="443" t="str">
        <f>_xlfn.IFNA(VLOOKUP(G506,Checks!$L$4:$L$15,1,FALSE),IF(G506="","",1))</f>
        <v/>
      </c>
    </row>
    <row r="507" spans="1:13" s="443" customFormat="1" ht="14.1" customHeight="1">
      <c r="A507" s="502">
        <f t="shared" si="14"/>
        <v>499</v>
      </c>
      <c r="B507" s="502">
        <f t="shared" si="15"/>
        <v>0</v>
      </c>
      <c r="C507" s="448"/>
      <c r="D507" s="446"/>
      <c r="E507" s="446"/>
      <c r="F507" s="446"/>
      <c r="G507" s="448"/>
      <c r="H507" s="455">
        <v>0</v>
      </c>
      <c r="I507" s="452">
        <v>0</v>
      </c>
      <c r="J507" s="446"/>
      <c r="K507" s="492"/>
      <c r="M507" s="443" t="str">
        <f>_xlfn.IFNA(VLOOKUP(G507,Checks!$L$4:$L$15,1,FALSE),IF(G507="","",1))</f>
        <v/>
      </c>
    </row>
    <row r="508" spans="1:13" s="443" customFormat="1" ht="14.1" customHeight="1">
      <c r="A508" s="502">
        <f t="shared" si="14"/>
        <v>500</v>
      </c>
      <c r="B508" s="502">
        <f t="shared" si="15"/>
        <v>0</v>
      </c>
      <c r="C508" s="448"/>
      <c r="D508" s="446"/>
      <c r="E508" s="446"/>
      <c r="F508" s="446"/>
      <c r="G508" s="448"/>
      <c r="H508" s="455">
        <v>0</v>
      </c>
      <c r="I508" s="452">
        <v>0</v>
      </c>
      <c r="J508" s="446"/>
      <c r="K508" s="492"/>
      <c r="M508" s="443" t="str">
        <f>_xlfn.IFNA(VLOOKUP(G508,Checks!$L$4:$L$15,1,FALSE),IF(G508="","",1))</f>
        <v/>
      </c>
    </row>
    <row r="509" spans="1:13" s="443" customFormat="1" ht="14.1" customHeight="1">
      <c r="A509" s="502">
        <f t="shared" si="14"/>
        <v>501</v>
      </c>
      <c r="B509" s="502">
        <f t="shared" si="15"/>
        <v>0</v>
      </c>
      <c r="C509" s="448"/>
      <c r="D509" s="446"/>
      <c r="E509" s="446"/>
      <c r="F509" s="446"/>
      <c r="G509" s="448"/>
      <c r="H509" s="455">
        <v>0</v>
      </c>
      <c r="I509" s="452">
        <v>0</v>
      </c>
      <c r="J509" s="446"/>
      <c r="K509" s="492"/>
      <c r="M509" s="443" t="str">
        <f>_xlfn.IFNA(VLOOKUP(G509,Checks!$L$4:$L$15,1,FALSE),IF(G509="","",1))</f>
        <v/>
      </c>
    </row>
    <row r="510" spans="1:13" s="443" customFormat="1" ht="14.1" customHeight="1">
      <c r="A510" s="502">
        <f t="shared" si="14"/>
        <v>502</v>
      </c>
      <c r="B510" s="502">
        <f t="shared" si="15"/>
        <v>0</v>
      </c>
      <c r="C510" s="448"/>
      <c r="D510" s="446"/>
      <c r="E510" s="446"/>
      <c r="F510" s="446"/>
      <c r="G510" s="448"/>
      <c r="H510" s="455">
        <v>0</v>
      </c>
      <c r="I510" s="452">
        <v>0</v>
      </c>
      <c r="J510" s="446"/>
      <c r="K510" s="492"/>
      <c r="M510" s="443" t="str">
        <f>_xlfn.IFNA(VLOOKUP(G510,Checks!$L$4:$L$15,1,FALSE),IF(G510="","",1))</f>
        <v/>
      </c>
    </row>
    <row r="511" spans="1:13" s="443" customFormat="1" ht="14.1" customHeight="1">
      <c r="A511" s="502">
        <f t="shared" si="14"/>
        <v>503</v>
      </c>
      <c r="B511" s="502">
        <f t="shared" si="15"/>
        <v>0</v>
      </c>
      <c r="C511" s="448"/>
      <c r="D511" s="446"/>
      <c r="E511" s="446"/>
      <c r="F511" s="446"/>
      <c r="G511" s="448"/>
      <c r="H511" s="455">
        <v>0</v>
      </c>
      <c r="I511" s="452">
        <v>0</v>
      </c>
      <c r="J511" s="446"/>
      <c r="K511" s="492"/>
      <c r="M511" s="443" t="str">
        <f>_xlfn.IFNA(VLOOKUP(G511,Checks!$L$4:$L$15,1,FALSE),IF(G511="","",1))</f>
        <v/>
      </c>
    </row>
    <row r="512" spans="1:13" s="443" customFormat="1" ht="14.1" customHeight="1">
      <c r="A512" s="502">
        <f t="shared" si="14"/>
        <v>504</v>
      </c>
      <c r="B512" s="502">
        <f t="shared" si="15"/>
        <v>0</v>
      </c>
      <c r="C512" s="448"/>
      <c r="D512" s="446"/>
      <c r="E512" s="446"/>
      <c r="F512" s="446"/>
      <c r="G512" s="448"/>
      <c r="H512" s="455">
        <v>0</v>
      </c>
      <c r="I512" s="452">
        <v>0</v>
      </c>
      <c r="J512" s="446"/>
      <c r="K512" s="492"/>
      <c r="M512" s="443" t="str">
        <f>_xlfn.IFNA(VLOOKUP(G512,Checks!$L$4:$L$15,1,FALSE),IF(G512="","",1))</f>
        <v/>
      </c>
    </row>
    <row r="513" spans="1:13" s="443" customFormat="1" ht="14.1" customHeight="1">
      <c r="A513" s="502">
        <f t="shared" si="14"/>
        <v>505</v>
      </c>
      <c r="B513" s="502">
        <f t="shared" si="15"/>
        <v>0</v>
      </c>
      <c r="C513" s="448"/>
      <c r="D513" s="446"/>
      <c r="E513" s="446"/>
      <c r="F513" s="446"/>
      <c r="G513" s="448"/>
      <c r="H513" s="455">
        <v>0</v>
      </c>
      <c r="I513" s="452">
        <v>0</v>
      </c>
      <c r="J513" s="446"/>
      <c r="K513" s="492"/>
      <c r="M513" s="443" t="str">
        <f>_xlfn.IFNA(VLOOKUP(G513,Checks!$L$4:$L$15,1,FALSE),IF(G513="","",1))</f>
        <v/>
      </c>
    </row>
    <row r="514" spans="1:13" s="443" customFormat="1" ht="14.1" customHeight="1">
      <c r="A514" s="502">
        <f t="shared" si="14"/>
        <v>506</v>
      </c>
      <c r="B514" s="502">
        <f t="shared" si="15"/>
        <v>0</v>
      </c>
      <c r="C514" s="448"/>
      <c r="D514" s="446"/>
      <c r="E514" s="446"/>
      <c r="F514" s="446"/>
      <c r="G514" s="448"/>
      <c r="H514" s="455">
        <v>0</v>
      </c>
      <c r="I514" s="452">
        <v>0</v>
      </c>
      <c r="J514" s="446"/>
      <c r="K514" s="492"/>
      <c r="M514" s="443" t="str">
        <f>_xlfn.IFNA(VLOOKUP(G514,Checks!$L$4:$L$15,1,FALSE),IF(G514="","",1))</f>
        <v/>
      </c>
    </row>
    <row r="515" spans="1:13" s="443" customFormat="1" ht="14.1" customHeight="1">
      <c r="A515" s="502">
        <f t="shared" si="14"/>
        <v>507</v>
      </c>
      <c r="B515" s="502">
        <f t="shared" si="15"/>
        <v>0</v>
      </c>
      <c r="C515" s="448"/>
      <c r="D515" s="446"/>
      <c r="E515" s="446"/>
      <c r="F515" s="446"/>
      <c r="G515" s="448"/>
      <c r="H515" s="455">
        <v>0</v>
      </c>
      <c r="I515" s="452">
        <v>0</v>
      </c>
      <c r="J515" s="446"/>
      <c r="K515" s="492"/>
      <c r="M515" s="443" t="str">
        <f>_xlfn.IFNA(VLOOKUP(G515,Checks!$L$4:$L$15,1,FALSE),IF(G515="","",1))</f>
        <v/>
      </c>
    </row>
    <row r="516" spans="1:13" s="443" customFormat="1" ht="14.1" customHeight="1">
      <c r="A516" s="502">
        <f t="shared" si="14"/>
        <v>508</v>
      </c>
      <c r="B516" s="502">
        <f t="shared" si="15"/>
        <v>0</v>
      </c>
      <c r="C516" s="448"/>
      <c r="D516" s="446"/>
      <c r="E516" s="446"/>
      <c r="F516" s="446"/>
      <c r="G516" s="448"/>
      <c r="H516" s="455">
        <v>0</v>
      </c>
      <c r="I516" s="452">
        <v>0</v>
      </c>
      <c r="J516" s="446"/>
      <c r="K516" s="492"/>
      <c r="M516" s="443" t="str">
        <f>_xlfn.IFNA(VLOOKUP(G516,Checks!$L$4:$L$15,1,FALSE),IF(G516="","",1))</f>
        <v/>
      </c>
    </row>
    <row r="517" spans="1:13" s="443" customFormat="1" ht="14.1" customHeight="1">
      <c r="A517" s="502">
        <f t="shared" si="14"/>
        <v>509</v>
      </c>
      <c r="B517" s="502">
        <f t="shared" si="15"/>
        <v>0</v>
      </c>
      <c r="C517" s="448"/>
      <c r="D517" s="446"/>
      <c r="E517" s="446"/>
      <c r="F517" s="446"/>
      <c r="G517" s="448"/>
      <c r="H517" s="455">
        <v>0</v>
      </c>
      <c r="I517" s="452">
        <v>0</v>
      </c>
      <c r="J517" s="446"/>
      <c r="K517" s="492"/>
      <c r="M517" s="443" t="str">
        <f>_xlfn.IFNA(VLOOKUP(G517,Checks!$L$4:$L$15,1,FALSE),IF(G517="","",1))</f>
        <v/>
      </c>
    </row>
    <row r="518" spans="1:13" s="443" customFormat="1" ht="14.1" customHeight="1">
      <c r="A518" s="502">
        <f t="shared" si="14"/>
        <v>510</v>
      </c>
      <c r="B518" s="502">
        <f t="shared" si="15"/>
        <v>0</v>
      </c>
      <c r="C518" s="448"/>
      <c r="D518" s="446"/>
      <c r="E518" s="446"/>
      <c r="F518" s="446"/>
      <c r="G518" s="448"/>
      <c r="H518" s="455">
        <v>0</v>
      </c>
      <c r="I518" s="452">
        <v>0</v>
      </c>
      <c r="J518" s="446"/>
      <c r="K518" s="492"/>
      <c r="M518" s="443" t="str">
        <f>_xlfn.IFNA(VLOOKUP(G518,Checks!$L$4:$L$15,1,FALSE),IF(G518="","",1))</f>
        <v/>
      </c>
    </row>
    <row r="519" spans="1:13" s="443" customFormat="1" ht="14.1" customHeight="1">
      <c r="A519" s="502">
        <f t="shared" si="14"/>
        <v>511</v>
      </c>
      <c r="B519" s="502">
        <f t="shared" si="15"/>
        <v>0</v>
      </c>
      <c r="C519" s="448"/>
      <c r="D519" s="446"/>
      <c r="E519" s="446"/>
      <c r="F519" s="446"/>
      <c r="G519" s="448"/>
      <c r="H519" s="455">
        <v>0</v>
      </c>
      <c r="I519" s="452">
        <v>0</v>
      </c>
      <c r="J519" s="446"/>
      <c r="K519" s="492"/>
      <c r="M519" s="443" t="str">
        <f>_xlfn.IFNA(VLOOKUP(G519,Checks!$L$4:$L$15,1,FALSE),IF(G519="","",1))</f>
        <v/>
      </c>
    </row>
    <row r="520" spans="1:13" s="443" customFormat="1" ht="14.1" customHeight="1">
      <c r="A520" s="502">
        <f t="shared" si="14"/>
        <v>512</v>
      </c>
      <c r="B520" s="502">
        <f t="shared" si="15"/>
        <v>0</v>
      </c>
      <c r="C520" s="448"/>
      <c r="D520" s="446"/>
      <c r="E520" s="446"/>
      <c r="F520" s="446"/>
      <c r="G520" s="448"/>
      <c r="H520" s="455">
        <v>0</v>
      </c>
      <c r="I520" s="452">
        <v>0</v>
      </c>
      <c r="J520" s="446"/>
      <c r="K520" s="492"/>
      <c r="M520" s="443" t="str">
        <f>_xlfn.IFNA(VLOOKUP(G520,Checks!$L$4:$L$15,1,FALSE),IF(G520="","",1))</f>
        <v/>
      </c>
    </row>
    <row r="521" spans="1:13" s="443" customFormat="1" ht="14.1" customHeight="1">
      <c r="A521" s="502">
        <f t="shared" si="14"/>
        <v>513</v>
      </c>
      <c r="B521" s="502">
        <f t="shared" si="15"/>
        <v>0</v>
      </c>
      <c r="C521" s="448"/>
      <c r="D521" s="446"/>
      <c r="E521" s="446"/>
      <c r="F521" s="446"/>
      <c r="G521" s="448"/>
      <c r="H521" s="455">
        <v>0</v>
      </c>
      <c r="I521" s="452">
        <v>0</v>
      </c>
      <c r="J521" s="446"/>
      <c r="K521" s="492"/>
      <c r="M521" s="443" t="str">
        <f>_xlfn.IFNA(VLOOKUP(G521,Checks!$L$4:$L$15,1,FALSE),IF(G521="","",1))</f>
        <v/>
      </c>
    </row>
    <row r="522" spans="1:13" s="443" customFormat="1" ht="14.1" customHeight="1">
      <c r="A522" s="502">
        <f t="shared" si="14"/>
        <v>514</v>
      </c>
      <c r="B522" s="502">
        <f t="shared" si="15"/>
        <v>0</v>
      </c>
      <c r="C522" s="448"/>
      <c r="D522" s="446"/>
      <c r="E522" s="446"/>
      <c r="F522" s="446"/>
      <c r="G522" s="448"/>
      <c r="H522" s="455">
        <v>0</v>
      </c>
      <c r="I522" s="452">
        <v>0</v>
      </c>
      <c r="J522" s="446"/>
      <c r="K522" s="492"/>
      <c r="M522" s="443" t="str">
        <f>_xlfn.IFNA(VLOOKUP(G522,Checks!$L$4:$L$15,1,FALSE),IF(G522="","",1))</f>
        <v/>
      </c>
    </row>
    <row r="523" spans="1:13" s="443" customFormat="1" ht="14.1" customHeight="1">
      <c r="A523" s="502">
        <f t="shared" ref="A523:A586" si="16">A522+1</f>
        <v>515</v>
      </c>
      <c r="B523" s="502">
        <f t="shared" ref="B523:B586" si="17">$B$9</f>
        <v>0</v>
      </c>
      <c r="C523" s="448"/>
      <c r="D523" s="446"/>
      <c r="E523" s="446"/>
      <c r="F523" s="446"/>
      <c r="G523" s="448"/>
      <c r="H523" s="455">
        <v>0</v>
      </c>
      <c r="I523" s="452">
        <v>0</v>
      </c>
      <c r="J523" s="446"/>
      <c r="K523" s="492"/>
      <c r="M523" s="443" t="str">
        <f>_xlfn.IFNA(VLOOKUP(G523,Checks!$L$4:$L$15,1,FALSE),IF(G523="","",1))</f>
        <v/>
      </c>
    </row>
    <row r="524" spans="1:13" s="443" customFormat="1" ht="14.1" customHeight="1">
      <c r="A524" s="502">
        <f t="shared" si="16"/>
        <v>516</v>
      </c>
      <c r="B524" s="502">
        <f t="shared" si="17"/>
        <v>0</v>
      </c>
      <c r="C524" s="448"/>
      <c r="D524" s="446"/>
      <c r="E524" s="446"/>
      <c r="F524" s="446"/>
      <c r="G524" s="448"/>
      <c r="H524" s="455">
        <v>0</v>
      </c>
      <c r="I524" s="452">
        <v>0</v>
      </c>
      <c r="J524" s="446"/>
      <c r="K524" s="492"/>
      <c r="M524" s="443" t="str">
        <f>_xlfn.IFNA(VLOOKUP(G524,Checks!$L$4:$L$15,1,FALSE),IF(G524="","",1))</f>
        <v/>
      </c>
    </row>
    <row r="525" spans="1:13" s="443" customFormat="1" ht="14.1" customHeight="1">
      <c r="A525" s="502">
        <f t="shared" si="16"/>
        <v>517</v>
      </c>
      <c r="B525" s="502">
        <f t="shared" si="17"/>
        <v>0</v>
      </c>
      <c r="C525" s="448"/>
      <c r="D525" s="446"/>
      <c r="E525" s="446"/>
      <c r="F525" s="446"/>
      <c r="G525" s="448"/>
      <c r="H525" s="455">
        <v>0</v>
      </c>
      <c r="I525" s="452">
        <v>0</v>
      </c>
      <c r="J525" s="446"/>
      <c r="K525" s="492"/>
      <c r="M525" s="443" t="str">
        <f>_xlfn.IFNA(VLOOKUP(G525,Checks!$L$4:$L$15,1,FALSE),IF(G525="","",1))</f>
        <v/>
      </c>
    </row>
    <row r="526" spans="1:13" s="443" customFormat="1" ht="14.1" customHeight="1">
      <c r="A526" s="502">
        <f t="shared" si="16"/>
        <v>518</v>
      </c>
      <c r="B526" s="502">
        <f t="shared" si="17"/>
        <v>0</v>
      </c>
      <c r="C526" s="448"/>
      <c r="D526" s="446"/>
      <c r="E526" s="446"/>
      <c r="F526" s="446"/>
      <c r="G526" s="448"/>
      <c r="H526" s="455">
        <v>0</v>
      </c>
      <c r="I526" s="452">
        <v>0</v>
      </c>
      <c r="J526" s="446"/>
      <c r="K526" s="492"/>
      <c r="M526" s="443" t="str">
        <f>_xlfn.IFNA(VLOOKUP(G526,Checks!$L$4:$L$15,1,FALSE),IF(G526="","",1))</f>
        <v/>
      </c>
    </row>
    <row r="527" spans="1:13" s="443" customFormat="1" ht="14.1" customHeight="1">
      <c r="A527" s="502">
        <f t="shared" si="16"/>
        <v>519</v>
      </c>
      <c r="B527" s="502">
        <f t="shared" si="17"/>
        <v>0</v>
      </c>
      <c r="C527" s="448"/>
      <c r="D527" s="446"/>
      <c r="E527" s="446"/>
      <c r="F527" s="446"/>
      <c r="G527" s="448"/>
      <c r="H527" s="455">
        <v>0</v>
      </c>
      <c r="I527" s="452">
        <v>0</v>
      </c>
      <c r="J527" s="446"/>
      <c r="K527" s="492"/>
      <c r="M527" s="443" t="str">
        <f>_xlfn.IFNA(VLOOKUP(G527,Checks!$L$4:$L$15,1,FALSE),IF(G527="","",1))</f>
        <v/>
      </c>
    </row>
    <row r="528" spans="1:13" s="443" customFormat="1" ht="14.1" customHeight="1">
      <c r="A528" s="502">
        <f t="shared" si="16"/>
        <v>520</v>
      </c>
      <c r="B528" s="502">
        <f t="shared" si="17"/>
        <v>0</v>
      </c>
      <c r="C528" s="448"/>
      <c r="D528" s="446"/>
      <c r="E528" s="446"/>
      <c r="F528" s="446"/>
      <c r="G528" s="448"/>
      <c r="H528" s="455">
        <v>0</v>
      </c>
      <c r="I528" s="452">
        <v>0</v>
      </c>
      <c r="J528" s="446"/>
      <c r="K528" s="492"/>
      <c r="M528" s="443" t="str">
        <f>_xlfn.IFNA(VLOOKUP(G528,Checks!$L$4:$L$15,1,FALSE),IF(G528="","",1))</f>
        <v/>
      </c>
    </row>
    <row r="529" spans="1:13" s="443" customFormat="1" ht="14.1" customHeight="1">
      <c r="A529" s="502">
        <f t="shared" si="16"/>
        <v>521</v>
      </c>
      <c r="B529" s="502">
        <f t="shared" si="17"/>
        <v>0</v>
      </c>
      <c r="C529" s="448"/>
      <c r="D529" s="446"/>
      <c r="E529" s="446"/>
      <c r="F529" s="446"/>
      <c r="G529" s="448"/>
      <c r="H529" s="455">
        <v>0</v>
      </c>
      <c r="I529" s="452">
        <v>0</v>
      </c>
      <c r="J529" s="446"/>
      <c r="K529" s="492"/>
      <c r="M529" s="443" t="str">
        <f>_xlfn.IFNA(VLOOKUP(G529,Checks!$L$4:$L$15,1,FALSE),IF(G529="","",1))</f>
        <v/>
      </c>
    </row>
    <row r="530" spans="1:13" s="443" customFormat="1" ht="14.1" customHeight="1">
      <c r="A530" s="502">
        <f t="shared" si="16"/>
        <v>522</v>
      </c>
      <c r="B530" s="502">
        <f t="shared" si="17"/>
        <v>0</v>
      </c>
      <c r="C530" s="448"/>
      <c r="D530" s="446"/>
      <c r="E530" s="446"/>
      <c r="F530" s="446"/>
      <c r="G530" s="448"/>
      <c r="H530" s="455">
        <v>0</v>
      </c>
      <c r="I530" s="452">
        <v>0</v>
      </c>
      <c r="J530" s="446"/>
      <c r="K530" s="492"/>
      <c r="M530" s="443" t="str">
        <f>_xlfn.IFNA(VLOOKUP(G530,Checks!$L$4:$L$15,1,FALSE),IF(G530="","",1))</f>
        <v/>
      </c>
    </row>
    <row r="531" spans="1:13" s="443" customFormat="1" ht="14.1" customHeight="1">
      <c r="A531" s="502">
        <f t="shared" si="16"/>
        <v>523</v>
      </c>
      <c r="B531" s="502">
        <f t="shared" si="17"/>
        <v>0</v>
      </c>
      <c r="C531" s="448"/>
      <c r="D531" s="446"/>
      <c r="E531" s="446"/>
      <c r="F531" s="446"/>
      <c r="G531" s="448"/>
      <c r="H531" s="455">
        <v>0</v>
      </c>
      <c r="I531" s="452">
        <v>0</v>
      </c>
      <c r="J531" s="446"/>
      <c r="K531" s="492"/>
      <c r="M531" s="443" t="str">
        <f>_xlfn.IFNA(VLOOKUP(G531,Checks!$L$4:$L$15,1,FALSE),IF(G531="","",1))</f>
        <v/>
      </c>
    </row>
    <row r="532" spans="1:13" s="443" customFormat="1" ht="14.1" customHeight="1">
      <c r="A532" s="502">
        <f t="shared" si="16"/>
        <v>524</v>
      </c>
      <c r="B532" s="502">
        <f t="shared" si="17"/>
        <v>0</v>
      </c>
      <c r="C532" s="448"/>
      <c r="D532" s="446"/>
      <c r="E532" s="446"/>
      <c r="F532" s="446"/>
      <c r="G532" s="448"/>
      <c r="H532" s="455">
        <v>0</v>
      </c>
      <c r="I532" s="452">
        <v>0</v>
      </c>
      <c r="J532" s="446"/>
      <c r="K532" s="492"/>
      <c r="M532" s="443" t="str">
        <f>_xlfn.IFNA(VLOOKUP(G532,Checks!$L$4:$L$15,1,FALSE),IF(G532="","",1))</f>
        <v/>
      </c>
    </row>
    <row r="533" spans="1:13" s="443" customFormat="1" ht="14.1" customHeight="1">
      <c r="A533" s="502">
        <f t="shared" si="16"/>
        <v>525</v>
      </c>
      <c r="B533" s="502">
        <f t="shared" si="17"/>
        <v>0</v>
      </c>
      <c r="C533" s="448"/>
      <c r="D533" s="446"/>
      <c r="E533" s="446"/>
      <c r="F533" s="446"/>
      <c r="G533" s="448"/>
      <c r="H533" s="455">
        <v>0</v>
      </c>
      <c r="I533" s="452">
        <v>0</v>
      </c>
      <c r="J533" s="446"/>
      <c r="K533" s="492"/>
      <c r="M533" s="443" t="str">
        <f>_xlfn.IFNA(VLOOKUP(G533,Checks!$L$4:$L$15,1,FALSE),IF(G533="","",1))</f>
        <v/>
      </c>
    </row>
    <row r="534" spans="1:13" s="443" customFormat="1" ht="14.1" customHeight="1">
      <c r="A534" s="502">
        <f t="shared" si="16"/>
        <v>526</v>
      </c>
      <c r="B534" s="502">
        <f t="shared" si="17"/>
        <v>0</v>
      </c>
      <c r="C534" s="448"/>
      <c r="D534" s="446"/>
      <c r="E534" s="446"/>
      <c r="F534" s="446"/>
      <c r="G534" s="448"/>
      <c r="H534" s="455">
        <v>0</v>
      </c>
      <c r="I534" s="452">
        <v>0</v>
      </c>
      <c r="J534" s="446"/>
      <c r="K534" s="492"/>
      <c r="M534" s="443" t="str">
        <f>_xlfn.IFNA(VLOOKUP(G534,Checks!$L$4:$L$15,1,FALSE),IF(G534="","",1))</f>
        <v/>
      </c>
    </row>
    <row r="535" spans="1:13" s="443" customFormat="1" ht="14.1" customHeight="1">
      <c r="A535" s="502">
        <f t="shared" si="16"/>
        <v>527</v>
      </c>
      <c r="B535" s="502">
        <f t="shared" si="17"/>
        <v>0</v>
      </c>
      <c r="C535" s="448"/>
      <c r="D535" s="446"/>
      <c r="E535" s="446"/>
      <c r="F535" s="446"/>
      <c r="G535" s="448"/>
      <c r="H535" s="455">
        <v>0</v>
      </c>
      <c r="I535" s="452">
        <v>0</v>
      </c>
      <c r="J535" s="446"/>
      <c r="K535" s="492"/>
      <c r="M535" s="443" t="str">
        <f>_xlfn.IFNA(VLOOKUP(G535,Checks!$L$4:$L$15,1,FALSE),IF(G535="","",1))</f>
        <v/>
      </c>
    </row>
    <row r="536" spans="1:13" s="443" customFormat="1" ht="14.1" customHeight="1">
      <c r="A536" s="502">
        <f t="shared" si="16"/>
        <v>528</v>
      </c>
      <c r="B536" s="502">
        <f t="shared" si="17"/>
        <v>0</v>
      </c>
      <c r="C536" s="448"/>
      <c r="D536" s="446"/>
      <c r="E536" s="446"/>
      <c r="F536" s="446"/>
      <c r="G536" s="448"/>
      <c r="H536" s="455">
        <v>0</v>
      </c>
      <c r="I536" s="452">
        <v>0</v>
      </c>
      <c r="J536" s="446"/>
      <c r="K536" s="492"/>
      <c r="M536" s="443" t="str">
        <f>_xlfn.IFNA(VLOOKUP(G536,Checks!$L$4:$L$15,1,FALSE),IF(G536="","",1))</f>
        <v/>
      </c>
    </row>
    <row r="537" spans="1:13" s="443" customFormat="1" ht="14.1" customHeight="1">
      <c r="A537" s="502">
        <f t="shared" si="16"/>
        <v>529</v>
      </c>
      <c r="B537" s="502">
        <f t="shared" si="17"/>
        <v>0</v>
      </c>
      <c r="C537" s="448"/>
      <c r="D537" s="446"/>
      <c r="E537" s="446"/>
      <c r="F537" s="446"/>
      <c r="G537" s="448"/>
      <c r="H537" s="455">
        <v>0</v>
      </c>
      <c r="I537" s="452">
        <v>0</v>
      </c>
      <c r="J537" s="446"/>
      <c r="K537" s="492"/>
      <c r="M537" s="443" t="str">
        <f>_xlfn.IFNA(VLOOKUP(G537,Checks!$L$4:$L$15,1,FALSE),IF(G537="","",1))</f>
        <v/>
      </c>
    </row>
    <row r="538" spans="1:13" s="443" customFormat="1" ht="14.1" customHeight="1">
      <c r="A538" s="502">
        <f t="shared" si="16"/>
        <v>530</v>
      </c>
      <c r="B538" s="502">
        <f t="shared" si="17"/>
        <v>0</v>
      </c>
      <c r="C538" s="448"/>
      <c r="D538" s="446"/>
      <c r="E538" s="446"/>
      <c r="F538" s="446"/>
      <c r="G538" s="448"/>
      <c r="H538" s="455">
        <v>0</v>
      </c>
      <c r="I538" s="452">
        <v>0</v>
      </c>
      <c r="J538" s="446"/>
      <c r="K538" s="492"/>
      <c r="M538" s="443" t="str">
        <f>_xlfn.IFNA(VLOOKUP(G538,Checks!$L$4:$L$15,1,FALSE),IF(G538="","",1))</f>
        <v/>
      </c>
    </row>
    <row r="539" spans="1:13" s="443" customFormat="1" ht="14.1" customHeight="1">
      <c r="A539" s="502">
        <f t="shared" si="16"/>
        <v>531</v>
      </c>
      <c r="B539" s="502">
        <f t="shared" si="17"/>
        <v>0</v>
      </c>
      <c r="C539" s="448"/>
      <c r="D539" s="446"/>
      <c r="E539" s="446"/>
      <c r="F539" s="446"/>
      <c r="G539" s="448"/>
      <c r="H539" s="455">
        <v>0</v>
      </c>
      <c r="I539" s="452">
        <v>0</v>
      </c>
      <c r="J539" s="446"/>
      <c r="K539" s="492"/>
      <c r="M539" s="443" t="str">
        <f>_xlfn.IFNA(VLOOKUP(G539,Checks!$L$4:$L$15,1,FALSE),IF(G539="","",1))</f>
        <v/>
      </c>
    </row>
    <row r="540" spans="1:13" s="443" customFormat="1" ht="14.1" customHeight="1">
      <c r="A540" s="502">
        <f t="shared" si="16"/>
        <v>532</v>
      </c>
      <c r="B540" s="502">
        <f t="shared" si="17"/>
        <v>0</v>
      </c>
      <c r="C540" s="448"/>
      <c r="D540" s="446"/>
      <c r="E540" s="446"/>
      <c r="F540" s="446"/>
      <c r="G540" s="448"/>
      <c r="H540" s="455">
        <v>0</v>
      </c>
      <c r="I540" s="452">
        <v>0</v>
      </c>
      <c r="J540" s="446"/>
      <c r="K540" s="492"/>
      <c r="M540" s="443" t="str">
        <f>_xlfn.IFNA(VLOOKUP(G540,Checks!$L$4:$L$15,1,FALSE),IF(G540="","",1))</f>
        <v/>
      </c>
    </row>
    <row r="541" spans="1:13" s="443" customFormat="1" ht="14.1" customHeight="1">
      <c r="A541" s="502">
        <f t="shared" si="16"/>
        <v>533</v>
      </c>
      <c r="B541" s="502">
        <f t="shared" si="17"/>
        <v>0</v>
      </c>
      <c r="C541" s="448"/>
      <c r="D541" s="446"/>
      <c r="E541" s="446"/>
      <c r="F541" s="446"/>
      <c r="G541" s="448"/>
      <c r="H541" s="455">
        <v>0</v>
      </c>
      <c r="I541" s="452">
        <v>0</v>
      </c>
      <c r="J541" s="446"/>
      <c r="K541" s="492"/>
      <c r="M541" s="443" t="str">
        <f>_xlfn.IFNA(VLOOKUP(G541,Checks!$L$4:$L$15,1,FALSE),IF(G541="","",1))</f>
        <v/>
      </c>
    </row>
    <row r="542" spans="1:13" s="443" customFormat="1" ht="14.1" customHeight="1">
      <c r="A542" s="502">
        <f t="shared" si="16"/>
        <v>534</v>
      </c>
      <c r="B542" s="502">
        <f t="shared" si="17"/>
        <v>0</v>
      </c>
      <c r="C542" s="448"/>
      <c r="D542" s="446"/>
      <c r="E542" s="446"/>
      <c r="F542" s="446"/>
      <c r="G542" s="448"/>
      <c r="H542" s="455">
        <v>0</v>
      </c>
      <c r="I542" s="452">
        <v>0</v>
      </c>
      <c r="J542" s="446"/>
      <c r="K542" s="492"/>
      <c r="M542" s="443" t="str">
        <f>_xlfn.IFNA(VLOOKUP(G542,Checks!$L$4:$L$15,1,FALSE),IF(G542="","",1))</f>
        <v/>
      </c>
    </row>
    <row r="543" spans="1:13" s="443" customFormat="1" ht="14.1" customHeight="1">
      <c r="A543" s="502">
        <f t="shared" si="16"/>
        <v>535</v>
      </c>
      <c r="B543" s="502">
        <f t="shared" si="17"/>
        <v>0</v>
      </c>
      <c r="C543" s="448"/>
      <c r="D543" s="446"/>
      <c r="E543" s="446"/>
      <c r="F543" s="446"/>
      <c r="G543" s="448"/>
      <c r="H543" s="455">
        <v>0</v>
      </c>
      <c r="I543" s="452">
        <v>0</v>
      </c>
      <c r="J543" s="446"/>
      <c r="K543" s="492"/>
      <c r="M543" s="443" t="str">
        <f>_xlfn.IFNA(VLOOKUP(G543,Checks!$L$4:$L$15,1,FALSE),IF(G543="","",1))</f>
        <v/>
      </c>
    </row>
    <row r="544" spans="1:13" s="443" customFormat="1" ht="14.1" customHeight="1">
      <c r="A544" s="502">
        <f t="shared" si="16"/>
        <v>536</v>
      </c>
      <c r="B544" s="502">
        <f t="shared" si="17"/>
        <v>0</v>
      </c>
      <c r="C544" s="448"/>
      <c r="D544" s="446"/>
      <c r="E544" s="446"/>
      <c r="F544" s="446"/>
      <c r="G544" s="448"/>
      <c r="H544" s="455">
        <v>0</v>
      </c>
      <c r="I544" s="452">
        <v>0</v>
      </c>
      <c r="J544" s="446"/>
      <c r="K544" s="492"/>
      <c r="M544" s="443" t="str">
        <f>_xlfn.IFNA(VLOOKUP(G544,Checks!$L$4:$L$15,1,FALSE),IF(G544="","",1))</f>
        <v/>
      </c>
    </row>
    <row r="545" spans="1:13" s="443" customFormat="1" ht="14.1" customHeight="1">
      <c r="A545" s="502">
        <f t="shared" si="16"/>
        <v>537</v>
      </c>
      <c r="B545" s="502">
        <f t="shared" si="17"/>
        <v>0</v>
      </c>
      <c r="C545" s="448"/>
      <c r="D545" s="446"/>
      <c r="E545" s="446"/>
      <c r="F545" s="446"/>
      <c r="G545" s="448"/>
      <c r="H545" s="455">
        <v>0</v>
      </c>
      <c r="I545" s="452">
        <v>0</v>
      </c>
      <c r="J545" s="446"/>
      <c r="K545" s="492"/>
      <c r="M545" s="443" t="str">
        <f>_xlfn.IFNA(VLOOKUP(G545,Checks!$L$4:$L$15,1,FALSE),IF(G545="","",1))</f>
        <v/>
      </c>
    </row>
    <row r="546" spans="1:13" s="443" customFormat="1" ht="14.1" customHeight="1">
      <c r="A546" s="502">
        <f t="shared" si="16"/>
        <v>538</v>
      </c>
      <c r="B546" s="502">
        <f t="shared" si="17"/>
        <v>0</v>
      </c>
      <c r="C546" s="448"/>
      <c r="D546" s="446"/>
      <c r="E546" s="446"/>
      <c r="F546" s="446"/>
      <c r="G546" s="448"/>
      <c r="H546" s="455">
        <v>0</v>
      </c>
      <c r="I546" s="452">
        <v>0</v>
      </c>
      <c r="J546" s="446"/>
      <c r="K546" s="492"/>
      <c r="M546" s="443" t="str">
        <f>_xlfn.IFNA(VLOOKUP(G546,Checks!$L$4:$L$15,1,FALSE),IF(G546="","",1))</f>
        <v/>
      </c>
    </row>
    <row r="547" spans="1:13" s="443" customFormat="1" ht="14.1" customHeight="1">
      <c r="A547" s="502">
        <f t="shared" si="16"/>
        <v>539</v>
      </c>
      <c r="B547" s="502">
        <f t="shared" si="17"/>
        <v>0</v>
      </c>
      <c r="C547" s="448"/>
      <c r="D547" s="446"/>
      <c r="E547" s="446"/>
      <c r="F547" s="446"/>
      <c r="G547" s="448"/>
      <c r="H547" s="455">
        <v>0</v>
      </c>
      <c r="I547" s="452">
        <v>0</v>
      </c>
      <c r="J547" s="446"/>
      <c r="K547" s="492"/>
      <c r="M547" s="443" t="str">
        <f>_xlfn.IFNA(VLOOKUP(G547,Checks!$L$4:$L$15,1,FALSE),IF(G547="","",1))</f>
        <v/>
      </c>
    </row>
    <row r="548" spans="1:13" s="443" customFormat="1" ht="14.1" customHeight="1">
      <c r="A548" s="502">
        <f t="shared" si="16"/>
        <v>540</v>
      </c>
      <c r="B548" s="502">
        <f t="shared" si="17"/>
        <v>0</v>
      </c>
      <c r="C548" s="448"/>
      <c r="D548" s="446"/>
      <c r="E548" s="446"/>
      <c r="F548" s="446"/>
      <c r="G548" s="448"/>
      <c r="H548" s="455">
        <v>0</v>
      </c>
      <c r="I548" s="452">
        <v>0</v>
      </c>
      <c r="J548" s="446"/>
      <c r="K548" s="492"/>
      <c r="M548" s="443" t="str">
        <f>_xlfn.IFNA(VLOOKUP(G548,Checks!$L$4:$L$15,1,FALSE),IF(G548="","",1))</f>
        <v/>
      </c>
    </row>
    <row r="549" spans="1:13" s="443" customFormat="1" ht="14.1" customHeight="1">
      <c r="A549" s="502">
        <f t="shared" si="16"/>
        <v>541</v>
      </c>
      <c r="B549" s="502">
        <f t="shared" si="17"/>
        <v>0</v>
      </c>
      <c r="C549" s="448"/>
      <c r="D549" s="446"/>
      <c r="E549" s="446"/>
      <c r="F549" s="446"/>
      <c r="G549" s="448"/>
      <c r="H549" s="455">
        <v>0</v>
      </c>
      <c r="I549" s="452">
        <v>0</v>
      </c>
      <c r="J549" s="446"/>
      <c r="K549" s="492"/>
      <c r="M549" s="443" t="str">
        <f>_xlfn.IFNA(VLOOKUP(G549,Checks!$L$4:$L$15,1,FALSE),IF(G549="","",1))</f>
        <v/>
      </c>
    </row>
    <row r="550" spans="1:13" s="443" customFormat="1" ht="14.1" customHeight="1">
      <c r="A550" s="502">
        <f t="shared" si="16"/>
        <v>542</v>
      </c>
      <c r="B550" s="502">
        <f t="shared" si="17"/>
        <v>0</v>
      </c>
      <c r="C550" s="448"/>
      <c r="D550" s="446"/>
      <c r="E550" s="446"/>
      <c r="F550" s="446"/>
      <c r="G550" s="448"/>
      <c r="H550" s="455">
        <v>0</v>
      </c>
      <c r="I550" s="452">
        <v>0</v>
      </c>
      <c r="J550" s="446"/>
      <c r="K550" s="492"/>
      <c r="M550" s="443" t="str">
        <f>_xlfn.IFNA(VLOOKUP(G550,Checks!$L$4:$L$15,1,FALSE),IF(G550="","",1))</f>
        <v/>
      </c>
    </row>
    <row r="551" spans="1:13" s="443" customFormat="1" ht="14.1" customHeight="1">
      <c r="A551" s="502">
        <f t="shared" si="16"/>
        <v>543</v>
      </c>
      <c r="B551" s="502">
        <f t="shared" si="17"/>
        <v>0</v>
      </c>
      <c r="C551" s="448"/>
      <c r="D551" s="446"/>
      <c r="E551" s="446"/>
      <c r="F551" s="446"/>
      <c r="G551" s="448"/>
      <c r="H551" s="455">
        <v>0</v>
      </c>
      <c r="I551" s="452">
        <v>0</v>
      </c>
      <c r="J551" s="446"/>
      <c r="K551" s="492"/>
      <c r="M551" s="443" t="str">
        <f>_xlfn.IFNA(VLOOKUP(G551,Checks!$L$4:$L$15,1,FALSE),IF(G551="","",1))</f>
        <v/>
      </c>
    </row>
    <row r="552" spans="1:13" s="443" customFormat="1" ht="14.1" customHeight="1">
      <c r="A552" s="502">
        <f t="shared" si="16"/>
        <v>544</v>
      </c>
      <c r="B552" s="502">
        <f t="shared" si="17"/>
        <v>0</v>
      </c>
      <c r="C552" s="448"/>
      <c r="D552" s="446"/>
      <c r="E552" s="446"/>
      <c r="F552" s="446"/>
      <c r="G552" s="448"/>
      <c r="H552" s="455">
        <v>0</v>
      </c>
      <c r="I552" s="452">
        <v>0</v>
      </c>
      <c r="J552" s="446"/>
      <c r="K552" s="492"/>
      <c r="M552" s="443" t="str">
        <f>_xlfn.IFNA(VLOOKUP(G552,Checks!$L$4:$L$15,1,FALSE),IF(G552="","",1))</f>
        <v/>
      </c>
    </row>
    <row r="553" spans="1:13" s="443" customFormat="1" ht="14.1" customHeight="1">
      <c r="A553" s="502">
        <f t="shared" si="16"/>
        <v>545</v>
      </c>
      <c r="B553" s="502">
        <f t="shared" si="17"/>
        <v>0</v>
      </c>
      <c r="C553" s="448"/>
      <c r="D553" s="446"/>
      <c r="E553" s="446"/>
      <c r="F553" s="446"/>
      <c r="G553" s="448"/>
      <c r="H553" s="455">
        <v>0</v>
      </c>
      <c r="I553" s="452">
        <v>0</v>
      </c>
      <c r="J553" s="446"/>
      <c r="K553" s="492"/>
      <c r="M553" s="443" t="str">
        <f>_xlfn.IFNA(VLOOKUP(G553,Checks!$L$4:$L$15,1,FALSE),IF(G553="","",1))</f>
        <v/>
      </c>
    </row>
    <row r="554" spans="1:13" s="443" customFormat="1" ht="14.1" customHeight="1">
      <c r="A554" s="502">
        <f t="shared" si="16"/>
        <v>546</v>
      </c>
      <c r="B554" s="502">
        <f t="shared" si="17"/>
        <v>0</v>
      </c>
      <c r="C554" s="448"/>
      <c r="D554" s="446"/>
      <c r="E554" s="446"/>
      <c r="F554" s="446"/>
      <c r="G554" s="448"/>
      <c r="H554" s="455">
        <v>0</v>
      </c>
      <c r="I554" s="452">
        <v>0</v>
      </c>
      <c r="J554" s="446"/>
      <c r="K554" s="492"/>
      <c r="M554" s="443" t="str">
        <f>_xlfn.IFNA(VLOOKUP(G554,Checks!$L$4:$L$15,1,FALSE),IF(G554="","",1))</f>
        <v/>
      </c>
    </row>
    <row r="555" spans="1:13" s="443" customFormat="1" ht="14.1" customHeight="1">
      <c r="A555" s="502">
        <f t="shared" si="16"/>
        <v>547</v>
      </c>
      <c r="B555" s="502">
        <f t="shared" si="17"/>
        <v>0</v>
      </c>
      <c r="C555" s="448"/>
      <c r="D555" s="446"/>
      <c r="E555" s="446"/>
      <c r="F555" s="446"/>
      <c r="G555" s="448"/>
      <c r="H555" s="455">
        <v>0</v>
      </c>
      <c r="I555" s="452">
        <v>0</v>
      </c>
      <c r="J555" s="446"/>
      <c r="K555" s="492"/>
      <c r="M555" s="443" t="str">
        <f>_xlfn.IFNA(VLOOKUP(G555,Checks!$L$4:$L$15,1,FALSE),IF(G555="","",1))</f>
        <v/>
      </c>
    </row>
    <row r="556" spans="1:13" s="443" customFormat="1" ht="14.1" customHeight="1">
      <c r="A556" s="502">
        <f t="shared" si="16"/>
        <v>548</v>
      </c>
      <c r="B556" s="502">
        <f t="shared" si="17"/>
        <v>0</v>
      </c>
      <c r="C556" s="448"/>
      <c r="D556" s="446"/>
      <c r="E556" s="446"/>
      <c r="F556" s="446"/>
      <c r="G556" s="448"/>
      <c r="H556" s="455">
        <v>0</v>
      </c>
      <c r="I556" s="452">
        <v>0</v>
      </c>
      <c r="J556" s="446"/>
      <c r="K556" s="492"/>
      <c r="M556" s="443" t="str">
        <f>_xlfn.IFNA(VLOOKUP(G556,Checks!$L$4:$L$15,1,FALSE),IF(G556="","",1))</f>
        <v/>
      </c>
    </row>
    <row r="557" spans="1:13" s="443" customFormat="1" ht="14.1" customHeight="1">
      <c r="A557" s="502">
        <f t="shared" si="16"/>
        <v>549</v>
      </c>
      <c r="B557" s="502">
        <f t="shared" si="17"/>
        <v>0</v>
      </c>
      <c r="C557" s="448"/>
      <c r="D557" s="446"/>
      <c r="E557" s="446"/>
      <c r="F557" s="446"/>
      <c r="G557" s="448"/>
      <c r="H557" s="455">
        <v>0</v>
      </c>
      <c r="I557" s="452">
        <v>0</v>
      </c>
      <c r="J557" s="446"/>
      <c r="K557" s="492"/>
      <c r="M557" s="443" t="str">
        <f>_xlfn.IFNA(VLOOKUP(G557,Checks!$L$4:$L$15,1,FALSE),IF(G557="","",1))</f>
        <v/>
      </c>
    </row>
    <row r="558" spans="1:13" s="443" customFormat="1" ht="14.1" customHeight="1">
      <c r="A558" s="502">
        <f t="shared" si="16"/>
        <v>550</v>
      </c>
      <c r="B558" s="502">
        <f t="shared" si="17"/>
        <v>0</v>
      </c>
      <c r="C558" s="448"/>
      <c r="D558" s="446"/>
      <c r="E558" s="446"/>
      <c r="F558" s="446"/>
      <c r="G558" s="448"/>
      <c r="H558" s="455">
        <v>0</v>
      </c>
      <c r="I558" s="452">
        <v>0</v>
      </c>
      <c r="J558" s="446"/>
      <c r="K558" s="492"/>
      <c r="M558" s="443" t="str">
        <f>_xlfn.IFNA(VLOOKUP(G558,Checks!$L$4:$L$15,1,FALSE),IF(G558="","",1))</f>
        <v/>
      </c>
    </row>
    <row r="559" spans="1:13" s="443" customFormat="1" ht="14.1" customHeight="1">
      <c r="A559" s="502">
        <f t="shared" si="16"/>
        <v>551</v>
      </c>
      <c r="B559" s="502">
        <f t="shared" si="17"/>
        <v>0</v>
      </c>
      <c r="C559" s="448"/>
      <c r="D559" s="446"/>
      <c r="E559" s="446"/>
      <c r="F559" s="446"/>
      <c r="G559" s="448"/>
      <c r="H559" s="455">
        <v>0</v>
      </c>
      <c r="I559" s="452">
        <v>0</v>
      </c>
      <c r="J559" s="446"/>
      <c r="K559" s="492"/>
      <c r="M559" s="443" t="str">
        <f>_xlfn.IFNA(VLOOKUP(G559,Checks!$L$4:$L$15,1,FALSE),IF(G559="","",1))</f>
        <v/>
      </c>
    </row>
    <row r="560" spans="1:13" s="443" customFormat="1" ht="14.1" customHeight="1">
      <c r="A560" s="502">
        <f t="shared" si="16"/>
        <v>552</v>
      </c>
      <c r="B560" s="502">
        <f t="shared" si="17"/>
        <v>0</v>
      </c>
      <c r="C560" s="448"/>
      <c r="D560" s="446"/>
      <c r="E560" s="446"/>
      <c r="F560" s="446"/>
      <c r="G560" s="448"/>
      <c r="H560" s="455">
        <v>0</v>
      </c>
      <c r="I560" s="452">
        <v>0</v>
      </c>
      <c r="J560" s="446"/>
      <c r="K560" s="492"/>
      <c r="M560" s="443" t="str">
        <f>_xlfn.IFNA(VLOOKUP(G560,Checks!$L$4:$L$15,1,FALSE),IF(G560="","",1))</f>
        <v/>
      </c>
    </row>
    <row r="561" spans="1:13" s="443" customFormat="1" ht="14.1" customHeight="1">
      <c r="A561" s="502">
        <f t="shared" si="16"/>
        <v>553</v>
      </c>
      <c r="B561" s="502">
        <f t="shared" si="17"/>
        <v>0</v>
      </c>
      <c r="C561" s="448"/>
      <c r="D561" s="446"/>
      <c r="E561" s="446"/>
      <c r="F561" s="446"/>
      <c r="G561" s="448"/>
      <c r="H561" s="455">
        <v>0</v>
      </c>
      <c r="I561" s="452">
        <v>0</v>
      </c>
      <c r="J561" s="446"/>
      <c r="K561" s="492"/>
      <c r="M561" s="443" t="str">
        <f>_xlfn.IFNA(VLOOKUP(G561,Checks!$L$4:$L$15,1,FALSE),IF(G561="","",1))</f>
        <v/>
      </c>
    </row>
    <row r="562" spans="1:13" s="443" customFormat="1" ht="14.1" customHeight="1">
      <c r="A562" s="502">
        <f t="shared" si="16"/>
        <v>554</v>
      </c>
      <c r="B562" s="502">
        <f t="shared" si="17"/>
        <v>0</v>
      </c>
      <c r="C562" s="448"/>
      <c r="D562" s="446"/>
      <c r="E562" s="446"/>
      <c r="F562" s="446"/>
      <c r="G562" s="448"/>
      <c r="H562" s="455">
        <v>0</v>
      </c>
      <c r="I562" s="452">
        <v>0</v>
      </c>
      <c r="J562" s="446"/>
      <c r="K562" s="492"/>
      <c r="M562" s="443" t="str">
        <f>_xlfn.IFNA(VLOOKUP(G562,Checks!$L$4:$L$15,1,FALSE),IF(G562="","",1))</f>
        <v/>
      </c>
    </row>
    <row r="563" spans="1:13" s="443" customFormat="1" ht="14.1" customHeight="1">
      <c r="A563" s="502">
        <f t="shared" si="16"/>
        <v>555</v>
      </c>
      <c r="B563" s="502">
        <f t="shared" si="17"/>
        <v>0</v>
      </c>
      <c r="C563" s="448"/>
      <c r="D563" s="446"/>
      <c r="E563" s="446"/>
      <c r="F563" s="446"/>
      <c r="G563" s="448"/>
      <c r="H563" s="455">
        <v>0</v>
      </c>
      <c r="I563" s="452">
        <v>0</v>
      </c>
      <c r="J563" s="446"/>
      <c r="K563" s="492"/>
      <c r="M563" s="443" t="str">
        <f>_xlfn.IFNA(VLOOKUP(G563,Checks!$L$4:$L$15,1,FALSE),IF(G563="","",1))</f>
        <v/>
      </c>
    </row>
    <row r="564" spans="1:13" s="443" customFormat="1" ht="14.1" customHeight="1">
      <c r="A564" s="502">
        <f t="shared" si="16"/>
        <v>556</v>
      </c>
      <c r="B564" s="502">
        <f t="shared" si="17"/>
        <v>0</v>
      </c>
      <c r="C564" s="448"/>
      <c r="D564" s="446"/>
      <c r="E564" s="446"/>
      <c r="F564" s="446"/>
      <c r="G564" s="448"/>
      <c r="H564" s="455">
        <v>0</v>
      </c>
      <c r="I564" s="452">
        <v>0</v>
      </c>
      <c r="J564" s="446"/>
      <c r="K564" s="492"/>
      <c r="M564" s="443" t="str">
        <f>_xlfn.IFNA(VLOOKUP(G564,Checks!$L$4:$L$15,1,FALSE),IF(G564="","",1))</f>
        <v/>
      </c>
    </row>
    <row r="565" spans="1:13" s="443" customFormat="1" ht="14.1" customHeight="1">
      <c r="A565" s="502">
        <f t="shared" si="16"/>
        <v>557</v>
      </c>
      <c r="B565" s="502">
        <f t="shared" si="17"/>
        <v>0</v>
      </c>
      <c r="C565" s="448"/>
      <c r="D565" s="446"/>
      <c r="E565" s="446"/>
      <c r="F565" s="446"/>
      <c r="G565" s="448"/>
      <c r="H565" s="455">
        <v>0</v>
      </c>
      <c r="I565" s="452">
        <v>0</v>
      </c>
      <c r="J565" s="446"/>
      <c r="K565" s="492"/>
      <c r="M565" s="443" t="str">
        <f>_xlfn.IFNA(VLOOKUP(G565,Checks!$L$4:$L$15,1,FALSE),IF(G565="","",1))</f>
        <v/>
      </c>
    </row>
    <row r="566" spans="1:13" s="443" customFormat="1" ht="14.1" customHeight="1">
      <c r="A566" s="502">
        <f t="shared" si="16"/>
        <v>558</v>
      </c>
      <c r="B566" s="502">
        <f t="shared" si="17"/>
        <v>0</v>
      </c>
      <c r="C566" s="448"/>
      <c r="D566" s="446"/>
      <c r="E566" s="446"/>
      <c r="F566" s="446"/>
      <c r="G566" s="448"/>
      <c r="H566" s="455">
        <v>0</v>
      </c>
      <c r="I566" s="452">
        <v>0</v>
      </c>
      <c r="J566" s="446"/>
      <c r="K566" s="492"/>
      <c r="M566" s="443" t="str">
        <f>_xlfn.IFNA(VLOOKUP(G566,Checks!$L$4:$L$15,1,FALSE),IF(G566="","",1))</f>
        <v/>
      </c>
    </row>
    <row r="567" spans="1:13" s="443" customFormat="1" ht="14.1" customHeight="1">
      <c r="A567" s="502">
        <f t="shared" si="16"/>
        <v>559</v>
      </c>
      <c r="B567" s="502">
        <f t="shared" si="17"/>
        <v>0</v>
      </c>
      <c r="C567" s="448"/>
      <c r="D567" s="446"/>
      <c r="E567" s="446"/>
      <c r="F567" s="446"/>
      <c r="G567" s="448"/>
      <c r="H567" s="455">
        <v>0</v>
      </c>
      <c r="I567" s="452">
        <v>0</v>
      </c>
      <c r="J567" s="446"/>
      <c r="K567" s="492"/>
      <c r="M567" s="443" t="str">
        <f>_xlfn.IFNA(VLOOKUP(G567,Checks!$L$4:$L$15,1,FALSE),IF(G567="","",1))</f>
        <v/>
      </c>
    </row>
    <row r="568" spans="1:13" s="443" customFormat="1" ht="14.1" customHeight="1">
      <c r="A568" s="502">
        <f t="shared" si="16"/>
        <v>560</v>
      </c>
      <c r="B568" s="502">
        <f t="shared" si="17"/>
        <v>0</v>
      </c>
      <c r="C568" s="448"/>
      <c r="D568" s="446"/>
      <c r="E568" s="446"/>
      <c r="F568" s="446"/>
      <c r="G568" s="448"/>
      <c r="H568" s="455">
        <v>0</v>
      </c>
      <c r="I568" s="452">
        <v>0</v>
      </c>
      <c r="J568" s="446"/>
      <c r="K568" s="492"/>
      <c r="M568" s="443" t="str">
        <f>_xlfn.IFNA(VLOOKUP(G568,Checks!$L$4:$L$15,1,FALSE),IF(G568="","",1))</f>
        <v/>
      </c>
    </row>
    <row r="569" spans="1:13" s="443" customFormat="1" ht="14.1" customHeight="1">
      <c r="A569" s="502">
        <f t="shared" si="16"/>
        <v>561</v>
      </c>
      <c r="B569" s="502">
        <f t="shared" si="17"/>
        <v>0</v>
      </c>
      <c r="C569" s="448"/>
      <c r="D569" s="446"/>
      <c r="E569" s="446"/>
      <c r="F569" s="446"/>
      <c r="G569" s="448"/>
      <c r="H569" s="455">
        <v>0</v>
      </c>
      <c r="I569" s="452">
        <v>0</v>
      </c>
      <c r="J569" s="446"/>
      <c r="K569" s="492"/>
      <c r="M569" s="443" t="str">
        <f>_xlfn.IFNA(VLOOKUP(G569,Checks!$L$4:$L$15,1,FALSE),IF(G569="","",1))</f>
        <v/>
      </c>
    </row>
    <row r="570" spans="1:13" s="443" customFormat="1" ht="14.1" customHeight="1">
      <c r="A570" s="502">
        <f t="shared" si="16"/>
        <v>562</v>
      </c>
      <c r="B570" s="502">
        <f t="shared" si="17"/>
        <v>0</v>
      </c>
      <c r="C570" s="448"/>
      <c r="D570" s="446"/>
      <c r="E570" s="446"/>
      <c r="F570" s="446"/>
      <c r="G570" s="448"/>
      <c r="H570" s="455">
        <v>0</v>
      </c>
      <c r="I570" s="452">
        <v>0</v>
      </c>
      <c r="J570" s="446"/>
      <c r="K570" s="492"/>
      <c r="M570" s="443" t="str">
        <f>_xlfn.IFNA(VLOOKUP(G570,Checks!$L$4:$L$15,1,FALSE),IF(G570="","",1))</f>
        <v/>
      </c>
    </row>
    <row r="571" spans="1:13" s="443" customFormat="1" ht="14.1" customHeight="1">
      <c r="A571" s="502">
        <f t="shared" si="16"/>
        <v>563</v>
      </c>
      <c r="B571" s="502">
        <f t="shared" si="17"/>
        <v>0</v>
      </c>
      <c r="C571" s="448"/>
      <c r="D571" s="446"/>
      <c r="E571" s="446"/>
      <c r="F571" s="446"/>
      <c r="G571" s="448"/>
      <c r="H571" s="455">
        <v>0</v>
      </c>
      <c r="I571" s="452">
        <v>0</v>
      </c>
      <c r="J571" s="446"/>
      <c r="K571" s="492"/>
      <c r="M571" s="443" t="str">
        <f>_xlfn.IFNA(VLOOKUP(G571,Checks!$L$4:$L$15,1,FALSE),IF(G571="","",1))</f>
        <v/>
      </c>
    </row>
    <row r="572" spans="1:13" s="443" customFormat="1" ht="14.1" customHeight="1">
      <c r="A572" s="502">
        <f t="shared" si="16"/>
        <v>564</v>
      </c>
      <c r="B572" s="502">
        <f t="shared" si="17"/>
        <v>0</v>
      </c>
      <c r="C572" s="448"/>
      <c r="D572" s="446"/>
      <c r="E572" s="446"/>
      <c r="F572" s="446"/>
      <c r="G572" s="448"/>
      <c r="H572" s="455">
        <v>0</v>
      </c>
      <c r="I572" s="452">
        <v>0</v>
      </c>
      <c r="J572" s="446"/>
      <c r="K572" s="492"/>
      <c r="M572" s="443" t="str">
        <f>_xlfn.IFNA(VLOOKUP(G572,Checks!$L$4:$L$15,1,FALSE),IF(G572="","",1))</f>
        <v/>
      </c>
    </row>
    <row r="573" spans="1:13" s="443" customFormat="1" ht="14.1" customHeight="1">
      <c r="A573" s="502">
        <f t="shared" si="16"/>
        <v>565</v>
      </c>
      <c r="B573" s="502">
        <f t="shared" si="17"/>
        <v>0</v>
      </c>
      <c r="C573" s="448"/>
      <c r="D573" s="446"/>
      <c r="E573" s="446"/>
      <c r="F573" s="446"/>
      <c r="G573" s="448"/>
      <c r="H573" s="455">
        <v>0</v>
      </c>
      <c r="I573" s="452">
        <v>0</v>
      </c>
      <c r="J573" s="446"/>
      <c r="K573" s="492"/>
      <c r="M573" s="443" t="str">
        <f>_xlfn.IFNA(VLOOKUP(G573,Checks!$L$4:$L$15,1,FALSE),IF(G573="","",1))</f>
        <v/>
      </c>
    </row>
    <row r="574" spans="1:13" s="443" customFormat="1" ht="14.1" customHeight="1">
      <c r="A574" s="502">
        <f t="shared" si="16"/>
        <v>566</v>
      </c>
      <c r="B574" s="502">
        <f t="shared" si="17"/>
        <v>0</v>
      </c>
      <c r="C574" s="448"/>
      <c r="D574" s="446"/>
      <c r="E574" s="446"/>
      <c r="F574" s="446"/>
      <c r="G574" s="448"/>
      <c r="H574" s="455">
        <v>0</v>
      </c>
      <c r="I574" s="452">
        <v>0</v>
      </c>
      <c r="J574" s="446"/>
      <c r="K574" s="492"/>
      <c r="M574" s="443" t="str">
        <f>_xlfn.IFNA(VLOOKUP(G574,Checks!$L$4:$L$15,1,FALSE),IF(G574="","",1))</f>
        <v/>
      </c>
    </row>
    <row r="575" spans="1:13" s="443" customFormat="1" ht="14.1" customHeight="1">
      <c r="A575" s="502">
        <f t="shared" si="16"/>
        <v>567</v>
      </c>
      <c r="B575" s="502">
        <f t="shared" si="17"/>
        <v>0</v>
      </c>
      <c r="C575" s="448"/>
      <c r="D575" s="446"/>
      <c r="E575" s="446"/>
      <c r="F575" s="446"/>
      <c r="G575" s="448"/>
      <c r="H575" s="455">
        <v>0</v>
      </c>
      <c r="I575" s="452">
        <v>0</v>
      </c>
      <c r="J575" s="446"/>
      <c r="K575" s="492"/>
      <c r="M575" s="443" t="str">
        <f>_xlfn.IFNA(VLOOKUP(G575,Checks!$L$4:$L$15,1,FALSE),IF(G575="","",1))</f>
        <v/>
      </c>
    </row>
    <row r="576" spans="1:13" s="443" customFormat="1" ht="14.1" customHeight="1">
      <c r="A576" s="502">
        <f t="shared" si="16"/>
        <v>568</v>
      </c>
      <c r="B576" s="502">
        <f t="shared" si="17"/>
        <v>0</v>
      </c>
      <c r="C576" s="448"/>
      <c r="D576" s="446"/>
      <c r="E576" s="446"/>
      <c r="F576" s="446"/>
      <c r="G576" s="448"/>
      <c r="H576" s="455">
        <v>0</v>
      </c>
      <c r="I576" s="452">
        <v>0</v>
      </c>
      <c r="J576" s="446"/>
      <c r="K576" s="492"/>
      <c r="M576" s="443" t="str">
        <f>_xlfn.IFNA(VLOOKUP(G576,Checks!$L$4:$L$15,1,FALSE),IF(G576="","",1))</f>
        <v/>
      </c>
    </row>
    <row r="577" spans="1:13" s="443" customFormat="1" ht="14.1" customHeight="1">
      <c r="A577" s="502">
        <f t="shared" si="16"/>
        <v>569</v>
      </c>
      <c r="B577" s="502">
        <f t="shared" si="17"/>
        <v>0</v>
      </c>
      <c r="C577" s="448"/>
      <c r="D577" s="446"/>
      <c r="E577" s="446"/>
      <c r="F577" s="446"/>
      <c r="G577" s="448"/>
      <c r="H577" s="455">
        <v>0</v>
      </c>
      <c r="I577" s="452">
        <v>0</v>
      </c>
      <c r="J577" s="446"/>
      <c r="K577" s="492"/>
      <c r="M577" s="443" t="str">
        <f>_xlfn.IFNA(VLOOKUP(G577,Checks!$L$4:$L$15,1,FALSE),IF(G577="","",1))</f>
        <v/>
      </c>
    </row>
    <row r="578" spans="1:13" s="443" customFormat="1" ht="14.1" customHeight="1">
      <c r="A578" s="502">
        <f t="shared" si="16"/>
        <v>570</v>
      </c>
      <c r="B578" s="502">
        <f t="shared" si="17"/>
        <v>0</v>
      </c>
      <c r="C578" s="448"/>
      <c r="D578" s="446"/>
      <c r="E578" s="446"/>
      <c r="F578" s="446"/>
      <c r="G578" s="448"/>
      <c r="H578" s="455">
        <v>0</v>
      </c>
      <c r="I578" s="452">
        <v>0</v>
      </c>
      <c r="J578" s="446"/>
      <c r="K578" s="492"/>
      <c r="M578" s="443" t="str">
        <f>_xlfn.IFNA(VLOOKUP(G578,Checks!$L$4:$L$15,1,FALSE),IF(G578="","",1))</f>
        <v/>
      </c>
    </row>
    <row r="579" spans="1:13" s="443" customFormat="1" ht="14.1" customHeight="1">
      <c r="A579" s="502">
        <f t="shared" si="16"/>
        <v>571</v>
      </c>
      <c r="B579" s="502">
        <f t="shared" si="17"/>
        <v>0</v>
      </c>
      <c r="C579" s="448"/>
      <c r="D579" s="446"/>
      <c r="E579" s="446"/>
      <c r="F579" s="446"/>
      <c r="G579" s="448"/>
      <c r="H579" s="455">
        <v>0</v>
      </c>
      <c r="I579" s="452">
        <v>0</v>
      </c>
      <c r="J579" s="446"/>
      <c r="K579" s="492"/>
      <c r="M579" s="443" t="str">
        <f>_xlfn.IFNA(VLOOKUP(G579,Checks!$L$4:$L$15,1,FALSE),IF(G579="","",1))</f>
        <v/>
      </c>
    </row>
    <row r="580" spans="1:13" s="443" customFormat="1" ht="14.1" customHeight="1">
      <c r="A580" s="502">
        <f t="shared" si="16"/>
        <v>572</v>
      </c>
      <c r="B580" s="502">
        <f t="shared" si="17"/>
        <v>0</v>
      </c>
      <c r="C580" s="448"/>
      <c r="D580" s="446"/>
      <c r="E580" s="446"/>
      <c r="F580" s="446"/>
      <c r="G580" s="448"/>
      <c r="H580" s="455">
        <v>0</v>
      </c>
      <c r="I580" s="452">
        <v>0</v>
      </c>
      <c r="J580" s="446"/>
      <c r="K580" s="492"/>
      <c r="M580" s="443" t="str">
        <f>_xlfn.IFNA(VLOOKUP(G580,Checks!$L$4:$L$15,1,FALSE),IF(G580="","",1))</f>
        <v/>
      </c>
    </row>
    <row r="581" spans="1:13" s="443" customFormat="1" ht="14.1" customHeight="1">
      <c r="A581" s="502">
        <f t="shared" si="16"/>
        <v>573</v>
      </c>
      <c r="B581" s="502">
        <f t="shared" si="17"/>
        <v>0</v>
      </c>
      <c r="C581" s="448"/>
      <c r="D581" s="446"/>
      <c r="E581" s="446"/>
      <c r="F581" s="446"/>
      <c r="G581" s="448"/>
      <c r="H581" s="455">
        <v>0</v>
      </c>
      <c r="I581" s="452">
        <v>0</v>
      </c>
      <c r="J581" s="446"/>
      <c r="K581" s="492"/>
      <c r="M581" s="443" t="str">
        <f>_xlfn.IFNA(VLOOKUP(G581,Checks!$L$4:$L$15,1,FALSE),IF(G581="","",1))</f>
        <v/>
      </c>
    </row>
    <row r="582" spans="1:13" s="443" customFormat="1" ht="14.1" customHeight="1">
      <c r="A582" s="502">
        <f t="shared" si="16"/>
        <v>574</v>
      </c>
      <c r="B582" s="502">
        <f t="shared" si="17"/>
        <v>0</v>
      </c>
      <c r="C582" s="448"/>
      <c r="D582" s="446"/>
      <c r="E582" s="446"/>
      <c r="F582" s="446"/>
      <c r="G582" s="448"/>
      <c r="H582" s="455">
        <v>0</v>
      </c>
      <c r="I582" s="452">
        <v>0</v>
      </c>
      <c r="J582" s="446"/>
      <c r="K582" s="492"/>
      <c r="M582" s="443" t="str">
        <f>_xlfn.IFNA(VLOOKUP(G582,Checks!$L$4:$L$15,1,FALSE),IF(G582="","",1))</f>
        <v/>
      </c>
    </row>
    <row r="583" spans="1:13" s="443" customFormat="1" ht="14.1" customHeight="1">
      <c r="A583" s="502">
        <f t="shared" si="16"/>
        <v>575</v>
      </c>
      <c r="B583" s="502">
        <f t="shared" si="17"/>
        <v>0</v>
      </c>
      <c r="C583" s="448"/>
      <c r="D583" s="446"/>
      <c r="E583" s="446"/>
      <c r="F583" s="446"/>
      <c r="G583" s="448"/>
      <c r="H583" s="455">
        <v>0</v>
      </c>
      <c r="I583" s="452">
        <v>0</v>
      </c>
      <c r="J583" s="446"/>
      <c r="K583" s="492"/>
      <c r="M583" s="443" t="str">
        <f>_xlfn.IFNA(VLOOKUP(G583,Checks!$L$4:$L$15,1,FALSE),IF(G583="","",1))</f>
        <v/>
      </c>
    </row>
    <row r="584" spans="1:13" s="443" customFormat="1" ht="14.1" customHeight="1">
      <c r="A584" s="502">
        <f t="shared" si="16"/>
        <v>576</v>
      </c>
      <c r="B584" s="502">
        <f t="shared" si="17"/>
        <v>0</v>
      </c>
      <c r="C584" s="448"/>
      <c r="D584" s="446"/>
      <c r="E584" s="446"/>
      <c r="F584" s="446"/>
      <c r="G584" s="448"/>
      <c r="H584" s="455">
        <v>0</v>
      </c>
      <c r="I584" s="452">
        <v>0</v>
      </c>
      <c r="J584" s="446"/>
      <c r="K584" s="492"/>
      <c r="M584" s="443" t="str">
        <f>_xlfn.IFNA(VLOOKUP(G584,Checks!$L$4:$L$15,1,FALSE),IF(G584="","",1))</f>
        <v/>
      </c>
    </row>
    <row r="585" spans="1:13" s="443" customFormat="1" ht="14.1" customHeight="1">
      <c r="A585" s="502">
        <f t="shared" si="16"/>
        <v>577</v>
      </c>
      <c r="B585" s="502">
        <f t="shared" si="17"/>
        <v>0</v>
      </c>
      <c r="C585" s="448"/>
      <c r="D585" s="446"/>
      <c r="E585" s="446"/>
      <c r="F585" s="446"/>
      <c r="G585" s="448"/>
      <c r="H585" s="455">
        <v>0</v>
      </c>
      <c r="I585" s="452">
        <v>0</v>
      </c>
      <c r="J585" s="446"/>
      <c r="K585" s="492"/>
      <c r="M585" s="443" t="str">
        <f>_xlfn.IFNA(VLOOKUP(G585,Checks!$L$4:$L$15,1,FALSE),IF(G585="","",1))</f>
        <v/>
      </c>
    </row>
    <row r="586" spans="1:13" s="443" customFormat="1" ht="14.1" customHeight="1">
      <c r="A586" s="502">
        <f t="shared" si="16"/>
        <v>578</v>
      </c>
      <c r="B586" s="502">
        <f t="shared" si="17"/>
        <v>0</v>
      </c>
      <c r="C586" s="448"/>
      <c r="D586" s="446"/>
      <c r="E586" s="446"/>
      <c r="F586" s="446"/>
      <c r="G586" s="448"/>
      <c r="H586" s="455">
        <v>0</v>
      </c>
      <c r="I586" s="452">
        <v>0</v>
      </c>
      <c r="J586" s="446"/>
      <c r="K586" s="492"/>
      <c r="M586" s="443" t="str">
        <f>_xlfn.IFNA(VLOOKUP(G586,Checks!$L$4:$L$15,1,FALSE),IF(G586="","",1))</f>
        <v/>
      </c>
    </row>
    <row r="587" spans="1:13" s="443" customFormat="1" ht="14.1" customHeight="1">
      <c r="A587" s="502">
        <f t="shared" ref="A587:A650" si="18">A586+1</f>
        <v>579</v>
      </c>
      <c r="B587" s="502">
        <f t="shared" ref="B587:B650" si="19">$B$9</f>
        <v>0</v>
      </c>
      <c r="C587" s="448"/>
      <c r="D587" s="446"/>
      <c r="E587" s="446"/>
      <c r="F587" s="446"/>
      <c r="G587" s="448"/>
      <c r="H587" s="455">
        <v>0</v>
      </c>
      <c r="I587" s="452">
        <v>0</v>
      </c>
      <c r="J587" s="446"/>
      <c r="K587" s="492"/>
      <c r="M587" s="443" t="str">
        <f>_xlfn.IFNA(VLOOKUP(G587,Checks!$L$4:$L$15,1,FALSE),IF(G587="","",1))</f>
        <v/>
      </c>
    </row>
    <row r="588" spans="1:13" s="443" customFormat="1" ht="14.1" customHeight="1">
      <c r="A588" s="502">
        <f t="shared" si="18"/>
        <v>580</v>
      </c>
      <c r="B588" s="502">
        <f t="shared" si="19"/>
        <v>0</v>
      </c>
      <c r="C588" s="448"/>
      <c r="D588" s="446"/>
      <c r="E588" s="446"/>
      <c r="F588" s="446"/>
      <c r="G588" s="448"/>
      <c r="H588" s="455">
        <v>0</v>
      </c>
      <c r="I588" s="452">
        <v>0</v>
      </c>
      <c r="J588" s="446"/>
      <c r="K588" s="492"/>
      <c r="M588" s="443" t="str">
        <f>_xlfn.IFNA(VLOOKUP(G588,Checks!$L$4:$L$15,1,FALSE),IF(G588="","",1))</f>
        <v/>
      </c>
    </row>
    <row r="589" spans="1:13" s="443" customFormat="1" ht="14.1" customHeight="1">
      <c r="A589" s="502">
        <f t="shared" si="18"/>
        <v>581</v>
      </c>
      <c r="B589" s="502">
        <f t="shared" si="19"/>
        <v>0</v>
      </c>
      <c r="C589" s="448"/>
      <c r="D589" s="446"/>
      <c r="E589" s="446"/>
      <c r="F589" s="446"/>
      <c r="G589" s="448"/>
      <c r="H589" s="455">
        <v>0</v>
      </c>
      <c r="I589" s="452">
        <v>0</v>
      </c>
      <c r="J589" s="446"/>
      <c r="K589" s="492"/>
      <c r="M589" s="443" t="str">
        <f>_xlfn.IFNA(VLOOKUP(G589,Checks!$L$4:$L$15,1,FALSE),IF(G589="","",1))</f>
        <v/>
      </c>
    </row>
    <row r="590" spans="1:13" s="443" customFormat="1" ht="14.1" customHeight="1">
      <c r="A590" s="502">
        <f t="shared" si="18"/>
        <v>582</v>
      </c>
      <c r="B590" s="502">
        <f t="shared" si="19"/>
        <v>0</v>
      </c>
      <c r="C590" s="448"/>
      <c r="D590" s="446"/>
      <c r="E590" s="446"/>
      <c r="F590" s="446"/>
      <c r="G590" s="448"/>
      <c r="H590" s="455">
        <v>0</v>
      </c>
      <c r="I590" s="452">
        <v>0</v>
      </c>
      <c r="J590" s="446"/>
      <c r="K590" s="492"/>
      <c r="M590" s="443" t="str">
        <f>_xlfn.IFNA(VLOOKUP(G590,Checks!$L$4:$L$15,1,FALSE),IF(G590="","",1))</f>
        <v/>
      </c>
    </row>
    <row r="591" spans="1:13" s="443" customFormat="1" ht="14.1" customHeight="1">
      <c r="A591" s="502">
        <f t="shared" si="18"/>
        <v>583</v>
      </c>
      <c r="B591" s="502">
        <f t="shared" si="19"/>
        <v>0</v>
      </c>
      <c r="C591" s="448"/>
      <c r="D591" s="446"/>
      <c r="E591" s="446"/>
      <c r="F591" s="446"/>
      <c r="G591" s="448"/>
      <c r="H591" s="455">
        <v>0</v>
      </c>
      <c r="I591" s="452">
        <v>0</v>
      </c>
      <c r="J591" s="446"/>
      <c r="K591" s="492"/>
      <c r="M591" s="443" t="str">
        <f>_xlfn.IFNA(VLOOKUP(G591,Checks!$L$4:$L$15,1,FALSE),IF(G591="","",1))</f>
        <v/>
      </c>
    </row>
    <row r="592" spans="1:13" s="443" customFormat="1" ht="14.1" customHeight="1">
      <c r="A592" s="502">
        <f t="shared" si="18"/>
        <v>584</v>
      </c>
      <c r="B592" s="502">
        <f t="shared" si="19"/>
        <v>0</v>
      </c>
      <c r="C592" s="448"/>
      <c r="D592" s="446"/>
      <c r="E592" s="446"/>
      <c r="F592" s="446"/>
      <c r="G592" s="448"/>
      <c r="H592" s="455">
        <v>0</v>
      </c>
      <c r="I592" s="452">
        <v>0</v>
      </c>
      <c r="J592" s="446"/>
      <c r="K592" s="492"/>
      <c r="M592" s="443" t="str">
        <f>_xlfn.IFNA(VLOOKUP(G592,Checks!$L$4:$L$15,1,FALSE),IF(G592="","",1))</f>
        <v/>
      </c>
    </row>
    <row r="593" spans="1:13" s="443" customFormat="1" ht="14.1" customHeight="1">
      <c r="A593" s="502">
        <f t="shared" si="18"/>
        <v>585</v>
      </c>
      <c r="B593" s="502">
        <f t="shared" si="19"/>
        <v>0</v>
      </c>
      <c r="C593" s="448"/>
      <c r="D593" s="446"/>
      <c r="E593" s="446"/>
      <c r="F593" s="446"/>
      <c r="G593" s="448"/>
      <c r="H593" s="455">
        <v>0</v>
      </c>
      <c r="I593" s="452">
        <v>0</v>
      </c>
      <c r="J593" s="446"/>
      <c r="K593" s="492"/>
      <c r="M593" s="443" t="str">
        <f>_xlfn.IFNA(VLOOKUP(G593,Checks!$L$4:$L$15,1,FALSE),IF(G593="","",1))</f>
        <v/>
      </c>
    </row>
    <row r="594" spans="1:13" s="443" customFormat="1" ht="14.1" customHeight="1">
      <c r="A594" s="502">
        <f t="shared" si="18"/>
        <v>586</v>
      </c>
      <c r="B594" s="502">
        <f t="shared" si="19"/>
        <v>0</v>
      </c>
      <c r="C594" s="448"/>
      <c r="D594" s="446"/>
      <c r="E594" s="446"/>
      <c r="F594" s="446"/>
      <c r="G594" s="448"/>
      <c r="H594" s="455">
        <v>0</v>
      </c>
      <c r="I594" s="452">
        <v>0</v>
      </c>
      <c r="J594" s="446"/>
      <c r="K594" s="492"/>
      <c r="M594" s="443" t="str">
        <f>_xlfn.IFNA(VLOOKUP(G594,Checks!$L$4:$L$15,1,FALSE),IF(G594="","",1))</f>
        <v/>
      </c>
    </row>
    <row r="595" spans="1:13" s="443" customFormat="1" ht="14.1" customHeight="1">
      <c r="A595" s="502">
        <f t="shared" si="18"/>
        <v>587</v>
      </c>
      <c r="B595" s="502">
        <f t="shared" si="19"/>
        <v>0</v>
      </c>
      <c r="C595" s="448"/>
      <c r="D595" s="446"/>
      <c r="E595" s="446"/>
      <c r="F595" s="446"/>
      <c r="G595" s="448"/>
      <c r="H595" s="455">
        <v>0</v>
      </c>
      <c r="I595" s="452">
        <v>0</v>
      </c>
      <c r="J595" s="446"/>
      <c r="K595" s="492"/>
      <c r="M595" s="443" t="str">
        <f>_xlfn.IFNA(VLOOKUP(G595,Checks!$L$4:$L$15,1,FALSE),IF(G595="","",1))</f>
        <v/>
      </c>
    </row>
    <row r="596" spans="1:13" s="443" customFormat="1" ht="14.1" customHeight="1">
      <c r="A596" s="502">
        <f t="shared" si="18"/>
        <v>588</v>
      </c>
      <c r="B596" s="502">
        <f t="shared" si="19"/>
        <v>0</v>
      </c>
      <c r="C596" s="448"/>
      <c r="D596" s="446"/>
      <c r="E596" s="446"/>
      <c r="F596" s="446"/>
      <c r="G596" s="448"/>
      <c r="H596" s="455">
        <v>0</v>
      </c>
      <c r="I596" s="452">
        <v>0</v>
      </c>
      <c r="J596" s="446"/>
      <c r="K596" s="492"/>
      <c r="M596" s="443" t="str">
        <f>_xlfn.IFNA(VLOOKUP(G596,Checks!$L$4:$L$15,1,FALSE),IF(G596="","",1))</f>
        <v/>
      </c>
    </row>
    <row r="597" spans="1:13" s="443" customFormat="1" ht="14.1" customHeight="1">
      <c r="A597" s="502">
        <f t="shared" si="18"/>
        <v>589</v>
      </c>
      <c r="B597" s="502">
        <f t="shared" si="19"/>
        <v>0</v>
      </c>
      <c r="C597" s="448"/>
      <c r="D597" s="446"/>
      <c r="E597" s="446"/>
      <c r="F597" s="446"/>
      <c r="G597" s="448"/>
      <c r="H597" s="455">
        <v>0</v>
      </c>
      <c r="I597" s="452">
        <v>0</v>
      </c>
      <c r="J597" s="446"/>
      <c r="K597" s="492"/>
      <c r="M597" s="443" t="str">
        <f>_xlfn.IFNA(VLOOKUP(G597,Checks!$L$4:$L$15,1,FALSE),IF(G597="","",1))</f>
        <v/>
      </c>
    </row>
    <row r="598" spans="1:13" s="443" customFormat="1" ht="14.1" customHeight="1">
      <c r="A598" s="502">
        <f t="shared" si="18"/>
        <v>590</v>
      </c>
      <c r="B598" s="502">
        <f t="shared" si="19"/>
        <v>0</v>
      </c>
      <c r="C598" s="448"/>
      <c r="D598" s="446"/>
      <c r="E598" s="446"/>
      <c r="F598" s="446"/>
      <c r="G598" s="448"/>
      <c r="H598" s="455">
        <v>0</v>
      </c>
      <c r="I598" s="452">
        <v>0</v>
      </c>
      <c r="J598" s="446"/>
      <c r="K598" s="492"/>
      <c r="M598" s="443" t="str">
        <f>_xlfn.IFNA(VLOOKUP(G598,Checks!$L$4:$L$15,1,FALSE),IF(G598="","",1))</f>
        <v/>
      </c>
    </row>
    <row r="599" spans="1:13" s="443" customFormat="1" ht="14.1" customHeight="1">
      <c r="A599" s="502">
        <f t="shared" si="18"/>
        <v>591</v>
      </c>
      <c r="B599" s="502">
        <f t="shared" si="19"/>
        <v>0</v>
      </c>
      <c r="C599" s="448"/>
      <c r="D599" s="446"/>
      <c r="E599" s="446"/>
      <c r="F599" s="446"/>
      <c r="G599" s="448"/>
      <c r="H599" s="455">
        <v>0</v>
      </c>
      <c r="I599" s="452">
        <v>0</v>
      </c>
      <c r="J599" s="446"/>
      <c r="K599" s="492"/>
      <c r="M599" s="443" t="str">
        <f>_xlfn.IFNA(VLOOKUP(G599,Checks!$L$4:$L$15,1,FALSE),IF(G599="","",1))</f>
        <v/>
      </c>
    </row>
    <row r="600" spans="1:13" s="443" customFormat="1" ht="14.1" customHeight="1">
      <c r="A600" s="502">
        <f t="shared" si="18"/>
        <v>592</v>
      </c>
      <c r="B600" s="502">
        <f t="shared" si="19"/>
        <v>0</v>
      </c>
      <c r="C600" s="448"/>
      <c r="D600" s="446"/>
      <c r="E600" s="446"/>
      <c r="F600" s="446"/>
      <c r="G600" s="448"/>
      <c r="H600" s="455">
        <v>0</v>
      </c>
      <c r="I600" s="452">
        <v>0</v>
      </c>
      <c r="J600" s="446"/>
      <c r="K600" s="492"/>
      <c r="M600" s="443" t="str">
        <f>_xlfn.IFNA(VLOOKUP(G600,Checks!$L$4:$L$15,1,FALSE),IF(G600="","",1))</f>
        <v/>
      </c>
    </row>
    <row r="601" spans="1:13" s="443" customFormat="1" ht="14.1" customHeight="1">
      <c r="A601" s="502">
        <f t="shared" si="18"/>
        <v>593</v>
      </c>
      <c r="B601" s="502">
        <f t="shared" si="19"/>
        <v>0</v>
      </c>
      <c r="C601" s="448"/>
      <c r="D601" s="446"/>
      <c r="E601" s="446"/>
      <c r="F601" s="446"/>
      <c r="G601" s="448"/>
      <c r="H601" s="455">
        <v>0</v>
      </c>
      <c r="I601" s="452">
        <v>0</v>
      </c>
      <c r="J601" s="446"/>
      <c r="K601" s="492"/>
      <c r="M601" s="443" t="str">
        <f>_xlfn.IFNA(VLOOKUP(G601,Checks!$L$4:$L$15,1,FALSE),IF(G601="","",1))</f>
        <v/>
      </c>
    </row>
    <row r="602" spans="1:13" s="443" customFormat="1" ht="14.1" customHeight="1">
      <c r="A602" s="502">
        <f t="shared" si="18"/>
        <v>594</v>
      </c>
      <c r="B602" s="502">
        <f t="shared" si="19"/>
        <v>0</v>
      </c>
      <c r="C602" s="448"/>
      <c r="D602" s="446"/>
      <c r="E602" s="446"/>
      <c r="F602" s="446"/>
      <c r="G602" s="448"/>
      <c r="H602" s="455">
        <v>0</v>
      </c>
      <c r="I602" s="452">
        <v>0</v>
      </c>
      <c r="J602" s="446"/>
      <c r="K602" s="492"/>
      <c r="M602" s="443" t="str">
        <f>_xlfn.IFNA(VLOOKUP(G602,Checks!$L$4:$L$15,1,FALSE),IF(G602="","",1))</f>
        <v/>
      </c>
    </row>
    <row r="603" spans="1:13" s="443" customFormat="1" ht="14.1" customHeight="1">
      <c r="A603" s="502">
        <f t="shared" si="18"/>
        <v>595</v>
      </c>
      <c r="B603" s="502">
        <f t="shared" si="19"/>
        <v>0</v>
      </c>
      <c r="C603" s="448"/>
      <c r="D603" s="446"/>
      <c r="E603" s="446"/>
      <c r="F603" s="446"/>
      <c r="G603" s="448"/>
      <c r="H603" s="455">
        <v>0</v>
      </c>
      <c r="I603" s="452">
        <v>0</v>
      </c>
      <c r="J603" s="446"/>
      <c r="K603" s="492"/>
      <c r="M603" s="443" t="str">
        <f>_xlfn.IFNA(VLOOKUP(G603,Checks!$L$4:$L$15,1,FALSE),IF(G603="","",1))</f>
        <v/>
      </c>
    </row>
    <row r="604" spans="1:13" s="443" customFormat="1" ht="14.1" customHeight="1">
      <c r="A604" s="502">
        <f t="shared" si="18"/>
        <v>596</v>
      </c>
      <c r="B604" s="502">
        <f t="shared" si="19"/>
        <v>0</v>
      </c>
      <c r="C604" s="448"/>
      <c r="D604" s="446"/>
      <c r="E604" s="446"/>
      <c r="F604" s="446"/>
      <c r="G604" s="448"/>
      <c r="H604" s="455">
        <v>0</v>
      </c>
      <c r="I604" s="452">
        <v>0</v>
      </c>
      <c r="J604" s="446"/>
      <c r="K604" s="492"/>
      <c r="M604" s="443" t="str">
        <f>_xlfn.IFNA(VLOOKUP(G604,Checks!$L$4:$L$15,1,FALSE),IF(G604="","",1))</f>
        <v/>
      </c>
    </row>
    <row r="605" spans="1:13" s="443" customFormat="1" ht="14.1" customHeight="1">
      <c r="A605" s="502">
        <f t="shared" si="18"/>
        <v>597</v>
      </c>
      <c r="B605" s="502">
        <f t="shared" si="19"/>
        <v>0</v>
      </c>
      <c r="C605" s="448"/>
      <c r="D605" s="446"/>
      <c r="E605" s="446"/>
      <c r="F605" s="446"/>
      <c r="G605" s="448"/>
      <c r="H605" s="455">
        <v>0</v>
      </c>
      <c r="I605" s="452">
        <v>0</v>
      </c>
      <c r="J605" s="446"/>
      <c r="K605" s="492"/>
      <c r="M605" s="443" t="str">
        <f>_xlfn.IFNA(VLOOKUP(G605,Checks!$L$4:$L$15,1,FALSE),IF(G605="","",1))</f>
        <v/>
      </c>
    </row>
    <row r="606" spans="1:13" s="443" customFormat="1" ht="14.1" customHeight="1">
      <c r="A606" s="502">
        <f t="shared" si="18"/>
        <v>598</v>
      </c>
      <c r="B606" s="502">
        <f t="shared" si="19"/>
        <v>0</v>
      </c>
      <c r="C606" s="448"/>
      <c r="D606" s="446"/>
      <c r="E606" s="446"/>
      <c r="F606" s="446"/>
      <c r="G606" s="448"/>
      <c r="H606" s="455">
        <v>0</v>
      </c>
      <c r="I606" s="452">
        <v>0</v>
      </c>
      <c r="J606" s="446"/>
      <c r="K606" s="492"/>
      <c r="M606" s="443" t="str">
        <f>_xlfn.IFNA(VLOOKUP(G606,Checks!$L$4:$L$15,1,FALSE),IF(G606="","",1))</f>
        <v/>
      </c>
    </row>
    <row r="607" spans="1:13" s="443" customFormat="1" ht="14.1" customHeight="1">
      <c r="A607" s="502">
        <f t="shared" si="18"/>
        <v>599</v>
      </c>
      <c r="B607" s="502">
        <f t="shared" si="19"/>
        <v>0</v>
      </c>
      <c r="C607" s="448"/>
      <c r="D607" s="446"/>
      <c r="E607" s="446"/>
      <c r="F607" s="446"/>
      <c r="G607" s="448"/>
      <c r="H607" s="455">
        <v>0</v>
      </c>
      <c r="I607" s="452">
        <v>0</v>
      </c>
      <c r="J607" s="446"/>
      <c r="K607" s="492"/>
      <c r="M607" s="443" t="str">
        <f>_xlfn.IFNA(VLOOKUP(G607,Checks!$L$4:$L$15,1,FALSE),IF(G607="","",1))</f>
        <v/>
      </c>
    </row>
    <row r="608" spans="1:13" s="443" customFormat="1" ht="14.1" customHeight="1">
      <c r="A608" s="502">
        <f t="shared" si="18"/>
        <v>600</v>
      </c>
      <c r="B608" s="502">
        <f t="shared" si="19"/>
        <v>0</v>
      </c>
      <c r="C608" s="448"/>
      <c r="D608" s="446"/>
      <c r="E608" s="446"/>
      <c r="F608" s="446"/>
      <c r="G608" s="448"/>
      <c r="H608" s="455">
        <v>0</v>
      </c>
      <c r="I608" s="452">
        <v>0</v>
      </c>
      <c r="J608" s="446"/>
      <c r="K608" s="492"/>
      <c r="M608" s="443" t="str">
        <f>_xlfn.IFNA(VLOOKUP(G608,Checks!$L$4:$L$15,1,FALSE),IF(G608="","",1))</f>
        <v/>
      </c>
    </row>
    <row r="609" spans="1:13" s="443" customFormat="1" ht="14.1" customHeight="1">
      <c r="A609" s="502">
        <f t="shared" si="18"/>
        <v>601</v>
      </c>
      <c r="B609" s="502">
        <f t="shared" si="19"/>
        <v>0</v>
      </c>
      <c r="C609" s="448"/>
      <c r="D609" s="446"/>
      <c r="E609" s="446"/>
      <c r="F609" s="446"/>
      <c r="G609" s="448"/>
      <c r="H609" s="455">
        <v>0</v>
      </c>
      <c r="I609" s="452">
        <v>0</v>
      </c>
      <c r="J609" s="446"/>
      <c r="K609" s="492"/>
      <c r="M609" s="443" t="str">
        <f>_xlfn.IFNA(VLOOKUP(G609,Checks!$L$4:$L$15,1,FALSE),IF(G609="","",1))</f>
        <v/>
      </c>
    </row>
    <row r="610" spans="1:13" s="443" customFormat="1" ht="14.1" customHeight="1">
      <c r="A610" s="502">
        <f t="shared" si="18"/>
        <v>602</v>
      </c>
      <c r="B610" s="502">
        <f t="shared" si="19"/>
        <v>0</v>
      </c>
      <c r="C610" s="448"/>
      <c r="D610" s="446"/>
      <c r="E610" s="446"/>
      <c r="F610" s="446"/>
      <c r="G610" s="448"/>
      <c r="H610" s="455">
        <v>0</v>
      </c>
      <c r="I610" s="452">
        <v>0</v>
      </c>
      <c r="J610" s="446"/>
      <c r="K610" s="492"/>
      <c r="M610" s="443" t="str">
        <f>_xlfn.IFNA(VLOOKUP(G610,Checks!$L$4:$L$15,1,FALSE),IF(G610="","",1))</f>
        <v/>
      </c>
    </row>
    <row r="611" spans="1:13" s="443" customFormat="1" ht="14.1" customHeight="1">
      <c r="A611" s="502">
        <f t="shared" si="18"/>
        <v>603</v>
      </c>
      <c r="B611" s="502">
        <f t="shared" si="19"/>
        <v>0</v>
      </c>
      <c r="C611" s="448"/>
      <c r="D611" s="446"/>
      <c r="E611" s="446"/>
      <c r="F611" s="446"/>
      <c r="G611" s="448"/>
      <c r="H611" s="455">
        <v>0</v>
      </c>
      <c r="I611" s="452">
        <v>0</v>
      </c>
      <c r="J611" s="446"/>
      <c r="K611" s="492"/>
      <c r="M611" s="443" t="str">
        <f>_xlfn.IFNA(VLOOKUP(G611,Checks!$L$4:$L$15,1,FALSE),IF(G611="","",1))</f>
        <v/>
      </c>
    </row>
    <row r="612" spans="1:13" s="443" customFormat="1" ht="14.1" customHeight="1">
      <c r="A612" s="502">
        <f t="shared" si="18"/>
        <v>604</v>
      </c>
      <c r="B612" s="502">
        <f t="shared" si="19"/>
        <v>0</v>
      </c>
      <c r="C612" s="448"/>
      <c r="D612" s="446"/>
      <c r="E612" s="446"/>
      <c r="F612" s="446"/>
      <c r="G612" s="448"/>
      <c r="H612" s="455">
        <v>0</v>
      </c>
      <c r="I612" s="452">
        <v>0</v>
      </c>
      <c r="J612" s="446"/>
      <c r="K612" s="492"/>
      <c r="M612" s="443" t="str">
        <f>_xlfn.IFNA(VLOOKUP(G612,Checks!$L$4:$L$15,1,FALSE),IF(G612="","",1))</f>
        <v/>
      </c>
    </row>
    <row r="613" spans="1:13" s="443" customFormat="1" ht="14.1" customHeight="1">
      <c r="A613" s="502">
        <f t="shared" si="18"/>
        <v>605</v>
      </c>
      <c r="B613" s="502">
        <f t="shared" si="19"/>
        <v>0</v>
      </c>
      <c r="C613" s="448"/>
      <c r="D613" s="446"/>
      <c r="E613" s="446"/>
      <c r="F613" s="446"/>
      <c r="G613" s="448"/>
      <c r="H613" s="455">
        <v>0</v>
      </c>
      <c r="I613" s="452">
        <v>0</v>
      </c>
      <c r="J613" s="446"/>
      <c r="K613" s="492"/>
      <c r="M613" s="443" t="str">
        <f>_xlfn.IFNA(VLOOKUP(G613,Checks!$L$4:$L$15,1,FALSE),IF(G613="","",1))</f>
        <v/>
      </c>
    </row>
    <row r="614" spans="1:13" s="443" customFormat="1" ht="14.1" customHeight="1">
      <c r="A614" s="502">
        <f t="shared" si="18"/>
        <v>606</v>
      </c>
      <c r="B614" s="502">
        <f t="shared" si="19"/>
        <v>0</v>
      </c>
      <c r="C614" s="448"/>
      <c r="D614" s="446"/>
      <c r="E614" s="446"/>
      <c r="F614" s="446"/>
      <c r="G614" s="448"/>
      <c r="H614" s="455">
        <v>0</v>
      </c>
      <c r="I614" s="452">
        <v>0</v>
      </c>
      <c r="J614" s="446"/>
      <c r="K614" s="492"/>
      <c r="M614" s="443" t="str">
        <f>_xlfn.IFNA(VLOOKUP(G614,Checks!$L$4:$L$15,1,FALSE),IF(G614="","",1))</f>
        <v/>
      </c>
    </row>
    <row r="615" spans="1:13" s="443" customFormat="1" ht="14.1" customHeight="1">
      <c r="A615" s="502">
        <f t="shared" si="18"/>
        <v>607</v>
      </c>
      <c r="B615" s="502">
        <f t="shared" si="19"/>
        <v>0</v>
      </c>
      <c r="C615" s="448"/>
      <c r="D615" s="446"/>
      <c r="E615" s="446"/>
      <c r="F615" s="446"/>
      <c r="G615" s="448"/>
      <c r="H615" s="455">
        <v>0</v>
      </c>
      <c r="I615" s="452">
        <v>0</v>
      </c>
      <c r="J615" s="446"/>
      <c r="K615" s="492"/>
      <c r="M615" s="443" t="str">
        <f>_xlfn.IFNA(VLOOKUP(G615,Checks!$L$4:$L$15,1,FALSE),IF(G615="","",1))</f>
        <v/>
      </c>
    </row>
    <row r="616" spans="1:13" s="443" customFormat="1" ht="14.1" customHeight="1">
      <c r="A616" s="502">
        <f t="shared" si="18"/>
        <v>608</v>
      </c>
      <c r="B616" s="502">
        <f t="shared" si="19"/>
        <v>0</v>
      </c>
      <c r="C616" s="448"/>
      <c r="D616" s="446"/>
      <c r="E616" s="446"/>
      <c r="F616" s="446"/>
      <c r="G616" s="448"/>
      <c r="H616" s="455">
        <v>0</v>
      </c>
      <c r="I616" s="452">
        <v>0</v>
      </c>
      <c r="J616" s="446"/>
      <c r="K616" s="492"/>
      <c r="M616" s="443" t="str">
        <f>_xlfn.IFNA(VLOOKUP(G616,Checks!$L$4:$L$15,1,FALSE),IF(G616="","",1))</f>
        <v/>
      </c>
    </row>
    <row r="617" spans="1:13" s="443" customFormat="1" ht="14.1" customHeight="1">
      <c r="A617" s="502">
        <f t="shared" si="18"/>
        <v>609</v>
      </c>
      <c r="B617" s="502">
        <f t="shared" si="19"/>
        <v>0</v>
      </c>
      <c r="C617" s="448"/>
      <c r="D617" s="446"/>
      <c r="E617" s="446"/>
      <c r="F617" s="446"/>
      <c r="G617" s="448"/>
      <c r="H617" s="455">
        <v>0</v>
      </c>
      <c r="I617" s="452">
        <v>0</v>
      </c>
      <c r="J617" s="446"/>
      <c r="K617" s="492"/>
      <c r="M617" s="443" t="str">
        <f>_xlfn.IFNA(VLOOKUP(G617,Checks!$L$4:$L$15,1,FALSE),IF(G617="","",1))</f>
        <v/>
      </c>
    </row>
    <row r="618" spans="1:13" s="443" customFormat="1" ht="14.1" customHeight="1">
      <c r="A618" s="502">
        <f t="shared" si="18"/>
        <v>610</v>
      </c>
      <c r="B618" s="502">
        <f t="shared" si="19"/>
        <v>0</v>
      </c>
      <c r="C618" s="448"/>
      <c r="D618" s="446"/>
      <c r="E618" s="446"/>
      <c r="F618" s="446"/>
      <c r="G618" s="448"/>
      <c r="H618" s="455">
        <v>0</v>
      </c>
      <c r="I618" s="452">
        <v>0</v>
      </c>
      <c r="J618" s="446"/>
      <c r="K618" s="492"/>
      <c r="M618" s="443" t="str">
        <f>_xlfn.IFNA(VLOOKUP(G618,Checks!$L$4:$L$15,1,FALSE),IF(G618="","",1))</f>
        <v/>
      </c>
    </row>
    <row r="619" spans="1:13" s="443" customFormat="1" ht="14.1" customHeight="1">
      <c r="A619" s="502">
        <f t="shared" si="18"/>
        <v>611</v>
      </c>
      <c r="B619" s="502">
        <f t="shared" si="19"/>
        <v>0</v>
      </c>
      <c r="C619" s="448"/>
      <c r="D619" s="446"/>
      <c r="E619" s="446"/>
      <c r="F619" s="446"/>
      <c r="G619" s="448"/>
      <c r="H619" s="455">
        <v>0</v>
      </c>
      <c r="I619" s="452">
        <v>0</v>
      </c>
      <c r="J619" s="446"/>
      <c r="K619" s="492"/>
      <c r="M619" s="443" t="str">
        <f>_xlfn.IFNA(VLOOKUP(G619,Checks!$L$4:$L$15,1,FALSE),IF(G619="","",1))</f>
        <v/>
      </c>
    </row>
    <row r="620" spans="1:13" s="443" customFormat="1" ht="14.1" customHeight="1">
      <c r="A620" s="502">
        <f t="shared" si="18"/>
        <v>612</v>
      </c>
      <c r="B620" s="502">
        <f t="shared" si="19"/>
        <v>0</v>
      </c>
      <c r="C620" s="448"/>
      <c r="D620" s="446"/>
      <c r="E620" s="446"/>
      <c r="F620" s="446"/>
      <c r="G620" s="448"/>
      <c r="H620" s="455">
        <v>0</v>
      </c>
      <c r="I620" s="452">
        <v>0</v>
      </c>
      <c r="J620" s="446"/>
      <c r="K620" s="492"/>
      <c r="M620" s="443" t="str">
        <f>_xlfn.IFNA(VLOOKUP(G620,Checks!$L$4:$L$15,1,FALSE),IF(G620="","",1))</f>
        <v/>
      </c>
    </row>
    <row r="621" spans="1:13" s="443" customFormat="1" ht="14.1" customHeight="1">
      <c r="A621" s="502">
        <f t="shared" si="18"/>
        <v>613</v>
      </c>
      <c r="B621" s="502">
        <f t="shared" si="19"/>
        <v>0</v>
      </c>
      <c r="C621" s="448"/>
      <c r="D621" s="446"/>
      <c r="E621" s="446"/>
      <c r="F621" s="446"/>
      <c r="G621" s="448"/>
      <c r="H621" s="455">
        <v>0</v>
      </c>
      <c r="I621" s="452">
        <v>0</v>
      </c>
      <c r="J621" s="446"/>
      <c r="K621" s="492"/>
      <c r="M621" s="443" t="str">
        <f>_xlfn.IFNA(VLOOKUP(G621,Checks!$L$4:$L$15,1,FALSE),IF(G621="","",1))</f>
        <v/>
      </c>
    </row>
    <row r="622" spans="1:13" s="443" customFormat="1" ht="14.1" customHeight="1">
      <c r="A622" s="502">
        <f t="shared" si="18"/>
        <v>614</v>
      </c>
      <c r="B622" s="502">
        <f t="shared" si="19"/>
        <v>0</v>
      </c>
      <c r="C622" s="448"/>
      <c r="D622" s="446"/>
      <c r="E622" s="446"/>
      <c r="F622" s="446"/>
      <c r="G622" s="448"/>
      <c r="H622" s="455">
        <v>0</v>
      </c>
      <c r="I622" s="452">
        <v>0</v>
      </c>
      <c r="J622" s="446"/>
      <c r="K622" s="492"/>
      <c r="M622" s="443" t="str">
        <f>_xlfn.IFNA(VLOOKUP(G622,Checks!$L$4:$L$15,1,FALSE),IF(G622="","",1))</f>
        <v/>
      </c>
    </row>
    <row r="623" spans="1:13" s="443" customFormat="1" ht="14.1" customHeight="1">
      <c r="A623" s="502">
        <f t="shared" si="18"/>
        <v>615</v>
      </c>
      <c r="B623" s="502">
        <f t="shared" si="19"/>
        <v>0</v>
      </c>
      <c r="C623" s="448"/>
      <c r="D623" s="446"/>
      <c r="E623" s="446"/>
      <c r="F623" s="446"/>
      <c r="G623" s="448"/>
      <c r="H623" s="455">
        <v>0</v>
      </c>
      <c r="I623" s="452">
        <v>0</v>
      </c>
      <c r="J623" s="446"/>
      <c r="K623" s="492"/>
      <c r="M623" s="443" t="str">
        <f>_xlfn.IFNA(VLOOKUP(G623,Checks!$L$4:$L$15,1,FALSE),IF(G623="","",1))</f>
        <v/>
      </c>
    </row>
    <row r="624" spans="1:13" s="443" customFormat="1" ht="14.1" customHeight="1">
      <c r="A624" s="502">
        <f t="shared" si="18"/>
        <v>616</v>
      </c>
      <c r="B624" s="502">
        <f t="shared" si="19"/>
        <v>0</v>
      </c>
      <c r="C624" s="448"/>
      <c r="D624" s="446"/>
      <c r="E624" s="446"/>
      <c r="F624" s="446"/>
      <c r="G624" s="448"/>
      <c r="H624" s="455">
        <v>0</v>
      </c>
      <c r="I624" s="452">
        <v>0</v>
      </c>
      <c r="J624" s="446"/>
      <c r="K624" s="492"/>
      <c r="M624" s="443" t="str">
        <f>_xlfn.IFNA(VLOOKUP(G624,Checks!$L$4:$L$15,1,FALSE),IF(G624="","",1))</f>
        <v/>
      </c>
    </row>
    <row r="625" spans="1:13" s="443" customFormat="1" ht="14.1" customHeight="1">
      <c r="A625" s="502">
        <f t="shared" si="18"/>
        <v>617</v>
      </c>
      <c r="B625" s="502">
        <f t="shared" si="19"/>
        <v>0</v>
      </c>
      <c r="C625" s="448"/>
      <c r="D625" s="446"/>
      <c r="E625" s="446"/>
      <c r="F625" s="446"/>
      <c r="G625" s="448"/>
      <c r="H625" s="455">
        <v>0</v>
      </c>
      <c r="I625" s="452">
        <v>0</v>
      </c>
      <c r="J625" s="446"/>
      <c r="K625" s="492"/>
      <c r="M625" s="443" t="str">
        <f>_xlfn.IFNA(VLOOKUP(G625,Checks!$L$4:$L$15,1,FALSE),IF(G625="","",1))</f>
        <v/>
      </c>
    </row>
    <row r="626" spans="1:13" s="443" customFormat="1" ht="14.1" customHeight="1">
      <c r="A626" s="502">
        <f t="shared" si="18"/>
        <v>618</v>
      </c>
      <c r="B626" s="502">
        <f t="shared" si="19"/>
        <v>0</v>
      </c>
      <c r="C626" s="448"/>
      <c r="D626" s="446"/>
      <c r="E626" s="446"/>
      <c r="F626" s="446"/>
      <c r="G626" s="448"/>
      <c r="H626" s="455">
        <v>0</v>
      </c>
      <c r="I626" s="452">
        <v>0</v>
      </c>
      <c r="J626" s="446"/>
      <c r="K626" s="492"/>
      <c r="M626" s="443" t="str">
        <f>_xlfn.IFNA(VLOOKUP(G626,Checks!$L$4:$L$15,1,FALSE),IF(G626="","",1))</f>
        <v/>
      </c>
    </row>
    <row r="627" spans="1:13" s="443" customFormat="1" ht="14.1" customHeight="1">
      <c r="A627" s="502">
        <f t="shared" si="18"/>
        <v>619</v>
      </c>
      <c r="B627" s="502">
        <f t="shared" si="19"/>
        <v>0</v>
      </c>
      <c r="C627" s="448"/>
      <c r="D627" s="446"/>
      <c r="E627" s="446"/>
      <c r="F627" s="446"/>
      <c r="G627" s="448"/>
      <c r="H627" s="455">
        <v>0</v>
      </c>
      <c r="I627" s="452">
        <v>0</v>
      </c>
      <c r="J627" s="446"/>
      <c r="K627" s="492"/>
      <c r="M627" s="443" t="str">
        <f>_xlfn.IFNA(VLOOKUP(G627,Checks!$L$4:$L$15,1,FALSE),IF(G627="","",1))</f>
        <v/>
      </c>
    </row>
    <row r="628" spans="1:13" s="443" customFormat="1" ht="14.1" customHeight="1">
      <c r="A628" s="502">
        <f t="shared" si="18"/>
        <v>620</v>
      </c>
      <c r="B628" s="502">
        <f t="shared" si="19"/>
        <v>0</v>
      </c>
      <c r="C628" s="448"/>
      <c r="D628" s="446"/>
      <c r="E628" s="446"/>
      <c r="F628" s="446"/>
      <c r="G628" s="448"/>
      <c r="H628" s="455">
        <v>0</v>
      </c>
      <c r="I628" s="452">
        <v>0</v>
      </c>
      <c r="J628" s="446"/>
      <c r="K628" s="492"/>
      <c r="M628" s="443" t="str">
        <f>_xlfn.IFNA(VLOOKUP(G628,Checks!$L$4:$L$15,1,FALSE),IF(G628="","",1))</f>
        <v/>
      </c>
    </row>
    <row r="629" spans="1:13" s="443" customFormat="1" ht="14.1" customHeight="1">
      <c r="A629" s="502">
        <f t="shared" si="18"/>
        <v>621</v>
      </c>
      <c r="B629" s="502">
        <f t="shared" si="19"/>
        <v>0</v>
      </c>
      <c r="C629" s="448"/>
      <c r="D629" s="446"/>
      <c r="E629" s="446"/>
      <c r="F629" s="446"/>
      <c r="G629" s="448"/>
      <c r="H629" s="455">
        <v>0</v>
      </c>
      <c r="I629" s="452">
        <v>0</v>
      </c>
      <c r="J629" s="446"/>
      <c r="K629" s="492"/>
      <c r="M629" s="443" t="str">
        <f>_xlfn.IFNA(VLOOKUP(G629,Checks!$L$4:$L$15,1,FALSE),IF(G629="","",1))</f>
        <v/>
      </c>
    </row>
    <row r="630" spans="1:13" s="443" customFormat="1" ht="14.1" customHeight="1">
      <c r="A630" s="502">
        <f t="shared" si="18"/>
        <v>622</v>
      </c>
      <c r="B630" s="502">
        <f t="shared" si="19"/>
        <v>0</v>
      </c>
      <c r="C630" s="448"/>
      <c r="D630" s="446"/>
      <c r="E630" s="446"/>
      <c r="F630" s="446"/>
      <c r="G630" s="448"/>
      <c r="H630" s="455">
        <v>0</v>
      </c>
      <c r="I630" s="452">
        <v>0</v>
      </c>
      <c r="J630" s="446"/>
      <c r="K630" s="492"/>
      <c r="M630" s="443" t="str">
        <f>_xlfn.IFNA(VLOOKUP(G630,Checks!$L$4:$L$15,1,FALSE),IF(G630="","",1))</f>
        <v/>
      </c>
    </row>
    <row r="631" spans="1:13" s="443" customFormat="1" ht="14.1" customHeight="1">
      <c r="A631" s="502">
        <f t="shared" si="18"/>
        <v>623</v>
      </c>
      <c r="B631" s="502">
        <f t="shared" si="19"/>
        <v>0</v>
      </c>
      <c r="C631" s="448"/>
      <c r="D631" s="446"/>
      <c r="E631" s="446"/>
      <c r="F631" s="446"/>
      <c r="G631" s="448"/>
      <c r="H631" s="455">
        <v>0</v>
      </c>
      <c r="I631" s="452">
        <v>0</v>
      </c>
      <c r="J631" s="446"/>
      <c r="K631" s="492"/>
      <c r="M631" s="443" t="str">
        <f>_xlfn.IFNA(VLOOKUP(G631,Checks!$L$4:$L$15,1,FALSE),IF(G631="","",1))</f>
        <v/>
      </c>
    </row>
    <row r="632" spans="1:13" s="443" customFormat="1" ht="14.1" customHeight="1">
      <c r="A632" s="502">
        <f t="shared" si="18"/>
        <v>624</v>
      </c>
      <c r="B632" s="502">
        <f t="shared" si="19"/>
        <v>0</v>
      </c>
      <c r="C632" s="448"/>
      <c r="D632" s="446"/>
      <c r="E632" s="446"/>
      <c r="F632" s="446"/>
      <c r="G632" s="448"/>
      <c r="H632" s="455">
        <v>0</v>
      </c>
      <c r="I632" s="452">
        <v>0</v>
      </c>
      <c r="J632" s="446"/>
      <c r="K632" s="492"/>
      <c r="M632" s="443" t="str">
        <f>_xlfn.IFNA(VLOOKUP(G632,Checks!$L$4:$L$15,1,FALSE),IF(G632="","",1))</f>
        <v/>
      </c>
    </row>
    <row r="633" spans="1:13" s="443" customFormat="1" ht="14.1" customHeight="1">
      <c r="A633" s="502">
        <f t="shared" si="18"/>
        <v>625</v>
      </c>
      <c r="B633" s="502">
        <f t="shared" si="19"/>
        <v>0</v>
      </c>
      <c r="C633" s="448"/>
      <c r="D633" s="446"/>
      <c r="E633" s="446"/>
      <c r="F633" s="446"/>
      <c r="G633" s="448"/>
      <c r="H633" s="455">
        <v>0</v>
      </c>
      <c r="I633" s="452">
        <v>0</v>
      </c>
      <c r="J633" s="446"/>
      <c r="K633" s="492"/>
      <c r="M633" s="443" t="str">
        <f>_xlfn.IFNA(VLOOKUP(G633,Checks!$L$4:$L$15,1,FALSE),IF(G633="","",1))</f>
        <v/>
      </c>
    </row>
    <row r="634" spans="1:13" s="443" customFormat="1" ht="14.1" customHeight="1">
      <c r="A634" s="502">
        <f t="shared" si="18"/>
        <v>626</v>
      </c>
      <c r="B634" s="502">
        <f t="shared" si="19"/>
        <v>0</v>
      </c>
      <c r="C634" s="448"/>
      <c r="D634" s="446"/>
      <c r="E634" s="446"/>
      <c r="F634" s="446"/>
      <c r="G634" s="448"/>
      <c r="H634" s="455">
        <v>0</v>
      </c>
      <c r="I634" s="452">
        <v>0</v>
      </c>
      <c r="J634" s="446"/>
      <c r="K634" s="492"/>
      <c r="M634" s="443" t="str">
        <f>_xlfn.IFNA(VLOOKUP(G634,Checks!$L$4:$L$15,1,FALSE),IF(G634="","",1))</f>
        <v/>
      </c>
    </row>
    <row r="635" spans="1:13" s="443" customFormat="1" ht="14.1" customHeight="1">
      <c r="A635" s="502">
        <f t="shared" si="18"/>
        <v>627</v>
      </c>
      <c r="B635" s="502">
        <f t="shared" si="19"/>
        <v>0</v>
      </c>
      <c r="C635" s="448"/>
      <c r="D635" s="446"/>
      <c r="E635" s="446"/>
      <c r="F635" s="446"/>
      <c r="G635" s="448"/>
      <c r="H635" s="455">
        <v>0</v>
      </c>
      <c r="I635" s="452">
        <v>0</v>
      </c>
      <c r="J635" s="446"/>
      <c r="K635" s="492"/>
      <c r="M635" s="443" t="str">
        <f>_xlfn.IFNA(VLOOKUP(G635,Checks!$L$4:$L$15,1,FALSE),IF(G635="","",1))</f>
        <v/>
      </c>
    </row>
    <row r="636" spans="1:13" s="443" customFormat="1" ht="14.1" customHeight="1">
      <c r="A636" s="502">
        <f t="shared" si="18"/>
        <v>628</v>
      </c>
      <c r="B636" s="502">
        <f t="shared" si="19"/>
        <v>0</v>
      </c>
      <c r="C636" s="448"/>
      <c r="D636" s="446"/>
      <c r="E636" s="446"/>
      <c r="F636" s="446"/>
      <c r="G636" s="448"/>
      <c r="H636" s="455">
        <v>0</v>
      </c>
      <c r="I636" s="452">
        <v>0</v>
      </c>
      <c r="J636" s="446"/>
      <c r="K636" s="492"/>
      <c r="M636" s="443" t="str">
        <f>_xlfn.IFNA(VLOOKUP(G636,Checks!$L$4:$L$15,1,FALSE),IF(G636="","",1))</f>
        <v/>
      </c>
    </row>
    <row r="637" spans="1:13" s="443" customFormat="1" ht="14.1" customHeight="1">
      <c r="A637" s="502">
        <f t="shared" si="18"/>
        <v>629</v>
      </c>
      <c r="B637" s="502">
        <f t="shared" si="19"/>
        <v>0</v>
      </c>
      <c r="C637" s="448"/>
      <c r="D637" s="446"/>
      <c r="E637" s="446"/>
      <c r="F637" s="446"/>
      <c r="G637" s="448"/>
      <c r="H637" s="455">
        <v>0</v>
      </c>
      <c r="I637" s="452">
        <v>0</v>
      </c>
      <c r="J637" s="446"/>
      <c r="K637" s="492"/>
      <c r="M637" s="443" t="str">
        <f>_xlfn.IFNA(VLOOKUP(G637,Checks!$L$4:$L$15,1,FALSE),IF(G637="","",1))</f>
        <v/>
      </c>
    </row>
    <row r="638" spans="1:13" s="443" customFormat="1" ht="14.1" customHeight="1">
      <c r="A638" s="502">
        <f t="shared" si="18"/>
        <v>630</v>
      </c>
      <c r="B638" s="502">
        <f t="shared" si="19"/>
        <v>0</v>
      </c>
      <c r="C638" s="448"/>
      <c r="D638" s="446"/>
      <c r="E638" s="446"/>
      <c r="F638" s="446"/>
      <c r="G638" s="448"/>
      <c r="H638" s="455">
        <v>0</v>
      </c>
      <c r="I638" s="452">
        <v>0</v>
      </c>
      <c r="J638" s="446"/>
      <c r="K638" s="492"/>
      <c r="M638" s="443" t="str">
        <f>_xlfn.IFNA(VLOOKUP(G638,Checks!$L$4:$L$15,1,FALSE),IF(G638="","",1))</f>
        <v/>
      </c>
    </row>
    <row r="639" spans="1:13" s="443" customFormat="1" ht="14.1" customHeight="1">
      <c r="A639" s="502">
        <f t="shared" si="18"/>
        <v>631</v>
      </c>
      <c r="B639" s="502">
        <f t="shared" si="19"/>
        <v>0</v>
      </c>
      <c r="C639" s="448"/>
      <c r="D639" s="446"/>
      <c r="E639" s="446"/>
      <c r="F639" s="446"/>
      <c r="G639" s="448"/>
      <c r="H639" s="455">
        <v>0</v>
      </c>
      <c r="I639" s="452">
        <v>0</v>
      </c>
      <c r="J639" s="446"/>
      <c r="K639" s="492"/>
      <c r="M639" s="443" t="str">
        <f>_xlfn.IFNA(VLOOKUP(G639,Checks!$L$4:$L$15,1,FALSE),IF(G639="","",1))</f>
        <v/>
      </c>
    </row>
    <row r="640" spans="1:13" s="443" customFormat="1" ht="14.1" customHeight="1">
      <c r="A640" s="502">
        <f t="shared" si="18"/>
        <v>632</v>
      </c>
      <c r="B640" s="502">
        <f t="shared" si="19"/>
        <v>0</v>
      </c>
      <c r="C640" s="448"/>
      <c r="D640" s="446"/>
      <c r="E640" s="446"/>
      <c r="F640" s="446"/>
      <c r="G640" s="448"/>
      <c r="H640" s="455">
        <v>0</v>
      </c>
      <c r="I640" s="452">
        <v>0</v>
      </c>
      <c r="J640" s="446"/>
      <c r="K640" s="492"/>
      <c r="M640" s="443" t="str">
        <f>_xlfn.IFNA(VLOOKUP(G640,Checks!$L$4:$L$15,1,FALSE),IF(G640="","",1))</f>
        <v/>
      </c>
    </row>
    <row r="641" spans="1:13" s="443" customFormat="1" ht="14.1" customHeight="1">
      <c r="A641" s="502">
        <f t="shared" si="18"/>
        <v>633</v>
      </c>
      <c r="B641" s="502">
        <f t="shared" si="19"/>
        <v>0</v>
      </c>
      <c r="C641" s="448"/>
      <c r="D641" s="446"/>
      <c r="E641" s="446"/>
      <c r="F641" s="446"/>
      <c r="G641" s="448"/>
      <c r="H641" s="455">
        <v>0</v>
      </c>
      <c r="I641" s="452">
        <v>0</v>
      </c>
      <c r="J641" s="446"/>
      <c r="K641" s="492"/>
      <c r="M641" s="443" t="str">
        <f>_xlfn.IFNA(VLOOKUP(G641,Checks!$L$4:$L$15,1,FALSE),IF(G641="","",1))</f>
        <v/>
      </c>
    </row>
    <row r="642" spans="1:13" s="443" customFormat="1" ht="14.1" customHeight="1">
      <c r="A642" s="502">
        <f t="shared" si="18"/>
        <v>634</v>
      </c>
      <c r="B642" s="502">
        <f t="shared" si="19"/>
        <v>0</v>
      </c>
      <c r="C642" s="448"/>
      <c r="D642" s="446"/>
      <c r="E642" s="446"/>
      <c r="F642" s="446"/>
      <c r="G642" s="448"/>
      <c r="H642" s="455">
        <v>0</v>
      </c>
      <c r="I642" s="452">
        <v>0</v>
      </c>
      <c r="J642" s="446"/>
      <c r="K642" s="492"/>
      <c r="M642" s="443" t="str">
        <f>_xlfn.IFNA(VLOOKUP(G642,Checks!$L$4:$L$15,1,FALSE),IF(G642="","",1))</f>
        <v/>
      </c>
    </row>
    <row r="643" spans="1:13" s="443" customFormat="1" ht="14.1" customHeight="1">
      <c r="A643" s="502">
        <f t="shared" si="18"/>
        <v>635</v>
      </c>
      <c r="B643" s="502">
        <f t="shared" si="19"/>
        <v>0</v>
      </c>
      <c r="C643" s="448"/>
      <c r="D643" s="446"/>
      <c r="E643" s="446"/>
      <c r="F643" s="446"/>
      <c r="G643" s="448"/>
      <c r="H643" s="455">
        <v>0</v>
      </c>
      <c r="I643" s="452">
        <v>0</v>
      </c>
      <c r="J643" s="446"/>
      <c r="K643" s="492"/>
      <c r="M643" s="443" t="str">
        <f>_xlfn.IFNA(VLOOKUP(G643,Checks!$L$4:$L$15,1,FALSE),IF(G643="","",1))</f>
        <v/>
      </c>
    </row>
    <row r="644" spans="1:13" s="443" customFormat="1" ht="14.1" customHeight="1">
      <c r="A644" s="502">
        <f t="shared" si="18"/>
        <v>636</v>
      </c>
      <c r="B644" s="502">
        <f t="shared" si="19"/>
        <v>0</v>
      </c>
      <c r="C644" s="448"/>
      <c r="D644" s="446"/>
      <c r="E644" s="446"/>
      <c r="F644" s="446"/>
      <c r="G644" s="448"/>
      <c r="H644" s="455">
        <v>0</v>
      </c>
      <c r="I644" s="452">
        <v>0</v>
      </c>
      <c r="J644" s="446"/>
      <c r="K644" s="492"/>
      <c r="M644" s="443" t="str">
        <f>_xlfn.IFNA(VLOOKUP(G644,Checks!$L$4:$L$15,1,FALSE),IF(G644="","",1))</f>
        <v/>
      </c>
    </row>
    <row r="645" spans="1:13" s="443" customFormat="1" ht="14.1" customHeight="1">
      <c r="A645" s="502">
        <f t="shared" si="18"/>
        <v>637</v>
      </c>
      <c r="B645" s="502">
        <f t="shared" si="19"/>
        <v>0</v>
      </c>
      <c r="C645" s="448"/>
      <c r="D645" s="446"/>
      <c r="E645" s="446"/>
      <c r="F645" s="446"/>
      <c r="G645" s="448"/>
      <c r="H645" s="455">
        <v>0</v>
      </c>
      <c r="I645" s="452">
        <v>0</v>
      </c>
      <c r="J645" s="446"/>
      <c r="K645" s="492"/>
      <c r="M645" s="443" t="str">
        <f>_xlfn.IFNA(VLOOKUP(G645,Checks!$L$4:$L$15,1,FALSE),IF(G645="","",1))</f>
        <v/>
      </c>
    </row>
    <row r="646" spans="1:13" s="443" customFormat="1" ht="14.1" customHeight="1">
      <c r="A646" s="502">
        <f t="shared" si="18"/>
        <v>638</v>
      </c>
      <c r="B646" s="502">
        <f t="shared" si="19"/>
        <v>0</v>
      </c>
      <c r="C646" s="448"/>
      <c r="D646" s="446"/>
      <c r="E646" s="446"/>
      <c r="F646" s="446"/>
      <c r="G646" s="448"/>
      <c r="H646" s="455">
        <v>0</v>
      </c>
      <c r="I646" s="452">
        <v>0</v>
      </c>
      <c r="J646" s="446"/>
      <c r="K646" s="492"/>
      <c r="M646" s="443" t="str">
        <f>_xlfn.IFNA(VLOOKUP(G646,Checks!$L$4:$L$15,1,FALSE),IF(G646="","",1))</f>
        <v/>
      </c>
    </row>
    <row r="647" spans="1:13" s="443" customFormat="1" ht="14.1" customHeight="1">
      <c r="A647" s="502">
        <f t="shared" si="18"/>
        <v>639</v>
      </c>
      <c r="B647" s="502">
        <f t="shared" si="19"/>
        <v>0</v>
      </c>
      <c r="C647" s="448"/>
      <c r="D647" s="446"/>
      <c r="E647" s="446"/>
      <c r="F647" s="446"/>
      <c r="G647" s="448"/>
      <c r="H647" s="455">
        <v>0</v>
      </c>
      <c r="I647" s="452">
        <v>0</v>
      </c>
      <c r="J647" s="446"/>
      <c r="K647" s="492"/>
      <c r="M647" s="443" t="str">
        <f>_xlfn.IFNA(VLOOKUP(G647,Checks!$L$4:$L$15,1,FALSE),IF(G647="","",1))</f>
        <v/>
      </c>
    </row>
    <row r="648" spans="1:13" s="443" customFormat="1" ht="14.1" customHeight="1">
      <c r="A648" s="502">
        <f t="shared" si="18"/>
        <v>640</v>
      </c>
      <c r="B648" s="502">
        <f t="shared" si="19"/>
        <v>0</v>
      </c>
      <c r="C648" s="448"/>
      <c r="D648" s="446"/>
      <c r="E648" s="446"/>
      <c r="F648" s="446"/>
      <c r="G648" s="448"/>
      <c r="H648" s="455">
        <v>0</v>
      </c>
      <c r="I648" s="452">
        <v>0</v>
      </c>
      <c r="J648" s="446"/>
      <c r="K648" s="492"/>
      <c r="M648" s="443" t="str">
        <f>_xlfn.IFNA(VLOOKUP(G648,Checks!$L$4:$L$15,1,FALSE),IF(G648="","",1))</f>
        <v/>
      </c>
    </row>
    <row r="649" spans="1:13" s="443" customFormat="1" ht="14.1" customHeight="1">
      <c r="A649" s="502">
        <f t="shared" si="18"/>
        <v>641</v>
      </c>
      <c r="B649" s="502">
        <f t="shared" si="19"/>
        <v>0</v>
      </c>
      <c r="C649" s="448"/>
      <c r="D649" s="446"/>
      <c r="E649" s="446"/>
      <c r="F649" s="446"/>
      <c r="G649" s="448"/>
      <c r="H649" s="455">
        <v>0</v>
      </c>
      <c r="I649" s="452">
        <v>0</v>
      </c>
      <c r="J649" s="446"/>
      <c r="K649" s="492"/>
      <c r="M649" s="443" t="str">
        <f>_xlfn.IFNA(VLOOKUP(G649,Checks!$L$4:$L$15,1,FALSE),IF(G649="","",1))</f>
        <v/>
      </c>
    </row>
    <row r="650" spans="1:13" s="443" customFormat="1" ht="14.1" customHeight="1">
      <c r="A650" s="502">
        <f t="shared" si="18"/>
        <v>642</v>
      </c>
      <c r="B650" s="502">
        <f t="shared" si="19"/>
        <v>0</v>
      </c>
      <c r="C650" s="448"/>
      <c r="D650" s="446"/>
      <c r="E650" s="446"/>
      <c r="F650" s="446"/>
      <c r="G650" s="448"/>
      <c r="H650" s="455">
        <v>0</v>
      </c>
      <c r="I650" s="452">
        <v>0</v>
      </c>
      <c r="J650" s="446"/>
      <c r="K650" s="492"/>
      <c r="M650" s="443" t="str">
        <f>_xlfn.IFNA(VLOOKUP(G650,Checks!$L$4:$L$15,1,FALSE),IF(G650="","",1))</f>
        <v/>
      </c>
    </row>
    <row r="651" spans="1:13" s="443" customFormat="1" ht="14.1" customHeight="1">
      <c r="A651" s="502">
        <f t="shared" ref="A651:A714" si="20">A650+1</f>
        <v>643</v>
      </c>
      <c r="B651" s="502">
        <f t="shared" ref="B651:B714" si="21">$B$9</f>
        <v>0</v>
      </c>
      <c r="C651" s="448"/>
      <c r="D651" s="446"/>
      <c r="E651" s="446"/>
      <c r="F651" s="446"/>
      <c r="G651" s="448"/>
      <c r="H651" s="455">
        <v>0</v>
      </c>
      <c r="I651" s="452">
        <v>0</v>
      </c>
      <c r="J651" s="446"/>
      <c r="K651" s="492"/>
      <c r="M651" s="443" t="str">
        <f>_xlfn.IFNA(VLOOKUP(G651,Checks!$L$4:$L$15,1,FALSE),IF(G651="","",1))</f>
        <v/>
      </c>
    </row>
    <row r="652" spans="1:13" s="443" customFormat="1" ht="14.1" customHeight="1">
      <c r="A652" s="502">
        <f t="shared" si="20"/>
        <v>644</v>
      </c>
      <c r="B652" s="502">
        <f t="shared" si="21"/>
        <v>0</v>
      </c>
      <c r="C652" s="448"/>
      <c r="D652" s="446"/>
      <c r="E652" s="446"/>
      <c r="F652" s="446"/>
      <c r="G652" s="448"/>
      <c r="H652" s="455">
        <v>0</v>
      </c>
      <c r="I652" s="452">
        <v>0</v>
      </c>
      <c r="J652" s="446"/>
      <c r="K652" s="492"/>
      <c r="M652" s="443" t="str">
        <f>_xlfn.IFNA(VLOOKUP(G652,Checks!$L$4:$L$15,1,FALSE),IF(G652="","",1))</f>
        <v/>
      </c>
    </row>
    <row r="653" spans="1:13" s="443" customFormat="1" ht="14.1" customHeight="1">
      <c r="A653" s="502">
        <f t="shared" si="20"/>
        <v>645</v>
      </c>
      <c r="B653" s="502">
        <f t="shared" si="21"/>
        <v>0</v>
      </c>
      <c r="C653" s="448"/>
      <c r="D653" s="446"/>
      <c r="E653" s="446"/>
      <c r="F653" s="446"/>
      <c r="G653" s="448"/>
      <c r="H653" s="455">
        <v>0</v>
      </c>
      <c r="I653" s="452">
        <v>0</v>
      </c>
      <c r="J653" s="446"/>
      <c r="K653" s="492"/>
      <c r="M653" s="443" t="str">
        <f>_xlfn.IFNA(VLOOKUP(G653,Checks!$L$4:$L$15,1,FALSE),IF(G653="","",1))</f>
        <v/>
      </c>
    </row>
    <row r="654" spans="1:13" s="443" customFormat="1" ht="14.1" customHeight="1">
      <c r="A654" s="502">
        <f t="shared" si="20"/>
        <v>646</v>
      </c>
      <c r="B654" s="502">
        <f t="shared" si="21"/>
        <v>0</v>
      </c>
      <c r="C654" s="448"/>
      <c r="D654" s="446"/>
      <c r="E654" s="446"/>
      <c r="F654" s="446"/>
      <c r="G654" s="448"/>
      <c r="H654" s="455">
        <v>0</v>
      </c>
      <c r="I654" s="452">
        <v>0</v>
      </c>
      <c r="J654" s="446"/>
      <c r="K654" s="492"/>
      <c r="M654" s="443" t="str">
        <f>_xlfn.IFNA(VLOOKUP(G654,Checks!$L$4:$L$15,1,FALSE),IF(G654="","",1))</f>
        <v/>
      </c>
    </row>
    <row r="655" spans="1:13" s="443" customFormat="1" ht="14.1" customHeight="1">
      <c r="A655" s="502">
        <f t="shared" si="20"/>
        <v>647</v>
      </c>
      <c r="B655" s="502">
        <f t="shared" si="21"/>
        <v>0</v>
      </c>
      <c r="C655" s="448"/>
      <c r="D655" s="446"/>
      <c r="E655" s="446"/>
      <c r="F655" s="446"/>
      <c r="G655" s="448"/>
      <c r="H655" s="455">
        <v>0</v>
      </c>
      <c r="I655" s="452">
        <v>0</v>
      </c>
      <c r="J655" s="446"/>
      <c r="K655" s="492"/>
      <c r="M655" s="443" t="str">
        <f>_xlfn.IFNA(VLOOKUP(G655,Checks!$L$4:$L$15,1,FALSE),IF(G655="","",1))</f>
        <v/>
      </c>
    </row>
    <row r="656" spans="1:13" s="443" customFormat="1" ht="14.1" customHeight="1">
      <c r="A656" s="502">
        <f t="shared" si="20"/>
        <v>648</v>
      </c>
      <c r="B656" s="502">
        <f t="shared" si="21"/>
        <v>0</v>
      </c>
      <c r="C656" s="448"/>
      <c r="D656" s="446"/>
      <c r="E656" s="446"/>
      <c r="F656" s="446"/>
      <c r="G656" s="448"/>
      <c r="H656" s="455">
        <v>0</v>
      </c>
      <c r="I656" s="452">
        <v>0</v>
      </c>
      <c r="J656" s="446"/>
      <c r="K656" s="492"/>
      <c r="M656" s="443" t="str">
        <f>_xlfn.IFNA(VLOOKUP(G656,Checks!$L$4:$L$15,1,FALSE),IF(G656="","",1))</f>
        <v/>
      </c>
    </row>
    <row r="657" spans="1:13" s="443" customFormat="1" ht="14.1" customHeight="1">
      <c r="A657" s="502">
        <f t="shared" si="20"/>
        <v>649</v>
      </c>
      <c r="B657" s="502">
        <f t="shared" si="21"/>
        <v>0</v>
      </c>
      <c r="C657" s="448"/>
      <c r="D657" s="446"/>
      <c r="E657" s="446"/>
      <c r="F657" s="446"/>
      <c r="G657" s="448"/>
      <c r="H657" s="455">
        <v>0</v>
      </c>
      <c r="I657" s="452">
        <v>0</v>
      </c>
      <c r="J657" s="446"/>
      <c r="K657" s="492"/>
      <c r="M657" s="443" t="str">
        <f>_xlfn.IFNA(VLOOKUP(G657,Checks!$L$4:$L$15,1,FALSE),IF(G657="","",1))</f>
        <v/>
      </c>
    </row>
    <row r="658" spans="1:13" s="443" customFormat="1" ht="14.1" customHeight="1">
      <c r="A658" s="502">
        <f t="shared" si="20"/>
        <v>650</v>
      </c>
      <c r="B658" s="502">
        <f t="shared" si="21"/>
        <v>0</v>
      </c>
      <c r="C658" s="448"/>
      <c r="D658" s="446"/>
      <c r="E658" s="446"/>
      <c r="F658" s="446"/>
      <c r="G658" s="448"/>
      <c r="H658" s="455">
        <v>0</v>
      </c>
      <c r="I658" s="452">
        <v>0</v>
      </c>
      <c r="J658" s="446"/>
      <c r="K658" s="492"/>
      <c r="M658" s="443" t="str">
        <f>_xlfn.IFNA(VLOOKUP(G658,Checks!$L$4:$L$15,1,FALSE),IF(G658="","",1))</f>
        <v/>
      </c>
    </row>
    <row r="659" spans="1:13" s="443" customFormat="1" ht="14.1" customHeight="1">
      <c r="A659" s="502">
        <f t="shared" si="20"/>
        <v>651</v>
      </c>
      <c r="B659" s="502">
        <f t="shared" si="21"/>
        <v>0</v>
      </c>
      <c r="C659" s="448"/>
      <c r="D659" s="446"/>
      <c r="E659" s="446"/>
      <c r="F659" s="446"/>
      <c r="G659" s="448"/>
      <c r="H659" s="455">
        <v>0</v>
      </c>
      <c r="I659" s="452">
        <v>0</v>
      </c>
      <c r="J659" s="446"/>
      <c r="K659" s="492"/>
      <c r="M659" s="443" t="str">
        <f>_xlfn.IFNA(VLOOKUP(G659,Checks!$L$4:$L$15,1,FALSE),IF(G659="","",1))</f>
        <v/>
      </c>
    </row>
    <row r="660" spans="1:13" s="443" customFormat="1" ht="14.1" customHeight="1">
      <c r="A660" s="502">
        <f t="shared" si="20"/>
        <v>652</v>
      </c>
      <c r="B660" s="502">
        <f t="shared" si="21"/>
        <v>0</v>
      </c>
      <c r="C660" s="448"/>
      <c r="D660" s="446"/>
      <c r="E660" s="446"/>
      <c r="F660" s="446"/>
      <c r="G660" s="448"/>
      <c r="H660" s="455">
        <v>0</v>
      </c>
      <c r="I660" s="452">
        <v>0</v>
      </c>
      <c r="J660" s="446"/>
      <c r="K660" s="492"/>
      <c r="M660" s="443" t="str">
        <f>_xlfn.IFNA(VLOOKUP(G660,Checks!$L$4:$L$15,1,FALSE),IF(G660="","",1))</f>
        <v/>
      </c>
    </row>
    <row r="661" spans="1:13" s="443" customFormat="1" ht="14.1" customHeight="1">
      <c r="A661" s="502">
        <f t="shared" si="20"/>
        <v>653</v>
      </c>
      <c r="B661" s="502">
        <f t="shared" si="21"/>
        <v>0</v>
      </c>
      <c r="C661" s="448"/>
      <c r="D661" s="446"/>
      <c r="E661" s="446"/>
      <c r="F661" s="446"/>
      <c r="G661" s="448"/>
      <c r="H661" s="455">
        <v>0</v>
      </c>
      <c r="I661" s="452">
        <v>0</v>
      </c>
      <c r="J661" s="446"/>
      <c r="K661" s="492"/>
      <c r="M661" s="443" t="str">
        <f>_xlfn.IFNA(VLOOKUP(G661,Checks!$L$4:$L$15,1,FALSE),IF(G661="","",1))</f>
        <v/>
      </c>
    </row>
    <row r="662" spans="1:13" s="443" customFormat="1" ht="14.1" customHeight="1">
      <c r="A662" s="502">
        <f t="shared" si="20"/>
        <v>654</v>
      </c>
      <c r="B662" s="502">
        <f t="shared" si="21"/>
        <v>0</v>
      </c>
      <c r="C662" s="448"/>
      <c r="D662" s="446"/>
      <c r="E662" s="446"/>
      <c r="F662" s="446"/>
      <c r="G662" s="448"/>
      <c r="H662" s="455">
        <v>0</v>
      </c>
      <c r="I662" s="452">
        <v>0</v>
      </c>
      <c r="J662" s="446"/>
      <c r="K662" s="492"/>
      <c r="M662" s="443" t="str">
        <f>_xlfn.IFNA(VLOOKUP(G662,Checks!$L$4:$L$15,1,FALSE),IF(G662="","",1))</f>
        <v/>
      </c>
    </row>
    <row r="663" spans="1:13" s="443" customFormat="1" ht="14.1" customHeight="1">
      <c r="A663" s="502">
        <f t="shared" si="20"/>
        <v>655</v>
      </c>
      <c r="B663" s="502">
        <f t="shared" si="21"/>
        <v>0</v>
      </c>
      <c r="C663" s="448"/>
      <c r="D663" s="446"/>
      <c r="E663" s="446"/>
      <c r="F663" s="446"/>
      <c r="G663" s="448"/>
      <c r="H663" s="455">
        <v>0</v>
      </c>
      <c r="I663" s="452">
        <v>0</v>
      </c>
      <c r="J663" s="446"/>
      <c r="K663" s="492"/>
      <c r="M663" s="443" t="str">
        <f>_xlfn.IFNA(VLOOKUP(G663,Checks!$L$4:$L$15,1,FALSE),IF(G663="","",1))</f>
        <v/>
      </c>
    </row>
    <row r="664" spans="1:13" s="443" customFormat="1" ht="14.1" customHeight="1">
      <c r="A664" s="502">
        <f t="shared" si="20"/>
        <v>656</v>
      </c>
      <c r="B664" s="502">
        <f t="shared" si="21"/>
        <v>0</v>
      </c>
      <c r="C664" s="448"/>
      <c r="D664" s="446"/>
      <c r="E664" s="446"/>
      <c r="F664" s="446"/>
      <c r="G664" s="448"/>
      <c r="H664" s="455">
        <v>0</v>
      </c>
      <c r="I664" s="452">
        <v>0</v>
      </c>
      <c r="J664" s="446"/>
      <c r="K664" s="492"/>
      <c r="M664" s="443" t="str">
        <f>_xlfn.IFNA(VLOOKUP(G664,Checks!$L$4:$L$15,1,FALSE),IF(G664="","",1))</f>
        <v/>
      </c>
    </row>
    <row r="665" spans="1:13" s="443" customFormat="1" ht="14.1" customHeight="1">
      <c r="A665" s="502">
        <f t="shared" si="20"/>
        <v>657</v>
      </c>
      <c r="B665" s="502">
        <f t="shared" si="21"/>
        <v>0</v>
      </c>
      <c r="C665" s="448"/>
      <c r="D665" s="446"/>
      <c r="E665" s="446"/>
      <c r="F665" s="446"/>
      <c r="G665" s="448"/>
      <c r="H665" s="455">
        <v>0</v>
      </c>
      <c r="I665" s="452">
        <v>0</v>
      </c>
      <c r="J665" s="446"/>
      <c r="K665" s="492"/>
      <c r="M665" s="443" t="str">
        <f>_xlfn.IFNA(VLOOKUP(G665,Checks!$L$4:$L$15,1,FALSE),IF(G665="","",1))</f>
        <v/>
      </c>
    </row>
    <row r="666" spans="1:13" s="443" customFormat="1" ht="14.1" customHeight="1">
      <c r="A666" s="502">
        <f t="shared" si="20"/>
        <v>658</v>
      </c>
      <c r="B666" s="502">
        <f t="shared" si="21"/>
        <v>0</v>
      </c>
      <c r="C666" s="448"/>
      <c r="D666" s="446"/>
      <c r="E666" s="446"/>
      <c r="F666" s="446"/>
      <c r="G666" s="448"/>
      <c r="H666" s="455">
        <v>0</v>
      </c>
      <c r="I666" s="452">
        <v>0</v>
      </c>
      <c r="J666" s="446"/>
      <c r="K666" s="492"/>
      <c r="M666" s="443" t="str">
        <f>_xlfn.IFNA(VLOOKUP(G666,Checks!$L$4:$L$15,1,FALSE),IF(G666="","",1))</f>
        <v/>
      </c>
    </row>
    <row r="667" spans="1:13" s="443" customFormat="1" ht="14.1" customHeight="1">
      <c r="A667" s="502">
        <f t="shared" si="20"/>
        <v>659</v>
      </c>
      <c r="B667" s="502">
        <f t="shared" si="21"/>
        <v>0</v>
      </c>
      <c r="C667" s="448"/>
      <c r="D667" s="446"/>
      <c r="E667" s="446"/>
      <c r="F667" s="446"/>
      <c r="G667" s="448"/>
      <c r="H667" s="455">
        <v>0</v>
      </c>
      <c r="I667" s="452">
        <v>0</v>
      </c>
      <c r="J667" s="446"/>
      <c r="K667" s="492"/>
      <c r="M667" s="443" t="str">
        <f>_xlfn.IFNA(VLOOKUP(G667,Checks!$L$4:$L$15,1,FALSE),IF(G667="","",1))</f>
        <v/>
      </c>
    </row>
    <row r="668" spans="1:13" s="443" customFormat="1" ht="14.1" customHeight="1">
      <c r="A668" s="502">
        <f t="shared" si="20"/>
        <v>660</v>
      </c>
      <c r="B668" s="502">
        <f t="shared" si="21"/>
        <v>0</v>
      </c>
      <c r="C668" s="448"/>
      <c r="D668" s="446"/>
      <c r="E668" s="446"/>
      <c r="F668" s="446"/>
      <c r="G668" s="448"/>
      <c r="H668" s="455">
        <v>0</v>
      </c>
      <c r="I668" s="452">
        <v>0</v>
      </c>
      <c r="J668" s="446"/>
      <c r="K668" s="492"/>
      <c r="M668" s="443" t="str">
        <f>_xlfn.IFNA(VLOOKUP(G668,Checks!$L$4:$L$15,1,FALSE),IF(G668="","",1))</f>
        <v/>
      </c>
    </row>
    <row r="669" spans="1:13" s="443" customFormat="1" ht="14.1" customHeight="1">
      <c r="A669" s="502">
        <f t="shared" si="20"/>
        <v>661</v>
      </c>
      <c r="B669" s="502">
        <f t="shared" si="21"/>
        <v>0</v>
      </c>
      <c r="C669" s="448"/>
      <c r="D669" s="446"/>
      <c r="E669" s="446"/>
      <c r="F669" s="446"/>
      <c r="G669" s="448"/>
      <c r="H669" s="455">
        <v>0</v>
      </c>
      <c r="I669" s="452">
        <v>0</v>
      </c>
      <c r="J669" s="446"/>
      <c r="K669" s="492"/>
      <c r="M669" s="443" t="str">
        <f>_xlfn.IFNA(VLOOKUP(G669,Checks!$L$4:$L$15,1,FALSE),IF(G669="","",1))</f>
        <v/>
      </c>
    </row>
    <row r="670" spans="1:13" s="443" customFormat="1" ht="14.1" customHeight="1">
      <c r="A670" s="502">
        <f t="shared" si="20"/>
        <v>662</v>
      </c>
      <c r="B670" s="502">
        <f t="shared" si="21"/>
        <v>0</v>
      </c>
      <c r="C670" s="448"/>
      <c r="D670" s="446"/>
      <c r="E670" s="446"/>
      <c r="F670" s="446"/>
      <c r="G670" s="448"/>
      <c r="H670" s="455">
        <v>0</v>
      </c>
      <c r="I670" s="452">
        <v>0</v>
      </c>
      <c r="J670" s="446"/>
      <c r="K670" s="492"/>
      <c r="M670" s="443" t="str">
        <f>_xlfn.IFNA(VLOOKUP(G670,Checks!$L$4:$L$15,1,FALSE),IF(G670="","",1))</f>
        <v/>
      </c>
    </row>
    <row r="671" spans="1:13" s="443" customFormat="1" ht="14.1" customHeight="1">
      <c r="A671" s="502">
        <f t="shared" si="20"/>
        <v>663</v>
      </c>
      <c r="B671" s="502">
        <f t="shared" si="21"/>
        <v>0</v>
      </c>
      <c r="C671" s="448"/>
      <c r="D671" s="446"/>
      <c r="E671" s="446"/>
      <c r="F671" s="446"/>
      <c r="G671" s="448"/>
      <c r="H671" s="455">
        <v>0</v>
      </c>
      <c r="I671" s="452">
        <v>0</v>
      </c>
      <c r="J671" s="446"/>
      <c r="K671" s="492"/>
      <c r="M671" s="443" t="str">
        <f>_xlfn.IFNA(VLOOKUP(G671,Checks!$L$4:$L$15,1,FALSE),IF(G671="","",1))</f>
        <v/>
      </c>
    </row>
    <row r="672" spans="1:13" s="443" customFormat="1" ht="14.1" customHeight="1">
      <c r="A672" s="502">
        <f t="shared" si="20"/>
        <v>664</v>
      </c>
      <c r="B672" s="502">
        <f t="shared" si="21"/>
        <v>0</v>
      </c>
      <c r="C672" s="448"/>
      <c r="D672" s="446"/>
      <c r="E672" s="446"/>
      <c r="F672" s="446"/>
      <c r="G672" s="448"/>
      <c r="H672" s="455">
        <v>0</v>
      </c>
      <c r="I672" s="452">
        <v>0</v>
      </c>
      <c r="J672" s="446"/>
      <c r="K672" s="492"/>
      <c r="M672" s="443" t="str">
        <f>_xlfn.IFNA(VLOOKUP(G672,Checks!$L$4:$L$15,1,FALSE),IF(G672="","",1))</f>
        <v/>
      </c>
    </row>
    <row r="673" spans="1:13" s="443" customFormat="1" ht="14.1" customHeight="1">
      <c r="A673" s="502">
        <f t="shared" si="20"/>
        <v>665</v>
      </c>
      <c r="B673" s="502">
        <f t="shared" si="21"/>
        <v>0</v>
      </c>
      <c r="C673" s="448"/>
      <c r="D673" s="446"/>
      <c r="E673" s="446"/>
      <c r="F673" s="446"/>
      <c r="G673" s="448"/>
      <c r="H673" s="455">
        <v>0</v>
      </c>
      <c r="I673" s="452">
        <v>0</v>
      </c>
      <c r="J673" s="446"/>
      <c r="K673" s="492"/>
      <c r="M673" s="443" t="str">
        <f>_xlfn.IFNA(VLOOKUP(G673,Checks!$L$4:$L$15,1,FALSE),IF(G673="","",1))</f>
        <v/>
      </c>
    </row>
    <row r="674" spans="1:13" s="443" customFormat="1" ht="14.1" customHeight="1">
      <c r="A674" s="502">
        <f t="shared" si="20"/>
        <v>666</v>
      </c>
      <c r="B674" s="502">
        <f t="shared" si="21"/>
        <v>0</v>
      </c>
      <c r="C674" s="448"/>
      <c r="D674" s="446"/>
      <c r="E674" s="446"/>
      <c r="F674" s="446"/>
      <c r="G674" s="448"/>
      <c r="H674" s="455">
        <v>0</v>
      </c>
      <c r="I674" s="452">
        <v>0</v>
      </c>
      <c r="J674" s="446"/>
      <c r="K674" s="492"/>
      <c r="M674" s="443" t="str">
        <f>_xlfn.IFNA(VLOOKUP(G674,Checks!$L$4:$L$15,1,FALSE),IF(G674="","",1))</f>
        <v/>
      </c>
    </row>
    <row r="675" spans="1:13" s="443" customFormat="1" ht="14.1" customHeight="1">
      <c r="A675" s="502">
        <f t="shared" si="20"/>
        <v>667</v>
      </c>
      <c r="B675" s="502">
        <f t="shared" si="21"/>
        <v>0</v>
      </c>
      <c r="C675" s="448"/>
      <c r="D675" s="446"/>
      <c r="E675" s="446"/>
      <c r="F675" s="446"/>
      <c r="G675" s="448"/>
      <c r="H675" s="455">
        <v>0</v>
      </c>
      <c r="I675" s="452">
        <v>0</v>
      </c>
      <c r="J675" s="446"/>
      <c r="K675" s="492"/>
      <c r="M675" s="443" t="str">
        <f>_xlfn.IFNA(VLOOKUP(G675,Checks!$L$4:$L$15,1,FALSE),IF(G675="","",1))</f>
        <v/>
      </c>
    </row>
    <row r="676" spans="1:13" s="443" customFormat="1" ht="14.1" customHeight="1">
      <c r="A676" s="502">
        <f t="shared" si="20"/>
        <v>668</v>
      </c>
      <c r="B676" s="502">
        <f t="shared" si="21"/>
        <v>0</v>
      </c>
      <c r="C676" s="448"/>
      <c r="D676" s="446"/>
      <c r="E676" s="446"/>
      <c r="F676" s="446"/>
      <c r="G676" s="448"/>
      <c r="H676" s="455">
        <v>0</v>
      </c>
      <c r="I676" s="452">
        <v>0</v>
      </c>
      <c r="J676" s="446"/>
      <c r="K676" s="492"/>
      <c r="M676" s="443" t="str">
        <f>_xlfn.IFNA(VLOOKUP(G676,Checks!$L$4:$L$15,1,FALSE),IF(G676="","",1))</f>
        <v/>
      </c>
    </row>
    <row r="677" spans="1:13" s="443" customFormat="1" ht="14.1" customHeight="1">
      <c r="A677" s="502">
        <f t="shared" si="20"/>
        <v>669</v>
      </c>
      <c r="B677" s="502">
        <f t="shared" si="21"/>
        <v>0</v>
      </c>
      <c r="C677" s="448"/>
      <c r="D677" s="446"/>
      <c r="E677" s="446"/>
      <c r="F677" s="446"/>
      <c r="G677" s="448"/>
      <c r="H677" s="455">
        <v>0</v>
      </c>
      <c r="I677" s="452">
        <v>0</v>
      </c>
      <c r="J677" s="446"/>
      <c r="K677" s="492"/>
      <c r="M677" s="443" t="str">
        <f>_xlfn.IFNA(VLOOKUP(G677,Checks!$L$4:$L$15,1,FALSE),IF(G677="","",1))</f>
        <v/>
      </c>
    </row>
    <row r="678" spans="1:13" s="443" customFormat="1" ht="14.1" customHeight="1">
      <c r="A678" s="502">
        <f t="shared" si="20"/>
        <v>670</v>
      </c>
      <c r="B678" s="502">
        <f t="shared" si="21"/>
        <v>0</v>
      </c>
      <c r="C678" s="448"/>
      <c r="D678" s="446"/>
      <c r="E678" s="446"/>
      <c r="F678" s="446"/>
      <c r="G678" s="448"/>
      <c r="H678" s="455">
        <v>0</v>
      </c>
      <c r="I678" s="452">
        <v>0</v>
      </c>
      <c r="J678" s="446"/>
      <c r="K678" s="492"/>
      <c r="M678" s="443" t="str">
        <f>_xlfn.IFNA(VLOOKUP(G678,Checks!$L$4:$L$15,1,FALSE),IF(G678="","",1))</f>
        <v/>
      </c>
    </row>
    <row r="679" spans="1:13" s="443" customFormat="1" ht="14.1" customHeight="1">
      <c r="A679" s="502">
        <f t="shared" si="20"/>
        <v>671</v>
      </c>
      <c r="B679" s="502">
        <f t="shared" si="21"/>
        <v>0</v>
      </c>
      <c r="C679" s="448"/>
      <c r="D679" s="446"/>
      <c r="E679" s="446"/>
      <c r="F679" s="446"/>
      <c r="G679" s="448"/>
      <c r="H679" s="455">
        <v>0</v>
      </c>
      <c r="I679" s="452">
        <v>0</v>
      </c>
      <c r="J679" s="446"/>
      <c r="K679" s="492"/>
      <c r="M679" s="443" t="str">
        <f>_xlfn.IFNA(VLOOKUP(G679,Checks!$L$4:$L$15,1,FALSE),IF(G679="","",1))</f>
        <v/>
      </c>
    </row>
    <row r="680" spans="1:13" s="443" customFormat="1" ht="14.1" customHeight="1">
      <c r="A680" s="502">
        <f t="shared" si="20"/>
        <v>672</v>
      </c>
      <c r="B680" s="502">
        <f t="shared" si="21"/>
        <v>0</v>
      </c>
      <c r="C680" s="448"/>
      <c r="D680" s="446"/>
      <c r="E680" s="446"/>
      <c r="F680" s="446"/>
      <c r="G680" s="448"/>
      <c r="H680" s="455">
        <v>0</v>
      </c>
      <c r="I680" s="452">
        <v>0</v>
      </c>
      <c r="J680" s="446"/>
      <c r="K680" s="492"/>
      <c r="M680" s="443" t="str">
        <f>_xlfn.IFNA(VLOOKUP(G680,Checks!$L$4:$L$15,1,FALSE),IF(G680="","",1))</f>
        <v/>
      </c>
    </row>
    <row r="681" spans="1:13" s="443" customFormat="1" ht="14.1" customHeight="1">
      <c r="A681" s="502">
        <f t="shared" si="20"/>
        <v>673</v>
      </c>
      <c r="B681" s="502">
        <f t="shared" si="21"/>
        <v>0</v>
      </c>
      <c r="C681" s="448"/>
      <c r="D681" s="446"/>
      <c r="E681" s="446"/>
      <c r="F681" s="446"/>
      <c r="G681" s="448"/>
      <c r="H681" s="455">
        <v>0</v>
      </c>
      <c r="I681" s="452">
        <v>0</v>
      </c>
      <c r="J681" s="446"/>
      <c r="K681" s="492"/>
      <c r="M681" s="443" t="str">
        <f>_xlfn.IFNA(VLOOKUP(G681,Checks!$L$4:$L$15,1,FALSE),IF(G681="","",1))</f>
        <v/>
      </c>
    </row>
    <row r="682" spans="1:13" s="443" customFormat="1" ht="14.1" customHeight="1">
      <c r="A682" s="502">
        <f t="shared" si="20"/>
        <v>674</v>
      </c>
      <c r="B682" s="502">
        <f t="shared" si="21"/>
        <v>0</v>
      </c>
      <c r="C682" s="448"/>
      <c r="D682" s="446"/>
      <c r="E682" s="446"/>
      <c r="F682" s="446"/>
      <c r="G682" s="448"/>
      <c r="H682" s="455">
        <v>0</v>
      </c>
      <c r="I682" s="452">
        <v>0</v>
      </c>
      <c r="J682" s="446"/>
      <c r="K682" s="492"/>
      <c r="M682" s="443" t="str">
        <f>_xlfn.IFNA(VLOOKUP(G682,Checks!$L$4:$L$15,1,FALSE),IF(G682="","",1))</f>
        <v/>
      </c>
    </row>
    <row r="683" spans="1:13" s="443" customFormat="1" ht="14.1" customHeight="1">
      <c r="A683" s="502">
        <f t="shared" si="20"/>
        <v>675</v>
      </c>
      <c r="B683" s="502">
        <f t="shared" si="21"/>
        <v>0</v>
      </c>
      <c r="C683" s="448"/>
      <c r="D683" s="446"/>
      <c r="E683" s="446"/>
      <c r="F683" s="446"/>
      <c r="G683" s="448"/>
      <c r="H683" s="455">
        <v>0</v>
      </c>
      <c r="I683" s="452">
        <v>0</v>
      </c>
      <c r="J683" s="446"/>
      <c r="K683" s="492"/>
      <c r="M683" s="443" t="str">
        <f>_xlfn.IFNA(VLOOKUP(G683,Checks!$L$4:$L$15,1,FALSE),IF(G683="","",1))</f>
        <v/>
      </c>
    </row>
    <row r="684" spans="1:13" s="443" customFormat="1" ht="14.1" customHeight="1">
      <c r="A684" s="502">
        <f t="shared" si="20"/>
        <v>676</v>
      </c>
      <c r="B684" s="502">
        <f t="shared" si="21"/>
        <v>0</v>
      </c>
      <c r="C684" s="448"/>
      <c r="D684" s="446"/>
      <c r="E684" s="446"/>
      <c r="F684" s="446"/>
      <c r="G684" s="448"/>
      <c r="H684" s="455">
        <v>0</v>
      </c>
      <c r="I684" s="452">
        <v>0</v>
      </c>
      <c r="J684" s="446"/>
      <c r="K684" s="492"/>
      <c r="M684" s="443" t="str">
        <f>_xlfn.IFNA(VLOOKUP(G684,Checks!$L$4:$L$15,1,FALSE),IF(G684="","",1))</f>
        <v/>
      </c>
    </row>
    <row r="685" spans="1:13" s="443" customFormat="1" ht="14.1" customHeight="1">
      <c r="A685" s="502">
        <f t="shared" si="20"/>
        <v>677</v>
      </c>
      <c r="B685" s="502">
        <f t="shared" si="21"/>
        <v>0</v>
      </c>
      <c r="C685" s="448"/>
      <c r="D685" s="446"/>
      <c r="E685" s="446"/>
      <c r="F685" s="446"/>
      <c r="G685" s="448"/>
      <c r="H685" s="455">
        <v>0</v>
      </c>
      <c r="I685" s="452">
        <v>0</v>
      </c>
      <c r="J685" s="446"/>
      <c r="K685" s="492"/>
      <c r="M685" s="443" t="str">
        <f>_xlfn.IFNA(VLOOKUP(G685,Checks!$L$4:$L$15,1,FALSE),IF(G685="","",1))</f>
        <v/>
      </c>
    </row>
    <row r="686" spans="1:13" s="443" customFormat="1" ht="14.1" customHeight="1">
      <c r="A686" s="502">
        <f t="shared" si="20"/>
        <v>678</v>
      </c>
      <c r="B686" s="502">
        <f t="shared" si="21"/>
        <v>0</v>
      </c>
      <c r="C686" s="448"/>
      <c r="D686" s="446"/>
      <c r="E686" s="446"/>
      <c r="F686" s="446"/>
      <c r="G686" s="448"/>
      <c r="H686" s="455">
        <v>0</v>
      </c>
      <c r="I686" s="452">
        <v>0</v>
      </c>
      <c r="J686" s="446"/>
      <c r="K686" s="492"/>
      <c r="M686" s="443" t="str">
        <f>_xlfn.IFNA(VLOOKUP(G686,Checks!$L$4:$L$15,1,FALSE),IF(G686="","",1))</f>
        <v/>
      </c>
    </row>
    <row r="687" spans="1:13" s="443" customFormat="1" ht="14.1" customHeight="1">
      <c r="A687" s="502">
        <f t="shared" si="20"/>
        <v>679</v>
      </c>
      <c r="B687" s="502">
        <f t="shared" si="21"/>
        <v>0</v>
      </c>
      <c r="C687" s="448"/>
      <c r="D687" s="446"/>
      <c r="E687" s="446"/>
      <c r="F687" s="446"/>
      <c r="G687" s="448"/>
      <c r="H687" s="455">
        <v>0</v>
      </c>
      <c r="I687" s="452">
        <v>0</v>
      </c>
      <c r="J687" s="446"/>
      <c r="K687" s="492"/>
      <c r="M687" s="443" t="str">
        <f>_xlfn.IFNA(VLOOKUP(G687,Checks!$L$4:$L$15,1,FALSE),IF(G687="","",1))</f>
        <v/>
      </c>
    </row>
    <row r="688" spans="1:13" s="443" customFormat="1" ht="14.1" customHeight="1">
      <c r="A688" s="502">
        <f t="shared" si="20"/>
        <v>680</v>
      </c>
      <c r="B688" s="502">
        <f t="shared" si="21"/>
        <v>0</v>
      </c>
      <c r="C688" s="448"/>
      <c r="D688" s="446"/>
      <c r="E688" s="446"/>
      <c r="F688" s="446"/>
      <c r="G688" s="448"/>
      <c r="H688" s="455">
        <v>0</v>
      </c>
      <c r="I688" s="452">
        <v>0</v>
      </c>
      <c r="J688" s="446"/>
      <c r="K688" s="492"/>
      <c r="M688" s="443" t="str">
        <f>_xlfn.IFNA(VLOOKUP(G688,Checks!$L$4:$L$15,1,FALSE),IF(G688="","",1))</f>
        <v/>
      </c>
    </row>
    <row r="689" spans="1:13" s="443" customFormat="1" ht="14.1" customHeight="1">
      <c r="A689" s="502">
        <f t="shared" si="20"/>
        <v>681</v>
      </c>
      <c r="B689" s="502">
        <f t="shared" si="21"/>
        <v>0</v>
      </c>
      <c r="C689" s="448"/>
      <c r="D689" s="446"/>
      <c r="E689" s="446"/>
      <c r="F689" s="446"/>
      <c r="G689" s="448"/>
      <c r="H689" s="455">
        <v>0</v>
      </c>
      <c r="I689" s="452">
        <v>0</v>
      </c>
      <c r="J689" s="446"/>
      <c r="K689" s="492"/>
      <c r="M689" s="443" t="str">
        <f>_xlfn.IFNA(VLOOKUP(G689,Checks!$L$4:$L$15,1,FALSE),IF(G689="","",1))</f>
        <v/>
      </c>
    </row>
    <row r="690" spans="1:13" s="443" customFormat="1" ht="14.1" customHeight="1">
      <c r="A690" s="502">
        <f t="shared" si="20"/>
        <v>682</v>
      </c>
      <c r="B690" s="502">
        <f t="shared" si="21"/>
        <v>0</v>
      </c>
      <c r="C690" s="448"/>
      <c r="D690" s="446"/>
      <c r="E690" s="446"/>
      <c r="F690" s="446"/>
      <c r="G690" s="448"/>
      <c r="H690" s="455">
        <v>0</v>
      </c>
      <c r="I690" s="452">
        <v>0</v>
      </c>
      <c r="J690" s="446"/>
      <c r="K690" s="492"/>
      <c r="M690" s="443" t="str">
        <f>_xlfn.IFNA(VLOOKUP(G690,Checks!$L$4:$L$15,1,FALSE),IF(G690="","",1))</f>
        <v/>
      </c>
    </row>
    <row r="691" spans="1:13" s="443" customFormat="1" ht="14.1" customHeight="1">
      <c r="A691" s="502">
        <f t="shared" si="20"/>
        <v>683</v>
      </c>
      <c r="B691" s="502">
        <f t="shared" si="21"/>
        <v>0</v>
      </c>
      <c r="C691" s="448"/>
      <c r="D691" s="446"/>
      <c r="E691" s="446"/>
      <c r="F691" s="446"/>
      <c r="G691" s="448"/>
      <c r="H691" s="455">
        <v>0</v>
      </c>
      <c r="I691" s="452">
        <v>0</v>
      </c>
      <c r="J691" s="446"/>
      <c r="K691" s="492"/>
      <c r="M691" s="443" t="str">
        <f>_xlfn.IFNA(VLOOKUP(G691,Checks!$L$4:$L$15,1,FALSE),IF(G691="","",1))</f>
        <v/>
      </c>
    </row>
    <row r="692" spans="1:13" s="443" customFormat="1" ht="14.1" customHeight="1">
      <c r="A692" s="502">
        <f t="shared" si="20"/>
        <v>684</v>
      </c>
      <c r="B692" s="502">
        <f t="shared" si="21"/>
        <v>0</v>
      </c>
      <c r="C692" s="448"/>
      <c r="D692" s="446"/>
      <c r="E692" s="446"/>
      <c r="F692" s="446"/>
      <c r="G692" s="448"/>
      <c r="H692" s="455">
        <v>0</v>
      </c>
      <c r="I692" s="452">
        <v>0</v>
      </c>
      <c r="J692" s="446"/>
      <c r="K692" s="492"/>
      <c r="M692" s="443" t="str">
        <f>_xlfn.IFNA(VLOOKUP(G692,Checks!$L$4:$L$15,1,FALSE),IF(G692="","",1))</f>
        <v/>
      </c>
    </row>
    <row r="693" spans="1:13" s="443" customFormat="1" ht="14.1" customHeight="1">
      <c r="A693" s="502">
        <f t="shared" si="20"/>
        <v>685</v>
      </c>
      <c r="B693" s="502">
        <f t="shared" si="21"/>
        <v>0</v>
      </c>
      <c r="C693" s="448"/>
      <c r="D693" s="446"/>
      <c r="E693" s="446"/>
      <c r="F693" s="446"/>
      <c r="G693" s="448"/>
      <c r="H693" s="455">
        <v>0</v>
      </c>
      <c r="I693" s="452">
        <v>0</v>
      </c>
      <c r="J693" s="446"/>
      <c r="K693" s="492"/>
      <c r="M693" s="443" t="str">
        <f>_xlfn.IFNA(VLOOKUP(G693,Checks!$L$4:$L$15,1,FALSE),IF(G693="","",1))</f>
        <v/>
      </c>
    </row>
    <row r="694" spans="1:13" s="443" customFormat="1" ht="14.1" customHeight="1">
      <c r="A694" s="502">
        <f t="shared" si="20"/>
        <v>686</v>
      </c>
      <c r="B694" s="502">
        <f t="shared" si="21"/>
        <v>0</v>
      </c>
      <c r="C694" s="448"/>
      <c r="D694" s="446"/>
      <c r="E694" s="446"/>
      <c r="F694" s="446"/>
      <c r="G694" s="448"/>
      <c r="H694" s="455">
        <v>0</v>
      </c>
      <c r="I694" s="452">
        <v>0</v>
      </c>
      <c r="J694" s="446"/>
      <c r="K694" s="492"/>
      <c r="M694" s="443" t="str">
        <f>_xlfn.IFNA(VLOOKUP(G694,Checks!$L$4:$L$15,1,FALSE),IF(G694="","",1))</f>
        <v/>
      </c>
    </row>
    <row r="695" spans="1:13" s="443" customFormat="1" ht="14.1" customHeight="1">
      <c r="A695" s="502">
        <f t="shared" si="20"/>
        <v>687</v>
      </c>
      <c r="B695" s="502">
        <f t="shared" si="21"/>
        <v>0</v>
      </c>
      <c r="C695" s="448"/>
      <c r="D695" s="446"/>
      <c r="E695" s="446"/>
      <c r="F695" s="446"/>
      <c r="G695" s="448"/>
      <c r="H695" s="455">
        <v>0</v>
      </c>
      <c r="I695" s="452">
        <v>0</v>
      </c>
      <c r="J695" s="446"/>
      <c r="K695" s="492"/>
      <c r="M695" s="443" t="str">
        <f>_xlfn.IFNA(VLOOKUP(G695,Checks!$L$4:$L$15,1,FALSE),IF(G695="","",1))</f>
        <v/>
      </c>
    </row>
    <row r="696" spans="1:13" s="443" customFormat="1" ht="14.1" customHeight="1">
      <c r="A696" s="502">
        <f t="shared" si="20"/>
        <v>688</v>
      </c>
      <c r="B696" s="502">
        <f t="shared" si="21"/>
        <v>0</v>
      </c>
      <c r="C696" s="448"/>
      <c r="D696" s="446"/>
      <c r="E696" s="446"/>
      <c r="F696" s="446"/>
      <c r="G696" s="448"/>
      <c r="H696" s="455">
        <v>0</v>
      </c>
      <c r="I696" s="452">
        <v>0</v>
      </c>
      <c r="J696" s="446"/>
      <c r="K696" s="492"/>
      <c r="M696" s="443" t="str">
        <f>_xlfn.IFNA(VLOOKUP(G696,Checks!$L$4:$L$15,1,FALSE),IF(G696="","",1))</f>
        <v/>
      </c>
    </row>
    <row r="697" spans="1:13" s="443" customFormat="1" ht="14.1" customHeight="1">
      <c r="A697" s="502">
        <f t="shared" si="20"/>
        <v>689</v>
      </c>
      <c r="B697" s="502">
        <f t="shared" si="21"/>
        <v>0</v>
      </c>
      <c r="C697" s="448"/>
      <c r="D697" s="446"/>
      <c r="E697" s="446"/>
      <c r="F697" s="446"/>
      <c r="G697" s="448"/>
      <c r="H697" s="455">
        <v>0</v>
      </c>
      <c r="I697" s="452">
        <v>0</v>
      </c>
      <c r="J697" s="446"/>
      <c r="K697" s="492"/>
      <c r="M697" s="443" t="str">
        <f>_xlfn.IFNA(VLOOKUP(G697,Checks!$L$4:$L$15,1,FALSE),IF(G697="","",1))</f>
        <v/>
      </c>
    </row>
    <row r="698" spans="1:13" s="443" customFormat="1" ht="14.1" customHeight="1">
      <c r="A698" s="502">
        <f t="shared" si="20"/>
        <v>690</v>
      </c>
      <c r="B698" s="502">
        <f t="shared" si="21"/>
        <v>0</v>
      </c>
      <c r="C698" s="448"/>
      <c r="D698" s="446"/>
      <c r="E698" s="446"/>
      <c r="F698" s="446"/>
      <c r="G698" s="448"/>
      <c r="H698" s="455">
        <v>0</v>
      </c>
      <c r="I698" s="452">
        <v>0</v>
      </c>
      <c r="J698" s="446"/>
      <c r="K698" s="492"/>
      <c r="M698" s="443" t="str">
        <f>_xlfn.IFNA(VLOOKUP(G698,Checks!$L$4:$L$15,1,FALSE),IF(G698="","",1))</f>
        <v/>
      </c>
    </row>
    <row r="699" spans="1:13" s="443" customFormat="1" ht="14.1" customHeight="1">
      <c r="A699" s="502">
        <f t="shared" si="20"/>
        <v>691</v>
      </c>
      <c r="B699" s="502">
        <f t="shared" si="21"/>
        <v>0</v>
      </c>
      <c r="C699" s="448"/>
      <c r="D699" s="446"/>
      <c r="E699" s="446"/>
      <c r="F699" s="446"/>
      <c r="G699" s="448"/>
      <c r="H699" s="455">
        <v>0</v>
      </c>
      <c r="I699" s="452">
        <v>0</v>
      </c>
      <c r="J699" s="446"/>
      <c r="K699" s="492"/>
      <c r="M699" s="443" t="str">
        <f>_xlfn.IFNA(VLOOKUP(G699,Checks!$L$4:$L$15,1,FALSE),IF(G699="","",1))</f>
        <v/>
      </c>
    </row>
    <row r="700" spans="1:13" s="443" customFormat="1" ht="14.1" customHeight="1">
      <c r="A700" s="502">
        <f t="shared" si="20"/>
        <v>692</v>
      </c>
      <c r="B700" s="502">
        <f t="shared" si="21"/>
        <v>0</v>
      </c>
      <c r="C700" s="448"/>
      <c r="D700" s="446"/>
      <c r="E700" s="446"/>
      <c r="F700" s="446"/>
      <c r="G700" s="448"/>
      <c r="H700" s="455">
        <v>0</v>
      </c>
      <c r="I700" s="452">
        <v>0</v>
      </c>
      <c r="J700" s="446"/>
      <c r="K700" s="492"/>
      <c r="M700" s="443" t="str">
        <f>_xlfn.IFNA(VLOOKUP(G700,Checks!$L$4:$L$15,1,FALSE),IF(G700="","",1))</f>
        <v/>
      </c>
    </row>
    <row r="701" spans="1:13" s="443" customFormat="1" ht="14.1" customHeight="1">
      <c r="A701" s="502">
        <f t="shared" si="20"/>
        <v>693</v>
      </c>
      <c r="B701" s="502">
        <f t="shared" si="21"/>
        <v>0</v>
      </c>
      <c r="C701" s="448"/>
      <c r="D701" s="446"/>
      <c r="E701" s="446"/>
      <c r="F701" s="446"/>
      <c r="G701" s="448"/>
      <c r="H701" s="455">
        <v>0</v>
      </c>
      <c r="I701" s="452">
        <v>0</v>
      </c>
      <c r="J701" s="446"/>
      <c r="K701" s="492"/>
      <c r="M701" s="443" t="str">
        <f>_xlfn.IFNA(VLOOKUP(G701,Checks!$L$4:$L$15,1,FALSE),IF(G701="","",1))</f>
        <v/>
      </c>
    </row>
    <row r="702" spans="1:13" s="443" customFormat="1" ht="14.1" customHeight="1">
      <c r="A702" s="502">
        <f t="shared" si="20"/>
        <v>694</v>
      </c>
      <c r="B702" s="502">
        <f t="shared" si="21"/>
        <v>0</v>
      </c>
      <c r="C702" s="448"/>
      <c r="D702" s="446"/>
      <c r="E702" s="446"/>
      <c r="F702" s="446"/>
      <c r="G702" s="448"/>
      <c r="H702" s="455">
        <v>0</v>
      </c>
      <c r="I702" s="452">
        <v>0</v>
      </c>
      <c r="J702" s="446"/>
      <c r="K702" s="492"/>
      <c r="M702" s="443" t="str">
        <f>_xlfn.IFNA(VLOOKUP(G702,Checks!$L$4:$L$15,1,FALSE),IF(G702="","",1))</f>
        <v/>
      </c>
    </row>
    <row r="703" spans="1:13" s="443" customFormat="1" ht="14.1" customHeight="1">
      <c r="A703" s="502">
        <f t="shared" si="20"/>
        <v>695</v>
      </c>
      <c r="B703" s="502">
        <f t="shared" si="21"/>
        <v>0</v>
      </c>
      <c r="C703" s="448"/>
      <c r="D703" s="446"/>
      <c r="E703" s="446"/>
      <c r="F703" s="446"/>
      <c r="G703" s="448"/>
      <c r="H703" s="455">
        <v>0</v>
      </c>
      <c r="I703" s="452">
        <v>0</v>
      </c>
      <c r="J703" s="446"/>
      <c r="K703" s="492"/>
      <c r="M703" s="443" t="str">
        <f>_xlfn.IFNA(VLOOKUP(G703,Checks!$L$4:$L$15,1,FALSE),IF(G703="","",1))</f>
        <v/>
      </c>
    </row>
    <row r="704" spans="1:13" s="443" customFormat="1" ht="14.1" customHeight="1">
      <c r="A704" s="502">
        <f t="shared" si="20"/>
        <v>696</v>
      </c>
      <c r="B704" s="502">
        <f t="shared" si="21"/>
        <v>0</v>
      </c>
      <c r="C704" s="448"/>
      <c r="D704" s="446"/>
      <c r="E704" s="446"/>
      <c r="F704" s="446"/>
      <c r="G704" s="448"/>
      <c r="H704" s="455">
        <v>0</v>
      </c>
      <c r="I704" s="452">
        <v>0</v>
      </c>
      <c r="J704" s="446"/>
      <c r="K704" s="492"/>
      <c r="M704" s="443" t="str">
        <f>_xlfn.IFNA(VLOOKUP(G704,Checks!$L$4:$L$15,1,FALSE),IF(G704="","",1))</f>
        <v/>
      </c>
    </row>
    <row r="705" spans="1:13" s="443" customFormat="1" ht="14.1" customHeight="1">
      <c r="A705" s="502">
        <f t="shared" si="20"/>
        <v>697</v>
      </c>
      <c r="B705" s="502">
        <f t="shared" si="21"/>
        <v>0</v>
      </c>
      <c r="C705" s="448"/>
      <c r="D705" s="446"/>
      <c r="E705" s="446"/>
      <c r="F705" s="446"/>
      <c r="G705" s="448"/>
      <c r="H705" s="455">
        <v>0</v>
      </c>
      <c r="I705" s="452">
        <v>0</v>
      </c>
      <c r="J705" s="446"/>
      <c r="K705" s="492"/>
      <c r="M705" s="443" t="str">
        <f>_xlfn.IFNA(VLOOKUP(G705,Checks!$L$4:$L$15,1,FALSE),IF(G705="","",1))</f>
        <v/>
      </c>
    </row>
    <row r="706" spans="1:13" s="443" customFormat="1" ht="14.1" customHeight="1">
      <c r="A706" s="502">
        <f t="shared" si="20"/>
        <v>698</v>
      </c>
      <c r="B706" s="502">
        <f t="shared" si="21"/>
        <v>0</v>
      </c>
      <c r="C706" s="448"/>
      <c r="D706" s="446"/>
      <c r="E706" s="446"/>
      <c r="F706" s="446"/>
      <c r="G706" s="448"/>
      <c r="H706" s="455">
        <v>0</v>
      </c>
      <c r="I706" s="452">
        <v>0</v>
      </c>
      <c r="J706" s="446"/>
      <c r="K706" s="492"/>
      <c r="M706" s="443" t="str">
        <f>_xlfn.IFNA(VLOOKUP(G706,Checks!$L$4:$L$15,1,FALSE),IF(G706="","",1))</f>
        <v/>
      </c>
    </row>
    <row r="707" spans="1:13" s="443" customFormat="1" ht="14.1" customHeight="1">
      <c r="A707" s="502">
        <f t="shared" si="20"/>
        <v>699</v>
      </c>
      <c r="B707" s="502">
        <f t="shared" si="21"/>
        <v>0</v>
      </c>
      <c r="C707" s="448"/>
      <c r="D707" s="446"/>
      <c r="E707" s="446"/>
      <c r="F707" s="446"/>
      <c r="G707" s="448"/>
      <c r="H707" s="455">
        <v>0</v>
      </c>
      <c r="I707" s="452">
        <v>0</v>
      </c>
      <c r="J707" s="446"/>
      <c r="K707" s="492"/>
      <c r="M707" s="443" t="str">
        <f>_xlfn.IFNA(VLOOKUP(G707,Checks!$L$4:$L$15,1,FALSE),IF(G707="","",1))</f>
        <v/>
      </c>
    </row>
    <row r="708" spans="1:13" s="443" customFormat="1" ht="14.1" customHeight="1">
      <c r="A708" s="502">
        <f t="shared" si="20"/>
        <v>700</v>
      </c>
      <c r="B708" s="502">
        <f t="shared" si="21"/>
        <v>0</v>
      </c>
      <c r="C708" s="448"/>
      <c r="D708" s="446"/>
      <c r="E708" s="446"/>
      <c r="F708" s="446"/>
      <c r="G708" s="448"/>
      <c r="H708" s="455">
        <v>0</v>
      </c>
      <c r="I708" s="452">
        <v>0</v>
      </c>
      <c r="J708" s="446"/>
      <c r="K708" s="492"/>
      <c r="M708" s="443" t="str">
        <f>_xlfn.IFNA(VLOOKUP(G708,Checks!$L$4:$L$15,1,FALSE),IF(G708="","",1))</f>
        <v/>
      </c>
    </row>
    <row r="709" spans="1:13" s="443" customFormat="1" ht="14.1" customHeight="1">
      <c r="A709" s="502">
        <f t="shared" si="20"/>
        <v>701</v>
      </c>
      <c r="B709" s="502">
        <f t="shared" si="21"/>
        <v>0</v>
      </c>
      <c r="C709" s="448"/>
      <c r="D709" s="446"/>
      <c r="E709" s="446"/>
      <c r="F709" s="446"/>
      <c r="G709" s="448"/>
      <c r="H709" s="455">
        <v>0</v>
      </c>
      <c r="I709" s="452">
        <v>0</v>
      </c>
      <c r="J709" s="446"/>
      <c r="K709" s="492"/>
      <c r="M709" s="443" t="str">
        <f>_xlfn.IFNA(VLOOKUP(G709,Checks!$L$4:$L$15,1,FALSE),IF(G709="","",1))</f>
        <v/>
      </c>
    </row>
    <row r="710" spans="1:13" s="443" customFormat="1" ht="14.1" customHeight="1">
      <c r="A710" s="502">
        <f t="shared" si="20"/>
        <v>702</v>
      </c>
      <c r="B710" s="502">
        <f t="shared" si="21"/>
        <v>0</v>
      </c>
      <c r="C710" s="448"/>
      <c r="D710" s="446"/>
      <c r="E710" s="446"/>
      <c r="F710" s="446"/>
      <c r="G710" s="448"/>
      <c r="H710" s="455">
        <v>0</v>
      </c>
      <c r="I710" s="452">
        <v>0</v>
      </c>
      <c r="J710" s="446"/>
      <c r="K710" s="492"/>
      <c r="M710" s="443" t="str">
        <f>_xlfn.IFNA(VLOOKUP(G710,Checks!$L$4:$L$15,1,FALSE),IF(G710="","",1))</f>
        <v/>
      </c>
    </row>
    <row r="711" spans="1:13" s="443" customFormat="1" ht="14.1" customHeight="1">
      <c r="A711" s="502">
        <f t="shared" si="20"/>
        <v>703</v>
      </c>
      <c r="B711" s="502">
        <f t="shared" si="21"/>
        <v>0</v>
      </c>
      <c r="C711" s="448"/>
      <c r="D711" s="446"/>
      <c r="E711" s="446"/>
      <c r="F711" s="446"/>
      <c r="G711" s="448"/>
      <c r="H711" s="455">
        <v>0</v>
      </c>
      <c r="I711" s="452">
        <v>0</v>
      </c>
      <c r="J711" s="446"/>
      <c r="K711" s="492"/>
      <c r="M711" s="443" t="str">
        <f>_xlfn.IFNA(VLOOKUP(G711,Checks!$L$4:$L$15,1,FALSE),IF(G711="","",1))</f>
        <v/>
      </c>
    </row>
    <row r="712" spans="1:13" s="443" customFormat="1" ht="14.1" customHeight="1">
      <c r="A712" s="502">
        <f t="shared" si="20"/>
        <v>704</v>
      </c>
      <c r="B712" s="502">
        <f t="shared" si="21"/>
        <v>0</v>
      </c>
      <c r="C712" s="448"/>
      <c r="D712" s="446"/>
      <c r="E712" s="446"/>
      <c r="F712" s="446"/>
      <c r="G712" s="448"/>
      <c r="H712" s="455">
        <v>0</v>
      </c>
      <c r="I712" s="452">
        <v>0</v>
      </c>
      <c r="J712" s="446"/>
      <c r="K712" s="492"/>
      <c r="M712" s="443" t="str">
        <f>_xlfn.IFNA(VLOOKUP(G712,Checks!$L$4:$L$15,1,FALSE),IF(G712="","",1))</f>
        <v/>
      </c>
    </row>
    <row r="713" spans="1:13" s="443" customFormat="1" ht="14.1" customHeight="1">
      <c r="A713" s="502">
        <f t="shared" si="20"/>
        <v>705</v>
      </c>
      <c r="B713" s="502">
        <f t="shared" si="21"/>
        <v>0</v>
      </c>
      <c r="C713" s="448"/>
      <c r="D713" s="446"/>
      <c r="E713" s="446"/>
      <c r="F713" s="446"/>
      <c r="G713" s="448"/>
      <c r="H713" s="455">
        <v>0</v>
      </c>
      <c r="I713" s="452">
        <v>0</v>
      </c>
      <c r="J713" s="446"/>
      <c r="K713" s="492"/>
      <c r="M713" s="443" t="str">
        <f>_xlfn.IFNA(VLOOKUP(G713,Checks!$L$4:$L$15,1,FALSE),IF(G713="","",1))</f>
        <v/>
      </c>
    </row>
    <row r="714" spans="1:13" s="443" customFormat="1" ht="14.1" customHeight="1">
      <c r="A714" s="502">
        <f t="shared" si="20"/>
        <v>706</v>
      </c>
      <c r="B714" s="502">
        <f t="shared" si="21"/>
        <v>0</v>
      </c>
      <c r="C714" s="448"/>
      <c r="D714" s="446"/>
      <c r="E714" s="446"/>
      <c r="F714" s="446"/>
      <c r="G714" s="448"/>
      <c r="H714" s="455">
        <v>0</v>
      </c>
      <c r="I714" s="452">
        <v>0</v>
      </c>
      <c r="J714" s="446"/>
      <c r="K714" s="492"/>
      <c r="M714" s="443" t="str">
        <f>_xlfn.IFNA(VLOOKUP(G714,Checks!$L$4:$L$15,1,FALSE),IF(G714="","",1))</f>
        <v/>
      </c>
    </row>
    <row r="715" spans="1:13" s="443" customFormat="1" ht="14.1" customHeight="1">
      <c r="A715" s="502">
        <f t="shared" ref="A715:A778" si="22">A714+1</f>
        <v>707</v>
      </c>
      <c r="B715" s="502">
        <f t="shared" ref="B715:B778" si="23">$B$9</f>
        <v>0</v>
      </c>
      <c r="C715" s="448"/>
      <c r="D715" s="446"/>
      <c r="E715" s="446"/>
      <c r="F715" s="446"/>
      <c r="G715" s="448"/>
      <c r="H715" s="455">
        <v>0</v>
      </c>
      <c r="I715" s="452">
        <v>0</v>
      </c>
      <c r="J715" s="446"/>
      <c r="K715" s="492"/>
      <c r="M715" s="443" t="str">
        <f>_xlfn.IFNA(VLOOKUP(G715,Checks!$L$4:$L$15,1,FALSE),IF(G715="","",1))</f>
        <v/>
      </c>
    </row>
    <row r="716" spans="1:13" s="443" customFormat="1" ht="14.1" customHeight="1">
      <c r="A716" s="502">
        <f t="shared" si="22"/>
        <v>708</v>
      </c>
      <c r="B716" s="502">
        <f t="shared" si="23"/>
        <v>0</v>
      </c>
      <c r="C716" s="448"/>
      <c r="D716" s="446"/>
      <c r="E716" s="446"/>
      <c r="F716" s="446"/>
      <c r="G716" s="448"/>
      <c r="H716" s="455">
        <v>0</v>
      </c>
      <c r="I716" s="452">
        <v>0</v>
      </c>
      <c r="J716" s="446"/>
      <c r="K716" s="492"/>
      <c r="M716" s="443" t="str">
        <f>_xlfn.IFNA(VLOOKUP(G716,Checks!$L$4:$L$15,1,FALSE),IF(G716="","",1))</f>
        <v/>
      </c>
    </row>
    <row r="717" spans="1:13" s="443" customFormat="1" ht="14.1" customHeight="1">
      <c r="A717" s="502">
        <f t="shared" si="22"/>
        <v>709</v>
      </c>
      <c r="B717" s="502">
        <f t="shared" si="23"/>
        <v>0</v>
      </c>
      <c r="C717" s="448"/>
      <c r="D717" s="446"/>
      <c r="E717" s="446"/>
      <c r="F717" s="446"/>
      <c r="G717" s="448"/>
      <c r="H717" s="455">
        <v>0</v>
      </c>
      <c r="I717" s="452">
        <v>0</v>
      </c>
      <c r="J717" s="446"/>
      <c r="K717" s="492"/>
      <c r="M717" s="443" t="str">
        <f>_xlfn.IFNA(VLOOKUP(G717,Checks!$L$4:$L$15,1,FALSE),IF(G717="","",1))</f>
        <v/>
      </c>
    </row>
    <row r="718" spans="1:13" s="443" customFormat="1" ht="14.1" customHeight="1">
      <c r="A718" s="502">
        <f t="shared" si="22"/>
        <v>710</v>
      </c>
      <c r="B718" s="502">
        <f t="shared" si="23"/>
        <v>0</v>
      </c>
      <c r="C718" s="448"/>
      <c r="D718" s="446"/>
      <c r="E718" s="446"/>
      <c r="F718" s="446"/>
      <c r="G718" s="448"/>
      <c r="H718" s="455">
        <v>0</v>
      </c>
      <c r="I718" s="452">
        <v>0</v>
      </c>
      <c r="J718" s="446"/>
      <c r="K718" s="492"/>
      <c r="M718" s="443" t="str">
        <f>_xlfn.IFNA(VLOOKUP(G718,Checks!$L$4:$L$15,1,FALSE),IF(G718="","",1))</f>
        <v/>
      </c>
    </row>
    <row r="719" spans="1:13" s="443" customFormat="1" ht="14.1" customHeight="1">
      <c r="A719" s="502">
        <f t="shared" si="22"/>
        <v>711</v>
      </c>
      <c r="B719" s="502">
        <f t="shared" si="23"/>
        <v>0</v>
      </c>
      <c r="C719" s="448"/>
      <c r="D719" s="446"/>
      <c r="E719" s="446"/>
      <c r="F719" s="446"/>
      <c r="G719" s="448"/>
      <c r="H719" s="455">
        <v>0</v>
      </c>
      <c r="I719" s="452">
        <v>0</v>
      </c>
      <c r="J719" s="446"/>
      <c r="K719" s="492"/>
      <c r="M719" s="443" t="str">
        <f>_xlfn.IFNA(VLOOKUP(G719,Checks!$L$4:$L$15,1,FALSE),IF(G719="","",1))</f>
        <v/>
      </c>
    </row>
    <row r="720" spans="1:13" s="443" customFormat="1" ht="14.1" customHeight="1">
      <c r="A720" s="502">
        <f t="shared" si="22"/>
        <v>712</v>
      </c>
      <c r="B720" s="502">
        <f t="shared" si="23"/>
        <v>0</v>
      </c>
      <c r="C720" s="448"/>
      <c r="D720" s="446"/>
      <c r="E720" s="446"/>
      <c r="F720" s="446"/>
      <c r="G720" s="448"/>
      <c r="H720" s="455">
        <v>0</v>
      </c>
      <c r="I720" s="452">
        <v>0</v>
      </c>
      <c r="J720" s="446"/>
      <c r="K720" s="492"/>
      <c r="M720" s="443" t="str">
        <f>_xlfn.IFNA(VLOOKUP(G720,Checks!$L$4:$L$15,1,FALSE),IF(G720="","",1))</f>
        <v/>
      </c>
    </row>
    <row r="721" spans="1:13" s="443" customFormat="1" ht="14.1" customHeight="1">
      <c r="A721" s="502">
        <f t="shared" si="22"/>
        <v>713</v>
      </c>
      <c r="B721" s="502">
        <f t="shared" si="23"/>
        <v>0</v>
      </c>
      <c r="C721" s="448"/>
      <c r="D721" s="446"/>
      <c r="E721" s="446"/>
      <c r="F721" s="446"/>
      <c r="G721" s="448"/>
      <c r="H721" s="455">
        <v>0</v>
      </c>
      <c r="I721" s="452">
        <v>0</v>
      </c>
      <c r="J721" s="446"/>
      <c r="K721" s="492"/>
      <c r="M721" s="443" t="str">
        <f>_xlfn.IFNA(VLOOKUP(G721,Checks!$L$4:$L$15,1,FALSE),IF(G721="","",1))</f>
        <v/>
      </c>
    </row>
    <row r="722" spans="1:13" s="443" customFormat="1" ht="14.1" customHeight="1">
      <c r="A722" s="502">
        <f t="shared" si="22"/>
        <v>714</v>
      </c>
      <c r="B722" s="502">
        <f t="shared" si="23"/>
        <v>0</v>
      </c>
      <c r="C722" s="448"/>
      <c r="D722" s="446"/>
      <c r="E722" s="446"/>
      <c r="F722" s="446"/>
      <c r="G722" s="448"/>
      <c r="H722" s="455">
        <v>0</v>
      </c>
      <c r="I722" s="452">
        <v>0</v>
      </c>
      <c r="J722" s="446"/>
      <c r="K722" s="492"/>
      <c r="M722" s="443" t="str">
        <f>_xlfn.IFNA(VLOOKUP(G722,Checks!$L$4:$L$15,1,FALSE),IF(G722="","",1))</f>
        <v/>
      </c>
    </row>
    <row r="723" spans="1:13" s="443" customFormat="1" ht="14.1" customHeight="1">
      <c r="A723" s="502">
        <f t="shared" si="22"/>
        <v>715</v>
      </c>
      <c r="B723" s="502">
        <f t="shared" si="23"/>
        <v>0</v>
      </c>
      <c r="C723" s="448"/>
      <c r="D723" s="446"/>
      <c r="E723" s="446"/>
      <c r="F723" s="446"/>
      <c r="G723" s="448"/>
      <c r="H723" s="455">
        <v>0</v>
      </c>
      <c r="I723" s="452">
        <v>0</v>
      </c>
      <c r="J723" s="446"/>
      <c r="K723" s="492"/>
      <c r="M723" s="443" t="str">
        <f>_xlfn.IFNA(VLOOKUP(G723,Checks!$L$4:$L$15,1,FALSE),IF(G723="","",1))</f>
        <v/>
      </c>
    </row>
    <row r="724" spans="1:13" s="443" customFormat="1" ht="14.1" customHeight="1">
      <c r="A724" s="502">
        <f t="shared" si="22"/>
        <v>716</v>
      </c>
      <c r="B724" s="502">
        <f t="shared" si="23"/>
        <v>0</v>
      </c>
      <c r="C724" s="448"/>
      <c r="D724" s="446"/>
      <c r="E724" s="446"/>
      <c r="F724" s="446"/>
      <c r="G724" s="448"/>
      <c r="H724" s="455">
        <v>0</v>
      </c>
      <c r="I724" s="452">
        <v>0</v>
      </c>
      <c r="J724" s="446"/>
      <c r="K724" s="492"/>
      <c r="M724" s="443" t="str">
        <f>_xlfn.IFNA(VLOOKUP(G724,Checks!$L$4:$L$15,1,FALSE),IF(G724="","",1))</f>
        <v/>
      </c>
    </row>
    <row r="725" spans="1:13" s="443" customFormat="1" ht="14.1" customHeight="1">
      <c r="A725" s="502">
        <f t="shared" si="22"/>
        <v>717</v>
      </c>
      <c r="B725" s="502">
        <f t="shared" si="23"/>
        <v>0</v>
      </c>
      <c r="C725" s="448"/>
      <c r="D725" s="446"/>
      <c r="E725" s="446"/>
      <c r="F725" s="446"/>
      <c r="G725" s="448"/>
      <c r="H725" s="455">
        <v>0</v>
      </c>
      <c r="I725" s="452">
        <v>0</v>
      </c>
      <c r="J725" s="446"/>
      <c r="K725" s="492"/>
      <c r="M725" s="443" t="str">
        <f>_xlfn.IFNA(VLOOKUP(G725,Checks!$L$4:$L$15,1,FALSE),IF(G725="","",1))</f>
        <v/>
      </c>
    </row>
    <row r="726" spans="1:13" s="443" customFormat="1" ht="14.1" customHeight="1">
      <c r="A726" s="502">
        <f t="shared" si="22"/>
        <v>718</v>
      </c>
      <c r="B726" s="502">
        <f t="shared" si="23"/>
        <v>0</v>
      </c>
      <c r="C726" s="448"/>
      <c r="D726" s="446"/>
      <c r="E726" s="446"/>
      <c r="F726" s="446"/>
      <c r="G726" s="448"/>
      <c r="H726" s="455">
        <v>0</v>
      </c>
      <c r="I726" s="452">
        <v>0</v>
      </c>
      <c r="J726" s="446"/>
      <c r="K726" s="492"/>
      <c r="M726" s="443" t="str">
        <f>_xlfn.IFNA(VLOOKUP(G726,Checks!$L$4:$L$15,1,FALSE),IF(G726="","",1))</f>
        <v/>
      </c>
    </row>
    <row r="727" spans="1:13" s="443" customFormat="1" ht="14.1" customHeight="1">
      <c r="A727" s="502">
        <f t="shared" si="22"/>
        <v>719</v>
      </c>
      <c r="B727" s="502">
        <f t="shared" si="23"/>
        <v>0</v>
      </c>
      <c r="C727" s="448"/>
      <c r="D727" s="446"/>
      <c r="E727" s="446"/>
      <c r="F727" s="446"/>
      <c r="G727" s="448"/>
      <c r="H727" s="455">
        <v>0</v>
      </c>
      <c r="I727" s="452">
        <v>0</v>
      </c>
      <c r="J727" s="446"/>
      <c r="K727" s="492"/>
      <c r="M727" s="443" t="str">
        <f>_xlfn.IFNA(VLOOKUP(G727,Checks!$L$4:$L$15,1,FALSE),IF(G727="","",1))</f>
        <v/>
      </c>
    </row>
    <row r="728" spans="1:13" s="443" customFormat="1" ht="14.1" customHeight="1">
      <c r="A728" s="502">
        <f t="shared" si="22"/>
        <v>720</v>
      </c>
      <c r="B728" s="502">
        <f t="shared" si="23"/>
        <v>0</v>
      </c>
      <c r="C728" s="448"/>
      <c r="D728" s="446"/>
      <c r="E728" s="446"/>
      <c r="F728" s="446"/>
      <c r="G728" s="448"/>
      <c r="H728" s="455">
        <v>0</v>
      </c>
      <c r="I728" s="452">
        <v>0</v>
      </c>
      <c r="J728" s="446"/>
      <c r="K728" s="492"/>
      <c r="M728" s="443" t="str">
        <f>_xlfn.IFNA(VLOOKUP(G728,Checks!$L$4:$L$15,1,FALSE),IF(G728="","",1))</f>
        <v/>
      </c>
    </row>
    <row r="729" spans="1:13" s="443" customFormat="1" ht="14.1" customHeight="1">
      <c r="A729" s="502">
        <f t="shared" si="22"/>
        <v>721</v>
      </c>
      <c r="B729" s="502">
        <f t="shared" si="23"/>
        <v>0</v>
      </c>
      <c r="C729" s="448"/>
      <c r="D729" s="446"/>
      <c r="E729" s="446"/>
      <c r="F729" s="446"/>
      <c r="G729" s="448"/>
      <c r="H729" s="455">
        <v>0</v>
      </c>
      <c r="I729" s="452">
        <v>0</v>
      </c>
      <c r="J729" s="446"/>
      <c r="K729" s="492"/>
      <c r="M729" s="443" t="str">
        <f>_xlfn.IFNA(VLOOKUP(G729,Checks!$L$4:$L$15,1,FALSE),IF(G729="","",1))</f>
        <v/>
      </c>
    </row>
    <row r="730" spans="1:13" s="443" customFormat="1" ht="14.1" customHeight="1">
      <c r="A730" s="502">
        <f t="shared" si="22"/>
        <v>722</v>
      </c>
      <c r="B730" s="502">
        <f t="shared" si="23"/>
        <v>0</v>
      </c>
      <c r="C730" s="448"/>
      <c r="D730" s="446"/>
      <c r="E730" s="446"/>
      <c r="F730" s="446"/>
      <c r="G730" s="448"/>
      <c r="H730" s="455">
        <v>0</v>
      </c>
      <c r="I730" s="452">
        <v>0</v>
      </c>
      <c r="J730" s="446"/>
      <c r="K730" s="492"/>
      <c r="M730" s="443" t="str">
        <f>_xlfn.IFNA(VLOOKUP(G730,Checks!$L$4:$L$15,1,FALSE),IF(G730="","",1))</f>
        <v/>
      </c>
    </row>
    <row r="731" spans="1:13" s="443" customFormat="1" ht="14.1" customHeight="1">
      <c r="A731" s="502">
        <f t="shared" si="22"/>
        <v>723</v>
      </c>
      <c r="B731" s="502">
        <f t="shared" si="23"/>
        <v>0</v>
      </c>
      <c r="C731" s="448"/>
      <c r="D731" s="446"/>
      <c r="E731" s="446"/>
      <c r="F731" s="446"/>
      <c r="G731" s="448"/>
      <c r="H731" s="455">
        <v>0</v>
      </c>
      <c r="I731" s="452">
        <v>0</v>
      </c>
      <c r="J731" s="446"/>
      <c r="K731" s="492"/>
      <c r="M731" s="443" t="str">
        <f>_xlfn.IFNA(VLOOKUP(G731,Checks!$L$4:$L$15,1,FALSE),IF(G731="","",1))</f>
        <v/>
      </c>
    </row>
    <row r="732" spans="1:13" s="443" customFormat="1" ht="14.1" customHeight="1">
      <c r="A732" s="502">
        <f t="shared" si="22"/>
        <v>724</v>
      </c>
      <c r="B732" s="502">
        <f t="shared" si="23"/>
        <v>0</v>
      </c>
      <c r="C732" s="448"/>
      <c r="D732" s="446"/>
      <c r="E732" s="446"/>
      <c r="F732" s="446"/>
      <c r="G732" s="448"/>
      <c r="H732" s="455">
        <v>0</v>
      </c>
      <c r="I732" s="452">
        <v>0</v>
      </c>
      <c r="J732" s="446"/>
      <c r="K732" s="492"/>
      <c r="M732" s="443" t="str">
        <f>_xlfn.IFNA(VLOOKUP(G732,Checks!$L$4:$L$15,1,FALSE),IF(G732="","",1))</f>
        <v/>
      </c>
    </row>
    <row r="733" spans="1:13" s="443" customFormat="1" ht="14.1" customHeight="1">
      <c r="A733" s="502">
        <f t="shared" si="22"/>
        <v>725</v>
      </c>
      <c r="B733" s="502">
        <f t="shared" si="23"/>
        <v>0</v>
      </c>
      <c r="C733" s="448"/>
      <c r="D733" s="446"/>
      <c r="E733" s="446"/>
      <c r="F733" s="446"/>
      <c r="G733" s="448"/>
      <c r="H733" s="455">
        <v>0</v>
      </c>
      <c r="I733" s="452">
        <v>0</v>
      </c>
      <c r="J733" s="446"/>
      <c r="K733" s="492"/>
      <c r="M733" s="443" t="str">
        <f>_xlfn.IFNA(VLOOKUP(G733,Checks!$L$4:$L$15,1,FALSE),IF(G733="","",1))</f>
        <v/>
      </c>
    </row>
    <row r="734" spans="1:13" s="443" customFormat="1" ht="14.1" customHeight="1">
      <c r="A734" s="502">
        <f t="shared" si="22"/>
        <v>726</v>
      </c>
      <c r="B734" s="502">
        <f t="shared" si="23"/>
        <v>0</v>
      </c>
      <c r="C734" s="448"/>
      <c r="D734" s="446"/>
      <c r="E734" s="446"/>
      <c r="F734" s="446"/>
      <c r="G734" s="448"/>
      <c r="H734" s="455">
        <v>0</v>
      </c>
      <c r="I734" s="452">
        <v>0</v>
      </c>
      <c r="J734" s="446"/>
      <c r="K734" s="492"/>
      <c r="M734" s="443" t="str">
        <f>_xlfn.IFNA(VLOOKUP(G734,Checks!$L$4:$L$15,1,FALSE),IF(G734="","",1))</f>
        <v/>
      </c>
    </row>
    <row r="735" spans="1:13" s="443" customFormat="1" ht="14.1" customHeight="1">
      <c r="A735" s="502">
        <f t="shared" si="22"/>
        <v>727</v>
      </c>
      <c r="B735" s="502">
        <f t="shared" si="23"/>
        <v>0</v>
      </c>
      <c r="C735" s="448"/>
      <c r="D735" s="446"/>
      <c r="E735" s="446"/>
      <c r="F735" s="446"/>
      <c r="G735" s="448"/>
      <c r="H735" s="455">
        <v>0</v>
      </c>
      <c r="I735" s="452">
        <v>0</v>
      </c>
      <c r="J735" s="446"/>
      <c r="K735" s="492"/>
      <c r="M735" s="443" t="str">
        <f>_xlfn.IFNA(VLOOKUP(G735,Checks!$L$4:$L$15,1,FALSE),IF(G735="","",1))</f>
        <v/>
      </c>
    </row>
    <row r="736" spans="1:13" s="443" customFormat="1" ht="14.1" customHeight="1">
      <c r="A736" s="502">
        <f t="shared" si="22"/>
        <v>728</v>
      </c>
      <c r="B736" s="502">
        <f t="shared" si="23"/>
        <v>0</v>
      </c>
      <c r="C736" s="448"/>
      <c r="D736" s="446"/>
      <c r="E736" s="446"/>
      <c r="F736" s="446"/>
      <c r="G736" s="448"/>
      <c r="H736" s="455">
        <v>0</v>
      </c>
      <c r="I736" s="452">
        <v>0</v>
      </c>
      <c r="J736" s="446"/>
      <c r="K736" s="492"/>
      <c r="M736" s="443" t="str">
        <f>_xlfn.IFNA(VLOOKUP(G736,Checks!$L$4:$L$15,1,FALSE),IF(G736="","",1))</f>
        <v/>
      </c>
    </row>
    <row r="737" spans="1:13" s="443" customFormat="1" ht="14.1" customHeight="1">
      <c r="A737" s="502">
        <f t="shared" si="22"/>
        <v>729</v>
      </c>
      <c r="B737" s="502">
        <f t="shared" si="23"/>
        <v>0</v>
      </c>
      <c r="C737" s="448"/>
      <c r="D737" s="446"/>
      <c r="E737" s="446"/>
      <c r="F737" s="446"/>
      <c r="G737" s="448"/>
      <c r="H737" s="455">
        <v>0</v>
      </c>
      <c r="I737" s="452">
        <v>0</v>
      </c>
      <c r="J737" s="446"/>
      <c r="K737" s="492"/>
      <c r="M737" s="443" t="str">
        <f>_xlfn.IFNA(VLOOKUP(G737,Checks!$L$4:$L$15,1,FALSE),IF(G737="","",1))</f>
        <v/>
      </c>
    </row>
    <row r="738" spans="1:13" s="443" customFormat="1" ht="14.1" customHeight="1">
      <c r="A738" s="502">
        <f t="shared" si="22"/>
        <v>730</v>
      </c>
      <c r="B738" s="502">
        <f t="shared" si="23"/>
        <v>0</v>
      </c>
      <c r="C738" s="448"/>
      <c r="D738" s="446"/>
      <c r="E738" s="446"/>
      <c r="F738" s="446"/>
      <c r="G738" s="448"/>
      <c r="H738" s="455">
        <v>0</v>
      </c>
      <c r="I738" s="452">
        <v>0</v>
      </c>
      <c r="J738" s="446"/>
      <c r="K738" s="492"/>
      <c r="M738" s="443" t="str">
        <f>_xlfn.IFNA(VLOOKUP(G738,Checks!$L$4:$L$15,1,FALSE),IF(G738="","",1))</f>
        <v/>
      </c>
    </row>
    <row r="739" spans="1:13" s="443" customFormat="1" ht="14.1" customHeight="1">
      <c r="A739" s="502">
        <f t="shared" si="22"/>
        <v>731</v>
      </c>
      <c r="B739" s="502">
        <f t="shared" si="23"/>
        <v>0</v>
      </c>
      <c r="C739" s="448"/>
      <c r="D739" s="446"/>
      <c r="E739" s="446"/>
      <c r="F739" s="446"/>
      <c r="G739" s="448"/>
      <c r="H739" s="455">
        <v>0</v>
      </c>
      <c r="I739" s="452">
        <v>0</v>
      </c>
      <c r="J739" s="446"/>
      <c r="K739" s="492"/>
      <c r="M739" s="443" t="str">
        <f>_xlfn.IFNA(VLOOKUP(G739,Checks!$L$4:$L$15,1,FALSE),IF(G739="","",1))</f>
        <v/>
      </c>
    </row>
    <row r="740" spans="1:13" s="443" customFormat="1" ht="14.1" customHeight="1">
      <c r="A740" s="502">
        <f t="shared" si="22"/>
        <v>732</v>
      </c>
      <c r="B740" s="502">
        <f t="shared" si="23"/>
        <v>0</v>
      </c>
      <c r="C740" s="448"/>
      <c r="D740" s="446"/>
      <c r="E740" s="446"/>
      <c r="F740" s="446"/>
      <c r="G740" s="448"/>
      <c r="H740" s="455">
        <v>0</v>
      </c>
      <c r="I740" s="452">
        <v>0</v>
      </c>
      <c r="J740" s="446"/>
      <c r="K740" s="492"/>
      <c r="M740" s="443" t="str">
        <f>_xlfn.IFNA(VLOOKUP(G740,Checks!$L$4:$L$15,1,FALSE),IF(G740="","",1))</f>
        <v/>
      </c>
    </row>
    <row r="741" spans="1:13" s="443" customFormat="1" ht="14.1" customHeight="1">
      <c r="A741" s="502">
        <f t="shared" si="22"/>
        <v>733</v>
      </c>
      <c r="B741" s="502">
        <f t="shared" si="23"/>
        <v>0</v>
      </c>
      <c r="C741" s="448"/>
      <c r="D741" s="446"/>
      <c r="E741" s="446"/>
      <c r="F741" s="446"/>
      <c r="G741" s="448"/>
      <c r="H741" s="455">
        <v>0</v>
      </c>
      <c r="I741" s="452">
        <v>0</v>
      </c>
      <c r="J741" s="446"/>
      <c r="K741" s="492"/>
      <c r="M741" s="443" t="str">
        <f>_xlfn.IFNA(VLOOKUP(G741,Checks!$L$4:$L$15,1,FALSE),IF(G741="","",1))</f>
        <v/>
      </c>
    </row>
    <row r="742" spans="1:13" s="443" customFormat="1" ht="14.1" customHeight="1">
      <c r="A742" s="502">
        <f t="shared" si="22"/>
        <v>734</v>
      </c>
      <c r="B742" s="502">
        <f t="shared" si="23"/>
        <v>0</v>
      </c>
      <c r="C742" s="448"/>
      <c r="D742" s="446"/>
      <c r="E742" s="446"/>
      <c r="F742" s="446"/>
      <c r="G742" s="448"/>
      <c r="H742" s="455">
        <v>0</v>
      </c>
      <c r="I742" s="452">
        <v>0</v>
      </c>
      <c r="J742" s="446"/>
      <c r="K742" s="492"/>
      <c r="M742" s="443" t="str">
        <f>_xlfn.IFNA(VLOOKUP(G742,Checks!$L$4:$L$15,1,FALSE),IF(G742="","",1))</f>
        <v/>
      </c>
    </row>
    <row r="743" spans="1:13" s="443" customFormat="1" ht="14.1" customHeight="1">
      <c r="A743" s="502">
        <f t="shared" si="22"/>
        <v>735</v>
      </c>
      <c r="B743" s="502">
        <f t="shared" si="23"/>
        <v>0</v>
      </c>
      <c r="C743" s="448"/>
      <c r="D743" s="446"/>
      <c r="E743" s="446"/>
      <c r="F743" s="446"/>
      <c r="G743" s="448"/>
      <c r="H743" s="455">
        <v>0</v>
      </c>
      <c r="I743" s="452">
        <v>0</v>
      </c>
      <c r="J743" s="446"/>
      <c r="K743" s="492"/>
      <c r="M743" s="443" t="str">
        <f>_xlfn.IFNA(VLOOKUP(G743,Checks!$L$4:$L$15,1,FALSE),IF(G743="","",1))</f>
        <v/>
      </c>
    </row>
    <row r="744" spans="1:13" s="443" customFormat="1" ht="14.1" customHeight="1">
      <c r="A744" s="502">
        <f t="shared" si="22"/>
        <v>736</v>
      </c>
      <c r="B744" s="502">
        <f t="shared" si="23"/>
        <v>0</v>
      </c>
      <c r="C744" s="448"/>
      <c r="D744" s="446"/>
      <c r="E744" s="446"/>
      <c r="F744" s="446"/>
      <c r="G744" s="448"/>
      <c r="H744" s="455">
        <v>0</v>
      </c>
      <c r="I744" s="452">
        <v>0</v>
      </c>
      <c r="J744" s="446"/>
      <c r="K744" s="492"/>
      <c r="M744" s="443" t="str">
        <f>_xlfn.IFNA(VLOOKUP(G744,Checks!$L$4:$L$15,1,FALSE),IF(G744="","",1))</f>
        <v/>
      </c>
    </row>
    <row r="745" spans="1:13" s="443" customFormat="1" ht="14.1" customHeight="1">
      <c r="A745" s="502">
        <f t="shared" si="22"/>
        <v>737</v>
      </c>
      <c r="B745" s="502">
        <f t="shared" si="23"/>
        <v>0</v>
      </c>
      <c r="C745" s="448"/>
      <c r="D745" s="446"/>
      <c r="E745" s="446"/>
      <c r="F745" s="446"/>
      <c r="G745" s="448"/>
      <c r="H745" s="455">
        <v>0</v>
      </c>
      <c r="I745" s="452">
        <v>0</v>
      </c>
      <c r="J745" s="446"/>
      <c r="K745" s="492"/>
      <c r="M745" s="443" t="str">
        <f>_xlfn.IFNA(VLOOKUP(G745,Checks!$L$4:$L$15,1,FALSE),IF(G745="","",1))</f>
        <v/>
      </c>
    </row>
    <row r="746" spans="1:13" s="443" customFormat="1" ht="14.1" customHeight="1">
      <c r="A746" s="502">
        <f t="shared" si="22"/>
        <v>738</v>
      </c>
      <c r="B746" s="502">
        <f t="shared" si="23"/>
        <v>0</v>
      </c>
      <c r="C746" s="448"/>
      <c r="D746" s="446"/>
      <c r="E746" s="446"/>
      <c r="F746" s="446"/>
      <c r="G746" s="448"/>
      <c r="H746" s="455">
        <v>0</v>
      </c>
      <c r="I746" s="452">
        <v>0</v>
      </c>
      <c r="J746" s="446"/>
      <c r="K746" s="492"/>
      <c r="M746" s="443" t="str">
        <f>_xlfn.IFNA(VLOOKUP(G746,Checks!$L$4:$L$15,1,FALSE),IF(G746="","",1))</f>
        <v/>
      </c>
    </row>
    <row r="747" spans="1:13" s="443" customFormat="1" ht="14.1" customHeight="1">
      <c r="A747" s="502">
        <f t="shared" si="22"/>
        <v>739</v>
      </c>
      <c r="B747" s="502">
        <f t="shared" si="23"/>
        <v>0</v>
      </c>
      <c r="C747" s="448"/>
      <c r="D747" s="446"/>
      <c r="E747" s="446"/>
      <c r="F747" s="446"/>
      <c r="G747" s="448"/>
      <c r="H747" s="455">
        <v>0</v>
      </c>
      <c r="I747" s="452">
        <v>0</v>
      </c>
      <c r="J747" s="446"/>
      <c r="K747" s="492"/>
      <c r="M747" s="443" t="str">
        <f>_xlfn.IFNA(VLOOKUP(G747,Checks!$L$4:$L$15,1,FALSE),IF(G747="","",1))</f>
        <v/>
      </c>
    </row>
    <row r="748" spans="1:13" s="443" customFormat="1" ht="14.1" customHeight="1">
      <c r="A748" s="502">
        <f t="shared" si="22"/>
        <v>740</v>
      </c>
      <c r="B748" s="502">
        <f t="shared" si="23"/>
        <v>0</v>
      </c>
      <c r="C748" s="448"/>
      <c r="D748" s="446"/>
      <c r="E748" s="446"/>
      <c r="F748" s="446"/>
      <c r="G748" s="448"/>
      <c r="H748" s="455">
        <v>0</v>
      </c>
      <c r="I748" s="452">
        <v>0</v>
      </c>
      <c r="J748" s="446"/>
      <c r="K748" s="492"/>
      <c r="M748" s="443" t="str">
        <f>_xlfn.IFNA(VLOOKUP(G748,Checks!$L$4:$L$15,1,FALSE),IF(G748="","",1))</f>
        <v/>
      </c>
    </row>
    <row r="749" spans="1:13" s="443" customFormat="1" ht="14.1" customHeight="1">
      <c r="A749" s="502">
        <f t="shared" si="22"/>
        <v>741</v>
      </c>
      <c r="B749" s="502">
        <f t="shared" si="23"/>
        <v>0</v>
      </c>
      <c r="C749" s="448"/>
      <c r="D749" s="446"/>
      <c r="E749" s="446"/>
      <c r="F749" s="446"/>
      <c r="G749" s="448"/>
      <c r="H749" s="455">
        <v>0</v>
      </c>
      <c r="I749" s="452">
        <v>0</v>
      </c>
      <c r="J749" s="446"/>
      <c r="K749" s="492"/>
      <c r="M749" s="443" t="str">
        <f>_xlfn.IFNA(VLOOKUP(G749,Checks!$L$4:$L$15,1,FALSE),IF(G749="","",1))</f>
        <v/>
      </c>
    </row>
    <row r="750" spans="1:13" s="443" customFormat="1" ht="14.1" customHeight="1">
      <c r="A750" s="502">
        <f t="shared" si="22"/>
        <v>742</v>
      </c>
      <c r="B750" s="502">
        <f t="shared" si="23"/>
        <v>0</v>
      </c>
      <c r="C750" s="448"/>
      <c r="D750" s="446"/>
      <c r="E750" s="446"/>
      <c r="F750" s="446"/>
      <c r="G750" s="448"/>
      <c r="H750" s="455">
        <v>0</v>
      </c>
      <c r="I750" s="452">
        <v>0</v>
      </c>
      <c r="J750" s="446"/>
      <c r="K750" s="492"/>
      <c r="M750" s="443" t="str">
        <f>_xlfn.IFNA(VLOOKUP(G750,Checks!$L$4:$L$15,1,FALSE),IF(G750="","",1))</f>
        <v/>
      </c>
    </row>
    <row r="751" spans="1:13" s="443" customFormat="1" ht="14.1" customHeight="1">
      <c r="A751" s="502">
        <f t="shared" si="22"/>
        <v>743</v>
      </c>
      <c r="B751" s="502">
        <f t="shared" si="23"/>
        <v>0</v>
      </c>
      <c r="C751" s="448"/>
      <c r="D751" s="446"/>
      <c r="E751" s="446"/>
      <c r="F751" s="446"/>
      <c r="G751" s="448"/>
      <c r="H751" s="455">
        <v>0</v>
      </c>
      <c r="I751" s="452">
        <v>0</v>
      </c>
      <c r="J751" s="446"/>
      <c r="K751" s="492"/>
      <c r="M751" s="443" t="str">
        <f>_xlfn.IFNA(VLOOKUP(G751,Checks!$L$4:$L$15,1,FALSE),IF(G751="","",1))</f>
        <v/>
      </c>
    </row>
    <row r="752" spans="1:13" s="443" customFormat="1" ht="14.1" customHeight="1">
      <c r="A752" s="502">
        <f t="shared" si="22"/>
        <v>744</v>
      </c>
      <c r="B752" s="502">
        <f t="shared" si="23"/>
        <v>0</v>
      </c>
      <c r="C752" s="448"/>
      <c r="D752" s="446"/>
      <c r="E752" s="446"/>
      <c r="F752" s="446"/>
      <c r="G752" s="448"/>
      <c r="H752" s="455">
        <v>0</v>
      </c>
      <c r="I752" s="452">
        <v>0</v>
      </c>
      <c r="J752" s="446"/>
      <c r="K752" s="492"/>
      <c r="M752" s="443" t="str">
        <f>_xlfn.IFNA(VLOOKUP(G752,Checks!$L$4:$L$15,1,FALSE),IF(G752="","",1))</f>
        <v/>
      </c>
    </row>
    <row r="753" spans="1:13" s="443" customFormat="1" ht="14.1" customHeight="1">
      <c r="A753" s="502">
        <f t="shared" si="22"/>
        <v>745</v>
      </c>
      <c r="B753" s="502">
        <f t="shared" si="23"/>
        <v>0</v>
      </c>
      <c r="C753" s="448"/>
      <c r="D753" s="446"/>
      <c r="E753" s="446"/>
      <c r="F753" s="446"/>
      <c r="G753" s="448"/>
      <c r="H753" s="455">
        <v>0</v>
      </c>
      <c r="I753" s="452">
        <v>0</v>
      </c>
      <c r="J753" s="446"/>
      <c r="K753" s="492"/>
      <c r="M753" s="443" t="str">
        <f>_xlfn.IFNA(VLOOKUP(G753,Checks!$L$4:$L$15,1,FALSE),IF(G753="","",1))</f>
        <v/>
      </c>
    </row>
    <row r="754" spans="1:13" s="443" customFormat="1" ht="14.1" customHeight="1">
      <c r="A754" s="502">
        <f t="shared" si="22"/>
        <v>746</v>
      </c>
      <c r="B754" s="502">
        <f t="shared" si="23"/>
        <v>0</v>
      </c>
      <c r="C754" s="448"/>
      <c r="D754" s="446"/>
      <c r="E754" s="446"/>
      <c r="F754" s="446"/>
      <c r="G754" s="448"/>
      <c r="H754" s="455">
        <v>0</v>
      </c>
      <c r="I754" s="452">
        <v>0</v>
      </c>
      <c r="J754" s="446"/>
      <c r="K754" s="492"/>
      <c r="M754" s="443" t="str">
        <f>_xlfn.IFNA(VLOOKUP(G754,Checks!$L$4:$L$15,1,FALSE),IF(G754="","",1))</f>
        <v/>
      </c>
    </row>
    <row r="755" spans="1:13" s="443" customFormat="1" ht="14.1" customHeight="1">
      <c r="A755" s="502">
        <f t="shared" si="22"/>
        <v>747</v>
      </c>
      <c r="B755" s="502">
        <f t="shared" si="23"/>
        <v>0</v>
      </c>
      <c r="C755" s="448"/>
      <c r="D755" s="446"/>
      <c r="E755" s="446"/>
      <c r="F755" s="446"/>
      <c r="G755" s="448"/>
      <c r="H755" s="455">
        <v>0</v>
      </c>
      <c r="I755" s="452">
        <v>0</v>
      </c>
      <c r="J755" s="446"/>
      <c r="K755" s="492"/>
      <c r="M755" s="443" t="str">
        <f>_xlfn.IFNA(VLOOKUP(G755,Checks!$L$4:$L$15,1,FALSE),IF(G755="","",1))</f>
        <v/>
      </c>
    </row>
    <row r="756" spans="1:13" s="443" customFormat="1" ht="14.1" customHeight="1">
      <c r="A756" s="502">
        <f t="shared" si="22"/>
        <v>748</v>
      </c>
      <c r="B756" s="502">
        <f t="shared" si="23"/>
        <v>0</v>
      </c>
      <c r="C756" s="448"/>
      <c r="D756" s="446"/>
      <c r="E756" s="446"/>
      <c r="F756" s="446"/>
      <c r="G756" s="448"/>
      <c r="H756" s="455">
        <v>0</v>
      </c>
      <c r="I756" s="452">
        <v>0</v>
      </c>
      <c r="J756" s="446"/>
      <c r="K756" s="492"/>
      <c r="M756" s="443" t="str">
        <f>_xlfn.IFNA(VLOOKUP(G756,Checks!$L$4:$L$15,1,FALSE),IF(G756="","",1))</f>
        <v/>
      </c>
    </row>
    <row r="757" spans="1:13" s="443" customFormat="1" ht="14.1" customHeight="1">
      <c r="A757" s="502">
        <f t="shared" si="22"/>
        <v>749</v>
      </c>
      <c r="B757" s="502">
        <f t="shared" si="23"/>
        <v>0</v>
      </c>
      <c r="C757" s="448"/>
      <c r="D757" s="446"/>
      <c r="E757" s="446"/>
      <c r="F757" s="446"/>
      <c r="G757" s="448"/>
      <c r="H757" s="455">
        <v>0</v>
      </c>
      <c r="I757" s="452">
        <v>0</v>
      </c>
      <c r="J757" s="446"/>
      <c r="K757" s="492"/>
      <c r="M757" s="443" t="str">
        <f>_xlfn.IFNA(VLOOKUP(G757,Checks!$L$4:$L$15,1,FALSE),IF(G757="","",1))</f>
        <v/>
      </c>
    </row>
    <row r="758" spans="1:13" s="443" customFormat="1" ht="14.1" customHeight="1">
      <c r="A758" s="502">
        <f t="shared" si="22"/>
        <v>750</v>
      </c>
      <c r="B758" s="502">
        <f t="shared" si="23"/>
        <v>0</v>
      </c>
      <c r="C758" s="448"/>
      <c r="D758" s="446"/>
      <c r="E758" s="446"/>
      <c r="F758" s="446"/>
      <c r="G758" s="448"/>
      <c r="H758" s="455">
        <v>0</v>
      </c>
      <c r="I758" s="452">
        <v>0</v>
      </c>
      <c r="J758" s="446"/>
      <c r="K758" s="492"/>
      <c r="M758" s="443" t="str">
        <f>_xlfn.IFNA(VLOOKUP(G758,Checks!$L$4:$L$15,1,FALSE),IF(G758="","",1))</f>
        <v/>
      </c>
    </row>
    <row r="759" spans="1:13" s="443" customFormat="1" ht="14.1" customHeight="1">
      <c r="A759" s="502">
        <f t="shared" si="22"/>
        <v>751</v>
      </c>
      <c r="B759" s="502">
        <f t="shared" si="23"/>
        <v>0</v>
      </c>
      <c r="C759" s="448"/>
      <c r="D759" s="446"/>
      <c r="E759" s="446"/>
      <c r="F759" s="446"/>
      <c r="G759" s="448"/>
      <c r="H759" s="455">
        <v>0</v>
      </c>
      <c r="I759" s="452">
        <v>0</v>
      </c>
      <c r="J759" s="446"/>
      <c r="K759" s="492"/>
      <c r="M759" s="443" t="str">
        <f>_xlfn.IFNA(VLOOKUP(G759,Checks!$L$4:$L$15,1,FALSE),IF(G759="","",1))</f>
        <v/>
      </c>
    </row>
    <row r="760" spans="1:13" s="443" customFormat="1" ht="14.1" customHeight="1">
      <c r="A760" s="502">
        <f t="shared" si="22"/>
        <v>752</v>
      </c>
      <c r="B760" s="502">
        <f t="shared" si="23"/>
        <v>0</v>
      </c>
      <c r="C760" s="448"/>
      <c r="D760" s="446"/>
      <c r="E760" s="446"/>
      <c r="F760" s="446"/>
      <c r="G760" s="448"/>
      <c r="H760" s="455">
        <v>0</v>
      </c>
      <c r="I760" s="452">
        <v>0</v>
      </c>
      <c r="J760" s="446"/>
      <c r="K760" s="492"/>
      <c r="M760" s="443" t="str">
        <f>_xlfn.IFNA(VLOOKUP(G760,Checks!$L$4:$L$15,1,FALSE),IF(G760="","",1))</f>
        <v/>
      </c>
    </row>
    <row r="761" spans="1:13" s="443" customFormat="1" ht="14.1" customHeight="1">
      <c r="A761" s="502">
        <f t="shared" si="22"/>
        <v>753</v>
      </c>
      <c r="B761" s="502">
        <f t="shared" si="23"/>
        <v>0</v>
      </c>
      <c r="C761" s="448"/>
      <c r="D761" s="446"/>
      <c r="E761" s="446"/>
      <c r="F761" s="446"/>
      <c r="G761" s="448"/>
      <c r="H761" s="455">
        <v>0</v>
      </c>
      <c r="I761" s="452">
        <v>0</v>
      </c>
      <c r="J761" s="446"/>
      <c r="K761" s="492"/>
      <c r="M761" s="443" t="str">
        <f>_xlfn.IFNA(VLOOKUP(G761,Checks!$L$4:$L$15,1,FALSE),IF(G761="","",1))</f>
        <v/>
      </c>
    </row>
    <row r="762" spans="1:13" s="443" customFormat="1" ht="14.1" customHeight="1">
      <c r="A762" s="502">
        <f t="shared" si="22"/>
        <v>754</v>
      </c>
      <c r="B762" s="502">
        <f t="shared" si="23"/>
        <v>0</v>
      </c>
      <c r="C762" s="448"/>
      <c r="D762" s="446"/>
      <c r="E762" s="446"/>
      <c r="F762" s="446"/>
      <c r="G762" s="448"/>
      <c r="H762" s="455">
        <v>0</v>
      </c>
      <c r="I762" s="452">
        <v>0</v>
      </c>
      <c r="J762" s="446"/>
      <c r="K762" s="492"/>
      <c r="M762" s="443" t="str">
        <f>_xlfn.IFNA(VLOOKUP(G762,Checks!$L$4:$L$15,1,FALSE),IF(G762="","",1))</f>
        <v/>
      </c>
    </row>
    <row r="763" spans="1:13" s="443" customFormat="1" ht="14.1" customHeight="1">
      <c r="A763" s="502">
        <f t="shared" si="22"/>
        <v>755</v>
      </c>
      <c r="B763" s="502">
        <f t="shared" si="23"/>
        <v>0</v>
      </c>
      <c r="C763" s="448"/>
      <c r="D763" s="446"/>
      <c r="E763" s="446"/>
      <c r="F763" s="446"/>
      <c r="G763" s="448"/>
      <c r="H763" s="455">
        <v>0</v>
      </c>
      <c r="I763" s="452">
        <v>0</v>
      </c>
      <c r="J763" s="446"/>
      <c r="K763" s="492"/>
      <c r="M763" s="443" t="str">
        <f>_xlfn.IFNA(VLOOKUP(G763,Checks!$L$4:$L$15,1,FALSE),IF(G763="","",1))</f>
        <v/>
      </c>
    </row>
    <row r="764" spans="1:13" s="443" customFormat="1" ht="14.1" customHeight="1">
      <c r="A764" s="502">
        <f t="shared" si="22"/>
        <v>756</v>
      </c>
      <c r="B764" s="502">
        <f t="shared" si="23"/>
        <v>0</v>
      </c>
      <c r="C764" s="448"/>
      <c r="D764" s="446"/>
      <c r="E764" s="446"/>
      <c r="F764" s="446"/>
      <c r="G764" s="448"/>
      <c r="H764" s="455">
        <v>0</v>
      </c>
      <c r="I764" s="452">
        <v>0</v>
      </c>
      <c r="J764" s="446"/>
      <c r="K764" s="492"/>
      <c r="M764" s="443" t="str">
        <f>_xlfn.IFNA(VLOOKUP(G764,Checks!$L$4:$L$15,1,FALSE),IF(G764="","",1))</f>
        <v/>
      </c>
    </row>
    <row r="765" spans="1:13" s="443" customFormat="1" ht="14.1" customHeight="1">
      <c r="A765" s="502">
        <f t="shared" si="22"/>
        <v>757</v>
      </c>
      <c r="B765" s="502">
        <f t="shared" si="23"/>
        <v>0</v>
      </c>
      <c r="C765" s="448"/>
      <c r="D765" s="446"/>
      <c r="E765" s="446"/>
      <c r="F765" s="446"/>
      <c r="G765" s="448"/>
      <c r="H765" s="455">
        <v>0</v>
      </c>
      <c r="I765" s="452">
        <v>0</v>
      </c>
      <c r="J765" s="446"/>
      <c r="K765" s="492"/>
      <c r="M765" s="443" t="str">
        <f>_xlfn.IFNA(VLOOKUP(G765,Checks!$L$4:$L$15,1,FALSE),IF(G765="","",1))</f>
        <v/>
      </c>
    </row>
    <row r="766" spans="1:13" s="443" customFormat="1" ht="14.1" customHeight="1">
      <c r="A766" s="502">
        <f t="shared" si="22"/>
        <v>758</v>
      </c>
      <c r="B766" s="502">
        <f t="shared" si="23"/>
        <v>0</v>
      </c>
      <c r="C766" s="448"/>
      <c r="D766" s="446"/>
      <c r="E766" s="446"/>
      <c r="F766" s="446"/>
      <c r="G766" s="448"/>
      <c r="H766" s="455">
        <v>0</v>
      </c>
      <c r="I766" s="452">
        <v>0</v>
      </c>
      <c r="J766" s="446"/>
      <c r="K766" s="492"/>
      <c r="M766" s="443" t="str">
        <f>_xlfn.IFNA(VLOOKUP(G766,Checks!$L$4:$L$15,1,FALSE),IF(G766="","",1))</f>
        <v/>
      </c>
    </row>
    <row r="767" spans="1:13" s="443" customFormat="1" ht="14.1" customHeight="1">
      <c r="A767" s="502">
        <f t="shared" si="22"/>
        <v>759</v>
      </c>
      <c r="B767" s="502">
        <f t="shared" si="23"/>
        <v>0</v>
      </c>
      <c r="C767" s="448"/>
      <c r="D767" s="446"/>
      <c r="E767" s="446"/>
      <c r="F767" s="446"/>
      <c r="G767" s="448"/>
      <c r="H767" s="455">
        <v>0</v>
      </c>
      <c r="I767" s="452">
        <v>0</v>
      </c>
      <c r="J767" s="446"/>
      <c r="K767" s="492"/>
      <c r="M767" s="443" t="str">
        <f>_xlfn.IFNA(VLOOKUP(G767,Checks!$L$4:$L$15,1,FALSE),IF(G767="","",1))</f>
        <v/>
      </c>
    </row>
    <row r="768" spans="1:13" s="443" customFormat="1" ht="14.1" customHeight="1">
      <c r="A768" s="502">
        <f t="shared" si="22"/>
        <v>760</v>
      </c>
      <c r="B768" s="502">
        <f t="shared" si="23"/>
        <v>0</v>
      </c>
      <c r="C768" s="448"/>
      <c r="D768" s="446"/>
      <c r="E768" s="446"/>
      <c r="F768" s="446"/>
      <c r="G768" s="448"/>
      <c r="H768" s="455">
        <v>0</v>
      </c>
      <c r="I768" s="452">
        <v>0</v>
      </c>
      <c r="J768" s="446"/>
      <c r="K768" s="492"/>
      <c r="M768" s="443" t="str">
        <f>_xlfn.IFNA(VLOOKUP(G768,Checks!$L$4:$L$15,1,FALSE),IF(G768="","",1))</f>
        <v/>
      </c>
    </row>
    <row r="769" spans="1:13" s="443" customFormat="1" ht="14.1" customHeight="1">
      <c r="A769" s="502">
        <f t="shared" si="22"/>
        <v>761</v>
      </c>
      <c r="B769" s="502">
        <f t="shared" si="23"/>
        <v>0</v>
      </c>
      <c r="C769" s="448"/>
      <c r="D769" s="446"/>
      <c r="E769" s="446"/>
      <c r="F769" s="446"/>
      <c r="G769" s="448"/>
      <c r="H769" s="455">
        <v>0</v>
      </c>
      <c r="I769" s="452">
        <v>0</v>
      </c>
      <c r="J769" s="446"/>
      <c r="K769" s="492"/>
      <c r="M769" s="443" t="str">
        <f>_xlfn.IFNA(VLOOKUP(G769,Checks!$L$4:$L$15,1,FALSE),IF(G769="","",1))</f>
        <v/>
      </c>
    </row>
    <row r="770" spans="1:13" s="443" customFormat="1" ht="14.1" customHeight="1">
      <c r="A770" s="502">
        <f t="shared" si="22"/>
        <v>762</v>
      </c>
      <c r="B770" s="502">
        <f t="shared" si="23"/>
        <v>0</v>
      </c>
      <c r="C770" s="448"/>
      <c r="D770" s="446"/>
      <c r="E770" s="446"/>
      <c r="F770" s="446"/>
      <c r="G770" s="448"/>
      <c r="H770" s="455">
        <v>0</v>
      </c>
      <c r="I770" s="452">
        <v>0</v>
      </c>
      <c r="J770" s="446"/>
      <c r="K770" s="492"/>
      <c r="M770" s="443" t="str">
        <f>_xlfn.IFNA(VLOOKUP(G770,Checks!$L$4:$L$15,1,FALSE),IF(G770="","",1))</f>
        <v/>
      </c>
    </row>
    <row r="771" spans="1:13" s="443" customFormat="1" ht="14.1" customHeight="1">
      <c r="A771" s="502">
        <f t="shared" si="22"/>
        <v>763</v>
      </c>
      <c r="B771" s="502">
        <f t="shared" si="23"/>
        <v>0</v>
      </c>
      <c r="C771" s="448"/>
      <c r="D771" s="446"/>
      <c r="E771" s="446"/>
      <c r="F771" s="446"/>
      <c r="G771" s="448"/>
      <c r="H771" s="455">
        <v>0</v>
      </c>
      <c r="I771" s="452">
        <v>0</v>
      </c>
      <c r="J771" s="446"/>
      <c r="K771" s="492"/>
      <c r="M771" s="443" t="str">
        <f>_xlfn.IFNA(VLOOKUP(G771,Checks!$L$4:$L$15,1,FALSE),IF(G771="","",1))</f>
        <v/>
      </c>
    </row>
    <row r="772" spans="1:13" s="443" customFormat="1" ht="14.1" customHeight="1">
      <c r="A772" s="502">
        <f t="shared" si="22"/>
        <v>764</v>
      </c>
      <c r="B772" s="502">
        <f t="shared" si="23"/>
        <v>0</v>
      </c>
      <c r="C772" s="448"/>
      <c r="D772" s="446"/>
      <c r="E772" s="446"/>
      <c r="F772" s="446"/>
      <c r="G772" s="448"/>
      <c r="H772" s="455">
        <v>0</v>
      </c>
      <c r="I772" s="452">
        <v>0</v>
      </c>
      <c r="J772" s="446"/>
      <c r="K772" s="492"/>
      <c r="M772" s="443" t="str">
        <f>_xlfn.IFNA(VLOOKUP(G772,Checks!$L$4:$L$15,1,FALSE),IF(G772="","",1))</f>
        <v/>
      </c>
    </row>
    <row r="773" spans="1:13" s="443" customFormat="1" ht="14.1" customHeight="1">
      <c r="A773" s="502">
        <f t="shared" si="22"/>
        <v>765</v>
      </c>
      <c r="B773" s="502">
        <f t="shared" si="23"/>
        <v>0</v>
      </c>
      <c r="C773" s="448"/>
      <c r="D773" s="446"/>
      <c r="E773" s="446"/>
      <c r="F773" s="446"/>
      <c r="G773" s="448"/>
      <c r="H773" s="455">
        <v>0</v>
      </c>
      <c r="I773" s="452">
        <v>0</v>
      </c>
      <c r="J773" s="446"/>
      <c r="K773" s="492"/>
      <c r="M773" s="443" t="str">
        <f>_xlfn.IFNA(VLOOKUP(G773,Checks!$L$4:$L$15,1,FALSE),IF(G773="","",1))</f>
        <v/>
      </c>
    </row>
    <row r="774" spans="1:13" s="443" customFormat="1" ht="14.1" customHeight="1">
      <c r="A774" s="502">
        <f t="shared" si="22"/>
        <v>766</v>
      </c>
      <c r="B774" s="502">
        <f t="shared" si="23"/>
        <v>0</v>
      </c>
      <c r="C774" s="448"/>
      <c r="D774" s="446"/>
      <c r="E774" s="446"/>
      <c r="F774" s="446"/>
      <c r="G774" s="448"/>
      <c r="H774" s="455">
        <v>0</v>
      </c>
      <c r="I774" s="452">
        <v>0</v>
      </c>
      <c r="J774" s="446"/>
      <c r="K774" s="492"/>
      <c r="M774" s="443" t="str">
        <f>_xlfn.IFNA(VLOOKUP(G774,Checks!$L$4:$L$15,1,FALSE),IF(G774="","",1))</f>
        <v/>
      </c>
    </row>
    <row r="775" spans="1:13" s="443" customFormat="1" ht="14.1" customHeight="1">
      <c r="A775" s="502">
        <f t="shared" si="22"/>
        <v>767</v>
      </c>
      <c r="B775" s="502">
        <f t="shared" si="23"/>
        <v>0</v>
      </c>
      <c r="C775" s="448"/>
      <c r="D775" s="446"/>
      <c r="E775" s="446"/>
      <c r="F775" s="446"/>
      <c r="G775" s="448"/>
      <c r="H775" s="455">
        <v>0</v>
      </c>
      <c r="I775" s="452">
        <v>0</v>
      </c>
      <c r="J775" s="446"/>
      <c r="K775" s="492"/>
      <c r="M775" s="443" t="str">
        <f>_xlfn.IFNA(VLOOKUP(G775,Checks!$L$4:$L$15,1,FALSE),IF(G775="","",1))</f>
        <v/>
      </c>
    </row>
    <row r="776" spans="1:13" s="443" customFormat="1" ht="14.1" customHeight="1">
      <c r="A776" s="502">
        <f t="shared" si="22"/>
        <v>768</v>
      </c>
      <c r="B776" s="502">
        <f t="shared" si="23"/>
        <v>0</v>
      </c>
      <c r="C776" s="448"/>
      <c r="D776" s="446"/>
      <c r="E776" s="446"/>
      <c r="F776" s="446"/>
      <c r="G776" s="448"/>
      <c r="H776" s="455">
        <v>0</v>
      </c>
      <c r="I776" s="452">
        <v>0</v>
      </c>
      <c r="J776" s="446"/>
      <c r="K776" s="492"/>
      <c r="M776" s="443" t="str">
        <f>_xlfn.IFNA(VLOOKUP(G776,Checks!$L$4:$L$15,1,FALSE),IF(G776="","",1))</f>
        <v/>
      </c>
    </row>
    <row r="777" spans="1:13" s="443" customFormat="1" ht="14.1" customHeight="1">
      <c r="A777" s="502">
        <f t="shared" si="22"/>
        <v>769</v>
      </c>
      <c r="B777" s="502">
        <f t="shared" si="23"/>
        <v>0</v>
      </c>
      <c r="C777" s="448"/>
      <c r="D777" s="446"/>
      <c r="E777" s="446"/>
      <c r="F777" s="446"/>
      <c r="G777" s="448"/>
      <c r="H777" s="455">
        <v>0</v>
      </c>
      <c r="I777" s="452">
        <v>0</v>
      </c>
      <c r="J777" s="446"/>
      <c r="K777" s="492"/>
      <c r="M777" s="443" t="str">
        <f>_xlfn.IFNA(VLOOKUP(G777,Checks!$L$4:$L$15,1,FALSE),IF(G777="","",1))</f>
        <v/>
      </c>
    </row>
    <row r="778" spans="1:13" s="443" customFormat="1" ht="14.1" customHeight="1">
      <c r="A778" s="502">
        <f t="shared" si="22"/>
        <v>770</v>
      </c>
      <c r="B778" s="502">
        <f t="shared" si="23"/>
        <v>0</v>
      </c>
      <c r="C778" s="448"/>
      <c r="D778" s="446"/>
      <c r="E778" s="446"/>
      <c r="F778" s="446"/>
      <c r="G778" s="448"/>
      <c r="H778" s="455">
        <v>0</v>
      </c>
      <c r="I778" s="452">
        <v>0</v>
      </c>
      <c r="J778" s="446"/>
      <c r="K778" s="492"/>
      <c r="M778" s="443" t="str">
        <f>_xlfn.IFNA(VLOOKUP(G778,Checks!$L$4:$L$15,1,FALSE),IF(G778="","",1))</f>
        <v/>
      </c>
    </row>
    <row r="779" spans="1:13" s="443" customFormat="1" ht="14.1" customHeight="1">
      <c r="A779" s="502">
        <f t="shared" ref="A779:A842" si="24">A778+1</f>
        <v>771</v>
      </c>
      <c r="B779" s="502">
        <f t="shared" ref="B779:B842" si="25">$B$9</f>
        <v>0</v>
      </c>
      <c r="C779" s="448"/>
      <c r="D779" s="446"/>
      <c r="E779" s="446"/>
      <c r="F779" s="446"/>
      <c r="G779" s="448"/>
      <c r="H779" s="455">
        <v>0</v>
      </c>
      <c r="I779" s="452">
        <v>0</v>
      </c>
      <c r="J779" s="446"/>
      <c r="K779" s="492"/>
      <c r="M779" s="443" t="str">
        <f>_xlfn.IFNA(VLOOKUP(G779,Checks!$L$4:$L$15,1,FALSE),IF(G779="","",1))</f>
        <v/>
      </c>
    </row>
    <row r="780" spans="1:13" s="443" customFormat="1" ht="14.1" customHeight="1">
      <c r="A780" s="502">
        <f t="shared" si="24"/>
        <v>772</v>
      </c>
      <c r="B780" s="502">
        <f t="shared" si="25"/>
        <v>0</v>
      </c>
      <c r="C780" s="448"/>
      <c r="D780" s="446"/>
      <c r="E780" s="446"/>
      <c r="F780" s="446"/>
      <c r="G780" s="448"/>
      <c r="H780" s="455">
        <v>0</v>
      </c>
      <c r="I780" s="452">
        <v>0</v>
      </c>
      <c r="J780" s="446"/>
      <c r="K780" s="492"/>
      <c r="M780" s="443" t="str">
        <f>_xlfn.IFNA(VLOOKUP(G780,Checks!$L$4:$L$15,1,FALSE),IF(G780="","",1))</f>
        <v/>
      </c>
    </row>
    <row r="781" spans="1:13" s="443" customFormat="1" ht="14.1" customHeight="1">
      <c r="A781" s="502">
        <f t="shared" si="24"/>
        <v>773</v>
      </c>
      <c r="B781" s="502">
        <f t="shared" si="25"/>
        <v>0</v>
      </c>
      <c r="C781" s="448"/>
      <c r="D781" s="446"/>
      <c r="E781" s="446"/>
      <c r="F781" s="446"/>
      <c r="G781" s="448"/>
      <c r="H781" s="455">
        <v>0</v>
      </c>
      <c r="I781" s="452">
        <v>0</v>
      </c>
      <c r="J781" s="446"/>
      <c r="K781" s="492"/>
      <c r="M781" s="443" t="str">
        <f>_xlfn.IFNA(VLOOKUP(G781,Checks!$L$4:$L$15,1,FALSE),IF(G781="","",1))</f>
        <v/>
      </c>
    </row>
    <row r="782" spans="1:13" s="443" customFormat="1" ht="14.1" customHeight="1">
      <c r="A782" s="502">
        <f t="shared" si="24"/>
        <v>774</v>
      </c>
      <c r="B782" s="502">
        <f t="shared" si="25"/>
        <v>0</v>
      </c>
      <c r="C782" s="448"/>
      <c r="D782" s="446"/>
      <c r="E782" s="446"/>
      <c r="F782" s="446"/>
      <c r="G782" s="448"/>
      <c r="H782" s="455">
        <v>0</v>
      </c>
      <c r="I782" s="452">
        <v>0</v>
      </c>
      <c r="J782" s="446"/>
      <c r="K782" s="492"/>
      <c r="M782" s="443" t="str">
        <f>_xlfn.IFNA(VLOOKUP(G782,Checks!$L$4:$L$15,1,FALSE),IF(G782="","",1))</f>
        <v/>
      </c>
    </row>
    <row r="783" spans="1:13" s="443" customFormat="1" ht="14.1" customHeight="1">
      <c r="A783" s="502">
        <f t="shared" si="24"/>
        <v>775</v>
      </c>
      <c r="B783" s="502">
        <f t="shared" si="25"/>
        <v>0</v>
      </c>
      <c r="C783" s="448"/>
      <c r="D783" s="446"/>
      <c r="E783" s="446"/>
      <c r="F783" s="446"/>
      <c r="G783" s="448"/>
      <c r="H783" s="455">
        <v>0</v>
      </c>
      <c r="I783" s="452">
        <v>0</v>
      </c>
      <c r="J783" s="446"/>
      <c r="K783" s="492"/>
      <c r="M783" s="443" t="str">
        <f>_xlfn.IFNA(VLOOKUP(G783,Checks!$L$4:$L$15,1,FALSE),IF(G783="","",1))</f>
        <v/>
      </c>
    </row>
    <row r="784" spans="1:13" s="443" customFormat="1" ht="14.1" customHeight="1">
      <c r="A784" s="502">
        <f t="shared" si="24"/>
        <v>776</v>
      </c>
      <c r="B784" s="502">
        <f t="shared" si="25"/>
        <v>0</v>
      </c>
      <c r="C784" s="448"/>
      <c r="D784" s="446"/>
      <c r="E784" s="446"/>
      <c r="F784" s="446"/>
      <c r="G784" s="448"/>
      <c r="H784" s="455">
        <v>0</v>
      </c>
      <c r="I784" s="452">
        <v>0</v>
      </c>
      <c r="J784" s="446"/>
      <c r="K784" s="492"/>
      <c r="M784" s="443" t="str">
        <f>_xlfn.IFNA(VLOOKUP(G784,Checks!$L$4:$L$15,1,FALSE),IF(G784="","",1))</f>
        <v/>
      </c>
    </row>
    <row r="785" spans="1:13" s="443" customFormat="1" ht="14.1" customHeight="1">
      <c r="A785" s="502">
        <f t="shared" si="24"/>
        <v>777</v>
      </c>
      <c r="B785" s="502">
        <f t="shared" si="25"/>
        <v>0</v>
      </c>
      <c r="C785" s="448"/>
      <c r="D785" s="446"/>
      <c r="E785" s="446"/>
      <c r="F785" s="446"/>
      <c r="G785" s="448"/>
      <c r="H785" s="455">
        <v>0</v>
      </c>
      <c r="I785" s="452">
        <v>0</v>
      </c>
      <c r="J785" s="446"/>
      <c r="K785" s="492"/>
      <c r="M785" s="443" t="str">
        <f>_xlfn.IFNA(VLOOKUP(G785,Checks!$L$4:$L$15,1,FALSE),IF(G785="","",1))</f>
        <v/>
      </c>
    </row>
    <row r="786" spans="1:13" s="443" customFormat="1" ht="14.1" customHeight="1">
      <c r="A786" s="502">
        <f t="shared" si="24"/>
        <v>778</v>
      </c>
      <c r="B786" s="502">
        <f t="shared" si="25"/>
        <v>0</v>
      </c>
      <c r="C786" s="448"/>
      <c r="D786" s="446"/>
      <c r="E786" s="446"/>
      <c r="F786" s="446"/>
      <c r="G786" s="448"/>
      <c r="H786" s="455">
        <v>0</v>
      </c>
      <c r="I786" s="452">
        <v>0</v>
      </c>
      <c r="J786" s="446"/>
      <c r="K786" s="492"/>
      <c r="M786" s="443" t="str">
        <f>_xlfn.IFNA(VLOOKUP(G786,Checks!$L$4:$L$15,1,FALSE),IF(G786="","",1))</f>
        <v/>
      </c>
    </row>
    <row r="787" spans="1:13" s="443" customFormat="1" ht="14.1" customHeight="1">
      <c r="A787" s="502">
        <f t="shared" si="24"/>
        <v>779</v>
      </c>
      <c r="B787" s="502">
        <f t="shared" si="25"/>
        <v>0</v>
      </c>
      <c r="C787" s="448"/>
      <c r="D787" s="446"/>
      <c r="E787" s="446"/>
      <c r="F787" s="446"/>
      <c r="G787" s="448"/>
      <c r="H787" s="455">
        <v>0</v>
      </c>
      <c r="I787" s="452">
        <v>0</v>
      </c>
      <c r="J787" s="446"/>
      <c r="K787" s="492"/>
      <c r="M787" s="443" t="str">
        <f>_xlfn.IFNA(VLOOKUP(G787,Checks!$L$4:$L$15,1,FALSE),IF(G787="","",1))</f>
        <v/>
      </c>
    </row>
    <row r="788" spans="1:13" s="443" customFormat="1" ht="14.1" customHeight="1">
      <c r="A788" s="502">
        <f t="shared" si="24"/>
        <v>780</v>
      </c>
      <c r="B788" s="502">
        <f t="shared" si="25"/>
        <v>0</v>
      </c>
      <c r="C788" s="448"/>
      <c r="D788" s="446"/>
      <c r="E788" s="446"/>
      <c r="F788" s="446"/>
      <c r="G788" s="448"/>
      <c r="H788" s="455">
        <v>0</v>
      </c>
      <c r="I788" s="452">
        <v>0</v>
      </c>
      <c r="J788" s="446"/>
      <c r="K788" s="492"/>
      <c r="M788" s="443" t="str">
        <f>_xlfn.IFNA(VLOOKUP(G788,Checks!$L$4:$L$15,1,FALSE),IF(G788="","",1))</f>
        <v/>
      </c>
    </row>
    <row r="789" spans="1:13" s="443" customFormat="1" ht="14.1" customHeight="1">
      <c r="A789" s="502">
        <f t="shared" si="24"/>
        <v>781</v>
      </c>
      <c r="B789" s="502">
        <f t="shared" si="25"/>
        <v>0</v>
      </c>
      <c r="C789" s="448"/>
      <c r="D789" s="446"/>
      <c r="E789" s="446"/>
      <c r="F789" s="446"/>
      <c r="G789" s="448"/>
      <c r="H789" s="455">
        <v>0</v>
      </c>
      <c r="I789" s="452">
        <v>0</v>
      </c>
      <c r="J789" s="446"/>
      <c r="K789" s="492"/>
      <c r="M789" s="443" t="str">
        <f>_xlfn.IFNA(VLOOKUP(G789,Checks!$L$4:$L$15,1,FALSE),IF(G789="","",1))</f>
        <v/>
      </c>
    </row>
    <row r="790" spans="1:13" s="443" customFormat="1" ht="14.1" customHeight="1">
      <c r="A790" s="502">
        <f t="shared" si="24"/>
        <v>782</v>
      </c>
      <c r="B790" s="502">
        <f t="shared" si="25"/>
        <v>0</v>
      </c>
      <c r="C790" s="448"/>
      <c r="D790" s="446"/>
      <c r="E790" s="446"/>
      <c r="F790" s="446"/>
      <c r="G790" s="448"/>
      <c r="H790" s="455">
        <v>0</v>
      </c>
      <c r="I790" s="452">
        <v>0</v>
      </c>
      <c r="J790" s="446"/>
      <c r="K790" s="492"/>
      <c r="M790" s="443" t="str">
        <f>_xlfn.IFNA(VLOOKUP(G790,Checks!$L$4:$L$15,1,FALSE),IF(G790="","",1))</f>
        <v/>
      </c>
    </row>
    <row r="791" spans="1:13" s="443" customFormat="1" ht="14.1" customHeight="1">
      <c r="A791" s="502">
        <f t="shared" si="24"/>
        <v>783</v>
      </c>
      <c r="B791" s="502">
        <f t="shared" si="25"/>
        <v>0</v>
      </c>
      <c r="C791" s="448"/>
      <c r="D791" s="446"/>
      <c r="E791" s="446"/>
      <c r="F791" s="446"/>
      <c r="G791" s="448"/>
      <c r="H791" s="455">
        <v>0</v>
      </c>
      <c r="I791" s="452">
        <v>0</v>
      </c>
      <c r="J791" s="446"/>
      <c r="K791" s="492"/>
      <c r="M791" s="443" t="str">
        <f>_xlfn.IFNA(VLOOKUP(G791,Checks!$L$4:$L$15,1,FALSE),IF(G791="","",1))</f>
        <v/>
      </c>
    </row>
    <row r="792" spans="1:13" s="443" customFormat="1" ht="14.1" customHeight="1">
      <c r="A792" s="502">
        <f t="shared" si="24"/>
        <v>784</v>
      </c>
      <c r="B792" s="502">
        <f t="shared" si="25"/>
        <v>0</v>
      </c>
      <c r="C792" s="448"/>
      <c r="D792" s="446"/>
      <c r="E792" s="446"/>
      <c r="F792" s="446"/>
      <c r="G792" s="448"/>
      <c r="H792" s="455">
        <v>0</v>
      </c>
      <c r="I792" s="452">
        <v>0</v>
      </c>
      <c r="J792" s="446"/>
      <c r="K792" s="492"/>
      <c r="M792" s="443" t="str">
        <f>_xlfn.IFNA(VLOOKUP(G792,Checks!$L$4:$L$15,1,FALSE),IF(G792="","",1))</f>
        <v/>
      </c>
    </row>
    <row r="793" spans="1:13" s="443" customFormat="1" ht="14.1" customHeight="1">
      <c r="A793" s="502">
        <f t="shared" si="24"/>
        <v>785</v>
      </c>
      <c r="B793" s="502">
        <f t="shared" si="25"/>
        <v>0</v>
      </c>
      <c r="C793" s="448"/>
      <c r="D793" s="446"/>
      <c r="E793" s="446"/>
      <c r="F793" s="446"/>
      <c r="G793" s="448"/>
      <c r="H793" s="455">
        <v>0</v>
      </c>
      <c r="I793" s="452">
        <v>0</v>
      </c>
      <c r="J793" s="446"/>
      <c r="K793" s="492"/>
      <c r="M793" s="443" t="str">
        <f>_xlfn.IFNA(VLOOKUP(G793,Checks!$L$4:$L$15,1,FALSE),IF(G793="","",1))</f>
        <v/>
      </c>
    </row>
    <row r="794" spans="1:13" s="443" customFormat="1" ht="14.1" customHeight="1">
      <c r="A794" s="502">
        <f t="shared" si="24"/>
        <v>786</v>
      </c>
      <c r="B794" s="502">
        <f t="shared" si="25"/>
        <v>0</v>
      </c>
      <c r="C794" s="448"/>
      <c r="D794" s="446"/>
      <c r="E794" s="446"/>
      <c r="F794" s="446"/>
      <c r="G794" s="448"/>
      <c r="H794" s="455">
        <v>0</v>
      </c>
      <c r="I794" s="452">
        <v>0</v>
      </c>
      <c r="J794" s="446"/>
      <c r="K794" s="492"/>
      <c r="M794" s="443" t="str">
        <f>_xlfn.IFNA(VLOOKUP(G794,Checks!$L$4:$L$15,1,FALSE),IF(G794="","",1))</f>
        <v/>
      </c>
    </row>
    <row r="795" spans="1:13" s="443" customFormat="1" ht="14.1" customHeight="1">
      <c r="A795" s="502">
        <f t="shared" si="24"/>
        <v>787</v>
      </c>
      <c r="B795" s="502">
        <f t="shared" si="25"/>
        <v>0</v>
      </c>
      <c r="C795" s="448"/>
      <c r="D795" s="446"/>
      <c r="E795" s="446"/>
      <c r="F795" s="446"/>
      <c r="G795" s="448"/>
      <c r="H795" s="455">
        <v>0</v>
      </c>
      <c r="I795" s="452">
        <v>0</v>
      </c>
      <c r="J795" s="446"/>
      <c r="K795" s="492"/>
      <c r="M795" s="443" t="str">
        <f>_xlfn.IFNA(VLOOKUP(G795,Checks!$L$4:$L$15,1,FALSE),IF(G795="","",1))</f>
        <v/>
      </c>
    </row>
    <row r="796" spans="1:13" s="443" customFormat="1" ht="14.1" customHeight="1">
      <c r="A796" s="502">
        <f t="shared" si="24"/>
        <v>788</v>
      </c>
      <c r="B796" s="502">
        <f t="shared" si="25"/>
        <v>0</v>
      </c>
      <c r="C796" s="448"/>
      <c r="D796" s="446"/>
      <c r="E796" s="446"/>
      <c r="F796" s="446"/>
      <c r="G796" s="448"/>
      <c r="H796" s="455">
        <v>0</v>
      </c>
      <c r="I796" s="452">
        <v>0</v>
      </c>
      <c r="J796" s="446"/>
      <c r="K796" s="492"/>
      <c r="M796" s="443" t="str">
        <f>_xlfn.IFNA(VLOOKUP(G796,Checks!$L$4:$L$15,1,FALSE),IF(G796="","",1))</f>
        <v/>
      </c>
    </row>
    <row r="797" spans="1:13" s="443" customFormat="1" ht="14.1" customHeight="1">
      <c r="A797" s="502">
        <f t="shared" si="24"/>
        <v>789</v>
      </c>
      <c r="B797" s="502">
        <f t="shared" si="25"/>
        <v>0</v>
      </c>
      <c r="C797" s="448"/>
      <c r="D797" s="446"/>
      <c r="E797" s="446"/>
      <c r="F797" s="446"/>
      <c r="G797" s="448"/>
      <c r="H797" s="455">
        <v>0</v>
      </c>
      <c r="I797" s="452">
        <v>0</v>
      </c>
      <c r="J797" s="446"/>
      <c r="K797" s="492"/>
      <c r="M797" s="443" t="str">
        <f>_xlfn.IFNA(VLOOKUP(G797,Checks!$L$4:$L$15,1,FALSE),IF(G797="","",1))</f>
        <v/>
      </c>
    </row>
    <row r="798" spans="1:13" s="443" customFormat="1" ht="14.1" customHeight="1">
      <c r="A798" s="502">
        <f t="shared" si="24"/>
        <v>790</v>
      </c>
      <c r="B798" s="502">
        <f t="shared" si="25"/>
        <v>0</v>
      </c>
      <c r="C798" s="448"/>
      <c r="D798" s="446"/>
      <c r="E798" s="446"/>
      <c r="F798" s="446"/>
      <c r="G798" s="448"/>
      <c r="H798" s="455">
        <v>0</v>
      </c>
      <c r="I798" s="452">
        <v>0</v>
      </c>
      <c r="J798" s="446"/>
      <c r="K798" s="492"/>
      <c r="M798" s="443" t="str">
        <f>_xlfn.IFNA(VLOOKUP(G798,Checks!$L$4:$L$15,1,FALSE),IF(G798="","",1))</f>
        <v/>
      </c>
    </row>
    <row r="799" spans="1:13" s="443" customFormat="1" ht="14.1" customHeight="1">
      <c r="A799" s="502">
        <f t="shared" si="24"/>
        <v>791</v>
      </c>
      <c r="B799" s="502">
        <f t="shared" si="25"/>
        <v>0</v>
      </c>
      <c r="C799" s="448"/>
      <c r="D799" s="446"/>
      <c r="E799" s="446"/>
      <c r="F799" s="446"/>
      <c r="G799" s="448"/>
      <c r="H799" s="455">
        <v>0</v>
      </c>
      <c r="I799" s="452">
        <v>0</v>
      </c>
      <c r="J799" s="446"/>
      <c r="K799" s="492"/>
      <c r="M799" s="443" t="str">
        <f>_xlfn.IFNA(VLOOKUP(G799,Checks!$L$4:$L$15,1,FALSE),IF(G799="","",1))</f>
        <v/>
      </c>
    </row>
    <row r="800" spans="1:13" s="443" customFormat="1" ht="14.1" customHeight="1">
      <c r="A800" s="502">
        <f t="shared" si="24"/>
        <v>792</v>
      </c>
      <c r="B800" s="502">
        <f t="shared" si="25"/>
        <v>0</v>
      </c>
      <c r="C800" s="448"/>
      <c r="D800" s="446"/>
      <c r="E800" s="446"/>
      <c r="F800" s="446"/>
      <c r="G800" s="448"/>
      <c r="H800" s="455">
        <v>0</v>
      </c>
      <c r="I800" s="452">
        <v>0</v>
      </c>
      <c r="J800" s="446"/>
      <c r="K800" s="492"/>
      <c r="M800" s="443" t="str">
        <f>_xlfn.IFNA(VLOOKUP(G800,Checks!$L$4:$L$15,1,FALSE),IF(G800="","",1))</f>
        <v/>
      </c>
    </row>
    <row r="801" spans="1:13" s="443" customFormat="1" ht="14.1" customHeight="1">
      <c r="A801" s="502">
        <f t="shared" si="24"/>
        <v>793</v>
      </c>
      <c r="B801" s="502">
        <f t="shared" si="25"/>
        <v>0</v>
      </c>
      <c r="C801" s="448"/>
      <c r="D801" s="446"/>
      <c r="E801" s="446"/>
      <c r="F801" s="446"/>
      <c r="G801" s="448"/>
      <c r="H801" s="455">
        <v>0</v>
      </c>
      <c r="I801" s="452">
        <v>0</v>
      </c>
      <c r="J801" s="446"/>
      <c r="K801" s="492"/>
      <c r="M801" s="443" t="str">
        <f>_xlfn.IFNA(VLOOKUP(G801,Checks!$L$4:$L$15,1,FALSE),IF(G801="","",1))</f>
        <v/>
      </c>
    </row>
    <row r="802" spans="1:13" s="443" customFormat="1" ht="14.1" customHeight="1">
      <c r="A802" s="502">
        <f t="shared" si="24"/>
        <v>794</v>
      </c>
      <c r="B802" s="502">
        <f t="shared" si="25"/>
        <v>0</v>
      </c>
      <c r="C802" s="448"/>
      <c r="D802" s="446"/>
      <c r="E802" s="446"/>
      <c r="F802" s="446"/>
      <c r="G802" s="448"/>
      <c r="H802" s="455">
        <v>0</v>
      </c>
      <c r="I802" s="452">
        <v>0</v>
      </c>
      <c r="J802" s="446"/>
      <c r="K802" s="492"/>
      <c r="M802" s="443" t="str">
        <f>_xlfn.IFNA(VLOOKUP(G802,Checks!$L$4:$L$15,1,FALSE),IF(G802="","",1))</f>
        <v/>
      </c>
    </row>
    <row r="803" spans="1:13" s="443" customFormat="1" ht="14.1" customHeight="1">
      <c r="A803" s="502">
        <f t="shared" si="24"/>
        <v>795</v>
      </c>
      <c r="B803" s="502">
        <f t="shared" si="25"/>
        <v>0</v>
      </c>
      <c r="C803" s="448"/>
      <c r="D803" s="446"/>
      <c r="E803" s="446"/>
      <c r="F803" s="446"/>
      <c r="G803" s="448"/>
      <c r="H803" s="455">
        <v>0</v>
      </c>
      <c r="I803" s="452">
        <v>0</v>
      </c>
      <c r="J803" s="446"/>
      <c r="K803" s="492"/>
      <c r="M803" s="443" t="str">
        <f>_xlfn.IFNA(VLOOKUP(G803,Checks!$L$4:$L$15,1,FALSE),IF(G803="","",1))</f>
        <v/>
      </c>
    </row>
    <row r="804" spans="1:13" s="443" customFormat="1" ht="14.1" customHeight="1">
      <c r="A804" s="502">
        <f t="shared" si="24"/>
        <v>796</v>
      </c>
      <c r="B804" s="502">
        <f t="shared" si="25"/>
        <v>0</v>
      </c>
      <c r="C804" s="448"/>
      <c r="D804" s="446"/>
      <c r="E804" s="446"/>
      <c r="F804" s="446"/>
      <c r="G804" s="448"/>
      <c r="H804" s="455">
        <v>0</v>
      </c>
      <c r="I804" s="452">
        <v>0</v>
      </c>
      <c r="J804" s="446"/>
      <c r="K804" s="492"/>
      <c r="M804" s="443" t="str">
        <f>_xlfn.IFNA(VLOOKUP(G804,Checks!$L$4:$L$15,1,FALSE),IF(G804="","",1))</f>
        <v/>
      </c>
    </row>
    <row r="805" spans="1:13" s="443" customFormat="1" ht="14.1" customHeight="1">
      <c r="A805" s="502">
        <f t="shared" si="24"/>
        <v>797</v>
      </c>
      <c r="B805" s="502">
        <f t="shared" si="25"/>
        <v>0</v>
      </c>
      <c r="C805" s="448"/>
      <c r="D805" s="446"/>
      <c r="E805" s="446"/>
      <c r="F805" s="446"/>
      <c r="G805" s="448"/>
      <c r="H805" s="455">
        <v>0</v>
      </c>
      <c r="I805" s="452">
        <v>0</v>
      </c>
      <c r="J805" s="446"/>
      <c r="K805" s="492"/>
      <c r="M805" s="443" t="str">
        <f>_xlfn.IFNA(VLOOKUP(G805,Checks!$L$4:$L$15,1,FALSE),IF(G805="","",1))</f>
        <v/>
      </c>
    </row>
    <row r="806" spans="1:13" s="443" customFormat="1" ht="14.1" customHeight="1">
      <c r="A806" s="502">
        <f t="shared" si="24"/>
        <v>798</v>
      </c>
      <c r="B806" s="502">
        <f t="shared" si="25"/>
        <v>0</v>
      </c>
      <c r="C806" s="448"/>
      <c r="D806" s="446"/>
      <c r="E806" s="446"/>
      <c r="F806" s="446"/>
      <c r="G806" s="448"/>
      <c r="H806" s="455">
        <v>0</v>
      </c>
      <c r="I806" s="452">
        <v>0</v>
      </c>
      <c r="J806" s="446"/>
      <c r="K806" s="492"/>
      <c r="M806" s="443" t="str">
        <f>_xlfn.IFNA(VLOOKUP(G806,Checks!$L$4:$L$15,1,FALSE),IF(G806="","",1))</f>
        <v/>
      </c>
    </row>
    <row r="807" spans="1:13" s="443" customFormat="1" ht="14.1" customHeight="1">
      <c r="A807" s="502">
        <f t="shared" si="24"/>
        <v>799</v>
      </c>
      <c r="B807" s="502">
        <f t="shared" si="25"/>
        <v>0</v>
      </c>
      <c r="C807" s="448"/>
      <c r="D807" s="446"/>
      <c r="E807" s="446"/>
      <c r="F807" s="446"/>
      <c r="G807" s="448"/>
      <c r="H807" s="455">
        <v>0</v>
      </c>
      <c r="I807" s="452">
        <v>0</v>
      </c>
      <c r="J807" s="446"/>
      <c r="K807" s="492"/>
      <c r="M807" s="443" t="str">
        <f>_xlfn.IFNA(VLOOKUP(G807,Checks!$L$4:$L$15,1,FALSE),IF(G807="","",1))</f>
        <v/>
      </c>
    </row>
    <row r="808" spans="1:13" s="443" customFormat="1" ht="14.1" customHeight="1">
      <c r="A808" s="502">
        <f t="shared" si="24"/>
        <v>800</v>
      </c>
      <c r="B808" s="502">
        <f t="shared" si="25"/>
        <v>0</v>
      </c>
      <c r="C808" s="448"/>
      <c r="D808" s="446"/>
      <c r="E808" s="446"/>
      <c r="F808" s="446"/>
      <c r="G808" s="448"/>
      <c r="H808" s="455">
        <v>0</v>
      </c>
      <c r="I808" s="452">
        <v>0</v>
      </c>
      <c r="J808" s="446"/>
      <c r="K808" s="492"/>
      <c r="M808" s="443" t="str">
        <f>_xlfn.IFNA(VLOOKUP(G808,Checks!$L$4:$L$15,1,FALSE),IF(G808="","",1))</f>
        <v/>
      </c>
    </row>
    <row r="809" spans="1:13" s="443" customFormat="1" ht="14.1" customHeight="1">
      <c r="A809" s="502">
        <f t="shared" si="24"/>
        <v>801</v>
      </c>
      <c r="B809" s="502">
        <f t="shared" si="25"/>
        <v>0</v>
      </c>
      <c r="C809" s="448"/>
      <c r="D809" s="446"/>
      <c r="E809" s="446"/>
      <c r="F809" s="446"/>
      <c r="G809" s="448"/>
      <c r="H809" s="455">
        <v>0</v>
      </c>
      <c r="I809" s="452">
        <v>0</v>
      </c>
      <c r="J809" s="446"/>
      <c r="K809" s="492"/>
      <c r="M809" s="443" t="str">
        <f>_xlfn.IFNA(VLOOKUP(G809,Checks!$L$4:$L$15,1,FALSE),IF(G809="","",1))</f>
        <v/>
      </c>
    </row>
    <row r="810" spans="1:13" s="443" customFormat="1" ht="14.1" customHeight="1">
      <c r="A810" s="502">
        <f t="shared" si="24"/>
        <v>802</v>
      </c>
      <c r="B810" s="502">
        <f t="shared" si="25"/>
        <v>0</v>
      </c>
      <c r="C810" s="448"/>
      <c r="D810" s="446"/>
      <c r="E810" s="446"/>
      <c r="F810" s="446"/>
      <c r="G810" s="448"/>
      <c r="H810" s="455">
        <v>0</v>
      </c>
      <c r="I810" s="452">
        <v>0</v>
      </c>
      <c r="J810" s="446"/>
      <c r="K810" s="492"/>
      <c r="M810" s="443" t="str">
        <f>_xlfn.IFNA(VLOOKUP(G810,Checks!$L$4:$L$15,1,FALSE),IF(G810="","",1))</f>
        <v/>
      </c>
    </row>
    <row r="811" spans="1:13" s="443" customFormat="1" ht="14.1" customHeight="1">
      <c r="A811" s="502">
        <f t="shared" si="24"/>
        <v>803</v>
      </c>
      <c r="B811" s="502">
        <f t="shared" si="25"/>
        <v>0</v>
      </c>
      <c r="C811" s="448"/>
      <c r="D811" s="446"/>
      <c r="E811" s="446"/>
      <c r="F811" s="446"/>
      <c r="G811" s="448"/>
      <c r="H811" s="455">
        <v>0</v>
      </c>
      <c r="I811" s="452">
        <v>0</v>
      </c>
      <c r="J811" s="446"/>
      <c r="K811" s="492"/>
      <c r="M811" s="443" t="str">
        <f>_xlfn.IFNA(VLOOKUP(G811,Checks!$L$4:$L$15,1,FALSE),IF(G811="","",1))</f>
        <v/>
      </c>
    </row>
    <row r="812" spans="1:13" s="443" customFormat="1" ht="14.1" customHeight="1">
      <c r="A812" s="502">
        <f t="shared" si="24"/>
        <v>804</v>
      </c>
      <c r="B812" s="502">
        <f t="shared" si="25"/>
        <v>0</v>
      </c>
      <c r="C812" s="448"/>
      <c r="D812" s="446"/>
      <c r="E812" s="446"/>
      <c r="F812" s="446"/>
      <c r="G812" s="448"/>
      <c r="H812" s="455">
        <v>0</v>
      </c>
      <c r="I812" s="452">
        <v>0</v>
      </c>
      <c r="J812" s="446"/>
      <c r="K812" s="492"/>
      <c r="M812" s="443" t="str">
        <f>_xlfn.IFNA(VLOOKUP(G812,Checks!$L$4:$L$15,1,FALSE),IF(G812="","",1))</f>
        <v/>
      </c>
    </row>
    <row r="813" spans="1:13" s="443" customFormat="1" ht="14.1" customHeight="1">
      <c r="A813" s="502">
        <f t="shared" si="24"/>
        <v>805</v>
      </c>
      <c r="B813" s="502">
        <f t="shared" si="25"/>
        <v>0</v>
      </c>
      <c r="C813" s="448"/>
      <c r="D813" s="446"/>
      <c r="E813" s="446"/>
      <c r="F813" s="446"/>
      <c r="G813" s="448"/>
      <c r="H813" s="455">
        <v>0</v>
      </c>
      <c r="I813" s="452">
        <v>0</v>
      </c>
      <c r="J813" s="446"/>
      <c r="K813" s="492"/>
      <c r="M813" s="443" t="str">
        <f>_xlfn.IFNA(VLOOKUP(G813,Checks!$L$4:$L$15,1,FALSE),IF(G813="","",1))</f>
        <v/>
      </c>
    </row>
    <row r="814" spans="1:13" s="443" customFormat="1" ht="14.1" customHeight="1">
      <c r="A814" s="502">
        <f t="shared" si="24"/>
        <v>806</v>
      </c>
      <c r="B814" s="502">
        <f t="shared" si="25"/>
        <v>0</v>
      </c>
      <c r="C814" s="448"/>
      <c r="D814" s="446"/>
      <c r="E814" s="446"/>
      <c r="F814" s="446"/>
      <c r="G814" s="448"/>
      <c r="H814" s="455">
        <v>0</v>
      </c>
      <c r="I814" s="452">
        <v>0</v>
      </c>
      <c r="J814" s="446"/>
      <c r="K814" s="492"/>
      <c r="M814" s="443" t="str">
        <f>_xlfn.IFNA(VLOOKUP(G814,Checks!$L$4:$L$15,1,FALSE),IF(G814="","",1))</f>
        <v/>
      </c>
    </row>
    <row r="815" spans="1:13" s="443" customFormat="1" ht="14.1" customHeight="1">
      <c r="A815" s="502">
        <f t="shared" si="24"/>
        <v>807</v>
      </c>
      <c r="B815" s="502">
        <f t="shared" si="25"/>
        <v>0</v>
      </c>
      <c r="C815" s="448"/>
      <c r="D815" s="446"/>
      <c r="E815" s="446"/>
      <c r="F815" s="446"/>
      <c r="G815" s="448"/>
      <c r="H815" s="455">
        <v>0</v>
      </c>
      <c r="I815" s="452">
        <v>0</v>
      </c>
      <c r="J815" s="446"/>
      <c r="K815" s="492"/>
      <c r="M815" s="443" t="str">
        <f>_xlfn.IFNA(VLOOKUP(G815,Checks!$L$4:$L$15,1,FALSE),IF(G815="","",1))</f>
        <v/>
      </c>
    </row>
    <row r="816" spans="1:13" s="443" customFormat="1" ht="14.1" customHeight="1">
      <c r="A816" s="502">
        <f t="shared" si="24"/>
        <v>808</v>
      </c>
      <c r="B816" s="502">
        <f t="shared" si="25"/>
        <v>0</v>
      </c>
      <c r="C816" s="448"/>
      <c r="D816" s="446"/>
      <c r="E816" s="446"/>
      <c r="F816" s="446"/>
      <c r="G816" s="448"/>
      <c r="H816" s="455">
        <v>0</v>
      </c>
      <c r="I816" s="452">
        <v>0</v>
      </c>
      <c r="J816" s="446"/>
      <c r="K816" s="492"/>
      <c r="M816" s="443" t="str">
        <f>_xlfn.IFNA(VLOOKUP(G816,Checks!$L$4:$L$15,1,FALSE),IF(G816="","",1))</f>
        <v/>
      </c>
    </row>
    <row r="817" spans="1:13" s="443" customFormat="1" ht="14.1" customHeight="1">
      <c r="A817" s="502">
        <f t="shared" si="24"/>
        <v>809</v>
      </c>
      <c r="B817" s="502">
        <f t="shared" si="25"/>
        <v>0</v>
      </c>
      <c r="C817" s="448"/>
      <c r="D817" s="446"/>
      <c r="E817" s="446"/>
      <c r="F817" s="446"/>
      <c r="G817" s="448"/>
      <c r="H817" s="455">
        <v>0</v>
      </c>
      <c r="I817" s="452">
        <v>0</v>
      </c>
      <c r="J817" s="446"/>
      <c r="K817" s="492"/>
      <c r="M817" s="443" t="str">
        <f>_xlfn.IFNA(VLOOKUP(G817,Checks!$L$4:$L$15,1,FALSE),IF(G817="","",1))</f>
        <v/>
      </c>
    </row>
    <row r="818" spans="1:13" s="443" customFormat="1" ht="14.1" customHeight="1">
      <c r="A818" s="502">
        <f t="shared" si="24"/>
        <v>810</v>
      </c>
      <c r="B818" s="502">
        <f t="shared" si="25"/>
        <v>0</v>
      </c>
      <c r="C818" s="448"/>
      <c r="D818" s="446"/>
      <c r="E818" s="446"/>
      <c r="F818" s="446"/>
      <c r="G818" s="448"/>
      <c r="H818" s="455">
        <v>0</v>
      </c>
      <c r="I818" s="452">
        <v>0</v>
      </c>
      <c r="J818" s="446"/>
      <c r="K818" s="492"/>
      <c r="M818" s="443" t="str">
        <f>_xlfn.IFNA(VLOOKUP(G818,Checks!$L$4:$L$15,1,FALSE),IF(G818="","",1))</f>
        <v/>
      </c>
    </row>
    <row r="819" spans="1:13" s="443" customFormat="1" ht="14.1" customHeight="1">
      <c r="A819" s="502">
        <f t="shared" si="24"/>
        <v>811</v>
      </c>
      <c r="B819" s="502">
        <f t="shared" si="25"/>
        <v>0</v>
      </c>
      <c r="C819" s="448"/>
      <c r="D819" s="446"/>
      <c r="E819" s="446"/>
      <c r="F819" s="446"/>
      <c r="G819" s="448"/>
      <c r="H819" s="455">
        <v>0</v>
      </c>
      <c r="I819" s="452">
        <v>0</v>
      </c>
      <c r="J819" s="446"/>
      <c r="K819" s="492"/>
      <c r="M819" s="443" t="str">
        <f>_xlfn.IFNA(VLOOKUP(G819,Checks!$L$4:$L$15,1,FALSE),IF(G819="","",1))</f>
        <v/>
      </c>
    </row>
    <row r="820" spans="1:13" s="443" customFormat="1" ht="14.1" customHeight="1">
      <c r="A820" s="502">
        <f t="shared" si="24"/>
        <v>812</v>
      </c>
      <c r="B820" s="502">
        <f t="shared" si="25"/>
        <v>0</v>
      </c>
      <c r="C820" s="448"/>
      <c r="D820" s="446"/>
      <c r="E820" s="446"/>
      <c r="F820" s="446"/>
      <c r="G820" s="448"/>
      <c r="H820" s="455">
        <v>0</v>
      </c>
      <c r="I820" s="452">
        <v>0</v>
      </c>
      <c r="J820" s="446"/>
      <c r="K820" s="492"/>
      <c r="M820" s="443" t="str">
        <f>_xlfn.IFNA(VLOOKUP(G820,Checks!$L$4:$L$15,1,FALSE),IF(G820="","",1))</f>
        <v/>
      </c>
    </row>
    <row r="821" spans="1:13" s="443" customFormat="1" ht="14.1" customHeight="1">
      <c r="A821" s="502">
        <f t="shared" si="24"/>
        <v>813</v>
      </c>
      <c r="B821" s="502">
        <f t="shared" si="25"/>
        <v>0</v>
      </c>
      <c r="C821" s="448"/>
      <c r="D821" s="446"/>
      <c r="E821" s="446"/>
      <c r="F821" s="446"/>
      <c r="G821" s="448"/>
      <c r="H821" s="455">
        <v>0</v>
      </c>
      <c r="I821" s="452">
        <v>0</v>
      </c>
      <c r="J821" s="446"/>
      <c r="K821" s="492"/>
      <c r="M821" s="443" t="str">
        <f>_xlfn.IFNA(VLOOKUP(G821,Checks!$L$4:$L$15,1,FALSE),IF(G821="","",1))</f>
        <v/>
      </c>
    </row>
    <row r="822" spans="1:13" s="443" customFormat="1" ht="14.1" customHeight="1">
      <c r="A822" s="502">
        <f t="shared" si="24"/>
        <v>814</v>
      </c>
      <c r="B822" s="502">
        <f t="shared" si="25"/>
        <v>0</v>
      </c>
      <c r="C822" s="448"/>
      <c r="D822" s="446"/>
      <c r="E822" s="446"/>
      <c r="F822" s="446"/>
      <c r="G822" s="448"/>
      <c r="H822" s="455">
        <v>0</v>
      </c>
      <c r="I822" s="452">
        <v>0</v>
      </c>
      <c r="J822" s="446"/>
      <c r="K822" s="492"/>
      <c r="M822" s="443" t="str">
        <f>_xlfn.IFNA(VLOOKUP(G822,Checks!$L$4:$L$15,1,FALSE),IF(G822="","",1))</f>
        <v/>
      </c>
    </row>
    <row r="823" spans="1:13" s="443" customFormat="1" ht="14.1" customHeight="1">
      <c r="A823" s="502">
        <f t="shared" si="24"/>
        <v>815</v>
      </c>
      <c r="B823" s="502">
        <f t="shared" si="25"/>
        <v>0</v>
      </c>
      <c r="C823" s="448"/>
      <c r="D823" s="446"/>
      <c r="E823" s="446"/>
      <c r="F823" s="446"/>
      <c r="G823" s="448"/>
      <c r="H823" s="455">
        <v>0</v>
      </c>
      <c r="I823" s="452">
        <v>0</v>
      </c>
      <c r="J823" s="446"/>
      <c r="K823" s="492"/>
      <c r="M823" s="443" t="str">
        <f>_xlfn.IFNA(VLOOKUP(G823,Checks!$L$4:$L$15,1,FALSE),IF(G823="","",1))</f>
        <v/>
      </c>
    </row>
    <row r="824" spans="1:13" s="443" customFormat="1" ht="14.1" customHeight="1">
      <c r="A824" s="502">
        <f t="shared" si="24"/>
        <v>816</v>
      </c>
      <c r="B824" s="502">
        <f t="shared" si="25"/>
        <v>0</v>
      </c>
      <c r="C824" s="448"/>
      <c r="D824" s="446"/>
      <c r="E824" s="446"/>
      <c r="F824" s="446"/>
      <c r="G824" s="448"/>
      <c r="H824" s="455">
        <v>0</v>
      </c>
      <c r="I824" s="452">
        <v>0</v>
      </c>
      <c r="J824" s="446"/>
      <c r="K824" s="492"/>
      <c r="M824" s="443" t="str">
        <f>_xlfn.IFNA(VLOOKUP(G824,Checks!$L$4:$L$15,1,FALSE),IF(G824="","",1))</f>
        <v/>
      </c>
    </row>
    <row r="825" spans="1:13" s="443" customFormat="1" ht="14.1" customHeight="1">
      <c r="A825" s="502">
        <f t="shared" si="24"/>
        <v>817</v>
      </c>
      <c r="B825" s="502">
        <f t="shared" si="25"/>
        <v>0</v>
      </c>
      <c r="C825" s="448"/>
      <c r="D825" s="446"/>
      <c r="E825" s="446"/>
      <c r="F825" s="446"/>
      <c r="G825" s="448"/>
      <c r="H825" s="455">
        <v>0</v>
      </c>
      <c r="I825" s="452">
        <v>0</v>
      </c>
      <c r="J825" s="446"/>
      <c r="K825" s="492"/>
      <c r="M825" s="443" t="str">
        <f>_xlfn.IFNA(VLOOKUP(G825,Checks!$L$4:$L$15,1,FALSE),IF(G825="","",1))</f>
        <v/>
      </c>
    </row>
    <row r="826" spans="1:13" s="443" customFormat="1" ht="14.1" customHeight="1">
      <c r="A826" s="502">
        <f t="shared" si="24"/>
        <v>818</v>
      </c>
      <c r="B826" s="502">
        <f t="shared" si="25"/>
        <v>0</v>
      </c>
      <c r="C826" s="448"/>
      <c r="D826" s="446"/>
      <c r="E826" s="446"/>
      <c r="F826" s="446"/>
      <c r="G826" s="448"/>
      <c r="H826" s="455">
        <v>0</v>
      </c>
      <c r="I826" s="452">
        <v>0</v>
      </c>
      <c r="J826" s="446"/>
      <c r="K826" s="492"/>
      <c r="M826" s="443" t="str">
        <f>_xlfn.IFNA(VLOOKUP(G826,Checks!$L$4:$L$15,1,FALSE),IF(G826="","",1))</f>
        <v/>
      </c>
    </row>
    <row r="827" spans="1:13" s="443" customFormat="1" ht="14.1" customHeight="1">
      <c r="A827" s="502">
        <f t="shared" si="24"/>
        <v>819</v>
      </c>
      <c r="B827" s="502">
        <f t="shared" si="25"/>
        <v>0</v>
      </c>
      <c r="C827" s="448"/>
      <c r="D827" s="446"/>
      <c r="E827" s="446"/>
      <c r="F827" s="446"/>
      <c r="G827" s="448"/>
      <c r="H827" s="455">
        <v>0</v>
      </c>
      <c r="I827" s="452">
        <v>0</v>
      </c>
      <c r="J827" s="446"/>
      <c r="K827" s="492"/>
      <c r="M827" s="443" t="str">
        <f>_xlfn.IFNA(VLOOKUP(G827,Checks!$L$4:$L$15,1,FALSE),IF(G827="","",1))</f>
        <v/>
      </c>
    </row>
    <row r="828" spans="1:13" s="443" customFormat="1" ht="14.1" customHeight="1">
      <c r="A828" s="502">
        <f t="shared" si="24"/>
        <v>820</v>
      </c>
      <c r="B828" s="502">
        <f t="shared" si="25"/>
        <v>0</v>
      </c>
      <c r="C828" s="448"/>
      <c r="D828" s="446"/>
      <c r="E828" s="446"/>
      <c r="F828" s="446"/>
      <c r="G828" s="448"/>
      <c r="H828" s="455">
        <v>0</v>
      </c>
      <c r="I828" s="452">
        <v>0</v>
      </c>
      <c r="J828" s="446"/>
      <c r="K828" s="492"/>
      <c r="M828" s="443" t="str">
        <f>_xlfn.IFNA(VLOOKUP(G828,Checks!$L$4:$L$15,1,FALSE),IF(G828="","",1))</f>
        <v/>
      </c>
    </row>
    <row r="829" spans="1:13" s="443" customFormat="1" ht="14.1" customHeight="1">
      <c r="A829" s="502">
        <f t="shared" si="24"/>
        <v>821</v>
      </c>
      <c r="B829" s="502">
        <f t="shared" si="25"/>
        <v>0</v>
      </c>
      <c r="C829" s="448"/>
      <c r="D829" s="446"/>
      <c r="E829" s="446"/>
      <c r="F829" s="446"/>
      <c r="G829" s="448"/>
      <c r="H829" s="455">
        <v>0</v>
      </c>
      <c r="I829" s="452">
        <v>0</v>
      </c>
      <c r="J829" s="446"/>
      <c r="K829" s="492"/>
      <c r="M829" s="443" t="str">
        <f>_xlfn.IFNA(VLOOKUP(G829,Checks!$L$4:$L$15,1,FALSE),IF(G829="","",1))</f>
        <v/>
      </c>
    </row>
    <row r="830" spans="1:13" s="443" customFormat="1" ht="14.1" customHeight="1">
      <c r="A830" s="502">
        <f t="shared" si="24"/>
        <v>822</v>
      </c>
      <c r="B830" s="502">
        <f t="shared" si="25"/>
        <v>0</v>
      </c>
      <c r="C830" s="448"/>
      <c r="D830" s="446"/>
      <c r="E830" s="446"/>
      <c r="F830" s="446"/>
      <c r="G830" s="448"/>
      <c r="H830" s="455">
        <v>0</v>
      </c>
      <c r="I830" s="452">
        <v>0</v>
      </c>
      <c r="J830" s="446"/>
      <c r="K830" s="492"/>
      <c r="M830" s="443" t="str">
        <f>_xlfn.IFNA(VLOOKUP(G830,Checks!$L$4:$L$15,1,FALSE),IF(G830="","",1))</f>
        <v/>
      </c>
    </row>
    <row r="831" spans="1:13" s="443" customFormat="1" ht="14.1" customHeight="1">
      <c r="A831" s="502">
        <f t="shared" si="24"/>
        <v>823</v>
      </c>
      <c r="B831" s="502">
        <f t="shared" si="25"/>
        <v>0</v>
      </c>
      <c r="C831" s="448"/>
      <c r="D831" s="446"/>
      <c r="E831" s="446"/>
      <c r="F831" s="446"/>
      <c r="G831" s="448"/>
      <c r="H831" s="455">
        <v>0</v>
      </c>
      <c r="I831" s="452">
        <v>0</v>
      </c>
      <c r="J831" s="446"/>
      <c r="K831" s="492"/>
      <c r="M831" s="443" t="str">
        <f>_xlfn.IFNA(VLOOKUP(G831,Checks!$L$4:$L$15,1,FALSE),IF(G831="","",1))</f>
        <v/>
      </c>
    </row>
    <row r="832" spans="1:13" s="443" customFormat="1" ht="14.1" customHeight="1">
      <c r="A832" s="502">
        <f t="shared" si="24"/>
        <v>824</v>
      </c>
      <c r="B832" s="502">
        <f t="shared" si="25"/>
        <v>0</v>
      </c>
      <c r="C832" s="448"/>
      <c r="D832" s="446"/>
      <c r="E832" s="446"/>
      <c r="F832" s="446"/>
      <c r="G832" s="448"/>
      <c r="H832" s="455">
        <v>0</v>
      </c>
      <c r="I832" s="452">
        <v>0</v>
      </c>
      <c r="J832" s="446"/>
      <c r="K832" s="492"/>
      <c r="M832" s="443" t="str">
        <f>_xlfn.IFNA(VLOOKUP(G832,Checks!$L$4:$L$15,1,FALSE),IF(G832="","",1))</f>
        <v/>
      </c>
    </row>
    <row r="833" spans="1:13" s="443" customFormat="1" ht="14.1" customHeight="1">
      <c r="A833" s="502">
        <f t="shared" si="24"/>
        <v>825</v>
      </c>
      <c r="B833" s="502">
        <f t="shared" si="25"/>
        <v>0</v>
      </c>
      <c r="C833" s="448"/>
      <c r="D833" s="446"/>
      <c r="E833" s="446"/>
      <c r="F833" s="446"/>
      <c r="G833" s="448"/>
      <c r="H833" s="455">
        <v>0</v>
      </c>
      <c r="I833" s="452">
        <v>0</v>
      </c>
      <c r="J833" s="446"/>
      <c r="K833" s="492"/>
      <c r="M833" s="443" t="str">
        <f>_xlfn.IFNA(VLOOKUP(G833,Checks!$L$4:$L$15,1,FALSE),IF(G833="","",1))</f>
        <v/>
      </c>
    </row>
    <row r="834" spans="1:13" s="443" customFormat="1" ht="14.1" customHeight="1">
      <c r="A834" s="502">
        <f t="shared" si="24"/>
        <v>826</v>
      </c>
      <c r="B834" s="502">
        <f t="shared" si="25"/>
        <v>0</v>
      </c>
      <c r="C834" s="448"/>
      <c r="D834" s="446"/>
      <c r="E834" s="446"/>
      <c r="F834" s="446"/>
      <c r="G834" s="448"/>
      <c r="H834" s="455">
        <v>0</v>
      </c>
      <c r="I834" s="452">
        <v>0</v>
      </c>
      <c r="J834" s="446"/>
      <c r="K834" s="492"/>
      <c r="M834" s="443" t="str">
        <f>_xlfn.IFNA(VLOOKUP(G834,Checks!$L$4:$L$15,1,FALSE),IF(G834="","",1))</f>
        <v/>
      </c>
    </row>
    <row r="835" spans="1:13" s="443" customFormat="1" ht="14.1" customHeight="1">
      <c r="A835" s="502">
        <f t="shared" si="24"/>
        <v>827</v>
      </c>
      <c r="B835" s="502">
        <f t="shared" si="25"/>
        <v>0</v>
      </c>
      <c r="C835" s="448"/>
      <c r="D835" s="446"/>
      <c r="E835" s="446"/>
      <c r="F835" s="446"/>
      <c r="G835" s="448"/>
      <c r="H835" s="455">
        <v>0</v>
      </c>
      <c r="I835" s="452">
        <v>0</v>
      </c>
      <c r="J835" s="446"/>
      <c r="K835" s="492"/>
      <c r="M835" s="443" t="str">
        <f>_xlfn.IFNA(VLOOKUP(G835,Checks!$L$4:$L$15,1,FALSE),IF(G835="","",1))</f>
        <v/>
      </c>
    </row>
    <row r="836" spans="1:13" s="443" customFormat="1" ht="14.1" customHeight="1">
      <c r="A836" s="502">
        <f t="shared" si="24"/>
        <v>828</v>
      </c>
      <c r="B836" s="502">
        <f t="shared" si="25"/>
        <v>0</v>
      </c>
      <c r="C836" s="448"/>
      <c r="D836" s="446"/>
      <c r="E836" s="446"/>
      <c r="F836" s="446"/>
      <c r="G836" s="448"/>
      <c r="H836" s="455">
        <v>0</v>
      </c>
      <c r="I836" s="452">
        <v>0</v>
      </c>
      <c r="J836" s="446"/>
      <c r="K836" s="492"/>
      <c r="M836" s="443" t="str">
        <f>_xlfn.IFNA(VLOOKUP(G836,Checks!$L$4:$L$15,1,FALSE),IF(G836="","",1))</f>
        <v/>
      </c>
    </row>
    <row r="837" spans="1:13" s="443" customFormat="1" ht="14.1" customHeight="1">
      <c r="A837" s="502">
        <f t="shared" si="24"/>
        <v>829</v>
      </c>
      <c r="B837" s="502">
        <f t="shared" si="25"/>
        <v>0</v>
      </c>
      <c r="C837" s="448"/>
      <c r="D837" s="446"/>
      <c r="E837" s="446"/>
      <c r="F837" s="446"/>
      <c r="G837" s="448"/>
      <c r="H837" s="455">
        <v>0</v>
      </c>
      <c r="I837" s="452">
        <v>0</v>
      </c>
      <c r="J837" s="446"/>
      <c r="K837" s="492"/>
      <c r="M837" s="443" t="str">
        <f>_xlfn.IFNA(VLOOKUP(G837,Checks!$L$4:$L$15,1,FALSE),IF(G837="","",1))</f>
        <v/>
      </c>
    </row>
    <row r="838" spans="1:13" s="443" customFormat="1" ht="14.1" customHeight="1">
      <c r="A838" s="502">
        <f t="shared" si="24"/>
        <v>830</v>
      </c>
      <c r="B838" s="502">
        <f t="shared" si="25"/>
        <v>0</v>
      </c>
      <c r="C838" s="448"/>
      <c r="D838" s="446"/>
      <c r="E838" s="446"/>
      <c r="F838" s="446"/>
      <c r="G838" s="448"/>
      <c r="H838" s="455">
        <v>0</v>
      </c>
      <c r="I838" s="452">
        <v>0</v>
      </c>
      <c r="J838" s="446"/>
      <c r="K838" s="492"/>
      <c r="M838" s="443" t="str">
        <f>_xlfn.IFNA(VLOOKUP(G838,Checks!$L$4:$L$15,1,FALSE),IF(G838="","",1))</f>
        <v/>
      </c>
    </row>
    <row r="839" spans="1:13" s="443" customFormat="1" ht="14.1" customHeight="1">
      <c r="A839" s="502">
        <f t="shared" si="24"/>
        <v>831</v>
      </c>
      <c r="B839" s="502">
        <f t="shared" si="25"/>
        <v>0</v>
      </c>
      <c r="C839" s="448"/>
      <c r="D839" s="446"/>
      <c r="E839" s="446"/>
      <c r="F839" s="446"/>
      <c r="G839" s="448"/>
      <c r="H839" s="455">
        <v>0</v>
      </c>
      <c r="I839" s="452">
        <v>0</v>
      </c>
      <c r="J839" s="446"/>
      <c r="K839" s="492"/>
      <c r="M839" s="443" t="str">
        <f>_xlfn.IFNA(VLOOKUP(G839,Checks!$L$4:$L$15,1,FALSE),IF(G839="","",1))</f>
        <v/>
      </c>
    </row>
    <row r="840" spans="1:13" s="443" customFormat="1" ht="14.1" customHeight="1">
      <c r="A840" s="502">
        <f t="shared" si="24"/>
        <v>832</v>
      </c>
      <c r="B840" s="502">
        <f t="shared" si="25"/>
        <v>0</v>
      </c>
      <c r="C840" s="448"/>
      <c r="D840" s="446"/>
      <c r="E840" s="446"/>
      <c r="F840" s="446"/>
      <c r="G840" s="448"/>
      <c r="H840" s="455">
        <v>0</v>
      </c>
      <c r="I840" s="452">
        <v>0</v>
      </c>
      <c r="J840" s="446"/>
      <c r="K840" s="492"/>
      <c r="M840" s="443" t="str">
        <f>_xlfn.IFNA(VLOOKUP(G840,Checks!$L$4:$L$15,1,FALSE),IF(G840="","",1))</f>
        <v/>
      </c>
    </row>
    <row r="841" spans="1:13" s="443" customFormat="1" ht="14.1" customHeight="1">
      <c r="A841" s="502">
        <f t="shared" si="24"/>
        <v>833</v>
      </c>
      <c r="B841" s="502">
        <f t="shared" si="25"/>
        <v>0</v>
      </c>
      <c r="C841" s="448"/>
      <c r="D841" s="446"/>
      <c r="E841" s="446"/>
      <c r="F841" s="446"/>
      <c r="G841" s="448"/>
      <c r="H841" s="455">
        <v>0</v>
      </c>
      <c r="I841" s="452">
        <v>0</v>
      </c>
      <c r="J841" s="446"/>
      <c r="K841" s="492"/>
      <c r="M841" s="443" t="str">
        <f>_xlfn.IFNA(VLOOKUP(G841,Checks!$L$4:$L$15,1,FALSE),IF(G841="","",1))</f>
        <v/>
      </c>
    </row>
    <row r="842" spans="1:13" s="443" customFormat="1" ht="14.1" customHeight="1">
      <c r="A842" s="502">
        <f t="shared" si="24"/>
        <v>834</v>
      </c>
      <c r="B842" s="502">
        <f t="shared" si="25"/>
        <v>0</v>
      </c>
      <c r="C842" s="448"/>
      <c r="D842" s="446"/>
      <c r="E842" s="446"/>
      <c r="F842" s="446"/>
      <c r="G842" s="448"/>
      <c r="H842" s="455">
        <v>0</v>
      </c>
      <c r="I842" s="452">
        <v>0</v>
      </c>
      <c r="J842" s="446"/>
      <c r="K842" s="492"/>
      <c r="M842" s="443" t="str">
        <f>_xlfn.IFNA(VLOOKUP(G842,Checks!$L$4:$L$15,1,FALSE),IF(G842="","",1))</f>
        <v/>
      </c>
    </row>
    <row r="843" spans="1:13" s="443" customFormat="1" ht="14.1" customHeight="1">
      <c r="A843" s="502">
        <f t="shared" ref="A843:A906" si="26">A842+1</f>
        <v>835</v>
      </c>
      <c r="B843" s="502">
        <f t="shared" ref="B843:B906" si="27">$B$9</f>
        <v>0</v>
      </c>
      <c r="C843" s="448"/>
      <c r="D843" s="446"/>
      <c r="E843" s="446"/>
      <c r="F843" s="446"/>
      <c r="G843" s="448"/>
      <c r="H843" s="455">
        <v>0</v>
      </c>
      <c r="I843" s="452">
        <v>0</v>
      </c>
      <c r="J843" s="446"/>
      <c r="K843" s="492"/>
      <c r="M843" s="443" t="str">
        <f>_xlfn.IFNA(VLOOKUP(G843,Checks!$L$4:$L$15,1,FALSE),IF(G843="","",1))</f>
        <v/>
      </c>
    </row>
    <row r="844" spans="1:13" s="443" customFormat="1" ht="14.1" customHeight="1">
      <c r="A844" s="502">
        <f t="shared" si="26"/>
        <v>836</v>
      </c>
      <c r="B844" s="502">
        <f t="shared" si="27"/>
        <v>0</v>
      </c>
      <c r="C844" s="448"/>
      <c r="D844" s="446"/>
      <c r="E844" s="446"/>
      <c r="F844" s="446"/>
      <c r="G844" s="448"/>
      <c r="H844" s="455">
        <v>0</v>
      </c>
      <c r="I844" s="452">
        <v>0</v>
      </c>
      <c r="J844" s="446"/>
      <c r="K844" s="492"/>
      <c r="M844" s="443" t="str">
        <f>_xlfn.IFNA(VLOOKUP(G844,Checks!$L$4:$L$15,1,FALSE),IF(G844="","",1))</f>
        <v/>
      </c>
    </row>
    <row r="845" spans="1:13" s="443" customFormat="1" ht="14.1" customHeight="1">
      <c r="A845" s="502">
        <f t="shared" si="26"/>
        <v>837</v>
      </c>
      <c r="B845" s="502">
        <f t="shared" si="27"/>
        <v>0</v>
      </c>
      <c r="C845" s="448"/>
      <c r="D845" s="446"/>
      <c r="E845" s="446"/>
      <c r="F845" s="446"/>
      <c r="G845" s="448"/>
      <c r="H845" s="455">
        <v>0</v>
      </c>
      <c r="I845" s="452">
        <v>0</v>
      </c>
      <c r="J845" s="446"/>
      <c r="K845" s="492"/>
      <c r="M845" s="443" t="str">
        <f>_xlfn.IFNA(VLOOKUP(G845,Checks!$L$4:$L$15,1,FALSE),IF(G845="","",1))</f>
        <v/>
      </c>
    </row>
    <row r="846" spans="1:13" s="443" customFormat="1" ht="14.1" customHeight="1">
      <c r="A846" s="502">
        <f t="shared" si="26"/>
        <v>838</v>
      </c>
      <c r="B846" s="502">
        <f t="shared" si="27"/>
        <v>0</v>
      </c>
      <c r="C846" s="448"/>
      <c r="D846" s="446"/>
      <c r="E846" s="446"/>
      <c r="F846" s="446"/>
      <c r="G846" s="448"/>
      <c r="H846" s="455">
        <v>0</v>
      </c>
      <c r="I846" s="452">
        <v>0</v>
      </c>
      <c r="J846" s="446"/>
      <c r="K846" s="492"/>
      <c r="M846" s="443" t="str">
        <f>_xlfn.IFNA(VLOOKUP(G846,Checks!$L$4:$L$15,1,FALSE),IF(G846="","",1))</f>
        <v/>
      </c>
    </row>
    <row r="847" spans="1:13" s="443" customFormat="1" ht="14.1" customHeight="1">
      <c r="A847" s="502">
        <f t="shared" si="26"/>
        <v>839</v>
      </c>
      <c r="B847" s="502">
        <f t="shared" si="27"/>
        <v>0</v>
      </c>
      <c r="C847" s="448"/>
      <c r="D847" s="446"/>
      <c r="E847" s="446"/>
      <c r="F847" s="446"/>
      <c r="G847" s="448"/>
      <c r="H847" s="455">
        <v>0</v>
      </c>
      <c r="I847" s="452">
        <v>0</v>
      </c>
      <c r="J847" s="446"/>
      <c r="K847" s="492"/>
      <c r="M847" s="443" t="str">
        <f>_xlfn.IFNA(VLOOKUP(G847,Checks!$L$4:$L$15,1,FALSE),IF(G847="","",1))</f>
        <v/>
      </c>
    </row>
    <row r="848" spans="1:13" s="443" customFormat="1" ht="14.1" customHeight="1">
      <c r="A848" s="502">
        <f t="shared" si="26"/>
        <v>840</v>
      </c>
      <c r="B848" s="502">
        <f t="shared" si="27"/>
        <v>0</v>
      </c>
      <c r="C848" s="448"/>
      <c r="D848" s="446"/>
      <c r="E848" s="446"/>
      <c r="F848" s="446"/>
      <c r="G848" s="448"/>
      <c r="H848" s="455">
        <v>0</v>
      </c>
      <c r="I848" s="452">
        <v>0</v>
      </c>
      <c r="J848" s="446"/>
      <c r="K848" s="492"/>
      <c r="M848" s="443" t="str">
        <f>_xlfn.IFNA(VLOOKUP(G848,Checks!$L$4:$L$15,1,FALSE),IF(G848="","",1))</f>
        <v/>
      </c>
    </row>
    <row r="849" spans="1:13" s="443" customFormat="1" ht="14.1" customHeight="1">
      <c r="A849" s="502">
        <f t="shared" si="26"/>
        <v>841</v>
      </c>
      <c r="B849" s="502">
        <f t="shared" si="27"/>
        <v>0</v>
      </c>
      <c r="C849" s="448"/>
      <c r="D849" s="446"/>
      <c r="E849" s="446"/>
      <c r="F849" s="446"/>
      <c r="G849" s="448"/>
      <c r="H849" s="455">
        <v>0</v>
      </c>
      <c r="I849" s="452">
        <v>0</v>
      </c>
      <c r="J849" s="446"/>
      <c r="K849" s="492"/>
      <c r="M849" s="443" t="str">
        <f>_xlfn.IFNA(VLOOKUP(G849,Checks!$L$4:$L$15,1,FALSE),IF(G849="","",1))</f>
        <v/>
      </c>
    </row>
    <row r="850" spans="1:13" s="443" customFormat="1" ht="14.1" customHeight="1">
      <c r="A850" s="502">
        <f t="shared" si="26"/>
        <v>842</v>
      </c>
      <c r="B850" s="502">
        <f t="shared" si="27"/>
        <v>0</v>
      </c>
      <c r="C850" s="448"/>
      <c r="D850" s="446"/>
      <c r="E850" s="446"/>
      <c r="F850" s="446"/>
      <c r="G850" s="448"/>
      <c r="H850" s="455">
        <v>0</v>
      </c>
      <c r="I850" s="452">
        <v>0</v>
      </c>
      <c r="J850" s="446"/>
      <c r="K850" s="492"/>
      <c r="M850" s="443" t="str">
        <f>_xlfn.IFNA(VLOOKUP(G850,Checks!$L$4:$L$15,1,FALSE),IF(G850="","",1))</f>
        <v/>
      </c>
    </row>
    <row r="851" spans="1:13" s="443" customFormat="1" ht="14.1" customHeight="1">
      <c r="A851" s="502">
        <f t="shared" si="26"/>
        <v>843</v>
      </c>
      <c r="B851" s="502">
        <f t="shared" si="27"/>
        <v>0</v>
      </c>
      <c r="C851" s="448"/>
      <c r="D851" s="446"/>
      <c r="E851" s="446"/>
      <c r="F851" s="446"/>
      <c r="G851" s="448"/>
      <c r="H851" s="455">
        <v>0</v>
      </c>
      <c r="I851" s="452">
        <v>0</v>
      </c>
      <c r="J851" s="446"/>
      <c r="K851" s="492"/>
      <c r="M851" s="443" t="str">
        <f>_xlfn.IFNA(VLOOKUP(G851,Checks!$L$4:$L$15,1,FALSE),IF(G851="","",1))</f>
        <v/>
      </c>
    </row>
    <row r="852" spans="1:13" s="443" customFormat="1" ht="14.1" customHeight="1">
      <c r="A852" s="502">
        <f t="shared" si="26"/>
        <v>844</v>
      </c>
      <c r="B852" s="502">
        <f t="shared" si="27"/>
        <v>0</v>
      </c>
      <c r="C852" s="448"/>
      <c r="D852" s="446"/>
      <c r="E852" s="446"/>
      <c r="F852" s="446"/>
      <c r="G852" s="448"/>
      <c r="H852" s="455">
        <v>0</v>
      </c>
      <c r="I852" s="452">
        <v>0</v>
      </c>
      <c r="J852" s="446"/>
      <c r="K852" s="492"/>
      <c r="M852" s="443" t="str">
        <f>_xlfn.IFNA(VLOOKUP(G852,Checks!$L$4:$L$15,1,FALSE),IF(G852="","",1))</f>
        <v/>
      </c>
    </row>
    <row r="853" spans="1:13" s="443" customFormat="1" ht="14.1" customHeight="1">
      <c r="A853" s="502">
        <f t="shared" si="26"/>
        <v>845</v>
      </c>
      <c r="B853" s="502">
        <f t="shared" si="27"/>
        <v>0</v>
      </c>
      <c r="C853" s="448"/>
      <c r="D853" s="446"/>
      <c r="E853" s="446"/>
      <c r="F853" s="446"/>
      <c r="G853" s="448"/>
      <c r="H853" s="455">
        <v>0</v>
      </c>
      <c r="I853" s="452">
        <v>0</v>
      </c>
      <c r="J853" s="446"/>
      <c r="K853" s="492"/>
      <c r="M853" s="443" t="str">
        <f>_xlfn.IFNA(VLOOKUP(G853,Checks!$L$4:$L$15,1,FALSE),IF(G853="","",1))</f>
        <v/>
      </c>
    </row>
    <row r="854" spans="1:13" s="443" customFormat="1" ht="14.1" customHeight="1">
      <c r="A854" s="502">
        <f t="shared" si="26"/>
        <v>846</v>
      </c>
      <c r="B854" s="502">
        <f t="shared" si="27"/>
        <v>0</v>
      </c>
      <c r="C854" s="448"/>
      <c r="D854" s="446"/>
      <c r="E854" s="446"/>
      <c r="F854" s="446"/>
      <c r="G854" s="448"/>
      <c r="H854" s="455">
        <v>0</v>
      </c>
      <c r="I854" s="452">
        <v>0</v>
      </c>
      <c r="J854" s="446"/>
      <c r="K854" s="492"/>
      <c r="M854" s="443" t="str">
        <f>_xlfn.IFNA(VLOOKUP(G854,Checks!$L$4:$L$15,1,FALSE),IF(G854="","",1))</f>
        <v/>
      </c>
    </row>
    <row r="855" spans="1:13" s="443" customFormat="1" ht="14.1" customHeight="1">
      <c r="A855" s="502">
        <f t="shared" si="26"/>
        <v>847</v>
      </c>
      <c r="B855" s="502">
        <f t="shared" si="27"/>
        <v>0</v>
      </c>
      <c r="C855" s="448"/>
      <c r="D855" s="446"/>
      <c r="E855" s="446"/>
      <c r="F855" s="446"/>
      <c r="G855" s="448"/>
      <c r="H855" s="455">
        <v>0</v>
      </c>
      <c r="I855" s="452">
        <v>0</v>
      </c>
      <c r="J855" s="446"/>
      <c r="K855" s="492"/>
      <c r="M855" s="443" t="str">
        <f>_xlfn.IFNA(VLOOKUP(G855,Checks!$L$4:$L$15,1,FALSE),IF(G855="","",1))</f>
        <v/>
      </c>
    </row>
    <row r="856" spans="1:13" s="443" customFormat="1" ht="14.1" customHeight="1">
      <c r="A856" s="502">
        <f t="shared" si="26"/>
        <v>848</v>
      </c>
      <c r="B856" s="502">
        <f t="shared" si="27"/>
        <v>0</v>
      </c>
      <c r="C856" s="448"/>
      <c r="D856" s="446"/>
      <c r="E856" s="446"/>
      <c r="F856" s="446"/>
      <c r="G856" s="448"/>
      <c r="H856" s="455">
        <v>0</v>
      </c>
      <c r="I856" s="452">
        <v>0</v>
      </c>
      <c r="J856" s="446"/>
      <c r="K856" s="492"/>
      <c r="M856" s="443" t="str">
        <f>_xlfn.IFNA(VLOOKUP(G856,Checks!$L$4:$L$15,1,FALSE),IF(G856="","",1))</f>
        <v/>
      </c>
    </row>
    <row r="857" spans="1:13" s="443" customFormat="1" ht="14.1" customHeight="1">
      <c r="A857" s="502">
        <f t="shared" si="26"/>
        <v>849</v>
      </c>
      <c r="B857" s="502">
        <f t="shared" si="27"/>
        <v>0</v>
      </c>
      <c r="C857" s="448"/>
      <c r="D857" s="446"/>
      <c r="E857" s="446"/>
      <c r="F857" s="446"/>
      <c r="G857" s="448"/>
      <c r="H857" s="455">
        <v>0</v>
      </c>
      <c r="I857" s="452">
        <v>0</v>
      </c>
      <c r="J857" s="446"/>
      <c r="K857" s="492"/>
      <c r="M857" s="443" t="str">
        <f>_xlfn.IFNA(VLOOKUP(G857,Checks!$L$4:$L$15,1,FALSE),IF(G857="","",1))</f>
        <v/>
      </c>
    </row>
    <row r="858" spans="1:13" s="443" customFormat="1" ht="14.1" customHeight="1">
      <c r="A858" s="502">
        <f t="shared" si="26"/>
        <v>850</v>
      </c>
      <c r="B858" s="502">
        <f t="shared" si="27"/>
        <v>0</v>
      </c>
      <c r="C858" s="448"/>
      <c r="D858" s="446"/>
      <c r="E858" s="446"/>
      <c r="F858" s="446"/>
      <c r="G858" s="448"/>
      <c r="H858" s="455">
        <v>0</v>
      </c>
      <c r="I858" s="452">
        <v>0</v>
      </c>
      <c r="J858" s="446"/>
      <c r="K858" s="492"/>
      <c r="M858" s="443" t="str">
        <f>_xlfn.IFNA(VLOOKUP(G858,Checks!$L$4:$L$15,1,FALSE),IF(G858="","",1))</f>
        <v/>
      </c>
    </row>
    <row r="859" spans="1:13" s="443" customFormat="1" ht="14.1" customHeight="1">
      <c r="A859" s="502">
        <f t="shared" si="26"/>
        <v>851</v>
      </c>
      <c r="B859" s="502">
        <f t="shared" si="27"/>
        <v>0</v>
      </c>
      <c r="C859" s="448"/>
      <c r="D859" s="446"/>
      <c r="E859" s="446"/>
      <c r="F859" s="446"/>
      <c r="G859" s="448"/>
      <c r="H859" s="455">
        <v>0</v>
      </c>
      <c r="I859" s="452">
        <v>0</v>
      </c>
      <c r="J859" s="446"/>
      <c r="K859" s="492"/>
      <c r="M859" s="443" t="str">
        <f>_xlfn.IFNA(VLOOKUP(G859,Checks!$L$4:$L$15,1,FALSE),IF(G859="","",1))</f>
        <v/>
      </c>
    </row>
    <row r="860" spans="1:13" s="443" customFormat="1" ht="14.1" customHeight="1">
      <c r="A860" s="502">
        <f t="shared" si="26"/>
        <v>852</v>
      </c>
      <c r="B860" s="502">
        <f t="shared" si="27"/>
        <v>0</v>
      </c>
      <c r="C860" s="448"/>
      <c r="D860" s="446"/>
      <c r="E860" s="446"/>
      <c r="F860" s="446"/>
      <c r="G860" s="448"/>
      <c r="H860" s="455">
        <v>0</v>
      </c>
      <c r="I860" s="452">
        <v>0</v>
      </c>
      <c r="J860" s="446"/>
      <c r="K860" s="492"/>
      <c r="M860" s="443" t="str">
        <f>_xlfn.IFNA(VLOOKUP(G860,Checks!$L$4:$L$15,1,FALSE),IF(G860="","",1))</f>
        <v/>
      </c>
    </row>
    <row r="861" spans="1:13" s="443" customFormat="1" ht="14.1" customHeight="1">
      <c r="A861" s="502">
        <f t="shared" si="26"/>
        <v>853</v>
      </c>
      <c r="B861" s="502">
        <f t="shared" si="27"/>
        <v>0</v>
      </c>
      <c r="C861" s="448"/>
      <c r="D861" s="446"/>
      <c r="E861" s="446"/>
      <c r="F861" s="446"/>
      <c r="G861" s="448"/>
      <c r="H861" s="455">
        <v>0</v>
      </c>
      <c r="I861" s="452">
        <v>0</v>
      </c>
      <c r="J861" s="446"/>
      <c r="K861" s="492"/>
      <c r="M861" s="443" t="str">
        <f>_xlfn.IFNA(VLOOKUP(G861,Checks!$L$4:$L$15,1,FALSE),IF(G861="","",1))</f>
        <v/>
      </c>
    </row>
    <row r="862" spans="1:13" s="443" customFormat="1" ht="14.1" customHeight="1">
      <c r="A862" s="502">
        <f t="shared" si="26"/>
        <v>854</v>
      </c>
      <c r="B862" s="502">
        <f t="shared" si="27"/>
        <v>0</v>
      </c>
      <c r="C862" s="448"/>
      <c r="D862" s="446"/>
      <c r="E862" s="446"/>
      <c r="F862" s="446"/>
      <c r="G862" s="448"/>
      <c r="H862" s="455">
        <v>0</v>
      </c>
      <c r="I862" s="452">
        <v>0</v>
      </c>
      <c r="J862" s="446"/>
      <c r="K862" s="492"/>
      <c r="M862" s="443" t="str">
        <f>_xlfn.IFNA(VLOOKUP(G862,Checks!$L$4:$L$15,1,FALSE),IF(G862="","",1))</f>
        <v/>
      </c>
    </row>
    <row r="863" spans="1:13" s="443" customFormat="1" ht="14.1" customHeight="1">
      <c r="A863" s="502">
        <f t="shared" si="26"/>
        <v>855</v>
      </c>
      <c r="B863" s="502">
        <f t="shared" si="27"/>
        <v>0</v>
      </c>
      <c r="C863" s="448"/>
      <c r="D863" s="446"/>
      <c r="E863" s="446"/>
      <c r="F863" s="446"/>
      <c r="G863" s="448"/>
      <c r="H863" s="455">
        <v>0</v>
      </c>
      <c r="I863" s="452">
        <v>0</v>
      </c>
      <c r="J863" s="446"/>
      <c r="K863" s="492"/>
      <c r="M863" s="443" t="str">
        <f>_xlfn.IFNA(VLOOKUP(G863,Checks!$L$4:$L$15,1,FALSE),IF(G863="","",1))</f>
        <v/>
      </c>
    </row>
    <row r="864" spans="1:13" s="443" customFormat="1" ht="14.1" customHeight="1">
      <c r="A864" s="502">
        <f t="shared" si="26"/>
        <v>856</v>
      </c>
      <c r="B864" s="502">
        <f t="shared" si="27"/>
        <v>0</v>
      </c>
      <c r="C864" s="448"/>
      <c r="D864" s="446"/>
      <c r="E864" s="446"/>
      <c r="F864" s="446"/>
      <c r="G864" s="448"/>
      <c r="H864" s="455">
        <v>0</v>
      </c>
      <c r="I864" s="452">
        <v>0</v>
      </c>
      <c r="J864" s="446"/>
      <c r="K864" s="492"/>
      <c r="M864" s="443" t="str">
        <f>_xlfn.IFNA(VLOOKUP(G864,Checks!$L$4:$L$15,1,FALSE),IF(G864="","",1))</f>
        <v/>
      </c>
    </row>
    <row r="865" spans="1:13" s="443" customFormat="1" ht="14.1" customHeight="1">
      <c r="A865" s="502">
        <f t="shared" si="26"/>
        <v>857</v>
      </c>
      <c r="B865" s="502">
        <f t="shared" si="27"/>
        <v>0</v>
      </c>
      <c r="C865" s="448"/>
      <c r="D865" s="446"/>
      <c r="E865" s="446"/>
      <c r="F865" s="446"/>
      <c r="G865" s="448"/>
      <c r="H865" s="455">
        <v>0</v>
      </c>
      <c r="I865" s="452">
        <v>0</v>
      </c>
      <c r="J865" s="446"/>
      <c r="K865" s="492"/>
      <c r="M865" s="443" t="str">
        <f>_xlfn.IFNA(VLOOKUP(G865,Checks!$L$4:$L$15,1,FALSE),IF(G865="","",1))</f>
        <v/>
      </c>
    </row>
    <row r="866" spans="1:13" s="443" customFormat="1" ht="14.1" customHeight="1">
      <c r="A866" s="502">
        <f t="shared" si="26"/>
        <v>858</v>
      </c>
      <c r="B866" s="502">
        <f t="shared" si="27"/>
        <v>0</v>
      </c>
      <c r="C866" s="448"/>
      <c r="D866" s="446"/>
      <c r="E866" s="446"/>
      <c r="F866" s="446"/>
      <c r="G866" s="448"/>
      <c r="H866" s="455">
        <v>0</v>
      </c>
      <c r="I866" s="452">
        <v>0</v>
      </c>
      <c r="J866" s="446"/>
      <c r="K866" s="492"/>
      <c r="M866" s="443" t="str">
        <f>_xlfn.IFNA(VLOOKUP(G866,Checks!$L$4:$L$15,1,FALSE),IF(G866="","",1))</f>
        <v/>
      </c>
    </row>
    <row r="867" spans="1:13" s="443" customFormat="1" ht="14.1" customHeight="1">
      <c r="A867" s="502">
        <f t="shared" si="26"/>
        <v>859</v>
      </c>
      <c r="B867" s="502">
        <f t="shared" si="27"/>
        <v>0</v>
      </c>
      <c r="C867" s="448"/>
      <c r="D867" s="446"/>
      <c r="E867" s="446"/>
      <c r="F867" s="446"/>
      <c r="G867" s="448"/>
      <c r="H867" s="455">
        <v>0</v>
      </c>
      <c r="I867" s="452">
        <v>0</v>
      </c>
      <c r="J867" s="446"/>
      <c r="K867" s="492"/>
      <c r="M867" s="443" t="str">
        <f>_xlfn.IFNA(VLOOKUP(G867,Checks!$L$4:$L$15,1,FALSE),IF(G867="","",1))</f>
        <v/>
      </c>
    </row>
    <row r="868" spans="1:13" s="443" customFormat="1" ht="14.1" customHeight="1">
      <c r="A868" s="502">
        <f t="shared" si="26"/>
        <v>860</v>
      </c>
      <c r="B868" s="502">
        <f t="shared" si="27"/>
        <v>0</v>
      </c>
      <c r="C868" s="448"/>
      <c r="D868" s="446"/>
      <c r="E868" s="446"/>
      <c r="F868" s="446"/>
      <c r="G868" s="448"/>
      <c r="H868" s="455">
        <v>0</v>
      </c>
      <c r="I868" s="452">
        <v>0</v>
      </c>
      <c r="J868" s="446"/>
      <c r="K868" s="492"/>
      <c r="M868" s="443" t="str">
        <f>_xlfn.IFNA(VLOOKUP(G868,Checks!$L$4:$L$15,1,FALSE),IF(G868="","",1))</f>
        <v/>
      </c>
    </row>
    <row r="869" spans="1:13" s="443" customFormat="1" ht="14.1" customHeight="1">
      <c r="A869" s="502">
        <f t="shared" si="26"/>
        <v>861</v>
      </c>
      <c r="B869" s="502">
        <f t="shared" si="27"/>
        <v>0</v>
      </c>
      <c r="C869" s="448"/>
      <c r="D869" s="446"/>
      <c r="E869" s="446"/>
      <c r="F869" s="446"/>
      <c r="G869" s="448"/>
      <c r="H869" s="455">
        <v>0</v>
      </c>
      <c r="I869" s="452">
        <v>0</v>
      </c>
      <c r="J869" s="446"/>
      <c r="K869" s="492"/>
      <c r="M869" s="443" t="str">
        <f>_xlfn.IFNA(VLOOKUP(G869,Checks!$L$4:$L$15,1,FALSE),IF(G869="","",1))</f>
        <v/>
      </c>
    </row>
    <row r="870" spans="1:13" s="443" customFormat="1" ht="14.1" customHeight="1">
      <c r="A870" s="502">
        <f t="shared" si="26"/>
        <v>862</v>
      </c>
      <c r="B870" s="502">
        <f t="shared" si="27"/>
        <v>0</v>
      </c>
      <c r="C870" s="448"/>
      <c r="D870" s="446"/>
      <c r="E870" s="446"/>
      <c r="F870" s="446"/>
      <c r="G870" s="448"/>
      <c r="H870" s="455">
        <v>0</v>
      </c>
      <c r="I870" s="452">
        <v>0</v>
      </c>
      <c r="J870" s="446"/>
      <c r="K870" s="492"/>
      <c r="M870" s="443" t="str">
        <f>_xlfn.IFNA(VLOOKUP(G870,Checks!$L$4:$L$15,1,FALSE),IF(G870="","",1))</f>
        <v/>
      </c>
    </row>
    <row r="871" spans="1:13" s="443" customFormat="1" ht="14.1" customHeight="1">
      <c r="A871" s="502">
        <f t="shared" si="26"/>
        <v>863</v>
      </c>
      <c r="B871" s="502">
        <f t="shared" si="27"/>
        <v>0</v>
      </c>
      <c r="C871" s="448"/>
      <c r="D871" s="446"/>
      <c r="E871" s="446"/>
      <c r="F871" s="446"/>
      <c r="G871" s="448"/>
      <c r="H871" s="455">
        <v>0</v>
      </c>
      <c r="I871" s="452">
        <v>0</v>
      </c>
      <c r="J871" s="446"/>
      <c r="K871" s="492"/>
      <c r="M871" s="443" t="str">
        <f>_xlfn.IFNA(VLOOKUP(G871,Checks!$L$4:$L$15,1,FALSE),IF(G871="","",1))</f>
        <v/>
      </c>
    </row>
    <row r="872" spans="1:13" s="443" customFormat="1" ht="14.1" customHeight="1">
      <c r="A872" s="502">
        <f t="shared" si="26"/>
        <v>864</v>
      </c>
      <c r="B872" s="502">
        <f t="shared" si="27"/>
        <v>0</v>
      </c>
      <c r="C872" s="448"/>
      <c r="D872" s="446"/>
      <c r="E872" s="446"/>
      <c r="F872" s="446"/>
      <c r="G872" s="448"/>
      <c r="H872" s="455">
        <v>0</v>
      </c>
      <c r="I872" s="452">
        <v>0</v>
      </c>
      <c r="J872" s="446"/>
      <c r="K872" s="492"/>
      <c r="M872" s="443" t="str">
        <f>_xlfn.IFNA(VLOOKUP(G872,Checks!$L$4:$L$15,1,FALSE),IF(G872="","",1))</f>
        <v/>
      </c>
    </row>
    <row r="873" spans="1:13" s="443" customFormat="1" ht="14.1" customHeight="1">
      <c r="A873" s="502">
        <f t="shared" si="26"/>
        <v>865</v>
      </c>
      <c r="B873" s="502">
        <f t="shared" si="27"/>
        <v>0</v>
      </c>
      <c r="C873" s="448"/>
      <c r="D873" s="446"/>
      <c r="E873" s="446"/>
      <c r="F873" s="446"/>
      <c r="G873" s="448"/>
      <c r="H873" s="455">
        <v>0</v>
      </c>
      <c r="I873" s="452">
        <v>0</v>
      </c>
      <c r="J873" s="446"/>
      <c r="K873" s="492"/>
      <c r="M873" s="443" t="str">
        <f>_xlfn.IFNA(VLOOKUP(G873,Checks!$L$4:$L$15,1,FALSE),IF(G873="","",1))</f>
        <v/>
      </c>
    </row>
    <row r="874" spans="1:13" s="443" customFormat="1" ht="14.1" customHeight="1">
      <c r="A874" s="502">
        <f t="shared" si="26"/>
        <v>866</v>
      </c>
      <c r="B874" s="502">
        <f t="shared" si="27"/>
        <v>0</v>
      </c>
      <c r="C874" s="448"/>
      <c r="D874" s="446"/>
      <c r="E874" s="446"/>
      <c r="F874" s="446"/>
      <c r="G874" s="448"/>
      <c r="H874" s="455">
        <v>0</v>
      </c>
      <c r="I874" s="452">
        <v>0</v>
      </c>
      <c r="J874" s="446"/>
      <c r="K874" s="492"/>
      <c r="M874" s="443" t="str">
        <f>_xlfn.IFNA(VLOOKUP(G874,Checks!$L$4:$L$15,1,FALSE),IF(G874="","",1))</f>
        <v/>
      </c>
    </row>
    <row r="875" spans="1:13" s="443" customFormat="1" ht="14.1" customHeight="1">
      <c r="A875" s="502">
        <f t="shared" si="26"/>
        <v>867</v>
      </c>
      <c r="B875" s="502">
        <f t="shared" si="27"/>
        <v>0</v>
      </c>
      <c r="C875" s="448"/>
      <c r="D875" s="446"/>
      <c r="E875" s="446"/>
      <c r="F875" s="446"/>
      <c r="G875" s="448"/>
      <c r="H875" s="455">
        <v>0</v>
      </c>
      <c r="I875" s="452">
        <v>0</v>
      </c>
      <c r="J875" s="446"/>
      <c r="K875" s="492"/>
      <c r="M875" s="443" t="str">
        <f>_xlfn.IFNA(VLOOKUP(G875,Checks!$L$4:$L$15,1,FALSE),IF(G875="","",1))</f>
        <v/>
      </c>
    </row>
    <row r="876" spans="1:13" s="443" customFormat="1" ht="14.1" customHeight="1">
      <c r="A876" s="502">
        <f t="shared" si="26"/>
        <v>868</v>
      </c>
      <c r="B876" s="502">
        <f t="shared" si="27"/>
        <v>0</v>
      </c>
      <c r="C876" s="448"/>
      <c r="D876" s="446"/>
      <c r="E876" s="446"/>
      <c r="F876" s="446"/>
      <c r="G876" s="448"/>
      <c r="H876" s="455">
        <v>0</v>
      </c>
      <c r="I876" s="452">
        <v>0</v>
      </c>
      <c r="J876" s="446"/>
      <c r="K876" s="492"/>
      <c r="M876" s="443" t="str">
        <f>_xlfn.IFNA(VLOOKUP(G876,Checks!$L$4:$L$15,1,FALSE),IF(G876="","",1))</f>
        <v/>
      </c>
    </row>
    <row r="877" spans="1:13" s="443" customFormat="1" ht="14.1" customHeight="1">
      <c r="A877" s="502">
        <f t="shared" si="26"/>
        <v>869</v>
      </c>
      <c r="B877" s="502">
        <f t="shared" si="27"/>
        <v>0</v>
      </c>
      <c r="C877" s="448"/>
      <c r="D877" s="446"/>
      <c r="E877" s="446"/>
      <c r="F877" s="446"/>
      <c r="G877" s="448"/>
      <c r="H877" s="455">
        <v>0</v>
      </c>
      <c r="I877" s="452">
        <v>0</v>
      </c>
      <c r="J877" s="446"/>
      <c r="K877" s="492"/>
      <c r="M877" s="443" t="str">
        <f>_xlfn.IFNA(VLOOKUP(G877,Checks!$L$4:$L$15,1,FALSE),IF(G877="","",1))</f>
        <v/>
      </c>
    </row>
    <row r="878" spans="1:13" s="443" customFormat="1" ht="14.1" customHeight="1">
      <c r="A878" s="502">
        <f t="shared" si="26"/>
        <v>870</v>
      </c>
      <c r="B878" s="502">
        <f t="shared" si="27"/>
        <v>0</v>
      </c>
      <c r="C878" s="448"/>
      <c r="D878" s="446"/>
      <c r="E878" s="446"/>
      <c r="F878" s="446"/>
      <c r="G878" s="448"/>
      <c r="H878" s="455">
        <v>0</v>
      </c>
      <c r="I878" s="452">
        <v>0</v>
      </c>
      <c r="J878" s="446"/>
      <c r="K878" s="492"/>
      <c r="M878" s="443" t="str">
        <f>_xlfn.IFNA(VLOOKUP(G878,Checks!$L$4:$L$15,1,FALSE),IF(G878="","",1))</f>
        <v/>
      </c>
    </row>
    <row r="879" spans="1:13" s="443" customFormat="1" ht="14.1" customHeight="1">
      <c r="A879" s="502">
        <f t="shared" si="26"/>
        <v>871</v>
      </c>
      <c r="B879" s="502">
        <f t="shared" si="27"/>
        <v>0</v>
      </c>
      <c r="C879" s="448"/>
      <c r="D879" s="446"/>
      <c r="E879" s="446"/>
      <c r="F879" s="446"/>
      <c r="G879" s="448"/>
      <c r="H879" s="455">
        <v>0</v>
      </c>
      <c r="I879" s="452">
        <v>0</v>
      </c>
      <c r="J879" s="446"/>
      <c r="K879" s="492"/>
      <c r="M879" s="443" t="str">
        <f>_xlfn.IFNA(VLOOKUP(G879,Checks!$L$4:$L$15,1,FALSE),IF(G879="","",1))</f>
        <v/>
      </c>
    </row>
    <row r="880" spans="1:13" s="443" customFormat="1" ht="14.1" customHeight="1">
      <c r="A880" s="502">
        <f t="shared" si="26"/>
        <v>872</v>
      </c>
      <c r="B880" s="502">
        <f t="shared" si="27"/>
        <v>0</v>
      </c>
      <c r="C880" s="448"/>
      <c r="D880" s="446"/>
      <c r="E880" s="446"/>
      <c r="F880" s="446"/>
      <c r="G880" s="448"/>
      <c r="H880" s="455">
        <v>0</v>
      </c>
      <c r="I880" s="452">
        <v>0</v>
      </c>
      <c r="J880" s="446"/>
      <c r="K880" s="492"/>
      <c r="M880" s="443" t="str">
        <f>_xlfn.IFNA(VLOOKUP(G880,Checks!$L$4:$L$15,1,FALSE),IF(G880="","",1))</f>
        <v/>
      </c>
    </row>
    <row r="881" spans="1:13" s="443" customFormat="1" ht="14.1" customHeight="1">
      <c r="A881" s="502">
        <f t="shared" si="26"/>
        <v>873</v>
      </c>
      <c r="B881" s="502">
        <f t="shared" si="27"/>
        <v>0</v>
      </c>
      <c r="C881" s="448"/>
      <c r="D881" s="446"/>
      <c r="E881" s="446"/>
      <c r="F881" s="446"/>
      <c r="G881" s="448"/>
      <c r="H881" s="455">
        <v>0</v>
      </c>
      <c r="I881" s="452">
        <v>0</v>
      </c>
      <c r="J881" s="446"/>
      <c r="K881" s="492"/>
      <c r="M881" s="443" t="str">
        <f>_xlfn.IFNA(VLOOKUP(G881,Checks!$L$4:$L$15,1,FALSE),IF(G881="","",1))</f>
        <v/>
      </c>
    </row>
    <row r="882" spans="1:13" s="443" customFormat="1" ht="14.1" customHeight="1">
      <c r="A882" s="502">
        <f t="shared" si="26"/>
        <v>874</v>
      </c>
      <c r="B882" s="502">
        <f t="shared" si="27"/>
        <v>0</v>
      </c>
      <c r="C882" s="448"/>
      <c r="D882" s="446"/>
      <c r="E882" s="446"/>
      <c r="F882" s="446"/>
      <c r="G882" s="448"/>
      <c r="H882" s="455">
        <v>0</v>
      </c>
      <c r="I882" s="452">
        <v>0</v>
      </c>
      <c r="J882" s="446"/>
      <c r="K882" s="492"/>
      <c r="M882" s="443" t="str">
        <f>_xlfn.IFNA(VLOOKUP(G882,Checks!$L$4:$L$15,1,FALSE),IF(G882="","",1))</f>
        <v/>
      </c>
    </row>
    <row r="883" spans="1:13" s="443" customFormat="1" ht="14.1" customHeight="1">
      <c r="A883" s="502">
        <f t="shared" si="26"/>
        <v>875</v>
      </c>
      <c r="B883" s="502">
        <f t="shared" si="27"/>
        <v>0</v>
      </c>
      <c r="C883" s="448"/>
      <c r="D883" s="446"/>
      <c r="E883" s="446"/>
      <c r="F883" s="446"/>
      <c r="G883" s="448"/>
      <c r="H883" s="455">
        <v>0</v>
      </c>
      <c r="I883" s="452">
        <v>0</v>
      </c>
      <c r="J883" s="446"/>
      <c r="K883" s="492"/>
      <c r="M883" s="443" t="str">
        <f>_xlfn.IFNA(VLOOKUP(G883,Checks!$L$4:$L$15,1,FALSE),IF(G883="","",1))</f>
        <v/>
      </c>
    </row>
    <row r="884" spans="1:13" s="443" customFormat="1" ht="14.1" customHeight="1">
      <c r="A884" s="502">
        <f t="shared" si="26"/>
        <v>876</v>
      </c>
      <c r="B884" s="502">
        <f t="shared" si="27"/>
        <v>0</v>
      </c>
      <c r="C884" s="448"/>
      <c r="D884" s="446"/>
      <c r="E884" s="446"/>
      <c r="F884" s="446"/>
      <c r="G884" s="448"/>
      <c r="H884" s="455">
        <v>0</v>
      </c>
      <c r="I884" s="452">
        <v>0</v>
      </c>
      <c r="J884" s="446"/>
      <c r="K884" s="492"/>
      <c r="M884" s="443" t="str">
        <f>_xlfn.IFNA(VLOOKUP(G884,Checks!$L$4:$L$15,1,FALSE),IF(G884="","",1))</f>
        <v/>
      </c>
    </row>
    <row r="885" spans="1:13" s="443" customFormat="1" ht="14.1" customHeight="1">
      <c r="A885" s="502">
        <f t="shared" si="26"/>
        <v>877</v>
      </c>
      <c r="B885" s="502">
        <f t="shared" si="27"/>
        <v>0</v>
      </c>
      <c r="C885" s="448"/>
      <c r="D885" s="446"/>
      <c r="E885" s="446"/>
      <c r="F885" s="446"/>
      <c r="G885" s="448"/>
      <c r="H885" s="455">
        <v>0</v>
      </c>
      <c r="I885" s="452">
        <v>0</v>
      </c>
      <c r="J885" s="446"/>
      <c r="K885" s="492"/>
      <c r="M885" s="443" t="str">
        <f>_xlfn.IFNA(VLOOKUP(G885,Checks!$L$4:$L$15,1,FALSE),IF(G885="","",1))</f>
        <v/>
      </c>
    </row>
    <row r="886" spans="1:13" s="443" customFormat="1" ht="14.1" customHeight="1">
      <c r="A886" s="502">
        <f t="shared" si="26"/>
        <v>878</v>
      </c>
      <c r="B886" s="502">
        <f t="shared" si="27"/>
        <v>0</v>
      </c>
      <c r="C886" s="448"/>
      <c r="D886" s="446"/>
      <c r="E886" s="446"/>
      <c r="F886" s="446"/>
      <c r="G886" s="448"/>
      <c r="H886" s="455">
        <v>0</v>
      </c>
      <c r="I886" s="452">
        <v>0</v>
      </c>
      <c r="J886" s="446"/>
      <c r="K886" s="492"/>
      <c r="M886" s="443" t="str">
        <f>_xlfn.IFNA(VLOOKUP(G886,Checks!$L$4:$L$15,1,FALSE),IF(G886="","",1))</f>
        <v/>
      </c>
    </row>
    <row r="887" spans="1:13" s="443" customFormat="1" ht="14.1" customHeight="1">
      <c r="A887" s="502">
        <f t="shared" si="26"/>
        <v>879</v>
      </c>
      <c r="B887" s="502">
        <f t="shared" si="27"/>
        <v>0</v>
      </c>
      <c r="C887" s="448"/>
      <c r="D887" s="446"/>
      <c r="E887" s="446"/>
      <c r="F887" s="446"/>
      <c r="G887" s="448"/>
      <c r="H887" s="455">
        <v>0</v>
      </c>
      <c r="I887" s="452">
        <v>0</v>
      </c>
      <c r="J887" s="446"/>
      <c r="K887" s="492"/>
      <c r="M887" s="443" t="str">
        <f>_xlfn.IFNA(VLOOKUP(G887,Checks!$L$4:$L$15,1,FALSE),IF(G887="","",1))</f>
        <v/>
      </c>
    </row>
    <row r="888" spans="1:13" s="443" customFormat="1" ht="14.1" customHeight="1">
      <c r="A888" s="502">
        <f t="shared" si="26"/>
        <v>880</v>
      </c>
      <c r="B888" s="502">
        <f t="shared" si="27"/>
        <v>0</v>
      </c>
      <c r="C888" s="448"/>
      <c r="D888" s="446"/>
      <c r="E888" s="446"/>
      <c r="F888" s="446"/>
      <c r="G888" s="448"/>
      <c r="H888" s="455">
        <v>0</v>
      </c>
      <c r="I888" s="452">
        <v>0</v>
      </c>
      <c r="J888" s="446"/>
      <c r="K888" s="492"/>
      <c r="M888" s="443" t="str">
        <f>_xlfn.IFNA(VLOOKUP(G888,Checks!$L$4:$L$15,1,FALSE),IF(G888="","",1))</f>
        <v/>
      </c>
    </row>
    <row r="889" spans="1:13" s="443" customFormat="1" ht="14.1" customHeight="1">
      <c r="A889" s="502">
        <f t="shared" si="26"/>
        <v>881</v>
      </c>
      <c r="B889" s="502">
        <f t="shared" si="27"/>
        <v>0</v>
      </c>
      <c r="C889" s="448"/>
      <c r="D889" s="446"/>
      <c r="E889" s="446"/>
      <c r="F889" s="446"/>
      <c r="G889" s="448"/>
      <c r="H889" s="455">
        <v>0</v>
      </c>
      <c r="I889" s="452">
        <v>0</v>
      </c>
      <c r="J889" s="446"/>
      <c r="K889" s="492"/>
      <c r="M889" s="443" t="str">
        <f>_xlfn.IFNA(VLOOKUP(G889,Checks!$L$4:$L$15,1,FALSE),IF(G889="","",1))</f>
        <v/>
      </c>
    </row>
    <row r="890" spans="1:13" s="443" customFormat="1" ht="14.1" customHeight="1">
      <c r="A890" s="502">
        <f t="shared" si="26"/>
        <v>882</v>
      </c>
      <c r="B890" s="502">
        <f t="shared" si="27"/>
        <v>0</v>
      </c>
      <c r="C890" s="448"/>
      <c r="D890" s="446"/>
      <c r="E890" s="446"/>
      <c r="F890" s="446"/>
      <c r="G890" s="448"/>
      <c r="H890" s="455">
        <v>0</v>
      </c>
      <c r="I890" s="452">
        <v>0</v>
      </c>
      <c r="J890" s="446"/>
      <c r="K890" s="492"/>
      <c r="M890" s="443" t="str">
        <f>_xlfn.IFNA(VLOOKUP(G890,Checks!$L$4:$L$15,1,FALSE),IF(G890="","",1))</f>
        <v/>
      </c>
    </row>
    <row r="891" spans="1:13" s="443" customFormat="1" ht="14.1" customHeight="1">
      <c r="A891" s="502">
        <f t="shared" si="26"/>
        <v>883</v>
      </c>
      <c r="B891" s="502">
        <f t="shared" si="27"/>
        <v>0</v>
      </c>
      <c r="C891" s="448"/>
      <c r="D891" s="446"/>
      <c r="E891" s="446"/>
      <c r="F891" s="446"/>
      <c r="G891" s="448"/>
      <c r="H891" s="455">
        <v>0</v>
      </c>
      <c r="I891" s="452">
        <v>0</v>
      </c>
      <c r="J891" s="446"/>
      <c r="K891" s="492"/>
      <c r="M891" s="443" t="str">
        <f>_xlfn.IFNA(VLOOKUP(G891,Checks!$L$4:$L$15,1,FALSE),IF(G891="","",1))</f>
        <v/>
      </c>
    </row>
    <row r="892" spans="1:13" s="443" customFormat="1" ht="14.1" customHeight="1">
      <c r="A892" s="502">
        <f t="shared" si="26"/>
        <v>884</v>
      </c>
      <c r="B892" s="502">
        <f t="shared" si="27"/>
        <v>0</v>
      </c>
      <c r="C892" s="448"/>
      <c r="D892" s="446"/>
      <c r="E892" s="446"/>
      <c r="F892" s="446"/>
      <c r="G892" s="448"/>
      <c r="H892" s="455">
        <v>0</v>
      </c>
      <c r="I892" s="452">
        <v>0</v>
      </c>
      <c r="J892" s="446"/>
      <c r="K892" s="492"/>
      <c r="M892" s="443" t="str">
        <f>_xlfn.IFNA(VLOOKUP(G892,Checks!$L$4:$L$15,1,FALSE),IF(G892="","",1))</f>
        <v/>
      </c>
    </row>
    <row r="893" spans="1:13" s="443" customFormat="1" ht="14.1" customHeight="1">
      <c r="A893" s="502">
        <f t="shared" si="26"/>
        <v>885</v>
      </c>
      <c r="B893" s="502">
        <f t="shared" si="27"/>
        <v>0</v>
      </c>
      <c r="C893" s="448"/>
      <c r="D893" s="446"/>
      <c r="E893" s="446"/>
      <c r="F893" s="446"/>
      <c r="G893" s="448"/>
      <c r="H893" s="455">
        <v>0</v>
      </c>
      <c r="I893" s="452">
        <v>0</v>
      </c>
      <c r="J893" s="446"/>
      <c r="K893" s="492"/>
      <c r="M893" s="443" t="str">
        <f>_xlfn.IFNA(VLOOKUP(G893,Checks!$L$4:$L$15,1,FALSE),IF(G893="","",1))</f>
        <v/>
      </c>
    </row>
    <row r="894" spans="1:13" s="443" customFormat="1" ht="14.1" customHeight="1">
      <c r="A894" s="502">
        <f t="shared" si="26"/>
        <v>886</v>
      </c>
      <c r="B894" s="502">
        <f t="shared" si="27"/>
        <v>0</v>
      </c>
      <c r="C894" s="448"/>
      <c r="D894" s="446"/>
      <c r="E894" s="446"/>
      <c r="F894" s="446"/>
      <c r="G894" s="448"/>
      <c r="H894" s="455">
        <v>0</v>
      </c>
      <c r="I894" s="452">
        <v>0</v>
      </c>
      <c r="J894" s="446"/>
      <c r="K894" s="492"/>
      <c r="M894" s="443" t="str">
        <f>_xlfn.IFNA(VLOOKUP(G894,Checks!$L$4:$L$15,1,FALSE),IF(G894="","",1))</f>
        <v/>
      </c>
    </row>
    <row r="895" spans="1:13" s="443" customFormat="1" ht="14.1" customHeight="1">
      <c r="A895" s="502">
        <f t="shared" si="26"/>
        <v>887</v>
      </c>
      <c r="B895" s="502">
        <f t="shared" si="27"/>
        <v>0</v>
      </c>
      <c r="C895" s="448"/>
      <c r="D895" s="446"/>
      <c r="E895" s="446"/>
      <c r="F895" s="446"/>
      <c r="G895" s="448"/>
      <c r="H895" s="455">
        <v>0</v>
      </c>
      <c r="I895" s="452">
        <v>0</v>
      </c>
      <c r="J895" s="446"/>
      <c r="K895" s="492"/>
      <c r="M895" s="443" t="str">
        <f>_xlfn.IFNA(VLOOKUP(G895,Checks!$L$4:$L$15,1,FALSE),IF(G895="","",1))</f>
        <v/>
      </c>
    </row>
    <row r="896" spans="1:13" s="443" customFormat="1" ht="14.1" customHeight="1">
      <c r="A896" s="502">
        <f t="shared" si="26"/>
        <v>888</v>
      </c>
      <c r="B896" s="502">
        <f t="shared" si="27"/>
        <v>0</v>
      </c>
      <c r="C896" s="448"/>
      <c r="D896" s="446"/>
      <c r="E896" s="446"/>
      <c r="F896" s="446"/>
      <c r="G896" s="448"/>
      <c r="H896" s="455">
        <v>0</v>
      </c>
      <c r="I896" s="452">
        <v>0</v>
      </c>
      <c r="J896" s="446"/>
      <c r="K896" s="492"/>
      <c r="M896" s="443" t="str">
        <f>_xlfn.IFNA(VLOOKUP(G896,Checks!$L$4:$L$15,1,FALSE),IF(G896="","",1))</f>
        <v/>
      </c>
    </row>
    <row r="897" spans="1:13" s="443" customFormat="1" ht="14.1" customHeight="1">
      <c r="A897" s="502">
        <f t="shared" si="26"/>
        <v>889</v>
      </c>
      <c r="B897" s="502">
        <f t="shared" si="27"/>
        <v>0</v>
      </c>
      <c r="C897" s="448"/>
      <c r="D897" s="446"/>
      <c r="E897" s="446"/>
      <c r="F897" s="446"/>
      <c r="G897" s="448"/>
      <c r="H897" s="455">
        <v>0</v>
      </c>
      <c r="I897" s="452">
        <v>0</v>
      </c>
      <c r="J897" s="446"/>
      <c r="K897" s="492"/>
      <c r="M897" s="443" t="str">
        <f>_xlfn.IFNA(VLOOKUP(G897,Checks!$L$4:$L$15,1,FALSE),IF(G897="","",1))</f>
        <v/>
      </c>
    </row>
    <row r="898" spans="1:13" s="443" customFormat="1" ht="14.1" customHeight="1">
      <c r="A898" s="502">
        <f t="shared" si="26"/>
        <v>890</v>
      </c>
      <c r="B898" s="502">
        <f t="shared" si="27"/>
        <v>0</v>
      </c>
      <c r="C898" s="448"/>
      <c r="D898" s="446"/>
      <c r="E898" s="446"/>
      <c r="F898" s="446"/>
      <c r="G898" s="448"/>
      <c r="H898" s="455">
        <v>0</v>
      </c>
      <c r="I898" s="452">
        <v>0</v>
      </c>
      <c r="J898" s="446"/>
      <c r="K898" s="492"/>
      <c r="M898" s="443" t="str">
        <f>_xlfn.IFNA(VLOOKUP(G898,Checks!$L$4:$L$15,1,FALSE),IF(G898="","",1))</f>
        <v/>
      </c>
    </row>
    <row r="899" spans="1:13" s="443" customFormat="1" ht="14.1" customHeight="1">
      <c r="A899" s="502">
        <f t="shared" si="26"/>
        <v>891</v>
      </c>
      <c r="B899" s="502">
        <f t="shared" si="27"/>
        <v>0</v>
      </c>
      <c r="C899" s="448"/>
      <c r="D899" s="446"/>
      <c r="E899" s="446"/>
      <c r="F899" s="446"/>
      <c r="G899" s="448"/>
      <c r="H899" s="455">
        <v>0</v>
      </c>
      <c r="I899" s="452">
        <v>0</v>
      </c>
      <c r="J899" s="446"/>
      <c r="K899" s="492"/>
      <c r="M899" s="443" t="str">
        <f>_xlfn.IFNA(VLOOKUP(G899,Checks!$L$4:$L$15,1,FALSE),IF(G899="","",1))</f>
        <v/>
      </c>
    </row>
    <row r="900" spans="1:13" s="443" customFormat="1" ht="14.1" customHeight="1">
      <c r="A900" s="502">
        <f t="shared" si="26"/>
        <v>892</v>
      </c>
      <c r="B900" s="502">
        <f t="shared" si="27"/>
        <v>0</v>
      </c>
      <c r="C900" s="448"/>
      <c r="D900" s="446"/>
      <c r="E900" s="446"/>
      <c r="F900" s="446"/>
      <c r="G900" s="448"/>
      <c r="H900" s="455">
        <v>0</v>
      </c>
      <c r="I900" s="452">
        <v>0</v>
      </c>
      <c r="J900" s="446"/>
      <c r="K900" s="492"/>
      <c r="M900" s="443" t="str">
        <f>_xlfn.IFNA(VLOOKUP(G900,Checks!$L$4:$L$15,1,FALSE),IF(G900="","",1))</f>
        <v/>
      </c>
    </row>
    <row r="901" spans="1:13" s="443" customFormat="1" ht="14.1" customHeight="1">
      <c r="A901" s="502">
        <f t="shared" si="26"/>
        <v>893</v>
      </c>
      <c r="B901" s="502">
        <f t="shared" si="27"/>
        <v>0</v>
      </c>
      <c r="C901" s="448"/>
      <c r="D901" s="446"/>
      <c r="E901" s="446"/>
      <c r="F901" s="446"/>
      <c r="G901" s="448"/>
      <c r="H901" s="455">
        <v>0</v>
      </c>
      <c r="I901" s="452">
        <v>0</v>
      </c>
      <c r="J901" s="446"/>
      <c r="K901" s="492"/>
      <c r="M901" s="443" t="str">
        <f>_xlfn.IFNA(VLOOKUP(G901,Checks!$L$4:$L$15,1,FALSE),IF(G901="","",1))</f>
        <v/>
      </c>
    </row>
    <row r="902" spans="1:13" s="443" customFormat="1" ht="14.1" customHeight="1">
      <c r="A902" s="502">
        <f t="shared" si="26"/>
        <v>894</v>
      </c>
      <c r="B902" s="502">
        <f t="shared" si="27"/>
        <v>0</v>
      </c>
      <c r="C902" s="448"/>
      <c r="D902" s="446"/>
      <c r="E902" s="446"/>
      <c r="F902" s="446"/>
      <c r="G902" s="448"/>
      <c r="H902" s="455">
        <v>0</v>
      </c>
      <c r="I902" s="452">
        <v>0</v>
      </c>
      <c r="J902" s="446"/>
      <c r="K902" s="492"/>
      <c r="M902" s="443" t="str">
        <f>_xlfn.IFNA(VLOOKUP(G902,Checks!$L$4:$L$15,1,FALSE),IF(G902="","",1))</f>
        <v/>
      </c>
    </row>
    <row r="903" spans="1:13" s="443" customFormat="1" ht="14.1" customHeight="1">
      <c r="A903" s="502">
        <f t="shared" si="26"/>
        <v>895</v>
      </c>
      <c r="B903" s="502">
        <f t="shared" si="27"/>
        <v>0</v>
      </c>
      <c r="C903" s="448"/>
      <c r="D903" s="446"/>
      <c r="E903" s="446"/>
      <c r="F903" s="446"/>
      <c r="G903" s="448"/>
      <c r="H903" s="455">
        <v>0</v>
      </c>
      <c r="I903" s="452">
        <v>0</v>
      </c>
      <c r="J903" s="446"/>
      <c r="K903" s="492"/>
      <c r="M903" s="443" t="str">
        <f>_xlfn.IFNA(VLOOKUP(G903,Checks!$L$4:$L$15,1,FALSE),IF(G903="","",1))</f>
        <v/>
      </c>
    </row>
    <row r="904" spans="1:13" s="443" customFormat="1" ht="14.1" customHeight="1">
      <c r="A904" s="502">
        <f t="shared" si="26"/>
        <v>896</v>
      </c>
      <c r="B904" s="502">
        <f t="shared" si="27"/>
        <v>0</v>
      </c>
      <c r="C904" s="448"/>
      <c r="D904" s="446"/>
      <c r="E904" s="446"/>
      <c r="F904" s="446"/>
      <c r="G904" s="448"/>
      <c r="H904" s="455">
        <v>0</v>
      </c>
      <c r="I904" s="452">
        <v>0</v>
      </c>
      <c r="J904" s="446"/>
      <c r="K904" s="492"/>
      <c r="M904" s="443" t="str">
        <f>_xlfn.IFNA(VLOOKUP(G904,Checks!$L$4:$L$15,1,FALSE),IF(G904="","",1))</f>
        <v/>
      </c>
    </row>
    <row r="905" spans="1:13" s="443" customFormat="1" ht="14.1" customHeight="1">
      <c r="A905" s="502">
        <f t="shared" si="26"/>
        <v>897</v>
      </c>
      <c r="B905" s="502">
        <f t="shared" si="27"/>
        <v>0</v>
      </c>
      <c r="C905" s="448"/>
      <c r="D905" s="446"/>
      <c r="E905" s="446"/>
      <c r="F905" s="446"/>
      <c r="G905" s="448"/>
      <c r="H905" s="455">
        <v>0</v>
      </c>
      <c r="I905" s="452">
        <v>0</v>
      </c>
      <c r="J905" s="446"/>
      <c r="K905" s="492"/>
      <c r="M905" s="443" t="str">
        <f>_xlfn.IFNA(VLOOKUP(G905,Checks!$L$4:$L$15,1,FALSE),IF(G905="","",1))</f>
        <v/>
      </c>
    </row>
    <row r="906" spans="1:13" s="443" customFormat="1" ht="14.1" customHeight="1">
      <c r="A906" s="502">
        <f t="shared" si="26"/>
        <v>898</v>
      </c>
      <c r="B906" s="502">
        <f t="shared" si="27"/>
        <v>0</v>
      </c>
      <c r="C906" s="448"/>
      <c r="D906" s="446"/>
      <c r="E906" s="446"/>
      <c r="F906" s="446"/>
      <c r="G906" s="448"/>
      <c r="H906" s="455">
        <v>0</v>
      </c>
      <c r="I906" s="452">
        <v>0</v>
      </c>
      <c r="J906" s="446"/>
      <c r="K906" s="492"/>
      <c r="M906" s="443" t="str">
        <f>_xlfn.IFNA(VLOOKUP(G906,Checks!$L$4:$L$15,1,FALSE),IF(G906="","",1))</f>
        <v/>
      </c>
    </row>
    <row r="907" spans="1:13" s="443" customFormat="1" ht="14.1" customHeight="1">
      <c r="A907" s="502">
        <f t="shared" ref="A907:A970" si="28">A906+1</f>
        <v>899</v>
      </c>
      <c r="B907" s="502">
        <f t="shared" ref="B907:B970" si="29">$B$9</f>
        <v>0</v>
      </c>
      <c r="C907" s="448"/>
      <c r="D907" s="446"/>
      <c r="E907" s="446"/>
      <c r="F907" s="446"/>
      <c r="G907" s="448"/>
      <c r="H907" s="455">
        <v>0</v>
      </c>
      <c r="I907" s="452">
        <v>0</v>
      </c>
      <c r="J907" s="446"/>
      <c r="K907" s="492"/>
      <c r="M907" s="443" t="str">
        <f>_xlfn.IFNA(VLOOKUP(G907,Checks!$L$4:$L$15,1,FALSE),IF(G907="","",1))</f>
        <v/>
      </c>
    </row>
    <row r="908" spans="1:13" s="443" customFormat="1" ht="14.1" customHeight="1">
      <c r="A908" s="502">
        <f t="shared" si="28"/>
        <v>900</v>
      </c>
      <c r="B908" s="502">
        <f t="shared" si="29"/>
        <v>0</v>
      </c>
      <c r="C908" s="448"/>
      <c r="D908" s="446"/>
      <c r="E908" s="446"/>
      <c r="F908" s="446"/>
      <c r="G908" s="448"/>
      <c r="H908" s="455">
        <v>0</v>
      </c>
      <c r="I908" s="452">
        <v>0</v>
      </c>
      <c r="J908" s="446"/>
      <c r="K908" s="492"/>
      <c r="M908" s="443" t="str">
        <f>_xlfn.IFNA(VLOOKUP(G908,Checks!$L$4:$L$15,1,FALSE),IF(G908="","",1))</f>
        <v/>
      </c>
    </row>
    <row r="909" spans="1:13" s="443" customFormat="1" ht="14.1" customHeight="1">
      <c r="A909" s="502">
        <f t="shared" si="28"/>
        <v>901</v>
      </c>
      <c r="B909" s="502">
        <f t="shared" si="29"/>
        <v>0</v>
      </c>
      <c r="C909" s="448"/>
      <c r="D909" s="446"/>
      <c r="E909" s="446"/>
      <c r="F909" s="446"/>
      <c r="G909" s="448"/>
      <c r="H909" s="455">
        <v>0</v>
      </c>
      <c r="I909" s="452">
        <v>0</v>
      </c>
      <c r="J909" s="446"/>
      <c r="K909" s="492"/>
      <c r="M909" s="443" t="str">
        <f>_xlfn.IFNA(VLOOKUP(G909,Checks!$L$4:$L$15,1,FALSE),IF(G909="","",1))</f>
        <v/>
      </c>
    </row>
    <row r="910" spans="1:13" s="443" customFormat="1" ht="14.1" customHeight="1">
      <c r="A910" s="502">
        <f t="shared" si="28"/>
        <v>902</v>
      </c>
      <c r="B910" s="502">
        <f t="shared" si="29"/>
        <v>0</v>
      </c>
      <c r="C910" s="448"/>
      <c r="D910" s="446"/>
      <c r="E910" s="446"/>
      <c r="F910" s="446"/>
      <c r="G910" s="448"/>
      <c r="H910" s="455">
        <v>0</v>
      </c>
      <c r="I910" s="452">
        <v>0</v>
      </c>
      <c r="J910" s="446"/>
      <c r="K910" s="492"/>
      <c r="M910" s="443" t="str">
        <f>_xlfn.IFNA(VLOOKUP(G910,Checks!$L$4:$L$15,1,FALSE),IF(G910="","",1))</f>
        <v/>
      </c>
    </row>
    <row r="911" spans="1:13" s="443" customFormat="1" ht="14.1" customHeight="1">
      <c r="A911" s="502">
        <f t="shared" si="28"/>
        <v>903</v>
      </c>
      <c r="B911" s="502">
        <f t="shared" si="29"/>
        <v>0</v>
      </c>
      <c r="C911" s="448"/>
      <c r="D911" s="446"/>
      <c r="E911" s="446"/>
      <c r="F911" s="446"/>
      <c r="G911" s="448"/>
      <c r="H911" s="455">
        <v>0</v>
      </c>
      <c r="I911" s="452">
        <v>0</v>
      </c>
      <c r="J911" s="446"/>
      <c r="K911" s="492"/>
      <c r="M911" s="443" t="str">
        <f>_xlfn.IFNA(VLOOKUP(G911,Checks!$L$4:$L$15,1,FALSE),IF(G911="","",1))</f>
        <v/>
      </c>
    </row>
    <row r="912" spans="1:13" s="443" customFormat="1" ht="14.1" customHeight="1">
      <c r="A912" s="502">
        <f t="shared" si="28"/>
        <v>904</v>
      </c>
      <c r="B912" s="502">
        <f t="shared" si="29"/>
        <v>0</v>
      </c>
      <c r="C912" s="448"/>
      <c r="D912" s="446"/>
      <c r="E912" s="446"/>
      <c r="F912" s="446"/>
      <c r="G912" s="448"/>
      <c r="H912" s="455">
        <v>0</v>
      </c>
      <c r="I912" s="452">
        <v>0</v>
      </c>
      <c r="J912" s="446"/>
      <c r="K912" s="492"/>
      <c r="M912" s="443" t="str">
        <f>_xlfn.IFNA(VLOOKUP(G912,Checks!$L$4:$L$15,1,FALSE),IF(G912="","",1))</f>
        <v/>
      </c>
    </row>
    <row r="913" spans="1:13" s="443" customFormat="1" ht="14.1" customHeight="1">
      <c r="A913" s="502">
        <f t="shared" si="28"/>
        <v>905</v>
      </c>
      <c r="B913" s="502">
        <f t="shared" si="29"/>
        <v>0</v>
      </c>
      <c r="C913" s="448"/>
      <c r="D913" s="446"/>
      <c r="E913" s="446"/>
      <c r="F913" s="446"/>
      <c r="G913" s="448"/>
      <c r="H913" s="455">
        <v>0</v>
      </c>
      <c r="I913" s="452">
        <v>0</v>
      </c>
      <c r="J913" s="446"/>
      <c r="K913" s="492"/>
      <c r="M913" s="443" t="str">
        <f>_xlfn.IFNA(VLOOKUP(G913,Checks!$L$4:$L$15,1,FALSE),IF(G913="","",1))</f>
        <v/>
      </c>
    </row>
    <row r="914" spans="1:13" s="443" customFormat="1" ht="14.1" customHeight="1">
      <c r="A914" s="502">
        <f t="shared" si="28"/>
        <v>906</v>
      </c>
      <c r="B914" s="502">
        <f t="shared" si="29"/>
        <v>0</v>
      </c>
      <c r="C914" s="448"/>
      <c r="D914" s="446"/>
      <c r="E914" s="446"/>
      <c r="F914" s="446"/>
      <c r="G914" s="448"/>
      <c r="H914" s="455">
        <v>0</v>
      </c>
      <c r="I914" s="452">
        <v>0</v>
      </c>
      <c r="J914" s="446"/>
      <c r="K914" s="492"/>
      <c r="M914" s="443" t="str">
        <f>_xlfn.IFNA(VLOOKUP(G914,Checks!$L$4:$L$15,1,FALSE),IF(G914="","",1))</f>
        <v/>
      </c>
    </row>
    <row r="915" spans="1:13" s="443" customFormat="1" ht="14.1" customHeight="1">
      <c r="A915" s="502">
        <f t="shared" si="28"/>
        <v>907</v>
      </c>
      <c r="B915" s="502">
        <f t="shared" si="29"/>
        <v>0</v>
      </c>
      <c r="C915" s="448"/>
      <c r="D915" s="446"/>
      <c r="E915" s="446"/>
      <c r="F915" s="446"/>
      <c r="G915" s="448"/>
      <c r="H915" s="455">
        <v>0</v>
      </c>
      <c r="I915" s="452">
        <v>0</v>
      </c>
      <c r="J915" s="446"/>
      <c r="K915" s="492"/>
      <c r="M915" s="443" t="str">
        <f>_xlfn.IFNA(VLOOKUP(G915,Checks!$L$4:$L$15,1,FALSE),IF(G915="","",1))</f>
        <v/>
      </c>
    </row>
    <row r="916" spans="1:13" s="443" customFormat="1" ht="14.1" customHeight="1">
      <c r="A916" s="502">
        <f t="shared" si="28"/>
        <v>908</v>
      </c>
      <c r="B916" s="502">
        <f t="shared" si="29"/>
        <v>0</v>
      </c>
      <c r="C916" s="448"/>
      <c r="D916" s="446"/>
      <c r="E916" s="446"/>
      <c r="F916" s="446"/>
      <c r="G916" s="448"/>
      <c r="H916" s="455">
        <v>0</v>
      </c>
      <c r="I916" s="452">
        <v>0</v>
      </c>
      <c r="J916" s="446"/>
      <c r="K916" s="492"/>
      <c r="M916" s="443" t="str">
        <f>_xlfn.IFNA(VLOOKUP(G916,Checks!$L$4:$L$15,1,FALSE),IF(G916="","",1))</f>
        <v/>
      </c>
    </row>
    <row r="917" spans="1:13" s="443" customFormat="1" ht="14.1" customHeight="1">
      <c r="A917" s="502">
        <f t="shared" si="28"/>
        <v>909</v>
      </c>
      <c r="B917" s="502">
        <f t="shared" si="29"/>
        <v>0</v>
      </c>
      <c r="C917" s="448"/>
      <c r="D917" s="446"/>
      <c r="E917" s="446"/>
      <c r="F917" s="446"/>
      <c r="G917" s="448"/>
      <c r="H917" s="455">
        <v>0</v>
      </c>
      <c r="I917" s="452">
        <v>0</v>
      </c>
      <c r="J917" s="446"/>
      <c r="K917" s="492"/>
      <c r="M917" s="443" t="str">
        <f>_xlfn.IFNA(VLOOKUP(G917,Checks!$L$4:$L$15,1,FALSE),IF(G917="","",1))</f>
        <v/>
      </c>
    </row>
    <row r="918" spans="1:13" s="443" customFormat="1" ht="14.1" customHeight="1">
      <c r="A918" s="502">
        <f t="shared" si="28"/>
        <v>910</v>
      </c>
      <c r="B918" s="502">
        <f t="shared" si="29"/>
        <v>0</v>
      </c>
      <c r="C918" s="448"/>
      <c r="D918" s="446"/>
      <c r="E918" s="446"/>
      <c r="F918" s="446"/>
      <c r="G918" s="448"/>
      <c r="H918" s="455">
        <v>0</v>
      </c>
      <c r="I918" s="452">
        <v>0</v>
      </c>
      <c r="J918" s="446"/>
      <c r="K918" s="492"/>
      <c r="M918" s="443" t="str">
        <f>_xlfn.IFNA(VLOOKUP(G918,Checks!$L$4:$L$15,1,FALSE),IF(G918="","",1))</f>
        <v/>
      </c>
    </row>
    <row r="919" spans="1:13" s="443" customFormat="1" ht="14.1" customHeight="1">
      <c r="A919" s="502">
        <f t="shared" si="28"/>
        <v>911</v>
      </c>
      <c r="B919" s="502">
        <f t="shared" si="29"/>
        <v>0</v>
      </c>
      <c r="C919" s="448"/>
      <c r="D919" s="446"/>
      <c r="E919" s="446"/>
      <c r="F919" s="446"/>
      <c r="G919" s="448"/>
      <c r="H919" s="455">
        <v>0</v>
      </c>
      <c r="I919" s="452">
        <v>0</v>
      </c>
      <c r="J919" s="446"/>
      <c r="K919" s="492"/>
      <c r="M919" s="443" t="str">
        <f>_xlfn.IFNA(VLOOKUP(G919,Checks!$L$4:$L$15,1,FALSE),IF(G919="","",1))</f>
        <v/>
      </c>
    </row>
    <row r="920" spans="1:13" s="443" customFormat="1" ht="14.1" customHeight="1">
      <c r="A920" s="502">
        <f t="shared" si="28"/>
        <v>912</v>
      </c>
      <c r="B920" s="502">
        <f t="shared" si="29"/>
        <v>0</v>
      </c>
      <c r="C920" s="448"/>
      <c r="D920" s="446"/>
      <c r="E920" s="446"/>
      <c r="F920" s="446"/>
      <c r="G920" s="448"/>
      <c r="H920" s="455">
        <v>0</v>
      </c>
      <c r="I920" s="452">
        <v>0</v>
      </c>
      <c r="J920" s="446"/>
      <c r="K920" s="492"/>
      <c r="M920" s="443" t="str">
        <f>_xlfn.IFNA(VLOOKUP(G920,Checks!$L$4:$L$15,1,FALSE),IF(G920="","",1))</f>
        <v/>
      </c>
    </row>
    <row r="921" spans="1:13" s="443" customFormat="1" ht="14.1" customHeight="1">
      <c r="A921" s="502">
        <f t="shared" si="28"/>
        <v>913</v>
      </c>
      <c r="B921" s="502">
        <f t="shared" si="29"/>
        <v>0</v>
      </c>
      <c r="C921" s="448"/>
      <c r="D921" s="446"/>
      <c r="E921" s="446"/>
      <c r="F921" s="446"/>
      <c r="G921" s="448"/>
      <c r="H921" s="455">
        <v>0</v>
      </c>
      <c r="I921" s="452">
        <v>0</v>
      </c>
      <c r="J921" s="446"/>
      <c r="K921" s="492"/>
      <c r="M921" s="443" t="str">
        <f>_xlfn.IFNA(VLOOKUP(G921,Checks!$L$4:$L$15,1,FALSE),IF(G921="","",1))</f>
        <v/>
      </c>
    </row>
    <row r="922" spans="1:13" s="443" customFormat="1" ht="14.1" customHeight="1">
      <c r="A922" s="502">
        <f t="shared" si="28"/>
        <v>914</v>
      </c>
      <c r="B922" s="502">
        <f t="shared" si="29"/>
        <v>0</v>
      </c>
      <c r="C922" s="448"/>
      <c r="D922" s="446"/>
      <c r="E922" s="446"/>
      <c r="F922" s="446"/>
      <c r="G922" s="448"/>
      <c r="H922" s="455">
        <v>0</v>
      </c>
      <c r="I922" s="452">
        <v>0</v>
      </c>
      <c r="J922" s="446"/>
      <c r="K922" s="492"/>
      <c r="M922" s="443" t="str">
        <f>_xlfn.IFNA(VLOOKUP(G922,Checks!$L$4:$L$15,1,FALSE),IF(G922="","",1))</f>
        <v/>
      </c>
    </row>
    <row r="923" spans="1:13" s="443" customFormat="1" ht="14.1" customHeight="1">
      <c r="A923" s="502">
        <f t="shared" si="28"/>
        <v>915</v>
      </c>
      <c r="B923" s="502">
        <f t="shared" si="29"/>
        <v>0</v>
      </c>
      <c r="C923" s="448"/>
      <c r="D923" s="446"/>
      <c r="E923" s="446"/>
      <c r="F923" s="446"/>
      <c r="G923" s="448"/>
      <c r="H923" s="455">
        <v>0</v>
      </c>
      <c r="I923" s="452">
        <v>0</v>
      </c>
      <c r="J923" s="446"/>
      <c r="K923" s="492"/>
      <c r="M923" s="443" t="str">
        <f>_xlfn.IFNA(VLOOKUP(G923,Checks!$L$4:$L$15,1,FALSE),IF(G923="","",1))</f>
        <v/>
      </c>
    </row>
    <row r="924" spans="1:13" s="443" customFormat="1" ht="14.1" customHeight="1">
      <c r="A924" s="502">
        <f t="shared" si="28"/>
        <v>916</v>
      </c>
      <c r="B924" s="502">
        <f t="shared" si="29"/>
        <v>0</v>
      </c>
      <c r="C924" s="448"/>
      <c r="D924" s="446"/>
      <c r="E924" s="446"/>
      <c r="F924" s="446"/>
      <c r="G924" s="448"/>
      <c r="H924" s="455">
        <v>0</v>
      </c>
      <c r="I924" s="452">
        <v>0</v>
      </c>
      <c r="J924" s="446"/>
      <c r="K924" s="492"/>
      <c r="M924" s="443" t="str">
        <f>_xlfn.IFNA(VLOOKUP(G924,Checks!$L$4:$L$15,1,FALSE),IF(G924="","",1))</f>
        <v/>
      </c>
    </row>
    <row r="925" spans="1:13" s="443" customFormat="1" ht="14.1" customHeight="1">
      <c r="A925" s="502">
        <f t="shared" si="28"/>
        <v>917</v>
      </c>
      <c r="B925" s="502">
        <f t="shared" si="29"/>
        <v>0</v>
      </c>
      <c r="C925" s="448"/>
      <c r="D925" s="446"/>
      <c r="E925" s="446"/>
      <c r="F925" s="446"/>
      <c r="G925" s="448"/>
      <c r="H925" s="455">
        <v>0</v>
      </c>
      <c r="I925" s="452">
        <v>0</v>
      </c>
      <c r="J925" s="446"/>
      <c r="K925" s="492"/>
      <c r="M925" s="443" t="str">
        <f>_xlfn.IFNA(VLOOKUP(G925,Checks!$L$4:$L$15,1,FALSE),IF(G925="","",1))</f>
        <v/>
      </c>
    </row>
    <row r="926" spans="1:13" s="443" customFormat="1" ht="14.1" customHeight="1">
      <c r="A926" s="502">
        <f t="shared" si="28"/>
        <v>918</v>
      </c>
      <c r="B926" s="502">
        <f t="shared" si="29"/>
        <v>0</v>
      </c>
      <c r="C926" s="448"/>
      <c r="D926" s="446"/>
      <c r="E926" s="446"/>
      <c r="F926" s="446"/>
      <c r="G926" s="448"/>
      <c r="H926" s="455">
        <v>0</v>
      </c>
      <c r="I926" s="452">
        <v>0</v>
      </c>
      <c r="J926" s="446"/>
      <c r="K926" s="492"/>
      <c r="M926" s="443" t="str">
        <f>_xlfn.IFNA(VLOOKUP(G926,Checks!$L$4:$L$15,1,FALSE),IF(G926="","",1))</f>
        <v/>
      </c>
    </row>
    <row r="927" spans="1:13" s="443" customFormat="1" ht="14.1" customHeight="1">
      <c r="A927" s="502">
        <f t="shared" si="28"/>
        <v>919</v>
      </c>
      <c r="B927" s="502">
        <f t="shared" si="29"/>
        <v>0</v>
      </c>
      <c r="C927" s="448"/>
      <c r="D927" s="446"/>
      <c r="E927" s="446"/>
      <c r="F927" s="446"/>
      <c r="G927" s="448"/>
      <c r="H927" s="455">
        <v>0</v>
      </c>
      <c r="I927" s="452">
        <v>0</v>
      </c>
      <c r="J927" s="446"/>
      <c r="K927" s="492"/>
      <c r="M927" s="443" t="str">
        <f>_xlfn.IFNA(VLOOKUP(G927,Checks!$L$4:$L$15,1,FALSE),IF(G927="","",1))</f>
        <v/>
      </c>
    </row>
    <row r="928" spans="1:13" s="443" customFormat="1" ht="14.1" customHeight="1">
      <c r="A928" s="502">
        <f t="shared" si="28"/>
        <v>920</v>
      </c>
      <c r="B928" s="502">
        <f t="shared" si="29"/>
        <v>0</v>
      </c>
      <c r="C928" s="448"/>
      <c r="D928" s="446"/>
      <c r="E928" s="446"/>
      <c r="F928" s="446"/>
      <c r="G928" s="448"/>
      <c r="H928" s="455">
        <v>0</v>
      </c>
      <c r="I928" s="452">
        <v>0</v>
      </c>
      <c r="J928" s="446"/>
      <c r="K928" s="492"/>
      <c r="M928" s="443" t="str">
        <f>_xlfn.IFNA(VLOOKUP(G928,Checks!$L$4:$L$15,1,FALSE),IF(G928="","",1))</f>
        <v/>
      </c>
    </row>
    <row r="929" spans="1:13" s="443" customFormat="1" ht="14.1" customHeight="1">
      <c r="A929" s="502">
        <f t="shared" si="28"/>
        <v>921</v>
      </c>
      <c r="B929" s="502">
        <f t="shared" si="29"/>
        <v>0</v>
      </c>
      <c r="C929" s="448"/>
      <c r="D929" s="446"/>
      <c r="E929" s="446"/>
      <c r="F929" s="446"/>
      <c r="G929" s="448"/>
      <c r="H929" s="455">
        <v>0</v>
      </c>
      <c r="I929" s="452">
        <v>0</v>
      </c>
      <c r="J929" s="446"/>
      <c r="K929" s="492"/>
      <c r="M929" s="443" t="str">
        <f>_xlfn.IFNA(VLOOKUP(G929,Checks!$L$4:$L$15,1,FALSE),IF(G929="","",1))</f>
        <v/>
      </c>
    </row>
    <row r="930" spans="1:13" s="443" customFormat="1" ht="14.1" customHeight="1">
      <c r="A930" s="502">
        <f t="shared" si="28"/>
        <v>922</v>
      </c>
      <c r="B930" s="502">
        <f t="shared" si="29"/>
        <v>0</v>
      </c>
      <c r="C930" s="448"/>
      <c r="D930" s="446"/>
      <c r="E930" s="446"/>
      <c r="F930" s="446"/>
      <c r="G930" s="448"/>
      <c r="H930" s="455">
        <v>0</v>
      </c>
      <c r="I930" s="452">
        <v>0</v>
      </c>
      <c r="J930" s="446"/>
      <c r="K930" s="492"/>
      <c r="M930" s="443" t="str">
        <f>_xlfn.IFNA(VLOOKUP(G930,Checks!$L$4:$L$15,1,FALSE),IF(G930="","",1))</f>
        <v/>
      </c>
    </row>
    <row r="931" spans="1:13" s="443" customFormat="1" ht="14.1" customHeight="1">
      <c r="A931" s="502">
        <f t="shared" si="28"/>
        <v>923</v>
      </c>
      <c r="B931" s="502">
        <f t="shared" si="29"/>
        <v>0</v>
      </c>
      <c r="C931" s="448"/>
      <c r="D931" s="446"/>
      <c r="E931" s="446"/>
      <c r="F931" s="446"/>
      <c r="G931" s="448"/>
      <c r="H931" s="455">
        <v>0</v>
      </c>
      <c r="I931" s="452">
        <v>0</v>
      </c>
      <c r="J931" s="446"/>
      <c r="K931" s="492"/>
      <c r="M931" s="443" t="str">
        <f>_xlfn.IFNA(VLOOKUP(G931,Checks!$L$4:$L$15,1,FALSE),IF(G931="","",1))</f>
        <v/>
      </c>
    </row>
    <row r="932" spans="1:13" s="443" customFormat="1" ht="14.1" customHeight="1">
      <c r="A932" s="502">
        <f t="shared" si="28"/>
        <v>924</v>
      </c>
      <c r="B932" s="502">
        <f t="shared" si="29"/>
        <v>0</v>
      </c>
      <c r="C932" s="448"/>
      <c r="D932" s="446"/>
      <c r="E932" s="446"/>
      <c r="F932" s="446"/>
      <c r="G932" s="448"/>
      <c r="H932" s="455">
        <v>0</v>
      </c>
      <c r="I932" s="452">
        <v>0</v>
      </c>
      <c r="J932" s="446"/>
      <c r="K932" s="492"/>
      <c r="M932" s="443" t="str">
        <f>_xlfn.IFNA(VLOOKUP(G932,Checks!$L$4:$L$15,1,FALSE),IF(G932="","",1))</f>
        <v/>
      </c>
    </row>
    <row r="933" spans="1:13" s="443" customFormat="1" ht="14.1" customHeight="1">
      <c r="A933" s="502">
        <f t="shared" si="28"/>
        <v>925</v>
      </c>
      <c r="B933" s="502">
        <f t="shared" si="29"/>
        <v>0</v>
      </c>
      <c r="C933" s="448"/>
      <c r="D933" s="446"/>
      <c r="E933" s="446"/>
      <c r="F933" s="446"/>
      <c r="G933" s="448"/>
      <c r="H933" s="455">
        <v>0</v>
      </c>
      <c r="I933" s="452">
        <v>0</v>
      </c>
      <c r="J933" s="446"/>
      <c r="K933" s="492"/>
      <c r="M933" s="443" t="str">
        <f>_xlfn.IFNA(VLOOKUP(G933,Checks!$L$4:$L$15,1,FALSE),IF(G933="","",1))</f>
        <v/>
      </c>
    </row>
    <row r="934" spans="1:13" s="443" customFormat="1" ht="14.1" customHeight="1">
      <c r="A934" s="502">
        <f t="shared" si="28"/>
        <v>926</v>
      </c>
      <c r="B934" s="502">
        <f t="shared" si="29"/>
        <v>0</v>
      </c>
      <c r="C934" s="448"/>
      <c r="D934" s="446"/>
      <c r="E934" s="446"/>
      <c r="F934" s="446"/>
      <c r="G934" s="448"/>
      <c r="H934" s="455">
        <v>0</v>
      </c>
      <c r="I934" s="452">
        <v>0</v>
      </c>
      <c r="J934" s="446"/>
      <c r="K934" s="492"/>
      <c r="M934" s="443" t="str">
        <f>_xlfn.IFNA(VLOOKUP(G934,Checks!$L$4:$L$15,1,FALSE),IF(G934="","",1))</f>
        <v/>
      </c>
    </row>
    <row r="935" spans="1:13" s="443" customFormat="1" ht="14.1" customHeight="1">
      <c r="A935" s="502">
        <f t="shared" si="28"/>
        <v>927</v>
      </c>
      <c r="B935" s="502">
        <f t="shared" si="29"/>
        <v>0</v>
      </c>
      <c r="C935" s="448"/>
      <c r="D935" s="446"/>
      <c r="E935" s="446"/>
      <c r="F935" s="446"/>
      <c r="G935" s="448"/>
      <c r="H935" s="455">
        <v>0</v>
      </c>
      <c r="I935" s="452">
        <v>0</v>
      </c>
      <c r="J935" s="446"/>
      <c r="K935" s="492"/>
      <c r="M935" s="443" t="str">
        <f>_xlfn.IFNA(VLOOKUP(G935,Checks!$L$4:$L$15,1,FALSE),IF(G935="","",1))</f>
        <v/>
      </c>
    </row>
    <row r="936" spans="1:13" s="443" customFormat="1" ht="14.1" customHeight="1">
      <c r="A936" s="502">
        <f t="shared" si="28"/>
        <v>928</v>
      </c>
      <c r="B936" s="502">
        <f t="shared" si="29"/>
        <v>0</v>
      </c>
      <c r="C936" s="448"/>
      <c r="D936" s="446"/>
      <c r="E936" s="446"/>
      <c r="F936" s="446"/>
      <c r="G936" s="448"/>
      <c r="H936" s="455">
        <v>0</v>
      </c>
      <c r="I936" s="452">
        <v>0</v>
      </c>
      <c r="J936" s="446"/>
      <c r="K936" s="492"/>
      <c r="M936" s="443" t="str">
        <f>_xlfn.IFNA(VLOOKUP(G936,Checks!$L$4:$L$15,1,FALSE),IF(G936="","",1))</f>
        <v/>
      </c>
    </row>
    <row r="937" spans="1:13" s="443" customFormat="1" ht="14.1" customHeight="1">
      <c r="A937" s="502">
        <f t="shared" si="28"/>
        <v>929</v>
      </c>
      <c r="B937" s="502">
        <f t="shared" si="29"/>
        <v>0</v>
      </c>
      <c r="C937" s="448"/>
      <c r="D937" s="446"/>
      <c r="E937" s="446"/>
      <c r="F937" s="446"/>
      <c r="G937" s="448"/>
      <c r="H937" s="455">
        <v>0</v>
      </c>
      <c r="I937" s="452">
        <v>0</v>
      </c>
      <c r="J937" s="446"/>
      <c r="K937" s="492"/>
      <c r="M937" s="443" t="str">
        <f>_xlfn.IFNA(VLOOKUP(G937,Checks!$L$4:$L$15,1,FALSE),IF(G937="","",1))</f>
        <v/>
      </c>
    </row>
    <row r="938" spans="1:13" s="443" customFormat="1" ht="14.1" customHeight="1">
      <c r="A938" s="502">
        <f t="shared" si="28"/>
        <v>930</v>
      </c>
      <c r="B938" s="502">
        <f t="shared" si="29"/>
        <v>0</v>
      </c>
      <c r="C938" s="448"/>
      <c r="D938" s="446"/>
      <c r="E938" s="446"/>
      <c r="F938" s="446"/>
      <c r="G938" s="448"/>
      <c r="H938" s="455">
        <v>0</v>
      </c>
      <c r="I938" s="452">
        <v>0</v>
      </c>
      <c r="J938" s="446"/>
      <c r="K938" s="492"/>
      <c r="M938" s="443" t="str">
        <f>_xlfn.IFNA(VLOOKUP(G938,Checks!$L$4:$L$15,1,FALSE),IF(G938="","",1))</f>
        <v/>
      </c>
    </row>
    <row r="939" spans="1:13" s="443" customFormat="1" ht="14.1" customHeight="1">
      <c r="A939" s="502">
        <f t="shared" si="28"/>
        <v>931</v>
      </c>
      <c r="B939" s="502">
        <f t="shared" si="29"/>
        <v>0</v>
      </c>
      <c r="C939" s="448"/>
      <c r="D939" s="446"/>
      <c r="E939" s="446"/>
      <c r="F939" s="446"/>
      <c r="G939" s="448"/>
      <c r="H939" s="455">
        <v>0</v>
      </c>
      <c r="I939" s="452">
        <v>0</v>
      </c>
      <c r="J939" s="446"/>
      <c r="K939" s="492"/>
      <c r="M939" s="443" t="str">
        <f>_xlfn.IFNA(VLOOKUP(G939,Checks!$L$4:$L$15,1,FALSE),IF(G939="","",1))</f>
        <v/>
      </c>
    </row>
    <row r="940" spans="1:13" s="443" customFormat="1" ht="14.1" customHeight="1">
      <c r="A940" s="502">
        <f t="shared" si="28"/>
        <v>932</v>
      </c>
      <c r="B940" s="502">
        <f t="shared" si="29"/>
        <v>0</v>
      </c>
      <c r="C940" s="448"/>
      <c r="D940" s="446"/>
      <c r="E940" s="446"/>
      <c r="F940" s="446"/>
      <c r="G940" s="448"/>
      <c r="H940" s="455">
        <v>0</v>
      </c>
      <c r="I940" s="452">
        <v>0</v>
      </c>
      <c r="J940" s="446"/>
      <c r="K940" s="492"/>
      <c r="M940" s="443" t="str">
        <f>_xlfn.IFNA(VLOOKUP(G940,Checks!$L$4:$L$15,1,FALSE),IF(G940="","",1))</f>
        <v/>
      </c>
    </row>
    <row r="941" spans="1:13" s="443" customFormat="1" ht="14.1" customHeight="1">
      <c r="A941" s="502">
        <f t="shared" si="28"/>
        <v>933</v>
      </c>
      <c r="B941" s="502">
        <f t="shared" si="29"/>
        <v>0</v>
      </c>
      <c r="C941" s="448"/>
      <c r="D941" s="446"/>
      <c r="E941" s="446"/>
      <c r="F941" s="446"/>
      <c r="G941" s="448"/>
      <c r="H941" s="455">
        <v>0</v>
      </c>
      <c r="I941" s="452">
        <v>0</v>
      </c>
      <c r="J941" s="446"/>
      <c r="K941" s="492"/>
      <c r="M941" s="443" t="str">
        <f>_xlfn.IFNA(VLOOKUP(G941,Checks!$L$4:$L$15,1,FALSE),IF(G941="","",1))</f>
        <v/>
      </c>
    </row>
    <row r="942" spans="1:13" s="443" customFormat="1" ht="14.1" customHeight="1">
      <c r="A942" s="502">
        <f t="shared" si="28"/>
        <v>934</v>
      </c>
      <c r="B942" s="502">
        <f t="shared" si="29"/>
        <v>0</v>
      </c>
      <c r="C942" s="448"/>
      <c r="D942" s="446"/>
      <c r="E942" s="446"/>
      <c r="F942" s="446"/>
      <c r="G942" s="448"/>
      <c r="H942" s="455">
        <v>0</v>
      </c>
      <c r="I942" s="452">
        <v>0</v>
      </c>
      <c r="J942" s="446"/>
      <c r="K942" s="492"/>
      <c r="M942" s="443" t="str">
        <f>_xlfn.IFNA(VLOOKUP(G942,Checks!$L$4:$L$15,1,FALSE),IF(G942="","",1))</f>
        <v/>
      </c>
    </row>
    <row r="943" spans="1:13" s="443" customFormat="1" ht="14.1" customHeight="1">
      <c r="A943" s="502">
        <f t="shared" si="28"/>
        <v>935</v>
      </c>
      <c r="B943" s="502">
        <f t="shared" si="29"/>
        <v>0</v>
      </c>
      <c r="C943" s="448"/>
      <c r="D943" s="446"/>
      <c r="E943" s="446"/>
      <c r="F943" s="446"/>
      <c r="G943" s="448"/>
      <c r="H943" s="455">
        <v>0</v>
      </c>
      <c r="I943" s="452">
        <v>0</v>
      </c>
      <c r="J943" s="446"/>
      <c r="K943" s="492"/>
      <c r="M943" s="443" t="str">
        <f>_xlfn.IFNA(VLOOKUP(G943,Checks!$L$4:$L$15,1,FALSE),IF(G943="","",1))</f>
        <v/>
      </c>
    </row>
    <row r="944" spans="1:13" s="443" customFormat="1" ht="14.1" customHeight="1">
      <c r="A944" s="502">
        <f t="shared" si="28"/>
        <v>936</v>
      </c>
      <c r="B944" s="502">
        <f t="shared" si="29"/>
        <v>0</v>
      </c>
      <c r="C944" s="448"/>
      <c r="D944" s="446"/>
      <c r="E944" s="446"/>
      <c r="F944" s="446"/>
      <c r="G944" s="448"/>
      <c r="H944" s="455">
        <v>0</v>
      </c>
      <c r="I944" s="452">
        <v>0</v>
      </c>
      <c r="J944" s="446"/>
      <c r="K944" s="492"/>
      <c r="M944" s="443" t="str">
        <f>_xlfn.IFNA(VLOOKUP(G944,Checks!$L$4:$L$15,1,FALSE),IF(G944="","",1))</f>
        <v/>
      </c>
    </row>
    <row r="945" spans="1:13" s="443" customFormat="1" ht="14.1" customHeight="1">
      <c r="A945" s="502">
        <f t="shared" si="28"/>
        <v>937</v>
      </c>
      <c r="B945" s="502">
        <f t="shared" si="29"/>
        <v>0</v>
      </c>
      <c r="C945" s="448"/>
      <c r="D945" s="446"/>
      <c r="E945" s="446"/>
      <c r="F945" s="446"/>
      <c r="G945" s="448"/>
      <c r="H945" s="455">
        <v>0</v>
      </c>
      <c r="I945" s="452">
        <v>0</v>
      </c>
      <c r="J945" s="446"/>
      <c r="K945" s="492"/>
      <c r="M945" s="443" t="str">
        <f>_xlfn.IFNA(VLOOKUP(G945,Checks!$L$4:$L$15,1,FALSE),IF(G945="","",1))</f>
        <v/>
      </c>
    </row>
    <row r="946" spans="1:13" s="443" customFormat="1" ht="14.1" customHeight="1">
      <c r="A946" s="502">
        <f t="shared" si="28"/>
        <v>938</v>
      </c>
      <c r="B946" s="502">
        <f t="shared" si="29"/>
        <v>0</v>
      </c>
      <c r="C946" s="448"/>
      <c r="D946" s="446"/>
      <c r="E946" s="446"/>
      <c r="F946" s="446"/>
      <c r="G946" s="448"/>
      <c r="H946" s="455">
        <v>0</v>
      </c>
      <c r="I946" s="452">
        <v>0</v>
      </c>
      <c r="J946" s="446"/>
      <c r="K946" s="492"/>
      <c r="M946" s="443" t="str">
        <f>_xlfn.IFNA(VLOOKUP(G946,Checks!$L$4:$L$15,1,FALSE),IF(G946="","",1))</f>
        <v/>
      </c>
    </row>
    <row r="947" spans="1:13" s="443" customFormat="1" ht="14.1" customHeight="1">
      <c r="A947" s="502">
        <f t="shared" si="28"/>
        <v>939</v>
      </c>
      <c r="B947" s="502">
        <f t="shared" si="29"/>
        <v>0</v>
      </c>
      <c r="C947" s="448"/>
      <c r="D947" s="446"/>
      <c r="E947" s="446"/>
      <c r="F947" s="446"/>
      <c r="G947" s="448"/>
      <c r="H947" s="455">
        <v>0</v>
      </c>
      <c r="I947" s="452">
        <v>0</v>
      </c>
      <c r="J947" s="446"/>
      <c r="K947" s="492"/>
      <c r="M947" s="443" t="str">
        <f>_xlfn.IFNA(VLOOKUP(G947,Checks!$L$4:$L$15,1,FALSE),IF(G947="","",1))</f>
        <v/>
      </c>
    </row>
    <row r="948" spans="1:13" s="443" customFormat="1" ht="14.1" customHeight="1">
      <c r="A948" s="502">
        <f t="shared" si="28"/>
        <v>940</v>
      </c>
      <c r="B948" s="502">
        <f t="shared" si="29"/>
        <v>0</v>
      </c>
      <c r="C948" s="448"/>
      <c r="D948" s="446"/>
      <c r="E948" s="446"/>
      <c r="F948" s="446"/>
      <c r="G948" s="448"/>
      <c r="H948" s="455">
        <v>0</v>
      </c>
      <c r="I948" s="452">
        <v>0</v>
      </c>
      <c r="J948" s="446"/>
      <c r="K948" s="492"/>
      <c r="M948" s="443" t="str">
        <f>_xlfn.IFNA(VLOOKUP(G948,Checks!$L$4:$L$15,1,FALSE),IF(G948="","",1))</f>
        <v/>
      </c>
    </row>
    <row r="949" spans="1:13" s="443" customFormat="1" ht="14.1" customHeight="1">
      <c r="A949" s="502">
        <f t="shared" si="28"/>
        <v>941</v>
      </c>
      <c r="B949" s="502">
        <f t="shared" si="29"/>
        <v>0</v>
      </c>
      <c r="C949" s="448"/>
      <c r="D949" s="446"/>
      <c r="E949" s="446"/>
      <c r="F949" s="446"/>
      <c r="G949" s="448"/>
      <c r="H949" s="455">
        <v>0</v>
      </c>
      <c r="I949" s="452">
        <v>0</v>
      </c>
      <c r="J949" s="446"/>
      <c r="K949" s="492"/>
      <c r="M949" s="443" t="str">
        <f>_xlfn.IFNA(VLOOKUP(G949,Checks!$L$4:$L$15,1,FALSE),IF(G949="","",1))</f>
        <v/>
      </c>
    </row>
    <row r="950" spans="1:13" s="443" customFormat="1" ht="14.1" customHeight="1">
      <c r="A950" s="502">
        <f t="shared" si="28"/>
        <v>942</v>
      </c>
      <c r="B950" s="502">
        <f t="shared" si="29"/>
        <v>0</v>
      </c>
      <c r="C950" s="448"/>
      <c r="D950" s="446"/>
      <c r="E950" s="446"/>
      <c r="F950" s="446"/>
      <c r="G950" s="448"/>
      <c r="H950" s="455">
        <v>0</v>
      </c>
      <c r="I950" s="452">
        <v>0</v>
      </c>
      <c r="J950" s="446"/>
      <c r="K950" s="492"/>
      <c r="M950" s="443" t="str">
        <f>_xlfn.IFNA(VLOOKUP(G950,Checks!$L$4:$L$15,1,FALSE),IF(G950="","",1))</f>
        <v/>
      </c>
    </row>
    <row r="951" spans="1:13" s="443" customFormat="1" ht="14.1" customHeight="1">
      <c r="A951" s="502">
        <f t="shared" si="28"/>
        <v>943</v>
      </c>
      <c r="B951" s="502">
        <f t="shared" si="29"/>
        <v>0</v>
      </c>
      <c r="C951" s="448"/>
      <c r="D951" s="446"/>
      <c r="E951" s="446"/>
      <c r="F951" s="446"/>
      <c r="G951" s="448"/>
      <c r="H951" s="455">
        <v>0</v>
      </c>
      <c r="I951" s="452">
        <v>0</v>
      </c>
      <c r="J951" s="446"/>
      <c r="K951" s="492"/>
      <c r="M951" s="443" t="str">
        <f>_xlfn.IFNA(VLOOKUP(G951,Checks!$L$4:$L$15,1,FALSE),IF(G951="","",1))</f>
        <v/>
      </c>
    </row>
    <row r="952" spans="1:13" s="443" customFormat="1" ht="14.1" customHeight="1">
      <c r="A952" s="502">
        <f t="shared" si="28"/>
        <v>944</v>
      </c>
      <c r="B952" s="502">
        <f t="shared" si="29"/>
        <v>0</v>
      </c>
      <c r="C952" s="448"/>
      <c r="D952" s="446"/>
      <c r="E952" s="446"/>
      <c r="F952" s="446"/>
      <c r="G952" s="448"/>
      <c r="H952" s="455">
        <v>0</v>
      </c>
      <c r="I952" s="452">
        <v>0</v>
      </c>
      <c r="J952" s="446"/>
      <c r="K952" s="492"/>
      <c r="M952" s="443" t="str">
        <f>_xlfn.IFNA(VLOOKUP(G952,Checks!$L$4:$L$15,1,FALSE),IF(G952="","",1))</f>
        <v/>
      </c>
    </row>
    <row r="953" spans="1:13" s="443" customFormat="1" ht="14.1" customHeight="1">
      <c r="A953" s="502">
        <f t="shared" si="28"/>
        <v>945</v>
      </c>
      <c r="B953" s="502">
        <f t="shared" si="29"/>
        <v>0</v>
      </c>
      <c r="C953" s="448"/>
      <c r="D953" s="446"/>
      <c r="E953" s="446"/>
      <c r="F953" s="446"/>
      <c r="G953" s="448"/>
      <c r="H953" s="455">
        <v>0</v>
      </c>
      <c r="I953" s="452">
        <v>0</v>
      </c>
      <c r="J953" s="446"/>
      <c r="K953" s="492"/>
      <c r="M953" s="443" t="str">
        <f>_xlfn.IFNA(VLOOKUP(G953,Checks!$L$4:$L$15,1,FALSE),IF(G953="","",1))</f>
        <v/>
      </c>
    </row>
    <row r="954" spans="1:13" s="443" customFormat="1" ht="14.1" customHeight="1">
      <c r="A954" s="502">
        <f t="shared" si="28"/>
        <v>946</v>
      </c>
      <c r="B954" s="502">
        <f t="shared" si="29"/>
        <v>0</v>
      </c>
      <c r="C954" s="448"/>
      <c r="D954" s="446"/>
      <c r="E954" s="446"/>
      <c r="F954" s="446"/>
      <c r="G954" s="448"/>
      <c r="H954" s="455">
        <v>0</v>
      </c>
      <c r="I954" s="452">
        <v>0</v>
      </c>
      <c r="J954" s="446"/>
      <c r="K954" s="492"/>
      <c r="M954" s="443" t="str">
        <f>_xlfn.IFNA(VLOOKUP(G954,Checks!$L$4:$L$15,1,FALSE),IF(G954="","",1))</f>
        <v/>
      </c>
    </row>
    <row r="955" spans="1:13" s="443" customFormat="1" ht="14.1" customHeight="1">
      <c r="A955" s="502">
        <f t="shared" si="28"/>
        <v>947</v>
      </c>
      <c r="B955" s="502">
        <f t="shared" si="29"/>
        <v>0</v>
      </c>
      <c r="C955" s="448"/>
      <c r="D955" s="446"/>
      <c r="E955" s="446"/>
      <c r="F955" s="446"/>
      <c r="G955" s="448"/>
      <c r="H955" s="455">
        <v>0</v>
      </c>
      <c r="I955" s="452">
        <v>0</v>
      </c>
      <c r="J955" s="446"/>
      <c r="K955" s="492"/>
      <c r="M955" s="443" t="str">
        <f>_xlfn.IFNA(VLOOKUP(G955,Checks!$L$4:$L$15,1,FALSE),IF(G955="","",1))</f>
        <v/>
      </c>
    </row>
    <row r="956" spans="1:13" s="443" customFormat="1" ht="14.1" customHeight="1">
      <c r="A956" s="502">
        <f t="shared" si="28"/>
        <v>948</v>
      </c>
      <c r="B956" s="502">
        <f t="shared" si="29"/>
        <v>0</v>
      </c>
      <c r="C956" s="448"/>
      <c r="D956" s="446"/>
      <c r="E956" s="446"/>
      <c r="F956" s="446"/>
      <c r="G956" s="448"/>
      <c r="H956" s="455">
        <v>0</v>
      </c>
      <c r="I956" s="452">
        <v>0</v>
      </c>
      <c r="J956" s="446"/>
      <c r="K956" s="492"/>
      <c r="M956" s="443" t="str">
        <f>_xlfn.IFNA(VLOOKUP(G956,Checks!$L$4:$L$15,1,FALSE),IF(G956="","",1))</f>
        <v/>
      </c>
    </row>
    <row r="957" spans="1:13" s="443" customFormat="1" ht="14.1" customHeight="1">
      <c r="A957" s="502">
        <f t="shared" si="28"/>
        <v>949</v>
      </c>
      <c r="B957" s="502">
        <f t="shared" si="29"/>
        <v>0</v>
      </c>
      <c r="C957" s="448"/>
      <c r="D957" s="446"/>
      <c r="E957" s="446"/>
      <c r="F957" s="446"/>
      <c r="G957" s="448"/>
      <c r="H957" s="455">
        <v>0</v>
      </c>
      <c r="I957" s="452">
        <v>0</v>
      </c>
      <c r="J957" s="446"/>
      <c r="K957" s="492"/>
      <c r="M957" s="443" t="str">
        <f>_xlfn.IFNA(VLOOKUP(G957,Checks!$L$4:$L$15,1,FALSE),IF(G957="","",1))</f>
        <v/>
      </c>
    </row>
    <row r="958" spans="1:13" s="443" customFormat="1" ht="14.1" customHeight="1">
      <c r="A958" s="502">
        <f t="shared" si="28"/>
        <v>950</v>
      </c>
      <c r="B958" s="502">
        <f t="shared" si="29"/>
        <v>0</v>
      </c>
      <c r="C958" s="448"/>
      <c r="D958" s="446"/>
      <c r="E958" s="446"/>
      <c r="F958" s="446"/>
      <c r="G958" s="448"/>
      <c r="H958" s="455">
        <v>0</v>
      </c>
      <c r="I958" s="452">
        <v>0</v>
      </c>
      <c r="J958" s="446"/>
      <c r="K958" s="492"/>
      <c r="M958" s="443" t="str">
        <f>_xlfn.IFNA(VLOOKUP(G958,Checks!$L$4:$L$15,1,FALSE),IF(G958="","",1))</f>
        <v/>
      </c>
    </row>
    <row r="959" spans="1:13" s="443" customFormat="1" ht="14.1" customHeight="1">
      <c r="A959" s="502">
        <f t="shared" si="28"/>
        <v>951</v>
      </c>
      <c r="B959" s="502">
        <f t="shared" si="29"/>
        <v>0</v>
      </c>
      <c r="C959" s="448"/>
      <c r="D959" s="446"/>
      <c r="E959" s="446"/>
      <c r="F959" s="446"/>
      <c r="G959" s="448"/>
      <c r="H959" s="455">
        <v>0</v>
      </c>
      <c r="I959" s="452">
        <v>0</v>
      </c>
      <c r="J959" s="446"/>
      <c r="K959" s="492"/>
      <c r="M959" s="443" t="str">
        <f>_xlfn.IFNA(VLOOKUP(G959,Checks!$L$4:$L$15,1,FALSE),IF(G959="","",1))</f>
        <v/>
      </c>
    </row>
    <row r="960" spans="1:13" s="443" customFormat="1" ht="14.1" customHeight="1">
      <c r="A960" s="502">
        <f t="shared" si="28"/>
        <v>952</v>
      </c>
      <c r="B960" s="502">
        <f t="shared" si="29"/>
        <v>0</v>
      </c>
      <c r="C960" s="448"/>
      <c r="D960" s="446"/>
      <c r="E960" s="446"/>
      <c r="F960" s="446"/>
      <c r="G960" s="448"/>
      <c r="H960" s="455">
        <v>0</v>
      </c>
      <c r="I960" s="452">
        <v>0</v>
      </c>
      <c r="J960" s="446"/>
      <c r="K960" s="492"/>
      <c r="M960" s="443" t="str">
        <f>_xlfn.IFNA(VLOOKUP(G960,Checks!$L$4:$L$15,1,FALSE),IF(G960="","",1))</f>
        <v/>
      </c>
    </row>
    <row r="961" spans="1:13" s="443" customFormat="1" ht="14.1" customHeight="1">
      <c r="A961" s="502">
        <f t="shared" si="28"/>
        <v>953</v>
      </c>
      <c r="B961" s="502">
        <f t="shared" si="29"/>
        <v>0</v>
      </c>
      <c r="C961" s="448"/>
      <c r="D961" s="446"/>
      <c r="E961" s="446"/>
      <c r="F961" s="446"/>
      <c r="G961" s="448"/>
      <c r="H961" s="455">
        <v>0</v>
      </c>
      <c r="I961" s="452">
        <v>0</v>
      </c>
      <c r="J961" s="446"/>
      <c r="K961" s="492"/>
      <c r="M961" s="443" t="str">
        <f>_xlfn.IFNA(VLOOKUP(G961,Checks!$L$4:$L$15,1,FALSE),IF(G961="","",1))</f>
        <v/>
      </c>
    </row>
    <row r="962" spans="1:13" s="443" customFormat="1" ht="14.1" customHeight="1">
      <c r="A962" s="502">
        <f t="shared" si="28"/>
        <v>954</v>
      </c>
      <c r="B962" s="502">
        <f t="shared" si="29"/>
        <v>0</v>
      </c>
      <c r="C962" s="448"/>
      <c r="D962" s="446"/>
      <c r="E962" s="446"/>
      <c r="F962" s="446"/>
      <c r="G962" s="448"/>
      <c r="H962" s="455">
        <v>0</v>
      </c>
      <c r="I962" s="452">
        <v>0</v>
      </c>
      <c r="J962" s="446"/>
      <c r="K962" s="492"/>
      <c r="M962" s="443" t="str">
        <f>_xlfn.IFNA(VLOOKUP(G962,Checks!$L$4:$L$15,1,FALSE),IF(G962="","",1))</f>
        <v/>
      </c>
    </row>
    <row r="963" spans="1:13" s="443" customFormat="1" ht="14.1" customHeight="1">
      <c r="A963" s="502">
        <f t="shared" si="28"/>
        <v>955</v>
      </c>
      <c r="B963" s="502">
        <f t="shared" si="29"/>
        <v>0</v>
      </c>
      <c r="C963" s="448"/>
      <c r="D963" s="446"/>
      <c r="E963" s="446"/>
      <c r="F963" s="446"/>
      <c r="G963" s="448"/>
      <c r="H963" s="455">
        <v>0</v>
      </c>
      <c r="I963" s="452">
        <v>0</v>
      </c>
      <c r="J963" s="446"/>
      <c r="K963" s="492"/>
      <c r="M963" s="443" t="str">
        <f>_xlfn.IFNA(VLOOKUP(G963,Checks!$L$4:$L$15,1,FALSE),IF(G963="","",1))</f>
        <v/>
      </c>
    </row>
    <row r="964" spans="1:13" s="443" customFormat="1" ht="14.1" customHeight="1">
      <c r="A964" s="502">
        <f t="shared" si="28"/>
        <v>956</v>
      </c>
      <c r="B964" s="502">
        <f t="shared" si="29"/>
        <v>0</v>
      </c>
      <c r="C964" s="448"/>
      <c r="D964" s="446"/>
      <c r="E964" s="446"/>
      <c r="F964" s="446"/>
      <c r="G964" s="448"/>
      <c r="H964" s="455">
        <v>0</v>
      </c>
      <c r="I964" s="452">
        <v>0</v>
      </c>
      <c r="J964" s="446"/>
      <c r="K964" s="492"/>
      <c r="M964" s="443" t="str">
        <f>_xlfn.IFNA(VLOOKUP(G964,Checks!$L$4:$L$15,1,FALSE),IF(G964="","",1))</f>
        <v/>
      </c>
    </row>
    <row r="965" spans="1:13" s="443" customFormat="1" ht="14.1" customHeight="1">
      <c r="A965" s="502">
        <f t="shared" si="28"/>
        <v>957</v>
      </c>
      <c r="B965" s="502">
        <f t="shared" si="29"/>
        <v>0</v>
      </c>
      <c r="C965" s="448"/>
      <c r="D965" s="446"/>
      <c r="E965" s="446"/>
      <c r="F965" s="446"/>
      <c r="G965" s="448"/>
      <c r="H965" s="455">
        <v>0</v>
      </c>
      <c r="I965" s="452">
        <v>0</v>
      </c>
      <c r="J965" s="446"/>
      <c r="K965" s="492"/>
      <c r="M965" s="443" t="str">
        <f>_xlfn.IFNA(VLOOKUP(G965,Checks!$L$4:$L$15,1,FALSE),IF(G965="","",1))</f>
        <v/>
      </c>
    </row>
    <row r="966" spans="1:13" s="443" customFormat="1" ht="14.1" customHeight="1">
      <c r="A966" s="502">
        <f t="shared" si="28"/>
        <v>958</v>
      </c>
      <c r="B966" s="502">
        <f t="shared" si="29"/>
        <v>0</v>
      </c>
      <c r="C966" s="448"/>
      <c r="D966" s="446"/>
      <c r="E966" s="446"/>
      <c r="F966" s="446"/>
      <c r="G966" s="448"/>
      <c r="H966" s="455">
        <v>0</v>
      </c>
      <c r="I966" s="452">
        <v>0</v>
      </c>
      <c r="J966" s="446"/>
      <c r="K966" s="492"/>
      <c r="M966" s="443" t="str">
        <f>_xlfn.IFNA(VLOOKUP(G966,Checks!$L$4:$L$15,1,FALSE),IF(G966="","",1))</f>
        <v/>
      </c>
    </row>
    <row r="967" spans="1:13" s="443" customFormat="1" ht="14.1" customHeight="1">
      <c r="A967" s="502">
        <f t="shared" si="28"/>
        <v>959</v>
      </c>
      <c r="B967" s="502">
        <f t="shared" si="29"/>
        <v>0</v>
      </c>
      <c r="C967" s="448"/>
      <c r="D967" s="446"/>
      <c r="E967" s="446"/>
      <c r="F967" s="446"/>
      <c r="G967" s="448"/>
      <c r="H967" s="455">
        <v>0</v>
      </c>
      <c r="I967" s="452">
        <v>0</v>
      </c>
      <c r="J967" s="446"/>
      <c r="K967" s="492"/>
      <c r="M967" s="443" t="str">
        <f>_xlfn.IFNA(VLOOKUP(G967,Checks!$L$4:$L$15,1,FALSE),IF(G967="","",1))</f>
        <v/>
      </c>
    </row>
    <row r="968" spans="1:13" s="443" customFormat="1" ht="14.1" customHeight="1">
      <c r="A968" s="502">
        <f t="shared" si="28"/>
        <v>960</v>
      </c>
      <c r="B968" s="502">
        <f t="shared" si="29"/>
        <v>0</v>
      </c>
      <c r="C968" s="448"/>
      <c r="D968" s="446"/>
      <c r="E968" s="446"/>
      <c r="F968" s="446"/>
      <c r="G968" s="448"/>
      <c r="H968" s="455">
        <v>0</v>
      </c>
      <c r="I968" s="452">
        <v>0</v>
      </c>
      <c r="J968" s="446"/>
      <c r="K968" s="492"/>
      <c r="M968" s="443" t="str">
        <f>_xlfn.IFNA(VLOOKUP(G968,Checks!$L$4:$L$15,1,FALSE),IF(G968="","",1))</f>
        <v/>
      </c>
    </row>
    <row r="969" spans="1:13" s="443" customFormat="1" ht="14.1" customHeight="1">
      <c r="A969" s="502">
        <f t="shared" si="28"/>
        <v>961</v>
      </c>
      <c r="B969" s="502">
        <f t="shared" si="29"/>
        <v>0</v>
      </c>
      <c r="C969" s="448"/>
      <c r="D969" s="446"/>
      <c r="E969" s="446"/>
      <c r="F969" s="446"/>
      <c r="G969" s="448"/>
      <c r="H969" s="455">
        <v>0</v>
      </c>
      <c r="I969" s="452">
        <v>0</v>
      </c>
      <c r="J969" s="446"/>
      <c r="K969" s="492"/>
      <c r="M969" s="443" t="str">
        <f>_xlfn.IFNA(VLOOKUP(G969,Checks!$L$4:$L$15,1,FALSE),IF(G969="","",1))</f>
        <v/>
      </c>
    </row>
    <row r="970" spans="1:13" s="443" customFormat="1" ht="14.1" customHeight="1">
      <c r="A970" s="502">
        <f t="shared" si="28"/>
        <v>962</v>
      </c>
      <c r="B970" s="502">
        <f t="shared" si="29"/>
        <v>0</v>
      </c>
      <c r="C970" s="448"/>
      <c r="D970" s="446"/>
      <c r="E970" s="446"/>
      <c r="F970" s="446"/>
      <c r="G970" s="448"/>
      <c r="H970" s="455">
        <v>0</v>
      </c>
      <c r="I970" s="452">
        <v>0</v>
      </c>
      <c r="J970" s="446"/>
      <c r="K970" s="492"/>
      <c r="M970" s="443" t="str">
        <f>_xlfn.IFNA(VLOOKUP(G970,Checks!$L$4:$L$15,1,FALSE),IF(G970="","",1))</f>
        <v/>
      </c>
    </row>
    <row r="971" spans="1:13" s="443" customFormat="1" ht="14.1" customHeight="1">
      <c r="A971" s="502">
        <f t="shared" ref="A971:A1034" si="30">A970+1</f>
        <v>963</v>
      </c>
      <c r="B971" s="502">
        <f t="shared" ref="B971:B1034" si="31">$B$9</f>
        <v>0</v>
      </c>
      <c r="C971" s="448"/>
      <c r="D971" s="446"/>
      <c r="E971" s="446"/>
      <c r="F971" s="446"/>
      <c r="G971" s="448"/>
      <c r="H971" s="455">
        <v>0</v>
      </c>
      <c r="I971" s="452">
        <v>0</v>
      </c>
      <c r="J971" s="446"/>
      <c r="K971" s="492"/>
      <c r="M971" s="443" t="str">
        <f>_xlfn.IFNA(VLOOKUP(G971,Checks!$L$4:$L$15,1,FALSE),IF(G971="","",1))</f>
        <v/>
      </c>
    </row>
    <row r="972" spans="1:13" s="443" customFormat="1" ht="14.1" customHeight="1">
      <c r="A972" s="502">
        <f t="shared" si="30"/>
        <v>964</v>
      </c>
      <c r="B972" s="502">
        <f t="shared" si="31"/>
        <v>0</v>
      </c>
      <c r="C972" s="448"/>
      <c r="D972" s="446"/>
      <c r="E972" s="446"/>
      <c r="F972" s="446"/>
      <c r="G972" s="448"/>
      <c r="H972" s="455">
        <v>0</v>
      </c>
      <c r="I972" s="452">
        <v>0</v>
      </c>
      <c r="J972" s="446"/>
      <c r="K972" s="492"/>
      <c r="M972" s="443" t="str">
        <f>_xlfn.IFNA(VLOOKUP(G972,Checks!$L$4:$L$15,1,FALSE),IF(G972="","",1))</f>
        <v/>
      </c>
    </row>
    <row r="973" spans="1:13" s="443" customFormat="1" ht="14.1" customHeight="1">
      <c r="A973" s="502">
        <f t="shared" si="30"/>
        <v>965</v>
      </c>
      <c r="B973" s="502">
        <f t="shared" si="31"/>
        <v>0</v>
      </c>
      <c r="C973" s="448"/>
      <c r="D973" s="446"/>
      <c r="E973" s="446"/>
      <c r="F973" s="446"/>
      <c r="G973" s="448"/>
      <c r="H973" s="455">
        <v>0</v>
      </c>
      <c r="I973" s="452">
        <v>0</v>
      </c>
      <c r="J973" s="446"/>
      <c r="K973" s="492"/>
      <c r="M973" s="443" t="str">
        <f>_xlfn.IFNA(VLOOKUP(G973,Checks!$L$4:$L$15,1,FALSE),IF(G973="","",1))</f>
        <v/>
      </c>
    </row>
    <row r="974" spans="1:13" s="443" customFormat="1" ht="14.1" customHeight="1">
      <c r="A974" s="502">
        <f t="shared" si="30"/>
        <v>966</v>
      </c>
      <c r="B974" s="502">
        <f t="shared" si="31"/>
        <v>0</v>
      </c>
      <c r="C974" s="448"/>
      <c r="D974" s="446"/>
      <c r="E974" s="446"/>
      <c r="F974" s="446"/>
      <c r="G974" s="448"/>
      <c r="H974" s="455">
        <v>0</v>
      </c>
      <c r="I974" s="452">
        <v>0</v>
      </c>
      <c r="J974" s="446"/>
      <c r="K974" s="492"/>
      <c r="M974" s="443" t="str">
        <f>_xlfn.IFNA(VLOOKUP(G974,Checks!$L$4:$L$15,1,FALSE),IF(G974="","",1))</f>
        <v/>
      </c>
    </row>
    <row r="975" spans="1:13" s="443" customFormat="1" ht="14.1" customHeight="1">
      <c r="A975" s="502">
        <f t="shared" si="30"/>
        <v>967</v>
      </c>
      <c r="B975" s="502">
        <f t="shared" si="31"/>
        <v>0</v>
      </c>
      <c r="C975" s="448"/>
      <c r="D975" s="446"/>
      <c r="E975" s="446"/>
      <c r="F975" s="446"/>
      <c r="G975" s="448"/>
      <c r="H975" s="455">
        <v>0</v>
      </c>
      <c r="I975" s="452">
        <v>0</v>
      </c>
      <c r="J975" s="446"/>
      <c r="K975" s="492"/>
      <c r="M975" s="443" t="str">
        <f>_xlfn.IFNA(VLOOKUP(G975,Checks!$L$4:$L$15,1,FALSE),IF(G975="","",1))</f>
        <v/>
      </c>
    </row>
    <row r="976" spans="1:13" s="443" customFormat="1" ht="14.1" customHeight="1">
      <c r="A976" s="502">
        <f t="shared" si="30"/>
        <v>968</v>
      </c>
      <c r="B976" s="502">
        <f t="shared" si="31"/>
        <v>0</v>
      </c>
      <c r="C976" s="448"/>
      <c r="D976" s="446"/>
      <c r="E976" s="446"/>
      <c r="F976" s="446"/>
      <c r="G976" s="448"/>
      <c r="H976" s="455">
        <v>0</v>
      </c>
      <c r="I976" s="452">
        <v>0</v>
      </c>
      <c r="J976" s="446"/>
      <c r="K976" s="492"/>
      <c r="M976" s="443" t="str">
        <f>_xlfn.IFNA(VLOOKUP(G976,Checks!$L$4:$L$15,1,FALSE),IF(G976="","",1))</f>
        <v/>
      </c>
    </row>
    <row r="977" spans="1:13" s="443" customFormat="1" ht="14.1" customHeight="1">
      <c r="A977" s="502">
        <f t="shared" si="30"/>
        <v>969</v>
      </c>
      <c r="B977" s="502">
        <f t="shared" si="31"/>
        <v>0</v>
      </c>
      <c r="C977" s="448"/>
      <c r="D977" s="446"/>
      <c r="E977" s="446"/>
      <c r="F977" s="446"/>
      <c r="G977" s="448"/>
      <c r="H977" s="455">
        <v>0</v>
      </c>
      <c r="I977" s="452">
        <v>0</v>
      </c>
      <c r="J977" s="446"/>
      <c r="K977" s="492"/>
      <c r="M977" s="443" t="str">
        <f>_xlfn.IFNA(VLOOKUP(G977,Checks!$L$4:$L$15,1,FALSE),IF(G977="","",1))</f>
        <v/>
      </c>
    </row>
    <row r="978" spans="1:13" s="443" customFormat="1" ht="14.1" customHeight="1">
      <c r="A978" s="502">
        <f t="shared" si="30"/>
        <v>970</v>
      </c>
      <c r="B978" s="502">
        <f t="shared" si="31"/>
        <v>0</v>
      </c>
      <c r="C978" s="448"/>
      <c r="D978" s="446"/>
      <c r="E978" s="446"/>
      <c r="F978" s="446"/>
      <c r="G978" s="448"/>
      <c r="H978" s="455">
        <v>0</v>
      </c>
      <c r="I978" s="452">
        <v>0</v>
      </c>
      <c r="J978" s="446"/>
      <c r="K978" s="492"/>
      <c r="M978" s="443" t="str">
        <f>_xlfn.IFNA(VLOOKUP(G978,Checks!$L$4:$L$15,1,FALSE),IF(G978="","",1))</f>
        <v/>
      </c>
    </row>
    <row r="979" spans="1:13" s="443" customFormat="1" ht="14.1" customHeight="1">
      <c r="A979" s="502">
        <f t="shared" si="30"/>
        <v>971</v>
      </c>
      <c r="B979" s="502">
        <f t="shared" si="31"/>
        <v>0</v>
      </c>
      <c r="C979" s="448"/>
      <c r="D979" s="446"/>
      <c r="E979" s="446"/>
      <c r="F979" s="446"/>
      <c r="G979" s="448"/>
      <c r="H979" s="455">
        <v>0</v>
      </c>
      <c r="I979" s="452">
        <v>0</v>
      </c>
      <c r="J979" s="446"/>
      <c r="K979" s="492"/>
      <c r="M979" s="443" t="str">
        <f>_xlfn.IFNA(VLOOKUP(G979,Checks!$L$4:$L$15,1,FALSE),IF(G979="","",1))</f>
        <v/>
      </c>
    </row>
    <row r="980" spans="1:13" s="443" customFormat="1" ht="14.1" customHeight="1">
      <c r="A980" s="502">
        <f t="shared" si="30"/>
        <v>972</v>
      </c>
      <c r="B980" s="502">
        <f t="shared" si="31"/>
        <v>0</v>
      </c>
      <c r="C980" s="448"/>
      <c r="D980" s="446"/>
      <c r="E980" s="446"/>
      <c r="F980" s="446"/>
      <c r="G980" s="448"/>
      <c r="H980" s="455">
        <v>0</v>
      </c>
      <c r="I980" s="452">
        <v>0</v>
      </c>
      <c r="J980" s="446"/>
      <c r="K980" s="492"/>
      <c r="M980" s="443" t="str">
        <f>_xlfn.IFNA(VLOOKUP(G980,Checks!$L$4:$L$15,1,FALSE),IF(G980="","",1))</f>
        <v/>
      </c>
    </row>
    <row r="981" spans="1:13" s="443" customFormat="1" ht="14.1" customHeight="1">
      <c r="A981" s="502">
        <f t="shared" si="30"/>
        <v>973</v>
      </c>
      <c r="B981" s="502">
        <f t="shared" si="31"/>
        <v>0</v>
      </c>
      <c r="C981" s="448"/>
      <c r="D981" s="446"/>
      <c r="E981" s="446"/>
      <c r="F981" s="446"/>
      <c r="G981" s="448"/>
      <c r="H981" s="455">
        <v>0</v>
      </c>
      <c r="I981" s="452">
        <v>0</v>
      </c>
      <c r="J981" s="446"/>
      <c r="K981" s="492"/>
      <c r="M981" s="443" t="str">
        <f>_xlfn.IFNA(VLOOKUP(G981,Checks!$L$4:$L$15,1,FALSE),IF(G981="","",1))</f>
        <v/>
      </c>
    </row>
    <row r="982" spans="1:13" s="443" customFormat="1" ht="14.1" customHeight="1">
      <c r="A982" s="502">
        <f t="shared" si="30"/>
        <v>974</v>
      </c>
      <c r="B982" s="502">
        <f t="shared" si="31"/>
        <v>0</v>
      </c>
      <c r="C982" s="448"/>
      <c r="D982" s="446"/>
      <c r="E982" s="446"/>
      <c r="F982" s="446"/>
      <c r="G982" s="448"/>
      <c r="H982" s="455">
        <v>0</v>
      </c>
      <c r="I982" s="452">
        <v>0</v>
      </c>
      <c r="J982" s="446"/>
      <c r="K982" s="492"/>
      <c r="M982" s="443" t="str">
        <f>_xlfn.IFNA(VLOOKUP(G982,Checks!$L$4:$L$15,1,FALSE),IF(G982="","",1))</f>
        <v/>
      </c>
    </row>
    <row r="983" spans="1:13" s="443" customFormat="1" ht="14.1" customHeight="1">
      <c r="A983" s="502">
        <f t="shared" si="30"/>
        <v>975</v>
      </c>
      <c r="B983" s="502">
        <f t="shared" si="31"/>
        <v>0</v>
      </c>
      <c r="C983" s="448"/>
      <c r="D983" s="446"/>
      <c r="E983" s="446"/>
      <c r="F983" s="446"/>
      <c r="G983" s="448"/>
      <c r="H983" s="455">
        <v>0</v>
      </c>
      <c r="I983" s="452">
        <v>0</v>
      </c>
      <c r="J983" s="446"/>
      <c r="K983" s="492"/>
      <c r="M983" s="443" t="str">
        <f>_xlfn.IFNA(VLOOKUP(G983,Checks!$L$4:$L$15,1,FALSE),IF(G983="","",1))</f>
        <v/>
      </c>
    </row>
    <row r="984" spans="1:13" s="443" customFormat="1" ht="14.1" customHeight="1">
      <c r="A984" s="502">
        <f t="shared" si="30"/>
        <v>976</v>
      </c>
      <c r="B984" s="502">
        <f t="shared" si="31"/>
        <v>0</v>
      </c>
      <c r="C984" s="448"/>
      <c r="D984" s="446"/>
      <c r="E984" s="446"/>
      <c r="F984" s="446"/>
      <c r="G984" s="448"/>
      <c r="H984" s="455">
        <v>0</v>
      </c>
      <c r="I984" s="452">
        <v>0</v>
      </c>
      <c r="J984" s="446"/>
      <c r="K984" s="492"/>
      <c r="M984" s="443" t="str">
        <f>_xlfn.IFNA(VLOOKUP(G984,Checks!$L$4:$L$15,1,FALSE),IF(G984="","",1))</f>
        <v/>
      </c>
    </row>
    <row r="985" spans="1:13" s="443" customFormat="1" ht="14.1" customHeight="1">
      <c r="A985" s="502">
        <f t="shared" si="30"/>
        <v>977</v>
      </c>
      <c r="B985" s="502">
        <f t="shared" si="31"/>
        <v>0</v>
      </c>
      <c r="C985" s="448"/>
      <c r="D985" s="446"/>
      <c r="E985" s="446"/>
      <c r="F985" s="446"/>
      <c r="G985" s="448"/>
      <c r="H985" s="455">
        <v>0</v>
      </c>
      <c r="I985" s="452">
        <v>0</v>
      </c>
      <c r="J985" s="446"/>
      <c r="K985" s="492"/>
      <c r="M985" s="443" t="str">
        <f>_xlfn.IFNA(VLOOKUP(G985,Checks!$L$4:$L$15,1,FALSE),IF(G985="","",1))</f>
        <v/>
      </c>
    </row>
    <row r="986" spans="1:13" s="443" customFormat="1" ht="14.1" customHeight="1">
      <c r="A986" s="502">
        <f t="shared" si="30"/>
        <v>978</v>
      </c>
      <c r="B986" s="502">
        <f t="shared" si="31"/>
        <v>0</v>
      </c>
      <c r="C986" s="448"/>
      <c r="D986" s="446"/>
      <c r="E986" s="446"/>
      <c r="F986" s="446"/>
      <c r="G986" s="448"/>
      <c r="H986" s="455">
        <v>0</v>
      </c>
      <c r="I986" s="452">
        <v>0</v>
      </c>
      <c r="J986" s="446"/>
      <c r="K986" s="492"/>
      <c r="M986" s="443" t="str">
        <f>_xlfn.IFNA(VLOOKUP(G986,Checks!$L$4:$L$15,1,FALSE),IF(G986="","",1))</f>
        <v/>
      </c>
    </row>
    <row r="987" spans="1:13" s="443" customFormat="1" ht="14.1" customHeight="1">
      <c r="A987" s="502">
        <f t="shared" si="30"/>
        <v>979</v>
      </c>
      <c r="B987" s="502">
        <f t="shared" si="31"/>
        <v>0</v>
      </c>
      <c r="C987" s="448"/>
      <c r="D987" s="446"/>
      <c r="E987" s="446"/>
      <c r="F987" s="446"/>
      <c r="G987" s="448"/>
      <c r="H987" s="455">
        <v>0</v>
      </c>
      <c r="I987" s="452">
        <v>0</v>
      </c>
      <c r="J987" s="446"/>
      <c r="K987" s="492"/>
      <c r="M987" s="443" t="str">
        <f>_xlfn.IFNA(VLOOKUP(G987,Checks!$L$4:$L$15,1,FALSE),IF(G987="","",1))</f>
        <v/>
      </c>
    </row>
    <row r="988" spans="1:13" s="443" customFormat="1" ht="14.1" customHeight="1">
      <c r="A988" s="502">
        <f t="shared" si="30"/>
        <v>980</v>
      </c>
      <c r="B988" s="502">
        <f t="shared" si="31"/>
        <v>0</v>
      </c>
      <c r="C988" s="448"/>
      <c r="D988" s="446"/>
      <c r="E988" s="446"/>
      <c r="F988" s="446"/>
      <c r="G988" s="448"/>
      <c r="H988" s="455">
        <v>0</v>
      </c>
      <c r="I988" s="452">
        <v>0</v>
      </c>
      <c r="J988" s="446"/>
      <c r="K988" s="492"/>
      <c r="M988" s="443" t="str">
        <f>_xlfn.IFNA(VLOOKUP(G988,Checks!$L$4:$L$15,1,FALSE),IF(G988="","",1))</f>
        <v/>
      </c>
    </row>
    <row r="989" spans="1:13" s="443" customFormat="1" ht="14.1" customHeight="1">
      <c r="A989" s="502">
        <f t="shared" si="30"/>
        <v>981</v>
      </c>
      <c r="B989" s="502">
        <f t="shared" si="31"/>
        <v>0</v>
      </c>
      <c r="C989" s="448"/>
      <c r="D989" s="446"/>
      <c r="E989" s="446"/>
      <c r="F989" s="446"/>
      <c r="G989" s="448"/>
      <c r="H989" s="455">
        <v>0</v>
      </c>
      <c r="I989" s="452">
        <v>0</v>
      </c>
      <c r="J989" s="446"/>
      <c r="K989" s="492"/>
      <c r="M989" s="443" t="str">
        <f>_xlfn.IFNA(VLOOKUP(G989,Checks!$L$4:$L$15,1,FALSE),IF(G989="","",1))</f>
        <v/>
      </c>
    </row>
    <row r="990" spans="1:13" s="443" customFormat="1" ht="14.1" customHeight="1">
      <c r="A990" s="502">
        <f t="shared" si="30"/>
        <v>982</v>
      </c>
      <c r="B990" s="502">
        <f t="shared" si="31"/>
        <v>0</v>
      </c>
      <c r="C990" s="448"/>
      <c r="D990" s="446"/>
      <c r="E990" s="446"/>
      <c r="F990" s="446"/>
      <c r="G990" s="448"/>
      <c r="H990" s="455">
        <v>0</v>
      </c>
      <c r="I990" s="452">
        <v>0</v>
      </c>
      <c r="J990" s="446"/>
      <c r="K990" s="492"/>
      <c r="M990" s="443" t="str">
        <f>_xlfn.IFNA(VLOOKUP(G990,Checks!$L$4:$L$15,1,FALSE),IF(G990="","",1))</f>
        <v/>
      </c>
    </row>
    <row r="991" spans="1:13" s="443" customFormat="1" ht="14.1" customHeight="1">
      <c r="A991" s="502">
        <f t="shared" si="30"/>
        <v>983</v>
      </c>
      <c r="B991" s="502">
        <f t="shared" si="31"/>
        <v>0</v>
      </c>
      <c r="C991" s="448"/>
      <c r="D991" s="446"/>
      <c r="E991" s="446"/>
      <c r="F991" s="446"/>
      <c r="G991" s="448"/>
      <c r="H991" s="455">
        <v>0</v>
      </c>
      <c r="I991" s="452">
        <v>0</v>
      </c>
      <c r="J991" s="446"/>
      <c r="K991" s="492"/>
      <c r="M991" s="443" t="str">
        <f>_xlfn.IFNA(VLOOKUP(G991,Checks!$L$4:$L$15,1,FALSE),IF(G991="","",1))</f>
        <v/>
      </c>
    </row>
    <row r="992" spans="1:13" s="443" customFormat="1" ht="14.1" customHeight="1">
      <c r="A992" s="502">
        <f t="shared" si="30"/>
        <v>984</v>
      </c>
      <c r="B992" s="502">
        <f t="shared" si="31"/>
        <v>0</v>
      </c>
      <c r="C992" s="448"/>
      <c r="D992" s="446"/>
      <c r="E992" s="446"/>
      <c r="F992" s="446"/>
      <c r="G992" s="448"/>
      <c r="H992" s="455">
        <v>0</v>
      </c>
      <c r="I992" s="452">
        <v>0</v>
      </c>
      <c r="J992" s="446"/>
      <c r="K992" s="492"/>
      <c r="M992" s="443" t="str">
        <f>_xlfn.IFNA(VLOOKUP(G992,Checks!$L$4:$L$15,1,FALSE),IF(G992="","",1))</f>
        <v/>
      </c>
    </row>
    <row r="993" spans="1:13" s="443" customFormat="1" ht="14.1" customHeight="1">
      <c r="A993" s="502">
        <f t="shared" si="30"/>
        <v>985</v>
      </c>
      <c r="B993" s="502">
        <f t="shared" si="31"/>
        <v>0</v>
      </c>
      <c r="C993" s="448"/>
      <c r="D993" s="446"/>
      <c r="E993" s="446"/>
      <c r="F993" s="446"/>
      <c r="G993" s="448"/>
      <c r="H993" s="455">
        <v>0</v>
      </c>
      <c r="I993" s="452">
        <v>0</v>
      </c>
      <c r="J993" s="446"/>
      <c r="K993" s="492"/>
      <c r="M993" s="443" t="str">
        <f>_xlfn.IFNA(VLOOKUP(G993,Checks!$L$4:$L$15,1,FALSE),IF(G993="","",1))</f>
        <v/>
      </c>
    </row>
    <row r="994" spans="1:13" s="443" customFormat="1" ht="14.1" customHeight="1">
      <c r="A994" s="502">
        <f t="shared" si="30"/>
        <v>986</v>
      </c>
      <c r="B994" s="502">
        <f t="shared" si="31"/>
        <v>0</v>
      </c>
      <c r="C994" s="448"/>
      <c r="D994" s="446"/>
      <c r="E994" s="446"/>
      <c r="F994" s="446"/>
      <c r="G994" s="448"/>
      <c r="H994" s="455">
        <v>0</v>
      </c>
      <c r="I994" s="452">
        <v>0</v>
      </c>
      <c r="J994" s="446"/>
      <c r="K994" s="492"/>
      <c r="M994" s="443" t="str">
        <f>_xlfn.IFNA(VLOOKUP(G994,Checks!$L$4:$L$15,1,FALSE),IF(G994="","",1))</f>
        <v/>
      </c>
    </row>
    <row r="995" spans="1:13" s="443" customFormat="1" ht="14.1" customHeight="1">
      <c r="A995" s="502">
        <f t="shared" si="30"/>
        <v>987</v>
      </c>
      <c r="B995" s="502">
        <f t="shared" si="31"/>
        <v>0</v>
      </c>
      <c r="C995" s="448"/>
      <c r="D995" s="446"/>
      <c r="E995" s="446"/>
      <c r="F995" s="446"/>
      <c r="G995" s="448"/>
      <c r="H995" s="455">
        <v>0</v>
      </c>
      <c r="I995" s="452">
        <v>0</v>
      </c>
      <c r="J995" s="446"/>
      <c r="K995" s="492"/>
      <c r="M995" s="443" t="str">
        <f>_xlfn.IFNA(VLOOKUP(G995,Checks!$L$4:$L$15,1,FALSE),IF(G995="","",1))</f>
        <v/>
      </c>
    </row>
    <row r="996" spans="1:13" s="443" customFormat="1" ht="14.1" customHeight="1">
      <c r="A996" s="502">
        <f t="shared" si="30"/>
        <v>988</v>
      </c>
      <c r="B996" s="502">
        <f t="shared" si="31"/>
        <v>0</v>
      </c>
      <c r="C996" s="448"/>
      <c r="D996" s="446"/>
      <c r="E996" s="446"/>
      <c r="F996" s="446"/>
      <c r="G996" s="448"/>
      <c r="H996" s="455">
        <v>0</v>
      </c>
      <c r="I996" s="452">
        <v>0</v>
      </c>
      <c r="J996" s="446"/>
      <c r="K996" s="492"/>
      <c r="M996" s="443" t="str">
        <f>_xlfn.IFNA(VLOOKUP(G996,Checks!$L$4:$L$15,1,FALSE),IF(G996="","",1))</f>
        <v/>
      </c>
    </row>
    <row r="997" spans="1:13" s="443" customFormat="1" ht="14.1" customHeight="1">
      <c r="A997" s="502">
        <f t="shared" si="30"/>
        <v>989</v>
      </c>
      <c r="B997" s="502">
        <f t="shared" si="31"/>
        <v>0</v>
      </c>
      <c r="C997" s="448"/>
      <c r="D997" s="446"/>
      <c r="E997" s="446"/>
      <c r="F997" s="446"/>
      <c r="G997" s="448"/>
      <c r="H997" s="455">
        <v>0</v>
      </c>
      <c r="I997" s="452">
        <v>0</v>
      </c>
      <c r="J997" s="446"/>
      <c r="K997" s="492"/>
      <c r="M997" s="443" t="str">
        <f>_xlfn.IFNA(VLOOKUP(G997,Checks!$L$4:$L$15,1,FALSE),IF(G997="","",1))</f>
        <v/>
      </c>
    </row>
    <row r="998" spans="1:13" s="443" customFormat="1" ht="14.1" customHeight="1">
      <c r="A998" s="502">
        <f t="shared" si="30"/>
        <v>990</v>
      </c>
      <c r="B998" s="502">
        <f t="shared" si="31"/>
        <v>0</v>
      </c>
      <c r="C998" s="448"/>
      <c r="D998" s="446"/>
      <c r="E998" s="446"/>
      <c r="F998" s="446"/>
      <c r="G998" s="448"/>
      <c r="H998" s="455">
        <v>0</v>
      </c>
      <c r="I998" s="452">
        <v>0</v>
      </c>
      <c r="J998" s="446"/>
      <c r="K998" s="492"/>
      <c r="M998" s="443" t="str">
        <f>_xlfn.IFNA(VLOOKUP(G998,Checks!$L$4:$L$15,1,FALSE),IF(G998="","",1))</f>
        <v/>
      </c>
    </row>
    <row r="999" spans="1:13" s="443" customFormat="1" ht="14.1" customHeight="1">
      <c r="A999" s="502">
        <f t="shared" si="30"/>
        <v>991</v>
      </c>
      <c r="B999" s="502">
        <f t="shared" si="31"/>
        <v>0</v>
      </c>
      <c r="C999" s="448"/>
      <c r="D999" s="446"/>
      <c r="E999" s="446"/>
      <c r="F999" s="446"/>
      <c r="G999" s="448"/>
      <c r="H999" s="455">
        <v>0</v>
      </c>
      <c r="I999" s="452">
        <v>0</v>
      </c>
      <c r="J999" s="446"/>
      <c r="K999" s="492"/>
      <c r="M999" s="443" t="str">
        <f>_xlfn.IFNA(VLOOKUP(G999,Checks!$L$4:$L$15,1,FALSE),IF(G999="","",1))</f>
        <v/>
      </c>
    </row>
    <row r="1000" spans="1:13" s="443" customFormat="1" ht="14.1" customHeight="1">
      <c r="A1000" s="502">
        <f t="shared" si="30"/>
        <v>992</v>
      </c>
      <c r="B1000" s="502">
        <f t="shared" si="31"/>
        <v>0</v>
      </c>
      <c r="C1000" s="448"/>
      <c r="D1000" s="446"/>
      <c r="E1000" s="446"/>
      <c r="F1000" s="446"/>
      <c r="G1000" s="448"/>
      <c r="H1000" s="455">
        <v>0</v>
      </c>
      <c r="I1000" s="452">
        <v>0</v>
      </c>
      <c r="J1000" s="446"/>
      <c r="K1000" s="492"/>
      <c r="M1000" s="443" t="str">
        <f>_xlfn.IFNA(VLOOKUP(G1000,Checks!$L$4:$L$15,1,FALSE),IF(G1000="","",1))</f>
        <v/>
      </c>
    </row>
    <row r="1001" spans="1:13" s="443" customFormat="1" ht="14.1" customHeight="1">
      <c r="A1001" s="502">
        <f t="shared" si="30"/>
        <v>993</v>
      </c>
      <c r="B1001" s="502">
        <f t="shared" si="31"/>
        <v>0</v>
      </c>
      <c r="C1001" s="448"/>
      <c r="D1001" s="446"/>
      <c r="E1001" s="446"/>
      <c r="F1001" s="446"/>
      <c r="G1001" s="448"/>
      <c r="H1001" s="455">
        <v>0</v>
      </c>
      <c r="I1001" s="452">
        <v>0</v>
      </c>
      <c r="J1001" s="446"/>
      <c r="K1001" s="492"/>
      <c r="M1001" s="443" t="str">
        <f>_xlfn.IFNA(VLOOKUP(G1001,Checks!$L$4:$L$15,1,FALSE),IF(G1001="","",1))</f>
        <v/>
      </c>
    </row>
    <row r="1002" spans="1:13" s="443" customFormat="1" ht="14.1" customHeight="1">
      <c r="A1002" s="502">
        <f t="shared" si="30"/>
        <v>994</v>
      </c>
      <c r="B1002" s="502">
        <f t="shared" si="31"/>
        <v>0</v>
      </c>
      <c r="C1002" s="448"/>
      <c r="D1002" s="446"/>
      <c r="E1002" s="446"/>
      <c r="F1002" s="446"/>
      <c r="G1002" s="448"/>
      <c r="H1002" s="455">
        <v>0</v>
      </c>
      <c r="I1002" s="452">
        <v>0</v>
      </c>
      <c r="J1002" s="446"/>
      <c r="K1002" s="492"/>
      <c r="M1002" s="443" t="str">
        <f>_xlfn.IFNA(VLOOKUP(G1002,Checks!$L$4:$L$15,1,FALSE),IF(G1002="","",1))</f>
        <v/>
      </c>
    </row>
    <row r="1003" spans="1:13" s="443" customFormat="1" ht="14.1" customHeight="1">
      <c r="A1003" s="502">
        <f t="shared" si="30"/>
        <v>995</v>
      </c>
      <c r="B1003" s="502">
        <f t="shared" si="31"/>
        <v>0</v>
      </c>
      <c r="C1003" s="448"/>
      <c r="D1003" s="446"/>
      <c r="E1003" s="446"/>
      <c r="F1003" s="446"/>
      <c r="G1003" s="448"/>
      <c r="H1003" s="455">
        <v>0</v>
      </c>
      <c r="I1003" s="452">
        <v>0</v>
      </c>
      <c r="J1003" s="446"/>
      <c r="K1003" s="492"/>
      <c r="M1003" s="443" t="str">
        <f>_xlfn.IFNA(VLOOKUP(G1003,Checks!$L$4:$L$15,1,FALSE),IF(G1003="","",1))</f>
        <v/>
      </c>
    </row>
    <row r="1004" spans="1:13" s="443" customFormat="1" ht="14.1" customHeight="1">
      <c r="A1004" s="502">
        <f t="shared" si="30"/>
        <v>996</v>
      </c>
      <c r="B1004" s="502">
        <f t="shared" si="31"/>
        <v>0</v>
      </c>
      <c r="C1004" s="448"/>
      <c r="D1004" s="446"/>
      <c r="E1004" s="446"/>
      <c r="F1004" s="446"/>
      <c r="G1004" s="448"/>
      <c r="H1004" s="455">
        <v>0</v>
      </c>
      <c r="I1004" s="452">
        <v>0</v>
      </c>
      <c r="J1004" s="446"/>
      <c r="K1004" s="492"/>
      <c r="M1004" s="443" t="str">
        <f>_xlfn.IFNA(VLOOKUP(G1004,Checks!$L$4:$L$15,1,FALSE),IF(G1004="","",1))</f>
        <v/>
      </c>
    </row>
    <row r="1005" spans="1:13" s="443" customFormat="1" ht="14.1" customHeight="1">
      <c r="A1005" s="502">
        <f t="shared" si="30"/>
        <v>997</v>
      </c>
      <c r="B1005" s="502">
        <f t="shared" si="31"/>
        <v>0</v>
      </c>
      <c r="C1005" s="448"/>
      <c r="D1005" s="446"/>
      <c r="E1005" s="446"/>
      <c r="F1005" s="446"/>
      <c r="G1005" s="448"/>
      <c r="H1005" s="455">
        <v>0</v>
      </c>
      <c r="I1005" s="452">
        <v>0</v>
      </c>
      <c r="J1005" s="446"/>
      <c r="K1005" s="492"/>
      <c r="M1005" s="443" t="str">
        <f>_xlfn.IFNA(VLOOKUP(G1005,Checks!$L$4:$L$15,1,FALSE),IF(G1005="","",1))</f>
        <v/>
      </c>
    </row>
    <row r="1006" spans="1:13" s="443" customFormat="1" ht="14.1" customHeight="1">
      <c r="A1006" s="502">
        <f t="shared" si="30"/>
        <v>998</v>
      </c>
      <c r="B1006" s="502">
        <f t="shared" si="31"/>
        <v>0</v>
      </c>
      <c r="C1006" s="448"/>
      <c r="D1006" s="446"/>
      <c r="E1006" s="446"/>
      <c r="F1006" s="446"/>
      <c r="G1006" s="448"/>
      <c r="H1006" s="455">
        <v>0</v>
      </c>
      <c r="I1006" s="452">
        <v>0</v>
      </c>
      <c r="J1006" s="446"/>
      <c r="K1006" s="492"/>
      <c r="M1006" s="443" t="str">
        <f>_xlfn.IFNA(VLOOKUP(G1006,Checks!$L$4:$L$15,1,FALSE),IF(G1006="","",1))</f>
        <v/>
      </c>
    </row>
    <row r="1007" spans="1:13" s="443" customFormat="1" ht="14.1" customHeight="1">
      <c r="A1007" s="502">
        <f t="shared" si="30"/>
        <v>999</v>
      </c>
      <c r="B1007" s="502">
        <f t="shared" si="31"/>
        <v>0</v>
      </c>
      <c r="C1007" s="448"/>
      <c r="D1007" s="446"/>
      <c r="E1007" s="446"/>
      <c r="F1007" s="446"/>
      <c r="G1007" s="448"/>
      <c r="H1007" s="455">
        <v>0</v>
      </c>
      <c r="I1007" s="452">
        <v>0</v>
      </c>
      <c r="J1007" s="446"/>
      <c r="K1007" s="492"/>
      <c r="M1007" s="443" t="str">
        <f>_xlfn.IFNA(VLOOKUP(G1007,Checks!$L$4:$L$15,1,FALSE),IF(G1007="","",1))</f>
        <v/>
      </c>
    </row>
    <row r="1008" spans="1:13" s="443" customFormat="1" ht="14.1" customHeight="1">
      <c r="A1008" s="502">
        <f t="shared" si="30"/>
        <v>1000</v>
      </c>
      <c r="B1008" s="502">
        <f t="shared" si="31"/>
        <v>0</v>
      </c>
      <c r="C1008" s="448"/>
      <c r="D1008" s="446"/>
      <c r="E1008" s="446"/>
      <c r="F1008" s="446"/>
      <c r="G1008" s="448"/>
      <c r="H1008" s="455">
        <v>0</v>
      </c>
      <c r="I1008" s="452">
        <v>0</v>
      </c>
      <c r="J1008" s="446"/>
      <c r="K1008" s="492"/>
      <c r="M1008" s="443" t="str">
        <f>_xlfn.IFNA(VLOOKUP(G1008,Checks!$L$4:$L$15,1,FALSE),IF(G1008="","",1))</f>
        <v/>
      </c>
    </row>
    <row r="1009" spans="1:13" s="443" customFormat="1" ht="14.1" customHeight="1">
      <c r="A1009" s="502">
        <f t="shared" si="30"/>
        <v>1001</v>
      </c>
      <c r="B1009" s="502">
        <f t="shared" si="31"/>
        <v>0</v>
      </c>
      <c r="C1009" s="448"/>
      <c r="D1009" s="446"/>
      <c r="E1009" s="446"/>
      <c r="F1009" s="446"/>
      <c r="G1009" s="448"/>
      <c r="H1009" s="455">
        <v>0</v>
      </c>
      <c r="I1009" s="452">
        <v>0</v>
      </c>
      <c r="J1009" s="446"/>
      <c r="K1009" s="492"/>
      <c r="M1009" s="443" t="str">
        <f>_xlfn.IFNA(VLOOKUP(G1009,Checks!$L$4:$L$15,1,FALSE),IF(G1009="","",1))</f>
        <v/>
      </c>
    </row>
    <row r="1010" spans="1:13" s="443" customFormat="1" ht="14.1" customHeight="1">
      <c r="A1010" s="502">
        <f t="shared" si="30"/>
        <v>1002</v>
      </c>
      <c r="B1010" s="502">
        <f t="shared" si="31"/>
        <v>0</v>
      </c>
      <c r="C1010" s="448"/>
      <c r="D1010" s="446"/>
      <c r="E1010" s="446"/>
      <c r="F1010" s="446"/>
      <c r="G1010" s="448"/>
      <c r="H1010" s="455">
        <v>0</v>
      </c>
      <c r="I1010" s="452">
        <v>0</v>
      </c>
      <c r="J1010" s="446"/>
      <c r="K1010" s="492"/>
      <c r="M1010" s="443" t="str">
        <f>_xlfn.IFNA(VLOOKUP(G1010,Checks!$L$4:$L$15,1,FALSE),IF(G1010="","",1))</f>
        <v/>
      </c>
    </row>
    <row r="1011" spans="1:13" s="443" customFormat="1" ht="14.1" customHeight="1">
      <c r="A1011" s="502">
        <f t="shared" si="30"/>
        <v>1003</v>
      </c>
      <c r="B1011" s="502">
        <f t="shared" si="31"/>
        <v>0</v>
      </c>
      <c r="C1011" s="448"/>
      <c r="D1011" s="446"/>
      <c r="E1011" s="446"/>
      <c r="F1011" s="446"/>
      <c r="G1011" s="448"/>
      <c r="H1011" s="455">
        <v>0</v>
      </c>
      <c r="I1011" s="452">
        <v>0</v>
      </c>
      <c r="J1011" s="446"/>
      <c r="K1011" s="492"/>
      <c r="M1011" s="443" t="str">
        <f>_xlfn.IFNA(VLOOKUP(G1011,Checks!$L$4:$L$15,1,FALSE),IF(G1011="","",1))</f>
        <v/>
      </c>
    </row>
    <row r="1012" spans="1:13" s="443" customFormat="1" ht="14.1" customHeight="1">
      <c r="A1012" s="502">
        <f t="shared" si="30"/>
        <v>1004</v>
      </c>
      <c r="B1012" s="502">
        <f t="shared" si="31"/>
        <v>0</v>
      </c>
      <c r="C1012" s="448"/>
      <c r="D1012" s="446"/>
      <c r="E1012" s="446"/>
      <c r="F1012" s="446"/>
      <c r="G1012" s="448"/>
      <c r="H1012" s="455">
        <v>0</v>
      </c>
      <c r="I1012" s="452">
        <v>0</v>
      </c>
      <c r="J1012" s="446"/>
      <c r="K1012" s="492"/>
      <c r="M1012" s="443" t="str">
        <f>_xlfn.IFNA(VLOOKUP(G1012,Checks!$L$4:$L$15,1,FALSE),IF(G1012="","",1))</f>
        <v/>
      </c>
    </row>
    <row r="1013" spans="1:13" s="443" customFormat="1" ht="14.1" customHeight="1">
      <c r="A1013" s="502">
        <f t="shared" si="30"/>
        <v>1005</v>
      </c>
      <c r="B1013" s="502">
        <f t="shared" si="31"/>
        <v>0</v>
      </c>
      <c r="C1013" s="448"/>
      <c r="D1013" s="446"/>
      <c r="E1013" s="446"/>
      <c r="F1013" s="446"/>
      <c r="G1013" s="448"/>
      <c r="H1013" s="455">
        <v>0</v>
      </c>
      <c r="I1013" s="452">
        <v>0</v>
      </c>
      <c r="J1013" s="446"/>
      <c r="K1013" s="492"/>
      <c r="M1013" s="443" t="str">
        <f>_xlfn.IFNA(VLOOKUP(G1013,Checks!$L$4:$L$15,1,FALSE),IF(G1013="","",1))</f>
        <v/>
      </c>
    </row>
    <row r="1014" spans="1:13" s="443" customFormat="1" ht="14.1" customHeight="1">
      <c r="A1014" s="502">
        <f t="shared" si="30"/>
        <v>1006</v>
      </c>
      <c r="B1014" s="502">
        <f t="shared" si="31"/>
        <v>0</v>
      </c>
      <c r="C1014" s="448"/>
      <c r="D1014" s="446"/>
      <c r="E1014" s="446"/>
      <c r="F1014" s="446"/>
      <c r="G1014" s="448"/>
      <c r="H1014" s="455">
        <v>0</v>
      </c>
      <c r="I1014" s="452">
        <v>0</v>
      </c>
      <c r="J1014" s="446"/>
      <c r="K1014" s="492"/>
      <c r="M1014" s="443" t="str">
        <f>_xlfn.IFNA(VLOOKUP(G1014,Checks!$L$4:$L$15,1,FALSE),IF(G1014="","",1))</f>
        <v/>
      </c>
    </row>
    <row r="1015" spans="1:13" s="443" customFormat="1" ht="14.1" customHeight="1">
      <c r="A1015" s="502">
        <f t="shared" si="30"/>
        <v>1007</v>
      </c>
      <c r="B1015" s="502">
        <f t="shared" si="31"/>
        <v>0</v>
      </c>
      <c r="C1015" s="448"/>
      <c r="D1015" s="446"/>
      <c r="E1015" s="446"/>
      <c r="F1015" s="446"/>
      <c r="G1015" s="448"/>
      <c r="H1015" s="455">
        <v>0</v>
      </c>
      <c r="I1015" s="452">
        <v>0</v>
      </c>
      <c r="J1015" s="446"/>
      <c r="K1015" s="492"/>
      <c r="M1015" s="443" t="str">
        <f>_xlfn.IFNA(VLOOKUP(G1015,Checks!$L$4:$L$15,1,FALSE),IF(G1015="","",1))</f>
        <v/>
      </c>
    </row>
    <row r="1016" spans="1:13" s="443" customFormat="1" ht="14.1" customHeight="1">
      <c r="A1016" s="502">
        <f t="shared" si="30"/>
        <v>1008</v>
      </c>
      <c r="B1016" s="502">
        <f t="shared" si="31"/>
        <v>0</v>
      </c>
      <c r="C1016" s="448"/>
      <c r="D1016" s="446"/>
      <c r="E1016" s="446"/>
      <c r="F1016" s="446"/>
      <c r="G1016" s="448"/>
      <c r="H1016" s="455">
        <v>0</v>
      </c>
      <c r="I1016" s="452">
        <v>0</v>
      </c>
      <c r="J1016" s="446"/>
      <c r="K1016" s="492"/>
      <c r="M1016" s="443" t="str">
        <f>_xlfn.IFNA(VLOOKUP(G1016,Checks!$L$4:$L$15,1,FALSE),IF(G1016="","",1))</f>
        <v/>
      </c>
    </row>
    <row r="1017" spans="1:13" s="443" customFormat="1" ht="14.1" customHeight="1">
      <c r="A1017" s="502">
        <f t="shared" si="30"/>
        <v>1009</v>
      </c>
      <c r="B1017" s="502">
        <f t="shared" si="31"/>
        <v>0</v>
      </c>
      <c r="C1017" s="448"/>
      <c r="D1017" s="446"/>
      <c r="E1017" s="446"/>
      <c r="F1017" s="446"/>
      <c r="G1017" s="448"/>
      <c r="H1017" s="455">
        <v>0</v>
      </c>
      <c r="I1017" s="452">
        <v>0</v>
      </c>
      <c r="J1017" s="446"/>
      <c r="K1017" s="492"/>
      <c r="M1017" s="443" t="str">
        <f>_xlfn.IFNA(VLOOKUP(G1017,Checks!$L$4:$L$15,1,FALSE),IF(G1017="","",1))</f>
        <v/>
      </c>
    </row>
    <row r="1018" spans="1:13" s="443" customFormat="1" ht="14.1" customHeight="1">
      <c r="A1018" s="502">
        <f t="shared" si="30"/>
        <v>1010</v>
      </c>
      <c r="B1018" s="502">
        <f t="shared" si="31"/>
        <v>0</v>
      </c>
      <c r="C1018" s="448"/>
      <c r="D1018" s="446"/>
      <c r="E1018" s="446"/>
      <c r="F1018" s="446"/>
      <c r="G1018" s="448"/>
      <c r="H1018" s="455">
        <v>0</v>
      </c>
      <c r="I1018" s="452">
        <v>0</v>
      </c>
      <c r="J1018" s="446"/>
      <c r="K1018" s="492"/>
      <c r="M1018" s="443" t="str">
        <f>_xlfn.IFNA(VLOOKUP(G1018,Checks!$L$4:$L$15,1,FALSE),IF(G1018="","",1))</f>
        <v/>
      </c>
    </row>
    <row r="1019" spans="1:13" s="443" customFormat="1" ht="14.1" customHeight="1">
      <c r="A1019" s="502">
        <f t="shared" si="30"/>
        <v>1011</v>
      </c>
      <c r="B1019" s="502">
        <f t="shared" si="31"/>
        <v>0</v>
      </c>
      <c r="C1019" s="448"/>
      <c r="D1019" s="446"/>
      <c r="E1019" s="446"/>
      <c r="F1019" s="446"/>
      <c r="G1019" s="448"/>
      <c r="H1019" s="455">
        <v>0</v>
      </c>
      <c r="I1019" s="452">
        <v>0</v>
      </c>
      <c r="J1019" s="446"/>
      <c r="K1019" s="492"/>
      <c r="M1019" s="443" t="str">
        <f>_xlfn.IFNA(VLOOKUP(G1019,Checks!$L$4:$L$15,1,FALSE),IF(G1019="","",1))</f>
        <v/>
      </c>
    </row>
    <row r="1020" spans="1:13" s="443" customFormat="1" ht="14.1" customHeight="1">
      <c r="A1020" s="502">
        <f t="shared" si="30"/>
        <v>1012</v>
      </c>
      <c r="B1020" s="502">
        <f t="shared" si="31"/>
        <v>0</v>
      </c>
      <c r="C1020" s="448"/>
      <c r="D1020" s="446"/>
      <c r="E1020" s="446"/>
      <c r="F1020" s="446"/>
      <c r="G1020" s="448"/>
      <c r="H1020" s="455">
        <v>0</v>
      </c>
      <c r="I1020" s="452">
        <v>0</v>
      </c>
      <c r="J1020" s="446"/>
      <c r="K1020" s="492"/>
      <c r="M1020" s="443" t="str">
        <f>_xlfn.IFNA(VLOOKUP(G1020,Checks!$L$4:$L$15,1,FALSE),IF(G1020="","",1))</f>
        <v/>
      </c>
    </row>
    <row r="1021" spans="1:13" s="443" customFormat="1" ht="14.1" customHeight="1">
      <c r="A1021" s="502">
        <f t="shared" si="30"/>
        <v>1013</v>
      </c>
      <c r="B1021" s="502">
        <f t="shared" si="31"/>
        <v>0</v>
      </c>
      <c r="C1021" s="448"/>
      <c r="D1021" s="446"/>
      <c r="E1021" s="446"/>
      <c r="F1021" s="446"/>
      <c r="G1021" s="448"/>
      <c r="H1021" s="455">
        <v>0</v>
      </c>
      <c r="I1021" s="452">
        <v>0</v>
      </c>
      <c r="J1021" s="446"/>
      <c r="K1021" s="492"/>
      <c r="M1021" s="443" t="str">
        <f>_xlfn.IFNA(VLOOKUP(G1021,Checks!$L$4:$L$15,1,FALSE),IF(G1021="","",1))</f>
        <v/>
      </c>
    </row>
    <row r="1022" spans="1:13" s="443" customFormat="1" ht="14.1" customHeight="1">
      <c r="A1022" s="502">
        <f t="shared" si="30"/>
        <v>1014</v>
      </c>
      <c r="B1022" s="502">
        <f t="shared" si="31"/>
        <v>0</v>
      </c>
      <c r="C1022" s="448"/>
      <c r="D1022" s="446"/>
      <c r="E1022" s="446"/>
      <c r="F1022" s="446"/>
      <c r="G1022" s="448"/>
      <c r="H1022" s="455">
        <v>0</v>
      </c>
      <c r="I1022" s="452">
        <v>0</v>
      </c>
      <c r="J1022" s="446"/>
      <c r="K1022" s="492"/>
      <c r="M1022" s="443" t="str">
        <f>_xlfn.IFNA(VLOOKUP(G1022,Checks!$L$4:$L$15,1,FALSE),IF(G1022="","",1))</f>
        <v/>
      </c>
    </row>
    <row r="1023" spans="1:13" s="443" customFormat="1" ht="14.1" customHeight="1">
      <c r="A1023" s="502">
        <f t="shared" si="30"/>
        <v>1015</v>
      </c>
      <c r="B1023" s="502">
        <f t="shared" si="31"/>
        <v>0</v>
      </c>
      <c r="C1023" s="448"/>
      <c r="D1023" s="446"/>
      <c r="E1023" s="446"/>
      <c r="F1023" s="446"/>
      <c r="G1023" s="448"/>
      <c r="H1023" s="455">
        <v>0</v>
      </c>
      <c r="I1023" s="452">
        <v>0</v>
      </c>
      <c r="J1023" s="446"/>
      <c r="K1023" s="492"/>
      <c r="M1023" s="443" t="str">
        <f>_xlfn.IFNA(VLOOKUP(G1023,Checks!$L$4:$L$15,1,FALSE),IF(G1023="","",1))</f>
        <v/>
      </c>
    </row>
    <row r="1024" spans="1:13" s="443" customFormat="1" ht="14.1" customHeight="1">
      <c r="A1024" s="502">
        <f t="shared" si="30"/>
        <v>1016</v>
      </c>
      <c r="B1024" s="502">
        <f t="shared" si="31"/>
        <v>0</v>
      </c>
      <c r="C1024" s="448"/>
      <c r="D1024" s="446"/>
      <c r="E1024" s="446"/>
      <c r="F1024" s="446"/>
      <c r="G1024" s="448"/>
      <c r="H1024" s="455">
        <v>0</v>
      </c>
      <c r="I1024" s="452">
        <v>0</v>
      </c>
      <c r="J1024" s="446"/>
      <c r="K1024" s="492"/>
      <c r="M1024" s="443" t="str">
        <f>_xlfn.IFNA(VLOOKUP(G1024,Checks!$L$4:$L$15,1,FALSE),IF(G1024="","",1))</f>
        <v/>
      </c>
    </row>
    <row r="1025" spans="1:13" s="443" customFormat="1" ht="14.1" customHeight="1">
      <c r="A1025" s="502">
        <f t="shared" si="30"/>
        <v>1017</v>
      </c>
      <c r="B1025" s="502">
        <f t="shared" si="31"/>
        <v>0</v>
      </c>
      <c r="C1025" s="448"/>
      <c r="D1025" s="446"/>
      <c r="E1025" s="446"/>
      <c r="F1025" s="446"/>
      <c r="G1025" s="448"/>
      <c r="H1025" s="455">
        <v>0</v>
      </c>
      <c r="I1025" s="452">
        <v>0</v>
      </c>
      <c r="J1025" s="446"/>
      <c r="K1025" s="492"/>
      <c r="M1025" s="443" t="str">
        <f>_xlfn.IFNA(VLOOKUP(G1025,Checks!$L$4:$L$15,1,FALSE),IF(G1025="","",1))</f>
        <v/>
      </c>
    </row>
    <row r="1026" spans="1:13" s="443" customFormat="1" ht="14.1" customHeight="1">
      <c r="A1026" s="502">
        <f t="shared" si="30"/>
        <v>1018</v>
      </c>
      <c r="B1026" s="502">
        <f t="shared" si="31"/>
        <v>0</v>
      </c>
      <c r="C1026" s="448"/>
      <c r="D1026" s="446"/>
      <c r="E1026" s="446"/>
      <c r="F1026" s="446"/>
      <c r="G1026" s="448"/>
      <c r="H1026" s="455">
        <v>0</v>
      </c>
      <c r="I1026" s="452">
        <v>0</v>
      </c>
      <c r="J1026" s="446"/>
      <c r="K1026" s="492"/>
      <c r="M1026" s="443" t="str">
        <f>_xlfn.IFNA(VLOOKUP(G1026,Checks!$L$4:$L$15,1,FALSE),IF(G1026="","",1))</f>
        <v/>
      </c>
    </row>
    <row r="1027" spans="1:13" s="443" customFormat="1" ht="14.1" customHeight="1">
      <c r="A1027" s="502">
        <f t="shared" si="30"/>
        <v>1019</v>
      </c>
      <c r="B1027" s="502">
        <f t="shared" si="31"/>
        <v>0</v>
      </c>
      <c r="C1027" s="448"/>
      <c r="D1027" s="446"/>
      <c r="E1027" s="446"/>
      <c r="F1027" s="446"/>
      <c r="G1027" s="448"/>
      <c r="H1027" s="455">
        <v>0</v>
      </c>
      <c r="I1027" s="452">
        <v>0</v>
      </c>
      <c r="J1027" s="446"/>
      <c r="K1027" s="492"/>
      <c r="M1027" s="443" t="str">
        <f>_xlfn.IFNA(VLOOKUP(G1027,Checks!$L$4:$L$15,1,FALSE),IF(G1027="","",1))</f>
        <v/>
      </c>
    </row>
    <row r="1028" spans="1:13" s="443" customFormat="1" ht="14.1" customHeight="1">
      <c r="A1028" s="502">
        <f t="shared" si="30"/>
        <v>1020</v>
      </c>
      <c r="B1028" s="502">
        <f t="shared" si="31"/>
        <v>0</v>
      </c>
      <c r="C1028" s="448"/>
      <c r="D1028" s="446"/>
      <c r="E1028" s="446"/>
      <c r="F1028" s="446"/>
      <c r="G1028" s="448"/>
      <c r="H1028" s="455">
        <v>0</v>
      </c>
      <c r="I1028" s="452">
        <v>0</v>
      </c>
      <c r="J1028" s="446"/>
      <c r="K1028" s="492"/>
      <c r="M1028" s="443" t="str">
        <f>_xlfn.IFNA(VLOOKUP(G1028,Checks!$L$4:$L$15,1,FALSE),IF(G1028="","",1))</f>
        <v/>
      </c>
    </row>
    <row r="1029" spans="1:13" s="443" customFormat="1" ht="14.1" customHeight="1">
      <c r="A1029" s="502">
        <f t="shared" si="30"/>
        <v>1021</v>
      </c>
      <c r="B1029" s="502">
        <f t="shared" si="31"/>
        <v>0</v>
      </c>
      <c r="C1029" s="448"/>
      <c r="D1029" s="446"/>
      <c r="E1029" s="446"/>
      <c r="F1029" s="446"/>
      <c r="G1029" s="448"/>
      <c r="H1029" s="455">
        <v>0</v>
      </c>
      <c r="I1029" s="452">
        <v>0</v>
      </c>
      <c r="J1029" s="446"/>
      <c r="K1029" s="492"/>
      <c r="M1029" s="443" t="str">
        <f>_xlfn.IFNA(VLOOKUP(G1029,Checks!$L$4:$L$15,1,FALSE),IF(G1029="","",1))</f>
        <v/>
      </c>
    </row>
    <row r="1030" spans="1:13" s="443" customFormat="1" ht="14.1" customHeight="1">
      <c r="A1030" s="502">
        <f t="shared" si="30"/>
        <v>1022</v>
      </c>
      <c r="B1030" s="502">
        <f t="shared" si="31"/>
        <v>0</v>
      </c>
      <c r="C1030" s="448"/>
      <c r="D1030" s="446"/>
      <c r="E1030" s="446"/>
      <c r="F1030" s="446"/>
      <c r="G1030" s="448"/>
      <c r="H1030" s="455">
        <v>0</v>
      </c>
      <c r="I1030" s="452">
        <v>0</v>
      </c>
      <c r="J1030" s="446"/>
      <c r="K1030" s="492"/>
      <c r="M1030" s="443" t="str">
        <f>_xlfn.IFNA(VLOOKUP(G1030,Checks!$L$4:$L$15,1,FALSE),IF(G1030="","",1))</f>
        <v/>
      </c>
    </row>
    <row r="1031" spans="1:13" s="443" customFormat="1" ht="14.1" customHeight="1">
      <c r="A1031" s="502">
        <f t="shared" si="30"/>
        <v>1023</v>
      </c>
      <c r="B1031" s="502">
        <f t="shared" si="31"/>
        <v>0</v>
      </c>
      <c r="C1031" s="448"/>
      <c r="D1031" s="446"/>
      <c r="E1031" s="446"/>
      <c r="F1031" s="446"/>
      <c r="G1031" s="448"/>
      <c r="H1031" s="455">
        <v>0</v>
      </c>
      <c r="I1031" s="452">
        <v>0</v>
      </c>
      <c r="J1031" s="446"/>
      <c r="K1031" s="492"/>
      <c r="M1031" s="443" t="str">
        <f>_xlfn.IFNA(VLOOKUP(G1031,Checks!$L$4:$L$15,1,FALSE),IF(G1031="","",1))</f>
        <v/>
      </c>
    </row>
    <row r="1032" spans="1:13" s="443" customFormat="1" ht="14.1" customHeight="1">
      <c r="A1032" s="502">
        <f t="shared" si="30"/>
        <v>1024</v>
      </c>
      <c r="B1032" s="502">
        <f t="shared" si="31"/>
        <v>0</v>
      </c>
      <c r="C1032" s="448"/>
      <c r="D1032" s="446"/>
      <c r="E1032" s="446"/>
      <c r="F1032" s="446"/>
      <c r="G1032" s="448"/>
      <c r="H1032" s="455">
        <v>0</v>
      </c>
      <c r="I1032" s="452">
        <v>0</v>
      </c>
      <c r="J1032" s="446"/>
      <c r="K1032" s="492"/>
      <c r="M1032" s="443" t="str">
        <f>_xlfn.IFNA(VLOOKUP(G1032,Checks!$L$4:$L$15,1,FALSE),IF(G1032="","",1))</f>
        <v/>
      </c>
    </row>
    <row r="1033" spans="1:13" s="443" customFormat="1" ht="14.1" customHeight="1">
      <c r="A1033" s="502">
        <f t="shared" si="30"/>
        <v>1025</v>
      </c>
      <c r="B1033" s="502">
        <f t="shared" si="31"/>
        <v>0</v>
      </c>
      <c r="C1033" s="448"/>
      <c r="D1033" s="446"/>
      <c r="E1033" s="446"/>
      <c r="F1033" s="446"/>
      <c r="G1033" s="448"/>
      <c r="H1033" s="455">
        <v>0</v>
      </c>
      <c r="I1033" s="452">
        <v>0</v>
      </c>
      <c r="J1033" s="446"/>
      <c r="K1033" s="492"/>
      <c r="M1033" s="443" t="str">
        <f>_xlfn.IFNA(VLOOKUP(G1033,Checks!$L$4:$L$15,1,FALSE),IF(G1033="","",1))</f>
        <v/>
      </c>
    </row>
    <row r="1034" spans="1:13" s="443" customFormat="1" ht="14.1" customHeight="1">
      <c r="A1034" s="502">
        <f t="shared" si="30"/>
        <v>1026</v>
      </c>
      <c r="B1034" s="502">
        <f t="shared" si="31"/>
        <v>0</v>
      </c>
      <c r="C1034" s="448"/>
      <c r="D1034" s="446"/>
      <c r="E1034" s="446"/>
      <c r="F1034" s="446"/>
      <c r="G1034" s="448"/>
      <c r="H1034" s="455">
        <v>0</v>
      </c>
      <c r="I1034" s="452">
        <v>0</v>
      </c>
      <c r="J1034" s="446"/>
      <c r="K1034" s="492"/>
      <c r="M1034" s="443" t="str">
        <f>_xlfn.IFNA(VLOOKUP(G1034,Checks!$L$4:$L$15,1,FALSE),IF(G1034="","",1))</f>
        <v/>
      </c>
    </row>
    <row r="1035" spans="1:13" s="443" customFormat="1" ht="14.1" customHeight="1">
      <c r="A1035" s="502">
        <f t="shared" ref="A1035:A1098" si="32">A1034+1</f>
        <v>1027</v>
      </c>
      <c r="B1035" s="502">
        <f t="shared" ref="B1035:B1098" si="33">$B$9</f>
        <v>0</v>
      </c>
      <c r="C1035" s="448"/>
      <c r="D1035" s="446"/>
      <c r="E1035" s="446"/>
      <c r="F1035" s="446"/>
      <c r="G1035" s="448"/>
      <c r="H1035" s="455">
        <v>0</v>
      </c>
      <c r="I1035" s="452">
        <v>0</v>
      </c>
      <c r="J1035" s="446"/>
      <c r="K1035" s="492"/>
      <c r="M1035" s="443" t="str">
        <f>_xlfn.IFNA(VLOOKUP(G1035,Checks!$L$4:$L$15,1,FALSE),IF(G1035="","",1))</f>
        <v/>
      </c>
    </row>
    <row r="1036" spans="1:13" s="443" customFormat="1" ht="14.1" customHeight="1">
      <c r="A1036" s="502">
        <f t="shared" si="32"/>
        <v>1028</v>
      </c>
      <c r="B1036" s="502">
        <f t="shared" si="33"/>
        <v>0</v>
      </c>
      <c r="C1036" s="448"/>
      <c r="D1036" s="446"/>
      <c r="E1036" s="446"/>
      <c r="F1036" s="446"/>
      <c r="G1036" s="448"/>
      <c r="H1036" s="455">
        <v>0</v>
      </c>
      <c r="I1036" s="452">
        <v>0</v>
      </c>
      <c r="J1036" s="446"/>
      <c r="K1036" s="492"/>
      <c r="M1036" s="443" t="str">
        <f>_xlfn.IFNA(VLOOKUP(G1036,Checks!$L$4:$L$15,1,FALSE),IF(G1036="","",1))</f>
        <v/>
      </c>
    </row>
    <row r="1037" spans="1:13" s="443" customFormat="1" ht="14.1" customHeight="1">
      <c r="A1037" s="502">
        <f t="shared" si="32"/>
        <v>1029</v>
      </c>
      <c r="B1037" s="502">
        <f t="shared" si="33"/>
        <v>0</v>
      </c>
      <c r="C1037" s="448"/>
      <c r="D1037" s="446"/>
      <c r="E1037" s="446"/>
      <c r="F1037" s="446"/>
      <c r="G1037" s="448"/>
      <c r="H1037" s="455">
        <v>0</v>
      </c>
      <c r="I1037" s="452">
        <v>0</v>
      </c>
      <c r="J1037" s="446"/>
      <c r="K1037" s="492"/>
      <c r="M1037" s="443" t="str">
        <f>_xlfn.IFNA(VLOOKUP(G1037,Checks!$L$4:$L$15,1,FALSE),IF(G1037="","",1))</f>
        <v/>
      </c>
    </row>
    <row r="1038" spans="1:13" s="443" customFormat="1" ht="14.1" customHeight="1">
      <c r="A1038" s="502">
        <f t="shared" si="32"/>
        <v>1030</v>
      </c>
      <c r="B1038" s="502">
        <f t="shared" si="33"/>
        <v>0</v>
      </c>
      <c r="C1038" s="448"/>
      <c r="D1038" s="446"/>
      <c r="E1038" s="446"/>
      <c r="F1038" s="446"/>
      <c r="G1038" s="448"/>
      <c r="H1038" s="455">
        <v>0</v>
      </c>
      <c r="I1038" s="452">
        <v>0</v>
      </c>
      <c r="J1038" s="446"/>
      <c r="K1038" s="492"/>
      <c r="M1038" s="443" t="str">
        <f>_xlfn.IFNA(VLOOKUP(G1038,Checks!$L$4:$L$15,1,FALSE),IF(G1038="","",1))</f>
        <v/>
      </c>
    </row>
    <row r="1039" spans="1:13" s="443" customFormat="1" ht="14.1" customHeight="1">
      <c r="A1039" s="502">
        <f t="shared" si="32"/>
        <v>1031</v>
      </c>
      <c r="B1039" s="502">
        <f t="shared" si="33"/>
        <v>0</v>
      </c>
      <c r="C1039" s="448"/>
      <c r="D1039" s="446"/>
      <c r="E1039" s="446"/>
      <c r="F1039" s="446"/>
      <c r="G1039" s="448"/>
      <c r="H1039" s="455">
        <v>0</v>
      </c>
      <c r="I1039" s="452">
        <v>0</v>
      </c>
      <c r="J1039" s="446"/>
      <c r="K1039" s="492"/>
      <c r="M1039" s="443" t="str">
        <f>_xlfn.IFNA(VLOOKUP(G1039,Checks!$L$4:$L$15,1,FALSE),IF(G1039="","",1))</f>
        <v/>
      </c>
    </row>
    <row r="1040" spans="1:13" s="443" customFormat="1" ht="14.1" customHeight="1">
      <c r="A1040" s="502">
        <f t="shared" si="32"/>
        <v>1032</v>
      </c>
      <c r="B1040" s="502">
        <f t="shared" si="33"/>
        <v>0</v>
      </c>
      <c r="C1040" s="448"/>
      <c r="D1040" s="446"/>
      <c r="E1040" s="446"/>
      <c r="F1040" s="446"/>
      <c r="G1040" s="448"/>
      <c r="H1040" s="455">
        <v>0</v>
      </c>
      <c r="I1040" s="452">
        <v>0</v>
      </c>
      <c r="J1040" s="446"/>
      <c r="K1040" s="492"/>
      <c r="M1040" s="443" t="str">
        <f>_xlfn.IFNA(VLOOKUP(G1040,Checks!$L$4:$L$15,1,FALSE),IF(G1040="","",1))</f>
        <v/>
      </c>
    </row>
    <row r="1041" spans="1:13" s="443" customFormat="1" ht="14.1" customHeight="1">
      <c r="A1041" s="502">
        <f t="shared" si="32"/>
        <v>1033</v>
      </c>
      <c r="B1041" s="502">
        <f t="shared" si="33"/>
        <v>0</v>
      </c>
      <c r="C1041" s="448"/>
      <c r="D1041" s="446"/>
      <c r="E1041" s="446"/>
      <c r="F1041" s="446"/>
      <c r="G1041" s="448"/>
      <c r="H1041" s="455">
        <v>0</v>
      </c>
      <c r="I1041" s="452">
        <v>0</v>
      </c>
      <c r="J1041" s="446"/>
      <c r="K1041" s="492"/>
      <c r="M1041" s="443" t="str">
        <f>_xlfn.IFNA(VLOOKUP(G1041,Checks!$L$4:$L$15,1,FALSE),IF(G1041="","",1))</f>
        <v/>
      </c>
    </row>
    <row r="1042" spans="1:13" s="443" customFormat="1" ht="14.1" customHeight="1">
      <c r="A1042" s="502">
        <f t="shared" si="32"/>
        <v>1034</v>
      </c>
      <c r="B1042" s="502">
        <f t="shared" si="33"/>
        <v>0</v>
      </c>
      <c r="C1042" s="448"/>
      <c r="D1042" s="446"/>
      <c r="E1042" s="446"/>
      <c r="F1042" s="446"/>
      <c r="G1042" s="448"/>
      <c r="H1042" s="455">
        <v>0</v>
      </c>
      <c r="I1042" s="452">
        <v>0</v>
      </c>
      <c r="J1042" s="446"/>
      <c r="K1042" s="492"/>
      <c r="M1042" s="443" t="str">
        <f>_xlfn.IFNA(VLOOKUP(G1042,Checks!$L$4:$L$15,1,FALSE),IF(G1042="","",1))</f>
        <v/>
      </c>
    </row>
    <row r="1043" spans="1:13" s="443" customFormat="1" ht="14.1" customHeight="1">
      <c r="A1043" s="502">
        <f t="shared" si="32"/>
        <v>1035</v>
      </c>
      <c r="B1043" s="502">
        <f t="shared" si="33"/>
        <v>0</v>
      </c>
      <c r="C1043" s="448"/>
      <c r="D1043" s="446"/>
      <c r="E1043" s="446"/>
      <c r="F1043" s="446"/>
      <c r="G1043" s="448"/>
      <c r="H1043" s="455">
        <v>0</v>
      </c>
      <c r="I1043" s="452">
        <v>0</v>
      </c>
      <c r="J1043" s="446"/>
      <c r="K1043" s="492"/>
      <c r="M1043" s="443" t="str">
        <f>_xlfn.IFNA(VLOOKUP(G1043,Checks!$L$4:$L$15,1,FALSE),IF(G1043="","",1))</f>
        <v/>
      </c>
    </row>
    <row r="1044" spans="1:13" s="443" customFormat="1" ht="14.1" customHeight="1">
      <c r="A1044" s="502">
        <f t="shared" si="32"/>
        <v>1036</v>
      </c>
      <c r="B1044" s="502">
        <f t="shared" si="33"/>
        <v>0</v>
      </c>
      <c r="C1044" s="448"/>
      <c r="D1044" s="446"/>
      <c r="E1044" s="446"/>
      <c r="F1044" s="446"/>
      <c r="G1044" s="448"/>
      <c r="H1044" s="455">
        <v>0</v>
      </c>
      <c r="I1044" s="452">
        <v>0</v>
      </c>
      <c r="J1044" s="446"/>
      <c r="K1044" s="492"/>
      <c r="M1044" s="443" t="str">
        <f>_xlfn.IFNA(VLOOKUP(G1044,Checks!$L$4:$L$15,1,FALSE),IF(G1044="","",1))</f>
        <v/>
      </c>
    </row>
    <row r="1045" spans="1:13" s="443" customFormat="1" ht="14.1" customHeight="1">
      <c r="A1045" s="502">
        <f t="shared" si="32"/>
        <v>1037</v>
      </c>
      <c r="B1045" s="502">
        <f t="shared" si="33"/>
        <v>0</v>
      </c>
      <c r="C1045" s="448"/>
      <c r="D1045" s="446"/>
      <c r="E1045" s="446"/>
      <c r="F1045" s="446"/>
      <c r="G1045" s="448"/>
      <c r="H1045" s="455">
        <v>0</v>
      </c>
      <c r="I1045" s="452">
        <v>0</v>
      </c>
      <c r="J1045" s="446"/>
      <c r="K1045" s="492"/>
      <c r="M1045" s="443" t="str">
        <f>_xlfn.IFNA(VLOOKUP(G1045,Checks!$L$4:$L$15,1,FALSE),IF(G1045="","",1))</f>
        <v/>
      </c>
    </row>
    <row r="1046" spans="1:13" s="443" customFormat="1" ht="14.1" customHeight="1">
      <c r="A1046" s="502">
        <f t="shared" si="32"/>
        <v>1038</v>
      </c>
      <c r="B1046" s="502">
        <f t="shared" si="33"/>
        <v>0</v>
      </c>
      <c r="C1046" s="448"/>
      <c r="D1046" s="446"/>
      <c r="E1046" s="446"/>
      <c r="F1046" s="446"/>
      <c r="G1046" s="448"/>
      <c r="H1046" s="455">
        <v>0</v>
      </c>
      <c r="I1046" s="452">
        <v>0</v>
      </c>
      <c r="J1046" s="446"/>
      <c r="K1046" s="492"/>
      <c r="M1046" s="443" t="str">
        <f>_xlfn.IFNA(VLOOKUP(G1046,Checks!$L$4:$L$15,1,FALSE),IF(G1046="","",1))</f>
        <v/>
      </c>
    </row>
    <row r="1047" spans="1:13" s="443" customFormat="1" ht="14.1" customHeight="1">
      <c r="A1047" s="502">
        <f t="shared" si="32"/>
        <v>1039</v>
      </c>
      <c r="B1047" s="502">
        <f t="shared" si="33"/>
        <v>0</v>
      </c>
      <c r="C1047" s="448"/>
      <c r="D1047" s="446"/>
      <c r="E1047" s="446"/>
      <c r="F1047" s="446"/>
      <c r="G1047" s="448"/>
      <c r="H1047" s="455">
        <v>0</v>
      </c>
      <c r="I1047" s="452">
        <v>0</v>
      </c>
      <c r="J1047" s="446"/>
      <c r="K1047" s="492"/>
      <c r="M1047" s="443" t="str">
        <f>_xlfn.IFNA(VLOOKUP(G1047,Checks!$L$4:$L$15,1,FALSE),IF(G1047="","",1))</f>
        <v/>
      </c>
    </row>
    <row r="1048" spans="1:13" s="443" customFormat="1" ht="14.1" customHeight="1">
      <c r="A1048" s="502">
        <f t="shared" si="32"/>
        <v>1040</v>
      </c>
      <c r="B1048" s="502">
        <f t="shared" si="33"/>
        <v>0</v>
      </c>
      <c r="C1048" s="448"/>
      <c r="D1048" s="446"/>
      <c r="E1048" s="446"/>
      <c r="F1048" s="446"/>
      <c r="G1048" s="448"/>
      <c r="H1048" s="455">
        <v>0</v>
      </c>
      <c r="I1048" s="452">
        <v>0</v>
      </c>
      <c r="J1048" s="446"/>
      <c r="K1048" s="492"/>
      <c r="M1048" s="443" t="str">
        <f>_xlfn.IFNA(VLOOKUP(G1048,Checks!$L$4:$L$15,1,FALSE),IF(G1048="","",1))</f>
        <v/>
      </c>
    </row>
    <row r="1049" spans="1:13" s="443" customFormat="1" ht="14.1" customHeight="1">
      <c r="A1049" s="502">
        <f t="shared" si="32"/>
        <v>1041</v>
      </c>
      <c r="B1049" s="502">
        <f t="shared" si="33"/>
        <v>0</v>
      </c>
      <c r="C1049" s="448"/>
      <c r="D1049" s="446"/>
      <c r="E1049" s="446"/>
      <c r="F1049" s="446"/>
      <c r="G1049" s="448"/>
      <c r="H1049" s="455">
        <v>0</v>
      </c>
      <c r="I1049" s="452">
        <v>0</v>
      </c>
      <c r="J1049" s="446"/>
      <c r="K1049" s="492"/>
      <c r="M1049" s="443" t="str">
        <f>_xlfn.IFNA(VLOOKUP(G1049,Checks!$L$4:$L$15,1,FALSE),IF(G1049="","",1))</f>
        <v/>
      </c>
    </row>
    <row r="1050" spans="1:13" s="443" customFormat="1" ht="14.1" customHeight="1">
      <c r="A1050" s="502">
        <f t="shared" si="32"/>
        <v>1042</v>
      </c>
      <c r="B1050" s="502">
        <f t="shared" si="33"/>
        <v>0</v>
      </c>
      <c r="C1050" s="448"/>
      <c r="D1050" s="446"/>
      <c r="E1050" s="446"/>
      <c r="F1050" s="446"/>
      <c r="G1050" s="448"/>
      <c r="H1050" s="455">
        <v>0</v>
      </c>
      <c r="I1050" s="452">
        <v>0</v>
      </c>
      <c r="J1050" s="446"/>
      <c r="K1050" s="492"/>
      <c r="M1050" s="443" t="str">
        <f>_xlfn.IFNA(VLOOKUP(G1050,Checks!$L$4:$L$15,1,FALSE),IF(G1050="","",1))</f>
        <v/>
      </c>
    </row>
    <row r="1051" spans="1:13" s="443" customFormat="1" ht="14.1" customHeight="1">
      <c r="A1051" s="502">
        <f t="shared" si="32"/>
        <v>1043</v>
      </c>
      <c r="B1051" s="502">
        <f t="shared" si="33"/>
        <v>0</v>
      </c>
      <c r="C1051" s="448"/>
      <c r="D1051" s="446"/>
      <c r="E1051" s="446"/>
      <c r="F1051" s="446"/>
      <c r="G1051" s="448"/>
      <c r="H1051" s="455">
        <v>0</v>
      </c>
      <c r="I1051" s="452">
        <v>0</v>
      </c>
      <c r="J1051" s="446"/>
      <c r="K1051" s="492"/>
      <c r="M1051" s="443" t="str">
        <f>_xlfn.IFNA(VLOOKUP(G1051,Checks!$L$4:$L$15,1,FALSE),IF(G1051="","",1))</f>
        <v/>
      </c>
    </row>
    <row r="1052" spans="1:13" s="443" customFormat="1" ht="14.1" customHeight="1">
      <c r="A1052" s="502">
        <f t="shared" si="32"/>
        <v>1044</v>
      </c>
      <c r="B1052" s="502">
        <f t="shared" si="33"/>
        <v>0</v>
      </c>
      <c r="C1052" s="448"/>
      <c r="D1052" s="446"/>
      <c r="E1052" s="446"/>
      <c r="F1052" s="446"/>
      <c r="G1052" s="448"/>
      <c r="H1052" s="455">
        <v>0</v>
      </c>
      <c r="I1052" s="452">
        <v>0</v>
      </c>
      <c r="J1052" s="446"/>
      <c r="K1052" s="492"/>
      <c r="M1052" s="443" t="str">
        <f>_xlfn.IFNA(VLOOKUP(G1052,Checks!$L$4:$L$15,1,FALSE),IF(G1052="","",1))</f>
        <v/>
      </c>
    </row>
    <row r="1053" spans="1:13" s="443" customFormat="1" ht="14.1" customHeight="1">
      <c r="A1053" s="502">
        <f t="shared" si="32"/>
        <v>1045</v>
      </c>
      <c r="B1053" s="502">
        <f t="shared" si="33"/>
        <v>0</v>
      </c>
      <c r="C1053" s="448"/>
      <c r="D1053" s="446"/>
      <c r="E1053" s="446"/>
      <c r="F1053" s="446"/>
      <c r="G1053" s="448"/>
      <c r="H1053" s="455">
        <v>0</v>
      </c>
      <c r="I1053" s="452">
        <v>0</v>
      </c>
      <c r="J1053" s="446"/>
      <c r="K1053" s="492"/>
      <c r="M1053" s="443" t="str">
        <f>_xlfn.IFNA(VLOOKUP(G1053,Checks!$L$4:$L$15,1,FALSE),IF(G1053="","",1))</f>
        <v/>
      </c>
    </row>
    <row r="1054" spans="1:13" s="443" customFormat="1" ht="14.1" customHeight="1">
      <c r="A1054" s="502">
        <f t="shared" si="32"/>
        <v>1046</v>
      </c>
      <c r="B1054" s="502">
        <f t="shared" si="33"/>
        <v>0</v>
      </c>
      <c r="C1054" s="448"/>
      <c r="D1054" s="446"/>
      <c r="E1054" s="446"/>
      <c r="F1054" s="446"/>
      <c r="G1054" s="448"/>
      <c r="H1054" s="455">
        <v>0</v>
      </c>
      <c r="I1054" s="452">
        <v>0</v>
      </c>
      <c r="J1054" s="446"/>
      <c r="K1054" s="492"/>
      <c r="M1054" s="443" t="str">
        <f>_xlfn.IFNA(VLOOKUP(G1054,Checks!$L$4:$L$15,1,FALSE),IF(G1054="","",1))</f>
        <v/>
      </c>
    </row>
    <row r="1055" spans="1:13" s="443" customFormat="1" ht="14.1" customHeight="1">
      <c r="A1055" s="502">
        <f t="shared" si="32"/>
        <v>1047</v>
      </c>
      <c r="B1055" s="502">
        <f t="shared" si="33"/>
        <v>0</v>
      </c>
      <c r="C1055" s="448"/>
      <c r="D1055" s="446"/>
      <c r="E1055" s="446"/>
      <c r="F1055" s="446"/>
      <c r="G1055" s="448"/>
      <c r="H1055" s="455">
        <v>0</v>
      </c>
      <c r="I1055" s="452">
        <v>0</v>
      </c>
      <c r="J1055" s="446"/>
      <c r="K1055" s="492"/>
      <c r="M1055" s="443" t="str">
        <f>_xlfn.IFNA(VLOOKUP(G1055,Checks!$L$4:$L$15,1,FALSE),IF(G1055="","",1))</f>
        <v/>
      </c>
    </row>
    <row r="1056" spans="1:13" s="443" customFormat="1" ht="14.1" customHeight="1">
      <c r="A1056" s="502">
        <f t="shared" si="32"/>
        <v>1048</v>
      </c>
      <c r="B1056" s="502">
        <f t="shared" si="33"/>
        <v>0</v>
      </c>
      <c r="C1056" s="448"/>
      <c r="D1056" s="446"/>
      <c r="E1056" s="446"/>
      <c r="F1056" s="446"/>
      <c r="G1056" s="448"/>
      <c r="H1056" s="455">
        <v>0</v>
      </c>
      <c r="I1056" s="452">
        <v>0</v>
      </c>
      <c r="J1056" s="446"/>
      <c r="K1056" s="492"/>
      <c r="M1056" s="443" t="str">
        <f>_xlfn.IFNA(VLOOKUP(G1056,Checks!$L$4:$L$15,1,FALSE),IF(G1056="","",1))</f>
        <v/>
      </c>
    </row>
    <row r="1057" spans="1:13" s="443" customFormat="1" ht="14.1" customHeight="1">
      <c r="A1057" s="502">
        <f t="shared" si="32"/>
        <v>1049</v>
      </c>
      <c r="B1057" s="502">
        <f t="shared" si="33"/>
        <v>0</v>
      </c>
      <c r="C1057" s="448"/>
      <c r="D1057" s="446"/>
      <c r="E1057" s="446"/>
      <c r="F1057" s="446"/>
      <c r="G1057" s="448"/>
      <c r="H1057" s="455">
        <v>0</v>
      </c>
      <c r="I1057" s="452">
        <v>0</v>
      </c>
      <c r="J1057" s="446"/>
      <c r="K1057" s="492"/>
      <c r="M1057" s="443" t="str">
        <f>_xlfn.IFNA(VLOOKUP(G1057,Checks!$L$4:$L$15,1,FALSE),IF(G1057="","",1))</f>
        <v/>
      </c>
    </row>
    <row r="1058" spans="1:13" s="443" customFormat="1" ht="14.1" customHeight="1">
      <c r="A1058" s="502">
        <f t="shared" si="32"/>
        <v>1050</v>
      </c>
      <c r="B1058" s="502">
        <f t="shared" si="33"/>
        <v>0</v>
      </c>
      <c r="C1058" s="448"/>
      <c r="D1058" s="446"/>
      <c r="E1058" s="446"/>
      <c r="F1058" s="446"/>
      <c r="G1058" s="448"/>
      <c r="H1058" s="455">
        <v>0</v>
      </c>
      <c r="I1058" s="452">
        <v>0</v>
      </c>
      <c r="J1058" s="446"/>
      <c r="K1058" s="492"/>
      <c r="M1058" s="443" t="str">
        <f>_xlfn.IFNA(VLOOKUP(G1058,Checks!$L$4:$L$15,1,FALSE),IF(G1058="","",1))</f>
        <v/>
      </c>
    </row>
    <row r="1059" spans="1:13" s="443" customFormat="1" ht="14.1" customHeight="1">
      <c r="A1059" s="502">
        <f t="shared" si="32"/>
        <v>1051</v>
      </c>
      <c r="B1059" s="502">
        <f t="shared" si="33"/>
        <v>0</v>
      </c>
      <c r="C1059" s="448"/>
      <c r="D1059" s="446"/>
      <c r="E1059" s="446"/>
      <c r="F1059" s="446"/>
      <c r="G1059" s="448"/>
      <c r="H1059" s="455">
        <v>0</v>
      </c>
      <c r="I1059" s="452">
        <v>0</v>
      </c>
      <c r="J1059" s="446"/>
      <c r="K1059" s="492"/>
      <c r="M1059" s="443" t="str">
        <f>_xlfn.IFNA(VLOOKUP(G1059,Checks!$L$4:$L$15,1,FALSE),IF(G1059="","",1))</f>
        <v/>
      </c>
    </row>
    <row r="1060" spans="1:13" s="443" customFormat="1" ht="14.1" customHeight="1">
      <c r="A1060" s="502">
        <f t="shared" si="32"/>
        <v>1052</v>
      </c>
      <c r="B1060" s="502">
        <f t="shared" si="33"/>
        <v>0</v>
      </c>
      <c r="C1060" s="448"/>
      <c r="D1060" s="446"/>
      <c r="E1060" s="446"/>
      <c r="F1060" s="446"/>
      <c r="G1060" s="448"/>
      <c r="H1060" s="455">
        <v>0</v>
      </c>
      <c r="I1060" s="452">
        <v>0</v>
      </c>
      <c r="J1060" s="446"/>
      <c r="K1060" s="492"/>
      <c r="M1060" s="443" t="str">
        <f>_xlfn.IFNA(VLOOKUP(G1060,Checks!$L$4:$L$15,1,FALSE),IF(G1060="","",1))</f>
        <v/>
      </c>
    </row>
    <row r="1061" spans="1:13" s="443" customFormat="1" ht="14.1" customHeight="1">
      <c r="A1061" s="502">
        <f t="shared" si="32"/>
        <v>1053</v>
      </c>
      <c r="B1061" s="502">
        <f t="shared" si="33"/>
        <v>0</v>
      </c>
      <c r="C1061" s="448"/>
      <c r="D1061" s="446"/>
      <c r="E1061" s="446"/>
      <c r="F1061" s="446"/>
      <c r="G1061" s="448"/>
      <c r="H1061" s="455">
        <v>0</v>
      </c>
      <c r="I1061" s="452">
        <v>0</v>
      </c>
      <c r="J1061" s="446"/>
      <c r="K1061" s="492"/>
      <c r="M1061" s="443" t="str">
        <f>_xlfn.IFNA(VLOOKUP(G1061,Checks!$L$4:$L$15,1,FALSE),IF(G1061="","",1))</f>
        <v/>
      </c>
    </row>
    <row r="1062" spans="1:13" s="443" customFormat="1" ht="14.1" customHeight="1">
      <c r="A1062" s="502">
        <f t="shared" si="32"/>
        <v>1054</v>
      </c>
      <c r="B1062" s="502">
        <f t="shared" si="33"/>
        <v>0</v>
      </c>
      <c r="C1062" s="448"/>
      <c r="D1062" s="446"/>
      <c r="E1062" s="446"/>
      <c r="F1062" s="446"/>
      <c r="G1062" s="448"/>
      <c r="H1062" s="455">
        <v>0</v>
      </c>
      <c r="I1062" s="452">
        <v>0</v>
      </c>
      <c r="J1062" s="446"/>
      <c r="K1062" s="492"/>
      <c r="M1062" s="443" t="str">
        <f>_xlfn.IFNA(VLOOKUP(G1062,Checks!$L$4:$L$15,1,FALSE),IF(G1062="","",1))</f>
        <v/>
      </c>
    </row>
    <row r="1063" spans="1:13" s="443" customFormat="1" ht="14.1" customHeight="1">
      <c r="A1063" s="502">
        <f t="shared" si="32"/>
        <v>1055</v>
      </c>
      <c r="B1063" s="502">
        <f t="shared" si="33"/>
        <v>0</v>
      </c>
      <c r="C1063" s="448"/>
      <c r="D1063" s="446"/>
      <c r="E1063" s="446"/>
      <c r="F1063" s="446"/>
      <c r="G1063" s="448"/>
      <c r="H1063" s="455">
        <v>0</v>
      </c>
      <c r="I1063" s="452">
        <v>0</v>
      </c>
      <c r="J1063" s="446"/>
      <c r="K1063" s="492"/>
      <c r="M1063" s="443" t="str">
        <f>_xlfn.IFNA(VLOOKUP(G1063,Checks!$L$4:$L$15,1,FALSE),IF(G1063="","",1))</f>
        <v/>
      </c>
    </row>
    <row r="1064" spans="1:13" s="443" customFormat="1" ht="14.1" customHeight="1">
      <c r="A1064" s="502">
        <f t="shared" si="32"/>
        <v>1056</v>
      </c>
      <c r="B1064" s="502">
        <f t="shared" si="33"/>
        <v>0</v>
      </c>
      <c r="C1064" s="448"/>
      <c r="D1064" s="446"/>
      <c r="E1064" s="446"/>
      <c r="F1064" s="446"/>
      <c r="G1064" s="448"/>
      <c r="H1064" s="455">
        <v>0</v>
      </c>
      <c r="I1064" s="452">
        <v>0</v>
      </c>
      <c r="J1064" s="446"/>
      <c r="K1064" s="492"/>
      <c r="M1064" s="443" t="str">
        <f>_xlfn.IFNA(VLOOKUP(G1064,Checks!$L$4:$L$15,1,FALSE),IF(G1064="","",1))</f>
        <v/>
      </c>
    </row>
    <row r="1065" spans="1:13" s="443" customFormat="1" ht="14.1" customHeight="1">
      <c r="A1065" s="502">
        <f t="shared" si="32"/>
        <v>1057</v>
      </c>
      <c r="B1065" s="502">
        <f t="shared" si="33"/>
        <v>0</v>
      </c>
      <c r="C1065" s="448"/>
      <c r="D1065" s="446"/>
      <c r="E1065" s="446"/>
      <c r="F1065" s="446"/>
      <c r="G1065" s="448"/>
      <c r="H1065" s="455">
        <v>0</v>
      </c>
      <c r="I1065" s="452">
        <v>0</v>
      </c>
      <c r="J1065" s="446"/>
      <c r="K1065" s="492"/>
      <c r="M1065" s="443" t="str">
        <f>_xlfn.IFNA(VLOOKUP(G1065,Checks!$L$4:$L$15,1,FALSE),IF(G1065="","",1))</f>
        <v/>
      </c>
    </row>
    <row r="1066" spans="1:13" s="443" customFormat="1" ht="14.1" customHeight="1">
      <c r="A1066" s="502">
        <f t="shared" si="32"/>
        <v>1058</v>
      </c>
      <c r="B1066" s="502">
        <f t="shared" si="33"/>
        <v>0</v>
      </c>
      <c r="C1066" s="448"/>
      <c r="D1066" s="446"/>
      <c r="E1066" s="446"/>
      <c r="F1066" s="446"/>
      <c r="G1066" s="448"/>
      <c r="H1066" s="455">
        <v>0</v>
      </c>
      <c r="I1066" s="452">
        <v>0</v>
      </c>
      <c r="J1066" s="446"/>
      <c r="K1066" s="492"/>
      <c r="M1066" s="443" t="str">
        <f>_xlfn.IFNA(VLOOKUP(G1066,Checks!$L$4:$L$15,1,FALSE),IF(G1066="","",1))</f>
        <v/>
      </c>
    </row>
    <row r="1067" spans="1:13" s="443" customFormat="1" ht="14.1" customHeight="1">
      <c r="A1067" s="502">
        <f t="shared" si="32"/>
        <v>1059</v>
      </c>
      <c r="B1067" s="502">
        <f t="shared" si="33"/>
        <v>0</v>
      </c>
      <c r="C1067" s="448"/>
      <c r="D1067" s="446"/>
      <c r="E1067" s="446"/>
      <c r="F1067" s="446"/>
      <c r="G1067" s="448"/>
      <c r="H1067" s="455">
        <v>0</v>
      </c>
      <c r="I1067" s="452">
        <v>0</v>
      </c>
      <c r="J1067" s="446"/>
      <c r="K1067" s="492"/>
      <c r="M1067" s="443" t="str">
        <f>_xlfn.IFNA(VLOOKUP(G1067,Checks!$L$4:$L$15,1,FALSE),IF(G1067="","",1))</f>
        <v/>
      </c>
    </row>
    <row r="1068" spans="1:13" s="443" customFormat="1" ht="14.1" customHeight="1">
      <c r="A1068" s="502">
        <f t="shared" si="32"/>
        <v>1060</v>
      </c>
      <c r="B1068" s="502">
        <f t="shared" si="33"/>
        <v>0</v>
      </c>
      <c r="C1068" s="448"/>
      <c r="D1068" s="446"/>
      <c r="E1068" s="446"/>
      <c r="F1068" s="446"/>
      <c r="G1068" s="448"/>
      <c r="H1068" s="455">
        <v>0</v>
      </c>
      <c r="I1068" s="452">
        <v>0</v>
      </c>
      <c r="J1068" s="446"/>
      <c r="K1068" s="492"/>
      <c r="M1068" s="443" t="str">
        <f>_xlfn.IFNA(VLOOKUP(G1068,Checks!$L$4:$L$15,1,FALSE),IF(G1068="","",1))</f>
        <v/>
      </c>
    </row>
    <row r="1069" spans="1:13" s="443" customFormat="1" ht="14.1" customHeight="1">
      <c r="A1069" s="502">
        <f t="shared" si="32"/>
        <v>1061</v>
      </c>
      <c r="B1069" s="502">
        <f t="shared" si="33"/>
        <v>0</v>
      </c>
      <c r="C1069" s="448"/>
      <c r="D1069" s="446"/>
      <c r="E1069" s="446"/>
      <c r="F1069" s="446"/>
      <c r="G1069" s="448"/>
      <c r="H1069" s="455">
        <v>0</v>
      </c>
      <c r="I1069" s="452">
        <v>0</v>
      </c>
      <c r="J1069" s="446"/>
      <c r="K1069" s="492"/>
      <c r="M1069" s="443" t="str">
        <f>_xlfn.IFNA(VLOOKUP(G1069,Checks!$L$4:$L$15,1,FALSE),IF(G1069="","",1))</f>
        <v/>
      </c>
    </row>
    <row r="1070" spans="1:13" s="443" customFormat="1" ht="14.1" customHeight="1">
      <c r="A1070" s="502">
        <f t="shared" si="32"/>
        <v>1062</v>
      </c>
      <c r="B1070" s="502">
        <f t="shared" si="33"/>
        <v>0</v>
      </c>
      <c r="C1070" s="448"/>
      <c r="D1070" s="446"/>
      <c r="E1070" s="446"/>
      <c r="F1070" s="446"/>
      <c r="G1070" s="448"/>
      <c r="H1070" s="455">
        <v>0</v>
      </c>
      <c r="I1070" s="452">
        <v>0</v>
      </c>
      <c r="J1070" s="446"/>
      <c r="K1070" s="492"/>
      <c r="M1070" s="443" t="str">
        <f>_xlfn.IFNA(VLOOKUP(G1070,Checks!$L$4:$L$15,1,FALSE),IF(G1070="","",1))</f>
        <v/>
      </c>
    </row>
    <row r="1071" spans="1:13" s="443" customFormat="1" ht="14.1" customHeight="1">
      <c r="A1071" s="502">
        <f t="shared" si="32"/>
        <v>1063</v>
      </c>
      <c r="B1071" s="502">
        <f t="shared" si="33"/>
        <v>0</v>
      </c>
      <c r="C1071" s="448"/>
      <c r="D1071" s="446"/>
      <c r="E1071" s="446"/>
      <c r="F1071" s="446"/>
      <c r="G1071" s="448"/>
      <c r="H1071" s="455">
        <v>0</v>
      </c>
      <c r="I1071" s="452">
        <v>0</v>
      </c>
      <c r="J1071" s="446"/>
      <c r="K1071" s="492"/>
      <c r="M1071" s="443" t="str">
        <f>_xlfn.IFNA(VLOOKUP(G1071,Checks!$L$4:$L$15,1,FALSE),IF(G1071="","",1))</f>
        <v/>
      </c>
    </row>
    <row r="1072" spans="1:13" s="443" customFormat="1" ht="14.1" customHeight="1">
      <c r="A1072" s="502">
        <f t="shared" si="32"/>
        <v>1064</v>
      </c>
      <c r="B1072" s="502">
        <f t="shared" si="33"/>
        <v>0</v>
      </c>
      <c r="C1072" s="448"/>
      <c r="D1072" s="446"/>
      <c r="E1072" s="446"/>
      <c r="F1072" s="446"/>
      <c r="G1072" s="448"/>
      <c r="H1072" s="455">
        <v>0</v>
      </c>
      <c r="I1072" s="452">
        <v>0</v>
      </c>
      <c r="J1072" s="446"/>
      <c r="K1072" s="492"/>
      <c r="M1072" s="443" t="str">
        <f>_xlfn.IFNA(VLOOKUP(G1072,Checks!$L$4:$L$15,1,FALSE),IF(G1072="","",1))</f>
        <v/>
      </c>
    </row>
    <row r="1073" spans="1:13" s="443" customFormat="1" ht="14.1" customHeight="1">
      <c r="A1073" s="502">
        <f t="shared" si="32"/>
        <v>1065</v>
      </c>
      <c r="B1073" s="502">
        <f t="shared" si="33"/>
        <v>0</v>
      </c>
      <c r="C1073" s="448"/>
      <c r="D1073" s="446"/>
      <c r="E1073" s="446"/>
      <c r="F1073" s="446"/>
      <c r="G1073" s="448"/>
      <c r="H1073" s="455">
        <v>0</v>
      </c>
      <c r="I1073" s="452">
        <v>0</v>
      </c>
      <c r="J1073" s="446"/>
      <c r="K1073" s="492"/>
      <c r="M1073" s="443" t="str">
        <f>_xlfn.IFNA(VLOOKUP(G1073,Checks!$L$4:$L$15,1,FALSE),IF(G1073="","",1))</f>
        <v/>
      </c>
    </row>
    <row r="1074" spans="1:13" s="443" customFormat="1" ht="14.1" customHeight="1">
      <c r="A1074" s="502">
        <f t="shared" si="32"/>
        <v>1066</v>
      </c>
      <c r="B1074" s="502">
        <f t="shared" si="33"/>
        <v>0</v>
      </c>
      <c r="C1074" s="448"/>
      <c r="D1074" s="446"/>
      <c r="E1074" s="446"/>
      <c r="F1074" s="446"/>
      <c r="G1074" s="448"/>
      <c r="H1074" s="455">
        <v>0</v>
      </c>
      <c r="I1074" s="452">
        <v>0</v>
      </c>
      <c r="J1074" s="446"/>
      <c r="K1074" s="492"/>
      <c r="M1074" s="443" t="str">
        <f>_xlfn.IFNA(VLOOKUP(G1074,Checks!$L$4:$L$15,1,FALSE),IF(G1074="","",1))</f>
        <v/>
      </c>
    </row>
    <row r="1075" spans="1:13" s="443" customFormat="1" ht="14.1" customHeight="1">
      <c r="A1075" s="502">
        <f t="shared" si="32"/>
        <v>1067</v>
      </c>
      <c r="B1075" s="502">
        <f t="shared" si="33"/>
        <v>0</v>
      </c>
      <c r="C1075" s="448"/>
      <c r="D1075" s="446"/>
      <c r="E1075" s="446"/>
      <c r="F1075" s="446"/>
      <c r="G1075" s="448"/>
      <c r="H1075" s="455">
        <v>0</v>
      </c>
      <c r="I1075" s="452">
        <v>0</v>
      </c>
      <c r="J1075" s="446"/>
      <c r="K1075" s="492"/>
      <c r="M1075" s="443" t="str">
        <f>_xlfn.IFNA(VLOOKUP(G1075,Checks!$L$4:$L$15,1,FALSE),IF(G1075="","",1))</f>
        <v/>
      </c>
    </row>
    <row r="1076" spans="1:13" s="443" customFormat="1" ht="14.1" customHeight="1">
      <c r="A1076" s="502">
        <f t="shared" si="32"/>
        <v>1068</v>
      </c>
      <c r="B1076" s="502">
        <f t="shared" si="33"/>
        <v>0</v>
      </c>
      <c r="C1076" s="448"/>
      <c r="D1076" s="446"/>
      <c r="E1076" s="446"/>
      <c r="F1076" s="446"/>
      <c r="G1076" s="448"/>
      <c r="H1076" s="455">
        <v>0</v>
      </c>
      <c r="I1076" s="452">
        <v>0</v>
      </c>
      <c r="J1076" s="446"/>
      <c r="K1076" s="492"/>
      <c r="M1076" s="443" t="str">
        <f>_xlfn.IFNA(VLOOKUP(G1076,Checks!$L$4:$L$15,1,FALSE),IF(G1076="","",1))</f>
        <v/>
      </c>
    </row>
    <row r="1077" spans="1:13" s="443" customFormat="1" ht="14.1" customHeight="1">
      <c r="A1077" s="502">
        <f t="shared" si="32"/>
        <v>1069</v>
      </c>
      <c r="B1077" s="502">
        <f t="shared" si="33"/>
        <v>0</v>
      </c>
      <c r="C1077" s="448"/>
      <c r="D1077" s="446"/>
      <c r="E1077" s="446"/>
      <c r="F1077" s="446"/>
      <c r="G1077" s="448"/>
      <c r="H1077" s="455">
        <v>0</v>
      </c>
      <c r="I1077" s="452">
        <v>0</v>
      </c>
      <c r="J1077" s="446"/>
      <c r="K1077" s="492"/>
      <c r="M1077" s="443" t="str">
        <f>_xlfn.IFNA(VLOOKUP(G1077,Checks!$L$4:$L$15,1,FALSE),IF(G1077="","",1))</f>
        <v/>
      </c>
    </row>
    <row r="1078" spans="1:13" s="443" customFormat="1" ht="14.1" customHeight="1">
      <c r="A1078" s="502">
        <f t="shared" si="32"/>
        <v>1070</v>
      </c>
      <c r="B1078" s="502">
        <f t="shared" si="33"/>
        <v>0</v>
      </c>
      <c r="C1078" s="448"/>
      <c r="D1078" s="446"/>
      <c r="E1078" s="446"/>
      <c r="F1078" s="446"/>
      <c r="G1078" s="448"/>
      <c r="H1078" s="455">
        <v>0</v>
      </c>
      <c r="I1078" s="452">
        <v>0</v>
      </c>
      <c r="J1078" s="446"/>
      <c r="K1078" s="492"/>
      <c r="M1078" s="443" t="str">
        <f>_xlfn.IFNA(VLOOKUP(G1078,Checks!$L$4:$L$15,1,FALSE),IF(G1078="","",1))</f>
        <v/>
      </c>
    </row>
    <row r="1079" spans="1:13" s="443" customFormat="1" ht="14.1" customHeight="1">
      <c r="A1079" s="502">
        <f t="shared" si="32"/>
        <v>1071</v>
      </c>
      <c r="B1079" s="502">
        <f t="shared" si="33"/>
        <v>0</v>
      </c>
      <c r="C1079" s="448"/>
      <c r="D1079" s="446"/>
      <c r="E1079" s="446"/>
      <c r="F1079" s="446"/>
      <c r="G1079" s="448"/>
      <c r="H1079" s="455">
        <v>0</v>
      </c>
      <c r="I1079" s="452">
        <v>0</v>
      </c>
      <c r="J1079" s="446"/>
      <c r="K1079" s="492"/>
      <c r="M1079" s="443" t="str">
        <f>_xlfn.IFNA(VLOOKUP(G1079,Checks!$L$4:$L$15,1,FALSE),IF(G1079="","",1))</f>
        <v/>
      </c>
    </row>
    <row r="1080" spans="1:13" s="443" customFormat="1" ht="14.1" customHeight="1">
      <c r="A1080" s="502">
        <f t="shared" si="32"/>
        <v>1072</v>
      </c>
      <c r="B1080" s="502">
        <f t="shared" si="33"/>
        <v>0</v>
      </c>
      <c r="C1080" s="448"/>
      <c r="D1080" s="446"/>
      <c r="E1080" s="446"/>
      <c r="F1080" s="446"/>
      <c r="G1080" s="448"/>
      <c r="H1080" s="455">
        <v>0</v>
      </c>
      <c r="I1080" s="452">
        <v>0</v>
      </c>
      <c r="J1080" s="446"/>
      <c r="K1080" s="492"/>
      <c r="M1080" s="443" t="str">
        <f>_xlfn.IFNA(VLOOKUP(G1080,Checks!$L$4:$L$15,1,FALSE),IF(G1080="","",1))</f>
        <v/>
      </c>
    </row>
    <row r="1081" spans="1:13" s="443" customFormat="1" ht="14.1" customHeight="1">
      <c r="A1081" s="502">
        <f t="shared" si="32"/>
        <v>1073</v>
      </c>
      <c r="B1081" s="502">
        <f t="shared" si="33"/>
        <v>0</v>
      </c>
      <c r="C1081" s="448"/>
      <c r="D1081" s="446"/>
      <c r="E1081" s="446"/>
      <c r="F1081" s="446"/>
      <c r="G1081" s="448"/>
      <c r="H1081" s="455">
        <v>0</v>
      </c>
      <c r="I1081" s="452">
        <v>0</v>
      </c>
      <c r="J1081" s="446"/>
      <c r="K1081" s="492"/>
      <c r="M1081" s="443" t="str">
        <f>_xlfn.IFNA(VLOOKUP(G1081,Checks!$L$4:$L$15,1,FALSE),IF(G1081="","",1))</f>
        <v/>
      </c>
    </row>
    <row r="1082" spans="1:13" s="443" customFormat="1" ht="14.1" customHeight="1">
      <c r="A1082" s="502">
        <f t="shared" si="32"/>
        <v>1074</v>
      </c>
      <c r="B1082" s="502">
        <f t="shared" si="33"/>
        <v>0</v>
      </c>
      <c r="C1082" s="448"/>
      <c r="D1082" s="446"/>
      <c r="E1082" s="446"/>
      <c r="F1082" s="446"/>
      <c r="G1082" s="448"/>
      <c r="H1082" s="455">
        <v>0</v>
      </c>
      <c r="I1082" s="452">
        <v>0</v>
      </c>
      <c r="J1082" s="446"/>
      <c r="K1082" s="492"/>
      <c r="M1082" s="443" t="str">
        <f>_xlfn.IFNA(VLOOKUP(G1082,Checks!$L$4:$L$15,1,FALSE),IF(G1082="","",1))</f>
        <v/>
      </c>
    </row>
    <row r="1083" spans="1:13" s="443" customFormat="1" ht="14.1" customHeight="1">
      <c r="A1083" s="502">
        <f t="shared" si="32"/>
        <v>1075</v>
      </c>
      <c r="B1083" s="502">
        <f t="shared" si="33"/>
        <v>0</v>
      </c>
      <c r="C1083" s="448"/>
      <c r="D1083" s="446"/>
      <c r="E1083" s="446"/>
      <c r="F1083" s="446"/>
      <c r="G1083" s="448"/>
      <c r="H1083" s="455">
        <v>0</v>
      </c>
      <c r="I1083" s="452">
        <v>0</v>
      </c>
      <c r="J1083" s="446"/>
      <c r="K1083" s="492"/>
      <c r="M1083" s="443" t="str">
        <f>_xlfn.IFNA(VLOOKUP(G1083,Checks!$L$4:$L$15,1,FALSE),IF(G1083="","",1))</f>
        <v/>
      </c>
    </row>
    <row r="1084" spans="1:13" s="443" customFormat="1" ht="14.1" customHeight="1">
      <c r="A1084" s="502">
        <f t="shared" si="32"/>
        <v>1076</v>
      </c>
      <c r="B1084" s="502">
        <f t="shared" si="33"/>
        <v>0</v>
      </c>
      <c r="C1084" s="448"/>
      <c r="D1084" s="446"/>
      <c r="E1084" s="446"/>
      <c r="F1084" s="446"/>
      <c r="G1084" s="448"/>
      <c r="H1084" s="455">
        <v>0</v>
      </c>
      <c r="I1084" s="452">
        <v>0</v>
      </c>
      <c r="J1084" s="446"/>
      <c r="K1084" s="492"/>
      <c r="M1084" s="443" t="str">
        <f>_xlfn.IFNA(VLOOKUP(G1084,Checks!$L$4:$L$15,1,FALSE),IF(G1084="","",1))</f>
        <v/>
      </c>
    </row>
    <row r="1085" spans="1:13" s="443" customFormat="1" ht="14.1" customHeight="1">
      <c r="A1085" s="502">
        <f t="shared" si="32"/>
        <v>1077</v>
      </c>
      <c r="B1085" s="502">
        <f t="shared" si="33"/>
        <v>0</v>
      </c>
      <c r="C1085" s="448"/>
      <c r="D1085" s="446"/>
      <c r="E1085" s="446"/>
      <c r="F1085" s="446"/>
      <c r="G1085" s="448"/>
      <c r="H1085" s="455">
        <v>0</v>
      </c>
      <c r="I1085" s="452">
        <v>0</v>
      </c>
      <c r="J1085" s="446"/>
      <c r="K1085" s="492"/>
      <c r="M1085" s="443" t="str">
        <f>_xlfn.IFNA(VLOOKUP(G1085,Checks!$L$4:$L$15,1,FALSE),IF(G1085="","",1))</f>
        <v/>
      </c>
    </row>
    <row r="1086" spans="1:13" s="443" customFormat="1" ht="14.1" customHeight="1">
      <c r="A1086" s="502">
        <f t="shared" si="32"/>
        <v>1078</v>
      </c>
      <c r="B1086" s="502">
        <f t="shared" si="33"/>
        <v>0</v>
      </c>
      <c r="C1086" s="448"/>
      <c r="D1086" s="446"/>
      <c r="E1086" s="446"/>
      <c r="F1086" s="446"/>
      <c r="G1086" s="448"/>
      <c r="H1086" s="455">
        <v>0</v>
      </c>
      <c r="I1086" s="452">
        <v>0</v>
      </c>
      <c r="J1086" s="446"/>
      <c r="K1086" s="492"/>
      <c r="M1086" s="443" t="str">
        <f>_xlfn.IFNA(VLOOKUP(G1086,Checks!$L$4:$L$15,1,FALSE),IF(G1086="","",1))</f>
        <v/>
      </c>
    </row>
    <row r="1087" spans="1:13" s="443" customFormat="1" ht="14.1" customHeight="1">
      <c r="A1087" s="502">
        <f t="shared" si="32"/>
        <v>1079</v>
      </c>
      <c r="B1087" s="502">
        <f t="shared" si="33"/>
        <v>0</v>
      </c>
      <c r="C1087" s="448"/>
      <c r="D1087" s="446"/>
      <c r="E1087" s="446"/>
      <c r="F1087" s="446"/>
      <c r="G1087" s="448"/>
      <c r="H1087" s="455">
        <v>0</v>
      </c>
      <c r="I1087" s="452">
        <v>0</v>
      </c>
      <c r="J1087" s="446"/>
      <c r="K1087" s="492"/>
      <c r="M1087" s="443" t="str">
        <f>_xlfn.IFNA(VLOOKUP(G1087,Checks!$L$4:$L$15,1,FALSE),IF(G1087="","",1))</f>
        <v/>
      </c>
    </row>
    <row r="1088" spans="1:13" s="443" customFormat="1" ht="14.1" customHeight="1">
      <c r="A1088" s="502">
        <f t="shared" si="32"/>
        <v>1080</v>
      </c>
      <c r="B1088" s="502">
        <f t="shared" si="33"/>
        <v>0</v>
      </c>
      <c r="C1088" s="448"/>
      <c r="D1088" s="446"/>
      <c r="E1088" s="446"/>
      <c r="F1088" s="446"/>
      <c r="G1088" s="448"/>
      <c r="H1088" s="455">
        <v>0</v>
      </c>
      <c r="I1088" s="452">
        <v>0</v>
      </c>
      <c r="J1088" s="446"/>
      <c r="K1088" s="492"/>
      <c r="M1088" s="443" t="str">
        <f>_xlfn.IFNA(VLOOKUP(G1088,Checks!$L$4:$L$15,1,FALSE),IF(G1088="","",1))</f>
        <v/>
      </c>
    </row>
    <row r="1089" spans="1:13" s="443" customFormat="1" ht="14.1" customHeight="1">
      <c r="A1089" s="502">
        <f t="shared" si="32"/>
        <v>1081</v>
      </c>
      <c r="B1089" s="502">
        <f t="shared" si="33"/>
        <v>0</v>
      </c>
      <c r="C1089" s="448"/>
      <c r="D1089" s="446"/>
      <c r="E1089" s="446"/>
      <c r="F1089" s="446"/>
      <c r="G1089" s="448"/>
      <c r="H1089" s="455">
        <v>0</v>
      </c>
      <c r="I1089" s="452">
        <v>0</v>
      </c>
      <c r="J1089" s="446"/>
      <c r="K1089" s="492"/>
      <c r="M1089" s="443" t="str">
        <f>_xlfn.IFNA(VLOOKUP(G1089,Checks!$L$4:$L$15,1,FALSE),IF(G1089="","",1))</f>
        <v/>
      </c>
    </row>
    <row r="1090" spans="1:13" s="443" customFormat="1" ht="14.1" customHeight="1">
      <c r="A1090" s="502">
        <f t="shared" si="32"/>
        <v>1082</v>
      </c>
      <c r="B1090" s="502">
        <f t="shared" si="33"/>
        <v>0</v>
      </c>
      <c r="C1090" s="448"/>
      <c r="D1090" s="446"/>
      <c r="E1090" s="446"/>
      <c r="F1090" s="446"/>
      <c r="G1090" s="448"/>
      <c r="H1090" s="455">
        <v>0</v>
      </c>
      <c r="I1090" s="452">
        <v>0</v>
      </c>
      <c r="J1090" s="446"/>
      <c r="K1090" s="492"/>
      <c r="M1090" s="443" t="str">
        <f>_xlfn.IFNA(VLOOKUP(G1090,Checks!$L$4:$L$15,1,FALSE),IF(G1090="","",1))</f>
        <v/>
      </c>
    </row>
    <row r="1091" spans="1:13" s="443" customFormat="1" ht="14.1" customHeight="1">
      <c r="A1091" s="502">
        <f t="shared" si="32"/>
        <v>1083</v>
      </c>
      <c r="B1091" s="502">
        <f t="shared" si="33"/>
        <v>0</v>
      </c>
      <c r="C1091" s="448"/>
      <c r="D1091" s="446"/>
      <c r="E1091" s="446"/>
      <c r="F1091" s="446"/>
      <c r="G1091" s="448"/>
      <c r="H1091" s="455">
        <v>0</v>
      </c>
      <c r="I1091" s="452">
        <v>0</v>
      </c>
      <c r="J1091" s="446"/>
      <c r="K1091" s="492"/>
      <c r="M1091" s="443" t="str">
        <f>_xlfn.IFNA(VLOOKUP(G1091,Checks!$L$4:$L$15,1,FALSE),IF(G1091="","",1))</f>
        <v/>
      </c>
    </row>
    <row r="1092" spans="1:13" s="443" customFormat="1" ht="14.1" customHeight="1">
      <c r="A1092" s="502">
        <f t="shared" si="32"/>
        <v>1084</v>
      </c>
      <c r="B1092" s="502">
        <f t="shared" si="33"/>
        <v>0</v>
      </c>
      <c r="C1092" s="448"/>
      <c r="D1092" s="446"/>
      <c r="E1092" s="446"/>
      <c r="F1092" s="446"/>
      <c r="G1092" s="448"/>
      <c r="H1092" s="455">
        <v>0</v>
      </c>
      <c r="I1092" s="452">
        <v>0</v>
      </c>
      <c r="J1092" s="446"/>
      <c r="K1092" s="492"/>
      <c r="M1092" s="443" t="str">
        <f>_xlfn.IFNA(VLOOKUP(G1092,Checks!$L$4:$L$15,1,FALSE),IF(G1092="","",1))</f>
        <v/>
      </c>
    </row>
    <row r="1093" spans="1:13" s="443" customFormat="1" ht="14.1" customHeight="1">
      <c r="A1093" s="502">
        <f t="shared" si="32"/>
        <v>1085</v>
      </c>
      <c r="B1093" s="502">
        <f t="shared" si="33"/>
        <v>0</v>
      </c>
      <c r="C1093" s="448"/>
      <c r="D1093" s="446"/>
      <c r="E1093" s="446"/>
      <c r="F1093" s="446"/>
      <c r="G1093" s="448"/>
      <c r="H1093" s="455">
        <v>0</v>
      </c>
      <c r="I1093" s="452">
        <v>0</v>
      </c>
      <c r="J1093" s="446"/>
      <c r="K1093" s="492"/>
      <c r="M1093" s="443" t="str">
        <f>_xlfn.IFNA(VLOOKUP(G1093,Checks!$L$4:$L$15,1,FALSE),IF(G1093="","",1))</f>
        <v/>
      </c>
    </row>
    <row r="1094" spans="1:13" s="443" customFormat="1" ht="14.1" customHeight="1">
      <c r="A1094" s="502">
        <f t="shared" si="32"/>
        <v>1086</v>
      </c>
      <c r="B1094" s="502">
        <f t="shared" si="33"/>
        <v>0</v>
      </c>
      <c r="C1094" s="448"/>
      <c r="D1094" s="446"/>
      <c r="E1094" s="446"/>
      <c r="F1094" s="446"/>
      <c r="G1094" s="448"/>
      <c r="H1094" s="455">
        <v>0</v>
      </c>
      <c r="I1094" s="452">
        <v>0</v>
      </c>
      <c r="J1094" s="446"/>
      <c r="K1094" s="492"/>
      <c r="M1094" s="443" t="str">
        <f>_xlfn.IFNA(VLOOKUP(G1094,Checks!$L$4:$L$15,1,FALSE),IF(G1094="","",1))</f>
        <v/>
      </c>
    </row>
    <row r="1095" spans="1:13" s="443" customFormat="1" ht="14.1" customHeight="1">
      <c r="A1095" s="502">
        <f t="shared" si="32"/>
        <v>1087</v>
      </c>
      <c r="B1095" s="502">
        <f t="shared" si="33"/>
        <v>0</v>
      </c>
      <c r="C1095" s="448"/>
      <c r="D1095" s="446"/>
      <c r="E1095" s="446"/>
      <c r="F1095" s="446"/>
      <c r="G1095" s="448"/>
      <c r="H1095" s="455">
        <v>0</v>
      </c>
      <c r="I1095" s="452">
        <v>0</v>
      </c>
      <c r="J1095" s="446"/>
      <c r="K1095" s="492"/>
      <c r="M1095" s="443" t="str">
        <f>_xlfn.IFNA(VLOOKUP(G1095,Checks!$L$4:$L$15,1,FALSE),IF(G1095="","",1))</f>
        <v/>
      </c>
    </row>
    <row r="1096" spans="1:13" s="443" customFormat="1" ht="14.1" customHeight="1">
      <c r="A1096" s="502">
        <f t="shared" si="32"/>
        <v>1088</v>
      </c>
      <c r="B1096" s="502">
        <f t="shared" si="33"/>
        <v>0</v>
      </c>
      <c r="C1096" s="448"/>
      <c r="D1096" s="446"/>
      <c r="E1096" s="446"/>
      <c r="F1096" s="446"/>
      <c r="G1096" s="448"/>
      <c r="H1096" s="455">
        <v>0</v>
      </c>
      <c r="I1096" s="452">
        <v>0</v>
      </c>
      <c r="J1096" s="446"/>
      <c r="K1096" s="492"/>
      <c r="M1096" s="443" t="str">
        <f>_xlfn.IFNA(VLOOKUP(G1096,Checks!$L$4:$L$15,1,FALSE),IF(G1096="","",1))</f>
        <v/>
      </c>
    </row>
    <row r="1097" spans="1:13" s="443" customFormat="1" ht="14.1" customHeight="1">
      <c r="A1097" s="502">
        <f t="shared" si="32"/>
        <v>1089</v>
      </c>
      <c r="B1097" s="502">
        <f t="shared" si="33"/>
        <v>0</v>
      </c>
      <c r="C1097" s="448"/>
      <c r="D1097" s="446"/>
      <c r="E1097" s="446"/>
      <c r="F1097" s="446"/>
      <c r="G1097" s="448"/>
      <c r="H1097" s="455">
        <v>0</v>
      </c>
      <c r="I1097" s="452">
        <v>0</v>
      </c>
      <c r="J1097" s="446"/>
      <c r="K1097" s="492"/>
      <c r="M1097" s="443" t="str">
        <f>_xlfn.IFNA(VLOOKUP(G1097,Checks!$L$4:$L$15,1,FALSE),IF(G1097="","",1))</f>
        <v/>
      </c>
    </row>
    <row r="1098" spans="1:13" s="443" customFormat="1" ht="14.1" customHeight="1">
      <c r="A1098" s="502">
        <f t="shared" si="32"/>
        <v>1090</v>
      </c>
      <c r="B1098" s="502">
        <f t="shared" si="33"/>
        <v>0</v>
      </c>
      <c r="C1098" s="448"/>
      <c r="D1098" s="446"/>
      <c r="E1098" s="446"/>
      <c r="F1098" s="446"/>
      <c r="G1098" s="448"/>
      <c r="H1098" s="455">
        <v>0</v>
      </c>
      <c r="I1098" s="452">
        <v>0</v>
      </c>
      <c r="J1098" s="446"/>
      <c r="K1098" s="492"/>
      <c r="M1098" s="443" t="str">
        <f>_xlfn.IFNA(VLOOKUP(G1098,Checks!$L$4:$L$15,1,FALSE),IF(G1098="","",1))</f>
        <v/>
      </c>
    </row>
    <row r="1099" spans="1:13" s="443" customFormat="1" ht="14.1" customHeight="1">
      <c r="A1099" s="502">
        <f t="shared" ref="A1099:A1162" si="34">A1098+1</f>
        <v>1091</v>
      </c>
      <c r="B1099" s="502">
        <f t="shared" ref="B1099:B1162" si="35">$B$9</f>
        <v>0</v>
      </c>
      <c r="C1099" s="448"/>
      <c r="D1099" s="446"/>
      <c r="E1099" s="446"/>
      <c r="F1099" s="446"/>
      <c r="G1099" s="448"/>
      <c r="H1099" s="455">
        <v>0</v>
      </c>
      <c r="I1099" s="452">
        <v>0</v>
      </c>
      <c r="J1099" s="446"/>
      <c r="K1099" s="492"/>
      <c r="M1099" s="443" t="str">
        <f>_xlfn.IFNA(VLOOKUP(G1099,Checks!$L$4:$L$15,1,FALSE),IF(G1099="","",1))</f>
        <v/>
      </c>
    </row>
    <row r="1100" spans="1:13" s="443" customFormat="1" ht="14.1" customHeight="1">
      <c r="A1100" s="502">
        <f t="shared" si="34"/>
        <v>1092</v>
      </c>
      <c r="B1100" s="502">
        <f t="shared" si="35"/>
        <v>0</v>
      </c>
      <c r="C1100" s="448"/>
      <c r="D1100" s="446"/>
      <c r="E1100" s="446"/>
      <c r="F1100" s="446"/>
      <c r="G1100" s="448"/>
      <c r="H1100" s="455">
        <v>0</v>
      </c>
      <c r="I1100" s="452">
        <v>0</v>
      </c>
      <c r="J1100" s="446"/>
      <c r="K1100" s="492"/>
      <c r="M1100" s="443" t="str">
        <f>_xlfn.IFNA(VLOOKUP(G1100,Checks!$L$4:$L$15,1,FALSE),IF(G1100="","",1))</f>
        <v/>
      </c>
    </row>
    <row r="1101" spans="1:13" s="443" customFormat="1" ht="14.1" customHeight="1">
      <c r="A1101" s="502">
        <f t="shared" si="34"/>
        <v>1093</v>
      </c>
      <c r="B1101" s="502">
        <f t="shared" si="35"/>
        <v>0</v>
      </c>
      <c r="C1101" s="448"/>
      <c r="D1101" s="446"/>
      <c r="E1101" s="446"/>
      <c r="F1101" s="446"/>
      <c r="G1101" s="448"/>
      <c r="H1101" s="455">
        <v>0</v>
      </c>
      <c r="I1101" s="452">
        <v>0</v>
      </c>
      <c r="J1101" s="446"/>
      <c r="K1101" s="492"/>
      <c r="M1101" s="443" t="str">
        <f>_xlfn.IFNA(VLOOKUP(G1101,Checks!$L$4:$L$15,1,FALSE),IF(G1101="","",1))</f>
        <v/>
      </c>
    </row>
    <row r="1102" spans="1:13" s="443" customFormat="1" ht="14.1" customHeight="1">
      <c r="A1102" s="502">
        <f t="shared" si="34"/>
        <v>1094</v>
      </c>
      <c r="B1102" s="502">
        <f t="shared" si="35"/>
        <v>0</v>
      </c>
      <c r="C1102" s="448"/>
      <c r="D1102" s="446"/>
      <c r="E1102" s="446"/>
      <c r="F1102" s="446"/>
      <c r="G1102" s="448"/>
      <c r="H1102" s="455">
        <v>0</v>
      </c>
      <c r="I1102" s="452">
        <v>0</v>
      </c>
      <c r="J1102" s="446"/>
      <c r="K1102" s="492"/>
      <c r="M1102" s="443" t="str">
        <f>_xlfn.IFNA(VLOOKUP(G1102,Checks!$L$4:$L$15,1,FALSE),IF(G1102="","",1))</f>
        <v/>
      </c>
    </row>
    <row r="1103" spans="1:13" s="443" customFormat="1" ht="14.1" customHeight="1">
      <c r="A1103" s="502">
        <f t="shared" si="34"/>
        <v>1095</v>
      </c>
      <c r="B1103" s="502">
        <f t="shared" si="35"/>
        <v>0</v>
      </c>
      <c r="C1103" s="448"/>
      <c r="D1103" s="446"/>
      <c r="E1103" s="446"/>
      <c r="F1103" s="446"/>
      <c r="G1103" s="448"/>
      <c r="H1103" s="455">
        <v>0</v>
      </c>
      <c r="I1103" s="452">
        <v>0</v>
      </c>
      <c r="J1103" s="446"/>
      <c r="K1103" s="492"/>
      <c r="M1103" s="443" t="str">
        <f>_xlfn.IFNA(VLOOKUP(G1103,Checks!$L$4:$L$15,1,FALSE),IF(G1103="","",1))</f>
        <v/>
      </c>
    </row>
    <row r="1104" spans="1:13" s="443" customFormat="1" ht="14.1" customHeight="1">
      <c r="A1104" s="502">
        <f t="shared" si="34"/>
        <v>1096</v>
      </c>
      <c r="B1104" s="502">
        <f t="shared" si="35"/>
        <v>0</v>
      </c>
      <c r="C1104" s="448"/>
      <c r="D1104" s="446"/>
      <c r="E1104" s="446"/>
      <c r="F1104" s="446"/>
      <c r="G1104" s="448"/>
      <c r="H1104" s="455">
        <v>0</v>
      </c>
      <c r="I1104" s="452">
        <v>0</v>
      </c>
      <c r="J1104" s="446"/>
      <c r="K1104" s="492"/>
      <c r="M1104" s="443" t="str">
        <f>_xlfn.IFNA(VLOOKUP(G1104,Checks!$L$4:$L$15,1,FALSE),IF(G1104="","",1))</f>
        <v/>
      </c>
    </row>
    <row r="1105" spans="1:13" s="443" customFormat="1" ht="14.1" customHeight="1">
      <c r="A1105" s="502">
        <f t="shared" si="34"/>
        <v>1097</v>
      </c>
      <c r="B1105" s="502">
        <f t="shared" si="35"/>
        <v>0</v>
      </c>
      <c r="C1105" s="448"/>
      <c r="D1105" s="446"/>
      <c r="E1105" s="446"/>
      <c r="F1105" s="446"/>
      <c r="G1105" s="448"/>
      <c r="H1105" s="455">
        <v>0</v>
      </c>
      <c r="I1105" s="452">
        <v>0</v>
      </c>
      <c r="J1105" s="446"/>
      <c r="K1105" s="492"/>
      <c r="M1105" s="443" t="str">
        <f>_xlfn.IFNA(VLOOKUP(G1105,Checks!$L$4:$L$15,1,FALSE),IF(G1105="","",1))</f>
        <v/>
      </c>
    </row>
    <row r="1106" spans="1:13" s="443" customFormat="1" ht="14.1" customHeight="1">
      <c r="A1106" s="502">
        <f t="shared" si="34"/>
        <v>1098</v>
      </c>
      <c r="B1106" s="502">
        <f t="shared" si="35"/>
        <v>0</v>
      </c>
      <c r="C1106" s="448"/>
      <c r="D1106" s="446"/>
      <c r="E1106" s="446"/>
      <c r="F1106" s="446"/>
      <c r="G1106" s="448"/>
      <c r="H1106" s="455">
        <v>0</v>
      </c>
      <c r="I1106" s="452">
        <v>0</v>
      </c>
      <c r="J1106" s="446"/>
      <c r="K1106" s="492"/>
      <c r="M1106" s="443" t="str">
        <f>_xlfn.IFNA(VLOOKUP(G1106,Checks!$L$4:$L$15,1,FALSE),IF(G1106="","",1))</f>
        <v/>
      </c>
    </row>
    <row r="1107" spans="1:13" s="443" customFormat="1" ht="14.1" customHeight="1">
      <c r="A1107" s="502">
        <f t="shared" si="34"/>
        <v>1099</v>
      </c>
      <c r="B1107" s="502">
        <f t="shared" si="35"/>
        <v>0</v>
      </c>
      <c r="C1107" s="448"/>
      <c r="D1107" s="446"/>
      <c r="E1107" s="446"/>
      <c r="F1107" s="446"/>
      <c r="G1107" s="448"/>
      <c r="H1107" s="455">
        <v>0</v>
      </c>
      <c r="I1107" s="452">
        <v>0</v>
      </c>
      <c r="J1107" s="446"/>
      <c r="K1107" s="492"/>
      <c r="M1107" s="443" t="str">
        <f>_xlfn.IFNA(VLOOKUP(G1107,Checks!$L$4:$L$15,1,FALSE),IF(G1107="","",1))</f>
        <v/>
      </c>
    </row>
    <row r="1108" spans="1:13" s="443" customFormat="1" ht="14.1" customHeight="1">
      <c r="A1108" s="502">
        <f t="shared" si="34"/>
        <v>1100</v>
      </c>
      <c r="B1108" s="502">
        <f t="shared" si="35"/>
        <v>0</v>
      </c>
      <c r="C1108" s="448"/>
      <c r="D1108" s="446"/>
      <c r="E1108" s="446"/>
      <c r="F1108" s="446"/>
      <c r="G1108" s="448"/>
      <c r="H1108" s="455">
        <v>0</v>
      </c>
      <c r="I1108" s="452">
        <v>0</v>
      </c>
      <c r="J1108" s="446"/>
      <c r="K1108" s="492"/>
      <c r="M1108" s="443" t="str">
        <f>_xlfn.IFNA(VLOOKUP(G1108,Checks!$L$4:$L$15,1,FALSE),IF(G1108="","",1))</f>
        <v/>
      </c>
    </row>
    <row r="1109" spans="1:13" s="443" customFormat="1" ht="14.1" customHeight="1">
      <c r="A1109" s="502">
        <f t="shared" si="34"/>
        <v>1101</v>
      </c>
      <c r="B1109" s="502">
        <f t="shared" si="35"/>
        <v>0</v>
      </c>
      <c r="C1109" s="448"/>
      <c r="D1109" s="446"/>
      <c r="E1109" s="446"/>
      <c r="F1109" s="446"/>
      <c r="G1109" s="448"/>
      <c r="H1109" s="455">
        <v>0</v>
      </c>
      <c r="I1109" s="452">
        <v>0</v>
      </c>
      <c r="J1109" s="446"/>
      <c r="K1109" s="492"/>
      <c r="M1109" s="443" t="str">
        <f>_xlfn.IFNA(VLOOKUP(G1109,Checks!$L$4:$L$15,1,FALSE),IF(G1109="","",1))</f>
        <v/>
      </c>
    </row>
    <row r="1110" spans="1:13" s="443" customFormat="1" ht="14.1" customHeight="1">
      <c r="A1110" s="502">
        <f t="shared" si="34"/>
        <v>1102</v>
      </c>
      <c r="B1110" s="502">
        <f t="shared" si="35"/>
        <v>0</v>
      </c>
      <c r="C1110" s="448"/>
      <c r="D1110" s="446"/>
      <c r="E1110" s="446"/>
      <c r="F1110" s="446"/>
      <c r="G1110" s="448"/>
      <c r="H1110" s="455">
        <v>0</v>
      </c>
      <c r="I1110" s="452">
        <v>0</v>
      </c>
      <c r="J1110" s="446"/>
      <c r="K1110" s="492"/>
      <c r="M1110" s="443" t="str">
        <f>_xlfn.IFNA(VLOOKUP(G1110,Checks!$L$4:$L$15,1,FALSE),IF(G1110="","",1))</f>
        <v/>
      </c>
    </row>
    <row r="1111" spans="1:13" s="443" customFormat="1" ht="14.1" customHeight="1">
      <c r="A1111" s="502">
        <f t="shared" si="34"/>
        <v>1103</v>
      </c>
      <c r="B1111" s="502">
        <f t="shared" si="35"/>
        <v>0</v>
      </c>
      <c r="C1111" s="448"/>
      <c r="D1111" s="446"/>
      <c r="E1111" s="446"/>
      <c r="F1111" s="446"/>
      <c r="G1111" s="448"/>
      <c r="H1111" s="455">
        <v>0</v>
      </c>
      <c r="I1111" s="452">
        <v>0</v>
      </c>
      <c r="J1111" s="446"/>
      <c r="K1111" s="492"/>
      <c r="M1111" s="443" t="str">
        <f>_xlfn.IFNA(VLOOKUP(G1111,Checks!$L$4:$L$15,1,FALSE),IF(G1111="","",1))</f>
        <v/>
      </c>
    </row>
    <row r="1112" spans="1:13" s="443" customFormat="1" ht="14.1" customHeight="1">
      <c r="A1112" s="502">
        <f t="shared" si="34"/>
        <v>1104</v>
      </c>
      <c r="B1112" s="502">
        <f t="shared" si="35"/>
        <v>0</v>
      </c>
      <c r="C1112" s="448"/>
      <c r="D1112" s="446"/>
      <c r="E1112" s="446"/>
      <c r="F1112" s="446"/>
      <c r="G1112" s="448"/>
      <c r="H1112" s="455">
        <v>0</v>
      </c>
      <c r="I1112" s="452">
        <v>0</v>
      </c>
      <c r="J1112" s="446"/>
      <c r="K1112" s="492"/>
      <c r="M1112" s="443" t="str">
        <f>_xlfn.IFNA(VLOOKUP(G1112,Checks!$L$4:$L$15,1,FALSE),IF(G1112="","",1))</f>
        <v/>
      </c>
    </row>
    <row r="1113" spans="1:13" s="443" customFormat="1" ht="14.1" customHeight="1">
      <c r="A1113" s="502">
        <f t="shared" si="34"/>
        <v>1105</v>
      </c>
      <c r="B1113" s="502">
        <f t="shared" si="35"/>
        <v>0</v>
      </c>
      <c r="C1113" s="448"/>
      <c r="D1113" s="446"/>
      <c r="E1113" s="446"/>
      <c r="F1113" s="446"/>
      <c r="G1113" s="448"/>
      <c r="H1113" s="455">
        <v>0</v>
      </c>
      <c r="I1113" s="452">
        <v>0</v>
      </c>
      <c r="J1113" s="446"/>
      <c r="K1113" s="492"/>
      <c r="M1113" s="443" t="str">
        <f>_xlfn.IFNA(VLOOKUP(G1113,Checks!$L$4:$L$15,1,FALSE),IF(G1113="","",1))</f>
        <v/>
      </c>
    </row>
    <row r="1114" spans="1:13" s="443" customFormat="1" ht="14.1" customHeight="1">
      <c r="A1114" s="502">
        <f t="shared" si="34"/>
        <v>1106</v>
      </c>
      <c r="B1114" s="502">
        <f t="shared" si="35"/>
        <v>0</v>
      </c>
      <c r="C1114" s="448"/>
      <c r="D1114" s="446"/>
      <c r="E1114" s="446"/>
      <c r="F1114" s="446"/>
      <c r="G1114" s="448"/>
      <c r="H1114" s="455">
        <v>0</v>
      </c>
      <c r="I1114" s="452">
        <v>0</v>
      </c>
      <c r="J1114" s="446"/>
      <c r="K1114" s="492"/>
      <c r="M1114" s="443" t="str">
        <f>_xlfn.IFNA(VLOOKUP(G1114,Checks!$L$4:$L$15,1,FALSE),IF(G1114="","",1))</f>
        <v/>
      </c>
    </row>
    <row r="1115" spans="1:13" s="443" customFormat="1" ht="14.1" customHeight="1">
      <c r="A1115" s="502">
        <f t="shared" si="34"/>
        <v>1107</v>
      </c>
      <c r="B1115" s="502">
        <f t="shared" si="35"/>
        <v>0</v>
      </c>
      <c r="C1115" s="448"/>
      <c r="D1115" s="446"/>
      <c r="E1115" s="446"/>
      <c r="F1115" s="446"/>
      <c r="G1115" s="448"/>
      <c r="H1115" s="455">
        <v>0</v>
      </c>
      <c r="I1115" s="452">
        <v>0</v>
      </c>
      <c r="J1115" s="446"/>
      <c r="K1115" s="492"/>
      <c r="M1115" s="443" t="str">
        <f>_xlfn.IFNA(VLOOKUP(G1115,Checks!$L$4:$L$15,1,FALSE),IF(G1115="","",1))</f>
        <v/>
      </c>
    </row>
    <row r="1116" spans="1:13" s="443" customFormat="1" ht="14.1" customHeight="1">
      <c r="A1116" s="502">
        <f t="shared" si="34"/>
        <v>1108</v>
      </c>
      <c r="B1116" s="502">
        <f t="shared" si="35"/>
        <v>0</v>
      </c>
      <c r="C1116" s="448"/>
      <c r="D1116" s="446"/>
      <c r="E1116" s="446"/>
      <c r="F1116" s="446"/>
      <c r="G1116" s="448"/>
      <c r="H1116" s="455">
        <v>0</v>
      </c>
      <c r="I1116" s="452">
        <v>0</v>
      </c>
      <c r="J1116" s="446"/>
      <c r="K1116" s="492"/>
      <c r="M1116" s="443" t="str">
        <f>_xlfn.IFNA(VLOOKUP(G1116,Checks!$L$4:$L$15,1,FALSE),IF(G1116="","",1))</f>
        <v/>
      </c>
    </row>
    <row r="1117" spans="1:13" s="443" customFormat="1" ht="14.1" customHeight="1">
      <c r="A1117" s="502">
        <f t="shared" si="34"/>
        <v>1109</v>
      </c>
      <c r="B1117" s="502">
        <f t="shared" si="35"/>
        <v>0</v>
      </c>
      <c r="C1117" s="448"/>
      <c r="D1117" s="446"/>
      <c r="E1117" s="446"/>
      <c r="F1117" s="446"/>
      <c r="G1117" s="448"/>
      <c r="H1117" s="455">
        <v>0</v>
      </c>
      <c r="I1117" s="452">
        <v>0</v>
      </c>
      <c r="J1117" s="446"/>
      <c r="K1117" s="492"/>
      <c r="M1117" s="443" t="str">
        <f>_xlfn.IFNA(VLOOKUP(G1117,Checks!$L$4:$L$15,1,FALSE),IF(G1117="","",1))</f>
        <v/>
      </c>
    </row>
    <row r="1118" spans="1:13" s="443" customFormat="1" ht="14.1" customHeight="1">
      <c r="A1118" s="502">
        <f t="shared" si="34"/>
        <v>1110</v>
      </c>
      <c r="B1118" s="502">
        <f t="shared" si="35"/>
        <v>0</v>
      </c>
      <c r="C1118" s="448"/>
      <c r="D1118" s="446"/>
      <c r="E1118" s="446"/>
      <c r="F1118" s="446"/>
      <c r="G1118" s="448"/>
      <c r="H1118" s="455">
        <v>0</v>
      </c>
      <c r="I1118" s="452">
        <v>0</v>
      </c>
      <c r="J1118" s="446"/>
      <c r="K1118" s="492"/>
      <c r="M1118" s="443" t="str">
        <f>_xlfn.IFNA(VLOOKUP(G1118,Checks!$L$4:$L$15,1,FALSE),IF(G1118="","",1))</f>
        <v/>
      </c>
    </row>
    <row r="1119" spans="1:13" s="443" customFormat="1" ht="14.1" customHeight="1">
      <c r="A1119" s="502">
        <f t="shared" si="34"/>
        <v>1111</v>
      </c>
      <c r="B1119" s="502">
        <f t="shared" si="35"/>
        <v>0</v>
      </c>
      <c r="C1119" s="448"/>
      <c r="D1119" s="446"/>
      <c r="E1119" s="446"/>
      <c r="F1119" s="446"/>
      <c r="G1119" s="448"/>
      <c r="H1119" s="455">
        <v>0</v>
      </c>
      <c r="I1119" s="452">
        <v>0</v>
      </c>
      <c r="J1119" s="446"/>
      <c r="K1119" s="492"/>
      <c r="M1119" s="443" t="str">
        <f>_xlfn.IFNA(VLOOKUP(G1119,Checks!$L$4:$L$15,1,FALSE),IF(G1119="","",1))</f>
        <v/>
      </c>
    </row>
    <row r="1120" spans="1:13" s="443" customFormat="1" ht="14.1" customHeight="1">
      <c r="A1120" s="502">
        <f t="shared" si="34"/>
        <v>1112</v>
      </c>
      <c r="B1120" s="502">
        <f t="shared" si="35"/>
        <v>0</v>
      </c>
      <c r="C1120" s="448"/>
      <c r="D1120" s="446"/>
      <c r="E1120" s="446"/>
      <c r="F1120" s="446"/>
      <c r="G1120" s="448"/>
      <c r="H1120" s="455">
        <v>0</v>
      </c>
      <c r="I1120" s="452">
        <v>0</v>
      </c>
      <c r="J1120" s="446"/>
      <c r="K1120" s="492"/>
      <c r="M1120" s="443" t="str">
        <f>_xlfn.IFNA(VLOOKUP(G1120,Checks!$L$4:$L$15,1,FALSE),IF(G1120="","",1))</f>
        <v/>
      </c>
    </row>
    <row r="1121" spans="1:13" s="443" customFormat="1" ht="14.1" customHeight="1">
      <c r="A1121" s="502">
        <f t="shared" si="34"/>
        <v>1113</v>
      </c>
      <c r="B1121" s="502">
        <f t="shared" si="35"/>
        <v>0</v>
      </c>
      <c r="C1121" s="448"/>
      <c r="D1121" s="446"/>
      <c r="E1121" s="446"/>
      <c r="F1121" s="446"/>
      <c r="G1121" s="448"/>
      <c r="H1121" s="455">
        <v>0</v>
      </c>
      <c r="I1121" s="452">
        <v>0</v>
      </c>
      <c r="J1121" s="446"/>
      <c r="K1121" s="492"/>
      <c r="M1121" s="443" t="str">
        <f>_xlfn.IFNA(VLOOKUP(G1121,Checks!$L$4:$L$15,1,FALSE),IF(G1121="","",1))</f>
        <v/>
      </c>
    </row>
    <row r="1122" spans="1:13" s="443" customFormat="1" ht="14.1" customHeight="1">
      <c r="A1122" s="502">
        <f t="shared" si="34"/>
        <v>1114</v>
      </c>
      <c r="B1122" s="502">
        <f t="shared" si="35"/>
        <v>0</v>
      </c>
      <c r="C1122" s="448"/>
      <c r="D1122" s="446"/>
      <c r="E1122" s="446"/>
      <c r="F1122" s="446"/>
      <c r="G1122" s="448"/>
      <c r="H1122" s="455">
        <v>0</v>
      </c>
      <c r="I1122" s="452">
        <v>0</v>
      </c>
      <c r="J1122" s="446"/>
      <c r="K1122" s="492"/>
      <c r="M1122" s="443" t="str">
        <f>_xlfn.IFNA(VLOOKUP(G1122,Checks!$L$4:$L$15,1,FALSE),IF(G1122="","",1))</f>
        <v/>
      </c>
    </row>
    <row r="1123" spans="1:13" s="443" customFormat="1" ht="14.1" customHeight="1">
      <c r="A1123" s="502">
        <f t="shared" si="34"/>
        <v>1115</v>
      </c>
      <c r="B1123" s="502">
        <f t="shared" si="35"/>
        <v>0</v>
      </c>
      <c r="C1123" s="448"/>
      <c r="D1123" s="446"/>
      <c r="E1123" s="446"/>
      <c r="F1123" s="446"/>
      <c r="G1123" s="448"/>
      <c r="H1123" s="455">
        <v>0</v>
      </c>
      <c r="I1123" s="452">
        <v>0</v>
      </c>
      <c r="J1123" s="446"/>
      <c r="K1123" s="492"/>
      <c r="M1123" s="443" t="str">
        <f>_xlfn.IFNA(VLOOKUP(G1123,Checks!$L$4:$L$15,1,FALSE),IF(G1123="","",1))</f>
        <v/>
      </c>
    </row>
    <row r="1124" spans="1:13" s="443" customFormat="1" ht="14.1" customHeight="1">
      <c r="A1124" s="502">
        <f t="shared" si="34"/>
        <v>1116</v>
      </c>
      <c r="B1124" s="502">
        <f t="shared" si="35"/>
        <v>0</v>
      </c>
      <c r="C1124" s="448"/>
      <c r="D1124" s="446"/>
      <c r="E1124" s="446"/>
      <c r="F1124" s="446"/>
      <c r="G1124" s="448"/>
      <c r="H1124" s="455">
        <v>0</v>
      </c>
      <c r="I1124" s="452">
        <v>0</v>
      </c>
      <c r="J1124" s="446"/>
      <c r="K1124" s="492"/>
      <c r="M1124" s="443" t="str">
        <f>_xlfn.IFNA(VLOOKUP(G1124,Checks!$L$4:$L$15,1,FALSE),IF(G1124="","",1))</f>
        <v/>
      </c>
    </row>
    <row r="1125" spans="1:13" s="443" customFormat="1" ht="14.1" customHeight="1">
      <c r="A1125" s="502">
        <f t="shared" si="34"/>
        <v>1117</v>
      </c>
      <c r="B1125" s="502">
        <f t="shared" si="35"/>
        <v>0</v>
      </c>
      <c r="C1125" s="448"/>
      <c r="D1125" s="446"/>
      <c r="E1125" s="446"/>
      <c r="F1125" s="446"/>
      <c r="G1125" s="448"/>
      <c r="H1125" s="455">
        <v>0</v>
      </c>
      <c r="I1125" s="452">
        <v>0</v>
      </c>
      <c r="J1125" s="446"/>
      <c r="K1125" s="492"/>
      <c r="M1125" s="443" t="str">
        <f>_xlfn.IFNA(VLOOKUP(G1125,Checks!$L$4:$L$15,1,FALSE),IF(G1125="","",1))</f>
        <v/>
      </c>
    </row>
    <row r="1126" spans="1:13" s="443" customFormat="1" ht="14.1" customHeight="1">
      <c r="A1126" s="502">
        <f t="shared" si="34"/>
        <v>1118</v>
      </c>
      <c r="B1126" s="502">
        <f t="shared" si="35"/>
        <v>0</v>
      </c>
      <c r="C1126" s="448"/>
      <c r="D1126" s="446"/>
      <c r="E1126" s="446"/>
      <c r="F1126" s="446"/>
      <c r="G1126" s="448"/>
      <c r="H1126" s="455">
        <v>0</v>
      </c>
      <c r="I1126" s="452">
        <v>0</v>
      </c>
      <c r="J1126" s="446"/>
      <c r="K1126" s="492"/>
      <c r="M1126" s="443" t="str">
        <f>_xlfn.IFNA(VLOOKUP(G1126,Checks!$L$4:$L$15,1,FALSE),IF(G1126="","",1))</f>
        <v/>
      </c>
    </row>
    <row r="1127" spans="1:13" s="443" customFormat="1" ht="14.1" customHeight="1">
      <c r="A1127" s="502">
        <f t="shared" si="34"/>
        <v>1119</v>
      </c>
      <c r="B1127" s="502">
        <f t="shared" si="35"/>
        <v>0</v>
      </c>
      <c r="C1127" s="448"/>
      <c r="D1127" s="446"/>
      <c r="E1127" s="446"/>
      <c r="F1127" s="446"/>
      <c r="G1127" s="448"/>
      <c r="H1127" s="455">
        <v>0</v>
      </c>
      <c r="I1127" s="452">
        <v>0</v>
      </c>
      <c r="J1127" s="446"/>
      <c r="K1127" s="492"/>
      <c r="M1127" s="443" t="str">
        <f>_xlfn.IFNA(VLOOKUP(G1127,Checks!$L$4:$L$15,1,FALSE),IF(G1127="","",1))</f>
        <v/>
      </c>
    </row>
    <row r="1128" spans="1:13" s="443" customFormat="1" ht="14.1" customHeight="1">
      <c r="A1128" s="502">
        <f t="shared" si="34"/>
        <v>1120</v>
      </c>
      <c r="B1128" s="502">
        <f t="shared" si="35"/>
        <v>0</v>
      </c>
      <c r="C1128" s="448"/>
      <c r="D1128" s="446"/>
      <c r="E1128" s="446"/>
      <c r="F1128" s="446"/>
      <c r="G1128" s="448"/>
      <c r="H1128" s="455">
        <v>0</v>
      </c>
      <c r="I1128" s="452">
        <v>0</v>
      </c>
      <c r="J1128" s="446"/>
      <c r="K1128" s="492"/>
      <c r="M1128" s="443" t="str">
        <f>_xlfn.IFNA(VLOOKUP(G1128,Checks!$L$4:$L$15,1,FALSE),IF(G1128="","",1))</f>
        <v/>
      </c>
    </row>
    <row r="1129" spans="1:13" s="443" customFormat="1" ht="14.1" customHeight="1">
      <c r="A1129" s="502">
        <f t="shared" si="34"/>
        <v>1121</v>
      </c>
      <c r="B1129" s="502">
        <f t="shared" si="35"/>
        <v>0</v>
      </c>
      <c r="C1129" s="448"/>
      <c r="D1129" s="446"/>
      <c r="E1129" s="446"/>
      <c r="F1129" s="446"/>
      <c r="G1129" s="448"/>
      <c r="H1129" s="455">
        <v>0</v>
      </c>
      <c r="I1129" s="452">
        <v>0</v>
      </c>
      <c r="J1129" s="446"/>
      <c r="K1129" s="492"/>
      <c r="M1129" s="443" t="str">
        <f>_xlfn.IFNA(VLOOKUP(G1129,Checks!$L$4:$L$15,1,FALSE),IF(G1129="","",1))</f>
        <v/>
      </c>
    </row>
    <row r="1130" spans="1:13" s="443" customFormat="1" ht="14.1" customHeight="1">
      <c r="A1130" s="502">
        <f t="shared" si="34"/>
        <v>1122</v>
      </c>
      <c r="B1130" s="502">
        <f t="shared" si="35"/>
        <v>0</v>
      </c>
      <c r="C1130" s="448"/>
      <c r="D1130" s="446"/>
      <c r="E1130" s="446"/>
      <c r="F1130" s="446"/>
      <c r="G1130" s="448"/>
      <c r="H1130" s="455">
        <v>0</v>
      </c>
      <c r="I1130" s="452">
        <v>0</v>
      </c>
      <c r="J1130" s="446"/>
      <c r="K1130" s="492"/>
      <c r="M1130" s="443" t="str">
        <f>_xlfn.IFNA(VLOOKUP(G1130,Checks!$L$4:$L$15,1,FALSE),IF(G1130="","",1))</f>
        <v/>
      </c>
    </row>
    <row r="1131" spans="1:13" s="443" customFormat="1" ht="14.1" customHeight="1">
      <c r="A1131" s="502">
        <f t="shared" si="34"/>
        <v>1123</v>
      </c>
      <c r="B1131" s="502">
        <f t="shared" si="35"/>
        <v>0</v>
      </c>
      <c r="C1131" s="448"/>
      <c r="D1131" s="446"/>
      <c r="E1131" s="446"/>
      <c r="F1131" s="446"/>
      <c r="G1131" s="448"/>
      <c r="H1131" s="455">
        <v>0</v>
      </c>
      <c r="I1131" s="452">
        <v>0</v>
      </c>
      <c r="J1131" s="446"/>
      <c r="K1131" s="492"/>
      <c r="M1131" s="443" t="str">
        <f>_xlfn.IFNA(VLOOKUP(G1131,Checks!$L$4:$L$15,1,FALSE),IF(G1131="","",1))</f>
        <v/>
      </c>
    </row>
    <row r="1132" spans="1:13" s="443" customFormat="1" ht="14.1" customHeight="1">
      <c r="A1132" s="502">
        <f t="shared" si="34"/>
        <v>1124</v>
      </c>
      <c r="B1132" s="502">
        <f t="shared" si="35"/>
        <v>0</v>
      </c>
      <c r="C1132" s="448"/>
      <c r="D1132" s="446"/>
      <c r="E1132" s="446"/>
      <c r="F1132" s="446"/>
      <c r="G1132" s="448"/>
      <c r="H1132" s="455">
        <v>0</v>
      </c>
      <c r="I1132" s="452">
        <v>0</v>
      </c>
      <c r="J1132" s="446"/>
      <c r="K1132" s="492"/>
      <c r="M1132" s="443" t="str">
        <f>_xlfn.IFNA(VLOOKUP(G1132,Checks!$L$4:$L$15,1,FALSE),IF(G1132="","",1))</f>
        <v/>
      </c>
    </row>
    <row r="1133" spans="1:13" s="443" customFormat="1" ht="14.1" customHeight="1">
      <c r="A1133" s="502">
        <f t="shared" si="34"/>
        <v>1125</v>
      </c>
      <c r="B1133" s="502">
        <f t="shared" si="35"/>
        <v>0</v>
      </c>
      <c r="C1133" s="448"/>
      <c r="D1133" s="446"/>
      <c r="E1133" s="446"/>
      <c r="F1133" s="446"/>
      <c r="G1133" s="448"/>
      <c r="H1133" s="455">
        <v>0</v>
      </c>
      <c r="I1133" s="452">
        <v>0</v>
      </c>
      <c r="J1133" s="446"/>
      <c r="K1133" s="492"/>
      <c r="M1133" s="443" t="str">
        <f>_xlfn.IFNA(VLOOKUP(G1133,Checks!$L$4:$L$15,1,FALSE),IF(G1133="","",1))</f>
        <v/>
      </c>
    </row>
    <row r="1134" spans="1:13" s="443" customFormat="1" ht="14.1" customHeight="1">
      <c r="A1134" s="502">
        <f t="shared" si="34"/>
        <v>1126</v>
      </c>
      <c r="B1134" s="502">
        <f t="shared" si="35"/>
        <v>0</v>
      </c>
      <c r="C1134" s="448"/>
      <c r="D1134" s="446"/>
      <c r="E1134" s="446"/>
      <c r="F1134" s="446"/>
      <c r="G1134" s="448"/>
      <c r="H1134" s="455">
        <v>0</v>
      </c>
      <c r="I1134" s="452">
        <v>0</v>
      </c>
      <c r="J1134" s="446"/>
      <c r="K1134" s="492"/>
      <c r="M1134" s="443" t="str">
        <f>_xlfn.IFNA(VLOOKUP(G1134,Checks!$L$4:$L$15,1,FALSE),IF(G1134="","",1))</f>
        <v/>
      </c>
    </row>
    <row r="1135" spans="1:13" s="443" customFormat="1" ht="14.1" customHeight="1">
      <c r="A1135" s="502">
        <f t="shared" si="34"/>
        <v>1127</v>
      </c>
      <c r="B1135" s="502">
        <f t="shared" si="35"/>
        <v>0</v>
      </c>
      <c r="C1135" s="448"/>
      <c r="D1135" s="446"/>
      <c r="E1135" s="446"/>
      <c r="F1135" s="446"/>
      <c r="G1135" s="448"/>
      <c r="H1135" s="455">
        <v>0</v>
      </c>
      <c r="I1135" s="452">
        <v>0</v>
      </c>
      <c r="J1135" s="446"/>
      <c r="K1135" s="492"/>
      <c r="M1135" s="443" t="str">
        <f>_xlfn.IFNA(VLOOKUP(G1135,Checks!$L$4:$L$15,1,FALSE),IF(G1135="","",1))</f>
        <v/>
      </c>
    </row>
    <row r="1136" spans="1:13" s="443" customFormat="1" ht="14.1" customHeight="1">
      <c r="A1136" s="502">
        <f t="shared" si="34"/>
        <v>1128</v>
      </c>
      <c r="B1136" s="502">
        <f t="shared" si="35"/>
        <v>0</v>
      </c>
      <c r="C1136" s="448"/>
      <c r="D1136" s="446"/>
      <c r="E1136" s="446"/>
      <c r="F1136" s="446"/>
      <c r="G1136" s="448"/>
      <c r="H1136" s="455">
        <v>0</v>
      </c>
      <c r="I1136" s="452">
        <v>0</v>
      </c>
      <c r="J1136" s="446"/>
      <c r="K1136" s="492"/>
      <c r="M1136" s="443" t="str">
        <f>_xlfn.IFNA(VLOOKUP(G1136,Checks!$L$4:$L$15,1,FALSE),IF(G1136="","",1))</f>
        <v/>
      </c>
    </row>
    <row r="1137" spans="1:13" s="443" customFormat="1" ht="14.1" customHeight="1">
      <c r="A1137" s="502">
        <f t="shared" si="34"/>
        <v>1129</v>
      </c>
      <c r="B1137" s="502">
        <f t="shared" si="35"/>
        <v>0</v>
      </c>
      <c r="C1137" s="448"/>
      <c r="D1137" s="446"/>
      <c r="E1137" s="446"/>
      <c r="F1137" s="446"/>
      <c r="G1137" s="448"/>
      <c r="H1137" s="455">
        <v>0</v>
      </c>
      <c r="I1137" s="452">
        <v>0</v>
      </c>
      <c r="J1137" s="446"/>
      <c r="K1137" s="492"/>
      <c r="M1137" s="443" t="str">
        <f>_xlfn.IFNA(VLOOKUP(G1137,Checks!$L$4:$L$15,1,FALSE),IF(G1137="","",1))</f>
        <v/>
      </c>
    </row>
    <row r="1138" spans="1:13" s="443" customFormat="1" ht="14.1" customHeight="1">
      <c r="A1138" s="502">
        <f t="shared" si="34"/>
        <v>1130</v>
      </c>
      <c r="B1138" s="502">
        <f t="shared" si="35"/>
        <v>0</v>
      </c>
      <c r="C1138" s="448"/>
      <c r="D1138" s="446"/>
      <c r="E1138" s="446"/>
      <c r="F1138" s="446"/>
      <c r="G1138" s="448"/>
      <c r="H1138" s="455">
        <v>0</v>
      </c>
      <c r="I1138" s="452">
        <v>0</v>
      </c>
      <c r="J1138" s="446"/>
      <c r="K1138" s="492"/>
      <c r="M1138" s="443" t="str">
        <f>_xlfn.IFNA(VLOOKUP(G1138,Checks!$L$4:$L$15,1,FALSE),IF(G1138="","",1))</f>
        <v/>
      </c>
    </row>
    <row r="1139" spans="1:13" s="443" customFormat="1" ht="14.1" customHeight="1">
      <c r="A1139" s="502">
        <f t="shared" si="34"/>
        <v>1131</v>
      </c>
      <c r="B1139" s="502">
        <f t="shared" si="35"/>
        <v>0</v>
      </c>
      <c r="C1139" s="448"/>
      <c r="D1139" s="446"/>
      <c r="E1139" s="446"/>
      <c r="F1139" s="446"/>
      <c r="G1139" s="448"/>
      <c r="H1139" s="455">
        <v>0</v>
      </c>
      <c r="I1139" s="452">
        <v>0</v>
      </c>
      <c r="J1139" s="446"/>
      <c r="K1139" s="492"/>
      <c r="M1139" s="443" t="str">
        <f>_xlfn.IFNA(VLOOKUP(G1139,Checks!$L$4:$L$15,1,FALSE),IF(G1139="","",1))</f>
        <v/>
      </c>
    </row>
    <row r="1140" spans="1:13" s="443" customFormat="1" ht="14.1" customHeight="1">
      <c r="A1140" s="502">
        <f t="shared" si="34"/>
        <v>1132</v>
      </c>
      <c r="B1140" s="502">
        <f t="shared" si="35"/>
        <v>0</v>
      </c>
      <c r="C1140" s="448"/>
      <c r="D1140" s="446"/>
      <c r="E1140" s="446"/>
      <c r="F1140" s="446"/>
      <c r="G1140" s="448"/>
      <c r="H1140" s="455">
        <v>0</v>
      </c>
      <c r="I1140" s="452">
        <v>0</v>
      </c>
      <c r="J1140" s="446"/>
      <c r="K1140" s="492"/>
      <c r="M1140" s="443" t="str">
        <f>_xlfn.IFNA(VLOOKUP(G1140,Checks!$L$4:$L$15,1,FALSE),IF(G1140="","",1))</f>
        <v/>
      </c>
    </row>
    <row r="1141" spans="1:13" s="443" customFormat="1" ht="14.1" customHeight="1">
      <c r="A1141" s="502">
        <f t="shared" si="34"/>
        <v>1133</v>
      </c>
      <c r="B1141" s="502">
        <f t="shared" si="35"/>
        <v>0</v>
      </c>
      <c r="C1141" s="448"/>
      <c r="D1141" s="446"/>
      <c r="E1141" s="446"/>
      <c r="F1141" s="446"/>
      <c r="G1141" s="448"/>
      <c r="H1141" s="455">
        <v>0</v>
      </c>
      <c r="I1141" s="452">
        <v>0</v>
      </c>
      <c r="J1141" s="446"/>
      <c r="K1141" s="492"/>
      <c r="M1141" s="443" t="str">
        <f>_xlfn.IFNA(VLOOKUP(G1141,Checks!$L$4:$L$15,1,FALSE),IF(G1141="","",1))</f>
        <v/>
      </c>
    </row>
    <row r="1142" spans="1:13" s="443" customFormat="1" ht="14.1" customHeight="1">
      <c r="A1142" s="502">
        <f t="shared" si="34"/>
        <v>1134</v>
      </c>
      <c r="B1142" s="502">
        <f t="shared" si="35"/>
        <v>0</v>
      </c>
      <c r="C1142" s="448"/>
      <c r="D1142" s="446"/>
      <c r="E1142" s="446"/>
      <c r="F1142" s="446"/>
      <c r="G1142" s="448"/>
      <c r="H1142" s="455">
        <v>0</v>
      </c>
      <c r="I1142" s="452">
        <v>0</v>
      </c>
      <c r="J1142" s="446"/>
      <c r="K1142" s="492"/>
      <c r="M1142" s="443" t="str">
        <f>_xlfn.IFNA(VLOOKUP(G1142,Checks!$L$4:$L$15,1,FALSE),IF(G1142="","",1))</f>
        <v/>
      </c>
    </row>
    <row r="1143" spans="1:13" s="443" customFormat="1" ht="14.1" customHeight="1">
      <c r="A1143" s="502">
        <f t="shared" si="34"/>
        <v>1135</v>
      </c>
      <c r="B1143" s="502">
        <f t="shared" si="35"/>
        <v>0</v>
      </c>
      <c r="C1143" s="448"/>
      <c r="D1143" s="446"/>
      <c r="E1143" s="446"/>
      <c r="F1143" s="446"/>
      <c r="G1143" s="448"/>
      <c r="H1143" s="455">
        <v>0</v>
      </c>
      <c r="I1143" s="452">
        <v>0</v>
      </c>
      <c r="J1143" s="446"/>
      <c r="K1143" s="492"/>
      <c r="M1143" s="443" t="str">
        <f>_xlfn.IFNA(VLOOKUP(G1143,Checks!$L$4:$L$15,1,FALSE),IF(G1143="","",1))</f>
        <v/>
      </c>
    </row>
    <row r="1144" spans="1:13" s="443" customFormat="1" ht="14.1" customHeight="1">
      <c r="A1144" s="502">
        <f t="shared" si="34"/>
        <v>1136</v>
      </c>
      <c r="B1144" s="502">
        <f t="shared" si="35"/>
        <v>0</v>
      </c>
      <c r="C1144" s="448"/>
      <c r="D1144" s="446"/>
      <c r="E1144" s="446"/>
      <c r="F1144" s="446"/>
      <c r="G1144" s="448"/>
      <c r="H1144" s="455">
        <v>0</v>
      </c>
      <c r="I1144" s="452">
        <v>0</v>
      </c>
      <c r="J1144" s="446"/>
      <c r="K1144" s="492"/>
      <c r="M1144" s="443" t="str">
        <f>_xlfn.IFNA(VLOOKUP(G1144,Checks!$L$4:$L$15,1,FALSE),IF(G1144="","",1))</f>
        <v/>
      </c>
    </row>
    <row r="1145" spans="1:13" s="443" customFormat="1" ht="14.1" customHeight="1">
      <c r="A1145" s="502">
        <f t="shared" si="34"/>
        <v>1137</v>
      </c>
      <c r="B1145" s="502">
        <f t="shared" si="35"/>
        <v>0</v>
      </c>
      <c r="C1145" s="448"/>
      <c r="D1145" s="446"/>
      <c r="E1145" s="446"/>
      <c r="F1145" s="446"/>
      <c r="G1145" s="448"/>
      <c r="H1145" s="455">
        <v>0</v>
      </c>
      <c r="I1145" s="452">
        <v>0</v>
      </c>
      <c r="J1145" s="446"/>
      <c r="K1145" s="492"/>
      <c r="M1145" s="443" t="str">
        <f>_xlfn.IFNA(VLOOKUP(G1145,Checks!$L$4:$L$15,1,FALSE),IF(G1145="","",1))</f>
        <v/>
      </c>
    </row>
    <row r="1146" spans="1:13" s="443" customFormat="1" ht="14.1" customHeight="1">
      <c r="A1146" s="502">
        <f t="shared" si="34"/>
        <v>1138</v>
      </c>
      <c r="B1146" s="502">
        <f t="shared" si="35"/>
        <v>0</v>
      </c>
      <c r="C1146" s="448"/>
      <c r="D1146" s="446"/>
      <c r="E1146" s="446"/>
      <c r="F1146" s="446"/>
      <c r="G1146" s="448"/>
      <c r="H1146" s="455">
        <v>0</v>
      </c>
      <c r="I1146" s="452">
        <v>0</v>
      </c>
      <c r="J1146" s="446"/>
      <c r="K1146" s="492"/>
      <c r="M1146" s="443" t="str">
        <f>_xlfn.IFNA(VLOOKUP(G1146,Checks!$L$4:$L$15,1,FALSE),IF(G1146="","",1))</f>
        <v/>
      </c>
    </row>
    <row r="1147" spans="1:13" s="443" customFormat="1" ht="14.1" customHeight="1">
      <c r="A1147" s="502">
        <f t="shared" si="34"/>
        <v>1139</v>
      </c>
      <c r="B1147" s="502">
        <f t="shared" si="35"/>
        <v>0</v>
      </c>
      <c r="C1147" s="448"/>
      <c r="D1147" s="446"/>
      <c r="E1147" s="446"/>
      <c r="F1147" s="446"/>
      <c r="G1147" s="448"/>
      <c r="H1147" s="455">
        <v>0</v>
      </c>
      <c r="I1147" s="452">
        <v>0</v>
      </c>
      <c r="J1147" s="446"/>
      <c r="K1147" s="492"/>
      <c r="M1147" s="443" t="str">
        <f>_xlfn.IFNA(VLOOKUP(G1147,Checks!$L$4:$L$15,1,FALSE),IF(G1147="","",1))</f>
        <v/>
      </c>
    </row>
    <row r="1148" spans="1:13" s="443" customFormat="1" ht="14.1" customHeight="1">
      <c r="A1148" s="502">
        <f t="shared" si="34"/>
        <v>1140</v>
      </c>
      <c r="B1148" s="502">
        <f t="shared" si="35"/>
        <v>0</v>
      </c>
      <c r="C1148" s="448"/>
      <c r="D1148" s="446"/>
      <c r="E1148" s="446"/>
      <c r="F1148" s="446"/>
      <c r="G1148" s="448"/>
      <c r="H1148" s="455">
        <v>0</v>
      </c>
      <c r="I1148" s="452">
        <v>0</v>
      </c>
      <c r="J1148" s="446"/>
      <c r="K1148" s="492"/>
      <c r="M1148" s="443" t="str">
        <f>_xlfn.IFNA(VLOOKUP(G1148,Checks!$L$4:$L$15,1,FALSE),IF(G1148="","",1))</f>
        <v/>
      </c>
    </row>
    <row r="1149" spans="1:13" s="443" customFormat="1" ht="14.1" customHeight="1">
      <c r="A1149" s="502">
        <f t="shared" si="34"/>
        <v>1141</v>
      </c>
      <c r="B1149" s="502">
        <f t="shared" si="35"/>
        <v>0</v>
      </c>
      <c r="C1149" s="448"/>
      <c r="D1149" s="446"/>
      <c r="E1149" s="446"/>
      <c r="F1149" s="446"/>
      <c r="G1149" s="448"/>
      <c r="H1149" s="455">
        <v>0</v>
      </c>
      <c r="I1149" s="452">
        <v>0</v>
      </c>
      <c r="J1149" s="446"/>
      <c r="K1149" s="492"/>
      <c r="M1149" s="443" t="str">
        <f>_xlfn.IFNA(VLOOKUP(G1149,Checks!$L$4:$L$15,1,FALSE),IF(G1149="","",1))</f>
        <v/>
      </c>
    </row>
    <row r="1150" spans="1:13" s="443" customFormat="1" ht="14.1" customHeight="1">
      <c r="A1150" s="502">
        <f t="shared" si="34"/>
        <v>1142</v>
      </c>
      <c r="B1150" s="502">
        <f t="shared" si="35"/>
        <v>0</v>
      </c>
      <c r="C1150" s="448"/>
      <c r="D1150" s="446"/>
      <c r="E1150" s="446"/>
      <c r="F1150" s="446"/>
      <c r="G1150" s="448"/>
      <c r="H1150" s="455">
        <v>0</v>
      </c>
      <c r="I1150" s="452">
        <v>0</v>
      </c>
      <c r="J1150" s="446"/>
      <c r="K1150" s="492"/>
      <c r="M1150" s="443" t="str">
        <f>_xlfn.IFNA(VLOOKUP(G1150,Checks!$L$4:$L$15,1,FALSE),IF(G1150="","",1))</f>
        <v/>
      </c>
    </row>
    <row r="1151" spans="1:13" s="443" customFormat="1" ht="14.1" customHeight="1">
      <c r="A1151" s="502">
        <f t="shared" si="34"/>
        <v>1143</v>
      </c>
      <c r="B1151" s="502">
        <f t="shared" si="35"/>
        <v>0</v>
      </c>
      <c r="C1151" s="448"/>
      <c r="D1151" s="446"/>
      <c r="E1151" s="446"/>
      <c r="F1151" s="446"/>
      <c r="G1151" s="448"/>
      <c r="H1151" s="455">
        <v>0</v>
      </c>
      <c r="I1151" s="452">
        <v>0</v>
      </c>
      <c r="J1151" s="446"/>
      <c r="K1151" s="492"/>
      <c r="M1151" s="443" t="str">
        <f>_xlfn.IFNA(VLOOKUP(G1151,Checks!$L$4:$L$15,1,FALSE),IF(G1151="","",1))</f>
        <v/>
      </c>
    </row>
    <row r="1152" spans="1:13" s="443" customFormat="1" ht="14.1" customHeight="1">
      <c r="A1152" s="502">
        <f t="shared" si="34"/>
        <v>1144</v>
      </c>
      <c r="B1152" s="502">
        <f t="shared" si="35"/>
        <v>0</v>
      </c>
      <c r="C1152" s="448"/>
      <c r="D1152" s="446"/>
      <c r="E1152" s="446"/>
      <c r="F1152" s="446"/>
      <c r="G1152" s="448"/>
      <c r="H1152" s="455">
        <v>0</v>
      </c>
      <c r="I1152" s="452">
        <v>0</v>
      </c>
      <c r="J1152" s="446"/>
      <c r="K1152" s="492"/>
      <c r="M1152" s="443" t="str">
        <f>_xlfn.IFNA(VLOOKUP(G1152,Checks!$L$4:$L$15,1,FALSE),IF(G1152="","",1))</f>
        <v/>
      </c>
    </row>
    <row r="1153" spans="1:13" s="443" customFormat="1" ht="14.1" customHeight="1">
      <c r="A1153" s="502">
        <f t="shared" si="34"/>
        <v>1145</v>
      </c>
      <c r="B1153" s="502">
        <f t="shared" si="35"/>
        <v>0</v>
      </c>
      <c r="C1153" s="448"/>
      <c r="D1153" s="446"/>
      <c r="E1153" s="446"/>
      <c r="F1153" s="446"/>
      <c r="G1153" s="448"/>
      <c r="H1153" s="455">
        <v>0</v>
      </c>
      <c r="I1153" s="452">
        <v>0</v>
      </c>
      <c r="J1153" s="446"/>
      <c r="K1153" s="492"/>
      <c r="M1153" s="443" t="str">
        <f>_xlfn.IFNA(VLOOKUP(G1153,Checks!$L$4:$L$15,1,FALSE),IF(G1153="","",1))</f>
        <v/>
      </c>
    </row>
    <row r="1154" spans="1:13" s="443" customFormat="1" ht="14.1" customHeight="1">
      <c r="A1154" s="502">
        <f t="shared" si="34"/>
        <v>1146</v>
      </c>
      <c r="B1154" s="502">
        <f t="shared" si="35"/>
        <v>0</v>
      </c>
      <c r="C1154" s="448"/>
      <c r="D1154" s="446"/>
      <c r="E1154" s="446"/>
      <c r="F1154" s="446"/>
      <c r="G1154" s="448"/>
      <c r="H1154" s="455">
        <v>0</v>
      </c>
      <c r="I1154" s="452">
        <v>0</v>
      </c>
      <c r="J1154" s="446"/>
      <c r="K1154" s="492"/>
      <c r="M1154" s="443" t="str">
        <f>_xlfn.IFNA(VLOOKUP(G1154,Checks!$L$4:$L$15,1,FALSE),IF(G1154="","",1))</f>
        <v/>
      </c>
    </row>
    <row r="1155" spans="1:13" s="443" customFormat="1" ht="14.1" customHeight="1">
      <c r="A1155" s="502">
        <f t="shared" si="34"/>
        <v>1147</v>
      </c>
      <c r="B1155" s="502">
        <f t="shared" si="35"/>
        <v>0</v>
      </c>
      <c r="C1155" s="448"/>
      <c r="D1155" s="446"/>
      <c r="E1155" s="446"/>
      <c r="F1155" s="446"/>
      <c r="G1155" s="448"/>
      <c r="H1155" s="455">
        <v>0</v>
      </c>
      <c r="I1155" s="452">
        <v>0</v>
      </c>
      <c r="J1155" s="446"/>
      <c r="K1155" s="492"/>
      <c r="M1155" s="443" t="str">
        <f>_xlfn.IFNA(VLOOKUP(G1155,Checks!$L$4:$L$15,1,FALSE),IF(G1155="","",1))</f>
        <v/>
      </c>
    </row>
    <row r="1156" spans="1:13" s="443" customFormat="1" ht="14.1" customHeight="1">
      <c r="A1156" s="502">
        <f t="shared" si="34"/>
        <v>1148</v>
      </c>
      <c r="B1156" s="502">
        <f t="shared" si="35"/>
        <v>0</v>
      </c>
      <c r="C1156" s="448"/>
      <c r="D1156" s="446"/>
      <c r="E1156" s="446"/>
      <c r="F1156" s="446"/>
      <c r="G1156" s="448"/>
      <c r="H1156" s="455">
        <v>0</v>
      </c>
      <c r="I1156" s="452">
        <v>0</v>
      </c>
      <c r="J1156" s="446"/>
      <c r="K1156" s="492"/>
      <c r="M1156" s="443" t="str">
        <f>_xlfn.IFNA(VLOOKUP(G1156,Checks!$L$4:$L$15,1,FALSE),IF(G1156="","",1))</f>
        <v/>
      </c>
    </row>
    <row r="1157" spans="1:13" s="443" customFormat="1" ht="14.1" customHeight="1">
      <c r="A1157" s="502">
        <f t="shared" si="34"/>
        <v>1149</v>
      </c>
      <c r="B1157" s="502">
        <f t="shared" si="35"/>
        <v>0</v>
      </c>
      <c r="C1157" s="448"/>
      <c r="D1157" s="446"/>
      <c r="E1157" s="446"/>
      <c r="F1157" s="446"/>
      <c r="G1157" s="448"/>
      <c r="H1157" s="455">
        <v>0</v>
      </c>
      <c r="I1157" s="452">
        <v>0</v>
      </c>
      <c r="J1157" s="446"/>
      <c r="K1157" s="492"/>
      <c r="M1157" s="443" t="str">
        <f>_xlfn.IFNA(VLOOKUP(G1157,Checks!$L$4:$L$15,1,FALSE),IF(G1157="","",1))</f>
        <v/>
      </c>
    </row>
    <row r="1158" spans="1:13" s="443" customFormat="1" ht="14.1" customHeight="1">
      <c r="A1158" s="502">
        <f t="shared" si="34"/>
        <v>1150</v>
      </c>
      <c r="B1158" s="502">
        <f t="shared" si="35"/>
        <v>0</v>
      </c>
      <c r="C1158" s="448"/>
      <c r="D1158" s="446"/>
      <c r="E1158" s="446"/>
      <c r="F1158" s="446"/>
      <c r="G1158" s="448"/>
      <c r="H1158" s="455">
        <v>0</v>
      </c>
      <c r="I1158" s="452">
        <v>0</v>
      </c>
      <c r="J1158" s="446"/>
      <c r="K1158" s="492"/>
      <c r="M1158" s="443" t="str">
        <f>_xlfn.IFNA(VLOOKUP(G1158,Checks!$L$4:$L$15,1,FALSE),IF(G1158="","",1))</f>
        <v/>
      </c>
    </row>
    <row r="1159" spans="1:13" s="443" customFormat="1" ht="14.1" customHeight="1">
      <c r="A1159" s="502">
        <f t="shared" si="34"/>
        <v>1151</v>
      </c>
      <c r="B1159" s="502">
        <f t="shared" si="35"/>
        <v>0</v>
      </c>
      <c r="C1159" s="448"/>
      <c r="D1159" s="446"/>
      <c r="E1159" s="446"/>
      <c r="F1159" s="446"/>
      <c r="G1159" s="448"/>
      <c r="H1159" s="455">
        <v>0</v>
      </c>
      <c r="I1159" s="452">
        <v>0</v>
      </c>
      <c r="J1159" s="446"/>
      <c r="K1159" s="492"/>
      <c r="M1159" s="443" t="str">
        <f>_xlfn.IFNA(VLOOKUP(G1159,Checks!$L$4:$L$15,1,FALSE),IF(G1159="","",1))</f>
        <v/>
      </c>
    </row>
    <row r="1160" spans="1:13" s="443" customFormat="1" ht="14.1" customHeight="1">
      <c r="A1160" s="502">
        <f t="shared" si="34"/>
        <v>1152</v>
      </c>
      <c r="B1160" s="502">
        <f t="shared" si="35"/>
        <v>0</v>
      </c>
      <c r="C1160" s="448"/>
      <c r="D1160" s="446"/>
      <c r="E1160" s="446"/>
      <c r="F1160" s="446"/>
      <c r="G1160" s="448"/>
      <c r="H1160" s="455">
        <v>0</v>
      </c>
      <c r="I1160" s="452">
        <v>0</v>
      </c>
      <c r="J1160" s="446"/>
      <c r="K1160" s="492"/>
      <c r="M1160" s="443" t="str">
        <f>_xlfn.IFNA(VLOOKUP(G1160,Checks!$L$4:$L$15,1,FALSE),IF(G1160="","",1))</f>
        <v/>
      </c>
    </row>
    <row r="1161" spans="1:13" s="443" customFormat="1" ht="14.1" customHeight="1">
      <c r="A1161" s="502">
        <f t="shared" si="34"/>
        <v>1153</v>
      </c>
      <c r="B1161" s="502">
        <f t="shared" si="35"/>
        <v>0</v>
      </c>
      <c r="C1161" s="448"/>
      <c r="D1161" s="446"/>
      <c r="E1161" s="446"/>
      <c r="F1161" s="446"/>
      <c r="G1161" s="448"/>
      <c r="H1161" s="455">
        <v>0</v>
      </c>
      <c r="I1161" s="452">
        <v>0</v>
      </c>
      <c r="J1161" s="446"/>
      <c r="K1161" s="492"/>
      <c r="M1161" s="443" t="str">
        <f>_xlfn.IFNA(VLOOKUP(G1161,Checks!$L$4:$L$15,1,FALSE),IF(G1161="","",1))</f>
        <v/>
      </c>
    </row>
    <row r="1162" spans="1:13" s="443" customFormat="1" ht="14.1" customHeight="1">
      <c r="A1162" s="502">
        <f t="shared" si="34"/>
        <v>1154</v>
      </c>
      <c r="B1162" s="502">
        <f t="shared" si="35"/>
        <v>0</v>
      </c>
      <c r="C1162" s="448"/>
      <c r="D1162" s="446"/>
      <c r="E1162" s="446"/>
      <c r="F1162" s="446"/>
      <c r="G1162" s="448"/>
      <c r="H1162" s="455">
        <v>0</v>
      </c>
      <c r="I1162" s="452">
        <v>0</v>
      </c>
      <c r="J1162" s="446"/>
      <c r="K1162" s="492"/>
      <c r="M1162" s="443" t="str">
        <f>_xlfn.IFNA(VLOOKUP(G1162,Checks!$L$4:$L$15,1,FALSE),IF(G1162="","",1))</f>
        <v/>
      </c>
    </row>
    <row r="1163" spans="1:13" s="443" customFormat="1" ht="14.1" customHeight="1">
      <c r="A1163" s="502">
        <f t="shared" ref="A1163:A1226" si="36">A1162+1</f>
        <v>1155</v>
      </c>
      <c r="B1163" s="502">
        <f t="shared" ref="B1163:B1226" si="37">$B$9</f>
        <v>0</v>
      </c>
      <c r="C1163" s="448"/>
      <c r="D1163" s="446"/>
      <c r="E1163" s="446"/>
      <c r="F1163" s="446"/>
      <c r="G1163" s="448"/>
      <c r="H1163" s="455">
        <v>0</v>
      </c>
      <c r="I1163" s="452">
        <v>0</v>
      </c>
      <c r="J1163" s="446"/>
      <c r="K1163" s="492"/>
      <c r="M1163" s="443" t="str">
        <f>_xlfn.IFNA(VLOOKUP(G1163,Checks!$L$4:$L$15,1,FALSE),IF(G1163="","",1))</f>
        <v/>
      </c>
    </row>
    <row r="1164" spans="1:13" s="443" customFormat="1" ht="14.1" customHeight="1">
      <c r="A1164" s="502">
        <f t="shared" si="36"/>
        <v>1156</v>
      </c>
      <c r="B1164" s="502">
        <f t="shared" si="37"/>
        <v>0</v>
      </c>
      <c r="C1164" s="448"/>
      <c r="D1164" s="446"/>
      <c r="E1164" s="446"/>
      <c r="F1164" s="446"/>
      <c r="G1164" s="448"/>
      <c r="H1164" s="455">
        <v>0</v>
      </c>
      <c r="I1164" s="452">
        <v>0</v>
      </c>
      <c r="J1164" s="446"/>
      <c r="K1164" s="492"/>
      <c r="M1164" s="443" t="str">
        <f>_xlfn.IFNA(VLOOKUP(G1164,Checks!$L$4:$L$15,1,FALSE),IF(G1164="","",1))</f>
        <v/>
      </c>
    </row>
    <row r="1165" spans="1:13" s="443" customFormat="1" ht="14.1" customHeight="1">
      <c r="A1165" s="502">
        <f t="shared" si="36"/>
        <v>1157</v>
      </c>
      <c r="B1165" s="502">
        <f t="shared" si="37"/>
        <v>0</v>
      </c>
      <c r="C1165" s="448"/>
      <c r="D1165" s="446"/>
      <c r="E1165" s="446"/>
      <c r="F1165" s="446"/>
      <c r="G1165" s="448"/>
      <c r="H1165" s="455">
        <v>0</v>
      </c>
      <c r="I1165" s="452">
        <v>0</v>
      </c>
      <c r="J1165" s="446"/>
      <c r="K1165" s="492"/>
      <c r="M1165" s="443" t="str">
        <f>_xlfn.IFNA(VLOOKUP(G1165,Checks!$L$4:$L$15,1,FALSE),IF(G1165="","",1))</f>
        <v/>
      </c>
    </row>
    <row r="1166" spans="1:13" s="443" customFormat="1" ht="14.1" customHeight="1">
      <c r="A1166" s="502">
        <f t="shared" si="36"/>
        <v>1158</v>
      </c>
      <c r="B1166" s="502">
        <f t="shared" si="37"/>
        <v>0</v>
      </c>
      <c r="C1166" s="448"/>
      <c r="D1166" s="446"/>
      <c r="E1166" s="446"/>
      <c r="F1166" s="446"/>
      <c r="G1166" s="448"/>
      <c r="H1166" s="455">
        <v>0</v>
      </c>
      <c r="I1166" s="452">
        <v>0</v>
      </c>
      <c r="J1166" s="446"/>
      <c r="K1166" s="492"/>
      <c r="M1166" s="443" t="str">
        <f>_xlfn.IFNA(VLOOKUP(G1166,Checks!$L$4:$L$15,1,FALSE),IF(G1166="","",1))</f>
        <v/>
      </c>
    </row>
    <row r="1167" spans="1:13" s="443" customFormat="1" ht="14.1" customHeight="1">
      <c r="A1167" s="502">
        <f t="shared" si="36"/>
        <v>1159</v>
      </c>
      <c r="B1167" s="502">
        <f t="shared" si="37"/>
        <v>0</v>
      </c>
      <c r="C1167" s="448"/>
      <c r="D1167" s="446"/>
      <c r="E1167" s="446"/>
      <c r="F1167" s="446"/>
      <c r="G1167" s="448"/>
      <c r="H1167" s="455">
        <v>0</v>
      </c>
      <c r="I1167" s="452">
        <v>0</v>
      </c>
      <c r="J1167" s="446"/>
      <c r="K1167" s="492"/>
      <c r="M1167" s="443" t="str">
        <f>_xlfn.IFNA(VLOOKUP(G1167,Checks!$L$4:$L$15,1,FALSE),IF(G1167="","",1))</f>
        <v/>
      </c>
    </row>
    <row r="1168" spans="1:13" s="443" customFormat="1" ht="14.1" customHeight="1">
      <c r="A1168" s="502">
        <f t="shared" si="36"/>
        <v>1160</v>
      </c>
      <c r="B1168" s="502">
        <f t="shared" si="37"/>
        <v>0</v>
      </c>
      <c r="C1168" s="448"/>
      <c r="D1168" s="446"/>
      <c r="E1168" s="446"/>
      <c r="F1168" s="446"/>
      <c r="G1168" s="448"/>
      <c r="H1168" s="455">
        <v>0</v>
      </c>
      <c r="I1168" s="452">
        <v>0</v>
      </c>
      <c r="J1168" s="446"/>
      <c r="K1168" s="492"/>
      <c r="M1168" s="443" t="str">
        <f>_xlfn.IFNA(VLOOKUP(G1168,Checks!$L$4:$L$15,1,FALSE),IF(G1168="","",1))</f>
        <v/>
      </c>
    </row>
    <row r="1169" spans="1:13" s="443" customFormat="1" ht="14.1" customHeight="1">
      <c r="A1169" s="502">
        <f t="shared" si="36"/>
        <v>1161</v>
      </c>
      <c r="B1169" s="502">
        <f t="shared" si="37"/>
        <v>0</v>
      </c>
      <c r="C1169" s="448"/>
      <c r="D1169" s="446"/>
      <c r="E1169" s="446"/>
      <c r="F1169" s="446"/>
      <c r="G1169" s="448"/>
      <c r="H1169" s="455">
        <v>0</v>
      </c>
      <c r="I1169" s="452">
        <v>0</v>
      </c>
      <c r="J1169" s="446"/>
      <c r="K1169" s="492"/>
      <c r="M1169" s="443" t="str">
        <f>_xlfn.IFNA(VLOOKUP(G1169,Checks!$L$4:$L$15,1,FALSE),IF(G1169="","",1))</f>
        <v/>
      </c>
    </row>
    <row r="1170" spans="1:13" s="443" customFormat="1" ht="14.1" customHeight="1">
      <c r="A1170" s="502">
        <f t="shared" si="36"/>
        <v>1162</v>
      </c>
      <c r="B1170" s="502">
        <f t="shared" si="37"/>
        <v>0</v>
      </c>
      <c r="C1170" s="448"/>
      <c r="D1170" s="446"/>
      <c r="E1170" s="446"/>
      <c r="F1170" s="446"/>
      <c r="G1170" s="448"/>
      <c r="H1170" s="455">
        <v>0</v>
      </c>
      <c r="I1170" s="452">
        <v>0</v>
      </c>
      <c r="J1170" s="446"/>
      <c r="K1170" s="492"/>
      <c r="M1170" s="443" t="str">
        <f>_xlfn.IFNA(VLOOKUP(G1170,Checks!$L$4:$L$15,1,FALSE),IF(G1170="","",1))</f>
        <v/>
      </c>
    </row>
    <row r="1171" spans="1:13" s="443" customFormat="1" ht="14.1" customHeight="1">
      <c r="A1171" s="502">
        <f t="shared" si="36"/>
        <v>1163</v>
      </c>
      <c r="B1171" s="502">
        <f t="shared" si="37"/>
        <v>0</v>
      </c>
      <c r="C1171" s="448"/>
      <c r="D1171" s="446"/>
      <c r="E1171" s="446"/>
      <c r="F1171" s="446"/>
      <c r="G1171" s="448"/>
      <c r="H1171" s="455">
        <v>0</v>
      </c>
      <c r="I1171" s="452">
        <v>0</v>
      </c>
      <c r="J1171" s="446"/>
      <c r="K1171" s="492"/>
      <c r="M1171" s="443" t="str">
        <f>_xlfn.IFNA(VLOOKUP(G1171,Checks!$L$4:$L$15,1,FALSE),IF(G1171="","",1))</f>
        <v/>
      </c>
    </row>
    <row r="1172" spans="1:13" s="443" customFormat="1" ht="14.1" customHeight="1">
      <c r="A1172" s="502">
        <f t="shared" si="36"/>
        <v>1164</v>
      </c>
      <c r="B1172" s="502">
        <f t="shared" si="37"/>
        <v>0</v>
      </c>
      <c r="C1172" s="448"/>
      <c r="D1172" s="446"/>
      <c r="E1172" s="446"/>
      <c r="F1172" s="446"/>
      <c r="G1172" s="448"/>
      <c r="H1172" s="455">
        <v>0</v>
      </c>
      <c r="I1172" s="452">
        <v>0</v>
      </c>
      <c r="J1172" s="446"/>
      <c r="K1172" s="492"/>
      <c r="M1172" s="443" t="str">
        <f>_xlfn.IFNA(VLOOKUP(G1172,Checks!$L$4:$L$15,1,FALSE),IF(G1172="","",1))</f>
        <v/>
      </c>
    </row>
    <row r="1173" spans="1:13" s="443" customFormat="1" ht="14.1" customHeight="1">
      <c r="A1173" s="502">
        <f t="shared" si="36"/>
        <v>1165</v>
      </c>
      <c r="B1173" s="502">
        <f t="shared" si="37"/>
        <v>0</v>
      </c>
      <c r="C1173" s="448"/>
      <c r="D1173" s="446"/>
      <c r="E1173" s="446"/>
      <c r="F1173" s="446"/>
      <c r="G1173" s="448"/>
      <c r="H1173" s="455">
        <v>0</v>
      </c>
      <c r="I1173" s="452">
        <v>0</v>
      </c>
      <c r="J1173" s="446"/>
      <c r="K1173" s="492"/>
      <c r="M1173" s="443" t="str">
        <f>_xlfn.IFNA(VLOOKUP(G1173,Checks!$L$4:$L$15,1,FALSE),IF(G1173="","",1))</f>
        <v/>
      </c>
    </row>
    <row r="1174" spans="1:13" s="443" customFormat="1" ht="14.1" customHeight="1">
      <c r="A1174" s="502">
        <f t="shared" si="36"/>
        <v>1166</v>
      </c>
      <c r="B1174" s="502">
        <f t="shared" si="37"/>
        <v>0</v>
      </c>
      <c r="C1174" s="448"/>
      <c r="D1174" s="446"/>
      <c r="E1174" s="446"/>
      <c r="F1174" s="446"/>
      <c r="G1174" s="448"/>
      <c r="H1174" s="455">
        <v>0</v>
      </c>
      <c r="I1174" s="452">
        <v>0</v>
      </c>
      <c r="J1174" s="446"/>
      <c r="K1174" s="492"/>
      <c r="M1174" s="443" t="str">
        <f>_xlfn.IFNA(VLOOKUP(G1174,Checks!$L$4:$L$15,1,FALSE),IF(G1174="","",1))</f>
        <v/>
      </c>
    </row>
    <row r="1175" spans="1:13" s="443" customFormat="1" ht="14.1" customHeight="1">
      <c r="A1175" s="502">
        <f t="shared" si="36"/>
        <v>1167</v>
      </c>
      <c r="B1175" s="502">
        <f t="shared" si="37"/>
        <v>0</v>
      </c>
      <c r="C1175" s="448"/>
      <c r="D1175" s="446"/>
      <c r="E1175" s="446"/>
      <c r="F1175" s="446"/>
      <c r="G1175" s="448"/>
      <c r="H1175" s="455">
        <v>0</v>
      </c>
      <c r="I1175" s="452">
        <v>0</v>
      </c>
      <c r="J1175" s="446"/>
      <c r="K1175" s="492"/>
      <c r="M1175" s="443" t="str">
        <f>_xlfn.IFNA(VLOOKUP(G1175,Checks!$L$4:$L$15,1,FALSE),IF(G1175="","",1))</f>
        <v/>
      </c>
    </row>
    <row r="1176" spans="1:13" s="443" customFormat="1" ht="14.1" customHeight="1">
      <c r="A1176" s="502">
        <f t="shared" si="36"/>
        <v>1168</v>
      </c>
      <c r="B1176" s="502">
        <f t="shared" si="37"/>
        <v>0</v>
      </c>
      <c r="C1176" s="448"/>
      <c r="D1176" s="446"/>
      <c r="E1176" s="446"/>
      <c r="F1176" s="446"/>
      <c r="G1176" s="448"/>
      <c r="H1176" s="455">
        <v>0</v>
      </c>
      <c r="I1176" s="452">
        <v>0</v>
      </c>
      <c r="J1176" s="446"/>
      <c r="K1176" s="492"/>
      <c r="M1176" s="443" t="str">
        <f>_xlfn.IFNA(VLOOKUP(G1176,Checks!$L$4:$L$15,1,FALSE),IF(G1176="","",1))</f>
        <v/>
      </c>
    </row>
    <row r="1177" spans="1:13" s="443" customFormat="1" ht="14.1" customHeight="1">
      <c r="A1177" s="502">
        <f t="shared" si="36"/>
        <v>1169</v>
      </c>
      <c r="B1177" s="502">
        <f t="shared" si="37"/>
        <v>0</v>
      </c>
      <c r="C1177" s="448"/>
      <c r="D1177" s="446"/>
      <c r="E1177" s="446"/>
      <c r="F1177" s="446"/>
      <c r="G1177" s="448"/>
      <c r="H1177" s="455">
        <v>0</v>
      </c>
      <c r="I1177" s="452">
        <v>0</v>
      </c>
      <c r="J1177" s="446"/>
      <c r="K1177" s="492"/>
      <c r="M1177" s="443" t="str">
        <f>_xlfn.IFNA(VLOOKUP(G1177,Checks!$L$4:$L$15,1,FALSE),IF(G1177="","",1))</f>
        <v/>
      </c>
    </row>
    <row r="1178" spans="1:13" s="443" customFormat="1" ht="14.1" customHeight="1">
      <c r="A1178" s="502">
        <f t="shared" si="36"/>
        <v>1170</v>
      </c>
      <c r="B1178" s="502">
        <f t="shared" si="37"/>
        <v>0</v>
      </c>
      <c r="C1178" s="448"/>
      <c r="D1178" s="446"/>
      <c r="E1178" s="446"/>
      <c r="F1178" s="446"/>
      <c r="G1178" s="448"/>
      <c r="H1178" s="455">
        <v>0</v>
      </c>
      <c r="I1178" s="452">
        <v>0</v>
      </c>
      <c r="J1178" s="446"/>
      <c r="K1178" s="492"/>
      <c r="M1178" s="443" t="str">
        <f>_xlfn.IFNA(VLOOKUP(G1178,Checks!$L$4:$L$15,1,FALSE),IF(G1178="","",1))</f>
        <v/>
      </c>
    </row>
    <row r="1179" spans="1:13" s="443" customFormat="1" ht="14.1" customHeight="1">
      <c r="A1179" s="502">
        <f t="shared" si="36"/>
        <v>1171</v>
      </c>
      <c r="B1179" s="502">
        <f t="shared" si="37"/>
        <v>0</v>
      </c>
      <c r="C1179" s="448"/>
      <c r="D1179" s="446"/>
      <c r="E1179" s="446"/>
      <c r="F1179" s="446"/>
      <c r="G1179" s="448"/>
      <c r="H1179" s="455">
        <v>0</v>
      </c>
      <c r="I1179" s="452">
        <v>0</v>
      </c>
      <c r="J1179" s="446"/>
      <c r="K1179" s="492"/>
      <c r="M1179" s="443" t="str">
        <f>_xlfn.IFNA(VLOOKUP(G1179,Checks!$L$4:$L$15,1,FALSE),IF(G1179="","",1))</f>
        <v/>
      </c>
    </row>
    <row r="1180" spans="1:13" s="443" customFormat="1" ht="14.1" customHeight="1">
      <c r="A1180" s="502">
        <f t="shared" si="36"/>
        <v>1172</v>
      </c>
      <c r="B1180" s="502">
        <f t="shared" si="37"/>
        <v>0</v>
      </c>
      <c r="C1180" s="448"/>
      <c r="D1180" s="446"/>
      <c r="E1180" s="446"/>
      <c r="F1180" s="446"/>
      <c r="G1180" s="448"/>
      <c r="H1180" s="455">
        <v>0</v>
      </c>
      <c r="I1180" s="452">
        <v>0</v>
      </c>
      <c r="J1180" s="446"/>
      <c r="K1180" s="492"/>
      <c r="M1180" s="443" t="str">
        <f>_xlfn.IFNA(VLOOKUP(G1180,Checks!$L$4:$L$15,1,FALSE),IF(G1180="","",1))</f>
        <v/>
      </c>
    </row>
    <row r="1181" spans="1:13" s="443" customFormat="1" ht="14.1" customHeight="1">
      <c r="A1181" s="502">
        <f t="shared" si="36"/>
        <v>1173</v>
      </c>
      <c r="B1181" s="502">
        <f t="shared" si="37"/>
        <v>0</v>
      </c>
      <c r="C1181" s="448"/>
      <c r="D1181" s="446"/>
      <c r="E1181" s="446"/>
      <c r="F1181" s="446"/>
      <c r="G1181" s="448"/>
      <c r="H1181" s="455">
        <v>0</v>
      </c>
      <c r="I1181" s="452">
        <v>0</v>
      </c>
      <c r="J1181" s="446"/>
      <c r="K1181" s="492"/>
      <c r="M1181" s="443" t="str">
        <f>_xlfn.IFNA(VLOOKUP(G1181,Checks!$L$4:$L$15,1,FALSE),IF(G1181="","",1))</f>
        <v/>
      </c>
    </row>
    <row r="1182" spans="1:13" s="443" customFormat="1" ht="14.1" customHeight="1">
      <c r="A1182" s="502">
        <f t="shared" si="36"/>
        <v>1174</v>
      </c>
      <c r="B1182" s="502">
        <f t="shared" si="37"/>
        <v>0</v>
      </c>
      <c r="C1182" s="448"/>
      <c r="D1182" s="446"/>
      <c r="E1182" s="446"/>
      <c r="F1182" s="446"/>
      <c r="G1182" s="448"/>
      <c r="H1182" s="455">
        <v>0</v>
      </c>
      <c r="I1182" s="452">
        <v>0</v>
      </c>
      <c r="J1182" s="446"/>
      <c r="K1182" s="492"/>
      <c r="M1182" s="443" t="str">
        <f>_xlfn.IFNA(VLOOKUP(G1182,Checks!$L$4:$L$15,1,FALSE),IF(G1182="","",1))</f>
        <v/>
      </c>
    </row>
    <row r="1183" spans="1:13" s="443" customFormat="1" ht="14.1" customHeight="1">
      <c r="A1183" s="502">
        <f t="shared" si="36"/>
        <v>1175</v>
      </c>
      <c r="B1183" s="502">
        <f t="shared" si="37"/>
        <v>0</v>
      </c>
      <c r="C1183" s="448"/>
      <c r="D1183" s="446"/>
      <c r="E1183" s="446"/>
      <c r="F1183" s="446"/>
      <c r="G1183" s="448"/>
      <c r="H1183" s="455">
        <v>0</v>
      </c>
      <c r="I1183" s="452">
        <v>0</v>
      </c>
      <c r="J1183" s="446"/>
      <c r="K1183" s="492"/>
      <c r="M1183" s="443" t="str">
        <f>_xlfn.IFNA(VLOOKUP(G1183,Checks!$L$4:$L$15,1,FALSE),IF(G1183="","",1))</f>
        <v/>
      </c>
    </row>
    <row r="1184" spans="1:13" s="443" customFormat="1" ht="14.1" customHeight="1">
      <c r="A1184" s="502">
        <f t="shared" si="36"/>
        <v>1176</v>
      </c>
      <c r="B1184" s="502">
        <f t="shared" si="37"/>
        <v>0</v>
      </c>
      <c r="C1184" s="448"/>
      <c r="D1184" s="446"/>
      <c r="E1184" s="446"/>
      <c r="F1184" s="446"/>
      <c r="G1184" s="448"/>
      <c r="H1184" s="455">
        <v>0</v>
      </c>
      <c r="I1184" s="452">
        <v>0</v>
      </c>
      <c r="J1184" s="446"/>
      <c r="K1184" s="492"/>
      <c r="M1184" s="443" t="str">
        <f>_xlfn.IFNA(VLOOKUP(G1184,Checks!$L$4:$L$15,1,FALSE),IF(G1184="","",1))</f>
        <v/>
      </c>
    </row>
    <row r="1185" spans="1:13" s="443" customFormat="1" ht="14.1" customHeight="1">
      <c r="A1185" s="502">
        <f t="shared" si="36"/>
        <v>1177</v>
      </c>
      <c r="B1185" s="502">
        <f t="shared" si="37"/>
        <v>0</v>
      </c>
      <c r="C1185" s="448"/>
      <c r="D1185" s="446"/>
      <c r="E1185" s="446"/>
      <c r="F1185" s="446"/>
      <c r="G1185" s="448"/>
      <c r="H1185" s="455">
        <v>0</v>
      </c>
      <c r="I1185" s="452">
        <v>0</v>
      </c>
      <c r="J1185" s="446"/>
      <c r="K1185" s="492"/>
      <c r="M1185" s="443" t="str">
        <f>_xlfn.IFNA(VLOOKUP(G1185,Checks!$L$4:$L$15,1,FALSE),IF(G1185="","",1))</f>
        <v/>
      </c>
    </row>
    <row r="1186" spans="1:13" s="443" customFormat="1" ht="14.1" customHeight="1">
      <c r="A1186" s="502">
        <f t="shared" si="36"/>
        <v>1178</v>
      </c>
      <c r="B1186" s="502">
        <f t="shared" si="37"/>
        <v>0</v>
      </c>
      <c r="C1186" s="448"/>
      <c r="D1186" s="446"/>
      <c r="E1186" s="446"/>
      <c r="F1186" s="446"/>
      <c r="G1186" s="448"/>
      <c r="H1186" s="455">
        <v>0</v>
      </c>
      <c r="I1186" s="452">
        <v>0</v>
      </c>
      <c r="J1186" s="446"/>
      <c r="K1186" s="492"/>
      <c r="M1186" s="443" t="str">
        <f>_xlfn.IFNA(VLOOKUP(G1186,Checks!$L$4:$L$15,1,FALSE),IF(G1186="","",1))</f>
        <v/>
      </c>
    </row>
    <row r="1187" spans="1:13" s="443" customFormat="1" ht="14.1" customHeight="1">
      <c r="A1187" s="502">
        <f t="shared" si="36"/>
        <v>1179</v>
      </c>
      <c r="B1187" s="502">
        <f t="shared" si="37"/>
        <v>0</v>
      </c>
      <c r="C1187" s="448"/>
      <c r="D1187" s="446"/>
      <c r="E1187" s="446"/>
      <c r="F1187" s="446"/>
      <c r="G1187" s="448"/>
      <c r="H1187" s="455">
        <v>0</v>
      </c>
      <c r="I1187" s="452">
        <v>0</v>
      </c>
      <c r="J1187" s="446"/>
      <c r="K1187" s="492"/>
      <c r="M1187" s="443" t="str">
        <f>_xlfn.IFNA(VLOOKUP(G1187,Checks!$L$4:$L$15,1,FALSE),IF(G1187="","",1))</f>
        <v/>
      </c>
    </row>
    <row r="1188" spans="1:13" s="443" customFormat="1" ht="14.1" customHeight="1">
      <c r="A1188" s="502">
        <f t="shared" si="36"/>
        <v>1180</v>
      </c>
      <c r="B1188" s="502">
        <f t="shared" si="37"/>
        <v>0</v>
      </c>
      <c r="C1188" s="448"/>
      <c r="D1188" s="446"/>
      <c r="E1188" s="446"/>
      <c r="F1188" s="446"/>
      <c r="G1188" s="448"/>
      <c r="H1188" s="455">
        <v>0</v>
      </c>
      <c r="I1188" s="452">
        <v>0</v>
      </c>
      <c r="J1188" s="446"/>
      <c r="K1188" s="492"/>
      <c r="M1188" s="443" t="str">
        <f>_xlfn.IFNA(VLOOKUP(G1188,Checks!$L$4:$L$15,1,FALSE),IF(G1188="","",1))</f>
        <v/>
      </c>
    </row>
    <row r="1189" spans="1:13" s="443" customFormat="1" ht="14.1" customHeight="1">
      <c r="A1189" s="502">
        <f t="shared" si="36"/>
        <v>1181</v>
      </c>
      <c r="B1189" s="502">
        <f t="shared" si="37"/>
        <v>0</v>
      </c>
      <c r="C1189" s="448"/>
      <c r="D1189" s="446"/>
      <c r="E1189" s="446"/>
      <c r="F1189" s="446"/>
      <c r="G1189" s="448"/>
      <c r="H1189" s="455">
        <v>0</v>
      </c>
      <c r="I1189" s="452">
        <v>0</v>
      </c>
      <c r="J1189" s="446"/>
      <c r="K1189" s="492"/>
      <c r="M1189" s="443" t="str">
        <f>_xlfn.IFNA(VLOOKUP(G1189,Checks!$L$4:$L$15,1,FALSE),IF(G1189="","",1))</f>
        <v/>
      </c>
    </row>
    <row r="1190" spans="1:13" s="443" customFormat="1" ht="14.1" customHeight="1">
      <c r="A1190" s="502">
        <f t="shared" si="36"/>
        <v>1182</v>
      </c>
      <c r="B1190" s="502">
        <f t="shared" si="37"/>
        <v>0</v>
      </c>
      <c r="C1190" s="448"/>
      <c r="D1190" s="446"/>
      <c r="E1190" s="446"/>
      <c r="F1190" s="446"/>
      <c r="G1190" s="448"/>
      <c r="H1190" s="455">
        <v>0</v>
      </c>
      <c r="I1190" s="452">
        <v>0</v>
      </c>
      <c r="J1190" s="446"/>
      <c r="K1190" s="492"/>
      <c r="M1190" s="443" t="str">
        <f>_xlfn.IFNA(VLOOKUP(G1190,Checks!$L$4:$L$15,1,FALSE),IF(G1190="","",1))</f>
        <v/>
      </c>
    </row>
    <row r="1191" spans="1:13" s="443" customFormat="1" ht="14.1" customHeight="1">
      <c r="A1191" s="502">
        <f t="shared" si="36"/>
        <v>1183</v>
      </c>
      <c r="B1191" s="502">
        <f t="shared" si="37"/>
        <v>0</v>
      </c>
      <c r="C1191" s="448"/>
      <c r="D1191" s="446"/>
      <c r="E1191" s="446"/>
      <c r="F1191" s="446"/>
      <c r="G1191" s="448"/>
      <c r="H1191" s="455">
        <v>0</v>
      </c>
      <c r="I1191" s="452">
        <v>0</v>
      </c>
      <c r="J1191" s="446"/>
      <c r="K1191" s="492"/>
      <c r="M1191" s="443" t="str">
        <f>_xlfn.IFNA(VLOOKUP(G1191,Checks!$L$4:$L$15,1,FALSE),IF(G1191="","",1))</f>
        <v/>
      </c>
    </row>
    <row r="1192" spans="1:13" s="443" customFormat="1" ht="14.1" customHeight="1">
      <c r="A1192" s="502">
        <f t="shared" si="36"/>
        <v>1184</v>
      </c>
      <c r="B1192" s="502">
        <f t="shared" si="37"/>
        <v>0</v>
      </c>
      <c r="C1192" s="448"/>
      <c r="D1192" s="446"/>
      <c r="E1192" s="446"/>
      <c r="F1192" s="446"/>
      <c r="G1192" s="448"/>
      <c r="H1192" s="455">
        <v>0</v>
      </c>
      <c r="I1192" s="452">
        <v>0</v>
      </c>
      <c r="J1192" s="446"/>
      <c r="K1192" s="492"/>
      <c r="M1192" s="443" t="str">
        <f>_xlfn.IFNA(VLOOKUP(G1192,Checks!$L$4:$L$15,1,FALSE),IF(G1192="","",1))</f>
        <v/>
      </c>
    </row>
    <row r="1193" spans="1:13" s="443" customFormat="1" ht="14.1" customHeight="1">
      <c r="A1193" s="502">
        <f t="shared" si="36"/>
        <v>1185</v>
      </c>
      <c r="B1193" s="502">
        <f t="shared" si="37"/>
        <v>0</v>
      </c>
      <c r="C1193" s="448"/>
      <c r="D1193" s="446"/>
      <c r="E1193" s="446"/>
      <c r="F1193" s="446"/>
      <c r="G1193" s="448"/>
      <c r="H1193" s="455">
        <v>0</v>
      </c>
      <c r="I1193" s="452">
        <v>0</v>
      </c>
      <c r="J1193" s="446"/>
      <c r="K1193" s="492"/>
      <c r="M1193" s="443" t="str">
        <f>_xlfn.IFNA(VLOOKUP(G1193,Checks!$L$4:$L$15,1,FALSE),IF(G1193="","",1))</f>
        <v/>
      </c>
    </row>
    <row r="1194" spans="1:13" s="443" customFormat="1" ht="14.1" customHeight="1">
      <c r="A1194" s="502">
        <f t="shared" si="36"/>
        <v>1186</v>
      </c>
      <c r="B1194" s="502">
        <f t="shared" si="37"/>
        <v>0</v>
      </c>
      <c r="C1194" s="448"/>
      <c r="D1194" s="446"/>
      <c r="E1194" s="446"/>
      <c r="F1194" s="446"/>
      <c r="G1194" s="448"/>
      <c r="H1194" s="455">
        <v>0</v>
      </c>
      <c r="I1194" s="452">
        <v>0</v>
      </c>
      <c r="J1194" s="446"/>
      <c r="K1194" s="492"/>
      <c r="M1194" s="443" t="str">
        <f>_xlfn.IFNA(VLOOKUP(G1194,Checks!$L$4:$L$15,1,FALSE),IF(G1194="","",1))</f>
        <v/>
      </c>
    </row>
    <row r="1195" spans="1:13" s="443" customFormat="1" ht="14.1" customHeight="1">
      <c r="A1195" s="502">
        <f t="shared" si="36"/>
        <v>1187</v>
      </c>
      <c r="B1195" s="502">
        <f t="shared" si="37"/>
        <v>0</v>
      </c>
      <c r="C1195" s="448"/>
      <c r="D1195" s="446"/>
      <c r="E1195" s="446"/>
      <c r="F1195" s="446"/>
      <c r="G1195" s="448"/>
      <c r="H1195" s="455">
        <v>0</v>
      </c>
      <c r="I1195" s="452">
        <v>0</v>
      </c>
      <c r="J1195" s="446"/>
      <c r="K1195" s="492"/>
      <c r="M1195" s="443" t="str">
        <f>_xlfn.IFNA(VLOOKUP(G1195,Checks!$L$4:$L$15,1,FALSE),IF(G1195="","",1))</f>
        <v/>
      </c>
    </row>
    <row r="1196" spans="1:13" s="443" customFormat="1" ht="14.1" customHeight="1">
      <c r="A1196" s="502">
        <f t="shared" si="36"/>
        <v>1188</v>
      </c>
      <c r="B1196" s="502">
        <f t="shared" si="37"/>
        <v>0</v>
      </c>
      <c r="C1196" s="448"/>
      <c r="D1196" s="446"/>
      <c r="E1196" s="446"/>
      <c r="F1196" s="446"/>
      <c r="G1196" s="448"/>
      <c r="H1196" s="455">
        <v>0</v>
      </c>
      <c r="I1196" s="452">
        <v>0</v>
      </c>
      <c r="J1196" s="446"/>
      <c r="K1196" s="492"/>
      <c r="M1196" s="443" t="str">
        <f>_xlfn.IFNA(VLOOKUP(G1196,Checks!$L$4:$L$15,1,FALSE),IF(G1196="","",1))</f>
        <v/>
      </c>
    </row>
    <row r="1197" spans="1:13" s="443" customFormat="1" ht="14.1" customHeight="1">
      <c r="A1197" s="502">
        <f t="shared" si="36"/>
        <v>1189</v>
      </c>
      <c r="B1197" s="502">
        <f t="shared" si="37"/>
        <v>0</v>
      </c>
      <c r="C1197" s="448"/>
      <c r="D1197" s="446"/>
      <c r="E1197" s="446"/>
      <c r="F1197" s="446"/>
      <c r="G1197" s="448"/>
      <c r="H1197" s="455">
        <v>0</v>
      </c>
      <c r="I1197" s="452">
        <v>0</v>
      </c>
      <c r="J1197" s="446"/>
      <c r="K1197" s="492"/>
      <c r="M1197" s="443" t="str">
        <f>_xlfn.IFNA(VLOOKUP(G1197,Checks!$L$4:$L$15,1,FALSE),IF(G1197="","",1))</f>
        <v/>
      </c>
    </row>
    <row r="1198" spans="1:13" s="443" customFormat="1" ht="14.1" customHeight="1">
      <c r="A1198" s="502">
        <f t="shared" si="36"/>
        <v>1190</v>
      </c>
      <c r="B1198" s="502">
        <f t="shared" si="37"/>
        <v>0</v>
      </c>
      <c r="C1198" s="448"/>
      <c r="D1198" s="446"/>
      <c r="E1198" s="446"/>
      <c r="F1198" s="446"/>
      <c r="G1198" s="448"/>
      <c r="H1198" s="455">
        <v>0</v>
      </c>
      <c r="I1198" s="452">
        <v>0</v>
      </c>
      <c r="J1198" s="446"/>
      <c r="K1198" s="492"/>
      <c r="M1198" s="443" t="str">
        <f>_xlfn.IFNA(VLOOKUP(G1198,Checks!$L$4:$L$15,1,FALSE),IF(G1198="","",1))</f>
        <v/>
      </c>
    </row>
    <row r="1199" spans="1:13" s="443" customFormat="1" ht="14.1" customHeight="1">
      <c r="A1199" s="502">
        <f t="shared" si="36"/>
        <v>1191</v>
      </c>
      <c r="B1199" s="502">
        <f t="shared" si="37"/>
        <v>0</v>
      </c>
      <c r="C1199" s="448"/>
      <c r="D1199" s="446"/>
      <c r="E1199" s="446"/>
      <c r="F1199" s="446"/>
      <c r="G1199" s="448"/>
      <c r="H1199" s="455">
        <v>0</v>
      </c>
      <c r="I1199" s="452">
        <v>0</v>
      </c>
      <c r="J1199" s="446"/>
      <c r="K1199" s="492"/>
      <c r="M1199" s="443" t="str">
        <f>_xlfn.IFNA(VLOOKUP(G1199,Checks!$L$4:$L$15,1,FALSE),IF(G1199="","",1))</f>
        <v/>
      </c>
    </row>
    <row r="1200" spans="1:13" s="443" customFormat="1" ht="14.1" customHeight="1">
      <c r="A1200" s="502">
        <f t="shared" si="36"/>
        <v>1192</v>
      </c>
      <c r="B1200" s="502">
        <f t="shared" si="37"/>
        <v>0</v>
      </c>
      <c r="C1200" s="448"/>
      <c r="D1200" s="446"/>
      <c r="E1200" s="446"/>
      <c r="F1200" s="446"/>
      <c r="G1200" s="448"/>
      <c r="H1200" s="455">
        <v>0</v>
      </c>
      <c r="I1200" s="452">
        <v>0</v>
      </c>
      <c r="J1200" s="446"/>
      <c r="K1200" s="492"/>
      <c r="M1200" s="443" t="str">
        <f>_xlfn.IFNA(VLOOKUP(G1200,Checks!$L$4:$L$15,1,FALSE),IF(G1200="","",1))</f>
        <v/>
      </c>
    </row>
    <row r="1201" spans="1:13" s="443" customFormat="1" ht="14.1" customHeight="1">
      <c r="A1201" s="502">
        <f t="shared" si="36"/>
        <v>1193</v>
      </c>
      <c r="B1201" s="502">
        <f t="shared" si="37"/>
        <v>0</v>
      </c>
      <c r="C1201" s="448"/>
      <c r="D1201" s="446"/>
      <c r="E1201" s="446"/>
      <c r="F1201" s="446"/>
      <c r="G1201" s="448"/>
      <c r="H1201" s="455">
        <v>0</v>
      </c>
      <c r="I1201" s="452">
        <v>0</v>
      </c>
      <c r="J1201" s="446"/>
      <c r="K1201" s="492"/>
      <c r="M1201" s="443" t="str">
        <f>_xlfn.IFNA(VLOOKUP(G1201,Checks!$L$4:$L$15,1,FALSE),IF(G1201="","",1))</f>
        <v/>
      </c>
    </row>
    <row r="1202" spans="1:13" s="443" customFormat="1" ht="14.1" customHeight="1">
      <c r="A1202" s="502">
        <f t="shared" si="36"/>
        <v>1194</v>
      </c>
      <c r="B1202" s="502">
        <f t="shared" si="37"/>
        <v>0</v>
      </c>
      <c r="C1202" s="448"/>
      <c r="D1202" s="446"/>
      <c r="E1202" s="446"/>
      <c r="F1202" s="446"/>
      <c r="G1202" s="448"/>
      <c r="H1202" s="455">
        <v>0</v>
      </c>
      <c r="I1202" s="452">
        <v>0</v>
      </c>
      <c r="J1202" s="446"/>
      <c r="K1202" s="492"/>
      <c r="M1202" s="443" t="str">
        <f>_xlfn.IFNA(VLOOKUP(G1202,Checks!$L$4:$L$15,1,FALSE),IF(G1202="","",1))</f>
        <v/>
      </c>
    </row>
    <row r="1203" spans="1:13" s="443" customFormat="1" ht="14.1" customHeight="1">
      <c r="A1203" s="502">
        <f t="shared" si="36"/>
        <v>1195</v>
      </c>
      <c r="B1203" s="502">
        <f t="shared" si="37"/>
        <v>0</v>
      </c>
      <c r="C1203" s="448"/>
      <c r="D1203" s="446"/>
      <c r="E1203" s="446"/>
      <c r="F1203" s="446"/>
      <c r="G1203" s="448"/>
      <c r="H1203" s="455">
        <v>0</v>
      </c>
      <c r="I1203" s="452">
        <v>0</v>
      </c>
      <c r="J1203" s="446"/>
      <c r="K1203" s="492"/>
      <c r="M1203" s="443" t="str">
        <f>_xlfn.IFNA(VLOOKUP(G1203,Checks!$L$4:$L$15,1,FALSE),IF(G1203="","",1))</f>
        <v/>
      </c>
    </row>
    <row r="1204" spans="1:13" s="443" customFormat="1" ht="14.1" customHeight="1">
      <c r="A1204" s="502">
        <f t="shared" si="36"/>
        <v>1196</v>
      </c>
      <c r="B1204" s="502">
        <f t="shared" si="37"/>
        <v>0</v>
      </c>
      <c r="C1204" s="448"/>
      <c r="D1204" s="446"/>
      <c r="E1204" s="446"/>
      <c r="F1204" s="446"/>
      <c r="G1204" s="448"/>
      <c r="H1204" s="455">
        <v>0</v>
      </c>
      <c r="I1204" s="452">
        <v>0</v>
      </c>
      <c r="J1204" s="446"/>
      <c r="K1204" s="492"/>
      <c r="M1204" s="443" t="str">
        <f>_xlfn.IFNA(VLOOKUP(G1204,Checks!$L$4:$L$15,1,FALSE),IF(G1204="","",1))</f>
        <v/>
      </c>
    </row>
    <row r="1205" spans="1:13" s="443" customFormat="1" ht="14.1" customHeight="1">
      <c r="A1205" s="502">
        <f t="shared" si="36"/>
        <v>1197</v>
      </c>
      <c r="B1205" s="502">
        <f t="shared" si="37"/>
        <v>0</v>
      </c>
      <c r="C1205" s="448"/>
      <c r="D1205" s="446"/>
      <c r="E1205" s="446"/>
      <c r="F1205" s="446"/>
      <c r="G1205" s="448"/>
      <c r="H1205" s="455">
        <v>0</v>
      </c>
      <c r="I1205" s="452">
        <v>0</v>
      </c>
      <c r="J1205" s="446"/>
      <c r="K1205" s="492"/>
      <c r="M1205" s="443" t="str">
        <f>_xlfn.IFNA(VLOOKUP(G1205,Checks!$L$4:$L$15,1,FALSE),IF(G1205="","",1))</f>
        <v/>
      </c>
    </row>
    <row r="1206" spans="1:13" s="443" customFormat="1" ht="14.1" customHeight="1">
      <c r="A1206" s="502">
        <f t="shared" si="36"/>
        <v>1198</v>
      </c>
      <c r="B1206" s="502">
        <f t="shared" si="37"/>
        <v>0</v>
      </c>
      <c r="C1206" s="448"/>
      <c r="D1206" s="446"/>
      <c r="E1206" s="446"/>
      <c r="F1206" s="446"/>
      <c r="G1206" s="448"/>
      <c r="H1206" s="455">
        <v>0</v>
      </c>
      <c r="I1206" s="452">
        <v>0</v>
      </c>
      <c r="J1206" s="446"/>
      <c r="K1206" s="492"/>
      <c r="M1206" s="443" t="str">
        <f>_xlfn.IFNA(VLOOKUP(G1206,Checks!$L$4:$L$15,1,FALSE),IF(G1206="","",1))</f>
        <v/>
      </c>
    </row>
    <row r="1207" spans="1:13" s="443" customFormat="1" ht="14.1" customHeight="1">
      <c r="A1207" s="502">
        <f t="shared" si="36"/>
        <v>1199</v>
      </c>
      <c r="B1207" s="502">
        <f t="shared" si="37"/>
        <v>0</v>
      </c>
      <c r="C1207" s="448"/>
      <c r="D1207" s="446"/>
      <c r="E1207" s="446"/>
      <c r="F1207" s="446"/>
      <c r="G1207" s="448"/>
      <c r="H1207" s="455">
        <v>0</v>
      </c>
      <c r="I1207" s="452">
        <v>0</v>
      </c>
      <c r="J1207" s="446"/>
      <c r="K1207" s="492"/>
      <c r="M1207" s="443" t="str">
        <f>_xlfn.IFNA(VLOOKUP(G1207,Checks!$L$4:$L$15,1,FALSE),IF(G1207="","",1))</f>
        <v/>
      </c>
    </row>
    <row r="1208" spans="1:13" s="443" customFormat="1" ht="14.1" customHeight="1">
      <c r="A1208" s="502">
        <f t="shared" si="36"/>
        <v>1200</v>
      </c>
      <c r="B1208" s="502">
        <f t="shared" si="37"/>
        <v>0</v>
      </c>
      <c r="C1208" s="448"/>
      <c r="D1208" s="446"/>
      <c r="E1208" s="446"/>
      <c r="F1208" s="446"/>
      <c r="G1208" s="448"/>
      <c r="H1208" s="455">
        <v>0</v>
      </c>
      <c r="I1208" s="452">
        <v>0</v>
      </c>
      <c r="J1208" s="446"/>
      <c r="K1208" s="492"/>
      <c r="M1208" s="443" t="str">
        <f>_xlfn.IFNA(VLOOKUP(G1208,Checks!$L$4:$L$15,1,FALSE),IF(G1208="","",1))</f>
        <v/>
      </c>
    </row>
    <row r="1209" spans="1:13" s="443" customFormat="1" ht="14.1" customHeight="1">
      <c r="A1209" s="502">
        <f t="shared" si="36"/>
        <v>1201</v>
      </c>
      <c r="B1209" s="502">
        <f t="shared" si="37"/>
        <v>0</v>
      </c>
      <c r="C1209" s="448"/>
      <c r="D1209" s="446"/>
      <c r="E1209" s="446"/>
      <c r="F1209" s="446"/>
      <c r="G1209" s="448"/>
      <c r="H1209" s="455">
        <v>0</v>
      </c>
      <c r="I1209" s="452">
        <v>0</v>
      </c>
      <c r="J1209" s="446"/>
      <c r="K1209" s="492"/>
      <c r="M1209" s="443" t="str">
        <f>_xlfn.IFNA(VLOOKUP(G1209,Checks!$L$4:$L$15,1,FALSE),IF(G1209="","",1))</f>
        <v/>
      </c>
    </row>
    <row r="1210" spans="1:13" s="443" customFormat="1" ht="14.1" customHeight="1">
      <c r="A1210" s="502">
        <f t="shared" si="36"/>
        <v>1202</v>
      </c>
      <c r="B1210" s="502">
        <f t="shared" si="37"/>
        <v>0</v>
      </c>
      <c r="C1210" s="448"/>
      <c r="D1210" s="446"/>
      <c r="E1210" s="446"/>
      <c r="F1210" s="446"/>
      <c r="G1210" s="448"/>
      <c r="H1210" s="455">
        <v>0</v>
      </c>
      <c r="I1210" s="452">
        <v>0</v>
      </c>
      <c r="J1210" s="446"/>
      <c r="K1210" s="492"/>
      <c r="M1210" s="443" t="str">
        <f>_xlfn.IFNA(VLOOKUP(G1210,Checks!$L$4:$L$15,1,FALSE),IF(G1210="","",1))</f>
        <v/>
      </c>
    </row>
    <row r="1211" spans="1:13" s="443" customFormat="1" ht="14.1" customHeight="1">
      <c r="A1211" s="502">
        <f t="shared" si="36"/>
        <v>1203</v>
      </c>
      <c r="B1211" s="502">
        <f t="shared" si="37"/>
        <v>0</v>
      </c>
      <c r="C1211" s="448"/>
      <c r="D1211" s="446"/>
      <c r="E1211" s="446"/>
      <c r="F1211" s="446"/>
      <c r="G1211" s="448"/>
      <c r="H1211" s="455">
        <v>0</v>
      </c>
      <c r="I1211" s="452">
        <v>0</v>
      </c>
      <c r="J1211" s="446"/>
      <c r="K1211" s="492"/>
      <c r="M1211" s="443" t="str">
        <f>_xlfn.IFNA(VLOOKUP(G1211,Checks!$L$4:$L$15,1,FALSE),IF(G1211="","",1))</f>
        <v/>
      </c>
    </row>
    <row r="1212" spans="1:13" s="443" customFormat="1" ht="14.1" customHeight="1">
      <c r="A1212" s="502">
        <f t="shared" si="36"/>
        <v>1204</v>
      </c>
      <c r="B1212" s="502">
        <f t="shared" si="37"/>
        <v>0</v>
      </c>
      <c r="C1212" s="448"/>
      <c r="D1212" s="446"/>
      <c r="E1212" s="446"/>
      <c r="F1212" s="446"/>
      <c r="G1212" s="448"/>
      <c r="H1212" s="455">
        <v>0</v>
      </c>
      <c r="I1212" s="452">
        <v>0</v>
      </c>
      <c r="J1212" s="446"/>
      <c r="K1212" s="492"/>
      <c r="M1212" s="443" t="str">
        <f>_xlfn.IFNA(VLOOKUP(G1212,Checks!$L$4:$L$15,1,FALSE),IF(G1212="","",1))</f>
        <v/>
      </c>
    </row>
    <row r="1213" spans="1:13" s="443" customFormat="1" ht="14.1" customHeight="1">
      <c r="A1213" s="502">
        <f t="shared" si="36"/>
        <v>1205</v>
      </c>
      <c r="B1213" s="502">
        <f t="shared" si="37"/>
        <v>0</v>
      </c>
      <c r="C1213" s="448"/>
      <c r="D1213" s="446"/>
      <c r="E1213" s="446"/>
      <c r="F1213" s="446"/>
      <c r="G1213" s="448"/>
      <c r="H1213" s="455">
        <v>0</v>
      </c>
      <c r="I1213" s="452">
        <v>0</v>
      </c>
      <c r="J1213" s="446"/>
      <c r="K1213" s="492"/>
      <c r="M1213" s="443" t="str">
        <f>_xlfn.IFNA(VLOOKUP(G1213,Checks!$L$4:$L$15,1,FALSE),IF(G1213="","",1))</f>
        <v/>
      </c>
    </row>
    <row r="1214" spans="1:13" s="443" customFormat="1" ht="14.1" customHeight="1">
      <c r="A1214" s="502">
        <f t="shared" si="36"/>
        <v>1206</v>
      </c>
      <c r="B1214" s="502">
        <f t="shared" si="37"/>
        <v>0</v>
      </c>
      <c r="C1214" s="448"/>
      <c r="D1214" s="446"/>
      <c r="E1214" s="446"/>
      <c r="F1214" s="446"/>
      <c r="G1214" s="448"/>
      <c r="H1214" s="455">
        <v>0</v>
      </c>
      <c r="I1214" s="452">
        <v>0</v>
      </c>
      <c r="J1214" s="446"/>
      <c r="K1214" s="492"/>
      <c r="M1214" s="443" t="str">
        <f>_xlfn.IFNA(VLOOKUP(G1214,Checks!$L$4:$L$15,1,FALSE),IF(G1214="","",1))</f>
        <v/>
      </c>
    </row>
    <row r="1215" spans="1:13" s="443" customFormat="1" ht="14.1" customHeight="1">
      <c r="A1215" s="502">
        <f t="shared" si="36"/>
        <v>1207</v>
      </c>
      <c r="B1215" s="502">
        <f t="shared" si="37"/>
        <v>0</v>
      </c>
      <c r="C1215" s="448"/>
      <c r="D1215" s="446"/>
      <c r="E1215" s="446"/>
      <c r="F1215" s="446"/>
      <c r="G1215" s="448"/>
      <c r="H1215" s="455">
        <v>0</v>
      </c>
      <c r="I1215" s="452">
        <v>0</v>
      </c>
      <c r="J1215" s="446"/>
      <c r="K1215" s="492"/>
      <c r="M1215" s="443" t="str">
        <f>_xlfn.IFNA(VLOOKUP(G1215,Checks!$L$4:$L$15,1,FALSE),IF(G1215="","",1))</f>
        <v/>
      </c>
    </row>
    <row r="1216" spans="1:13" s="443" customFormat="1" ht="14.1" customHeight="1">
      <c r="A1216" s="502">
        <f t="shared" si="36"/>
        <v>1208</v>
      </c>
      <c r="B1216" s="502">
        <f t="shared" si="37"/>
        <v>0</v>
      </c>
      <c r="C1216" s="448"/>
      <c r="D1216" s="446"/>
      <c r="E1216" s="446"/>
      <c r="F1216" s="446"/>
      <c r="G1216" s="448"/>
      <c r="H1216" s="455">
        <v>0</v>
      </c>
      <c r="I1216" s="452">
        <v>0</v>
      </c>
      <c r="J1216" s="446"/>
      <c r="K1216" s="492"/>
      <c r="M1216" s="443" t="str">
        <f>_xlfn.IFNA(VLOOKUP(G1216,Checks!$L$4:$L$15,1,FALSE),IF(G1216="","",1))</f>
        <v/>
      </c>
    </row>
    <row r="1217" spans="1:13" s="443" customFormat="1" ht="14.1" customHeight="1">
      <c r="A1217" s="502">
        <f t="shared" si="36"/>
        <v>1209</v>
      </c>
      <c r="B1217" s="502">
        <f t="shared" si="37"/>
        <v>0</v>
      </c>
      <c r="C1217" s="448"/>
      <c r="D1217" s="446"/>
      <c r="E1217" s="446"/>
      <c r="F1217" s="446"/>
      <c r="G1217" s="448"/>
      <c r="H1217" s="455">
        <v>0</v>
      </c>
      <c r="I1217" s="452">
        <v>0</v>
      </c>
      <c r="J1217" s="446"/>
      <c r="K1217" s="492"/>
      <c r="M1217" s="443" t="str">
        <f>_xlfn.IFNA(VLOOKUP(G1217,Checks!$L$4:$L$15,1,FALSE),IF(G1217="","",1))</f>
        <v/>
      </c>
    </row>
    <row r="1218" spans="1:13" s="443" customFormat="1" ht="14.1" customHeight="1">
      <c r="A1218" s="502">
        <f t="shared" si="36"/>
        <v>1210</v>
      </c>
      <c r="B1218" s="502">
        <f t="shared" si="37"/>
        <v>0</v>
      </c>
      <c r="C1218" s="448"/>
      <c r="D1218" s="446"/>
      <c r="E1218" s="446"/>
      <c r="F1218" s="446"/>
      <c r="G1218" s="448"/>
      <c r="H1218" s="455">
        <v>0</v>
      </c>
      <c r="I1218" s="452">
        <v>0</v>
      </c>
      <c r="J1218" s="446"/>
      <c r="K1218" s="492"/>
      <c r="M1218" s="443" t="str">
        <f>_xlfn.IFNA(VLOOKUP(G1218,Checks!$L$4:$L$15,1,FALSE),IF(G1218="","",1))</f>
        <v/>
      </c>
    </row>
    <row r="1219" spans="1:13" s="443" customFormat="1" ht="14.1" customHeight="1">
      <c r="A1219" s="502">
        <f t="shared" si="36"/>
        <v>1211</v>
      </c>
      <c r="B1219" s="502">
        <f t="shared" si="37"/>
        <v>0</v>
      </c>
      <c r="C1219" s="448"/>
      <c r="D1219" s="446"/>
      <c r="E1219" s="446"/>
      <c r="F1219" s="446"/>
      <c r="G1219" s="448"/>
      <c r="H1219" s="455">
        <v>0</v>
      </c>
      <c r="I1219" s="452">
        <v>0</v>
      </c>
      <c r="J1219" s="446"/>
      <c r="K1219" s="492"/>
      <c r="M1219" s="443" t="str">
        <f>_xlfn.IFNA(VLOOKUP(G1219,Checks!$L$4:$L$15,1,FALSE),IF(G1219="","",1))</f>
        <v/>
      </c>
    </row>
    <row r="1220" spans="1:13" s="443" customFormat="1" ht="14.1" customHeight="1">
      <c r="A1220" s="502">
        <f t="shared" si="36"/>
        <v>1212</v>
      </c>
      <c r="B1220" s="502">
        <f t="shared" si="37"/>
        <v>0</v>
      </c>
      <c r="C1220" s="448"/>
      <c r="D1220" s="446"/>
      <c r="E1220" s="446"/>
      <c r="F1220" s="446"/>
      <c r="G1220" s="448"/>
      <c r="H1220" s="455">
        <v>0</v>
      </c>
      <c r="I1220" s="452">
        <v>0</v>
      </c>
      <c r="J1220" s="446"/>
      <c r="K1220" s="492"/>
      <c r="M1220" s="443" t="str">
        <f>_xlfn.IFNA(VLOOKUP(G1220,Checks!$L$4:$L$15,1,FALSE),IF(G1220="","",1))</f>
        <v/>
      </c>
    </row>
    <row r="1221" spans="1:13" s="443" customFormat="1" ht="14.1" customHeight="1">
      <c r="A1221" s="502">
        <f t="shared" si="36"/>
        <v>1213</v>
      </c>
      <c r="B1221" s="502">
        <f t="shared" si="37"/>
        <v>0</v>
      </c>
      <c r="C1221" s="448"/>
      <c r="D1221" s="446"/>
      <c r="E1221" s="446"/>
      <c r="F1221" s="446"/>
      <c r="G1221" s="448"/>
      <c r="H1221" s="455">
        <v>0</v>
      </c>
      <c r="I1221" s="452">
        <v>0</v>
      </c>
      <c r="J1221" s="446"/>
      <c r="K1221" s="492"/>
      <c r="M1221" s="443" t="str">
        <f>_xlfn.IFNA(VLOOKUP(G1221,Checks!$L$4:$L$15,1,FALSE),IF(G1221="","",1))</f>
        <v/>
      </c>
    </row>
    <row r="1222" spans="1:13" s="443" customFormat="1" ht="14.1" customHeight="1">
      <c r="A1222" s="502">
        <f t="shared" si="36"/>
        <v>1214</v>
      </c>
      <c r="B1222" s="502">
        <f t="shared" si="37"/>
        <v>0</v>
      </c>
      <c r="C1222" s="448"/>
      <c r="D1222" s="446"/>
      <c r="E1222" s="446"/>
      <c r="F1222" s="446"/>
      <c r="G1222" s="448"/>
      <c r="H1222" s="455">
        <v>0</v>
      </c>
      <c r="I1222" s="452">
        <v>0</v>
      </c>
      <c r="J1222" s="446"/>
      <c r="K1222" s="492"/>
      <c r="M1222" s="443" t="str">
        <f>_xlfn.IFNA(VLOOKUP(G1222,Checks!$L$4:$L$15,1,FALSE),IF(G1222="","",1))</f>
        <v/>
      </c>
    </row>
    <row r="1223" spans="1:13" s="443" customFormat="1" ht="14.1" customHeight="1">
      <c r="A1223" s="502">
        <f t="shared" si="36"/>
        <v>1215</v>
      </c>
      <c r="B1223" s="502">
        <f t="shared" si="37"/>
        <v>0</v>
      </c>
      <c r="C1223" s="448"/>
      <c r="D1223" s="446"/>
      <c r="E1223" s="446"/>
      <c r="F1223" s="446"/>
      <c r="G1223" s="448"/>
      <c r="H1223" s="455">
        <v>0</v>
      </c>
      <c r="I1223" s="452">
        <v>0</v>
      </c>
      <c r="J1223" s="446"/>
      <c r="K1223" s="492"/>
      <c r="M1223" s="443" t="str">
        <f>_xlfn.IFNA(VLOOKUP(G1223,Checks!$L$4:$L$15,1,FALSE),IF(G1223="","",1))</f>
        <v/>
      </c>
    </row>
    <row r="1224" spans="1:13" s="443" customFormat="1" ht="14.1" customHeight="1">
      <c r="A1224" s="502">
        <f t="shared" si="36"/>
        <v>1216</v>
      </c>
      <c r="B1224" s="502">
        <f t="shared" si="37"/>
        <v>0</v>
      </c>
      <c r="C1224" s="448"/>
      <c r="D1224" s="446"/>
      <c r="E1224" s="446"/>
      <c r="F1224" s="446"/>
      <c r="G1224" s="448"/>
      <c r="H1224" s="455">
        <v>0</v>
      </c>
      <c r="I1224" s="452">
        <v>0</v>
      </c>
      <c r="J1224" s="446"/>
      <c r="K1224" s="492"/>
      <c r="M1224" s="443" t="str">
        <f>_xlfn.IFNA(VLOOKUP(G1224,Checks!$L$4:$L$15,1,FALSE),IF(G1224="","",1))</f>
        <v/>
      </c>
    </row>
    <row r="1225" spans="1:13" s="443" customFormat="1" ht="14.1" customHeight="1">
      <c r="A1225" s="502">
        <f t="shared" si="36"/>
        <v>1217</v>
      </c>
      <c r="B1225" s="502">
        <f t="shared" si="37"/>
        <v>0</v>
      </c>
      <c r="C1225" s="448"/>
      <c r="D1225" s="446"/>
      <c r="E1225" s="446"/>
      <c r="F1225" s="446"/>
      <c r="G1225" s="448"/>
      <c r="H1225" s="455">
        <v>0</v>
      </c>
      <c r="I1225" s="452">
        <v>0</v>
      </c>
      <c r="J1225" s="446"/>
      <c r="K1225" s="492"/>
      <c r="M1225" s="443" t="str">
        <f>_xlfn.IFNA(VLOOKUP(G1225,Checks!$L$4:$L$15,1,FALSE),IF(G1225="","",1))</f>
        <v/>
      </c>
    </row>
    <row r="1226" spans="1:13" s="443" customFormat="1" ht="14.1" customHeight="1">
      <c r="A1226" s="502">
        <f t="shared" si="36"/>
        <v>1218</v>
      </c>
      <c r="B1226" s="502">
        <f t="shared" si="37"/>
        <v>0</v>
      </c>
      <c r="C1226" s="448"/>
      <c r="D1226" s="446"/>
      <c r="E1226" s="446"/>
      <c r="F1226" s="446"/>
      <c r="G1226" s="448"/>
      <c r="H1226" s="455">
        <v>0</v>
      </c>
      <c r="I1226" s="452">
        <v>0</v>
      </c>
      <c r="J1226" s="446"/>
      <c r="K1226" s="492"/>
      <c r="M1226" s="443" t="str">
        <f>_xlfn.IFNA(VLOOKUP(G1226,Checks!$L$4:$L$15,1,FALSE),IF(G1226="","",1))</f>
        <v/>
      </c>
    </row>
    <row r="1227" spans="1:13" s="443" customFormat="1" ht="14.1" customHeight="1">
      <c r="A1227" s="502">
        <f t="shared" ref="A1227:A1290" si="38">A1226+1</f>
        <v>1219</v>
      </c>
      <c r="B1227" s="502">
        <f t="shared" ref="B1227:B1290" si="39">$B$9</f>
        <v>0</v>
      </c>
      <c r="C1227" s="448"/>
      <c r="D1227" s="446"/>
      <c r="E1227" s="446"/>
      <c r="F1227" s="446"/>
      <c r="G1227" s="448"/>
      <c r="H1227" s="455">
        <v>0</v>
      </c>
      <c r="I1227" s="452">
        <v>0</v>
      </c>
      <c r="J1227" s="446"/>
      <c r="K1227" s="492"/>
      <c r="M1227" s="443" t="str">
        <f>_xlfn.IFNA(VLOOKUP(G1227,Checks!$L$4:$L$15,1,FALSE),IF(G1227="","",1))</f>
        <v/>
      </c>
    </row>
    <row r="1228" spans="1:13" s="443" customFormat="1" ht="14.1" customHeight="1">
      <c r="A1228" s="502">
        <f t="shared" si="38"/>
        <v>1220</v>
      </c>
      <c r="B1228" s="502">
        <f t="shared" si="39"/>
        <v>0</v>
      </c>
      <c r="C1228" s="448"/>
      <c r="D1228" s="446"/>
      <c r="E1228" s="446"/>
      <c r="F1228" s="446"/>
      <c r="G1228" s="448"/>
      <c r="H1228" s="455">
        <v>0</v>
      </c>
      <c r="I1228" s="452">
        <v>0</v>
      </c>
      <c r="J1228" s="446"/>
      <c r="K1228" s="492"/>
      <c r="M1228" s="443" t="str">
        <f>_xlfn.IFNA(VLOOKUP(G1228,Checks!$L$4:$L$15,1,FALSE),IF(G1228="","",1))</f>
        <v/>
      </c>
    </row>
    <row r="1229" spans="1:13" s="443" customFormat="1" ht="14.1" customHeight="1">
      <c r="A1229" s="502">
        <f t="shared" si="38"/>
        <v>1221</v>
      </c>
      <c r="B1229" s="502">
        <f t="shared" si="39"/>
        <v>0</v>
      </c>
      <c r="C1229" s="448"/>
      <c r="D1229" s="446"/>
      <c r="E1229" s="446"/>
      <c r="F1229" s="446"/>
      <c r="G1229" s="448"/>
      <c r="H1229" s="455">
        <v>0</v>
      </c>
      <c r="I1229" s="452">
        <v>0</v>
      </c>
      <c r="J1229" s="446"/>
      <c r="K1229" s="492"/>
      <c r="M1229" s="443" t="str">
        <f>_xlfn.IFNA(VLOOKUP(G1229,Checks!$L$4:$L$15,1,FALSE),IF(G1229="","",1))</f>
        <v/>
      </c>
    </row>
    <row r="1230" spans="1:13" s="443" customFormat="1" ht="14.1" customHeight="1">
      <c r="A1230" s="502">
        <f t="shared" si="38"/>
        <v>1222</v>
      </c>
      <c r="B1230" s="502">
        <f t="shared" si="39"/>
        <v>0</v>
      </c>
      <c r="C1230" s="448"/>
      <c r="D1230" s="446"/>
      <c r="E1230" s="446"/>
      <c r="F1230" s="446"/>
      <c r="G1230" s="448"/>
      <c r="H1230" s="455">
        <v>0</v>
      </c>
      <c r="I1230" s="452">
        <v>0</v>
      </c>
      <c r="J1230" s="446"/>
      <c r="K1230" s="492"/>
      <c r="M1230" s="443" t="str">
        <f>_xlfn.IFNA(VLOOKUP(G1230,Checks!$L$4:$L$15,1,FALSE),IF(G1230="","",1))</f>
        <v/>
      </c>
    </row>
    <row r="1231" spans="1:13" s="443" customFormat="1" ht="14.1" customHeight="1">
      <c r="A1231" s="502">
        <f t="shared" si="38"/>
        <v>1223</v>
      </c>
      <c r="B1231" s="502">
        <f t="shared" si="39"/>
        <v>0</v>
      </c>
      <c r="C1231" s="448"/>
      <c r="D1231" s="446"/>
      <c r="E1231" s="446"/>
      <c r="F1231" s="446"/>
      <c r="G1231" s="448"/>
      <c r="H1231" s="455">
        <v>0</v>
      </c>
      <c r="I1231" s="452">
        <v>0</v>
      </c>
      <c r="J1231" s="446"/>
      <c r="K1231" s="492"/>
      <c r="M1231" s="443" t="str">
        <f>_xlfn.IFNA(VLOOKUP(G1231,Checks!$L$4:$L$15,1,FALSE),IF(G1231="","",1))</f>
        <v/>
      </c>
    </row>
    <row r="1232" spans="1:13" s="443" customFormat="1" ht="14.1" customHeight="1">
      <c r="A1232" s="502">
        <f t="shared" si="38"/>
        <v>1224</v>
      </c>
      <c r="B1232" s="502">
        <f t="shared" si="39"/>
        <v>0</v>
      </c>
      <c r="C1232" s="448"/>
      <c r="D1232" s="446"/>
      <c r="E1232" s="446"/>
      <c r="F1232" s="446"/>
      <c r="G1232" s="448"/>
      <c r="H1232" s="455">
        <v>0</v>
      </c>
      <c r="I1232" s="452">
        <v>0</v>
      </c>
      <c r="J1232" s="446"/>
      <c r="K1232" s="492"/>
      <c r="M1232" s="443" t="str">
        <f>_xlfn.IFNA(VLOOKUP(G1232,Checks!$L$4:$L$15,1,FALSE),IF(G1232="","",1))</f>
        <v/>
      </c>
    </row>
    <row r="1233" spans="1:13" s="443" customFormat="1" ht="14.1" customHeight="1">
      <c r="A1233" s="502">
        <f t="shared" si="38"/>
        <v>1225</v>
      </c>
      <c r="B1233" s="502">
        <f t="shared" si="39"/>
        <v>0</v>
      </c>
      <c r="C1233" s="448"/>
      <c r="D1233" s="446"/>
      <c r="E1233" s="446"/>
      <c r="F1233" s="446"/>
      <c r="G1233" s="448"/>
      <c r="H1233" s="455">
        <v>0</v>
      </c>
      <c r="I1233" s="452">
        <v>0</v>
      </c>
      <c r="J1233" s="446"/>
      <c r="K1233" s="492"/>
      <c r="M1233" s="443" t="str">
        <f>_xlfn.IFNA(VLOOKUP(G1233,Checks!$L$4:$L$15,1,FALSE),IF(G1233="","",1))</f>
        <v/>
      </c>
    </row>
    <row r="1234" spans="1:13" s="443" customFormat="1" ht="14.1" customHeight="1">
      <c r="A1234" s="502">
        <f t="shared" si="38"/>
        <v>1226</v>
      </c>
      <c r="B1234" s="502">
        <f t="shared" si="39"/>
        <v>0</v>
      </c>
      <c r="C1234" s="448"/>
      <c r="D1234" s="446"/>
      <c r="E1234" s="446"/>
      <c r="F1234" s="446"/>
      <c r="G1234" s="448"/>
      <c r="H1234" s="455">
        <v>0</v>
      </c>
      <c r="I1234" s="452">
        <v>0</v>
      </c>
      <c r="J1234" s="446"/>
      <c r="K1234" s="492"/>
      <c r="M1234" s="443" t="str">
        <f>_xlfn.IFNA(VLOOKUP(G1234,Checks!$L$4:$L$15,1,FALSE),IF(G1234="","",1))</f>
        <v/>
      </c>
    </row>
    <row r="1235" spans="1:13" s="443" customFormat="1" ht="14.1" customHeight="1">
      <c r="A1235" s="502">
        <f t="shared" si="38"/>
        <v>1227</v>
      </c>
      <c r="B1235" s="502">
        <f t="shared" si="39"/>
        <v>0</v>
      </c>
      <c r="C1235" s="448"/>
      <c r="D1235" s="446"/>
      <c r="E1235" s="446"/>
      <c r="F1235" s="446"/>
      <c r="G1235" s="448"/>
      <c r="H1235" s="455">
        <v>0</v>
      </c>
      <c r="I1235" s="452">
        <v>0</v>
      </c>
      <c r="J1235" s="446"/>
      <c r="K1235" s="492"/>
      <c r="M1235" s="443" t="str">
        <f>_xlfn.IFNA(VLOOKUP(G1235,Checks!$L$4:$L$15,1,FALSE),IF(G1235="","",1))</f>
        <v/>
      </c>
    </row>
    <row r="1236" spans="1:13" s="443" customFormat="1" ht="14.1" customHeight="1">
      <c r="A1236" s="502">
        <f t="shared" si="38"/>
        <v>1228</v>
      </c>
      <c r="B1236" s="502">
        <f t="shared" si="39"/>
        <v>0</v>
      </c>
      <c r="C1236" s="448"/>
      <c r="D1236" s="446"/>
      <c r="E1236" s="446"/>
      <c r="F1236" s="446"/>
      <c r="G1236" s="448"/>
      <c r="H1236" s="455">
        <v>0</v>
      </c>
      <c r="I1236" s="452">
        <v>0</v>
      </c>
      <c r="J1236" s="446"/>
      <c r="K1236" s="492"/>
      <c r="M1236" s="443" t="str">
        <f>_xlfn.IFNA(VLOOKUP(G1236,Checks!$L$4:$L$15,1,FALSE),IF(G1236="","",1))</f>
        <v/>
      </c>
    </row>
    <row r="1237" spans="1:13" s="443" customFormat="1" ht="14.1" customHeight="1">
      <c r="A1237" s="502">
        <f t="shared" si="38"/>
        <v>1229</v>
      </c>
      <c r="B1237" s="502">
        <f t="shared" si="39"/>
        <v>0</v>
      </c>
      <c r="C1237" s="448"/>
      <c r="D1237" s="446"/>
      <c r="E1237" s="446"/>
      <c r="F1237" s="446"/>
      <c r="G1237" s="448"/>
      <c r="H1237" s="455">
        <v>0</v>
      </c>
      <c r="I1237" s="452">
        <v>0</v>
      </c>
      <c r="J1237" s="446"/>
      <c r="K1237" s="492"/>
      <c r="M1237" s="443" t="str">
        <f>_xlfn.IFNA(VLOOKUP(G1237,Checks!$L$4:$L$15,1,FALSE),IF(G1237="","",1))</f>
        <v/>
      </c>
    </row>
    <row r="1238" spans="1:13" s="443" customFormat="1" ht="14.1" customHeight="1">
      <c r="A1238" s="502">
        <f t="shared" si="38"/>
        <v>1230</v>
      </c>
      <c r="B1238" s="502">
        <f t="shared" si="39"/>
        <v>0</v>
      </c>
      <c r="C1238" s="448"/>
      <c r="D1238" s="446"/>
      <c r="E1238" s="446"/>
      <c r="F1238" s="446"/>
      <c r="G1238" s="448"/>
      <c r="H1238" s="455">
        <v>0</v>
      </c>
      <c r="I1238" s="452">
        <v>0</v>
      </c>
      <c r="J1238" s="446"/>
      <c r="K1238" s="492"/>
      <c r="M1238" s="443" t="str">
        <f>_xlfn.IFNA(VLOOKUP(G1238,Checks!$L$4:$L$15,1,FALSE),IF(G1238="","",1))</f>
        <v/>
      </c>
    </row>
    <row r="1239" spans="1:13" s="443" customFormat="1" ht="14.1" customHeight="1">
      <c r="A1239" s="502">
        <f t="shared" si="38"/>
        <v>1231</v>
      </c>
      <c r="B1239" s="502">
        <f t="shared" si="39"/>
        <v>0</v>
      </c>
      <c r="C1239" s="448"/>
      <c r="D1239" s="446"/>
      <c r="E1239" s="446"/>
      <c r="F1239" s="446"/>
      <c r="G1239" s="448"/>
      <c r="H1239" s="455">
        <v>0</v>
      </c>
      <c r="I1239" s="452">
        <v>0</v>
      </c>
      <c r="J1239" s="446"/>
      <c r="K1239" s="492"/>
      <c r="M1239" s="443" t="str">
        <f>_xlfn.IFNA(VLOOKUP(G1239,Checks!$L$4:$L$15,1,FALSE),IF(G1239="","",1))</f>
        <v/>
      </c>
    </row>
    <row r="1240" spans="1:13" s="443" customFormat="1" ht="14.1" customHeight="1">
      <c r="A1240" s="502">
        <f t="shared" si="38"/>
        <v>1232</v>
      </c>
      <c r="B1240" s="502">
        <f t="shared" si="39"/>
        <v>0</v>
      </c>
      <c r="C1240" s="448"/>
      <c r="D1240" s="446"/>
      <c r="E1240" s="446"/>
      <c r="F1240" s="446"/>
      <c r="G1240" s="448"/>
      <c r="H1240" s="455">
        <v>0</v>
      </c>
      <c r="I1240" s="452">
        <v>0</v>
      </c>
      <c r="J1240" s="446"/>
      <c r="K1240" s="492"/>
      <c r="M1240" s="443" t="str">
        <f>_xlfn.IFNA(VLOOKUP(G1240,Checks!$L$4:$L$15,1,FALSE),IF(G1240="","",1))</f>
        <v/>
      </c>
    </row>
    <row r="1241" spans="1:13" s="443" customFormat="1" ht="14.1" customHeight="1">
      <c r="A1241" s="502">
        <f t="shared" si="38"/>
        <v>1233</v>
      </c>
      <c r="B1241" s="502">
        <f t="shared" si="39"/>
        <v>0</v>
      </c>
      <c r="C1241" s="448"/>
      <c r="D1241" s="446"/>
      <c r="E1241" s="446"/>
      <c r="F1241" s="446"/>
      <c r="G1241" s="448"/>
      <c r="H1241" s="455">
        <v>0</v>
      </c>
      <c r="I1241" s="452">
        <v>0</v>
      </c>
      <c r="J1241" s="446"/>
      <c r="K1241" s="492"/>
      <c r="M1241" s="443" t="str">
        <f>_xlfn.IFNA(VLOOKUP(G1241,Checks!$L$4:$L$15,1,FALSE),IF(G1241="","",1))</f>
        <v/>
      </c>
    </row>
    <row r="1242" spans="1:13" s="443" customFormat="1" ht="14.1" customHeight="1">
      <c r="A1242" s="502">
        <f t="shared" si="38"/>
        <v>1234</v>
      </c>
      <c r="B1242" s="502">
        <f t="shared" si="39"/>
        <v>0</v>
      </c>
      <c r="C1242" s="448"/>
      <c r="D1242" s="446"/>
      <c r="E1242" s="446"/>
      <c r="F1242" s="446"/>
      <c r="G1242" s="448"/>
      <c r="H1242" s="455">
        <v>0</v>
      </c>
      <c r="I1242" s="452">
        <v>0</v>
      </c>
      <c r="J1242" s="446"/>
      <c r="K1242" s="492"/>
      <c r="M1242" s="443" t="str">
        <f>_xlfn.IFNA(VLOOKUP(G1242,Checks!$L$4:$L$15,1,FALSE),IF(G1242="","",1))</f>
        <v/>
      </c>
    </row>
    <row r="1243" spans="1:13" s="443" customFormat="1" ht="14.1" customHeight="1">
      <c r="A1243" s="502">
        <f t="shared" si="38"/>
        <v>1235</v>
      </c>
      <c r="B1243" s="502">
        <f t="shared" si="39"/>
        <v>0</v>
      </c>
      <c r="C1243" s="448"/>
      <c r="D1243" s="446"/>
      <c r="E1243" s="446"/>
      <c r="F1243" s="446"/>
      <c r="G1243" s="448"/>
      <c r="H1243" s="455">
        <v>0</v>
      </c>
      <c r="I1243" s="452">
        <v>0</v>
      </c>
      <c r="J1243" s="446"/>
      <c r="K1243" s="492"/>
      <c r="M1243" s="443" t="str">
        <f>_xlfn.IFNA(VLOOKUP(G1243,Checks!$L$4:$L$15,1,FALSE),IF(G1243="","",1))</f>
        <v/>
      </c>
    </row>
    <row r="1244" spans="1:13" s="443" customFormat="1" ht="14.1" customHeight="1">
      <c r="A1244" s="502">
        <f t="shared" si="38"/>
        <v>1236</v>
      </c>
      <c r="B1244" s="502">
        <f t="shared" si="39"/>
        <v>0</v>
      </c>
      <c r="C1244" s="448"/>
      <c r="D1244" s="446"/>
      <c r="E1244" s="446"/>
      <c r="F1244" s="446"/>
      <c r="G1244" s="448"/>
      <c r="H1244" s="455">
        <v>0</v>
      </c>
      <c r="I1244" s="452">
        <v>0</v>
      </c>
      <c r="J1244" s="446"/>
      <c r="K1244" s="492"/>
      <c r="M1244" s="443" t="str">
        <f>_xlfn.IFNA(VLOOKUP(G1244,Checks!$L$4:$L$15,1,FALSE),IF(G1244="","",1))</f>
        <v/>
      </c>
    </row>
    <row r="1245" spans="1:13" s="443" customFormat="1" ht="14.1" customHeight="1">
      <c r="A1245" s="502">
        <f t="shared" si="38"/>
        <v>1237</v>
      </c>
      <c r="B1245" s="502">
        <f t="shared" si="39"/>
        <v>0</v>
      </c>
      <c r="C1245" s="448"/>
      <c r="D1245" s="446"/>
      <c r="E1245" s="446"/>
      <c r="F1245" s="446"/>
      <c r="G1245" s="448"/>
      <c r="H1245" s="455">
        <v>0</v>
      </c>
      <c r="I1245" s="452">
        <v>0</v>
      </c>
      <c r="J1245" s="446"/>
      <c r="K1245" s="492"/>
      <c r="M1245" s="443" t="str">
        <f>_xlfn.IFNA(VLOOKUP(G1245,Checks!$L$4:$L$15,1,FALSE),IF(G1245="","",1))</f>
        <v/>
      </c>
    </row>
    <row r="1246" spans="1:13" s="443" customFormat="1" ht="14.1" customHeight="1">
      <c r="A1246" s="502">
        <f t="shared" si="38"/>
        <v>1238</v>
      </c>
      <c r="B1246" s="502">
        <f t="shared" si="39"/>
        <v>0</v>
      </c>
      <c r="C1246" s="448"/>
      <c r="D1246" s="446"/>
      <c r="E1246" s="446"/>
      <c r="F1246" s="446"/>
      <c r="G1246" s="448"/>
      <c r="H1246" s="455">
        <v>0</v>
      </c>
      <c r="I1246" s="452">
        <v>0</v>
      </c>
      <c r="J1246" s="446"/>
      <c r="K1246" s="492"/>
      <c r="M1246" s="443" t="str">
        <f>_xlfn.IFNA(VLOOKUP(G1246,Checks!$L$4:$L$15,1,FALSE),IF(G1246="","",1))</f>
        <v/>
      </c>
    </row>
    <row r="1247" spans="1:13" s="443" customFormat="1" ht="14.1" customHeight="1">
      <c r="A1247" s="502">
        <f t="shared" si="38"/>
        <v>1239</v>
      </c>
      <c r="B1247" s="502">
        <f t="shared" si="39"/>
        <v>0</v>
      </c>
      <c r="C1247" s="448"/>
      <c r="D1247" s="446"/>
      <c r="E1247" s="446"/>
      <c r="F1247" s="446"/>
      <c r="G1247" s="448"/>
      <c r="H1247" s="455">
        <v>0</v>
      </c>
      <c r="I1247" s="452">
        <v>0</v>
      </c>
      <c r="J1247" s="446"/>
      <c r="K1247" s="492"/>
      <c r="M1247" s="443" t="str">
        <f>_xlfn.IFNA(VLOOKUP(G1247,Checks!$L$4:$L$15,1,FALSE),IF(G1247="","",1))</f>
        <v/>
      </c>
    </row>
    <row r="1248" spans="1:13" s="443" customFormat="1" ht="14.1" customHeight="1">
      <c r="A1248" s="502">
        <f t="shared" si="38"/>
        <v>1240</v>
      </c>
      <c r="B1248" s="502">
        <f t="shared" si="39"/>
        <v>0</v>
      </c>
      <c r="C1248" s="448"/>
      <c r="D1248" s="446"/>
      <c r="E1248" s="446"/>
      <c r="F1248" s="446"/>
      <c r="G1248" s="448"/>
      <c r="H1248" s="455">
        <v>0</v>
      </c>
      <c r="I1248" s="452">
        <v>0</v>
      </c>
      <c r="J1248" s="446"/>
      <c r="K1248" s="492"/>
      <c r="M1248" s="443" t="str">
        <f>_xlfn.IFNA(VLOOKUP(G1248,Checks!$L$4:$L$15,1,FALSE),IF(G1248="","",1))</f>
        <v/>
      </c>
    </row>
    <row r="1249" spans="1:13" s="443" customFormat="1" ht="14.1" customHeight="1">
      <c r="A1249" s="502">
        <f t="shared" si="38"/>
        <v>1241</v>
      </c>
      <c r="B1249" s="502">
        <f t="shared" si="39"/>
        <v>0</v>
      </c>
      <c r="C1249" s="448"/>
      <c r="D1249" s="446"/>
      <c r="E1249" s="446"/>
      <c r="F1249" s="446"/>
      <c r="G1249" s="448"/>
      <c r="H1249" s="455">
        <v>0</v>
      </c>
      <c r="I1249" s="452">
        <v>0</v>
      </c>
      <c r="J1249" s="446"/>
      <c r="K1249" s="492"/>
      <c r="M1249" s="443" t="str">
        <f>_xlfn.IFNA(VLOOKUP(G1249,Checks!$L$4:$L$15,1,FALSE),IF(G1249="","",1))</f>
        <v/>
      </c>
    </row>
    <row r="1250" spans="1:13" s="443" customFormat="1" ht="14.1" customHeight="1">
      <c r="A1250" s="502">
        <f t="shared" si="38"/>
        <v>1242</v>
      </c>
      <c r="B1250" s="502">
        <f t="shared" si="39"/>
        <v>0</v>
      </c>
      <c r="C1250" s="448"/>
      <c r="D1250" s="446"/>
      <c r="E1250" s="446"/>
      <c r="F1250" s="446"/>
      <c r="G1250" s="448"/>
      <c r="H1250" s="455">
        <v>0</v>
      </c>
      <c r="I1250" s="452">
        <v>0</v>
      </c>
      <c r="J1250" s="446"/>
      <c r="K1250" s="492"/>
      <c r="M1250" s="443" t="str">
        <f>_xlfn.IFNA(VLOOKUP(G1250,Checks!$L$4:$L$15,1,FALSE),IF(G1250="","",1))</f>
        <v/>
      </c>
    </row>
    <row r="1251" spans="1:13" s="443" customFormat="1" ht="14.1" customHeight="1">
      <c r="A1251" s="502">
        <f t="shared" si="38"/>
        <v>1243</v>
      </c>
      <c r="B1251" s="502">
        <f t="shared" si="39"/>
        <v>0</v>
      </c>
      <c r="C1251" s="448"/>
      <c r="D1251" s="446"/>
      <c r="E1251" s="446"/>
      <c r="F1251" s="446"/>
      <c r="G1251" s="448"/>
      <c r="H1251" s="455">
        <v>0</v>
      </c>
      <c r="I1251" s="452">
        <v>0</v>
      </c>
      <c r="J1251" s="446"/>
      <c r="K1251" s="492"/>
      <c r="M1251" s="443" t="str">
        <f>_xlfn.IFNA(VLOOKUP(G1251,Checks!$L$4:$L$15,1,FALSE),IF(G1251="","",1))</f>
        <v/>
      </c>
    </row>
    <row r="1252" spans="1:13" s="443" customFormat="1" ht="14.1" customHeight="1">
      <c r="A1252" s="502">
        <f t="shared" si="38"/>
        <v>1244</v>
      </c>
      <c r="B1252" s="502">
        <f t="shared" si="39"/>
        <v>0</v>
      </c>
      <c r="C1252" s="448"/>
      <c r="D1252" s="446"/>
      <c r="E1252" s="446"/>
      <c r="F1252" s="446"/>
      <c r="G1252" s="448"/>
      <c r="H1252" s="455">
        <v>0</v>
      </c>
      <c r="I1252" s="452">
        <v>0</v>
      </c>
      <c r="J1252" s="446"/>
      <c r="K1252" s="492"/>
      <c r="M1252" s="443" t="str">
        <f>_xlfn.IFNA(VLOOKUP(G1252,Checks!$L$4:$L$15,1,FALSE),IF(G1252="","",1))</f>
        <v/>
      </c>
    </row>
    <row r="1253" spans="1:13" s="443" customFormat="1" ht="14.1" customHeight="1">
      <c r="A1253" s="502">
        <f t="shared" si="38"/>
        <v>1245</v>
      </c>
      <c r="B1253" s="502">
        <f t="shared" si="39"/>
        <v>0</v>
      </c>
      <c r="C1253" s="448"/>
      <c r="D1253" s="446"/>
      <c r="E1253" s="446"/>
      <c r="F1253" s="446"/>
      <c r="G1253" s="448"/>
      <c r="H1253" s="455">
        <v>0</v>
      </c>
      <c r="I1253" s="452">
        <v>0</v>
      </c>
      <c r="J1253" s="446"/>
      <c r="K1253" s="492"/>
      <c r="M1253" s="443" t="str">
        <f>_xlfn.IFNA(VLOOKUP(G1253,Checks!$L$4:$L$15,1,FALSE),IF(G1253="","",1))</f>
        <v/>
      </c>
    </row>
    <row r="1254" spans="1:13" s="443" customFormat="1" ht="14.1" customHeight="1">
      <c r="A1254" s="502">
        <f t="shared" si="38"/>
        <v>1246</v>
      </c>
      <c r="B1254" s="502">
        <f t="shared" si="39"/>
        <v>0</v>
      </c>
      <c r="C1254" s="448"/>
      <c r="D1254" s="446"/>
      <c r="E1254" s="446"/>
      <c r="F1254" s="446"/>
      <c r="G1254" s="448"/>
      <c r="H1254" s="455">
        <v>0</v>
      </c>
      <c r="I1254" s="452">
        <v>0</v>
      </c>
      <c r="J1254" s="446"/>
      <c r="K1254" s="492"/>
      <c r="M1254" s="443" t="str">
        <f>_xlfn.IFNA(VLOOKUP(G1254,Checks!$L$4:$L$15,1,FALSE),IF(G1254="","",1))</f>
        <v/>
      </c>
    </row>
    <row r="1255" spans="1:13" s="443" customFormat="1" ht="14.1" customHeight="1">
      <c r="A1255" s="502">
        <f t="shared" si="38"/>
        <v>1247</v>
      </c>
      <c r="B1255" s="502">
        <f t="shared" si="39"/>
        <v>0</v>
      </c>
      <c r="C1255" s="448"/>
      <c r="D1255" s="446"/>
      <c r="E1255" s="446"/>
      <c r="F1255" s="446"/>
      <c r="G1255" s="448"/>
      <c r="H1255" s="455">
        <v>0</v>
      </c>
      <c r="I1255" s="452">
        <v>0</v>
      </c>
      <c r="J1255" s="446"/>
      <c r="K1255" s="492"/>
      <c r="M1255" s="443" t="str">
        <f>_xlfn.IFNA(VLOOKUP(G1255,Checks!$L$4:$L$15,1,FALSE),IF(G1255="","",1))</f>
        <v/>
      </c>
    </row>
    <row r="1256" spans="1:13" s="443" customFormat="1" ht="14.1" customHeight="1">
      <c r="A1256" s="502">
        <f t="shared" si="38"/>
        <v>1248</v>
      </c>
      <c r="B1256" s="502">
        <f t="shared" si="39"/>
        <v>0</v>
      </c>
      <c r="C1256" s="448"/>
      <c r="D1256" s="446"/>
      <c r="E1256" s="446"/>
      <c r="F1256" s="446"/>
      <c r="G1256" s="448"/>
      <c r="H1256" s="455">
        <v>0</v>
      </c>
      <c r="I1256" s="452">
        <v>0</v>
      </c>
      <c r="J1256" s="446"/>
      <c r="K1256" s="492"/>
      <c r="M1256" s="443" t="str">
        <f>_xlfn.IFNA(VLOOKUP(G1256,Checks!$L$4:$L$15,1,FALSE),IF(G1256="","",1))</f>
        <v/>
      </c>
    </row>
    <row r="1257" spans="1:13" s="443" customFormat="1" ht="14.1" customHeight="1">
      <c r="A1257" s="502">
        <f t="shared" si="38"/>
        <v>1249</v>
      </c>
      <c r="B1257" s="502">
        <f t="shared" si="39"/>
        <v>0</v>
      </c>
      <c r="C1257" s="448"/>
      <c r="D1257" s="446"/>
      <c r="E1257" s="446"/>
      <c r="F1257" s="446"/>
      <c r="G1257" s="448"/>
      <c r="H1257" s="455">
        <v>0</v>
      </c>
      <c r="I1257" s="452">
        <v>0</v>
      </c>
      <c r="J1257" s="446"/>
      <c r="K1257" s="492"/>
      <c r="M1257" s="443" t="str">
        <f>_xlfn.IFNA(VLOOKUP(G1257,Checks!$L$4:$L$15,1,FALSE),IF(G1257="","",1))</f>
        <v/>
      </c>
    </row>
    <row r="1258" spans="1:13" s="443" customFormat="1" ht="14.1" customHeight="1">
      <c r="A1258" s="502">
        <f t="shared" si="38"/>
        <v>1250</v>
      </c>
      <c r="B1258" s="502">
        <f t="shared" si="39"/>
        <v>0</v>
      </c>
      <c r="C1258" s="448"/>
      <c r="D1258" s="446"/>
      <c r="E1258" s="446"/>
      <c r="F1258" s="446"/>
      <c r="G1258" s="448"/>
      <c r="H1258" s="455">
        <v>0</v>
      </c>
      <c r="I1258" s="452">
        <v>0</v>
      </c>
      <c r="J1258" s="446"/>
      <c r="K1258" s="492"/>
      <c r="M1258" s="443" t="str">
        <f>_xlfn.IFNA(VLOOKUP(G1258,Checks!$L$4:$L$15,1,FALSE),IF(G1258="","",1))</f>
        <v/>
      </c>
    </row>
    <row r="1259" spans="1:13" s="443" customFormat="1" ht="14.1" customHeight="1">
      <c r="A1259" s="502">
        <f t="shared" si="38"/>
        <v>1251</v>
      </c>
      <c r="B1259" s="502">
        <f t="shared" si="39"/>
        <v>0</v>
      </c>
      <c r="C1259" s="448"/>
      <c r="D1259" s="446"/>
      <c r="E1259" s="446"/>
      <c r="F1259" s="446"/>
      <c r="G1259" s="448"/>
      <c r="H1259" s="455">
        <v>0</v>
      </c>
      <c r="I1259" s="452">
        <v>0</v>
      </c>
      <c r="J1259" s="446"/>
      <c r="K1259" s="492"/>
      <c r="M1259" s="443" t="str">
        <f>_xlfn.IFNA(VLOOKUP(G1259,Checks!$L$4:$L$15,1,FALSE),IF(G1259="","",1))</f>
        <v/>
      </c>
    </row>
    <row r="1260" spans="1:13" s="443" customFormat="1" ht="14.1" customHeight="1">
      <c r="A1260" s="502">
        <f t="shared" si="38"/>
        <v>1252</v>
      </c>
      <c r="B1260" s="502">
        <f t="shared" si="39"/>
        <v>0</v>
      </c>
      <c r="C1260" s="448"/>
      <c r="D1260" s="446"/>
      <c r="E1260" s="446"/>
      <c r="F1260" s="446"/>
      <c r="G1260" s="448"/>
      <c r="H1260" s="455">
        <v>0</v>
      </c>
      <c r="I1260" s="452">
        <v>0</v>
      </c>
      <c r="J1260" s="446"/>
      <c r="K1260" s="492"/>
      <c r="M1260" s="443" t="str">
        <f>_xlfn.IFNA(VLOOKUP(G1260,Checks!$L$4:$L$15,1,FALSE),IF(G1260="","",1))</f>
        <v/>
      </c>
    </row>
    <row r="1261" spans="1:13" s="443" customFormat="1" ht="14.1" customHeight="1">
      <c r="A1261" s="502">
        <f t="shared" si="38"/>
        <v>1253</v>
      </c>
      <c r="B1261" s="502">
        <f t="shared" si="39"/>
        <v>0</v>
      </c>
      <c r="C1261" s="448"/>
      <c r="D1261" s="446"/>
      <c r="E1261" s="446"/>
      <c r="F1261" s="446"/>
      <c r="G1261" s="448"/>
      <c r="H1261" s="455">
        <v>0</v>
      </c>
      <c r="I1261" s="452">
        <v>0</v>
      </c>
      <c r="J1261" s="446"/>
      <c r="K1261" s="492"/>
      <c r="M1261" s="443" t="str">
        <f>_xlfn.IFNA(VLOOKUP(G1261,Checks!$L$4:$L$15,1,FALSE),IF(G1261="","",1))</f>
        <v/>
      </c>
    </row>
    <row r="1262" spans="1:13" s="443" customFormat="1" ht="14.1" customHeight="1">
      <c r="A1262" s="502">
        <f t="shared" si="38"/>
        <v>1254</v>
      </c>
      <c r="B1262" s="502">
        <f t="shared" si="39"/>
        <v>0</v>
      </c>
      <c r="C1262" s="448"/>
      <c r="D1262" s="446"/>
      <c r="E1262" s="446"/>
      <c r="F1262" s="446"/>
      <c r="G1262" s="448"/>
      <c r="H1262" s="455">
        <v>0</v>
      </c>
      <c r="I1262" s="452">
        <v>0</v>
      </c>
      <c r="J1262" s="446"/>
      <c r="K1262" s="492"/>
      <c r="M1262" s="443" t="str">
        <f>_xlfn.IFNA(VLOOKUP(G1262,Checks!$L$4:$L$15,1,FALSE),IF(G1262="","",1))</f>
        <v/>
      </c>
    </row>
    <row r="1263" spans="1:13" s="443" customFormat="1" ht="14.1" customHeight="1">
      <c r="A1263" s="502">
        <f t="shared" si="38"/>
        <v>1255</v>
      </c>
      <c r="B1263" s="502">
        <f t="shared" si="39"/>
        <v>0</v>
      </c>
      <c r="C1263" s="448"/>
      <c r="D1263" s="446"/>
      <c r="E1263" s="446"/>
      <c r="F1263" s="446"/>
      <c r="G1263" s="448"/>
      <c r="H1263" s="455">
        <v>0</v>
      </c>
      <c r="I1263" s="452">
        <v>0</v>
      </c>
      <c r="J1263" s="446"/>
      <c r="K1263" s="492"/>
      <c r="M1263" s="443" t="str">
        <f>_xlfn.IFNA(VLOOKUP(G1263,Checks!$L$4:$L$15,1,FALSE),IF(G1263="","",1))</f>
        <v/>
      </c>
    </row>
    <row r="1264" spans="1:13" s="443" customFormat="1" ht="14.1" customHeight="1">
      <c r="A1264" s="502">
        <f t="shared" si="38"/>
        <v>1256</v>
      </c>
      <c r="B1264" s="502">
        <f t="shared" si="39"/>
        <v>0</v>
      </c>
      <c r="C1264" s="448"/>
      <c r="D1264" s="446"/>
      <c r="E1264" s="446"/>
      <c r="F1264" s="446"/>
      <c r="G1264" s="448"/>
      <c r="H1264" s="455">
        <v>0</v>
      </c>
      <c r="I1264" s="452">
        <v>0</v>
      </c>
      <c r="J1264" s="446"/>
      <c r="K1264" s="492"/>
      <c r="M1264" s="443" t="str">
        <f>_xlfn.IFNA(VLOOKUP(G1264,Checks!$L$4:$L$15,1,FALSE),IF(G1264="","",1))</f>
        <v/>
      </c>
    </row>
    <row r="1265" spans="1:13" s="443" customFormat="1" ht="14.1" customHeight="1">
      <c r="A1265" s="502">
        <f t="shared" si="38"/>
        <v>1257</v>
      </c>
      <c r="B1265" s="502">
        <f t="shared" si="39"/>
        <v>0</v>
      </c>
      <c r="C1265" s="448"/>
      <c r="D1265" s="446"/>
      <c r="E1265" s="446"/>
      <c r="F1265" s="446"/>
      <c r="G1265" s="448"/>
      <c r="H1265" s="455">
        <v>0</v>
      </c>
      <c r="I1265" s="452">
        <v>0</v>
      </c>
      <c r="J1265" s="446"/>
      <c r="K1265" s="492"/>
      <c r="M1265" s="443" t="str">
        <f>_xlfn.IFNA(VLOOKUP(G1265,Checks!$L$4:$L$15,1,FALSE),IF(G1265="","",1))</f>
        <v/>
      </c>
    </row>
    <row r="1266" spans="1:13" s="443" customFormat="1" ht="14.1" customHeight="1">
      <c r="A1266" s="502">
        <f t="shared" si="38"/>
        <v>1258</v>
      </c>
      <c r="B1266" s="502">
        <f t="shared" si="39"/>
        <v>0</v>
      </c>
      <c r="C1266" s="448"/>
      <c r="D1266" s="446"/>
      <c r="E1266" s="446"/>
      <c r="F1266" s="446"/>
      <c r="G1266" s="448"/>
      <c r="H1266" s="455">
        <v>0</v>
      </c>
      <c r="I1266" s="452">
        <v>0</v>
      </c>
      <c r="J1266" s="446"/>
      <c r="K1266" s="492"/>
      <c r="M1266" s="443" t="str">
        <f>_xlfn.IFNA(VLOOKUP(G1266,Checks!$L$4:$L$15,1,FALSE),IF(G1266="","",1))</f>
        <v/>
      </c>
    </row>
    <row r="1267" spans="1:13" s="443" customFormat="1" ht="14.1" customHeight="1">
      <c r="A1267" s="502">
        <f t="shared" si="38"/>
        <v>1259</v>
      </c>
      <c r="B1267" s="502">
        <f t="shared" si="39"/>
        <v>0</v>
      </c>
      <c r="C1267" s="448"/>
      <c r="D1267" s="446"/>
      <c r="E1267" s="446"/>
      <c r="F1267" s="446"/>
      <c r="G1267" s="448"/>
      <c r="H1267" s="455">
        <v>0</v>
      </c>
      <c r="I1267" s="452">
        <v>0</v>
      </c>
      <c r="J1267" s="446"/>
      <c r="K1267" s="492"/>
      <c r="M1267" s="443" t="str">
        <f>_xlfn.IFNA(VLOOKUP(G1267,Checks!$L$4:$L$15,1,FALSE),IF(G1267="","",1))</f>
        <v/>
      </c>
    </row>
    <row r="1268" spans="1:13" s="443" customFormat="1" ht="14.1" customHeight="1">
      <c r="A1268" s="502">
        <f t="shared" si="38"/>
        <v>1260</v>
      </c>
      <c r="B1268" s="502">
        <f t="shared" si="39"/>
        <v>0</v>
      </c>
      <c r="C1268" s="448"/>
      <c r="D1268" s="446"/>
      <c r="E1268" s="446"/>
      <c r="F1268" s="446"/>
      <c r="G1268" s="448"/>
      <c r="H1268" s="455">
        <v>0</v>
      </c>
      <c r="I1268" s="452">
        <v>0</v>
      </c>
      <c r="J1268" s="446"/>
      <c r="K1268" s="492"/>
      <c r="M1268" s="443" t="str">
        <f>_xlfn.IFNA(VLOOKUP(G1268,Checks!$L$4:$L$15,1,FALSE),IF(G1268="","",1))</f>
        <v/>
      </c>
    </row>
    <row r="1269" spans="1:13" s="443" customFormat="1" ht="14.1" customHeight="1">
      <c r="A1269" s="502">
        <f t="shared" si="38"/>
        <v>1261</v>
      </c>
      <c r="B1269" s="502">
        <f t="shared" si="39"/>
        <v>0</v>
      </c>
      <c r="C1269" s="448"/>
      <c r="D1269" s="446"/>
      <c r="E1269" s="446"/>
      <c r="F1269" s="446"/>
      <c r="G1269" s="448"/>
      <c r="H1269" s="455">
        <v>0</v>
      </c>
      <c r="I1269" s="452">
        <v>0</v>
      </c>
      <c r="J1269" s="446"/>
      <c r="K1269" s="492"/>
      <c r="M1269" s="443" t="str">
        <f>_xlfn.IFNA(VLOOKUP(G1269,Checks!$L$4:$L$15,1,FALSE),IF(G1269="","",1))</f>
        <v/>
      </c>
    </row>
    <row r="1270" spans="1:13" s="443" customFormat="1" ht="14.1" customHeight="1">
      <c r="A1270" s="502">
        <f t="shared" si="38"/>
        <v>1262</v>
      </c>
      <c r="B1270" s="502">
        <f t="shared" si="39"/>
        <v>0</v>
      </c>
      <c r="C1270" s="448"/>
      <c r="D1270" s="446"/>
      <c r="E1270" s="446"/>
      <c r="F1270" s="446"/>
      <c r="G1270" s="448"/>
      <c r="H1270" s="455">
        <v>0</v>
      </c>
      <c r="I1270" s="452">
        <v>0</v>
      </c>
      <c r="J1270" s="446"/>
      <c r="K1270" s="492"/>
      <c r="M1270" s="443" t="str">
        <f>_xlfn.IFNA(VLOOKUP(G1270,Checks!$L$4:$L$15,1,FALSE),IF(G1270="","",1))</f>
        <v/>
      </c>
    </row>
    <row r="1271" spans="1:13" s="443" customFormat="1" ht="14.1" customHeight="1">
      <c r="A1271" s="502">
        <f t="shared" si="38"/>
        <v>1263</v>
      </c>
      <c r="B1271" s="502">
        <f t="shared" si="39"/>
        <v>0</v>
      </c>
      <c r="C1271" s="448"/>
      <c r="D1271" s="446"/>
      <c r="E1271" s="446"/>
      <c r="F1271" s="446"/>
      <c r="G1271" s="448"/>
      <c r="H1271" s="455">
        <v>0</v>
      </c>
      <c r="I1271" s="452">
        <v>0</v>
      </c>
      <c r="J1271" s="446"/>
      <c r="K1271" s="492"/>
      <c r="M1271" s="443" t="str">
        <f>_xlfn.IFNA(VLOOKUP(G1271,Checks!$L$4:$L$15,1,FALSE),IF(G1271="","",1))</f>
        <v/>
      </c>
    </row>
    <row r="1272" spans="1:13" s="443" customFormat="1" ht="14.1" customHeight="1">
      <c r="A1272" s="502">
        <f t="shared" si="38"/>
        <v>1264</v>
      </c>
      <c r="B1272" s="502">
        <f t="shared" si="39"/>
        <v>0</v>
      </c>
      <c r="C1272" s="448"/>
      <c r="D1272" s="446"/>
      <c r="E1272" s="446"/>
      <c r="F1272" s="446"/>
      <c r="G1272" s="448"/>
      <c r="H1272" s="455">
        <v>0</v>
      </c>
      <c r="I1272" s="452">
        <v>0</v>
      </c>
      <c r="J1272" s="446"/>
      <c r="K1272" s="492"/>
      <c r="M1272" s="443" t="str">
        <f>_xlfn.IFNA(VLOOKUP(G1272,Checks!$L$4:$L$15,1,FALSE),IF(G1272="","",1))</f>
        <v/>
      </c>
    </row>
    <row r="1273" spans="1:13" s="443" customFormat="1" ht="14.1" customHeight="1">
      <c r="A1273" s="502">
        <f t="shared" si="38"/>
        <v>1265</v>
      </c>
      <c r="B1273" s="502">
        <f t="shared" si="39"/>
        <v>0</v>
      </c>
      <c r="C1273" s="448"/>
      <c r="D1273" s="446"/>
      <c r="E1273" s="446"/>
      <c r="F1273" s="446"/>
      <c r="G1273" s="448"/>
      <c r="H1273" s="455">
        <v>0</v>
      </c>
      <c r="I1273" s="452">
        <v>0</v>
      </c>
      <c r="J1273" s="446"/>
      <c r="K1273" s="492"/>
      <c r="M1273" s="443" t="str">
        <f>_xlfn.IFNA(VLOOKUP(G1273,Checks!$L$4:$L$15,1,FALSE),IF(G1273="","",1))</f>
        <v/>
      </c>
    </row>
    <row r="1274" spans="1:13" s="443" customFormat="1" ht="14.1" customHeight="1">
      <c r="A1274" s="502">
        <f t="shared" si="38"/>
        <v>1266</v>
      </c>
      <c r="B1274" s="502">
        <f t="shared" si="39"/>
        <v>0</v>
      </c>
      <c r="C1274" s="448"/>
      <c r="D1274" s="446"/>
      <c r="E1274" s="446"/>
      <c r="F1274" s="446"/>
      <c r="G1274" s="448"/>
      <c r="H1274" s="455">
        <v>0</v>
      </c>
      <c r="I1274" s="452">
        <v>0</v>
      </c>
      <c r="J1274" s="446"/>
      <c r="K1274" s="492"/>
      <c r="M1274" s="443" t="str">
        <f>_xlfn.IFNA(VLOOKUP(G1274,Checks!$L$4:$L$15,1,FALSE),IF(G1274="","",1))</f>
        <v/>
      </c>
    </row>
    <row r="1275" spans="1:13" s="443" customFormat="1" ht="14.1" customHeight="1">
      <c r="A1275" s="502">
        <f t="shared" si="38"/>
        <v>1267</v>
      </c>
      <c r="B1275" s="502">
        <f t="shared" si="39"/>
        <v>0</v>
      </c>
      <c r="C1275" s="448"/>
      <c r="D1275" s="446"/>
      <c r="E1275" s="446"/>
      <c r="F1275" s="446"/>
      <c r="G1275" s="448"/>
      <c r="H1275" s="455">
        <v>0</v>
      </c>
      <c r="I1275" s="452">
        <v>0</v>
      </c>
      <c r="J1275" s="446"/>
      <c r="K1275" s="492"/>
      <c r="M1275" s="443" t="str">
        <f>_xlfn.IFNA(VLOOKUP(G1275,Checks!$L$4:$L$15,1,FALSE),IF(G1275="","",1))</f>
        <v/>
      </c>
    </row>
    <row r="1276" spans="1:13" s="443" customFormat="1" ht="14.1" customHeight="1">
      <c r="A1276" s="502">
        <f t="shared" si="38"/>
        <v>1268</v>
      </c>
      <c r="B1276" s="502">
        <f t="shared" si="39"/>
        <v>0</v>
      </c>
      <c r="C1276" s="448"/>
      <c r="D1276" s="446"/>
      <c r="E1276" s="446"/>
      <c r="F1276" s="446"/>
      <c r="G1276" s="448"/>
      <c r="H1276" s="455">
        <v>0</v>
      </c>
      <c r="I1276" s="452">
        <v>0</v>
      </c>
      <c r="J1276" s="446"/>
      <c r="K1276" s="492"/>
      <c r="M1276" s="443" t="str">
        <f>_xlfn.IFNA(VLOOKUP(G1276,Checks!$L$4:$L$15,1,FALSE),IF(G1276="","",1))</f>
        <v/>
      </c>
    </row>
    <row r="1277" spans="1:13" s="443" customFormat="1" ht="14.1" customHeight="1">
      <c r="A1277" s="502">
        <f t="shared" si="38"/>
        <v>1269</v>
      </c>
      <c r="B1277" s="502">
        <f t="shared" si="39"/>
        <v>0</v>
      </c>
      <c r="C1277" s="448"/>
      <c r="D1277" s="446"/>
      <c r="E1277" s="446"/>
      <c r="F1277" s="446"/>
      <c r="G1277" s="448"/>
      <c r="H1277" s="455">
        <v>0</v>
      </c>
      <c r="I1277" s="452">
        <v>0</v>
      </c>
      <c r="J1277" s="446"/>
      <c r="K1277" s="492"/>
      <c r="M1277" s="443" t="str">
        <f>_xlfn.IFNA(VLOOKUP(G1277,Checks!$L$4:$L$15,1,FALSE),IF(G1277="","",1))</f>
        <v/>
      </c>
    </row>
    <row r="1278" spans="1:13" s="443" customFormat="1" ht="14.1" customHeight="1">
      <c r="A1278" s="502">
        <f t="shared" si="38"/>
        <v>1270</v>
      </c>
      <c r="B1278" s="502">
        <f t="shared" si="39"/>
        <v>0</v>
      </c>
      <c r="C1278" s="448"/>
      <c r="D1278" s="446"/>
      <c r="E1278" s="446"/>
      <c r="F1278" s="446"/>
      <c r="G1278" s="448"/>
      <c r="H1278" s="455">
        <v>0</v>
      </c>
      <c r="I1278" s="452">
        <v>0</v>
      </c>
      <c r="J1278" s="446"/>
      <c r="K1278" s="492"/>
      <c r="M1278" s="443" t="str">
        <f>_xlfn.IFNA(VLOOKUP(G1278,Checks!$L$4:$L$15,1,FALSE),IF(G1278="","",1))</f>
        <v/>
      </c>
    </row>
    <row r="1279" spans="1:13" s="443" customFormat="1" ht="14.1" customHeight="1">
      <c r="A1279" s="502">
        <f t="shared" si="38"/>
        <v>1271</v>
      </c>
      <c r="B1279" s="502">
        <f t="shared" si="39"/>
        <v>0</v>
      </c>
      <c r="C1279" s="448"/>
      <c r="D1279" s="446"/>
      <c r="E1279" s="446"/>
      <c r="F1279" s="446"/>
      <c r="G1279" s="448"/>
      <c r="H1279" s="455">
        <v>0</v>
      </c>
      <c r="I1279" s="452">
        <v>0</v>
      </c>
      <c r="J1279" s="446"/>
      <c r="K1279" s="492"/>
      <c r="M1279" s="443" t="str">
        <f>_xlfn.IFNA(VLOOKUP(G1279,Checks!$L$4:$L$15,1,FALSE),IF(G1279="","",1))</f>
        <v/>
      </c>
    </row>
    <row r="1280" spans="1:13" s="443" customFormat="1" ht="14.1" customHeight="1">
      <c r="A1280" s="502">
        <f t="shared" si="38"/>
        <v>1272</v>
      </c>
      <c r="B1280" s="502">
        <f t="shared" si="39"/>
        <v>0</v>
      </c>
      <c r="C1280" s="448"/>
      <c r="D1280" s="446"/>
      <c r="E1280" s="446"/>
      <c r="F1280" s="446"/>
      <c r="G1280" s="448"/>
      <c r="H1280" s="455">
        <v>0</v>
      </c>
      <c r="I1280" s="452">
        <v>0</v>
      </c>
      <c r="J1280" s="446"/>
      <c r="K1280" s="492"/>
      <c r="M1280" s="443" t="str">
        <f>_xlfn.IFNA(VLOOKUP(G1280,Checks!$L$4:$L$15,1,FALSE),IF(G1280="","",1))</f>
        <v/>
      </c>
    </row>
    <row r="1281" spans="1:13" s="443" customFormat="1" ht="14.1" customHeight="1">
      <c r="A1281" s="502">
        <f t="shared" si="38"/>
        <v>1273</v>
      </c>
      <c r="B1281" s="502">
        <f t="shared" si="39"/>
        <v>0</v>
      </c>
      <c r="C1281" s="448"/>
      <c r="D1281" s="446"/>
      <c r="E1281" s="446"/>
      <c r="F1281" s="446"/>
      <c r="G1281" s="448"/>
      <c r="H1281" s="455">
        <v>0</v>
      </c>
      <c r="I1281" s="452">
        <v>0</v>
      </c>
      <c r="J1281" s="446"/>
      <c r="K1281" s="492"/>
      <c r="M1281" s="443" t="str">
        <f>_xlfn.IFNA(VLOOKUP(G1281,Checks!$L$4:$L$15,1,FALSE),IF(G1281="","",1))</f>
        <v/>
      </c>
    </row>
    <row r="1282" spans="1:13" s="443" customFormat="1" ht="14.1" customHeight="1">
      <c r="A1282" s="502">
        <f t="shared" si="38"/>
        <v>1274</v>
      </c>
      <c r="B1282" s="502">
        <f t="shared" si="39"/>
        <v>0</v>
      </c>
      <c r="C1282" s="448"/>
      <c r="D1282" s="446"/>
      <c r="E1282" s="446"/>
      <c r="F1282" s="446"/>
      <c r="G1282" s="448"/>
      <c r="H1282" s="455">
        <v>0</v>
      </c>
      <c r="I1282" s="452">
        <v>0</v>
      </c>
      <c r="J1282" s="446"/>
      <c r="K1282" s="492"/>
      <c r="M1282" s="443" t="str">
        <f>_xlfn.IFNA(VLOOKUP(G1282,Checks!$L$4:$L$15,1,FALSE),IF(G1282="","",1))</f>
        <v/>
      </c>
    </row>
    <row r="1283" spans="1:13" s="443" customFormat="1" ht="14.1" customHeight="1">
      <c r="A1283" s="502">
        <f t="shared" si="38"/>
        <v>1275</v>
      </c>
      <c r="B1283" s="502">
        <f t="shared" si="39"/>
        <v>0</v>
      </c>
      <c r="C1283" s="448"/>
      <c r="D1283" s="446"/>
      <c r="E1283" s="446"/>
      <c r="F1283" s="446"/>
      <c r="G1283" s="448"/>
      <c r="H1283" s="455">
        <v>0</v>
      </c>
      <c r="I1283" s="452">
        <v>0</v>
      </c>
      <c r="J1283" s="446"/>
      <c r="K1283" s="492"/>
      <c r="M1283" s="443" t="str">
        <f>_xlfn.IFNA(VLOOKUP(G1283,Checks!$L$4:$L$15,1,FALSE),IF(G1283="","",1))</f>
        <v/>
      </c>
    </row>
    <row r="1284" spans="1:13" s="443" customFormat="1" ht="14.1" customHeight="1">
      <c r="A1284" s="502">
        <f t="shared" si="38"/>
        <v>1276</v>
      </c>
      <c r="B1284" s="502">
        <f t="shared" si="39"/>
        <v>0</v>
      </c>
      <c r="C1284" s="448"/>
      <c r="D1284" s="446"/>
      <c r="E1284" s="446"/>
      <c r="F1284" s="446"/>
      <c r="G1284" s="448"/>
      <c r="H1284" s="455">
        <v>0</v>
      </c>
      <c r="I1284" s="452">
        <v>0</v>
      </c>
      <c r="J1284" s="446"/>
      <c r="K1284" s="492"/>
      <c r="M1284" s="443" t="str">
        <f>_xlfn.IFNA(VLOOKUP(G1284,Checks!$L$4:$L$15,1,FALSE),IF(G1284="","",1))</f>
        <v/>
      </c>
    </row>
    <row r="1285" spans="1:13" s="443" customFormat="1" ht="14.1" customHeight="1">
      <c r="A1285" s="502">
        <f t="shared" si="38"/>
        <v>1277</v>
      </c>
      <c r="B1285" s="502">
        <f t="shared" si="39"/>
        <v>0</v>
      </c>
      <c r="C1285" s="448"/>
      <c r="D1285" s="446"/>
      <c r="E1285" s="446"/>
      <c r="F1285" s="446"/>
      <c r="G1285" s="448"/>
      <c r="H1285" s="455">
        <v>0</v>
      </c>
      <c r="I1285" s="452">
        <v>0</v>
      </c>
      <c r="J1285" s="446"/>
      <c r="K1285" s="492"/>
      <c r="M1285" s="443" t="str">
        <f>_xlfn.IFNA(VLOOKUP(G1285,Checks!$L$4:$L$15,1,FALSE),IF(G1285="","",1))</f>
        <v/>
      </c>
    </row>
    <row r="1286" spans="1:13" s="443" customFormat="1" ht="14.1" customHeight="1">
      <c r="A1286" s="502">
        <f t="shared" si="38"/>
        <v>1278</v>
      </c>
      <c r="B1286" s="502">
        <f t="shared" si="39"/>
        <v>0</v>
      </c>
      <c r="C1286" s="448"/>
      <c r="D1286" s="446"/>
      <c r="E1286" s="446"/>
      <c r="F1286" s="446"/>
      <c r="G1286" s="448"/>
      <c r="H1286" s="455">
        <v>0</v>
      </c>
      <c r="I1286" s="452">
        <v>0</v>
      </c>
      <c r="J1286" s="446"/>
      <c r="K1286" s="492"/>
      <c r="M1286" s="443" t="str">
        <f>_xlfn.IFNA(VLOOKUP(G1286,Checks!$L$4:$L$15,1,FALSE),IF(G1286="","",1))</f>
        <v/>
      </c>
    </row>
    <row r="1287" spans="1:13" s="443" customFormat="1" ht="14.1" customHeight="1">
      <c r="A1287" s="502">
        <f t="shared" si="38"/>
        <v>1279</v>
      </c>
      <c r="B1287" s="502">
        <f t="shared" si="39"/>
        <v>0</v>
      </c>
      <c r="C1287" s="448"/>
      <c r="D1287" s="446"/>
      <c r="E1287" s="446"/>
      <c r="F1287" s="446"/>
      <c r="G1287" s="448"/>
      <c r="H1287" s="455">
        <v>0</v>
      </c>
      <c r="I1287" s="452">
        <v>0</v>
      </c>
      <c r="J1287" s="446"/>
      <c r="K1287" s="492"/>
      <c r="M1287" s="443" t="str">
        <f>_xlfn.IFNA(VLOOKUP(G1287,Checks!$L$4:$L$15,1,FALSE),IF(G1287="","",1))</f>
        <v/>
      </c>
    </row>
    <row r="1288" spans="1:13" s="443" customFormat="1" ht="14.1" customHeight="1">
      <c r="A1288" s="502">
        <f t="shared" si="38"/>
        <v>1280</v>
      </c>
      <c r="B1288" s="502">
        <f t="shared" si="39"/>
        <v>0</v>
      </c>
      <c r="C1288" s="448"/>
      <c r="D1288" s="446"/>
      <c r="E1288" s="446"/>
      <c r="F1288" s="446"/>
      <c r="G1288" s="448"/>
      <c r="H1288" s="455">
        <v>0</v>
      </c>
      <c r="I1288" s="452">
        <v>0</v>
      </c>
      <c r="J1288" s="446"/>
      <c r="K1288" s="492"/>
      <c r="M1288" s="443" t="str">
        <f>_xlfn.IFNA(VLOOKUP(G1288,Checks!$L$4:$L$15,1,FALSE),IF(G1288="","",1))</f>
        <v/>
      </c>
    </row>
    <row r="1289" spans="1:13" s="443" customFormat="1" ht="14.1" customHeight="1">
      <c r="A1289" s="502">
        <f t="shared" si="38"/>
        <v>1281</v>
      </c>
      <c r="B1289" s="502">
        <f t="shared" si="39"/>
        <v>0</v>
      </c>
      <c r="C1289" s="448"/>
      <c r="D1289" s="446"/>
      <c r="E1289" s="446"/>
      <c r="F1289" s="446"/>
      <c r="G1289" s="448"/>
      <c r="H1289" s="455">
        <v>0</v>
      </c>
      <c r="I1289" s="452">
        <v>0</v>
      </c>
      <c r="J1289" s="446"/>
      <c r="K1289" s="492"/>
      <c r="M1289" s="443" t="str">
        <f>_xlfn.IFNA(VLOOKUP(G1289,Checks!$L$4:$L$15,1,FALSE),IF(G1289="","",1))</f>
        <v/>
      </c>
    </row>
    <row r="1290" spans="1:13" s="443" customFormat="1" ht="14.1" customHeight="1">
      <c r="A1290" s="502">
        <f t="shared" si="38"/>
        <v>1282</v>
      </c>
      <c r="B1290" s="502">
        <f t="shared" si="39"/>
        <v>0</v>
      </c>
      <c r="C1290" s="448"/>
      <c r="D1290" s="446"/>
      <c r="E1290" s="446"/>
      <c r="F1290" s="446"/>
      <c r="G1290" s="448"/>
      <c r="H1290" s="455">
        <v>0</v>
      </c>
      <c r="I1290" s="452">
        <v>0</v>
      </c>
      <c r="J1290" s="446"/>
      <c r="K1290" s="492"/>
      <c r="M1290" s="443" t="str">
        <f>_xlfn.IFNA(VLOOKUP(G1290,Checks!$L$4:$L$15,1,FALSE),IF(G1290="","",1))</f>
        <v/>
      </c>
    </row>
    <row r="1291" spans="1:13" s="443" customFormat="1" ht="14.1" customHeight="1">
      <c r="A1291" s="502">
        <f t="shared" ref="A1291:A1354" si="40">A1290+1</f>
        <v>1283</v>
      </c>
      <c r="B1291" s="502">
        <f t="shared" ref="B1291:B1354" si="41">$B$9</f>
        <v>0</v>
      </c>
      <c r="C1291" s="448"/>
      <c r="D1291" s="446"/>
      <c r="E1291" s="446"/>
      <c r="F1291" s="446"/>
      <c r="G1291" s="448"/>
      <c r="H1291" s="455">
        <v>0</v>
      </c>
      <c r="I1291" s="452">
        <v>0</v>
      </c>
      <c r="J1291" s="446"/>
      <c r="K1291" s="492"/>
      <c r="M1291" s="443" t="str">
        <f>_xlfn.IFNA(VLOOKUP(G1291,Checks!$L$4:$L$15,1,FALSE),IF(G1291="","",1))</f>
        <v/>
      </c>
    </row>
    <row r="1292" spans="1:13" s="443" customFormat="1" ht="14.1" customHeight="1">
      <c r="A1292" s="502">
        <f t="shared" si="40"/>
        <v>1284</v>
      </c>
      <c r="B1292" s="502">
        <f t="shared" si="41"/>
        <v>0</v>
      </c>
      <c r="C1292" s="448"/>
      <c r="D1292" s="446"/>
      <c r="E1292" s="446"/>
      <c r="F1292" s="446"/>
      <c r="G1292" s="448"/>
      <c r="H1292" s="455">
        <v>0</v>
      </c>
      <c r="I1292" s="452">
        <v>0</v>
      </c>
      <c r="J1292" s="446"/>
      <c r="K1292" s="492"/>
      <c r="M1292" s="443" t="str">
        <f>_xlfn.IFNA(VLOOKUP(G1292,Checks!$L$4:$L$15,1,FALSE),IF(G1292="","",1))</f>
        <v/>
      </c>
    </row>
    <row r="1293" spans="1:13" s="443" customFormat="1" ht="14.1" customHeight="1">
      <c r="A1293" s="502">
        <f t="shared" si="40"/>
        <v>1285</v>
      </c>
      <c r="B1293" s="502">
        <f t="shared" si="41"/>
        <v>0</v>
      </c>
      <c r="C1293" s="448"/>
      <c r="D1293" s="446"/>
      <c r="E1293" s="446"/>
      <c r="F1293" s="446"/>
      <c r="G1293" s="448"/>
      <c r="H1293" s="455">
        <v>0</v>
      </c>
      <c r="I1293" s="452">
        <v>0</v>
      </c>
      <c r="J1293" s="446"/>
      <c r="K1293" s="492"/>
      <c r="M1293" s="443" t="str">
        <f>_xlfn.IFNA(VLOOKUP(G1293,Checks!$L$4:$L$15,1,FALSE),IF(G1293="","",1))</f>
        <v/>
      </c>
    </row>
    <row r="1294" spans="1:13" s="443" customFormat="1" ht="14.1" customHeight="1">
      <c r="A1294" s="502">
        <f t="shared" si="40"/>
        <v>1286</v>
      </c>
      <c r="B1294" s="502">
        <f t="shared" si="41"/>
        <v>0</v>
      </c>
      <c r="C1294" s="448"/>
      <c r="D1294" s="446"/>
      <c r="E1294" s="446"/>
      <c r="F1294" s="446"/>
      <c r="G1294" s="448"/>
      <c r="H1294" s="455">
        <v>0</v>
      </c>
      <c r="I1294" s="452">
        <v>0</v>
      </c>
      <c r="J1294" s="446"/>
      <c r="K1294" s="492"/>
      <c r="M1294" s="443" t="str">
        <f>_xlfn.IFNA(VLOOKUP(G1294,Checks!$L$4:$L$15,1,FALSE),IF(G1294="","",1))</f>
        <v/>
      </c>
    </row>
    <row r="1295" spans="1:13" s="443" customFormat="1" ht="14.1" customHeight="1">
      <c r="A1295" s="502">
        <f t="shared" si="40"/>
        <v>1287</v>
      </c>
      <c r="B1295" s="502">
        <f t="shared" si="41"/>
        <v>0</v>
      </c>
      <c r="C1295" s="448"/>
      <c r="D1295" s="446"/>
      <c r="E1295" s="446"/>
      <c r="F1295" s="446"/>
      <c r="G1295" s="448"/>
      <c r="H1295" s="455">
        <v>0</v>
      </c>
      <c r="I1295" s="452">
        <v>0</v>
      </c>
      <c r="J1295" s="446"/>
      <c r="K1295" s="492"/>
      <c r="M1295" s="443" t="str">
        <f>_xlfn.IFNA(VLOOKUP(G1295,Checks!$L$4:$L$15,1,FALSE),IF(G1295="","",1))</f>
        <v/>
      </c>
    </row>
    <row r="1296" spans="1:13" s="443" customFormat="1" ht="14.1" customHeight="1">
      <c r="A1296" s="502">
        <f t="shared" si="40"/>
        <v>1288</v>
      </c>
      <c r="B1296" s="502">
        <f t="shared" si="41"/>
        <v>0</v>
      </c>
      <c r="C1296" s="448"/>
      <c r="D1296" s="446"/>
      <c r="E1296" s="446"/>
      <c r="F1296" s="446"/>
      <c r="G1296" s="448"/>
      <c r="H1296" s="455">
        <v>0</v>
      </c>
      <c r="I1296" s="452">
        <v>0</v>
      </c>
      <c r="J1296" s="446"/>
      <c r="K1296" s="492"/>
      <c r="M1296" s="443" t="str">
        <f>_xlfn.IFNA(VLOOKUP(G1296,Checks!$L$4:$L$15,1,FALSE),IF(G1296="","",1))</f>
        <v/>
      </c>
    </row>
    <row r="1297" spans="1:13" s="443" customFormat="1" ht="14.1" customHeight="1">
      <c r="A1297" s="502">
        <f t="shared" si="40"/>
        <v>1289</v>
      </c>
      <c r="B1297" s="502">
        <f t="shared" si="41"/>
        <v>0</v>
      </c>
      <c r="C1297" s="448"/>
      <c r="D1297" s="446"/>
      <c r="E1297" s="446"/>
      <c r="F1297" s="446"/>
      <c r="G1297" s="448"/>
      <c r="H1297" s="455">
        <v>0</v>
      </c>
      <c r="I1297" s="452">
        <v>0</v>
      </c>
      <c r="J1297" s="446"/>
      <c r="K1297" s="492"/>
      <c r="M1297" s="443" t="str">
        <f>_xlfn.IFNA(VLOOKUP(G1297,Checks!$L$4:$L$15,1,FALSE),IF(G1297="","",1))</f>
        <v/>
      </c>
    </row>
    <row r="1298" spans="1:13" s="443" customFormat="1" ht="14.1" customHeight="1">
      <c r="A1298" s="502">
        <f t="shared" si="40"/>
        <v>1290</v>
      </c>
      <c r="B1298" s="502">
        <f t="shared" si="41"/>
        <v>0</v>
      </c>
      <c r="C1298" s="448"/>
      <c r="D1298" s="446"/>
      <c r="E1298" s="446"/>
      <c r="F1298" s="446"/>
      <c r="G1298" s="448"/>
      <c r="H1298" s="455">
        <v>0</v>
      </c>
      <c r="I1298" s="452">
        <v>0</v>
      </c>
      <c r="J1298" s="446"/>
      <c r="K1298" s="492"/>
      <c r="M1298" s="443" t="str">
        <f>_xlfn.IFNA(VLOOKUP(G1298,Checks!$L$4:$L$15,1,FALSE),IF(G1298="","",1))</f>
        <v/>
      </c>
    </row>
    <row r="1299" spans="1:13" s="443" customFormat="1" ht="14.1" customHeight="1">
      <c r="A1299" s="502">
        <f t="shared" si="40"/>
        <v>1291</v>
      </c>
      <c r="B1299" s="502">
        <f t="shared" si="41"/>
        <v>0</v>
      </c>
      <c r="C1299" s="448"/>
      <c r="D1299" s="446"/>
      <c r="E1299" s="446"/>
      <c r="F1299" s="446"/>
      <c r="G1299" s="448"/>
      <c r="H1299" s="455">
        <v>0</v>
      </c>
      <c r="I1299" s="452">
        <v>0</v>
      </c>
      <c r="J1299" s="446"/>
      <c r="K1299" s="492"/>
      <c r="M1299" s="443" t="str">
        <f>_xlfn.IFNA(VLOOKUP(G1299,Checks!$L$4:$L$15,1,FALSE),IF(G1299="","",1))</f>
        <v/>
      </c>
    </row>
    <row r="1300" spans="1:13" s="443" customFormat="1" ht="14.1" customHeight="1">
      <c r="A1300" s="502">
        <f t="shared" si="40"/>
        <v>1292</v>
      </c>
      <c r="B1300" s="502">
        <f t="shared" si="41"/>
        <v>0</v>
      </c>
      <c r="C1300" s="448"/>
      <c r="D1300" s="446"/>
      <c r="E1300" s="446"/>
      <c r="F1300" s="446"/>
      <c r="G1300" s="448"/>
      <c r="H1300" s="455">
        <v>0</v>
      </c>
      <c r="I1300" s="452">
        <v>0</v>
      </c>
      <c r="J1300" s="446"/>
      <c r="K1300" s="492"/>
      <c r="M1300" s="443" t="str">
        <f>_xlfn.IFNA(VLOOKUP(G1300,Checks!$L$4:$L$15,1,FALSE),IF(G1300="","",1))</f>
        <v/>
      </c>
    </row>
    <row r="1301" spans="1:13" s="443" customFormat="1" ht="14.1" customHeight="1">
      <c r="A1301" s="502">
        <f t="shared" si="40"/>
        <v>1293</v>
      </c>
      <c r="B1301" s="502">
        <f t="shared" si="41"/>
        <v>0</v>
      </c>
      <c r="C1301" s="448"/>
      <c r="D1301" s="446"/>
      <c r="E1301" s="446"/>
      <c r="F1301" s="446"/>
      <c r="G1301" s="448"/>
      <c r="H1301" s="455">
        <v>0</v>
      </c>
      <c r="I1301" s="452">
        <v>0</v>
      </c>
      <c r="J1301" s="446"/>
      <c r="K1301" s="492"/>
      <c r="M1301" s="443" t="str">
        <f>_xlfn.IFNA(VLOOKUP(G1301,Checks!$L$4:$L$15,1,FALSE),IF(G1301="","",1))</f>
        <v/>
      </c>
    </row>
    <row r="1302" spans="1:13" s="443" customFormat="1" ht="14.1" customHeight="1">
      <c r="A1302" s="502">
        <f t="shared" si="40"/>
        <v>1294</v>
      </c>
      <c r="B1302" s="502">
        <f t="shared" si="41"/>
        <v>0</v>
      </c>
      <c r="C1302" s="448"/>
      <c r="D1302" s="446"/>
      <c r="E1302" s="446"/>
      <c r="F1302" s="446"/>
      <c r="G1302" s="448"/>
      <c r="H1302" s="455">
        <v>0</v>
      </c>
      <c r="I1302" s="452">
        <v>0</v>
      </c>
      <c r="J1302" s="446"/>
      <c r="K1302" s="492"/>
      <c r="M1302" s="443" t="str">
        <f>_xlfn.IFNA(VLOOKUP(G1302,Checks!$L$4:$L$15,1,FALSE),IF(G1302="","",1))</f>
        <v/>
      </c>
    </row>
    <row r="1303" spans="1:13" s="443" customFormat="1" ht="14.1" customHeight="1">
      <c r="A1303" s="502">
        <f t="shared" si="40"/>
        <v>1295</v>
      </c>
      <c r="B1303" s="502">
        <f t="shared" si="41"/>
        <v>0</v>
      </c>
      <c r="C1303" s="448"/>
      <c r="D1303" s="446"/>
      <c r="E1303" s="446"/>
      <c r="F1303" s="446"/>
      <c r="G1303" s="448"/>
      <c r="H1303" s="455">
        <v>0</v>
      </c>
      <c r="I1303" s="452">
        <v>0</v>
      </c>
      <c r="J1303" s="446"/>
      <c r="K1303" s="492"/>
      <c r="M1303" s="443" t="str">
        <f>_xlfn.IFNA(VLOOKUP(G1303,Checks!$L$4:$L$15,1,FALSE),IF(G1303="","",1))</f>
        <v/>
      </c>
    </row>
    <row r="1304" spans="1:13" s="443" customFormat="1" ht="14.1" customHeight="1">
      <c r="A1304" s="502">
        <f t="shared" si="40"/>
        <v>1296</v>
      </c>
      <c r="B1304" s="502">
        <f t="shared" si="41"/>
        <v>0</v>
      </c>
      <c r="C1304" s="448"/>
      <c r="D1304" s="446"/>
      <c r="E1304" s="446"/>
      <c r="F1304" s="446"/>
      <c r="G1304" s="448"/>
      <c r="H1304" s="455">
        <v>0</v>
      </c>
      <c r="I1304" s="452">
        <v>0</v>
      </c>
      <c r="J1304" s="446"/>
      <c r="K1304" s="492"/>
      <c r="M1304" s="443" t="str">
        <f>_xlfn.IFNA(VLOOKUP(G1304,Checks!$L$4:$L$15,1,FALSE),IF(G1304="","",1))</f>
        <v/>
      </c>
    </row>
    <row r="1305" spans="1:13" s="443" customFormat="1" ht="14.1" customHeight="1">
      <c r="A1305" s="502">
        <f t="shared" si="40"/>
        <v>1297</v>
      </c>
      <c r="B1305" s="502">
        <f t="shared" si="41"/>
        <v>0</v>
      </c>
      <c r="C1305" s="448"/>
      <c r="D1305" s="446"/>
      <c r="E1305" s="446"/>
      <c r="F1305" s="446"/>
      <c r="G1305" s="448"/>
      <c r="H1305" s="455">
        <v>0</v>
      </c>
      <c r="I1305" s="452">
        <v>0</v>
      </c>
      <c r="J1305" s="446"/>
      <c r="K1305" s="492"/>
      <c r="M1305" s="443" t="str">
        <f>_xlfn.IFNA(VLOOKUP(G1305,Checks!$L$4:$L$15,1,FALSE),IF(G1305="","",1))</f>
        <v/>
      </c>
    </row>
    <row r="1306" spans="1:13" s="443" customFormat="1" ht="14.1" customHeight="1">
      <c r="A1306" s="502">
        <f t="shared" si="40"/>
        <v>1298</v>
      </c>
      <c r="B1306" s="502">
        <f t="shared" si="41"/>
        <v>0</v>
      </c>
      <c r="C1306" s="448"/>
      <c r="D1306" s="446"/>
      <c r="E1306" s="446"/>
      <c r="F1306" s="446"/>
      <c r="G1306" s="448"/>
      <c r="H1306" s="455">
        <v>0</v>
      </c>
      <c r="I1306" s="452">
        <v>0</v>
      </c>
      <c r="J1306" s="446"/>
      <c r="K1306" s="492"/>
      <c r="M1306" s="443" t="str">
        <f>_xlfn.IFNA(VLOOKUP(G1306,Checks!$L$4:$L$15,1,FALSE),IF(G1306="","",1))</f>
        <v/>
      </c>
    </row>
    <row r="1307" spans="1:13" s="443" customFormat="1" ht="14.1" customHeight="1">
      <c r="A1307" s="502">
        <f t="shared" si="40"/>
        <v>1299</v>
      </c>
      <c r="B1307" s="502">
        <f t="shared" si="41"/>
        <v>0</v>
      </c>
      <c r="C1307" s="448"/>
      <c r="D1307" s="446"/>
      <c r="E1307" s="446"/>
      <c r="F1307" s="446"/>
      <c r="G1307" s="448"/>
      <c r="H1307" s="455">
        <v>0</v>
      </c>
      <c r="I1307" s="452">
        <v>0</v>
      </c>
      <c r="J1307" s="446"/>
      <c r="K1307" s="492"/>
      <c r="M1307" s="443" t="str">
        <f>_xlfn.IFNA(VLOOKUP(G1307,Checks!$L$4:$L$15,1,FALSE),IF(G1307="","",1))</f>
        <v/>
      </c>
    </row>
    <row r="1308" spans="1:13" s="443" customFormat="1" ht="14.1" customHeight="1">
      <c r="A1308" s="502">
        <f t="shared" si="40"/>
        <v>1300</v>
      </c>
      <c r="B1308" s="502">
        <f t="shared" si="41"/>
        <v>0</v>
      </c>
      <c r="C1308" s="448"/>
      <c r="D1308" s="446"/>
      <c r="E1308" s="446"/>
      <c r="F1308" s="446"/>
      <c r="G1308" s="448"/>
      <c r="H1308" s="455">
        <v>0</v>
      </c>
      <c r="I1308" s="452">
        <v>0</v>
      </c>
      <c r="J1308" s="446"/>
      <c r="K1308" s="492"/>
      <c r="M1308" s="443" t="str">
        <f>_xlfn.IFNA(VLOOKUP(G1308,Checks!$L$4:$L$15,1,FALSE),IF(G1308="","",1))</f>
        <v/>
      </c>
    </row>
    <row r="1309" spans="1:13" s="443" customFormat="1" ht="14.1" customHeight="1">
      <c r="A1309" s="502">
        <f t="shared" si="40"/>
        <v>1301</v>
      </c>
      <c r="B1309" s="502">
        <f t="shared" si="41"/>
        <v>0</v>
      </c>
      <c r="C1309" s="448"/>
      <c r="D1309" s="446"/>
      <c r="E1309" s="446"/>
      <c r="F1309" s="446"/>
      <c r="G1309" s="448"/>
      <c r="H1309" s="455">
        <v>0</v>
      </c>
      <c r="I1309" s="452">
        <v>0</v>
      </c>
      <c r="J1309" s="446"/>
      <c r="K1309" s="492"/>
      <c r="M1309" s="443" t="str">
        <f>_xlfn.IFNA(VLOOKUP(G1309,Checks!$L$4:$L$15,1,FALSE),IF(G1309="","",1))</f>
        <v/>
      </c>
    </row>
    <row r="1310" spans="1:13" s="443" customFormat="1" ht="14.1" customHeight="1">
      <c r="A1310" s="502">
        <f t="shared" si="40"/>
        <v>1302</v>
      </c>
      <c r="B1310" s="502">
        <f t="shared" si="41"/>
        <v>0</v>
      </c>
      <c r="C1310" s="448"/>
      <c r="D1310" s="446"/>
      <c r="E1310" s="446"/>
      <c r="F1310" s="446"/>
      <c r="G1310" s="448"/>
      <c r="H1310" s="455">
        <v>0</v>
      </c>
      <c r="I1310" s="452">
        <v>0</v>
      </c>
      <c r="J1310" s="446"/>
      <c r="K1310" s="492"/>
      <c r="M1310" s="443" t="str">
        <f>_xlfn.IFNA(VLOOKUP(G1310,Checks!$L$4:$L$15,1,FALSE),IF(G1310="","",1))</f>
        <v/>
      </c>
    </row>
    <row r="1311" spans="1:13" s="443" customFormat="1" ht="14.1" customHeight="1">
      <c r="A1311" s="502">
        <f t="shared" si="40"/>
        <v>1303</v>
      </c>
      <c r="B1311" s="502">
        <f t="shared" si="41"/>
        <v>0</v>
      </c>
      <c r="C1311" s="448"/>
      <c r="D1311" s="446"/>
      <c r="E1311" s="446"/>
      <c r="F1311" s="446"/>
      <c r="G1311" s="448"/>
      <c r="H1311" s="455">
        <v>0</v>
      </c>
      <c r="I1311" s="452">
        <v>0</v>
      </c>
      <c r="J1311" s="446"/>
      <c r="K1311" s="492"/>
      <c r="M1311" s="443" t="str">
        <f>_xlfn.IFNA(VLOOKUP(G1311,Checks!$L$4:$L$15,1,FALSE),IF(G1311="","",1))</f>
        <v/>
      </c>
    </row>
    <row r="1312" spans="1:13" s="443" customFormat="1" ht="14.1" customHeight="1">
      <c r="A1312" s="502">
        <f t="shared" si="40"/>
        <v>1304</v>
      </c>
      <c r="B1312" s="502">
        <f t="shared" si="41"/>
        <v>0</v>
      </c>
      <c r="C1312" s="448"/>
      <c r="D1312" s="446"/>
      <c r="E1312" s="446"/>
      <c r="F1312" s="446"/>
      <c r="G1312" s="448"/>
      <c r="H1312" s="455">
        <v>0</v>
      </c>
      <c r="I1312" s="452">
        <v>0</v>
      </c>
      <c r="J1312" s="446"/>
      <c r="K1312" s="492"/>
      <c r="M1312" s="443" t="str">
        <f>_xlfn.IFNA(VLOOKUP(G1312,Checks!$L$4:$L$15,1,FALSE),IF(G1312="","",1))</f>
        <v/>
      </c>
    </row>
    <row r="1313" spans="1:13" s="443" customFormat="1" ht="14.1" customHeight="1">
      <c r="A1313" s="502">
        <f t="shared" si="40"/>
        <v>1305</v>
      </c>
      <c r="B1313" s="502">
        <f t="shared" si="41"/>
        <v>0</v>
      </c>
      <c r="C1313" s="448"/>
      <c r="D1313" s="446"/>
      <c r="E1313" s="446"/>
      <c r="F1313" s="446"/>
      <c r="G1313" s="448"/>
      <c r="H1313" s="455">
        <v>0</v>
      </c>
      <c r="I1313" s="452">
        <v>0</v>
      </c>
      <c r="J1313" s="446"/>
      <c r="K1313" s="492"/>
      <c r="M1313" s="443" t="str">
        <f>_xlfn.IFNA(VLOOKUP(G1313,Checks!$L$4:$L$15,1,FALSE),IF(G1313="","",1))</f>
        <v/>
      </c>
    </row>
    <row r="1314" spans="1:13" s="443" customFormat="1" ht="14.1" customHeight="1">
      <c r="A1314" s="502">
        <f t="shared" si="40"/>
        <v>1306</v>
      </c>
      <c r="B1314" s="502">
        <f t="shared" si="41"/>
        <v>0</v>
      </c>
      <c r="C1314" s="448"/>
      <c r="D1314" s="446"/>
      <c r="E1314" s="446"/>
      <c r="F1314" s="446"/>
      <c r="G1314" s="448"/>
      <c r="H1314" s="455">
        <v>0</v>
      </c>
      <c r="I1314" s="452">
        <v>0</v>
      </c>
      <c r="J1314" s="446"/>
      <c r="K1314" s="492"/>
      <c r="M1314" s="443" t="str">
        <f>_xlfn.IFNA(VLOOKUP(G1314,Checks!$L$4:$L$15,1,FALSE),IF(G1314="","",1))</f>
        <v/>
      </c>
    </row>
    <row r="1315" spans="1:13" s="443" customFormat="1" ht="14.1" customHeight="1">
      <c r="A1315" s="502">
        <f t="shared" si="40"/>
        <v>1307</v>
      </c>
      <c r="B1315" s="502">
        <f t="shared" si="41"/>
        <v>0</v>
      </c>
      <c r="C1315" s="448"/>
      <c r="D1315" s="446"/>
      <c r="E1315" s="446"/>
      <c r="F1315" s="446"/>
      <c r="G1315" s="448"/>
      <c r="H1315" s="455">
        <v>0</v>
      </c>
      <c r="I1315" s="452">
        <v>0</v>
      </c>
      <c r="J1315" s="446"/>
      <c r="K1315" s="492"/>
      <c r="M1315" s="443" t="str">
        <f>_xlfn.IFNA(VLOOKUP(G1315,Checks!$L$4:$L$15,1,FALSE),IF(G1315="","",1))</f>
        <v/>
      </c>
    </row>
    <row r="1316" spans="1:13" s="443" customFormat="1" ht="14.1" customHeight="1">
      <c r="A1316" s="502">
        <f t="shared" si="40"/>
        <v>1308</v>
      </c>
      <c r="B1316" s="502">
        <f t="shared" si="41"/>
        <v>0</v>
      </c>
      <c r="C1316" s="448"/>
      <c r="D1316" s="446"/>
      <c r="E1316" s="446"/>
      <c r="F1316" s="446"/>
      <c r="G1316" s="448"/>
      <c r="H1316" s="455">
        <v>0</v>
      </c>
      <c r="I1316" s="452">
        <v>0</v>
      </c>
      <c r="J1316" s="446"/>
      <c r="K1316" s="492"/>
      <c r="M1316" s="443" t="str">
        <f>_xlfn.IFNA(VLOOKUP(G1316,Checks!$L$4:$L$15,1,FALSE),IF(G1316="","",1))</f>
        <v/>
      </c>
    </row>
    <row r="1317" spans="1:13" s="443" customFormat="1" ht="14.1" customHeight="1">
      <c r="A1317" s="502">
        <f t="shared" si="40"/>
        <v>1309</v>
      </c>
      <c r="B1317" s="502">
        <f t="shared" si="41"/>
        <v>0</v>
      </c>
      <c r="C1317" s="448"/>
      <c r="D1317" s="446"/>
      <c r="E1317" s="446"/>
      <c r="F1317" s="446"/>
      <c r="G1317" s="448"/>
      <c r="H1317" s="455">
        <v>0</v>
      </c>
      <c r="I1317" s="452">
        <v>0</v>
      </c>
      <c r="J1317" s="446"/>
      <c r="K1317" s="492"/>
      <c r="M1317" s="443" t="str">
        <f>_xlfn.IFNA(VLOOKUP(G1317,Checks!$L$4:$L$15,1,FALSE),IF(G1317="","",1))</f>
        <v/>
      </c>
    </row>
    <row r="1318" spans="1:13" s="443" customFormat="1" ht="14.1" customHeight="1">
      <c r="A1318" s="502">
        <f t="shared" si="40"/>
        <v>1310</v>
      </c>
      <c r="B1318" s="502">
        <f t="shared" si="41"/>
        <v>0</v>
      </c>
      <c r="C1318" s="448"/>
      <c r="D1318" s="446"/>
      <c r="E1318" s="446"/>
      <c r="F1318" s="446"/>
      <c r="G1318" s="448"/>
      <c r="H1318" s="455">
        <v>0</v>
      </c>
      <c r="I1318" s="452">
        <v>0</v>
      </c>
      <c r="J1318" s="446"/>
      <c r="K1318" s="492"/>
      <c r="M1318" s="443" t="str">
        <f>_xlfn.IFNA(VLOOKUP(G1318,Checks!$L$4:$L$15,1,FALSE),IF(G1318="","",1))</f>
        <v/>
      </c>
    </row>
    <row r="1319" spans="1:13" s="443" customFormat="1" ht="14.1" customHeight="1">
      <c r="A1319" s="502">
        <f t="shared" si="40"/>
        <v>1311</v>
      </c>
      <c r="B1319" s="502">
        <f t="shared" si="41"/>
        <v>0</v>
      </c>
      <c r="C1319" s="448"/>
      <c r="D1319" s="446"/>
      <c r="E1319" s="446"/>
      <c r="F1319" s="446"/>
      <c r="G1319" s="448"/>
      <c r="H1319" s="455">
        <v>0</v>
      </c>
      <c r="I1319" s="452">
        <v>0</v>
      </c>
      <c r="J1319" s="446"/>
      <c r="K1319" s="492"/>
      <c r="M1319" s="443" t="str">
        <f>_xlfn.IFNA(VLOOKUP(G1319,Checks!$L$4:$L$15,1,FALSE),IF(G1319="","",1))</f>
        <v/>
      </c>
    </row>
    <row r="1320" spans="1:13" s="443" customFormat="1" ht="14.1" customHeight="1">
      <c r="A1320" s="502">
        <f t="shared" si="40"/>
        <v>1312</v>
      </c>
      <c r="B1320" s="502">
        <f t="shared" si="41"/>
        <v>0</v>
      </c>
      <c r="C1320" s="448"/>
      <c r="D1320" s="446"/>
      <c r="E1320" s="446"/>
      <c r="F1320" s="446"/>
      <c r="G1320" s="448"/>
      <c r="H1320" s="455">
        <v>0</v>
      </c>
      <c r="I1320" s="452">
        <v>0</v>
      </c>
      <c r="J1320" s="446"/>
      <c r="K1320" s="492"/>
      <c r="M1320" s="443" t="str">
        <f>_xlfn.IFNA(VLOOKUP(G1320,Checks!$L$4:$L$15,1,FALSE),IF(G1320="","",1))</f>
        <v/>
      </c>
    </row>
    <row r="1321" spans="1:13" s="443" customFormat="1" ht="14.1" customHeight="1">
      <c r="A1321" s="502">
        <f t="shared" si="40"/>
        <v>1313</v>
      </c>
      <c r="B1321" s="502">
        <f t="shared" si="41"/>
        <v>0</v>
      </c>
      <c r="C1321" s="448"/>
      <c r="D1321" s="446"/>
      <c r="E1321" s="446"/>
      <c r="F1321" s="446"/>
      <c r="G1321" s="448"/>
      <c r="H1321" s="455">
        <v>0</v>
      </c>
      <c r="I1321" s="452">
        <v>0</v>
      </c>
      <c r="J1321" s="446"/>
      <c r="K1321" s="492"/>
      <c r="M1321" s="443" t="str">
        <f>_xlfn.IFNA(VLOOKUP(G1321,Checks!$L$4:$L$15,1,FALSE),IF(G1321="","",1))</f>
        <v/>
      </c>
    </row>
    <row r="1322" spans="1:13" s="443" customFormat="1" ht="14.1" customHeight="1">
      <c r="A1322" s="502">
        <f t="shared" si="40"/>
        <v>1314</v>
      </c>
      <c r="B1322" s="502">
        <f t="shared" si="41"/>
        <v>0</v>
      </c>
      <c r="C1322" s="448"/>
      <c r="D1322" s="446"/>
      <c r="E1322" s="446"/>
      <c r="F1322" s="446"/>
      <c r="G1322" s="448"/>
      <c r="H1322" s="455">
        <v>0</v>
      </c>
      <c r="I1322" s="452">
        <v>0</v>
      </c>
      <c r="J1322" s="446"/>
      <c r="K1322" s="492"/>
      <c r="M1322" s="443" t="str">
        <f>_xlfn.IFNA(VLOOKUP(G1322,Checks!$L$4:$L$15,1,FALSE),IF(G1322="","",1))</f>
        <v/>
      </c>
    </row>
    <row r="1323" spans="1:13" s="443" customFormat="1" ht="14.1" customHeight="1">
      <c r="A1323" s="502">
        <f t="shared" si="40"/>
        <v>1315</v>
      </c>
      <c r="B1323" s="502">
        <f t="shared" si="41"/>
        <v>0</v>
      </c>
      <c r="C1323" s="448"/>
      <c r="D1323" s="446"/>
      <c r="E1323" s="446"/>
      <c r="F1323" s="446"/>
      <c r="G1323" s="448"/>
      <c r="H1323" s="455">
        <v>0</v>
      </c>
      <c r="I1323" s="452">
        <v>0</v>
      </c>
      <c r="J1323" s="446"/>
      <c r="K1323" s="492"/>
      <c r="M1323" s="443" t="str">
        <f>_xlfn.IFNA(VLOOKUP(G1323,Checks!$L$4:$L$15,1,FALSE),IF(G1323="","",1))</f>
        <v/>
      </c>
    </row>
    <row r="1324" spans="1:13" s="443" customFormat="1" ht="14.1" customHeight="1">
      <c r="A1324" s="502">
        <f t="shared" si="40"/>
        <v>1316</v>
      </c>
      <c r="B1324" s="502">
        <f t="shared" si="41"/>
        <v>0</v>
      </c>
      <c r="C1324" s="448"/>
      <c r="D1324" s="446"/>
      <c r="E1324" s="446"/>
      <c r="F1324" s="446"/>
      <c r="G1324" s="448"/>
      <c r="H1324" s="455">
        <v>0</v>
      </c>
      <c r="I1324" s="452">
        <v>0</v>
      </c>
      <c r="J1324" s="446"/>
      <c r="K1324" s="492"/>
      <c r="M1324" s="443" t="str">
        <f>_xlfn.IFNA(VLOOKUP(G1324,Checks!$L$4:$L$15,1,FALSE),IF(G1324="","",1))</f>
        <v/>
      </c>
    </row>
    <row r="1325" spans="1:13" s="443" customFormat="1" ht="14.1" customHeight="1">
      <c r="A1325" s="502">
        <f t="shared" si="40"/>
        <v>1317</v>
      </c>
      <c r="B1325" s="502">
        <f t="shared" si="41"/>
        <v>0</v>
      </c>
      <c r="C1325" s="448"/>
      <c r="D1325" s="446"/>
      <c r="E1325" s="446"/>
      <c r="F1325" s="446"/>
      <c r="G1325" s="448"/>
      <c r="H1325" s="455">
        <v>0</v>
      </c>
      <c r="I1325" s="452">
        <v>0</v>
      </c>
      <c r="J1325" s="446"/>
      <c r="K1325" s="492"/>
      <c r="M1325" s="443" t="str">
        <f>_xlfn.IFNA(VLOOKUP(G1325,Checks!$L$4:$L$15,1,FALSE),IF(G1325="","",1))</f>
        <v/>
      </c>
    </row>
    <row r="1326" spans="1:13" s="443" customFormat="1" ht="14.1" customHeight="1">
      <c r="A1326" s="502">
        <f t="shared" si="40"/>
        <v>1318</v>
      </c>
      <c r="B1326" s="502">
        <f t="shared" si="41"/>
        <v>0</v>
      </c>
      <c r="C1326" s="448"/>
      <c r="D1326" s="446"/>
      <c r="E1326" s="446"/>
      <c r="F1326" s="446"/>
      <c r="G1326" s="448"/>
      <c r="H1326" s="455">
        <v>0</v>
      </c>
      <c r="I1326" s="452">
        <v>0</v>
      </c>
      <c r="J1326" s="446"/>
      <c r="K1326" s="492"/>
      <c r="M1326" s="443" t="str">
        <f>_xlfn.IFNA(VLOOKUP(G1326,Checks!$L$4:$L$15,1,FALSE),IF(G1326="","",1))</f>
        <v/>
      </c>
    </row>
    <row r="1327" spans="1:13" s="443" customFormat="1" ht="14.1" customHeight="1">
      <c r="A1327" s="502">
        <f t="shared" si="40"/>
        <v>1319</v>
      </c>
      <c r="B1327" s="502">
        <f t="shared" si="41"/>
        <v>0</v>
      </c>
      <c r="C1327" s="448"/>
      <c r="D1327" s="446"/>
      <c r="E1327" s="446"/>
      <c r="F1327" s="446"/>
      <c r="G1327" s="448"/>
      <c r="H1327" s="455">
        <v>0</v>
      </c>
      <c r="I1327" s="452">
        <v>0</v>
      </c>
      <c r="J1327" s="446"/>
      <c r="K1327" s="492"/>
      <c r="M1327" s="443" t="str">
        <f>_xlfn.IFNA(VLOOKUP(G1327,Checks!$L$4:$L$15,1,FALSE),IF(G1327="","",1))</f>
        <v/>
      </c>
    </row>
    <row r="1328" spans="1:13" s="443" customFormat="1" ht="14.1" customHeight="1">
      <c r="A1328" s="502">
        <f t="shared" si="40"/>
        <v>1320</v>
      </c>
      <c r="B1328" s="502">
        <f t="shared" si="41"/>
        <v>0</v>
      </c>
      <c r="C1328" s="448"/>
      <c r="D1328" s="446"/>
      <c r="E1328" s="446"/>
      <c r="F1328" s="446"/>
      <c r="G1328" s="448"/>
      <c r="H1328" s="455">
        <v>0</v>
      </c>
      <c r="I1328" s="452">
        <v>0</v>
      </c>
      <c r="J1328" s="446"/>
      <c r="K1328" s="492"/>
      <c r="M1328" s="443" t="str">
        <f>_xlfn.IFNA(VLOOKUP(G1328,Checks!$L$4:$L$15,1,FALSE),IF(G1328="","",1))</f>
        <v/>
      </c>
    </row>
    <row r="1329" spans="1:13" s="443" customFormat="1" ht="14.1" customHeight="1">
      <c r="A1329" s="502">
        <f t="shared" si="40"/>
        <v>1321</v>
      </c>
      <c r="B1329" s="502">
        <f t="shared" si="41"/>
        <v>0</v>
      </c>
      <c r="C1329" s="448"/>
      <c r="D1329" s="446"/>
      <c r="E1329" s="446"/>
      <c r="F1329" s="446"/>
      <c r="G1329" s="448"/>
      <c r="H1329" s="455">
        <v>0</v>
      </c>
      <c r="I1329" s="452">
        <v>0</v>
      </c>
      <c r="J1329" s="446"/>
      <c r="K1329" s="492"/>
      <c r="M1329" s="443" t="str">
        <f>_xlfn.IFNA(VLOOKUP(G1329,Checks!$L$4:$L$15,1,FALSE),IF(G1329="","",1))</f>
        <v/>
      </c>
    </row>
    <row r="1330" spans="1:13" s="443" customFormat="1" ht="14.1" customHeight="1">
      <c r="A1330" s="502">
        <f t="shared" si="40"/>
        <v>1322</v>
      </c>
      <c r="B1330" s="502">
        <f t="shared" si="41"/>
        <v>0</v>
      </c>
      <c r="C1330" s="448"/>
      <c r="D1330" s="446"/>
      <c r="E1330" s="446"/>
      <c r="F1330" s="446"/>
      <c r="G1330" s="448"/>
      <c r="H1330" s="455">
        <v>0</v>
      </c>
      <c r="I1330" s="452">
        <v>0</v>
      </c>
      <c r="J1330" s="446"/>
      <c r="K1330" s="492"/>
      <c r="M1330" s="443" t="str">
        <f>_xlfn.IFNA(VLOOKUP(G1330,Checks!$L$4:$L$15,1,FALSE),IF(G1330="","",1))</f>
        <v/>
      </c>
    </row>
    <row r="1331" spans="1:13" s="443" customFormat="1" ht="14.1" customHeight="1">
      <c r="A1331" s="502">
        <f t="shared" si="40"/>
        <v>1323</v>
      </c>
      <c r="B1331" s="502">
        <f t="shared" si="41"/>
        <v>0</v>
      </c>
      <c r="C1331" s="448"/>
      <c r="D1331" s="446"/>
      <c r="E1331" s="446"/>
      <c r="F1331" s="446"/>
      <c r="G1331" s="448"/>
      <c r="H1331" s="455">
        <v>0</v>
      </c>
      <c r="I1331" s="452">
        <v>0</v>
      </c>
      <c r="J1331" s="446"/>
      <c r="K1331" s="492"/>
      <c r="M1331" s="443" t="str">
        <f>_xlfn.IFNA(VLOOKUP(G1331,Checks!$L$4:$L$15,1,FALSE),IF(G1331="","",1))</f>
        <v/>
      </c>
    </row>
    <row r="1332" spans="1:13" s="443" customFormat="1" ht="14.1" customHeight="1">
      <c r="A1332" s="502">
        <f t="shared" si="40"/>
        <v>1324</v>
      </c>
      <c r="B1332" s="502">
        <f t="shared" si="41"/>
        <v>0</v>
      </c>
      <c r="C1332" s="448"/>
      <c r="D1332" s="446"/>
      <c r="E1332" s="446"/>
      <c r="F1332" s="446"/>
      <c r="G1332" s="448"/>
      <c r="H1332" s="455">
        <v>0</v>
      </c>
      <c r="I1332" s="452">
        <v>0</v>
      </c>
      <c r="J1332" s="446"/>
      <c r="K1332" s="492"/>
      <c r="M1332" s="443" t="str">
        <f>_xlfn.IFNA(VLOOKUP(G1332,Checks!$L$4:$L$15,1,FALSE),IF(G1332="","",1))</f>
        <v/>
      </c>
    </row>
    <row r="1333" spans="1:13" s="443" customFormat="1" ht="14.1" customHeight="1">
      <c r="A1333" s="502">
        <f t="shared" si="40"/>
        <v>1325</v>
      </c>
      <c r="B1333" s="502">
        <f t="shared" si="41"/>
        <v>0</v>
      </c>
      <c r="C1333" s="448"/>
      <c r="D1333" s="446"/>
      <c r="E1333" s="446"/>
      <c r="F1333" s="446"/>
      <c r="G1333" s="448"/>
      <c r="H1333" s="455">
        <v>0</v>
      </c>
      <c r="I1333" s="452">
        <v>0</v>
      </c>
      <c r="J1333" s="446"/>
      <c r="K1333" s="492"/>
      <c r="M1333" s="443" t="str">
        <f>_xlfn.IFNA(VLOOKUP(G1333,Checks!$L$4:$L$15,1,FALSE),IF(G1333="","",1))</f>
        <v/>
      </c>
    </row>
    <row r="1334" spans="1:13" s="443" customFormat="1" ht="14.1" customHeight="1">
      <c r="A1334" s="502">
        <f t="shared" si="40"/>
        <v>1326</v>
      </c>
      <c r="B1334" s="502">
        <f t="shared" si="41"/>
        <v>0</v>
      </c>
      <c r="C1334" s="448"/>
      <c r="D1334" s="446"/>
      <c r="E1334" s="446"/>
      <c r="F1334" s="446"/>
      <c r="G1334" s="448"/>
      <c r="H1334" s="455">
        <v>0</v>
      </c>
      <c r="I1334" s="452">
        <v>0</v>
      </c>
      <c r="J1334" s="446"/>
      <c r="K1334" s="492"/>
      <c r="M1334" s="443" t="str">
        <f>_xlfn.IFNA(VLOOKUP(G1334,Checks!$L$4:$L$15,1,FALSE),IF(G1334="","",1))</f>
        <v/>
      </c>
    </row>
    <row r="1335" spans="1:13" s="443" customFormat="1" ht="14.1" customHeight="1">
      <c r="A1335" s="502">
        <f t="shared" si="40"/>
        <v>1327</v>
      </c>
      <c r="B1335" s="502">
        <f t="shared" si="41"/>
        <v>0</v>
      </c>
      <c r="C1335" s="448"/>
      <c r="D1335" s="446"/>
      <c r="E1335" s="446"/>
      <c r="F1335" s="446"/>
      <c r="G1335" s="448"/>
      <c r="H1335" s="455">
        <v>0</v>
      </c>
      <c r="I1335" s="452">
        <v>0</v>
      </c>
      <c r="J1335" s="446"/>
      <c r="K1335" s="492"/>
      <c r="M1335" s="443" t="str">
        <f>_xlfn.IFNA(VLOOKUP(G1335,Checks!$L$4:$L$15,1,FALSE),IF(G1335="","",1))</f>
        <v/>
      </c>
    </row>
    <row r="1336" spans="1:13" s="443" customFormat="1" ht="14.1" customHeight="1">
      <c r="A1336" s="502">
        <f t="shared" si="40"/>
        <v>1328</v>
      </c>
      <c r="B1336" s="502">
        <f t="shared" si="41"/>
        <v>0</v>
      </c>
      <c r="C1336" s="448"/>
      <c r="D1336" s="446"/>
      <c r="E1336" s="446"/>
      <c r="F1336" s="446"/>
      <c r="G1336" s="448"/>
      <c r="H1336" s="455">
        <v>0</v>
      </c>
      <c r="I1336" s="452">
        <v>0</v>
      </c>
      <c r="J1336" s="446"/>
      <c r="K1336" s="492"/>
      <c r="M1336" s="443" t="str">
        <f>_xlfn.IFNA(VLOOKUP(G1336,Checks!$L$4:$L$15,1,FALSE),IF(G1336="","",1))</f>
        <v/>
      </c>
    </row>
    <row r="1337" spans="1:13" s="443" customFormat="1" ht="14.1" customHeight="1">
      <c r="A1337" s="502">
        <f t="shared" si="40"/>
        <v>1329</v>
      </c>
      <c r="B1337" s="502">
        <f t="shared" si="41"/>
        <v>0</v>
      </c>
      <c r="C1337" s="448"/>
      <c r="D1337" s="446"/>
      <c r="E1337" s="446"/>
      <c r="F1337" s="446"/>
      <c r="G1337" s="448"/>
      <c r="H1337" s="455">
        <v>0</v>
      </c>
      <c r="I1337" s="452">
        <v>0</v>
      </c>
      <c r="J1337" s="446"/>
      <c r="K1337" s="492"/>
      <c r="M1337" s="443" t="str">
        <f>_xlfn.IFNA(VLOOKUP(G1337,Checks!$L$4:$L$15,1,FALSE),IF(G1337="","",1))</f>
        <v/>
      </c>
    </row>
    <row r="1338" spans="1:13" s="443" customFormat="1" ht="14.1" customHeight="1">
      <c r="A1338" s="502">
        <f t="shared" si="40"/>
        <v>1330</v>
      </c>
      <c r="B1338" s="502">
        <f t="shared" si="41"/>
        <v>0</v>
      </c>
      <c r="C1338" s="448"/>
      <c r="D1338" s="446"/>
      <c r="E1338" s="446"/>
      <c r="F1338" s="446"/>
      <c r="G1338" s="448"/>
      <c r="H1338" s="455">
        <v>0</v>
      </c>
      <c r="I1338" s="452">
        <v>0</v>
      </c>
      <c r="J1338" s="446"/>
      <c r="K1338" s="492"/>
      <c r="M1338" s="443" t="str">
        <f>_xlfn.IFNA(VLOOKUP(G1338,Checks!$L$4:$L$15,1,FALSE),IF(G1338="","",1))</f>
        <v/>
      </c>
    </row>
    <row r="1339" spans="1:13" s="443" customFormat="1" ht="14.1" customHeight="1">
      <c r="A1339" s="502">
        <f t="shared" si="40"/>
        <v>1331</v>
      </c>
      <c r="B1339" s="502">
        <f t="shared" si="41"/>
        <v>0</v>
      </c>
      <c r="C1339" s="448"/>
      <c r="D1339" s="446"/>
      <c r="E1339" s="446"/>
      <c r="F1339" s="446"/>
      <c r="G1339" s="448"/>
      <c r="H1339" s="455">
        <v>0</v>
      </c>
      <c r="I1339" s="452">
        <v>0</v>
      </c>
      <c r="J1339" s="446"/>
      <c r="K1339" s="492"/>
      <c r="M1339" s="443" t="str">
        <f>_xlfn.IFNA(VLOOKUP(G1339,Checks!$L$4:$L$15,1,FALSE),IF(G1339="","",1))</f>
        <v/>
      </c>
    </row>
    <row r="1340" spans="1:13" s="443" customFormat="1" ht="14.1" customHeight="1">
      <c r="A1340" s="502">
        <f t="shared" si="40"/>
        <v>1332</v>
      </c>
      <c r="B1340" s="502">
        <f t="shared" si="41"/>
        <v>0</v>
      </c>
      <c r="C1340" s="448"/>
      <c r="D1340" s="446"/>
      <c r="E1340" s="446"/>
      <c r="F1340" s="446"/>
      <c r="G1340" s="448"/>
      <c r="H1340" s="455">
        <v>0</v>
      </c>
      <c r="I1340" s="452">
        <v>0</v>
      </c>
      <c r="J1340" s="446"/>
      <c r="K1340" s="492"/>
      <c r="M1340" s="443" t="str">
        <f>_xlfn.IFNA(VLOOKUP(G1340,Checks!$L$4:$L$15,1,FALSE),IF(G1340="","",1))</f>
        <v/>
      </c>
    </row>
    <row r="1341" spans="1:13" s="443" customFormat="1" ht="14.1" customHeight="1">
      <c r="A1341" s="502">
        <f t="shared" si="40"/>
        <v>1333</v>
      </c>
      <c r="B1341" s="502">
        <f t="shared" si="41"/>
        <v>0</v>
      </c>
      <c r="C1341" s="448"/>
      <c r="D1341" s="446"/>
      <c r="E1341" s="446"/>
      <c r="F1341" s="446"/>
      <c r="G1341" s="448"/>
      <c r="H1341" s="455">
        <v>0</v>
      </c>
      <c r="I1341" s="452">
        <v>0</v>
      </c>
      <c r="J1341" s="446"/>
      <c r="K1341" s="492"/>
      <c r="M1341" s="443" t="str">
        <f>_xlfn.IFNA(VLOOKUP(G1341,Checks!$L$4:$L$15,1,FALSE),IF(G1341="","",1))</f>
        <v/>
      </c>
    </row>
    <row r="1342" spans="1:13" s="443" customFormat="1" ht="14.1" customHeight="1">
      <c r="A1342" s="502">
        <f t="shared" si="40"/>
        <v>1334</v>
      </c>
      <c r="B1342" s="502">
        <f t="shared" si="41"/>
        <v>0</v>
      </c>
      <c r="C1342" s="448"/>
      <c r="D1342" s="446"/>
      <c r="E1342" s="446"/>
      <c r="F1342" s="446"/>
      <c r="G1342" s="448"/>
      <c r="H1342" s="455">
        <v>0</v>
      </c>
      <c r="I1342" s="452">
        <v>0</v>
      </c>
      <c r="J1342" s="446"/>
      <c r="K1342" s="492"/>
      <c r="M1342" s="443" t="str">
        <f>_xlfn.IFNA(VLOOKUP(G1342,Checks!$L$4:$L$15,1,FALSE),IF(G1342="","",1))</f>
        <v/>
      </c>
    </row>
    <row r="1343" spans="1:13" s="443" customFormat="1" ht="14.1" customHeight="1">
      <c r="A1343" s="502">
        <f t="shared" si="40"/>
        <v>1335</v>
      </c>
      <c r="B1343" s="502">
        <f t="shared" si="41"/>
        <v>0</v>
      </c>
      <c r="C1343" s="448"/>
      <c r="D1343" s="446"/>
      <c r="E1343" s="446"/>
      <c r="F1343" s="446"/>
      <c r="G1343" s="448"/>
      <c r="H1343" s="455">
        <v>0</v>
      </c>
      <c r="I1343" s="452">
        <v>0</v>
      </c>
      <c r="J1343" s="446"/>
      <c r="K1343" s="492"/>
      <c r="M1343" s="443" t="str">
        <f>_xlfn.IFNA(VLOOKUP(G1343,Checks!$L$4:$L$15,1,FALSE),IF(G1343="","",1))</f>
        <v/>
      </c>
    </row>
    <row r="1344" spans="1:13" s="443" customFormat="1" ht="14.1" customHeight="1">
      <c r="A1344" s="502">
        <f t="shared" si="40"/>
        <v>1336</v>
      </c>
      <c r="B1344" s="502">
        <f t="shared" si="41"/>
        <v>0</v>
      </c>
      <c r="C1344" s="448"/>
      <c r="D1344" s="446"/>
      <c r="E1344" s="446"/>
      <c r="F1344" s="446"/>
      <c r="G1344" s="448"/>
      <c r="H1344" s="455">
        <v>0</v>
      </c>
      <c r="I1344" s="452">
        <v>0</v>
      </c>
      <c r="J1344" s="446"/>
      <c r="K1344" s="492"/>
      <c r="M1344" s="443" t="str">
        <f>_xlfn.IFNA(VLOOKUP(G1344,Checks!$L$4:$L$15,1,FALSE),IF(G1344="","",1))</f>
        <v/>
      </c>
    </row>
    <row r="1345" spans="1:13" s="443" customFormat="1" ht="14.1" customHeight="1">
      <c r="A1345" s="502">
        <f t="shared" si="40"/>
        <v>1337</v>
      </c>
      <c r="B1345" s="502">
        <f t="shared" si="41"/>
        <v>0</v>
      </c>
      <c r="C1345" s="448"/>
      <c r="D1345" s="446"/>
      <c r="E1345" s="446"/>
      <c r="F1345" s="446"/>
      <c r="G1345" s="448"/>
      <c r="H1345" s="455">
        <v>0</v>
      </c>
      <c r="I1345" s="452">
        <v>0</v>
      </c>
      <c r="J1345" s="446"/>
      <c r="K1345" s="492"/>
      <c r="M1345" s="443" t="str">
        <f>_xlfn.IFNA(VLOOKUP(G1345,Checks!$L$4:$L$15,1,FALSE),IF(G1345="","",1))</f>
        <v/>
      </c>
    </row>
    <row r="1346" spans="1:13" s="443" customFormat="1" ht="14.1" customHeight="1">
      <c r="A1346" s="502">
        <f t="shared" si="40"/>
        <v>1338</v>
      </c>
      <c r="B1346" s="502">
        <f t="shared" si="41"/>
        <v>0</v>
      </c>
      <c r="C1346" s="448"/>
      <c r="D1346" s="446"/>
      <c r="E1346" s="446"/>
      <c r="F1346" s="446"/>
      <c r="G1346" s="448"/>
      <c r="H1346" s="455">
        <v>0</v>
      </c>
      <c r="I1346" s="452">
        <v>0</v>
      </c>
      <c r="J1346" s="446"/>
      <c r="K1346" s="492"/>
      <c r="M1346" s="443" t="str">
        <f>_xlfn.IFNA(VLOOKUP(G1346,Checks!$L$4:$L$15,1,FALSE),IF(G1346="","",1))</f>
        <v/>
      </c>
    </row>
    <row r="1347" spans="1:13" s="443" customFormat="1" ht="14.1" customHeight="1">
      <c r="A1347" s="502">
        <f t="shared" si="40"/>
        <v>1339</v>
      </c>
      <c r="B1347" s="502">
        <f t="shared" si="41"/>
        <v>0</v>
      </c>
      <c r="C1347" s="448"/>
      <c r="D1347" s="446"/>
      <c r="E1347" s="446"/>
      <c r="F1347" s="446"/>
      <c r="G1347" s="448"/>
      <c r="H1347" s="455">
        <v>0</v>
      </c>
      <c r="I1347" s="452">
        <v>0</v>
      </c>
      <c r="J1347" s="446"/>
      <c r="K1347" s="492"/>
      <c r="M1347" s="443" t="str">
        <f>_xlfn.IFNA(VLOOKUP(G1347,Checks!$L$4:$L$15,1,FALSE),IF(G1347="","",1))</f>
        <v/>
      </c>
    </row>
    <row r="1348" spans="1:13" s="443" customFormat="1" ht="14.1" customHeight="1">
      <c r="A1348" s="502">
        <f t="shared" si="40"/>
        <v>1340</v>
      </c>
      <c r="B1348" s="502">
        <f t="shared" si="41"/>
        <v>0</v>
      </c>
      <c r="C1348" s="448"/>
      <c r="D1348" s="446"/>
      <c r="E1348" s="446"/>
      <c r="F1348" s="446"/>
      <c r="G1348" s="448"/>
      <c r="H1348" s="455">
        <v>0</v>
      </c>
      <c r="I1348" s="452">
        <v>0</v>
      </c>
      <c r="J1348" s="446"/>
      <c r="K1348" s="492"/>
      <c r="M1348" s="443" t="str">
        <f>_xlfn.IFNA(VLOOKUP(G1348,Checks!$L$4:$L$15,1,FALSE),IF(G1348="","",1))</f>
        <v/>
      </c>
    </row>
    <row r="1349" spans="1:13" s="443" customFormat="1" ht="14.1" customHeight="1">
      <c r="A1349" s="502">
        <f t="shared" si="40"/>
        <v>1341</v>
      </c>
      <c r="B1349" s="502">
        <f t="shared" si="41"/>
        <v>0</v>
      </c>
      <c r="C1349" s="448"/>
      <c r="D1349" s="446"/>
      <c r="E1349" s="446"/>
      <c r="F1349" s="446"/>
      <c r="G1349" s="448"/>
      <c r="H1349" s="455">
        <v>0</v>
      </c>
      <c r="I1349" s="452">
        <v>0</v>
      </c>
      <c r="J1349" s="446"/>
      <c r="K1349" s="492"/>
      <c r="M1349" s="443" t="str">
        <f>_xlfn.IFNA(VLOOKUP(G1349,Checks!$L$4:$L$15,1,FALSE),IF(G1349="","",1))</f>
        <v/>
      </c>
    </row>
    <row r="1350" spans="1:13" s="443" customFormat="1" ht="14.1" customHeight="1">
      <c r="A1350" s="502">
        <f t="shared" si="40"/>
        <v>1342</v>
      </c>
      <c r="B1350" s="502">
        <f t="shared" si="41"/>
        <v>0</v>
      </c>
      <c r="C1350" s="448"/>
      <c r="D1350" s="446"/>
      <c r="E1350" s="446"/>
      <c r="F1350" s="446"/>
      <c r="G1350" s="448"/>
      <c r="H1350" s="455">
        <v>0</v>
      </c>
      <c r="I1350" s="452">
        <v>0</v>
      </c>
      <c r="J1350" s="446"/>
      <c r="K1350" s="492"/>
      <c r="M1350" s="443" t="str">
        <f>_xlfn.IFNA(VLOOKUP(G1350,Checks!$L$4:$L$15,1,FALSE),IF(G1350="","",1))</f>
        <v/>
      </c>
    </row>
    <row r="1351" spans="1:13" s="443" customFormat="1" ht="14.1" customHeight="1">
      <c r="A1351" s="502">
        <f t="shared" si="40"/>
        <v>1343</v>
      </c>
      <c r="B1351" s="502">
        <f t="shared" si="41"/>
        <v>0</v>
      </c>
      <c r="C1351" s="448"/>
      <c r="D1351" s="446"/>
      <c r="E1351" s="446"/>
      <c r="F1351" s="446"/>
      <c r="G1351" s="448"/>
      <c r="H1351" s="455">
        <v>0</v>
      </c>
      <c r="I1351" s="452">
        <v>0</v>
      </c>
      <c r="J1351" s="446"/>
      <c r="K1351" s="492"/>
      <c r="M1351" s="443" t="str">
        <f>_xlfn.IFNA(VLOOKUP(G1351,Checks!$L$4:$L$15,1,FALSE),IF(G1351="","",1))</f>
        <v/>
      </c>
    </row>
    <row r="1352" spans="1:13" s="443" customFormat="1" ht="14.1" customHeight="1">
      <c r="A1352" s="502">
        <f t="shared" si="40"/>
        <v>1344</v>
      </c>
      <c r="B1352" s="502">
        <f t="shared" si="41"/>
        <v>0</v>
      </c>
      <c r="C1352" s="448"/>
      <c r="D1352" s="446"/>
      <c r="E1352" s="446"/>
      <c r="F1352" s="446"/>
      <c r="G1352" s="448"/>
      <c r="H1352" s="455">
        <v>0</v>
      </c>
      <c r="I1352" s="452">
        <v>0</v>
      </c>
      <c r="J1352" s="446"/>
      <c r="K1352" s="492"/>
      <c r="M1352" s="443" t="str">
        <f>_xlfn.IFNA(VLOOKUP(G1352,Checks!$L$4:$L$15,1,FALSE),IF(G1352="","",1))</f>
        <v/>
      </c>
    </row>
    <row r="1353" spans="1:13" s="443" customFormat="1" ht="14.1" customHeight="1">
      <c r="A1353" s="502">
        <f t="shared" si="40"/>
        <v>1345</v>
      </c>
      <c r="B1353" s="502">
        <f t="shared" si="41"/>
        <v>0</v>
      </c>
      <c r="C1353" s="448"/>
      <c r="D1353" s="446"/>
      <c r="E1353" s="446"/>
      <c r="F1353" s="446"/>
      <c r="G1353" s="448"/>
      <c r="H1353" s="455">
        <v>0</v>
      </c>
      <c r="I1353" s="452">
        <v>0</v>
      </c>
      <c r="J1353" s="446"/>
      <c r="K1353" s="492"/>
      <c r="M1353" s="443" t="str">
        <f>_xlfn.IFNA(VLOOKUP(G1353,Checks!$L$4:$L$15,1,FALSE),IF(G1353="","",1))</f>
        <v/>
      </c>
    </row>
    <row r="1354" spans="1:13" s="443" customFormat="1" ht="14.1" customHeight="1">
      <c r="A1354" s="502">
        <f t="shared" si="40"/>
        <v>1346</v>
      </c>
      <c r="B1354" s="502">
        <f t="shared" si="41"/>
        <v>0</v>
      </c>
      <c r="C1354" s="448"/>
      <c r="D1354" s="446"/>
      <c r="E1354" s="446"/>
      <c r="F1354" s="446"/>
      <c r="G1354" s="448"/>
      <c r="H1354" s="455">
        <v>0</v>
      </c>
      <c r="I1354" s="452">
        <v>0</v>
      </c>
      <c r="J1354" s="446"/>
      <c r="K1354" s="492"/>
      <c r="M1354" s="443" t="str">
        <f>_xlfn.IFNA(VLOOKUP(G1354,Checks!$L$4:$L$15,1,FALSE),IF(G1354="","",1))</f>
        <v/>
      </c>
    </row>
    <row r="1355" spans="1:13" s="443" customFormat="1" ht="14.1" customHeight="1">
      <c r="A1355" s="502">
        <f t="shared" ref="A1355:A1418" si="42">A1354+1</f>
        <v>1347</v>
      </c>
      <c r="B1355" s="502">
        <f t="shared" ref="B1355:B1418" si="43">$B$9</f>
        <v>0</v>
      </c>
      <c r="C1355" s="448"/>
      <c r="D1355" s="446"/>
      <c r="E1355" s="446"/>
      <c r="F1355" s="446"/>
      <c r="G1355" s="448"/>
      <c r="H1355" s="455">
        <v>0</v>
      </c>
      <c r="I1355" s="452">
        <v>0</v>
      </c>
      <c r="J1355" s="446"/>
      <c r="K1355" s="492"/>
      <c r="M1355" s="443" t="str">
        <f>_xlfn.IFNA(VLOOKUP(G1355,Checks!$L$4:$L$15,1,FALSE),IF(G1355="","",1))</f>
        <v/>
      </c>
    </row>
    <row r="1356" spans="1:13" s="443" customFormat="1" ht="14.1" customHeight="1">
      <c r="A1356" s="502">
        <f t="shared" si="42"/>
        <v>1348</v>
      </c>
      <c r="B1356" s="502">
        <f t="shared" si="43"/>
        <v>0</v>
      </c>
      <c r="C1356" s="448"/>
      <c r="D1356" s="446"/>
      <c r="E1356" s="446"/>
      <c r="F1356" s="446"/>
      <c r="G1356" s="448"/>
      <c r="H1356" s="455">
        <v>0</v>
      </c>
      <c r="I1356" s="452">
        <v>0</v>
      </c>
      <c r="J1356" s="446"/>
      <c r="K1356" s="492"/>
      <c r="M1356" s="443" t="str">
        <f>_xlfn.IFNA(VLOOKUP(G1356,Checks!$L$4:$L$15,1,FALSE),IF(G1356="","",1))</f>
        <v/>
      </c>
    </row>
    <row r="1357" spans="1:13" s="443" customFormat="1" ht="14.1" customHeight="1">
      <c r="A1357" s="502">
        <f t="shared" si="42"/>
        <v>1349</v>
      </c>
      <c r="B1357" s="502">
        <f t="shared" si="43"/>
        <v>0</v>
      </c>
      <c r="C1357" s="448"/>
      <c r="D1357" s="446"/>
      <c r="E1357" s="446"/>
      <c r="F1357" s="446"/>
      <c r="G1357" s="448"/>
      <c r="H1357" s="455">
        <v>0</v>
      </c>
      <c r="I1357" s="452">
        <v>0</v>
      </c>
      <c r="J1357" s="446"/>
      <c r="K1357" s="492"/>
      <c r="M1357" s="443" t="str">
        <f>_xlfn.IFNA(VLOOKUP(G1357,Checks!$L$4:$L$15,1,FALSE),IF(G1357="","",1))</f>
        <v/>
      </c>
    </row>
    <row r="1358" spans="1:13" s="443" customFormat="1" ht="14.1" customHeight="1">
      <c r="A1358" s="502">
        <f t="shared" si="42"/>
        <v>1350</v>
      </c>
      <c r="B1358" s="502">
        <f t="shared" si="43"/>
        <v>0</v>
      </c>
      <c r="C1358" s="448"/>
      <c r="D1358" s="446"/>
      <c r="E1358" s="446"/>
      <c r="F1358" s="446"/>
      <c r="G1358" s="448"/>
      <c r="H1358" s="455">
        <v>0</v>
      </c>
      <c r="I1358" s="452">
        <v>0</v>
      </c>
      <c r="J1358" s="446"/>
      <c r="K1358" s="492"/>
      <c r="M1358" s="443" t="str">
        <f>_xlfn.IFNA(VLOOKUP(G1358,Checks!$L$4:$L$15,1,FALSE),IF(G1358="","",1))</f>
        <v/>
      </c>
    </row>
    <row r="1359" spans="1:13" s="443" customFormat="1" ht="14.1" customHeight="1">
      <c r="A1359" s="502">
        <f t="shared" si="42"/>
        <v>1351</v>
      </c>
      <c r="B1359" s="502">
        <f t="shared" si="43"/>
        <v>0</v>
      </c>
      <c r="C1359" s="448"/>
      <c r="D1359" s="446"/>
      <c r="E1359" s="446"/>
      <c r="F1359" s="446"/>
      <c r="G1359" s="448"/>
      <c r="H1359" s="455">
        <v>0</v>
      </c>
      <c r="I1359" s="452">
        <v>0</v>
      </c>
      <c r="J1359" s="446"/>
      <c r="K1359" s="492"/>
      <c r="M1359" s="443" t="str">
        <f>_xlfn.IFNA(VLOOKUP(G1359,Checks!$L$4:$L$15,1,FALSE),IF(G1359="","",1))</f>
        <v/>
      </c>
    </row>
    <row r="1360" spans="1:13" s="443" customFormat="1" ht="14.1" customHeight="1">
      <c r="A1360" s="502">
        <f t="shared" si="42"/>
        <v>1352</v>
      </c>
      <c r="B1360" s="502">
        <f t="shared" si="43"/>
        <v>0</v>
      </c>
      <c r="C1360" s="448"/>
      <c r="D1360" s="446"/>
      <c r="E1360" s="446"/>
      <c r="F1360" s="446"/>
      <c r="G1360" s="448"/>
      <c r="H1360" s="455">
        <v>0</v>
      </c>
      <c r="I1360" s="452">
        <v>0</v>
      </c>
      <c r="J1360" s="446"/>
      <c r="K1360" s="492"/>
      <c r="M1360" s="443" t="str">
        <f>_xlfn.IFNA(VLOOKUP(G1360,Checks!$L$4:$L$15,1,FALSE),IF(G1360="","",1))</f>
        <v/>
      </c>
    </row>
    <row r="1361" spans="1:13" s="443" customFormat="1" ht="14.1" customHeight="1">
      <c r="A1361" s="502">
        <f t="shared" si="42"/>
        <v>1353</v>
      </c>
      <c r="B1361" s="502">
        <f t="shared" si="43"/>
        <v>0</v>
      </c>
      <c r="C1361" s="448"/>
      <c r="D1361" s="446"/>
      <c r="E1361" s="446"/>
      <c r="F1361" s="446"/>
      <c r="G1361" s="448"/>
      <c r="H1361" s="455">
        <v>0</v>
      </c>
      <c r="I1361" s="452">
        <v>0</v>
      </c>
      <c r="J1361" s="446"/>
      <c r="K1361" s="492"/>
      <c r="M1361" s="443" t="str">
        <f>_xlfn.IFNA(VLOOKUP(G1361,Checks!$L$4:$L$15,1,FALSE),IF(G1361="","",1))</f>
        <v/>
      </c>
    </row>
    <row r="1362" spans="1:13" s="443" customFormat="1" ht="14.1" customHeight="1">
      <c r="A1362" s="502">
        <f t="shared" si="42"/>
        <v>1354</v>
      </c>
      <c r="B1362" s="502">
        <f t="shared" si="43"/>
        <v>0</v>
      </c>
      <c r="C1362" s="448"/>
      <c r="D1362" s="446"/>
      <c r="E1362" s="446"/>
      <c r="F1362" s="446"/>
      <c r="G1362" s="448"/>
      <c r="H1362" s="455">
        <v>0</v>
      </c>
      <c r="I1362" s="452">
        <v>0</v>
      </c>
      <c r="J1362" s="446"/>
      <c r="K1362" s="492"/>
      <c r="M1362" s="443" t="str">
        <f>_xlfn.IFNA(VLOOKUP(G1362,Checks!$L$4:$L$15,1,FALSE),IF(G1362="","",1))</f>
        <v/>
      </c>
    </row>
    <row r="1363" spans="1:13" s="443" customFormat="1" ht="14.1" customHeight="1">
      <c r="A1363" s="502">
        <f t="shared" si="42"/>
        <v>1355</v>
      </c>
      <c r="B1363" s="502">
        <f t="shared" si="43"/>
        <v>0</v>
      </c>
      <c r="C1363" s="448"/>
      <c r="D1363" s="446"/>
      <c r="E1363" s="446"/>
      <c r="F1363" s="446"/>
      <c r="G1363" s="448"/>
      <c r="H1363" s="455">
        <v>0</v>
      </c>
      <c r="I1363" s="452">
        <v>0</v>
      </c>
      <c r="J1363" s="446"/>
      <c r="K1363" s="492"/>
      <c r="M1363" s="443" t="str">
        <f>_xlfn.IFNA(VLOOKUP(G1363,Checks!$L$4:$L$15,1,FALSE),IF(G1363="","",1))</f>
        <v/>
      </c>
    </row>
    <row r="1364" spans="1:13" s="443" customFormat="1" ht="14.1" customHeight="1">
      <c r="A1364" s="502">
        <f t="shared" si="42"/>
        <v>1356</v>
      </c>
      <c r="B1364" s="502">
        <f t="shared" si="43"/>
        <v>0</v>
      </c>
      <c r="C1364" s="448"/>
      <c r="D1364" s="446"/>
      <c r="E1364" s="446"/>
      <c r="F1364" s="446"/>
      <c r="G1364" s="448"/>
      <c r="H1364" s="455">
        <v>0</v>
      </c>
      <c r="I1364" s="452">
        <v>0</v>
      </c>
      <c r="J1364" s="446"/>
      <c r="K1364" s="492"/>
      <c r="M1364" s="443" t="str">
        <f>_xlfn.IFNA(VLOOKUP(G1364,Checks!$L$4:$L$15,1,FALSE),IF(G1364="","",1))</f>
        <v/>
      </c>
    </row>
    <row r="1365" spans="1:13" s="443" customFormat="1" ht="14.1" customHeight="1">
      <c r="A1365" s="502">
        <f t="shared" si="42"/>
        <v>1357</v>
      </c>
      <c r="B1365" s="502">
        <f t="shared" si="43"/>
        <v>0</v>
      </c>
      <c r="C1365" s="448"/>
      <c r="D1365" s="446"/>
      <c r="E1365" s="446"/>
      <c r="F1365" s="446"/>
      <c r="G1365" s="448"/>
      <c r="H1365" s="455">
        <v>0</v>
      </c>
      <c r="I1365" s="452">
        <v>0</v>
      </c>
      <c r="J1365" s="446"/>
      <c r="K1365" s="492"/>
      <c r="M1365" s="443" t="str">
        <f>_xlfn.IFNA(VLOOKUP(G1365,Checks!$L$4:$L$15,1,FALSE),IF(G1365="","",1))</f>
        <v/>
      </c>
    </row>
    <row r="1366" spans="1:13" s="443" customFormat="1" ht="14.1" customHeight="1">
      <c r="A1366" s="502">
        <f t="shared" si="42"/>
        <v>1358</v>
      </c>
      <c r="B1366" s="502">
        <f t="shared" si="43"/>
        <v>0</v>
      </c>
      <c r="C1366" s="448"/>
      <c r="D1366" s="446"/>
      <c r="E1366" s="446"/>
      <c r="F1366" s="446"/>
      <c r="G1366" s="448"/>
      <c r="H1366" s="455">
        <v>0</v>
      </c>
      <c r="I1366" s="452">
        <v>0</v>
      </c>
      <c r="J1366" s="446"/>
      <c r="K1366" s="492"/>
      <c r="M1366" s="443" t="str">
        <f>_xlfn.IFNA(VLOOKUP(G1366,Checks!$L$4:$L$15,1,FALSE),IF(G1366="","",1))</f>
        <v/>
      </c>
    </row>
    <row r="1367" spans="1:13" s="443" customFormat="1" ht="14.1" customHeight="1">
      <c r="A1367" s="502">
        <f t="shared" si="42"/>
        <v>1359</v>
      </c>
      <c r="B1367" s="502">
        <f t="shared" si="43"/>
        <v>0</v>
      </c>
      <c r="C1367" s="448"/>
      <c r="D1367" s="446"/>
      <c r="E1367" s="446"/>
      <c r="F1367" s="446"/>
      <c r="G1367" s="448"/>
      <c r="H1367" s="455">
        <v>0</v>
      </c>
      <c r="I1367" s="452">
        <v>0</v>
      </c>
      <c r="J1367" s="446"/>
      <c r="K1367" s="492"/>
      <c r="M1367" s="443" t="str">
        <f>_xlfn.IFNA(VLOOKUP(G1367,Checks!$L$4:$L$15,1,FALSE),IF(G1367="","",1))</f>
        <v/>
      </c>
    </row>
    <row r="1368" spans="1:13" s="443" customFormat="1" ht="14.1" customHeight="1">
      <c r="A1368" s="502">
        <f t="shared" si="42"/>
        <v>1360</v>
      </c>
      <c r="B1368" s="502">
        <f t="shared" si="43"/>
        <v>0</v>
      </c>
      <c r="C1368" s="448"/>
      <c r="D1368" s="446"/>
      <c r="E1368" s="446"/>
      <c r="F1368" s="446"/>
      <c r="G1368" s="448"/>
      <c r="H1368" s="455">
        <v>0</v>
      </c>
      <c r="I1368" s="452">
        <v>0</v>
      </c>
      <c r="J1368" s="446"/>
      <c r="K1368" s="492"/>
      <c r="M1368" s="443" t="str">
        <f>_xlfn.IFNA(VLOOKUP(G1368,Checks!$L$4:$L$15,1,FALSE),IF(G1368="","",1))</f>
        <v/>
      </c>
    </row>
    <row r="1369" spans="1:13" s="443" customFormat="1" ht="14.1" customHeight="1">
      <c r="A1369" s="502">
        <f t="shared" si="42"/>
        <v>1361</v>
      </c>
      <c r="B1369" s="502">
        <f t="shared" si="43"/>
        <v>0</v>
      </c>
      <c r="C1369" s="448"/>
      <c r="D1369" s="446"/>
      <c r="E1369" s="446"/>
      <c r="F1369" s="446"/>
      <c r="G1369" s="448"/>
      <c r="H1369" s="455">
        <v>0</v>
      </c>
      <c r="I1369" s="452">
        <v>0</v>
      </c>
      <c r="J1369" s="446"/>
      <c r="K1369" s="492"/>
      <c r="M1369" s="443" t="str">
        <f>_xlfn.IFNA(VLOOKUP(G1369,Checks!$L$4:$L$15,1,FALSE),IF(G1369="","",1))</f>
        <v/>
      </c>
    </row>
    <row r="1370" spans="1:13" s="443" customFormat="1" ht="14.1" customHeight="1">
      <c r="A1370" s="502">
        <f t="shared" si="42"/>
        <v>1362</v>
      </c>
      <c r="B1370" s="502">
        <f t="shared" si="43"/>
        <v>0</v>
      </c>
      <c r="C1370" s="448"/>
      <c r="D1370" s="446"/>
      <c r="E1370" s="446"/>
      <c r="F1370" s="446"/>
      <c r="G1370" s="448"/>
      <c r="H1370" s="455">
        <v>0</v>
      </c>
      <c r="I1370" s="452">
        <v>0</v>
      </c>
      <c r="J1370" s="446"/>
      <c r="K1370" s="492"/>
      <c r="M1370" s="443" t="str">
        <f>_xlfn.IFNA(VLOOKUP(G1370,Checks!$L$4:$L$15,1,FALSE),IF(G1370="","",1))</f>
        <v/>
      </c>
    </row>
    <row r="1371" spans="1:13" s="443" customFormat="1" ht="14.1" customHeight="1">
      <c r="A1371" s="502">
        <f t="shared" si="42"/>
        <v>1363</v>
      </c>
      <c r="B1371" s="502">
        <f t="shared" si="43"/>
        <v>0</v>
      </c>
      <c r="C1371" s="448"/>
      <c r="D1371" s="446"/>
      <c r="E1371" s="446"/>
      <c r="F1371" s="446"/>
      <c r="G1371" s="448"/>
      <c r="H1371" s="455">
        <v>0</v>
      </c>
      <c r="I1371" s="452">
        <v>0</v>
      </c>
      <c r="J1371" s="446"/>
      <c r="K1371" s="492"/>
      <c r="M1371" s="443" t="str">
        <f>_xlfn.IFNA(VLOOKUP(G1371,Checks!$L$4:$L$15,1,FALSE),IF(G1371="","",1))</f>
        <v/>
      </c>
    </row>
    <row r="1372" spans="1:13" s="443" customFormat="1" ht="14.1" customHeight="1">
      <c r="A1372" s="502">
        <f t="shared" si="42"/>
        <v>1364</v>
      </c>
      <c r="B1372" s="502">
        <f t="shared" si="43"/>
        <v>0</v>
      </c>
      <c r="C1372" s="448"/>
      <c r="D1372" s="446"/>
      <c r="E1372" s="446"/>
      <c r="F1372" s="446"/>
      <c r="G1372" s="448"/>
      <c r="H1372" s="455">
        <v>0</v>
      </c>
      <c r="I1372" s="452">
        <v>0</v>
      </c>
      <c r="J1372" s="446"/>
      <c r="K1372" s="492"/>
      <c r="M1372" s="443" t="str">
        <f>_xlfn.IFNA(VLOOKUP(G1372,Checks!$L$4:$L$15,1,FALSE),IF(G1372="","",1))</f>
        <v/>
      </c>
    </row>
    <row r="1373" spans="1:13" s="443" customFormat="1" ht="14.1" customHeight="1">
      <c r="A1373" s="502">
        <f t="shared" si="42"/>
        <v>1365</v>
      </c>
      <c r="B1373" s="502">
        <f t="shared" si="43"/>
        <v>0</v>
      </c>
      <c r="C1373" s="448"/>
      <c r="D1373" s="446"/>
      <c r="E1373" s="446"/>
      <c r="F1373" s="446"/>
      <c r="G1373" s="448"/>
      <c r="H1373" s="455">
        <v>0</v>
      </c>
      <c r="I1373" s="452">
        <v>0</v>
      </c>
      <c r="J1373" s="446"/>
      <c r="K1373" s="492"/>
      <c r="M1373" s="443" t="str">
        <f>_xlfn.IFNA(VLOOKUP(G1373,Checks!$L$4:$L$15,1,FALSE),IF(G1373="","",1))</f>
        <v/>
      </c>
    </row>
    <row r="1374" spans="1:13" s="443" customFormat="1" ht="14.1" customHeight="1">
      <c r="A1374" s="502">
        <f t="shared" si="42"/>
        <v>1366</v>
      </c>
      <c r="B1374" s="502">
        <f t="shared" si="43"/>
        <v>0</v>
      </c>
      <c r="C1374" s="448"/>
      <c r="D1374" s="446"/>
      <c r="E1374" s="446"/>
      <c r="F1374" s="446"/>
      <c r="G1374" s="448"/>
      <c r="H1374" s="455">
        <v>0</v>
      </c>
      <c r="I1374" s="452">
        <v>0</v>
      </c>
      <c r="J1374" s="446"/>
      <c r="K1374" s="492"/>
      <c r="M1374" s="443" t="str">
        <f>_xlfn.IFNA(VLOOKUP(G1374,Checks!$L$4:$L$15,1,FALSE),IF(G1374="","",1))</f>
        <v/>
      </c>
    </row>
    <row r="1375" spans="1:13" s="443" customFormat="1" ht="14.1" customHeight="1">
      <c r="A1375" s="502">
        <f t="shared" si="42"/>
        <v>1367</v>
      </c>
      <c r="B1375" s="502">
        <f t="shared" si="43"/>
        <v>0</v>
      </c>
      <c r="C1375" s="448"/>
      <c r="D1375" s="446"/>
      <c r="E1375" s="446"/>
      <c r="F1375" s="446"/>
      <c r="G1375" s="448"/>
      <c r="H1375" s="455">
        <v>0</v>
      </c>
      <c r="I1375" s="452">
        <v>0</v>
      </c>
      <c r="J1375" s="446"/>
      <c r="K1375" s="492"/>
      <c r="M1375" s="443" t="str">
        <f>_xlfn.IFNA(VLOOKUP(G1375,Checks!$L$4:$L$15,1,FALSE),IF(G1375="","",1))</f>
        <v/>
      </c>
    </row>
    <row r="1376" spans="1:13" s="443" customFormat="1" ht="14.1" customHeight="1">
      <c r="A1376" s="502">
        <f t="shared" si="42"/>
        <v>1368</v>
      </c>
      <c r="B1376" s="502">
        <f t="shared" si="43"/>
        <v>0</v>
      </c>
      <c r="C1376" s="448"/>
      <c r="D1376" s="446"/>
      <c r="E1376" s="446"/>
      <c r="F1376" s="446"/>
      <c r="G1376" s="448"/>
      <c r="H1376" s="455">
        <v>0</v>
      </c>
      <c r="I1376" s="452">
        <v>0</v>
      </c>
      <c r="J1376" s="446"/>
      <c r="K1376" s="492"/>
      <c r="M1376" s="443" t="str">
        <f>_xlfn.IFNA(VLOOKUP(G1376,Checks!$L$4:$L$15,1,FALSE),IF(G1376="","",1))</f>
        <v/>
      </c>
    </row>
    <row r="1377" spans="1:13" s="443" customFormat="1" ht="14.1" customHeight="1">
      <c r="A1377" s="502">
        <f t="shared" si="42"/>
        <v>1369</v>
      </c>
      <c r="B1377" s="502">
        <f t="shared" si="43"/>
        <v>0</v>
      </c>
      <c r="C1377" s="448"/>
      <c r="D1377" s="446"/>
      <c r="E1377" s="446"/>
      <c r="F1377" s="446"/>
      <c r="G1377" s="448"/>
      <c r="H1377" s="455">
        <v>0</v>
      </c>
      <c r="I1377" s="452">
        <v>0</v>
      </c>
      <c r="J1377" s="446"/>
      <c r="K1377" s="492"/>
      <c r="M1377" s="443" t="str">
        <f>_xlfn.IFNA(VLOOKUP(G1377,Checks!$L$4:$L$15,1,FALSE),IF(G1377="","",1))</f>
        <v/>
      </c>
    </row>
    <row r="1378" spans="1:13" s="443" customFormat="1" ht="14.1" customHeight="1">
      <c r="A1378" s="502">
        <f t="shared" si="42"/>
        <v>1370</v>
      </c>
      <c r="B1378" s="502">
        <f t="shared" si="43"/>
        <v>0</v>
      </c>
      <c r="C1378" s="448"/>
      <c r="D1378" s="446"/>
      <c r="E1378" s="446"/>
      <c r="F1378" s="446"/>
      <c r="G1378" s="448"/>
      <c r="H1378" s="455">
        <v>0</v>
      </c>
      <c r="I1378" s="452">
        <v>0</v>
      </c>
      <c r="J1378" s="446"/>
      <c r="K1378" s="492"/>
      <c r="M1378" s="443" t="str">
        <f>_xlfn.IFNA(VLOOKUP(G1378,Checks!$L$4:$L$15,1,FALSE),IF(G1378="","",1))</f>
        <v/>
      </c>
    </row>
    <row r="1379" spans="1:13" s="443" customFormat="1" ht="14.1" customHeight="1">
      <c r="A1379" s="502">
        <f t="shared" si="42"/>
        <v>1371</v>
      </c>
      <c r="B1379" s="502">
        <f t="shared" si="43"/>
        <v>0</v>
      </c>
      <c r="C1379" s="448"/>
      <c r="D1379" s="446"/>
      <c r="E1379" s="446"/>
      <c r="F1379" s="446"/>
      <c r="G1379" s="448"/>
      <c r="H1379" s="455">
        <v>0</v>
      </c>
      <c r="I1379" s="452">
        <v>0</v>
      </c>
      <c r="J1379" s="446"/>
      <c r="K1379" s="492"/>
      <c r="M1379" s="443" t="str">
        <f>_xlfn.IFNA(VLOOKUP(G1379,Checks!$L$4:$L$15,1,FALSE),IF(G1379="","",1))</f>
        <v/>
      </c>
    </row>
    <row r="1380" spans="1:13" s="443" customFormat="1" ht="14.1" customHeight="1">
      <c r="A1380" s="502">
        <f t="shared" si="42"/>
        <v>1372</v>
      </c>
      <c r="B1380" s="502">
        <f t="shared" si="43"/>
        <v>0</v>
      </c>
      <c r="C1380" s="448"/>
      <c r="D1380" s="446"/>
      <c r="E1380" s="446"/>
      <c r="F1380" s="446"/>
      <c r="G1380" s="448"/>
      <c r="H1380" s="455">
        <v>0</v>
      </c>
      <c r="I1380" s="452">
        <v>0</v>
      </c>
      <c r="J1380" s="446"/>
      <c r="K1380" s="492"/>
      <c r="M1380" s="443" t="str">
        <f>_xlfn.IFNA(VLOOKUP(G1380,Checks!$L$4:$L$15,1,FALSE),IF(G1380="","",1))</f>
        <v/>
      </c>
    </row>
    <row r="1381" spans="1:13" s="443" customFormat="1" ht="14.1" customHeight="1">
      <c r="A1381" s="502">
        <f t="shared" si="42"/>
        <v>1373</v>
      </c>
      <c r="B1381" s="502">
        <f t="shared" si="43"/>
        <v>0</v>
      </c>
      <c r="C1381" s="448"/>
      <c r="D1381" s="446"/>
      <c r="E1381" s="446"/>
      <c r="F1381" s="446"/>
      <c r="G1381" s="448"/>
      <c r="H1381" s="455">
        <v>0</v>
      </c>
      <c r="I1381" s="452">
        <v>0</v>
      </c>
      <c r="J1381" s="446"/>
      <c r="K1381" s="492"/>
      <c r="M1381" s="443" t="str">
        <f>_xlfn.IFNA(VLOOKUP(G1381,Checks!$L$4:$L$15,1,FALSE),IF(G1381="","",1))</f>
        <v/>
      </c>
    </row>
    <row r="1382" spans="1:13" s="443" customFormat="1" ht="14.1" customHeight="1">
      <c r="A1382" s="502">
        <f t="shared" si="42"/>
        <v>1374</v>
      </c>
      <c r="B1382" s="502">
        <f t="shared" si="43"/>
        <v>0</v>
      </c>
      <c r="C1382" s="448"/>
      <c r="D1382" s="446"/>
      <c r="E1382" s="446"/>
      <c r="F1382" s="446"/>
      <c r="G1382" s="448"/>
      <c r="H1382" s="455">
        <v>0</v>
      </c>
      <c r="I1382" s="452">
        <v>0</v>
      </c>
      <c r="J1382" s="446"/>
      <c r="K1382" s="492"/>
      <c r="M1382" s="443" t="str">
        <f>_xlfn.IFNA(VLOOKUP(G1382,Checks!$L$4:$L$15,1,FALSE),IF(G1382="","",1))</f>
        <v/>
      </c>
    </row>
    <row r="1383" spans="1:13" s="443" customFormat="1" ht="14.1" customHeight="1">
      <c r="A1383" s="502">
        <f t="shared" si="42"/>
        <v>1375</v>
      </c>
      <c r="B1383" s="502">
        <f t="shared" si="43"/>
        <v>0</v>
      </c>
      <c r="C1383" s="448"/>
      <c r="D1383" s="446"/>
      <c r="E1383" s="446"/>
      <c r="F1383" s="446"/>
      <c r="G1383" s="448"/>
      <c r="H1383" s="455">
        <v>0</v>
      </c>
      <c r="I1383" s="452">
        <v>0</v>
      </c>
      <c r="J1383" s="446"/>
      <c r="K1383" s="492"/>
      <c r="M1383" s="443" t="str">
        <f>_xlfn.IFNA(VLOOKUP(G1383,Checks!$L$4:$L$15,1,FALSE),IF(G1383="","",1))</f>
        <v/>
      </c>
    </row>
    <row r="1384" spans="1:13" s="443" customFormat="1" ht="14.1" customHeight="1">
      <c r="A1384" s="502">
        <f t="shared" si="42"/>
        <v>1376</v>
      </c>
      <c r="B1384" s="502">
        <f t="shared" si="43"/>
        <v>0</v>
      </c>
      <c r="C1384" s="448"/>
      <c r="D1384" s="446"/>
      <c r="E1384" s="446"/>
      <c r="F1384" s="446"/>
      <c r="G1384" s="448"/>
      <c r="H1384" s="455">
        <v>0</v>
      </c>
      <c r="I1384" s="452">
        <v>0</v>
      </c>
      <c r="J1384" s="446"/>
      <c r="K1384" s="492"/>
      <c r="M1384" s="443" t="str">
        <f>_xlfn.IFNA(VLOOKUP(G1384,Checks!$L$4:$L$15,1,FALSE),IF(G1384="","",1))</f>
        <v/>
      </c>
    </row>
    <row r="1385" spans="1:13" s="443" customFormat="1" ht="14.1" customHeight="1">
      <c r="A1385" s="502">
        <f t="shared" si="42"/>
        <v>1377</v>
      </c>
      <c r="B1385" s="502">
        <f t="shared" si="43"/>
        <v>0</v>
      </c>
      <c r="C1385" s="448"/>
      <c r="D1385" s="446"/>
      <c r="E1385" s="446"/>
      <c r="F1385" s="446"/>
      <c r="G1385" s="448"/>
      <c r="H1385" s="455">
        <v>0</v>
      </c>
      <c r="I1385" s="452">
        <v>0</v>
      </c>
      <c r="J1385" s="446"/>
      <c r="K1385" s="492"/>
      <c r="M1385" s="443" t="str">
        <f>_xlfn.IFNA(VLOOKUP(G1385,Checks!$L$4:$L$15,1,FALSE),IF(G1385="","",1))</f>
        <v/>
      </c>
    </row>
    <row r="1386" spans="1:13" s="443" customFormat="1" ht="14.1" customHeight="1">
      <c r="A1386" s="502">
        <f t="shared" si="42"/>
        <v>1378</v>
      </c>
      <c r="B1386" s="502">
        <f t="shared" si="43"/>
        <v>0</v>
      </c>
      <c r="C1386" s="448"/>
      <c r="D1386" s="446"/>
      <c r="E1386" s="446"/>
      <c r="F1386" s="446"/>
      <c r="G1386" s="448"/>
      <c r="H1386" s="455">
        <v>0</v>
      </c>
      <c r="I1386" s="452">
        <v>0</v>
      </c>
      <c r="J1386" s="446"/>
      <c r="K1386" s="492"/>
      <c r="M1386" s="443" t="str">
        <f>_xlfn.IFNA(VLOOKUP(G1386,Checks!$L$4:$L$15,1,FALSE),IF(G1386="","",1))</f>
        <v/>
      </c>
    </row>
    <row r="1387" spans="1:13" s="443" customFormat="1" ht="14.1" customHeight="1">
      <c r="A1387" s="502">
        <f t="shared" si="42"/>
        <v>1379</v>
      </c>
      <c r="B1387" s="502">
        <f t="shared" si="43"/>
        <v>0</v>
      </c>
      <c r="C1387" s="448"/>
      <c r="D1387" s="446"/>
      <c r="E1387" s="446"/>
      <c r="F1387" s="446"/>
      <c r="G1387" s="448"/>
      <c r="H1387" s="455">
        <v>0</v>
      </c>
      <c r="I1387" s="452">
        <v>0</v>
      </c>
      <c r="J1387" s="446"/>
      <c r="K1387" s="492"/>
      <c r="M1387" s="443" t="str">
        <f>_xlfn.IFNA(VLOOKUP(G1387,Checks!$L$4:$L$15,1,FALSE),IF(G1387="","",1))</f>
        <v/>
      </c>
    </row>
    <row r="1388" spans="1:13" s="443" customFormat="1" ht="14.1" customHeight="1">
      <c r="A1388" s="502">
        <f t="shared" si="42"/>
        <v>1380</v>
      </c>
      <c r="B1388" s="502">
        <f t="shared" si="43"/>
        <v>0</v>
      </c>
      <c r="C1388" s="448"/>
      <c r="D1388" s="446"/>
      <c r="E1388" s="446"/>
      <c r="F1388" s="446"/>
      <c r="G1388" s="448"/>
      <c r="H1388" s="455">
        <v>0</v>
      </c>
      <c r="I1388" s="452">
        <v>0</v>
      </c>
      <c r="J1388" s="446"/>
      <c r="K1388" s="492"/>
      <c r="M1388" s="443" t="str">
        <f>_xlfn.IFNA(VLOOKUP(G1388,Checks!$L$4:$L$15,1,FALSE),IF(G1388="","",1))</f>
        <v/>
      </c>
    </row>
    <row r="1389" spans="1:13" s="443" customFormat="1" ht="14.1" customHeight="1">
      <c r="A1389" s="502">
        <f t="shared" si="42"/>
        <v>1381</v>
      </c>
      <c r="B1389" s="502">
        <f t="shared" si="43"/>
        <v>0</v>
      </c>
      <c r="C1389" s="448"/>
      <c r="D1389" s="446"/>
      <c r="E1389" s="446"/>
      <c r="F1389" s="446"/>
      <c r="G1389" s="448"/>
      <c r="H1389" s="455">
        <v>0</v>
      </c>
      <c r="I1389" s="452">
        <v>0</v>
      </c>
      <c r="J1389" s="446"/>
      <c r="K1389" s="492"/>
      <c r="M1389" s="443" t="str">
        <f>_xlfn.IFNA(VLOOKUP(G1389,Checks!$L$4:$L$15,1,FALSE),IF(G1389="","",1))</f>
        <v/>
      </c>
    </row>
    <row r="1390" spans="1:13" s="443" customFormat="1" ht="14.1" customHeight="1">
      <c r="A1390" s="502">
        <f t="shared" si="42"/>
        <v>1382</v>
      </c>
      <c r="B1390" s="502">
        <f t="shared" si="43"/>
        <v>0</v>
      </c>
      <c r="C1390" s="448"/>
      <c r="D1390" s="446"/>
      <c r="E1390" s="446"/>
      <c r="F1390" s="446"/>
      <c r="G1390" s="448"/>
      <c r="H1390" s="455">
        <v>0</v>
      </c>
      <c r="I1390" s="452">
        <v>0</v>
      </c>
      <c r="J1390" s="446"/>
      <c r="K1390" s="492"/>
      <c r="M1390" s="443" t="str">
        <f>_xlfn.IFNA(VLOOKUP(G1390,Checks!$L$4:$L$15,1,FALSE),IF(G1390="","",1))</f>
        <v/>
      </c>
    </row>
    <row r="1391" spans="1:13" s="443" customFormat="1" ht="14.1" customHeight="1">
      <c r="A1391" s="502">
        <f t="shared" si="42"/>
        <v>1383</v>
      </c>
      <c r="B1391" s="502">
        <f t="shared" si="43"/>
        <v>0</v>
      </c>
      <c r="C1391" s="448"/>
      <c r="D1391" s="446"/>
      <c r="E1391" s="446"/>
      <c r="F1391" s="446"/>
      <c r="G1391" s="448"/>
      <c r="H1391" s="455">
        <v>0</v>
      </c>
      <c r="I1391" s="452">
        <v>0</v>
      </c>
      <c r="J1391" s="446"/>
      <c r="K1391" s="492"/>
      <c r="M1391" s="443" t="str">
        <f>_xlfn.IFNA(VLOOKUP(G1391,Checks!$L$4:$L$15,1,FALSE),IF(G1391="","",1))</f>
        <v/>
      </c>
    </row>
    <row r="1392" spans="1:13" s="443" customFormat="1" ht="14.1" customHeight="1">
      <c r="A1392" s="502">
        <f t="shared" si="42"/>
        <v>1384</v>
      </c>
      <c r="B1392" s="502">
        <f t="shared" si="43"/>
        <v>0</v>
      </c>
      <c r="C1392" s="448"/>
      <c r="D1392" s="446"/>
      <c r="E1392" s="446"/>
      <c r="F1392" s="446"/>
      <c r="G1392" s="448"/>
      <c r="H1392" s="455">
        <v>0</v>
      </c>
      <c r="I1392" s="452">
        <v>0</v>
      </c>
      <c r="J1392" s="446"/>
      <c r="K1392" s="492"/>
      <c r="M1392" s="443" t="str">
        <f>_xlfn.IFNA(VLOOKUP(G1392,Checks!$L$4:$L$15,1,FALSE),IF(G1392="","",1))</f>
        <v/>
      </c>
    </row>
    <row r="1393" spans="1:13" s="443" customFormat="1" ht="14.1" customHeight="1">
      <c r="A1393" s="502">
        <f t="shared" si="42"/>
        <v>1385</v>
      </c>
      <c r="B1393" s="502">
        <f t="shared" si="43"/>
        <v>0</v>
      </c>
      <c r="C1393" s="448"/>
      <c r="D1393" s="446"/>
      <c r="E1393" s="446"/>
      <c r="F1393" s="446"/>
      <c r="G1393" s="448"/>
      <c r="H1393" s="455">
        <v>0</v>
      </c>
      <c r="I1393" s="452">
        <v>0</v>
      </c>
      <c r="J1393" s="446"/>
      <c r="K1393" s="492"/>
      <c r="M1393" s="443" t="str">
        <f>_xlfn.IFNA(VLOOKUP(G1393,Checks!$L$4:$L$15,1,FALSE),IF(G1393="","",1))</f>
        <v/>
      </c>
    </row>
    <row r="1394" spans="1:13" s="443" customFormat="1" ht="14.1" customHeight="1">
      <c r="A1394" s="502">
        <f t="shared" si="42"/>
        <v>1386</v>
      </c>
      <c r="B1394" s="502">
        <f t="shared" si="43"/>
        <v>0</v>
      </c>
      <c r="C1394" s="448"/>
      <c r="D1394" s="446"/>
      <c r="E1394" s="446"/>
      <c r="F1394" s="446"/>
      <c r="G1394" s="448"/>
      <c r="H1394" s="455">
        <v>0</v>
      </c>
      <c r="I1394" s="452">
        <v>0</v>
      </c>
      <c r="J1394" s="446"/>
      <c r="K1394" s="492"/>
      <c r="M1394" s="443" t="str">
        <f>_xlfn.IFNA(VLOOKUP(G1394,Checks!$L$4:$L$15,1,FALSE),IF(G1394="","",1))</f>
        <v/>
      </c>
    </row>
    <row r="1395" spans="1:13" s="443" customFormat="1" ht="14.1" customHeight="1">
      <c r="A1395" s="502">
        <f t="shared" si="42"/>
        <v>1387</v>
      </c>
      <c r="B1395" s="502">
        <f t="shared" si="43"/>
        <v>0</v>
      </c>
      <c r="C1395" s="448"/>
      <c r="D1395" s="446"/>
      <c r="E1395" s="446"/>
      <c r="F1395" s="446"/>
      <c r="G1395" s="448"/>
      <c r="H1395" s="455">
        <v>0</v>
      </c>
      <c r="I1395" s="452">
        <v>0</v>
      </c>
      <c r="J1395" s="446"/>
      <c r="K1395" s="492"/>
      <c r="M1395" s="443" t="str">
        <f>_xlfn.IFNA(VLOOKUP(G1395,Checks!$L$4:$L$15,1,FALSE),IF(G1395="","",1))</f>
        <v/>
      </c>
    </row>
    <row r="1396" spans="1:13" s="443" customFormat="1" ht="14.1" customHeight="1">
      <c r="A1396" s="502">
        <f t="shared" si="42"/>
        <v>1388</v>
      </c>
      <c r="B1396" s="502">
        <f t="shared" si="43"/>
        <v>0</v>
      </c>
      <c r="C1396" s="448"/>
      <c r="D1396" s="446"/>
      <c r="E1396" s="446"/>
      <c r="F1396" s="446"/>
      <c r="G1396" s="448"/>
      <c r="H1396" s="455">
        <v>0</v>
      </c>
      <c r="I1396" s="452">
        <v>0</v>
      </c>
      <c r="J1396" s="446"/>
      <c r="K1396" s="492"/>
      <c r="M1396" s="443" t="str">
        <f>_xlfn.IFNA(VLOOKUP(G1396,Checks!$L$4:$L$15,1,FALSE),IF(G1396="","",1))</f>
        <v/>
      </c>
    </row>
    <row r="1397" spans="1:13" s="443" customFormat="1" ht="14.1" customHeight="1">
      <c r="A1397" s="502">
        <f t="shared" si="42"/>
        <v>1389</v>
      </c>
      <c r="B1397" s="502">
        <f t="shared" si="43"/>
        <v>0</v>
      </c>
      <c r="C1397" s="448"/>
      <c r="D1397" s="446"/>
      <c r="E1397" s="446"/>
      <c r="F1397" s="446"/>
      <c r="G1397" s="448"/>
      <c r="H1397" s="455">
        <v>0</v>
      </c>
      <c r="I1397" s="452">
        <v>0</v>
      </c>
      <c r="J1397" s="446"/>
      <c r="K1397" s="492"/>
      <c r="M1397" s="443" t="str">
        <f>_xlfn.IFNA(VLOOKUP(G1397,Checks!$L$4:$L$15,1,FALSE),IF(G1397="","",1))</f>
        <v/>
      </c>
    </row>
    <row r="1398" spans="1:13" s="443" customFormat="1" ht="14.1" customHeight="1">
      <c r="A1398" s="502">
        <f t="shared" si="42"/>
        <v>1390</v>
      </c>
      <c r="B1398" s="502">
        <f t="shared" si="43"/>
        <v>0</v>
      </c>
      <c r="C1398" s="448"/>
      <c r="D1398" s="446"/>
      <c r="E1398" s="446"/>
      <c r="F1398" s="446"/>
      <c r="G1398" s="448"/>
      <c r="H1398" s="455">
        <v>0</v>
      </c>
      <c r="I1398" s="452">
        <v>0</v>
      </c>
      <c r="J1398" s="446"/>
      <c r="K1398" s="492"/>
      <c r="M1398" s="443" t="str">
        <f>_xlfn.IFNA(VLOOKUP(G1398,Checks!$L$4:$L$15,1,FALSE),IF(G1398="","",1))</f>
        <v/>
      </c>
    </row>
    <row r="1399" spans="1:13" s="443" customFormat="1" ht="14.1" customHeight="1">
      <c r="A1399" s="502">
        <f t="shared" si="42"/>
        <v>1391</v>
      </c>
      <c r="B1399" s="502">
        <f t="shared" si="43"/>
        <v>0</v>
      </c>
      <c r="C1399" s="448"/>
      <c r="D1399" s="446"/>
      <c r="E1399" s="446"/>
      <c r="F1399" s="446"/>
      <c r="G1399" s="448"/>
      <c r="H1399" s="455">
        <v>0</v>
      </c>
      <c r="I1399" s="452">
        <v>0</v>
      </c>
      <c r="J1399" s="446"/>
      <c r="K1399" s="492"/>
      <c r="M1399" s="443" t="str">
        <f>_xlfn.IFNA(VLOOKUP(G1399,Checks!$L$4:$L$15,1,FALSE),IF(G1399="","",1))</f>
        <v/>
      </c>
    </row>
    <row r="1400" spans="1:13" s="443" customFormat="1" ht="14.1" customHeight="1">
      <c r="A1400" s="502">
        <f t="shared" si="42"/>
        <v>1392</v>
      </c>
      <c r="B1400" s="502">
        <f t="shared" si="43"/>
        <v>0</v>
      </c>
      <c r="C1400" s="448"/>
      <c r="D1400" s="446"/>
      <c r="E1400" s="446"/>
      <c r="F1400" s="446"/>
      <c r="G1400" s="448"/>
      <c r="H1400" s="455">
        <v>0</v>
      </c>
      <c r="I1400" s="452">
        <v>0</v>
      </c>
      <c r="J1400" s="446"/>
      <c r="K1400" s="492"/>
      <c r="M1400" s="443" t="str">
        <f>_xlfn.IFNA(VLOOKUP(G1400,Checks!$L$4:$L$15,1,FALSE),IF(G1400="","",1))</f>
        <v/>
      </c>
    </row>
    <row r="1401" spans="1:13" s="443" customFormat="1" ht="14.1" customHeight="1">
      <c r="A1401" s="502">
        <f t="shared" si="42"/>
        <v>1393</v>
      </c>
      <c r="B1401" s="502">
        <f t="shared" si="43"/>
        <v>0</v>
      </c>
      <c r="C1401" s="448"/>
      <c r="D1401" s="446"/>
      <c r="E1401" s="446"/>
      <c r="F1401" s="446"/>
      <c r="G1401" s="448"/>
      <c r="H1401" s="455">
        <v>0</v>
      </c>
      <c r="I1401" s="452">
        <v>0</v>
      </c>
      <c r="J1401" s="446"/>
      <c r="K1401" s="492"/>
      <c r="M1401" s="443" t="str">
        <f>_xlfn.IFNA(VLOOKUP(G1401,Checks!$L$4:$L$15,1,FALSE),IF(G1401="","",1))</f>
        <v/>
      </c>
    </row>
    <row r="1402" spans="1:13" s="443" customFormat="1" ht="14.1" customHeight="1">
      <c r="A1402" s="502">
        <f t="shared" si="42"/>
        <v>1394</v>
      </c>
      <c r="B1402" s="502">
        <f t="shared" si="43"/>
        <v>0</v>
      </c>
      <c r="C1402" s="448"/>
      <c r="D1402" s="446"/>
      <c r="E1402" s="446"/>
      <c r="F1402" s="446"/>
      <c r="G1402" s="448"/>
      <c r="H1402" s="455">
        <v>0</v>
      </c>
      <c r="I1402" s="452">
        <v>0</v>
      </c>
      <c r="J1402" s="446"/>
      <c r="K1402" s="492"/>
      <c r="M1402" s="443" t="str">
        <f>_xlfn.IFNA(VLOOKUP(G1402,Checks!$L$4:$L$15,1,FALSE),IF(G1402="","",1))</f>
        <v/>
      </c>
    </row>
    <row r="1403" spans="1:13" s="443" customFormat="1" ht="14.1" customHeight="1">
      <c r="A1403" s="502">
        <f t="shared" si="42"/>
        <v>1395</v>
      </c>
      <c r="B1403" s="502">
        <f t="shared" si="43"/>
        <v>0</v>
      </c>
      <c r="C1403" s="448"/>
      <c r="D1403" s="446"/>
      <c r="E1403" s="446"/>
      <c r="F1403" s="446"/>
      <c r="G1403" s="448"/>
      <c r="H1403" s="455">
        <v>0</v>
      </c>
      <c r="I1403" s="452">
        <v>0</v>
      </c>
      <c r="J1403" s="446"/>
      <c r="K1403" s="492"/>
      <c r="M1403" s="443" t="str">
        <f>_xlfn.IFNA(VLOOKUP(G1403,Checks!$L$4:$L$15,1,FALSE),IF(G1403="","",1))</f>
        <v/>
      </c>
    </row>
    <row r="1404" spans="1:13" s="443" customFormat="1" ht="14.1" customHeight="1">
      <c r="A1404" s="502">
        <f t="shared" si="42"/>
        <v>1396</v>
      </c>
      <c r="B1404" s="502">
        <f t="shared" si="43"/>
        <v>0</v>
      </c>
      <c r="C1404" s="448"/>
      <c r="D1404" s="446"/>
      <c r="E1404" s="446"/>
      <c r="F1404" s="446"/>
      <c r="G1404" s="448"/>
      <c r="H1404" s="455">
        <v>0</v>
      </c>
      <c r="I1404" s="452">
        <v>0</v>
      </c>
      <c r="J1404" s="446"/>
      <c r="K1404" s="492"/>
      <c r="M1404" s="443" t="str">
        <f>_xlfn.IFNA(VLOOKUP(G1404,Checks!$L$4:$L$15,1,FALSE),IF(G1404="","",1))</f>
        <v/>
      </c>
    </row>
    <row r="1405" spans="1:13" s="443" customFormat="1" ht="14.1" customHeight="1">
      <c r="A1405" s="502">
        <f t="shared" si="42"/>
        <v>1397</v>
      </c>
      <c r="B1405" s="502">
        <f t="shared" si="43"/>
        <v>0</v>
      </c>
      <c r="C1405" s="448"/>
      <c r="D1405" s="446"/>
      <c r="E1405" s="446"/>
      <c r="F1405" s="446"/>
      <c r="G1405" s="448"/>
      <c r="H1405" s="455">
        <v>0</v>
      </c>
      <c r="I1405" s="452">
        <v>0</v>
      </c>
      <c r="J1405" s="446"/>
      <c r="K1405" s="492"/>
      <c r="M1405" s="443" t="str">
        <f>_xlfn.IFNA(VLOOKUP(G1405,Checks!$L$4:$L$15,1,FALSE),IF(G1405="","",1))</f>
        <v/>
      </c>
    </row>
    <row r="1406" spans="1:13" s="443" customFormat="1" ht="14.1" customHeight="1">
      <c r="A1406" s="502">
        <f t="shared" si="42"/>
        <v>1398</v>
      </c>
      <c r="B1406" s="502">
        <f t="shared" si="43"/>
        <v>0</v>
      </c>
      <c r="C1406" s="448"/>
      <c r="D1406" s="446"/>
      <c r="E1406" s="446"/>
      <c r="F1406" s="446"/>
      <c r="G1406" s="448"/>
      <c r="H1406" s="455">
        <v>0</v>
      </c>
      <c r="I1406" s="452">
        <v>0</v>
      </c>
      <c r="J1406" s="446"/>
      <c r="K1406" s="492"/>
      <c r="M1406" s="443" t="str">
        <f>_xlfn.IFNA(VLOOKUP(G1406,Checks!$L$4:$L$15,1,FALSE),IF(G1406="","",1))</f>
        <v/>
      </c>
    </row>
    <row r="1407" spans="1:13" s="443" customFormat="1" ht="14.1" customHeight="1">
      <c r="A1407" s="502">
        <f t="shared" si="42"/>
        <v>1399</v>
      </c>
      <c r="B1407" s="502">
        <f t="shared" si="43"/>
        <v>0</v>
      </c>
      <c r="C1407" s="448"/>
      <c r="D1407" s="446"/>
      <c r="E1407" s="446"/>
      <c r="F1407" s="446"/>
      <c r="G1407" s="448"/>
      <c r="H1407" s="455">
        <v>0</v>
      </c>
      <c r="I1407" s="452">
        <v>0</v>
      </c>
      <c r="J1407" s="446"/>
      <c r="K1407" s="492"/>
      <c r="M1407" s="443" t="str">
        <f>_xlfn.IFNA(VLOOKUP(G1407,Checks!$L$4:$L$15,1,FALSE),IF(G1407="","",1))</f>
        <v/>
      </c>
    </row>
    <row r="1408" spans="1:13" s="443" customFormat="1" ht="14.1" customHeight="1">
      <c r="A1408" s="502">
        <f t="shared" si="42"/>
        <v>1400</v>
      </c>
      <c r="B1408" s="502">
        <f t="shared" si="43"/>
        <v>0</v>
      </c>
      <c r="C1408" s="448"/>
      <c r="D1408" s="446"/>
      <c r="E1408" s="446"/>
      <c r="F1408" s="446"/>
      <c r="G1408" s="448"/>
      <c r="H1408" s="455">
        <v>0</v>
      </c>
      <c r="I1408" s="452">
        <v>0</v>
      </c>
      <c r="J1408" s="446"/>
      <c r="K1408" s="492"/>
      <c r="M1408" s="443" t="str">
        <f>_xlfn.IFNA(VLOOKUP(G1408,Checks!$L$4:$L$15,1,FALSE),IF(G1408="","",1))</f>
        <v/>
      </c>
    </row>
    <row r="1409" spans="1:13" s="443" customFormat="1" ht="14.1" customHeight="1">
      <c r="A1409" s="502">
        <f t="shared" si="42"/>
        <v>1401</v>
      </c>
      <c r="B1409" s="502">
        <f t="shared" si="43"/>
        <v>0</v>
      </c>
      <c r="C1409" s="448"/>
      <c r="D1409" s="446"/>
      <c r="E1409" s="446"/>
      <c r="F1409" s="446"/>
      <c r="G1409" s="448"/>
      <c r="H1409" s="455">
        <v>0</v>
      </c>
      <c r="I1409" s="452">
        <v>0</v>
      </c>
      <c r="J1409" s="446"/>
      <c r="K1409" s="492"/>
      <c r="M1409" s="443" t="str">
        <f>_xlfn.IFNA(VLOOKUP(G1409,Checks!$L$4:$L$15,1,FALSE),IF(G1409="","",1))</f>
        <v/>
      </c>
    </row>
    <row r="1410" spans="1:13" s="443" customFormat="1" ht="14.1" customHeight="1">
      <c r="A1410" s="502">
        <f t="shared" si="42"/>
        <v>1402</v>
      </c>
      <c r="B1410" s="502">
        <f t="shared" si="43"/>
        <v>0</v>
      </c>
      <c r="C1410" s="448"/>
      <c r="D1410" s="446"/>
      <c r="E1410" s="446"/>
      <c r="F1410" s="446"/>
      <c r="G1410" s="448"/>
      <c r="H1410" s="455">
        <v>0</v>
      </c>
      <c r="I1410" s="452">
        <v>0</v>
      </c>
      <c r="J1410" s="446"/>
      <c r="K1410" s="492"/>
      <c r="M1410" s="443" t="str">
        <f>_xlfn.IFNA(VLOOKUP(G1410,Checks!$L$4:$L$15,1,FALSE),IF(G1410="","",1))</f>
        <v/>
      </c>
    </row>
    <row r="1411" spans="1:13" s="443" customFormat="1" ht="14.1" customHeight="1">
      <c r="A1411" s="502">
        <f t="shared" si="42"/>
        <v>1403</v>
      </c>
      <c r="B1411" s="502">
        <f t="shared" si="43"/>
        <v>0</v>
      </c>
      <c r="C1411" s="448"/>
      <c r="D1411" s="446"/>
      <c r="E1411" s="446"/>
      <c r="F1411" s="446"/>
      <c r="G1411" s="448"/>
      <c r="H1411" s="455">
        <v>0</v>
      </c>
      <c r="I1411" s="452">
        <v>0</v>
      </c>
      <c r="J1411" s="446"/>
      <c r="K1411" s="492"/>
      <c r="M1411" s="443" t="str">
        <f>_xlfn.IFNA(VLOOKUP(G1411,Checks!$L$4:$L$15,1,FALSE),IF(G1411="","",1))</f>
        <v/>
      </c>
    </row>
    <row r="1412" spans="1:13" s="443" customFormat="1" ht="14.1" customHeight="1">
      <c r="A1412" s="502">
        <f t="shared" si="42"/>
        <v>1404</v>
      </c>
      <c r="B1412" s="502">
        <f t="shared" si="43"/>
        <v>0</v>
      </c>
      <c r="C1412" s="448"/>
      <c r="D1412" s="446"/>
      <c r="E1412" s="446"/>
      <c r="F1412" s="446"/>
      <c r="G1412" s="448"/>
      <c r="H1412" s="455">
        <v>0</v>
      </c>
      <c r="I1412" s="452">
        <v>0</v>
      </c>
      <c r="J1412" s="446"/>
      <c r="K1412" s="492"/>
      <c r="M1412" s="443" t="str">
        <f>_xlfn.IFNA(VLOOKUP(G1412,Checks!$L$4:$L$15,1,FALSE),IF(G1412="","",1))</f>
        <v/>
      </c>
    </row>
    <row r="1413" spans="1:13" s="443" customFormat="1" ht="14.1" customHeight="1">
      <c r="A1413" s="502">
        <f t="shared" si="42"/>
        <v>1405</v>
      </c>
      <c r="B1413" s="502">
        <f t="shared" si="43"/>
        <v>0</v>
      </c>
      <c r="C1413" s="448"/>
      <c r="D1413" s="446"/>
      <c r="E1413" s="446"/>
      <c r="F1413" s="446"/>
      <c r="G1413" s="448"/>
      <c r="H1413" s="455">
        <v>0</v>
      </c>
      <c r="I1413" s="452">
        <v>0</v>
      </c>
      <c r="J1413" s="446"/>
      <c r="K1413" s="492"/>
      <c r="M1413" s="443" t="str">
        <f>_xlfn.IFNA(VLOOKUP(G1413,Checks!$L$4:$L$15,1,FALSE),IF(G1413="","",1))</f>
        <v/>
      </c>
    </row>
    <row r="1414" spans="1:13" s="443" customFormat="1" ht="14.1" customHeight="1">
      <c r="A1414" s="502">
        <f t="shared" si="42"/>
        <v>1406</v>
      </c>
      <c r="B1414" s="502">
        <f t="shared" si="43"/>
        <v>0</v>
      </c>
      <c r="C1414" s="448"/>
      <c r="D1414" s="446"/>
      <c r="E1414" s="446"/>
      <c r="F1414" s="446"/>
      <c r="G1414" s="448"/>
      <c r="H1414" s="455">
        <v>0</v>
      </c>
      <c r="I1414" s="452">
        <v>0</v>
      </c>
      <c r="J1414" s="446"/>
      <c r="K1414" s="492"/>
      <c r="M1414" s="443" t="str">
        <f>_xlfn.IFNA(VLOOKUP(G1414,Checks!$L$4:$L$15,1,FALSE),IF(G1414="","",1))</f>
        <v/>
      </c>
    </row>
    <row r="1415" spans="1:13" s="443" customFormat="1" ht="14.1" customHeight="1">
      <c r="A1415" s="502">
        <f t="shared" si="42"/>
        <v>1407</v>
      </c>
      <c r="B1415" s="502">
        <f t="shared" si="43"/>
        <v>0</v>
      </c>
      <c r="C1415" s="448"/>
      <c r="D1415" s="446"/>
      <c r="E1415" s="446"/>
      <c r="F1415" s="446"/>
      <c r="G1415" s="448"/>
      <c r="H1415" s="455">
        <v>0</v>
      </c>
      <c r="I1415" s="452">
        <v>0</v>
      </c>
      <c r="J1415" s="446"/>
      <c r="K1415" s="492"/>
      <c r="M1415" s="443" t="str">
        <f>_xlfn.IFNA(VLOOKUP(G1415,Checks!$L$4:$L$15,1,FALSE),IF(G1415="","",1))</f>
        <v/>
      </c>
    </row>
    <row r="1416" spans="1:13" s="443" customFormat="1" ht="14.1" customHeight="1">
      <c r="A1416" s="502">
        <f t="shared" si="42"/>
        <v>1408</v>
      </c>
      <c r="B1416" s="502">
        <f t="shared" si="43"/>
        <v>0</v>
      </c>
      <c r="C1416" s="448"/>
      <c r="D1416" s="446"/>
      <c r="E1416" s="446"/>
      <c r="F1416" s="446"/>
      <c r="G1416" s="448"/>
      <c r="H1416" s="455">
        <v>0</v>
      </c>
      <c r="I1416" s="452">
        <v>0</v>
      </c>
      <c r="J1416" s="446"/>
      <c r="K1416" s="492"/>
      <c r="M1416" s="443" t="str">
        <f>_xlfn.IFNA(VLOOKUP(G1416,Checks!$L$4:$L$15,1,FALSE),IF(G1416="","",1))</f>
        <v/>
      </c>
    </row>
    <row r="1417" spans="1:13" s="443" customFormat="1" ht="14.1" customHeight="1">
      <c r="A1417" s="502">
        <f t="shared" si="42"/>
        <v>1409</v>
      </c>
      <c r="B1417" s="502">
        <f t="shared" si="43"/>
        <v>0</v>
      </c>
      <c r="C1417" s="448"/>
      <c r="D1417" s="446"/>
      <c r="E1417" s="446"/>
      <c r="F1417" s="446"/>
      <c r="G1417" s="448"/>
      <c r="H1417" s="455">
        <v>0</v>
      </c>
      <c r="I1417" s="452">
        <v>0</v>
      </c>
      <c r="J1417" s="446"/>
      <c r="K1417" s="492"/>
      <c r="M1417" s="443" t="str">
        <f>_xlfn.IFNA(VLOOKUP(G1417,Checks!$L$4:$L$15,1,FALSE),IF(G1417="","",1))</f>
        <v/>
      </c>
    </row>
    <row r="1418" spans="1:13" s="443" customFormat="1" ht="14.1" customHeight="1">
      <c r="A1418" s="502">
        <f t="shared" si="42"/>
        <v>1410</v>
      </c>
      <c r="B1418" s="502">
        <f t="shared" si="43"/>
        <v>0</v>
      </c>
      <c r="C1418" s="448"/>
      <c r="D1418" s="446"/>
      <c r="E1418" s="446"/>
      <c r="F1418" s="446"/>
      <c r="G1418" s="448"/>
      <c r="H1418" s="455">
        <v>0</v>
      </c>
      <c r="I1418" s="452">
        <v>0</v>
      </c>
      <c r="J1418" s="446"/>
      <c r="K1418" s="492"/>
      <c r="M1418" s="443" t="str">
        <f>_xlfn.IFNA(VLOOKUP(G1418,Checks!$L$4:$L$15,1,FALSE),IF(G1418="","",1))</f>
        <v/>
      </c>
    </row>
    <row r="1419" spans="1:13" s="443" customFormat="1" ht="14.1" customHeight="1">
      <c r="A1419" s="502">
        <f t="shared" ref="A1419:A1482" si="44">A1418+1</f>
        <v>1411</v>
      </c>
      <c r="B1419" s="502">
        <f t="shared" ref="B1419:B1482" si="45">$B$9</f>
        <v>0</v>
      </c>
      <c r="C1419" s="448"/>
      <c r="D1419" s="446"/>
      <c r="E1419" s="446"/>
      <c r="F1419" s="446"/>
      <c r="G1419" s="448"/>
      <c r="H1419" s="455">
        <v>0</v>
      </c>
      <c r="I1419" s="452">
        <v>0</v>
      </c>
      <c r="J1419" s="446"/>
      <c r="K1419" s="492"/>
      <c r="M1419" s="443" t="str">
        <f>_xlfn.IFNA(VLOOKUP(G1419,Checks!$L$4:$L$15,1,FALSE),IF(G1419="","",1))</f>
        <v/>
      </c>
    </row>
    <row r="1420" spans="1:13" s="443" customFormat="1" ht="14.1" customHeight="1">
      <c r="A1420" s="502">
        <f t="shared" si="44"/>
        <v>1412</v>
      </c>
      <c r="B1420" s="502">
        <f t="shared" si="45"/>
        <v>0</v>
      </c>
      <c r="C1420" s="448"/>
      <c r="D1420" s="446"/>
      <c r="E1420" s="446"/>
      <c r="F1420" s="446"/>
      <c r="G1420" s="448"/>
      <c r="H1420" s="455">
        <v>0</v>
      </c>
      <c r="I1420" s="452">
        <v>0</v>
      </c>
      <c r="J1420" s="446"/>
      <c r="K1420" s="492"/>
      <c r="M1420" s="443" t="str">
        <f>_xlfn.IFNA(VLOOKUP(G1420,Checks!$L$4:$L$15,1,FALSE),IF(G1420="","",1))</f>
        <v/>
      </c>
    </row>
    <row r="1421" spans="1:13" s="443" customFormat="1" ht="14.1" customHeight="1">
      <c r="A1421" s="502">
        <f t="shared" si="44"/>
        <v>1413</v>
      </c>
      <c r="B1421" s="502">
        <f t="shared" si="45"/>
        <v>0</v>
      </c>
      <c r="C1421" s="448"/>
      <c r="D1421" s="446"/>
      <c r="E1421" s="446"/>
      <c r="F1421" s="446"/>
      <c r="G1421" s="448"/>
      <c r="H1421" s="455">
        <v>0</v>
      </c>
      <c r="I1421" s="452">
        <v>0</v>
      </c>
      <c r="J1421" s="446"/>
      <c r="K1421" s="492"/>
      <c r="M1421" s="443" t="str">
        <f>_xlfn.IFNA(VLOOKUP(G1421,Checks!$L$4:$L$15,1,FALSE),IF(G1421="","",1))</f>
        <v/>
      </c>
    </row>
    <row r="1422" spans="1:13" s="443" customFormat="1" ht="14.1" customHeight="1">
      <c r="A1422" s="502">
        <f t="shared" si="44"/>
        <v>1414</v>
      </c>
      <c r="B1422" s="502">
        <f t="shared" si="45"/>
        <v>0</v>
      </c>
      <c r="C1422" s="448"/>
      <c r="D1422" s="446"/>
      <c r="E1422" s="446"/>
      <c r="F1422" s="446"/>
      <c r="G1422" s="448"/>
      <c r="H1422" s="455">
        <v>0</v>
      </c>
      <c r="I1422" s="452">
        <v>0</v>
      </c>
      <c r="J1422" s="446"/>
      <c r="K1422" s="492"/>
      <c r="M1422" s="443" t="str">
        <f>_xlfn.IFNA(VLOOKUP(G1422,Checks!$L$4:$L$15,1,FALSE),IF(G1422="","",1))</f>
        <v/>
      </c>
    </row>
    <row r="1423" spans="1:13" s="443" customFormat="1" ht="14.1" customHeight="1">
      <c r="A1423" s="502">
        <f t="shared" si="44"/>
        <v>1415</v>
      </c>
      <c r="B1423" s="502">
        <f t="shared" si="45"/>
        <v>0</v>
      </c>
      <c r="C1423" s="448"/>
      <c r="D1423" s="446"/>
      <c r="E1423" s="446"/>
      <c r="F1423" s="446"/>
      <c r="G1423" s="448"/>
      <c r="H1423" s="455">
        <v>0</v>
      </c>
      <c r="I1423" s="452">
        <v>0</v>
      </c>
      <c r="J1423" s="446"/>
      <c r="K1423" s="492"/>
      <c r="M1423" s="443" t="str">
        <f>_xlfn.IFNA(VLOOKUP(G1423,Checks!$L$4:$L$15,1,FALSE),IF(G1423="","",1))</f>
        <v/>
      </c>
    </row>
    <row r="1424" spans="1:13" s="443" customFormat="1" ht="14.1" customHeight="1">
      <c r="A1424" s="502">
        <f t="shared" si="44"/>
        <v>1416</v>
      </c>
      <c r="B1424" s="502">
        <f t="shared" si="45"/>
        <v>0</v>
      </c>
      <c r="C1424" s="448"/>
      <c r="D1424" s="446"/>
      <c r="E1424" s="446"/>
      <c r="F1424" s="446"/>
      <c r="G1424" s="448"/>
      <c r="H1424" s="455">
        <v>0</v>
      </c>
      <c r="I1424" s="452">
        <v>0</v>
      </c>
      <c r="J1424" s="446"/>
      <c r="K1424" s="492"/>
      <c r="M1424" s="443" t="str">
        <f>_xlfn.IFNA(VLOOKUP(G1424,Checks!$L$4:$L$15,1,FALSE),IF(G1424="","",1))</f>
        <v/>
      </c>
    </row>
    <row r="1425" spans="1:13" s="443" customFormat="1" ht="14.1" customHeight="1">
      <c r="A1425" s="502">
        <f t="shared" si="44"/>
        <v>1417</v>
      </c>
      <c r="B1425" s="502">
        <f t="shared" si="45"/>
        <v>0</v>
      </c>
      <c r="C1425" s="448"/>
      <c r="D1425" s="446"/>
      <c r="E1425" s="446"/>
      <c r="F1425" s="446"/>
      <c r="G1425" s="448"/>
      <c r="H1425" s="455">
        <v>0</v>
      </c>
      <c r="I1425" s="452">
        <v>0</v>
      </c>
      <c r="J1425" s="446"/>
      <c r="K1425" s="492"/>
      <c r="M1425" s="443" t="str">
        <f>_xlfn.IFNA(VLOOKUP(G1425,Checks!$L$4:$L$15,1,FALSE),IF(G1425="","",1))</f>
        <v/>
      </c>
    </row>
    <row r="1426" spans="1:13" s="443" customFormat="1" ht="14.1" customHeight="1">
      <c r="A1426" s="502">
        <f t="shared" si="44"/>
        <v>1418</v>
      </c>
      <c r="B1426" s="502">
        <f t="shared" si="45"/>
        <v>0</v>
      </c>
      <c r="C1426" s="448"/>
      <c r="D1426" s="446"/>
      <c r="E1426" s="446"/>
      <c r="F1426" s="446"/>
      <c r="G1426" s="448"/>
      <c r="H1426" s="455">
        <v>0</v>
      </c>
      <c r="I1426" s="452">
        <v>0</v>
      </c>
      <c r="J1426" s="446"/>
      <c r="K1426" s="492"/>
      <c r="M1426" s="443" t="str">
        <f>_xlfn.IFNA(VLOOKUP(G1426,Checks!$L$4:$L$15,1,FALSE),IF(G1426="","",1))</f>
        <v/>
      </c>
    </row>
    <row r="1427" spans="1:13" s="443" customFormat="1" ht="14.1" customHeight="1">
      <c r="A1427" s="502">
        <f t="shared" si="44"/>
        <v>1419</v>
      </c>
      <c r="B1427" s="502">
        <f t="shared" si="45"/>
        <v>0</v>
      </c>
      <c r="C1427" s="448"/>
      <c r="D1427" s="446"/>
      <c r="E1427" s="446"/>
      <c r="F1427" s="446"/>
      <c r="G1427" s="448"/>
      <c r="H1427" s="455">
        <v>0</v>
      </c>
      <c r="I1427" s="452">
        <v>0</v>
      </c>
      <c r="J1427" s="446"/>
      <c r="K1427" s="492"/>
      <c r="M1427" s="443" t="str">
        <f>_xlfn.IFNA(VLOOKUP(G1427,Checks!$L$4:$L$15,1,FALSE),IF(G1427="","",1))</f>
        <v/>
      </c>
    </row>
    <row r="1428" spans="1:13" s="443" customFormat="1" ht="14.1" customHeight="1">
      <c r="A1428" s="502">
        <f t="shared" si="44"/>
        <v>1420</v>
      </c>
      <c r="B1428" s="502">
        <f t="shared" si="45"/>
        <v>0</v>
      </c>
      <c r="C1428" s="448"/>
      <c r="D1428" s="446"/>
      <c r="E1428" s="446"/>
      <c r="F1428" s="446"/>
      <c r="G1428" s="448"/>
      <c r="H1428" s="455">
        <v>0</v>
      </c>
      <c r="I1428" s="452">
        <v>0</v>
      </c>
      <c r="J1428" s="446"/>
      <c r="K1428" s="492"/>
      <c r="M1428" s="443" t="str">
        <f>_xlfn.IFNA(VLOOKUP(G1428,Checks!$L$4:$L$15,1,FALSE),IF(G1428="","",1))</f>
        <v/>
      </c>
    </row>
    <row r="1429" spans="1:13" s="443" customFormat="1" ht="14.1" customHeight="1">
      <c r="A1429" s="502">
        <f t="shared" si="44"/>
        <v>1421</v>
      </c>
      <c r="B1429" s="502">
        <f t="shared" si="45"/>
        <v>0</v>
      </c>
      <c r="C1429" s="448"/>
      <c r="D1429" s="446"/>
      <c r="E1429" s="446"/>
      <c r="F1429" s="446"/>
      <c r="G1429" s="448"/>
      <c r="H1429" s="455">
        <v>0</v>
      </c>
      <c r="I1429" s="452">
        <v>0</v>
      </c>
      <c r="J1429" s="446"/>
      <c r="K1429" s="492"/>
      <c r="M1429" s="443" t="str">
        <f>_xlfn.IFNA(VLOOKUP(G1429,Checks!$L$4:$L$15,1,FALSE),IF(G1429="","",1))</f>
        <v/>
      </c>
    </row>
    <row r="1430" spans="1:13" s="443" customFormat="1" ht="14.1" customHeight="1">
      <c r="A1430" s="502">
        <f t="shared" si="44"/>
        <v>1422</v>
      </c>
      <c r="B1430" s="502">
        <f t="shared" si="45"/>
        <v>0</v>
      </c>
      <c r="C1430" s="448"/>
      <c r="D1430" s="446"/>
      <c r="E1430" s="446"/>
      <c r="F1430" s="446"/>
      <c r="G1430" s="448"/>
      <c r="H1430" s="455">
        <v>0</v>
      </c>
      <c r="I1430" s="452">
        <v>0</v>
      </c>
      <c r="J1430" s="446"/>
      <c r="K1430" s="492"/>
      <c r="M1430" s="443" t="str">
        <f>_xlfn.IFNA(VLOOKUP(G1430,Checks!$L$4:$L$15,1,FALSE),IF(G1430="","",1))</f>
        <v/>
      </c>
    </row>
    <row r="1431" spans="1:13" s="443" customFormat="1" ht="14.1" customHeight="1">
      <c r="A1431" s="502">
        <f t="shared" si="44"/>
        <v>1423</v>
      </c>
      <c r="B1431" s="502">
        <f t="shared" si="45"/>
        <v>0</v>
      </c>
      <c r="C1431" s="448"/>
      <c r="D1431" s="446"/>
      <c r="E1431" s="446"/>
      <c r="F1431" s="446"/>
      <c r="G1431" s="448"/>
      <c r="H1431" s="455">
        <v>0</v>
      </c>
      <c r="I1431" s="452">
        <v>0</v>
      </c>
      <c r="J1431" s="446"/>
      <c r="K1431" s="492"/>
      <c r="M1431" s="443" t="str">
        <f>_xlfn.IFNA(VLOOKUP(G1431,Checks!$L$4:$L$15,1,FALSE),IF(G1431="","",1))</f>
        <v/>
      </c>
    </row>
    <row r="1432" spans="1:13" s="443" customFormat="1" ht="14.1" customHeight="1">
      <c r="A1432" s="502">
        <f t="shared" si="44"/>
        <v>1424</v>
      </c>
      <c r="B1432" s="502">
        <f t="shared" si="45"/>
        <v>0</v>
      </c>
      <c r="C1432" s="448"/>
      <c r="D1432" s="446"/>
      <c r="E1432" s="446"/>
      <c r="F1432" s="446"/>
      <c r="G1432" s="448"/>
      <c r="H1432" s="455">
        <v>0</v>
      </c>
      <c r="I1432" s="452">
        <v>0</v>
      </c>
      <c r="J1432" s="446"/>
      <c r="K1432" s="492"/>
      <c r="M1432" s="443" t="str">
        <f>_xlfn.IFNA(VLOOKUP(G1432,Checks!$L$4:$L$15,1,FALSE),IF(G1432="","",1))</f>
        <v/>
      </c>
    </row>
    <row r="1433" spans="1:13" s="443" customFormat="1" ht="14.1" customHeight="1">
      <c r="A1433" s="502">
        <f t="shared" si="44"/>
        <v>1425</v>
      </c>
      <c r="B1433" s="502">
        <f t="shared" si="45"/>
        <v>0</v>
      </c>
      <c r="C1433" s="448"/>
      <c r="D1433" s="446"/>
      <c r="E1433" s="446"/>
      <c r="F1433" s="446"/>
      <c r="G1433" s="448"/>
      <c r="H1433" s="455">
        <v>0</v>
      </c>
      <c r="I1433" s="452">
        <v>0</v>
      </c>
      <c r="J1433" s="446"/>
      <c r="K1433" s="492"/>
      <c r="M1433" s="443" t="str">
        <f>_xlfn.IFNA(VLOOKUP(G1433,Checks!$L$4:$L$15,1,FALSE),IF(G1433="","",1))</f>
        <v/>
      </c>
    </row>
    <row r="1434" spans="1:13" s="443" customFormat="1" ht="14.1" customHeight="1">
      <c r="A1434" s="502">
        <f t="shared" si="44"/>
        <v>1426</v>
      </c>
      <c r="B1434" s="502">
        <f t="shared" si="45"/>
        <v>0</v>
      </c>
      <c r="C1434" s="448"/>
      <c r="D1434" s="446"/>
      <c r="E1434" s="446"/>
      <c r="F1434" s="446"/>
      <c r="G1434" s="448"/>
      <c r="H1434" s="455">
        <v>0</v>
      </c>
      <c r="I1434" s="452">
        <v>0</v>
      </c>
      <c r="J1434" s="446"/>
      <c r="K1434" s="492"/>
      <c r="M1434" s="443" t="str">
        <f>_xlfn.IFNA(VLOOKUP(G1434,Checks!$L$4:$L$15,1,FALSE),IF(G1434="","",1))</f>
        <v/>
      </c>
    </row>
    <row r="1435" spans="1:13" s="443" customFormat="1" ht="14.1" customHeight="1">
      <c r="A1435" s="502">
        <f t="shared" si="44"/>
        <v>1427</v>
      </c>
      <c r="B1435" s="502">
        <f t="shared" si="45"/>
        <v>0</v>
      </c>
      <c r="C1435" s="448"/>
      <c r="D1435" s="446"/>
      <c r="E1435" s="446"/>
      <c r="F1435" s="446"/>
      <c r="G1435" s="448"/>
      <c r="H1435" s="455">
        <v>0</v>
      </c>
      <c r="I1435" s="452">
        <v>0</v>
      </c>
      <c r="J1435" s="446"/>
      <c r="K1435" s="492"/>
      <c r="M1435" s="443" t="str">
        <f>_xlfn.IFNA(VLOOKUP(G1435,Checks!$L$4:$L$15,1,FALSE),IF(G1435="","",1))</f>
        <v/>
      </c>
    </row>
    <row r="1436" spans="1:13" s="443" customFormat="1" ht="14.1" customHeight="1">
      <c r="A1436" s="502">
        <f t="shared" si="44"/>
        <v>1428</v>
      </c>
      <c r="B1436" s="502">
        <f t="shared" si="45"/>
        <v>0</v>
      </c>
      <c r="C1436" s="448"/>
      <c r="D1436" s="446"/>
      <c r="E1436" s="446"/>
      <c r="F1436" s="446"/>
      <c r="G1436" s="448"/>
      <c r="H1436" s="455">
        <v>0</v>
      </c>
      <c r="I1436" s="452">
        <v>0</v>
      </c>
      <c r="J1436" s="446"/>
      <c r="K1436" s="492"/>
      <c r="M1436" s="443" t="str">
        <f>_xlfn.IFNA(VLOOKUP(G1436,Checks!$L$4:$L$15,1,FALSE),IF(G1436="","",1))</f>
        <v/>
      </c>
    </row>
    <row r="1437" spans="1:13" s="443" customFormat="1" ht="14.1" customHeight="1">
      <c r="A1437" s="502">
        <f t="shared" si="44"/>
        <v>1429</v>
      </c>
      <c r="B1437" s="502">
        <f t="shared" si="45"/>
        <v>0</v>
      </c>
      <c r="C1437" s="448"/>
      <c r="D1437" s="446"/>
      <c r="E1437" s="446"/>
      <c r="F1437" s="446"/>
      <c r="G1437" s="448"/>
      <c r="H1437" s="455">
        <v>0</v>
      </c>
      <c r="I1437" s="452">
        <v>0</v>
      </c>
      <c r="J1437" s="446"/>
      <c r="K1437" s="492"/>
      <c r="M1437" s="443" t="str">
        <f>_xlfn.IFNA(VLOOKUP(G1437,Checks!$L$4:$L$15,1,FALSE),IF(G1437="","",1))</f>
        <v/>
      </c>
    </row>
    <row r="1438" spans="1:13" s="443" customFormat="1" ht="14.1" customHeight="1">
      <c r="A1438" s="502">
        <f t="shared" si="44"/>
        <v>1430</v>
      </c>
      <c r="B1438" s="502">
        <f t="shared" si="45"/>
        <v>0</v>
      </c>
      <c r="C1438" s="448"/>
      <c r="D1438" s="446"/>
      <c r="E1438" s="446"/>
      <c r="F1438" s="446"/>
      <c r="G1438" s="448"/>
      <c r="H1438" s="455">
        <v>0</v>
      </c>
      <c r="I1438" s="452">
        <v>0</v>
      </c>
      <c r="J1438" s="446"/>
      <c r="K1438" s="492"/>
      <c r="M1438" s="443" t="str">
        <f>_xlfn.IFNA(VLOOKUP(G1438,Checks!$L$4:$L$15,1,FALSE),IF(G1438="","",1))</f>
        <v/>
      </c>
    </row>
    <row r="1439" spans="1:13" s="443" customFormat="1" ht="14.1" customHeight="1">
      <c r="A1439" s="502">
        <f t="shared" si="44"/>
        <v>1431</v>
      </c>
      <c r="B1439" s="502">
        <f t="shared" si="45"/>
        <v>0</v>
      </c>
      <c r="C1439" s="448"/>
      <c r="D1439" s="446"/>
      <c r="E1439" s="446"/>
      <c r="F1439" s="446"/>
      <c r="G1439" s="448"/>
      <c r="H1439" s="455">
        <v>0</v>
      </c>
      <c r="I1439" s="452">
        <v>0</v>
      </c>
      <c r="J1439" s="446"/>
      <c r="K1439" s="492"/>
      <c r="M1439" s="443" t="str">
        <f>_xlfn.IFNA(VLOOKUP(G1439,Checks!$L$4:$L$15,1,FALSE),IF(G1439="","",1))</f>
        <v/>
      </c>
    </row>
    <row r="1440" spans="1:13" s="443" customFormat="1" ht="14.1" customHeight="1">
      <c r="A1440" s="502">
        <f t="shared" si="44"/>
        <v>1432</v>
      </c>
      <c r="B1440" s="502">
        <f t="shared" si="45"/>
        <v>0</v>
      </c>
      <c r="C1440" s="448"/>
      <c r="D1440" s="446"/>
      <c r="E1440" s="446"/>
      <c r="F1440" s="446"/>
      <c r="G1440" s="448"/>
      <c r="H1440" s="455">
        <v>0</v>
      </c>
      <c r="I1440" s="452">
        <v>0</v>
      </c>
      <c r="J1440" s="446"/>
      <c r="K1440" s="492"/>
      <c r="M1440" s="443" t="str">
        <f>_xlfn.IFNA(VLOOKUP(G1440,Checks!$L$4:$L$15,1,FALSE),IF(G1440="","",1))</f>
        <v/>
      </c>
    </row>
    <row r="1441" spans="1:13" s="443" customFormat="1" ht="14.1" customHeight="1">
      <c r="A1441" s="502">
        <f t="shared" si="44"/>
        <v>1433</v>
      </c>
      <c r="B1441" s="502">
        <f t="shared" si="45"/>
        <v>0</v>
      </c>
      <c r="C1441" s="448"/>
      <c r="D1441" s="446"/>
      <c r="E1441" s="446"/>
      <c r="F1441" s="446"/>
      <c r="G1441" s="448"/>
      <c r="H1441" s="455">
        <v>0</v>
      </c>
      <c r="I1441" s="452">
        <v>0</v>
      </c>
      <c r="J1441" s="446"/>
      <c r="K1441" s="492"/>
      <c r="M1441" s="443" t="str">
        <f>_xlfn.IFNA(VLOOKUP(G1441,Checks!$L$4:$L$15,1,FALSE),IF(G1441="","",1))</f>
        <v/>
      </c>
    </row>
    <row r="1442" spans="1:13" s="443" customFormat="1" ht="14.1" customHeight="1">
      <c r="A1442" s="502">
        <f t="shared" si="44"/>
        <v>1434</v>
      </c>
      <c r="B1442" s="502">
        <f t="shared" si="45"/>
        <v>0</v>
      </c>
      <c r="C1442" s="448"/>
      <c r="D1442" s="446"/>
      <c r="E1442" s="446"/>
      <c r="F1442" s="446"/>
      <c r="G1442" s="448"/>
      <c r="H1442" s="455">
        <v>0</v>
      </c>
      <c r="I1442" s="452">
        <v>0</v>
      </c>
      <c r="J1442" s="446"/>
      <c r="K1442" s="492"/>
      <c r="M1442" s="443" t="str">
        <f>_xlfn.IFNA(VLOOKUP(G1442,Checks!$L$4:$L$15,1,FALSE),IF(G1442="","",1))</f>
        <v/>
      </c>
    </row>
    <row r="1443" spans="1:13" s="443" customFormat="1" ht="14.1" customHeight="1">
      <c r="A1443" s="502">
        <f t="shared" si="44"/>
        <v>1435</v>
      </c>
      <c r="B1443" s="502">
        <f t="shared" si="45"/>
        <v>0</v>
      </c>
      <c r="C1443" s="448"/>
      <c r="D1443" s="446"/>
      <c r="E1443" s="446"/>
      <c r="F1443" s="446"/>
      <c r="G1443" s="448"/>
      <c r="H1443" s="455">
        <v>0</v>
      </c>
      <c r="I1443" s="452">
        <v>0</v>
      </c>
      <c r="J1443" s="446"/>
      <c r="K1443" s="492"/>
      <c r="M1443" s="443" t="str">
        <f>_xlfn.IFNA(VLOOKUP(G1443,Checks!$L$4:$L$15,1,FALSE),IF(G1443="","",1))</f>
        <v/>
      </c>
    </row>
    <row r="1444" spans="1:13" s="443" customFormat="1" ht="14.1" customHeight="1">
      <c r="A1444" s="502">
        <f t="shared" si="44"/>
        <v>1436</v>
      </c>
      <c r="B1444" s="502">
        <f t="shared" si="45"/>
        <v>0</v>
      </c>
      <c r="C1444" s="448"/>
      <c r="D1444" s="446"/>
      <c r="E1444" s="446"/>
      <c r="F1444" s="446"/>
      <c r="G1444" s="448"/>
      <c r="H1444" s="455">
        <v>0</v>
      </c>
      <c r="I1444" s="452">
        <v>0</v>
      </c>
      <c r="J1444" s="446"/>
      <c r="K1444" s="492"/>
      <c r="M1444" s="443" t="str">
        <f>_xlfn.IFNA(VLOOKUP(G1444,Checks!$L$4:$L$15,1,FALSE),IF(G1444="","",1))</f>
        <v/>
      </c>
    </row>
    <row r="1445" spans="1:13" s="443" customFormat="1" ht="14.1" customHeight="1">
      <c r="A1445" s="502">
        <f t="shared" si="44"/>
        <v>1437</v>
      </c>
      <c r="B1445" s="502">
        <f t="shared" si="45"/>
        <v>0</v>
      </c>
      <c r="C1445" s="448"/>
      <c r="D1445" s="446"/>
      <c r="E1445" s="446"/>
      <c r="F1445" s="446"/>
      <c r="G1445" s="448"/>
      <c r="H1445" s="455">
        <v>0</v>
      </c>
      <c r="I1445" s="452">
        <v>0</v>
      </c>
      <c r="J1445" s="446"/>
      <c r="K1445" s="492"/>
      <c r="M1445" s="443" t="str">
        <f>_xlfn.IFNA(VLOOKUP(G1445,Checks!$L$4:$L$15,1,FALSE),IF(G1445="","",1))</f>
        <v/>
      </c>
    </row>
    <row r="1446" spans="1:13" s="443" customFormat="1" ht="14.1" customHeight="1">
      <c r="A1446" s="502">
        <f t="shared" si="44"/>
        <v>1438</v>
      </c>
      <c r="B1446" s="502">
        <f t="shared" si="45"/>
        <v>0</v>
      </c>
      <c r="C1446" s="448"/>
      <c r="D1446" s="446"/>
      <c r="E1446" s="446"/>
      <c r="F1446" s="446"/>
      <c r="G1446" s="448"/>
      <c r="H1446" s="455">
        <v>0</v>
      </c>
      <c r="I1446" s="452">
        <v>0</v>
      </c>
      <c r="J1446" s="446"/>
      <c r="K1446" s="492"/>
      <c r="M1446" s="443" t="str">
        <f>_xlfn.IFNA(VLOOKUP(G1446,Checks!$L$4:$L$15,1,FALSE),IF(G1446="","",1))</f>
        <v/>
      </c>
    </row>
    <row r="1447" spans="1:13" s="443" customFormat="1" ht="14.1" customHeight="1">
      <c r="A1447" s="502">
        <f t="shared" si="44"/>
        <v>1439</v>
      </c>
      <c r="B1447" s="502">
        <f t="shared" si="45"/>
        <v>0</v>
      </c>
      <c r="C1447" s="448"/>
      <c r="D1447" s="446"/>
      <c r="E1447" s="446"/>
      <c r="F1447" s="446"/>
      <c r="G1447" s="448"/>
      <c r="H1447" s="455">
        <v>0</v>
      </c>
      <c r="I1447" s="452">
        <v>0</v>
      </c>
      <c r="J1447" s="446"/>
      <c r="K1447" s="492"/>
      <c r="M1447" s="443" t="str">
        <f>_xlfn.IFNA(VLOOKUP(G1447,Checks!$L$4:$L$15,1,FALSE),IF(G1447="","",1))</f>
        <v/>
      </c>
    </row>
    <row r="1448" spans="1:13" s="443" customFormat="1" ht="14.1" customHeight="1">
      <c r="A1448" s="502">
        <f t="shared" si="44"/>
        <v>1440</v>
      </c>
      <c r="B1448" s="502">
        <f t="shared" si="45"/>
        <v>0</v>
      </c>
      <c r="C1448" s="448"/>
      <c r="D1448" s="446"/>
      <c r="E1448" s="446"/>
      <c r="F1448" s="446"/>
      <c r="G1448" s="448"/>
      <c r="H1448" s="455">
        <v>0</v>
      </c>
      <c r="I1448" s="452">
        <v>0</v>
      </c>
      <c r="J1448" s="446"/>
      <c r="K1448" s="492"/>
      <c r="M1448" s="443" t="str">
        <f>_xlfn.IFNA(VLOOKUP(G1448,Checks!$L$4:$L$15,1,FALSE),IF(G1448="","",1))</f>
        <v/>
      </c>
    </row>
    <row r="1449" spans="1:13" s="443" customFormat="1" ht="14.1" customHeight="1">
      <c r="A1449" s="502">
        <f t="shared" si="44"/>
        <v>1441</v>
      </c>
      <c r="B1449" s="502">
        <f t="shared" si="45"/>
        <v>0</v>
      </c>
      <c r="C1449" s="448"/>
      <c r="D1449" s="446"/>
      <c r="E1449" s="446"/>
      <c r="F1449" s="446"/>
      <c r="G1449" s="448"/>
      <c r="H1449" s="455">
        <v>0</v>
      </c>
      <c r="I1449" s="452">
        <v>0</v>
      </c>
      <c r="J1449" s="446"/>
      <c r="K1449" s="492"/>
      <c r="M1449" s="443" t="str">
        <f>_xlfn.IFNA(VLOOKUP(G1449,Checks!$L$4:$L$15,1,FALSE),IF(G1449="","",1))</f>
        <v/>
      </c>
    </row>
    <row r="1450" spans="1:13" s="443" customFormat="1" ht="14.1" customHeight="1">
      <c r="A1450" s="502">
        <f t="shared" si="44"/>
        <v>1442</v>
      </c>
      <c r="B1450" s="502">
        <f t="shared" si="45"/>
        <v>0</v>
      </c>
      <c r="C1450" s="448"/>
      <c r="D1450" s="446"/>
      <c r="E1450" s="446"/>
      <c r="F1450" s="446"/>
      <c r="G1450" s="448"/>
      <c r="H1450" s="455">
        <v>0</v>
      </c>
      <c r="I1450" s="452">
        <v>0</v>
      </c>
      <c r="J1450" s="446"/>
      <c r="K1450" s="492"/>
      <c r="M1450" s="443" t="str">
        <f>_xlfn.IFNA(VLOOKUP(G1450,Checks!$L$4:$L$15,1,FALSE),IF(G1450="","",1))</f>
        <v/>
      </c>
    </row>
    <row r="1451" spans="1:13" s="443" customFormat="1" ht="14.1" customHeight="1">
      <c r="A1451" s="502">
        <f t="shared" si="44"/>
        <v>1443</v>
      </c>
      <c r="B1451" s="502">
        <f t="shared" si="45"/>
        <v>0</v>
      </c>
      <c r="C1451" s="448"/>
      <c r="D1451" s="446"/>
      <c r="E1451" s="446"/>
      <c r="F1451" s="446"/>
      <c r="G1451" s="448"/>
      <c r="H1451" s="455">
        <v>0</v>
      </c>
      <c r="I1451" s="452">
        <v>0</v>
      </c>
      <c r="J1451" s="446"/>
      <c r="K1451" s="492"/>
      <c r="M1451" s="443" t="str">
        <f>_xlfn.IFNA(VLOOKUP(G1451,Checks!$L$4:$L$15,1,FALSE),IF(G1451="","",1))</f>
        <v/>
      </c>
    </row>
    <row r="1452" spans="1:13" s="443" customFormat="1" ht="14.1" customHeight="1">
      <c r="A1452" s="502">
        <f t="shared" si="44"/>
        <v>1444</v>
      </c>
      <c r="B1452" s="502">
        <f t="shared" si="45"/>
        <v>0</v>
      </c>
      <c r="C1452" s="448"/>
      <c r="D1452" s="446"/>
      <c r="E1452" s="446"/>
      <c r="F1452" s="446"/>
      <c r="G1452" s="448"/>
      <c r="H1452" s="455">
        <v>0</v>
      </c>
      <c r="I1452" s="452">
        <v>0</v>
      </c>
      <c r="J1452" s="446"/>
      <c r="K1452" s="492"/>
      <c r="M1452" s="443" t="str">
        <f>_xlfn.IFNA(VLOOKUP(G1452,Checks!$L$4:$L$15,1,FALSE),IF(G1452="","",1))</f>
        <v/>
      </c>
    </row>
    <row r="1453" spans="1:13" s="443" customFormat="1" ht="14.1" customHeight="1">
      <c r="A1453" s="502">
        <f t="shared" si="44"/>
        <v>1445</v>
      </c>
      <c r="B1453" s="502">
        <f t="shared" si="45"/>
        <v>0</v>
      </c>
      <c r="C1453" s="448"/>
      <c r="D1453" s="446"/>
      <c r="E1453" s="446"/>
      <c r="F1453" s="446"/>
      <c r="G1453" s="448"/>
      <c r="H1453" s="455">
        <v>0</v>
      </c>
      <c r="I1453" s="452">
        <v>0</v>
      </c>
      <c r="J1453" s="446"/>
      <c r="K1453" s="492"/>
      <c r="M1453" s="443" t="str">
        <f>_xlfn.IFNA(VLOOKUP(G1453,Checks!$L$4:$L$15,1,FALSE),IF(G1453="","",1))</f>
        <v/>
      </c>
    </row>
    <row r="1454" spans="1:13" s="443" customFormat="1" ht="14.1" customHeight="1">
      <c r="A1454" s="502">
        <f t="shared" si="44"/>
        <v>1446</v>
      </c>
      <c r="B1454" s="502">
        <f t="shared" si="45"/>
        <v>0</v>
      </c>
      <c r="C1454" s="448"/>
      <c r="D1454" s="446"/>
      <c r="E1454" s="446"/>
      <c r="F1454" s="446"/>
      <c r="G1454" s="448"/>
      <c r="H1454" s="455">
        <v>0</v>
      </c>
      <c r="I1454" s="452">
        <v>0</v>
      </c>
      <c r="J1454" s="446"/>
      <c r="K1454" s="492"/>
      <c r="M1454" s="443" t="str">
        <f>_xlfn.IFNA(VLOOKUP(G1454,Checks!$L$4:$L$15,1,FALSE),IF(G1454="","",1))</f>
        <v/>
      </c>
    </row>
    <row r="1455" spans="1:13" s="443" customFormat="1" ht="14.1" customHeight="1">
      <c r="A1455" s="502">
        <f t="shared" si="44"/>
        <v>1447</v>
      </c>
      <c r="B1455" s="502">
        <f t="shared" si="45"/>
        <v>0</v>
      </c>
      <c r="C1455" s="448"/>
      <c r="D1455" s="446"/>
      <c r="E1455" s="446"/>
      <c r="F1455" s="446"/>
      <c r="G1455" s="448"/>
      <c r="H1455" s="455">
        <v>0</v>
      </c>
      <c r="I1455" s="452">
        <v>0</v>
      </c>
      <c r="J1455" s="446"/>
      <c r="K1455" s="492"/>
      <c r="M1455" s="443" t="str">
        <f>_xlfn.IFNA(VLOOKUP(G1455,Checks!$L$4:$L$15,1,FALSE),IF(G1455="","",1))</f>
        <v/>
      </c>
    </row>
    <row r="1456" spans="1:13" s="443" customFormat="1" ht="14.1" customHeight="1">
      <c r="A1456" s="502">
        <f t="shared" si="44"/>
        <v>1448</v>
      </c>
      <c r="B1456" s="502">
        <f t="shared" si="45"/>
        <v>0</v>
      </c>
      <c r="C1456" s="448"/>
      <c r="D1456" s="446"/>
      <c r="E1456" s="446"/>
      <c r="F1456" s="446"/>
      <c r="G1456" s="448"/>
      <c r="H1456" s="455">
        <v>0</v>
      </c>
      <c r="I1456" s="452">
        <v>0</v>
      </c>
      <c r="J1456" s="446"/>
      <c r="K1456" s="492"/>
      <c r="M1456" s="443" t="str">
        <f>_xlfn.IFNA(VLOOKUP(G1456,Checks!$L$4:$L$15,1,FALSE),IF(G1456="","",1))</f>
        <v/>
      </c>
    </row>
    <row r="1457" spans="1:13" s="443" customFormat="1" ht="14.1" customHeight="1">
      <c r="A1457" s="502">
        <f t="shared" si="44"/>
        <v>1449</v>
      </c>
      <c r="B1457" s="502">
        <f t="shared" si="45"/>
        <v>0</v>
      </c>
      <c r="C1457" s="448"/>
      <c r="D1457" s="446"/>
      <c r="E1457" s="446"/>
      <c r="F1457" s="446"/>
      <c r="G1457" s="448"/>
      <c r="H1457" s="455">
        <v>0</v>
      </c>
      <c r="I1457" s="452">
        <v>0</v>
      </c>
      <c r="J1457" s="446"/>
      <c r="K1457" s="492"/>
      <c r="M1457" s="443" t="str">
        <f>_xlfn.IFNA(VLOOKUP(G1457,Checks!$L$4:$L$15,1,FALSE),IF(G1457="","",1))</f>
        <v/>
      </c>
    </row>
    <row r="1458" spans="1:13" s="443" customFormat="1" ht="14.1" customHeight="1">
      <c r="A1458" s="502">
        <f t="shared" si="44"/>
        <v>1450</v>
      </c>
      <c r="B1458" s="502">
        <f t="shared" si="45"/>
        <v>0</v>
      </c>
      <c r="C1458" s="448"/>
      <c r="D1458" s="446"/>
      <c r="E1458" s="446"/>
      <c r="F1458" s="446"/>
      <c r="G1458" s="448"/>
      <c r="H1458" s="455">
        <v>0</v>
      </c>
      <c r="I1458" s="452">
        <v>0</v>
      </c>
      <c r="J1458" s="446"/>
      <c r="K1458" s="492"/>
      <c r="M1458" s="443" t="str">
        <f>_xlfn.IFNA(VLOOKUP(G1458,Checks!$L$4:$L$15,1,FALSE),IF(G1458="","",1))</f>
        <v/>
      </c>
    </row>
    <row r="1459" spans="1:13" s="443" customFormat="1" ht="14.1" customHeight="1">
      <c r="A1459" s="502">
        <f t="shared" si="44"/>
        <v>1451</v>
      </c>
      <c r="B1459" s="502">
        <f t="shared" si="45"/>
        <v>0</v>
      </c>
      <c r="C1459" s="448"/>
      <c r="D1459" s="446"/>
      <c r="E1459" s="446"/>
      <c r="F1459" s="446"/>
      <c r="G1459" s="448"/>
      <c r="H1459" s="455">
        <v>0</v>
      </c>
      <c r="I1459" s="452">
        <v>0</v>
      </c>
      <c r="J1459" s="446"/>
      <c r="K1459" s="492"/>
      <c r="M1459" s="443" t="str">
        <f>_xlfn.IFNA(VLOOKUP(G1459,Checks!$L$4:$L$15,1,FALSE),IF(G1459="","",1))</f>
        <v/>
      </c>
    </row>
    <row r="1460" spans="1:13" s="443" customFormat="1" ht="14.1" customHeight="1">
      <c r="A1460" s="502">
        <f t="shared" si="44"/>
        <v>1452</v>
      </c>
      <c r="B1460" s="502">
        <f t="shared" si="45"/>
        <v>0</v>
      </c>
      <c r="C1460" s="448"/>
      <c r="D1460" s="446"/>
      <c r="E1460" s="446"/>
      <c r="F1460" s="446"/>
      <c r="G1460" s="448"/>
      <c r="H1460" s="455">
        <v>0</v>
      </c>
      <c r="I1460" s="452">
        <v>0</v>
      </c>
      <c r="J1460" s="446"/>
      <c r="K1460" s="492"/>
      <c r="M1460" s="443" t="str">
        <f>_xlfn.IFNA(VLOOKUP(G1460,Checks!$L$4:$L$15,1,FALSE),IF(G1460="","",1))</f>
        <v/>
      </c>
    </row>
    <row r="1461" spans="1:13" s="443" customFormat="1" ht="14.1" customHeight="1">
      <c r="A1461" s="502">
        <f t="shared" si="44"/>
        <v>1453</v>
      </c>
      <c r="B1461" s="502">
        <f t="shared" si="45"/>
        <v>0</v>
      </c>
      <c r="C1461" s="448"/>
      <c r="D1461" s="446"/>
      <c r="E1461" s="446"/>
      <c r="F1461" s="446"/>
      <c r="G1461" s="448"/>
      <c r="H1461" s="455">
        <v>0</v>
      </c>
      <c r="I1461" s="452">
        <v>0</v>
      </c>
      <c r="J1461" s="446"/>
      <c r="K1461" s="492"/>
      <c r="M1461" s="443" t="str">
        <f>_xlfn.IFNA(VLOOKUP(G1461,Checks!$L$4:$L$15,1,FALSE),IF(G1461="","",1))</f>
        <v/>
      </c>
    </row>
    <row r="1462" spans="1:13" s="443" customFormat="1" ht="14.1" customHeight="1">
      <c r="A1462" s="502">
        <f t="shared" si="44"/>
        <v>1454</v>
      </c>
      <c r="B1462" s="502">
        <f t="shared" si="45"/>
        <v>0</v>
      </c>
      <c r="C1462" s="448"/>
      <c r="D1462" s="446"/>
      <c r="E1462" s="446"/>
      <c r="F1462" s="446"/>
      <c r="G1462" s="448"/>
      <c r="H1462" s="455">
        <v>0</v>
      </c>
      <c r="I1462" s="452">
        <v>0</v>
      </c>
      <c r="J1462" s="446"/>
      <c r="K1462" s="492"/>
      <c r="M1462" s="443" t="str">
        <f>_xlfn.IFNA(VLOOKUP(G1462,Checks!$L$4:$L$15,1,FALSE),IF(G1462="","",1))</f>
        <v/>
      </c>
    </row>
    <row r="1463" spans="1:13" s="443" customFormat="1" ht="14.1" customHeight="1">
      <c r="A1463" s="502">
        <f t="shared" si="44"/>
        <v>1455</v>
      </c>
      <c r="B1463" s="502">
        <f t="shared" si="45"/>
        <v>0</v>
      </c>
      <c r="C1463" s="448"/>
      <c r="D1463" s="446"/>
      <c r="E1463" s="446"/>
      <c r="F1463" s="446"/>
      <c r="G1463" s="448"/>
      <c r="H1463" s="455">
        <v>0</v>
      </c>
      <c r="I1463" s="452">
        <v>0</v>
      </c>
      <c r="J1463" s="446"/>
      <c r="K1463" s="492"/>
      <c r="M1463" s="443" t="str">
        <f>_xlfn.IFNA(VLOOKUP(G1463,Checks!$L$4:$L$15,1,FALSE),IF(G1463="","",1))</f>
        <v/>
      </c>
    </row>
    <row r="1464" spans="1:13" s="443" customFormat="1" ht="14.1" customHeight="1">
      <c r="A1464" s="502">
        <f t="shared" si="44"/>
        <v>1456</v>
      </c>
      <c r="B1464" s="502">
        <f t="shared" si="45"/>
        <v>0</v>
      </c>
      <c r="C1464" s="448"/>
      <c r="D1464" s="446"/>
      <c r="E1464" s="446"/>
      <c r="F1464" s="446"/>
      <c r="G1464" s="448"/>
      <c r="H1464" s="455">
        <v>0</v>
      </c>
      <c r="I1464" s="452">
        <v>0</v>
      </c>
      <c r="J1464" s="446"/>
      <c r="K1464" s="492"/>
      <c r="M1464" s="443" t="str">
        <f>_xlfn.IFNA(VLOOKUP(G1464,Checks!$L$4:$L$15,1,FALSE),IF(G1464="","",1))</f>
        <v/>
      </c>
    </row>
    <row r="1465" spans="1:13" s="443" customFormat="1" ht="14.1" customHeight="1">
      <c r="A1465" s="502">
        <f t="shared" si="44"/>
        <v>1457</v>
      </c>
      <c r="B1465" s="502">
        <f t="shared" si="45"/>
        <v>0</v>
      </c>
      <c r="C1465" s="448"/>
      <c r="D1465" s="446"/>
      <c r="E1465" s="446"/>
      <c r="F1465" s="446"/>
      <c r="G1465" s="448"/>
      <c r="H1465" s="455">
        <v>0</v>
      </c>
      <c r="I1465" s="452">
        <v>0</v>
      </c>
      <c r="J1465" s="446"/>
      <c r="K1465" s="492"/>
      <c r="M1465" s="443" t="str">
        <f>_xlfn.IFNA(VLOOKUP(G1465,Checks!$L$4:$L$15,1,FALSE),IF(G1465="","",1))</f>
        <v/>
      </c>
    </row>
    <row r="1466" spans="1:13" s="443" customFormat="1" ht="14.1" customHeight="1">
      <c r="A1466" s="502">
        <f t="shared" si="44"/>
        <v>1458</v>
      </c>
      <c r="B1466" s="502">
        <f t="shared" si="45"/>
        <v>0</v>
      </c>
      <c r="C1466" s="448"/>
      <c r="D1466" s="446"/>
      <c r="E1466" s="446"/>
      <c r="F1466" s="446"/>
      <c r="G1466" s="448"/>
      <c r="H1466" s="455">
        <v>0</v>
      </c>
      <c r="I1466" s="452">
        <v>0</v>
      </c>
      <c r="J1466" s="446"/>
      <c r="K1466" s="492"/>
      <c r="M1466" s="443" t="str">
        <f>_xlfn.IFNA(VLOOKUP(G1466,Checks!$L$4:$L$15,1,FALSE),IF(G1466="","",1))</f>
        <v/>
      </c>
    </row>
    <row r="1467" spans="1:13" s="443" customFormat="1" ht="14.1" customHeight="1">
      <c r="A1467" s="502">
        <f t="shared" si="44"/>
        <v>1459</v>
      </c>
      <c r="B1467" s="502">
        <f t="shared" si="45"/>
        <v>0</v>
      </c>
      <c r="C1467" s="448"/>
      <c r="D1467" s="446"/>
      <c r="E1467" s="446"/>
      <c r="F1467" s="446"/>
      <c r="G1467" s="448"/>
      <c r="H1467" s="455">
        <v>0</v>
      </c>
      <c r="I1467" s="452">
        <v>0</v>
      </c>
      <c r="J1467" s="446"/>
      <c r="K1467" s="492"/>
      <c r="M1467" s="443" t="str">
        <f>_xlfn.IFNA(VLOOKUP(G1467,Checks!$L$4:$L$15,1,FALSE),IF(G1467="","",1))</f>
        <v/>
      </c>
    </row>
    <row r="1468" spans="1:13" s="443" customFormat="1" ht="14.1" customHeight="1">
      <c r="A1468" s="502">
        <f t="shared" si="44"/>
        <v>1460</v>
      </c>
      <c r="B1468" s="502">
        <f t="shared" si="45"/>
        <v>0</v>
      </c>
      <c r="C1468" s="448"/>
      <c r="D1468" s="446"/>
      <c r="E1468" s="446"/>
      <c r="F1468" s="446"/>
      <c r="G1468" s="448"/>
      <c r="H1468" s="455">
        <v>0</v>
      </c>
      <c r="I1468" s="452">
        <v>0</v>
      </c>
      <c r="J1468" s="446"/>
      <c r="K1468" s="492"/>
      <c r="M1468" s="443" t="str">
        <f>_xlfn.IFNA(VLOOKUP(G1468,Checks!$L$4:$L$15,1,FALSE),IF(G1468="","",1))</f>
        <v/>
      </c>
    </row>
    <row r="1469" spans="1:13" s="443" customFormat="1" ht="14.1" customHeight="1">
      <c r="A1469" s="502">
        <f t="shared" si="44"/>
        <v>1461</v>
      </c>
      <c r="B1469" s="502">
        <f t="shared" si="45"/>
        <v>0</v>
      </c>
      <c r="C1469" s="448"/>
      <c r="D1469" s="446"/>
      <c r="E1469" s="446"/>
      <c r="F1469" s="446"/>
      <c r="G1469" s="448"/>
      <c r="H1469" s="455">
        <v>0</v>
      </c>
      <c r="I1469" s="452">
        <v>0</v>
      </c>
      <c r="J1469" s="446"/>
      <c r="K1469" s="492"/>
      <c r="M1469" s="443" t="str">
        <f>_xlfn.IFNA(VLOOKUP(G1469,Checks!$L$4:$L$15,1,FALSE),IF(G1469="","",1))</f>
        <v/>
      </c>
    </row>
    <row r="1470" spans="1:13" s="443" customFormat="1" ht="14.1" customHeight="1">
      <c r="A1470" s="502">
        <f t="shared" si="44"/>
        <v>1462</v>
      </c>
      <c r="B1470" s="502">
        <f t="shared" si="45"/>
        <v>0</v>
      </c>
      <c r="C1470" s="448"/>
      <c r="D1470" s="446"/>
      <c r="E1470" s="446"/>
      <c r="F1470" s="446"/>
      <c r="G1470" s="448"/>
      <c r="H1470" s="455">
        <v>0</v>
      </c>
      <c r="I1470" s="452">
        <v>0</v>
      </c>
      <c r="J1470" s="446"/>
      <c r="K1470" s="492"/>
      <c r="M1470" s="443" t="str">
        <f>_xlfn.IFNA(VLOOKUP(G1470,Checks!$L$4:$L$15,1,FALSE),IF(G1470="","",1))</f>
        <v/>
      </c>
    </row>
    <row r="1471" spans="1:13" s="443" customFormat="1" ht="14.1" customHeight="1">
      <c r="A1471" s="502">
        <f t="shared" si="44"/>
        <v>1463</v>
      </c>
      <c r="B1471" s="502">
        <f t="shared" si="45"/>
        <v>0</v>
      </c>
      <c r="C1471" s="448"/>
      <c r="D1471" s="446"/>
      <c r="E1471" s="446"/>
      <c r="F1471" s="446"/>
      <c r="G1471" s="448"/>
      <c r="H1471" s="455">
        <v>0</v>
      </c>
      <c r="I1471" s="452">
        <v>0</v>
      </c>
      <c r="J1471" s="446"/>
      <c r="K1471" s="492"/>
      <c r="M1471" s="443" t="str">
        <f>_xlfn.IFNA(VLOOKUP(G1471,Checks!$L$4:$L$15,1,FALSE),IF(G1471="","",1))</f>
        <v/>
      </c>
    </row>
    <row r="1472" spans="1:13" s="443" customFormat="1" ht="14.1" customHeight="1">
      <c r="A1472" s="502">
        <f t="shared" si="44"/>
        <v>1464</v>
      </c>
      <c r="B1472" s="502">
        <f t="shared" si="45"/>
        <v>0</v>
      </c>
      <c r="C1472" s="448"/>
      <c r="D1472" s="446"/>
      <c r="E1472" s="446"/>
      <c r="F1472" s="446"/>
      <c r="G1472" s="448"/>
      <c r="H1472" s="455">
        <v>0</v>
      </c>
      <c r="I1472" s="452">
        <v>0</v>
      </c>
      <c r="J1472" s="446"/>
      <c r="K1472" s="492"/>
      <c r="M1472" s="443" t="str">
        <f>_xlfn.IFNA(VLOOKUP(G1472,Checks!$L$4:$L$15,1,FALSE),IF(G1472="","",1))</f>
        <v/>
      </c>
    </row>
    <row r="1473" spans="1:13" s="443" customFormat="1" ht="14.1" customHeight="1">
      <c r="A1473" s="502">
        <f t="shared" si="44"/>
        <v>1465</v>
      </c>
      <c r="B1473" s="502">
        <f t="shared" si="45"/>
        <v>0</v>
      </c>
      <c r="C1473" s="448"/>
      <c r="D1473" s="446"/>
      <c r="E1473" s="446"/>
      <c r="F1473" s="446"/>
      <c r="G1473" s="448"/>
      <c r="H1473" s="455">
        <v>0</v>
      </c>
      <c r="I1473" s="452">
        <v>0</v>
      </c>
      <c r="J1473" s="446"/>
      <c r="K1473" s="492"/>
      <c r="M1473" s="443" t="str">
        <f>_xlfn.IFNA(VLOOKUP(G1473,Checks!$L$4:$L$15,1,FALSE),IF(G1473="","",1))</f>
        <v/>
      </c>
    </row>
    <row r="1474" spans="1:13" s="443" customFormat="1" ht="14.1" customHeight="1">
      <c r="A1474" s="502">
        <f t="shared" si="44"/>
        <v>1466</v>
      </c>
      <c r="B1474" s="502">
        <f t="shared" si="45"/>
        <v>0</v>
      </c>
      <c r="C1474" s="448"/>
      <c r="D1474" s="446"/>
      <c r="E1474" s="446"/>
      <c r="F1474" s="446"/>
      <c r="G1474" s="448"/>
      <c r="H1474" s="455">
        <v>0</v>
      </c>
      <c r="I1474" s="452">
        <v>0</v>
      </c>
      <c r="J1474" s="446"/>
      <c r="K1474" s="492"/>
      <c r="M1474" s="443" t="str">
        <f>_xlfn.IFNA(VLOOKUP(G1474,Checks!$L$4:$L$15,1,FALSE),IF(G1474="","",1))</f>
        <v/>
      </c>
    </row>
    <row r="1475" spans="1:13" s="443" customFormat="1" ht="14.1" customHeight="1">
      <c r="A1475" s="502">
        <f t="shared" si="44"/>
        <v>1467</v>
      </c>
      <c r="B1475" s="502">
        <f t="shared" si="45"/>
        <v>0</v>
      </c>
      <c r="C1475" s="448"/>
      <c r="D1475" s="446"/>
      <c r="E1475" s="446"/>
      <c r="F1475" s="446"/>
      <c r="G1475" s="448"/>
      <c r="H1475" s="455">
        <v>0</v>
      </c>
      <c r="I1475" s="452">
        <v>0</v>
      </c>
      <c r="J1475" s="446"/>
      <c r="K1475" s="492"/>
      <c r="M1475" s="443" t="str">
        <f>_xlfn.IFNA(VLOOKUP(G1475,Checks!$L$4:$L$15,1,FALSE),IF(G1475="","",1))</f>
        <v/>
      </c>
    </row>
    <row r="1476" spans="1:13" s="443" customFormat="1" ht="14.1" customHeight="1">
      <c r="A1476" s="502">
        <f t="shared" si="44"/>
        <v>1468</v>
      </c>
      <c r="B1476" s="502">
        <f t="shared" si="45"/>
        <v>0</v>
      </c>
      <c r="C1476" s="448"/>
      <c r="D1476" s="446"/>
      <c r="E1476" s="446"/>
      <c r="F1476" s="446"/>
      <c r="G1476" s="448"/>
      <c r="H1476" s="455">
        <v>0</v>
      </c>
      <c r="I1476" s="452">
        <v>0</v>
      </c>
      <c r="J1476" s="446"/>
      <c r="K1476" s="492"/>
      <c r="M1476" s="443" t="str">
        <f>_xlfn.IFNA(VLOOKUP(G1476,Checks!$L$4:$L$15,1,FALSE),IF(G1476="","",1))</f>
        <v/>
      </c>
    </row>
    <row r="1477" spans="1:13" s="443" customFormat="1" ht="14.1" customHeight="1">
      <c r="A1477" s="502">
        <f t="shared" si="44"/>
        <v>1469</v>
      </c>
      <c r="B1477" s="502">
        <f t="shared" si="45"/>
        <v>0</v>
      </c>
      <c r="C1477" s="448"/>
      <c r="D1477" s="446"/>
      <c r="E1477" s="446"/>
      <c r="F1477" s="446"/>
      <c r="G1477" s="448"/>
      <c r="H1477" s="455">
        <v>0</v>
      </c>
      <c r="I1477" s="452">
        <v>0</v>
      </c>
      <c r="J1477" s="446"/>
      <c r="K1477" s="492"/>
      <c r="M1477" s="443" t="str">
        <f>_xlfn.IFNA(VLOOKUP(G1477,Checks!$L$4:$L$15,1,FALSE),IF(G1477="","",1))</f>
        <v/>
      </c>
    </row>
    <row r="1478" spans="1:13" s="443" customFormat="1" ht="14.1" customHeight="1">
      <c r="A1478" s="502">
        <f t="shared" si="44"/>
        <v>1470</v>
      </c>
      <c r="B1478" s="502">
        <f t="shared" si="45"/>
        <v>0</v>
      </c>
      <c r="C1478" s="448"/>
      <c r="D1478" s="446"/>
      <c r="E1478" s="446"/>
      <c r="F1478" s="446"/>
      <c r="G1478" s="448"/>
      <c r="H1478" s="455">
        <v>0</v>
      </c>
      <c r="I1478" s="452">
        <v>0</v>
      </c>
      <c r="J1478" s="446"/>
      <c r="K1478" s="492"/>
      <c r="M1478" s="443" t="str">
        <f>_xlfn.IFNA(VLOOKUP(G1478,Checks!$L$4:$L$15,1,FALSE),IF(G1478="","",1))</f>
        <v/>
      </c>
    </row>
    <row r="1479" spans="1:13" s="443" customFormat="1" ht="14.1" customHeight="1">
      <c r="A1479" s="502">
        <f t="shared" si="44"/>
        <v>1471</v>
      </c>
      <c r="B1479" s="502">
        <f t="shared" si="45"/>
        <v>0</v>
      </c>
      <c r="C1479" s="448"/>
      <c r="D1479" s="446"/>
      <c r="E1479" s="446"/>
      <c r="F1479" s="446"/>
      <c r="G1479" s="448"/>
      <c r="H1479" s="455">
        <v>0</v>
      </c>
      <c r="I1479" s="452">
        <v>0</v>
      </c>
      <c r="J1479" s="446"/>
      <c r="K1479" s="492"/>
      <c r="M1479" s="443" t="str">
        <f>_xlfn.IFNA(VLOOKUP(G1479,Checks!$L$4:$L$15,1,FALSE),IF(G1479="","",1))</f>
        <v/>
      </c>
    </row>
    <row r="1480" spans="1:13" s="443" customFormat="1" ht="14.1" customHeight="1">
      <c r="A1480" s="502">
        <f t="shared" si="44"/>
        <v>1472</v>
      </c>
      <c r="B1480" s="502">
        <f t="shared" si="45"/>
        <v>0</v>
      </c>
      <c r="C1480" s="448"/>
      <c r="D1480" s="446"/>
      <c r="E1480" s="446"/>
      <c r="F1480" s="446"/>
      <c r="G1480" s="448"/>
      <c r="H1480" s="455">
        <v>0</v>
      </c>
      <c r="I1480" s="452">
        <v>0</v>
      </c>
      <c r="J1480" s="446"/>
      <c r="K1480" s="492"/>
      <c r="M1480" s="443" t="str">
        <f>_xlfn.IFNA(VLOOKUP(G1480,Checks!$L$4:$L$15,1,FALSE),IF(G1480="","",1))</f>
        <v/>
      </c>
    </row>
    <row r="1481" spans="1:13" s="443" customFormat="1" ht="14.1" customHeight="1">
      <c r="A1481" s="502">
        <f t="shared" si="44"/>
        <v>1473</v>
      </c>
      <c r="B1481" s="502">
        <f t="shared" si="45"/>
        <v>0</v>
      </c>
      <c r="C1481" s="448"/>
      <c r="D1481" s="446"/>
      <c r="E1481" s="446"/>
      <c r="F1481" s="446"/>
      <c r="G1481" s="448"/>
      <c r="H1481" s="455">
        <v>0</v>
      </c>
      <c r="I1481" s="452">
        <v>0</v>
      </c>
      <c r="J1481" s="446"/>
      <c r="K1481" s="492"/>
      <c r="M1481" s="443" t="str">
        <f>_xlfn.IFNA(VLOOKUP(G1481,Checks!$L$4:$L$15,1,FALSE),IF(G1481="","",1))</f>
        <v/>
      </c>
    </row>
    <row r="1482" spans="1:13" s="443" customFormat="1" ht="14.1" customHeight="1">
      <c r="A1482" s="502">
        <f t="shared" si="44"/>
        <v>1474</v>
      </c>
      <c r="B1482" s="502">
        <f t="shared" si="45"/>
        <v>0</v>
      </c>
      <c r="C1482" s="448"/>
      <c r="D1482" s="446"/>
      <c r="E1482" s="446"/>
      <c r="F1482" s="446"/>
      <c r="G1482" s="448"/>
      <c r="H1482" s="455">
        <v>0</v>
      </c>
      <c r="I1482" s="452">
        <v>0</v>
      </c>
      <c r="J1482" s="446"/>
      <c r="K1482" s="492"/>
      <c r="M1482" s="443" t="str">
        <f>_xlfn.IFNA(VLOOKUP(G1482,Checks!$L$4:$L$15,1,FALSE),IF(G1482="","",1))</f>
        <v/>
      </c>
    </row>
    <row r="1483" spans="1:13" s="443" customFormat="1" ht="14.1" customHeight="1">
      <c r="A1483" s="502">
        <f t="shared" ref="A1483:A1546" si="46">A1482+1</f>
        <v>1475</v>
      </c>
      <c r="B1483" s="502">
        <f t="shared" ref="B1483:B1546" si="47">$B$9</f>
        <v>0</v>
      </c>
      <c r="C1483" s="448"/>
      <c r="D1483" s="446"/>
      <c r="E1483" s="446"/>
      <c r="F1483" s="446"/>
      <c r="G1483" s="448"/>
      <c r="H1483" s="455">
        <v>0</v>
      </c>
      <c r="I1483" s="452">
        <v>0</v>
      </c>
      <c r="J1483" s="446"/>
      <c r="K1483" s="492"/>
      <c r="M1483" s="443" t="str">
        <f>_xlfn.IFNA(VLOOKUP(G1483,Checks!$L$4:$L$15,1,FALSE),IF(G1483="","",1))</f>
        <v/>
      </c>
    </row>
    <row r="1484" spans="1:13" s="443" customFormat="1" ht="14.1" customHeight="1">
      <c r="A1484" s="502">
        <f t="shared" si="46"/>
        <v>1476</v>
      </c>
      <c r="B1484" s="502">
        <f t="shared" si="47"/>
        <v>0</v>
      </c>
      <c r="C1484" s="448"/>
      <c r="D1484" s="446"/>
      <c r="E1484" s="446"/>
      <c r="F1484" s="446"/>
      <c r="G1484" s="448"/>
      <c r="H1484" s="455">
        <v>0</v>
      </c>
      <c r="I1484" s="452">
        <v>0</v>
      </c>
      <c r="J1484" s="446"/>
      <c r="K1484" s="492"/>
      <c r="M1484" s="443" t="str">
        <f>_xlfn.IFNA(VLOOKUP(G1484,Checks!$L$4:$L$15,1,FALSE),IF(G1484="","",1))</f>
        <v/>
      </c>
    </row>
    <row r="1485" spans="1:13" s="443" customFormat="1" ht="14.1" customHeight="1">
      <c r="A1485" s="502">
        <f t="shared" si="46"/>
        <v>1477</v>
      </c>
      <c r="B1485" s="502">
        <f t="shared" si="47"/>
        <v>0</v>
      </c>
      <c r="C1485" s="448"/>
      <c r="D1485" s="446"/>
      <c r="E1485" s="446"/>
      <c r="F1485" s="446"/>
      <c r="G1485" s="448"/>
      <c r="H1485" s="455">
        <v>0</v>
      </c>
      <c r="I1485" s="452">
        <v>0</v>
      </c>
      <c r="J1485" s="446"/>
      <c r="K1485" s="492"/>
      <c r="M1485" s="443" t="str">
        <f>_xlfn.IFNA(VLOOKUP(G1485,Checks!$L$4:$L$15,1,FALSE),IF(G1485="","",1))</f>
        <v/>
      </c>
    </row>
    <row r="1486" spans="1:13" s="443" customFormat="1" ht="14.1" customHeight="1">
      <c r="A1486" s="502">
        <f t="shared" si="46"/>
        <v>1478</v>
      </c>
      <c r="B1486" s="502">
        <f t="shared" si="47"/>
        <v>0</v>
      </c>
      <c r="C1486" s="448"/>
      <c r="D1486" s="446"/>
      <c r="E1486" s="446"/>
      <c r="F1486" s="446"/>
      <c r="G1486" s="448"/>
      <c r="H1486" s="455">
        <v>0</v>
      </c>
      <c r="I1486" s="452">
        <v>0</v>
      </c>
      <c r="J1486" s="446"/>
      <c r="K1486" s="492"/>
      <c r="M1486" s="443" t="str">
        <f>_xlfn.IFNA(VLOOKUP(G1486,Checks!$L$4:$L$15,1,FALSE),IF(G1486="","",1))</f>
        <v/>
      </c>
    </row>
    <row r="1487" spans="1:13" s="443" customFormat="1" ht="14.1" customHeight="1">
      <c r="A1487" s="502">
        <f t="shared" si="46"/>
        <v>1479</v>
      </c>
      <c r="B1487" s="502">
        <f t="shared" si="47"/>
        <v>0</v>
      </c>
      <c r="C1487" s="448"/>
      <c r="D1487" s="446"/>
      <c r="E1487" s="446"/>
      <c r="F1487" s="446"/>
      <c r="G1487" s="448"/>
      <c r="H1487" s="455">
        <v>0</v>
      </c>
      <c r="I1487" s="452">
        <v>0</v>
      </c>
      <c r="J1487" s="446"/>
      <c r="K1487" s="492"/>
      <c r="M1487" s="443" t="str">
        <f>_xlfn.IFNA(VLOOKUP(G1487,Checks!$L$4:$L$15,1,FALSE),IF(G1487="","",1))</f>
        <v/>
      </c>
    </row>
    <row r="1488" spans="1:13" s="443" customFormat="1" ht="14.1" customHeight="1">
      <c r="A1488" s="502">
        <f t="shared" si="46"/>
        <v>1480</v>
      </c>
      <c r="B1488" s="502">
        <f t="shared" si="47"/>
        <v>0</v>
      </c>
      <c r="C1488" s="448"/>
      <c r="D1488" s="446"/>
      <c r="E1488" s="446"/>
      <c r="F1488" s="446"/>
      <c r="G1488" s="448"/>
      <c r="H1488" s="455">
        <v>0</v>
      </c>
      <c r="I1488" s="452">
        <v>0</v>
      </c>
      <c r="J1488" s="446"/>
      <c r="K1488" s="492"/>
      <c r="M1488" s="443" t="str">
        <f>_xlfn.IFNA(VLOOKUP(G1488,Checks!$L$4:$L$15,1,FALSE),IF(G1488="","",1))</f>
        <v/>
      </c>
    </row>
    <row r="1489" spans="1:13" s="443" customFormat="1" ht="14.1" customHeight="1">
      <c r="A1489" s="502">
        <f t="shared" si="46"/>
        <v>1481</v>
      </c>
      <c r="B1489" s="502">
        <f t="shared" si="47"/>
        <v>0</v>
      </c>
      <c r="C1489" s="448"/>
      <c r="D1489" s="446"/>
      <c r="E1489" s="446"/>
      <c r="F1489" s="446"/>
      <c r="G1489" s="448"/>
      <c r="H1489" s="455">
        <v>0</v>
      </c>
      <c r="I1489" s="452">
        <v>0</v>
      </c>
      <c r="J1489" s="446"/>
      <c r="K1489" s="492"/>
      <c r="M1489" s="443" t="str">
        <f>_xlfn.IFNA(VLOOKUP(G1489,Checks!$L$4:$L$15,1,FALSE),IF(G1489="","",1))</f>
        <v/>
      </c>
    </row>
    <row r="1490" spans="1:13" s="443" customFormat="1" ht="14.1" customHeight="1">
      <c r="A1490" s="502">
        <f t="shared" si="46"/>
        <v>1482</v>
      </c>
      <c r="B1490" s="502">
        <f t="shared" si="47"/>
        <v>0</v>
      </c>
      <c r="C1490" s="448"/>
      <c r="D1490" s="446"/>
      <c r="E1490" s="446"/>
      <c r="F1490" s="446"/>
      <c r="G1490" s="448"/>
      <c r="H1490" s="455">
        <v>0</v>
      </c>
      <c r="I1490" s="452">
        <v>0</v>
      </c>
      <c r="J1490" s="446"/>
      <c r="K1490" s="492"/>
      <c r="M1490" s="443" t="str">
        <f>_xlfn.IFNA(VLOOKUP(G1490,Checks!$L$4:$L$15,1,FALSE),IF(G1490="","",1))</f>
        <v/>
      </c>
    </row>
    <row r="1491" spans="1:13" s="443" customFormat="1" ht="14.1" customHeight="1">
      <c r="A1491" s="502">
        <f t="shared" si="46"/>
        <v>1483</v>
      </c>
      <c r="B1491" s="502">
        <f t="shared" si="47"/>
        <v>0</v>
      </c>
      <c r="C1491" s="448"/>
      <c r="D1491" s="446"/>
      <c r="E1491" s="446"/>
      <c r="F1491" s="446"/>
      <c r="G1491" s="448"/>
      <c r="H1491" s="455">
        <v>0</v>
      </c>
      <c r="I1491" s="452">
        <v>0</v>
      </c>
      <c r="J1491" s="446"/>
      <c r="K1491" s="492"/>
      <c r="M1491" s="443" t="str">
        <f>_xlfn.IFNA(VLOOKUP(G1491,Checks!$L$4:$L$15,1,FALSE),IF(G1491="","",1))</f>
        <v/>
      </c>
    </row>
    <row r="1492" spans="1:13" s="443" customFormat="1" ht="14.1" customHeight="1">
      <c r="A1492" s="502">
        <f t="shared" si="46"/>
        <v>1484</v>
      </c>
      <c r="B1492" s="502">
        <f t="shared" si="47"/>
        <v>0</v>
      </c>
      <c r="C1492" s="448"/>
      <c r="D1492" s="446"/>
      <c r="E1492" s="446"/>
      <c r="F1492" s="446"/>
      <c r="G1492" s="448"/>
      <c r="H1492" s="455">
        <v>0</v>
      </c>
      <c r="I1492" s="452">
        <v>0</v>
      </c>
      <c r="J1492" s="446"/>
      <c r="K1492" s="492"/>
      <c r="M1492" s="443" t="str">
        <f>_xlfn.IFNA(VLOOKUP(G1492,Checks!$L$4:$L$15,1,FALSE),IF(G1492="","",1))</f>
        <v/>
      </c>
    </row>
    <row r="1493" spans="1:13" s="443" customFormat="1" ht="14.1" customHeight="1">
      <c r="A1493" s="502">
        <f t="shared" si="46"/>
        <v>1485</v>
      </c>
      <c r="B1493" s="502">
        <f t="shared" si="47"/>
        <v>0</v>
      </c>
      <c r="C1493" s="448"/>
      <c r="D1493" s="446"/>
      <c r="E1493" s="446"/>
      <c r="F1493" s="446"/>
      <c r="G1493" s="448"/>
      <c r="H1493" s="455">
        <v>0</v>
      </c>
      <c r="I1493" s="452">
        <v>0</v>
      </c>
      <c r="J1493" s="446"/>
      <c r="K1493" s="492"/>
      <c r="M1493" s="443" t="str">
        <f>_xlfn.IFNA(VLOOKUP(G1493,Checks!$L$4:$L$15,1,FALSE),IF(G1493="","",1))</f>
        <v/>
      </c>
    </row>
    <row r="1494" spans="1:13" s="443" customFormat="1" ht="14.1" customHeight="1">
      <c r="A1494" s="502">
        <f t="shared" si="46"/>
        <v>1486</v>
      </c>
      <c r="B1494" s="502">
        <f t="shared" si="47"/>
        <v>0</v>
      </c>
      <c r="C1494" s="448"/>
      <c r="D1494" s="446"/>
      <c r="E1494" s="446"/>
      <c r="F1494" s="446"/>
      <c r="G1494" s="448"/>
      <c r="H1494" s="455">
        <v>0</v>
      </c>
      <c r="I1494" s="452">
        <v>0</v>
      </c>
      <c r="J1494" s="446"/>
      <c r="K1494" s="492"/>
      <c r="M1494" s="443" t="str">
        <f>_xlfn.IFNA(VLOOKUP(G1494,Checks!$L$4:$L$15,1,FALSE),IF(G1494="","",1))</f>
        <v/>
      </c>
    </row>
    <row r="1495" spans="1:13" s="443" customFormat="1" ht="14.1" customHeight="1">
      <c r="A1495" s="502">
        <f t="shared" si="46"/>
        <v>1487</v>
      </c>
      <c r="B1495" s="502">
        <f t="shared" si="47"/>
        <v>0</v>
      </c>
      <c r="C1495" s="448"/>
      <c r="D1495" s="446"/>
      <c r="E1495" s="446"/>
      <c r="F1495" s="446"/>
      <c r="G1495" s="448"/>
      <c r="H1495" s="455">
        <v>0</v>
      </c>
      <c r="I1495" s="452">
        <v>0</v>
      </c>
      <c r="J1495" s="446"/>
      <c r="K1495" s="492"/>
      <c r="M1495" s="443" t="str">
        <f>_xlfn.IFNA(VLOOKUP(G1495,Checks!$L$4:$L$15,1,FALSE),IF(G1495="","",1))</f>
        <v/>
      </c>
    </row>
    <row r="1496" spans="1:13" s="443" customFormat="1" ht="14.1" customHeight="1">
      <c r="A1496" s="502">
        <f t="shared" si="46"/>
        <v>1488</v>
      </c>
      <c r="B1496" s="502">
        <f t="shared" si="47"/>
        <v>0</v>
      </c>
      <c r="C1496" s="448"/>
      <c r="D1496" s="446"/>
      <c r="E1496" s="446"/>
      <c r="F1496" s="446"/>
      <c r="G1496" s="448"/>
      <c r="H1496" s="455">
        <v>0</v>
      </c>
      <c r="I1496" s="452">
        <v>0</v>
      </c>
      <c r="J1496" s="446"/>
      <c r="K1496" s="492"/>
      <c r="M1496" s="443" t="str">
        <f>_xlfn.IFNA(VLOOKUP(G1496,Checks!$L$4:$L$15,1,FALSE),IF(G1496="","",1))</f>
        <v/>
      </c>
    </row>
    <row r="1497" spans="1:13" s="443" customFormat="1" ht="14.1" customHeight="1">
      <c r="A1497" s="502">
        <f t="shared" si="46"/>
        <v>1489</v>
      </c>
      <c r="B1497" s="502">
        <f t="shared" si="47"/>
        <v>0</v>
      </c>
      <c r="C1497" s="448"/>
      <c r="D1497" s="446"/>
      <c r="E1497" s="446"/>
      <c r="F1497" s="446"/>
      <c r="G1497" s="448"/>
      <c r="H1497" s="455">
        <v>0</v>
      </c>
      <c r="I1497" s="452">
        <v>0</v>
      </c>
      <c r="J1497" s="446"/>
      <c r="K1497" s="492"/>
      <c r="M1497" s="443" t="str">
        <f>_xlfn.IFNA(VLOOKUP(G1497,Checks!$L$4:$L$15,1,FALSE),IF(G1497="","",1))</f>
        <v/>
      </c>
    </row>
    <row r="1498" spans="1:13" s="443" customFormat="1" ht="14.1" customHeight="1">
      <c r="A1498" s="502">
        <f t="shared" si="46"/>
        <v>1490</v>
      </c>
      <c r="B1498" s="502">
        <f t="shared" si="47"/>
        <v>0</v>
      </c>
      <c r="C1498" s="448"/>
      <c r="D1498" s="446"/>
      <c r="E1498" s="446"/>
      <c r="F1498" s="446"/>
      <c r="G1498" s="448"/>
      <c r="H1498" s="455">
        <v>0</v>
      </c>
      <c r="I1498" s="452">
        <v>0</v>
      </c>
      <c r="J1498" s="446"/>
      <c r="K1498" s="492"/>
      <c r="M1498" s="443" t="str">
        <f>_xlfn.IFNA(VLOOKUP(G1498,Checks!$L$4:$L$15,1,FALSE),IF(G1498="","",1))</f>
        <v/>
      </c>
    </row>
    <row r="1499" spans="1:13" s="443" customFormat="1" ht="14.1" customHeight="1">
      <c r="A1499" s="502">
        <f t="shared" si="46"/>
        <v>1491</v>
      </c>
      <c r="B1499" s="502">
        <f t="shared" si="47"/>
        <v>0</v>
      </c>
      <c r="C1499" s="448"/>
      <c r="D1499" s="446"/>
      <c r="E1499" s="446"/>
      <c r="F1499" s="446"/>
      <c r="G1499" s="448"/>
      <c r="H1499" s="455">
        <v>0</v>
      </c>
      <c r="I1499" s="452">
        <v>0</v>
      </c>
      <c r="J1499" s="446"/>
      <c r="K1499" s="492"/>
      <c r="M1499" s="443" t="str">
        <f>_xlfn.IFNA(VLOOKUP(G1499,Checks!$L$4:$L$15,1,FALSE),IF(G1499="","",1))</f>
        <v/>
      </c>
    </row>
    <row r="1500" spans="1:13" s="443" customFormat="1" ht="14.1" customHeight="1">
      <c r="A1500" s="502">
        <f t="shared" si="46"/>
        <v>1492</v>
      </c>
      <c r="B1500" s="502">
        <f t="shared" si="47"/>
        <v>0</v>
      </c>
      <c r="C1500" s="448"/>
      <c r="D1500" s="446"/>
      <c r="E1500" s="446"/>
      <c r="F1500" s="446"/>
      <c r="G1500" s="448"/>
      <c r="H1500" s="455">
        <v>0</v>
      </c>
      <c r="I1500" s="452">
        <v>0</v>
      </c>
      <c r="J1500" s="446"/>
      <c r="K1500" s="492"/>
      <c r="M1500" s="443" t="str">
        <f>_xlfn.IFNA(VLOOKUP(G1500,Checks!$L$4:$L$15,1,FALSE),IF(G1500="","",1))</f>
        <v/>
      </c>
    </row>
    <row r="1501" spans="1:13" s="443" customFormat="1" ht="14.1" customHeight="1">
      <c r="A1501" s="502">
        <f t="shared" si="46"/>
        <v>1493</v>
      </c>
      <c r="B1501" s="502">
        <f t="shared" si="47"/>
        <v>0</v>
      </c>
      <c r="C1501" s="448"/>
      <c r="D1501" s="446"/>
      <c r="E1501" s="446"/>
      <c r="F1501" s="446"/>
      <c r="G1501" s="448"/>
      <c r="H1501" s="455">
        <v>0</v>
      </c>
      <c r="I1501" s="452">
        <v>0</v>
      </c>
      <c r="J1501" s="446"/>
      <c r="K1501" s="492"/>
      <c r="M1501" s="443" t="str">
        <f>_xlfn.IFNA(VLOOKUP(G1501,Checks!$L$4:$L$15,1,FALSE),IF(G1501="","",1))</f>
        <v/>
      </c>
    </row>
    <row r="1502" spans="1:13" s="443" customFormat="1" ht="14.1" customHeight="1">
      <c r="A1502" s="502">
        <f t="shared" si="46"/>
        <v>1494</v>
      </c>
      <c r="B1502" s="502">
        <f t="shared" si="47"/>
        <v>0</v>
      </c>
      <c r="C1502" s="448"/>
      <c r="D1502" s="446"/>
      <c r="E1502" s="446"/>
      <c r="F1502" s="446"/>
      <c r="G1502" s="448"/>
      <c r="H1502" s="455">
        <v>0</v>
      </c>
      <c r="I1502" s="452">
        <v>0</v>
      </c>
      <c r="J1502" s="446"/>
      <c r="K1502" s="492"/>
      <c r="M1502" s="443" t="str">
        <f>_xlfn.IFNA(VLOOKUP(G1502,Checks!$L$4:$L$15,1,FALSE),IF(G1502="","",1))</f>
        <v/>
      </c>
    </row>
    <row r="1503" spans="1:13" s="443" customFormat="1" ht="14.1" customHeight="1">
      <c r="A1503" s="502">
        <f t="shared" si="46"/>
        <v>1495</v>
      </c>
      <c r="B1503" s="502">
        <f t="shared" si="47"/>
        <v>0</v>
      </c>
      <c r="C1503" s="448"/>
      <c r="D1503" s="446"/>
      <c r="E1503" s="446"/>
      <c r="F1503" s="446"/>
      <c r="G1503" s="448"/>
      <c r="H1503" s="455">
        <v>0</v>
      </c>
      <c r="I1503" s="452">
        <v>0</v>
      </c>
      <c r="J1503" s="446"/>
      <c r="K1503" s="492"/>
      <c r="M1503" s="443" t="str">
        <f>_xlfn.IFNA(VLOOKUP(G1503,Checks!$L$4:$L$15,1,FALSE),IF(G1503="","",1))</f>
        <v/>
      </c>
    </row>
    <row r="1504" spans="1:13" s="443" customFormat="1" ht="14.1" customHeight="1">
      <c r="A1504" s="502">
        <f t="shared" si="46"/>
        <v>1496</v>
      </c>
      <c r="B1504" s="502">
        <f t="shared" si="47"/>
        <v>0</v>
      </c>
      <c r="C1504" s="448"/>
      <c r="D1504" s="446"/>
      <c r="E1504" s="446"/>
      <c r="F1504" s="446"/>
      <c r="G1504" s="448"/>
      <c r="H1504" s="455">
        <v>0</v>
      </c>
      <c r="I1504" s="452">
        <v>0</v>
      </c>
      <c r="J1504" s="446"/>
      <c r="K1504" s="492"/>
      <c r="M1504" s="443" t="str">
        <f>_xlfn.IFNA(VLOOKUP(G1504,Checks!$L$4:$L$15,1,FALSE),IF(G1504="","",1))</f>
        <v/>
      </c>
    </row>
    <row r="1505" spans="1:13" s="443" customFormat="1" ht="14.1" customHeight="1">
      <c r="A1505" s="502">
        <f t="shared" si="46"/>
        <v>1497</v>
      </c>
      <c r="B1505" s="502">
        <f t="shared" si="47"/>
        <v>0</v>
      </c>
      <c r="C1505" s="448"/>
      <c r="D1505" s="446"/>
      <c r="E1505" s="446"/>
      <c r="F1505" s="446"/>
      <c r="G1505" s="448"/>
      <c r="H1505" s="455">
        <v>0</v>
      </c>
      <c r="I1505" s="452">
        <v>0</v>
      </c>
      <c r="J1505" s="446"/>
      <c r="K1505" s="492"/>
      <c r="M1505" s="443" t="str">
        <f>_xlfn.IFNA(VLOOKUP(G1505,Checks!$L$4:$L$15,1,FALSE),IF(G1505="","",1))</f>
        <v/>
      </c>
    </row>
    <row r="1506" spans="1:13" s="443" customFormat="1" ht="14.1" customHeight="1">
      <c r="A1506" s="502">
        <f t="shared" si="46"/>
        <v>1498</v>
      </c>
      <c r="B1506" s="502">
        <f t="shared" si="47"/>
        <v>0</v>
      </c>
      <c r="C1506" s="448"/>
      <c r="D1506" s="446"/>
      <c r="E1506" s="446"/>
      <c r="F1506" s="446"/>
      <c r="G1506" s="448"/>
      <c r="H1506" s="455">
        <v>0</v>
      </c>
      <c r="I1506" s="452">
        <v>0</v>
      </c>
      <c r="J1506" s="446"/>
      <c r="K1506" s="492"/>
      <c r="M1506" s="443" t="str">
        <f>_xlfn.IFNA(VLOOKUP(G1506,Checks!$L$4:$L$15,1,FALSE),IF(G1506="","",1))</f>
        <v/>
      </c>
    </row>
    <row r="1507" spans="1:13" s="443" customFormat="1" ht="14.1" customHeight="1">
      <c r="A1507" s="502">
        <f t="shared" si="46"/>
        <v>1499</v>
      </c>
      <c r="B1507" s="502">
        <f t="shared" si="47"/>
        <v>0</v>
      </c>
      <c r="C1507" s="448"/>
      <c r="D1507" s="446"/>
      <c r="E1507" s="446"/>
      <c r="F1507" s="446"/>
      <c r="G1507" s="448"/>
      <c r="H1507" s="455">
        <v>0</v>
      </c>
      <c r="I1507" s="452">
        <v>0</v>
      </c>
      <c r="J1507" s="446"/>
      <c r="K1507" s="492"/>
      <c r="M1507" s="443" t="str">
        <f>_xlfn.IFNA(VLOOKUP(G1507,Checks!$L$4:$L$15,1,FALSE),IF(G1507="","",1))</f>
        <v/>
      </c>
    </row>
    <row r="1508" spans="1:13" s="443" customFormat="1" ht="14.1" customHeight="1">
      <c r="A1508" s="502">
        <f t="shared" si="46"/>
        <v>1500</v>
      </c>
      <c r="B1508" s="502">
        <f t="shared" si="47"/>
        <v>0</v>
      </c>
      <c r="C1508" s="448"/>
      <c r="D1508" s="446"/>
      <c r="E1508" s="446"/>
      <c r="F1508" s="446"/>
      <c r="G1508" s="448"/>
      <c r="H1508" s="455">
        <v>0</v>
      </c>
      <c r="I1508" s="452">
        <v>0</v>
      </c>
      <c r="J1508" s="446"/>
      <c r="K1508" s="492"/>
      <c r="M1508" s="443" t="str">
        <f>_xlfn.IFNA(VLOOKUP(G1508,Checks!$L$4:$L$15,1,FALSE),IF(G1508="","",1))</f>
        <v/>
      </c>
    </row>
    <row r="1509" spans="1:13" s="443" customFormat="1" ht="14.1" customHeight="1">
      <c r="A1509" s="502">
        <f t="shared" si="46"/>
        <v>1501</v>
      </c>
      <c r="B1509" s="502">
        <f t="shared" si="47"/>
        <v>0</v>
      </c>
      <c r="C1509" s="448"/>
      <c r="D1509" s="446"/>
      <c r="E1509" s="446"/>
      <c r="F1509" s="446"/>
      <c r="G1509" s="448"/>
      <c r="H1509" s="455">
        <v>0</v>
      </c>
      <c r="I1509" s="452">
        <v>0</v>
      </c>
      <c r="J1509" s="446"/>
      <c r="K1509" s="492"/>
      <c r="M1509" s="443" t="str">
        <f>_xlfn.IFNA(VLOOKUP(G1509,Checks!$L$4:$L$15,1,FALSE),IF(G1509="","",1))</f>
        <v/>
      </c>
    </row>
    <row r="1510" spans="1:13" s="443" customFormat="1" ht="14.1" customHeight="1">
      <c r="A1510" s="502">
        <f t="shared" si="46"/>
        <v>1502</v>
      </c>
      <c r="B1510" s="502">
        <f t="shared" si="47"/>
        <v>0</v>
      </c>
      <c r="C1510" s="448"/>
      <c r="D1510" s="446"/>
      <c r="E1510" s="446"/>
      <c r="F1510" s="446"/>
      <c r="G1510" s="448"/>
      <c r="H1510" s="455">
        <v>0</v>
      </c>
      <c r="I1510" s="452">
        <v>0</v>
      </c>
      <c r="J1510" s="446"/>
      <c r="K1510" s="492"/>
      <c r="M1510" s="443" t="str">
        <f>_xlfn.IFNA(VLOOKUP(G1510,Checks!$L$4:$L$15,1,FALSE),IF(G1510="","",1))</f>
        <v/>
      </c>
    </row>
    <row r="1511" spans="1:13" s="443" customFormat="1" ht="14.1" customHeight="1">
      <c r="A1511" s="502">
        <f t="shared" si="46"/>
        <v>1503</v>
      </c>
      <c r="B1511" s="502">
        <f t="shared" si="47"/>
        <v>0</v>
      </c>
      <c r="C1511" s="448"/>
      <c r="D1511" s="446"/>
      <c r="E1511" s="446"/>
      <c r="F1511" s="446"/>
      <c r="G1511" s="448"/>
      <c r="H1511" s="455">
        <v>0</v>
      </c>
      <c r="I1511" s="452">
        <v>0</v>
      </c>
      <c r="J1511" s="446"/>
      <c r="K1511" s="492"/>
      <c r="M1511" s="443" t="str">
        <f>_xlfn.IFNA(VLOOKUP(G1511,Checks!$L$4:$L$15,1,FALSE),IF(G1511="","",1))</f>
        <v/>
      </c>
    </row>
    <row r="1512" spans="1:13" s="443" customFormat="1" ht="14.1" customHeight="1">
      <c r="A1512" s="502">
        <f t="shared" si="46"/>
        <v>1504</v>
      </c>
      <c r="B1512" s="502">
        <f t="shared" si="47"/>
        <v>0</v>
      </c>
      <c r="C1512" s="448"/>
      <c r="D1512" s="446"/>
      <c r="E1512" s="446"/>
      <c r="F1512" s="446"/>
      <c r="G1512" s="448"/>
      <c r="H1512" s="455">
        <v>0</v>
      </c>
      <c r="I1512" s="452">
        <v>0</v>
      </c>
      <c r="J1512" s="446"/>
      <c r="K1512" s="492"/>
      <c r="M1512" s="443" t="str">
        <f>_xlfn.IFNA(VLOOKUP(G1512,Checks!$L$4:$L$15,1,FALSE),IF(G1512="","",1))</f>
        <v/>
      </c>
    </row>
    <row r="1513" spans="1:13" s="443" customFormat="1" ht="14.1" customHeight="1">
      <c r="A1513" s="502">
        <f t="shared" si="46"/>
        <v>1505</v>
      </c>
      <c r="B1513" s="502">
        <f t="shared" si="47"/>
        <v>0</v>
      </c>
      <c r="C1513" s="448"/>
      <c r="D1513" s="446"/>
      <c r="E1513" s="446"/>
      <c r="F1513" s="446"/>
      <c r="G1513" s="448"/>
      <c r="H1513" s="455">
        <v>0</v>
      </c>
      <c r="I1513" s="452">
        <v>0</v>
      </c>
      <c r="J1513" s="446"/>
      <c r="K1513" s="492"/>
      <c r="M1513" s="443" t="str">
        <f>_xlfn.IFNA(VLOOKUP(G1513,Checks!$L$4:$L$15,1,FALSE),IF(G1513="","",1))</f>
        <v/>
      </c>
    </row>
    <row r="1514" spans="1:13" s="443" customFormat="1" ht="14.1" customHeight="1">
      <c r="A1514" s="502">
        <f t="shared" si="46"/>
        <v>1506</v>
      </c>
      <c r="B1514" s="502">
        <f t="shared" si="47"/>
        <v>0</v>
      </c>
      <c r="C1514" s="448"/>
      <c r="D1514" s="446"/>
      <c r="E1514" s="446"/>
      <c r="F1514" s="446"/>
      <c r="G1514" s="448"/>
      <c r="H1514" s="455">
        <v>0</v>
      </c>
      <c r="I1514" s="452">
        <v>0</v>
      </c>
      <c r="J1514" s="446"/>
      <c r="K1514" s="492"/>
      <c r="M1514" s="443" t="str">
        <f>_xlfn.IFNA(VLOOKUP(G1514,Checks!$L$4:$L$15,1,FALSE),IF(G1514="","",1))</f>
        <v/>
      </c>
    </row>
    <row r="1515" spans="1:13" s="443" customFormat="1" ht="14.1" customHeight="1">
      <c r="A1515" s="502">
        <f t="shared" si="46"/>
        <v>1507</v>
      </c>
      <c r="B1515" s="502">
        <f t="shared" si="47"/>
        <v>0</v>
      </c>
      <c r="C1515" s="448"/>
      <c r="D1515" s="446"/>
      <c r="E1515" s="446"/>
      <c r="F1515" s="446"/>
      <c r="G1515" s="448"/>
      <c r="H1515" s="455">
        <v>0</v>
      </c>
      <c r="I1515" s="452">
        <v>0</v>
      </c>
      <c r="J1515" s="446"/>
      <c r="K1515" s="492"/>
      <c r="M1515" s="443" t="str">
        <f>_xlfn.IFNA(VLOOKUP(G1515,Checks!$L$4:$L$15,1,FALSE),IF(G1515="","",1))</f>
        <v/>
      </c>
    </row>
    <row r="1516" spans="1:13" s="443" customFormat="1" ht="14.1" customHeight="1">
      <c r="A1516" s="502">
        <f t="shared" si="46"/>
        <v>1508</v>
      </c>
      <c r="B1516" s="502">
        <f t="shared" si="47"/>
        <v>0</v>
      </c>
      <c r="C1516" s="448"/>
      <c r="D1516" s="446"/>
      <c r="E1516" s="446"/>
      <c r="F1516" s="446"/>
      <c r="G1516" s="448"/>
      <c r="H1516" s="455">
        <v>0</v>
      </c>
      <c r="I1516" s="452">
        <v>0</v>
      </c>
      <c r="J1516" s="446"/>
      <c r="K1516" s="492"/>
      <c r="M1516" s="443" t="str">
        <f>_xlfn.IFNA(VLOOKUP(G1516,Checks!$L$4:$L$15,1,FALSE),IF(G1516="","",1))</f>
        <v/>
      </c>
    </row>
    <row r="1517" spans="1:13" s="443" customFormat="1" ht="14.1" customHeight="1">
      <c r="A1517" s="502">
        <f t="shared" si="46"/>
        <v>1509</v>
      </c>
      <c r="B1517" s="502">
        <f t="shared" si="47"/>
        <v>0</v>
      </c>
      <c r="C1517" s="448"/>
      <c r="D1517" s="446"/>
      <c r="E1517" s="446"/>
      <c r="F1517" s="446"/>
      <c r="G1517" s="448"/>
      <c r="H1517" s="455">
        <v>0</v>
      </c>
      <c r="I1517" s="452">
        <v>0</v>
      </c>
      <c r="J1517" s="446"/>
      <c r="K1517" s="492"/>
      <c r="M1517" s="443" t="str">
        <f>_xlfn.IFNA(VLOOKUP(G1517,Checks!$L$4:$L$15,1,FALSE),IF(G1517="","",1))</f>
        <v/>
      </c>
    </row>
    <row r="1518" spans="1:13" s="443" customFormat="1" ht="14.1" customHeight="1">
      <c r="A1518" s="502">
        <f t="shared" si="46"/>
        <v>1510</v>
      </c>
      <c r="B1518" s="502">
        <f t="shared" si="47"/>
        <v>0</v>
      </c>
      <c r="C1518" s="448"/>
      <c r="D1518" s="446"/>
      <c r="E1518" s="446"/>
      <c r="F1518" s="446"/>
      <c r="G1518" s="448"/>
      <c r="H1518" s="455">
        <v>0</v>
      </c>
      <c r="I1518" s="452">
        <v>0</v>
      </c>
      <c r="J1518" s="446"/>
      <c r="K1518" s="492"/>
      <c r="M1518" s="443" t="str">
        <f>_xlfn.IFNA(VLOOKUP(G1518,Checks!$L$4:$L$15,1,FALSE),IF(G1518="","",1))</f>
        <v/>
      </c>
    </row>
    <row r="1519" spans="1:13" s="443" customFormat="1" ht="14.1" customHeight="1">
      <c r="A1519" s="502">
        <f t="shared" si="46"/>
        <v>1511</v>
      </c>
      <c r="B1519" s="502">
        <f t="shared" si="47"/>
        <v>0</v>
      </c>
      <c r="C1519" s="448"/>
      <c r="D1519" s="446"/>
      <c r="E1519" s="446"/>
      <c r="F1519" s="446"/>
      <c r="G1519" s="448"/>
      <c r="H1519" s="455">
        <v>0</v>
      </c>
      <c r="I1519" s="452">
        <v>0</v>
      </c>
      <c r="J1519" s="446"/>
      <c r="K1519" s="492"/>
      <c r="M1519" s="443" t="str">
        <f>_xlfn.IFNA(VLOOKUP(G1519,Checks!$L$4:$L$15,1,FALSE),IF(G1519="","",1))</f>
        <v/>
      </c>
    </row>
    <row r="1520" spans="1:13" s="443" customFormat="1" ht="14.1" customHeight="1">
      <c r="A1520" s="502">
        <f t="shared" si="46"/>
        <v>1512</v>
      </c>
      <c r="B1520" s="502">
        <f t="shared" si="47"/>
        <v>0</v>
      </c>
      <c r="C1520" s="448"/>
      <c r="D1520" s="446"/>
      <c r="E1520" s="446"/>
      <c r="F1520" s="446"/>
      <c r="G1520" s="448"/>
      <c r="H1520" s="455">
        <v>0</v>
      </c>
      <c r="I1520" s="452">
        <v>0</v>
      </c>
      <c r="J1520" s="446"/>
      <c r="K1520" s="492"/>
      <c r="M1520" s="443" t="str">
        <f>_xlfn.IFNA(VLOOKUP(G1520,Checks!$L$4:$L$15,1,FALSE),IF(G1520="","",1))</f>
        <v/>
      </c>
    </row>
    <row r="1521" spans="1:13" s="443" customFormat="1" ht="14.1" customHeight="1">
      <c r="A1521" s="502">
        <f t="shared" si="46"/>
        <v>1513</v>
      </c>
      <c r="B1521" s="502">
        <f t="shared" si="47"/>
        <v>0</v>
      </c>
      <c r="C1521" s="448"/>
      <c r="D1521" s="446"/>
      <c r="E1521" s="446"/>
      <c r="F1521" s="446"/>
      <c r="G1521" s="448"/>
      <c r="H1521" s="455">
        <v>0</v>
      </c>
      <c r="I1521" s="452">
        <v>0</v>
      </c>
      <c r="J1521" s="446"/>
      <c r="K1521" s="492"/>
      <c r="M1521" s="443" t="str">
        <f>_xlfn.IFNA(VLOOKUP(G1521,Checks!$L$4:$L$15,1,FALSE),IF(G1521="","",1))</f>
        <v/>
      </c>
    </row>
    <row r="1522" spans="1:13" s="443" customFormat="1" ht="14.1" customHeight="1">
      <c r="A1522" s="502">
        <f t="shared" si="46"/>
        <v>1514</v>
      </c>
      <c r="B1522" s="502">
        <f t="shared" si="47"/>
        <v>0</v>
      </c>
      <c r="C1522" s="448"/>
      <c r="D1522" s="446"/>
      <c r="E1522" s="446"/>
      <c r="F1522" s="446"/>
      <c r="G1522" s="448"/>
      <c r="H1522" s="455">
        <v>0</v>
      </c>
      <c r="I1522" s="452">
        <v>0</v>
      </c>
      <c r="J1522" s="446"/>
      <c r="K1522" s="492"/>
      <c r="M1522" s="443" t="str">
        <f>_xlfn.IFNA(VLOOKUP(G1522,Checks!$L$4:$L$15,1,FALSE),IF(G1522="","",1))</f>
        <v/>
      </c>
    </row>
    <row r="1523" spans="1:13" s="443" customFormat="1" ht="14.1" customHeight="1">
      <c r="A1523" s="502">
        <f t="shared" si="46"/>
        <v>1515</v>
      </c>
      <c r="B1523" s="502">
        <f t="shared" si="47"/>
        <v>0</v>
      </c>
      <c r="C1523" s="448"/>
      <c r="D1523" s="446"/>
      <c r="E1523" s="446"/>
      <c r="F1523" s="446"/>
      <c r="G1523" s="448"/>
      <c r="H1523" s="455">
        <v>0</v>
      </c>
      <c r="I1523" s="452">
        <v>0</v>
      </c>
      <c r="J1523" s="446"/>
      <c r="K1523" s="492"/>
      <c r="M1523" s="443" t="str">
        <f>_xlfn.IFNA(VLOOKUP(G1523,Checks!$L$4:$L$15,1,FALSE),IF(G1523="","",1))</f>
        <v/>
      </c>
    </row>
    <row r="1524" spans="1:13" s="443" customFormat="1" ht="14.1" customHeight="1">
      <c r="A1524" s="502">
        <f t="shared" si="46"/>
        <v>1516</v>
      </c>
      <c r="B1524" s="502">
        <f t="shared" si="47"/>
        <v>0</v>
      </c>
      <c r="C1524" s="448"/>
      <c r="D1524" s="446"/>
      <c r="E1524" s="446"/>
      <c r="F1524" s="446"/>
      <c r="G1524" s="448"/>
      <c r="H1524" s="455">
        <v>0</v>
      </c>
      <c r="I1524" s="452">
        <v>0</v>
      </c>
      <c r="J1524" s="446"/>
      <c r="K1524" s="492"/>
      <c r="M1524" s="443" t="str">
        <f>_xlfn.IFNA(VLOOKUP(G1524,Checks!$L$4:$L$15,1,FALSE),IF(G1524="","",1))</f>
        <v/>
      </c>
    </row>
    <row r="1525" spans="1:13" s="443" customFormat="1" ht="14.1" customHeight="1">
      <c r="A1525" s="502">
        <f t="shared" si="46"/>
        <v>1517</v>
      </c>
      <c r="B1525" s="502">
        <f t="shared" si="47"/>
        <v>0</v>
      </c>
      <c r="C1525" s="448"/>
      <c r="D1525" s="446"/>
      <c r="E1525" s="446"/>
      <c r="F1525" s="446"/>
      <c r="G1525" s="448"/>
      <c r="H1525" s="455">
        <v>0</v>
      </c>
      <c r="I1525" s="452">
        <v>0</v>
      </c>
      <c r="J1525" s="446"/>
      <c r="K1525" s="492"/>
      <c r="M1525" s="443" t="str">
        <f>_xlfn.IFNA(VLOOKUP(G1525,Checks!$L$4:$L$15,1,FALSE),IF(G1525="","",1))</f>
        <v/>
      </c>
    </row>
    <row r="1526" spans="1:13" s="443" customFormat="1" ht="14.1" customHeight="1">
      <c r="A1526" s="502">
        <f t="shared" si="46"/>
        <v>1518</v>
      </c>
      <c r="B1526" s="502">
        <f t="shared" si="47"/>
        <v>0</v>
      </c>
      <c r="C1526" s="448"/>
      <c r="D1526" s="446"/>
      <c r="E1526" s="446"/>
      <c r="F1526" s="446"/>
      <c r="G1526" s="448"/>
      <c r="H1526" s="455">
        <v>0</v>
      </c>
      <c r="I1526" s="452">
        <v>0</v>
      </c>
      <c r="J1526" s="446"/>
      <c r="K1526" s="492"/>
      <c r="M1526" s="443" t="str">
        <f>_xlfn.IFNA(VLOOKUP(G1526,Checks!$L$4:$L$15,1,FALSE),IF(G1526="","",1))</f>
        <v/>
      </c>
    </row>
    <row r="1527" spans="1:13" s="443" customFormat="1" ht="14.1" customHeight="1">
      <c r="A1527" s="502">
        <f t="shared" si="46"/>
        <v>1519</v>
      </c>
      <c r="B1527" s="502">
        <f t="shared" si="47"/>
        <v>0</v>
      </c>
      <c r="C1527" s="448"/>
      <c r="D1527" s="446"/>
      <c r="E1527" s="446"/>
      <c r="F1527" s="446"/>
      <c r="G1527" s="448"/>
      <c r="H1527" s="455">
        <v>0</v>
      </c>
      <c r="I1527" s="452">
        <v>0</v>
      </c>
      <c r="J1527" s="446"/>
      <c r="K1527" s="492"/>
      <c r="M1527" s="443" t="str">
        <f>_xlfn.IFNA(VLOOKUP(G1527,Checks!$L$4:$L$15,1,FALSE),IF(G1527="","",1))</f>
        <v/>
      </c>
    </row>
    <row r="1528" spans="1:13" s="443" customFormat="1" ht="14.1" customHeight="1">
      <c r="A1528" s="502">
        <f t="shared" si="46"/>
        <v>1520</v>
      </c>
      <c r="B1528" s="502">
        <f t="shared" si="47"/>
        <v>0</v>
      </c>
      <c r="C1528" s="448"/>
      <c r="D1528" s="446"/>
      <c r="E1528" s="446"/>
      <c r="F1528" s="446"/>
      <c r="G1528" s="448"/>
      <c r="H1528" s="455">
        <v>0</v>
      </c>
      <c r="I1528" s="452">
        <v>0</v>
      </c>
      <c r="J1528" s="446"/>
      <c r="K1528" s="492"/>
      <c r="M1528" s="443" t="str">
        <f>_xlfn.IFNA(VLOOKUP(G1528,Checks!$L$4:$L$15,1,FALSE),IF(G1528="","",1))</f>
        <v/>
      </c>
    </row>
    <row r="1529" spans="1:13" s="443" customFormat="1" ht="14.1" customHeight="1">
      <c r="A1529" s="502">
        <f t="shared" si="46"/>
        <v>1521</v>
      </c>
      <c r="B1529" s="502">
        <f t="shared" si="47"/>
        <v>0</v>
      </c>
      <c r="C1529" s="448"/>
      <c r="D1529" s="446"/>
      <c r="E1529" s="446"/>
      <c r="F1529" s="446"/>
      <c r="G1529" s="448"/>
      <c r="H1529" s="455">
        <v>0</v>
      </c>
      <c r="I1529" s="452">
        <v>0</v>
      </c>
      <c r="J1529" s="446"/>
      <c r="K1529" s="492"/>
      <c r="M1529" s="443" t="str">
        <f>_xlfn.IFNA(VLOOKUP(G1529,Checks!$L$4:$L$15,1,FALSE),IF(G1529="","",1))</f>
        <v/>
      </c>
    </row>
    <row r="1530" spans="1:13" s="443" customFormat="1" ht="14.1" customHeight="1">
      <c r="A1530" s="502">
        <f t="shared" si="46"/>
        <v>1522</v>
      </c>
      <c r="B1530" s="502">
        <f t="shared" si="47"/>
        <v>0</v>
      </c>
      <c r="C1530" s="448"/>
      <c r="D1530" s="446"/>
      <c r="E1530" s="446"/>
      <c r="F1530" s="446"/>
      <c r="G1530" s="448"/>
      <c r="H1530" s="455">
        <v>0</v>
      </c>
      <c r="I1530" s="452">
        <v>0</v>
      </c>
      <c r="J1530" s="446"/>
      <c r="K1530" s="492"/>
      <c r="M1530" s="443" t="str">
        <f>_xlfn.IFNA(VLOOKUP(G1530,Checks!$L$4:$L$15,1,FALSE),IF(G1530="","",1))</f>
        <v/>
      </c>
    </row>
    <row r="1531" spans="1:13" s="443" customFormat="1" ht="14.1" customHeight="1">
      <c r="A1531" s="502">
        <f t="shared" si="46"/>
        <v>1523</v>
      </c>
      <c r="B1531" s="502">
        <f t="shared" si="47"/>
        <v>0</v>
      </c>
      <c r="C1531" s="448"/>
      <c r="D1531" s="446"/>
      <c r="E1531" s="446"/>
      <c r="F1531" s="446"/>
      <c r="G1531" s="448"/>
      <c r="H1531" s="455">
        <v>0</v>
      </c>
      <c r="I1531" s="452">
        <v>0</v>
      </c>
      <c r="J1531" s="446"/>
      <c r="K1531" s="492"/>
      <c r="M1531" s="443" t="str">
        <f>_xlfn.IFNA(VLOOKUP(G1531,Checks!$L$4:$L$15,1,FALSE),IF(G1531="","",1))</f>
        <v/>
      </c>
    </row>
    <row r="1532" spans="1:13" s="443" customFormat="1" ht="14.1" customHeight="1">
      <c r="A1532" s="502">
        <f t="shared" si="46"/>
        <v>1524</v>
      </c>
      <c r="B1532" s="502">
        <f t="shared" si="47"/>
        <v>0</v>
      </c>
      <c r="C1532" s="448"/>
      <c r="D1532" s="446"/>
      <c r="E1532" s="446"/>
      <c r="F1532" s="446"/>
      <c r="G1532" s="448"/>
      <c r="H1532" s="455">
        <v>0</v>
      </c>
      <c r="I1532" s="452">
        <v>0</v>
      </c>
      <c r="J1532" s="446"/>
      <c r="K1532" s="492"/>
      <c r="M1532" s="443" t="str">
        <f>_xlfn.IFNA(VLOOKUP(G1532,Checks!$L$4:$L$15,1,FALSE),IF(G1532="","",1))</f>
        <v/>
      </c>
    </row>
    <row r="1533" spans="1:13" s="443" customFormat="1" ht="14.1" customHeight="1">
      <c r="A1533" s="502">
        <f t="shared" si="46"/>
        <v>1525</v>
      </c>
      <c r="B1533" s="502">
        <f t="shared" si="47"/>
        <v>0</v>
      </c>
      <c r="C1533" s="448"/>
      <c r="D1533" s="446"/>
      <c r="E1533" s="446"/>
      <c r="F1533" s="446"/>
      <c r="G1533" s="448"/>
      <c r="H1533" s="455">
        <v>0</v>
      </c>
      <c r="I1533" s="452">
        <v>0</v>
      </c>
      <c r="J1533" s="446"/>
      <c r="K1533" s="492"/>
      <c r="M1533" s="443" t="str">
        <f>_xlfn.IFNA(VLOOKUP(G1533,Checks!$L$4:$L$15,1,FALSE),IF(G1533="","",1))</f>
        <v/>
      </c>
    </row>
    <row r="1534" spans="1:13" s="443" customFormat="1" ht="14.1" customHeight="1">
      <c r="A1534" s="502">
        <f t="shared" si="46"/>
        <v>1526</v>
      </c>
      <c r="B1534" s="502">
        <f t="shared" si="47"/>
        <v>0</v>
      </c>
      <c r="C1534" s="448"/>
      <c r="D1534" s="446"/>
      <c r="E1534" s="446"/>
      <c r="F1534" s="446"/>
      <c r="G1534" s="448"/>
      <c r="H1534" s="455">
        <v>0</v>
      </c>
      <c r="I1534" s="452">
        <v>0</v>
      </c>
      <c r="J1534" s="446"/>
      <c r="K1534" s="492"/>
      <c r="M1534" s="443" t="str">
        <f>_xlfn.IFNA(VLOOKUP(G1534,Checks!$L$4:$L$15,1,FALSE),IF(G1534="","",1))</f>
        <v/>
      </c>
    </row>
    <row r="1535" spans="1:13" s="443" customFormat="1" ht="14.1" customHeight="1">
      <c r="A1535" s="502">
        <f t="shared" si="46"/>
        <v>1527</v>
      </c>
      <c r="B1535" s="502">
        <f t="shared" si="47"/>
        <v>0</v>
      </c>
      <c r="C1535" s="448"/>
      <c r="D1535" s="446"/>
      <c r="E1535" s="446"/>
      <c r="F1535" s="446"/>
      <c r="G1535" s="448"/>
      <c r="H1535" s="455">
        <v>0</v>
      </c>
      <c r="I1535" s="452">
        <v>0</v>
      </c>
      <c r="J1535" s="446"/>
      <c r="K1535" s="492"/>
      <c r="M1535" s="443" t="str">
        <f>_xlfn.IFNA(VLOOKUP(G1535,Checks!$L$4:$L$15,1,FALSE),IF(G1535="","",1))</f>
        <v/>
      </c>
    </row>
    <row r="1536" spans="1:13" s="443" customFormat="1" ht="14.1" customHeight="1">
      <c r="A1536" s="502">
        <f t="shared" si="46"/>
        <v>1528</v>
      </c>
      <c r="B1536" s="502">
        <f t="shared" si="47"/>
        <v>0</v>
      </c>
      <c r="C1536" s="448"/>
      <c r="D1536" s="446"/>
      <c r="E1536" s="446"/>
      <c r="F1536" s="446"/>
      <c r="G1536" s="448"/>
      <c r="H1536" s="455">
        <v>0</v>
      </c>
      <c r="I1536" s="452">
        <v>0</v>
      </c>
      <c r="J1536" s="446"/>
      <c r="K1536" s="492"/>
      <c r="M1536" s="443" t="str">
        <f>_xlfn.IFNA(VLOOKUP(G1536,Checks!$L$4:$L$15,1,FALSE),IF(G1536="","",1))</f>
        <v/>
      </c>
    </row>
    <row r="1537" spans="1:13" s="443" customFormat="1" ht="14.1" customHeight="1">
      <c r="A1537" s="502">
        <f t="shared" si="46"/>
        <v>1529</v>
      </c>
      <c r="B1537" s="502">
        <f t="shared" si="47"/>
        <v>0</v>
      </c>
      <c r="C1537" s="448"/>
      <c r="D1537" s="446"/>
      <c r="E1537" s="446"/>
      <c r="F1537" s="446"/>
      <c r="G1537" s="448"/>
      <c r="H1537" s="455">
        <v>0</v>
      </c>
      <c r="I1537" s="452">
        <v>0</v>
      </c>
      <c r="J1537" s="446"/>
      <c r="K1537" s="492"/>
      <c r="M1537" s="443" t="str">
        <f>_xlfn.IFNA(VLOOKUP(G1537,Checks!$L$4:$L$15,1,FALSE),IF(G1537="","",1))</f>
        <v/>
      </c>
    </row>
    <row r="1538" spans="1:13" s="443" customFormat="1" ht="14.1" customHeight="1">
      <c r="A1538" s="502">
        <f t="shared" si="46"/>
        <v>1530</v>
      </c>
      <c r="B1538" s="502">
        <f t="shared" si="47"/>
        <v>0</v>
      </c>
      <c r="C1538" s="448"/>
      <c r="D1538" s="446"/>
      <c r="E1538" s="446"/>
      <c r="F1538" s="446"/>
      <c r="G1538" s="448"/>
      <c r="H1538" s="455">
        <v>0</v>
      </c>
      <c r="I1538" s="452">
        <v>0</v>
      </c>
      <c r="J1538" s="446"/>
      <c r="K1538" s="492"/>
      <c r="M1538" s="443" t="str">
        <f>_xlfn.IFNA(VLOOKUP(G1538,Checks!$L$4:$L$15,1,FALSE),IF(G1538="","",1))</f>
        <v/>
      </c>
    </row>
    <row r="1539" spans="1:13" s="443" customFormat="1" ht="14.1" customHeight="1">
      <c r="A1539" s="502">
        <f t="shared" si="46"/>
        <v>1531</v>
      </c>
      <c r="B1539" s="502">
        <f t="shared" si="47"/>
        <v>0</v>
      </c>
      <c r="C1539" s="448"/>
      <c r="D1539" s="446"/>
      <c r="E1539" s="446"/>
      <c r="F1539" s="446"/>
      <c r="G1539" s="448"/>
      <c r="H1539" s="455">
        <v>0</v>
      </c>
      <c r="I1539" s="452">
        <v>0</v>
      </c>
      <c r="J1539" s="446"/>
      <c r="K1539" s="492"/>
      <c r="M1539" s="443" t="str">
        <f>_xlfn.IFNA(VLOOKUP(G1539,Checks!$L$4:$L$15,1,FALSE),IF(G1539="","",1))</f>
        <v/>
      </c>
    </row>
    <row r="1540" spans="1:13" s="443" customFormat="1" ht="14.1" customHeight="1">
      <c r="A1540" s="502">
        <f t="shared" si="46"/>
        <v>1532</v>
      </c>
      <c r="B1540" s="502">
        <f t="shared" si="47"/>
        <v>0</v>
      </c>
      <c r="C1540" s="448"/>
      <c r="D1540" s="446"/>
      <c r="E1540" s="446"/>
      <c r="F1540" s="446"/>
      <c r="G1540" s="448"/>
      <c r="H1540" s="455">
        <v>0</v>
      </c>
      <c r="I1540" s="452">
        <v>0</v>
      </c>
      <c r="J1540" s="446"/>
      <c r="K1540" s="492"/>
      <c r="M1540" s="443" t="str">
        <f>_xlfn.IFNA(VLOOKUP(G1540,Checks!$L$4:$L$15,1,FALSE),IF(G1540="","",1))</f>
        <v/>
      </c>
    </row>
    <row r="1541" spans="1:13" s="443" customFormat="1" ht="14.1" customHeight="1">
      <c r="A1541" s="502">
        <f t="shared" si="46"/>
        <v>1533</v>
      </c>
      <c r="B1541" s="502">
        <f t="shared" si="47"/>
        <v>0</v>
      </c>
      <c r="C1541" s="448"/>
      <c r="D1541" s="446"/>
      <c r="E1541" s="446"/>
      <c r="F1541" s="446"/>
      <c r="G1541" s="448"/>
      <c r="H1541" s="455">
        <v>0</v>
      </c>
      <c r="I1541" s="452">
        <v>0</v>
      </c>
      <c r="J1541" s="446"/>
      <c r="K1541" s="492"/>
      <c r="M1541" s="443" t="str">
        <f>_xlfn.IFNA(VLOOKUP(G1541,Checks!$L$4:$L$15,1,FALSE),IF(G1541="","",1))</f>
        <v/>
      </c>
    </row>
    <row r="1542" spans="1:13" s="443" customFormat="1" ht="14.1" customHeight="1">
      <c r="A1542" s="502">
        <f t="shared" si="46"/>
        <v>1534</v>
      </c>
      <c r="B1542" s="502">
        <f t="shared" si="47"/>
        <v>0</v>
      </c>
      <c r="C1542" s="448"/>
      <c r="D1542" s="446"/>
      <c r="E1542" s="446"/>
      <c r="F1542" s="446"/>
      <c r="G1542" s="448"/>
      <c r="H1542" s="455">
        <v>0</v>
      </c>
      <c r="I1542" s="452">
        <v>0</v>
      </c>
      <c r="J1542" s="446"/>
      <c r="K1542" s="492"/>
      <c r="M1542" s="443" t="str">
        <f>_xlfn.IFNA(VLOOKUP(G1542,Checks!$L$4:$L$15,1,FALSE),IF(G1542="","",1))</f>
        <v/>
      </c>
    </row>
    <row r="1543" spans="1:13" s="443" customFormat="1" ht="14.1" customHeight="1">
      <c r="A1543" s="502">
        <f t="shared" si="46"/>
        <v>1535</v>
      </c>
      <c r="B1543" s="502">
        <f t="shared" si="47"/>
        <v>0</v>
      </c>
      <c r="C1543" s="448"/>
      <c r="D1543" s="446"/>
      <c r="E1543" s="446"/>
      <c r="F1543" s="446"/>
      <c r="G1543" s="448"/>
      <c r="H1543" s="455">
        <v>0</v>
      </c>
      <c r="I1543" s="452">
        <v>0</v>
      </c>
      <c r="J1543" s="446"/>
      <c r="K1543" s="492"/>
      <c r="M1543" s="443" t="str">
        <f>_xlfn.IFNA(VLOOKUP(G1543,Checks!$L$4:$L$15,1,FALSE),IF(G1543="","",1))</f>
        <v/>
      </c>
    </row>
    <row r="1544" spans="1:13" s="443" customFormat="1" ht="14.1" customHeight="1">
      <c r="A1544" s="502">
        <f t="shared" si="46"/>
        <v>1536</v>
      </c>
      <c r="B1544" s="502">
        <f t="shared" si="47"/>
        <v>0</v>
      </c>
      <c r="C1544" s="448"/>
      <c r="D1544" s="446"/>
      <c r="E1544" s="446"/>
      <c r="F1544" s="446"/>
      <c r="G1544" s="448"/>
      <c r="H1544" s="455">
        <v>0</v>
      </c>
      <c r="I1544" s="452">
        <v>0</v>
      </c>
      <c r="J1544" s="446"/>
      <c r="K1544" s="492"/>
      <c r="M1544" s="443" t="str">
        <f>_xlfn.IFNA(VLOOKUP(G1544,Checks!$L$4:$L$15,1,FALSE),IF(G1544="","",1))</f>
        <v/>
      </c>
    </row>
    <row r="1545" spans="1:13" s="443" customFormat="1" ht="14.1" customHeight="1">
      <c r="A1545" s="502">
        <f t="shared" si="46"/>
        <v>1537</v>
      </c>
      <c r="B1545" s="502">
        <f t="shared" si="47"/>
        <v>0</v>
      </c>
      <c r="C1545" s="448"/>
      <c r="D1545" s="446"/>
      <c r="E1545" s="446"/>
      <c r="F1545" s="446"/>
      <c r="G1545" s="448"/>
      <c r="H1545" s="455">
        <v>0</v>
      </c>
      <c r="I1545" s="452">
        <v>0</v>
      </c>
      <c r="J1545" s="446"/>
      <c r="K1545" s="492"/>
      <c r="M1545" s="443" t="str">
        <f>_xlfn.IFNA(VLOOKUP(G1545,Checks!$L$4:$L$15,1,FALSE),IF(G1545="","",1))</f>
        <v/>
      </c>
    </row>
    <row r="1546" spans="1:13" s="443" customFormat="1" ht="14.1" customHeight="1">
      <c r="A1546" s="502">
        <f t="shared" si="46"/>
        <v>1538</v>
      </c>
      <c r="B1546" s="502">
        <f t="shared" si="47"/>
        <v>0</v>
      </c>
      <c r="C1546" s="448"/>
      <c r="D1546" s="446"/>
      <c r="E1546" s="446"/>
      <c r="F1546" s="446"/>
      <c r="G1546" s="448"/>
      <c r="H1546" s="455">
        <v>0</v>
      </c>
      <c r="I1546" s="452">
        <v>0</v>
      </c>
      <c r="J1546" s="446"/>
      <c r="K1546" s="492"/>
      <c r="M1546" s="443" t="str">
        <f>_xlfn.IFNA(VLOOKUP(G1546,Checks!$L$4:$L$15,1,FALSE),IF(G1546="","",1))</f>
        <v/>
      </c>
    </row>
    <row r="1547" spans="1:13" s="443" customFormat="1" ht="14.1" customHeight="1">
      <c r="A1547" s="502">
        <f t="shared" ref="A1547:A1610" si="48">A1546+1</f>
        <v>1539</v>
      </c>
      <c r="B1547" s="502">
        <f t="shared" ref="B1547:B1610" si="49">$B$9</f>
        <v>0</v>
      </c>
      <c r="C1547" s="448"/>
      <c r="D1547" s="446"/>
      <c r="E1547" s="446"/>
      <c r="F1547" s="446"/>
      <c r="G1547" s="448"/>
      <c r="H1547" s="455">
        <v>0</v>
      </c>
      <c r="I1547" s="452">
        <v>0</v>
      </c>
      <c r="J1547" s="446"/>
      <c r="K1547" s="492"/>
      <c r="M1547" s="443" t="str">
        <f>_xlfn.IFNA(VLOOKUP(G1547,Checks!$L$4:$L$15,1,FALSE),IF(G1547="","",1))</f>
        <v/>
      </c>
    </row>
    <row r="1548" spans="1:13" s="443" customFormat="1" ht="14.1" customHeight="1">
      <c r="A1548" s="502">
        <f t="shared" si="48"/>
        <v>1540</v>
      </c>
      <c r="B1548" s="502">
        <f t="shared" si="49"/>
        <v>0</v>
      </c>
      <c r="C1548" s="448"/>
      <c r="D1548" s="446"/>
      <c r="E1548" s="446"/>
      <c r="F1548" s="446"/>
      <c r="G1548" s="448"/>
      <c r="H1548" s="455">
        <v>0</v>
      </c>
      <c r="I1548" s="452">
        <v>0</v>
      </c>
      <c r="J1548" s="446"/>
      <c r="K1548" s="492"/>
      <c r="M1548" s="443" t="str">
        <f>_xlfn.IFNA(VLOOKUP(G1548,Checks!$L$4:$L$15,1,FALSE),IF(G1548="","",1))</f>
        <v/>
      </c>
    </row>
    <row r="1549" spans="1:13" s="443" customFormat="1" ht="14.1" customHeight="1">
      <c r="A1549" s="502">
        <f t="shared" si="48"/>
        <v>1541</v>
      </c>
      <c r="B1549" s="502">
        <f t="shared" si="49"/>
        <v>0</v>
      </c>
      <c r="C1549" s="448"/>
      <c r="D1549" s="446"/>
      <c r="E1549" s="446"/>
      <c r="F1549" s="446"/>
      <c r="G1549" s="448"/>
      <c r="H1549" s="455">
        <v>0</v>
      </c>
      <c r="I1549" s="452">
        <v>0</v>
      </c>
      <c r="J1549" s="446"/>
      <c r="K1549" s="492"/>
      <c r="M1549" s="443" t="str">
        <f>_xlfn.IFNA(VLOOKUP(G1549,Checks!$L$4:$L$15,1,FALSE),IF(G1549="","",1))</f>
        <v/>
      </c>
    </row>
    <row r="1550" spans="1:13" s="443" customFormat="1" ht="14.1" customHeight="1">
      <c r="A1550" s="502">
        <f t="shared" si="48"/>
        <v>1542</v>
      </c>
      <c r="B1550" s="502">
        <f t="shared" si="49"/>
        <v>0</v>
      </c>
      <c r="C1550" s="448"/>
      <c r="D1550" s="446"/>
      <c r="E1550" s="446"/>
      <c r="F1550" s="446"/>
      <c r="G1550" s="448"/>
      <c r="H1550" s="455">
        <v>0</v>
      </c>
      <c r="I1550" s="452">
        <v>0</v>
      </c>
      <c r="J1550" s="446"/>
      <c r="K1550" s="492"/>
      <c r="M1550" s="443" t="str">
        <f>_xlfn.IFNA(VLOOKUP(G1550,Checks!$L$4:$L$15,1,FALSE),IF(G1550="","",1))</f>
        <v/>
      </c>
    </row>
    <row r="1551" spans="1:13" s="443" customFormat="1" ht="14.1" customHeight="1">
      <c r="A1551" s="502">
        <f t="shared" si="48"/>
        <v>1543</v>
      </c>
      <c r="B1551" s="502">
        <f t="shared" si="49"/>
        <v>0</v>
      </c>
      <c r="C1551" s="448"/>
      <c r="D1551" s="446"/>
      <c r="E1551" s="446"/>
      <c r="F1551" s="446"/>
      <c r="G1551" s="448"/>
      <c r="H1551" s="455">
        <v>0</v>
      </c>
      <c r="I1551" s="452">
        <v>0</v>
      </c>
      <c r="J1551" s="446"/>
      <c r="K1551" s="492"/>
      <c r="M1551" s="443" t="str">
        <f>_xlfn.IFNA(VLOOKUP(G1551,Checks!$L$4:$L$15,1,FALSE),IF(G1551="","",1))</f>
        <v/>
      </c>
    </row>
    <row r="1552" spans="1:13" s="443" customFormat="1" ht="14.1" customHeight="1">
      <c r="A1552" s="502">
        <f t="shared" si="48"/>
        <v>1544</v>
      </c>
      <c r="B1552" s="502">
        <f t="shared" si="49"/>
        <v>0</v>
      </c>
      <c r="C1552" s="448"/>
      <c r="D1552" s="446"/>
      <c r="E1552" s="446"/>
      <c r="F1552" s="446"/>
      <c r="G1552" s="448"/>
      <c r="H1552" s="455">
        <v>0</v>
      </c>
      <c r="I1552" s="452">
        <v>0</v>
      </c>
      <c r="J1552" s="446"/>
      <c r="K1552" s="492"/>
      <c r="M1552" s="443" t="str">
        <f>_xlfn.IFNA(VLOOKUP(G1552,Checks!$L$4:$L$15,1,FALSE),IF(G1552="","",1))</f>
        <v/>
      </c>
    </row>
    <row r="1553" spans="1:13" s="443" customFormat="1" ht="14.1" customHeight="1">
      <c r="A1553" s="502">
        <f t="shared" si="48"/>
        <v>1545</v>
      </c>
      <c r="B1553" s="502">
        <f t="shared" si="49"/>
        <v>0</v>
      </c>
      <c r="C1553" s="448"/>
      <c r="D1553" s="446"/>
      <c r="E1553" s="446"/>
      <c r="F1553" s="446"/>
      <c r="G1553" s="448"/>
      <c r="H1553" s="455">
        <v>0</v>
      </c>
      <c r="I1553" s="452">
        <v>0</v>
      </c>
      <c r="J1553" s="446"/>
      <c r="K1553" s="492"/>
      <c r="M1553" s="443" t="str">
        <f>_xlfn.IFNA(VLOOKUP(G1553,Checks!$L$4:$L$15,1,FALSE),IF(G1553="","",1))</f>
        <v/>
      </c>
    </row>
    <row r="1554" spans="1:13" s="443" customFormat="1" ht="14.1" customHeight="1">
      <c r="A1554" s="502">
        <f t="shared" si="48"/>
        <v>1546</v>
      </c>
      <c r="B1554" s="502">
        <f t="shared" si="49"/>
        <v>0</v>
      </c>
      <c r="C1554" s="448"/>
      <c r="D1554" s="446"/>
      <c r="E1554" s="446"/>
      <c r="F1554" s="446"/>
      <c r="G1554" s="448"/>
      <c r="H1554" s="455">
        <v>0</v>
      </c>
      <c r="I1554" s="452">
        <v>0</v>
      </c>
      <c r="J1554" s="446"/>
      <c r="K1554" s="492"/>
      <c r="M1554" s="443" t="str">
        <f>_xlfn.IFNA(VLOOKUP(G1554,Checks!$L$4:$L$15,1,FALSE),IF(G1554="","",1))</f>
        <v/>
      </c>
    </row>
    <row r="1555" spans="1:13" s="443" customFormat="1" ht="14.1" customHeight="1">
      <c r="A1555" s="502">
        <f t="shared" si="48"/>
        <v>1547</v>
      </c>
      <c r="B1555" s="502">
        <f t="shared" si="49"/>
        <v>0</v>
      </c>
      <c r="C1555" s="448"/>
      <c r="D1555" s="446"/>
      <c r="E1555" s="446"/>
      <c r="F1555" s="446"/>
      <c r="G1555" s="448"/>
      <c r="H1555" s="455">
        <v>0</v>
      </c>
      <c r="I1555" s="452">
        <v>0</v>
      </c>
      <c r="J1555" s="446"/>
      <c r="K1555" s="492"/>
      <c r="M1555" s="443" t="str">
        <f>_xlfn.IFNA(VLOOKUP(G1555,Checks!$L$4:$L$15,1,FALSE),IF(G1555="","",1))</f>
        <v/>
      </c>
    </row>
    <row r="1556" spans="1:13" s="443" customFormat="1" ht="14.1" customHeight="1">
      <c r="A1556" s="502">
        <f t="shared" si="48"/>
        <v>1548</v>
      </c>
      <c r="B1556" s="502">
        <f t="shared" si="49"/>
        <v>0</v>
      </c>
      <c r="C1556" s="448"/>
      <c r="D1556" s="446"/>
      <c r="E1556" s="446"/>
      <c r="F1556" s="446"/>
      <c r="G1556" s="448"/>
      <c r="H1556" s="455">
        <v>0</v>
      </c>
      <c r="I1556" s="452">
        <v>0</v>
      </c>
      <c r="J1556" s="446"/>
      <c r="K1556" s="492"/>
      <c r="M1556" s="443" t="str">
        <f>_xlfn.IFNA(VLOOKUP(G1556,Checks!$L$4:$L$15,1,FALSE),IF(G1556="","",1))</f>
        <v/>
      </c>
    </row>
    <row r="1557" spans="1:13" s="443" customFormat="1" ht="14.1" customHeight="1">
      <c r="A1557" s="502">
        <f t="shared" si="48"/>
        <v>1549</v>
      </c>
      <c r="B1557" s="502">
        <f t="shared" si="49"/>
        <v>0</v>
      </c>
      <c r="C1557" s="448"/>
      <c r="D1557" s="446"/>
      <c r="E1557" s="446"/>
      <c r="F1557" s="446"/>
      <c r="G1557" s="448"/>
      <c r="H1557" s="455">
        <v>0</v>
      </c>
      <c r="I1557" s="452">
        <v>0</v>
      </c>
      <c r="J1557" s="446"/>
      <c r="K1557" s="492"/>
      <c r="M1557" s="443" t="str">
        <f>_xlfn.IFNA(VLOOKUP(G1557,Checks!$L$4:$L$15,1,FALSE),IF(G1557="","",1))</f>
        <v/>
      </c>
    </row>
    <row r="1558" spans="1:13" s="443" customFormat="1" ht="14.1" customHeight="1">
      <c r="A1558" s="502">
        <f t="shared" si="48"/>
        <v>1550</v>
      </c>
      <c r="B1558" s="502">
        <f t="shared" si="49"/>
        <v>0</v>
      </c>
      <c r="C1558" s="448"/>
      <c r="D1558" s="446"/>
      <c r="E1558" s="446"/>
      <c r="F1558" s="446"/>
      <c r="G1558" s="448"/>
      <c r="H1558" s="455">
        <v>0</v>
      </c>
      <c r="I1558" s="452">
        <v>0</v>
      </c>
      <c r="J1558" s="446"/>
      <c r="K1558" s="492"/>
      <c r="M1558" s="443" t="str">
        <f>_xlfn.IFNA(VLOOKUP(G1558,Checks!$L$4:$L$15,1,FALSE),IF(G1558="","",1))</f>
        <v/>
      </c>
    </row>
    <row r="1559" spans="1:13" s="443" customFormat="1" ht="14.1" customHeight="1">
      <c r="A1559" s="502">
        <f t="shared" si="48"/>
        <v>1551</v>
      </c>
      <c r="B1559" s="502">
        <f t="shared" si="49"/>
        <v>0</v>
      </c>
      <c r="C1559" s="448"/>
      <c r="D1559" s="446"/>
      <c r="E1559" s="446"/>
      <c r="F1559" s="446"/>
      <c r="G1559" s="448"/>
      <c r="H1559" s="455">
        <v>0</v>
      </c>
      <c r="I1559" s="452">
        <v>0</v>
      </c>
      <c r="J1559" s="446"/>
      <c r="K1559" s="492"/>
      <c r="M1559" s="443" t="str">
        <f>_xlfn.IFNA(VLOOKUP(G1559,Checks!$L$4:$L$15,1,FALSE),IF(G1559="","",1))</f>
        <v/>
      </c>
    </row>
    <row r="1560" spans="1:13" s="443" customFormat="1" ht="14.1" customHeight="1">
      <c r="A1560" s="502">
        <f t="shared" si="48"/>
        <v>1552</v>
      </c>
      <c r="B1560" s="502">
        <f t="shared" si="49"/>
        <v>0</v>
      </c>
      <c r="C1560" s="448"/>
      <c r="D1560" s="446"/>
      <c r="E1560" s="446"/>
      <c r="F1560" s="446"/>
      <c r="G1560" s="448"/>
      <c r="H1560" s="455">
        <v>0</v>
      </c>
      <c r="I1560" s="452">
        <v>0</v>
      </c>
      <c r="J1560" s="446"/>
      <c r="K1560" s="492"/>
      <c r="M1560" s="443" t="str">
        <f>_xlfn.IFNA(VLOOKUP(G1560,Checks!$L$4:$L$15,1,FALSE),IF(G1560="","",1))</f>
        <v/>
      </c>
    </row>
    <row r="1561" spans="1:13" s="443" customFormat="1" ht="14.1" customHeight="1">
      <c r="A1561" s="502">
        <f t="shared" si="48"/>
        <v>1553</v>
      </c>
      <c r="B1561" s="502">
        <f t="shared" si="49"/>
        <v>0</v>
      </c>
      <c r="C1561" s="448"/>
      <c r="D1561" s="446"/>
      <c r="E1561" s="446"/>
      <c r="F1561" s="446"/>
      <c r="G1561" s="448"/>
      <c r="H1561" s="455">
        <v>0</v>
      </c>
      <c r="I1561" s="452">
        <v>0</v>
      </c>
      <c r="J1561" s="446"/>
      <c r="K1561" s="492"/>
      <c r="M1561" s="443" t="str">
        <f>_xlfn.IFNA(VLOOKUP(G1561,Checks!$L$4:$L$15,1,FALSE),IF(G1561="","",1))</f>
        <v/>
      </c>
    </row>
    <row r="1562" spans="1:13" s="443" customFormat="1" ht="14.1" customHeight="1">
      <c r="A1562" s="502">
        <f t="shared" si="48"/>
        <v>1554</v>
      </c>
      <c r="B1562" s="502">
        <f t="shared" si="49"/>
        <v>0</v>
      </c>
      <c r="C1562" s="448"/>
      <c r="D1562" s="446"/>
      <c r="E1562" s="446"/>
      <c r="F1562" s="446"/>
      <c r="G1562" s="448"/>
      <c r="H1562" s="455">
        <v>0</v>
      </c>
      <c r="I1562" s="452">
        <v>0</v>
      </c>
      <c r="J1562" s="446"/>
      <c r="K1562" s="492"/>
      <c r="M1562" s="443" t="str">
        <f>_xlfn.IFNA(VLOOKUP(G1562,Checks!$L$4:$L$15,1,FALSE),IF(G1562="","",1))</f>
        <v/>
      </c>
    </row>
    <row r="1563" spans="1:13" s="443" customFormat="1" ht="14.1" customHeight="1">
      <c r="A1563" s="502">
        <f t="shared" si="48"/>
        <v>1555</v>
      </c>
      <c r="B1563" s="502">
        <f t="shared" si="49"/>
        <v>0</v>
      </c>
      <c r="C1563" s="448"/>
      <c r="D1563" s="446"/>
      <c r="E1563" s="446"/>
      <c r="F1563" s="446"/>
      <c r="G1563" s="448"/>
      <c r="H1563" s="455">
        <v>0</v>
      </c>
      <c r="I1563" s="452">
        <v>0</v>
      </c>
      <c r="J1563" s="446"/>
      <c r="K1563" s="492"/>
      <c r="M1563" s="443" t="str">
        <f>_xlfn.IFNA(VLOOKUP(G1563,Checks!$L$4:$L$15,1,FALSE),IF(G1563="","",1))</f>
        <v/>
      </c>
    </row>
    <row r="1564" spans="1:13" s="443" customFormat="1" ht="14.1" customHeight="1">
      <c r="A1564" s="502">
        <f t="shared" si="48"/>
        <v>1556</v>
      </c>
      <c r="B1564" s="502">
        <f t="shared" si="49"/>
        <v>0</v>
      </c>
      <c r="C1564" s="448"/>
      <c r="D1564" s="446"/>
      <c r="E1564" s="446"/>
      <c r="F1564" s="446"/>
      <c r="G1564" s="448"/>
      <c r="H1564" s="455">
        <v>0</v>
      </c>
      <c r="I1564" s="452">
        <v>0</v>
      </c>
      <c r="J1564" s="446"/>
      <c r="K1564" s="492"/>
      <c r="M1564" s="443" t="str">
        <f>_xlfn.IFNA(VLOOKUP(G1564,Checks!$L$4:$L$15,1,FALSE),IF(G1564="","",1))</f>
        <v/>
      </c>
    </row>
    <row r="1565" spans="1:13" s="443" customFormat="1" ht="14.1" customHeight="1">
      <c r="A1565" s="502">
        <f t="shared" si="48"/>
        <v>1557</v>
      </c>
      <c r="B1565" s="502">
        <f t="shared" si="49"/>
        <v>0</v>
      </c>
      <c r="C1565" s="448"/>
      <c r="D1565" s="446"/>
      <c r="E1565" s="446"/>
      <c r="F1565" s="446"/>
      <c r="G1565" s="448"/>
      <c r="H1565" s="455">
        <v>0</v>
      </c>
      <c r="I1565" s="452">
        <v>0</v>
      </c>
      <c r="J1565" s="446"/>
      <c r="K1565" s="492"/>
      <c r="M1565" s="443" t="str">
        <f>_xlfn.IFNA(VLOOKUP(G1565,Checks!$L$4:$L$15,1,FALSE),IF(G1565="","",1))</f>
        <v/>
      </c>
    </row>
    <row r="1566" spans="1:13" s="443" customFormat="1" ht="14.1" customHeight="1">
      <c r="A1566" s="502">
        <f t="shared" si="48"/>
        <v>1558</v>
      </c>
      <c r="B1566" s="502">
        <f t="shared" si="49"/>
        <v>0</v>
      </c>
      <c r="C1566" s="448"/>
      <c r="D1566" s="446"/>
      <c r="E1566" s="446"/>
      <c r="F1566" s="446"/>
      <c r="G1566" s="448"/>
      <c r="H1566" s="455">
        <v>0</v>
      </c>
      <c r="I1566" s="452">
        <v>0</v>
      </c>
      <c r="J1566" s="446"/>
      <c r="K1566" s="492"/>
      <c r="M1566" s="443" t="str">
        <f>_xlfn.IFNA(VLOOKUP(G1566,Checks!$L$4:$L$15,1,FALSE),IF(G1566="","",1))</f>
        <v/>
      </c>
    </row>
    <row r="1567" spans="1:13" s="443" customFormat="1" ht="14.1" customHeight="1">
      <c r="A1567" s="502">
        <f t="shared" si="48"/>
        <v>1559</v>
      </c>
      <c r="B1567" s="502">
        <f t="shared" si="49"/>
        <v>0</v>
      </c>
      <c r="C1567" s="448"/>
      <c r="D1567" s="446"/>
      <c r="E1567" s="446"/>
      <c r="F1567" s="446"/>
      <c r="G1567" s="448"/>
      <c r="H1567" s="455">
        <v>0</v>
      </c>
      <c r="I1567" s="452">
        <v>0</v>
      </c>
      <c r="J1567" s="446"/>
      <c r="K1567" s="492"/>
      <c r="M1567" s="443" t="str">
        <f>_xlfn.IFNA(VLOOKUP(G1567,Checks!$L$4:$L$15,1,FALSE),IF(G1567="","",1))</f>
        <v/>
      </c>
    </row>
    <row r="1568" spans="1:13" s="443" customFormat="1" ht="14.1" customHeight="1">
      <c r="A1568" s="502">
        <f t="shared" si="48"/>
        <v>1560</v>
      </c>
      <c r="B1568" s="502">
        <f t="shared" si="49"/>
        <v>0</v>
      </c>
      <c r="C1568" s="448"/>
      <c r="D1568" s="446"/>
      <c r="E1568" s="446"/>
      <c r="F1568" s="446"/>
      <c r="G1568" s="448"/>
      <c r="H1568" s="455">
        <v>0</v>
      </c>
      <c r="I1568" s="452">
        <v>0</v>
      </c>
      <c r="J1568" s="446"/>
      <c r="K1568" s="492"/>
      <c r="M1568" s="443" t="str">
        <f>_xlfn.IFNA(VLOOKUP(G1568,Checks!$L$4:$L$15,1,FALSE),IF(G1568="","",1))</f>
        <v/>
      </c>
    </row>
    <row r="1569" spans="1:13" s="443" customFormat="1" ht="14.1" customHeight="1">
      <c r="A1569" s="502">
        <f t="shared" si="48"/>
        <v>1561</v>
      </c>
      <c r="B1569" s="502">
        <f t="shared" si="49"/>
        <v>0</v>
      </c>
      <c r="C1569" s="448"/>
      <c r="D1569" s="446"/>
      <c r="E1569" s="446"/>
      <c r="F1569" s="446"/>
      <c r="G1569" s="448"/>
      <c r="H1569" s="455">
        <v>0</v>
      </c>
      <c r="I1569" s="452">
        <v>0</v>
      </c>
      <c r="J1569" s="446"/>
      <c r="K1569" s="492"/>
      <c r="M1569" s="443" t="str">
        <f>_xlfn.IFNA(VLOOKUP(G1569,Checks!$L$4:$L$15,1,FALSE),IF(G1569="","",1))</f>
        <v/>
      </c>
    </row>
    <row r="1570" spans="1:13" s="443" customFormat="1" ht="14.1" customHeight="1">
      <c r="A1570" s="502">
        <f t="shared" si="48"/>
        <v>1562</v>
      </c>
      <c r="B1570" s="502">
        <f t="shared" si="49"/>
        <v>0</v>
      </c>
      <c r="C1570" s="448"/>
      <c r="D1570" s="446"/>
      <c r="E1570" s="446"/>
      <c r="F1570" s="446"/>
      <c r="G1570" s="448"/>
      <c r="H1570" s="455">
        <v>0</v>
      </c>
      <c r="I1570" s="452">
        <v>0</v>
      </c>
      <c r="J1570" s="446"/>
      <c r="K1570" s="492"/>
      <c r="M1570" s="443" t="str">
        <f>_xlfn.IFNA(VLOOKUP(G1570,Checks!$L$4:$L$15,1,FALSE),IF(G1570="","",1))</f>
        <v/>
      </c>
    </row>
    <row r="1571" spans="1:13" s="443" customFormat="1" ht="14.1" customHeight="1">
      <c r="A1571" s="502">
        <f t="shared" si="48"/>
        <v>1563</v>
      </c>
      <c r="B1571" s="502">
        <f t="shared" si="49"/>
        <v>0</v>
      </c>
      <c r="C1571" s="448"/>
      <c r="D1571" s="446"/>
      <c r="E1571" s="446"/>
      <c r="F1571" s="446"/>
      <c r="G1571" s="448"/>
      <c r="H1571" s="455">
        <v>0</v>
      </c>
      <c r="I1571" s="452">
        <v>0</v>
      </c>
      <c r="J1571" s="446"/>
      <c r="K1571" s="492"/>
      <c r="M1571" s="443" t="str">
        <f>_xlfn.IFNA(VLOOKUP(G1571,Checks!$L$4:$L$15,1,FALSE),IF(G1571="","",1))</f>
        <v/>
      </c>
    </row>
    <row r="1572" spans="1:13" s="443" customFormat="1" ht="14.1" customHeight="1">
      <c r="A1572" s="502">
        <f t="shared" si="48"/>
        <v>1564</v>
      </c>
      <c r="B1572" s="502">
        <f t="shared" si="49"/>
        <v>0</v>
      </c>
      <c r="C1572" s="448"/>
      <c r="D1572" s="446"/>
      <c r="E1572" s="446"/>
      <c r="F1572" s="446"/>
      <c r="G1572" s="448"/>
      <c r="H1572" s="455">
        <v>0</v>
      </c>
      <c r="I1572" s="452">
        <v>0</v>
      </c>
      <c r="J1572" s="446"/>
      <c r="K1572" s="492"/>
      <c r="M1572" s="443" t="str">
        <f>_xlfn.IFNA(VLOOKUP(G1572,Checks!$L$4:$L$15,1,FALSE),IF(G1572="","",1))</f>
        <v/>
      </c>
    </row>
    <row r="1573" spans="1:13" s="443" customFormat="1" ht="14.1" customHeight="1">
      <c r="A1573" s="502">
        <f t="shared" si="48"/>
        <v>1565</v>
      </c>
      <c r="B1573" s="502">
        <f t="shared" si="49"/>
        <v>0</v>
      </c>
      <c r="C1573" s="448"/>
      <c r="D1573" s="446"/>
      <c r="E1573" s="446"/>
      <c r="F1573" s="446"/>
      <c r="G1573" s="448"/>
      <c r="H1573" s="455">
        <v>0</v>
      </c>
      <c r="I1573" s="452">
        <v>0</v>
      </c>
      <c r="J1573" s="446"/>
      <c r="K1573" s="492"/>
      <c r="M1573" s="443" t="str">
        <f>_xlfn.IFNA(VLOOKUP(G1573,Checks!$L$4:$L$15,1,FALSE),IF(G1573="","",1))</f>
        <v/>
      </c>
    </row>
    <row r="1574" spans="1:13" s="443" customFormat="1" ht="14.1" customHeight="1">
      <c r="A1574" s="502">
        <f t="shared" si="48"/>
        <v>1566</v>
      </c>
      <c r="B1574" s="502">
        <f t="shared" si="49"/>
        <v>0</v>
      </c>
      <c r="C1574" s="448"/>
      <c r="D1574" s="446"/>
      <c r="E1574" s="446"/>
      <c r="F1574" s="446"/>
      <c r="G1574" s="448"/>
      <c r="H1574" s="455">
        <v>0</v>
      </c>
      <c r="I1574" s="452">
        <v>0</v>
      </c>
      <c r="J1574" s="446"/>
      <c r="K1574" s="492"/>
      <c r="M1574" s="443" t="str">
        <f>_xlfn.IFNA(VLOOKUP(G1574,Checks!$L$4:$L$15,1,FALSE),IF(G1574="","",1))</f>
        <v/>
      </c>
    </row>
    <row r="1575" spans="1:13" s="443" customFormat="1" ht="14.1" customHeight="1">
      <c r="A1575" s="502">
        <f t="shared" si="48"/>
        <v>1567</v>
      </c>
      <c r="B1575" s="502">
        <f t="shared" si="49"/>
        <v>0</v>
      </c>
      <c r="C1575" s="448"/>
      <c r="D1575" s="446"/>
      <c r="E1575" s="446"/>
      <c r="F1575" s="446"/>
      <c r="G1575" s="448"/>
      <c r="H1575" s="455">
        <v>0</v>
      </c>
      <c r="I1575" s="452">
        <v>0</v>
      </c>
      <c r="J1575" s="446"/>
      <c r="K1575" s="492"/>
      <c r="M1575" s="443" t="str">
        <f>_xlfn.IFNA(VLOOKUP(G1575,Checks!$L$4:$L$15,1,FALSE),IF(G1575="","",1))</f>
        <v/>
      </c>
    </row>
    <row r="1576" spans="1:13" s="443" customFormat="1" ht="14.1" customHeight="1">
      <c r="A1576" s="502">
        <f t="shared" si="48"/>
        <v>1568</v>
      </c>
      <c r="B1576" s="502">
        <f t="shared" si="49"/>
        <v>0</v>
      </c>
      <c r="C1576" s="448"/>
      <c r="D1576" s="446"/>
      <c r="E1576" s="446"/>
      <c r="F1576" s="446"/>
      <c r="G1576" s="448"/>
      <c r="H1576" s="455">
        <v>0</v>
      </c>
      <c r="I1576" s="452">
        <v>0</v>
      </c>
      <c r="J1576" s="446"/>
      <c r="K1576" s="492"/>
      <c r="M1576" s="443" t="str">
        <f>_xlfn.IFNA(VLOOKUP(G1576,Checks!$L$4:$L$15,1,FALSE),IF(G1576="","",1))</f>
        <v/>
      </c>
    </row>
    <row r="1577" spans="1:13" s="443" customFormat="1" ht="14.1" customHeight="1">
      <c r="A1577" s="502">
        <f t="shared" si="48"/>
        <v>1569</v>
      </c>
      <c r="B1577" s="502">
        <f t="shared" si="49"/>
        <v>0</v>
      </c>
      <c r="C1577" s="448"/>
      <c r="D1577" s="446"/>
      <c r="E1577" s="446"/>
      <c r="F1577" s="446"/>
      <c r="G1577" s="448"/>
      <c r="H1577" s="455">
        <v>0</v>
      </c>
      <c r="I1577" s="452">
        <v>0</v>
      </c>
      <c r="J1577" s="446"/>
      <c r="K1577" s="492"/>
      <c r="M1577" s="443" t="str">
        <f>_xlfn.IFNA(VLOOKUP(G1577,Checks!$L$4:$L$15,1,FALSE),IF(G1577="","",1))</f>
        <v/>
      </c>
    </row>
    <row r="1578" spans="1:13" s="443" customFormat="1" ht="14.1" customHeight="1">
      <c r="A1578" s="502">
        <f t="shared" si="48"/>
        <v>1570</v>
      </c>
      <c r="B1578" s="502">
        <f t="shared" si="49"/>
        <v>0</v>
      </c>
      <c r="C1578" s="448"/>
      <c r="D1578" s="446"/>
      <c r="E1578" s="446"/>
      <c r="F1578" s="446"/>
      <c r="G1578" s="448"/>
      <c r="H1578" s="455">
        <v>0</v>
      </c>
      <c r="I1578" s="452">
        <v>0</v>
      </c>
      <c r="J1578" s="446"/>
      <c r="K1578" s="492"/>
      <c r="M1578" s="443" t="str">
        <f>_xlfn.IFNA(VLOOKUP(G1578,Checks!$L$4:$L$15,1,FALSE),IF(G1578="","",1))</f>
        <v/>
      </c>
    </row>
    <row r="1579" spans="1:13" s="443" customFormat="1" ht="14.1" customHeight="1">
      <c r="A1579" s="502">
        <f t="shared" si="48"/>
        <v>1571</v>
      </c>
      <c r="B1579" s="502">
        <f t="shared" si="49"/>
        <v>0</v>
      </c>
      <c r="C1579" s="448"/>
      <c r="D1579" s="446"/>
      <c r="E1579" s="446"/>
      <c r="F1579" s="446"/>
      <c r="G1579" s="448"/>
      <c r="H1579" s="455">
        <v>0</v>
      </c>
      <c r="I1579" s="452">
        <v>0</v>
      </c>
      <c r="J1579" s="446"/>
      <c r="K1579" s="492"/>
      <c r="M1579" s="443" t="str">
        <f>_xlfn.IFNA(VLOOKUP(G1579,Checks!$L$4:$L$15,1,FALSE),IF(G1579="","",1))</f>
        <v/>
      </c>
    </row>
    <row r="1580" spans="1:13" s="443" customFormat="1" ht="14.1" customHeight="1">
      <c r="A1580" s="502">
        <f t="shared" si="48"/>
        <v>1572</v>
      </c>
      <c r="B1580" s="502">
        <f t="shared" si="49"/>
        <v>0</v>
      </c>
      <c r="C1580" s="448"/>
      <c r="D1580" s="446"/>
      <c r="E1580" s="446"/>
      <c r="F1580" s="446"/>
      <c r="G1580" s="448"/>
      <c r="H1580" s="455">
        <v>0</v>
      </c>
      <c r="I1580" s="452">
        <v>0</v>
      </c>
      <c r="J1580" s="446"/>
      <c r="K1580" s="492"/>
      <c r="M1580" s="443" t="str">
        <f>_xlfn.IFNA(VLOOKUP(G1580,Checks!$L$4:$L$15,1,FALSE),IF(G1580="","",1))</f>
        <v/>
      </c>
    </row>
    <row r="1581" spans="1:13" s="443" customFormat="1" ht="14.1" customHeight="1">
      <c r="A1581" s="502">
        <f t="shared" si="48"/>
        <v>1573</v>
      </c>
      <c r="B1581" s="502">
        <f t="shared" si="49"/>
        <v>0</v>
      </c>
      <c r="C1581" s="448"/>
      <c r="D1581" s="446"/>
      <c r="E1581" s="446"/>
      <c r="F1581" s="446"/>
      <c r="G1581" s="448"/>
      <c r="H1581" s="455">
        <v>0</v>
      </c>
      <c r="I1581" s="452">
        <v>0</v>
      </c>
      <c r="J1581" s="446"/>
      <c r="K1581" s="492"/>
      <c r="M1581" s="443" t="str">
        <f>_xlfn.IFNA(VLOOKUP(G1581,Checks!$L$4:$L$15,1,FALSE),IF(G1581="","",1))</f>
        <v/>
      </c>
    </row>
    <row r="1582" spans="1:13" s="443" customFormat="1" ht="14.1" customHeight="1">
      <c r="A1582" s="502">
        <f t="shared" si="48"/>
        <v>1574</v>
      </c>
      <c r="B1582" s="502">
        <f t="shared" si="49"/>
        <v>0</v>
      </c>
      <c r="C1582" s="448"/>
      <c r="D1582" s="446"/>
      <c r="E1582" s="446"/>
      <c r="F1582" s="446"/>
      <c r="G1582" s="448"/>
      <c r="H1582" s="455">
        <v>0</v>
      </c>
      <c r="I1582" s="452">
        <v>0</v>
      </c>
      <c r="J1582" s="446"/>
      <c r="K1582" s="492"/>
      <c r="M1582" s="443" t="str">
        <f>_xlfn.IFNA(VLOOKUP(G1582,Checks!$L$4:$L$15,1,FALSE),IF(G1582="","",1))</f>
        <v/>
      </c>
    </row>
    <row r="1583" spans="1:13" s="443" customFormat="1" ht="14.1" customHeight="1">
      <c r="A1583" s="502">
        <f t="shared" si="48"/>
        <v>1575</v>
      </c>
      <c r="B1583" s="502">
        <f t="shared" si="49"/>
        <v>0</v>
      </c>
      <c r="C1583" s="448"/>
      <c r="D1583" s="446"/>
      <c r="E1583" s="446"/>
      <c r="F1583" s="446"/>
      <c r="G1583" s="448"/>
      <c r="H1583" s="455">
        <v>0</v>
      </c>
      <c r="I1583" s="452">
        <v>0</v>
      </c>
      <c r="J1583" s="446"/>
      <c r="K1583" s="492"/>
      <c r="M1583" s="443" t="str">
        <f>_xlfn.IFNA(VLOOKUP(G1583,Checks!$L$4:$L$15,1,FALSE),IF(G1583="","",1))</f>
        <v/>
      </c>
    </row>
    <row r="1584" spans="1:13" s="443" customFormat="1" ht="14.1" customHeight="1">
      <c r="A1584" s="502">
        <f t="shared" si="48"/>
        <v>1576</v>
      </c>
      <c r="B1584" s="502">
        <f t="shared" si="49"/>
        <v>0</v>
      </c>
      <c r="C1584" s="448"/>
      <c r="D1584" s="446"/>
      <c r="E1584" s="446"/>
      <c r="F1584" s="446"/>
      <c r="G1584" s="448"/>
      <c r="H1584" s="455">
        <v>0</v>
      </c>
      <c r="I1584" s="452">
        <v>0</v>
      </c>
      <c r="J1584" s="446"/>
      <c r="K1584" s="492"/>
      <c r="M1584" s="443" t="str">
        <f>_xlfn.IFNA(VLOOKUP(G1584,Checks!$L$4:$L$15,1,FALSE),IF(G1584="","",1))</f>
        <v/>
      </c>
    </row>
    <row r="1585" spans="1:13" s="443" customFormat="1" ht="14.1" customHeight="1">
      <c r="A1585" s="502">
        <f t="shared" si="48"/>
        <v>1577</v>
      </c>
      <c r="B1585" s="502">
        <f t="shared" si="49"/>
        <v>0</v>
      </c>
      <c r="C1585" s="448"/>
      <c r="D1585" s="446"/>
      <c r="E1585" s="446"/>
      <c r="F1585" s="446"/>
      <c r="G1585" s="448"/>
      <c r="H1585" s="455">
        <v>0</v>
      </c>
      <c r="I1585" s="452">
        <v>0</v>
      </c>
      <c r="J1585" s="446"/>
      <c r="K1585" s="492"/>
      <c r="M1585" s="443" t="str">
        <f>_xlfn.IFNA(VLOOKUP(G1585,Checks!$L$4:$L$15,1,FALSE),IF(G1585="","",1))</f>
        <v/>
      </c>
    </row>
    <row r="1586" spans="1:13" s="443" customFormat="1" ht="14.1" customHeight="1">
      <c r="A1586" s="502">
        <f t="shared" si="48"/>
        <v>1578</v>
      </c>
      <c r="B1586" s="502">
        <f t="shared" si="49"/>
        <v>0</v>
      </c>
      <c r="C1586" s="448"/>
      <c r="D1586" s="446"/>
      <c r="E1586" s="446"/>
      <c r="F1586" s="446"/>
      <c r="G1586" s="448"/>
      <c r="H1586" s="455">
        <v>0</v>
      </c>
      <c r="I1586" s="452">
        <v>0</v>
      </c>
      <c r="J1586" s="446"/>
      <c r="K1586" s="492"/>
      <c r="M1586" s="443" t="str">
        <f>_xlfn.IFNA(VLOOKUP(G1586,Checks!$L$4:$L$15,1,FALSE),IF(G1586="","",1))</f>
        <v/>
      </c>
    </row>
    <row r="1587" spans="1:13" s="443" customFormat="1" ht="14.1" customHeight="1">
      <c r="A1587" s="502">
        <f t="shared" si="48"/>
        <v>1579</v>
      </c>
      <c r="B1587" s="502">
        <f t="shared" si="49"/>
        <v>0</v>
      </c>
      <c r="C1587" s="448"/>
      <c r="D1587" s="446"/>
      <c r="E1587" s="446"/>
      <c r="F1587" s="446"/>
      <c r="G1587" s="448"/>
      <c r="H1587" s="455">
        <v>0</v>
      </c>
      <c r="I1587" s="452">
        <v>0</v>
      </c>
      <c r="J1587" s="446"/>
      <c r="K1587" s="492"/>
      <c r="M1587" s="443" t="str">
        <f>_xlfn.IFNA(VLOOKUP(G1587,Checks!$L$4:$L$15,1,FALSE),IF(G1587="","",1))</f>
        <v/>
      </c>
    </row>
    <row r="1588" spans="1:13" s="443" customFormat="1" ht="14.1" customHeight="1">
      <c r="A1588" s="502">
        <f t="shared" si="48"/>
        <v>1580</v>
      </c>
      <c r="B1588" s="502">
        <f t="shared" si="49"/>
        <v>0</v>
      </c>
      <c r="C1588" s="448"/>
      <c r="D1588" s="446"/>
      <c r="E1588" s="446"/>
      <c r="F1588" s="446"/>
      <c r="G1588" s="448"/>
      <c r="H1588" s="455">
        <v>0</v>
      </c>
      <c r="I1588" s="452">
        <v>0</v>
      </c>
      <c r="J1588" s="446"/>
      <c r="K1588" s="492"/>
      <c r="M1588" s="443" t="str">
        <f>_xlfn.IFNA(VLOOKUP(G1588,Checks!$L$4:$L$15,1,FALSE),IF(G1588="","",1))</f>
        <v/>
      </c>
    </row>
    <row r="1589" spans="1:13" s="443" customFormat="1" ht="14.1" customHeight="1">
      <c r="A1589" s="502">
        <f t="shared" si="48"/>
        <v>1581</v>
      </c>
      <c r="B1589" s="502">
        <f t="shared" si="49"/>
        <v>0</v>
      </c>
      <c r="C1589" s="448"/>
      <c r="D1589" s="446"/>
      <c r="E1589" s="446"/>
      <c r="F1589" s="446"/>
      <c r="G1589" s="448"/>
      <c r="H1589" s="455">
        <v>0</v>
      </c>
      <c r="I1589" s="452">
        <v>0</v>
      </c>
      <c r="J1589" s="446"/>
      <c r="K1589" s="492"/>
      <c r="M1589" s="443" t="str">
        <f>_xlfn.IFNA(VLOOKUP(G1589,Checks!$L$4:$L$15,1,FALSE),IF(G1589="","",1))</f>
        <v/>
      </c>
    </row>
    <row r="1590" spans="1:13" s="443" customFormat="1" ht="14.1" customHeight="1">
      <c r="A1590" s="502">
        <f t="shared" si="48"/>
        <v>1582</v>
      </c>
      <c r="B1590" s="502">
        <f t="shared" si="49"/>
        <v>0</v>
      </c>
      <c r="C1590" s="448"/>
      <c r="D1590" s="446"/>
      <c r="E1590" s="446"/>
      <c r="F1590" s="446"/>
      <c r="G1590" s="448"/>
      <c r="H1590" s="455">
        <v>0</v>
      </c>
      <c r="I1590" s="452">
        <v>0</v>
      </c>
      <c r="J1590" s="446"/>
      <c r="K1590" s="492"/>
      <c r="M1590" s="443" t="str">
        <f>_xlfn.IFNA(VLOOKUP(G1590,Checks!$L$4:$L$15,1,FALSE),IF(G1590="","",1))</f>
        <v/>
      </c>
    </row>
    <row r="1591" spans="1:13" s="443" customFormat="1" ht="14.1" customHeight="1">
      <c r="A1591" s="502">
        <f t="shared" si="48"/>
        <v>1583</v>
      </c>
      <c r="B1591" s="502">
        <f t="shared" si="49"/>
        <v>0</v>
      </c>
      <c r="C1591" s="448"/>
      <c r="D1591" s="446"/>
      <c r="E1591" s="446"/>
      <c r="F1591" s="446"/>
      <c r="G1591" s="448"/>
      <c r="H1591" s="455">
        <v>0</v>
      </c>
      <c r="I1591" s="452">
        <v>0</v>
      </c>
      <c r="J1591" s="446"/>
      <c r="K1591" s="492"/>
      <c r="M1591" s="443" t="str">
        <f>_xlfn.IFNA(VLOOKUP(G1591,Checks!$L$4:$L$15,1,FALSE),IF(G1591="","",1))</f>
        <v/>
      </c>
    </row>
    <row r="1592" spans="1:13" s="443" customFormat="1" ht="14.1" customHeight="1">
      <c r="A1592" s="502">
        <f t="shared" si="48"/>
        <v>1584</v>
      </c>
      <c r="B1592" s="502">
        <f t="shared" si="49"/>
        <v>0</v>
      </c>
      <c r="C1592" s="448"/>
      <c r="D1592" s="446"/>
      <c r="E1592" s="446"/>
      <c r="F1592" s="446"/>
      <c r="G1592" s="448"/>
      <c r="H1592" s="455">
        <v>0</v>
      </c>
      <c r="I1592" s="452">
        <v>0</v>
      </c>
      <c r="J1592" s="446"/>
      <c r="K1592" s="492"/>
      <c r="M1592" s="443" t="str">
        <f>_xlfn.IFNA(VLOOKUP(G1592,Checks!$L$4:$L$15,1,FALSE),IF(G1592="","",1))</f>
        <v/>
      </c>
    </row>
    <row r="1593" spans="1:13" s="443" customFormat="1" ht="14.1" customHeight="1">
      <c r="A1593" s="502">
        <f t="shared" si="48"/>
        <v>1585</v>
      </c>
      <c r="B1593" s="502">
        <f t="shared" si="49"/>
        <v>0</v>
      </c>
      <c r="C1593" s="448"/>
      <c r="D1593" s="446"/>
      <c r="E1593" s="446"/>
      <c r="F1593" s="446"/>
      <c r="G1593" s="448"/>
      <c r="H1593" s="455">
        <v>0</v>
      </c>
      <c r="I1593" s="452">
        <v>0</v>
      </c>
      <c r="J1593" s="446"/>
      <c r="K1593" s="492"/>
      <c r="M1593" s="443" t="str">
        <f>_xlfn.IFNA(VLOOKUP(G1593,Checks!$L$4:$L$15,1,FALSE),IF(G1593="","",1))</f>
        <v/>
      </c>
    </row>
    <row r="1594" spans="1:13" s="443" customFormat="1" ht="14.1" customHeight="1">
      <c r="A1594" s="502">
        <f t="shared" si="48"/>
        <v>1586</v>
      </c>
      <c r="B1594" s="502">
        <f t="shared" si="49"/>
        <v>0</v>
      </c>
      <c r="C1594" s="448"/>
      <c r="D1594" s="446"/>
      <c r="E1594" s="446"/>
      <c r="F1594" s="446"/>
      <c r="G1594" s="448"/>
      <c r="H1594" s="455">
        <v>0</v>
      </c>
      <c r="I1594" s="452">
        <v>0</v>
      </c>
      <c r="J1594" s="446"/>
      <c r="K1594" s="492"/>
      <c r="M1594" s="443" t="str">
        <f>_xlfn.IFNA(VLOOKUP(G1594,Checks!$L$4:$L$15,1,FALSE),IF(G1594="","",1))</f>
        <v/>
      </c>
    </row>
    <row r="1595" spans="1:13" s="443" customFormat="1" ht="14.1" customHeight="1">
      <c r="A1595" s="502">
        <f t="shared" si="48"/>
        <v>1587</v>
      </c>
      <c r="B1595" s="502">
        <f t="shared" si="49"/>
        <v>0</v>
      </c>
      <c r="C1595" s="448"/>
      <c r="D1595" s="446"/>
      <c r="E1595" s="446"/>
      <c r="F1595" s="446"/>
      <c r="G1595" s="448"/>
      <c r="H1595" s="455">
        <v>0</v>
      </c>
      <c r="I1595" s="452">
        <v>0</v>
      </c>
      <c r="J1595" s="446"/>
      <c r="K1595" s="492"/>
      <c r="M1595" s="443" t="str">
        <f>_xlfn.IFNA(VLOOKUP(G1595,Checks!$L$4:$L$15,1,FALSE),IF(G1595="","",1))</f>
        <v/>
      </c>
    </row>
    <row r="1596" spans="1:13" s="443" customFormat="1" ht="14.1" customHeight="1">
      <c r="A1596" s="502">
        <f t="shared" si="48"/>
        <v>1588</v>
      </c>
      <c r="B1596" s="502">
        <f t="shared" si="49"/>
        <v>0</v>
      </c>
      <c r="C1596" s="448"/>
      <c r="D1596" s="446"/>
      <c r="E1596" s="446"/>
      <c r="F1596" s="446"/>
      <c r="G1596" s="448"/>
      <c r="H1596" s="455">
        <v>0</v>
      </c>
      <c r="I1596" s="452">
        <v>0</v>
      </c>
      <c r="J1596" s="446"/>
      <c r="K1596" s="492"/>
      <c r="M1596" s="443" t="str">
        <f>_xlfn.IFNA(VLOOKUP(G1596,Checks!$L$4:$L$15,1,FALSE),IF(G1596="","",1))</f>
        <v/>
      </c>
    </row>
    <row r="1597" spans="1:13" s="443" customFormat="1" ht="14.1" customHeight="1">
      <c r="A1597" s="502">
        <f t="shared" si="48"/>
        <v>1589</v>
      </c>
      <c r="B1597" s="502">
        <f t="shared" si="49"/>
        <v>0</v>
      </c>
      <c r="C1597" s="448"/>
      <c r="D1597" s="446"/>
      <c r="E1597" s="446"/>
      <c r="F1597" s="446"/>
      <c r="G1597" s="448"/>
      <c r="H1597" s="455">
        <v>0</v>
      </c>
      <c r="I1597" s="452">
        <v>0</v>
      </c>
      <c r="J1597" s="446"/>
      <c r="K1597" s="492"/>
      <c r="M1597" s="443" t="str">
        <f>_xlfn.IFNA(VLOOKUP(G1597,Checks!$L$4:$L$15,1,FALSE),IF(G1597="","",1))</f>
        <v/>
      </c>
    </row>
    <row r="1598" spans="1:13" s="443" customFormat="1" ht="14.1" customHeight="1">
      <c r="A1598" s="502">
        <f t="shared" si="48"/>
        <v>1590</v>
      </c>
      <c r="B1598" s="502">
        <f t="shared" si="49"/>
        <v>0</v>
      </c>
      <c r="C1598" s="448"/>
      <c r="D1598" s="446"/>
      <c r="E1598" s="446"/>
      <c r="F1598" s="446"/>
      <c r="G1598" s="448"/>
      <c r="H1598" s="455">
        <v>0</v>
      </c>
      <c r="I1598" s="452">
        <v>0</v>
      </c>
      <c r="J1598" s="446"/>
      <c r="K1598" s="492"/>
      <c r="M1598" s="443" t="str">
        <f>_xlfn.IFNA(VLOOKUP(G1598,Checks!$L$4:$L$15,1,FALSE),IF(G1598="","",1))</f>
        <v/>
      </c>
    </row>
    <row r="1599" spans="1:13" s="443" customFormat="1" ht="14.1" customHeight="1">
      <c r="A1599" s="502">
        <f t="shared" si="48"/>
        <v>1591</v>
      </c>
      <c r="B1599" s="502">
        <f t="shared" si="49"/>
        <v>0</v>
      </c>
      <c r="C1599" s="448"/>
      <c r="D1599" s="446"/>
      <c r="E1599" s="446"/>
      <c r="F1599" s="446"/>
      <c r="G1599" s="448"/>
      <c r="H1599" s="455">
        <v>0</v>
      </c>
      <c r="I1599" s="452">
        <v>0</v>
      </c>
      <c r="J1599" s="446"/>
      <c r="K1599" s="492"/>
      <c r="M1599" s="443" t="str">
        <f>_xlfn.IFNA(VLOOKUP(G1599,Checks!$L$4:$L$15,1,FALSE),IF(G1599="","",1))</f>
        <v/>
      </c>
    </row>
    <row r="1600" spans="1:13" s="443" customFormat="1" ht="14.1" customHeight="1">
      <c r="A1600" s="502">
        <f t="shared" si="48"/>
        <v>1592</v>
      </c>
      <c r="B1600" s="502">
        <f t="shared" si="49"/>
        <v>0</v>
      </c>
      <c r="C1600" s="448"/>
      <c r="D1600" s="446"/>
      <c r="E1600" s="446"/>
      <c r="F1600" s="446"/>
      <c r="G1600" s="448"/>
      <c r="H1600" s="455">
        <v>0</v>
      </c>
      <c r="I1600" s="452">
        <v>0</v>
      </c>
      <c r="J1600" s="446"/>
      <c r="K1600" s="492"/>
      <c r="M1600" s="443" t="str">
        <f>_xlfn.IFNA(VLOOKUP(G1600,Checks!$L$4:$L$15,1,FALSE),IF(G1600="","",1))</f>
        <v/>
      </c>
    </row>
    <row r="1601" spans="1:13" s="443" customFormat="1" ht="14.1" customHeight="1">
      <c r="A1601" s="502">
        <f t="shared" si="48"/>
        <v>1593</v>
      </c>
      <c r="B1601" s="502">
        <f t="shared" si="49"/>
        <v>0</v>
      </c>
      <c r="C1601" s="448"/>
      <c r="D1601" s="446"/>
      <c r="E1601" s="446"/>
      <c r="F1601" s="446"/>
      <c r="G1601" s="448"/>
      <c r="H1601" s="455">
        <v>0</v>
      </c>
      <c r="I1601" s="452">
        <v>0</v>
      </c>
      <c r="J1601" s="446"/>
      <c r="K1601" s="492"/>
      <c r="M1601" s="443" t="str">
        <f>_xlfn.IFNA(VLOOKUP(G1601,Checks!$L$4:$L$15,1,FALSE),IF(G1601="","",1))</f>
        <v/>
      </c>
    </row>
    <row r="1602" spans="1:13" s="443" customFormat="1" ht="14.1" customHeight="1">
      <c r="A1602" s="502">
        <f t="shared" si="48"/>
        <v>1594</v>
      </c>
      <c r="B1602" s="502">
        <f t="shared" si="49"/>
        <v>0</v>
      </c>
      <c r="C1602" s="448"/>
      <c r="D1602" s="446"/>
      <c r="E1602" s="446"/>
      <c r="F1602" s="446"/>
      <c r="G1602" s="448"/>
      <c r="H1602" s="455">
        <v>0</v>
      </c>
      <c r="I1602" s="452">
        <v>0</v>
      </c>
      <c r="J1602" s="446"/>
      <c r="K1602" s="492"/>
      <c r="M1602" s="443" t="str">
        <f>_xlfn.IFNA(VLOOKUP(G1602,Checks!$L$4:$L$15,1,FALSE),IF(G1602="","",1))</f>
        <v/>
      </c>
    </row>
    <row r="1603" spans="1:13" s="443" customFormat="1" ht="14.1" customHeight="1">
      <c r="A1603" s="502">
        <f t="shared" si="48"/>
        <v>1595</v>
      </c>
      <c r="B1603" s="502">
        <f t="shared" si="49"/>
        <v>0</v>
      </c>
      <c r="C1603" s="448"/>
      <c r="D1603" s="446"/>
      <c r="E1603" s="446"/>
      <c r="F1603" s="446"/>
      <c r="G1603" s="448"/>
      <c r="H1603" s="455">
        <v>0</v>
      </c>
      <c r="I1603" s="452">
        <v>0</v>
      </c>
      <c r="J1603" s="446"/>
      <c r="K1603" s="492"/>
      <c r="M1603" s="443" t="str">
        <f>_xlfn.IFNA(VLOOKUP(G1603,Checks!$L$4:$L$15,1,FALSE),IF(G1603="","",1))</f>
        <v/>
      </c>
    </row>
    <row r="1604" spans="1:13" s="443" customFormat="1" ht="14.1" customHeight="1">
      <c r="A1604" s="502">
        <f t="shared" si="48"/>
        <v>1596</v>
      </c>
      <c r="B1604" s="502">
        <f t="shared" si="49"/>
        <v>0</v>
      </c>
      <c r="C1604" s="448"/>
      <c r="D1604" s="446"/>
      <c r="E1604" s="446"/>
      <c r="F1604" s="446"/>
      <c r="G1604" s="448"/>
      <c r="H1604" s="455">
        <v>0</v>
      </c>
      <c r="I1604" s="452">
        <v>0</v>
      </c>
      <c r="J1604" s="446"/>
      <c r="K1604" s="492"/>
      <c r="M1604" s="443" t="str">
        <f>_xlfn.IFNA(VLOOKUP(G1604,Checks!$L$4:$L$15,1,FALSE),IF(G1604="","",1))</f>
        <v/>
      </c>
    </row>
    <row r="1605" spans="1:13" s="443" customFormat="1" ht="14.1" customHeight="1">
      <c r="A1605" s="502">
        <f t="shared" si="48"/>
        <v>1597</v>
      </c>
      <c r="B1605" s="502">
        <f t="shared" si="49"/>
        <v>0</v>
      </c>
      <c r="C1605" s="448"/>
      <c r="D1605" s="446"/>
      <c r="E1605" s="446"/>
      <c r="F1605" s="446"/>
      <c r="G1605" s="448"/>
      <c r="H1605" s="455">
        <v>0</v>
      </c>
      <c r="I1605" s="452">
        <v>0</v>
      </c>
      <c r="J1605" s="446"/>
      <c r="K1605" s="492"/>
      <c r="M1605" s="443" t="str">
        <f>_xlfn.IFNA(VLOOKUP(G1605,Checks!$L$4:$L$15,1,FALSE),IF(G1605="","",1))</f>
        <v/>
      </c>
    </row>
    <row r="1606" spans="1:13" s="443" customFormat="1" ht="14.1" customHeight="1">
      <c r="A1606" s="502">
        <f t="shared" si="48"/>
        <v>1598</v>
      </c>
      <c r="B1606" s="502">
        <f t="shared" si="49"/>
        <v>0</v>
      </c>
      <c r="C1606" s="448"/>
      <c r="D1606" s="446"/>
      <c r="E1606" s="446"/>
      <c r="F1606" s="446"/>
      <c r="G1606" s="448"/>
      <c r="H1606" s="455">
        <v>0</v>
      </c>
      <c r="I1606" s="452">
        <v>0</v>
      </c>
      <c r="J1606" s="446"/>
      <c r="K1606" s="492"/>
      <c r="M1606" s="443" t="str">
        <f>_xlfn.IFNA(VLOOKUP(G1606,Checks!$L$4:$L$15,1,FALSE),IF(G1606="","",1))</f>
        <v/>
      </c>
    </row>
    <row r="1607" spans="1:13" s="443" customFormat="1" ht="14.1" customHeight="1">
      <c r="A1607" s="502">
        <f t="shared" si="48"/>
        <v>1599</v>
      </c>
      <c r="B1607" s="502">
        <f t="shared" si="49"/>
        <v>0</v>
      </c>
      <c r="C1607" s="448"/>
      <c r="D1607" s="446"/>
      <c r="E1607" s="446"/>
      <c r="F1607" s="446"/>
      <c r="G1607" s="448"/>
      <c r="H1607" s="455">
        <v>0</v>
      </c>
      <c r="I1607" s="452">
        <v>0</v>
      </c>
      <c r="J1607" s="446"/>
      <c r="K1607" s="492"/>
      <c r="M1607" s="443" t="str">
        <f>_xlfn.IFNA(VLOOKUP(G1607,Checks!$L$4:$L$15,1,FALSE),IF(G1607="","",1))</f>
        <v/>
      </c>
    </row>
    <row r="1608" spans="1:13" s="443" customFormat="1" ht="14.1" customHeight="1">
      <c r="A1608" s="502">
        <f t="shared" si="48"/>
        <v>1600</v>
      </c>
      <c r="B1608" s="502">
        <f t="shared" si="49"/>
        <v>0</v>
      </c>
      <c r="C1608" s="448"/>
      <c r="D1608" s="446"/>
      <c r="E1608" s="446"/>
      <c r="F1608" s="446"/>
      <c r="G1608" s="448"/>
      <c r="H1608" s="455">
        <v>0</v>
      </c>
      <c r="I1608" s="452">
        <v>0</v>
      </c>
      <c r="J1608" s="446"/>
      <c r="K1608" s="492"/>
      <c r="M1608" s="443" t="str">
        <f>_xlfn.IFNA(VLOOKUP(G1608,Checks!$L$4:$L$15,1,FALSE),IF(G1608="","",1))</f>
        <v/>
      </c>
    </row>
    <row r="1609" spans="1:13" s="443" customFormat="1" ht="14.1" customHeight="1">
      <c r="A1609" s="502">
        <f t="shared" si="48"/>
        <v>1601</v>
      </c>
      <c r="B1609" s="502">
        <f t="shared" si="49"/>
        <v>0</v>
      </c>
      <c r="C1609" s="448"/>
      <c r="D1609" s="446"/>
      <c r="E1609" s="446"/>
      <c r="F1609" s="446"/>
      <c r="G1609" s="448"/>
      <c r="H1609" s="455">
        <v>0</v>
      </c>
      <c r="I1609" s="452">
        <v>0</v>
      </c>
      <c r="J1609" s="446"/>
      <c r="K1609" s="492"/>
      <c r="M1609" s="443" t="str">
        <f>_xlfn.IFNA(VLOOKUP(G1609,Checks!$L$4:$L$15,1,FALSE),IF(G1609="","",1))</f>
        <v/>
      </c>
    </row>
    <row r="1610" spans="1:13" s="443" customFormat="1" ht="14.1" customHeight="1">
      <c r="A1610" s="502">
        <f t="shared" si="48"/>
        <v>1602</v>
      </c>
      <c r="B1610" s="502">
        <f t="shared" si="49"/>
        <v>0</v>
      </c>
      <c r="C1610" s="448"/>
      <c r="D1610" s="446"/>
      <c r="E1610" s="446"/>
      <c r="F1610" s="446"/>
      <c r="G1610" s="448"/>
      <c r="H1610" s="455">
        <v>0</v>
      </c>
      <c r="I1610" s="452">
        <v>0</v>
      </c>
      <c r="J1610" s="446"/>
      <c r="K1610" s="492"/>
      <c r="M1610" s="443" t="str">
        <f>_xlfn.IFNA(VLOOKUP(G1610,Checks!$L$4:$L$15,1,FALSE),IF(G1610="","",1))</f>
        <v/>
      </c>
    </row>
    <row r="1611" spans="1:13" s="443" customFormat="1" ht="14.1" customHeight="1">
      <c r="A1611" s="502">
        <f t="shared" ref="A1611:A1674" si="50">A1610+1</f>
        <v>1603</v>
      </c>
      <c r="B1611" s="502">
        <f t="shared" ref="B1611:B1674" si="51">$B$9</f>
        <v>0</v>
      </c>
      <c r="C1611" s="448"/>
      <c r="D1611" s="446"/>
      <c r="E1611" s="446"/>
      <c r="F1611" s="446"/>
      <c r="G1611" s="448"/>
      <c r="H1611" s="455">
        <v>0</v>
      </c>
      <c r="I1611" s="452">
        <v>0</v>
      </c>
      <c r="J1611" s="446"/>
      <c r="K1611" s="492"/>
      <c r="M1611" s="443" t="str">
        <f>_xlfn.IFNA(VLOOKUP(G1611,Checks!$L$4:$L$15,1,FALSE),IF(G1611="","",1))</f>
        <v/>
      </c>
    </row>
    <row r="1612" spans="1:13" s="443" customFormat="1" ht="14.1" customHeight="1">
      <c r="A1612" s="502">
        <f t="shared" si="50"/>
        <v>1604</v>
      </c>
      <c r="B1612" s="502">
        <f t="shared" si="51"/>
        <v>0</v>
      </c>
      <c r="C1612" s="448"/>
      <c r="D1612" s="446"/>
      <c r="E1612" s="446"/>
      <c r="F1612" s="446"/>
      <c r="G1612" s="448"/>
      <c r="H1612" s="455">
        <v>0</v>
      </c>
      <c r="I1612" s="452">
        <v>0</v>
      </c>
      <c r="J1612" s="446"/>
      <c r="K1612" s="492"/>
      <c r="M1612" s="443" t="str">
        <f>_xlfn.IFNA(VLOOKUP(G1612,Checks!$L$4:$L$15,1,FALSE),IF(G1612="","",1))</f>
        <v/>
      </c>
    </row>
    <row r="1613" spans="1:13" s="443" customFormat="1" ht="14.1" customHeight="1">
      <c r="A1613" s="502">
        <f t="shared" si="50"/>
        <v>1605</v>
      </c>
      <c r="B1613" s="502">
        <f t="shared" si="51"/>
        <v>0</v>
      </c>
      <c r="C1613" s="448"/>
      <c r="D1613" s="446"/>
      <c r="E1613" s="446"/>
      <c r="F1613" s="446"/>
      <c r="G1613" s="448"/>
      <c r="H1613" s="455">
        <v>0</v>
      </c>
      <c r="I1613" s="452">
        <v>0</v>
      </c>
      <c r="J1613" s="446"/>
      <c r="K1613" s="492"/>
      <c r="M1613" s="443" t="str">
        <f>_xlfn.IFNA(VLOOKUP(G1613,Checks!$L$4:$L$15,1,FALSE),IF(G1613="","",1))</f>
        <v/>
      </c>
    </row>
    <row r="1614" spans="1:13" s="443" customFormat="1" ht="14.1" customHeight="1">
      <c r="A1614" s="502">
        <f t="shared" si="50"/>
        <v>1606</v>
      </c>
      <c r="B1614" s="502">
        <f t="shared" si="51"/>
        <v>0</v>
      </c>
      <c r="C1614" s="448"/>
      <c r="D1614" s="446"/>
      <c r="E1614" s="446"/>
      <c r="F1614" s="446"/>
      <c r="G1614" s="448"/>
      <c r="H1614" s="455">
        <v>0</v>
      </c>
      <c r="I1614" s="452">
        <v>0</v>
      </c>
      <c r="J1614" s="446"/>
      <c r="K1614" s="492"/>
      <c r="M1614" s="443" t="str">
        <f>_xlfn.IFNA(VLOOKUP(G1614,Checks!$L$4:$L$15,1,FALSE),IF(G1614="","",1))</f>
        <v/>
      </c>
    </row>
    <row r="1615" spans="1:13" s="443" customFormat="1" ht="14.1" customHeight="1">
      <c r="A1615" s="502">
        <f t="shared" si="50"/>
        <v>1607</v>
      </c>
      <c r="B1615" s="502">
        <f t="shared" si="51"/>
        <v>0</v>
      </c>
      <c r="C1615" s="448"/>
      <c r="D1615" s="446"/>
      <c r="E1615" s="446"/>
      <c r="F1615" s="446"/>
      <c r="G1615" s="448"/>
      <c r="H1615" s="455">
        <v>0</v>
      </c>
      <c r="I1615" s="452">
        <v>0</v>
      </c>
      <c r="J1615" s="446"/>
      <c r="K1615" s="492"/>
      <c r="M1615" s="443" t="str">
        <f>_xlfn.IFNA(VLOOKUP(G1615,Checks!$L$4:$L$15,1,FALSE),IF(G1615="","",1))</f>
        <v/>
      </c>
    </row>
    <row r="1616" spans="1:13" s="443" customFormat="1" ht="14.1" customHeight="1">
      <c r="A1616" s="502">
        <f t="shared" si="50"/>
        <v>1608</v>
      </c>
      <c r="B1616" s="502">
        <f t="shared" si="51"/>
        <v>0</v>
      </c>
      <c r="C1616" s="448"/>
      <c r="D1616" s="446"/>
      <c r="E1616" s="446"/>
      <c r="F1616" s="446"/>
      <c r="G1616" s="448"/>
      <c r="H1616" s="455">
        <v>0</v>
      </c>
      <c r="I1616" s="452">
        <v>0</v>
      </c>
      <c r="J1616" s="446"/>
      <c r="K1616" s="492"/>
      <c r="M1616" s="443" t="str">
        <f>_xlfn.IFNA(VLOOKUP(G1616,Checks!$L$4:$L$15,1,FALSE),IF(G1616="","",1))</f>
        <v/>
      </c>
    </row>
    <row r="1617" spans="1:13" s="443" customFormat="1" ht="14.1" customHeight="1">
      <c r="A1617" s="502">
        <f t="shared" si="50"/>
        <v>1609</v>
      </c>
      <c r="B1617" s="502">
        <f t="shared" si="51"/>
        <v>0</v>
      </c>
      <c r="C1617" s="448"/>
      <c r="D1617" s="446"/>
      <c r="E1617" s="446"/>
      <c r="F1617" s="446"/>
      <c r="G1617" s="448"/>
      <c r="H1617" s="455">
        <v>0</v>
      </c>
      <c r="I1617" s="452">
        <v>0</v>
      </c>
      <c r="J1617" s="446"/>
      <c r="K1617" s="492"/>
      <c r="M1617" s="443" t="str">
        <f>_xlfn.IFNA(VLOOKUP(G1617,Checks!$L$4:$L$15,1,FALSE),IF(G1617="","",1))</f>
        <v/>
      </c>
    </row>
    <row r="1618" spans="1:13" s="443" customFormat="1" ht="14.1" customHeight="1">
      <c r="A1618" s="502">
        <f t="shared" si="50"/>
        <v>1610</v>
      </c>
      <c r="B1618" s="502">
        <f t="shared" si="51"/>
        <v>0</v>
      </c>
      <c r="C1618" s="448"/>
      <c r="D1618" s="446"/>
      <c r="E1618" s="446"/>
      <c r="F1618" s="446"/>
      <c r="G1618" s="448"/>
      <c r="H1618" s="455">
        <v>0</v>
      </c>
      <c r="I1618" s="452">
        <v>0</v>
      </c>
      <c r="J1618" s="446"/>
      <c r="K1618" s="492"/>
      <c r="M1618" s="443" t="str">
        <f>_xlfn.IFNA(VLOOKUP(G1618,Checks!$L$4:$L$15,1,FALSE),IF(G1618="","",1))</f>
        <v/>
      </c>
    </row>
    <row r="1619" spans="1:13" s="443" customFormat="1" ht="14.1" customHeight="1">
      <c r="A1619" s="502">
        <f t="shared" si="50"/>
        <v>1611</v>
      </c>
      <c r="B1619" s="502">
        <f t="shared" si="51"/>
        <v>0</v>
      </c>
      <c r="C1619" s="448"/>
      <c r="D1619" s="446"/>
      <c r="E1619" s="446"/>
      <c r="F1619" s="446"/>
      <c r="G1619" s="448"/>
      <c r="H1619" s="455">
        <v>0</v>
      </c>
      <c r="I1619" s="452">
        <v>0</v>
      </c>
      <c r="J1619" s="446"/>
      <c r="K1619" s="492"/>
      <c r="M1619" s="443" t="str">
        <f>_xlfn.IFNA(VLOOKUP(G1619,Checks!$L$4:$L$15,1,FALSE),IF(G1619="","",1))</f>
        <v/>
      </c>
    </row>
    <row r="1620" spans="1:13" s="443" customFormat="1" ht="14.1" customHeight="1">
      <c r="A1620" s="502">
        <f t="shared" si="50"/>
        <v>1612</v>
      </c>
      <c r="B1620" s="502">
        <f t="shared" si="51"/>
        <v>0</v>
      </c>
      <c r="C1620" s="448"/>
      <c r="D1620" s="446"/>
      <c r="E1620" s="446"/>
      <c r="F1620" s="446"/>
      <c r="G1620" s="448"/>
      <c r="H1620" s="455">
        <v>0</v>
      </c>
      <c r="I1620" s="452">
        <v>0</v>
      </c>
      <c r="J1620" s="446"/>
      <c r="K1620" s="492"/>
      <c r="M1620" s="443" t="str">
        <f>_xlfn.IFNA(VLOOKUP(G1620,Checks!$L$4:$L$15,1,FALSE),IF(G1620="","",1))</f>
        <v/>
      </c>
    </row>
    <row r="1621" spans="1:13" s="443" customFormat="1" ht="14.1" customHeight="1">
      <c r="A1621" s="502">
        <f t="shared" si="50"/>
        <v>1613</v>
      </c>
      <c r="B1621" s="502">
        <f t="shared" si="51"/>
        <v>0</v>
      </c>
      <c r="C1621" s="448"/>
      <c r="D1621" s="446"/>
      <c r="E1621" s="446"/>
      <c r="F1621" s="446"/>
      <c r="G1621" s="448"/>
      <c r="H1621" s="455">
        <v>0</v>
      </c>
      <c r="I1621" s="452">
        <v>0</v>
      </c>
      <c r="J1621" s="446"/>
      <c r="K1621" s="492"/>
      <c r="M1621" s="443" t="str">
        <f>_xlfn.IFNA(VLOOKUP(G1621,Checks!$L$4:$L$15,1,FALSE),IF(G1621="","",1))</f>
        <v/>
      </c>
    </row>
    <row r="1622" spans="1:13" s="443" customFormat="1" ht="14.1" customHeight="1">
      <c r="A1622" s="502">
        <f t="shared" si="50"/>
        <v>1614</v>
      </c>
      <c r="B1622" s="502">
        <f t="shared" si="51"/>
        <v>0</v>
      </c>
      <c r="C1622" s="448"/>
      <c r="D1622" s="446"/>
      <c r="E1622" s="446"/>
      <c r="F1622" s="446"/>
      <c r="G1622" s="448"/>
      <c r="H1622" s="455">
        <v>0</v>
      </c>
      <c r="I1622" s="452">
        <v>0</v>
      </c>
      <c r="J1622" s="446"/>
      <c r="K1622" s="492"/>
      <c r="M1622" s="443" t="str">
        <f>_xlfn.IFNA(VLOOKUP(G1622,Checks!$L$4:$L$15,1,FALSE),IF(G1622="","",1))</f>
        <v/>
      </c>
    </row>
    <row r="1623" spans="1:13" s="443" customFormat="1" ht="14.1" customHeight="1">
      <c r="A1623" s="502">
        <f t="shared" si="50"/>
        <v>1615</v>
      </c>
      <c r="B1623" s="502">
        <f t="shared" si="51"/>
        <v>0</v>
      </c>
      <c r="C1623" s="448"/>
      <c r="D1623" s="446"/>
      <c r="E1623" s="446"/>
      <c r="F1623" s="446"/>
      <c r="G1623" s="448"/>
      <c r="H1623" s="455">
        <v>0</v>
      </c>
      <c r="I1623" s="452">
        <v>0</v>
      </c>
      <c r="J1623" s="446"/>
      <c r="K1623" s="492"/>
      <c r="M1623" s="443" t="str">
        <f>_xlfn.IFNA(VLOOKUP(G1623,Checks!$L$4:$L$15,1,FALSE),IF(G1623="","",1))</f>
        <v/>
      </c>
    </row>
    <row r="1624" spans="1:13" s="443" customFormat="1" ht="14.1" customHeight="1">
      <c r="A1624" s="502">
        <f t="shared" si="50"/>
        <v>1616</v>
      </c>
      <c r="B1624" s="502">
        <f t="shared" si="51"/>
        <v>0</v>
      </c>
      <c r="C1624" s="448"/>
      <c r="D1624" s="446"/>
      <c r="E1624" s="446"/>
      <c r="F1624" s="446"/>
      <c r="G1624" s="448"/>
      <c r="H1624" s="455">
        <v>0</v>
      </c>
      <c r="I1624" s="452">
        <v>0</v>
      </c>
      <c r="J1624" s="446"/>
      <c r="K1624" s="492"/>
      <c r="M1624" s="443" t="str">
        <f>_xlfn.IFNA(VLOOKUP(G1624,Checks!$L$4:$L$15,1,FALSE),IF(G1624="","",1))</f>
        <v/>
      </c>
    </row>
    <row r="1625" spans="1:13" s="443" customFormat="1" ht="14.1" customHeight="1">
      <c r="A1625" s="502">
        <f t="shared" si="50"/>
        <v>1617</v>
      </c>
      <c r="B1625" s="502">
        <f t="shared" si="51"/>
        <v>0</v>
      </c>
      <c r="C1625" s="448"/>
      <c r="D1625" s="446"/>
      <c r="E1625" s="446"/>
      <c r="F1625" s="446"/>
      <c r="G1625" s="448"/>
      <c r="H1625" s="455">
        <v>0</v>
      </c>
      <c r="I1625" s="452">
        <v>0</v>
      </c>
      <c r="J1625" s="446"/>
      <c r="K1625" s="492"/>
      <c r="M1625" s="443" t="str">
        <f>_xlfn.IFNA(VLOOKUP(G1625,Checks!$L$4:$L$15,1,FALSE),IF(G1625="","",1))</f>
        <v/>
      </c>
    </row>
    <row r="1626" spans="1:13" s="443" customFormat="1" ht="14.1" customHeight="1">
      <c r="A1626" s="502">
        <f t="shared" si="50"/>
        <v>1618</v>
      </c>
      <c r="B1626" s="502">
        <f t="shared" si="51"/>
        <v>0</v>
      </c>
      <c r="C1626" s="448"/>
      <c r="D1626" s="446"/>
      <c r="E1626" s="446"/>
      <c r="F1626" s="446"/>
      <c r="G1626" s="448"/>
      <c r="H1626" s="455">
        <v>0</v>
      </c>
      <c r="I1626" s="452">
        <v>0</v>
      </c>
      <c r="J1626" s="446"/>
      <c r="K1626" s="492"/>
      <c r="M1626" s="443" t="str">
        <f>_xlfn.IFNA(VLOOKUP(G1626,Checks!$L$4:$L$15,1,FALSE),IF(G1626="","",1))</f>
        <v/>
      </c>
    </row>
    <row r="1627" spans="1:13" s="443" customFormat="1" ht="14.1" customHeight="1">
      <c r="A1627" s="502">
        <f t="shared" si="50"/>
        <v>1619</v>
      </c>
      <c r="B1627" s="502">
        <f t="shared" si="51"/>
        <v>0</v>
      </c>
      <c r="C1627" s="448"/>
      <c r="D1627" s="446"/>
      <c r="E1627" s="446"/>
      <c r="F1627" s="446"/>
      <c r="G1627" s="448"/>
      <c r="H1627" s="455">
        <v>0</v>
      </c>
      <c r="I1627" s="452">
        <v>0</v>
      </c>
      <c r="J1627" s="446"/>
      <c r="K1627" s="492"/>
      <c r="M1627" s="443" t="str">
        <f>_xlfn.IFNA(VLOOKUP(G1627,Checks!$L$4:$L$15,1,FALSE),IF(G1627="","",1))</f>
        <v/>
      </c>
    </row>
    <row r="1628" spans="1:13" s="443" customFormat="1" ht="14.1" customHeight="1">
      <c r="A1628" s="502">
        <f t="shared" si="50"/>
        <v>1620</v>
      </c>
      <c r="B1628" s="502">
        <f t="shared" si="51"/>
        <v>0</v>
      </c>
      <c r="C1628" s="448"/>
      <c r="D1628" s="446"/>
      <c r="E1628" s="446"/>
      <c r="F1628" s="446"/>
      <c r="G1628" s="448"/>
      <c r="H1628" s="455">
        <v>0</v>
      </c>
      <c r="I1628" s="452">
        <v>0</v>
      </c>
      <c r="J1628" s="446"/>
      <c r="K1628" s="492"/>
      <c r="M1628" s="443" t="str">
        <f>_xlfn.IFNA(VLOOKUP(G1628,Checks!$L$4:$L$15,1,FALSE),IF(G1628="","",1))</f>
        <v/>
      </c>
    </row>
    <row r="1629" spans="1:13" s="443" customFormat="1" ht="14.1" customHeight="1">
      <c r="A1629" s="502">
        <f t="shared" si="50"/>
        <v>1621</v>
      </c>
      <c r="B1629" s="502">
        <f t="shared" si="51"/>
        <v>0</v>
      </c>
      <c r="C1629" s="448"/>
      <c r="D1629" s="446"/>
      <c r="E1629" s="446"/>
      <c r="F1629" s="446"/>
      <c r="G1629" s="448"/>
      <c r="H1629" s="455">
        <v>0</v>
      </c>
      <c r="I1629" s="452">
        <v>0</v>
      </c>
      <c r="J1629" s="446"/>
      <c r="K1629" s="492"/>
      <c r="M1629" s="443" t="str">
        <f>_xlfn.IFNA(VLOOKUP(G1629,Checks!$L$4:$L$15,1,FALSE),IF(G1629="","",1))</f>
        <v/>
      </c>
    </row>
    <row r="1630" spans="1:13" s="443" customFormat="1" ht="14.1" customHeight="1">
      <c r="A1630" s="502">
        <f t="shared" si="50"/>
        <v>1622</v>
      </c>
      <c r="B1630" s="502">
        <f t="shared" si="51"/>
        <v>0</v>
      </c>
      <c r="C1630" s="448"/>
      <c r="D1630" s="446"/>
      <c r="E1630" s="446"/>
      <c r="F1630" s="446"/>
      <c r="G1630" s="448"/>
      <c r="H1630" s="455">
        <v>0</v>
      </c>
      <c r="I1630" s="452">
        <v>0</v>
      </c>
      <c r="J1630" s="446"/>
      <c r="K1630" s="492"/>
      <c r="M1630" s="443" t="str">
        <f>_xlfn.IFNA(VLOOKUP(G1630,Checks!$L$4:$L$15,1,FALSE),IF(G1630="","",1))</f>
        <v/>
      </c>
    </row>
    <row r="1631" spans="1:13" s="443" customFormat="1" ht="14.1" customHeight="1">
      <c r="A1631" s="502">
        <f t="shared" si="50"/>
        <v>1623</v>
      </c>
      <c r="B1631" s="502">
        <f t="shared" si="51"/>
        <v>0</v>
      </c>
      <c r="C1631" s="448"/>
      <c r="D1631" s="446"/>
      <c r="E1631" s="446"/>
      <c r="F1631" s="446"/>
      <c r="G1631" s="448"/>
      <c r="H1631" s="455">
        <v>0</v>
      </c>
      <c r="I1631" s="452">
        <v>0</v>
      </c>
      <c r="J1631" s="446"/>
      <c r="K1631" s="492"/>
      <c r="M1631" s="443" t="str">
        <f>_xlfn.IFNA(VLOOKUP(G1631,Checks!$L$4:$L$15,1,FALSE),IF(G1631="","",1))</f>
        <v/>
      </c>
    </row>
    <row r="1632" spans="1:13" s="443" customFormat="1" ht="14.1" customHeight="1">
      <c r="A1632" s="502">
        <f t="shared" si="50"/>
        <v>1624</v>
      </c>
      <c r="B1632" s="502">
        <f t="shared" si="51"/>
        <v>0</v>
      </c>
      <c r="C1632" s="448"/>
      <c r="D1632" s="446"/>
      <c r="E1632" s="446"/>
      <c r="F1632" s="446"/>
      <c r="G1632" s="448"/>
      <c r="H1632" s="455">
        <v>0</v>
      </c>
      <c r="I1632" s="452">
        <v>0</v>
      </c>
      <c r="J1632" s="446"/>
      <c r="K1632" s="492"/>
      <c r="M1632" s="443" t="str">
        <f>_xlfn.IFNA(VLOOKUP(G1632,Checks!$L$4:$L$15,1,FALSE),IF(G1632="","",1))</f>
        <v/>
      </c>
    </row>
    <row r="1633" spans="1:13" s="443" customFormat="1" ht="14.1" customHeight="1">
      <c r="A1633" s="502">
        <f t="shared" si="50"/>
        <v>1625</v>
      </c>
      <c r="B1633" s="502">
        <f t="shared" si="51"/>
        <v>0</v>
      </c>
      <c r="C1633" s="448"/>
      <c r="D1633" s="446"/>
      <c r="E1633" s="446"/>
      <c r="F1633" s="446"/>
      <c r="G1633" s="448"/>
      <c r="H1633" s="455">
        <v>0</v>
      </c>
      <c r="I1633" s="452">
        <v>0</v>
      </c>
      <c r="J1633" s="446"/>
      <c r="K1633" s="492"/>
      <c r="M1633" s="443" t="str">
        <f>_xlfn.IFNA(VLOOKUP(G1633,Checks!$L$4:$L$15,1,FALSE),IF(G1633="","",1))</f>
        <v/>
      </c>
    </row>
    <row r="1634" spans="1:13" s="443" customFormat="1" ht="14.1" customHeight="1">
      <c r="A1634" s="502">
        <f t="shared" si="50"/>
        <v>1626</v>
      </c>
      <c r="B1634" s="502">
        <f t="shared" si="51"/>
        <v>0</v>
      </c>
      <c r="C1634" s="448"/>
      <c r="D1634" s="446"/>
      <c r="E1634" s="446"/>
      <c r="F1634" s="446"/>
      <c r="G1634" s="448"/>
      <c r="H1634" s="455">
        <v>0</v>
      </c>
      <c r="I1634" s="452">
        <v>0</v>
      </c>
      <c r="J1634" s="446"/>
      <c r="K1634" s="492"/>
      <c r="M1634" s="443" t="str">
        <f>_xlfn.IFNA(VLOOKUP(G1634,Checks!$L$4:$L$15,1,FALSE),IF(G1634="","",1))</f>
        <v/>
      </c>
    </row>
    <row r="1635" spans="1:13" s="443" customFormat="1" ht="14.1" customHeight="1">
      <c r="A1635" s="502">
        <f t="shared" si="50"/>
        <v>1627</v>
      </c>
      <c r="B1635" s="502">
        <f t="shared" si="51"/>
        <v>0</v>
      </c>
      <c r="C1635" s="448"/>
      <c r="D1635" s="446"/>
      <c r="E1635" s="446"/>
      <c r="F1635" s="446"/>
      <c r="G1635" s="448"/>
      <c r="H1635" s="455">
        <v>0</v>
      </c>
      <c r="I1635" s="452">
        <v>0</v>
      </c>
      <c r="J1635" s="446"/>
      <c r="K1635" s="492"/>
      <c r="M1635" s="443" t="str">
        <f>_xlfn.IFNA(VLOOKUP(G1635,Checks!$L$4:$L$15,1,FALSE),IF(G1635="","",1))</f>
        <v/>
      </c>
    </row>
    <row r="1636" spans="1:13" s="443" customFormat="1" ht="14.1" customHeight="1">
      <c r="A1636" s="502">
        <f t="shared" si="50"/>
        <v>1628</v>
      </c>
      <c r="B1636" s="502">
        <f t="shared" si="51"/>
        <v>0</v>
      </c>
      <c r="C1636" s="448"/>
      <c r="D1636" s="446"/>
      <c r="E1636" s="446"/>
      <c r="F1636" s="446"/>
      <c r="G1636" s="448"/>
      <c r="H1636" s="455">
        <v>0</v>
      </c>
      <c r="I1636" s="452">
        <v>0</v>
      </c>
      <c r="J1636" s="446"/>
      <c r="K1636" s="492"/>
      <c r="M1636" s="443" t="str">
        <f>_xlfn.IFNA(VLOOKUP(G1636,Checks!$L$4:$L$15,1,FALSE),IF(G1636="","",1))</f>
        <v/>
      </c>
    </row>
    <row r="1637" spans="1:13" s="443" customFormat="1" ht="14.1" customHeight="1">
      <c r="A1637" s="502">
        <f t="shared" si="50"/>
        <v>1629</v>
      </c>
      <c r="B1637" s="502">
        <f t="shared" si="51"/>
        <v>0</v>
      </c>
      <c r="C1637" s="448"/>
      <c r="D1637" s="446"/>
      <c r="E1637" s="446"/>
      <c r="F1637" s="446"/>
      <c r="G1637" s="448"/>
      <c r="H1637" s="455">
        <v>0</v>
      </c>
      <c r="I1637" s="452">
        <v>0</v>
      </c>
      <c r="J1637" s="446"/>
      <c r="K1637" s="492"/>
      <c r="M1637" s="443" t="str">
        <f>_xlfn.IFNA(VLOOKUP(G1637,Checks!$L$4:$L$15,1,FALSE),IF(G1637="","",1))</f>
        <v/>
      </c>
    </row>
    <row r="1638" spans="1:13" s="443" customFormat="1" ht="14.1" customHeight="1">
      <c r="A1638" s="502">
        <f t="shared" si="50"/>
        <v>1630</v>
      </c>
      <c r="B1638" s="502">
        <f t="shared" si="51"/>
        <v>0</v>
      </c>
      <c r="C1638" s="448"/>
      <c r="D1638" s="446"/>
      <c r="E1638" s="446"/>
      <c r="F1638" s="446"/>
      <c r="G1638" s="448"/>
      <c r="H1638" s="455">
        <v>0</v>
      </c>
      <c r="I1638" s="452">
        <v>0</v>
      </c>
      <c r="J1638" s="446"/>
      <c r="K1638" s="492"/>
      <c r="M1638" s="443" t="str">
        <f>_xlfn.IFNA(VLOOKUP(G1638,Checks!$L$4:$L$15,1,FALSE),IF(G1638="","",1))</f>
        <v/>
      </c>
    </row>
    <row r="1639" spans="1:13" s="443" customFormat="1" ht="14.1" customHeight="1">
      <c r="A1639" s="502">
        <f t="shared" si="50"/>
        <v>1631</v>
      </c>
      <c r="B1639" s="502">
        <f t="shared" si="51"/>
        <v>0</v>
      </c>
      <c r="C1639" s="448"/>
      <c r="D1639" s="446"/>
      <c r="E1639" s="446"/>
      <c r="F1639" s="446"/>
      <c r="G1639" s="448"/>
      <c r="H1639" s="455">
        <v>0</v>
      </c>
      <c r="I1639" s="452">
        <v>0</v>
      </c>
      <c r="J1639" s="446"/>
      <c r="K1639" s="492"/>
      <c r="M1639" s="443" t="str">
        <f>_xlfn.IFNA(VLOOKUP(G1639,Checks!$L$4:$L$15,1,FALSE),IF(G1639="","",1))</f>
        <v/>
      </c>
    </row>
    <row r="1640" spans="1:13" s="443" customFormat="1" ht="14.1" customHeight="1">
      <c r="A1640" s="502">
        <f t="shared" si="50"/>
        <v>1632</v>
      </c>
      <c r="B1640" s="502">
        <f t="shared" si="51"/>
        <v>0</v>
      </c>
      <c r="C1640" s="448"/>
      <c r="D1640" s="446"/>
      <c r="E1640" s="446"/>
      <c r="F1640" s="446"/>
      <c r="G1640" s="448"/>
      <c r="H1640" s="455">
        <v>0</v>
      </c>
      <c r="I1640" s="452">
        <v>0</v>
      </c>
      <c r="J1640" s="446"/>
      <c r="K1640" s="492"/>
      <c r="M1640" s="443" t="str">
        <f>_xlfn.IFNA(VLOOKUP(G1640,Checks!$L$4:$L$15,1,FALSE),IF(G1640="","",1))</f>
        <v/>
      </c>
    </row>
    <row r="1641" spans="1:13" s="443" customFormat="1" ht="14.1" customHeight="1">
      <c r="A1641" s="502">
        <f t="shared" si="50"/>
        <v>1633</v>
      </c>
      <c r="B1641" s="502">
        <f t="shared" si="51"/>
        <v>0</v>
      </c>
      <c r="C1641" s="448"/>
      <c r="D1641" s="446"/>
      <c r="E1641" s="446"/>
      <c r="F1641" s="446"/>
      <c r="G1641" s="448"/>
      <c r="H1641" s="455">
        <v>0</v>
      </c>
      <c r="I1641" s="452">
        <v>0</v>
      </c>
      <c r="J1641" s="446"/>
      <c r="K1641" s="492"/>
      <c r="M1641" s="443" t="str">
        <f>_xlfn.IFNA(VLOOKUP(G1641,Checks!$L$4:$L$15,1,FALSE),IF(G1641="","",1))</f>
        <v/>
      </c>
    </row>
    <row r="1642" spans="1:13" s="443" customFormat="1" ht="14.1" customHeight="1">
      <c r="A1642" s="502">
        <f t="shared" si="50"/>
        <v>1634</v>
      </c>
      <c r="B1642" s="502">
        <f t="shared" si="51"/>
        <v>0</v>
      </c>
      <c r="C1642" s="448"/>
      <c r="D1642" s="446"/>
      <c r="E1642" s="446"/>
      <c r="F1642" s="446"/>
      <c r="G1642" s="448"/>
      <c r="H1642" s="455">
        <v>0</v>
      </c>
      <c r="I1642" s="452">
        <v>0</v>
      </c>
      <c r="J1642" s="446"/>
      <c r="K1642" s="492"/>
      <c r="M1642" s="443" t="str">
        <f>_xlfn.IFNA(VLOOKUP(G1642,Checks!$L$4:$L$15,1,FALSE),IF(G1642="","",1))</f>
        <v/>
      </c>
    </row>
    <row r="1643" spans="1:13" s="443" customFormat="1" ht="14.1" customHeight="1">
      <c r="A1643" s="502">
        <f t="shared" si="50"/>
        <v>1635</v>
      </c>
      <c r="B1643" s="502">
        <f t="shared" si="51"/>
        <v>0</v>
      </c>
      <c r="C1643" s="448"/>
      <c r="D1643" s="446"/>
      <c r="E1643" s="446"/>
      <c r="F1643" s="446"/>
      <c r="G1643" s="448"/>
      <c r="H1643" s="455">
        <v>0</v>
      </c>
      <c r="I1643" s="452">
        <v>0</v>
      </c>
      <c r="J1643" s="446"/>
      <c r="K1643" s="492"/>
      <c r="M1643" s="443" t="str">
        <f>_xlfn.IFNA(VLOOKUP(G1643,Checks!$L$4:$L$15,1,FALSE),IF(G1643="","",1))</f>
        <v/>
      </c>
    </row>
    <row r="1644" spans="1:13" s="443" customFormat="1" ht="14.1" customHeight="1">
      <c r="A1644" s="502">
        <f t="shared" si="50"/>
        <v>1636</v>
      </c>
      <c r="B1644" s="502">
        <f t="shared" si="51"/>
        <v>0</v>
      </c>
      <c r="C1644" s="448"/>
      <c r="D1644" s="446"/>
      <c r="E1644" s="446"/>
      <c r="F1644" s="446"/>
      <c r="G1644" s="448"/>
      <c r="H1644" s="455">
        <v>0</v>
      </c>
      <c r="I1644" s="452">
        <v>0</v>
      </c>
      <c r="J1644" s="446"/>
      <c r="K1644" s="492"/>
      <c r="M1644" s="443" t="str">
        <f>_xlfn.IFNA(VLOOKUP(G1644,Checks!$L$4:$L$15,1,FALSE),IF(G1644="","",1))</f>
        <v/>
      </c>
    </row>
    <row r="1645" spans="1:13" s="443" customFormat="1" ht="14.1" customHeight="1">
      <c r="A1645" s="502">
        <f t="shared" si="50"/>
        <v>1637</v>
      </c>
      <c r="B1645" s="502">
        <f t="shared" si="51"/>
        <v>0</v>
      </c>
      <c r="C1645" s="448"/>
      <c r="D1645" s="446"/>
      <c r="E1645" s="446"/>
      <c r="F1645" s="446"/>
      <c r="G1645" s="448"/>
      <c r="H1645" s="455">
        <v>0</v>
      </c>
      <c r="I1645" s="452">
        <v>0</v>
      </c>
      <c r="J1645" s="446"/>
      <c r="K1645" s="492"/>
      <c r="M1645" s="443" t="str">
        <f>_xlfn.IFNA(VLOOKUP(G1645,Checks!$L$4:$L$15,1,FALSE),IF(G1645="","",1))</f>
        <v/>
      </c>
    </row>
    <row r="1646" spans="1:13" s="443" customFormat="1" ht="14.1" customHeight="1">
      <c r="A1646" s="502">
        <f t="shared" si="50"/>
        <v>1638</v>
      </c>
      <c r="B1646" s="502">
        <f t="shared" si="51"/>
        <v>0</v>
      </c>
      <c r="C1646" s="448"/>
      <c r="D1646" s="446"/>
      <c r="E1646" s="446"/>
      <c r="F1646" s="446"/>
      <c r="G1646" s="448"/>
      <c r="H1646" s="455">
        <v>0</v>
      </c>
      <c r="I1646" s="452">
        <v>0</v>
      </c>
      <c r="J1646" s="446"/>
      <c r="K1646" s="492"/>
      <c r="M1646" s="443" t="str">
        <f>_xlfn.IFNA(VLOOKUP(G1646,Checks!$L$4:$L$15,1,FALSE),IF(G1646="","",1))</f>
        <v/>
      </c>
    </row>
    <row r="1647" spans="1:13" s="443" customFormat="1" ht="14.1" customHeight="1">
      <c r="A1647" s="502">
        <f t="shared" si="50"/>
        <v>1639</v>
      </c>
      <c r="B1647" s="502">
        <f t="shared" si="51"/>
        <v>0</v>
      </c>
      <c r="C1647" s="448"/>
      <c r="D1647" s="446"/>
      <c r="E1647" s="446"/>
      <c r="F1647" s="446"/>
      <c r="G1647" s="448"/>
      <c r="H1647" s="455">
        <v>0</v>
      </c>
      <c r="I1647" s="452">
        <v>0</v>
      </c>
      <c r="J1647" s="446"/>
      <c r="K1647" s="492"/>
      <c r="M1647" s="443" t="str">
        <f>_xlfn.IFNA(VLOOKUP(G1647,Checks!$L$4:$L$15,1,FALSE),IF(G1647="","",1))</f>
        <v/>
      </c>
    </row>
    <row r="1648" spans="1:13" s="443" customFormat="1" ht="14.1" customHeight="1">
      <c r="A1648" s="502">
        <f t="shared" si="50"/>
        <v>1640</v>
      </c>
      <c r="B1648" s="502">
        <f t="shared" si="51"/>
        <v>0</v>
      </c>
      <c r="C1648" s="448"/>
      <c r="D1648" s="446"/>
      <c r="E1648" s="446"/>
      <c r="F1648" s="446"/>
      <c r="G1648" s="448"/>
      <c r="H1648" s="455">
        <v>0</v>
      </c>
      <c r="I1648" s="452">
        <v>0</v>
      </c>
      <c r="J1648" s="446"/>
      <c r="K1648" s="492"/>
      <c r="M1648" s="443" t="str">
        <f>_xlfn.IFNA(VLOOKUP(G1648,Checks!$L$4:$L$15,1,FALSE),IF(G1648="","",1))</f>
        <v/>
      </c>
    </row>
    <row r="1649" spans="1:13" s="443" customFormat="1" ht="14.1" customHeight="1">
      <c r="A1649" s="502">
        <f t="shared" si="50"/>
        <v>1641</v>
      </c>
      <c r="B1649" s="502">
        <f t="shared" si="51"/>
        <v>0</v>
      </c>
      <c r="C1649" s="448"/>
      <c r="D1649" s="446"/>
      <c r="E1649" s="446"/>
      <c r="F1649" s="446"/>
      <c r="G1649" s="448"/>
      <c r="H1649" s="455">
        <v>0</v>
      </c>
      <c r="I1649" s="452">
        <v>0</v>
      </c>
      <c r="J1649" s="446"/>
      <c r="K1649" s="492"/>
      <c r="M1649" s="443" t="str">
        <f>_xlfn.IFNA(VLOOKUP(G1649,Checks!$L$4:$L$15,1,FALSE),IF(G1649="","",1))</f>
        <v/>
      </c>
    </row>
    <row r="1650" spans="1:13" s="443" customFormat="1" ht="14.1" customHeight="1">
      <c r="A1650" s="502">
        <f t="shared" si="50"/>
        <v>1642</v>
      </c>
      <c r="B1650" s="502">
        <f t="shared" si="51"/>
        <v>0</v>
      </c>
      <c r="C1650" s="448"/>
      <c r="D1650" s="446"/>
      <c r="E1650" s="446"/>
      <c r="F1650" s="446"/>
      <c r="G1650" s="448"/>
      <c r="H1650" s="455">
        <v>0</v>
      </c>
      <c r="I1650" s="452">
        <v>0</v>
      </c>
      <c r="J1650" s="446"/>
      <c r="K1650" s="492"/>
      <c r="M1650" s="443" t="str">
        <f>_xlfn.IFNA(VLOOKUP(G1650,Checks!$L$4:$L$15,1,FALSE),IF(G1650="","",1))</f>
        <v/>
      </c>
    </row>
    <row r="1651" spans="1:13" s="443" customFormat="1" ht="14.1" customHeight="1">
      <c r="A1651" s="502">
        <f t="shared" si="50"/>
        <v>1643</v>
      </c>
      <c r="B1651" s="502">
        <f t="shared" si="51"/>
        <v>0</v>
      </c>
      <c r="C1651" s="448"/>
      <c r="D1651" s="446"/>
      <c r="E1651" s="446"/>
      <c r="F1651" s="446"/>
      <c r="G1651" s="448"/>
      <c r="H1651" s="455">
        <v>0</v>
      </c>
      <c r="I1651" s="452">
        <v>0</v>
      </c>
      <c r="J1651" s="446"/>
      <c r="K1651" s="492"/>
      <c r="M1651" s="443" t="str">
        <f>_xlfn.IFNA(VLOOKUP(G1651,Checks!$L$4:$L$15,1,FALSE),IF(G1651="","",1))</f>
        <v/>
      </c>
    </row>
    <row r="1652" spans="1:13" s="443" customFormat="1" ht="14.1" customHeight="1">
      <c r="A1652" s="502">
        <f t="shared" si="50"/>
        <v>1644</v>
      </c>
      <c r="B1652" s="502">
        <f t="shared" si="51"/>
        <v>0</v>
      </c>
      <c r="C1652" s="448"/>
      <c r="D1652" s="446"/>
      <c r="E1652" s="446"/>
      <c r="F1652" s="446"/>
      <c r="G1652" s="448"/>
      <c r="H1652" s="455">
        <v>0</v>
      </c>
      <c r="I1652" s="452">
        <v>0</v>
      </c>
      <c r="J1652" s="446"/>
      <c r="K1652" s="492"/>
      <c r="M1652" s="443" t="str">
        <f>_xlfn.IFNA(VLOOKUP(G1652,Checks!$L$4:$L$15,1,FALSE),IF(G1652="","",1))</f>
        <v/>
      </c>
    </row>
    <row r="1653" spans="1:13" s="443" customFormat="1" ht="14.1" customHeight="1">
      <c r="A1653" s="502">
        <f t="shared" si="50"/>
        <v>1645</v>
      </c>
      <c r="B1653" s="502">
        <f t="shared" si="51"/>
        <v>0</v>
      </c>
      <c r="C1653" s="448"/>
      <c r="D1653" s="446"/>
      <c r="E1653" s="446"/>
      <c r="F1653" s="446"/>
      <c r="G1653" s="448"/>
      <c r="H1653" s="455">
        <v>0</v>
      </c>
      <c r="I1653" s="452">
        <v>0</v>
      </c>
      <c r="J1653" s="446"/>
      <c r="K1653" s="492"/>
      <c r="M1653" s="443" t="str">
        <f>_xlfn.IFNA(VLOOKUP(G1653,Checks!$L$4:$L$15,1,FALSE),IF(G1653="","",1))</f>
        <v/>
      </c>
    </row>
    <row r="1654" spans="1:13" s="443" customFormat="1" ht="14.1" customHeight="1">
      <c r="A1654" s="502">
        <f t="shared" si="50"/>
        <v>1646</v>
      </c>
      <c r="B1654" s="502">
        <f t="shared" si="51"/>
        <v>0</v>
      </c>
      <c r="C1654" s="448"/>
      <c r="D1654" s="446"/>
      <c r="E1654" s="446"/>
      <c r="F1654" s="446"/>
      <c r="G1654" s="448"/>
      <c r="H1654" s="455">
        <v>0</v>
      </c>
      <c r="I1654" s="452">
        <v>0</v>
      </c>
      <c r="J1654" s="446"/>
      <c r="K1654" s="492"/>
      <c r="M1654" s="443" t="str">
        <f>_xlfn.IFNA(VLOOKUP(G1654,Checks!$L$4:$L$15,1,FALSE),IF(G1654="","",1))</f>
        <v/>
      </c>
    </row>
    <row r="1655" spans="1:13" s="443" customFormat="1" ht="14.1" customHeight="1">
      <c r="A1655" s="502">
        <f t="shared" si="50"/>
        <v>1647</v>
      </c>
      <c r="B1655" s="502">
        <f t="shared" si="51"/>
        <v>0</v>
      </c>
      <c r="C1655" s="448"/>
      <c r="D1655" s="446"/>
      <c r="E1655" s="446"/>
      <c r="F1655" s="446"/>
      <c r="G1655" s="448"/>
      <c r="H1655" s="455">
        <v>0</v>
      </c>
      <c r="I1655" s="452">
        <v>0</v>
      </c>
      <c r="J1655" s="446"/>
      <c r="K1655" s="492"/>
      <c r="M1655" s="443" t="str">
        <f>_xlfn.IFNA(VLOOKUP(G1655,Checks!$L$4:$L$15,1,FALSE),IF(G1655="","",1))</f>
        <v/>
      </c>
    </row>
    <row r="1656" spans="1:13" s="443" customFormat="1" ht="14.1" customHeight="1">
      <c r="A1656" s="502">
        <f t="shared" si="50"/>
        <v>1648</v>
      </c>
      <c r="B1656" s="502">
        <f t="shared" si="51"/>
        <v>0</v>
      </c>
      <c r="C1656" s="448"/>
      <c r="D1656" s="446"/>
      <c r="E1656" s="446"/>
      <c r="F1656" s="446"/>
      <c r="G1656" s="448"/>
      <c r="H1656" s="455">
        <v>0</v>
      </c>
      <c r="I1656" s="452">
        <v>0</v>
      </c>
      <c r="J1656" s="446"/>
      <c r="K1656" s="492"/>
      <c r="M1656" s="443" t="str">
        <f>_xlfn.IFNA(VLOOKUP(G1656,Checks!$L$4:$L$15,1,FALSE),IF(G1656="","",1))</f>
        <v/>
      </c>
    </row>
    <row r="1657" spans="1:13" s="443" customFormat="1" ht="14.1" customHeight="1">
      <c r="A1657" s="502">
        <f t="shared" si="50"/>
        <v>1649</v>
      </c>
      <c r="B1657" s="502">
        <f t="shared" si="51"/>
        <v>0</v>
      </c>
      <c r="C1657" s="448"/>
      <c r="D1657" s="446"/>
      <c r="E1657" s="446"/>
      <c r="F1657" s="446"/>
      <c r="G1657" s="448"/>
      <c r="H1657" s="455">
        <v>0</v>
      </c>
      <c r="I1657" s="452">
        <v>0</v>
      </c>
      <c r="J1657" s="446"/>
      <c r="K1657" s="492"/>
      <c r="M1657" s="443" t="str">
        <f>_xlfn.IFNA(VLOOKUP(G1657,Checks!$L$4:$L$15,1,FALSE),IF(G1657="","",1))</f>
        <v/>
      </c>
    </row>
    <row r="1658" spans="1:13" s="443" customFormat="1" ht="14.1" customHeight="1">
      <c r="A1658" s="502">
        <f t="shared" si="50"/>
        <v>1650</v>
      </c>
      <c r="B1658" s="502">
        <f t="shared" si="51"/>
        <v>0</v>
      </c>
      <c r="C1658" s="448"/>
      <c r="D1658" s="446"/>
      <c r="E1658" s="446"/>
      <c r="F1658" s="446"/>
      <c r="G1658" s="448"/>
      <c r="H1658" s="455">
        <v>0</v>
      </c>
      <c r="I1658" s="452">
        <v>0</v>
      </c>
      <c r="J1658" s="446"/>
      <c r="K1658" s="492"/>
      <c r="M1658" s="443" t="str">
        <f>_xlfn.IFNA(VLOOKUP(G1658,Checks!$L$4:$L$15,1,FALSE),IF(G1658="","",1))</f>
        <v/>
      </c>
    </row>
    <row r="1659" spans="1:13" s="443" customFormat="1" ht="14.1" customHeight="1">
      <c r="A1659" s="502">
        <f t="shared" si="50"/>
        <v>1651</v>
      </c>
      <c r="B1659" s="502">
        <f t="shared" si="51"/>
        <v>0</v>
      </c>
      <c r="C1659" s="448"/>
      <c r="D1659" s="446"/>
      <c r="E1659" s="446"/>
      <c r="F1659" s="446"/>
      <c r="G1659" s="448"/>
      <c r="H1659" s="455">
        <v>0</v>
      </c>
      <c r="I1659" s="452">
        <v>0</v>
      </c>
      <c r="J1659" s="446"/>
      <c r="K1659" s="492"/>
      <c r="M1659" s="443" t="str">
        <f>_xlfn.IFNA(VLOOKUP(G1659,Checks!$L$4:$L$15,1,FALSE),IF(G1659="","",1))</f>
        <v/>
      </c>
    </row>
    <row r="1660" spans="1:13" s="443" customFormat="1" ht="14.1" customHeight="1">
      <c r="A1660" s="502">
        <f t="shared" si="50"/>
        <v>1652</v>
      </c>
      <c r="B1660" s="502">
        <f t="shared" si="51"/>
        <v>0</v>
      </c>
      <c r="C1660" s="448"/>
      <c r="D1660" s="446"/>
      <c r="E1660" s="446"/>
      <c r="F1660" s="446"/>
      <c r="G1660" s="448"/>
      <c r="H1660" s="455">
        <v>0</v>
      </c>
      <c r="I1660" s="452">
        <v>0</v>
      </c>
      <c r="J1660" s="446"/>
      <c r="K1660" s="492"/>
      <c r="M1660" s="443" t="str">
        <f>_xlfn.IFNA(VLOOKUP(G1660,Checks!$L$4:$L$15,1,FALSE),IF(G1660="","",1))</f>
        <v/>
      </c>
    </row>
    <row r="1661" spans="1:13" s="443" customFormat="1" ht="14.1" customHeight="1">
      <c r="A1661" s="502">
        <f t="shared" si="50"/>
        <v>1653</v>
      </c>
      <c r="B1661" s="502">
        <f t="shared" si="51"/>
        <v>0</v>
      </c>
      <c r="C1661" s="448"/>
      <c r="D1661" s="446"/>
      <c r="E1661" s="446"/>
      <c r="F1661" s="446"/>
      <c r="G1661" s="448"/>
      <c r="H1661" s="455">
        <v>0</v>
      </c>
      <c r="I1661" s="452">
        <v>0</v>
      </c>
      <c r="J1661" s="446"/>
      <c r="K1661" s="492"/>
      <c r="M1661" s="443" t="str">
        <f>_xlfn.IFNA(VLOOKUP(G1661,Checks!$L$4:$L$15,1,FALSE),IF(G1661="","",1))</f>
        <v/>
      </c>
    </row>
    <row r="1662" spans="1:13" s="443" customFormat="1" ht="14.1" customHeight="1">
      <c r="A1662" s="502">
        <f t="shared" si="50"/>
        <v>1654</v>
      </c>
      <c r="B1662" s="502">
        <f t="shared" si="51"/>
        <v>0</v>
      </c>
      <c r="C1662" s="448"/>
      <c r="D1662" s="446"/>
      <c r="E1662" s="446"/>
      <c r="F1662" s="446"/>
      <c r="G1662" s="448"/>
      <c r="H1662" s="455">
        <v>0</v>
      </c>
      <c r="I1662" s="452">
        <v>0</v>
      </c>
      <c r="J1662" s="446"/>
      <c r="K1662" s="492"/>
      <c r="M1662" s="443" t="str">
        <f>_xlfn.IFNA(VLOOKUP(G1662,Checks!$L$4:$L$15,1,FALSE),IF(G1662="","",1))</f>
        <v/>
      </c>
    </row>
    <row r="1663" spans="1:13" s="443" customFormat="1" ht="14.1" customHeight="1">
      <c r="A1663" s="502">
        <f t="shared" si="50"/>
        <v>1655</v>
      </c>
      <c r="B1663" s="502">
        <f t="shared" si="51"/>
        <v>0</v>
      </c>
      <c r="C1663" s="448"/>
      <c r="D1663" s="446"/>
      <c r="E1663" s="446"/>
      <c r="F1663" s="446"/>
      <c r="G1663" s="448"/>
      <c r="H1663" s="455">
        <v>0</v>
      </c>
      <c r="I1663" s="452">
        <v>0</v>
      </c>
      <c r="J1663" s="446"/>
      <c r="K1663" s="492"/>
      <c r="M1663" s="443" t="str">
        <f>_xlfn.IFNA(VLOOKUP(G1663,Checks!$L$4:$L$15,1,FALSE),IF(G1663="","",1))</f>
        <v/>
      </c>
    </row>
    <row r="1664" spans="1:13" s="443" customFormat="1" ht="14.1" customHeight="1">
      <c r="A1664" s="502">
        <f t="shared" si="50"/>
        <v>1656</v>
      </c>
      <c r="B1664" s="502">
        <f t="shared" si="51"/>
        <v>0</v>
      </c>
      <c r="C1664" s="448"/>
      <c r="D1664" s="446"/>
      <c r="E1664" s="446"/>
      <c r="F1664" s="446"/>
      <c r="G1664" s="448"/>
      <c r="H1664" s="455">
        <v>0</v>
      </c>
      <c r="I1664" s="452">
        <v>0</v>
      </c>
      <c r="J1664" s="446"/>
      <c r="K1664" s="492"/>
      <c r="M1664" s="443" t="str">
        <f>_xlfn.IFNA(VLOOKUP(G1664,Checks!$L$4:$L$15,1,FALSE),IF(G1664="","",1))</f>
        <v/>
      </c>
    </row>
    <row r="1665" spans="1:13" s="443" customFormat="1" ht="14.1" customHeight="1">
      <c r="A1665" s="502">
        <f t="shared" si="50"/>
        <v>1657</v>
      </c>
      <c r="B1665" s="502">
        <f t="shared" si="51"/>
        <v>0</v>
      </c>
      <c r="C1665" s="448"/>
      <c r="D1665" s="446"/>
      <c r="E1665" s="446"/>
      <c r="F1665" s="446"/>
      <c r="G1665" s="448"/>
      <c r="H1665" s="455">
        <v>0</v>
      </c>
      <c r="I1665" s="452">
        <v>0</v>
      </c>
      <c r="J1665" s="446"/>
      <c r="K1665" s="492"/>
      <c r="M1665" s="443" t="str">
        <f>_xlfn.IFNA(VLOOKUP(G1665,Checks!$L$4:$L$15,1,FALSE),IF(G1665="","",1))</f>
        <v/>
      </c>
    </row>
    <row r="1666" spans="1:13" s="443" customFormat="1" ht="14.1" customHeight="1">
      <c r="A1666" s="502">
        <f t="shared" si="50"/>
        <v>1658</v>
      </c>
      <c r="B1666" s="502">
        <f t="shared" si="51"/>
        <v>0</v>
      </c>
      <c r="C1666" s="448"/>
      <c r="D1666" s="446"/>
      <c r="E1666" s="446"/>
      <c r="F1666" s="446"/>
      <c r="G1666" s="448"/>
      <c r="H1666" s="455">
        <v>0</v>
      </c>
      <c r="I1666" s="452">
        <v>0</v>
      </c>
      <c r="J1666" s="446"/>
      <c r="K1666" s="492"/>
      <c r="M1666" s="443" t="str">
        <f>_xlfn.IFNA(VLOOKUP(G1666,Checks!$L$4:$L$15,1,FALSE),IF(G1666="","",1))</f>
        <v/>
      </c>
    </row>
    <row r="1667" spans="1:13" s="443" customFormat="1" ht="14.1" customHeight="1">
      <c r="A1667" s="502">
        <f t="shared" si="50"/>
        <v>1659</v>
      </c>
      <c r="B1667" s="502">
        <f t="shared" si="51"/>
        <v>0</v>
      </c>
      <c r="C1667" s="448"/>
      <c r="D1667" s="446"/>
      <c r="E1667" s="446"/>
      <c r="F1667" s="446"/>
      <c r="G1667" s="448"/>
      <c r="H1667" s="455">
        <v>0</v>
      </c>
      <c r="I1667" s="452">
        <v>0</v>
      </c>
      <c r="J1667" s="446"/>
      <c r="K1667" s="492"/>
      <c r="M1667" s="443" t="str">
        <f>_xlfn.IFNA(VLOOKUP(G1667,Checks!$L$4:$L$15,1,FALSE),IF(G1667="","",1))</f>
        <v/>
      </c>
    </row>
    <row r="1668" spans="1:13" s="443" customFormat="1" ht="14.1" customHeight="1">
      <c r="A1668" s="502">
        <f t="shared" si="50"/>
        <v>1660</v>
      </c>
      <c r="B1668" s="502">
        <f t="shared" si="51"/>
        <v>0</v>
      </c>
      <c r="C1668" s="448"/>
      <c r="D1668" s="446"/>
      <c r="E1668" s="446"/>
      <c r="F1668" s="446"/>
      <c r="G1668" s="448"/>
      <c r="H1668" s="455">
        <v>0</v>
      </c>
      <c r="I1668" s="452">
        <v>0</v>
      </c>
      <c r="J1668" s="446"/>
      <c r="K1668" s="492"/>
      <c r="M1668" s="443" t="str">
        <f>_xlfn.IFNA(VLOOKUP(G1668,Checks!$L$4:$L$15,1,FALSE),IF(G1668="","",1))</f>
        <v/>
      </c>
    </row>
    <row r="1669" spans="1:13" s="443" customFormat="1" ht="14.1" customHeight="1">
      <c r="A1669" s="502">
        <f t="shared" si="50"/>
        <v>1661</v>
      </c>
      <c r="B1669" s="502">
        <f t="shared" si="51"/>
        <v>0</v>
      </c>
      <c r="C1669" s="448"/>
      <c r="D1669" s="446"/>
      <c r="E1669" s="446"/>
      <c r="F1669" s="446"/>
      <c r="G1669" s="448"/>
      <c r="H1669" s="455">
        <v>0</v>
      </c>
      <c r="I1669" s="452">
        <v>0</v>
      </c>
      <c r="J1669" s="446"/>
      <c r="K1669" s="492"/>
      <c r="M1669" s="443" t="str">
        <f>_xlfn.IFNA(VLOOKUP(G1669,Checks!$L$4:$L$15,1,FALSE),IF(G1669="","",1))</f>
        <v/>
      </c>
    </row>
    <row r="1670" spans="1:13" s="443" customFormat="1" ht="14.1" customHeight="1">
      <c r="A1670" s="502">
        <f t="shared" si="50"/>
        <v>1662</v>
      </c>
      <c r="B1670" s="502">
        <f t="shared" si="51"/>
        <v>0</v>
      </c>
      <c r="C1670" s="448"/>
      <c r="D1670" s="446"/>
      <c r="E1670" s="446"/>
      <c r="F1670" s="446"/>
      <c r="G1670" s="448"/>
      <c r="H1670" s="455">
        <v>0</v>
      </c>
      <c r="I1670" s="452">
        <v>0</v>
      </c>
      <c r="J1670" s="446"/>
      <c r="K1670" s="492"/>
      <c r="M1670" s="443" t="str">
        <f>_xlfn.IFNA(VLOOKUP(G1670,Checks!$L$4:$L$15,1,FALSE),IF(G1670="","",1))</f>
        <v/>
      </c>
    </row>
    <row r="1671" spans="1:13" s="443" customFormat="1" ht="14.1" customHeight="1">
      <c r="A1671" s="502">
        <f t="shared" si="50"/>
        <v>1663</v>
      </c>
      <c r="B1671" s="502">
        <f t="shared" si="51"/>
        <v>0</v>
      </c>
      <c r="C1671" s="448"/>
      <c r="D1671" s="446"/>
      <c r="E1671" s="446"/>
      <c r="F1671" s="446"/>
      <c r="G1671" s="448"/>
      <c r="H1671" s="455">
        <v>0</v>
      </c>
      <c r="I1671" s="452">
        <v>0</v>
      </c>
      <c r="J1671" s="446"/>
      <c r="K1671" s="492"/>
      <c r="M1671" s="443" t="str">
        <f>_xlfn.IFNA(VLOOKUP(G1671,Checks!$L$4:$L$15,1,FALSE),IF(G1671="","",1))</f>
        <v/>
      </c>
    </row>
    <row r="1672" spans="1:13" s="443" customFormat="1" ht="14.1" customHeight="1">
      <c r="A1672" s="502">
        <f t="shared" si="50"/>
        <v>1664</v>
      </c>
      <c r="B1672" s="502">
        <f t="shared" si="51"/>
        <v>0</v>
      </c>
      <c r="C1672" s="448"/>
      <c r="D1672" s="446"/>
      <c r="E1672" s="446"/>
      <c r="F1672" s="446"/>
      <c r="G1672" s="448"/>
      <c r="H1672" s="455">
        <v>0</v>
      </c>
      <c r="I1672" s="452">
        <v>0</v>
      </c>
      <c r="J1672" s="446"/>
      <c r="K1672" s="492"/>
      <c r="M1672" s="443" t="str">
        <f>_xlfn.IFNA(VLOOKUP(G1672,Checks!$L$4:$L$15,1,FALSE),IF(G1672="","",1))</f>
        <v/>
      </c>
    </row>
    <row r="1673" spans="1:13" s="443" customFormat="1" ht="14.1" customHeight="1">
      <c r="A1673" s="502">
        <f t="shared" si="50"/>
        <v>1665</v>
      </c>
      <c r="B1673" s="502">
        <f t="shared" si="51"/>
        <v>0</v>
      </c>
      <c r="C1673" s="448"/>
      <c r="D1673" s="446"/>
      <c r="E1673" s="446"/>
      <c r="F1673" s="446"/>
      <c r="G1673" s="448"/>
      <c r="H1673" s="455">
        <v>0</v>
      </c>
      <c r="I1673" s="452">
        <v>0</v>
      </c>
      <c r="J1673" s="446"/>
      <c r="K1673" s="492"/>
      <c r="M1673" s="443" t="str">
        <f>_xlfn.IFNA(VLOOKUP(G1673,Checks!$L$4:$L$15,1,FALSE),IF(G1673="","",1))</f>
        <v/>
      </c>
    </row>
    <row r="1674" spans="1:13" s="443" customFormat="1" ht="14.1" customHeight="1">
      <c r="A1674" s="502">
        <f t="shared" si="50"/>
        <v>1666</v>
      </c>
      <c r="B1674" s="502">
        <f t="shared" si="51"/>
        <v>0</v>
      </c>
      <c r="C1674" s="448"/>
      <c r="D1674" s="446"/>
      <c r="E1674" s="446"/>
      <c r="F1674" s="446"/>
      <c r="G1674" s="448"/>
      <c r="H1674" s="455">
        <v>0</v>
      </c>
      <c r="I1674" s="452">
        <v>0</v>
      </c>
      <c r="J1674" s="446"/>
      <c r="K1674" s="492"/>
      <c r="M1674" s="443" t="str">
        <f>_xlfn.IFNA(VLOOKUP(G1674,Checks!$L$4:$L$15,1,FALSE),IF(G1674="","",1))</f>
        <v/>
      </c>
    </row>
    <row r="1675" spans="1:13" s="443" customFormat="1" ht="14.1" customHeight="1">
      <c r="A1675" s="502">
        <f t="shared" ref="A1675:A1738" si="52">A1674+1</f>
        <v>1667</v>
      </c>
      <c r="B1675" s="502">
        <f t="shared" ref="B1675:B1738" si="53">$B$9</f>
        <v>0</v>
      </c>
      <c r="C1675" s="448"/>
      <c r="D1675" s="446"/>
      <c r="E1675" s="446"/>
      <c r="F1675" s="446"/>
      <c r="G1675" s="448"/>
      <c r="H1675" s="455">
        <v>0</v>
      </c>
      <c r="I1675" s="452">
        <v>0</v>
      </c>
      <c r="J1675" s="446"/>
      <c r="K1675" s="492"/>
      <c r="M1675" s="443" t="str">
        <f>_xlfn.IFNA(VLOOKUP(G1675,Checks!$L$4:$L$15,1,FALSE),IF(G1675="","",1))</f>
        <v/>
      </c>
    </row>
    <row r="1676" spans="1:13" s="443" customFormat="1" ht="14.1" customHeight="1">
      <c r="A1676" s="502">
        <f t="shared" si="52"/>
        <v>1668</v>
      </c>
      <c r="B1676" s="502">
        <f t="shared" si="53"/>
        <v>0</v>
      </c>
      <c r="C1676" s="448"/>
      <c r="D1676" s="446"/>
      <c r="E1676" s="446"/>
      <c r="F1676" s="446"/>
      <c r="G1676" s="448"/>
      <c r="H1676" s="455">
        <v>0</v>
      </c>
      <c r="I1676" s="452">
        <v>0</v>
      </c>
      <c r="J1676" s="446"/>
      <c r="K1676" s="492"/>
      <c r="M1676" s="443" t="str">
        <f>_xlfn.IFNA(VLOOKUP(G1676,Checks!$L$4:$L$15,1,FALSE),IF(G1676="","",1))</f>
        <v/>
      </c>
    </row>
    <row r="1677" spans="1:13" s="443" customFormat="1" ht="14.1" customHeight="1">
      <c r="A1677" s="502">
        <f t="shared" si="52"/>
        <v>1669</v>
      </c>
      <c r="B1677" s="502">
        <f t="shared" si="53"/>
        <v>0</v>
      </c>
      <c r="C1677" s="448"/>
      <c r="D1677" s="446"/>
      <c r="E1677" s="446"/>
      <c r="F1677" s="446"/>
      <c r="G1677" s="448"/>
      <c r="H1677" s="455">
        <v>0</v>
      </c>
      <c r="I1677" s="452">
        <v>0</v>
      </c>
      <c r="J1677" s="446"/>
      <c r="K1677" s="492"/>
      <c r="M1677" s="443" t="str">
        <f>_xlfn.IFNA(VLOOKUP(G1677,Checks!$L$4:$L$15,1,FALSE),IF(G1677="","",1))</f>
        <v/>
      </c>
    </row>
    <row r="1678" spans="1:13" s="443" customFormat="1" ht="14.1" customHeight="1">
      <c r="A1678" s="502">
        <f t="shared" si="52"/>
        <v>1670</v>
      </c>
      <c r="B1678" s="502">
        <f t="shared" si="53"/>
        <v>0</v>
      </c>
      <c r="C1678" s="448"/>
      <c r="D1678" s="446"/>
      <c r="E1678" s="446"/>
      <c r="F1678" s="446"/>
      <c r="G1678" s="448"/>
      <c r="H1678" s="455">
        <v>0</v>
      </c>
      <c r="I1678" s="452">
        <v>0</v>
      </c>
      <c r="J1678" s="446"/>
      <c r="K1678" s="492"/>
      <c r="M1678" s="443" t="str">
        <f>_xlfn.IFNA(VLOOKUP(G1678,Checks!$L$4:$L$15,1,FALSE),IF(G1678="","",1))</f>
        <v/>
      </c>
    </row>
    <row r="1679" spans="1:13" s="443" customFormat="1" ht="14.1" customHeight="1">
      <c r="A1679" s="502">
        <f t="shared" si="52"/>
        <v>1671</v>
      </c>
      <c r="B1679" s="502">
        <f t="shared" si="53"/>
        <v>0</v>
      </c>
      <c r="C1679" s="448"/>
      <c r="D1679" s="446"/>
      <c r="E1679" s="446"/>
      <c r="F1679" s="446"/>
      <c r="G1679" s="448"/>
      <c r="H1679" s="455">
        <v>0</v>
      </c>
      <c r="I1679" s="452">
        <v>0</v>
      </c>
      <c r="J1679" s="446"/>
      <c r="K1679" s="492"/>
      <c r="M1679" s="443" t="str">
        <f>_xlfn.IFNA(VLOOKUP(G1679,Checks!$L$4:$L$15,1,FALSE),IF(G1679="","",1))</f>
        <v/>
      </c>
    </row>
    <row r="1680" spans="1:13" s="443" customFormat="1" ht="14.1" customHeight="1">
      <c r="A1680" s="502">
        <f t="shared" si="52"/>
        <v>1672</v>
      </c>
      <c r="B1680" s="502">
        <f t="shared" si="53"/>
        <v>0</v>
      </c>
      <c r="C1680" s="448"/>
      <c r="D1680" s="446"/>
      <c r="E1680" s="446"/>
      <c r="F1680" s="446"/>
      <c r="G1680" s="448"/>
      <c r="H1680" s="455">
        <v>0</v>
      </c>
      <c r="I1680" s="452">
        <v>0</v>
      </c>
      <c r="J1680" s="446"/>
      <c r="K1680" s="492"/>
      <c r="M1680" s="443" t="str">
        <f>_xlfn.IFNA(VLOOKUP(G1680,Checks!$L$4:$L$15,1,FALSE),IF(G1680="","",1))</f>
        <v/>
      </c>
    </row>
    <row r="1681" spans="1:13" s="443" customFormat="1" ht="14.1" customHeight="1">
      <c r="A1681" s="502">
        <f t="shared" si="52"/>
        <v>1673</v>
      </c>
      <c r="B1681" s="502">
        <f t="shared" si="53"/>
        <v>0</v>
      </c>
      <c r="C1681" s="448"/>
      <c r="D1681" s="446"/>
      <c r="E1681" s="446"/>
      <c r="F1681" s="446"/>
      <c r="G1681" s="448"/>
      <c r="H1681" s="455">
        <v>0</v>
      </c>
      <c r="I1681" s="452">
        <v>0</v>
      </c>
      <c r="J1681" s="446"/>
      <c r="K1681" s="492"/>
      <c r="M1681" s="443" t="str">
        <f>_xlfn.IFNA(VLOOKUP(G1681,Checks!$L$4:$L$15,1,FALSE),IF(G1681="","",1))</f>
        <v/>
      </c>
    </row>
    <row r="1682" spans="1:13" s="443" customFormat="1" ht="14.1" customHeight="1">
      <c r="A1682" s="502">
        <f t="shared" si="52"/>
        <v>1674</v>
      </c>
      <c r="B1682" s="502">
        <f t="shared" si="53"/>
        <v>0</v>
      </c>
      <c r="C1682" s="448"/>
      <c r="D1682" s="446"/>
      <c r="E1682" s="446"/>
      <c r="F1682" s="446"/>
      <c r="G1682" s="448"/>
      <c r="H1682" s="455">
        <v>0</v>
      </c>
      <c r="I1682" s="452">
        <v>0</v>
      </c>
      <c r="J1682" s="446"/>
      <c r="K1682" s="492"/>
      <c r="M1682" s="443" t="str">
        <f>_xlfn.IFNA(VLOOKUP(G1682,Checks!$L$4:$L$15,1,FALSE),IF(G1682="","",1))</f>
        <v/>
      </c>
    </row>
    <row r="1683" spans="1:13" s="443" customFormat="1" ht="14.1" customHeight="1">
      <c r="A1683" s="502">
        <f t="shared" si="52"/>
        <v>1675</v>
      </c>
      <c r="B1683" s="502">
        <f t="shared" si="53"/>
        <v>0</v>
      </c>
      <c r="C1683" s="448"/>
      <c r="D1683" s="446"/>
      <c r="E1683" s="446"/>
      <c r="F1683" s="446"/>
      <c r="G1683" s="448"/>
      <c r="H1683" s="455">
        <v>0</v>
      </c>
      <c r="I1683" s="452">
        <v>0</v>
      </c>
      <c r="J1683" s="446"/>
      <c r="K1683" s="492"/>
      <c r="M1683" s="443" t="str">
        <f>_xlfn.IFNA(VLOOKUP(G1683,Checks!$L$4:$L$15,1,FALSE),IF(G1683="","",1))</f>
        <v/>
      </c>
    </row>
    <row r="1684" spans="1:13" s="443" customFormat="1" ht="14.1" customHeight="1">
      <c r="A1684" s="502">
        <f t="shared" si="52"/>
        <v>1676</v>
      </c>
      <c r="B1684" s="502">
        <f t="shared" si="53"/>
        <v>0</v>
      </c>
      <c r="C1684" s="448"/>
      <c r="D1684" s="446"/>
      <c r="E1684" s="446"/>
      <c r="F1684" s="446"/>
      <c r="G1684" s="448"/>
      <c r="H1684" s="455">
        <v>0</v>
      </c>
      <c r="I1684" s="452">
        <v>0</v>
      </c>
      <c r="J1684" s="446"/>
      <c r="K1684" s="492"/>
      <c r="M1684" s="443" t="str">
        <f>_xlfn.IFNA(VLOOKUP(G1684,Checks!$L$4:$L$15,1,FALSE),IF(G1684="","",1))</f>
        <v/>
      </c>
    </row>
    <row r="1685" spans="1:13" s="443" customFormat="1" ht="14.1" customHeight="1">
      <c r="A1685" s="502">
        <f t="shared" si="52"/>
        <v>1677</v>
      </c>
      <c r="B1685" s="502">
        <f t="shared" si="53"/>
        <v>0</v>
      </c>
      <c r="C1685" s="448"/>
      <c r="D1685" s="446"/>
      <c r="E1685" s="446"/>
      <c r="F1685" s="446"/>
      <c r="G1685" s="448"/>
      <c r="H1685" s="455">
        <v>0</v>
      </c>
      <c r="I1685" s="452">
        <v>0</v>
      </c>
      <c r="J1685" s="446"/>
      <c r="K1685" s="492"/>
      <c r="M1685" s="443" t="str">
        <f>_xlfn.IFNA(VLOOKUP(G1685,Checks!$L$4:$L$15,1,FALSE),IF(G1685="","",1))</f>
        <v/>
      </c>
    </row>
    <row r="1686" spans="1:13" s="443" customFormat="1" ht="14.1" customHeight="1">
      <c r="A1686" s="502">
        <f t="shared" si="52"/>
        <v>1678</v>
      </c>
      <c r="B1686" s="502">
        <f t="shared" si="53"/>
        <v>0</v>
      </c>
      <c r="C1686" s="448"/>
      <c r="D1686" s="446"/>
      <c r="E1686" s="446"/>
      <c r="F1686" s="446"/>
      <c r="G1686" s="448"/>
      <c r="H1686" s="455">
        <v>0</v>
      </c>
      <c r="I1686" s="452">
        <v>0</v>
      </c>
      <c r="J1686" s="446"/>
      <c r="K1686" s="492"/>
      <c r="M1686" s="443" t="str">
        <f>_xlfn.IFNA(VLOOKUP(G1686,Checks!$L$4:$L$15,1,FALSE),IF(G1686="","",1))</f>
        <v/>
      </c>
    </row>
    <row r="1687" spans="1:13" s="443" customFormat="1" ht="14.1" customHeight="1">
      <c r="A1687" s="502">
        <f t="shared" si="52"/>
        <v>1679</v>
      </c>
      <c r="B1687" s="502">
        <f t="shared" si="53"/>
        <v>0</v>
      </c>
      <c r="C1687" s="448"/>
      <c r="D1687" s="446"/>
      <c r="E1687" s="446"/>
      <c r="F1687" s="446"/>
      <c r="G1687" s="448"/>
      <c r="H1687" s="455">
        <v>0</v>
      </c>
      <c r="I1687" s="452">
        <v>0</v>
      </c>
      <c r="J1687" s="446"/>
      <c r="K1687" s="492"/>
      <c r="M1687" s="443" t="str">
        <f>_xlfn.IFNA(VLOOKUP(G1687,Checks!$L$4:$L$15,1,FALSE),IF(G1687="","",1))</f>
        <v/>
      </c>
    </row>
    <row r="1688" spans="1:13" s="443" customFormat="1" ht="14.1" customHeight="1">
      <c r="A1688" s="502">
        <f t="shared" si="52"/>
        <v>1680</v>
      </c>
      <c r="B1688" s="502">
        <f t="shared" si="53"/>
        <v>0</v>
      </c>
      <c r="C1688" s="448"/>
      <c r="D1688" s="446"/>
      <c r="E1688" s="446"/>
      <c r="F1688" s="446"/>
      <c r="G1688" s="448"/>
      <c r="H1688" s="455">
        <v>0</v>
      </c>
      <c r="I1688" s="452">
        <v>0</v>
      </c>
      <c r="J1688" s="446"/>
      <c r="K1688" s="492"/>
      <c r="M1688" s="443" t="str">
        <f>_xlfn.IFNA(VLOOKUP(G1688,Checks!$L$4:$L$15,1,FALSE),IF(G1688="","",1))</f>
        <v/>
      </c>
    </row>
    <row r="1689" spans="1:13" s="443" customFormat="1" ht="14.1" customHeight="1">
      <c r="A1689" s="502">
        <f t="shared" si="52"/>
        <v>1681</v>
      </c>
      <c r="B1689" s="502">
        <f t="shared" si="53"/>
        <v>0</v>
      </c>
      <c r="C1689" s="448"/>
      <c r="D1689" s="446"/>
      <c r="E1689" s="446"/>
      <c r="F1689" s="446"/>
      <c r="G1689" s="448"/>
      <c r="H1689" s="455">
        <v>0</v>
      </c>
      <c r="I1689" s="452">
        <v>0</v>
      </c>
      <c r="J1689" s="446"/>
      <c r="K1689" s="492"/>
      <c r="M1689" s="443" t="str">
        <f>_xlfn.IFNA(VLOOKUP(G1689,Checks!$L$4:$L$15,1,FALSE),IF(G1689="","",1))</f>
        <v/>
      </c>
    </row>
    <row r="1690" spans="1:13" s="443" customFormat="1" ht="14.1" customHeight="1">
      <c r="A1690" s="502">
        <f t="shared" si="52"/>
        <v>1682</v>
      </c>
      <c r="B1690" s="502">
        <f t="shared" si="53"/>
        <v>0</v>
      </c>
      <c r="C1690" s="448"/>
      <c r="D1690" s="446"/>
      <c r="E1690" s="446"/>
      <c r="F1690" s="446"/>
      <c r="G1690" s="448"/>
      <c r="H1690" s="455">
        <v>0</v>
      </c>
      <c r="I1690" s="452">
        <v>0</v>
      </c>
      <c r="J1690" s="446"/>
      <c r="K1690" s="492"/>
      <c r="M1690" s="443" t="str">
        <f>_xlfn.IFNA(VLOOKUP(G1690,Checks!$L$4:$L$15,1,FALSE),IF(G1690="","",1))</f>
        <v/>
      </c>
    </row>
    <row r="1691" spans="1:13" s="443" customFormat="1" ht="14.1" customHeight="1">
      <c r="A1691" s="502">
        <f t="shared" si="52"/>
        <v>1683</v>
      </c>
      <c r="B1691" s="502">
        <f t="shared" si="53"/>
        <v>0</v>
      </c>
      <c r="C1691" s="448"/>
      <c r="D1691" s="446"/>
      <c r="E1691" s="446"/>
      <c r="F1691" s="446"/>
      <c r="G1691" s="448"/>
      <c r="H1691" s="455">
        <v>0</v>
      </c>
      <c r="I1691" s="452">
        <v>0</v>
      </c>
      <c r="J1691" s="446"/>
      <c r="K1691" s="492"/>
      <c r="M1691" s="443" t="str">
        <f>_xlfn.IFNA(VLOOKUP(G1691,Checks!$L$4:$L$15,1,FALSE),IF(G1691="","",1))</f>
        <v/>
      </c>
    </row>
    <row r="1692" spans="1:13" s="443" customFormat="1" ht="14.1" customHeight="1">
      <c r="A1692" s="502">
        <f t="shared" si="52"/>
        <v>1684</v>
      </c>
      <c r="B1692" s="502">
        <f t="shared" si="53"/>
        <v>0</v>
      </c>
      <c r="C1692" s="448"/>
      <c r="D1692" s="446"/>
      <c r="E1692" s="446"/>
      <c r="F1692" s="446"/>
      <c r="G1692" s="448"/>
      <c r="H1692" s="455">
        <v>0</v>
      </c>
      <c r="I1692" s="452">
        <v>0</v>
      </c>
      <c r="J1692" s="446"/>
      <c r="K1692" s="492"/>
      <c r="M1692" s="443" t="str">
        <f>_xlfn.IFNA(VLOOKUP(G1692,Checks!$L$4:$L$15,1,FALSE),IF(G1692="","",1))</f>
        <v/>
      </c>
    </row>
    <row r="1693" spans="1:13" s="443" customFormat="1" ht="14.1" customHeight="1">
      <c r="A1693" s="502">
        <f t="shared" si="52"/>
        <v>1685</v>
      </c>
      <c r="B1693" s="502">
        <f t="shared" si="53"/>
        <v>0</v>
      </c>
      <c r="C1693" s="448"/>
      <c r="D1693" s="446"/>
      <c r="E1693" s="446"/>
      <c r="F1693" s="446"/>
      <c r="G1693" s="448"/>
      <c r="H1693" s="455">
        <v>0</v>
      </c>
      <c r="I1693" s="452">
        <v>0</v>
      </c>
      <c r="J1693" s="446"/>
      <c r="K1693" s="492"/>
      <c r="M1693" s="443" t="str">
        <f>_xlfn.IFNA(VLOOKUP(G1693,Checks!$L$4:$L$15,1,FALSE),IF(G1693="","",1))</f>
        <v/>
      </c>
    </row>
    <row r="1694" spans="1:13" s="443" customFormat="1" ht="14.1" customHeight="1">
      <c r="A1694" s="502">
        <f t="shared" si="52"/>
        <v>1686</v>
      </c>
      <c r="B1694" s="502">
        <f t="shared" si="53"/>
        <v>0</v>
      </c>
      <c r="C1694" s="448"/>
      <c r="D1694" s="446"/>
      <c r="E1694" s="446"/>
      <c r="F1694" s="446"/>
      <c r="G1694" s="448"/>
      <c r="H1694" s="455">
        <v>0</v>
      </c>
      <c r="I1694" s="452">
        <v>0</v>
      </c>
      <c r="J1694" s="446"/>
      <c r="K1694" s="492"/>
      <c r="M1694" s="443" t="str">
        <f>_xlfn.IFNA(VLOOKUP(G1694,Checks!$L$4:$L$15,1,FALSE),IF(G1694="","",1))</f>
        <v/>
      </c>
    </row>
    <row r="1695" spans="1:13" s="443" customFormat="1" ht="14.1" customHeight="1">
      <c r="A1695" s="502">
        <f t="shared" si="52"/>
        <v>1687</v>
      </c>
      <c r="B1695" s="502">
        <f t="shared" si="53"/>
        <v>0</v>
      </c>
      <c r="C1695" s="448"/>
      <c r="D1695" s="446"/>
      <c r="E1695" s="446"/>
      <c r="F1695" s="446"/>
      <c r="G1695" s="448"/>
      <c r="H1695" s="455">
        <v>0</v>
      </c>
      <c r="I1695" s="452">
        <v>0</v>
      </c>
      <c r="J1695" s="446"/>
      <c r="K1695" s="492"/>
      <c r="M1695" s="443" t="str">
        <f>_xlfn.IFNA(VLOOKUP(G1695,Checks!$L$4:$L$15,1,FALSE),IF(G1695="","",1))</f>
        <v/>
      </c>
    </row>
    <row r="1696" spans="1:13" s="443" customFormat="1" ht="14.1" customHeight="1">
      <c r="A1696" s="502">
        <f t="shared" si="52"/>
        <v>1688</v>
      </c>
      <c r="B1696" s="502">
        <f t="shared" si="53"/>
        <v>0</v>
      </c>
      <c r="C1696" s="448"/>
      <c r="D1696" s="446"/>
      <c r="E1696" s="446"/>
      <c r="F1696" s="446"/>
      <c r="G1696" s="448"/>
      <c r="H1696" s="455">
        <v>0</v>
      </c>
      <c r="I1696" s="452">
        <v>0</v>
      </c>
      <c r="J1696" s="446"/>
      <c r="K1696" s="492"/>
      <c r="M1696" s="443" t="str">
        <f>_xlfn.IFNA(VLOOKUP(G1696,Checks!$L$4:$L$15,1,FALSE),IF(G1696="","",1))</f>
        <v/>
      </c>
    </row>
    <row r="1697" spans="1:13" s="443" customFormat="1" ht="14.1" customHeight="1">
      <c r="A1697" s="502">
        <f t="shared" si="52"/>
        <v>1689</v>
      </c>
      <c r="B1697" s="502">
        <f t="shared" si="53"/>
        <v>0</v>
      </c>
      <c r="C1697" s="448"/>
      <c r="D1697" s="446"/>
      <c r="E1697" s="446"/>
      <c r="F1697" s="446"/>
      <c r="G1697" s="448"/>
      <c r="H1697" s="455">
        <v>0</v>
      </c>
      <c r="I1697" s="452">
        <v>0</v>
      </c>
      <c r="J1697" s="446"/>
      <c r="K1697" s="492"/>
      <c r="M1697" s="443" t="str">
        <f>_xlfn.IFNA(VLOOKUP(G1697,Checks!$L$4:$L$15,1,FALSE),IF(G1697="","",1))</f>
        <v/>
      </c>
    </row>
    <row r="1698" spans="1:13" s="443" customFormat="1" ht="14.1" customHeight="1">
      <c r="A1698" s="502">
        <f t="shared" si="52"/>
        <v>1690</v>
      </c>
      <c r="B1698" s="502">
        <f t="shared" si="53"/>
        <v>0</v>
      </c>
      <c r="C1698" s="448"/>
      <c r="D1698" s="446"/>
      <c r="E1698" s="446"/>
      <c r="F1698" s="446"/>
      <c r="G1698" s="448"/>
      <c r="H1698" s="455">
        <v>0</v>
      </c>
      <c r="I1698" s="452">
        <v>0</v>
      </c>
      <c r="J1698" s="446"/>
      <c r="K1698" s="492"/>
      <c r="M1698" s="443" t="str">
        <f>_xlfn.IFNA(VLOOKUP(G1698,Checks!$L$4:$L$15,1,FALSE),IF(G1698="","",1))</f>
        <v/>
      </c>
    </row>
    <row r="1699" spans="1:13" s="443" customFormat="1" ht="14.1" customHeight="1">
      <c r="A1699" s="502">
        <f t="shared" si="52"/>
        <v>1691</v>
      </c>
      <c r="B1699" s="502">
        <f t="shared" si="53"/>
        <v>0</v>
      </c>
      <c r="C1699" s="448"/>
      <c r="D1699" s="446"/>
      <c r="E1699" s="446"/>
      <c r="F1699" s="446"/>
      <c r="G1699" s="448"/>
      <c r="H1699" s="455">
        <v>0</v>
      </c>
      <c r="I1699" s="452">
        <v>0</v>
      </c>
      <c r="J1699" s="446"/>
      <c r="K1699" s="492"/>
      <c r="M1699" s="443" t="str">
        <f>_xlfn.IFNA(VLOOKUP(G1699,Checks!$L$4:$L$15,1,FALSE),IF(G1699="","",1))</f>
        <v/>
      </c>
    </row>
    <row r="1700" spans="1:13" s="443" customFormat="1" ht="14.1" customHeight="1">
      <c r="A1700" s="502">
        <f t="shared" si="52"/>
        <v>1692</v>
      </c>
      <c r="B1700" s="502">
        <f t="shared" si="53"/>
        <v>0</v>
      </c>
      <c r="C1700" s="448"/>
      <c r="D1700" s="446"/>
      <c r="E1700" s="446"/>
      <c r="F1700" s="446"/>
      <c r="G1700" s="448"/>
      <c r="H1700" s="455">
        <v>0</v>
      </c>
      <c r="I1700" s="452">
        <v>0</v>
      </c>
      <c r="J1700" s="446"/>
      <c r="K1700" s="492"/>
      <c r="M1700" s="443" t="str">
        <f>_xlfn.IFNA(VLOOKUP(G1700,Checks!$L$4:$L$15,1,FALSE),IF(G1700="","",1))</f>
        <v/>
      </c>
    </row>
    <row r="1701" spans="1:13" s="443" customFormat="1" ht="14.1" customHeight="1">
      <c r="A1701" s="502">
        <f t="shared" si="52"/>
        <v>1693</v>
      </c>
      <c r="B1701" s="502">
        <f t="shared" si="53"/>
        <v>0</v>
      </c>
      <c r="C1701" s="448"/>
      <c r="D1701" s="446"/>
      <c r="E1701" s="446"/>
      <c r="F1701" s="446"/>
      <c r="G1701" s="448"/>
      <c r="H1701" s="455">
        <v>0</v>
      </c>
      <c r="I1701" s="452">
        <v>0</v>
      </c>
      <c r="J1701" s="446"/>
      <c r="K1701" s="492"/>
      <c r="M1701" s="443" t="str">
        <f>_xlfn.IFNA(VLOOKUP(G1701,Checks!$L$4:$L$15,1,FALSE),IF(G1701="","",1))</f>
        <v/>
      </c>
    </row>
    <row r="1702" spans="1:13" s="443" customFormat="1" ht="14.1" customHeight="1">
      <c r="A1702" s="502">
        <f t="shared" si="52"/>
        <v>1694</v>
      </c>
      <c r="B1702" s="502">
        <f t="shared" si="53"/>
        <v>0</v>
      </c>
      <c r="C1702" s="448"/>
      <c r="D1702" s="446"/>
      <c r="E1702" s="446"/>
      <c r="F1702" s="446"/>
      <c r="G1702" s="448"/>
      <c r="H1702" s="455">
        <v>0</v>
      </c>
      <c r="I1702" s="452">
        <v>0</v>
      </c>
      <c r="J1702" s="446"/>
      <c r="K1702" s="492"/>
      <c r="M1702" s="443" t="str">
        <f>_xlfn.IFNA(VLOOKUP(G1702,Checks!$L$4:$L$15,1,FALSE),IF(G1702="","",1))</f>
        <v/>
      </c>
    </row>
    <row r="1703" spans="1:13" s="443" customFormat="1" ht="14.1" customHeight="1">
      <c r="A1703" s="502">
        <f t="shared" si="52"/>
        <v>1695</v>
      </c>
      <c r="B1703" s="502">
        <f t="shared" si="53"/>
        <v>0</v>
      </c>
      <c r="C1703" s="448"/>
      <c r="D1703" s="446"/>
      <c r="E1703" s="446"/>
      <c r="F1703" s="446"/>
      <c r="G1703" s="448"/>
      <c r="H1703" s="455">
        <v>0</v>
      </c>
      <c r="I1703" s="452">
        <v>0</v>
      </c>
      <c r="J1703" s="446"/>
      <c r="K1703" s="492"/>
      <c r="M1703" s="443" t="str">
        <f>_xlfn.IFNA(VLOOKUP(G1703,Checks!$L$4:$L$15,1,FALSE),IF(G1703="","",1))</f>
        <v/>
      </c>
    </row>
    <row r="1704" spans="1:13" s="443" customFormat="1" ht="14.1" customHeight="1">
      <c r="A1704" s="502">
        <f t="shared" si="52"/>
        <v>1696</v>
      </c>
      <c r="B1704" s="502">
        <f t="shared" si="53"/>
        <v>0</v>
      </c>
      <c r="C1704" s="448"/>
      <c r="D1704" s="446"/>
      <c r="E1704" s="446"/>
      <c r="F1704" s="446"/>
      <c r="G1704" s="448"/>
      <c r="H1704" s="455">
        <v>0</v>
      </c>
      <c r="I1704" s="452">
        <v>0</v>
      </c>
      <c r="J1704" s="446"/>
      <c r="K1704" s="492"/>
      <c r="M1704" s="443" t="str">
        <f>_xlfn.IFNA(VLOOKUP(G1704,Checks!$L$4:$L$15,1,FALSE),IF(G1704="","",1))</f>
        <v/>
      </c>
    </row>
    <row r="1705" spans="1:13" s="443" customFormat="1" ht="14.1" customHeight="1">
      <c r="A1705" s="502">
        <f t="shared" si="52"/>
        <v>1697</v>
      </c>
      <c r="B1705" s="502">
        <f t="shared" si="53"/>
        <v>0</v>
      </c>
      <c r="C1705" s="448"/>
      <c r="D1705" s="446"/>
      <c r="E1705" s="446"/>
      <c r="F1705" s="446"/>
      <c r="G1705" s="448"/>
      <c r="H1705" s="455">
        <v>0</v>
      </c>
      <c r="I1705" s="452">
        <v>0</v>
      </c>
      <c r="J1705" s="446"/>
      <c r="K1705" s="492"/>
      <c r="M1705" s="443" t="str">
        <f>_xlfn.IFNA(VLOOKUP(G1705,Checks!$L$4:$L$15,1,FALSE),IF(G1705="","",1))</f>
        <v/>
      </c>
    </row>
    <row r="1706" spans="1:13" s="443" customFormat="1" ht="14.1" customHeight="1">
      <c r="A1706" s="502">
        <f t="shared" si="52"/>
        <v>1698</v>
      </c>
      <c r="B1706" s="502">
        <f t="shared" si="53"/>
        <v>0</v>
      </c>
      <c r="C1706" s="448"/>
      <c r="D1706" s="446"/>
      <c r="E1706" s="446"/>
      <c r="F1706" s="446"/>
      <c r="G1706" s="448"/>
      <c r="H1706" s="455">
        <v>0</v>
      </c>
      <c r="I1706" s="452">
        <v>0</v>
      </c>
      <c r="J1706" s="446"/>
      <c r="K1706" s="492"/>
      <c r="M1706" s="443" t="str">
        <f>_xlfn.IFNA(VLOOKUP(G1706,Checks!$L$4:$L$15,1,FALSE),IF(G1706="","",1))</f>
        <v/>
      </c>
    </row>
    <row r="1707" spans="1:13" s="443" customFormat="1" ht="14.1" customHeight="1">
      <c r="A1707" s="502">
        <f t="shared" si="52"/>
        <v>1699</v>
      </c>
      <c r="B1707" s="502">
        <f t="shared" si="53"/>
        <v>0</v>
      </c>
      <c r="C1707" s="448"/>
      <c r="D1707" s="446"/>
      <c r="E1707" s="446"/>
      <c r="F1707" s="446"/>
      <c r="G1707" s="448"/>
      <c r="H1707" s="455">
        <v>0</v>
      </c>
      <c r="I1707" s="452">
        <v>0</v>
      </c>
      <c r="J1707" s="446"/>
      <c r="K1707" s="492"/>
      <c r="M1707" s="443" t="str">
        <f>_xlfn.IFNA(VLOOKUP(G1707,Checks!$L$4:$L$15,1,FALSE),IF(G1707="","",1))</f>
        <v/>
      </c>
    </row>
    <row r="1708" spans="1:13" s="443" customFormat="1" ht="14.1" customHeight="1">
      <c r="A1708" s="502">
        <f t="shared" si="52"/>
        <v>1700</v>
      </c>
      <c r="B1708" s="502">
        <f t="shared" si="53"/>
        <v>0</v>
      </c>
      <c r="C1708" s="448"/>
      <c r="D1708" s="446"/>
      <c r="E1708" s="446"/>
      <c r="F1708" s="446"/>
      <c r="G1708" s="448"/>
      <c r="H1708" s="455">
        <v>0</v>
      </c>
      <c r="I1708" s="452">
        <v>0</v>
      </c>
      <c r="J1708" s="446"/>
      <c r="K1708" s="492"/>
      <c r="M1708" s="443" t="str">
        <f>_xlfn.IFNA(VLOOKUP(G1708,Checks!$L$4:$L$15,1,FALSE),IF(G1708="","",1))</f>
        <v/>
      </c>
    </row>
    <row r="1709" spans="1:13" s="443" customFormat="1" ht="14.1" customHeight="1">
      <c r="A1709" s="502">
        <f t="shared" si="52"/>
        <v>1701</v>
      </c>
      <c r="B1709" s="502">
        <f t="shared" si="53"/>
        <v>0</v>
      </c>
      <c r="C1709" s="448"/>
      <c r="D1709" s="446"/>
      <c r="E1709" s="446"/>
      <c r="F1709" s="446"/>
      <c r="G1709" s="448"/>
      <c r="H1709" s="455">
        <v>0</v>
      </c>
      <c r="I1709" s="452">
        <v>0</v>
      </c>
      <c r="J1709" s="446"/>
      <c r="K1709" s="492"/>
      <c r="M1709" s="443" t="str">
        <f>_xlfn.IFNA(VLOOKUP(G1709,Checks!$L$4:$L$15,1,FALSE),IF(G1709="","",1))</f>
        <v/>
      </c>
    </row>
    <row r="1710" spans="1:13" s="443" customFormat="1" ht="14.1" customHeight="1">
      <c r="A1710" s="502">
        <f t="shared" si="52"/>
        <v>1702</v>
      </c>
      <c r="B1710" s="502">
        <f t="shared" si="53"/>
        <v>0</v>
      </c>
      <c r="C1710" s="448"/>
      <c r="D1710" s="446"/>
      <c r="E1710" s="446"/>
      <c r="F1710" s="446"/>
      <c r="G1710" s="448"/>
      <c r="H1710" s="455">
        <v>0</v>
      </c>
      <c r="I1710" s="452">
        <v>0</v>
      </c>
      <c r="J1710" s="446"/>
      <c r="K1710" s="492"/>
      <c r="M1710" s="443" t="str">
        <f>_xlfn.IFNA(VLOOKUP(G1710,Checks!$L$4:$L$15,1,FALSE),IF(G1710="","",1))</f>
        <v/>
      </c>
    </row>
    <row r="1711" spans="1:13" s="443" customFormat="1" ht="14.1" customHeight="1">
      <c r="A1711" s="502">
        <f t="shared" si="52"/>
        <v>1703</v>
      </c>
      <c r="B1711" s="502">
        <f t="shared" si="53"/>
        <v>0</v>
      </c>
      <c r="C1711" s="448"/>
      <c r="D1711" s="446"/>
      <c r="E1711" s="446"/>
      <c r="F1711" s="446"/>
      <c r="G1711" s="448"/>
      <c r="H1711" s="455">
        <v>0</v>
      </c>
      <c r="I1711" s="452">
        <v>0</v>
      </c>
      <c r="J1711" s="446"/>
      <c r="K1711" s="492"/>
      <c r="M1711" s="443" t="str">
        <f>_xlfn.IFNA(VLOOKUP(G1711,Checks!$L$4:$L$15,1,FALSE),IF(G1711="","",1))</f>
        <v/>
      </c>
    </row>
    <row r="1712" spans="1:13" s="443" customFormat="1" ht="14.1" customHeight="1">
      <c r="A1712" s="502">
        <f t="shared" si="52"/>
        <v>1704</v>
      </c>
      <c r="B1712" s="502">
        <f t="shared" si="53"/>
        <v>0</v>
      </c>
      <c r="C1712" s="448"/>
      <c r="D1712" s="446"/>
      <c r="E1712" s="446"/>
      <c r="F1712" s="446"/>
      <c r="G1712" s="448"/>
      <c r="H1712" s="455">
        <v>0</v>
      </c>
      <c r="I1712" s="452">
        <v>0</v>
      </c>
      <c r="J1712" s="446"/>
      <c r="K1712" s="492"/>
      <c r="M1712" s="443" t="str">
        <f>_xlfn.IFNA(VLOOKUP(G1712,Checks!$L$4:$L$15,1,FALSE),IF(G1712="","",1))</f>
        <v/>
      </c>
    </row>
    <row r="1713" spans="1:13" s="443" customFormat="1" ht="14.1" customHeight="1">
      <c r="A1713" s="502">
        <f t="shared" si="52"/>
        <v>1705</v>
      </c>
      <c r="B1713" s="502">
        <f t="shared" si="53"/>
        <v>0</v>
      </c>
      <c r="C1713" s="448"/>
      <c r="D1713" s="446"/>
      <c r="E1713" s="446"/>
      <c r="F1713" s="446"/>
      <c r="G1713" s="448"/>
      <c r="H1713" s="455">
        <v>0</v>
      </c>
      <c r="I1713" s="452">
        <v>0</v>
      </c>
      <c r="J1713" s="446"/>
      <c r="K1713" s="492"/>
      <c r="M1713" s="443" t="str">
        <f>_xlfn.IFNA(VLOOKUP(G1713,Checks!$L$4:$L$15,1,FALSE),IF(G1713="","",1))</f>
        <v/>
      </c>
    </row>
    <row r="1714" spans="1:13" s="443" customFormat="1" ht="14.1" customHeight="1">
      <c r="A1714" s="502">
        <f t="shared" si="52"/>
        <v>1706</v>
      </c>
      <c r="B1714" s="502">
        <f t="shared" si="53"/>
        <v>0</v>
      </c>
      <c r="C1714" s="448"/>
      <c r="D1714" s="446"/>
      <c r="E1714" s="446"/>
      <c r="F1714" s="446"/>
      <c r="G1714" s="448"/>
      <c r="H1714" s="455">
        <v>0</v>
      </c>
      <c r="I1714" s="452">
        <v>0</v>
      </c>
      <c r="J1714" s="446"/>
      <c r="K1714" s="492"/>
      <c r="M1714" s="443" t="str">
        <f>_xlfn.IFNA(VLOOKUP(G1714,Checks!$L$4:$L$15,1,FALSE),IF(G1714="","",1))</f>
        <v/>
      </c>
    </row>
    <row r="1715" spans="1:13" s="443" customFormat="1" ht="14.1" customHeight="1">
      <c r="A1715" s="502">
        <f t="shared" si="52"/>
        <v>1707</v>
      </c>
      <c r="B1715" s="502">
        <f t="shared" si="53"/>
        <v>0</v>
      </c>
      <c r="C1715" s="448"/>
      <c r="D1715" s="446"/>
      <c r="E1715" s="446"/>
      <c r="F1715" s="446"/>
      <c r="G1715" s="448"/>
      <c r="H1715" s="455">
        <v>0</v>
      </c>
      <c r="I1715" s="452">
        <v>0</v>
      </c>
      <c r="J1715" s="446"/>
      <c r="K1715" s="492"/>
      <c r="M1715" s="443" t="str">
        <f>_xlfn.IFNA(VLOOKUP(G1715,Checks!$L$4:$L$15,1,FALSE),IF(G1715="","",1))</f>
        <v/>
      </c>
    </row>
    <row r="1716" spans="1:13" s="443" customFormat="1" ht="14.1" customHeight="1">
      <c r="A1716" s="502">
        <f t="shared" si="52"/>
        <v>1708</v>
      </c>
      <c r="B1716" s="502">
        <f t="shared" si="53"/>
        <v>0</v>
      </c>
      <c r="C1716" s="448"/>
      <c r="D1716" s="446"/>
      <c r="E1716" s="446"/>
      <c r="F1716" s="446"/>
      <c r="G1716" s="448"/>
      <c r="H1716" s="455">
        <v>0</v>
      </c>
      <c r="I1716" s="452">
        <v>0</v>
      </c>
      <c r="J1716" s="446"/>
      <c r="K1716" s="492"/>
      <c r="M1716" s="443" t="str">
        <f>_xlfn.IFNA(VLOOKUP(G1716,Checks!$L$4:$L$15,1,FALSE),IF(G1716="","",1))</f>
        <v/>
      </c>
    </row>
    <row r="1717" spans="1:13" s="443" customFormat="1" ht="14.1" customHeight="1">
      <c r="A1717" s="502">
        <f t="shared" si="52"/>
        <v>1709</v>
      </c>
      <c r="B1717" s="502">
        <f t="shared" si="53"/>
        <v>0</v>
      </c>
      <c r="C1717" s="448"/>
      <c r="D1717" s="446"/>
      <c r="E1717" s="446"/>
      <c r="F1717" s="446"/>
      <c r="G1717" s="448"/>
      <c r="H1717" s="455">
        <v>0</v>
      </c>
      <c r="I1717" s="452">
        <v>0</v>
      </c>
      <c r="J1717" s="446"/>
      <c r="K1717" s="492"/>
      <c r="M1717" s="443" t="str">
        <f>_xlfn.IFNA(VLOOKUP(G1717,Checks!$L$4:$L$15,1,FALSE),IF(G1717="","",1))</f>
        <v/>
      </c>
    </row>
    <row r="1718" spans="1:13" s="443" customFormat="1" ht="14.1" customHeight="1">
      <c r="A1718" s="502">
        <f t="shared" si="52"/>
        <v>1710</v>
      </c>
      <c r="B1718" s="502">
        <f t="shared" si="53"/>
        <v>0</v>
      </c>
      <c r="C1718" s="448"/>
      <c r="D1718" s="446"/>
      <c r="E1718" s="446"/>
      <c r="F1718" s="446"/>
      <c r="G1718" s="448"/>
      <c r="H1718" s="455">
        <v>0</v>
      </c>
      <c r="I1718" s="452">
        <v>0</v>
      </c>
      <c r="J1718" s="446"/>
      <c r="K1718" s="492"/>
      <c r="M1718" s="443" t="str">
        <f>_xlfn.IFNA(VLOOKUP(G1718,Checks!$L$4:$L$15,1,FALSE),IF(G1718="","",1))</f>
        <v/>
      </c>
    </row>
    <row r="1719" spans="1:13" s="443" customFormat="1" ht="14.1" customHeight="1">
      <c r="A1719" s="502">
        <f t="shared" si="52"/>
        <v>1711</v>
      </c>
      <c r="B1719" s="502">
        <f t="shared" si="53"/>
        <v>0</v>
      </c>
      <c r="C1719" s="448"/>
      <c r="D1719" s="446"/>
      <c r="E1719" s="446"/>
      <c r="F1719" s="446"/>
      <c r="G1719" s="448"/>
      <c r="H1719" s="455">
        <v>0</v>
      </c>
      <c r="I1719" s="452">
        <v>0</v>
      </c>
      <c r="J1719" s="446"/>
      <c r="K1719" s="492"/>
      <c r="M1719" s="443" t="str">
        <f>_xlfn.IFNA(VLOOKUP(G1719,Checks!$L$4:$L$15,1,FALSE),IF(G1719="","",1))</f>
        <v/>
      </c>
    </row>
    <row r="1720" spans="1:13" s="443" customFormat="1" ht="14.1" customHeight="1">
      <c r="A1720" s="502">
        <f t="shared" si="52"/>
        <v>1712</v>
      </c>
      <c r="B1720" s="502">
        <f t="shared" si="53"/>
        <v>0</v>
      </c>
      <c r="C1720" s="448"/>
      <c r="D1720" s="446"/>
      <c r="E1720" s="446"/>
      <c r="F1720" s="446"/>
      <c r="G1720" s="448"/>
      <c r="H1720" s="455">
        <v>0</v>
      </c>
      <c r="I1720" s="452">
        <v>0</v>
      </c>
      <c r="J1720" s="446"/>
      <c r="K1720" s="492"/>
      <c r="M1720" s="443" t="str">
        <f>_xlfn.IFNA(VLOOKUP(G1720,Checks!$L$4:$L$15,1,FALSE),IF(G1720="","",1))</f>
        <v/>
      </c>
    </row>
    <row r="1721" spans="1:13" s="443" customFormat="1" ht="14.1" customHeight="1">
      <c r="A1721" s="502">
        <f t="shared" si="52"/>
        <v>1713</v>
      </c>
      <c r="B1721" s="502">
        <f t="shared" si="53"/>
        <v>0</v>
      </c>
      <c r="C1721" s="448"/>
      <c r="D1721" s="446"/>
      <c r="E1721" s="446"/>
      <c r="F1721" s="446"/>
      <c r="G1721" s="448"/>
      <c r="H1721" s="455">
        <v>0</v>
      </c>
      <c r="I1721" s="452">
        <v>0</v>
      </c>
      <c r="J1721" s="446"/>
      <c r="K1721" s="492"/>
      <c r="M1721" s="443" t="str">
        <f>_xlfn.IFNA(VLOOKUP(G1721,Checks!$L$4:$L$15,1,FALSE),IF(G1721="","",1))</f>
        <v/>
      </c>
    </row>
    <row r="1722" spans="1:13" s="443" customFormat="1" ht="14.1" customHeight="1">
      <c r="A1722" s="502">
        <f t="shared" si="52"/>
        <v>1714</v>
      </c>
      <c r="B1722" s="502">
        <f t="shared" si="53"/>
        <v>0</v>
      </c>
      <c r="C1722" s="448"/>
      <c r="D1722" s="446"/>
      <c r="E1722" s="446"/>
      <c r="F1722" s="446"/>
      <c r="G1722" s="448"/>
      <c r="H1722" s="455">
        <v>0</v>
      </c>
      <c r="I1722" s="452">
        <v>0</v>
      </c>
      <c r="J1722" s="446"/>
      <c r="K1722" s="492"/>
      <c r="M1722" s="443" t="str">
        <f>_xlfn.IFNA(VLOOKUP(G1722,Checks!$L$4:$L$15,1,FALSE),IF(G1722="","",1))</f>
        <v/>
      </c>
    </row>
    <row r="1723" spans="1:13" s="443" customFormat="1" ht="14.1" customHeight="1">
      <c r="A1723" s="502">
        <f t="shared" si="52"/>
        <v>1715</v>
      </c>
      <c r="B1723" s="502">
        <f t="shared" si="53"/>
        <v>0</v>
      </c>
      <c r="C1723" s="448"/>
      <c r="D1723" s="446"/>
      <c r="E1723" s="446"/>
      <c r="F1723" s="446"/>
      <c r="G1723" s="448"/>
      <c r="H1723" s="455">
        <v>0</v>
      </c>
      <c r="I1723" s="452">
        <v>0</v>
      </c>
      <c r="J1723" s="446"/>
      <c r="K1723" s="492"/>
      <c r="M1723" s="443" t="str">
        <f>_xlfn.IFNA(VLOOKUP(G1723,Checks!$L$4:$L$15,1,FALSE),IF(G1723="","",1))</f>
        <v/>
      </c>
    </row>
    <row r="1724" spans="1:13" s="443" customFormat="1" ht="14.1" customHeight="1">
      <c r="A1724" s="502">
        <f t="shared" si="52"/>
        <v>1716</v>
      </c>
      <c r="B1724" s="502">
        <f t="shared" si="53"/>
        <v>0</v>
      </c>
      <c r="C1724" s="448"/>
      <c r="D1724" s="446"/>
      <c r="E1724" s="446"/>
      <c r="F1724" s="446"/>
      <c r="G1724" s="448"/>
      <c r="H1724" s="455">
        <v>0</v>
      </c>
      <c r="I1724" s="452">
        <v>0</v>
      </c>
      <c r="J1724" s="446"/>
      <c r="K1724" s="492"/>
      <c r="M1724" s="443" t="str">
        <f>_xlfn.IFNA(VLOOKUP(G1724,Checks!$L$4:$L$15,1,FALSE),IF(G1724="","",1))</f>
        <v/>
      </c>
    </row>
    <row r="1725" spans="1:13" s="443" customFormat="1" ht="14.1" customHeight="1">
      <c r="A1725" s="502">
        <f t="shared" si="52"/>
        <v>1717</v>
      </c>
      <c r="B1725" s="502">
        <f t="shared" si="53"/>
        <v>0</v>
      </c>
      <c r="C1725" s="448"/>
      <c r="D1725" s="446"/>
      <c r="E1725" s="446"/>
      <c r="F1725" s="446"/>
      <c r="G1725" s="448"/>
      <c r="H1725" s="455">
        <v>0</v>
      </c>
      <c r="I1725" s="452">
        <v>0</v>
      </c>
      <c r="J1725" s="446"/>
      <c r="K1725" s="492"/>
      <c r="M1725" s="443" t="str">
        <f>_xlfn.IFNA(VLOOKUP(G1725,Checks!$L$4:$L$15,1,FALSE),IF(G1725="","",1))</f>
        <v/>
      </c>
    </row>
    <row r="1726" spans="1:13" s="443" customFormat="1" ht="14.1" customHeight="1">
      <c r="A1726" s="502">
        <f t="shared" si="52"/>
        <v>1718</v>
      </c>
      <c r="B1726" s="502">
        <f t="shared" si="53"/>
        <v>0</v>
      </c>
      <c r="C1726" s="448"/>
      <c r="D1726" s="446"/>
      <c r="E1726" s="446"/>
      <c r="F1726" s="446"/>
      <c r="G1726" s="448"/>
      <c r="H1726" s="455">
        <v>0</v>
      </c>
      <c r="I1726" s="452">
        <v>0</v>
      </c>
      <c r="J1726" s="446"/>
      <c r="K1726" s="492"/>
      <c r="M1726" s="443" t="str">
        <f>_xlfn.IFNA(VLOOKUP(G1726,Checks!$L$4:$L$15,1,FALSE),IF(G1726="","",1))</f>
        <v/>
      </c>
    </row>
    <row r="1727" spans="1:13" s="443" customFormat="1" ht="14.1" customHeight="1">
      <c r="A1727" s="502">
        <f t="shared" si="52"/>
        <v>1719</v>
      </c>
      <c r="B1727" s="502">
        <f t="shared" si="53"/>
        <v>0</v>
      </c>
      <c r="C1727" s="448"/>
      <c r="D1727" s="446"/>
      <c r="E1727" s="446"/>
      <c r="F1727" s="446"/>
      <c r="G1727" s="448"/>
      <c r="H1727" s="455">
        <v>0</v>
      </c>
      <c r="I1727" s="452">
        <v>0</v>
      </c>
      <c r="J1727" s="446"/>
      <c r="K1727" s="492"/>
      <c r="M1727" s="443" t="str">
        <f>_xlfn.IFNA(VLOOKUP(G1727,Checks!$L$4:$L$15,1,FALSE),IF(G1727="","",1))</f>
        <v/>
      </c>
    </row>
    <row r="1728" spans="1:13" s="443" customFormat="1" ht="14.1" customHeight="1">
      <c r="A1728" s="502">
        <f t="shared" si="52"/>
        <v>1720</v>
      </c>
      <c r="B1728" s="502">
        <f t="shared" si="53"/>
        <v>0</v>
      </c>
      <c r="C1728" s="448"/>
      <c r="D1728" s="446"/>
      <c r="E1728" s="446"/>
      <c r="F1728" s="446"/>
      <c r="G1728" s="448"/>
      <c r="H1728" s="455">
        <v>0</v>
      </c>
      <c r="I1728" s="452">
        <v>0</v>
      </c>
      <c r="J1728" s="446"/>
      <c r="K1728" s="492"/>
      <c r="M1728" s="443" t="str">
        <f>_xlfn.IFNA(VLOOKUP(G1728,Checks!$L$4:$L$15,1,FALSE),IF(G1728="","",1))</f>
        <v/>
      </c>
    </row>
    <row r="1729" spans="1:13" s="443" customFormat="1" ht="14.1" customHeight="1">
      <c r="A1729" s="502">
        <f t="shared" si="52"/>
        <v>1721</v>
      </c>
      <c r="B1729" s="502">
        <f t="shared" si="53"/>
        <v>0</v>
      </c>
      <c r="C1729" s="448"/>
      <c r="D1729" s="446"/>
      <c r="E1729" s="446"/>
      <c r="F1729" s="446"/>
      <c r="G1729" s="448"/>
      <c r="H1729" s="455">
        <v>0</v>
      </c>
      <c r="I1729" s="452">
        <v>0</v>
      </c>
      <c r="J1729" s="446"/>
      <c r="K1729" s="492"/>
      <c r="M1729" s="443" t="str">
        <f>_xlfn.IFNA(VLOOKUP(G1729,Checks!$L$4:$L$15,1,FALSE),IF(G1729="","",1))</f>
        <v/>
      </c>
    </row>
    <row r="1730" spans="1:13" s="443" customFormat="1" ht="14.1" customHeight="1">
      <c r="A1730" s="502">
        <f t="shared" si="52"/>
        <v>1722</v>
      </c>
      <c r="B1730" s="502">
        <f t="shared" si="53"/>
        <v>0</v>
      </c>
      <c r="C1730" s="448"/>
      <c r="D1730" s="446"/>
      <c r="E1730" s="446"/>
      <c r="F1730" s="446"/>
      <c r="G1730" s="448"/>
      <c r="H1730" s="455">
        <v>0</v>
      </c>
      <c r="I1730" s="452">
        <v>0</v>
      </c>
      <c r="J1730" s="446"/>
      <c r="K1730" s="492"/>
      <c r="M1730" s="443" t="str">
        <f>_xlfn.IFNA(VLOOKUP(G1730,Checks!$L$4:$L$15,1,FALSE),IF(G1730="","",1))</f>
        <v/>
      </c>
    </row>
    <row r="1731" spans="1:13" s="443" customFormat="1" ht="14.1" customHeight="1">
      <c r="A1731" s="502">
        <f t="shared" si="52"/>
        <v>1723</v>
      </c>
      <c r="B1731" s="502">
        <f t="shared" si="53"/>
        <v>0</v>
      </c>
      <c r="C1731" s="448"/>
      <c r="D1731" s="446"/>
      <c r="E1731" s="446"/>
      <c r="F1731" s="446"/>
      <c r="G1731" s="448"/>
      <c r="H1731" s="455">
        <v>0</v>
      </c>
      <c r="I1731" s="452">
        <v>0</v>
      </c>
      <c r="J1731" s="446"/>
      <c r="K1731" s="492"/>
      <c r="M1731" s="443" t="str">
        <f>_xlfn.IFNA(VLOOKUP(G1731,Checks!$L$4:$L$15,1,FALSE),IF(G1731="","",1))</f>
        <v/>
      </c>
    </row>
    <row r="1732" spans="1:13" s="443" customFormat="1" ht="14.1" customHeight="1">
      <c r="A1732" s="502">
        <f t="shared" si="52"/>
        <v>1724</v>
      </c>
      <c r="B1732" s="502">
        <f t="shared" si="53"/>
        <v>0</v>
      </c>
      <c r="C1732" s="448"/>
      <c r="D1732" s="446"/>
      <c r="E1732" s="446"/>
      <c r="F1732" s="446"/>
      <c r="G1732" s="448"/>
      <c r="H1732" s="455">
        <v>0</v>
      </c>
      <c r="I1732" s="452">
        <v>0</v>
      </c>
      <c r="J1732" s="446"/>
      <c r="K1732" s="492"/>
      <c r="M1732" s="443" t="str">
        <f>_xlfn.IFNA(VLOOKUP(G1732,Checks!$L$4:$L$15,1,FALSE),IF(G1732="","",1))</f>
        <v/>
      </c>
    </row>
    <row r="1733" spans="1:13" s="443" customFormat="1" ht="14.1" customHeight="1">
      <c r="A1733" s="502">
        <f t="shared" si="52"/>
        <v>1725</v>
      </c>
      <c r="B1733" s="502">
        <f t="shared" si="53"/>
        <v>0</v>
      </c>
      <c r="C1733" s="448"/>
      <c r="D1733" s="446"/>
      <c r="E1733" s="446"/>
      <c r="F1733" s="446"/>
      <c r="G1733" s="448"/>
      <c r="H1733" s="455">
        <v>0</v>
      </c>
      <c r="I1733" s="452">
        <v>0</v>
      </c>
      <c r="J1733" s="446"/>
      <c r="K1733" s="492"/>
      <c r="M1733" s="443" t="str">
        <f>_xlfn.IFNA(VLOOKUP(G1733,Checks!$L$4:$L$15,1,FALSE),IF(G1733="","",1))</f>
        <v/>
      </c>
    </row>
    <row r="1734" spans="1:13" s="443" customFormat="1" ht="14.1" customHeight="1">
      <c r="A1734" s="502">
        <f t="shared" si="52"/>
        <v>1726</v>
      </c>
      <c r="B1734" s="502">
        <f t="shared" si="53"/>
        <v>0</v>
      </c>
      <c r="C1734" s="448"/>
      <c r="D1734" s="446"/>
      <c r="E1734" s="446"/>
      <c r="F1734" s="446"/>
      <c r="G1734" s="448"/>
      <c r="H1734" s="455">
        <v>0</v>
      </c>
      <c r="I1734" s="452">
        <v>0</v>
      </c>
      <c r="J1734" s="446"/>
      <c r="K1734" s="492"/>
      <c r="M1734" s="443" t="str">
        <f>_xlfn.IFNA(VLOOKUP(G1734,Checks!$L$4:$L$15,1,FALSE),IF(G1734="","",1))</f>
        <v/>
      </c>
    </row>
    <row r="1735" spans="1:13" s="443" customFormat="1" ht="14.1" customHeight="1">
      <c r="A1735" s="502">
        <f t="shared" si="52"/>
        <v>1727</v>
      </c>
      <c r="B1735" s="502">
        <f t="shared" si="53"/>
        <v>0</v>
      </c>
      <c r="C1735" s="448"/>
      <c r="D1735" s="446"/>
      <c r="E1735" s="446"/>
      <c r="F1735" s="446"/>
      <c r="G1735" s="448"/>
      <c r="H1735" s="455">
        <v>0</v>
      </c>
      <c r="I1735" s="452">
        <v>0</v>
      </c>
      <c r="J1735" s="446"/>
      <c r="K1735" s="492"/>
      <c r="M1735" s="443" t="str">
        <f>_xlfn.IFNA(VLOOKUP(G1735,Checks!$L$4:$L$15,1,FALSE),IF(G1735="","",1))</f>
        <v/>
      </c>
    </row>
    <row r="1736" spans="1:13" s="443" customFormat="1" ht="14.1" customHeight="1">
      <c r="A1736" s="502">
        <f t="shared" si="52"/>
        <v>1728</v>
      </c>
      <c r="B1736" s="502">
        <f t="shared" si="53"/>
        <v>0</v>
      </c>
      <c r="C1736" s="448"/>
      <c r="D1736" s="446"/>
      <c r="E1736" s="446"/>
      <c r="F1736" s="446"/>
      <c r="G1736" s="448"/>
      <c r="H1736" s="455">
        <v>0</v>
      </c>
      <c r="I1736" s="452">
        <v>0</v>
      </c>
      <c r="J1736" s="446"/>
      <c r="K1736" s="492"/>
      <c r="M1736" s="443" t="str">
        <f>_xlfn.IFNA(VLOOKUP(G1736,Checks!$L$4:$L$15,1,FALSE),IF(G1736="","",1))</f>
        <v/>
      </c>
    </row>
    <row r="1737" spans="1:13" s="443" customFormat="1" ht="14.1" customHeight="1">
      <c r="A1737" s="502">
        <f t="shared" si="52"/>
        <v>1729</v>
      </c>
      <c r="B1737" s="502">
        <f t="shared" si="53"/>
        <v>0</v>
      </c>
      <c r="C1737" s="448"/>
      <c r="D1737" s="446"/>
      <c r="E1737" s="446"/>
      <c r="F1737" s="446"/>
      <c r="G1737" s="448"/>
      <c r="H1737" s="455">
        <v>0</v>
      </c>
      <c r="I1737" s="452">
        <v>0</v>
      </c>
      <c r="J1737" s="446"/>
      <c r="K1737" s="492"/>
      <c r="M1737" s="443" t="str">
        <f>_xlfn.IFNA(VLOOKUP(G1737,Checks!$L$4:$L$15,1,FALSE),IF(G1737="","",1))</f>
        <v/>
      </c>
    </row>
    <row r="1738" spans="1:13" s="443" customFormat="1" ht="14.1" customHeight="1">
      <c r="A1738" s="502">
        <f t="shared" si="52"/>
        <v>1730</v>
      </c>
      <c r="B1738" s="502">
        <f t="shared" si="53"/>
        <v>0</v>
      </c>
      <c r="C1738" s="448"/>
      <c r="D1738" s="446"/>
      <c r="E1738" s="446"/>
      <c r="F1738" s="446"/>
      <c r="G1738" s="448"/>
      <c r="H1738" s="455">
        <v>0</v>
      </c>
      <c r="I1738" s="452">
        <v>0</v>
      </c>
      <c r="J1738" s="446"/>
      <c r="K1738" s="492"/>
      <c r="M1738" s="443" t="str">
        <f>_xlfn.IFNA(VLOOKUP(G1738,Checks!$L$4:$L$15,1,FALSE),IF(G1738="","",1))</f>
        <v/>
      </c>
    </row>
    <row r="1739" spans="1:13" s="443" customFormat="1" ht="14.1" customHeight="1">
      <c r="A1739" s="502">
        <f t="shared" ref="A1739:A1802" si="54">A1738+1</f>
        <v>1731</v>
      </c>
      <c r="B1739" s="502">
        <f t="shared" ref="B1739:B1802" si="55">$B$9</f>
        <v>0</v>
      </c>
      <c r="C1739" s="448"/>
      <c r="D1739" s="446"/>
      <c r="E1739" s="446"/>
      <c r="F1739" s="446"/>
      <c r="G1739" s="448"/>
      <c r="H1739" s="455">
        <v>0</v>
      </c>
      <c r="I1739" s="452">
        <v>0</v>
      </c>
      <c r="J1739" s="446"/>
      <c r="K1739" s="492"/>
      <c r="M1739" s="443" t="str">
        <f>_xlfn.IFNA(VLOOKUP(G1739,Checks!$L$4:$L$15,1,FALSE),IF(G1739="","",1))</f>
        <v/>
      </c>
    </row>
    <row r="1740" spans="1:13" s="443" customFormat="1" ht="14.1" customHeight="1">
      <c r="A1740" s="502">
        <f t="shared" si="54"/>
        <v>1732</v>
      </c>
      <c r="B1740" s="502">
        <f t="shared" si="55"/>
        <v>0</v>
      </c>
      <c r="C1740" s="448"/>
      <c r="D1740" s="446"/>
      <c r="E1740" s="446"/>
      <c r="F1740" s="446"/>
      <c r="G1740" s="448"/>
      <c r="H1740" s="455">
        <v>0</v>
      </c>
      <c r="I1740" s="452">
        <v>0</v>
      </c>
      <c r="J1740" s="446"/>
      <c r="K1740" s="492"/>
      <c r="M1740" s="443" t="str">
        <f>_xlfn.IFNA(VLOOKUP(G1740,Checks!$L$4:$L$15,1,FALSE),IF(G1740="","",1))</f>
        <v/>
      </c>
    </row>
    <row r="1741" spans="1:13" s="443" customFormat="1" ht="14.1" customHeight="1">
      <c r="A1741" s="502">
        <f t="shared" si="54"/>
        <v>1733</v>
      </c>
      <c r="B1741" s="502">
        <f t="shared" si="55"/>
        <v>0</v>
      </c>
      <c r="C1741" s="448"/>
      <c r="D1741" s="446"/>
      <c r="E1741" s="446"/>
      <c r="F1741" s="446"/>
      <c r="G1741" s="448"/>
      <c r="H1741" s="455">
        <v>0</v>
      </c>
      <c r="I1741" s="452">
        <v>0</v>
      </c>
      <c r="J1741" s="446"/>
      <c r="K1741" s="492"/>
      <c r="M1741" s="443" t="str">
        <f>_xlfn.IFNA(VLOOKUP(G1741,Checks!$L$4:$L$15,1,FALSE),IF(G1741="","",1))</f>
        <v/>
      </c>
    </row>
    <row r="1742" spans="1:13" s="443" customFormat="1" ht="14.1" customHeight="1">
      <c r="A1742" s="502">
        <f t="shared" si="54"/>
        <v>1734</v>
      </c>
      <c r="B1742" s="502">
        <f t="shared" si="55"/>
        <v>0</v>
      </c>
      <c r="C1742" s="448"/>
      <c r="D1742" s="446"/>
      <c r="E1742" s="446"/>
      <c r="F1742" s="446"/>
      <c r="G1742" s="448"/>
      <c r="H1742" s="455">
        <v>0</v>
      </c>
      <c r="I1742" s="452">
        <v>0</v>
      </c>
      <c r="J1742" s="446"/>
      <c r="K1742" s="492"/>
      <c r="M1742" s="443" t="str">
        <f>_xlfn.IFNA(VLOOKUP(G1742,Checks!$L$4:$L$15,1,FALSE),IF(G1742="","",1))</f>
        <v/>
      </c>
    </row>
    <row r="1743" spans="1:13" s="443" customFormat="1" ht="14.1" customHeight="1">
      <c r="A1743" s="502">
        <f t="shared" si="54"/>
        <v>1735</v>
      </c>
      <c r="B1743" s="502">
        <f t="shared" si="55"/>
        <v>0</v>
      </c>
      <c r="C1743" s="448"/>
      <c r="D1743" s="446"/>
      <c r="E1743" s="446"/>
      <c r="F1743" s="446"/>
      <c r="G1743" s="448"/>
      <c r="H1743" s="455">
        <v>0</v>
      </c>
      <c r="I1743" s="452">
        <v>0</v>
      </c>
      <c r="J1743" s="446"/>
      <c r="K1743" s="492"/>
      <c r="M1743" s="443" t="str">
        <f>_xlfn.IFNA(VLOOKUP(G1743,Checks!$L$4:$L$15,1,FALSE),IF(G1743="","",1))</f>
        <v/>
      </c>
    </row>
    <row r="1744" spans="1:13" s="443" customFormat="1" ht="14.1" customHeight="1">
      <c r="A1744" s="502">
        <f t="shared" si="54"/>
        <v>1736</v>
      </c>
      <c r="B1744" s="502">
        <f t="shared" si="55"/>
        <v>0</v>
      </c>
      <c r="C1744" s="448"/>
      <c r="D1744" s="446"/>
      <c r="E1744" s="446"/>
      <c r="F1744" s="446"/>
      <c r="G1744" s="448"/>
      <c r="H1744" s="455">
        <v>0</v>
      </c>
      <c r="I1744" s="452">
        <v>0</v>
      </c>
      <c r="J1744" s="446"/>
      <c r="K1744" s="492"/>
      <c r="M1744" s="443" t="str">
        <f>_xlfn.IFNA(VLOOKUP(G1744,Checks!$L$4:$L$15,1,FALSE),IF(G1744="","",1))</f>
        <v/>
      </c>
    </row>
    <row r="1745" spans="1:13" s="443" customFormat="1" ht="14.1" customHeight="1">
      <c r="A1745" s="502">
        <f t="shared" si="54"/>
        <v>1737</v>
      </c>
      <c r="B1745" s="502">
        <f t="shared" si="55"/>
        <v>0</v>
      </c>
      <c r="C1745" s="448"/>
      <c r="D1745" s="446"/>
      <c r="E1745" s="446"/>
      <c r="F1745" s="446"/>
      <c r="G1745" s="448"/>
      <c r="H1745" s="455">
        <v>0</v>
      </c>
      <c r="I1745" s="452">
        <v>0</v>
      </c>
      <c r="J1745" s="446"/>
      <c r="K1745" s="492"/>
      <c r="M1745" s="443" t="str">
        <f>_xlfn.IFNA(VLOOKUP(G1745,Checks!$L$4:$L$15,1,FALSE),IF(G1745="","",1))</f>
        <v/>
      </c>
    </row>
    <row r="1746" spans="1:13" s="443" customFormat="1" ht="14.1" customHeight="1">
      <c r="A1746" s="502">
        <f t="shared" si="54"/>
        <v>1738</v>
      </c>
      <c r="B1746" s="502">
        <f t="shared" si="55"/>
        <v>0</v>
      </c>
      <c r="C1746" s="448"/>
      <c r="D1746" s="446"/>
      <c r="E1746" s="446"/>
      <c r="F1746" s="446"/>
      <c r="G1746" s="448"/>
      <c r="H1746" s="455">
        <v>0</v>
      </c>
      <c r="I1746" s="452">
        <v>0</v>
      </c>
      <c r="J1746" s="446"/>
      <c r="K1746" s="492"/>
      <c r="M1746" s="443" t="str">
        <f>_xlfn.IFNA(VLOOKUP(G1746,Checks!$L$4:$L$15,1,FALSE),IF(G1746="","",1))</f>
        <v/>
      </c>
    </row>
    <row r="1747" spans="1:13" s="443" customFormat="1" ht="14.1" customHeight="1">
      <c r="A1747" s="502">
        <f t="shared" si="54"/>
        <v>1739</v>
      </c>
      <c r="B1747" s="502">
        <f t="shared" si="55"/>
        <v>0</v>
      </c>
      <c r="C1747" s="448"/>
      <c r="D1747" s="446"/>
      <c r="E1747" s="446"/>
      <c r="F1747" s="446"/>
      <c r="G1747" s="448"/>
      <c r="H1747" s="455">
        <v>0</v>
      </c>
      <c r="I1747" s="452">
        <v>0</v>
      </c>
      <c r="J1747" s="446"/>
      <c r="K1747" s="492"/>
      <c r="M1747" s="443" t="str">
        <f>_xlfn.IFNA(VLOOKUP(G1747,Checks!$L$4:$L$15,1,FALSE),IF(G1747="","",1))</f>
        <v/>
      </c>
    </row>
    <row r="1748" spans="1:13" s="443" customFormat="1" ht="14.1" customHeight="1">
      <c r="A1748" s="502">
        <f t="shared" si="54"/>
        <v>1740</v>
      </c>
      <c r="B1748" s="502">
        <f t="shared" si="55"/>
        <v>0</v>
      </c>
      <c r="C1748" s="448"/>
      <c r="D1748" s="446"/>
      <c r="E1748" s="446"/>
      <c r="F1748" s="446"/>
      <c r="G1748" s="448"/>
      <c r="H1748" s="455">
        <v>0</v>
      </c>
      <c r="I1748" s="452">
        <v>0</v>
      </c>
      <c r="J1748" s="446"/>
      <c r="K1748" s="492"/>
      <c r="M1748" s="443" t="str">
        <f>_xlfn.IFNA(VLOOKUP(G1748,Checks!$L$4:$L$15,1,FALSE),IF(G1748="","",1))</f>
        <v/>
      </c>
    </row>
    <row r="1749" spans="1:13" s="443" customFormat="1" ht="14.1" customHeight="1">
      <c r="A1749" s="502">
        <f t="shared" si="54"/>
        <v>1741</v>
      </c>
      <c r="B1749" s="502">
        <f t="shared" si="55"/>
        <v>0</v>
      </c>
      <c r="C1749" s="448"/>
      <c r="D1749" s="446"/>
      <c r="E1749" s="446"/>
      <c r="F1749" s="446"/>
      <c r="G1749" s="448"/>
      <c r="H1749" s="455">
        <v>0</v>
      </c>
      <c r="I1749" s="452">
        <v>0</v>
      </c>
      <c r="J1749" s="446"/>
      <c r="K1749" s="492"/>
      <c r="M1749" s="443" t="str">
        <f>_xlfn.IFNA(VLOOKUP(G1749,Checks!$L$4:$L$15,1,FALSE),IF(G1749="","",1))</f>
        <v/>
      </c>
    </row>
    <row r="1750" spans="1:13" s="443" customFormat="1" ht="14.1" customHeight="1">
      <c r="A1750" s="502">
        <f t="shared" si="54"/>
        <v>1742</v>
      </c>
      <c r="B1750" s="502">
        <f t="shared" si="55"/>
        <v>0</v>
      </c>
      <c r="C1750" s="448"/>
      <c r="D1750" s="446"/>
      <c r="E1750" s="446"/>
      <c r="F1750" s="446"/>
      <c r="G1750" s="448"/>
      <c r="H1750" s="455">
        <v>0</v>
      </c>
      <c r="I1750" s="452">
        <v>0</v>
      </c>
      <c r="J1750" s="446"/>
      <c r="K1750" s="492"/>
      <c r="M1750" s="443" t="str">
        <f>_xlfn.IFNA(VLOOKUP(G1750,Checks!$L$4:$L$15,1,FALSE),IF(G1750="","",1))</f>
        <v/>
      </c>
    </row>
    <row r="1751" spans="1:13" s="443" customFormat="1" ht="14.1" customHeight="1">
      <c r="A1751" s="502">
        <f t="shared" si="54"/>
        <v>1743</v>
      </c>
      <c r="B1751" s="502">
        <f t="shared" si="55"/>
        <v>0</v>
      </c>
      <c r="C1751" s="448"/>
      <c r="D1751" s="446"/>
      <c r="E1751" s="446"/>
      <c r="F1751" s="446"/>
      <c r="G1751" s="448"/>
      <c r="H1751" s="455">
        <v>0</v>
      </c>
      <c r="I1751" s="452">
        <v>0</v>
      </c>
      <c r="J1751" s="446"/>
      <c r="K1751" s="492"/>
      <c r="M1751" s="443" t="str">
        <f>_xlfn.IFNA(VLOOKUP(G1751,Checks!$L$4:$L$15,1,FALSE),IF(G1751="","",1))</f>
        <v/>
      </c>
    </row>
    <row r="1752" spans="1:13" s="443" customFormat="1" ht="14.1" customHeight="1">
      <c r="A1752" s="502">
        <f t="shared" si="54"/>
        <v>1744</v>
      </c>
      <c r="B1752" s="502">
        <f t="shared" si="55"/>
        <v>0</v>
      </c>
      <c r="C1752" s="448"/>
      <c r="D1752" s="446"/>
      <c r="E1752" s="446"/>
      <c r="F1752" s="446"/>
      <c r="G1752" s="448"/>
      <c r="H1752" s="455">
        <v>0</v>
      </c>
      <c r="I1752" s="452">
        <v>0</v>
      </c>
      <c r="J1752" s="446"/>
      <c r="K1752" s="492"/>
      <c r="M1752" s="443" t="str">
        <f>_xlfn.IFNA(VLOOKUP(G1752,Checks!$L$4:$L$15,1,FALSE),IF(G1752="","",1))</f>
        <v/>
      </c>
    </row>
    <row r="1753" spans="1:13" s="443" customFormat="1" ht="14.1" customHeight="1">
      <c r="A1753" s="502">
        <f t="shared" si="54"/>
        <v>1745</v>
      </c>
      <c r="B1753" s="502">
        <f t="shared" si="55"/>
        <v>0</v>
      </c>
      <c r="C1753" s="448"/>
      <c r="D1753" s="446"/>
      <c r="E1753" s="446"/>
      <c r="F1753" s="446"/>
      <c r="G1753" s="448"/>
      <c r="H1753" s="455">
        <v>0</v>
      </c>
      <c r="I1753" s="452">
        <v>0</v>
      </c>
      <c r="J1753" s="446"/>
      <c r="K1753" s="492"/>
      <c r="M1753" s="443" t="str">
        <f>_xlfn.IFNA(VLOOKUP(G1753,Checks!$L$4:$L$15,1,FALSE),IF(G1753="","",1))</f>
        <v/>
      </c>
    </row>
    <row r="1754" spans="1:13" s="443" customFormat="1" ht="14.1" customHeight="1">
      <c r="A1754" s="502">
        <f t="shared" si="54"/>
        <v>1746</v>
      </c>
      <c r="B1754" s="502">
        <f t="shared" si="55"/>
        <v>0</v>
      </c>
      <c r="C1754" s="448"/>
      <c r="D1754" s="446"/>
      <c r="E1754" s="446"/>
      <c r="F1754" s="446"/>
      <c r="G1754" s="448"/>
      <c r="H1754" s="455">
        <v>0</v>
      </c>
      <c r="I1754" s="452">
        <v>0</v>
      </c>
      <c r="J1754" s="446"/>
      <c r="K1754" s="492"/>
      <c r="M1754" s="443" t="str">
        <f>_xlfn.IFNA(VLOOKUP(G1754,Checks!$L$4:$L$15,1,FALSE),IF(G1754="","",1))</f>
        <v/>
      </c>
    </row>
    <row r="1755" spans="1:13" s="443" customFormat="1" ht="14.1" customHeight="1">
      <c r="A1755" s="502">
        <f t="shared" si="54"/>
        <v>1747</v>
      </c>
      <c r="B1755" s="502">
        <f t="shared" si="55"/>
        <v>0</v>
      </c>
      <c r="C1755" s="448"/>
      <c r="D1755" s="446"/>
      <c r="E1755" s="446"/>
      <c r="F1755" s="446"/>
      <c r="G1755" s="448"/>
      <c r="H1755" s="455">
        <v>0</v>
      </c>
      <c r="I1755" s="452">
        <v>0</v>
      </c>
      <c r="J1755" s="446"/>
      <c r="K1755" s="492"/>
      <c r="M1755" s="443" t="str">
        <f>_xlfn.IFNA(VLOOKUP(G1755,Checks!$L$4:$L$15,1,FALSE),IF(G1755="","",1))</f>
        <v/>
      </c>
    </row>
    <row r="1756" spans="1:13" s="443" customFormat="1" ht="14.1" customHeight="1">
      <c r="A1756" s="502">
        <f t="shared" si="54"/>
        <v>1748</v>
      </c>
      <c r="B1756" s="502">
        <f t="shared" si="55"/>
        <v>0</v>
      </c>
      <c r="C1756" s="448"/>
      <c r="D1756" s="446"/>
      <c r="E1756" s="446"/>
      <c r="F1756" s="446"/>
      <c r="G1756" s="448"/>
      <c r="H1756" s="455">
        <v>0</v>
      </c>
      <c r="I1756" s="452">
        <v>0</v>
      </c>
      <c r="J1756" s="446"/>
      <c r="K1756" s="492"/>
      <c r="M1756" s="443" t="str">
        <f>_xlfn.IFNA(VLOOKUP(G1756,Checks!$L$4:$L$15,1,FALSE),IF(G1756="","",1))</f>
        <v/>
      </c>
    </row>
    <row r="1757" spans="1:13" s="443" customFormat="1" ht="14.1" customHeight="1">
      <c r="A1757" s="502">
        <f t="shared" si="54"/>
        <v>1749</v>
      </c>
      <c r="B1757" s="502">
        <f t="shared" si="55"/>
        <v>0</v>
      </c>
      <c r="C1757" s="448"/>
      <c r="D1757" s="446"/>
      <c r="E1757" s="446"/>
      <c r="F1757" s="446"/>
      <c r="G1757" s="448"/>
      <c r="H1757" s="455">
        <v>0</v>
      </c>
      <c r="I1757" s="452">
        <v>0</v>
      </c>
      <c r="J1757" s="446"/>
      <c r="K1757" s="492"/>
      <c r="M1757" s="443" t="str">
        <f>_xlfn.IFNA(VLOOKUP(G1757,Checks!$L$4:$L$15,1,FALSE),IF(G1757="","",1))</f>
        <v/>
      </c>
    </row>
    <row r="1758" spans="1:13" s="443" customFormat="1" ht="14.1" customHeight="1">
      <c r="A1758" s="502">
        <f t="shared" si="54"/>
        <v>1750</v>
      </c>
      <c r="B1758" s="502">
        <f t="shared" si="55"/>
        <v>0</v>
      </c>
      <c r="C1758" s="448"/>
      <c r="D1758" s="446"/>
      <c r="E1758" s="446"/>
      <c r="F1758" s="446"/>
      <c r="G1758" s="448"/>
      <c r="H1758" s="455">
        <v>0</v>
      </c>
      <c r="I1758" s="452">
        <v>0</v>
      </c>
      <c r="J1758" s="446"/>
      <c r="K1758" s="492"/>
      <c r="M1758" s="443" t="str">
        <f>_xlfn.IFNA(VLOOKUP(G1758,Checks!$L$4:$L$15,1,FALSE),IF(G1758="","",1))</f>
        <v/>
      </c>
    </row>
    <row r="1759" spans="1:13" s="443" customFormat="1" ht="14.1" customHeight="1">
      <c r="A1759" s="502">
        <f t="shared" si="54"/>
        <v>1751</v>
      </c>
      <c r="B1759" s="502">
        <f t="shared" si="55"/>
        <v>0</v>
      </c>
      <c r="C1759" s="448"/>
      <c r="D1759" s="446"/>
      <c r="E1759" s="446"/>
      <c r="F1759" s="446"/>
      <c r="G1759" s="448"/>
      <c r="H1759" s="455">
        <v>0</v>
      </c>
      <c r="I1759" s="452">
        <v>0</v>
      </c>
      <c r="J1759" s="446"/>
      <c r="K1759" s="492"/>
      <c r="M1759" s="443" t="str">
        <f>_xlfn.IFNA(VLOOKUP(G1759,Checks!$L$4:$L$15,1,FALSE),IF(G1759="","",1))</f>
        <v/>
      </c>
    </row>
    <row r="1760" spans="1:13" s="443" customFormat="1" ht="14.1" customHeight="1">
      <c r="A1760" s="502">
        <f t="shared" si="54"/>
        <v>1752</v>
      </c>
      <c r="B1760" s="502">
        <f t="shared" si="55"/>
        <v>0</v>
      </c>
      <c r="C1760" s="448"/>
      <c r="D1760" s="446"/>
      <c r="E1760" s="446"/>
      <c r="F1760" s="446"/>
      <c r="G1760" s="448"/>
      <c r="H1760" s="455">
        <v>0</v>
      </c>
      <c r="I1760" s="452">
        <v>0</v>
      </c>
      <c r="J1760" s="446"/>
      <c r="K1760" s="492"/>
      <c r="M1760" s="443" t="str">
        <f>_xlfn.IFNA(VLOOKUP(G1760,Checks!$L$4:$L$15,1,FALSE),IF(G1760="","",1))</f>
        <v/>
      </c>
    </row>
    <row r="1761" spans="1:13" s="443" customFormat="1" ht="14.1" customHeight="1">
      <c r="A1761" s="502">
        <f t="shared" si="54"/>
        <v>1753</v>
      </c>
      <c r="B1761" s="502">
        <f t="shared" si="55"/>
        <v>0</v>
      </c>
      <c r="C1761" s="448"/>
      <c r="D1761" s="446"/>
      <c r="E1761" s="446"/>
      <c r="F1761" s="446"/>
      <c r="G1761" s="448"/>
      <c r="H1761" s="455">
        <v>0</v>
      </c>
      <c r="I1761" s="452">
        <v>0</v>
      </c>
      <c r="J1761" s="446"/>
      <c r="K1761" s="492"/>
      <c r="M1761" s="443" t="str">
        <f>_xlfn.IFNA(VLOOKUP(G1761,Checks!$L$4:$L$15,1,FALSE),IF(G1761="","",1))</f>
        <v/>
      </c>
    </row>
    <row r="1762" spans="1:13" s="443" customFormat="1" ht="14.1" customHeight="1">
      <c r="A1762" s="502">
        <f t="shared" si="54"/>
        <v>1754</v>
      </c>
      <c r="B1762" s="502">
        <f t="shared" si="55"/>
        <v>0</v>
      </c>
      <c r="C1762" s="448"/>
      <c r="D1762" s="446"/>
      <c r="E1762" s="446"/>
      <c r="F1762" s="446"/>
      <c r="G1762" s="448"/>
      <c r="H1762" s="455">
        <v>0</v>
      </c>
      <c r="I1762" s="452">
        <v>0</v>
      </c>
      <c r="J1762" s="446"/>
      <c r="K1762" s="492"/>
      <c r="M1762" s="443" t="str">
        <f>_xlfn.IFNA(VLOOKUP(G1762,Checks!$L$4:$L$15,1,FALSE),IF(G1762="","",1))</f>
        <v/>
      </c>
    </row>
    <row r="1763" spans="1:13" s="443" customFormat="1" ht="14.1" customHeight="1">
      <c r="A1763" s="502">
        <f t="shared" si="54"/>
        <v>1755</v>
      </c>
      <c r="B1763" s="502">
        <f t="shared" si="55"/>
        <v>0</v>
      </c>
      <c r="C1763" s="448"/>
      <c r="D1763" s="446"/>
      <c r="E1763" s="446"/>
      <c r="F1763" s="446"/>
      <c r="G1763" s="448"/>
      <c r="H1763" s="455">
        <v>0</v>
      </c>
      <c r="I1763" s="452">
        <v>0</v>
      </c>
      <c r="J1763" s="446"/>
      <c r="K1763" s="492"/>
      <c r="M1763" s="443" t="str">
        <f>_xlfn.IFNA(VLOOKUP(G1763,Checks!$L$4:$L$15,1,FALSE),IF(G1763="","",1))</f>
        <v/>
      </c>
    </row>
    <row r="1764" spans="1:13" s="443" customFormat="1" ht="14.1" customHeight="1">
      <c r="A1764" s="502">
        <f t="shared" si="54"/>
        <v>1756</v>
      </c>
      <c r="B1764" s="502">
        <f t="shared" si="55"/>
        <v>0</v>
      </c>
      <c r="C1764" s="448"/>
      <c r="D1764" s="446"/>
      <c r="E1764" s="446"/>
      <c r="F1764" s="446"/>
      <c r="G1764" s="448"/>
      <c r="H1764" s="455">
        <v>0</v>
      </c>
      <c r="I1764" s="452">
        <v>0</v>
      </c>
      <c r="J1764" s="446"/>
      <c r="K1764" s="492"/>
      <c r="M1764" s="443" t="str">
        <f>_xlfn.IFNA(VLOOKUP(G1764,Checks!$L$4:$L$15,1,FALSE),IF(G1764="","",1))</f>
        <v/>
      </c>
    </row>
    <row r="1765" spans="1:13" s="443" customFormat="1" ht="14.1" customHeight="1">
      <c r="A1765" s="502">
        <f t="shared" si="54"/>
        <v>1757</v>
      </c>
      <c r="B1765" s="502">
        <f t="shared" si="55"/>
        <v>0</v>
      </c>
      <c r="C1765" s="448"/>
      <c r="D1765" s="446"/>
      <c r="E1765" s="446"/>
      <c r="F1765" s="446"/>
      <c r="G1765" s="448"/>
      <c r="H1765" s="455">
        <v>0</v>
      </c>
      <c r="I1765" s="452">
        <v>0</v>
      </c>
      <c r="J1765" s="446"/>
      <c r="K1765" s="492"/>
      <c r="M1765" s="443" t="str">
        <f>_xlfn.IFNA(VLOOKUP(G1765,Checks!$L$4:$L$15,1,FALSE),IF(G1765="","",1))</f>
        <v/>
      </c>
    </row>
    <row r="1766" spans="1:13" s="443" customFormat="1" ht="14.1" customHeight="1">
      <c r="A1766" s="502">
        <f t="shared" si="54"/>
        <v>1758</v>
      </c>
      <c r="B1766" s="502">
        <f t="shared" si="55"/>
        <v>0</v>
      </c>
      <c r="C1766" s="448"/>
      <c r="D1766" s="446"/>
      <c r="E1766" s="446"/>
      <c r="F1766" s="446"/>
      <c r="G1766" s="448"/>
      <c r="H1766" s="455">
        <v>0</v>
      </c>
      <c r="I1766" s="452">
        <v>0</v>
      </c>
      <c r="J1766" s="446"/>
      <c r="K1766" s="492"/>
      <c r="M1766" s="443" t="str">
        <f>_xlfn.IFNA(VLOOKUP(G1766,Checks!$L$4:$L$15,1,FALSE),IF(G1766="","",1))</f>
        <v/>
      </c>
    </row>
    <row r="1767" spans="1:13" s="443" customFormat="1" ht="14.1" customHeight="1">
      <c r="A1767" s="502">
        <f t="shared" si="54"/>
        <v>1759</v>
      </c>
      <c r="B1767" s="502">
        <f t="shared" si="55"/>
        <v>0</v>
      </c>
      <c r="C1767" s="448"/>
      <c r="D1767" s="446"/>
      <c r="E1767" s="446"/>
      <c r="F1767" s="446"/>
      <c r="G1767" s="448"/>
      <c r="H1767" s="455">
        <v>0</v>
      </c>
      <c r="I1767" s="452">
        <v>0</v>
      </c>
      <c r="J1767" s="446"/>
      <c r="K1767" s="492"/>
      <c r="M1767" s="443" t="str">
        <f>_xlfn.IFNA(VLOOKUP(G1767,Checks!$L$4:$L$15,1,FALSE),IF(G1767="","",1))</f>
        <v/>
      </c>
    </row>
    <row r="1768" spans="1:13" s="443" customFormat="1" ht="14.1" customHeight="1">
      <c r="A1768" s="502">
        <f t="shared" si="54"/>
        <v>1760</v>
      </c>
      <c r="B1768" s="502">
        <f t="shared" si="55"/>
        <v>0</v>
      </c>
      <c r="C1768" s="448"/>
      <c r="D1768" s="446"/>
      <c r="E1768" s="446"/>
      <c r="F1768" s="446"/>
      <c r="G1768" s="448"/>
      <c r="H1768" s="455">
        <v>0</v>
      </c>
      <c r="I1768" s="452">
        <v>0</v>
      </c>
      <c r="J1768" s="446"/>
      <c r="K1768" s="492"/>
      <c r="M1768" s="443" t="str">
        <f>_xlfn.IFNA(VLOOKUP(G1768,Checks!$L$4:$L$15,1,FALSE),IF(G1768="","",1))</f>
        <v/>
      </c>
    </row>
    <row r="1769" spans="1:13" s="443" customFormat="1" ht="14.1" customHeight="1">
      <c r="A1769" s="502">
        <f t="shared" si="54"/>
        <v>1761</v>
      </c>
      <c r="B1769" s="502">
        <f t="shared" si="55"/>
        <v>0</v>
      </c>
      <c r="C1769" s="448"/>
      <c r="D1769" s="446"/>
      <c r="E1769" s="446"/>
      <c r="F1769" s="446"/>
      <c r="G1769" s="448"/>
      <c r="H1769" s="455">
        <v>0</v>
      </c>
      <c r="I1769" s="452">
        <v>0</v>
      </c>
      <c r="J1769" s="446"/>
      <c r="K1769" s="492"/>
      <c r="M1769" s="443" t="str">
        <f>_xlfn.IFNA(VLOOKUP(G1769,Checks!$L$4:$L$15,1,FALSE),IF(G1769="","",1))</f>
        <v/>
      </c>
    </row>
    <row r="1770" spans="1:13" s="443" customFormat="1" ht="14.1" customHeight="1">
      <c r="A1770" s="502">
        <f t="shared" si="54"/>
        <v>1762</v>
      </c>
      <c r="B1770" s="502">
        <f t="shared" si="55"/>
        <v>0</v>
      </c>
      <c r="C1770" s="448"/>
      <c r="D1770" s="446"/>
      <c r="E1770" s="446"/>
      <c r="F1770" s="446"/>
      <c r="G1770" s="448"/>
      <c r="H1770" s="455">
        <v>0</v>
      </c>
      <c r="I1770" s="452">
        <v>0</v>
      </c>
      <c r="J1770" s="446"/>
      <c r="K1770" s="492"/>
      <c r="M1770" s="443" t="str">
        <f>_xlfn.IFNA(VLOOKUP(G1770,Checks!$L$4:$L$15,1,FALSE),IF(G1770="","",1))</f>
        <v/>
      </c>
    </row>
    <row r="1771" spans="1:13" s="443" customFormat="1" ht="14.1" customHeight="1">
      <c r="A1771" s="502">
        <f t="shared" si="54"/>
        <v>1763</v>
      </c>
      <c r="B1771" s="502">
        <f t="shared" si="55"/>
        <v>0</v>
      </c>
      <c r="C1771" s="448"/>
      <c r="D1771" s="446"/>
      <c r="E1771" s="446"/>
      <c r="F1771" s="446"/>
      <c r="G1771" s="448"/>
      <c r="H1771" s="455">
        <v>0</v>
      </c>
      <c r="I1771" s="452">
        <v>0</v>
      </c>
      <c r="J1771" s="446"/>
      <c r="K1771" s="492"/>
      <c r="M1771" s="443" t="str">
        <f>_xlfn.IFNA(VLOOKUP(G1771,Checks!$L$4:$L$15,1,FALSE),IF(G1771="","",1))</f>
        <v/>
      </c>
    </row>
    <row r="1772" spans="1:13" s="443" customFormat="1" ht="14.1" customHeight="1">
      <c r="A1772" s="502">
        <f t="shared" si="54"/>
        <v>1764</v>
      </c>
      <c r="B1772" s="502">
        <f t="shared" si="55"/>
        <v>0</v>
      </c>
      <c r="C1772" s="448"/>
      <c r="D1772" s="446"/>
      <c r="E1772" s="446"/>
      <c r="F1772" s="446"/>
      <c r="G1772" s="448"/>
      <c r="H1772" s="455">
        <v>0</v>
      </c>
      <c r="I1772" s="452">
        <v>0</v>
      </c>
      <c r="J1772" s="446"/>
      <c r="K1772" s="492"/>
      <c r="M1772" s="443" t="str">
        <f>_xlfn.IFNA(VLOOKUP(G1772,Checks!$L$4:$L$15,1,FALSE),IF(G1772="","",1))</f>
        <v/>
      </c>
    </row>
    <row r="1773" spans="1:13" s="443" customFormat="1" ht="14.1" customHeight="1">
      <c r="A1773" s="502">
        <f t="shared" si="54"/>
        <v>1765</v>
      </c>
      <c r="B1773" s="502">
        <f t="shared" si="55"/>
        <v>0</v>
      </c>
      <c r="C1773" s="448"/>
      <c r="D1773" s="446"/>
      <c r="E1773" s="446"/>
      <c r="F1773" s="446"/>
      <c r="G1773" s="448"/>
      <c r="H1773" s="455">
        <v>0</v>
      </c>
      <c r="I1773" s="452">
        <v>0</v>
      </c>
      <c r="J1773" s="446"/>
      <c r="K1773" s="492"/>
      <c r="M1773" s="443" t="str">
        <f>_xlfn.IFNA(VLOOKUP(G1773,Checks!$L$4:$L$15,1,FALSE),IF(G1773="","",1))</f>
        <v/>
      </c>
    </row>
    <row r="1774" spans="1:13" s="443" customFormat="1" ht="14.1" customHeight="1">
      <c r="A1774" s="502">
        <f t="shared" si="54"/>
        <v>1766</v>
      </c>
      <c r="B1774" s="502">
        <f t="shared" si="55"/>
        <v>0</v>
      </c>
      <c r="C1774" s="448"/>
      <c r="D1774" s="446"/>
      <c r="E1774" s="446"/>
      <c r="F1774" s="446"/>
      <c r="G1774" s="448"/>
      <c r="H1774" s="455">
        <v>0</v>
      </c>
      <c r="I1774" s="452">
        <v>0</v>
      </c>
      <c r="J1774" s="446"/>
      <c r="K1774" s="492"/>
      <c r="M1774" s="443" t="str">
        <f>_xlfn.IFNA(VLOOKUP(G1774,Checks!$L$4:$L$15,1,FALSE),IF(G1774="","",1))</f>
        <v/>
      </c>
    </row>
    <row r="1775" spans="1:13" s="443" customFormat="1" ht="14.1" customHeight="1">
      <c r="A1775" s="502">
        <f t="shared" si="54"/>
        <v>1767</v>
      </c>
      <c r="B1775" s="502">
        <f t="shared" si="55"/>
        <v>0</v>
      </c>
      <c r="C1775" s="448"/>
      <c r="D1775" s="446"/>
      <c r="E1775" s="446"/>
      <c r="F1775" s="446"/>
      <c r="G1775" s="448"/>
      <c r="H1775" s="455">
        <v>0</v>
      </c>
      <c r="I1775" s="452">
        <v>0</v>
      </c>
      <c r="J1775" s="446"/>
      <c r="K1775" s="492"/>
      <c r="M1775" s="443" t="str">
        <f>_xlfn.IFNA(VLOOKUP(G1775,Checks!$L$4:$L$15,1,FALSE),IF(G1775="","",1))</f>
        <v/>
      </c>
    </row>
    <row r="1776" spans="1:13" s="443" customFormat="1" ht="14.1" customHeight="1">
      <c r="A1776" s="502">
        <f t="shared" si="54"/>
        <v>1768</v>
      </c>
      <c r="B1776" s="502">
        <f t="shared" si="55"/>
        <v>0</v>
      </c>
      <c r="C1776" s="448"/>
      <c r="D1776" s="446"/>
      <c r="E1776" s="446"/>
      <c r="F1776" s="446"/>
      <c r="G1776" s="448"/>
      <c r="H1776" s="455">
        <v>0</v>
      </c>
      <c r="I1776" s="452">
        <v>0</v>
      </c>
      <c r="J1776" s="446"/>
      <c r="K1776" s="492"/>
      <c r="M1776" s="443" t="str">
        <f>_xlfn.IFNA(VLOOKUP(G1776,Checks!$L$4:$L$15,1,FALSE),IF(G1776="","",1))</f>
        <v/>
      </c>
    </row>
    <row r="1777" spans="1:13" s="443" customFormat="1" ht="14.1" customHeight="1">
      <c r="A1777" s="502">
        <f t="shared" si="54"/>
        <v>1769</v>
      </c>
      <c r="B1777" s="502">
        <f t="shared" si="55"/>
        <v>0</v>
      </c>
      <c r="C1777" s="448"/>
      <c r="D1777" s="446"/>
      <c r="E1777" s="446"/>
      <c r="F1777" s="446"/>
      <c r="G1777" s="448"/>
      <c r="H1777" s="455">
        <v>0</v>
      </c>
      <c r="I1777" s="452">
        <v>0</v>
      </c>
      <c r="J1777" s="446"/>
      <c r="K1777" s="492"/>
      <c r="M1777" s="443" t="str">
        <f>_xlfn.IFNA(VLOOKUP(G1777,Checks!$L$4:$L$15,1,FALSE),IF(G1777="","",1))</f>
        <v/>
      </c>
    </row>
    <row r="1778" spans="1:13" s="443" customFormat="1" ht="14.1" customHeight="1">
      <c r="A1778" s="502">
        <f t="shared" si="54"/>
        <v>1770</v>
      </c>
      <c r="B1778" s="502">
        <f t="shared" si="55"/>
        <v>0</v>
      </c>
      <c r="C1778" s="448"/>
      <c r="D1778" s="446"/>
      <c r="E1778" s="446"/>
      <c r="F1778" s="446"/>
      <c r="G1778" s="448"/>
      <c r="H1778" s="455">
        <v>0</v>
      </c>
      <c r="I1778" s="452">
        <v>0</v>
      </c>
      <c r="J1778" s="446"/>
      <c r="K1778" s="492"/>
      <c r="M1778" s="443" t="str">
        <f>_xlfn.IFNA(VLOOKUP(G1778,Checks!$L$4:$L$15,1,FALSE),IF(G1778="","",1))</f>
        <v/>
      </c>
    </row>
    <row r="1779" spans="1:13" s="443" customFormat="1" ht="14.1" customHeight="1">
      <c r="A1779" s="502">
        <f t="shared" si="54"/>
        <v>1771</v>
      </c>
      <c r="B1779" s="502">
        <f t="shared" si="55"/>
        <v>0</v>
      </c>
      <c r="C1779" s="448"/>
      <c r="D1779" s="446"/>
      <c r="E1779" s="446"/>
      <c r="F1779" s="446"/>
      <c r="G1779" s="448"/>
      <c r="H1779" s="455">
        <v>0</v>
      </c>
      <c r="I1779" s="452">
        <v>0</v>
      </c>
      <c r="J1779" s="446"/>
      <c r="K1779" s="492"/>
      <c r="M1779" s="443" t="str">
        <f>_xlfn.IFNA(VLOOKUP(G1779,Checks!$L$4:$L$15,1,FALSE),IF(G1779="","",1))</f>
        <v/>
      </c>
    </row>
    <row r="1780" spans="1:13" s="443" customFormat="1" ht="14.1" customHeight="1">
      <c r="A1780" s="502">
        <f t="shared" si="54"/>
        <v>1772</v>
      </c>
      <c r="B1780" s="502">
        <f t="shared" si="55"/>
        <v>0</v>
      </c>
      <c r="C1780" s="448"/>
      <c r="D1780" s="446"/>
      <c r="E1780" s="446"/>
      <c r="F1780" s="446"/>
      <c r="G1780" s="448"/>
      <c r="H1780" s="455">
        <v>0</v>
      </c>
      <c r="I1780" s="452">
        <v>0</v>
      </c>
      <c r="J1780" s="446"/>
      <c r="K1780" s="492"/>
      <c r="M1780" s="443" t="str">
        <f>_xlfn.IFNA(VLOOKUP(G1780,Checks!$L$4:$L$15,1,FALSE),IF(G1780="","",1))</f>
        <v/>
      </c>
    </row>
    <row r="1781" spans="1:13" s="443" customFormat="1" ht="14.1" customHeight="1">
      <c r="A1781" s="502">
        <f t="shared" si="54"/>
        <v>1773</v>
      </c>
      <c r="B1781" s="502">
        <f t="shared" si="55"/>
        <v>0</v>
      </c>
      <c r="C1781" s="448"/>
      <c r="D1781" s="446"/>
      <c r="E1781" s="446"/>
      <c r="F1781" s="446"/>
      <c r="G1781" s="448"/>
      <c r="H1781" s="455">
        <v>0</v>
      </c>
      <c r="I1781" s="452">
        <v>0</v>
      </c>
      <c r="J1781" s="446"/>
      <c r="K1781" s="492"/>
      <c r="M1781" s="443" t="str">
        <f>_xlfn.IFNA(VLOOKUP(G1781,Checks!$L$4:$L$15,1,FALSE),IF(G1781="","",1))</f>
        <v/>
      </c>
    </row>
    <row r="1782" spans="1:13" s="443" customFormat="1" ht="14.1" customHeight="1">
      <c r="A1782" s="502">
        <f t="shared" si="54"/>
        <v>1774</v>
      </c>
      <c r="B1782" s="502">
        <f t="shared" si="55"/>
        <v>0</v>
      </c>
      <c r="C1782" s="448"/>
      <c r="D1782" s="446"/>
      <c r="E1782" s="446"/>
      <c r="F1782" s="446"/>
      <c r="G1782" s="448"/>
      <c r="H1782" s="455">
        <v>0</v>
      </c>
      <c r="I1782" s="452">
        <v>0</v>
      </c>
      <c r="J1782" s="446"/>
      <c r="K1782" s="492"/>
      <c r="M1782" s="443" t="str">
        <f>_xlfn.IFNA(VLOOKUP(G1782,Checks!$L$4:$L$15,1,FALSE),IF(G1782="","",1))</f>
        <v/>
      </c>
    </row>
    <row r="1783" spans="1:13" s="443" customFormat="1" ht="14.1" customHeight="1">
      <c r="A1783" s="502">
        <f t="shared" si="54"/>
        <v>1775</v>
      </c>
      <c r="B1783" s="502">
        <f t="shared" si="55"/>
        <v>0</v>
      </c>
      <c r="C1783" s="448"/>
      <c r="D1783" s="446"/>
      <c r="E1783" s="446"/>
      <c r="F1783" s="446"/>
      <c r="G1783" s="448"/>
      <c r="H1783" s="455">
        <v>0</v>
      </c>
      <c r="I1783" s="452">
        <v>0</v>
      </c>
      <c r="J1783" s="446"/>
      <c r="K1783" s="492"/>
      <c r="M1783" s="443" t="str">
        <f>_xlfn.IFNA(VLOOKUP(G1783,Checks!$L$4:$L$15,1,FALSE),IF(G1783="","",1))</f>
        <v/>
      </c>
    </row>
    <row r="1784" spans="1:13" s="443" customFormat="1" ht="14.1" customHeight="1">
      <c r="A1784" s="502">
        <f t="shared" si="54"/>
        <v>1776</v>
      </c>
      <c r="B1784" s="502">
        <f t="shared" si="55"/>
        <v>0</v>
      </c>
      <c r="C1784" s="448"/>
      <c r="D1784" s="446"/>
      <c r="E1784" s="446"/>
      <c r="F1784" s="446"/>
      <c r="G1784" s="448"/>
      <c r="H1784" s="455">
        <v>0</v>
      </c>
      <c r="I1784" s="452">
        <v>0</v>
      </c>
      <c r="J1784" s="446"/>
      <c r="K1784" s="492"/>
      <c r="M1784" s="443" t="str">
        <f>_xlfn.IFNA(VLOOKUP(G1784,Checks!$L$4:$L$15,1,FALSE),IF(G1784="","",1))</f>
        <v/>
      </c>
    </row>
    <row r="1785" spans="1:13" s="443" customFormat="1" ht="14.1" customHeight="1">
      <c r="A1785" s="502">
        <f t="shared" si="54"/>
        <v>1777</v>
      </c>
      <c r="B1785" s="502">
        <f t="shared" si="55"/>
        <v>0</v>
      </c>
      <c r="C1785" s="448"/>
      <c r="D1785" s="446"/>
      <c r="E1785" s="446"/>
      <c r="F1785" s="446"/>
      <c r="G1785" s="448"/>
      <c r="H1785" s="455">
        <v>0</v>
      </c>
      <c r="I1785" s="452">
        <v>0</v>
      </c>
      <c r="J1785" s="446"/>
      <c r="K1785" s="492"/>
      <c r="M1785" s="443" t="str">
        <f>_xlfn.IFNA(VLOOKUP(G1785,Checks!$L$4:$L$15,1,FALSE),IF(G1785="","",1))</f>
        <v/>
      </c>
    </row>
    <row r="1786" spans="1:13" s="443" customFormat="1" ht="14.1" customHeight="1">
      <c r="A1786" s="502">
        <f t="shared" si="54"/>
        <v>1778</v>
      </c>
      <c r="B1786" s="502">
        <f t="shared" si="55"/>
        <v>0</v>
      </c>
      <c r="C1786" s="448"/>
      <c r="D1786" s="446"/>
      <c r="E1786" s="446"/>
      <c r="F1786" s="446"/>
      <c r="G1786" s="448"/>
      <c r="H1786" s="455">
        <v>0</v>
      </c>
      <c r="I1786" s="452">
        <v>0</v>
      </c>
      <c r="J1786" s="446"/>
      <c r="K1786" s="492"/>
      <c r="M1786" s="443" t="str">
        <f>_xlfn.IFNA(VLOOKUP(G1786,Checks!$L$4:$L$15,1,FALSE),IF(G1786="","",1))</f>
        <v/>
      </c>
    </row>
    <row r="1787" spans="1:13" s="443" customFormat="1" ht="14.1" customHeight="1">
      <c r="A1787" s="502">
        <f t="shared" si="54"/>
        <v>1779</v>
      </c>
      <c r="B1787" s="502">
        <f t="shared" si="55"/>
        <v>0</v>
      </c>
      <c r="C1787" s="448"/>
      <c r="D1787" s="446"/>
      <c r="E1787" s="446"/>
      <c r="F1787" s="446"/>
      <c r="G1787" s="448"/>
      <c r="H1787" s="455">
        <v>0</v>
      </c>
      <c r="I1787" s="452">
        <v>0</v>
      </c>
      <c r="J1787" s="446"/>
      <c r="K1787" s="492"/>
      <c r="M1787" s="443" t="str">
        <f>_xlfn.IFNA(VLOOKUP(G1787,Checks!$L$4:$L$15,1,FALSE),IF(G1787="","",1))</f>
        <v/>
      </c>
    </row>
    <row r="1788" spans="1:13" s="443" customFormat="1" ht="14.1" customHeight="1">
      <c r="A1788" s="502">
        <f t="shared" si="54"/>
        <v>1780</v>
      </c>
      <c r="B1788" s="502">
        <f t="shared" si="55"/>
        <v>0</v>
      </c>
      <c r="C1788" s="448"/>
      <c r="D1788" s="446"/>
      <c r="E1788" s="446"/>
      <c r="F1788" s="446"/>
      <c r="G1788" s="448"/>
      <c r="H1788" s="455">
        <v>0</v>
      </c>
      <c r="I1788" s="452">
        <v>0</v>
      </c>
      <c r="J1788" s="446"/>
      <c r="K1788" s="492"/>
      <c r="M1788" s="443" t="str">
        <f>_xlfn.IFNA(VLOOKUP(G1788,Checks!$L$4:$L$15,1,FALSE),IF(G1788="","",1))</f>
        <v/>
      </c>
    </row>
    <row r="1789" spans="1:13" s="443" customFormat="1" ht="14.1" customHeight="1">
      <c r="A1789" s="502">
        <f t="shared" si="54"/>
        <v>1781</v>
      </c>
      <c r="B1789" s="502">
        <f t="shared" si="55"/>
        <v>0</v>
      </c>
      <c r="C1789" s="448"/>
      <c r="D1789" s="446"/>
      <c r="E1789" s="446"/>
      <c r="F1789" s="446"/>
      <c r="G1789" s="448"/>
      <c r="H1789" s="455">
        <v>0</v>
      </c>
      <c r="I1789" s="452">
        <v>0</v>
      </c>
      <c r="J1789" s="446"/>
      <c r="K1789" s="492"/>
      <c r="M1789" s="443" t="str">
        <f>_xlfn.IFNA(VLOOKUP(G1789,Checks!$L$4:$L$15,1,FALSE),IF(G1789="","",1))</f>
        <v/>
      </c>
    </row>
    <row r="1790" spans="1:13" s="443" customFormat="1" ht="14.1" customHeight="1">
      <c r="A1790" s="502">
        <f t="shared" si="54"/>
        <v>1782</v>
      </c>
      <c r="B1790" s="502">
        <f t="shared" si="55"/>
        <v>0</v>
      </c>
      <c r="C1790" s="448"/>
      <c r="D1790" s="446"/>
      <c r="E1790" s="446"/>
      <c r="F1790" s="446"/>
      <c r="G1790" s="448"/>
      <c r="H1790" s="455">
        <v>0</v>
      </c>
      <c r="I1790" s="452">
        <v>0</v>
      </c>
      <c r="J1790" s="446"/>
      <c r="K1790" s="492"/>
      <c r="M1790" s="443" t="str">
        <f>_xlfn.IFNA(VLOOKUP(G1790,Checks!$L$4:$L$15,1,FALSE),IF(G1790="","",1))</f>
        <v/>
      </c>
    </row>
    <row r="1791" spans="1:13" s="443" customFormat="1" ht="14.1" customHeight="1">
      <c r="A1791" s="502">
        <f t="shared" si="54"/>
        <v>1783</v>
      </c>
      <c r="B1791" s="502">
        <f t="shared" si="55"/>
        <v>0</v>
      </c>
      <c r="C1791" s="448"/>
      <c r="D1791" s="446"/>
      <c r="E1791" s="446"/>
      <c r="F1791" s="446"/>
      <c r="G1791" s="448"/>
      <c r="H1791" s="455">
        <v>0</v>
      </c>
      <c r="I1791" s="452">
        <v>0</v>
      </c>
      <c r="J1791" s="446"/>
      <c r="K1791" s="492"/>
      <c r="M1791" s="443" t="str">
        <f>_xlfn.IFNA(VLOOKUP(G1791,Checks!$L$4:$L$15,1,FALSE),IF(G1791="","",1))</f>
        <v/>
      </c>
    </row>
    <row r="1792" spans="1:13" s="443" customFormat="1" ht="14.1" customHeight="1">
      <c r="A1792" s="502">
        <f t="shared" si="54"/>
        <v>1784</v>
      </c>
      <c r="B1792" s="502">
        <f t="shared" si="55"/>
        <v>0</v>
      </c>
      <c r="C1792" s="448"/>
      <c r="D1792" s="446"/>
      <c r="E1792" s="446"/>
      <c r="F1792" s="446"/>
      <c r="G1792" s="448"/>
      <c r="H1792" s="455">
        <v>0</v>
      </c>
      <c r="I1792" s="452">
        <v>0</v>
      </c>
      <c r="J1792" s="446"/>
      <c r="K1792" s="492"/>
      <c r="M1792" s="443" t="str">
        <f>_xlfn.IFNA(VLOOKUP(G1792,Checks!$L$4:$L$15,1,FALSE),IF(G1792="","",1))</f>
        <v/>
      </c>
    </row>
    <row r="1793" spans="1:13" s="443" customFormat="1" ht="14.1" customHeight="1">
      <c r="A1793" s="502">
        <f t="shared" si="54"/>
        <v>1785</v>
      </c>
      <c r="B1793" s="502">
        <f t="shared" si="55"/>
        <v>0</v>
      </c>
      <c r="C1793" s="448"/>
      <c r="D1793" s="446"/>
      <c r="E1793" s="446"/>
      <c r="F1793" s="446"/>
      <c r="G1793" s="448"/>
      <c r="H1793" s="455">
        <v>0</v>
      </c>
      <c r="I1793" s="452">
        <v>0</v>
      </c>
      <c r="J1793" s="446"/>
      <c r="K1793" s="492"/>
      <c r="M1793" s="443" t="str">
        <f>_xlfn.IFNA(VLOOKUP(G1793,Checks!$L$4:$L$15,1,FALSE),IF(G1793="","",1))</f>
        <v/>
      </c>
    </row>
    <row r="1794" spans="1:13" s="443" customFormat="1" ht="14.1" customHeight="1">
      <c r="A1794" s="502">
        <f t="shared" si="54"/>
        <v>1786</v>
      </c>
      <c r="B1794" s="502">
        <f t="shared" si="55"/>
        <v>0</v>
      </c>
      <c r="C1794" s="448"/>
      <c r="D1794" s="446"/>
      <c r="E1794" s="446"/>
      <c r="F1794" s="446"/>
      <c r="G1794" s="448"/>
      <c r="H1794" s="455">
        <v>0</v>
      </c>
      <c r="I1794" s="452">
        <v>0</v>
      </c>
      <c r="J1794" s="446"/>
      <c r="K1794" s="492"/>
      <c r="M1794" s="443" t="str">
        <f>_xlfn.IFNA(VLOOKUP(G1794,Checks!$L$4:$L$15,1,FALSE),IF(G1794="","",1))</f>
        <v/>
      </c>
    </row>
    <row r="1795" spans="1:13" s="443" customFormat="1" ht="14.1" customHeight="1">
      <c r="A1795" s="502">
        <f t="shared" si="54"/>
        <v>1787</v>
      </c>
      <c r="B1795" s="502">
        <f t="shared" si="55"/>
        <v>0</v>
      </c>
      <c r="C1795" s="448"/>
      <c r="D1795" s="446"/>
      <c r="E1795" s="446"/>
      <c r="F1795" s="446"/>
      <c r="G1795" s="448"/>
      <c r="H1795" s="455">
        <v>0</v>
      </c>
      <c r="I1795" s="452">
        <v>0</v>
      </c>
      <c r="J1795" s="446"/>
      <c r="K1795" s="492"/>
      <c r="M1795" s="443" t="str">
        <f>_xlfn.IFNA(VLOOKUP(G1795,Checks!$L$4:$L$15,1,FALSE),IF(G1795="","",1))</f>
        <v/>
      </c>
    </row>
    <row r="1796" spans="1:13" s="443" customFormat="1" ht="14.1" customHeight="1">
      <c r="A1796" s="502">
        <f t="shared" si="54"/>
        <v>1788</v>
      </c>
      <c r="B1796" s="502">
        <f t="shared" si="55"/>
        <v>0</v>
      </c>
      <c r="C1796" s="448"/>
      <c r="D1796" s="446"/>
      <c r="E1796" s="446"/>
      <c r="F1796" s="446"/>
      <c r="G1796" s="448"/>
      <c r="H1796" s="455">
        <v>0</v>
      </c>
      <c r="I1796" s="452">
        <v>0</v>
      </c>
      <c r="J1796" s="446"/>
      <c r="K1796" s="492"/>
      <c r="M1796" s="443" t="str">
        <f>_xlfn.IFNA(VLOOKUP(G1796,Checks!$L$4:$L$15,1,FALSE),IF(G1796="","",1))</f>
        <v/>
      </c>
    </row>
    <row r="1797" spans="1:13" s="443" customFormat="1" ht="14.1" customHeight="1">
      <c r="A1797" s="502">
        <f t="shared" si="54"/>
        <v>1789</v>
      </c>
      <c r="B1797" s="502">
        <f t="shared" si="55"/>
        <v>0</v>
      </c>
      <c r="C1797" s="448"/>
      <c r="D1797" s="446"/>
      <c r="E1797" s="446"/>
      <c r="F1797" s="446"/>
      <c r="G1797" s="448"/>
      <c r="H1797" s="455">
        <v>0</v>
      </c>
      <c r="I1797" s="452">
        <v>0</v>
      </c>
      <c r="J1797" s="446"/>
      <c r="K1797" s="492"/>
      <c r="M1797" s="443" t="str">
        <f>_xlfn.IFNA(VLOOKUP(G1797,Checks!$L$4:$L$15,1,FALSE),IF(G1797="","",1))</f>
        <v/>
      </c>
    </row>
    <row r="1798" spans="1:13" s="443" customFormat="1" ht="14.1" customHeight="1">
      <c r="A1798" s="502">
        <f t="shared" si="54"/>
        <v>1790</v>
      </c>
      <c r="B1798" s="502">
        <f t="shared" si="55"/>
        <v>0</v>
      </c>
      <c r="C1798" s="448"/>
      <c r="D1798" s="446"/>
      <c r="E1798" s="446"/>
      <c r="F1798" s="446"/>
      <c r="G1798" s="448"/>
      <c r="H1798" s="455">
        <v>0</v>
      </c>
      <c r="I1798" s="452">
        <v>0</v>
      </c>
      <c r="J1798" s="446"/>
      <c r="K1798" s="492"/>
      <c r="M1798" s="443" t="str">
        <f>_xlfn.IFNA(VLOOKUP(G1798,Checks!$L$4:$L$15,1,FALSE),IF(G1798="","",1))</f>
        <v/>
      </c>
    </row>
    <row r="1799" spans="1:13" s="443" customFormat="1" ht="14.1" customHeight="1">
      <c r="A1799" s="502">
        <f t="shared" si="54"/>
        <v>1791</v>
      </c>
      <c r="B1799" s="502">
        <f t="shared" si="55"/>
        <v>0</v>
      </c>
      <c r="C1799" s="448"/>
      <c r="D1799" s="446"/>
      <c r="E1799" s="446"/>
      <c r="F1799" s="446"/>
      <c r="G1799" s="448"/>
      <c r="H1799" s="455">
        <v>0</v>
      </c>
      <c r="I1799" s="452">
        <v>0</v>
      </c>
      <c r="J1799" s="446"/>
      <c r="K1799" s="492"/>
      <c r="M1799" s="443" t="str">
        <f>_xlfn.IFNA(VLOOKUP(G1799,Checks!$L$4:$L$15,1,FALSE),IF(G1799="","",1))</f>
        <v/>
      </c>
    </row>
    <row r="1800" spans="1:13" s="443" customFormat="1" ht="14.1" customHeight="1">
      <c r="A1800" s="502">
        <f t="shared" si="54"/>
        <v>1792</v>
      </c>
      <c r="B1800" s="502">
        <f t="shared" si="55"/>
        <v>0</v>
      </c>
      <c r="C1800" s="448"/>
      <c r="D1800" s="446"/>
      <c r="E1800" s="446"/>
      <c r="F1800" s="446"/>
      <c r="G1800" s="448"/>
      <c r="H1800" s="455">
        <v>0</v>
      </c>
      <c r="I1800" s="452">
        <v>0</v>
      </c>
      <c r="J1800" s="446"/>
      <c r="K1800" s="492"/>
      <c r="M1800" s="443" t="str">
        <f>_xlfn.IFNA(VLOOKUP(G1800,Checks!$L$4:$L$15,1,FALSE),IF(G1800="","",1))</f>
        <v/>
      </c>
    </row>
    <row r="1801" spans="1:13" s="443" customFormat="1" ht="14.1" customHeight="1">
      <c r="A1801" s="502">
        <f t="shared" si="54"/>
        <v>1793</v>
      </c>
      <c r="B1801" s="502">
        <f t="shared" si="55"/>
        <v>0</v>
      </c>
      <c r="C1801" s="448"/>
      <c r="D1801" s="446"/>
      <c r="E1801" s="446"/>
      <c r="F1801" s="446"/>
      <c r="G1801" s="448"/>
      <c r="H1801" s="455">
        <v>0</v>
      </c>
      <c r="I1801" s="452">
        <v>0</v>
      </c>
      <c r="J1801" s="446"/>
      <c r="K1801" s="492"/>
      <c r="M1801" s="443" t="str">
        <f>_xlfn.IFNA(VLOOKUP(G1801,Checks!$L$4:$L$15,1,FALSE),IF(G1801="","",1))</f>
        <v/>
      </c>
    </row>
    <row r="1802" spans="1:13" s="443" customFormat="1" ht="14.1" customHeight="1">
      <c r="A1802" s="502">
        <f t="shared" si="54"/>
        <v>1794</v>
      </c>
      <c r="B1802" s="502">
        <f t="shared" si="55"/>
        <v>0</v>
      </c>
      <c r="C1802" s="448"/>
      <c r="D1802" s="446"/>
      <c r="E1802" s="446"/>
      <c r="F1802" s="446"/>
      <c r="G1802" s="448"/>
      <c r="H1802" s="455">
        <v>0</v>
      </c>
      <c r="I1802" s="452">
        <v>0</v>
      </c>
      <c r="J1802" s="446"/>
      <c r="K1802" s="492"/>
      <c r="M1802" s="443" t="str">
        <f>_xlfn.IFNA(VLOOKUP(G1802,Checks!$L$4:$L$15,1,FALSE),IF(G1802="","",1))</f>
        <v/>
      </c>
    </row>
    <row r="1803" spans="1:13" s="443" customFormat="1" ht="14.1" customHeight="1">
      <c r="A1803" s="502">
        <f t="shared" ref="A1803:A2055" si="56">A1802+1</f>
        <v>1795</v>
      </c>
      <c r="B1803" s="502">
        <f t="shared" ref="B1803:B1866" si="57">$B$9</f>
        <v>0</v>
      </c>
      <c r="C1803" s="448"/>
      <c r="D1803" s="446"/>
      <c r="E1803" s="446"/>
      <c r="F1803" s="446"/>
      <c r="G1803" s="448"/>
      <c r="H1803" s="455">
        <v>0</v>
      </c>
      <c r="I1803" s="452">
        <v>0</v>
      </c>
      <c r="J1803" s="446"/>
      <c r="K1803" s="492"/>
      <c r="M1803" s="443" t="str">
        <f>_xlfn.IFNA(VLOOKUP(G1803,Checks!$L$4:$L$15,1,FALSE),IF(G1803="","",1))</f>
        <v/>
      </c>
    </row>
    <row r="1804" spans="1:13" s="443" customFormat="1" ht="14.1" customHeight="1">
      <c r="A1804" s="502">
        <f t="shared" si="56"/>
        <v>1796</v>
      </c>
      <c r="B1804" s="502">
        <f t="shared" si="57"/>
        <v>0</v>
      </c>
      <c r="C1804" s="448"/>
      <c r="D1804" s="446"/>
      <c r="E1804" s="446"/>
      <c r="F1804" s="446"/>
      <c r="G1804" s="448"/>
      <c r="H1804" s="455">
        <v>0</v>
      </c>
      <c r="I1804" s="452">
        <v>0</v>
      </c>
      <c r="J1804" s="446"/>
      <c r="K1804" s="492"/>
      <c r="M1804" s="443" t="str">
        <f>_xlfn.IFNA(VLOOKUP(G1804,Checks!$L$4:$L$15,1,FALSE),IF(G1804="","",1))</f>
        <v/>
      </c>
    </row>
    <row r="1805" spans="1:13" s="443" customFormat="1" ht="14.1" customHeight="1">
      <c r="A1805" s="502">
        <f t="shared" si="56"/>
        <v>1797</v>
      </c>
      <c r="B1805" s="502">
        <f t="shared" si="57"/>
        <v>0</v>
      </c>
      <c r="C1805" s="448"/>
      <c r="D1805" s="446"/>
      <c r="E1805" s="446"/>
      <c r="F1805" s="446"/>
      <c r="G1805" s="448"/>
      <c r="H1805" s="455">
        <v>0</v>
      </c>
      <c r="I1805" s="452">
        <v>0</v>
      </c>
      <c r="J1805" s="446"/>
      <c r="K1805" s="492"/>
      <c r="M1805" s="443" t="str">
        <f>_xlfn.IFNA(VLOOKUP(G1805,Checks!$L$4:$L$15,1,FALSE),IF(G1805="","",1))</f>
        <v/>
      </c>
    </row>
    <row r="1806" spans="1:13" s="443" customFormat="1" ht="14.1" customHeight="1">
      <c r="A1806" s="502">
        <f t="shared" si="56"/>
        <v>1798</v>
      </c>
      <c r="B1806" s="502">
        <f t="shared" si="57"/>
        <v>0</v>
      </c>
      <c r="C1806" s="448"/>
      <c r="D1806" s="446"/>
      <c r="E1806" s="446"/>
      <c r="F1806" s="446"/>
      <c r="G1806" s="448"/>
      <c r="H1806" s="455">
        <v>0</v>
      </c>
      <c r="I1806" s="452">
        <v>0</v>
      </c>
      <c r="J1806" s="446"/>
      <c r="K1806" s="492"/>
      <c r="M1806" s="443" t="str">
        <f>_xlfn.IFNA(VLOOKUP(G1806,Checks!$L$4:$L$15,1,FALSE),IF(G1806="","",1))</f>
        <v/>
      </c>
    </row>
    <row r="1807" spans="1:13" s="443" customFormat="1" ht="14.1" customHeight="1">
      <c r="A1807" s="502">
        <f t="shared" si="56"/>
        <v>1799</v>
      </c>
      <c r="B1807" s="502">
        <f t="shared" si="57"/>
        <v>0</v>
      </c>
      <c r="C1807" s="448"/>
      <c r="D1807" s="446"/>
      <c r="E1807" s="446"/>
      <c r="F1807" s="446"/>
      <c r="G1807" s="448"/>
      <c r="H1807" s="455">
        <v>0</v>
      </c>
      <c r="I1807" s="452">
        <v>0</v>
      </c>
      <c r="J1807" s="446"/>
      <c r="K1807" s="492"/>
      <c r="M1807" s="443" t="str">
        <f>_xlfn.IFNA(VLOOKUP(G1807,Checks!$L$4:$L$15,1,FALSE),IF(G1807="","",1))</f>
        <v/>
      </c>
    </row>
    <row r="1808" spans="1:13" s="443" customFormat="1" ht="14.1" customHeight="1">
      <c r="A1808" s="502">
        <f t="shared" si="56"/>
        <v>1800</v>
      </c>
      <c r="B1808" s="502">
        <f t="shared" si="57"/>
        <v>0</v>
      </c>
      <c r="C1808" s="448"/>
      <c r="D1808" s="446"/>
      <c r="E1808" s="446"/>
      <c r="F1808" s="446"/>
      <c r="G1808" s="448"/>
      <c r="H1808" s="455">
        <v>0</v>
      </c>
      <c r="I1808" s="452">
        <v>0</v>
      </c>
      <c r="J1808" s="446"/>
      <c r="K1808" s="492"/>
      <c r="M1808" s="443" t="str">
        <f>_xlfn.IFNA(VLOOKUP(G1808,Checks!$L$4:$L$15,1,FALSE),IF(G1808="","",1))</f>
        <v/>
      </c>
    </row>
    <row r="1809" spans="1:13" s="443" customFormat="1" ht="14.1" customHeight="1">
      <c r="A1809" s="502">
        <f t="shared" si="56"/>
        <v>1801</v>
      </c>
      <c r="B1809" s="502">
        <f t="shared" si="57"/>
        <v>0</v>
      </c>
      <c r="C1809" s="448"/>
      <c r="D1809" s="446"/>
      <c r="E1809" s="446"/>
      <c r="F1809" s="446"/>
      <c r="G1809" s="448"/>
      <c r="H1809" s="455">
        <v>0</v>
      </c>
      <c r="I1809" s="452">
        <v>0</v>
      </c>
      <c r="J1809" s="446"/>
      <c r="K1809" s="492"/>
      <c r="M1809" s="443" t="str">
        <f>_xlfn.IFNA(VLOOKUP(G1809,Checks!$L$4:$L$15,1,FALSE),IF(G1809="","",1))</f>
        <v/>
      </c>
    </row>
    <row r="1810" spans="1:13" s="443" customFormat="1" ht="14.1" customHeight="1">
      <c r="A1810" s="502">
        <f t="shared" si="56"/>
        <v>1802</v>
      </c>
      <c r="B1810" s="502">
        <f t="shared" si="57"/>
        <v>0</v>
      </c>
      <c r="C1810" s="448"/>
      <c r="D1810" s="446"/>
      <c r="E1810" s="446"/>
      <c r="F1810" s="446"/>
      <c r="G1810" s="448"/>
      <c r="H1810" s="455">
        <v>0</v>
      </c>
      <c r="I1810" s="452">
        <v>0</v>
      </c>
      <c r="J1810" s="446"/>
      <c r="K1810" s="492"/>
      <c r="M1810" s="443" t="str">
        <f>_xlfn.IFNA(VLOOKUP(G1810,Checks!$L$4:$L$15,1,FALSE),IF(G1810="","",1))</f>
        <v/>
      </c>
    </row>
    <row r="1811" spans="1:13" s="443" customFormat="1" ht="14.1" customHeight="1">
      <c r="A1811" s="502">
        <f t="shared" si="56"/>
        <v>1803</v>
      </c>
      <c r="B1811" s="502">
        <f t="shared" si="57"/>
        <v>0</v>
      </c>
      <c r="C1811" s="448"/>
      <c r="D1811" s="446"/>
      <c r="E1811" s="446"/>
      <c r="F1811" s="446"/>
      <c r="G1811" s="448"/>
      <c r="H1811" s="455">
        <v>0</v>
      </c>
      <c r="I1811" s="452">
        <v>0</v>
      </c>
      <c r="J1811" s="446"/>
      <c r="K1811" s="492"/>
      <c r="M1811" s="443" t="str">
        <f>_xlfn.IFNA(VLOOKUP(G1811,Checks!$L$4:$L$15,1,FALSE),IF(G1811="","",1))</f>
        <v/>
      </c>
    </row>
    <row r="1812" spans="1:13" s="443" customFormat="1" ht="14.1" customHeight="1">
      <c r="A1812" s="502">
        <f t="shared" si="56"/>
        <v>1804</v>
      </c>
      <c r="B1812" s="502">
        <f t="shared" si="57"/>
        <v>0</v>
      </c>
      <c r="C1812" s="448"/>
      <c r="D1812" s="446"/>
      <c r="E1812" s="446"/>
      <c r="F1812" s="446"/>
      <c r="G1812" s="448"/>
      <c r="H1812" s="455">
        <v>0</v>
      </c>
      <c r="I1812" s="452">
        <v>0</v>
      </c>
      <c r="J1812" s="446"/>
      <c r="K1812" s="492"/>
      <c r="M1812" s="443" t="str">
        <f>_xlfn.IFNA(VLOOKUP(G1812,Checks!$L$4:$L$15,1,FALSE),IF(G1812="","",1))</f>
        <v/>
      </c>
    </row>
    <row r="1813" spans="1:13" s="443" customFormat="1" ht="14.1" customHeight="1">
      <c r="A1813" s="502">
        <f t="shared" si="56"/>
        <v>1805</v>
      </c>
      <c r="B1813" s="502">
        <f t="shared" si="57"/>
        <v>0</v>
      </c>
      <c r="C1813" s="448"/>
      <c r="D1813" s="446"/>
      <c r="E1813" s="446"/>
      <c r="F1813" s="446"/>
      <c r="G1813" s="448"/>
      <c r="H1813" s="455">
        <v>0</v>
      </c>
      <c r="I1813" s="452">
        <v>0</v>
      </c>
      <c r="J1813" s="446"/>
      <c r="K1813" s="492"/>
      <c r="M1813" s="443" t="str">
        <f>_xlfn.IFNA(VLOOKUP(G1813,Checks!$L$4:$L$15,1,FALSE),IF(G1813="","",1))</f>
        <v/>
      </c>
    </row>
    <row r="1814" spans="1:13" s="443" customFormat="1" ht="14.1" customHeight="1">
      <c r="A1814" s="502">
        <f t="shared" si="56"/>
        <v>1806</v>
      </c>
      <c r="B1814" s="502">
        <f t="shared" si="57"/>
        <v>0</v>
      </c>
      <c r="C1814" s="448"/>
      <c r="D1814" s="446"/>
      <c r="E1814" s="446"/>
      <c r="F1814" s="446"/>
      <c r="G1814" s="448"/>
      <c r="H1814" s="455">
        <v>0</v>
      </c>
      <c r="I1814" s="452">
        <v>0</v>
      </c>
      <c r="J1814" s="446"/>
      <c r="K1814" s="492"/>
      <c r="M1814" s="443" t="str">
        <f>_xlfn.IFNA(VLOOKUP(G1814,Checks!$L$4:$L$15,1,FALSE),IF(G1814="","",1))</f>
        <v/>
      </c>
    </row>
    <row r="1815" spans="1:13" s="443" customFormat="1" ht="14.1" customHeight="1">
      <c r="A1815" s="502">
        <f t="shared" si="56"/>
        <v>1807</v>
      </c>
      <c r="B1815" s="502">
        <f t="shared" si="57"/>
        <v>0</v>
      </c>
      <c r="C1815" s="448"/>
      <c r="D1815" s="446"/>
      <c r="E1815" s="446"/>
      <c r="F1815" s="446"/>
      <c r="G1815" s="448"/>
      <c r="H1815" s="455">
        <v>0</v>
      </c>
      <c r="I1815" s="452">
        <v>0</v>
      </c>
      <c r="J1815" s="446"/>
      <c r="K1815" s="492"/>
      <c r="M1815" s="443" t="str">
        <f>_xlfn.IFNA(VLOOKUP(G1815,Checks!$L$4:$L$15,1,FALSE),IF(G1815="","",1))</f>
        <v/>
      </c>
    </row>
    <row r="1816" spans="1:13" s="443" customFormat="1" ht="14.1" customHeight="1">
      <c r="A1816" s="502">
        <f t="shared" si="56"/>
        <v>1808</v>
      </c>
      <c r="B1816" s="502">
        <f t="shared" si="57"/>
        <v>0</v>
      </c>
      <c r="C1816" s="448"/>
      <c r="D1816" s="446"/>
      <c r="E1816" s="446"/>
      <c r="F1816" s="446"/>
      <c r="G1816" s="448"/>
      <c r="H1816" s="455">
        <v>0</v>
      </c>
      <c r="I1816" s="452">
        <v>0</v>
      </c>
      <c r="J1816" s="446"/>
      <c r="K1816" s="492"/>
      <c r="M1816" s="443" t="str">
        <f>_xlfn.IFNA(VLOOKUP(G1816,Checks!$L$4:$L$15,1,FALSE),IF(G1816="","",1))</f>
        <v/>
      </c>
    </row>
    <row r="1817" spans="1:13" s="443" customFormat="1" ht="14.1" customHeight="1">
      <c r="A1817" s="502">
        <f t="shared" si="56"/>
        <v>1809</v>
      </c>
      <c r="B1817" s="502">
        <f t="shared" si="57"/>
        <v>0</v>
      </c>
      <c r="C1817" s="448"/>
      <c r="D1817" s="446"/>
      <c r="E1817" s="446"/>
      <c r="F1817" s="446"/>
      <c r="G1817" s="448"/>
      <c r="H1817" s="455">
        <v>0</v>
      </c>
      <c r="I1817" s="452">
        <v>0</v>
      </c>
      <c r="J1817" s="446"/>
      <c r="K1817" s="492"/>
      <c r="M1817" s="443" t="str">
        <f>_xlfn.IFNA(VLOOKUP(G1817,Checks!$L$4:$L$15,1,FALSE),IF(G1817="","",1))</f>
        <v/>
      </c>
    </row>
    <row r="1818" spans="1:13" s="443" customFormat="1" ht="14.1" customHeight="1">
      <c r="A1818" s="502">
        <f t="shared" si="56"/>
        <v>1810</v>
      </c>
      <c r="B1818" s="502">
        <f t="shared" si="57"/>
        <v>0</v>
      </c>
      <c r="C1818" s="448"/>
      <c r="D1818" s="446"/>
      <c r="E1818" s="446"/>
      <c r="F1818" s="446"/>
      <c r="G1818" s="448"/>
      <c r="H1818" s="455">
        <v>0</v>
      </c>
      <c r="I1818" s="452">
        <v>0</v>
      </c>
      <c r="J1818" s="446"/>
      <c r="K1818" s="492"/>
      <c r="M1818" s="443" t="str">
        <f>_xlfn.IFNA(VLOOKUP(G1818,Checks!$L$4:$L$15,1,FALSE),IF(G1818="","",1))</f>
        <v/>
      </c>
    </row>
    <row r="1819" spans="1:13" s="443" customFormat="1" ht="14.1" customHeight="1">
      <c r="A1819" s="502">
        <f t="shared" si="56"/>
        <v>1811</v>
      </c>
      <c r="B1819" s="502">
        <f t="shared" si="57"/>
        <v>0</v>
      </c>
      <c r="C1819" s="448"/>
      <c r="D1819" s="446"/>
      <c r="E1819" s="446"/>
      <c r="F1819" s="446"/>
      <c r="G1819" s="448"/>
      <c r="H1819" s="455">
        <v>0</v>
      </c>
      <c r="I1819" s="452">
        <v>0</v>
      </c>
      <c r="J1819" s="446"/>
      <c r="K1819" s="492"/>
      <c r="M1819" s="443" t="str">
        <f>_xlfn.IFNA(VLOOKUP(G1819,Checks!$L$4:$L$15,1,FALSE),IF(G1819="","",1))</f>
        <v/>
      </c>
    </row>
    <row r="1820" spans="1:13" s="443" customFormat="1" ht="14.1" customHeight="1">
      <c r="A1820" s="502">
        <f t="shared" si="56"/>
        <v>1812</v>
      </c>
      <c r="B1820" s="502">
        <f t="shared" si="57"/>
        <v>0</v>
      </c>
      <c r="C1820" s="448"/>
      <c r="D1820" s="446"/>
      <c r="E1820" s="446"/>
      <c r="F1820" s="446"/>
      <c r="G1820" s="448"/>
      <c r="H1820" s="455">
        <v>0</v>
      </c>
      <c r="I1820" s="452">
        <v>0</v>
      </c>
      <c r="J1820" s="446"/>
      <c r="K1820" s="492"/>
      <c r="M1820" s="443" t="str">
        <f>_xlfn.IFNA(VLOOKUP(G1820,Checks!$L$4:$L$15,1,FALSE),IF(G1820="","",1))</f>
        <v/>
      </c>
    </row>
    <row r="1821" spans="1:13" s="443" customFormat="1" ht="14.1" customHeight="1">
      <c r="A1821" s="502">
        <f t="shared" si="56"/>
        <v>1813</v>
      </c>
      <c r="B1821" s="502">
        <f t="shared" si="57"/>
        <v>0</v>
      </c>
      <c r="C1821" s="448"/>
      <c r="D1821" s="446"/>
      <c r="E1821" s="446"/>
      <c r="F1821" s="446"/>
      <c r="G1821" s="448"/>
      <c r="H1821" s="455">
        <v>0</v>
      </c>
      <c r="I1821" s="452">
        <v>0</v>
      </c>
      <c r="J1821" s="446"/>
      <c r="K1821" s="492"/>
      <c r="M1821" s="443" t="str">
        <f>_xlfn.IFNA(VLOOKUP(G1821,Checks!$L$4:$L$15,1,FALSE),IF(G1821="","",1))</f>
        <v/>
      </c>
    </row>
    <row r="1822" spans="1:13" s="443" customFormat="1" ht="14.1" customHeight="1">
      <c r="A1822" s="502">
        <f t="shared" si="56"/>
        <v>1814</v>
      </c>
      <c r="B1822" s="502">
        <f t="shared" si="57"/>
        <v>0</v>
      </c>
      <c r="C1822" s="448"/>
      <c r="D1822" s="446"/>
      <c r="E1822" s="446"/>
      <c r="F1822" s="446"/>
      <c r="G1822" s="448"/>
      <c r="H1822" s="455">
        <v>0</v>
      </c>
      <c r="I1822" s="452">
        <v>0</v>
      </c>
      <c r="J1822" s="446"/>
      <c r="K1822" s="492"/>
      <c r="M1822" s="443" t="str">
        <f>_xlfn.IFNA(VLOOKUP(G1822,Checks!$L$4:$L$15,1,FALSE),IF(G1822="","",1))</f>
        <v/>
      </c>
    </row>
    <row r="1823" spans="1:13" s="443" customFormat="1" ht="14.1" customHeight="1">
      <c r="A1823" s="502">
        <f t="shared" si="56"/>
        <v>1815</v>
      </c>
      <c r="B1823" s="502">
        <f t="shared" si="57"/>
        <v>0</v>
      </c>
      <c r="C1823" s="448"/>
      <c r="D1823" s="446"/>
      <c r="E1823" s="446"/>
      <c r="F1823" s="446"/>
      <c r="G1823" s="448"/>
      <c r="H1823" s="455">
        <v>0</v>
      </c>
      <c r="I1823" s="452">
        <v>0</v>
      </c>
      <c r="J1823" s="446"/>
      <c r="K1823" s="492"/>
      <c r="M1823" s="443" t="str">
        <f>_xlfn.IFNA(VLOOKUP(G1823,Checks!$L$4:$L$15,1,FALSE),IF(G1823="","",1))</f>
        <v/>
      </c>
    </row>
    <row r="1824" spans="1:13" s="443" customFormat="1" ht="14.1" customHeight="1">
      <c r="A1824" s="502">
        <f t="shared" si="56"/>
        <v>1816</v>
      </c>
      <c r="B1824" s="502">
        <f t="shared" si="57"/>
        <v>0</v>
      </c>
      <c r="C1824" s="448"/>
      <c r="D1824" s="446"/>
      <c r="E1824" s="446"/>
      <c r="F1824" s="446"/>
      <c r="G1824" s="448"/>
      <c r="H1824" s="455">
        <v>0</v>
      </c>
      <c r="I1824" s="452">
        <v>0</v>
      </c>
      <c r="J1824" s="446"/>
      <c r="K1824" s="492"/>
      <c r="M1824" s="443" t="str">
        <f>_xlfn.IFNA(VLOOKUP(G1824,Checks!$L$4:$L$15,1,FALSE),IF(G1824="","",1))</f>
        <v/>
      </c>
    </row>
    <row r="1825" spans="1:13" s="443" customFormat="1" ht="14.1" customHeight="1">
      <c r="A1825" s="502">
        <f t="shared" si="56"/>
        <v>1817</v>
      </c>
      <c r="B1825" s="502">
        <f t="shared" si="57"/>
        <v>0</v>
      </c>
      <c r="C1825" s="448"/>
      <c r="D1825" s="446"/>
      <c r="E1825" s="446"/>
      <c r="F1825" s="446"/>
      <c r="G1825" s="448"/>
      <c r="H1825" s="455">
        <v>0</v>
      </c>
      <c r="I1825" s="452">
        <v>0</v>
      </c>
      <c r="J1825" s="446"/>
      <c r="K1825" s="492"/>
      <c r="M1825" s="443" t="str">
        <f>_xlfn.IFNA(VLOOKUP(G1825,Checks!$L$4:$L$15,1,FALSE),IF(G1825="","",1))</f>
        <v/>
      </c>
    </row>
    <row r="1826" spans="1:13" s="443" customFormat="1" ht="14.1" customHeight="1">
      <c r="A1826" s="502">
        <f t="shared" si="56"/>
        <v>1818</v>
      </c>
      <c r="B1826" s="502">
        <f t="shared" si="57"/>
        <v>0</v>
      </c>
      <c r="C1826" s="448"/>
      <c r="D1826" s="446"/>
      <c r="E1826" s="446"/>
      <c r="F1826" s="446"/>
      <c r="G1826" s="448"/>
      <c r="H1826" s="455">
        <v>0</v>
      </c>
      <c r="I1826" s="452">
        <v>0</v>
      </c>
      <c r="J1826" s="446"/>
      <c r="K1826" s="492"/>
      <c r="M1826" s="443" t="str">
        <f>_xlfn.IFNA(VLOOKUP(G1826,Checks!$L$4:$L$15,1,FALSE),IF(G1826="","",1))</f>
        <v/>
      </c>
    </row>
    <row r="1827" spans="1:13" s="443" customFormat="1" ht="14.1" customHeight="1">
      <c r="A1827" s="502">
        <f t="shared" si="56"/>
        <v>1819</v>
      </c>
      <c r="B1827" s="502">
        <f t="shared" si="57"/>
        <v>0</v>
      </c>
      <c r="C1827" s="448"/>
      <c r="D1827" s="446"/>
      <c r="E1827" s="446"/>
      <c r="F1827" s="446"/>
      <c r="G1827" s="448"/>
      <c r="H1827" s="455">
        <v>0</v>
      </c>
      <c r="I1827" s="452">
        <v>0</v>
      </c>
      <c r="J1827" s="446"/>
      <c r="K1827" s="492"/>
      <c r="M1827" s="443" t="str">
        <f>_xlfn.IFNA(VLOOKUP(G1827,Checks!$L$4:$L$15,1,FALSE),IF(G1827="","",1))</f>
        <v/>
      </c>
    </row>
    <row r="1828" spans="1:13" s="443" customFormat="1" ht="14.1" customHeight="1">
      <c r="A1828" s="502">
        <f t="shared" si="56"/>
        <v>1820</v>
      </c>
      <c r="B1828" s="502">
        <f t="shared" si="57"/>
        <v>0</v>
      </c>
      <c r="C1828" s="448"/>
      <c r="D1828" s="446"/>
      <c r="E1828" s="446"/>
      <c r="F1828" s="446"/>
      <c r="G1828" s="448"/>
      <c r="H1828" s="455">
        <v>0</v>
      </c>
      <c r="I1828" s="452">
        <v>0</v>
      </c>
      <c r="J1828" s="446"/>
      <c r="K1828" s="492"/>
      <c r="M1828" s="443" t="str">
        <f>_xlfn.IFNA(VLOOKUP(G1828,Checks!$L$4:$L$15,1,FALSE),IF(G1828="","",1))</f>
        <v/>
      </c>
    </row>
    <row r="1829" spans="1:13" s="443" customFormat="1" ht="14.1" customHeight="1">
      <c r="A1829" s="502">
        <f t="shared" si="56"/>
        <v>1821</v>
      </c>
      <c r="B1829" s="502">
        <f t="shared" si="57"/>
        <v>0</v>
      </c>
      <c r="C1829" s="448"/>
      <c r="D1829" s="446"/>
      <c r="E1829" s="446"/>
      <c r="F1829" s="446"/>
      <c r="G1829" s="448"/>
      <c r="H1829" s="455">
        <v>0</v>
      </c>
      <c r="I1829" s="452">
        <v>0</v>
      </c>
      <c r="J1829" s="446"/>
      <c r="K1829" s="492"/>
      <c r="M1829" s="443" t="str">
        <f>_xlfn.IFNA(VLOOKUP(G1829,Checks!$L$4:$L$15,1,FALSE),IF(G1829="","",1))</f>
        <v/>
      </c>
    </row>
    <row r="1830" spans="1:13" s="443" customFormat="1" ht="14.1" customHeight="1">
      <c r="A1830" s="502">
        <f t="shared" si="56"/>
        <v>1822</v>
      </c>
      <c r="B1830" s="502">
        <f t="shared" si="57"/>
        <v>0</v>
      </c>
      <c r="C1830" s="448"/>
      <c r="D1830" s="446"/>
      <c r="E1830" s="446"/>
      <c r="F1830" s="446"/>
      <c r="G1830" s="448"/>
      <c r="H1830" s="455">
        <v>0</v>
      </c>
      <c r="I1830" s="452">
        <v>0</v>
      </c>
      <c r="J1830" s="446"/>
      <c r="K1830" s="492"/>
      <c r="M1830" s="443" t="str">
        <f>_xlfn.IFNA(VLOOKUP(G1830,Checks!$L$4:$L$15,1,FALSE),IF(G1830="","",1))</f>
        <v/>
      </c>
    </row>
    <row r="1831" spans="1:13" s="443" customFormat="1" ht="14.1" customHeight="1">
      <c r="A1831" s="502">
        <f t="shared" si="56"/>
        <v>1823</v>
      </c>
      <c r="B1831" s="502">
        <f t="shared" si="57"/>
        <v>0</v>
      </c>
      <c r="C1831" s="448"/>
      <c r="D1831" s="446"/>
      <c r="E1831" s="446"/>
      <c r="F1831" s="446"/>
      <c r="G1831" s="448"/>
      <c r="H1831" s="455">
        <v>0</v>
      </c>
      <c r="I1831" s="452">
        <v>0</v>
      </c>
      <c r="J1831" s="446"/>
      <c r="K1831" s="492"/>
      <c r="M1831" s="443" t="str">
        <f>_xlfn.IFNA(VLOOKUP(G1831,Checks!$L$4:$L$15,1,FALSE),IF(G1831="","",1))</f>
        <v/>
      </c>
    </row>
    <row r="1832" spans="1:13" s="443" customFormat="1" ht="14.1" customHeight="1">
      <c r="A1832" s="502">
        <f t="shared" si="56"/>
        <v>1824</v>
      </c>
      <c r="B1832" s="502">
        <f t="shared" si="57"/>
        <v>0</v>
      </c>
      <c r="C1832" s="448"/>
      <c r="D1832" s="446"/>
      <c r="E1832" s="446"/>
      <c r="F1832" s="446"/>
      <c r="G1832" s="448"/>
      <c r="H1832" s="455">
        <v>0</v>
      </c>
      <c r="I1832" s="452">
        <v>0</v>
      </c>
      <c r="J1832" s="446"/>
      <c r="K1832" s="492"/>
      <c r="M1832" s="443" t="str">
        <f>_xlfn.IFNA(VLOOKUP(G1832,Checks!$L$4:$L$15,1,FALSE),IF(G1832="","",1))</f>
        <v/>
      </c>
    </row>
    <row r="1833" spans="1:13" s="443" customFormat="1" ht="14.1" customHeight="1">
      <c r="A1833" s="502">
        <f t="shared" si="56"/>
        <v>1825</v>
      </c>
      <c r="B1833" s="502">
        <f t="shared" si="57"/>
        <v>0</v>
      </c>
      <c r="C1833" s="448"/>
      <c r="D1833" s="446"/>
      <c r="E1833" s="446"/>
      <c r="F1833" s="446"/>
      <c r="G1833" s="448"/>
      <c r="H1833" s="455">
        <v>0</v>
      </c>
      <c r="I1833" s="452">
        <v>0</v>
      </c>
      <c r="J1833" s="446"/>
      <c r="K1833" s="492"/>
      <c r="M1833" s="443" t="str">
        <f>_xlfn.IFNA(VLOOKUP(G1833,Checks!$L$4:$L$15,1,FALSE),IF(G1833="","",1))</f>
        <v/>
      </c>
    </row>
    <row r="1834" spans="1:13" s="443" customFormat="1" ht="14.1" customHeight="1">
      <c r="A1834" s="502">
        <f t="shared" si="56"/>
        <v>1826</v>
      </c>
      <c r="B1834" s="502">
        <f t="shared" si="57"/>
        <v>0</v>
      </c>
      <c r="C1834" s="448"/>
      <c r="D1834" s="446"/>
      <c r="E1834" s="446"/>
      <c r="F1834" s="446"/>
      <c r="G1834" s="448"/>
      <c r="H1834" s="455">
        <v>0</v>
      </c>
      <c r="I1834" s="452">
        <v>0</v>
      </c>
      <c r="J1834" s="446"/>
      <c r="K1834" s="492"/>
      <c r="M1834" s="443" t="str">
        <f>_xlfn.IFNA(VLOOKUP(G1834,Checks!$L$4:$L$15,1,FALSE),IF(G1834="","",1))</f>
        <v/>
      </c>
    </row>
    <row r="1835" spans="1:13" s="443" customFormat="1" ht="14.1" customHeight="1">
      <c r="A1835" s="502">
        <f t="shared" si="56"/>
        <v>1827</v>
      </c>
      <c r="B1835" s="502">
        <f t="shared" si="57"/>
        <v>0</v>
      </c>
      <c r="C1835" s="448"/>
      <c r="D1835" s="446"/>
      <c r="E1835" s="446"/>
      <c r="F1835" s="446"/>
      <c r="G1835" s="448"/>
      <c r="H1835" s="455">
        <v>0</v>
      </c>
      <c r="I1835" s="452">
        <v>0</v>
      </c>
      <c r="J1835" s="446"/>
      <c r="K1835" s="492"/>
      <c r="M1835" s="443" t="str">
        <f>_xlfn.IFNA(VLOOKUP(G1835,Checks!$L$4:$L$15,1,FALSE),IF(G1835="","",1))</f>
        <v/>
      </c>
    </row>
    <row r="1836" spans="1:13" s="443" customFormat="1" ht="14.1" customHeight="1">
      <c r="A1836" s="502">
        <f t="shared" si="56"/>
        <v>1828</v>
      </c>
      <c r="B1836" s="502">
        <f t="shared" si="57"/>
        <v>0</v>
      </c>
      <c r="C1836" s="448"/>
      <c r="D1836" s="446"/>
      <c r="E1836" s="446"/>
      <c r="F1836" s="446"/>
      <c r="G1836" s="448"/>
      <c r="H1836" s="455">
        <v>0</v>
      </c>
      <c r="I1836" s="452">
        <v>0</v>
      </c>
      <c r="J1836" s="446"/>
      <c r="K1836" s="492"/>
      <c r="M1836" s="443" t="str">
        <f>_xlfn.IFNA(VLOOKUP(G1836,Checks!$L$4:$L$15,1,FALSE),IF(G1836="","",1))</f>
        <v/>
      </c>
    </row>
    <row r="1837" spans="1:13" s="443" customFormat="1" ht="14.1" customHeight="1">
      <c r="A1837" s="502">
        <f t="shared" si="56"/>
        <v>1829</v>
      </c>
      <c r="B1837" s="502">
        <f t="shared" si="57"/>
        <v>0</v>
      </c>
      <c r="C1837" s="448"/>
      <c r="D1837" s="446"/>
      <c r="E1837" s="446"/>
      <c r="F1837" s="446"/>
      <c r="G1837" s="448"/>
      <c r="H1837" s="455">
        <v>0</v>
      </c>
      <c r="I1837" s="452">
        <v>0</v>
      </c>
      <c r="J1837" s="446"/>
      <c r="K1837" s="492"/>
      <c r="M1837" s="443" t="str">
        <f>_xlfn.IFNA(VLOOKUP(G1837,Checks!$L$4:$L$15,1,FALSE),IF(G1837="","",1))</f>
        <v/>
      </c>
    </row>
    <row r="1838" spans="1:13" s="443" customFormat="1" ht="14.1" customHeight="1">
      <c r="A1838" s="502">
        <f t="shared" si="56"/>
        <v>1830</v>
      </c>
      <c r="B1838" s="502">
        <f t="shared" si="57"/>
        <v>0</v>
      </c>
      <c r="C1838" s="448"/>
      <c r="D1838" s="446"/>
      <c r="E1838" s="446"/>
      <c r="F1838" s="446"/>
      <c r="G1838" s="448"/>
      <c r="H1838" s="455">
        <v>0</v>
      </c>
      <c r="I1838" s="452">
        <v>0</v>
      </c>
      <c r="J1838" s="446"/>
      <c r="K1838" s="492"/>
      <c r="M1838" s="443" t="str">
        <f>_xlfn.IFNA(VLOOKUP(G1838,Checks!$L$4:$L$15,1,FALSE),IF(G1838="","",1))</f>
        <v/>
      </c>
    </row>
    <row r="1839" spans="1:13" s="443" customFormat="1" ht="14.1" customHeight="1">
      <c r="A1839" s="502">
        <f t="shared" si="56"/>
        <v>1831</v>
      </c>
      <c r="B1839" s="502">
        <f t="shared" si="57"/>
        <v>0</v>
      </c>
      <c r="C1839" s="448"/>
      <c r="D1839" s="446"/>
      <c r="E1839" s="446"/>
      <c r="F1839" s="446"/>
      <c r="G1839" s="448"/>
      <c r="H1839" s="455">
        <v>0</v>
      </c>
      <c r="I1839" s="452">
        <v>0</v>
      </c>
      <c r="J1839" s="446"/>
      <c r="K1839" s="492"/>
      <c r="M1839" s="443" t="str">
        <f>_xlfn.IFNA(VLOOKUP(G1839,Checks!$L$4:$L$15,1,FALSE),IF(G1839="","",1))</f>
        <v/>
      </c>
    </row>
    <row r="1840" spans="1:13" s="443" customFormat="1" ht="14.1" customHeight="1">
      <c r="A1840" s="502">
        <f t="shared" si="56"/>
        <v>1832</v>
      </c>
      <c r="B1840" s="502">
        <f t="shared" si="57"/>
        <v>0</v>
      </c>
      <c r="C1840" s="448"/>
      <c r="D1840" s="446"/>
      <c r="E1840" s="446"/>
      <c r="F1840" s="446"/>
      <c r="G1840" s="448"/>
      <c r="H1840" s="455">
        <v>0</v>
      </c>
      <c r="I1840" s="452">
        <v>0</v>
      </c>
      <c r="J1840" s="446"/>
      <c r="K1840" s="492"/>
      <c r="M1840" s="443" t="str">
        <f>_xlfn.IFNA(VLOOKUP(G1840,Checks!$L$4:$L$15,1,FALSE),IF(G1840="","",1))</f>
        <v/>
      </c>
    </row>
    <row r="1841" spans="1:13" s="443" customFormat="1" ht="14.1" customHeight="1">
      <c r="A1841" s="502">
        <f t="shared" si="56"/>
        <v>1833</v>
      </c>
      <c r="B1841" s="502">
        <f t="shared" si="57"/>
        <v>0</v>
      </c>
      <c r="C1841" s="448"/>
      <c r="D1841" s="446"/>
      <c r="E1841" s="446"/>
      <c r="F1841" s="446"/>
      <c r="G1841" s="448"/>
      <c r="H1841" s="455">
        <v>0</v>
      </c>
      <c r="I1841" s="452">
        <v>0</v>
      </c>
      <c r="J1841" s="446"/>
      <c r="K1841" s="492"/>
      <c r="M1841" s="443" t="str">
        <f>_xlfn.IFNA(VLOOKUP(G1841,Checks!$L$4:$L$15,1,FALSE),IF(G1841="","",1))</f>
        <v/>
      </c>
    </row>
    <row r="1842" spans="1:13" s="443" customFormat="1" ht="14.1" customHeight="1">
      <c r="A1842" s="502">
        <f t="shared" si="56"/>
        <v>1834</v>
      </c>
      <c r="B1842" s="502">
        <f t="shared" si="57"/>
        <v>0</v>
      </c>
      <c r="C1842" s="448"/>
      <c r="D1842" s="446"/>
      <c r="E1842" s="446"/>
      <c r="F1842" s="446"/>
      <c r="G1842" s="448"/>
      <c r="H1842" s="455">
        <v>0</v>
      </c>
      <c r="I1842" s="452">
        <v>0</v>
      </c>
      <c r="J1842" s="446"/>
      <c r="K1842" s="492"/>
      <c r="M1842" s="443" t="str">
        <f>_xlfn.IFNA(VLOOKUP(G1842,Checks!$L$4:$L$15,1,FALSE),IF(G1842="","",1))</f>
        <v/>
      </c>
    </row>
    <row r="1843" spans="1:13" s="443" customFormat="1" ht="14.1" customHeight="1">
      <c r="A1843" s="502">
        <f t="shared" si="56"/>
        <v>1835</v>
      </c>
      <c r="B1843" s="502">
        <f t="shared" si="57"/>
        <v>0</v>
      </c>
      <c r="C1843" s="448"/>
      <c r="D1843" s="446"/>
      <c r="E1843" s="446"/>
      <c r="F1843" s="446"/>
      <c r="G1843" s="448"/>
      <c r="H1843" s="455">
        <v>0</v>
      </c>
      <c r="I1843" s="452">
        <v>0</v>
      </c>
      <c r="J1843" s="446"/>
      <c r="K1843" s="492"/>
      <c r="M1843" s="443" t="str">
        <f>_xlfn.IFNA(VLOOKUP(G1843,Checks!$L$4:$L$15,1,FALSE),IF(G1843="","",1))</f>
        <v/>
      </c>
    </row>
    <row r="1844" spans="1:13" s="443" customFormat="1" ht="14.1" customHeight="1">
      <c r="A1844" s="502">
        <f t="shared" si="56"/>
        <v>1836</v>
      </c>
      <c r="B1844" s="502">
        <f t="shared" si="57"/>
        <v>0</v>
      </c>
      <c r="C1844" s="448"/>
      <c r="D1844" s="446"/>
      <c r="E1844" s="446"/>
      <c r="F1844" s="446"/>
      <c r="G1844" s="448"/>
      <c r="H1844" s="455">
        <v>0</v>
      </c>
      <c r="I1844" s="452">
        <v>0</v>
      </c>
      <c r="J1844" s="446"/>
      <c r="K1844" s="492"/>
      <c r="M1844" s="443" t="str">
        <f>_xlfn.IFNA(VLOOKUP(G1844,Checks!$L$4:$L$15,1,FALSE),IF(G1844="","",1))</f>
        <v/>
      </c>
    </row>
    <row r="1845" spans="1:13" s="443" customFormat="1" ht="14.1" customHeight="1">
      <c r="A1845" s="502">
        <f t="shared" si="56"/>
        <v>1837</v>
      </c>
      <c r="B1845" s="502">
        <f t="shared" si="57"/>
        <v>0</v>
      </c>
      <c r="C1845" s="448"/>
      <c r="D1845" s="446"/>
      <c r="E1845" s="446"/>
      <c r="F1845" s="446"/>
      <c r="G1845" s="448"/>
      <c r="H1845" s="455">
        <v>0</v>
      </c>
      <c r="I1845" s="452">
        <v>0</v>
      </c>
      <c r="J1845" s="446"/>
      <c r="K1845" s="492"/>
      <c r="M1845" s="443" t="str">
        <f>_xlfn.IFNA(VLOOKUP(G1845,Checks!$L$4:$L$15,1,FALSE),IF(G1845="","",1))</f>
        <v/>
      </c>
    </row>
    <row r="1846" spans="1:13" s="443" customFormat="1" ht="14.1" customHeight="1">
      <c r="A1846" s="502">
        <f t="shared" si="56"/>
        <v>1838</v>
      </c>
      <c r="B1846" s="502">
        <f t="shared" si="57"/>
        <v>0</v>
      </c>
      <c r="C1846" s="448"/>
      <c r="D1846" s="446"/>
      <c r="E1846" s="446"/>
      <c r="F1846" s="446"/>
      <c r="G1846" s="448"/>
      <c r="H1846" s="455">
        <v>0</v>
      </c>
      <c r="I1846" s="452">
        <v>0</v>
      </c>
      <c r="J1846" s="446"/>
      <c r="K1846" s="492"/>
      <c r="M1846" s="443" t="str">
        <f>_xlfn.IFNA(VLOOKUP(G1846,Checks!$L$4:$L$15,1,FALSE),IF(G1846="","",1))</f>
        <v/>
      </c>
    </row>
    <row r="1847" spans="1:13" s="443" customFormat="1" ht="14.1" customHeight="1">
      <c r="A1847" s="502">
        <f t="shared" si="56"/>
        <v>1839</v>
      </c>
      <c r="B1847" s="502">
        <f t="shared" si="57"/>
        <v>0</v>
      </c>
      <c r="C1847" s="448"/>
      <c r="D1847" s="446"/>
      <c r="E1847" s="446"/>
      <c r="F1847" s="446"/>
      <c r="G1847" s="448"/>
      <c r="H1847" s="455">
        <v>0</v>
      </c>
      <c r="I1847" s="452">
        <v>0</v>
      </c>
      <c r="J1847" s="446"/>
      <c r="K1847" s="492"/>
      <c r="M1847" s="443" t="str">
        <f>_xlfn.IFNA(VLOOKUP(G1847,Checks!$L$4:$L$15,1,FALSE),IF(G1847="","",1))</f>
        <v/>
      </c>
    </row>
    <row r="1848" spans="1:13" s="443" customFormat="1" ht="14.1" customHeight="1">
      <c r="A1848" s="502">
        <f t="shared" si="56"/>
        <v>1840</v>
      </c>
      <c r="B1848" s="502">
        <f t="shared" si="57"/>
        <v>0</v>
      </c>
      <c r="C1848" s="448"/>
      <c r="D1848" s="446"/>
      <c r="E1848" s="446"/>
      <c r="F1848" s="446"/>
      <c r="G1848" s="448"/>
      <c r="H1848" s="455">
        <v>0</v>
      </c>
      <c r="I1848" s="452">
        <v>0</v>
      </c>
      <c r="J1848" s="446"/>
      <c r="K1848" s="492"/>
      <c r="M1848" s="443" t="str">
        <f>_xlfn.IFNA(VLOOKUP(G1848,Checks!$L$4:$L$15,1,FALSE),IF(G1848="","",1))</f>
        <v/>
      </c>
    </row>
    <row r="1849" spans="1:13" s="443" customFormat="1" ht="14.1" customHeight="1">
      <c r="A1849" s="502">
        <f t="shared" si="56"/>
        <v>1841</v>
      </c>
      <c r="B1849" s="502">
        <f t="shared" si="57"/>
        <v>0</v>
      </c>
      <c r="C1849" s="448"/>
      <c r="D1849" s="446"/>
      <c r="E1849" s="446"/>
      <c r="F1849" s="446"/>
      <c r="G1849" s="448"/>
      <c r="H1849" s="455">
        <v>0</v>
      </c>
      <c r="I1849" s="452">
        <v>0</v>
      </c>
      <c r="J1849" s="446"/>
      <c r="K1849" s="492"/>
      <c r="M1849" s="443" t="str">
        <f>_xlfn.IFNA(VLOOKUP(G1849,Checks!$L$4:$L$15,1,FALSE),IF(G1849="","",1))</f>
        <v/>
      </c>
    </row>
    <row r="1850" spans="1:13" s="443" customFormat="1" ht="14.1" customHeight="1">
      <c r="A1850" s="502">
        <f t="shared" si="56"/>
        <v>1842</v>
      </c>
      <c r="B1850" s="502">
        <f t="shared" si="57"/>
        <v>0</v>
      </c>
      <c r="C1850" s="448"/>
      <c r="D1850" s="446"/>
      <c r="E1850" s="446"/>
      <c r="F1850" s="446"/>
      <c r="G1850" s="448"/>
      <c r="H1850" s="455">
        <v>0</v>
      </c>
      <c r="I1850" s="452">
        <v>0</v>
      </c>
      <c r="J1850" s="446"/>
      <c r="K1850" s="492"/>
      <c r="M1850" s="443" t="str">
        <f>_xlfn.IFNA(VLOOKUP(G1850,Checks!$L$4:$L$15,1,FALSE),IF(G1850="","",1))</f>
        <v/>
      </c>
    </row>
    <row r="1851" spans="1:13" s="443" customFormat="1" ht="14.1" customHeight="1">
      <c r="A1851" s="502">
        <f t="shared" si="56"/>
        <v>1843</v>
      </c>
      <c r="B1851" s="502">
        <f t="shared" si="57"/>
        <v>0</v>
      </c>
      <c r="C1851" s="448"/>
      <c r="D1851" s="446"/>
      <c r="E1851" s="446"/>
      <c r="F1851" s="446"/>
      <c r="G1851" s="448"/>
      <c r="H1851" s="455">
        <v>0</v>
      </c>
      <c r="I1851" s="452">
        <v>0</v>
      </c>
      <c r="J1851" s="446"/>
      <c r="K1851" s="492"/>
      <c r="M1851" s="443" t="str">
        <f>_xlfn.IFNA(VLOOKUP(G1851,Checks!$L$4:$L$15,1,FALSE),IF(G1851="","",1))</f>
        <v/>
      </c>
    </row>
    <row r="1852" spans="1:13" s="443" customFormat="1" ht="14.1" customHeight="1">
      <c r="A1852" s="502">
        <f t="shared" si="56"/>
        <v>1844</v>
      </c>
      <c r="B1852" s="502">
        <f t="shared" si="57"/>
        <v>0</v>
      </c>
      <c r="C1852" s="448"/>
      <c r="D1852" s="446"/>
      <c r="E1852" s="446"/>
      <c r="F1852" s="446"/>
      <c r="G1852" s="448"/>
      <c r="H1852" s="455">
        <v>0</v>
      </c>
      <c r="I1852" s="452">
        <v>0</v>
      </c>
      <c r="J1852" s="446"/>
      <c r="K1852" s="492"/>
      <c r="M1852" s="443" t="str">
        <f>_xlfn.IFNA(VLOOKUP(G1852,Checks!$L$4:$L$15,1,FALSE),IF(G1852="","",1))</f>
        <v/>
      </c>
    </row>
    <row r="1853" spans="1:13" s="443" customFormat="1" ht="14.1" customHeight="1">
      <c r="A1853" s="502">
        <f t="shared" si="56"/>
        <v>1845</v>
      </c>
      <c r="B1853" s="502">
        <f t="shared" si="57"/>
        <v>0</v>
      </c>
      <c r="C1853" s="448"/>
      <c r="D1853" s="446"/>
      <c r="E1853" s="446"/>
      <c r="F1853" s="446"/>
      <c r="G1853" s="448"/>
      <c r="H1853" s="455">
        <v>0</v>
      </c>
      <c r="I1853" s="452">
        <v>0</v>
      </c>
      <c r="J1853" s="446"/>
      <c r="K1853" s="492"/>
      <c r="M1853" s="443" t="str">
        <f>_xlfn.IFNA(VLOOKUP(G1853,Checks!$L$4:$L$15,1,FALSE),IF(G1853="","",1))</f>
        <v/>
      </c>
    </row>
    <row r="1854" spans="1:13" s="443" customFormat="1" ht="14.1" customHeight="1">
      <c r="A1854" s="502">
        <f t="shared" si="56"/>
        <v>1846</v>
      </c>
      <c r="B1854" s="502">
        <f t="shared" si="57"/>
        <v>0</v>
      </c>
      <c r="C1854" s="448"/>
      <c r="D1854" s="446"/>
      <c r="E1854" s="446"/>
      <c r="F1854" s="446"/>
      <c r="G1854" s="448"/>
      <c r="H1854" s="455">
        <v>0</v>
      </c>
      <c r="I1854" s="452">
        <v>0</v>
      </c>
      <c r="J1854" s="446"/>
      <c r="K1854" s="492"/>
      <c r="M1854" s="443" t="str">
        <f>_xlfn.IFNA(VLOOKUP(G1854,Checks!$L$4:$L$15,1,FALSE),IF(G1854="","",1))</f>
        <v/>
      </c>
    </row>
    <row r="1855" spans="1:13" s="443" customFormat="1" ht="14.1" customHeight="1">
      <c r="A1855" s="502">
        <f t="shared" si="56"/>
        <v>1847</v>
      </c>
      <c r="B1855" s="502">
        <f t="shared" si="57"/>
        <v>0</v>
      </c>
      <c r="C1855" s="448"/>
      <c r="D1855" s="446"/>
      <c r="E1855" s="446"/>
      <c r="F1855" s="446"/>
      <c r="G1855" s="448"/>
      <c r="H1855" s="455">
        <v>0</v>
      </c>
      <c r="I1855" s="452">
        <v>0</v>
      </c>
      <c r="J1855" s="446"/>
      <c r="K1855" s="492"/>
      <c r="M1855" s="443" t="str">
        <f>_xlfn.IFNA(VLOOKUP(G1855,Checks!$L$4:$L$15,1,FALSE),IF(G1855="","",1))</f>
        <v/>
      </c>
    </row>
    <row r="1856" spans="1:13" s="443" customFormat="1" ht="14.1" customHeight="1">
      <c r="A1856" s="502">
        <f t="shared" si="56"/>
        <v>1848</v>
      </c>
      <c r="B1856" s="502">
        <f t="shared" si="57"/>
        <v>0</v>
      </c>
      <c r="C1856" s="448"/>
      <c r="D1856" s="446"/>
      <c r="E1856" s="446"/>
      <c r="F1856" s="446"/>
      <c r="G1856" s="448"/>
      <c r="H1856" s="455">
        <v>0</v>
      </c>
      <c r="I1856" s="452">
        <v>0</v>
      </c>
      <c r="J1856" s="446"/>
      <c r="K1856" s="492"/>
      <c r="M1856" s="443" t="str">
        <f>_xlfn.IFNA(VLOOKUP(G1856,Checks!$L$4:$L$15,1,FALSE),IF(G1856="","",1))</f>
        <v/>
      </c>
    </row>
    <row r="1857" spans="1:13" s="443" customFormat="1" ht="14.1" customHeight="1">
      <c r="A1857" s="502">
        <f t="shared" si="56"/>
        <v>1849</v>
      </c>
      <c r="B1857" s="502">
        <f t="shared" si="57"/>
        <v>0</v>
      </c>
      <c r="C1857" s="448"/>
      <c r="D1857" s="446"/>
      <c r="E1857" s="446"/>
      <c r="F1857" s="446"/>
      <c r="G1857" s="448"/>
      <c r="H1857" s="455">
        <v>0</v>
      </c>
      <c r="I1857" s="452">
        <v>0</v>
      </c>
      <c r="J1857" s="446"/>
      <c r="K1857" s="492"/>
      <c r="M1857" s="443" t="str">
        <f>_xlfn.IFNA(VLOOKUP(G1857,Checks!$L$4:$L$15,1,FALSE),IF(G1857="","",1))</f>
        <v/>
      </c>
    </row>
    <row r="1858" spans="1:13" s="443" customFormat="1" ht="14.1" customHeight="1">
      <c r="A1858" s="502">
        <f t="shared" si="56"/>
        <v>1850</v>
      </c>
      <c r="B1858" s="502">
        <f t="shared" si="57"/>
        <v>0</v>
      </c>
      <c r="C1858" s="448"/>
      <c r="D1858" s="446"/>
      <c r="E1858" s="446"/>
      <c r="F1858" s="446"/>
      <c r="G1858" s="448"/>
      <c r="H1858" s="455">
        <v>0</v>
      </c>
      <c r="I1858" s="452">
        <v>0</v>
      </c>
      <c r="J1858" s="446"/>
      <c r="K1858" s="492"/>
      <c r="M1858" s="443" t="str">
        <f>_xlfn.IFNA(VLOOKUP(G1858,Checks!$L$4:$L$15,1,FALSE),IF(G1858="","",1))</f>
        <v/>
      </c>
    </row>
    <row r="1859" spans="1:13" s="443" customFormat="1" ht="14.1" customHeight="1">
      <c r="A1859" s="502">
        <f t="shared" si="56"/>
        <v>1851</v>
      </c>
      <c r="B1859" s="502">
        <f t="shared" si="57"/>
        <v>0</v>
      </c>
      <c r="C1859" s="448"/>
      <c r="D1859" s="446"/>
      <c r="E1859" s="446"/>
      <c r="F1859" s="446"/>
      <c r="G1859" s="448"/>
      <c r="H1859" s="455">
        <v>0</v>
      </c>
      <c r="I1859" s="452">
        <v>0</v>
      </c>
      <c r="J1859" s="446"/>
      <c r="K1859" s="492"/>
      <c r="M1859" s="443" t="str">
        <f>_xlfn.IFNA(VLOOKUP(G1859,Checks!$L$4:$L$15,1,FALSE),IF(G1859="","",1))</f>
        <v/>
      </c>
    </row>
    <row r="1860" spans="1:13" s="443" customFormat="1" ht="14.1" customHeight="1">
      <c r="A1860" s="502">
        <f t="shared" si="56"/>
        <v>1852</v>
      </c>
      <c r="B1860" s="502">
        <f t="shared" si="57"/>
        <v>0</v>
      </c>
      <c r="C1860" s="448"/>
      <c r="D1860" s="446"/>
      <c r="E1860" s="446"/>
      <c r="F1860" s="446"/>
      <c r="G1860" s="448"/>
      <c r="H1860" s="455">
        <v>0</v>
      </c>
      <c r="I1860" s="452">
        <v>0</v>
      </c>
      <c r="J1860" s="446"/>
      <c r="K1860" s="492"/>
      <c r="M1860" s="443" t="str">
        <f>_xlfn.IFNA(VLOOKUP(G1860,Checks!$L$4:$L$15,1,FALSE),IF(G1860="","",1))</f>
        <v/>
      </c>
    </row>
    <row r="1861" spans="1:13" s="443" customFormat="1" ht="14.1" customHeight="1">
      <c r="A1861" s="502">
        <f t="shared" si="56"/>
        <v>1853</v>
      </c>
      <c r="B1861" s="502">
        <f t="shared" si="57"/>
        <v>0</v>
      </c>
      <c r="C1861" s="448"/>
      <c r="D1861" s="446"/>
      <c r="E1861" s="446"/>
      <c r="F1861" s="446"/>
      <c r="G1861" s="448"/>
      <c r="H1861" s="455">
        <v>0</v>
      </c>
      <c r="I1861" s="452">
        <v>0</v>
      </c>
      <c r="J1861" s="446"/>
      <c r="K1861" s="492"/>
      <c r="M1861" s="443" t="str">
        <f>_xlfn.IFNA(VLOOKUP(G1861,Checks!$L$4:$L$15,1,FALSE),IF(G1861="","",1))</f>
        <v/>
      </c>
    </row>
    <row r="1862" spans="1:13" s="443" customFormat="1" ht="14.1" customHeight="1">
      <c r="A1862" s="502">
        <f t="shared" si="56"/>
        <v>1854</v>
      </c>
      <c r="B1862" s="502">
        <f t="shared" si="57"/>
        <v>0</v>
      </c>
      <c r="C1862" s="448"/>
      <c r="D1862" s="446"/>
      <c r="E1862" s="446"/>
      <c r="F1862" s="446"/>
      <c r="G1862" s="448"/>
      <c r="H1862" s="455">
        <v>0</v>
      </c>
      <c r="I1862" s="452">
        <v>0</v>
      </c>
      <c r="J1862" s="446"/>
      <c r="K1862" s="492"/>
      <c r="M1862" s="443" t="str">
        <f>_xlfn.IFNA(VLOOKUP(G1862,Checks!$L$4:$L$15,1,FALSE),IF(G1862="","",1))</f>
        <v/>
      </c>
    </row>
    <row r="1863" spans="1:13" s="443" customFormat="1" ht="14.1" customHeight="1">
      <c r="A1863" s="502">
        <f t="shared" si="56"/>
        <v>1855</v>
      </c>
      <c r="B1863" s="502">
        <f t="shared" si="57"/>
        <v>0</v>
      </c>
      <c r="C1863" s="448"/>
      <c r="D1863" s="446"/>
      <c r="E1863" s="446"/>
      <c r="F1863" s="446"/>
      <c r="G1863" s="448"/>
      <c r="H1863" s="455">
        <v>0</v>
      </c>
      <c r="I1863" s="452">
        <v>0</v>
      </c>
      <c r="J1863" s="446"/>
      <c r="K1863" s="492"/>
      <c r="M1863" s="443" t="str">
        <f>_xlfn.IFNA(VLOOKUP(G1863,Checks!$L$4:$L$15,1,FALSE),IF(G1863="","",1))</f>
        <v/>
      </c>
    </row>
    <row r="1864" spans="1:13" s="443" customFormat="1" ht="14.1" customHeight="1">
      <c r="A1864" s="502">
        <f t="shared" si="56"/>
        <v>1856</v>
      </c>
      <c r="B1864" s="502">
        <f t="shared" si="57"/>
        <v>0</v>
      </c>
      <c r="C1864" s="448"/>
      <c r="D1864" s="446"/>
      <c r="E1864" s="446"/>
      <c r="F1864" s="446"/>
      <c r="G1864" s="448"/>
      <c r="H1864" s="455">
        <v>0</v>
      </c>
      <c r="I1864" s="452">
        <v>0</v>
      </c>
      <c r="J1864" s="446"/>
      <c r="K1864" s="492"/>
      <c r="M1864" s="443" t="str">
        <f>_xlfn.IFNA(VLOOKUP(G1864,Checks!$L$4:$L$15,1,FALSE),IF(G1864="","",1))</f>
        <v/>
      </c>
    </row>
    <row r="1865" spans="1:13" s="443" customFormat="1" ht="14.1" customHeight="1">
      <c r="A1865" s="502">
        <f t="shared" si="56"/>
        <v>1857</v>
      </c>
      <c r="B1865" s="502">
        <f t="shared" si="57"/>
        <v>0</v>
      </c>
      <c r="C1865" s="448"/>
      <c r="D1865" s="446"/>
      <c r="E1865" s="446"/>
      <c r="F1865" s="446"/>
      <c r="G1865" s="448"/>
      <c r="H1865" s="455">
        <v>0</v>
      </c>
      <c r="I1865" s="452">
        <v>0</v>
      </c>
      <c r="J1865" s="446"/>
      <c r="K1865" s="492"/>
      <c r="M1865" s="443" t="str">
        <f>_xlfn.IFNA(VLOOKUP(G1865,Checks!$L$4:$L$15,1,FALSE),IF(G1865="","",1))</f>
        <v/>
      </c>
    </row>
    <row r="1866" spans="1:13" s="443" customFormat="1" ht="14.1" customHeight="1">
      <c r="A1866" s="502">
        <f t="shared" si="56"/>
        <v>1858</v>
      </c>
      <c r="B1866" s="502">
        <f t="shared" si="57"/>
        <v>0</v>
      </c>
      <c r="C1866" s="448"/>
      <c r="D1866" s="446"/>
      <c r="E1866" s="446"/>
      <c r="F1866" s="446"/>
      <c r="G1866" s="448"/>
      <c r="H1866" s="455">
        <v>0</v>
      </c>
      <c r="I1866" s="452">
        <v>0</v>
      </c>
      <c r="J1866" s="446"/>
      <c r="K1866" s="492"/>
      <c r="M1866" s="443" t="str">
        <f>_xlfn.IFNA(VLOOKUP(G1866,Checks!$L$4:$L$15,1,FALSE),IF(G1866="","",1))</f>
        <v/>
      </c>
    </row>
    <row r="1867" spans="1:13" s="443" customFormat="1" ht="14.1" customHeight="1">
      <c r="A1867" s="502">
        <f t="shared" si="56"/>
        <v>1859</v>
      </c>
      <c r="B1867" s="502">
        <f t="shared" ref="B1867:B1930" si="58">$B$9</f>
        <v>0</v>
      </c>
      <c r="C1867" s="448"/>
      <c r="D1867" s="446"/>
      <c r="E1867" s="446"/>
      <c r="F1867" s="446"/>
      <c r="G1867" s="448"/>
      <c r="H1867" s="455">
        <v>0</v>
      </c>
      <c r="I1867" s="452">
        <v>0</v>
      </c>
      <c r="J1867" s="446"/>
      <c r="K1867" s="492"/>
      <c r="M1867" s="443" t="str">
        <f>_xlfn.IFNA(VLOOKUP(G1867,Checks!$L$4:$L$15,1,FALSE),IF(G1867="","",1))</f>
        <v/>
      </c>
    </row>
    <row r="1868" spans="1:13" s="443" customFormat="1" ht="14.1" customHeight="1">
      <c r="A1868" s="502">
        <f t="shared" si="56"/>
        <v>1860</v>
      </c>
      <c r="B1868" s="502">
        <f t="shared" si="58"/>
        <v>0</v>
      </c>
      <c r="C1868" s="448"/>
      <c r="D1868" s="446"/>
      <c r="E1868" s="446"/>
      <c r="F1868" s="446"/>
      <c r="G1868" s="448"/>
      <c r="H1868" s="455">
        <v>0</v>
      </c>
      <c r="I1868" s="452">
        <v>0</v>
      </c>
      <c r="J1868" s="446"/>
      <c r="K1868" s="492"/>
      <c r="M1868" s="443" t="str">
        <f>_xlfn.IFNA(VLOOKUP(G1868,Checks!$L$4:$L$15,1,FALSE),IF(G1868="","",1))</f>
        <v/>
      </c>
    </row>
    <row r="1869" spans="1:13" s="443" customFormat="1" ht="14.1" customHeight="1">
      <c r="A1869" s="502">
        <f t="shared" si="56"/>
        <v>1861</v>
      </c>
      <c r="B1869" s="502">
        <f t="shared" si="58"/>
        <v>0</v>
      </c>
      <c r="C1869" s="448"/>
      <c r="D1869" s="446"/>
      <c r="E1869" s="446"/>
      <c r="F1869" s="446"/>
      <c r="G1869" s="448"/>
      <c r="H1869" s="455">
        <v>0</v>
      </c>
      <c r="I1869" s="452">
        <v>0</v>
      </c>
      <c r="J1869" s="446"/>
      <c r="K1869" s="492"/>
      <c r="M1869" s="443" t="str">
        <f>_xlfn.IFNA(VLOOKUP(G1869,Checks!$L$4:$L$15,1,FALSE),IF(G1869="","",1))</f>
        <v/>
      </c>
    </row>
    <row r="1870" spans="1:13" s="443" customFormat="1" ht="14.1" customHeight="1">
      <c r="A1870" s="502">
        <f t="shared" si="56"/>
        <v>1862</v>
      </c>
      <c r="B1870" s="502">
        <f t="shared" si="58"/>
        <v>0</v>
      </c>
      <c r="C1870" s="448"/>
      <c r="D1870" s="446"/>
      <c r="E1870" s="446"/>
      <c r="F1870" s="446"/>
      <c r="G1870" s="448"/>
      <c r="H1870" s="455">
        <v>0</v>
      </c>
      <c r="I1870" s="452">
        <v>0</v>
      </c>
      <c r="J1870" s="446"/>
      <c r="K1870" s="492"/>
      <c r="M1870" s="443" t="str">
        <f>_xlfn.IFNA(VLOOKUP(G1870,Checks!$L$4:$L$15,1,FALSE),IF(G1870="","",1))</f>
        <v/>
      </c>
    </row>
    <row r="1871" spans="1:13" s="443" customFormat="1" ht="14.1" customHeight="1">
      <c r="A1871" s="502">
        <f t="shared" si="56"/>
        <v>1863</v>
      </c>
      <c r="B1871" s="502">
        <f t="shared" si="58"/>
        <v>0</v>
      </c>
      <c r="C1871" s="448"/>
      <c r="D1871" s="446"/>
      <c r="E1871" s="446"/>
      <c r="F1871" s="446"/>
      <c r="G1871" s="448"/>
      <c r="H1871" s="455">
        <v>0</v>
      </c>
      <c r="I1871" s="452">
        <v>0</v>
      </c>
      <c r="J1871" s="446"/>
      <c r="K1871" s="492"/>
      <c r="M1871" s="443" t="str">
        <f>_xlfn.IFNA(VLOOKUP(G1871,Checks!$L$4:$L$15,1,FALSE),IF(G1871="","",1))</f>
        <v/>
      </c>
    </row>
    <row r="1872" spans="1:13" s="443" customFormat="1" ht="14.1" customHeight="1">
      <c r="A1872" s="502">
        <f t="shared" si="56"/>
        <v>1864</v>
      </c>
      <c r="B1872" s="502">
        <f t="shared" si="58"/>
        <v>0</v>
      </c>
      <c r="C1872" s="448"/>
      <c r="D1872" s="446"/>
      <c r="E1872" s="446"/>
      <c r="F1872" s="446"/>
      <c r="G1872" s="448"/>
      <c r="H1872" s="455">
        <v>0</v>
      </c>
      <c r="I1872" s="452">
        <v>0</v>
      </c>
      <c r="J1872" s="446"/>
      <c r="K1872" s="492"/>
      <c r="M1872" s="443" t="str">
        <f>_xlfn.IFNA(VLOOKUP(G1872,Checks!$L$4:$L$15,1,FALSE),IF(G1872="","",1))</f>
        <v/>
      </c>
    </row>
    <row r="1873" spans="1:13" s="443" customFormat="1" ht="14.1" customHeight="1">
      <c r="A1873" s="502">
        <f t="shared" si="56"/>
        <v>1865</v>
      </c>
      <c r="B1873" s="502">
        <f t="shared" si="58"/>
        <v>0</v>
      </c>
      <c r="C1873" s="448"/>
      <c r="D1873" s="446"/>
      <c r="E1873" s="446"/>
      <c r="F1873" s="446"/>
      <c r="G1873" s="448"/>
      <c r="H1873" s="455">
        <v>0</v>
      </c>
      <c r="I1873" s="452">
        <v>0</v>
      </c>
      <c r="J1873" s="446"/>
      <c r="K1873" s="492"/>
      <c r="M1873" s="443" t="str">
        <f>_xlfn.IFNA(VLOOKUP(G1873,Checks!$L$4:$L$15,1,FALSE),IF(G1873="","",1))</f>
        <v/>
      </c>
    </row>
    <row r="1874" spans="1:13" s="443" customFormat="1" ht="14.1" customHeight="1">
      <c r="A1874" s="502">
        <f t="shared" si="56"/>
        <v>1866</v>
      </c>
      <c r="B1874" s="502">
        <f t="shared" si="58"/>
        <v>0</v>
      </c>
      <c r="C1874" s="448"/>
      <c r="D1874" s="446"/>
      <c r="E1874" s="446"/>
      <c r="F1874" s="446"/>
      <c r="G1874" s="448"/>
      <c r="H1874" s="455">
        <v>0</v>
      </c>
      <c r="I1874" s="452">
        <v>0</v>
      </c>
      <c r="J1874" s="446"/>
      <c r="K1874" s="492"/>
      <c r="M1874" s="443" t="str">
        <f>_xlfn.IFNA(VLOOKUP(G1874,Checks!$L$4:$L$15,1,FALSE),IF(G1874="","",1))</f>
        <v/>
      </c>
    </row>
    <row r="1875" spans="1:13" s="443" customFormat="1" ht="14.1" customHeight="1">
      <c r="A1875" s="502">
        <f t="shared" si="56"/>
        <v>1867</v>
      </c>
      <c r="B1875" s="502">
        <f t="shared" si="58"/>
        <v>0</v>
      </c>
      <c r="C1875" s="448"/>
      <c r="D1875" s="446"/>
      <c r="E1875" s="446"/>
      <c r="F1875" s="446"/>
      <c r="G1875" s="448"/>
      <c r="H1875" s="455">
        <v>0</v>
      </c>
      <c r="I1875" s="452">
        <v>0</v>
      </c>
      <c r="J1875" s="446"/>
      <c r="K1875" s="492"/>
      <c r="M1875" s="443" t="str">
        <f>_xlfn.IFNA(VLOOKUP(G1875,Checks!$L$4:$L$15,1,FALSE),IF(G1875="","",1))</f>
        <v/>
      </c>
    </row>
    <row r="1876" spans="1:13" s="443" customFormat="1" ht="14.1" customHeight="1">
      <c r="A1876" s="502">
        <f t="shared" si="56"/>
        <v>1868</v>
      </c>
      <c r="B1876" s="502">
        <f t="shared" si="58"/>
        <v>0</v>
      </c>
      <c r="C1876" s="448"/>
      <c r="D1876" s="446"/>
      <c r="E1876" s="446"/>
      <c r="F1876" s="446"/>
      <c r="G1876" s="448"/>
      <c r="H1876" s="455">
        <v>0</v>
      </c>
      <c r="I1876" s="452">
        <v>0</v>
      </c>
      <c r="J1876" s="446"/>
      <c r="K1876" s="492"/>
      <c r="M1876" s="443" t="str">
        <f>_xlfn.IFNA(VLOOKUP(G1876,Checks!$L$4:$L$15,1,FALSE),IF(G1876="","",1))</f>
        <v/>
      </c>
    </row>
    <row r="1877" spans="1:13" s="443" customFormat="1" ht="14.1" customHeight="1">
      <c r="A1877" s="502">
        <f t="shared" si="56"/>
        <v>1869</v>
      </c>
      <c r="B1877" s="502">
        <f t="shared" si="58"/>
        <v>0</v>
      </c>
      <c r="C1877" s="448"/>
      <c r="D1877" s="446"/>
      <c r="E1877" s="446"/>
      <c r="F1877" s="446"/>
      <c r="G1877" s="448"/>
      <c r="H1877" s="455">
        <v>0</v>
      </c>
      <c r="I1877" s="452">
        <v>0</v>
      </c>
      <c r="J1877" s="446"/>
      <c r="K1877" s="492"/>
      <c r="M1877" s="443" t="str">
        <f>_xlfn.IFNA(VLOOKUP(G1877,Checks!$L$4:$L$15,1,FALSE),IF(G1877="","",1))</f>
        <v/>
      </c>
    </row>
    <row r="1878" spans="1:13" s="443" customFormat="1" ht="14.1" customHeight="1">
      <c r="A1878" s="502">
        <f t="shared" si="56"/>
        <v>1870</v>
      </c>
      <c r="B1878" s="502">
        <f t="shared" si="58"/>
        <v>0</v>
      </c>
      <c r="C1878" s="448"/>
      <c r="D1878" s="446"/>
      <c r="E1878" s="446"/>
      <c r="F1878" s="446"/>
      <c r="G1878" s="448"/>
      <c r="H1878" s="455">
        <v>0</v>
      </c>
      <c r="I1878" s="452">
        <v>0</v>
      </c>
      <c r="J1878" s="446"/>
      <c r="K1878" s="492"/>
      <c r="M1878" s="443" t="str">
        <f>_xlfn.IFNA(VLOOKUP(G1878,Checks!$L$4:$L$15,1,FALSE),IF(G1878="","",1))</f>
        <v/>
      </c>
    </row>
    <row r="1879" spans="1:13" s="443" customFormat="1" ht="14.1" customHeight="1">
      <c r="A1879" s="502">
        <f t="shared" si="56"/>
        <v>1871</v>
      </c>
      <c r="B1879" s="502">
        <f t="shared" si="58"/>
        <v>0</v>
      </c>
      <c r="C1879" s="448"/>
      <c r="D1879" s="446"/>
      <c r="E1879" s="446"/>
      <c r="F1879" s="446"/>
      <c r="G1879" s="448"/>
      <c r="H1879" s="455">
        <v>0</v>
      </c>
      <c r="I1879" s="452">
        <v>0</v>
      </c>
      <c r="J1879" s="446"/>
      <c r="K1879" s="492"/>
      <c r="M1879" s="443" t="str">
        <f>_xlfn.IFNA(VLOOKUP(G1879,Checks!$L$4:$L$15,1,FALSE),IF(G1879="","",1))</f>
        <v/>
      </c>
    </row>
    <row r="1880" spans="1:13" s="443" customFormat="1" ht="14.1" customHeight="1">
      <c r="A1880" s="502">
        <f t="shared" si="56"/>
        <v>1872</v>
      </c>
      <c r="B1880" s="502">
        <f t="shared" si="58"/>
        <v>0</v>
      </c>
      <c r="C1880" s="448"/>
      <c r="D1880" s="446"/>
      <c r="E1880" s="446"/>
      <c r="F1880" s="446"/>
      <c r="G1880" s="448"/>
      <c r="H1880" s="455">
        <v>0</v>
      </c>
      <c r="I1880" s="452">
        <v>0</v>
      </c>
      <c r="J1880" s="446"/>
      <c r="K1880" s="492"/>
      <c r="M1880" s="443" t="str">
        <f>_xlfn.IFNA(VLOOKUP(G1880,Checks!$L$4:$L$15,1,FALSE),IF(G1880="","",1))</f>
        <v/>
      </c>
    </row>
    <row r="1881" spans="1:13" s="443" customFormat="1" ht="14.1" customHeight="1">
      <c r="A1881" s="502">
        <f t="shared" si="56"/>
        <v>1873</v>
      </c>
      <c r="B1881" s="502">
        <f t="shared" si="58"/>
        <v>0</v>
      </c>
      <c r="C1881" s="448"/>
      <c r="D1881" s="446"/>
      <c r="E1881" s="446"/>
      <c r="F1881" s="446"/>
      <c r="G1881" s="448"/>
      <c r="H1881" s="455">
        <v>0</v>
      </c>
      <c r="I1881" s="452">
        <v>0</v>
      </c>
      <c r="J1881" s="446"/>
      <c r="K1881" s="492"/>
      <c r="M1881" s="443" t="str">
        <f>_xlfn.IFNA(VLOOKUP(G1881,Checks!$L$4:$L$15,1,FALSE),IF(G1881="","",1))</f>
        <v/>
      </c>
    </row>
    <row r="1882" spans="1:13" s="443" customFormat="1" ht="14.1" customHeight="1">
      <c r="A1882" s="502">
        <f t="shared" si="56"/>
        <v>1874</v>
      </c>
      <c r="B1882" s="502">
        <f t="shared" si="58"/>
        <v>0</v>
      </c>
      <c r="C1882" s="448"/>
      <c r="D1882" s="446"/>
      <c r="E1882" s="446"/>
      <c r="F1882" s="446"/>
      <c r="G1882" s="448"/>
      <c r="H1882" s="455">
        <v>0</v>
      </c>
      <c r="I1882" s="452">
        <v>0</v>
      </c>
      <c r="J1882" s="446"/>
      <c r="K1882" s="492"/>
      <c r="M1882" s="443" t="str">
        <f>_xlfn.IFNA(VLOOKUP(G1882,Checks!$L$4:$L$15,1,FALSE),IF(G1882="","",1))</f>
        <v/>
      </c>
    </row>
    <row r="1883" spans="1:13" s="443" customFormat="1" ht="14.1" customHeight="1">
      <c r="A1883" s="502">
        <f t="shared" si="56"/>
        <v>1875</v>
      </c>
      <c r="B1883" s="502">
        <f t="shared" si="58"/>
        <v>0</v>
      </c>
      <c r="C1883" s="448"/>
      <c r="D1883" s="446"/>
      <c r="E1883" s="446"/>
      <c r="F1883" s="446"/>
      <c r="G1883" s="448"/>
      <c r="H1883" s="455">
        <v>0</v>
      </c>
      <c r="I1883" s="452">
        <v>0</v>
      </c>
      <c r="J1883" s="446"/>
      <c r="K1883" s="492"/>
      <c r="M1883" s="443" t="str">
        <f>_xlfn.IFNA(VLOOKUP(G1883,Checks!$L$4:$L$15,1,FALSE),IF(G1883="","",1))</f>
        <v/>
      </c>
    </row>
    <row r="1884" spans="1:13" s="443" customFormat="1" ht="14.1" customHeight="1">
      <c r="A1884" s="502">
        <f t="shared" si="56"/>
        <v>1876</v>
      </c>
      <c r="B1884" s="502">
        <f t="shared" si="58"/>
        <v>0</v>
      </c>
      <c r="C1884" s="448"/>
      <c r="D1884" s="446"/>
      <c r="E1884" s="446"/>
      <c r="F1884" s="446"/>
      <c r="G1884" s="448"/>
      <c r="H1884" s="455">
        <v>0</v>
      </c>
      <c r="I1884" s="452">
        <v>0</v>
      </c>
      <c r="J1884" s="446"/>
      <c r="K1884" s="492"/>
      <c r="M1884" s="443" t="str">
        <f>_xlfn.IFNA(VLOOKUP(G1884,Checks!$L$4:$L$15,1,FALSE),IF(G1884="","",1))</f>
        <v/>
      </c>
    </row>
    <row r="1885" spans="1:13" s="443" customFormat="1" ht="14.1" customHeight="1">
      <c r="A1885" s="502">
        <f t="shared" si="56"/>
        <v>1877</v>
      </c>
      <c r="B1885" s="502">
        <f t="shared" si="58"/>
        <v>0</v>
      </c>
      <c r="C1885" s="448"/>
      <c r="D1885" s="446"/>
      <c r="E1885" s="446"/>
      <c r="F1885" s="446"/>
      <c r="G1885" s="448"/>
      <c r="H1885" s="455">
        <v>0</v>
      </c>
      <c r="I1885" s="452">
        <v>0</v>
      </c>
      <c r="J1885" s="446"/>
      <c r="K1885" s="492"/>
      <c r="M1885" s="443" t="str">
        <f>_xlfn.IFNA(VLOOKUP(G1885,Checks!$L$4:$L$15,1,FALSE),IF(G1885="","",1))</f>
        <v/>
      </c>
    </row>
    <row r="1886" spans="1:13" s="443" customFormat="1" ht="14.1" customHeight="1">
      <c r="A1886" s="502">
        <f t="shared" si="56"/>
        <v>1878</v>
      </c>
      <c r="B1886" s="502">
        <f t="shared" si="58"/>
        <v>0</v>
      </c>
      <c r="C1886" s="448"/>
      <c r="D1886" s="446"/>
      <c r="E1886" s="446"/>
      <c r="F1886" s="446"/>
      <c r="G1886" s="448"/>
      <c r="H1886" s="455">
        <v>0</v>
      </c>
      <c r="I1886" s="452">
        <v>0</v>
      </c>
      <c r="J1886" s="446"/>
      <c r="K1886" s="492"/>
      <c r="M1886" s="443" t="str">
        <f>_xlfn.IFNA(VLOOKUP(G1886,Checks!$L$4:$L$15,1,FALSE),IF(G1886="","",1))</f>
        <v/>
      </c>
    </row>
    <row r="1887" spans="1:13" s="443" customFormat="1" ht="14.1" customHeight="1">
      <c r="A1887" s="502">
        <f t="shared" si="56"/>
        <v>1879</v>
      </c>
      <c r="B1887" s="502">
        <f t="shared" si="58"/>
        <v>0</v>
      </c>
      <c r="C1887" s="448"/>
      <c r="D1887" s="446"/>
      <c r="E1887" s="446"/>
      <c r="F1887" s="446"/>
      <c r="G1887" s="448"/>
      <c r="H1887" s="455">
        <v>0</v>
      </c>
      <c r="I1887" s="452">
        <v>0</v>
      </c>
      <c r="J1887" s="446"/>
      <c r="K1887" s="492"/>
      <c r="M1887" s="443" t="str">
        <f>_xlfn.IFNA(VLOOKUP(G1887,Checks!$L$4:$L$15,1,FALSE),IF(G1887="","",1))</f>
        <v/>
      </c>
    </row>
    <row r="1888" spans="1:13" s="443" customFormat="1" ht="14.1" customHeight="1">
      <c r="A1888" s="502">
        <f t="shared" si="56"/>
        <v>1880</v>
      </c>
      <c r="B1888" s="502">
        <f t="shared" si="58"/>
        <v>0</v>
      </c>
      <c r="C1888" s="448"/>
      <c r="D1888" s="446"/>
      <c r="E1888" s="446"/>
      <c r="F1888" s="446"/>
      <c r="G1888" s="448"/>
      <c r="H1888" s="455">
        <v>0</v>
      </c>
      <c r="I1888" s="452">
        <v>0</v>
      </c>
      <c r="J1888" s="446"/>
      <c r="K1888" s="492"/>
      <c r="M1888" s="443" t="str">
        <f>_xlfn.IFNA(VLOOKUP(G1888,Checks!$L$4:$L$15,1,FALSE),IF(G1888="","",1))</f>
        <v/>
      </c>
    </row>
    <row r="1889" spans="1:13" s="443" customFormat="1" ht="14.1" customHeight="1">
      <c r="A1889" s="502">
        <f t="shared" si="56"/>
        <v>1881</v>
      </c>
      <c r="B1889" s="502">
        <f t="shared" si="58"/>
        <v>0</v>
      </c>
      <c r="C1889" s="448"/>
      <c r="D1889" s="446"/>
      <c r="E1889" s="446"/>
      <c r="F1889" s="446"/>
      <c r="G1889" s="448"/>
      <c r="H1889" s="455">
        <v>0</v>
      </c>
      <c r="I1889" s="452">
        <v>0</v>
      </c>
      <c r="J1889" s="446"/>
      <c r="K1889" s="492"/>
      <c r="M1889" s="443" t="str">
        <f>_xlfn.IFNA(VLOOKUP(G1889,Checks!$L$4:$L$15,1,FALSE),IF(G1889="","",1))</f>
        <v/>
      </c>
    </row>
    <row r="1890" spans="1:13" s="443" customFormat="1" ht="14.1" customHeight="1">
      <c r="A1890" s="502">
        <f t="shared" si="56"/>
        <v>1882</v>
      </c>
      <c r="B1890" s="502">
        <f t="shared" si="58"/>
        <v>0</v>
      </c>
      <c r="C1890" s="448"/>
      <c r="D1890" s="446"/>
      <c r="E1890" s="446"/>
      <c r="F1890" s="446"/>
      <c r="G1890" s="448"/>
      <c r="H1890" s="455">
        <v>0</v>
      </c>
      <c r="I1890" s="452">
        <v>0</v>
      </c>
      <c r="J1890" s="446"/>
      <c r="K1890" s="492"/>
      <c r="M1890" s="443" t="str">
        <f>_xlfn.IFNA(VLOOKUP(G1890,Checks!$L$4:$L$15,1,FALSE),IF(G1890="","",1))</f>
        <v/>
      </c>
    </row>
    <row r="1891" spans="1:13" s="443" customFormat="1" ht="14.1" customHeight="1">
      <c r="A1891" s="502">
        <f t="shared" si="56"/>
        <v>1883</v>
      </c>
      <c r="B1891" s="502">
        <f t="shared" si="58"/>
        <v>0</v>
      </c>
      <c r="C1891" s="448"/>
      <c r="D1891" s="446"/>
      <c r="E1891" s="446"/>
      <c r="F1891" s="446"/>
      <c r="G1891" s="448"/>
      <c r="H1891" s="455">
        <v>0</v>
      </c>
      <c r="I1891" s="452">
        <v>0</v>
      </c>
      <c r="J1891" s="446"/>
      <c r="K1891" s="492"/>
      <c r="M1891" s="443" t="str">
        <f>_xlfn.IFNA(VLOOKUP(G1891,Checks!$L$4:$L$15,1,FALSE),IF(G1891="","",1))</f>
        <v/>
      </c>
    </row>
    <row r="1892" spans="1:13" s="443" customFormat="1" ht="14.1" customHeight="1">
      <c r="A1892" s="502">
        <f t="shared" si="56"/>
        <v>1884</v>
      </c>
      <c r="B1892" s="502">
        <f t="shared" si="58"/>
        <v>0</v>
      </c>
      <c r="C1892" s="448"/>
      <c r="D1892" s="446"/>
      <c r="E1892" s="446"/>
      <c r="F1892" s="446"/>
      <c r="G1892" s="448"/>
      <c r="H1892" s="455">
        <v>0</v>
      </c>
      <c r="I1892" s="452">
        <v>0</v>
      </c>
      <c r="J1892" s="446"/>
      <c r="K1892" s="492"/>
      <c r="M1892" s="443" t="str">
        <f>_xlfn.IFNA(VLOOKUP(G1892,Checks!$L$4:$L$15,1,FALSE),IF(G1892="","",1))</f>
        <v/>
      </c>
    </row>
    <row r="1893" spans="1:13" s="443" customFormat="1" ht="14.1" customHeight="1">
      <c r="A1893" s="502">
        <f t="shared" si="56"/>
        <v>1885</v>
      </c>
      <c r="B1893" s="502">
        <f t="shared" si="58"/>
        <v>0</v>
      </c>
      <c r="C1893" s="448"/>
      <c r="D1893" s="446"/>
      <c r="E1893" s="446"/>
      <c r="F1893" s="446"/>
      <c r="G1893" s="448"/>
      <c r="H1893" s="455">
        <v>0</v>
      </c>
      <c r="I1893" s="452">
        <v>0</v>
      </c>
      <c r="J1893" s="446"/>
      <c r="K1893" s="492"/>
      <c r="M1893" s="443" t="str">
        <f>_xlfn.IFNA(VLOOKUP(G1893,Checks!$L$4:$L$15,1,FALSE),IF(G1893="","",1))</f>
        <v/>
      </c>
    </row>
    <row r="1894" spans="1:13" s="443" customFormat="1" ht="14.1" customHeight="1">
      <c r="A1894" s="502">
        <f t="shared" si="56"/>
        <v>1886</v>
      </c>
      <c r="B1894" s="502">
        <f t="shared" si="58"/>
        <v>0</v>
      </c>
      <c r="C1894" s="448"/>
      <c r="D1894" s="446"/>
      <c r="E1894" s="446"/>
      <c r="F1894" s="446"/>
      <c r="G1894" s="448"/>
      <c r="H1894" s="455">
        <v>0</v>
      </c>
      <c r="I1894" s="452">
        <v>0</v>
      </c>
      <c r="J1894" s="446"/>
      <c r="K1894" s="492"/>
      <c r="M1894" s="443" t="str">
        <f>_xlfn.IFNA(VLOOKUP(G1894,Checks!$L$4:$L$15,1,FALSE),IF(G1894="","",1))</f>
        <v/>
      </c>
    </row>
    <row r="1895" spans="1:13" s="443" customFormat="1" ht="14.1" customHeight="1">
      <c r="A1895" s="502">
        <f t="shared" si="56"/>
        <v>1887</v>
      </c>
      <c r="B1895" s="502">
        <f t="shared" si="58"/>
        <v>0</v>
      </c>
      <c r="C1895" s="448"/>
      <c r="D1895" s="446"/>
      <c r="E1895" s="446"/>
      <c r="F1895" s="446"/>
      <c r="G1895" s="448"/>
      <c r="H1895" s="455">
        <v>0</v>
      </c>
      <c r="I1895" s="452">
        <v>0</v>
      </c>
      <c r="J1895" s="446"/>
      <c r="K1895" s="492"/>
      <c r="M1895" s="443" t="str">
        <f>_xlfn.IFNA(VLOOKUP(G1895,Checks!$L$4:$L$15,1,FALSE),IF(G1895="","",1))</f>
        <v/>
      </c>
    </row>
    <row r="1896" spans="1:13" s="443" customFormat="1" ht="14.1" customHeight="1">
      <c r="A1896" s="502">
        <f t="shared" si="56"/>
        <v>1888</v>
      </c>
      <c r="B1896" s="502">
        <f t="shared" si="58"/>
        <v>0</v>
      </c>
      <c r="C1896" s="448"/>
      <c r="D1896" s="446"/>
      <c r="E1896" s="446"/>
      <c r="F1896" s="446"/>
      <c r="G1896" s="448"/>
      <c r="H1896" s="455">
        <v>0</v>
      </c>
      <c r="I1896" s="452">
        <v>0</v>
      </c>
      <c r="J1896" s="446"/>
      <c r="K1896" s="492"/>
      <c r="M1896" s="443" t="str">
        <f>_xlfn.IFNA(VLOOKUP(G1896,Checks!$L$4:$L$15,1,FALSE),IF(G1896="","",1))</f>
        <v/>
      </c>
    </row>
    <row r="1897" spans="1:13" s="443" customFormat="1" ht="14.1" customHeight="1">
      <c r="A1897" s="502">
        <f t="shared" si="56"/>
        <v>1889</v>
      </c>
      <c r="B1897" s="502">
        <f t="shared" si="58"/>
        <v>0</v>
      </c>
      <c r="C1897" s="448"/>
      <c r="D1897" s="446"/>
      <c r="E1897" s="446"/>
      <c r="F1897" s="446"/>
      <c r="G1897" s="448"/>
      <c r="H1897" s="455">
        <v>0</v>
      </c>
      <c r="I1897" s="452">
        <v>0</v>
      </c>
      <c r="J1897" s="446"/>
      <c r="K1897" s="492"/>
      <c r="M1897" s="443" t="str">
        <f>_xlfn.IFNA(VLOOKUP(G1897,Checks!$L$4:$L$15,1,FALSE),IF(G1897="","",1))</f>
        <v/>
      </c>
    </row>
    <row r="1898" spans="1:13" s="443" customFormat="1" ht="14.1" customHeight="1">
      <c r="A1898" s="502">
        <f t="shared" si="56"/>
        <v>1890</v>
      </c>
      <c r="B1898" s="502">
        <f t="shared" si="58"/>
        <v>0</v>
      </c>
      <c r="C1898" s="448"/>
      <c r="D1898" s="446"/>
      <c r="E1898" s="446"/>
      <c r="F1898" s="446"/>
      <c r="G1898" s="448"/>
      <c r="H1898" s="455">
        <v>0</v>
      </c>
      <c r="I1898" s="452">
        <v>0</v>
      </c>
      <c r="J1898" s="446"/>
      <c r="K1898" s="492"/>
      <c r="M1898" s="443" t="str">
        <f>_xlfn.IFNA(VLOOKUP(G1898,Checks!$L$4:$L$15,1,FALSE),IF(G1898="","",1))</f>
        <v/>
      </c>
    </row>
    <row r="1899" spans="1:13" s="443" customFormat="1" ht="14.1" customHeight="1">
      <c r="A1899" s="502">
        <f t="shared" si="56"/>
        <v>1891</v>
      </c>
      <c r="B1899" s="502">
        <f t="shared" si="58"/>
        <v>0</v>
      </c>
      <c r="C1899" s="448"/>
      <c r="D1899" s="446"/>
      <c r="E1899" s="446"/>
      <c r="F1899" s="446"/>
      <c r="G1899" s="448"/>
      <c r="H1899" s="455">
        <v>0</v>
      </c>
      <c r="I1899" s="452">
        <v>0</v>
      </c>
      <c r="J1899" s="446"/>
      <c r="K1899" s="492"/>
      <c r="M1899" s="443" t="str">
        <f>_xlfn.IFNA(VLOOKUP(G1899,Checks!$L$4:$L$15,1,FALSE),IF(G1899="","",1))</f>
        <v/>
      </c>
    </row>
    <row r="1900" spans="1:13" s="443" customFormat="1" ht="14.1" customHeight="1">
      <c r="A1900" s="502">
        <f t="shared" si="56"/>
        <v>1892</v>
      </c>
      <c r="B1900" s="502">
        <f t="shared" si="58"/>
        <v>0</v>
      </c>
      <c r="C1900" s="448"/>
      <c r="D1900" s="446"/>
      <c r="E1900" s="446"/>
      <c r="F1900" s="446"/>
      <c r="G1900" s="448"/>
      <c r="H1900" s="455">
        <v>0</v>
      </c>
      <c r="I1900" s="452">
        <v>0</v>
      </c>
      <c r="J1900" s="446"/>
      <c r="K1900" s="492"/>
      <c r="M1900" s="443" t="str">
        <f>_xlfn.IFNA(VLOOKUP(G1900,Checks!$L$4:$L$15,1,FALSE),IF(G1900="","",1))</f>
        <v/>
      </c>
    </row>
    <row r="1901" spans="1:13" s="443" customFormat="1" ht="14.1" customHeight="1">
      <c r="A1901" s="502">
        <f t="shared" si="56"/>
        <v>1893</v>
      </c>
      <c r="B1901" s="502">
        <f t="shared" si="58"/>
        <v>0</v>
      </c>
      <c r="C1901" s="448"/>
      <c r="D1901" s="446"/>
      <c r="E1901" s="446"/>
      <c r="F1901" s="446"/>
      <c r="G1901" s="448"/>
      <c r="H1901" s="455">
        <v>0</v>
      </c>
      <c r="I1901" s="452">
        <v>0</v>
      </c>
      <c r="J1901" s="446"/>
      <c r="K1901" s="492"/>
      <c r="M1901" s="443" t="str">
        <f>_xlfn.IFNA(VLOOKUP(G1901,Checks!$L$4:$L$15,1,FALSE),IF(G1901="","",1))</f>
        <v/>
      </c>
    </row>
    <row r="1902" spans="1:13" s="443" customFormat="1" ht="14.1" customHeight="1">
      <c r="A1902" s="502">
        <f t="shared" si="56"/>
        <v>1894</v>
      </c>
      <c r="B1902" s="502">
        <f t="shared" si="58"/>
        <v>0</v>
      </c>
      <c r="C1902" s="448"/>
      <c r="D1902" s="446"/>
      <c r="E1902" s="446"/>
      <c r="F1902" s="446"/>
      <c r="G1902" s="448"/>
      <c r="H1902" s="455">
        <v>0</v>
      </c>
      <c r="I1902" s="452">
        <v>0</v>
      </c>
      <c r="J1902" s="446"/>
      <c r="K1902" s="492"/>
      <c r="M1902" s="443" t="str">
        <f>_xlfn.IFNA(VLOOKUP(G1902,Checks!$L$4:$L$15,1,FALSE),IF(G1902="","",1))</f>
        <v/>
      </c>
    </row>
    <row r="1903" spans="1:13" s="443" customFormat="1" ht="14.1" customHeight="1">
      <c r="A1903" s="502">
        <f t="shared" si="56"/>
        <v>1895</v>
      </c>
      <c r="B1903" s="502">
        <f t="shared" si="58"/>
        <v>0</v>
      </c>
      <c r="C1903" s="448"/>
      <c r="D1903" s="446"/>
      <c r="E1903" s="446"/>
      <c r="F1903" s="446"/>
      <c r="G1903" s="448"/>
      <c r="H1903" s="455">
        <v>0</v>
      </c>
      <c r="I1903" s="452">
        <v>0</v>
      </c>
      <c r="J1903" s="446"/>
      <c r="K1903" s="492"/>
      <c r="M1903" s="443" t="str">
        <f>_xlfn.IFNA(VLOOKUP(G1903,Checks!$L$4:$L$15,1,FALSE),IF(G1903="","",1))</f>
        <v/>
      </c>
    </row>
    <row r="1904" spans="1:13" s="443" customFormat="1" ht="14.1" customHeight="1">
      <c r="A1904" s="502">
        <f t="shared" si="56"/>
        <v>1896</v>
      </c>
      <c r="B1904" s="502">
        <f t="shared" si="58"/>
        <v>0</v>
      </c>
      <c r="C1904" s="448"/>
      <c r="D1904" s="446"/>
      <c r="E1904" s="446"/>
      <c r="F1904" s="446"/>
      <c r="G1904" s="448"/>
      <c r="H1904" s="455">
        <v>0</v>
      </c>
      <c r="I1904" s="452">
        <v>0</v>
      </c>
      <c r="J1904" s="446"/>
      <c r="K1904" s="492"/>
      <c r="M1904" s="443" t="str">
        <f>_xlfn.IFNA(VLOOKUP(G1904,Checks!$L$4:$L$15,1,FALSE),IF(G1904="","",1))</f>
        <v/>
      </c>
    </row>
    <row r="1905" spans="1:13" s="443" customFormat="1" ht="14.1" customHeight="1">
      <c r="A1905" s="502">
        <f t="shared" si="56"/>
        <v>1897</v>
      </c>
      <c r="B1905" s="502">
        <f t="shared" si="58"/>
        <v>0</v>
      </c>
      <c r="C1905" s="448"/>
      <c r="D1905" s="446"/>
      <c r="E1905" s="446"/>
      <c r="F1905" s="446"/>
      <c r="G1905" s="448"/>
      <c r="H1905" s="455">
        <v>0</v>
      </c>
      <c r="I1905" s="452">
        <v>0</v>
      </c>
      <c r="J1905" s="446"/>
      <c r="K1905" s="492"/>
      <c r="M1905" s="443" t="str">
        <f>_xlfn.IFNA(VLOOKUP(G1905,Checks!$L$4:$L$15,1,FALSE),IF(G1905="","",1))</f>
        <v/>
      </c>
    </row>
    <row r="1906" spans="1:13" s="443" customFormat="1" ht="14.1" customHeight="1">
      <c r="A1906" s="502">
        <f t="shared" si="56"/>
        <v>1898</v>
      </c>
      <c r="B1906" s="502">
        <f t="shared" si="58"/>
        <v>0</v>
      </c>
      <c r="C1906" s="448"/>
      <c r="D1906" s="446"/>
      <c r="E1906" s="446"/>
      <c r="F1906" s="446"/>
      <c r="G1906" s="448"/>
      <c r="H1906" s="455">
        <v>0</v>
      </c>
      <c r="I1906" s="452">
        <v>0</v>
      </c>
      <c r="J1906" s="446"/>
      <c r="K1906" s="492"/>
      <c r="M1906" s="443" t="str">
        <f>_xlfn.IFNA(VLOOKUP(G1906,Checks!$L$4:$L$15,1,FALSE),IF(G1906="","",1))</f>
        <v/>
      </c>
    </row>
    <row r="1907" spans="1:13" s="443" customFormat="1" ht="14.1" customHeight="1">
      <c r="A1907" s="502">
        <f t="shared" si="56"/>
        <v>1899</v>
      </c>
      <c r="B1907" s="502">
        <f t="shared" si="58"/>
        <v>0</v>
      </c>
      <c r="C1907" s="448"/>
      <c r="D1907" s="446"/>
      <c r="E1907" s="446"/>
      <c r="F1907" s="446"/>
      <c r="G1907" s="448"/>
      <c r="H1907" s="455">
        <v>0</v>
      </c>
      <c r="I1907" s="452">
        <v>0</v>
      </c>
      <c r="J1907" s="446"/>
      <c r="K1907" s="492"/>
      <c r="M1907" s="443" t="str">
        <f>_xlfn.IFNA(VLOOKUP(G1907,Checks!$L$4:$L$15,1,FALSE),IF(G1907="","",1))</f>
        <v/>
      </c>
    </row>
    <row r="1908" spans="1:13" s="443" customFormat="1" ht="14.1" customHeight="1">
      <c r="A1908" s="502">
        <f t="shared" si="56"/>
        <v>1900</v>
      </c>
      <c r="B1908" s="502">
        <f t="shared" si="58"/>
        <v>0</v>
      </c>
      <c r="C1908" s="448"/>
      <c r="D1908" s="446"/>
      <c r="E1908" s="446"/>
      <c r="F1908" s="446"/>
      <c r="G1908" s="448"/>
      <c r="H1908" s="455">
        <v>0</v>
      </c>
      <c r="I1908" s="452">
        <v>0</v>
      </c>
      <c r="J1908" s="446"/>
      <c r="K1908" s="492"/>
      <c r="M1908" s="443" t="str">
        <f>_xlfn.IFNA(VLOOKUP(G1908,Checks!$L$4:$L$15,1,FALSE),IF(G1908="","",1))</f>
        <v/>
      </c>
    </row>
    <row r="1909" spans="1:13" s="443" customFormat="1" ht="14.1" customHeight="1">
      <c r="A1909" s="502">
        <f t="shared" si="56"/>
        <v>1901</v>
      </c>
      <c r="B1909" s="502">
        <f t="shared" si="58"/>
        <v>0</v>
      </c>
      <c r="C1909" s="448"/>
      <c r="D1909" s="446"/>
      <c r="E1909" s="446"/>
      <c r="F1909" s="446"/>
      <c r="G1909" s="448"/>
      <c r="H1909" s="455">
        <v>0</v>
      </c>
      <c r="I1909" s="452">
        <v>0</v>
      </c>
      <c r="J1909" s="446"/>
      <c r="K1909" s="492"/>
      <c r="M1909" s="443" t="str">
        <f>_xlfn.IFNA(VLOOKUP(G1909,Checks!$L$4:$L$15,1,FALSE),IF(G1909="","",1))</f>
        <v/>
      </c>
    </row>
    <row r="1910" spans="1:13" s="443" customFormat="1" ht="14.1" customHeight="1">
      <c r="A1910" s="502">
        <f t="shared" si="56"/>
        <v>1902</v>
      </c>
      <c r="B1910" s="502">
        <f t="shared" si="58"/>
        <v>0</v>
      </c>
      <c r="C1910" s="448"/>
      <c r="D1910" s="446"/>
      <c r="E1910" s="446"/>
      <c r="F1910" s="446"/>
      <c r="G1910" s="448"/>
      <c r="H1910" s="455">
        <v>0</v>
      </c>
      <c r="I1910" s="452">
        <v>0</v>
      </c>
      <c r="J1910" s="446"/>
      <c r="K1910" s="492"/>
      <c r="M1910" s="443" t="str">
        <f>_xlfn.IFNA(VLOOKUP(G1910,Checks!$L$4:$L$15,1,FALSE),IF(G1910="","",1))</f>
        <v/>
      </c>
    </row>
    <row r="1911" spans="1:13" s="443" customFormat="1" ht="14.1" customHeight="1">
      <c r="A1911" s="502">
        <f t="shared" si="56"/>
        <v>1903</v>
      </c>
      <c r="B1911" s="502">
        <f t="shared" si="58"/>
        <v>0</v>
      </c>
      <c r="C1911" s="448"/>
      <c r="D1911" s="446"/>
      <c r="E1911" s="446"/>
      <c r="F1911" s="446"/>
      <c r="G1911" s="448"/>
      <c r="H1911" s="455">
        <v>0</v>
      </c>
      <c r="I1911" s="452">
        <v>0</v>
      </c>
      <c r="J1911" s="446"/>
      <c r="K1911" s="492"/>
      <c r="M1911" s="443" t="str">
        <f>_xlfn.IFNA(VLOOKUP(G1911,Checks!$L$4:$L$15,1,FALSE),IF(G1911="","",1))</f>
        <v/>
      </c>
    </row>
    <row r="1912" spans="1:13" s="443" customFormat="1" ht="14.1" customHeight="1">
      <c r="A1912" s="502">
        <f t="shared" si="56"/>
        <v>1904</v>
      </c>
      <c r="B1912" s="502">
        <f t="shared" si="58"/>
        <v>0</v>
      </c>
      <c r="C1912" s="448"/>
      <c r="D1912" s="446"/>
      <c r="E1912" s="446"/>
      <c r="F1912" s="446"/>
      <c r="G1912" s="448"/>
      <c r="H1912" s="455">
        <v>0</v>
      </c>
      <c r="I1912" s="452">
        <v>0</v>
      </c>
      <c r="J1912" s="446"/>
      <c r="K1912" s="492"/>
      <c r="M1912" s="443" t="str">
        <f>_xlfn.IFNA(VLOOKUP(G1912,Checks!$L$4:$L$15,1,FALSE),IF(G1912="","",1))</f>
        <v/>
      </c>
    </row>
    <row r="1913" spans="1:13" s="443" customFormat="1" ht="14.1" customHeight="1">
      <c r="A1913" s="502">
        <f t="shared" si="56"/>
        <v>1905</v>
      </c>
      <c r="B1913" s="502">
        <f t="shared" si="58"/>
        <v>0</v>
      </c>
      <c r="C1913" s="448"/>
      <c r="D1913" s="446"/>
      <c r="E1913" s="446"/>
      <c r="F1913" s="446"/>
      <c r="G1913" s="448"/>
      <c r="H1913" s="455">
        <v>0</v>
      </c>
      <c r="I1913" s="452">
        <v>0</v>
      </c>
      <c r="J1913" s="446"/>
      <c r="K1913" s="492"/>
      <c r="M1913" s="443" t="str">
        <f>_xlfn.IFNA(VLOOKUP(G1913,Checks!$L$4:$L$15,1,FALSE),IF(G1913="","",1))</f>
        <v/>
      </c>
    </row>
    <row r="1914" spans="1:13" s="443" customFormat="1" ht="14.1" customHeight="1">
      <c r="A1914" s="502">
        <f t="shared" si="56"/>
        <v>1906</v>
      </c>
      <c r="B1914" s="502">
        <f t="shared" si="58"/>
        <v>0</v>
      </c>
      <c r="C1914" s="448"/>
      <c r="D1914" s="446"/>
      <c r="E1914" s="446"/>
      <c r="F1914" s="446"/>
      <c r="G1914" s="448"/>
      <c r="H1914" s="455">
        <v>0</v>
      </c>
      <c r="I1914" s="452">
        <v>0</v>
      </c>
      <c r="J1914" s="446"/>
      <c r="K1914" s="492"/>
      <c r="M1914" s="443" t="str">
        <f>_xlfn.IFNA(VLOOKUP(G1914,Checks!$L$4:$L$15,1,FALSE),IF(G1914="","",1))</f>
        <v/>
      </c>
    </row>
    <row r="1915" spans="1:13" s="443" customFormat="1" ht="14.1" customHeight="1">
      <c r="A1915" s="502">
        <f t="shared" si="56"/>
        <v>1907</v>
      </c>
      <c r="B1915" s="502">
        <f t="shared" si="58"/>
        <v>0</v>
      </c>
      <c r="C1915" s="448"/>
      <c r="D1915" s="446"/>
      <c r="E1915" s="446"/>
      <c r="F1915" s="446"/>
      <c r="G1915" s="448"/>
      <c r="H1915" s="455">
        <v>0</v>
      </c>
      <c r="I1915" s="452">
        <v>0</v>
      </c>
      <c r="J1915" s="446"/>
      <c r="K1915" s="492"/>
      <c r="M1915" s="443" t="str">
        <f>_xlfn.IFNA(VLOOKUP(G1915,Checks!$L$4:$L$15,1,FALSE),IF(G1915="","",1))</f>
        <v/>
      </c>
    </row>
    <row r="1916" spans="1:13" s="443" customFormat="1" ht="14.1" customHeight="1">
      <c r="A1916" s="502">
        <f t="shared" si="56"/>
        <v>1908</v>
      </c>
      <c r="B1916" s="502">
        <f t="shared" si="58"/>
        <v>0</v>
      </c>
      <c r="C1916" s="448"/>
      <c r="D1916" s="446"/>
      <c r="E1916" s="446"/>
      <c r="F1916" s="446"/>
      <c r="G1916" s="448"/>
      <c r="H1916" s="455">
        <v>0</v>
      </c>
      <c r="I1916" s="452">
        <v>0</v>
      </c>
      <c r="J1916" s="446"/>
      <c r="K1916" s="492"/>
      <c r="M1916" s="443" t="str">
        <f>_xlfn.IFNA(VLOOKUP(G1916,Checks!$L$4:$L$15,1,FALSE),IF(G1916="","",1))</f>
        <v/>
      </c>
    </row>
    <row r="1917" spans="1:13" s="443" customFormat="1" ht="14.1" customHeight="1">
      <c r="A1917" s="502">
        <f t="shared" si="56"/>
        <v>1909</v>
      </c>
      <c r="B1917" s="502">
        <f t="shared" si="58"/>
        <v>0</v>
      </c>
      <c r="C1917" s="448"/>
      <c r="D1917" s="446"/>
      <c r="E1917" s="446"/>
      <c r="F1917" s="446"/>
      <c r="G1917" s="448"/>
      <c r="H1917" s="455">
        <v>0</v>
      </c>
      <c r="I1917" s="452">
        <v>0</v>
      </c>
      <c r="J1917" s="446"/>
      <c r="K1917" s="492"/>
      <c r="M1917" s="443" t="str">
        <f>_xlfn.IFNA(VLOOKUP(G1917,Checks!$L$4:$L$15,1,FALSE),IF(G1917="","",1))</f>
        <v/>
      </c>
    </row>
    <row r="1918" spans="1:13" s="443" customFormat="1" ht="14.1" customHeight="1">
      <c r="A1918" s="502">
        <f t="shared" si="56"/>
        <v>1910</v>
      </c>
      <c r="B1918" s="502">
        <f t="shared" si="58"/>
        <v>0</v>
      </c>
      <c r="C1918" s="448"/>
      <c r="D1918" s="446"/>
      <c r="E1918" s="446"/>
      <c r="F1918" s="446"/>
      <c r="G1918" s="448"/>
      <c r="H1918" s="455">
        <v>0</v>
      </c>
      <c r="I1918" s="452">
        <v>0</v>
      </c>
      <c r="J1918" s="446"/>
      <c r="K1918" s="492"/>
      <c r="M1918" s="443" t="str">
        <f>_xlfn.IFNA(VLOOKUP(G1918,Checks!$L$4:$L$15,1,FALSE),IF(G1918="","",1))</f>
        <v/>
      </c>
    </row>
    <row r="1919" spans="1:13" s="443" customFormat="1" ht="14.1" customHeight="1">
      <c r="A1919" s="502">
        <f t="shared" si="56"/>
        <v>1911</v>
      </c>
      <c r="B1919" s="502">
        <f t="shared" si="58"/>
        <v>0</v>
      </c>
      <c r="C1919" s="448"/>
      <c r="D1919" s="446"/>
      <c r="E1919" s="446"/>
      <c r="F1919" s="446"/>
      <c r="G1919" s="448"/>
      <c r="H1919" s="455">
        <v>0</v>
      </c>
      <c r="I1919" s="452">
        <v>0</v>
      </c>
      <c r="J1919" s="446"/>
      <c r="K1919" s="492"/>
      <c r="M1919" s="443" t="str">
        <f>_xlfn.IFNA(VLOOKUP(G1919,Checks!$L$4:$L$15,1,FALSE),IF(G1919="","",1))</f>
        <v/>
      </c>
    </row>
    <row r="1920" spans="1:13" s="443" customFormat="1" ht="14.1" customHeight="1">
      <c r="A1920" s="502">
        <f t="shared" si="56"/>
        <v>1912</v>
      </c>
      <c r="B1920" s="502">
        <f t="shared" si="58"/>
        <v>0</v>
      </c>
      <c r="C1920" s="448"/>
      <c r="D1920" s="446"/>
      <c r="E1920" s="446"/>
      <c r="F1920" s="446"/>
      <c r="G1920" s="448"/>
      <c r="H1920" s="455">
        <v>0</v>
      </c>
      <c r="I1920" s="452">
        <v>0</v>
      </c>
      <c r="J1920" s="446"/>
      <c r="K1920" s="492"/>
      <c r="M1920" s="443" t="str">
        <f>_xlfn.IFNA(VLOOKUP(G1920,Checks!$L$4:$L$15,1,FALSE),IF(G1920="","",1))</f>
        <v/>
      </c>
    </row>
    <row r="1921" spans="1:13" s="443" customFormat="1" ht="14.1" customHeight="1">
      <c r="A1921" s="502">
        <f t="shared" si="56"/>
        <v>1913</v>
      </c>
      <c r="B1921" s="502">
        <f t="shared" si="58"/>
        <v>0</v>
      </c>
      <c r="C1921" s="448"/>
      <c r="D1921" s="446"/>
      <c r="E1921" s="446"/>
      <c r="F1921" s="446"/>
      <c r="G1921" s="448"/>
      <c r="H1921" s="455">
        <v>0</v>
      </c>
      <c r="I1921" s="452">
        <v>0</v>
      </c>
      <c r="J1921" s="446"/>
      <c r="K1921" s="492"/>
      <c r="M1921" s="443" t="str">
        <f>_xlfn.IFNA(VLOOKUP(G1921,Checks!$L$4:$L$15,1,FALSE),IF(G1921="","",1))</f>
        <v/>
      </c>
    </row>
    <row r="1922" spans="1:13" s="443" customFormat="1" ht="14.1" customHeight="1">
      <c r="A1922" s="502">
        <f t="shared" si="56"/>
        <v>1914</v>
      </c>
      <c r="B1922" s="502">
        <f t="shared" si="58"/>
        <v>0</v>
      </c>
      <c r="C1922" s="448"/>
      <c r="D1922" s="446"/>
      <c r="E1922" s="446"/>
      <c r="F1922" s="446"/>
      <c r="G1922" s="448"/>
      <c r="H1922" s="455">
        <v>0</v>
      </c>
      <c r="I1922" s="452">
        <v>0</v>
      </c>
      <c r="J1922" s="446"/>
      <c r="K1922" s="492"/>
      <c r="M1922" s="443" t="str">
        <f>_xlfn.IFNA(VLOOKUP(G1922,Checks!$L$4:$L$15,1,FALSE),IF(G1922="","",1))</f>
        <v/>
      </c>
    </row>
    <row r="1923" spans="1:13" s="443" customFormat="1" ht="14.1" customHeight="1">
      <c r="A1923" s="502">
        <f t="shared" si="56"/>
        <v>1915</v>
      </c>
      <c r="B1923" s="502">
        <f t="shared" si="58"/>
        <v>0</v>
      </c>
      <c r="C1923" s="448"/>
      <c r="D1923" s="446"/>
      <c r="E1923" s="446"/>
      <c r="F1923" s="446"/>
      <c r="G1923" s="448"/>
      <c r="H1923" s="455">
        <v>0</v>
      </c>
      <c r="I1923" s="452">
        <v>0</v>
      </c>
      <c r="J1923" s="446"/>
      <c r="K1923" s="492"/>
      <c r="M1923" s="443" t="str">
        <f>_xlfn.IFNA(VLOOKUP(G1923,Checks!$L$4:$L$15,1,FALSE),IF(G1923="","",1))</f>
        <v/>
      </c>
    </row>
    <row r="1924" spans="1:13" s="443" customFormat="1" ht="14.1" customHeight="1">
      <c r="A1924" s="502">
        <f t="shared" si="56"/>
        <v>1916</v>
      </c>
      <c r="B1924" s="502">
        <f t="shared" si="58"/>
        <v>0</v>
      </c>
      <c r="C1924" s="448"/>
      <c r="D1924" s="446"/>
      <c r="E1924" s="446"/>
      <c r="F1924" s="446"/>
      <c r="G1924" s="448"/>
      <c r="H1924" s="455">
        <v>0</v>
      </c>
      <c r="I1924" s="452">
        <v>0</v>
      </c>
      <c r="J1924" s="446"/>
      <c r="K1924" s="492"/>
      <c r="M1924" s="443" t="str">
        <f>_xlfn.IFNA(VLOOKUP(G1924,Checks!$L$4:$L$15,1,FALSE),IF(G1924="","",1))</f>
        <v/>
      </c>
    </row>
    <row r="1925" spans="1:13" s="443" customFormat="1" ht="14.1" customHeight="1">
      <c r="A1925" s="502">
        <f t="shared" si="56"/>
        <v>1917</v>
      </c>
      <c r="B1925" s="502">
        <f t="shared" si="58"/>
        <v>0</v>
      </c>
      <c r="C1925" s="448"/>
      <c r="D1925" s="446"/>
      <c r="E1925" s="446"/>
      <c r="F1925" s="446"/>
      <c r="G1925" s="448"/>
      <c r="H1925" s="455">
        <v>0</v>
      </c>
      <c r="I1925" s="452">
        <v>0</v>
      </c>
      <c r="J1925" s="446"/>
      <c r="K1925" s="492"/>
      <c r="M1925" s="443" t="str">
        <f>_xlfn.IFNA(VLOOKUP(G1925,Checks!$L$4:$L$15,1,FALSE),IF(G1925="","",1))</f>
        <v/>
      </c>
    </row>
    <row r="1926" spans="1:13" s="443" customFormat="1" ht="14.1" customHeight="1">
      <c r="A1926" s="502">
        <f t="shared" si="56"/>
        <v>1918</v>
      </c>
      <c r="B1926" s="502">
        <f t="shared" si="58"/>
        <v>0</v>
      </c>
      <c r="C1926" s="448"/>
      <c r="D1926" s="446"/>
      <c r="E1926" s="446"/>
      <c r="F1926" s="446"/>
      <c r="G1926" s="448"/>
      <c r="H1926" s="455">
        <v>0</v>
      </c>
      <c r="I1926" s="452">
        <v>0</v>
      </c>
      <c r="J1926" s="446"/>
      <c r="K1926" s="492"/>
      <c r="M1926" s="443" t="str">
        <f>_xlfn.IFNA(VLOOKUP(G1926,Checks!$L$4:$L$15,1,FALSE),IF(G1926="","",1))</f>
        <v/>
      </c>
    </row>
    <row r="1927" spans="1:13" s="443" customFormat="1" ht="14.1" customHeight="1">
      <c r="A1927" s="502">
        <f t="shared" si="56"/>
        <v>1919</v>
      </c>
      <c r="B1927" s="502">
        <f t="shared" si="58"/>
        <v>0</v>
      </c>
      <c r="C1927" s="448"/>
      <c r="D1927" s="446"/>
      <c r="E1927" s="446"/>
      <c r="F1927" s="446"/>
      <c r="G1927" s="448"/>
      <c r="H1927" s="455">
        <v>0</v>
      </c>
      <c r="I1927" s="452">
        <v>0</v>
      </c>
      <c r="J1927" s="446"/>
      <c r="K1927" s="492"/>
      <c r="M1927" s="443" t="str">
        <f>_xlfn.IFNA(VLOOKUP(G1927,Checks!$L$4:$L$15,1,FALSE),IF(G1927="","",1))</f>
        <v/>
      </c>
    </row>
    <row r="1928" spans="1:13" s="443" customFormat="1" ht="14.1" customHeight="1">
      <c r="A1928" s="502">
        <f t="shared" si="56"/>
        <v>1920</v>
      </c>
      <c r="B1928" s="502">
        <f t="shared" si="58"/>
        <v>0</v>
      </c>
      <c r="C1928" s="448"/>
      <c r="D1928" s="446"/>
      <c r="E1928" s="446"/>
      <c r="F1928" s="446"/>
      <c r="G1928" s="448"/>
      <c r="H1928" s="455">
        <v>0</v>
      </c>
      <c r="I1928" s="452">
        <v>0</v>
      </c>
      <c r="J1928" s="446"/>
      <c r="K1928" s="492"/>
      <c r="M1928" s="443" t="str">
        <f>_xlfn.IFNA(VLOOKUP(G1928,Checks!$L$4:$L$15,1,FALSE),IF(G1928="","",1))</f>
        <v/>
      </c>
    </row>
    <row r="1929" spans="1:13" s="443" customFormat="1" ht="14.1" customHeight="1">
      <c r="A1929" s="502">
        <f t="shared" si="56"/>
        <v>1921</v>
      </c>
      <c r="B1929" s="502">
        <f t="shared" si="58"/>
        <v>0</v>
      </c>
      <c r="C1929" s="448"/>
      <c r="D1929" s="446"/>
      <c r="E1929" s="446"/>
      <c r="F1929" s="446"/>
      <c r="G1929" s="448"/>
      <c r="H1929" s="455">
        <v>0</v>
      </c>
      <c r="I1929" s="452">
        <v>0</v>
      </c>
      <c r="J1929" s="446"/>
      <c r="K1929" s="492"/>
      <c r="M1929" s="443" t="str">
        <f>_xlfn.IFNA(VLOOKUP(G1929,Checks!$L$4:$L$15,1,FALSE),IF(G1929="","",1))</f>
        <v/>
      </c>
    </row>
    <row r="1930" spans="1:13" s="443" customFormat="1" ht="14.1" customHeight="1">
      <c r="A1930" s="502">
        <f t="shared" si="56"/>
        <v>1922</v>
      </c>
      <c r="B1930" s="502">
        <f t="shared" si="58"/>
        <v>0</v>
      </c>
      <c r="C1930" s="448"/>
      <c r="D1930" s="446"/>
      <c r="E1930" s="446"/>
      <c r="F1930" s="446"/>
      <c r="G1930" s="448"/>
      <c r="H1930" s="455">
        <v>0</v>
      </c>
      <c r="I1930" s="452">
        <v>0</v>
      </c>
      <c r="J1930" s="446"/>
      <c r="K1930" s="492"/>
      <c r="M1930" s="443" t="str">
        <f>_xlfn.IFNA(VLOOKUP(G1930,Checks!$L$4:$L$15,1,FALSE),IF(G1930="","",1))</f>
        <v/>
      </c>
    </row>
    <row r="1931" spans="1:13" s="443" customFormat="1" ht="14.1" customHeight="1">
      <c r="A1931" s="502">
        <f t="shared" si="56"/>
        <v>1923</v>
      </c>
      <c r="B1931" s="502">
        <f t="shared" ref="B1931:B1994" si="59">$B$9</f>
        <v>0</v>
      </c>
      <c r="C1931" s="448"/>
      <c r="D1931" s="446"/>
      <c r="E1931" s="446"/>
      <c r="F1931" s="446"/>
      <c r="G1931" s="448"/>
      <c r="H1931" s="455">
        <v>0</v>
      </c>
      <c r="I1931" s="452">
        <v>0</v>
      </c>
      <c r="J1931" s="446"/>
      <c r="K1931" s="492"/>
      <c r="M1931" s="443" t="str">
        <f>_xlfn.IFNA(VLOOKUP(G1931,Checks!$L$4:$L$15,1,FALSE),IF(G1931="","",1))</f>
        <v/>
      </c>
    </row>
    <row r="1932" spans="1:13" s="443" customFormat="1" ht="14.1" customHeight="1">
      <c r="A1932" s="502">
        <f t="shared" si="56"/>
        <v>1924</v>
      </c>
      <c r="B1932" s="502">
        <f t="shared" si="59"/>
        <v>0</v>
      </c>
      <c r="C1932" s="448"/>
      <c r="D1932" s="446"/>
      <c r="E1932" s="446"/>
      <c r="F1932" s="446"/>
      <c r="G1932" s="448"/>
      <c r="H1932" s="455">
        <v>0</v>
      </c>
      <c r="I1932" s="452">
        <v>0</v>
      </c>
      <c r="J1932" s="446"/>
      <c r="K1932" s="492"/>
      <c r="M1932" s="443" t="str">
        <f>_xlfn.IFNA(VLOOKUP(G1932,Checks!$L$4:$L$15,1,FALSE),IF(G1932="","",1))</f>
        <v/>
      </c>
    </row>
    <row r="1933" spans="1:13" s="443" customFormat="1" ht="14.1" customHeight="1">
      <c r="A1933" s="502">
        <f t="shared" si="56"/>
        <v>1925</v>
      </c>
      <c r="B1933" s="502">
        <f t="shared" si="59"/>
        <v>0</v>
      </c>
      <c r="C1933" s="448"/>
      <c r="D1933" s="446"/>
      <c r="E1933" s="446"/>
      <c r="F1933" s="446"/>
      <c r="G1933" s="448"/>
      <c r="H1933" s="455">
        <v>0</v>
      </c>
      <c r="I1933" s="452">
        <v>0</v>
      </c>
      <c r="J1933" s="446"/>
      <c r="K1933" s="492"/>
      <c r="M1933" s="443" t="str">
        <f>_xlfn.IFNA(VLOOKUP(G1933,Checks!$L$4:$L$15,1,FALSE),IF(G1933="","",1))</f>
        <v/>
      </c>
    </row>
    <row r="1934" spans="1:13" s="443" customFormat="1" ht="14.1" customHeight="1">
      <c r="A1934" s="502">
        <f t="shared" si="56"/>
        <v>1926</v>
      </c>
      <c r="B1934" s="502">
        <f t="shared" si="59"/>
        <v>0</v>
      </c>
      <c r="C1934" s="448"/>
      <c r="D1934" s="446"/>
      <c r="E1934" s="446"/>
      <c r="F1934" s="446"/>
      <c r="G1934" s="448"/>
      <c r="H1934" s="455">
        <v>0</v>
      </c>
      <c r="I1934" s="452">
        <v>0</v>
      </c>
      <c r="J1934" s="446"/>
      <c r="K1934" s="492"/>
      <c r="M1934" s="443" t="str">
        <f>_xlfn.IFNA(VLOOKUP(G1934,Checks!$L$4:$L$15,1,FALSE),IF(G1934="","",1))</f>
        <v/>
      </c>
    </row>
    <row r="1935" spans="1:13" s="443" customFormat="1" ht="14.1" customHeight="1">
      <c r="A1935" s="502">
        <f t="shared" si="56"/>
        <v>1927</v>
      </c>
      <c r="B1935" s="502">
        <f t="shared" si="59"/>
        <v>0</v>
      </c>
      <c r="C1935" s="448"/>
      <c r="D1935" s="446"/>
      <c r="E1935" s="446"/>
      <c r="F1935" s="446"/>
      <c r="G1935" s="448"/>
      <c r="H1935" s="455">
        <v>0</v>
      </c>
      <c r="I1935" s="452">
        <v>0</v>
      </c>
      <c r="J1935" s="446"/>
      <c r="K1935" s="492"/>
      <c r="M1935" s="443" t="str">
        <f>_xlfn.IFNA(VLOOKUP(G1935,Checks!$L$4:$L$15,1,FALSE),IF(G1935="","",1))</f>
        <v/>
      </c>
    </row>
    <row r="1936" spans="1:13" s="443" customFormat="1" ht="14.1" customHeight="1">
      <c r="A1936" s="502">
        <f t="shared" si="56"/>
        <v>1928</v>
      </c>
      <c r="B1936" s="502">
        <f t="shared" si="59"/>
        <v>0</v>
      </c>
      <c r="C1936" s="448"/>
      <c r="D1936" s="446"/>
      <c r="E1936" s="446"/>
      <c r="F1936" s="446"/>
      <c r="G1936" s="448"/>
      <c r="H1936" s="455">
        <v>0</v>
      </c>
      <c r="I1936" s="452">
        <v>0</v>
      </c>
      <c r="J1936" s="446"/>
      <c r="K1936" s="492"/>
      <c r="M1936" s="443" t="str">
        <f>_xlfn.IFNA(VLOOKUP(G1936,Checks!$L$4:$L$15,1,FALSE),IF(G1936="","",1))</f>
        <v/>
      </c>
    </row>
    <row r="1937" spans="1:13" s="443" customFormat="1" ht="14.1" customHeight="1">
      <c r="A1937" s="502">
        <f t="shared" si="56"/>
        <v>1929</v>
      </c>
      <c r="B1937" s="502">
        <f t="shared" si="59"/>
        <v>0</v>
      </c>
      <c r="C1937" s="448"/>
      <c r="D1937" s="446"/>
      <c r="E1937" s="446"/>
      <c r="F1937" s="446"/>
      <c r="G1937" s="448"/>
      <c r="H1937" s="455">
        <v>0</v>
      </c>
      <c r="I1937" s="452">
        <v>0</v>
      </c>
      <c r="J1937" s="446"/>
      <c r="K1937" s="492"/>
      <c r="M1937" s="443" t="str">
        <f>_xlfn.IFNA(VLOOKUP(G1937,Checks!$L$4:$L$15,1,FALSE),IF(G1937="","",1))</f>
        <v/>
      </c>
    </row>
    <row r="1938" spans="1:13" s="443" customFormat="1" ht="14.1" customHeight="1">
      <c r="A1938" s="502">
        <f t="shared" si="56"/>
        <v>1930</v>
      </c>
      <c r="B1938" s="502">
        <f t="shared" si="59"/>
        <v>0</v>
      </c>
      <c r="C1938" s="448"/>
      <c r="D1938" s="446"/>
      <c r="E1938" s="446"/>
      <c r="F1938" s="446"/>
      <c r="G1938" s="448"/>
      <c r="H1938" s="455">
        <v>0</v>
      </c>
      <c r="I1938" s="452">
        <v>0</v>
      </c>
      <c r="J1938" s="446"/>
      <c r="K1938" s="492"/>
      <c r="M1938" s="443" t="str">
        <f>_xlfn.IFNA(VLOOKUP(G1938,Checks!$L$4:$L$15,1,FALSE),IF(G1938="","",1))</f>
        <v/>
      </c>
    </row>
    <row r="1939" spans="1:13" s="443" customFormat="1" ht="14.1" customHeight="1">
      <c r="A1939" s="502">
        <f t="shared" si="56"/>
        <v>1931</v>
      </c>
      <c r="B1939" s="502">
        <f t="shared" si="59"/>
        <v>0</v>
      </c>
      <c r="C1939" s="448"/>
      <c r="D1939" s="446"/>
      <c r="E1939" s="446"/>
      <c r="F1939" s="446"/>
      <c r="G1939" s="448"/>
      <c r="H1939" s="455">
        <v>0</v>
      </c>
      <c r="I1939" s="452">
        <v>0</v>
      </c>
      <c r="J1939" s="446"/>
      <c r="K1939" s="492"/>
      <c r="M1939" s="443" t="str">
        <f>_xlfn.IFNA(VLOOKUP(G1939,Checks!$L$4:$L$15,1,FALSE),IF(G1939="","",1))</f>
        <v/>
      </c>
    </row>
    <row r="1940" spans="1:13" s="443" customFormat="1" ht="14.1" customHeight="1">
      <c r="A1940" s="502">
        <f t="shared" si="56"/>
        <v>1932</v>
      </c>
      <c r="B1940" s="502">
        <f t="shared" si="59"/>
        <v>0</v>
      </c>
      <c r="C1940" s="448"/>
      <c r="D1940" s="446"/>
      <c r="E1940" s="446"/>
      <c r="F1940" s="446"/>
      <c r="G1940" s="448"/>
      <c r="H1940" s="455">
        <v>0</v>
      </c>
      <c r="I1940" s="452">
        <v>0</v>
      </c>
      <c r="J1940" s="446"/>
      <c r="K1940" s="492"/>
      <c r="M1940" s="443" t="str">
        <f>_xlfn.IFNA(VLOOKUP(G1940,Checks!$L$4:$L$15,1,FALSE),IF(G1940="","",1))</f>
        <v/>
      </c>
    </row>
    <row r="1941" spans="1:13" s="443" customFormat="1" ht="14.1" customHeight="1">
      <c r="A1941" s="502">
        <f t="shared" si="56"/>
        <v>1933</v>
      </c>
      <c r="B1941" s="502">
        <f t="shared" si="59"/>
        <v>0</v>
      </c>
      <c r="C1941" s="448"/>
      <c r="D1941" s="446"/>
      <c r="E1941" s="446"/>
      <c r="F1941" s="446"/>
      <c r="G1941" s="448"/>
      <c r="H1941" s="455">
        <v>0</v>
      </c>
      <c r="I1941" s="452">
        <v>0</v>
      </c>
      <c r="J1941" s="446"/>
      <c r="K1941" s="492"/>
      <c r="M1941" s="443" t="str">
        <f>_xlfn.IFNA(VLOOKUP(G1941,Checks!$L$4:$L$15,1,FALSE),IF(G1941="","",1))</f>
        <v/>
      </c>
    </row>
    <row r="1942" spans="1:13" s="443" customFormat="1" ht="14.1" customHeight="1">
      <c r="A1942" s="502">
        <f t="shared" si="56"/>
        <v>1934</v>
      </c>
      <c r="B1942" s="502">
        <f t="shared" si="59"/>
        <v>0</v>
      </c>
      <c r="C1942" s="448"/>
      <c r="D1942" s="446"/>
      <c r="E1942" s="446"/>
      <c r="F1942" s="446"/>
      <c r="G1942" s="448"/>
      <c r="H1942" s="455">
        <v>0</v>
      </c>
      <c r="I1942" s="452">
        <v>0</v>
      </c>
      <c r="J1942" s="446"/>
      <c r="K1942" s="492"/>
      <c r="M1942" s="443" t="str">
        <f>_xlfn.IFNA(VLOOKUP(G1942,Checks!$L$4:$L$15,1,FALSE),IF(G1942="","",1))</f>
        <v/>
      </c>
    </row>
    <row r="1943" spans="1:13" s="443" customFormat="1" ht="14.1" customHeight="1">
      <c r="A1943" s="502">
        <f t="shared" si="56"/>
        <v>1935</v>
      </c>
      <c r="B1943" s="502">
        <f t="shared" si="59"/>
        <v>0</v>
      </c>
      <c r="C1943" s="448"/>
      <c r="D1943" s="446"/>
      <c r="E1943" s="446"/>
      <c r="F1943" s="446"/>
      <c r="G1943" s="448"/>
      <c r="H1943" s="455">
        <v>0</v>
      </c>
      <c r="I1943" s="452">
        <v>0</v>
      </c>
      <c r="J1943" s="446"/>
      <c r="K1943" s="492"/>
      <c r="M1943" s="443" t="str">
        <f>_xlfn.IFNA(VLOOKUP(G1943,Checks!$L$4:$L$15,1,FALSE),IF(G1943="","",1))</f>
        <v/>
      </c>
    </row>
    <row r="1944" spans="1:13" s="443" customFormat="1" ht="14.1" customHeight="1">
      <c r="A1944" s="502">
        <f t="shared" si="56"/>
        <v>1936</v>
      </c>
      <c r="B1944" s="502">
        <f t="shared" si="59"/>
        <v>0</v>
      </c>
      <c r="C1944" s="448"/>
      <c r="D1944" s="446"/>
      <c r="E1944" s="446"/>
      <c r="F1944" s="446"/>
      <c r="G1944" s="448"/>
      <c r="H1944" s="455">
        <v>0</v>
      </c>
      <c r="I1944" s="452">
        <v>0</v>
      </c>
      <c r="J1944" s="446"/>
      <c r="K1944" s="492"/>
      <c r="M1944" s="443" t="str">
        <f>_xlfn.IFNA(VLOOKUP(G1944,Checks!$L$4:$L$15,1,FALSE),IF(G1944="","",1))</f>
        <v/>
      </c>
    </row>
    <row r="1945" spans="1:13" s="443" customFormat="1" ht="14.1" customHeight="1">
      <c r="A1945" s="502">
        <f t="shared" si="56"/>
        <v>1937</v>
      </c>
      <c r="B1945" s="502">
        <f t="shared" si="59"/>
        <v>0</v>
      </c>
      <c r="C1945" s="448"/>
      <c r="D1945" s="446"/>
      <c r="E1945" s="446"/>
      <c r="F1945" s="446"/>
      <c r="G1945" s="448"/>
      <c r="H1945" s="455">
        <v>0</v>
      </c>
      <c r="I1945" s="452">
        <v>0</v>
      </c>
      <c r="J1945" s="446"/>
      <c r="K1945" s="492"/>
      <c r="M1945" s="443" t="str">
        <f>_xlfn.IFNA(VLOOKUP(G1945,Checks!$L$4:$L$15,1,FALSE),IF(G1945="","",1))</f>
        <v/>
      </c>
    </row>
    <row r="1946" spans="1:13" s="443" customFormat="1" ht="14.1" customHeight="1">
      <c r="A1946" s="502">
        <f t="shared" si="56"/>
        <v>1938</v>
      </c>
      <c r="B1946" s="502">
        <f t="shared" si="59"/>
        <v>0</v>
      </c>
      <c r="C1946" s="448"/>
      <c r="D1946" s="446"/>
      <c r="E1946" s="446"/>
      <c r="F1946" s="446"/>
      <c r="G1946" s="448"/>
      <c r="H1946" s="455">
        <v>0</v>
      </c>
      <c r="I1946" s="452">
        <v>0</v>
      </c>
      <c r="J1946" s="446"/>
      <c r="K1946" s="492"/>
      <c r="M1946" s="443" t="str">
        <f>_xlfn.IFNA(VLOOKUP(G1946,Checks!$L$4:$L$15,1,FALSE),IF(G1946="","",1))</f>
        <v/>
      </c>
    </row>
    <row r="1947" spans="1:13" s="443" customFormat="1" ht="14.1" customHeight="1">
      <c r="A1947" s="502">
        <f t="shared" si="56"/>
        <v>1939</v>
      </c>
      <c r="B1947" s="502">
        <f t="shared" si="59"/>
        <v>0</v>
      </c>
      <c r="C1947" s="448"/>
      <c r="D1947" s="446"/>
      <c r="E1947" s="446"/>
      <c r="F1947" s="446"/>
      <c r="G1947" s="448"/>
      <c r="H1947" s="455">
        <v>0</v>
      </c>
      <c r="I1947" s="452">
        <v>0</v>
      </c>
      <c r="J1947" s="446"/>
      <c r="K1947" s="492"/>
      <c r="M1947" s="443" t="str">
        <f>_xlfn.IFNA(VLOOKUP(G1947,Checks!$L$4:$L$15,1,FALSE),IF(G1947="","",1))</f>
        <v/>
      </c>
    </row>
    <row r="1948" spans="1:13" s="443" customFormat="1" ht="14.1" customHeight="1">
      <c r="A1948" s="502">
        <f t="shared" si="56"/>
        <v>1940</v>
      </c>
      <c r="B1948" s="502">
        <f t="shared" si="59"/>
        <v>0</v>
      </c>
      <c r="C1948" s="448"/>
      <c r="D1948" s="446"/>
      <c r="E1948" s="446"/>
      <c r="F1948" s="446"/>
      <c r="G1948" s="448"/>
      <c r="H1948" s="455">
        <v>0</v>
      </c>
      <c r="I1948" s="452">
        <v>0</v>
      </c>
      <c r="J1948" s="446"/>
      <c r="K1948" s="492"/>
      <c r="M1948" s="443" t="str">
        <f>_xlfn.IFNA(VLOOKUP(G1948,Checks!$L$4:$L$15,1,FALSE),IF(G1948="","",1))</f>
        <v/>
      </c>
    </row>
    <row r="1949" spans="1:13" s="443" customFormat="1" ht="14.1" customHeight="1">
      <c r="A1949" s="502">
        <f t="shared" si="56"/>
        <v>1941</v>
      </c>
      <c r="B1949" s="502">
        <f t="shared" si="59"/>
        <v>0</v>
      </c>
      <c r="C1949" s="448"/>
      <c r="D1949" s="446"/>
      <c r="E1949" s="446"/>
      <c r="F1949" s="446"/>
      <c r="G1949" s="448"/>
      <c r="H1949" s="455">
        <v>0</v>
      </c>
      <c r="I1949" s="452">
        <v>0</v>
      </c>
      <c r="J1949" s="446"/>
      <c r="K1949" s="492"/>
      <c r="M1949" s="443" t="str">
        <f>_xlfn.IFNA(VLOOKUP(G1949,Checks!$L$4:$L$15,1,FALSE),IF(G1949="","",1))</f>
        <v/>
      </c>
    </row>
    <row r="1950" spans="1:13" s="443" customFormat="1" ht="14.1" customHeight="1">
      <c r="A1950" s="502">
        <f t="shared" si="56"/>
        <v>1942</v>
      </c>
      <c r="B1950" s="502">
        <f t="shared" si="59"/>
        <v>0</v>
      </c>
      <c r="C1950" s="448"/>
      <c r="D1950" s="446"/>
      <c r="E1950" s="446"/>
      <c r="F1950" s="446"/>
      <c r="G1950" s="448"/>
      <c r="H1950" s="455">
        <v>0</v>
      </c>
      <c r="I1950" s="452">
        <v>0</v>
      </c>
      <c r="J1950" s="446"/>
      <c r="K1950" s="492"/>
      <c r="M1950" s="443" t="str">
        <f>_xlfn.IFNA(VLOOKUP(G1950,Checks!$L$4:$L$15,1,FALSE),IF(G1950="","",1))</f>
        <v/>
      </c>
    </row>
    <row r="1951" spans="1:13" s="443" customFormat="1" ht="14.1" customHeight="1">
      <c r="A1951" s="502">
        <f t="shared" si="56"/>
        <v>1943</v>
      </c>
      <c r="B1951" s="502">
        <f t="shared" si="59"/>
        <v>0</v>
      </c>
      <c r="C1951" s="448"/>
      <c r="D1951" s="446"/>
      <c r="E1951" s="446"/>
      <c r="F1951" s="446"/>
      <c r="G1951" s="448"/>
      <c r="H1951" s="455">
        <v>0</v>
      </c>
      <c r="I1951" s="452">
        <v>0</v>
      </c>
      <c r="J1951" s="446"/>
      <c r="K1951" s="492"/>
      <c r="M1951" s="443" t="str">
        <f>_xlfn.IFNA(VLOOKUP(G1951,Checks!$L$4:$L$15,1,FALSE),IF(G1951="","",1))</f>
        <v/>
      </c>
    </row>
    <row r="1952" spans="1:13" s="443" customFormat="1" ht="14.1" customHeight="1">
      <c r="A1952" s="502">
        <f t="shared" si="56"/>
        <v>1944</v>
      </c>
      <c r="B1952" s="502">
        <f t="shared" si="59"/>
        <v>0</v>
      </c>
      <c r="C1952" s="448"/>
      <c r="D1952" s="446"/>
      <c r="E1952" s="446"/>
      <c r="F1952" s="446"/>
      <c r="G1952" s="448"/>
      <c r="H1952" s="455">
        <v>0</v>
      </c>
      <c r="I1952" s="452">
        <v>0</v>
      </c>
      <c r="J1952" s="446"/>
      <c r="K1952" s="492"/>
      <c r="M1952" s="443" t="str">
        <f>_xlfn.IFNA(VLOOKUP(G1952,Checks!$L$4:$L$15,1,FALSE),IF(G1952="","",1))</f>
        <v/>
      </c>
    </row>
    <row r="1953" spans="1:13" s="443" customFormat="1" ht="14.1" customHeight="1">
      <c r="A1953" s="502">
        <f t="shared" si="56"/>
        <v>1945</v>
      </c>
      <c r="B1953" s="502">
        <f t="shared" si="59"/>
        <v>0</v>
      </c>
      <c r="C1953" s="448"/>
      <c r="D1953" s="446"/>
      <c r="E1953" s="446"/>
      <c r="F1953" s="446"/>
      <c r="G1953" s="448"/>
      <c r="H1953" s="455">
        <v>0</v>
      </c>
      <c r="I1953" s="452">
        <v>0</v>
      </c>
      <c r="J1953" s="446"/>
      <c r="K1953" s="492"/>
      <c r="M1953" s="443" t="str">
        <f>_xlfn.IFNA(VLOOKUP(G1953,Checks!$L$4:$L$15,1,FALSE),IF(G1953="","",1))</f>
        <v/>
      </c>
    </row>
    <row r="1954" spans="1:13" s="443" customFormat="1" ht="14.1" customHeight="1">
      <c r="A1954" s="502">
        <f t="shared" si="56"/>
        <v>1946</v>
      </c>
      <c r="B1954" s="502">
        <f t="shared" si="59"/>
        <v>0</v>
      </c>
      <c r="C1954" s="448"/>
      <c r="D1954" s="446"/>
      <c r="E1954" s="446"/>
      <c r="F1954" s="446"/>
      <c r="G1954" s="448"/>
      <c r="H1954" s="455">
        <v>0</v>
      </c>
      <c r="I1954" s="452">
        <v>0</v>
      </c>
      <c r="J1954" s="446"/>
      <c r="K1954" s="492"/>
      <c r="M1954" s="443" t="str">
        <f>_xlfn.IFNA(VLOOKUP(G1954,Checks!$L$4:$L$15,1,FALSE),IF(G1954="","",1))</f>
        <v/>
      </c>
    </row>
    <row r="1955" spans="1:13" s="443" customFormat="1" ht="14.1" customHeight="1">
      <c r="A1955" s="502">
        <f t="shared" si="56"/>
        <v>1947</v>
      </c>
      <c r="B1955" s="502">
        <f t="shared" si="59"/>
        <v>0</v>
      </c>
      <c r="C1955" s="448"/>
      <c r="D1955" s="446"/>
      <c r="E1955" s="446"/>
      <c r="F1955" s="446"/>
      <c r="G1955" s="448"/>
      <c r="H1955" s="455">
        <v>0</v>
      </c>
      <c r="I1955" s="452">
        <v>0</v>
      </c>
      <c r="J1955" s="446"/>
      <c r="K1955" s="492"/>
      <c r="M1955" s="443" t="str">
        <f>_xlfn.IFNA(VLOOKUP(G1955,Checks!$L$4:$L$15,1,FALSE),IF(G1955="","",1))</f>
        <v/>
      </c>
    </row>
    <row r="1956" spans="1:13" s="443" customFormat="1" ht="14.1" customHeight="1">
      <c r="A1956" s="502">
        <f t="shared" si="56"/>
        <v>1948</v>
      </c>
      <c r="B1956" s="502">
        <f t="shared" si="59"/>
        <v>0</v>
      </c>
      <c r="C1956" s="448"/>
      <c r="D1956" s="446"/>
      <c r="E1956" s="446"/>
      <c r="F1956" s="446"/>
      <c r="G1956" s="448"/>
      <c r="H1956" s="455">
        <v>0</v>
      </c>
      <c r="I1956" s="452">
        <v>0</v>
      </c>
      <c r="J1956" s="446"/>
      <c r="K1956" s="492"/>
      <c r="M1956" s="443" t="str">
        <f>_xlfn.IFNA(VLOOKUP(G1956,Checks!$L$4:$L$15,1,FALSE),IF(G1956="","",1))</f>
        <v/>
      </c>
    </row>
    <row r="1957" spans="1:13" s="443" customFormat="1" ht="14.1" customHeight="1">
      <c r="A1957" s="502">
        <f t="shared" si="56"/>
        <v>1949</v>
      </c>
      <c r="B1957" s="502">
        <f t="shared" si="59"/>
        <v>0</v>
      </c>
      <c r="C1957" s="448"/>
      <c r="D1957" s="446"/>
      <c r="E1957" s="446"/>
      <c r="F1957" s="446"/>
      <c r="G1957" s="448"/>
      <c r="H1957" s="455">
        <v>0</v>
      </c>
      <c r="I1957" s="452">
        <v>0</v>
      </c>
      <c r="J1957" s="446"/>
      <c r="K1957" s="492"/>
      <c r="M1957" s="443" t="str">
        <f>_xlfn.IFNA(VLOOKUP(G1957,Checks!$L$4:$L$15,1,FALSE),IF(G1957="","",1))</f>
        <v/>
      </c>
    </row>
    <row r="1958" spans="1:13" s="443" customFormat="1" ht="14.1" customHeight="1">
      <c r="A1958" s="502">
        <f t="shared" si="56"/>
        <v>1950</v>
      </c>
      <c r="B1958" s="502">
        <f t="shared" si="59"/>
        <v>0</v>
      </c>
      <c r="C1958" s="448"/>
      <c r="D1958" s="446"/>
      <c r="E1958" s="446"/>
      <c r="F1958" s="446"/>
      <c r="G1958" s="448"/>
      <c r="H1958" s="455">
        <v>0</v>
      </c>
      <c r="I1958" s="452">
        <v>0</v>
      </c>
      <c r="J1958" s="446"/>
      <c r="K1958" s="492"/>
      <c r="M1958" s="443" t="str">
        <f>_xlfn.IFNA(VLOOKUP(G1958,Checks!$L$4:$L$15,1,FALSE),IF(G1958="","",1))</f>
        <v/>
      </c>
    </row>
    <row r="1959" spans="1:13" s="443" customFormat="1" ht="14.1" customHeight="1">
      <c r="A1959" s="502">
        <f t="shared" si="56"/>
        <v>1951</v>
      </c>
      <c r="B1959" s="502">
        <f t="shared" si="59"/>
        <v>0</v>
      </c>
      <c r="C1959" s="448"/>
      <c r="D1959" s="446"/>
      <c r="E1959" s="446"/>
      <c r="F1959" s="446"/>
      <c r="G1959" s="448"/>
      <c r="H1959" s="455">
        <v>0</v>
      </c>
      <c r="I1959" s="452">
        <v>0</v>
      </c>
      <c r="J1959" s="446"/>
      <c r="K1959" s="492"/>
      <c r="M1959" s="443" t="str">
        <f>_xlfn.IFNA(VLOOKUP(G1959,Checks!$L$4:$L$15,1,FALSE),IF(G1959="","",1))</f>
        <v/>
      </c>
    </row>
    <row r="1960" spans="1:13" s="443" customFormat="1" ht="14.1" customHeight="1">
      <c r="A1960" s="502">
        <f t="shared" si="56"/>
        <v>1952</v>
      </c>
      <c r="B1960" s="502">
        <f t="shared" si="59"/>
        <v>0</v>
      </c>
      <c r="C1960" s="448"/>
      <c r="D1960" s="446"/>
      <c r="E1960" s="446"/>
      <c r="F1960" s="446"/>
      <c r="G1960" s="448"/>
      <c r="H1960" s="455">
        <v>0</v>
      </c>
      <c r="I1960" s="452">
        <v>0</v>
      </c>
      <c r="J1960" s="446"/>
      <c r="K1960" s="492"/>
      <c r="M1960" s="443" t="str">
        <f>_xlfn.IFNA(VLOOKUP(G1960,Checks!$L$4:$L$15,1,FALSE),IF(G1960="","",1))</f>
        <v/>
      </c>
    </row>
    <row r="1961" spans="1:13" s="443" customFormat="1" ht="14.1" customHeight="1">
      <c r="A1961" s="502">
        <f t="shared" si="56"/>
        <v>1953</v>
      </c>
      <c r="B1961" s="502">
        <f t="shared" si="59"/>
        <v>0</v>
      </c>
      <c r="C1961" s="448"/>
      <c r="D1961" s="446"/>
      <c r="E1961" s="446"/>
      <c r="F1961" s="446"/>
      <c r="G1961" s="448"/>
      <c r="H1961" s="455">
        <v>0</v>
      </c>
      <c r="I1961" s="452">
        <v>0</v>
      </c>
      <c r="J1961" s="446"/>
      <c r="K1961" s="492"/>
      <c r="M1961" s="443" t="str">
        <f>_xlfn.IFNA(VLOOKUP(G1961,Checks!$L$4:$L$15,1,FALSE),IF(G1961="","",1))</f>
        <v/>
      </c>
    </row>
    <row r="1962" spans="1:13" s="443" customFormat="1" ht="14.1" customHeight="1">
      <c r="A1962" s="502">
        <f t="shared" si="56"/>
        <v>1954</v>
      </c>
      <c r="B1962" s="502">
        <f t="shared" si="59"/>
        <v>0</v>
      </c>
      <c r="C1962" s="448"/>
      <c r="D1962" s="446"/>
      <c r="E1962" s="446"/>
      <c r="F1962" s="446"/>
      <c r="G1962" s="448"/>
      <c r="H1962" s="455">
        <v>0</v>
      </c>
      <c r="I1962" s="452">
        <v>0</v>
      </c>
      <c r="J1962" s="446"/>
      <c r="K1962" s="492"/>
      <c r="M1962" s="443" t="str">
        <f>_xlfn.IFNA(VLOOKUP(G1962,Checks!$L$4:$L$15,1,FALSE),IF(G1962="","",1))</f>
        <v/>
      </c>
    </row>
    <row r="1963" spans="1:13" s="443" customFormat="1" ht="14.1" customHeight="1">
      <c r="A1963" s="502">
        <f t="shared" si="56"/>
        <v>1955</v>
      </c>
      <c r="B1963" s="502">
        <f t="shared" si="59"/>
        <v>0</v>
      </c>
      <c r="C1963" s="448"/>
      <c r="D1963" s="446"/>
      <c r="E1963" s="446"/>
      <c r="F1963" s="446"/>
      <c r="G1963" s="448"/>
      <c r="H1963" s="455">
        <v>0</v>
      </c>
      <c r="I1963" s="452">
        <v>0</v>
      </c>
      <c r="J1963" s="446"/>
      <c r="K1963" s="492"/>
      <c r="M1963" s="443" t="str">
        <f>_xlfn.IFNA(VLOOKUP(G1963,Checks!$L$4:$L$15,1,FALSE),IF(G1963="","",1))</f>
        <v/>
      </c>
    </row>
    <row r="1964" spans="1:13" s="443" customFormat="1" ht="14.1" customHeight="1">
      <c r="A1964" s="502">
        <f t="shared" si="56"/>
        <v>1956</v>
      </c>
      <c r="B1964" s="502">
        <f t="shared" si="59"/>
        <v>0</v>
      </c>
      <c r="C1964" s="448"/>
      <c r="D1964" s="446"/>
      <c r="E1964" s="446"/>
      <c r="F1964" s="446"/>
      <c r="G1964" s="448"/>
      <c r="H1964" s="455">
        <v>0</v>
      </c>
      <c r="I1964" s="452">
        <v>0</v>
      </c>
      <c r="J1964" s="446"/>
      <c r="K1964" s="492"/>
      <c r="M1964" s="443" t="str">
        <f>_xlfn.IFNA(VLOOKUP(G1964,Checks!$L$4:$L$15,1,FALSE),IF(G1964="","",1))</f>
        <v/>
      </c>
    </row>
    <row r="1965" spans="1:13" s="443" customFormat="1" ht="14.1" customHeight="1">
      <c r="A1965" s="502">
        <f t="shared" si="56"/>
        <v>1957</v>
      </c>
      <c r="B1965" s="502">
        <f t="shared" si="59"/>
        <v>0</v>
      </c>
      <c r="C1965" s="448"/>
      <c r="D1965" s="446"/>
      <c r="E1965" s="446"/>
      <c r="F1965" s="446"/>
      <c r="G1965" s="448"/>
      <c r="H1965" s="455">
        <v>0</v>
      </c>
      <c r="I1965" s="452">
        <v>0</v>
      </c>
      <c r="J1965" s="446"/>
      <c r="K1965" s="492"/>
      <c r="M1965" s="443" t="str">
        <f>_xlfn.IFNA(VLOOKUP(G1965,Checks!$L$4:$L$15,1,FALSE),IF(G1965="","",1))</f>
        <v/>
      </c>
    </row>
    <row r="1966" spans="1:13" s="443" customFormat="1" ht="14.1" customHeight="1">
      <c r="A1966" s="502">
        <f t="shared" si="56"/>
        <v>1958</v>
      </c>
      <c r="B1966" s="502">
        <f t="shared" si="59"/>
        <v>0</v>
      </c>
      <c r="C1966" s="448"/>
      <c r="D1966" s="446"/>
      <c r="E1966" s="446"/>
      <c r="F1966" s="446"/>
      <c r="G1966" s="448"/>
      <c r="H1966" s="455">
        <v>0</v>
      </c>
      <c r="I1966" s="452">
        <v>0</v>
      </c>
      <c r="J1966" s="446"/>
      <c r="K1966" s="492"/>
      <c r="M1966" s="443" t="str">
        <f>_xlfn.IFNA(VLOOKUP(G1966,Checks!$L$4:$L$15,1,FALSE),IF(G1966="","",1))</f>
        <v/>
      </c>
    </row>
    <row r="1967" spans="1:13" s="443" customFormat="1" ht="14.1" customHeight="1">
      <c r="A1967" s="502">
        <f t="shared" si="56"/>
        <v>1959</v>
      </c>
      <c r="B1967" s="502">
        <f t="shared" si="59"/>
        <v>0</v>
      </c>
      <c r="C1967" s="448"/>
      <c r="D1967" s="446"/>
      <c r="E1967" s="446"/>
      <c r="F1967" s="446"/>
      <c r="G1967" s="448"/>
      <c r="H1967" s="455">
        <v>0</v>
      </c>
      <c r="I1967" s="452">
        <v>0</v>
      </c>
      <c r="J1967" s="446"/>
      <c r="K1967" s="492"/>
      <c r="M1967" s="443" t="str">
        <f>_xlfn.IFNA(VLOOKUP(G1967,Checks!$L$4:$L$15,1,FALSE),IF(G1967="","",1))</f>
        <v/>
      </c>
    </row>
    <row r="1968" spans="1:13" s="443" customFormat="1" ht="14.1" customHeight="1">
      <c r="A1968" s="502">
        <f t="shared" si="56"/>
        <v>1960</v>
      </c>
      <c r="B1968" s="502">
        <f t="shared" si="59"/>
        <v>0</v>
      </c>
      <c r="C1968" s="448"/>
      <c r="D1968" s="446"/>
      <c r="E1968" s="446"/>
      <c r="F1968" s="446"/>
      <c r="G1968" s="448"/>
      <c r="H1968" s="455">
        <v>0</v>
      </c>
      <c r="I1968" s="452">
        <v>0</v>
      </c>
      <c r="J1968" s="446"/>
      <c r="K1968" s="492"/>
      <c r="M1968" s="443" t="str">
        <f>_xlfn.IFNA(VLOOKUP(G1968,Checks!$L$4:$L$15,1,FALSE),IF(G1968="","",1))</f>
        <v/>
      </c>
    </row>
    <row r="1969" spans="1:13" s="443" customFormat="1" ht="14.1" customHeight="1">
      <c r="A1969" s="502">
        <f t="shared" si="56"/>
        <v>1961</v>
      </c>
      <c r="B1969" s="502">
        <f t="shared" si="59"/>
        <v>0</v>
      </c>
      <c r="C1969" s="448"/>
      <c r="D1969" s="446"/>
      <c r="E1969" s="446"/>
      <c r="F1969" s="446"/>
      <c r="G1969" s="448"/>
      <c r="H1969" s="455">
        <v>0</v>
      </c>
      <c r="I1969" s="452">
        <v>0</v>
      </c>
      <c r="J1969" s="446"/>
      <c r="K1969" s="492"/>
      <c r="M1969" s="443" t="str">
        <f>_xlfn.IFNA(VLOOKUP(G1969,Checks!$L$4:$L$15,1,FALSE),IF(G1969="","",1))</f>
        <v/>
      </c>
    </row>
    <row r="1970" spans="1:13" s="443" customFormat="1" ht="14.1" customHeight="1">
      <c r="A1970" s="502">
        <f t="shared" si="56"/>
        <v>1962</v>
      </c>
      <c r="B1970" s="502">
        <f t="shared" si="59"/>
        <v>0</v>
      </c>
      <c r="C1970" s="448"/>
      <c r="D1970" s="446"/>
      <c r="E1970" s="446"/>
      <c r="F1970" s="446"/>
      <c r="G1970" s="448"/>
      <c r="H1970" s="455">
        <v>0</v>
      </c>
      <c r="I1970" s="452">
        <v>0</v>
      </c>
      <c r="J1970" s="446"/>
      <c r="K1970" s="492"/>
      <c r="M1970" s="443" t="str">
        <f>_xlfn.IFNA(VLOOKUP(G1970,Checks!$L$4:$L$15,1,FALSE),IF(G1970="","",1))</f>
        <v/>
      </c>
    </row>
    <row r="1971" spans="1:13" s="443" customFormat="1" ht="14.1" customHeight="1">
      <c r="A1971" s="502">
        <f t="shared" si="56"/>
        <v>1963</v>
      </c>
      <c r="B1971" s="502">
        <f t="shared" si="59"/>
        <v>0</v>
      </c>
      <c r="C1971" s="448"/>
      <c r="D1971" s="446"/>
      <c r="E1971" s="446"/>
      <c r="F1971" s="446"/>
      <c r="G1971" s="448"/>
      <c r="H1971" s="455">
        <v>0</v>
      </c>
      <c r="I1971" s="452">
        <v>0</v>
      </c>
      <c r="J1971" s="446"/>
      <c r="K1971" s="492"/>
      <c r="M1971" s="443" t="str">
        <f>_xlfn.IFNA(VLOOKUP(G1971,Checks!$L$4:$L$15,1,FALSE),IF(G1971="","",1))</f>
        <v/>
      </c>
    </row>
    <row r="1972" spans="1:13" s="443" customFormat="1" ht="14.1" customHeight="1">
      <c r="A1972" s="502">
        <f t="shared" si="56"/>
        <v>1964</v>
      </c>
      <c r="B1972" s="502">
        <f t="shared" si="59"/>
        <v>0</v>
      </c>
      <c r="C1972" s="448"/>
      <c r="D1972" s="446"/>
      <c r="E1972" s="446"/>
      <c r="F1972" s="446"/>
      <c r="G1972" s="448"/>
      <c r="H1972" s="455">
        <v>0</v>
      </c>
      <c r="I1972" s="452">
        <v>0</v>
      </c>
      <c r="J1972" s="446"/>
      <c r="K1972" s="492"/>
      <c r="M1972" s="443" t="str">
        <f>_xlfn.IFNA(VLOOKUP(G1972,Checks!$L$4:$L$15,1,FALSE),IF(G1972="","",1))</f>
        <v/>
      </c>
    </row>
    <row r="1973" spans="1:13" s="443" customFormat="1" ht="14.1" customHeight="1">
      <c r="A1973" s="502">
        <f t="shared" si="56"/>
        <v>1965</v>
      </c>
      <c r="B1973" s="502">
        <f t="shared" si="59"/>
        <v>0</v>
      </c>
      <c r="C1973" s="448"/>
      <c r="D1973" s="446"/>
      <c r="E1973" s="446"/>
      <c r="F1973" s="446"/>
      <c r="G1973" s="448"/>
      <c r="H1973" s="455">
        <v>0</v>
      </c>
      <c r="I1973" s="452">
        <v>0</v>
      </c>
      <c r="J1973" s="446"/>
      <c r="K1973" s="492"/>
      <c r="M1973" s="443" t="str">
        <f>_xlfn.IFNA(VLOOKUP(G1973,Checks!$L$4:$L$15,1,FALSE),IF(G1973="","",1))</f>
        <v/>
      </c>
    </row>
    <row r="1974" spans="1:13" s="443" customFormat="1" ht="14.1" customHeight="1">
      <c r="A1974" s="502">
        <f t="shared" si="56"/>
        <v>1966</v>
      </c>
      <c r="B1974" s="502">
        <f t="shared" si="59"/>
        <v>0</v>
      </c>
      <c r="C1974" s="448"/>
      <c r="D1974" s="446"/>
      <c r="E1974" s="446"/>
      <c r="F1974" s="446"/>
      <c r="G1974" s="448"/>
      <c r="H1974" s="455">
        <v>0</v>
      </c>
      <c r="I1974" s="452">
        <v>0</v>
      </c>
      <c r="J1974" s="446"/>
      <c r="K1974" s="492"/>
      <c r="M1974" s="443" t="str">
        <f>_xlfn.IFNA(VLOOKUP(G1974,Checks!$L$4:$L$15,1,FALSE),IF(G1974="","",1))</f>
        <v/>
      </c>
    </row>
    <row r="1975" spans="1:13" s="443" customFormat="1" ht="14.1" customHeight="1">
      <c r="A1975" s="502">
        <f t="shared" si="56"/>
        <v>1967</v>
      </c>
      <c r="B1975" s="502">
        <f t="shared" si="59"/>
        <v>0</v>
      </c>
      <c r="C1975" s="448"/>
      <c r="D1975" s="446"/>
      <c r="E1975" s="446"/>
      <c r="F1975" s="446"/>
      <c r="G1975" s="448"/>
      <c r="H1975" s="455">
        <v>0</v>
      </c>
      <c r="I1975" s="452">
        <v>0</v>
      </c>
      <c r="J1975" s="446"/>
      <c r="K1975" s="492"/>
      <c r="M1975" s="443" t="str">
        <f>_xlfn.IFNA(VLOOKUP(G1975,Checks!$L$4:$L$15,1,FALSE),IF(G1975="","",1))</f>
        <v/>
      </c>
    </row>
    <row r="1976" spans="1:13" s="443" customFormat="1" ht="14.1" customHeight="1">
      <c r="A1976" s="502">
        <f t="shared" si="56"/>
        <v>1968</v>
      </c>
      <c r="B1976" s="502">
        <f t="shared" si="59"/>
        <v>0</v>
      </c>
      <c r="C1976" s="448"/>
      <c r="D1976" s="446"/>
      <c r="E1976" s="446"/>
      <c r="F1976" s="446"/>
      <c r="G1976" s="448"/>
      <c r="H1976" s="455">
        <v>0</v>
      </c>
      <c r="I1976" s="452">
        <v>0</v>
      </c>
      <c r="J1976" s="446"/>
      <c r="K1976" s="492"/>
      <c r="M1976" s="443" t="str">
        <f>_xlfn.IFNA(VLOOKUP(G1976,Checks!$L$4:$L$15,1,FALSE),IF(G1976="","",1))</f>
        <v/>
      </c>
    </row>
    <row r="1977" spans="1:13" s="443" customFormat="1" ht="14.1" customHeight="1">
      <c r="A1977" s="502">
        <f t="shared" si="56"/>
        <v>1969</v>
      </c>
      <c r="B1977" s="502">
        <f t="shared" si="59"/>
        <v>0</v>
      </c>
      <c r="C1977" s="448"/>
      <c r="D1977" s="446"/>
      <c r="E1977" s="446"/>
      <c r="F1977" s="446"/>
      <c r="G1977" s="448"/>
      <c r="H1977" s="455">
        <v>0</v>
      </c>
      <c r="I1977" s="452">
        <v>0</v>
      </c>
      <c r="J1977" s="446"/>
      <c r="K1977" s="492"/>
      <c r="M1977" s="443" t="str">
        <f>_xlfn.IFNA(VLOOKUP(G1977,Checks!$L$4:$L$15,1,FALSE),IF(G1977="","",1))</f>
        <v/>
      </c>
    </row>
    <row r="1978" spans="1:13" s="443" customFormat="1" ht="14.1" customHeight="1">
      <c r="A1978" s="502">
        <f t="shared" si="56"/>
        <v>1970</v>
      </c>
      <c r="B1978" s="502">
        <f t="shared" si="59"/>
        <v>0</v>
      </c>
      <c r="C1978" s="448"/>
      <c r="D1978" s="446"/>
      <c r="E1978" s="446"/>
      <c r="F1978" s="446"/>
      <c r="G1978" s="448"/>
      <c r="H1978" s="455">
        <v>0</v>
      </c>
      <c r="I1978" s="452">
        <v>0</v>
      </c>
      <c r="J1978" s="446"/>
      <c r="K1978" s="492"/>
      <c r="M1978" s="443" t="str">
        <f>_xlfn.IFNA(VLOOKUP(G1978,Checks!$L$4:$L$15,1,FALSE),IF(G1978="","",1))</f>
        <v/>
      </c>
    </row>
    <row r="1979" spans="1:13" s="443" customFormat="1" ht="14.1" customHeight="1">
      <c r="A1979" s="502">
        <f t="shared" si="56"/>
        <v>1971</v>
      </c>
      <c r="B1979" s="502">
        <f t="shared" si="59"/>
        <v>0</v>
      </c>
      <c r="C1979" s="448"/>
      <c r="D1979" s="446"/>
      <c r="E1979" s="446"/>
      <c r="F1979" s="446"/>
      <c r="G1979" s="448"/>
      <c r="H1979" s="455">
        <v>0</v>
      </c>
      <c r="I1979" s="452">
        <v>0</v>
      </c>
      <c r="J1979" s="446"/>
      <c r="K1979" s="492"/>
      <c r="M1979" s="443" t="str">
        <f>_xlfn.IFNA(VLOOKUP(G1979,Checks!$L$4:$L$15,1,FALSE),IF(G1979="","",1))</f>
        <v/>
      </c>
    </row>
    <row r="1980" spans="1:13" s="443" customFormat="1" ht="14.1" customHeight="1">
      <c r="A1980" s="502">
        <f t="shared" si="56"/>
        <v>1972</v>
      </c>
      <c r="B1980" s="502">
        <f t="shared" si="59"/>
        <v>0</v>
      </c>
      <c r="C1980" s="448"/>
      <c r="D1980" s="446"/>
      <c r="E1980" s="446"/>
      <c r="F1980" s="446"/>
      <c r="G1980" s="448"/>
      <c r="H1980" s="455">
        <v>0</v>
      </c>
      <c r="I1980" s="452">
        <v>0</v>
      </c>
      <c r="J1980" s="446"/>
      <c r="K1980" s="492"/>
      <c r="M1980" s="443" t="str">
        <f>_xlfn.IFNA(VLOOKUP(G1980,Checks!$L$4:$L$15,1,FALSE),IF(G1980="","",1))</f>
        <v/>
      </c>
    </row>
    <row r="1981" spans="1:13" s="443" customFormat="1" ht="14.1" customHeight="1">
      <c r="A1981" s="502">
        <f t="shared" si="56"/>
        <v>1973</v>
      </c>
      <c r="B1981" s="502">
        <f t="shared" si="59"/>
        <v>0</v>
      </c>
      <c r="C1981" s="448"/>
      <c r="D1981" s="446"/>
      <c r="E1981" s="446"/>
      <c r="F1981" s="446"/>
      <c r="G1981" s="448"/>
      <c r="H1981" s="455">
        <v>0</v>
      </c>
      <c r="I1981" s="452">
        <v>0</v>
      </c>
      <c r="J1981" s="446"/>
      <c r="K1981" s="492"/>
      <c r="M1981" s="443" t="str">
        <f>_xlfn.IFNA(VLOOKUP(G1981,Checks!$L$4:$L$15,1,FALSE),IF(G1981="","",1))</f>
        <v/>
      </c>
    </row>
    <row r="1982" spans="1:13" s="443" customFormat="1" ht="14.1" customHeight="1">
      <c r="A1982" s="502">
        <f t="shared" si="56"/>
        <v>1974</v>
      </c>
      <c r="B1982" s="502">
        <f t="shared" si="59"/>
        <v>0</v>
      </c>
      <c r="C1982" s="448"/>
      <c r="D1982" s="446"/>
      <c r="E1982" s="446"/>
      <c r="F1982" s="446"/>
      <c r="G1982" s="448"/>
      <c r="H1982" s="455">
        <v>0</v>
      </c>
      <c r="I1982" s="452">
        <v>0</v>
      </c>
      <c r="J1982" s="446"/>
      <c r="K1982" s="492"/>
      <c r="M1982" s="443" t="str">
        <f>_xlfn.IFNA(VLOOKUP(G1982,Checks!$L$4:$L$15,1,FALSE),IF(G1982="","",1))</f>
        <v/>
      </c>
    </row>
    <row r="1983" spans="1:13" s="443" customFormat="1" ht="14.1" customHeight="1">
      <c r="A1983" s="502">
        <f t="shared" si="56"/>
        <v>1975</v>
      </c>
      <c r="B1983" s="502">
        <f t="shared" si="59"/>
        <v>0</v>
      </c>
      <c r="C1983" s="448"/>
      <c r="D1983" s="446"/>
      <c r="E1983" s="446"/>
      <c r="F1983" s="446"/>
      <c r="G1983" s="448"/>
      <c r="H1983" s="455">
        <v>0</v>
      </c>
      <c r="I1983" s="452">
        <v>0</v>
      </c>
      <c r="J1983" s="446"/>
      <c r="K1983" s="492"/>
      <c r="M1983" s="443" t="str">
        <f>_xlfn.IFNA(VLOOKUP(G1983,Checks!$L$4:$L$15,1,FALSE),IF(G1983="","",1))</f>
        <v/>
      </c>
    </row>
    <row r="1984" spans="1:13" s="443" customFormat="1" ht="14.1" customHeight="1">
      <c r="A1984" s="502">
        <f t="shared" si="56"/>
        <v>1976</v>
      </c>
      <c r="B1984" s="502">
        <f t="shared" si="59"/>
        <v>0</v>
      </c>
      <c r="C1984" s="448"/>
      <c r="D1984" s="446"/>
      <c r="E1984" s="446"/>
      <c r="F1984" s="446"/>
      <c r="G1984" s="448"/>
      <c r="H1984" s="455">
        <v>0</v>
      </c>
      <c r="I1984" s="452">
        <v>0</v>
      </c>
      <c r="J1984" s="446"/>
      <c r="K1984" s="492"/>
      <c r="M1984" s="443" t="str">
        <f>_xlfn.IFNA(VLOOKUP(G1984,Checks!$L$4:$L$15,1,FALSE),IF(G1984="","",1))</f>
        <v/>
      </c>
    </row>
    <row r="1985" spans="1:13" s="443" customFormat="1" ht="14.1" customHeight="1">
      <c r="A1985" s="502">
        <f t="shared" si="56"/>
        <v>1977</v>
      </c>
      <c r="B1985" s="502">
        <f t="shared" si="59"/>
        <v>0</v>
      </c>
      <c r="C1985" s="448"/>
      <c r="D1985" s="446"/>
      <c r="E1985" s="446"/>
      <c r="F1985" s="446"/>
      <c r="G1985" s="448"/>
      <c r="H1985" s="455">
        <v>0</v>
      </c>
      <c r="I1985" s="452">
        <v>0</v>
      </c>
      <c r="J1985" s="446"/>
      <c r="K1985" s="492"/>
      <c r="M1985" s="443" t="str">
        <f>_xlfn.IFNA(VLOOKUP(G1985,Checks!$L$4:$L$15,1,FALSE),IF(G1985="","",1))</f>
        <v/>
      </c>
    </row>
    <row r="1986" spans="1:13" s="443" customFormat="1" ht="14.1" customHeight="1">
      <c r="A1986" s="502">
        <f t="shared" si="56"/>
        <v>1978</v>
      </c>
      <c r="B1986" s="502">
        <f t="shared" si="59"/>
        <v>0</v>
      </c>
      <c r="C1986" s="448"/>
      <c r="D1986" s="446"/>
      <c r="E1986" s="446"/>
      <c r="F1986" s="446"/>
      <c r="G1986" s="448"/>
      <c r="H1986" s="455">
        <v>0</v>
      </c>
      <c r="I1986" s="452">
        <v>0</v>
      </c>
      <c r="J1986" s="446"/>
      <c r="K1986" s="492"/>
      <c r="M1986" s="443" t="str">
        <f>_xlfn.IFNA(VLOOKUP(G1986,Checks!$L$4:$L$15,1,FALSE),IF(G1986="","",1))</f>
        <v/>
      </c>
    </row>
    <row r="1987" spans="1:13" s="443" customFormat="1" ht="14.1" customHeight="1">
      <c r="A1987" s="502">
        <f t="shared" si="56"/>
        <v>1979</v>
      </c>
      <c r="B1987" s="502">
        <f t="shared" si="59"/>
        <v>0</v>
      </c>
      <c r="C1987" s="448"/>
      <c r="D1987" s="446"/>
      <c r="E1987" s="446"/>
      <c r="F1987" s="446"/>
      <c r="G1987" s="448"/>
      <c r="H1987" s="455">
        <v>0</v>
      </c>
      <c r="I1987" s="452">
        <v>0</v>
      </c>
      <c r="J1987" s="446"/>
      <c r="K1987" s="492"/>
      <c r="M1987" s="443" t="str">
        <f>_xlfn.IFNA(VLOOKUP(G1987,Checks!$L$4:$L$15,1,FALSE),IF(G1987="","",1))</f>
        <v/>
      </c>
    </row>
    <row r="1988" spans="1:13" s="443" customFormat="1" ht="14.1" customHeight="1">
      <c r="A1988" s="502">
        <f t="shared" si="56"/>
        <v>1980</v>
      </c>
      <c r="B1988" s="502">
        <f t="shared" si="59"/>
        <v>0</v>
      </c>
      <c r="C1988" s="448"/>
      <c r="D1988" s="446"/>
      <c r="E1988" s="446"/>
      <c r="F1988" s="446"/>
      <c r="G1988" s="448"/>
      <c r="H1988" s="455">
        <v>0</v>
      </c>
      <c r="I1988" s="452">
        <v>0</v>
      </c>
      <c r="J1988" s="446"/>
      <c r="K1988" s="492"/>
      <c r="M1988" s="443" t="str">
        <f>_xlfn.IFNA(VLOOKUP(G1988,Checks!$L$4:$L$15,1,FALSE),IF(G1988="","",1))</f>
        <v/>
      </c>
    </row>
    <row r="1989" spans="1:13" s="443" customFormat="1" ht="14.1" customHeight="1">
      <c r="A1989" s="502">
        <f t="shared" si="56"/>
        <v>1981</v>
      </c>
      <c r="B1989" s="502">
        <f t="shared" si="59"/>
        <v>0</v>
      </c>
      <c r="C1989" s="448"/>
      <c r="D1989" s="446"/>
      <c r="E1989" s="446"/>
      <c r="F1989" s="446"/>
      <c r="G1989" s="448"/>
      <c r="H1989" s="455">
        <v>0</v>
      </c>
      <c r="I1989" s="452">
        <v>0</v>
      </c>
      <c r="J1989" s="446"/>
      <c r="K1989" s="492"/>
      <c r="M1989" s="443" t="str">
        <f>_xlfn.IFNA(VLOOKUP(G1989,Checks!$L$4:$L$15,1,FALSE),IF(G1989="","",1))</f>
        <v/>
      </c>
    </row>
    <row r="1990" spans="1:13" s="443" customFormat="1" ht="14.1" customHeight="1">
      <c r="A1990" s="502">
        <f t="shared" si="56"/>
        <v>1982</v>
      </c>
      <c r="B1990" s="502">
        <f t="shared" si="59"/>
        <v>0</v>
      </c>
      <c r="C1990" s="448"/>
      <c r="D1990" s="446"/>
      <c r="E1990" s="446"/>
      <c r="F1990" s="446"/>
      <c r="G1990" s="448"/>
      <c r="H1990" s="455">
        <v>0</v>
      </c>
      <c r="I1990" s="452">
        <v>0</v>
      </c>
      <c r="J1990" s="446"/>
      <c r="K1990" s="492"/>
      <c r="M1990" s="443" t="str">
        <f>_xlfn.IFNA(VLOOKUP(G1990,Checks!$L$4:$L$15,1,FALSE),IF(G1990="","",1))</f>
        <v/>
      </c>
    </row>
    <row r="1991" spans="1:13" s="443" customFormat="1" ht="14.1" customHeight="1">
      <c r="A1991" s="502">
        <f t="shared" si="56"/>
        <v>1983</v>
      </c>
      <c r="B1991" s="502">
        <f t="shared" si="59"/>
        <v>0</v>
      </c>
      <c r="C1991" s="448"/>
      <c r="D1991" s="446"/>
      <c r="E1991" s="446"/>
      <c r="F1991" s="446"/>
      <c r="G1991" s="448"/>
      <c r="H1991" s="455">
        <v>0</v>
      </c>
      <c r="I1991" s="452">
        <v>0</v>
      </c>
      <c r="J1991" s="446"/>
      <c r="K1991" s="492"/>
      <c r="M1991" s="443" t="str">
        <f>_xlfn.IFNA(VLOOKUP(G1991,Checks!$L$4:$L$15,1,FALSE),IF(G1991="","",1))</f>
        <v/>
      </c>
    </row>
    <row r="1992" spans="1:13" s="443" customFormat="1" ht="14.1" customHeight="1">
      <c r="A1992" s="502">
        <f t="shared" si="56"/>
        <v>1984</v>
      </c>
      <c r="B1992" s="502">
        <f t="shared" si="59"/>
        <v>0</v>
      </c>
      <c r="C1992" s="448"/>
      <c r="D1992" s="446"/>
      <c r="E1992" s="446"/>
      <c r="F1992" s="446"/>
      <c r="G1992" s="448"/>
      <c r="H1992" s="455">
        <v>0</v>
      </c>
      <c r="I1992" s="452">
        <v>0</v>
      </c>
      <c r="J1992" s="446"/>
      <c r="K1992" s="492"/>
      <c r="M1992" s="443" t="str">
        <f>_xlfn.IFNA(VLOOKUP(G1992,Checks!$L$4:$L$15,1,FALSE),IF(G1992="","",1))</f>
        <v/>
      </c>
    </row>
    <row r="1993" spans="1:13" s="443" customFormat="1" ht="14.1" customHeight="1">
      <c r="A1993" s="502">
        <f t="shared" si="56"/>
        <v>1985</v>
      </c>
      <c r="B1993" s="502">
        <f t="shared" si="59"/>
        <v>0</v>
      </c>
      <c r="C1993" s="448"/>
      <c r="D1993" s="446"/>
      <c r="E1993" s="446"/>
      <c r="F1993" s="446"/>
      <c r="G1993" s="448"/>
      <c r="H1993" s="455">
        <v>0</v>
      </c>
      <c r="I1993" s="452">
        <v>0</v>
      </c>
      <c r="J1993" s="446"/>
      <c r="K1993" s="492"/>
      <c r="M1993" s="443" t="str">
        <f>_xlfn.IFNA(VLOOKUP(G1993,Checks!$L$4:$L$15,1,FALSE),IF(G1993="","",1))</f>
        <v/>
      </c>
    </row>
    <row r="1994" spans="1:13" s="443" customFormat="1" ht="14.1" customHeight="1">
      <c r="A1994" s="502">
        <f t="shared" si="56"/>
        <v>1986</v>
      </c>
      <c r="B1994" s="502">
        <f t="shared" si="59"/>
        <v>0</v>
      </c>
      <c r="C1994" s="448"/>
      <c r="D1994" s="446"/>
      <c r="E1994" s="446"/>
      <c r="F1994" s="446"/>
      <c r="G1994" s="448"/>
      <c r="H1994" s="455">
        <v>0</v>
      </c>
      <c r="I1994" s="452">
        <v>0</v>
      </c>
      <c r="J1994" s="446"/>
      <c r="K1994" s="492"/>
      <c r="M1994" s="443" t="str">
        <f>_xlfn.IFNA(VLOOKUP(G1994,Checks!$L$4:$L$15,1,FALSE),IF(G1994="","",1))</f>
        <v/>
      </c>
    </row>
    <row r="1995" spans="1:13" s="443" customFormat="1" ht="14.1" customHeight="1">
      <c r="A1995" s="502">
        <f t="shared" si="56"/>
        <v>1987</v>
      </c>
      <c r="B1995" s="502">
        <f t="shared" ref="B1995:B2058" si="60">$B$9</f>
        <v>0</v>
      </c>
      <c r="C1995" s="448"/>
      <c r="D1995" s="446"/>
      <c r="E1995" s="446"/>
      <c r="F1995" s="446"/>
      <c r="G1995" s="448"/>
      <c r="H1995" s="455">
        <v>0</v>
      </c>
      <c r="I1995" s="452">
        <v>0</v>
      </c>
      <c r="J1995" s="446"/>
      <c r="K1995" s="492"/>
      <c r="M1995" s="443" t="str">
        <f>_xlfn.IFNA(VLOOKUP(G1995,Checks!$L$4:$L$15,1,FALSE),IF(G1995="","",1))</f>
        <v/>
      </c>
    </row>
    <row r="1996" spans="1:13" s="443" customFormat="1" ht="14.1" customHeight="1">
      <c r="A1996" s="502">
        <f t="shared" si="56"/>
        <v>1988</v>
      </c>
      <c r="B1996" s="502">
        <f t="shared" si="60"/>
        <v>0</v>
      </c>
      <c r="C1996" s="448"/>
      <c r="D1996" s="446"/>
      <c r="E1996" s="446"/>
      <c r="F1996" s="446"/>
      <c r="G1996" s="448"/>
      <c r="H1996" s="455">
        <v>0</v>
      </c>
      <c r="I1996" s="452">
        <v>0</v>
      </c>
      <c r="J1996" s="446"/>
      <c r="K1996" s="492"/>
      <c r="M1996" s="443" t="str">
        <f>_xlfn.IFNA(VLOOKUP(G1996,Checks!$L$4:$L$15,1,FALSE),IF(G1996="","",1))</f>
        <v/>
      </c>
    </row>
    <row r="1997" spans="1:13" s="443" customFormat="1" ht="14.1" customHeight="1">
      <c r="A1997" s="502">
        <f t="shared" si="56"/>
        <v>1989</v>
      </c>
      <c r="B1997" s="502">
        <f t="shared" si="60"/>
        <v>0</v>
      </c>
      <c r="C1997" s="448"/>
      <c r="D1997" s="446"/>
      <c r="E1997" s="446"/>
      <c r="F1997" s="446"/>
      <c r="G1997" s="448"/>
      <c r="H1997" s="455">
        <v>0</v>
      </c>
      <c r="I1997" s="452">
        <v>0</v>
      </c>
      <c r="J1997" s="446"/>
      <c r="K1997" s="492"/>
      <c r="M1997" s="443" t="str">
        <f>_xlfn.IFNA(VLOOKUP(G1997,Checks!$L$4:$L$15,1,FALSE),IF(G1997="","",1))</f>
        <v/>
      </c>
    </row>
    <row r="1998" spans="1:13" s="443" customFormat="1" ht="14.1" customHeight="1">
      <c r="A1998" s="502">
        <f t="shared" si="56"/>
        <v>1990</v>
      </c>
      <c r="B1998" s="502">
        <f t="shared" si="60"/>
        <v>0</v>
      </c>
      <c r="C1998" s="448"/>
      <c r="D1998" s="446"/>
      <c r="E1998" s="446"/>
      <c r="F1998" s="446"/>
      <c r="G1998" s="448"/>
      <c r="H1998" s="455">
        <v>0</v>
      </c>
      <c r="I1998" s="452">
        <v>0</v>
      </c>
      <c r="J1998" s="446"/>
      <c r="K1998" s="492"/>
      <c r="M1998" s="443" t="str">
        <f>_xlfn.IFNA(VLOOKUP(G1998,Checks!$L$4:$L$15,1,FALSE),IF(G1998="","",1))</f>
        <v/>
      </c>
    </row>
    <row r="1999" spans="1:13" s="443" customFormat="1" ht="14.1" customHeight="1">
      <c r="A1999" s="502">
        <f t="shared" si="56"/>
        <v>1991</v>
      </c>
      <c r="B1999" s="502">
        <f t="shared" si="60"/>
        <v>0</v>
      </c>
      <c r="C1999" s="448"/>
      <c r="D1999" s="446"/>
      <c r="E1999" s="446"/>
      <c r="F1999" s="446"/>
      <c r="G1999" s="448"/>
      <c r="H1999" s="455">
        <v>0</v>
      </c>
      <c r="I1999" s="452">
        <v>0</v>
      </c>
      <c r="J1999" s="446"/>
      <c r="K1999" s="492"/>
      <c r="M1999" s="443" t="str">
        <f>_xlfn.IFNA(VLOOKUP(G1999,Checks!$L$4:$L$15,1,FALSE),IF(G1999="","",1))</f>
        <v/>
      </c>
    </row>
    <row r="2000" spans="1:13" s="443" customFormat="1" ht="14.1" customHeight="1">
      <c r="A2000" s="502">
        <f t="shared" si="56"/>
        <v>1992</v>
      </c>
      <c r="B2000" s="502">
        <f t="shared" si="60"/>
        <v>0</v>
      </c>
      <c r="C2000" s="448"/>
      <c r="D2000" s="446"/>
      <c r="E2000" s="446"/>
      <c r="F2000" s="446"/>
      <c r="G2000" s="448"/>
      <c r="H2000" s="455">
        <v>0</v>
      </c>
      <c r="I2000" s="452">
        <v>0</v>
      </c>
      <c r="J2000" s="446"/>
      <c r="K2000" s="492"/>
      <c r="M2000" s="443" t="str">
        <f>_xlfn.IFNA(VLOOKUP(G2000,Checks!$L$4:$L$15,1,FALSE),IF(G2000="","",1))</f>
        <v/>
      </c>
    </row>
    <row r="2001" spans="1:13" s="443" customFormat="1" ht="14.1" customHeight="1">
      <c r="A2001" s="502">
        <f t="shared" si="56"/>
        <v>1993</v>
      </c>
      <c r="B2001" s="502">
        <f t="shared" si="60"/>
        <v>0</v>
      </c>
      <c r="C2001" s="448"/>
      <c r="D2001" s="446"/>
      <c r="E2001" s="446"/>
      <c r="F2001" s="446"/>
      <c r="G2001" s="448"/>
      <c r="H2001" s="455">
        <v>0</v>
      </c>
      <c r="I2001" s="452">
        <v>0</v>
      </c>
      <c r="J2001" s="446"/>
      <c r="K2001" s="492"/>
      <c r="M2001" s="443" t="str">
        <f>_xlfn.IFNA(VLOOKUP(G2001,Checks!$L$4:$L$15,1,FALSE),IF(G2001="","",1))</f>
        <v/>
      </c>
    </row>
    <row r="2002" spans="1:13" s="443" customFormat="1" ht="14.1" customHeight="1">
      <c r="A2002" s="502">
        <f t="shared" si="56"/>
        <v>1994</v>
      </c>
      <c r="B2002" s="502">
        <f t="shared" si="60"/>
        <v>0</v>
      </c>
      <c r="C2002" s="448"/>
      <c r="D2002" s="446"/>
      <c r="E2002" s="446"/>
      <c r="F2002" s="446"/>
      <c r="G2002" s="448"/>
      <c r="H2002" s="455">
        <v>0</v>
      </c>
      <c r="I2002" s="452">
        <v>0</v>
      </c>
      <c r="J2002" s="446"/>
      <c r="K2002" s="492"/>
      <c r="M2002" s="443" t="str">
        <f>_xlfn.IFNA(VLOOKUP(G2002,Checks!$L$4:$L$15,1,FALSE),IF(G2002="","",1))</f>
        <v/>
      </c>
    </row>
    <row r="2003" spans="1:13" s="443" customFormat="1" ht="14.1" customHeight="1">
      <c r="A2003" s="502">
        <f t="shared" si="56"/>
        <v>1995</v>
      </c>
      <c r="B2003" s="502">
        <f t="shared" si="60"/>
        <v>0</v>
      </c>
      <c r="C2003" s="448"/>
      <c r="D2003" s="446"/>
      <c r="E2003" s="446"/>
      <c r="F2003" s="446"/>
      <c r="G2003" s="448"/>
      <c r="H2003" s="455">
        <v>0</v>
      </c>
      <c r="I2003" s="452">
        <v>0</v>
      </c>
      <c r="J2003" s="446"/>
      <c r="K2003" s="492"/>
      <c r="M2003" s="443" t="str">
        <f>_xlfn.IFNA(VLOOKUP(G2003,Checks!$L$4:$L$15,1,FALSE),IF(G2003="","",1))</f>
        <v/>
      </c>
    </row>
    <row r="2004" spans="1:13" s="443" customFormat="1" ht="14.1" customHeight="1">
      <c r="A2004" s="502">
        <f t="shared" si="56"/>
        <v>1996</v>
      </c>
      <c r="B2004" s="502">
        <f t="shared" si="60"/>
        <v>0</v>
      </c>
      <c r="C2004" s="448"/>
      <c r="D2004" s="446"/>
      <c r="E2004" s="446"/>
      <c r="F2004" s="446"/>
      <c r="G2004" s="448"/>
      <c r="H2004" s="455">
        <v>0</v>
      </c>
      <c r="I2004" s="452">
        <v>0</v>
      </c>
      <c r="J2004" s="446"/>
      <c r="K2004" s="492"/>
      <c r="M2004" s="443" t="str">
        <f>_xlfn.IFNA(VLOOKUP(G2004,Checks!$L$4:$L$15,1,FALSE),IF(G2004="","",1))</f>
        <v/>
      </c>
    </row>
    <row r="2005" spans="1:13" s="443" customFormat="1" ht="14.1" customHeight="1">
      <c r="A2005" s="502">
        <f t="shared" si="56"/>
        <v>1997</v>
      </c>
      <c r="B2005" s="502">
        <f t="shared" si="60"/>
        <v>0</v>
      </c>
      <c r="C2005" s="448"/>
      <c r="D2005" s="446"/>
      <c r="E2005" s="446"/>
      <c r="F2005" s="446"/>
      <c r="G2005" s="448"/>
      <c r="H2005" s="455">
        <v>0</v>
      </c>
      <c r="I2005" s="452">
        <v>0</v>
      </c>
      <c r="J2005" s="446"/>
      <c r="K2005" s="492"/>
      <c r="M2005" s="443" t="str">
        <f>_xlfn.IFNA(VLOOKUP(G2005,Checks!$L$4:$L$15,1,FALSE),IF(G2005="","",1))</f>
        <v/>
      </c>
    </row>
    <row r="2006" spans="1:13" s="443" customFormat="1" ht="14.1" customHeight="1">
      <c r="A2006" s="502">
        <f t="shared" si="56"/>
        <v>1998</v>
      </c>
      <c r="B2006" s="502">
        <f t="shared" si="60"/>
        <v>0</v>
      </c>
      <c r="C2006" s="448"/>
      <c r="D2006" s="446"/>
      <c r="E2006" s="446"/>
      <c r="F2006" s="446"/>
      <c r="G2006" s="448"/>
      <c r="H2006" s="455">
        <v>0</v>
      </c>
      <c r="I2006" s="452">
        <v>0</v>
      </c>
      <c r="J2006" s="446"/>
      <c r="K2006" s="492"/>
      <c r="M2006" s="443" t="str">
        <f>_xlfn.IFNA(VLOOKUP(G2006,Checks!$L$4:$L$15,1,FALSE),IF(G2006="","",1))</f>
        <v/>
      </c>
    </row>
    <row r="2007" spans="1:13" s="443" customFormat="1" ht="14.1" customHeight="1">
      <c r="A2007" s="502">
        <f t="shared" si="56"/>
        <v>1999</v>
      </c>
      <c r="B2007" s="502">
        <f t="shared" si="60"/>
        <v>0</v>
      </c>
      <c r="C2007" s="448"/>
      <c r="D2007" s="446"/>
      <c r="E2007" s="446"/>
      <c r="F2007" s="446"/>
      <c r="G2007" s="448"/>
      <c r="H2007" s="455">
        <v>0</v>
      </c>
      <c r="I2007" s="452">
        <v>0</v>
      </c>
      <c r="J2007" s="446"/>
      <c r="K2007" s="492"/>
      <c r="M2007" s="443" t="str">
        <f>_xlfn.IFNA(VLOOKUP(G2007,Checks!$L$4:$L$15,1,FALSE),IF(G2007="","",1))</f>
        <v/>
      </c>
    </row>
    <row r="2008" spans="1:13" s="443" customFormat="1" ht="14.1" customHeight="1">
      <c r="A2008" s="502">
        <f t="shared" si="56"/>
        <v>2000</v>
      </c>
      <c r="B2008" s="502">
        <f t="shared" si="60"/>
        <v>0</v>
      </c>
      <c r="C2008" s="448"/>
      <c r="D2008" s="446"/>
      <c r="E2008" s="446"/>
      <c r="F2008" s="446"/>
      <c r="G2008" s="448"/>
      <c r="H2008" s="455">
        <v>0</v>
      </c>
      <c r="I2008" s="452">
        <v>0</v>
      </c>
      <c r="J2008" s="446"/>
      <c r="K2008" s="492"/>
      <c r="M2008" s="443" t="str">
        <f>_xlfn.IFNA(VLOOKUP(G2008,Checks!$L$4:$L$15,1,FALSE),IF(G2008="","",1))</f>
        <v/>
      </c>
    </row>
    <row r="2009" spans="1:13" s="443" customFormat="1" ht="14.1" customHeight="1">
      <c r="A2009" s="502">
        <f t="shared" si="56"/>
        <v>2001</v>
      </c>
      <c r="B2009" s="502">
        <f t="shared" si="60"/>
        <v>0</v>
      </c>
      <c r="C2009" s="448"/>
      <c r="D2009" s="446"/>
      <c r="E2009" s="446"/>
      <c r="F2009" s="446"/>
      <c r="G2009" s="448"/>
      <c r="H2009" s="455">
        <v>0</v>
      </c>
      <c r="I2009" s="452">
        <v>0</v>
      </c>
      <c r="J2009" s="446"/>
      <c r="K2009" s="492"/>
      <c r="M2009" s="443" t="str">
        <f>_xlfn.IFNA(VLOOKUP(G2009,Checks!$L$4:$L$15,1,FALSE),IF(G2009="","",1))</f>
        <v/>
      </c>
    </row>
    <row r="2010" spans="1:13" s="443" customFormat="1" ht="14.1" customHeight="1">
      <c r="A2010" s="502">
        <f t="shared" si="56"/>
        <v>2002</v>
      </c>
      <c r="B2010" s="502">
        <f t="shared" si="60"/>
        <v>0</v>
      </c>
      <c r="C2010" s="448"/>
      <c r="D2010" s="446"/>
      <c r="E2010" s="446"/>
      <c r="F2010" s="446"/>
      <c r="G2010" s="448"/>
      <c r="H2010" s="455">
        <v>0</v>
      </c>
      <c r="I2010" s="452">
        <v>0</v>
      </c>
      <c r="J2010" s="446"/>
      <c r="K2010" s="492"/>
      <c r="M2010" s="443" t="str">
        <f>_xlfn.IFNA(VLOOKUP(G2010,Checks!$L$4:$L$15,1,FALSE),IF(G2010="","",1))</f>
        <v/>
      </c>
    </row>
    <row r="2011" spans="1:13" s="443" customFormat="1" ht="12" customHeight="1">
      <c r="A2011" s="502">
        <f t="shared" si="56"/>
        <v>2003</v>
      </c>
      <c r="B2011" s="502">
        <f t="shared" si="60"/>
        <v>0</v>
      </c>
      <c r="C2011" s="448"/>
      <c r="D2011" s="446"/>
      <c r="E2011" s="446"/>
      <c r="F2011" s="446"/>
      <c r="G2011" s="448"/>
      <c r="H2011" s="455">
        <v>0</v>
      </c>
      <c r="I2011" s="452">
        <v>0</v>
      </c>
      <c r="J2011" s="446"/>
      <c r="K2011" s="492"/>
      <c r="M2011" s="443" t="str">
        <f>_xlfn.IFNA(VLOOKUP(G2011,Checks!$L$4:$L$15,1,FALSE),IF(G2011="","",1))</f>
        <v/>
      </c>
    </row>
    <row r="2012" spans="1:13" s="443" customFormat="1" ht="12" customHeight="1">
      <c r="A2012" s="502">
        <f t="shared" si="56"/>
        <v>2004</v>
      </c>
      <c r="B2012" s="502">
        <f t="shared" si="60"/>
        <v>0</v>
      </c>
      <c r="C2012" s="448"/>
      <c r="D2012" s="446"/>
      <c r="E2012" s="446"/>
      <c r="F2012" s="446"/>
      <c r="G2012" s="448"/>
      <c r="H2012" s="455">
        <v>0</v>
      </c>
      <c r="I2012" s="452">
        <v>0</v>
      </c>
      <c r="J2012" s="446"/>
      <c r="K2012" s="492"/>
      <c r="M2012" s="443" t="str">
        <f>_xlfn.IFNA(VLOOKUP(G2012,Checks!$L$4:$L$15,1,FALSE),IF(G2012="","",1))</f>
        <v/>
      </c>
    </row>
    <row r="2013" spans="1:13" s="443" customFormat="1" ht="12" customHeight="1">
      <c r="A2013" s="502">
        <f t="shared" si="56"/>
        <v>2005</v>
      </c>
      <c r="B2013" s="502">
        <f t="shared" si="60"/>
        <v>0</v>
      </c>
      <c r="C2013" s="448"/>
      <c r="D2013" s="446"/>
      <c r="E2013" s="446"/>
      <c r="F2013" s="446"/>
      <c r="G2013" s="448"/>
      <c r="H2013" s="455">
        <v>0</v>
      </c>
      <c r="I2013" s="452">
        <v>0</v>
      </c>
      <c r="J2013" s="446"/>
      <c r="K2013" s="492"/>
      <c r="M2013" s="443" t="str">
        <f>_xlfn.IFNA(VLOOKUP(G2013,Checks!$L$4:$L$15,1,FALSE),IF(G2013="","",1))</f>
        <v/>
      </c>
    </row>
    <row r="2014" spans="1:13" s="443" customFormat="1" ht="12" customHeight="1">
      <c r="A2014" s="502">
        <f t="shared" si="56"/>
        <v>2006</v>
      </c>
      <c r="B2014" s="502">
        <f t="shared" si="60"/>
        <v>0</v>
      </c>
      <c r="C2014" s="448"/>
      <c r="D2014" s="446"/>
      <c r="E2014" s="446"/>
      <c r="F2014" s="446"/>
      <c r="G2014" s="448"/>
      <c r="H2014" s="455">
        <v>0</v>
      </c>
      <c r="I2014" s="452">
        <v>0</v>
      </c>
      <c r="J2014" s="446"/>
      <c r="K2014" s="492"/>
      <c r="M2014" s="443" t="str">
        <f>_xlfn.IFNA(VLOOKUP(G2014,Checks!$L$4:$L$15,1,FALSE),IF(G2014="","",1))</f>
        <v/>
      </c>
    </row>
    <row r="2015" spans="1:13" s="443" customFormat="1" ht="12" customHeight="1">
      <c r="A2015" s="502">
        <f t="shared" si="56"/>
        <v>2007</v>
      </c>
      <c r="B2015" s="502">
        <f t="shared" si="60"/>
        <v>0</v>
      </c>
      <c r="C2015" s="448"/>
      <c r="D2015" s="446"/>
      <c r="E2015" s="446"/>
      <c r="F2015" s="446"/>
      <c r="G2015" s="448"/>
      <c r="H2015" s="455">
        <v>0</v>
      </c>
      <c r="I2015" s="452">
        <v>0</v>
      </c>
      <c r="J2015" s="446"/>
      <c r="K2015" s="492"/>
      <c r="M2015" s="443" t="str">
        <f>_xlfn.IFNA(VLOOKUP(G2015,Checks!$L$4:$L$15,1,FALSE),IF(G2015="","",1))</f>
        <v/>
      </c>
    </row>
    <row r="2016" spans="1:13" s="443" customFormat="1" ht="12" customHeight="1">
      <c r="A2016" s="502">
        <f t="shared" si="56"/>
        <v>2008</v>
      </c>
      <c r="B2016" s="502">
        <f t="shared" si="60"/>
        <v>0</v>
      </c>
      <c r="C2016" s="448"/>
      <c r="D2016" s="446"/>
      <c r="E2016" s="446"/>
      <c r="F2016" s="446"/>
      <c r="G2016" s="448"/>
      <c r="H2016" s="455">
        <v>0</v>
      </c>
      <c r="I2016" s="452">
        <v>0</v>
      </c>
      <c r="J2016" s="446"/>
      <c r="K2016" s="492"/>
      <c r="M2016" s="443" t="str">
        <f>_xlfn.IFNA(VLOOKUP(G2016,Checks!$L$4:$L$15,1,FALSE),IF(G2016="","",1))</f>
        <v/>
      </c>
    </row>
    <row r="2017" spans="1:13" s="443" customFormat="1" ht="12" customHeight="1">
      <c r="A2017" s="502">
        <f t="shared" si="56"/>
        <v>2009</v>
      </c>
      <c r="B2017" s="502">
        <f t="shared" si="60"/>
        <v>0</v>
      </c>
      <c r="C2017" s="448"/>
      <c r="D2017" s="446"/>
      <c r="E2017" s="446"/>
      <c r="F2017" s="446"/>
      <c r="G2017" s="448"/>
      <c r="H2017" s="455">
        <v>0</v>
      </c>
      <c r="I2017" s="452">
        <v>0</v>
      </c>
      <c r="J2017" s="446"/>
      <c r="K2017" s="492"/>
      <c r="M2017" s="443" t="str">
        <f>_xlfn.IFNA(VLOOKUP(G2017,Checks!$L$4:$L$15,1,FALSE),IF(G2017="","",1))</f>
        <v/>
      </c>
    </row>
    <row r="2018" spans="1:13" s="443" customFormat="1" ht="12" customHeight="1">
      <c r="A2018" s="502">
        <f t="shared" si="56"/>
        <v>2010</v>
      </c>
      <c r="B2018" s="502">
        <f t="shared" si="60"/>
        <v>0</v>
      </c>
      <c r="C2018" s="448"/>
      <c r="D2018" s="446"/>
      <c r="E2018" s="446"/>
      <c r="F2018" s="446"/>
      <c r="G2018" s="448"/>
      <c r="H2018" s="455">
        <v>0</v>
      </c>
      <c r="I2018" s="452">
        <v>0</v>
      </c>
      <c r="J2018" s="446"/>
      <c r="K2018" s="492"/>
      <c r="M2018" s="443" t="str">
        <f>_xlfn.IFNA(VLOOKUP(G2018,Checks!$L$4:$L$15,1,FALSE),IF(G2018="","",1))</f>
        <v/>
      </c>
    </row>
    <row r="2019" spans="1:13" s="443" customFormat="1" ht="12" customHeight="1">
      <c r="A2019" s="502">
        <f t="shared" si="56"/>
        <v>2011</v>
      </c>
      <c r="B2019" s="502">
        <f t="shared" si="60"/>
        <v>0</v>
      </c>
      <c r="C2019" s="448"/>
      <c r="D2019" s="446"/>
      <c r="E2019" s="446"/>
      <c r="F2019" s="446"/>
      <c r="G2019" s="448"/>
      <c r="H2019" s="455">
        <v>0</v>
      </c>
      <c r="I2019" s="452">
        <v>0</v>
      </c>
      <c r="J2019" s="446"/>
      <c r="K2019" s="492"/>
      <c r="M2019" s="443" t="str">
        <f>_xlfn.IFNA(VLOOKUP(G2019,Checks!$L$4:$L$15,1,FALSE),IF(G2019="","",1))</f>
        <v/>
      </c>
    </row>
    <row r="2020" spans="1:13" s="443" customFormat="1" ht="12" customHeight="1">
      <c r="A2020" s="502">
        <f t="shared" si="56"/>
        <v>2012</v>
      </c>
      <c r="B2020" s="502">
        <f t="shared" si="60"/>
        <v>0</v>
      </c>
      <c r="C2020" s="448"/>
      <c r="D2020" s="446"/>
      <c r="E2020" s="446"/>
      <c r="F2020" s="446"/>
      <c r="G2020" s="448"/>
      <c r="H2020" s="455">
        <v>0</v>
      </c>
      <c r="I2020" s="452">
        <v>0</v>
      </c>
      <c r="J2020" s="446"/>
      <c r="K2020" s="492"/>
      <c r="M2020" s="443" t="str">
        <f>_xlfn.IFNA(VLOOKUP(G2020,Checks!$L$4:$L$15,1,FALSE),IF(G2020="","",1))</f>
        <v/>
      </c>
    </row>
    <row r="2021" spans="1:13" s="443" customFormat="1" ht="12" customHeight="1">
      <c r="A2021" s="502">
        <f t="shared" si="56"/>
        <v>2013</v>
      </c>
      <c r="B2021" s="502">
        <f t="shared" si="60"/>
        <v>0</v>
      </c>
      <c r="C2021" s="448"/>
      <c r="D2021" s="446"/>
      <c r="E2021" s="446"/>
      <c r="F2021" s="446"/>
      <c r="G2021" s="448"/>
      <c r="H2021" s="455">
        <v>0</v>
      </c>
      <c r="I2021" s="452">
        <v>0</v>
      </c>
      <c r="J2021" s="446"/>
      <c r="K2021" s="492"/>
      <c r="M2021" s="443" t="str">
        <f>_xlfn.IFNA(VLOOKUP(G2021,Checks!$L$4:$L$15,1,FALSE),IF(G2021="","",1))</f>
        <v/>
      </c>
    </row>
    <row r="2022" spans="1:13" s="443" customFormat="1" ht="12" customHeight="1">
      <c r="A2022" s="502">
        <f t="shared" si="56"/>
        <v>2014</v>
      </c>
      <c r="B2022" s="502">
        <f t="shared" si="60"/>
        <v>0</v>
      </c>
      <c r="C2022" s="448"/>
      <c r="D2022" s="446"/>
      <c r="E2022" s="446"/>
      <c r="F2022" s="446"/>
      <c r="G2022" s="448"/>
      <c r="H2022" s="455">
        <v>0</v>
      </c>
      <c r="I2022" s="452">
        <v>0</v>
      </c>
      <c r="J2022" s="446"/>
      <c r="K2022" s="492"/>
      <c r="M2022" s="443" t="str">
        <f>_xlfn.IFNA(VLOOKUP(G2022,Checks!$L$4:$L$15,1,FALSE),IF(G2022="","",1))</f>
        <v/>
      </c>
    </row>
    <row r="2023" spans="1:13" s="443" customFormat="1" ht="12" customHeight="1">
      <c r="A2023" s="502">
        <f t="shared" si="56"/>
        <v>2015</v>
      </c>
      <c r="B2023" s="502">
        <f t="shared" si="60"/>
        <v>0</v>
      </c>
      <c r="C2023" s="448"/>
      <c r="D2023" s="446"/>
      <c r="E2023" s="446"/>
      <c r="F2023" s="446"/>
      <c r="G2023" s="448"/>
      <c r="H2023" s="455">
        <v>0</v>
      </c>
      <c r="I2023" s="452">
        <v>0</v>
      </c>
      <c r="J2023" s="446"/>
      <c r="K2023" s="492"/>
      <c r="M2023" s="443" t="str">
        <f>_xlfn.IFNA(VLOOKUP(G2023,Checks!$L$4:$L$15,1,FALSE),IF(G2023="","",1))</f>
        <v/>
      </c>
    </row>
    <row r="2024" spans="1:13" s="443" customFormat="1" ht="12" customHeight="1">
      <c r="A2024" s="502">
        <f t="shared" si="56"/>
        <v>2016</v>
      </c>
      <c r="B2024" s="502">
        <f t="shared" si="60"/>
        <v>0</v>
      </c>
      <c r="C2024" s="448"/>
      <c r="D2024" s="446"/>
      <c r="E2024" s="446"/>
      <c r="F2024" s="446"/>
      <c r="G2024" s="448"/>
      <c r="H2024" s="455">
        <v>0</v>
      </c>
      <c r="I2024" s="452">
        <v>0</v>
      </c>
      <c r="J2024" s="446"/>
      <c r="K2024" s="492"/>
      <c r="M2024" s="443" t="str">
        <f>_xlfn.IFNA(VLOOKUP(G2024,Checks!$L$4:$L$15,1,FALSE),IF(G2024="","",1))</f>
        <v/>
      </c>
    </row>
    <row r="2025" spans="1:13" s="443" customFormat="1" ht="12" customHeight="1">
      <c r="A2025" s="502">
        <f t="shared" si="56"/>
        <v>2017</v>
      </c>
      <c r="B2025" s="502">
        <f t="shared" si="60"/>
        <v>0</v>
      </c>
      <c r="C2025" s="448"/>
      <c r="D2025" s="446"/>
      <c r="E2025" s="446"/>
      <c r="F2025" s="446"/>
      <c r="G2025" s="448"/>
      <c r="H2025" s="455">
        <v>0</v>
      </c>
      <c r="I2025" s="452">
        <v>0</v>
      </c>
      <c r="J2025" s="446"/>
      <c r="K2025" s="492"/>
      <c r="M2025" s="443" t="str">
        <f>_xlfn.IFNA(VLOOKUP(G2025,Checks!$L$4:$L$15,1,FALSE),IF(G2025="","",1))</f>
        <v/>
      </c>
    </row>
    <row r="2026" spans="1:13" s="443" customFormat="1" ht="12" customHeight="1">
      <c r="A2026" s="502">
        <f t="shared" si="56"/>
        <v>2018</v>
      </c>
      <c r="B2026" s="502">
        <f t="shared" si="60"/>
        <v>0</v>
      </c>
      <c r="C2026" s="448"/>
      <c r="D2026" s="446"/>
      <c r="E2026" s="446"/>
      <c r="F2026" s="446"/>
      <c r="G2026" s="448"/>
      <c r="H2026" s="455">
        <v>0</v>
      </c>
      <c r="I2026" s="452">
        <v>0</v>
      </c>
      <c r="J2026" s="446"/>
      <c r="K2026" s="492"/>
      <c r="M2026" s="443" t="str">
        <f>_xlfn.IFNA(VLOOKUP(G2026,Checks!$L$4:$L$15,1,FALSE),IF(G2026="","",1))</f>
        <v/>
      </c>
    </row>
    <row r="2027" spans="1:13" s="443" customFormat="1" ht="12" customHeight="1">
      <c r="A2027" s="502">
        <f t="shared" si="56"/>
        <v>2019</v>
      </c>
      <c r="B2027" s="502">
        <f t="shared" si="60"/>
        <v>0</v>
      </c>
      <c r="C2027" s="448"/>
      <c r="D2027" s="446"/>
      <c r="E2027" s="446"/>
      <c r="F2027" s="446"/>
      <c r="G2027" s="448"/>
      <c r="H2027" s="455">
        <v>0</v>
      </c>
      <c r="I2027" s="452">
        <v>0</v>
      </c>
      <c r="J2027" s="446"/>
      <c r="K2027" s="492"/>
      <c r="M2027" s="443" t="str">
        <f>_xlfn.IFNA(VLOOKUP(G2027,Checks!$L$4:$L$15,1,FALSE),IF(G2027="","",1))</f>
        <v/>
      </c>
    </row>
    <row r="2028" spans="1:13" s="443" customFormat="1" ht="12" customHeight="1">
      <c r="A2028" s="502">
        <f t="shared" si="56"/>
        <v>2020</v>
      </c>
      <c r="B2028" s="502">
        <f t="shared" si="60"/>
        <v>0</v>
      </c>
      <c r="C2028" s="448"/>
      <c r="D2028" s="446"/>
      <c r="E2028" s="446"/>
      <c r="F2028" s="446"/>
      <c r="G2028" s="448"/>
      <c r="H2028" s="455">
        <v>0</v>
      </c>
      <c r="I2028" s="452">
        <v>0</v>
      </c>
      <c r="J2028" s="446"/>
      <c r="K2028" s="492"/>
      <c r="M2028" s="443" t="str">
        <f>_xlfn.IFNA(VLOOKUP(G2028,Checks!$L$4:$L$15,1,FALSE),IF(G2028="","",1))</f>
        <v/>
      </c>
    </row>
    <row r="2029" spans="1:13" s="443" customFormat="1" ht="12" customHeight="1">
      <c r="A2029" s="502">
        <f t="shared" si="56"/>
        <v>2021</v>
      </c>
      <c r="B2029" s="502">
        <f t="shared" si="60"/>
        <v>0</v>
      </c>
      <c r="C2029" s="448"/>
      <c r="D2029" s="446"/>
      <c r="E2029" s="446"/>
      <c r="F2029" s="446"/>
      <c r="G2029" s="448"/>
      <c r="H2029" s="455">
        <v>0</v>
      </c>
      <c r="I2029" s="452">
        <v>0</v>
      </c>
      <c r="J2029" s="446"/>
      <c r="K2029" s="492"/>
      <c r="M2029" s="443" t="str">
        <f>_xlfn.IFNA(VLOOKUP(G2029,Checks!$L$4:$L$15,1,FALSE),IF(G2029="","",1))</f>
        <v/>
      </c>
    </row>
    <row r="2030" spans="1:13" s="443" customFormat="1" ht="12" customHeight="1">
      <c r="A2030" s="502">
        <f t="shared" si="56"/>
        <v>2022</v>
      </c>
      <c r="B2030" s="502">
        <f t="shared" si="60"/>
        <v>0</v>
      </c>
      <c r="C2030" s="448"/>
      <c r="D2030" s="446"/>
      <c r="E2030" s="446"/>
      <c r="F2030" s="446"/>
      <c r="G2030" s="448"/>
      <c r="H2030" s="455">
        <v>0</v>
      </c>
      <c r="I2030" s="452">
        <v>0</v>
      </c>
      <c r="J2030" s="446"/>
      <c r="K2030" s="492"/>
      <c r="M2030" s="443" t="str">
        <f>_xlfn.IFNA(VLOOKUP(G2030,Checks!$L$4:$L$15,1,FALSE),IF(G2030="","",1))</f>
        <v/>
      </c>
    </row>
    <row r="2031" spans="1:13" s="443" customFormat="1" ht="12" customHeight="1">
      <c r="A2031" s="502">
        <f t="shared" si="56"/>
        <v>2023</v>
      </c>
      <c r="B2031" s="502">
        <f t="shared" si="60"/>
        <v>0</v>
      </c>
      <c r="C2031" s="448"/>
      <c r="D2031" s="446"/>
      <c r="E2031" s="446"/>
      <c r="F2031" s="446"/>
      <c r="G2031" s="448"/>
      <c r="H2031" s="455">
        <v>0</v>
      </c>
      <c r="I2031" s="452">
        <v>0</v>
      </c>
      <c r="J2031" s="446"/>
      <c r="K2031" s="492"/>
      <c r="M2031" s="443" t="str">
        <f>_xlfn.IFNA(VLOOKUP(G2031,Checks!$L$4:$L$15,1,FALSE),IF(G2031="","",1))</f>
        <v/>
      </c>
    </row>
    <row r="2032" spans="1:13" s="443" customFormat="1" ht="12" customHeight="1">
      <c r="A2032" s="502">
        <f t="shared" si="56"/>
        <v>2024</v>
      </c>
      <c r="B2032" s="502">
        <f t="shared" si="60"/>
        <v>0</v>
      </c>
      <c r="C2032" s="448"/>
      <c r="D2032" s="446"/>
      <c r="E2032" s="446"/>
      <c r="F2032" s="446"/>
      <c r="G2032" s="448"/>
      <c r="H2032" s="455">
        <v>0</v>
      </c>
      <c r="I2032" s="452">
        <v>0</v>
      </c>
      <c r="J2032" s="446"/>
      <c r="K2032" s="492"/>
      <c r="M2032" s="443" t="str">
        <f>_xlfn.IFNA(VLOOKUP(G2032,Checks!$L$4:$L$15,1,FALSE),IF(G2032="","",1))</f>
        <v/>
      </c>
    </row>
    <row r="2033" spans="1:13" s="443" customFormat="1" ht="12" customHeight="1">
      <c r="A2033" s="502">
        <f t="shared" si="56"/>
        <v>2025</v>
      </c>
      <c r="B2033" s="502">
        <f t="shared" si="60"/>
        <v>0</v>
      </c>
      <c r="C2033" s="448"/>
      <c r="D2033" s="446"/>
      <c r="E2033" s="446"/>
      <c r="F2033" s="446"/>
      <c r="G2033" s="448"/>
      <c r="H2033" s="455">
        <v>0</v>
      </c>
      <c r="I2033" s="452">
        <v>0</v>
      </c>
      <c r="J2033" s="446"/>
      <c r="K2033" s="492"/>
      <c r="M2033" s="443" t="str">
        <f>_xlfn.IFNA(VLOOKUP(G2033,Checks!$L$4:$L$15,1,FALSE),IF(G2033="","",1))</f>
        <v/>
      </c>
    </row>
    <row r="2034" spans="1:13" s="443" customFormat="1" ht="12" customHeight="1">
      <c r="A2034" s="502">
        <f t="shared" si="56"/>
        <v>2026</v>
      </c>
      <c r="B2034" s="502">
        <f t="shared" si="60"/>
        <v>0</v>
      </c>
      <c r="C2034" s="448"/>
      <c r="D2034" s="446"/>
      <c r="E2034" s="446"/>
      <c r="F2034" s="446"/>
      <c r="G2034" s="448"/>
      <c r="H2034" s="455">
        <v>0</v>
      </c>
      <c r="I2034" s="452">
        <v>0</v>
      </c>
      <c r="J2034" s="446"/>
      <c r="K2034" s="492"/>
      <c r="M2034" s="443" t="str">
        <f>_xlfn.IFNA(VLOOKUP(G2034,Checks!$L$4:$L$15,1,FALSE),IF(G2034="","",1))</f>
        <v/>
      </c>
    </row>
    <row r="2035" spans="1:13" s="443" customFormat="1" ht="12" customHeight="1">
      <c r="A2035" s="502">
        <f t="shared" si="56"/>
        <v>2027</v>
      </c>
      <c r="B2035" s="502">
        <f t="shared" si="60"/>
        <v>0</v>
      </c>
      <c r="C2035" s="448"/>
      <c r="D2035" s="446"/>
      <c r="E2035" s="446"/>
      <c r="F2035" s="446"/>
      <c r="G2035" s="448"/>
      <c r="H2035" s="455">
        <v>0</v>
      </c>
      <c r="I2035" s="452">
        <v>0</v>
      </c>
      <c r="J2035" s="446"/>
      <c r="K2035" s="492"/>
      <c r="M2035" s="443" t="str">
        <f>_xlfn.IFNA(VLOOKUP(G2035,Checks!$L$4:$L$15,1,FALSE),IF(G2035="","",1))</f>
        <v/>
      </c>
    </row>
    <row r="2036" spans="1:13" s="443" customFormat="1" ht="12" customHeight="1">
      <c r="A2036" s="502">
        <f t="shared" si="56"/>
        <v>2028</v>
      </c>
      <c r="B2036" s="502">
        <f t="shared" si="60"/>
        <v>0</v>
      </c>
      <c r="C2036" s="448"/>
      <c r="D2036" s="446"/>
      <c r="E2036" s="446"/>
      <c r="F2036" s="446"/>
      <c r="G2036" s="448"/>
      <c r="H2036" s="455">
        <v>0</v>
      </c>
      <c r="I2036" s="452">
        <v>0</v>
      </c>
      <c r="J2036" s="446"/>
      <c r="K2036" s="492"/>
      <c r="M2036" s="443" t="str">
        <f>_xlfn.IFNA(VLOOKUP(G2036,Checks!$L$4:$L$15,1,FALSE),IF(G2036="","",1))</f>
        <v/>
      </c>
    </row>
    <row r="2037" spans="1:13" s="443" customFormat="1" ht="12" customHeight="1">
      <c r="A2037" s="502">
        <f t="shared" si="56"/>
        <v>2029</v>
      </c>
      <c r="B2037" s="502">
        <f t="shared" si="60"/>
        <v>0</v>
      </c>
      <c r="C2037" s="448"/>
      <c r="D2037" s="446"/>
      <c r="E2037" s="446"/>
      <c r="F2037" s="446"/>
      <c r="G2037" s="448"/>
      <c r="H2037" s="455">
        <v>0</v>
      </c>
      <c r="I2037" s="452">
        <v>0</v>
      </c>
      <c r="J2037" s="446"/>
      <c r="K2037" s="492"/>
      <c r="M2037" s="443" t="str">
        <f>_xlfn.IFNA(VLOOKUP(G2037,Checks!$L$4:$L$15,1,FALSE),IF(G2037="","",1))</f>
        <v/>
      </c>
    </row>
    <row r="2038" spans="1:13" s="443" customFormat="1" ht="12" customHeight="1">
      <c r="A2038" s="502">
        <f t="shared" si="56"/>
        <v>2030</v>
      </c>
      <c r="B2038" s="502">
        <f t="shared" si="60"/>
        <v>0</v>
      </c>
      <c r="C2038" s="448"/>
      <c r="D2038" s="446"/>
      <c r="E2038" s="446"/>
      <c r="F2038" s="446"/>
      <c r="G2038" s="448"/>
      <c r="H2038" s="455">
        <v>0</v>
      </c>
      <c r="I2038" s="452">
        <v>0</v>
      </c>
      <c r="J2038" s="446"/>
      <c r="K2038" s="492"/>
      <c r="M2038" s="443" t="str">
        <f>_xlfn.IFNA(VLOOKUP(G2038,Checks!$L$4:$L$15,1,FALSE),IF(G2038="","",1))</f>
        <v/>
      </c>
    </row>
    <row r="2039" spans="1:13" s="443" customFormat="1" ht="12" customHeight="1">
      <c r="A2039" s="502">
        <f t="shared" si="56"/>
        <v>2031</v>
      </c>
      <c r="B2039" s="502">
        <f t="shared" si="60"/>
        <v>0</v>
      </c>
      <c r="C2039" s="448"/>
      <c r="D2039" s="446"/>
      <c r="E2039" s="446"/>
      <c r="F2039" s="446"/>
      <c r="G2039" s="448"/>
      <c r="H2039" s="455">
        <v>0</v>
      </c>
      <c r="I2039" s="452">
        <v>0</v>
      </c>
      <c r="J2039" s="446"/>
      <c r="K2039" s="492"/>
      <c r="M2039" s="443" t="str">
        <f>_xlfn.IFNA(VLOOKUP(G2039,Checks!$L$4:$L$15,1,FALSE),IF(G2039="","",1))</f>
        <v/>
      </c>
    </row>
    <row r="2040" spans="1:13" s="443" customFormat="1" ht="12" customHeight="1">
      <c r="A2040" s="502">
        <f t="shared" si="56"/>
        <v>2032</v>
      </c>
      <c r="B2040" s="502">
        <f t="shared" si="60"/>
        <v>0</v>
      </c>
      <c r="C2040" s="448"/>
      <c r="D2040" s="446"/>
      <c r="E2040" s="446"/>
      <c r="F2040" s="446"/>
      <c r="G2040" s="448"/>
      <c r="H2040" s="455">
        <v>0</v>
      </c>
      <c r="I2040" s="452">
        <v>0</v>
      </c>
      <c r="J2040" s="446"/>
      <c r="K2040" s="492"/>
      <c r="M2040" s="443" t="str">
        <f>_xlfn.IFNA(VLOOKUP(G2040,Checks!$L$4:$L$15,1,FALSE),IF(G2040="","",1))</f>
        <v/>
      </c>
    </row>
    <row r="2041" spans="1:13" s="443" customFormat="1" ht="12" customHeight="1">
      <c r="A2041" s="502">
        <f t="shared" si="56"/>
        <v>2033</v>
      </c>
      <c r="B2041" s="502">
        <f t="shared" si="60"/>
        <v>0</v>
      </c>
      <c r="C2041" s="448"/>
      <c r="D2041" s="446"/>
      <c r="E2041" s="446"/>
      <c r="F2041" s="446"/>
      <c r="G2041" s="448"/>
      <c r="H2041" s="455">
        <v>0</v>
      </c>
      <c r="I2041" s="452">
        <v>0</v>
      </c>
      <c r="J2041" s="446"/>
      <c r="K2041" s="492"/>
      <c r="M2041" s="443" t="str">
        <f>_xlfn.IFNA(VLOOKUP(G2041,Checks!$L$4:$L$15,1,FALSE),IF(G2041="","",1))</f>
        <v/>
      </c>
    </row>
    <row r="2042" spans="1:13" s="443" customFormat="1" ht="12" customHeight="1">
      <c r="A2042" s="502">
        <f t="shared" si="56"/>
        <v>2034</v>
      </c>
      <c r="B2042" s="502">
        <f t="shared" si="60"/>
        <v>0</v>
      </c>
      <c r="C2042" s="448"/>
      <c r="D2042" s="446"/>
      <c r="E2042" s="446"/>
      <c r="F2042" s="446"/>
      <c r="G2042" s="448"/>
      <c r="H2042" s="455">
        <v>0</v>
      </c>
      <c r="I2042" s="452">
        <v>0</v>
      </c>
      <c r="J2042" s="446"/>
      <c r="K2042" s="492"/>
      <c r="M2042" s="443" t="str">
        <f>_xlfn.IFNA(VLOOKUP(G2042,Checks!$L$4:$L$15,1,FALSE),IF(G2042="","",1))</f>
        <v/>
      </c>
    </row>
    <row r="2043" spans="1:13" s="443" customFormat="1" ht="12" customHeight="1">
      <c r="A2043" s="502">
        <f t="shared" si="56"/>
        <v>2035</v>
      </c>
      <c r="B2043" s="502">
        <f t="shared" si="60"/>
        <v>0</v>
      </c>
      <c r="C2043" s="448"/>
      <c r="D2043" s="446"/>
      <c r="E2043" s="446"/>
      <c r="F2043" s="446"/>
      <c r="G2043" s="448"/>
      <c r="H2043" s="455">
        <v>0</v>
      </c>
      <c r="I2043" s="452">
        <v>0</v>
      </c>
      <c r="J2043" s="446"/>
      <c r="K2043" s="492"/>
      <c r="M2043" s="443" t="str">
        <f>_xlfn.IFNA(VLOOKUP(G2043,Checks!$L$4:$L$15,1,FALSE),IF(G2043="","",1))</f>
        <v/>
      </c>
    </row>
    <row r="2044" spans="1:13" s="443" customFormat="1" ht="12" customHeight="1">
      <c r="A2044" s="502">
        <f t="shared" si="56"/>
        <v>2036</v>
      </c>
      <c r="B2044" s="502">
        <f t="shared" si="60"/>
        <v>0</v>
      </c>
      <c r="C2044" s="448"/>
      <c r="D2044" s="446"/>
      <c r="E2044" s="446"/>
      <c r="F2044" s="446"/>
      <c r="G2044" s="448"/>
      <c r="H2044" s="455">
        <v>0</v>
      </c>
      <c r="I2044" s="452">
        <v>0</v>
      </c>
      <c r="J2044" s="446"/>
      <c r="K2044" s="492"/>
      <c r="M2044" s="443" t="str">
        <f>_xlfn.IFNA(VLOOKUP(G2044,Checks!$L$4:$L$15,1,FALSE),IF(G2044="","",1))</f>
        <v/>
      </c>
    </row>
    <row r="2045" spans="1:13" s="443" customFormat="1" ht="12" customHeight="1">
      <c r="A2045" s="502">
        <f t="shared" si="56"/>
        <v>2037</v>
      </c>
      <c r="B2045" s="502">
        <f t="shared" si="60"/>
        <v>0</v>
      </c>
      <c r="C2045" s="448"/>
      <c r="D2045" s="446"/>
      <c r="E2045" s="446"/>
      <c r="F2045" s="446"/>
      <c r="G2045" s="448"/>
      <c r="H2045" s="455">
        <v>0</v>
      </c>
      <c r="I2045" s="452">
        <v>0</v>
      </c>
      <c r="J2045" s="446"/>
      <c r="K2045" s="492"/>
      <c r="M2045" s="443" t="str">
        <f>_xlfn.IFNA(VLOOKUP(G2045,Checks!$L$4:$L$15,1,FALSE),IF(G2045="","",1))</f>
        <v/>
      </c>
    </row>
    <row r="2046" spans="1:13" s="443" customFormat="1" ht="12" customHeight="1">
      <c r="A2046" s="502">
        <f t="shared" si="56"/>
        <v>2038</v>
      </c>
      <c r="B2046" s="502">
        <f t="shared" si="60"/>
        <v>0</v>
      </c>
      <c r="C2046" s="448"/>
      <c r="D2046" s="446"/>
      <c r="E2046" s="446"/>
      <c r="F2046" s="446"/>
      <c r="G2046" s="448"/>
      <c r="H2046" s="455">
        <v>0</v>
      </c>
      <c r="I2046" s="452">
        <v>0</v>
      </c>
      <c r="J2046" s="446"/>
      <c r="K2046" s="492"/>
      <c r="M2046" s="443" t="str">
        <f>_xlfn.IFNA(VLOOKUP(G2046,Checks!$L$4:$L$15,1,FALSE),IF(G2046="","",1))</f>
        <v/>
      </c>
    </row>
    <row r="2047" spans="1:13" s="443" customFormat="1" ht="12" customHeight="1">
      <c r="A2047" s="502">
        <f t="shared" si="56"/>
        <v>2039</v>
      </c>
      <c r="B2047" s="502">
        <f t="shared" si="60"/>
        <v>0</v>
      </c>
      <c r="C2047" s="448"/>
      <c r="D2047" s="446"/>
      <c r="E2047" s="446"/>
      <c r="F2047" s="446"/>
      <c r="G2047" s="448"/>
      <c r="H2047" s="455">
        <v>0</v>
      </c>
      <c r="I2047" s="452">
        <v>0</v>
      </c>
      <c r="J2047" s="446"/>
      <c r="K2047" s="492"/>
      <c r="M2047" s="443" t="str">
        <f>_xlfn.IFNA(VLOOKUP(G2047,Checks!$L$4:$L$15,1,FALSE),IF(G2047="","",1))</f>
        <v/>
      </c>
    </row>
    <row r="2048" spans="1:13" s="443" customFormat="1" ht="12" customHeight="1">
      <c r="A2048" s="502">
        <f t="shared" si="56"/>
        <v>2040</v>
      </c>
      <c r="B2048" s="502">
        <f t="shared" si="60"/>
        <v>0</v>
      </c>
      <c r="C2048" s="448"/>
      <c r="D2048" s="446"/>
      <c r="E2048" s="446"/>
      <c r="F2048" s="446"/>
      <c r="G2048" s="448"/>
      <c r="H2048" s="455">
        <v>0</v>
      </c>
      <c r="I2048" s="452">
        <v>0</v>
      </c>
      <c r="J2048" s="446"/>
      <c r="K2048" s="492"/>
      <c r="M2048" s="443" t="str">
        <f>_xlfn.IFNA(VLOOKUP(G2048,Checks!$L$4:$L$15,1,FALSE),IF(G2048="","",1))</f>
        <v/>
      </c>
    </row>
    <row r="2049" spans="1:13" s="443" customFormat="1" ht="12" customHeight="1">
      <c r="A2049" s="502">
        <f t="shared" si="56"/>
        <v>2041</v>
      </c>
      <c r="B2049" s="502">
        <f t="shared" si="60"/>
        <v>0</v>
      </c>
      <c r="C2049" s="448"/>
      <c r="D2049" s="446"/>
      <c r="E2049" s="446"/>
      <c r="F2049" s="446"/>
      <c r="G2049" s="448"/>
      <c r="H2049" s="455">
        <v>0</v>
      </c>
      <c r="I2049" s="452">
        <v>0</v>
      </c>
      <c r="J2049" s="446"/>
      <c r="K2049" s="492"/>
      <c r="M2049" s="443" t="str">
        <f>_xlfn.IFNA(VLOOKUP(G2049,Checks!$L$4:$L$15,1,FALSE),IF(G2049="","",1))</f>
        <v/>
      </c>
    </row>
    <row r="2050" spans="1:13" s="443" customFormat="1" ht="12" customHeight="1">
      <c r="A2050" s="502">
        <f t="shared" si="56"/>
        <v>2042</v>
      </c>
      <c r="B2050" s="502">
        <f t="shared" si="60"/>
        <v>0</v>
      </c>
      <c r="C2050" s="448"/>
      <c r="D2050" s="446"/>
      <c r="E2050" s="446"/>
      <c r="F2050" s="446"/>
      <c r="G2050" s="448"/>
      <c r="H2050" s="455">
        <v>0</v>
      </c>
      <c r="I2050" s="452">
        <v>0</v>
      </c>
      <c r="J2050" s="446"/>
      <c r="K2050" s="492"/>
      <c r="M2050" s="443" t="str">
        <f>_xlfn.IFNA(VLOOKUP(G2050,Checks!$L$4:$L$15,1,FALSE),IF(G2050="","",1))</f>
        <v/>
      </c>
    </row>
    <row r="2051" spans="1:13" s="443" customFormat="1" ht="12" customHeight="1">
      <c r="A2051" s="502">
        <f t="shared" si="56"/>
        <v>2043</v>
      </c>
      <c r="B2051" s="502">
        <f t="shared" si="60"/>
        <v>0</v>
      </c>
      <c r="C2051" s="448"/>
      <c r="D2051" s="446"/>
      <c r="E2051" s="446"/>
      <c r="F2051" s="446"/>
      <c r="G2051" s="448"/>
      <c r="H2051" s="455">
        <v>0</v>
      </c>
      <c r="I2051" s="452">
        <v>0</v>
      </c>
      <c r="J2051" s="446"/>
      <c r="K2051" s="492"/>
      <c r="M2051" s="443" t="str">
        <f>_xlfn.IFNA(VLOOKUP(G2051,Checks!$L$4:$L$15,1,FALSE),IF(G2051="","",1))</f>
        <v/>
      </c>
    </row>
    <row r="2052" spans="1:13" s="443" customFormat="1" ht="12" customHeight="1">
      <c r="A2052" s="502">
        <f t="shared" si="56"/>
        <v>2044</v>
      </c>
      <c r="B2052" s="502">
        <f t="shared" si="60"/>
        <v>0</v>
      </c>
      <c r="C2052" s="448"/>
      <c r="D2052" s="446"/>
      <c r="E2052" s="446"/>
      <c r="F2052" s="446"/>
      <c r="G2052" s="448"/>
      <c r="H2052" s="455">
        <v>0</v>
      </c>
      <c r="I2052" s="452">
        <v>0</v>
      </c>
      <c r="J2052" s="446"/>
      <c r="K2052" s="492"/>
      <c r="M2052" s="443" t="str">
        <f>_xlfn.IFNA(VLOOKUP(G2052,Checks!$L$4:$L$15,1,FALSE),IF(G2052="","",1))</f>
        <v/>
      </c>
    </row>
    <row r="2053" spans="1:13" s="443" customFormat="1" ht="12" customHeight="1">
      <c r="A2053" s="502">
        <f t="shared" si="56"/>
        <v>2045</v>
      </c>
      <c r="B2053" s="502">
        <f t="shared" si="60"/>
        <v>0</v>
      </c>
      <c r="C2053" s="448"/>
      <c r="D2053" s="446"/>
      <c r="E2053" s="446"/>
      <c r="F2053" s="446"/>
      <c r="G2053" s="448"/>
      <c r="H2053" s="455">
        <v>0</v>
      </c>
      <c r="I2053" s="452">
        <v>0</v>
      </c>
      <c r="J2053" s="446"/>
      <c r="K2053" s="492"/>
      <c r="M2053" s="443" t="str">
        <f>_xlfn.IFNA(VLOOKUP(G2053,Checks!$L$4:$L$15,1,FALSE),IF(G2053="","",1))</f>
        <v/>
      </c>
    </row>
    <row r="2054" spans="1:13" s="443" customFormat="1" ht="12" customHeight="1">
      <c r="A2054" s="502">
        <f t="shared" si="56"/>
        <v>2046</v>
      </c>
      <c r="B2054" s="502">
        <f t="shared" si="60"/>
        <v>0</v>
      </c>
      <c r="C2054" s="448"/>
      <c r="D2054" s="446"/>
      <c r="E2054" s="446"/>
      <c r="F2054" s="446"/>
      <c r="G2054" s="448"/>
      <c r="H2054" s="455">
        <v>0</v>
      </c>
      <c r="I2054" s="452">
        <v>0</v>
      </c>
      <c r="J2054" s="446"/>
      <c r="K2054" s="492"/>
      <c r="M2054" s="443" t="str">
        <f>_xlfn.IFNA(VLOOKUP(G2054,Checks!$L$4:$L$15,1,FALSE),IF(G2054="","",1))</f>
        <v/>
      </c>
    </row>
    <row r="2055" spans="1:13" s="443" customFormat="1" ht="12" customHeight="1">
      <c r="A2055" s="502">
        <f t="shared" si="56"/>
        <v>2047</v>
      </c>
      <c r="B2055" s="502">
        <f t="shared" si="60"/>
        <v>0</v>
      </c>
      <c r="C2055" s="448"/>
      <c r="D2055" s="446"/>
      <c r="E2055" s="446"/>
      <c r="F2055" s="446"/>
      <c r="G2055" s="448"/>
      <c r="H2055" s="455">
        <v>0</v>
      </c>
      <c r="I2055" s="452">
        <v>0</v>
      </c>
      <c r="J2055" s="446"/>
      <c r="K2055" s="492"/>
      <c r="M2055" s="443" t="str">
        <f>_xlfn.IFNA(VLOOKUP(G2055,Checks!$L$4:$L$15,1,FALSE),IF(G2055="","",1))</f>
        <v/>
      </c>
    </row>
    <row r="2056" spans="1:13" s="443" customFormat="1" ht="12" customHeight="1">
      <c r="A2056" s="502">
        <f t="shared" ref="A2056:A2119" si="61">A2055+1</f>
        <v>2048</v>
      </c>
      <c r="B2056" s="502">
        <f t="shared" si="60"/>
        <v>0</v>
      </c>
      <c r="C2056" s="448"/>
      <c r="D2056" s="446"/>
      <c r="E2056" s="446"/>
      <c r="F2056" s="446"/>
      <c r="G2056" s="448"/>
      <c r="H2056" s="455">
        <v>0</v>
      </c>
      <c r="I2056" s="452">
        <v>0</v>
      </c>
      <c r="J2056" s="446"/>
      <c r="K2056" s="492"/>
      <c r="M2056" s="443" t="str">
        <f>_xlfn.IFNA(VLOOKUP(G2056,Checks!$L$4:$L$15,1,FALSE),IF(G2056="","",1))</f>
        <v/>
      </c>
    </row>
    <row r="2057" spans="1:13" s="443" customFormat="1" ht="12" customHeight="1">
      <c r="A2057" s="502">
        <f t="shared" si="61"/>
        <v>2049</v>
      </c>
      <c r="B2057" s="502">
        <f t="shared" si="60"/>
        <v>0</v>
      </c>
      <c r="C2057" s="448"/>
      <c r="D2057" s="446"/>
      <c r="E2057" s="446"/>
      <c r="F2057" s="446"/>
      <c r="G2057" s="448"/>
      <c r="H2057" s="455">
        <v>0</v>
      </c>
      <c r="I2057" s="452">
        <v>0</v>
      </c>
      <c r="J2057" s="446"/>
      <c r="K2057" s="492"/>
      <c r="M2057" s="443" t="str">
        <f>_xlfn.IFNA(VLOOKUP(G2057,Checks!$L$4:$L$15,1,FALSE),IF(G2057="","",1))</f>
        <v/>
      </c>
    </row>
    <row r="2058" spans="1:13" s="443" customFormat="1" ht="12" customHeight="1">
      <c r="A2058" s="502">
        <f t="shared" si="61"/>
        <v>2050</v>
      </c>
      <c r="B2058" s="502">
        <f t="shared" si="60"/>
        <v>0</v>
      </c>
      <c r="C2058" s="448"/>
      <c r="D2058" s="446"/>
      <c r="E2058" s="446"/>
      <c r="F2058" s="446"/>
      <c r="G2058" s="448"/>
      <c r="H2058" s="455">
        <v>0</v>
      </c>
      <c r="I2058" s="452">
        <v>0</v>
      </c>
      <c r="J2058" s="446"/>
      <c r="K2058" s="492"/>
      <c r="M2058" s="443" t="str">
        <f>_xlfn.IFNA(VLOOKUP(G2058,Checks!$L$4:$L$15,1,FALSE),IF(G2058="","",1))</f>
        <v/>
      </c>
    </row>
    <row r="2059" spans="1:13" s="443" customFormat="1" ht="12" customHeight="1">
      <c r="A2059" s="502">
        <f t="shared" si="61"/>
        <v>2051</v>
      </c>
      <c r="B2059" s="502">
        <f t="shared" ref="B2059:B2122" si="62">$B$9</f>
        <v>0</v>
      </c>
      <c r="C2059" s="448"/>
      <c r="D2059" s="446"/>
      <c r="E2059" s="446"/>
      <c r="F2059" s="446"/>
      <c r="G2059" s="448"/>
      <c r="H2059" s="455">
        <v>0</v>
      </c>
      <c r="I2059" s="452">
        <v>0</v>
      </c>
      <c r="J2059" s="446"/>
      <c r="K2059" s="492"/>
      <c r="M2059" s="443" t="str">
        <f>_xlfn.IFNA(VLOOKUP(G2059,Checks!$L$4:$L$15,1,FALSE),IF(G2059="","",1))</f>
        <v/>
      </c>
    </row>
    <row r="2060" spans="1:13" s="443" customFormat="1" ht="12" customHeight="1">
      <c r="A2060" s="502">
        <f t="shared" si="61"/>
        <v>2052</v>
      </c>
      <c r="B2060" s="502">
        <f t="shared" si="62"/>
        <v>0</v>
      </c>
      <c r="C2060" s="448"/>
      <c r="D2060" s="446"/>
      <c r="E2060" s="446"/>
      <c r="F2060" s="446"/>
      <c r="G2060" s="448"/>
      <c r="H2060" s="455">
        <v>0</v>
      </c>
      <c r="I2060" s="452">
        <v>0</v>
      </c>
      <c r="J2060" s="446"/>
      <c r="K2060" s="492"/>
      <c r="M2060" s="443" t="str">
        <f>_xlfn.IFNA(VLOOKUP(G2060,Checks!$L$4:$L$15,1,FALSE),IF(G2060="","",1))</f>
        <v/>
      </c>
    </row>
    <row r="2061" spans="1:13" s="443" customFormat="1" ht="12" customHeight="1">
      <c r="A2061" s="502">
        <f t="shared" si="61"/>
        <v>2053</v>
      </c>
      <c r="B2061" s="502">
        <f t="shared" si="62"/>
        <v>0</v>
      </c>
      <c r="C2061" s="448"/>
      <c r="D2061" s="446"/>
      <c r="E2061" s="446"/>
      <c r="F2061" s="446"/>
      <c r="G2061" s="448"/>
      <c r="H2061" s="455">
        <v>0</v>
      </c>
      <c r="I2061" s="452">
        <v>0</v>
      </c>
      <c r="J2061" s="446"/>
      <c r="K2061" s="492"/>
      <c r="M2061" s="443" t="str">
        <f>_xlfn.IFNA(VLOOKUP(G2061,Checks!$L$4:$L$15,1,FALSE),IF(G2061="","",1))</f>
        <v/>
      </c>
    </row>
    <row r="2062" spans="1:13" s="443" customFormat="1" ht="12" customHeight="1">
      <c r="A2062" s="502">
        <f t="shared" si="61"/>
        <v>2054</v>
      </c>
      <c r="B2062" s="502">
        <f t="shared" si="62"/>
        <v>0</v>
      </c>
      <c r="C2062" s="448"/>
      <c r="D2062" s="446"/>
      <c r="E2062" s="446"/>
      <c r="F2062" s="446"/>
      <c r="G2062" s="448"/>
      <c r="H2062" s="455">
        <v>0</v>
      </c>
      <c r="I2062" s="452">
        <v>0</v>
      </c>
      <c r="J2062" s="446"/>
      <c r="K2062" s="492"/>
      <c r="M2062" s="443" t="str">
        <f>_xlfn.IFNA(VLOOKUP(G2062,Checks!$L$4:$L$15,1,FALSE),IF(G2062="","",1))</f>
        <v/>
      </c>
    </row>
    <row r="2063" spans="1:13" s="443" customFormat="1" ht="12" customHeight="1">
      <c r="A2063" s="502">
        <f t="shared" si="61"/>
        <v>2055</v>
      </c>
      <c r="B2063" s="502">
        <f t="shared" si="62"/>
        <v>0</v>
      </c>
      <c r="C2063" s="448"/>
      <c r="D2063" s="446"/>
      <c r="E2063" s="446"/>
      <c r="F2063" s="446"/>
      <c r="G2063" s="448"/>
      <c r="H2063" s="455">
        <v>0</v>
      </c>
      <c r="I2063" s="452">
        <v>0</v>
      </c>
      <c r="J2063" s="446"/>
      <c r="K2063" s="492"/>
      <c r="M2063" s="443" t="str">
        <f>_xlfn.IFNA(VLOOKUP(G2063,Checks!$L$4:$L$15,1,FALSE),IF(G2063="","",1))</f>
        <v/>
      </c>
    </row>
    <row r="2064" spans="1:13" s="443" customFormat="1" ht="12" customHeight="1">
      <c r="A2064" s="502">
        <f t="shared" si="61"/>
        <v>2056</v>
      </c>
      <c r="B2064" s="502">
        <f t="shared" si="62"/>
        <v>0</v>
      </c>
      <c r="C2064" s="448"/>
      <c r="D2064" s="446"/>
      <c r="E2064" s="446"/>
      <c r="F2064" s="446"/>
      <c r="G2064" s="448"/>
      <c r="H2064" s="455">
        <v>0</v>
      </c>
      <c r="I2064" s="452">
        <v>0</v>
      </c>
      <c r="J2064" s="446"/>
      <c r="K2064" s="492"/>
      <c r="M2064" s="443" t="str">
        <f>_xlfn.IFNA(VLOOKUP(G2064,Checks!$L$4:$L$15,1,FALSE),IF(G2064="","",1))</f>
        <v/>
      </c>
    </row>
    <row r="2065" spans="1:13" s="443" customFormat="1" ht="12" customHeight="1">
      <c r="A2065" s="502">
        <f t="shared" si="61"/>
        <v>2057</v>
      </c>
      <c r="B2065" s="502">
        <f t="shared" si="62"/>
        <v>0</v>
      </c>
      <c r="C2065" s="448"/>
      <c r="D2065" s="446"/>
      <c r="E2065" s="446"/>
      <c r="F2065" s="446"/>
      <c r="G2065" s="448"/>
      <c r="H2065" s="455">
        <v>0</v>
      </c>
      <c r="I2065" s="452">
        <v>0</v>
      </c>
      <c r="J2065" s="446"/>
      <c r="K2065" s="492"/>
      <c r="M2065" s="443" t="str">
        <f>_xlfn.IFNA(VLOOKUP(G2065,Checks!$L$4:$L$15,1,FALSE),IF(G2065="","",1))</f>
        <v/>
      </c>
    </row>
    <row r="2066" spans="1:13" s="443" customFormat="1" ht="12" customHeight="1">
      <c r="A2066" s="502">
        <f t="shared" si="61"/>
        <v>2058</v>
      </c>
      <c r="B2066" s="502">
        <f t="shared" si="62"/>
        <v>0</v>
      </c>
      <c r="C2066" s="448"/>
      <c r="D2066" s="446"/>
      <c r="E2066" s="446"/>
      <c r="F2066" s="446"/>
      <c r="G2066" s="448"/>
      <c r="H2066" s="455">
        <v>0</v>
      </c>
      <c r="I2066" s="452">
        <v>0</v>
      </c>
      <c r="J2066" s="446"/>
      <c r="K2066" s="492"/>
      <c r="M2066" s="443" t="str">
        <f>_xlfn.IFNA(VLOOKUP(G2066,Checks!$L$4:$L$15,1,FALSE),IF(G2066="","",1))</f>
        <v/>
      </c>
    </row>
    <row r="2067" spans="1:13" s="443" customFormat="1" ht="12" customHeight="1">
      <c r="A2067" s="502">
        <f t="shared" si="61"/>
        <v>2059</v>
      </c>
      <c r="B2067" s="502">
        <f t="shared" si="62"/>
        <v>0</v>
      </c>
      <c r="C2067" s="448"/>
      <c r="D2067" s="446"/>
      <c r="E2067" s="446"/>
      <c r="F2067" s="446"/>
      <c r="G2067" s="448"/>
      <c r="H2067" s="455">
        <v>0</v>
      </c>
      <c r="I2067" s="452">
        <v>0</v>
      </c>
      <c r="J2067" s="446"/>
      <c r="K2067" s="492"/>
      <c r="M2067" s="443" t="str">
        <f>_xlfn.IFNA(VLOOKUP(G2067,Checks!$L$4:$L$15,1,FALSE),IF(G2067="","",1))</f>
        <v/>
      </c>
    </row>
    <row r="2068" spans="1:13" s="443" customFormat="1" ht="12" customHeight="1">
      <c r="A2068" s="502">
        <f t="shared" si="61"/>
        <v>2060</v>
      </c>
      <c r="B2068" s="502">
        <f t="shared" si="62"/>
        <v>0</v>
      </c>
      <c r="C2068" s="448"/>
      <c r="D2068" s="446"/>
      <c r="E2068" s="446"/>
      <c r="F2068" s="446"/>
      <c r="G2068" s="448"/>
      <c r="H2068" s="455">
        <v>0</v>
      </c>
      <c r="I2068" s="452">
        <v>0</v>
      </c>
      <c r="J2068" s="446"/>
      <c r="K2068" s="492"/>
      <c r="M2068" s="443" t="str">
        <f>_xlfn.IFNA(VLOOKUP(G2068,Checks!$L$4:$L$15,1,FALSE),IF(G2068="","",1))</f>
        <v/>
      </c>
    </row>
    <row r="2069" spans="1:13" s="443" customFormat="1" ht="12" customHeight="1">
      <c r="A2069" s="502">
        <f t="shared" si="61"/>
        <v>2061</v>
      </c>
      <c r="B2069" s="502">
        <f t="shared" si="62"/>
        <v>0</v>
      </c>
      <c r="C2069" s="448"/>
      <c r="D2069" s="446"/>
      <c r="E2069" s="446"/>
      <c r="F2069" s="446"/>
      <c r="G2069" s="448"/>
      <c r="H2069" s="455">
        <v>0</v>
      </c>
      <c r="I2069" s="452">
        <v>0</v>
      </c>
      <c r="J2069" s="446"/>
      <c r="K2069" s="492"/>
      <c r="M2069" s="443" t="str">
        <f>_xlfn.IFNA(VLOOKUP(G2069,Checks!$L$4:$L$15,1,FALSE),IF(G2069="","",1))</f>
        <v/>
      </c>
    </row>
    <row r="2070" spans="1:13" s="443" customFormat="1" ht="12" customHeight="1">
      <c r="A2070" s="502">
        <f t="shared" si="61"/>
        <v>2062</v>
      </c>
      <c r="B2070" s="502">
        <f t="shared" si="62"/>
        <v>0</v>
      </c>
      <c r="C2070" s="448"/>
      <c r="D2070" s="446"/>
      <c r="E2070" s="446"/>
      <c r="F2070" s="446"/>
      <c r="G2070" s="448"/>
      <c r="H2070" s="455">
        <v>0</v>
      </c>
      <c r="I2070" s="452">
        <v>0</v>
      </c>
      <c r="J2070" s="446"/>
      <c r="K2070" s="492"/>
      <c r="M2070" s="443" t="str">
        <f>_xlfn.IFNA(VLOOKUP(G2070,Checks!$L$4:$L$15,1,FALSE),IF(G2070="","",1))</f>
        <v/>
      </c>
    </row>
    <row r="2071" spans="1:13" s="443" customFormat="1" ht="12" customHeight="1">
      <c r="A2071" s="502">
        <f t="shared" si="61"/>
        <v>2063</v>
      </c>
      <c r="B2071" s="502">
        <f t="shared" si="62"/>
        <v>0</v>
      </c>
      <c r="C2071" s="448"/>
      <c r="D2071" s="446"/>
      <c r="E2071" s="446"/>
      <c r="F2071" s="446"/>
      <c r="G2071" s="448"/>
      <c r="H2071" s="455">
        <v>0</v>
      </c>
      <c r="I2071" s="452">
        <v>0</v>
      </c>
      <c r="J2071" s="446"/>
      <c r="K2071" s="492"/>
      <c r="M2071" s="443" t="str">
        <f>_xlfn.IFNA(VLOOKUP(G2071,Checks!$L$4:$L$15,1,FALSE),IF(G2071="","",1))</f>
        <v/>
      </c>
    </row>
    <row r="2072" spans="1:13" s="443" customFormat="1" ht="12" customHeight="1">
      <c r="A2072" s="502">
        <f t="shared" si="61"/>
        <v>2064</v>
      </c>
      <c r="B2072" s="502">
        <f t="shared" si="62"/>
        <v>0</v>
      </c>
      <c r="C2072" s="448"/>
      <c r="D2072" s="446"/>
      <c r="E2072" s="446"/>
      <c r="F2072" s="446"/>
      <c r="G2072" s="448"/>
      <c r="H2072" s="455">
        <v>0</v>
      </c>
      <c r="I2072" s="452">
        <v>0</v>
      </c>
      <c r="J2072" s="446"/>
      <c r="K2072" s="492"/>
      <c r="M2072" s="443" t="str">
        <f>_xlfn.IFNA(VLOOKUP(G2072,Checks!$L$4:$L$15,1,FALSE),IF(G2072="","",1))</f>
        <v/>
      </c>
    </row>
    <row r="2073" spans="1:13" s="443" customFormat="1" ht="12" customHeight="1">
      <c r="A2073" s="502">
        <f t="shared" si="61"/>
        <v>2065</v>
      </c>
      <c r="B2073" s="502">
        <f t="shared" si="62"/>
        <v>0</v>
      </c>
      <c r="C2073" s="448"/>
      <c r="D2073" s="446"/>
      <c r="E2073" s="446"/>
      <c r="F2073" s="446"/>
      <c r="G2073" s="448"/>
      <c r="H2073" s="455">
        <v>0</v>
      </c>
      <c r="I2073" s="452">
        <v>0</v>
      </c>
      <c r="J2073" s="446"/>
      <c r="K2073" s="492"/>
      <c r="M2073" s="443" t="str">
        <f>_xlfn.IFNA(VLOOKUP(G2073,Checks!$L$4:$L$15,1,FALSE),IF(G2073="","",1))</f>
        <v/>
      </c>
    </row>
    <row r="2074" spans="1:13" s="443" customFormat="1" ht="12" customHeight="1">
      <c r="A2074" s="502">
        <f t="shared" si="61"/>
        <v>2066</v>
      </c>
      <c r="B2074" s="502">
        <f t="shared" si="62"/>
        <v>0</v>
      </c>
      <c r="C2074" s="448"/>
      <c r="D2074" s="446"/>
      <c r="E2074" s="446"/>
      <c r="F2074" s="446"/>
      <c r="G2074" s="448"/>
      <c r="H2074" s="455">
        <v>0</v>
      </c>
      <c r="I2074" s="452">
        <v>0</v>
      </c>
      <c r="J2074" s="446"/>
      <c r="K2074" s="492"/>
      <c r="M2074" s="443" t="str">
        <f>_xlfn.IFNA(VLOOKUP(G2074,Checks!$L$4:$L$15,1,FALSE),IF(G2074="","",1))</f>
        <v/>
      </c>
    </row>
    <row r="2075" spans="1:13" s="443" customFormat="1" ht="12" customHeight="1">
      <c r="A2075" s="502">
        <f t="shared" si="61"/>
        <v>2067</v>
      </c>
      <c r="B2075" s="502">
        <f t="shared" si="62"/>
        <v>0</v>
      </c>
      <c r="C2075" s="448"/>
      <c r="D2075" s="446"/>
      <c r="E2075" s="446"/>
      <c r="F2075" s="446"/>
      <c r="G2075" s="448"/>
      <c r="H2075" s="455">
        <v>0</v>
      </c>
      <c r="I2075" s="452">
        <v>0</v>
      </c>
      <c r="J2075" s="446"/>
      <c r="K2075" s="492"/>
      <c r="M2075" s="443" t="str">
        <f>_xlfn.IFNA(VLOOKUP(G2075,Checks!$L$4:$L$15,1,FALSE),IF(G2075="","",1))</f>
        <v/>
      </c>
    </row>
    <row r="2076" spans="1:13" s="443" customFormat="1" ht="12" customHeight="1">
      <c r="A2076" s="502">
        <f t="shared" si="61"/>
        <v>2068</v>
      </c>
      <c r="B2076" s="502">
        <f t="shared" si="62"/>
        <v>0</v>
      </c>
      <c r="C2076" s="448"/>
      <c r="D2076" s="446"/>
      <c r="E2076" s="446"/>
      <c r="F2076" s="446"/>
      <c r="G2076" s="448"/>
      <c r="H2076" s="455">
        <v>0</v>
      </c>
      <c r="I2076" s="452">
        <v>0</v>
      </c>
      <c r="J2076" s="446"/>
      <c r="K2076" s="492"/>
      <c r="M2076" s="443" t="str">
        <f>_xlfn.IFNA(VLOOKUP(G2076,Checks!$L$4:$L$15,1,FALSE),IF(G2076="","",1))</f>
        <v/>
      </c>
    </row>
    <row r="2077" spans="1:13" s="443" customFormat="1" ht="12" customHeight="1">
      <c r="A2077" s="502">
        <f t="shared" si="61"/>
        <v>2069</v>
      </c>
      <c r="B2077" s="502">
        <f t="shared" si="62"/>
        <v>0</v>
      </c>
      <c r="C2077" s="448"/>
      <c r="D2077" s="446"/>
      <c r="E2077" s="446"/>
      <c r="F2077" s="446"/>
      <c r="G2077" s="448"/>
      <c r="H2077" s="455">
        <v>0</v>
      </c>
      <c r="I2077" s="452">
        <v>0</v>
      </c>
      <c r="J2077" s="446"/>
      <c r="K2077" s="492"/>
      <c r="M2077" s="443" t="str">
        <f>_xlfn.IFNA(VLOOKUP(G2077,Checks!$L$4:$L$15,1,FALSE),IF(G2077="","",1))</f>
        <v/>
      </c>
    </row>
    <row r="2078" spans="1:13" s="443" customFormat="1" ht="12" customHeight="1">
      <c r="A2078" s="502">
        <f t="shared" si="61"/>
        <v>2070</v>
      </c>
      <c r="B2078" s="502">
        <f t="shared" si="62"/>
        <v>0</v>
      </c>
      <c r="C2078" s="448"/>
      <c r="D2078" s="446"/>
      <c r="E2078" s="446"/>
      <c r="F2078" s="446"/>
      <c r="G2078" s="448"/>
      <c r="H2078" s="455">
        <v>0</v>
      </c>
      <c r="I2078" s="452">
        <v>0</v>
      </c>
      <c r="J2078" s="446"/>
      <c r="K2078" s="492"/>
      <c r="M2078" s="443" t="str">
        <f>_xlfn.IFNA(VLOOKUP(G2078,Checks!$L$4:$L$15,1,FALSE),IF(G2078="","",1))</f>
        <v/>
      </c>
    </row>
    <row r="2079" spans="1:13" s="443" customFormat="1" ht="12" customHeight="1">
      <c r="A2079" s="502">
        <f t="shared" si="61"/>
        <v>2071</v>
      </c>
      <c r="B2079" s="502">
        <f t="shared" si="62"/>
        <v>0</v>
      </c>
      <c r="C2079" s="448"/>
      <c r="D2079" s="446"/>
      <c r="E2079" s="446"/>
      <c r="F2079" s="446"/>
      <c r="G2079" s="448"/>
      <c r="H2079" s="455">
        <v>0</v>
      </c>
      <c r="I2079" s="452">
        <v>0</v>
      </c>
      <c r="J2079" s="446"/>
      <c r="K2079" s="492"/>
      <c r="M2079" s="443" t="str">
        <f>_xlfn.IFNA(VLOOKUP(G2079,Checks!$L$4:$L$15,1,FALSE),IF(G2079="","",1))</f>
        <v/>
      </c>
    </row>
    <row r="2080" spans="1:13" s="443" customFormat="1" ht="12" customHeight="1">
      <c r="A2080" s="502">
        <f t="shared" si="61"/>
        <v>2072</v>
      </c>
      <c r="B2080" s="502">
        <f t="shared" si="62"/>
        <v>0</v>
      </c>
      <c r="C2080" s="448"/>
      <c r="D2080" s="446"/>
      <c r="E2080" s="446"/>
      <c r="F2080" s="446"/>
      <c r="G2080" s="448"/>
      <c r="H2080" s="455">
        <v>0</v>
      </c>
      <c r="I2080" s="452">
        <v>0</v>
      </c>
      <c r="J2080" s="446"/>
      <c r="K2080" s="492"/>
      <c r="M2080" s="443" t="str">
        <f>_xlfn.IFNA(VLOOKUP(G2080,Checks!$L$4:$L$15,1,FALSE),IF(G2080="","",1))</f>
        <v/>
      </c>
    </row>
    <row r="2081" spans="1:13" s="443" customFormat="1" ht="12" customHeight="1">
      <c r="A2081" s="502">
        <f t="shared" si="61"/>
        <v>2073</v>
      </c>
      <c r="B2081" s="502">
        <f t="shared" si="62"/>
        <v>0</v>
      </c>
      <c r="C2081" s="448"/>
      <c r="D2081" s="446"/>
      <c r="E2081" s="446"/>
      <c r="F2081" s="446"/>
      <c r="G2081" s="448"/>
      <c r="H2081" s="455">
        <v>0</v>
      </c>
      <c r="I2081" s="452">
        <v>0</v>
      </c>
      <c r="J2081" s="446"/>
      <c r="K2081" s="492"/>
      <c r="M2081" s="443" t="str">
        <f>_xlfn.IFNA(VLOOKUP(G2081,Checks!$L$4:$L$15,1,FALSE),IF(G2081="","",1))</f>
        <v/>
      </c>
    </row>
    <row r="2082" spans="1:13" s="443" customFormat="1" ht="12" customHeight="1">
      <c r="A2082" s="502">
        <f t="shared" si="61"/>
        <v>2074</v>
      </c>
      <c r="B2082" s="502">
        <f t="shared" si="62"/>
        <v>0</v>
      </c>
      <c r="C2082" s="448"/>
      <c r="D2082" s="446"/>
      <c r="E2082" s="446"/>
      <c r="F2082" s="446"/>
      <c r="G2082" s="448"/>
      <c r="H2082" s="455">
        <v>0</v>
      </c>
      <c r="I2082" s="452">
        <v>0</v>
      </c>
      <c r="J2082" s="446"/>
      <c r="K2082" s="492"/>
      <c r="M2082" s="443" t="str">
        <f>_xlfn.IFNA(VLOOKUP(G2082,Checks!$L$4:$L$15,1,FALSE),IF(G2082="","",1))</f>
        <v/>
      </c>
    </row>
    <row r="2083" spans="1:13" s="443" customFormat="1" ht="12" customHeight="1">
      <c r="A2083" s="502">
        <f t="shared" si="61"/>
        <v>2075</v>
      </c>
      <c r="B2083" s="502">
        <f t="shared" si="62"/>
        <v>0</v>
      </c>
      <c r="C2083" s="448"/>
      <c r="D2083" s="446"/>
      <c r="E2083" s="446"/>
      <c r="F2083" s="446"/>
      <c r="G2083" s="448"/>
      <c r="H2083" s="455">
        <v>0</v>
      </c>
      <c r="I2083" s="452">
        <v>0</v>
      </c>
      <c r="J2083" s="446"/>
      <c r="K2083" s="492"/>
      <c r="M2083" s="443" t="str">
        <f>_xlfn.IFNA(VLOOKUP(G2083,Checks!$L$4:$L$15,1,FALSE),IF(G2083="","",1))</f>
        <v/>
      </c>
    </row>
    <row r="2084" spans="1:13" s="443" customFormat="1" ht="12" customHeight="1">
      <c r="A2084" s="502">
        <f t="shared" si="61"/>
        <v>2076</v>
      </c>
      <c r="B2084" s="502">
        <f t="shared" si="62"/>
        <v>0</v>
      </c>
      <c r="C2084" s="448"/>
      <c r="D2084" s="446"/>
      <c r="E2084" s="446"/>
      <c r="F2084" s="446"/>
      <c r="G2084" s="448"/>
      <c r="H2084" s="455">
        <v>0</v>
      </c>
      <c r="I2084" s="452">
        <v>0</v>
      </c>
      <c r="J2084" s="446"/>
      <c r="K2084" s="492"/>
      <c r="M2084" s="443" t="str">
        <f>_xlfn.IFNA(VLOOKUP(G2084,Checks!$L$4:$L$15,1,FALSE),IF(G2084="","",1))</f>
        <v/>
      </c>
    </row>
    <row r="2085" spans="1:13" s="443" customFormat="1" ht="12" customHeight="1">
      <c r="A2085" s="502">
        <f t="shared" si="61"/>
        <v>2077</v>
      </c>
      <c r="B2085" s="502">
        <f t="shared" si="62"/>
        <v>0</v>
      </c>
      <c r="C2085" s="448"/>
      <c r="D2085" s="446"/>
      <c r="E2085" s="446"/>
      <c r="F2085" s="446"/>
      <c r="G2085" s="448"/>
      <c r="H2085" s="455">
        <v>0</v>
      </c>
      <c r="I2085" s="452">
        <v>0</v>
      </c>
      <c r="J2085" s="446"/>
      <c r="K2085" s="492"/>
      <c r="M2085" s="443" t="str">
        <f>_xlfn.IFNA(VLOOKUP(G2085,Checks!$L$4:$L$15,1,FALSE),IF(G2085="","",1))</f>
        <v/>
      </c>
    </row>
    <row r="2086" spans="1:13" s="443" customFormat="1" ht="12" customHeight="1">
      <c r="A2086" s="502">
        <f t="shared" si="61"/>
        <v>2078</v>
      </c>
      <c r="B2086" s="502">
        <f t="shared" si="62"/>
        <v>0</v>
      </c>
      <c r="C2086" s="448"/>
      <c r="D2086" s="446"/>
      <c r="E2086" s="446"/>
      <c r="F2086" s="446"/>
      <c r="G2086" s="448"/>
      <c r="H2086" s="455">
        <v>0</v>
      </c>
      <c r="I2086" s="452">
        <v>0</v>
      </c>
      <c r="J2086" s="446"/>
      <c r="K2086" s="492"/>
      <c r="M2086" s="443" t="str">
        <f>_xlfn.IFNA(VLOOKUP(G2086,Checks!$L$4:$L$15,1,FALSE),IF(G2086="","",1))</f>
        <v/>
      </c>
    </row>
    <row r="2087" spans="1:13" s="443" customFormat="1" ht="12" customHeight="1">
      <c r="A2087" s="502">
        <f t="shared" si="61"/>
        <v>2079</v>
      </c>
      <c r="B2087" s="502">
        <f t="shared" si="62"/>
        <v>0</v>
      </c>
      <c r="C2087" s="448"/>
      <c r="D2087" s="446"/>
      <c r="E2087" s="446"/>
      <c r="F2087" s="446"/>
      <c r="G2087" s="448"/>
      <c r="H2087" s="455">
        <v>0</v>
      </c>
      <c r="I2087" s="452">
        <v>0</v>
      </c>
      <c r="J2087" s="446"/>
      <c r="K2087" s="492"/>
      <c r="M2087" s="443" t="str">
        <f>_xlfn.IFNA(VLOOKUP(G2087,Checks!$L$4:$L$15,1,FALSE),IF(G2087="","",1))</f>
        <v/>
      </c>
    </row>
    <row r="2088" spans="1:13" s="443" customFormat="1" ht="12" customHeight="1">
      <c r="A2088" s="502">
        <f t="shared" si="61"/>
        <v>2080</v>
      </c>
      <c r="B2088" s="502">
        <f t="shared" si="62"/>
        <v>0</v>
      </c>
      <c r="C2088" s="448"/>
      <c r="D2088" s="446"/>
      <c r="E2088" s="446"/>
      <c r="F2088" s="446"/>
      <c r="G2088" s="448"/>
      <c r="H2088" s="455">
        <v>0</v>
      </c>
      <c r="I2088" s="452">
        <v>0</v>
      </c>
      <c r="J2088" s="446"/>
      <c r="K2088" s="492"/>
      <c r="M2088" s="443" t="str">
        <f>_xlfn.IFNA(VLOOKUP(G2088,Checks!$L$4:$L$15,1,FALSE),IF(G2088="","",1))</f>
        <v/>
      </c>
    </row>
    <row r="2089" spans="1:13" s="443" customFormat="1" ht="12" customHeight="1">
      <c r="A2089" s="502">
        <f t="shared" si="61"/>
        <v>2081</v>
      </c>
      <c r="B2089" s="502">
        <f t="shared" si="62"/>
        <v>0</v>
      </c>
      <c r="C2089" s="448"/>
      <c r="D2089" s="446"/>
      <c r="E2089" s="446"/>
      <c r="F2089" s="446"/>
      <c r="G2089" s="448"/>
      <c r="H2089" s="455">
        <v>0</v>
      </c>
      <c r="I2089" s="452">
        <v>0</v>
      </c>
      <c r="J2089" s="446"/>
      <c r="K2089" s="492"/>
      <c r="M2089" s="443" t="str">
        <f>_xlfn.IFNA(VLOOKUP(G2089,Checks!$L$4:$L$15,1,FALSE),IF(G2089="","",1))</f>
        <v/>
      </c>
    </row>
    <row r="2090" spans="1:13" s="443" customFormat="1" ht="12" customHeight="1">
      <c r="A2090" s="502">
        <f t="shared" si="61"/>
        <v>2082</v>
      </c>
      <c r="B2090" s="502">
        <f t="shared" si="62"/>
        <v>0</v>
      </c>
      <c r="C2090" s="448"/>
      <c r="D2090" s="446"/>
      <c r="E2090" s="446"/>
      <c r="F2090" s="446"/>
      <c r="G2090" s="448"/>
      <c r="H2090" s="455">
        <v>0</v>
      </c>
      <c r="I2090" s="452">
        <v>0</v>
      </c>
      <c r="J2090" s="446"/>
      <c r="K2090" s="492"/>
      <c r="M2090" s="443" t="str">
        <f>_xlfn.IFNA(VLOOKUP(G2090,Checks!$L$4:$L$15,1,FALSE),IF(G2090="","",1))</f>
        <v/>
      </c>
    </row>
    <row r="2091" spans="1:13" s="443" customFormat="1" ht="12" customHeight="1">
      <c r="A2091" s="502">
        <f t="shared" si="61"/>
        <v>2083</v>
      </c>
      <c r="B2091" s="502">
        <f t="shared" si="62"/>
        <v>0</v>
      </c>
      <c r="C2091" s="448"/>
      <c r="D2091" s="446"/>
      <c r="E2091" s="446"/>
      <c r="F2091" s="446"/>
      <c r="G2091" s="448"/>
      <c r="H2091" s="455">
        <v>0</v>
      </c>
      <c r="I2091" s="452">
        <v>0</v>
      </c>
      <c r="J2091" s="446"/>
      <c r="K2091" s="492"/>
      <c r="M2091" s="443" t="str">
        <f>_xlfn.IFNA(VLOOKUP(G2091,Checks!$L$4:$L$15,1,FALSE),IF(G2091="","",1))</f>
        <v/>
      </c>
    </row>
    <row r="2092" spans="1:13" s="443" customFormat="1" ht="12" customHeight="1">
      <c r="A2092" s="502">
        <f t="shared" si="61"/>
        <v>2084</v>
      </c>
      <c r="B2092" s="502">
        <f t="shared" si="62"/>
        <v>0</v>
      </c>
      <c r="C2092" s="448"/>
      <c r="D2092" s="446"/>
      <c r="E2092" s="446"/>
      <c r="F2092" s="446"/>
      <c r="G2092" s="448"/>
      <c r="H2092" s="455">
        <v>0</v>
      </c>
      <c r="I2092" s="452">
        <v>0</v>
      </c>
      <c r="J2092" s="446"/>
      <c r="K2092" s="492"/>
      <c r="M2092" s="443" t="str">
        <f>_xlfn.IFNA(VLOOKUP(G2092,Checks!$L$4:$L$15,1,FALSE),IF(G2092="","",1))</f>
        <v/>
      </c>
    </row>
    <row r="2093" spans="1:13" s="443" customFormat="1" ht="12" customHeight="1">
      <c r="A2093" s="502">
        <f t="shared" si="61"/>
        <v>2085</v>
      </c>
      <c r="B2093" s="502">
        <f t="shared" si="62"/>
        <v>0</v>
      </c>
      <c r="C2093" s="448"/>
      <c r="D2093" s="446"/>
      <c r="E2093" s="446"/>
      <c r="F2093" s="446"/>
      <c r="G2093" s="448"/>
      <c r="H2093" s="455">
        <v>0</v>
      </c>
      <c r="I2093" s="452">
        <v>0</v>
      </c>
      <c r="J2093" s="446"/>
      <c r="K2093" s="492"/>
      <c r="M2093" s="443" t="str">
        <f>_xlfn.IFNA(VLOOKUP(G2093,Checks!$L$4:$L$15,1,FALSE),IF(G2093="","",1))</f>
        <v/>
      </c>
    </row>
    <row r="2094" spans="1:13" s="443" customFormat="1" ht="12" customHeight="1">
      <c r="A2094" s="502">
        <f t="shared" si="61"/>
        <v>2086</v>
      </c>
      <c r="B2094" s="502">
        <f t="shared" si="62"/>
        <v>0</v>
      </c>
      <c r="C2094" s="448"/>
      <c r="D2094" s="446"/>
      <c r="E2094" s="446"/>
      <c r="F2094" s="446"/>
      <c r="G2094" s="448"/>
      <c r="H2094" s="455">
        <v>0</v>
      </c>
      <c r="I2094" s="452">
        <v>0</v>
      </c>
      <c r="J2094" s="446"/>
      <c r="K2094" s="492"/>
      <c r="M2094" s="443" t="str">
        <f>_xlfn.IFNA(VLOOKUP(G2094,Checks!$L$4:$L$15,1,FALSE),IF(G2094="","",1))</f>
        <v/>
      </c>
    </row>
    <row r="2095" spans="1:13" s="443" customFormat="1" ht="12" customHeight="1">
      <c r="A2095" s="502">
        <f t="shared" si="61"/>
        <v>2087</v>
      </c>
      <c r="B2095" s="502">
        <f t="shared" si="62"/>
        <v>0</v>
      </c>
      <c r="C2095" s="448"/>
      <c r="D2095" s="446"/>
      <c r="E2095" s="446"/>
      <c r="F2095" s="446"/>
      <c r="G2095" s="448"/>
      <c r="H2095" s="455">
        <v>0</v>
      </c>
      <c r="I2095" s="452">
        <v>0</v>
      </c>
      <c r="J2095" s="446"/>
      <c r="K2095" s="492"/>
      <c r="M2095" s="443" t="str">
        <f>_xlfn.IFNA(VLOOKUP(G2095,Checks!$L$4:$L$15,1,FALSE),IF(G2095="","",1))</f>
        <v/>
      </c>
    </row>
    <row r="2096" spans="1:13" s="443" customFormat="1" ht="12" customHeight="1">
      <c r="A2096" s="502">
        <f t="shared" si="61"/>
        <v>2088</v>
      </c>
      <c r="B2096" s="502">
        <f t="shared" si="62"/>
        <v>0</v>
      </c>
      <c r="C2096" s="448"/>
      <c r="D2096" s="446"/>
      <c r="E2096" s="446"/>
      <c r="F2096" s="446"/>
      <c r="G2096" s="448"/>
      <c r="H2096" s="455">
        <v>0</v>
      </c>
      <c r="I2096" s="452">
        <v>0</v>
      </c>
      <c r="J2096" s="446"/>
      <c r="K2096" s="492"/>
      <c r="M2096" s="443" t="str">
        <f>_xlfn.IFNA(VLOOKUP(G2096,Checks!$L$4:$L$15,1,FALSE),IF(G2096="","",1))</f>
        <v/>
      </c>
    </row>
    <row r="2097" spans="1:13" s="443" customFormat="1" ht="12" customHeight="1">
      <c r="A2097" s="502">
        <f t="shared" si="61"/>
        <v>2089</v>
      </c>
      <c r="B2097" s="502">
        <f t="shared" si="62"/>
        <v>0</v>
      </c>
      <c r="C2097" s="448"/>
      <c r="D2097" s="446"/>
      <c r="E2097" s="446"/>
      <c r="F2097" s="446"/>
      <c r="G2097" s="448"/>
      <c r="H2097" s="455">
        <v>0</v>
      </c>
      <c r="I2097" s="452">
        <v>0</v>
      </c>
      <c r="J2097" s="446"/>
      <c r="K2097" s="492"/>
      <c r="M2097" s="443" t="str">
        <f>_xlfn.IFNA(VLOOKUP(G2097,Checks!$L$4:$L$15,1,FALSE),IF(G2097="","",1))</f>
        <v/>
      </c>
    </row>
    <row r="2098" spans="1:13" s="443" customFormat="1" ht="12" customHeight="1">
      <c r="A2098" s="502">
        <f t="shared" si="61"/>
        <v>2090</v>
      </c>
      <c r="B2098" s="502">
        <f t="shared" si="62"/>
        <v>0</v>
      </c>
      <c r="C2098" s="448"/>
      <c r="D2098" s="446"/>
      <c r="E2098" s="446"/>
      <c r="F2098" s="446"/>
      <c r="G2098" s="448"/>
      <c r="H2098" s="455">
        <v>0</v>
      </c>
      <c r="I2098" s="452">
        <v>0</v>
      </c>
      <c r="J2098" s="446"/>
      <c r="K2098" s="492"/>
      <c r="M2098" s="443" t="str">
        <f>_xlfn.IFNA(VLOOKUP(G2098,Checks!$L$4:$L$15,1,FALSE),IF(G2098="","",1))</f>
        <v/>
      </c>
    </row>
    <row r="2099" spans="1:13" s="443" customFormat="1" ht="12" customHeight="1">
      <c r="A2099" s="502">
        <f t="shared" si="61"/>
        <v>2091</v>
      </c>
      <c r="B2099" s="502">
        <f t="shared" si="62"/>
        <v>0</v>
      </c>
      <c r="C2099" s="448"/>
      <c r="D2099" s="446"/>
      <c r="E2099" s="446"/>
      <c r="F2099" s="446"/>
      <c r="G2099" s="448"/>
      <c r="H2099" s="455">
        <v>0</v>
      </c>
      <c r="I2099" s="452">
        <v>0</v>
      </c>
      <c r="J2099" s="446"/>
      <c r="K2099" s="492"/>
      <c r="M2099" s="443" t="str">
        <f>_xlfn.IFNA(VLOOKUP(G2099,Checks!$L$4:$L$15,1,FALSE),IF(G2099="","",1))</f>
        <v/>
      </c>
    </row>
    <row r="2100" spans="1:13" s="443" customFormat="1" ht="12" customHeight="1">
      <c r="A2100" s="502">
        <f t="shared" si="61"/>
        <v>2092</v>
      </c>
      <c r="B2100" s="502">
        <f t="shared" si="62"/>
        <v>0</v>
      </c>
      <c r="C2100" s="448"/>
      <c r="D2100" s="446"/>
      <c r="E2100" s="446"/>
      <c r="F2100" s="446"/>
      <c r="G2100" s="448"/>
      <c r="H2100" s="455">
        <v>0</v>
      </c>
      <c r="I2100" s="452">
        <v>0</v>
      </c>
      <c r="J2100" s="446"/>
      <c r="K2100" s="492"/>
      <c r="M2100" s="443" t="str">
        <f>_xlfn.IFNA(VLOOKUP(G2100,Checks!$L$4:$L$15,1,FALSE),IF(G2100="","",1))</f>
        <v/>
      </c>
    </row>
    <row r="2101" spans="1:13" s="443" customFormat="1" ht="12" customHeight="1">
      <c r="A2101" s="502">
        <f t="shared" si="61"/>
        <v>2093</v>
      </c>
      <c r="B2101" s="502">
        <f t="shared" si="62"/>
        <v>0</v>
      </c>
      <c r="C2101" s="448"/>
      <c r="D2101" s="446"/>
      <c r="E2101" s="446"/>
      <c r="F2101" s="446"/>
      <c r="G2101" s="448"/>
      <c r="H2101" s="455">
        <v>0</v>
      </c>
      <c r="I2101" s="452">
        <v>0</v>
      </c>
      <c r="J2101" s="446"/>
      <c r="K2101" s="492"/>
      <c r="M2101" s="443" t="str">
        <f>_xlfn.IFNA(VLOOKUP(G2101,Checks!$L$4:$L$15,1,FALSE),IF(G2101="","",1))</f>
        <v/>
      </c>
    </row>
    <row r="2102" spans="1:13" s="443" customFormat="1" ht="12" customHeight="1">
      <c r="A2102" s="502">
        <f t="shared" si="61"/>
        <v>2094</v>
      </c>
      <c r="B2102" s="502">
        <f t="shared" si="62"/>
        <v>0</v>
      </c>
      <c r="C2102" s="448"/>
      <c r="D2102" s="446"/>
      <c r="E2102" s="446"/>
      <c r="F2102" s="446"/>
      <c r="G2102" s="448"/>
      <c r="H2102" s="455">
        <v>0</v>
      </c>
      <c r="I2102" s="452">
        <v>0</v>
      </c>
      <c r="J2102" s="446"/>
      <c r="K2102" s="492"/>
      <c r="M2102" s="443" t="str">
        <f>_xlfn.IFNA(VLOOKUP(G2102,Checks!$L$4:$L$15,1,FALSE),IF(G2102="","",1))</f>
        <v/>
      </c>
    </row>
    <row r="2103" spans="1:13" s="443" customFormat="1" ht="12" customHeight="1">
      <c r="A2103" s="502">
        <f t="shared" si="61"/>
        <v>2095</v>
      </c>
      <c r="B2103" s="502">
        <f t="shared" si="62"/>
        <v>0</v>
      </c>
      <c r="C2103" s="448"/>
      <c r="D2103" s="446"/>
      <c r="E2103" s="446"/>
      <c r="F2103" s="446"/>
      <c r="G2103" s="448"/>
      <c r="H2103" s="455">
        <v>0</v>
      </c>
      <c r="I2103" s="452">
        <v>0</v>
      </c>
      <c r="J2103" s="446"/>
      <c r="K2103" s="492"/>
      <c r="M2103" s="443" t="str">
        <f>_xlfn.IFNA(VLOOKUP(G2103,Checks!$L$4:$L$15,1,FALSE),IF(G2103="","",1))</f>
        <v/>
      </c>
    </row>
    <row r="2104" spans="1:13" s="443" customFormat="1" ht="12" customHeight="1">
      <c r="A2104" s="502">
        <f t="shared" si="61"/>
        <v>2096</v>
      </c>
      <c r="B2104" s="502">
        <f t="shared" si="62"/>
        <v>0</v>
      </c>
      <c r="C2104" s="448"/>
      <c r="D2104" s="446"/>
      <c r="E2104" s="446"/>
      <c r="F2104" s="446"/>
      <c r="G2104" s="448"/>
      <c r="H2104" s="455">
        <v>0</v>
      </c>
      <c r="I2104" s="452">
        <v>0</v>
      </c>
      <c r="J2104" s="446"/>
      <c r="K2104" s="492"/>
      <c r="M2104" s="443" t="str">
        <f>_xlfn.IFNA(VLOOKUP(G2104,Checks!$L$4:$L$15,1,FALSE),IF(G2104="","",1))</f>
        <v/>
      </c>
    </row>
    <row r="2105" spans="1:13" s="443" customFormat="1" ht="12" customHeight="1">
      <c r="A2105" s="502">
        <f t="shared" si="61"/>
        <v>2097</v>
      </c>
      <c r="B2105" s="502">
        <f t="shared" si="62"/>
        <v>0</v>
      </c>
      <c r="C2105" s="448"/>
      <c r="D2105" s="446"/>
      <c r="E2105" s="446"/>
      <c r="F2105" s="446"/>
      <c r="G2105" s="448"/>
      <c r="H2105" s="455">
        <v>0</v>
      </c>
      <c r="I2105" s="452">
        <v>0</v>
      </c>
      <c r="J2105" s="446"/>
      <c r="K2105" s="492"/>
      <c r="M2105" s="443" t="str">
        <f>_xlfn.IFNA(VLOOKUP(G2105,Checks!$L$4:$L$15,1,FALSE),IF(G2105="","",1))</f>
        <v/>
      </c>
    </row>
    <row r="2106" spans="1:13" s="443" customFormat="1" ht="12" customHeight="1">
      <c r="A2106" s="502">
        <f t="shared" si="61"/>
        <v>2098</v>
      </c>
      <c r="B2106" s="502">
        <f t="shared" si="62"/>
        <v>0</v>
      </c>
      <c r="C2106" s="448"/>
      <c r="D2106" s="446"/>
      <c r="E2106" s="446"/>
      <c r="F2106" s="446"/>
      <c r="G2106" s="448"/>
      <c r="H2106" s="455">
        <v>0</v>
      </c>
      <c r="I2106" s="452">
        <v>0</v>
      </c>
      <c r="J2106" s="446"/>
      <c r="K2106" s="492"/>
      <c r="M2106" s="443" t="str">
        <f>_xlfn.IFNA(VLOOKUP(G2106,Checks!$L$4:$L$15,1,FALSE),IF(G2106="","",1))</f>
        <v/>
      </c>
    </row>
    <row r="2107" spans="1:13" s="443" customFormat="1" ht="12" customHeight="1">
      <c r="A2107" s="502">
        <f t="shared" si="61"/>
        <v>2099</v>
      </c>
      <c r="B2107" s="502">
        <f t="shared" si="62"/>
        <v>0</v>
      </c>
      <c r="C2107" s="448"/>
      <c r="D2107" s="446"/>
      <c r="E2107" s="446"/>
      <c r="F2107" s="446"/>
      <c r="G2107" s="448"/>
      <c r="H2107" s="455">
        <v>0</v>
      </c>
      <c r="I2107" s="452">
        <v>0</v>
      </c>
      <c r="J2107" s="446"/>
      <c r="K2107" s="492"/>
      <c r="M2107" s="443" t="str">
        <f>_xlfn.IFNA(VLOOKUP(G2107,Checks!$L$4:$L$15,1,FALSE),IF(G2107="","",1))</f>
        <v/>
      </c>
    </row>
    <row r="2108" spans="1:13" s="443" customFormat="1" ht="12" customHeight="1">
      <c r="A2108" s="502">
        <f t="shared" si="61"/>
        <v>2100</v>
      </c>
      <c r="B2108" s="502">
        <f t="shared" si="62"/>
        <v>0</v>
      </c>
      <c r="C2108" s="448"/>
      <c r="D2108" s="446"/>
      <c r="E2108" s="446"/>
      <c r="F2108" s="446"/>
      <c r="G2108" s="448"/>
      <c r="H2108" s="455">
        <v>0</v>
      </c>
      <c r="I2108" s="452">
        <v>0</v>
      </c>
      <c r="J2108" s="446"/>
      <c r="K2108" s="492"/>
      <c r="M2108" s="443" t="str">
        <f>_xlfn.IFNA(VLOOKUP(G2108,Checks!$L$4:$L$15,1,FALSE),IF(G2108="","",1))</f>
        <v/>
      </c>
    </row>
    <row r="2109" spans="1:13" s="443" customFormat="1" ht="12" customHeight="1">
      <c r="A2109" s="502">
        <f t="shared" si="61"/>
        <v>2101</v>
      </c>
      <c r="B2109" s="502">
        <f t="shared" si="62"/>
        <v>0</v>
      </c>
      <c r="C2109" s="448"/>
      <c r="D2109" s="446"/>
      <c r="E2109" s="446"/>
      <c r="F2109" s="446"/>
      <c r="G2109" s="448"/>
      <c r="H2109" s="455">
        <v>0</v>
      </c>
      <c r="I2109" s="452">
        <v>0</v>
      </c>
      <c r="J2109" s="446"/>
      <c r="K2109" s="492"/>
      <c r="M2109" s="443" t="str">
        <f>_xlfn.IFNA(VLOOKUP(G2109,Checks!$L$4:$L$15,1,FALSE),IF(G2109="","",1))</f>
        <v/>
      </c>
    </row>
    <row r="2110" spans="1:13" s="443" customFormat="1" ht="12" customHeight="1">
      <c r="A2110" s="502">
        <f t="shared" si="61"/>
        <v>2102</v>
      </c>
      <c r="B2110" s="502">
        <f t="shared" si="62"/>
        <v>0</v>
      </c>
      <c r="C2110" s="448"/>
      <c r="D2110" s="446"/>
      <c r="E2110" s="446"/>
      <c r="F2110" s="446"/>
      <c r="G2110" s="448"/>
      <c r="H2110" s="455">
        <v>0</v>
      </c>
      <c r="I2110" s="452">
        <v>0</v>
      </c>
      <c r="J2110" s="446"/>
      <c r="K2110" s="492"/>
      <c r="M2110" s="443" t="str">
        <f>_xlfn.IFNA(VLOOKUP(G2110,Checks!$L$4:$L$15,1,FALSE),IF(G2110="","",1))</f>
        <v/>
      </c>
    </row>
    <row r="2111" spans="1:13" s="443" customFormat="1" ht="12" customHeight="1">
      <c r="A2111" s="502">
        <f t="shared" si="61"/>
        <v>2103</v>
      </c>
      <c r="B2111" s="502">
        <f t="shared" si="62"/>
        <v>0</v>
      </c>
      <c r="C2111" s="448"/>
      <c r="D2111" s="446"/>
      <c r="E2111" s="446"/>
      <c r="F2111" s="446"/>
      <c r="G2111" s="448"/>
      <c r="H2111" s="455">
        <v>0</v>
      </c>
      <c r="I2111" s="452">
        <v>0</v>
      </c>
      <c r="J2111" s="446"/>
      <c r="K2111" s="492"/>
      <c r="M2111" s="443" t="str">
        <f>_xlfn.IFNA(VLOOKUP(G2111,Checks!$L$4:$L$15,1,FALSE),IF(G2111="","",1))</f>
        <v/>
      </c>
    </row>
    <row r="2112" spans="1:13" s="443" customFormat="1" ht="12" customHeight="1">
      <c r="A2112" s="502">
        <f t="shared" si="61"/>
        <v>2104</v>
      </c>
      <c r="B2112" s="502">
        <f t="shared" si="62"/>
        <v>0</v>
      </c>
      <c r="C2112" s="448"/>
      <c r="D2112" s="446"/>
      <c r="E2112" s="446"/>
      <c r="F2112" s="446"/>
      <c r="G2112" s="448"/>
      <c r="H2112" s="455">
        <v>0</v>
      </c>
      <c r="I2112" s="452">
        <v>0</v>
      </c>
      <c r="J2112" s="446"/>
      <c r="K2112" s="492"/>
      <c r="M2112" s="443" t="str">
        <f>_xlfn.IFNA(VLOOKUP(G2112,Checks!$L$4:$L$15,1,FALSE),IF(G2112="","",1))</f>
        <v/>
      </c>
    </row>
    <row r="2113" spans="1:13" s="443" customFormat="1" ht="12" customHeight="1">
      <c r="A2113" s="502">
        <f t="shared" si="61"/>
        <v>2105</v>
      </c>
      <c r="B2113" s="502">
        <f t="shared" si="62"/>
        <v>0</v>
      </c>
      <c r="C2113" s="448"/>
      <c r="D2113" s="446"/>
      <c r="E2113" s="446"/>
      <c r="F2113" s="446"/>
      <c r="G2113" s="448"/>
      <c r="H2113" s="455">
        <v>0</v>
      </c>
      <c r="I2113" s="452">
        <v>0</v>
      </c>
      <c r="J2113" s="446"/>
      <c r="K2113" s="492"/>
      <c r="M2113" s="443" t="str">
        <f>_xlfn.IFNA(VLOOKUP(G2113,Checks!$L$4:$L$15,1,FALSE),IF(G2113="","",1))</f>
        <v/>
      </c>
    </row>
    <row r="2114" spans="1:13" s="443" customFormat="1" ht="12" customHeight="1">
      <c r="A2114" s="502">
        <f t="shared" si="61"/>
        <v>2106</v>
      </c>
      <c r="B2114" s="502">
        <f t="shared" si="62"/>
        <v>0</v>
      </c>
      <c r="C2114" s="448"/>
      <c r="D2114" s="446"/>
      <c r="E2114" s="446"/>
      <c r="F2114" s="446"/>
      <c r="G2114" s="448"/>
      <c r="H2114" s="455">
        <v>0</v>
      </c>
      <c r="I2114" s="452">
        <v>0</v>
      </c>
      <c r="J2114" s="446"/>
      <c r="K2114" s="492"/>
      <c r="M2114" s="443" t="str">
        <f>_xlfn.IFNA(VLOOKUP(G2114,Checks!$L$4:$L$15,1,FALSE),IF(G2114="","",1))</f>
        <v/>
      </c>
    </row>
    <row r="2115" spans="1:13" s="443" customFormat="1" ht="12" customHeight="1">
      <c r="A2115" s="502">
        <f t="shared" si="61"/>
        <v>2107</v>
      </c>
      <c r="B2115" s="502">
        <f t="shared" si="62"/>
        <v>0</v>
      </c>
      <c r="C2115" s="448"/>
      <c r="D2115" s="446"/>
      <c r="E2115" s="446"/>
      <c r="F2115" s="446"/>
      <c r="G2115" s="448"/>
      <c r="H2115" s="455">
        <v>0</v>
      </c>
      <c r="I2115" s="452">
        <v>0</v>
      </c>
      <c r="J2115" s="446"/>
      <c r="K2115" s="492"/>
      <c r="M2115" s="443" t="str">
        <f>_xlfn.IFNA(VLOOKUP(G2115,Checks!$L$4:$L$15,1,FALSE),IF(G2115="","",1))</f>
        <v/>
      </c>
    </row>
    <row r="2116" spans="1:13" s="443" customFormat="1" ht="12" customHeight="1">
      <c r="A2116" s="502">
        <f t="shared" si="61"/>
        <v>2108</v>
      </c>
      <c r="B2116" s="502">
        <f t="shared" si="62"/>
        <v>0</v>
      </c>
      <c r="C2116" s="448"/>
      <c r="D2116" s="446"/>
      <c r="E2116" s="446"/>
      <c r="F2116" s="446"/>
      <c r="G2116" s="448"/>
      <c r="H2116" s="455">
        <v>0</v>
      </c>
      <c r="I2116" s="452">
        <v>0</v>
      </c>
      <c r="J2116" s="446"/>
      <c r="K2116" s="492"/>
      <c r="M2116" s="443" t="str">
        <f>_xlfn.IFNA(VLOOKUP(G2116,Checks!$L$4:$L$15,1,FALSE),IF(G2116="","",1))</f>
        <v/>
      </c>
    </row>
    <row r="2117" spans="1:13" s="443" customFormat="1" ht="12" customHeight="1">
      <c r="A2117" s="502">
        <f t="shared" si="61"/>
        <v>2109</v>
      </c>
      <c r="B2117" s="502">
        <f t="shared" si="62"/>
        <v>0</v>
      </c>
      <c r="C2117" s="448"/>
      <c r="D2117" s="446"/>
      <c r="E2117" s="446"/>
      <c r="F2117" s="446"/>
      <c r="G2117" s="448"/>
      <c r="H2117" s="455">
        <v>0</v>
      </c>
      <c r="I2117" s="452">
        <v>0</v>
      </c>
      <c r="J2117" s="446"/>
      <c r="K2117" s="492"/>
      <c r="M2117" s="443" t="str">
        <f>_xlfn.IFNA(VLOOKUP(G2117,Checks!$L$4:$L$15,1,FALSE),IF(G2117="","",1))</f>
        <v/>
      </c>
    </row>
    <row r="2118" spans="1:13" s="443" customFormat="1" ht="12" customHeight="1">
      <c r="A2118" s="502">
        <f t="shared" si="61"/>
        <v>2110</v>
      </c>
      <c r="B2118" s="502">
        <f t="shared" si="62"/>
        <v>0</v>
      </c>
      <c r="C2118" s="448"/>
      <c r="D2118" s="446"/>
      <c r="E2118" s="446"/>
      <c r="F2118" s="446"/>
      <c r="G2118" s="448"/>
      <c r="H2118" s="455">
        <v>0</v>
      </c>
      <c r="I2118" s="452">
        <v>0</v>
      </c>
      <c r="J2118" s="446"/>
      <c r="K2118" s="492"/>
      <c r="M2118" s="443" t="str">
        <f>_xlfn.IFNA(VLOOKUP(G2118,Checks!$L$4:$L$15,1,FALSE),IF(G2118="","",1))</f>
        <v/>
      </c>
    </row>
    <row r="2119" spans="1:13" s="443" customFormat="1" ht="12" customHeight="1">
      <c r="A2119" s="502">
        <f t="shared" si="61"/>
        <v>2111</v>
      </c>
      <c r="B2119" s="502">
        <f t="shared" si="62"/>
        <v>0</v>
      </c>
      <c r="C2119" s="448"/>
      <c r="D2119" s="446"/>
      <c r="E2119" s="446"/>
      <c r="F2119" s="446"/>
      <c r="G2119" s="448"/>
      <c r="H2119" s="455">
        <v>0</v>
      </c>
      <c r="I2119" s="452">
        <v>0</v>
      </c>
      <c r="J2119" s="446"/>
      <c r="K2119" s="492"/>
      <c r="M2119" s="443" t="str">
        <f>_xlfn.IFNA(VLOOKUP(G2119,Checks!$L$4:$L$15,1,FALSE),IF(G2119="","",1))</f>
        <v/>
      </c>
    </row>
    <row r="2120" spans="1:13" s="443" customFormat="1" ht="12" customHeight="1">
      <c r="A2120" s="502">
        <f t="shared" ref="A2120:A2183" si="63">A2119+1</f>
        <v>2112</v>
      </c>
      <c r="B2120" s="502">
        <f t="shared" si="62"/>
        <v>0</v>
      </c>
      <c r="C2120" s="448"/>
      <c r="D2120" s="446"/>
      <c r="E2120" s="446"/>
      <c r="F2120" s="446"/>
      <c r="G2120" s="448"/>
      <c r="H2120" s="455">
        <v>0</v>
      </c>
      <c r="I2120" s="452">
        <v>0</v>
      </c>
      <c r="J2120" s="446"/>
      <c r="K2120" s="492"/>
      <c r="M2120" s="443" t="str">
        <f>_xlfn.IFNA(VLOOKUP(G2120,Checks!$L$4:$L$15,1,FALSE),IF(G2120="","",1))</f>
        <v/>
      </c>
    </row>
    <row r="2121" spans="1:13" s="443" customFormat="1" ht="12" customHeight="1">
      <c r="A2121" s="502">
        <f t="shared" si="63"/>
        <v>2113</v>
      </c>
      <c r="B2121" s="502">
        <f t="shared" si="62"/>
        <v>0</v>
      </c>
      <c r="C2121" s="448"/>
      <c r="D2121" s="446"/>
      <c r="E2121" s="446"/>
      <c r="F2121" s="446"/>
      <c r="G2121" s="448"/>
      <c r="H2121" s="455">
        <v>0</v>
      </c>
      <c r="I2121" s="452">
        <v>0</v>
      </c>
      <c r="J2121" s="446"/>
      <c r="K2121" s="492"/>
      <c r="M2121" s="443" t="str">
        <f>_xlfn.IFNA(VLOOKUP(G2121,Checks!$L$4:$L$15,1,FALSE),IF(G2121="","",1))</f>
        <v/>
      </c>
    </row>
    <row r="2122" spans="1:13" s="443" customFormat="1" ht="12" customHeight="1">
      <c r="A2122" s="502">
        <f t="shared" si="63"/>
        <v>2114</v>
      </c>
      <c r="B2122" s="502">
        <f t="shared" si="62"/>
        <v>0</v>
      </c>
      <c r="C2122" s="448"/>
      <c r="D2122" s="446"/>
      <c r="E2122" s="446"/>
      <c r="F2122" s="446"/>
      <c r="G2122" s="448"/>
      <c r="H2122" s="455">
        <v>0</v>
      </c>
      <c r="I2122" s="452">
        <v>0</v>
      </c>
      <c r="J2122" s="446"/>
      <c r="K2122" s="492"/>
      <c r="M2122" s="443" t="str">
        <f>_xlfn.IFNA(VLOOKUP(G2122,Checks!$L$4:$L$15,1,FALSE),IF(G2122="","",1))</f>
        <v/>
      </c>
    </row>
    <row r="2123" spans="1:13" s="443" customFormat="1" ht="12" customHeight="1">
      <c r="A2123" s="502">
        <f t="shared" si="63"/>
        <v>2115</v>
      </c>
      <c r="B2123" s="502">
        <f t="shared" ref="B2123:B2186" si="64">$B$9</f>
        <v>0</v>
      </c>
      <c r="C2123" s="448"/>
      <c r="D2123" s="446"/>
      <c r="E2123" s="446"/>
      <c r="F2123" s="446"/>
      <c r="G2123" s="448"/>
      <c r="H2123" s="455">
        <v>0</v>
      </c>
      <c r="I2123" s="452">
        <v>0</v>
      </c>
      <c r="J2123" s="446"/>
      <c r="K2123" s="492"/>
      <c r="M2123" s="443" t="str">
        <f>_xlfn.IFNA(VLOOKUP(G2123,Checks!$L$4:$L$15,1,FALSE),IF(G2123="","",1))</f>
        <v/>
      </c>
    </row>
    <row r="2124" spans="1:13" s="443" customFormat="1" ht="12" customHeight="1">
      <c r="A2124" s="502">
        <f t="shared" si="63"/>
        <v>2116</v>
      </c>
      <c r="B2124" s="502">
        <f t="shared" si="64"/>
        <v>0</v>
      </c>
      <c r="C2124" s="448"/>
      <c r="D2124" s="446"/>
      <c r="E2124" s="446"/>
      <c r="F2124" s="446"/>
      <c r="G2124" s="448"/>
      <c r="H2124" s="455">
        <v>0</v>
      </c>
      <c r="I2124" s="452">
        <v>0</v>
      </c>
      <c r="J2124" s="446"/>
      <c r="K2124" s="492"/>
      <c r="M2124" s="443" t="str">
        <f>_xlfn.IFNA(VLOOKUP(G2124,Checks!$L$4:$L$15,1,FALSE),IF(G2124="","",1))</f>
        <v/>
      </c>
    </row>
    <row r="2125" spans="1:13" s="443" customFormat="1" ht="12" customHeight="1">
      <c r="A2125" s="502">
        <f t="shared" si="63"/>
        <v>2117</v>
      </c>
      <c r="B2125" s="502">
        <f t="shared" si="64"/>
        <v>0</v>
      </c>
      <c r="C2125" s="448"/>
      <c r="D2125" s="446"/>
      <c r="E2125" s="446"/>
      <c r="F2125" s="446"/>
      <c r="G2125" s="448"/>
      <c r="H2125" s="455">
        <v>0</v>
      </c>
      <c r="I2125" s="452">
        <v>0</v>
      </c>
      <c r="J2125" s="446"/>
      <c r="K2125" s="492"/>
      <c r="M2125" s="443" t="str">
        <f>_xlfn.IFNA(VLOOKUP(G2125,Checks!$L$4:$L$15,1,FALSE),IF(G2125="","",1))</f>
        <v/>
      </c>
    </row>
    <row r="2126" spans="1:13" s="443" customFormat="1" ht="12" customHeight="1">
      <c r="A2126" s="502">
        <f t="shared" si="63"/>
        <v>2118</v>
      </c>
      <c r="B2126" s="502">
        <f t="shared" si="64"/>
        <v>0</v>
      </c>
      <c r="C2126" s="448"/>
      <c r="D2126" s="446"/>
      <c r="E2126" s="446"/>
      <c r="F2126" s="446"/>
      <c r="G2126" s="448"/>
      <c r="H2126" s="455">
        <v>0</v>
      </c>
      <c r="I2126" s="452">
        <v>0</v>
      </c>
      <c r="J2126" s="446"/>
      <c r="K2126" s="492"/>
      <c r="M2126" s="443" t="str">
        <f>_xlfn.IFNA(VLOOKUP(G2126,Checks!$L$4:$L$15,1,FALSE),IF(G2126="","",1))</f>
        <v/>
      </c>
    </row>
    <row r="2127" spans="1:13" s="443" customFormat="1" ht="12" customHeight="1">
      <c r="A2127" s="502">
        <f t="shared" si="63"/>
        <v>2119</v>
      </c>
      <c r="B2127" s="502">
        <f t="shared" si="64"/>
        <v>0</v>
      </c>
      <c r="C2127" s="448"/>
      <c r="D2127" s="446"/>
      <c r="E2127" s="446"/>
      <c r="F2127" s="446"/>
      <c r="G2127" s="448"/>
      <c r="H2127" s="455">
        <v>0</v>
      </c>
      <c r="I2127" s="452">
        <v>0</v>
      </c>
      <c r="J2127" s="446"/>
      <c r="K2127" s="492"/>
      <c r="M2127" s="443" t="str">
        <f>_xlfn.IFNA(VLOOKUP(G2127,Checks!$L$4:$L$15,1,FALSE),IF(G2127="","",1))</f>
        <v/>
      </c>
    </row>
    <row r="2128" spans="1:13" s="443" customFormat="1" ht="12" customHeight="1">
      <c r="A2128" s="502">
        <f t="shared" si="63"/>
        <v>2120</v>
      </c>
      <c r="B2128" s="502">
        <f t="shared" si="64"/>
        <v>0</v>
      </c>
      <c r="C2128" s="448"/>
      <c r="D2128" s="446"/>
      <c r="E2128" s="446"/>
      <c r="F2128" s="446"/>
      <c r="G2128" s="448"/>
      <c r="H2128" s="455">
        <v>0</v>
      </c>
      <c r="I2128" s="452">
        <v>0</v>
      </c>
      <c r="J2128" s="446"/>
      <c r="K2128" s="492"/>
      <c r="M2128" s="443" t="str">
        <f>_xlfn.IFNA(VLOOKUP(G2128,Checks!$L$4:$L$15,1,FALSE),IF(G2128="","",1))</f>
        <v/>
      </c>
    </row>
    <row r="2129" spans="1:13" s="443" customFormat="1" ht="12" customHeight="1">
      <c r="A2129" s="502">
        <f t="shared" si="63"/>
        <v>2121</v>
      </c>
      <c r="B2129" s="502">
        <f t="shared" si="64"/>
        <v>0</v>
      </c>
      <c r="C2129" s="448"/>
      <c r="D2129" s="446"/>
      <c r="E2129" s="446"/>
      <c r="F2129" s="446"/>
      <c r="G2129" s="448"/>
      <c r="H2129" s="455">
        <v>0</v>
      </c>
      <c r="I2129" s="452">
        <v>0</v>
      </c>
      <c r="J2129" s="446"/>
      <c r="K2129" s="492"/>
      <c r="M2129" s="443" t="str">
        <f>_xlfn.IFNA(VLOOKUP(G2129,Checks!$L$4:$L$15,1,FALSE),IF(G2129="","",1))</f>
        <v/>
      </c>
    </row>
    <row r="2130" spans="1:13" s="443" customFormat="1" ht="12" customHeight="1">
      <c r="A2130" s="502">
        <f t="shared" si="63"/>
        <v>2122</v>
      </c>
      <c r="B2130" s="502">
        <f t="shared" si="64"/>
        <v>0</v>
      </c>
      <c r="C2130" s="448"/>
      <c r="D2130" s="446"/>
      <c r="E2130" s="446"/>
      <c r="F2130" s="446"/>
      <c r="G2130" s="448"/>
      <c r="H2130" s="455">
        <v>0</v>
      </c>
      <c r="I2130" s="452">
        <v>0</v>
      </c>
      <c r="J2130" s="446"/>
      <c r="K2130" s="492"/>
      <c r="M2130" s="443" t="str">
        <f>_xlfn.IFNA(VLOOKUP(G2130,Checks!$L$4:$L$15,1,FALSE),IF(G2130="","",1))</f>
        <v/>
      </c>
    </row>
    <row r="2131" spans="1:13" s="443" customFormat="1" ht="12" customHeight="1">
      <c r="A2131" s="502">
        <f t="shared" si="63"/>
        <v>2123</v>
      </c>
      <c r="B2131" s="502">
        <f t="shared" si="64"/>
        <v>0</v>
      </c>
      <c r="C2131" s="448"/>
      <c r="D2131" s="446"/>
      <c r="E2131" s="446"/>
      <c r="F2131" s="446"/>
      <c r="G2131" s="448"/>
      <c r="H2131" s="455">
        <v>0</v>
      </c>
      <c r="I2131" s="452">
        <v>0</v>
      </c>
      <c r="J2131" s="446"/>
      <c r="K2131" s="492"/>
      <c r="M2131" s="443" t="str">
        <f>_xlfn.IFNA(VLOOKUP(G2131,Checks!$L$4:$L$15,1,FALSE),IF(G2131="","",1))</f>
        <v/>
      </c>
    </row>
    <row r="2132" spans="1:13" s="443" customFormat="1" ht="12" customHeight="1">
      <c r="A2132" s="502">
        <f t="shared" si="63"/>
        <v>2124</v>
      </c>
      <c r="B2132" s="502">
        <f t="shared" si="64"/>
        <v>0</v>
      </c>
      <c r="C2132" s="448"/>
      <c r="D2132" s="446"/>
      <c r="E2132" s="446"/>
      <c r="F2132" s="446"/>
      <c r="G2132" s="448"/>
      <c r="H2132" s="455">
        <v>0</v>
      </c>
      <c r="I2132" s="452">
        <v>0</v>
      </c>
      <c r="J2132" s="446"/>
      <c r="K2132" s="492"/>
      <c r="M2132" s="443" t="str">
        <f>_xlfn.IFNA(VLOOKUP(G2132,Checks!$L$4:$L$15,1,FALSE),IF(G2132="","",1))</f>
        <v/>
      </c>
    </row>
    <row r="2133" spans="1:13" s="443" customFormat="1" ht="12" customHeight="1">
      <c r="A2133" s="502">
        <f t="shared" si="63"/>
        <v>2125</v>
      </c>
      <c r="B2133" s="502">
        <f t="shared" si="64"/>
        <v>0</v>
      </c>
      <c r="C2133" s="448"/>
      <c r="D2133" s="446"/>
      <c r="E2133" s="446"/>
      <c r="F2133" s="446"/>
      <c r="G2133" s="448"/>
      <c r="H2133" s="455">
        <v>0</v>
      </c>
      <c r="I2133" s="452">
        <v>0</v>
      </c>
      <c r="J2133" s="446"/>
      <c r="K2133" s="492"/>
      <c r="M2133" s="443" t="str">
        <f>_xlfn.IFNA(VLOOKUP(G2133,Checks!$L$4:$L$15,1,FALSE),IF(G2133="","",1))</f>
        <v/>
      </c>
    </row>
    <row r="2134" spans="1:13" s="443" customFormat="1" ht="12" customHeight="1">
      <c r="A2134" s="502">
        <f t="shared" si="63"/>
        <v>2126</v>
      </c>
      <c r="B2134" s="502">
        <f t="shared" si="64"/>
        <v>0</v>
      </c>
      <c r="C2134" s="448"/>
      <c r="D2134" s="446"/>
      <c r="E2134" s="446"/>
      <c r="F2134" s="446"/>
      <c r="G2134" s="448"/>
      <c r="H2134" s="455">
        <v>0</v>
      </c>
      <c r="I2134" s="452">
        <v>0</v>
      </c>
      <c r="J2134" s="446"/>
      <c r="K2134" s="492"/>
      <c r="M2134" s="443" t="str">
        <f>_xlfn.IFNA(VLOOKUP(G2134,Checks!$L$4:$L$15,1,FALSE),IF(G2134="","",1))</f>
        <v/>
      </c>
    </row>
    <row r="2135" spans="1:13" s="443" customFormat="1" ht="12" customHeight="1">
      <c r="A2135" s="502">
        <f t="shared" si="63"/>
        <v>2127</v>
      </c>
      <c r="B2135" s="502">
        <f t="shared" si="64"/>
        <v>0</v>
      </c>
      <c r="C2135" s="448"/>
      <c r="D2135" s="446"/>
      <c r="E2135" s="446"/>
      <c r="F2135" s="446"/>
      <c r="G2135" s="448"/>
      <c r="H2135" s="455">
        <v>0</v>
      </c>
      <c r="I2135" s="452">
        <v>0</v>
      </c>
      <c r="J2135" s="446"/>
      <c r="K2135" s="492"/>
      <c r="M2135" s="443" t="str">
        <f>_xlfn.IFNA(VLOOKUP(G2135,Checks!$L$4:$L$15,1,FALSE),IF(G2135="","",1))</f>
        <v/>
      </c>
    </row>
    <row r="2136" spans="1:13" s="443" customFormat="1" ht="12" customHeight="1">
      <c r="A2136" s="502">
        <f t="shared" si="63"/>
        <v>2128</v>
      </c>
      <c r="B2136" s="502">
        <f t="shared" si="64"/>
        <v>0</v>
      </c>
      <c r="C2136" s="448"/>
      <c r="D2136" s="446"/>
      <c r="E2136" s="446"/>
      <c r="F2136" s="446"/>
      <c r="G2136" s="448"/>
      <c r="H2136" s="455">
        <v>0</v>
      </c>
      <c r="I2136" s="452">
        <v>0</v>
      </c>
      <c r="J2136" s="446"/>
      <c r="K2136" s="492"/>
      <c r="M2136" s="443" t="str">
        <f>_xlfn.IFNA(VLOOKUP(G2136,Checks!$L$4:$L$15,1,FALSE),IF(G2136="","",1))</f>
        <v/>
      </c>
    </row>
    <row r="2137" spans="1:13" s="443" customFormat="1" ht="12" customHeight="1">
      <c r="A2137" s="502">
        <f t="shared" si="63"/>
        <v>2129</v>
      </c>
      <c r="B2137" s="502">
        <f t="shared" si="64"/>
        <v>0</v>
      </c>
      <c r="C2137" s="448"/>
      <c r="D2137" s="446"/>
      <c r="E2137" s="446"/>
      <c r="F2137" s="446"/>
      <c r="G2137" s="448"/>
      <c r="H2137" s="455">
        <v>0</v>
      </c>
      <c r="I2137" s="452">
        <v>0</v>
      </c>
      <c r="J2137" s="446"/>
      <c r="K2137" s="492"/>
      <c r="M2137" s="443" t="str">
        <f>_xlfn.IFNA(VLOOKUP(G2137,Checks!$L$4:$L$15,1,FALSE),IF(G2137="","",1))</f>
        <v/>
      </c>
    </row>
    <row r="2138" spans="1:13" s="443" customFormat="1" ht="12" customHeight="1">
      <c r="A2138" s="502">
        <f t="shared" si="63"/>
        <v>2130</v>
      </c>
      <c r="B2138" s="502">
        <f t="shared" si="64"/>
        <v>0</v>
      </c>
      <c r="C2138" s="448"/>
      <c r="D2138" s="446"/>
      <c r="E2138" s="446"/>
      <c r="F2138" s="446"/>
      <c r="G2138" s="448"/>
      <c r="H2138" s="455">
        <v>0</v>
      </c>
      <c r="I2138" s="452">
        <v>0</v>
      </c>
      <c r="J2138" s="446"/>
      <c r="K2138" s="492"/>
      <c r="M2138" s="443" t="str">
        <f>_xlfn.IFNA(VLOOKUP(G2138,Checks!$L$4:$L$15,1,FALSE),IF(G2138="","",1))</f>
        <v/>
      </c>
    </row>
    <row r="2139" spans="1:13" s="443" customFormat="1" ht="12" customHeight="1">
      <c r="A2139" s="502">
        <f t="shared" si="63"/>
        <v>2131</v>
      </c>
      <c r="B2139" s="502">
        <f t="shared" si="64"/>
        <v>0</v>
      </c>
      <c r="C2139" s="448"/>
      <c r="D2139" s="446"/>
      <c r="E2139" s="446"/>
      <c r="F2139" s="446"/>
      <c r="G2139" s="448"/>
      <c r="H2139" s="455">
        <v>0</v>
      </c>
      <c r="I2139" s="452">
        <v>0</v>
      </c>
      <c r="J2139" s="446"/>
      <c r="K2139" s="492"/>
      <c r="M2139" s="443" t="str">
        <f>_xlfn.IFNA(VLOOKUP(G2139,Checks!$L$4:$L$15,1,FALSE),IF(G2139="","",1))</f>
        <v/>
      </c>
    </row>
    <row r="2140" spans="1:13" s="443" customFormat="1" ht="12" customHeight="1">
      <c r="A2140" s="502">
        <f t="shared" si="63"/>
        <v>2132</v>
      </c>
      <c r="B2140" s="502">
        <f t="shared" si="64"/>
        <v>0</v>
      </c>
      <c r="C2140" s="448"/>
      <c r="D2140" s="446"/>
      <c r="E2140" s="446"/>
      <c r="F2140" s="446"/>
      <c r="G2140" s="448"/>
      <c r="H2140" s="455">
        <v>0</v>
      </c>
      <c r="I2140" s="452">
        <v>0</v>
      </c>
      <c r="J2140" s="446"/>
      <c r="K2140" s="492"/>
      <c r="M2140" s="443" t="str">
        <f>_xlfn.IFNA(VLOOKUP(G2140,Checks!$L$4:$L$15,1,FALSE),IF(G2140="","",1))</f>
        <v/>
      </c>
    </row>
    <row r="2141" spans="1:13" s="443" customFormat="1" ht="12" customHeight="1">
      <c r="A2141" s="502">
        <f t="shared" si="63"/>
        <v>2133</v>
      </c>
      <c r="B2141" s="502">
        <f t="shared" si="64"/>
        <v>0</v>
      </c>
      <c r="C2141" s="448"/>
      <c r="D2141" s="446"/>
      <c r="E2141" s="446"/>
      <c r="F2141" s="446"/>
      <c r="G2141" s="448"/>
      <c r="H2141" s="455">
        <v>0</v>
      </c>
      <c r="I2141" s="452">
        <v>0</v>
      </c>
      <c r="J2141" s="446"/>
      <c r="K2141" s="492"/>
      <c r="M2141" s="443" t="str">
        <f>_xlfn.IFNA(VLOOKUP(G2141,Checks!$L$4:$L$15,1,FALSE),IF(G2141="","",1))</f>
        <v/>
      </c>
    </row>
    <row r="2142" spans="1:13" s="443" customFormat="1" ht="12" customHeight="1">
      <c r="A2142" s="502">
        <f t="shared" si="63"/>
        <v>2134</v>
      </c>
      <c r="B2142" s="502">
        <f t="shared" si="64"/>
        <v>0</v>
      </c>
      <c r="C2142" s="448"/>
      <c r="D2142" s="446"/>
      <c r="E2142" s="446"/>
      <c r="F2142" s="446"/>
      <c r="G2142" s="448"/>
      <c r="H2142" s="455">
        <v>0</v>
      </c>
      <c r="I2142" s="452">
        <v>0</v>
      </c>
      <c r="J2142" s="446"/>
      <c r="K2142" s="492"/>
      <c r="M2142" s="443" t="str">
        <f>_xlfn.IFNA(VLOOKUP(G2142,Checks!$L$4:$L$15,1,FALSE),IF(G2142="","",1))</f>
        <v/>
      </c>
    </row>
    <row r="2143" spans="1:13" s="443" customFormat="1" ht="12" customHeight="1">
      <c r="A2143" s="502">
        <f t="shared" si="63"/>
        <v>2135</v>
      </c>
      <c r="B2143" s="502">
        <f t="shared" si="64"/>
        <v>0</v>
      </c>
      <c r="C2143" s="448"/>
      <c r="D2143" s="446"/>
      <c r="E2143" s="446"/>
      <c r="F2143" s="446"/>
      <c r="G2143" s="448"/>
      <c r="H2143" s="455">
        <v>0</v>
      </c>
      <c r="I2143" s="452">
        <v>0</v>
      </c>
      <c r="J2143" s="446"/>
      <c r="K2143" s="492"/>
      <c r="M2143" s="443" t="str">
        <f>_xlfn.IFNA(VLOOKUP(G2143,Checks!$L$4:$L$15,1,FALSE),IF(G2143="","",1))</f>
        <v/>
      </c>
    </row>
    <row r="2144" spans="1:13" s="443" customFormat="1" ht="12" customHeight="1">
      <c r="A2144" s="502">
        <f t="shared" si="63"/>
        <v>2136</v>
      </c>
      <c r="B2144" s="502">
        <f t="shared" si="64"/>
        <v>0</v>
      </c>
      <c r="C2144" s="448"/>
      <c r="D2144" s="446"/>
      <c r="E2144" s="446"/>
      <c r="F2144" s="446"/>
      <c r="G2144" s="448"/>
      <c r="H2144" s="455">
        <v>0</v>
      </c>
      <c r="I2144" s="452">
        <v>0</v>
      </c>
      <c r="J2144" s="446"/>
      <c r="K2144" s="492"/>
      <c r="M2144" s="443" t="str">
        <f>_xlfn.IFNA(VLOOKUP(G2144,Checks!$L$4:$L$15,1,FALSE),IF(G2144="","",1))</f>
        <v/>
      </c>
    </row>
    <row r="2145" spans="1:13" s="443" customFormat="1" ht="12" customHeight="1">
      <c r="A2145" s="502">
        <f t="shared" si="63"/>
        <v>2137</v>
      </c>
      <c r="B2145" s="502">
        <f t="shared" si="64"/>
        <v>0</v>
      </c>
      <c r="C2145" s="448"/>
      <c r="D2145" s="446"/>
      <c r="E2145" s="446"/>
      <c r="F2145" s="446"/>
      <c r="G2145" s="448"/>
      <c r="H2145" s="455">
        <v>0</v>
      </c>
      <c r="I2145" s="452">
        <v>0</v>
      </c>
      <c r="J2145" s="446"/>
      <c r="K2145" s="492"/>
      <c r="M2145" s="443" t="str">
        <f>_xlfn.IFNA(VLOOKUP(G2145,Checks!$L$4:$L$15,1,FALSE),IF(G2145="","",1))</f>
        <v/>
      </c>
    </row>
    <row r="2146" spans="1:13" s="443" customFormat="1" ht="12" customHeight="1">
      <c r="A2146" s="502">
        <f t="shared" si="63"/>
        <v>2138</v>
      </c>
      <c r="B2146" s="502">
        <f t="shared" si="64"/>
        <v>0</v>
      </c>
      <c r="C2146" s="448"/>
      <c r="D2146" s="446"/>
      <c r="E2146" s="446"/>
      <c r="F2146" s="446"/>
      <c r="G2146" s="448"/>
      <c r="H2146" s="455">
        <v>0</v>
      </c>
      <c r="I2146" s="452">
        <v>0</v>
      </c>
      <c r="J2146" s="446"/>
      <c r="K2146" s="492"/>
      <c r="M2146" s="443" t="str">
        <f>_xlfn.IFNA(VLOOKUP(G2146,Checks!$L$4:$L$15,1,FALSE),IF(G2146="","",1))</f>
        <v/>
      </c>
    </row>
    <row r="2147" spans="1:13" s="443" customFormat="1" ht="12" customHeight="1">
      <c r="A2147" s="502">
        <f t="shared" si="63"/>
        <v>2139</v>
      </c>
      <c r="B2147" s="502">
        <f t="shared" si="64"/>
        <v>0</v>
      </c>
      <c r="C2147" s="448"/>
      <c r="D2147" s="446"/>
      <c r="E2147" s="446"/>
      <c r="F2147" s="446"/>
      <c r="G2147" s="448"/>
      <c r="H2147" s="455">
        <v>0</v>
      </c>
      <c r="I2147" s="452">
        <v>0</v>
      </c>
      <c r="J2147" s="446"/>
      <c r="K2147" s="492"/>
      <c r="M2147" s="443" t="str">
        <f>_xlfn.IFNA(VLOOKUP(G2147,Checks!$L$4:$L$15,1,FALSE),IF(G2147="","",1))</f>
        <v/>
      </c>
    </row>
    <row r="2148" spans="1:13" s="443" customFormat="1" ht="12" customHeight="1">
      <c r="A2148" s="502">
        <f t="shared" si="63"/>
        <v>2140</v>
      </c>
      <c r="B2148" s="502">
        <f t="shared" si="64"/>
        <v>0</v>
      </c>
      <c r="C2148" s="448"/>
      <c r="D2148" s="446"/>
      <c r="E2148" s="446"/>
      <c r="F2148" s="446"/>
      <c r="G2148" s="448"/>
      <c r="H2148" s="455">
        <v>0</v>
      </c>
      <c r="I2148" s="452">
        <v>0</v>
      </c>
      <c r="J2148" s="446"/>
      <c r="K2148" s="492"/>
      <c r="M2148" s="443" t="str">
        <f>_xlfn.IFNA(VLOOKUP(G2148,Checks!$L$4:$L$15,1,FALSE),IF(G2148="","",1))</f>
        <v/>
      </c>
    </row>
    <row r="2149" spans="1:13" s="443" customFormat="1" ht="12" customHeight="1">
      <c r="A2149" s="502">
        <f t="shared" si="63"/>
        <v>2141</v>
      </c>
      <c r="B2149" s="502">
        <f t="shared" si="64"/>
        <v>0</v>
      </c>
      <c r="C2149" s="448"/>
      <c r="D2149" s="446"/>
      <c r="E2149" s="446"/>
      <c r="F2149" s="446"/>
      <c r="G2149" s="448"/>
      <c r="H2149" s="455">
        <v>0</v>
      </c>
      <c r="I2149" s="452">
        <v>0</v>
      </c>
      <c r="J2149" s="446"/>
      <c r="K2149" s="492"/>
      <c r="M2149" s="443" t="str">
        <f>_xlfn.IFNA(VLOOKUP(G2149,Checks!$L$4:$L$15,1,FALSE),IF(G2149="","",1))</f>
        <v/>
      </c>
    </row>
    <row r="2150" spans="1:13" s="443" customFormat="1" ht="12" customHeight="1">
      <c r="A2150" s="502">
        <f t="shared" si="63"/>
        <v>2142</v>
      </c>
      <c r="B2150" s="502">
        <f t="shared" si="64"/>
        <v>0</v>
      </c>
      <c r="C2150" s="448"/>
      <c r="D2150" s="446"/>
      <c r="E2150" s="446"/>
      <c r="F2150" s="446"/>
      <c r="G2150" s="448"/>
      <c r="H2150" s="455">
        <v>0</v>
      </c>
      <c r="I2150" s="452">
        <v>0</v>
      </c>
      <c r="J2150" s="446"/>
      <c r="K2150" s="492"/>
      <c r="M2150" s="443" t="str">
        <f>_xlfn.IFNA(VLOOKUP(G2150,Checks!$L$4:$L$15,1,FALSE),IF(G2150="","",1))</f>
        <v/>
      </c>
    </row>
    <row r="2151" spans="1:13" s="443" customFormat="1" ht="12" customHeight="1">
      <c r="A2151" s="502">
        <f t="shared" si="63"/>
        <v>2143</v>
      </c>
      <c r="B2151" s="502">
        <f t="shared" si="64"/>
        <v>0</v>
      </c>
      <c r="C2151" s="448"/>
      <c r="D2151" s="446"/>
      <c r="E2151" s="446"/>
      <c r="F2151" s="446"/>
      <c r="G2151" s="448"/>
      <c r="H2151" s="455">
        <v>0</v>
      </c>
      <c r="I2151" s="452">
        <v>0</v>
      </c>
      <c r="J2151" s="446"/>
      <c r="K2151" s="492"/>
      <c r="M2151" s="443" t="str">
        <f>_xlfn.IFNA(VLOOKUP(G2151,Checks!$L$4:$L$15,1,FALSE),IF(G2151="","",1))</f>
        <v/>
      </c>
    </row>
    <row r="2152" spans="1:13" s="443" customFormat="1" ht="12" customHeight="1">
      <c r="A2152" s="502">
        <f t="shared" si="63"/>
        <v>2144</v>
      </c>
      <c r="B2152" s="502">
        <f t="shared" si="64"/>
        <v>0</v>
      </c>
      <c r="C2152" s="448"/>
      <c r="D2152" s="446"/>
      <c r="E2152" s="446"/>
      <c r="F2152" s="446"/>
      <c r="G2152" s="448"/>
      <c r="H2152" s="455">
        <v>0</v>
      </c>
      <c r="I2152" s="452">
        <v>0</v>
      </c>
      <c r="J2152" s="446"/>
      <c r="K2152" s="492"/>
      <c r="M2152" s="443" t="str">
        <f>_xlfn.IFNA(VLOOKUP(G2152,Checks!$L$4:$L$15,1,FALSE),IF(G2152="","",1))</f>
        <v/>
      </c>
    </row>
    <row r="2153" spans="1:13" s="443" customFormat="1" ht="12" customHeight="1">
      <c r="A2153" s="502">
        <f t="shared" si="63"/>
        <v>2145</v>
      </c>
      <c r="B2153" s="502">
        <f t="shared" si="64"/>
        <v>0</v>
      </c>
      <c r="C2153" s="448"/>
      <c r="D2153" s="446"/>
      <c r="E2153" s="446"/>
      <c r="F2153" s="446"/>
      <c r="G2153" s="448"/>
      <c r="H2153" s="455">
        <v>0</v>
      </c>
      <c r="I2153" s="452">
        <v>0</v>
      </c>
      <c r="J2153" s="446"/>
      <c r="K2153" s="492"/>
      <c r="M2153" s="443" t="str">
        <f>_xlfn.IFNA(VLOOKUP(G2153,Checks!$L$4:$L$15,1,FALSE),IF(G2153="","",1))</f>
        <v/>
      </c>
    </row>
    <row r="2154" spans="1:13" s="443" customFormat="1" ht="12" customHeight="1">
      <c r="A2154" s="502">
        <f t="shared" si="63"/>
        <v>2146</v>
      </c>
      <c r="B2154" s="502">
        <f t="shared" si="64"/>
        <v>0</v>
      </c>
      <c r="C2154" s="448"/>
      <c r="D2154" s="446"/>
      <c r="E2154" s="446"/>
      <c r="F2154" s="446"/>
      <c r="G2154" s="448"/>
      <c r="H2154" s="455">
        <v>0</v>
      </c>
      <c r="I2154" s="452">
        <v>0</v>
      </c>
      <c r="J2154" s="446"/>
      <c r="K2154" s="492"/>
      <c r="M2154" s="443" t="str">
        <f>_xlfn.IFNA(VLOOKUP(G2154,Checks!$L$4:$L$15,1,FALSE),IF(G2154="","",1))</f>
        <v/>
      </c>
    </row>
    <row r="2155" spans="1:13" s="443" customFormat="1" ht="12" customHeight="1">
      <c r="A2155" s="502">
        <f t="shared" si="63"/>
        <v>2147</v>
      </c>
      <c r="B2155" s="502">
        <f t="shared" si="64"/>
        <v>0</v>
      </c>
      <c r="C2155" s="448"/>
      <c r="D2155" s="446"/>
      <c r="E2155" s="446"/>
      <c r="F2155" s="446"/>
      <c r="G2155" s="448"/>
      <c r="H2155" s="455">
        <v>0</v>
      </c>
      <c r="I2155" s="452">
        <v>0</v>
      </c>
      <c r="J2155" s="446"/>
      <c r="K2155" s="492"/>
      <c r="M2155" s="443" t="str">
        <f>_xlfn.IFNA(VLOOKUP(G2155,Checks!$L$4:$L$15,1,FALSE),IF(G2155="","",1))</f>
        <v/>
      </c>
    </row>
    <row r="2156" spans="1:13" s="443" customFormat="1" ht="12" customHeight="1">
      <c r="A2156" s="502">
        <f t="shared" si="63"/>
        <v>2148</v>
      </c>
      <c r="B2156" s="502">
        <f t="shared" si="64"/>
        <v>0</v>
      </c>
      <c r="C2156" s="448"/>
      <c r="D2156" s="446"/>
      <c r="E2156" s="446"/>
      <c r="F2156" s="446"/>
      <c r="G2156" s="448"/>
      <c r="H2156" s="455">
        <v>0</v>
      </c>
      <c r="I2156" s="452">
        <v>0</v>
      </c>
      <c r="J2156" s="446"/>
      <c r="K2156" s="492"/>
      <c r="M2156" s="443" t="str">
        <f>_xlfn.IFNA(VLOOKUP(G2156,Checks!$L$4:$L$15,1,FALSE),IF(G2156="","",1))</f>
        <v/>
      </c>
    </row>
    <row r="2157" spans="1:13" s="443" customFormat="1" ht="12" customHeight="1">
      <c r="A2157" s="502">
        <f t="shared" si="63"/>
        <v>2149</v>
      </c>
      <c r="B2157" s="502">
        <f t="shared" si="64"/>
        <v>0</v>
      </c>
      <c r="C2157" s="448"/>
      <c r="D2157" s="446"/>
      <c r="E2157" s="446"/>
      <c r="F2157" s="446"/>
      <c r="G2157" s="448"/>
      <c r="H2157" s="455">
        <v>0</v>
      </c>
      <c r="I2157" s="452">
        <v>0</v>
      </c>
      <c r="J2157" s="446"/>
      <c r="K2157" s="492"/>
      <c r="M2157" s="443" t="str">
        <f>_xlfn.IFNA(VLOOKUP(G2157,Checks!$L$4:$L$15,1,FALSE),IF(G2157="","",1))</f>
        <v/>
      </c>
    </row>
    <row r="2158" spans="1:13" s="443" customFormat="1" ht="12" customHeight="1">
      <c r="A2158" s="502">
        <f t="shared" si="63"/>
        <v>2150</v>
      </c>
      <c r="B2158" s="502">
        <f t="shared" si="64"/>
        <v>0</v>
      </c>
      <c r="C2158" s="448"/>
      <c r="D2158" s="446"/>
      <c r="E2158" s="446"/>
      <c r="F2158" s="446"/>
      <c r="G2158" s="448"/>
      <c r="H2158" s="455">
        <v>0</v>
      </c>
      <c r="I2158" s="452">
        <v>0</v>
      </c>
      <c r="J2158" s="446"/>
      <c r="K2158" s="492"/>
      <c r="M2158" s="443" t="str">
        <f>_xlfn.IFNA(VLOOKUP(G2158,Checks!$L$4:$L$15,1,FALSE),IF(G2158="","",1))</f>
        <v/>
      </c>
    </row>
    <row r="2159" spans="1:13" s="443" customFormat="1" ht="12" customHeight="1">
      <c r="A2159" s="502">
        <f t="shared" si="63"/>
        <v>2151</v>
      </c>
      <c r="B2159" s="502">
        <f t="shared" si="64"/>
        <v>0</v>
      </c>
      <c r="C2159" s="448"/>
      <c r="D2159" s="446"/>
      <c r="E2159" s="446"/>
      <c r="F2159" s="446"/>
      <c r="G2159" s="448"/>
      <c r="H2159" s="455">
        <v>0</v>
      </c>
      <c r="I2159" s="452">
        <v>0</v>
      </c>
      <c r="J2159" s="446"/>
      <c r="K2159" s="492"/>
      <c r="M2159" s="443" t="str">
        <f>_xlfn.IFNA(VLOOKUP(G2159,Checks!$L$4:$L$15,1,FALSE),IF(G2159="","",1))</f>
        <v/>
      </c>
    </row>
    <row r="2160" spans="1:13" s="443" customFormat="1" ht="12" customHeight="1">
      <c r="A2160" s="502">
        <f t="shared" si="63"/>
        <v>2152</v>
      </c>
      <c r="B2160" s="502">
        <f t="shared" si="64"/>
        <v>0</v>
      </c>
      <c r="C2160" s="448"/>
      <c r="D2160" s="446"/>
      <c r="E2160" s="446"/>
      <c r="F2160" s="446"/>
      <c r="G2160" s="448"/>
      <c r="H2160" s="455">
        <v>0</v>
      </c>
      <c r="I2160" s="452">
        <v>0</v>
      </c>
      <c r="J2160" s="446"/>
      <c r="K2160" s="492"/>
      <c r="M2160" s="443" t="str">
        <f>_xlfn.IFNA(VLOOKUP(G2160,Checks!$L$4:$L$15,1,FALSE),IF(G2160="","",1))</f>
        <v/>
      </c>
    </row>
    <row r="2161" spans="1:13" s="443" customFormat="1" ht="12" customHeight="1">
      <c r="A2161" s="502">
        <f t="shared" si="63"/>
        <v>2153</v>
      </c>
      <c r="B2161" s="502">
        <f t="shared" si="64"/>
        <v>0</v>
      </c>
      <c r="C2161" s="448"/>
      <c r="D2161" s="446"/>
      <c r="E2161" s="446"/>
      <c r="F2161" s="446"/>
      <c r="G2161" s="448"/>
      <c r="H2161" s="455">
        <v>0</v>
      </c>
      <c r="I2161" s="452">
        <v>0</v>
      </c>
      <c r="J2161" s="446"/>
      <c r="K2161" s="492"/>
      <c r="M2161" s="443" t="str">
        <f>_xlfn.IFNA(VLOOKUP(G2161,Checks!$L$4:$L$15,1,FALSE),IF(G2161="","",1))</f>
        <v/>
      </c>
    </row>
    <row r="2162" spans="1:13" s="443" customFormat="1" ht="12" customHeight="1">
      <c r="A2162" s="502">
        <f t="shared" si="63"/>
        <v>2154</v>
      </c>
      <c r="B2162" s="502">
        <f t="shared" si="64"/>
        <v>0</v>
      </c>
      <c r="C2162" s="448"/>
      <c r="D2162" s="446"/>
      <c r="E2162" s="446"/>
      <c r="F2162" s="446"/>
      <c r="G2162" s="448"/>
      <c r="H2162" s="455">
        <v>0</v>
      </c>
      <c r="I2162" s="452">
        <v>0</v>
      </c>
      <c r="J2162" s="446"/>
      <c r="K2162" s="492"/>
      <c r="M2162" s="443" t="str">
        <f>_xlfn.IFNA(VLOOKUP(G2162,Checks!$L$4:$L$15,1,FALSE),IF(G2162="","",1))</f>
        <v/>
      </c>
    </row>
    <row r="2163" spans="1:13" s="443" customFormat="1" ht="12" customHeight="1">
      <c r="A2163" s="502">
        <f t="shared" si="63"/>
        <v>2155</v>
      </c>
      <c r="B2163" s="502">
        <f t="shared" si="64"/>
        <v>0</v>
      </c>
      <c r="C2163" s="448"/>
      <c r="D2163" s="446"/>
      <c r="E2163" s="446"/>
      <c r="F2163" s="446"/>
      <c r="G2163" s="448"/>
      <c r="H2163" s="455">
        <v>0</v>
      </c>
      <c r="I2163" s="452">
        <v>0</v>
      </c>
      <c r="J2163" s="446"/>
      <c r="K2163" s="492"/>
      <c r="M2163" s="443" t="str">
        <f>_xlfn.IFNA(VLOOKUP(G2163,Checks!$L$4:$L$15,1,FALSE),IF(G2163="","",1))</f>
        <v/>
      </c>
    </row>
    <row r="2164" spans="1:13" s="443" customFormat="1" ht="12" customHeight="1">
      <c r="A2164" s="502">
        <f t="shared" si="63"/>
        <v>2156</v>
      </c>
      <c r="B2164" s="502">
        <f t="shared" si="64"/>
        <v>0</v>
      </c>
      <c r="C2164" s="448"/>
      <c r="D2164" s="446"/>
      <c r="E2164" s="446"/>
      <c r="F2164" s="446"/>
      <c r="G2164" s="448"/>
      <c r="H2164" s="455">
        <v>0</v>
      </c>
      <c r="I2164" s="452">
        <v>0</v>
      </c>
      <c r="J2164" s="446"/>
      <c r="K2164" s="492"/>
      <c r="M2164" s="443" t="str">
        <f>_xlfn.IFNA(VLOOKUP(G2164,Checks!$L$4:$L$15,1,FALSE),IF(G2164="","",1))</f>
        <v/>
      </c>
    </row>
    <row r="2165" spans="1:13" s="443" customFormat="1" ht="12" customHeight="1">
      <c r="A2165" s="502">
        <f t="shared" si="63"/>
        <v>2157</v>
      </c>
      <c r="B2165" s="502">
        <f t="shared" si="64"/>
        <v>0</v>
      </c>
      <c r="C2165" s="448"/>
      <c r="D2165" s="446"/>
      <c r="E2165" s="446"/>
      <c r="F2165" s="446"/>
      <c r="G2165" s="448"/>
      <c r="H2165" s="455">
        <v>0</v>
      </c>
      <c r="I2165" s="452">
        <v>0</v>
      </c>
      <c r="J2165" s="446"/>
      <c r="K2165" s="492"/>
      <c r="M2165" s="443" t="str">
        <f>_xlfn.IFNA(VLOOKUP(G2165,Checks!$L$4:$L$15,1,FALSE),IF(G2165="","",1))</f>
        <v/>
      </c>
    </row>
    <row r="2166" spans="1:13" s="443" customFormat="1" ht="12" customHeight="1">
      <c r="A2166" s="502">
        <f t="shared" si="63"/>
        <v>2158</v>
      </c>
      <c r="B2166" s="502">
        <f t="shared" si="64"/>
        <v>0</v>
      </c>
      <c r="C2166" s="448"/>
      <c r="D2166" s="446"/>
      <c r="E2166" s="446"/>
      <c r="F2166" s="446"/>
      <c r="G2166" s="448"/>
      <c r="H2166" s="455">
        <v>0</v>
      </c>
      <c r="I2166" s="452">
        <v>0</v>
      </c>
      <c r="J2166" s="446"/>
      <c r="K2166" s="492"/>
      <c r="M2166" s="443" t="str">
        <f>_xlfn.IFNA(VLOOKUP(G2166,Checks!$L$4:$L$15,1,FALSE),IF(G2166="","",1))</f>
        <v/>
      </c>
    </row>
    <row r="2167" spans="1:13" s="443" customFormat="1" ht="12" customHeight="1">
      <c r="A2167" s="502">
        <f t="shared" si="63"/>
        <v>2159</v>
      </c>
      <c r="B2167" s="502">
        <f t="shared" si="64"/>
        <v>0</v>
      </c>
      <c r="C2167" s="448"/>
      <c r="D2167" s="446"/>
      <c r="E2167" s="446"/>
      <c r="F2167" s="446"/>
      <c r="G2167" s="448"/>
      <c r="H2167" s="455">
        <v>0</v>
      </c>
      <c r="I2167" s="452">
        <v>0</v>
      </c>
      <c r="J2167" s="446"/>
      <c r="K2167" s="492"/>
      <c r="M2167" s="443" t="str">
        <f>_xlfn.IFNA(VLOOKUP(G2167,Checks!$L$4:$L$15,1,FALSE),IF(G2167="","",1))</f>
        <v/>
      </c>
    </row>
    <row r="2168" spans="1:13" s="443" customFormat="1" ht="12" customHeight="1">
      <c r="A2168" s="502">
        <f t="shared" si="63"/>
        <v>2160</v>
      </c>
      <c r="B2168" s="502">
        <f t="shared" si="64"/>
        <v>0</v>
      </c>
      <c r="C2168" s="448"/>
      <c r="D2168" s="446"/>
      <c r="E2168" s="446"/>
      <c r="F2168" s="446"/>
      <c r="G2168" s="448"/>
      <c r="H2168" s="455">
        <v>0</v>
      </c>
      <c r="I2168" s="452">
        <v>0</v>
      </c>
      <c r="J2168" s="446"/>
      <c r="K2168" s="492"/>
      <c r="M2168" s="443" t="str">
        <f>_xlfn.IFNA(VLOOKUP(G2168,Checks!$L$4:$L$15,1,FALSE),IF(G2168="","",1))</f>
        <v/>
      </c>
    </row>
    <row r="2169" spans="1:13" s="443" customFormat="1" ht="12" customHeight="1">
      <c r="A2169" s="502">
        <f t="shared" si="63"/>
        <v>2161</v>
      </c>
      <c r="B2169" s="502">
        <f t="shared" si="64"/>
        <v>0</v>
      </c>
      <c r="C2169" s="448"/>
      <c r="D2169" s="446"/>
      <c r="E2169" s="446"/>
      <c r="F2169" s="446"/>
      <c r="G2169" s="448"/>
      <c r="H2169" s="455">
        <v>0</v>
      </c>
      <c r="I2169" s="452">
        <v>0</v>
      </c>
      <c r="J2169" s="446"/>
      <c r="K2169" s="492"/>
      <c r="M2169" s="443" t="str">
        <f>_xlfn.IFNA(VLOOKUP(G2169,Checks!$L$4:$L$15,1,FALSE),IF(G2169="","",1))</f>
        <v/>
      </c>
    </row>
    <row r="2170" spans="1:13" s="443" customFormat="1" ht="12" customHeight="1">
      <c r="A2170" s="502">
        <f t="shared" si="63"/>
        <v>2162</v>
      </c>
      <c r="B2170" s="502">
        <f t="shared" si="64"/>
        <v>0</v>
      </c>
      <c r="C2170" s="448"/>
      <c r="D2170" s="446"/>
      <c r="E2170" s="446"/>
      <c r="F2170" s="446"/>
      <c r="G2170" s="448"/>
      <c r="H2170" s="455">
        <v>0</v>
      </c>
      <c r="I2170" s="452">
        <v>0</v>
      </c>
      <c r="J2170" s="446"/>
      <c r="K2170" s="492"/>
      <c r="M2170" s="443" t="str">
        <f>_xlfn.IFNA(VLOOKUP(G2170,Checks!$L$4:$L$15,1,FALSE),IF(G2170="","",1))</f>
        <v/>
      </c>
    </row>
    <row r="2171" spans="1:13" s="443" customFormat="1" ht="12" customHeight="1">
      <c r="A2171" s="502">
        <f t="shared" si="63"/>
        <v>2163</v>
      </c>
      <c r="B2171" s="502">
        <f t="shared" si="64"/>
        <v>0</v>
      </c>
      <c r="C2171" s="448"/>
      <c r="D2171" s="446"/>
      <c r="E2171" s="446"/>
      <c r="F2171" s="446"/>
      <c r="G2171" s="448"/>
      <c r="H2171" s="455">
        <v>0</v>
      </c>
      <c r="I2171" s="452">
        <v>0</v>
      </c>
      <c r="J2171" s="446"/>
      <c r="K2171" s="492"/>
      <c r="M2171" s="443" t="str">
        <f>_xlfn.IFNA(VLOOKUP(G2171,Checks!$L$4:$L$15,1,FALSE),IF(G2171="","",1))</f>
        <v/>
      </c>
    </row>
    <row r="2172" spans="1:13" s="443" customFormat="1" ht="12" customHeight="1">
      <c r="A2172" s="502">
        <f t="shared" si="63"/>
        <v>2164</v>
      </c>
      <c r="B2172" s="502">
        <f t="shared" si="64"/>
        <v>0</v>
      </c>
      <c r="C2172" s="448"/>
      <c r="D2172" s="446"/>
      <c r="E2172" s="446"/>
      <c r="F2172" s="446"/>
      <c r="G2172" s="448"/>
      <c r="H2172" s="455">
        <v>0</v>
      </c>
      <c r="I2172" s="452">
        <v>0</v>
      </c>
      <c r="J2172" s="446"/>
      <c r="K2172" s="492"/>
      <c r="M2172" s="443" t="str">
        <f>_xlfn.IFNA(VLOOKUP(G2172,Checks!$L$4:$L$15,1,FALSE),IF(G2172="","",1))</f>
        <v/>
      </c>
    </row>
    <row r="2173" spans="1:13" s="443" customFormat="1" ht="12" customHeight="1">
      <c r="A2173" s="502">
        <f t="shared" si="63"/>
        <v>2165</v>
      </c>
      <c r="B2173" s="502">
        <f t="shared" si="64"/>
        <v>0</v>
      </c>
      <c r="C2173" s="448"/>
      <c r="D2173" s="446"/>
      <c r="E2173" s="446"/>
      <c r="F2173" s="446"/>
      <c r="G2173" s="448"/>
      <c r="H2173" s="455">
        <v>0</v>
      </c>
      <c r="I2173" s="452">
        <v>0</v>
      </c>
      <c r="J2173" s="446"/>
      <c r="K2173" s="492"/>
      <c r="M2173" s="443" t="str">
        <f>_xlfn.IFNA(VLOOKUP(G2173,Checks!$L$4:$L$15,1,FALSE),IF(G2173="","",1))</f>
        <v/>
      </c>
    </row>
    <row r="2174" spans="1:13" s="443" customFormat="1" ht="12" customHeight="1">
      <c r="A2174" s="502">
        <f t="shared" si="63"/>
        <v>2166</v>
      </c>
      <c r="B2174" s="502">
        <f t="shared" si="64"/>
        <v>0</v>
      </c>
      <c r="C2174" s="448"/>
      <c r="D2174" s="446"/>
      <c r="E2174" s="446"/>
      <c r="F2174" s="446"/>
      <c r="G2174" s="448"/>
      <c r="H2174" s="455">
        <v>0</v>
      </c>
      <c r="I2174" s="452">
        <v>0</v>
      </c>
      <c r="J2174" s="446"/>
      <c r="K2174" s="492"/>
      <c r="M2174" s="443" t="str">
        <f>_xlfn.IFNA(VLOOKUP(G2174,Checks!$L$4:$L$15,1,FALSE),IF(G2174="","",1))</f>
        <v/>
      </c>
    </row>
    <row r="2175" spans="1:13" s="443" customFormat="1" ht="12" customHeight="1">
      <c r="A2175" s="502">
        <f t="shared" si="63"/>
        <v>2167</v>
      </c>
      <c r="B2175" s="502">
        <f t="shared" si="64"/>
        <v>0</v>
      </c>
      <c r="C2175" s="448"/>
      <c r="D2175" s="446"/>
      <c r="E2175" s="446"/>
      <c r="F2175" s="446"/>
      <c r="G2175" s="448"/>
      <c r="H2175" s="455">
        <v>0</v>
      </c>
      <c r="I2175" s="452">
        <v>0</v>
      </c>
      <c r="J2175" s="446"/>
      <c r="K2175" s="492"/>
      <c r="M2175" s="443" t="str">
        <f>_xlfn.IFNA(VLOOKUP(G2175,Checks!$L$4:$L$15,1,FALSE),IF(G2175="","",1))</f>
        <v/>
      </c>
    </row>
    <row r="2176" spans="1:13" s="443" customFormat="1" ht="12" customHeight="1">
      <c r="A2176" s="502">
        <f t="shared" si="63"/>
        <v>2168</v>
      </c>
      <c r="B2176" s="502">
        <f t="shared" si="64"/>
        <v>0</v>
      </c>
      <c r="C2176" s="448"/>
      <c r="D2176" s="446"/>
      <c r="E2176" s="446"/>
      <c r="F2176" s="446"/>
      <c r="G2176" s="448"/>
      <c r="H2176" s="455">
        <v>0</v>
      </c>
      <c r="I2176" s="452">
        <v>0</v>
      </c>
      <c r="J2176" s="446"/>
      <c r="K2176" s="492"/>
      <c r="M2176" s="443" t="str">
        <f>_xlfn.IFNA(VLOOKUP(G2176,Checks!$L$4:$L$15,1,FALSE),IF(G2176="","",1))</f>
        <v/>
      </c>
    </row>
    <row r="2177" spans="1:13" s="443" customFormat="1" ht="12" customHeight="1">
      <c r="A2177" s="502">
        <f t="shared" si="63"/>
        <v>2169</v>
      </c>
      <c r="B2177" s="502">
        <f t="shared" si="64"/>
        <v>0</v>
      </c>
      <c r="C2177" s="448"/>
      <c r="D2177" s="446"/>
      <c r="E2177" s="446"/>
      <c r="F2177" s="446"/>
      <c r="G2177" s="448"/>
      <c r="H2177" s="455">
        <v>0</v>
      </c>
      <c r="I2177" s="452">
        <v>0</v>
      </c>
      <c r="J2177" s="446"/>
      <c r="K2177" s="492"/>
      <c r="M2177" s="443" t="str">
        <f>_xlfn.IFNA(VLOOKUP(G2177,Checks!$L$4:$L$15,1,FALSE),IF(G2177="","",1))</f>
        <v/>
      </c>
    </row>
    <row r="2178" spans="1:13" s="443" customFormat="1" ht="12" customHeight="1">
      <c r="A2178" s="502">
        <f t="shared" si="63"/>
        <v>2170</v>
      </c>
      <c r="B2178" s="502">
        <f t="shared" si="64"/>
        <v>0</v>
      </c>
      <c r="C2178" s="448"/>
      <c r="D2178" s="446"/>
      <c r="E2178" s="446"/>
      <c r="F2178" s="446"/>
      <c r="G2178" s="448"/>
      <c r="H2178" s="455">
        <v>0</v>
      </c>
      <c r="I2178" s="452">
        <v>0</v>
      </c>
      <c r="J2178" s="446"/>
      <c r="K2178" s="492"/>
      <c r="M2178" s="443" t="str">
        <f>_xlfn.IFNA(VLOOKUP(G2178,Checks!$L$4:$L$15,1,FALSE),IF(G2178="","",1))</f>
        <v/>
      </c>
    </row>
    <row r="2179" spans="1:13" s="443" customFormat="1" ht="12" customHeight="1">
      <c r="A2179" s="502">
        <f t="shared" si="63"/>
        <v>2171</v>
      </c>
      <c r="B2179" s="502">
        <f t="shared" si="64"/>
        <v>0</v>
      </c>
      <c r="C2179" s="448"/>
      <c r="D2179" s="446"/>
      <c r="E2179" s="446"/>
      <c r="F2179" s="446"/>
      <c r="G2179" s="448"/>
      <c r="H2179" s="455">
        <v>0</v>
      </c>
      <c r="I2179" s="452">
        <v>0</v>
      </c>
      <c r="J2179" s="446"/>
      <c r="K2179" s="492"/>
      <c r="M2179" s="443" t="str">
        <f>_xlfn.IFNA(VLOOKUP(G2179,Checks!$L$4:$L$15,1,FALSE),IF(G2179="","",1))</f>
        <v/>
      </c>
    </row>
    <row r="2180" spans="1:13" s="443" customFormat="1" ht="12" customHeight="1">
      <c r="A2180" s="502">
        <f t="shared" si="63"/>
        <v>2172</v>
      </c>
      <c r="B2180" s="502">
        <f t="shared" si="64"/>
        <v>0</v>
      </c>
      <c r="C2180" s="448"/>
      <c r="D2180" s="446"/>
      <c r="E2180" s="446"/>
      <c r="F2180" s="446"/>
      <c r="G2180" s="448"/>
      <c r="H2180" s="455">
        <v>0</v>
      </c>
      <c r="I2180" s="452">
        <v>0</v>
      </c>
      <c r="J2180" s="446"/>
      <c r="K2180" s="492"/>
      <c r="M2180" s="443" t="str">
        <f>_xlfn.IFNA(VLOOKUP(G2180,Checks!$L$4:$L$15,1,FALSE),IF(G2180="","",1))</f>
        <v/>
      </c>
    </row>
    <row r="2181" spans="1:13" s="443" customFormat="1" ht="12" customHeight="1">
      <c r="A2181" s="502">
        <f t="shared" si="63"/>
        <v>2173</v>
      </c>
      <c r="B2181" s="502">
        <f t="shared" si="64"/>
        <v>0</v>
      </c>
      <c r="C2181" s="448"/>
      <c r="D2181" s="446"/>
      <c r="E2181" s="446"/>
      <c r="F2181" s="446"/>
      <c r="G2181" s="448"/>
      <c r="H2181" s="455">
        <v>0</v>
      </c>
      <c r="I2181" s="452">
        <v>0</v>
      </c>
      <c r="J2181" s="446"/>
      <c r="K2181" s="492"/>
      <c r="M2181" s="443" t="str">
        <f>_xlfn.IFNA(VLOOKUP(G2181,Checks!$L$4:$L$15,1,FALSE),IF(G2181="","",1))</f>
        <v/>
      </c>
    </row>
    <row r="2182" spans="1:13" s="443" customFormat="1" ht="12" customHeight="1">
      <c r="A2182" s="502">
        <f t="shared" si="63"/>
        <v>2174</v>
      </c>
      <c r="B2182" s="502">
        <f t="shared" si="64"/>
        <v>0</v>
      </c>
      <c r="C2182" s="448"/>
      <c r="D2182" s="446"/>
      <c r="E2182" s="446"/>
      <c r="F2182" s="446"/>
      <c r="G2182" s="448"/>
      <c r="H2182" s="455">
        <v>0</v>
      </c>
      <c r="I2182" s="452">
        <v>0</v>
      </c>
      <c r="J2182" s="446"/>
      <c r="K2182" s="492"/>
      <c r="M2182" s="443" t="str">
        <f>_xlfn.IFNA(VLOOKUP(G2182,Checks!$L$4:$L$15,1,FALSE),IF(G2182="","",1))</f>
        <v/>
      </c>
    </row>
    <row r="2183" spans="1:13" s="443" customFormat="1" ht="12" customHeight="1">
      <c r="A2183" s="502">
        <f t="shared" si="63"/>
        <v>2175</v>
      </c>
      <c r="B2183" s="502">
        <f t="shared" si="64"/>
        <v>0</v>
      </c>
      <c r="C2183" s="448"/>
      <c r="D2183" s="446"/>
      <c r="E2183" s="446"/>
      <c r="F2183" s="446"/>
      <c r="G2183" s="448"/>
      <c r="H2183" s="455">
        <v>0</v>
      </c>
      <c r="I2183" s="452">
        <v>0</v>
      </c>
      <c r="J2183" s="446"/>
      <c r="K2183" s="492"/>
      <c r="M2183" s="443" t="str">
        <f>_xlfn.IFNA(VLOOKUP(G2183,Checks!$L$4:$L$15,1,FALSE),IF(G2183="","",1))</f>
        <v/>
      </c>
    </row>
    <row r="2184" spans="1:13" s="443" customFormat="1" ht="12" customHeight="1">
      <c r="A2184" s="502">
        <f t="shared" ref="A2184:A2247" si="65">A2183+1</f>
        <v>2176</v>
      </c>
      <c r="B2184" s="502">
        <f t="shared" si="64"/>
        <v>0</v>
      </c>
      <c r="C2184" s="448"/>
      <c r="D2184" s="446"/>
      <c r="E2184" s="446"/>
      <c r="F2184" s="446"/>
      <c r="G2184" s="448"/>
      <c r="H2184" s="455">
        <v>0</v>
      </c>
      <c r="I2184" s="452">
        <v>0</v>
      </c>
      <c r="J2184" s="446"/>
      <c r="K2184" s="492"/>
      <c r="M2184" s="443" t="str">
        <f>_xlfn.IFNA(VLOOKUP(G2184,Checks!$L$4:$L$15,1,FALSE),IF(G2184="","",1))</f>
        <v/>
      </c>
    </row>
    <row r="2185" spans="1:13" s="443" customFormat="1" ht="12" customHeight="1">
      <c r="A2185" s="502">
        <f t="shared" si="65"/>
        <v>2177</v>
      </c>
      <c r="B2185" s="502">
        <f t="shared" si="64"/>
        <v>0</v>
      </c>
      <c r="C2185" s="448"/>
      <c r="D2185" s="446"/>
      <c r="E2185" s="446"/>
      <c r="F2185" s="446"/>
      <c r="G2185" s="448"/>
      <c r="H2185" s="455">
        <v>0</v>
      </c>
      <c r="I2185" s="452">
        <v>0</v>
      </c>
      <c r="J2185" s="446"/>
      <c r="K2185" s="492"/>
      <c r="M2185" s="443" t="str">
        <f>_xlfn.IFNA(VLOOKUP(G2185,Checks!$L$4:$L$15,1,FALSE),IF(G2185="","",1))</f>
        <v/>
      </c>
    </row>
    <row r="2186" spans="1:13" s="443" customFormat="1" ht="12" customHeight="1">
      <c r="A2186" s="502">
        <f t="shared" si="65"/>
        <v>2178</v>
      </c>
      <c r="B2186" s="502">
        <f t="shared" si="64"/>
        <v>0</v>
      </c>
      <c r="C2186" s="448"/>
      <c r="D2186" s="446"/>
      <c r="E2186" s="446"/>
      <c r="F2186" s="446"/>
      <c r="G2186" s="448"/>
      <c r="H2186" s="455">
        <v>0</v>
      </c>
      <c r="I2186" s="452">
        <v>0</v>
      </c>
      <c r="J2186" s="446"/>
      <c r="K2186" s="492"/>
      <c r="M2186" s="443" t="str">
        <f>_xlfn.IFNA(VLOOKUP(G2186,Checks!$L$4:$L$15,1,FALSE),IF(G2186="","",1))</f>
        <v/>
      </c>
    </row>
    <row r="2187" spans="1:13" s="443" customFormat="1" ht="12" customHeight="1">
      <c r="A2187" s="502">
        <f t="shared" si="65"/>
        <v>2179</v>
      </c>
      <c r="B2187" s="502">
        <f t="shared" ref="B2187:B2250" si="66">$B$9</f>
        <v>0</v>
      </c>
      <c r="C2187" s="448"/>
      <c r="D2187" s="446"/>
      <c r="E2187" s="446"/>
      <c r="F2187" s="446"/>
      <c r="G2187" s="448"/>
      <c r="H2187" s="455">
        <v>0</v>
      </c>
      <c r="I2187" s="452">
        <v>0</v>
      </c>
      <c r="J2187" s="446"/>
      <c r="K2187" s="492"/>
      <c r="M2187" s="443" t="str">
        <f>_xlfn.IFNA(VLOOKUP(G2187,Checks!$L$4:$L$15,1,FALSE),IF(G2187="","",1))</f>
        <v/>
      </c>
    </row>
    <row r="2188" spans="1:13" s="443" customFormat="1" ht="12" customHeight="1">
      <c r="A2188" s="502">
        <f t="shared" si="65"/>
        <v>2180</v>
      </c>
      <c r="B2188" s="502">
        <f t="shared" si="66"/>
        <v>0</v>
      </c>
      <c r="C2188" s="448"/>
      <c r="D2188" s="446"/>
      <c r="E2188" s="446"/>
      <c r="F2188" s="446"/>
      <c r="G2188" s="448"/>
      <c r="H2188" s="455">
        <v>0</v>
      </c>
      <c r="I2188" s="452">
        <v>0</v>
      </c>
      <c r="J2188" s="446"/>
      <c r="K2188" s="492"/>
      <c r="M2188" s="443" t="str">
        <f>_xlfn.IFNA(VLOOKUP(G2188,Checks!$L$4:$L$15,1,FALSE),IF(G2188="","",1))</f>
        <v/>
      </c>
    </row>
    <row r="2189" spans="1:13" s="443" customFormat="1" ht="12" customHeight="1">
      <c r="A2189" s="502">
        <f t="shared" si="65"/>
        <v>2181</v>
      </c>
      <c r="B2189" s="502">
        <f t="shared" si="66"/>
        <v>0</v>
      </c>
      <c r="C2189" s="448"/>
      <c r="D2189" s="446"/>
      <c r="E2189" s="446"/>
      <c r="F2189" s="446"/>
      <c r="G2189" s="448"/>
      <c r="H2189" s="455">
        <v>0</v>
      </c>
      <c r="I2189" s="452">
        <v>0</v>
      </c>
      <c r="J2189" s="446"/>
      <c r="K2189" s="492"/>
      <c r="M2189" s="443" t="str">
        <f>_xlfn.IFNA(VLOOKUP(G2189,Checks!$L$4:$L$15,1,FALSE),IF(G2189="","",1))</f>
        <v/>
      </c>
    </row>
    <row r="2190" spans="1:13" s="443" customFormat="1" ht="12" customHeight="1">
      <c r="A2190" s="502">
        <f t="shared" si="65"/>
        <v>2182</v>
      </c>
      <c r="B2190" s="502">
        <f t="shared" si="66"/>
        <v>0</v>
      </c>
      <c r="C2190" s="448"/>
      <c r="D2190" s="446"/>
      <c r="E2190" s="446"/>
      <c r="F2190" s="446"/>
      <c r="G2190" s="448"/>
      <c r="H2190" s="455">
        <v>0</v>
      </c>
      <c r="I2190" s="452">
        <v>0</v>
      </c>
      <c r="J2190" s="446"/>
      <c r="K2190" s="492"/>
      <c r="M2190" s="443" t="str">
        <f>_xlfn.IFNA(VLOOKUP(G2190,Checks!$L$4:$L$15,1,FALSE),IF(G2190="","",1))</f>
        <v/>
      </c>
    </row>
    <row r="2191" spans="1:13" s="443" customFormat="1" ht="12" customHeight="1">
      <c r="A2191" s="502">
        <f t="shared" si="65"/>
        <v>2183</v>
      </c>
      <c r="B2191" s="502">
        <f t="shared" si="66"/>
        <v>0</v>
      </c>
      <c r="C2191" s="448"/>
      <c r="D2191" s="446"/>
      <c r="E2191" s="446"/>
      <c r="F2191" s="446"/>
      <c r="G2191" s="448"/>
      <c r="H2191" s="455">
        <v>0</v>
      </c>
      <c r="I2191" s="452">
        <v>0</v>
      </c>
      <c r="J2191" s="446"/>
      <c r="K2191" s="492"/>
      <c r="M2191" s="443" t="str">
        <f>_xlfn.IFNA(VLOOKUP(G2191,Checks!$L$4:$L$15,1,FALSE),IF(G2191="","",1))</f>
        <v/>
      </c>
    </row>
    <row r="2192" spans="1:13" s="443" customFormat="1" ht="12" customHeight="1">
      <c r="A2192" s="502">
        <f t="shared" si="65"/>
        <v>2184</v>
      </c>
      <c r="B2192" s="502">
        <f t="shared" si="66"/>
        <v>0</v>
      </c>
      <c r="C2192" s="448"/>
      <c r="D2192" s="446"/>
      <c r="E2192" s="446"/>
      <c r="F2192" s="446"/>
      <c r="G2192" s="448"/>
      <c r="H2192" s="455">
        <v>0</v>
      </c>
      <c r="I2192" s="452">
        <v>0</v>
      </c>
      <c r="J2192" s="446"/>
      <c r="K2192" s="492"/>
      <c r="M2192" s="443" t="str">
        <f>_xlfn.IFNA(VLOOKUP(G2192,Checks!$L$4:$L$15,1,FALSE),IF(G2192="","",1))</f>
        <v/>
      </c>
    </row>
    <row r="2193" spans="1:13" s="443" customFormat="1" ht="12" customHeight="1">
      <c r="A2193" s="502">
        <f t="shared" si="65"/>
        <v>2185</v>
      </c>
      <c r="B2193" s="502">
        <f t="shared" si="66"/>
        <v>0</v>
      </c>
      <c r="C2193" s="448"/>
      <c r="D2193" s="446"/>
      <c r="E2193" s="446"/>
      <c r="F2193" s="446"/>
      <c r="G2193" s="448"/>
      <c r="H2193" s="455">
        <v>0</v>
      </c>
      <c r="I2193" s="452">
        <v>0</v>
      </c>
      <c r="J2193" s="446"/>
      <c r="K2193" s="492"/>
      <c r="M2193" s="443" t="str">
        <f>_xlfn.IFNA(VLOOKUP(G2193,Checks!$L$4:$L$15,1,FALSE),IF(G2193="","",1))</f>
        <v/>
      </c>
    </row>
    <row r="2194" spans="1:13" s="443" customFormat="1" ht="12" customHeight="1">
      <c r="A2194" s="502">
        <f t="shared" si="65"/>
        <v>2186</v>
      </c>
      <c r="B2194" s="502">
        <f t="shared" si="66"/>
        <v>0</v>
      </c>
      <c r="C2194" s="448"/>
      <c r="D2194" s="446"/>
      <c r="E2194" s="446"/>
      <c r="F2194" s="446"/>
      <c r="G2194" s="448"/>
      <c r="H2194" s="455">
        <v>0</v>
      </c>
      <c r="I2194" s="452">
        <v>0</v>
      </c>
      <c r="J2194" s="446"/>
      <c r="K2194" s="492"/>
      <c r="M2194" s="443" t="str">
        <f>_xlfn.IFNA(VLOOKUP(G2194,Checks!$L$4:$L$15,1,FALSE),IF(G2194="","",1))</f>
        <v/>
      </c>
    </row>
    <row r="2195" spans="1:13" s="443" customFormat="1" ht="12" customHeight="1">
      <c r="A2195" s="502">
        <f t="shared" si="65"/>
        <v>2187</v>
      </c>
      <c r="B2195" s="502">
        <f t="shared" si="66"/>
        <v>0</v>
      </c>
      <c r="C2195" s="448"/>
      <c r="D2195" s="446"/>
      <c r="E2195" s="446"/>
      <c r="F2195" s="446"/>
      <c r="G2195" s="448"/>
      <c r="H2195" s="455">
        <v>0</v>
      </c>
      <c r="I2195" s="452">
        <v>0</v>
      </c>
      <c r="J2195" s="446"/>
      <c r="K2195" s="492"/>
      <c r="M2195" s="443" t="str">
        <f>_xlfn.IFNA(VLOOKUP(G2195,Checks!$L$4:$L$15,1,FALSE),IF(G2195="","",1))</f>
        <v/>
      </c>
    </row>
    <row r="2196" spans="1:13" s="443" customFormat="1" ht="12" customHeight="1">
      <c r="A2196" s="502">
        <f t="shared" si="65"/>
        <v>2188</v>
      </c>
      <c r="B2196" s="502">
        <f t="shared" si="66"/>
        <v>0</v>
      </c>
      <c r="C2196" s="448"/>
      <c r="D2196" s="446"/>
      <c r="E2196" s="446"/>
      <c r="F2196" s="446"/>
      <c r="G2196" s="448"/>
      <c r="H2196" s="455">
        <v>0</v>
      </c>
      <c r="I2196" s="452">
        <v>0</v>
      </c>
      <c r="J2196" s="446"/>
      <c r="K2196" s="492"/>
      <c r="M2196" s="443" t="str">
        <f>_xlfn.IFNA(VLOOKUP(G2196,Checks!$L$4:$L$15,1,FALSE),IF(G2196="","",1))</f>
        <v/>
      </c>
    </row>
    <row r="2197" spans="1:13" s="443" customFormat="1" ht="12" customHeight="1">
      <c r="A2197" s="502">
        <f t="shared" si="65"/>
        <v>2189</v>
      </c>
      <c r="B2197" s="502">
        <f t="shared" si="66"/>
        <v>0</v>
      </c>
      <c r="C2197" s="448"/>
      <c r="D2197" s="446"/>
      <c r="E2197" s="446"/>
      <c r="F2197" s="446"/>
      <c r="G2197" s="448"/>
      <c r="H2197" s="455">
        <v>0</v>
      </c>
      <c r="I2197" s="452">
        <v>0</v>
      </c>
      <c r="J2197" s="446"/>
      <c r="K2197" s="492"/>
      <c r="M2197" s="443" t="str">
        <f>_xlfn.IFNA(VLOOKUP(G2197,Checks!$L$4:$L$15,1,FALSE),IF(G2197="","",1))</f>
        <v/>
      </c>
    </row>
    <row r="2198" spans="1:13" s="443" customFormat="1" ht="12" customHeight="1">
      <c r="A2198" s="502">
        <f t="shared" si="65"/>
        <v>2190</v>
      </c>
      <c r="B2198" s="502">
        <f t="shared" si="66"/>
        <v>0</v>
      </c>
      <c r="C2198" s="448"/>
      <c r="D2198" s="446"/>
      <c r="E2198" s="446"/>
      <c r="F2198" s="446"/>
      <c r="G2198" s="448"/>
      <c r="H2198" s="455">
        <v>0</v>
      </c>
      <c r="I2198" s="452">
        <v>0</v>
      </c>
      <c r="J2198" s="446"/>
      <c r="K2198" s="492"/>
      <c r="M2198" s="443" t="str">
        <f>_xlfn.IFNA(VLOOKUP(G2198,Checks!$L$4:$L$15,1,FALSE),IF(G2198="","",1))</f>
        <v/>
      </c>
    </row>
    <row r="2199" spans="1:13" s="443" customFormat="1" ht="12" customHeight="1">
      <c r="A2199" s="502">
        <f t="shared" si="65"/>
        <v>2191</v>
      </c>
      <c r="B2199" s="502">
        <f t="shared" si="66"/>
        <v>0</v>
      </c>
      <c r="C2199" s="448"/>
      <c r="D2199" s="446"/>
      <c r="E2199" s="446"/>
      <c r="F2199" s="446"/>
      <c r="G2199" s="448"/>
      <c r="H2199" s="455">
        <v>0</v>
      </c>
      <c r="I2199" s="452">
        <v>0</v>
      </c>
      <c r="J2199" s="446"/>
      <c r="K2199" s="492"/>
      <c r="M2199" s="443" t="str">
        <f>_xlfn.IFNA(VLOOKUP(G2199,Checks!$L$4:$L$15,1,FALSE),IF(G2199="","",1))</f>
        <v/>
      </c>
    </row>
    <row r="2200" spans="1:13" s="443" customFormat="1" ht="12" customHeight="1">
      <c r="A2200" s="502">
        <f t="shared" si="65"/>
        <v>2192</v>
      </c>
      <c r="B2200" s="502">
        <f t="shared" si="66"/>
        <v>0</v>
      </c>
      <c r="C2200" s="448"/>
      <c r="D2200" s="446"/>
      <c r="E2200" s="446"/>
      <c r="F2200" s="446"/>
      <c r="G2200" s="448"/>
      <c r="H2200" s="455">
        <v>0</v>
      </c>
      <c r="I2200" s="452">
        <v>0</v>
      </c>
      <c r="J2200" s="446"/>
      <c r="K2200" s="492"/>
      <c r="M2200" s="443" t="str">
        <f>_xlfn.IFNA(VLOOKUP(G2200,Checks!$L$4:$L$15,1,FALSE),IF(G2200="","",1))</f>
        <v/>
      </c>
    </row>
    <row r="2201" spans="1:13" s="443" customFormat="1" ht="12" customHeight="1">
      <c r="A2201" s="502">
        <f t="shared" si="65"/>
        <v>2193</v>
      </c>
      <c r="B2201" s="502">
        <f t="shared" si="66"/>
        <v>0</v>
      </c>
      <c r="C2201" s="448"/>
      <c r="D2201" s="446"/>
      <c r="E2201" s="446"/>
      <c r="F2201" s="446"/>
      <c r="G2201" s="448"/>
      <c r="H2201" s="455">
        <v>0</v>
      </c>
      <c r="I2201" s="452">
        <v>0</v>
      </c>
      <c r="J2201" s="446"/>
      <c r="K2201" s="492"/>
      <c r="M2201" s="443" t="str">
        <f>_xlfn.IFNA(VLOOKUP(G2201,Checks!$L$4:$L$15,1,FALSE),IF(G2201="","",1))</f>
        <v/>
      </c>
    </row>
    <row r="2202" spans="1:13" s="443" customFormat="1" ht="12" customHeight="1">
      <c r="A2202" s="502">
        <f t="shared" si="65"/>
        <v>2194</v>
      </c>
      <c r="B2202" s="502">
        <f t="shared" si="66"/>
        <v>0</v>
      </c>
      <c r="C2202" s="448"/>
      <c r="D2202" s="446"/>
      <c r="E2202" s="446"/>
      <c r="F2202" s="446"/>
      <c r="G2202" s="448"/>
      <c r="H2202" s="455">
        <v>0</v>
      </c>
      <c r="I2202" s="452">
        <v>0</v>
      </c>
      <c r="J2202" s="446"/>
      <c r="K2202" s="492"/>
      <c r="M2202" s="443" t="str">
        <f>_xlfn.IFNA(VLOOKUP(G2202,Checks!$L$4:$L$15,1,FALSE),IF(G2202="","",1))</f>
        <v/>
      </c>
    </row>
    <row r="2203" spans="1:13" s="443" customFormat="1" ht="12" customHeight="1">
      <c r="A2203" s="502">
        <f t="shared" si="65"/>
        <v>2195</v>
      </c>
      <c r="B2203" s="502">
        <f t="shared" si="66"/>
        <v>0</v>
      </c>
      <c r="C2203" s="448"/>
      <c r="D2203" s="446"/>
      <c r="E2203" s="446"/>
      <c r="F2203" s="446"/>
      <c r="G2203" s="448"/>
      <c r="H2203" s="455">
        <v>0</v>
      </c>
      <c r="I2203" s="452">
        <v>0</v>
      </c>
      <c r="J2203" s="446"/>
      <c r="K2203" s="492"/>
      <c r="M2203" s="443" t="str">
        <f>_xlfn.IFNA(VLOOKUP(G2203,Checks!$L$4:$L$15,1,FALSE),IF(G2203="","",1))</f>
        <v/>
      </c>
    </row>
    <row r="2204" spans="1:13" s="443" customFormat="1" ht="12" customHeight="1">
      <c r="A2204" s="502">
        <f t="shared" si="65"/>
        <v>2196</v>
      </c>
      <c r="B2204" s="502">
        <f t="shared" si="66"/>
        <v>0</v>
      </c>
      <c r="C2204" s="448"/>
      <c r="D2204" s="446"/>
      <c r="E2204" s="446"/>
      <c r="F2204" s="446"/>
      <c r="G2204" s="448"/>
      <c r="H2204" s="455">
        <v>0</v>
      </c>
      <c r="I2204" s="452">
        <v>0</v>
      </c>
      <c r="J2204" s="446"/>
      <c r="K2204" s="492"/>
      <c r="M2204" s="443" t="str">
        <f>_xlfn.IFNA(VLOOKUP(G2204,Checks!$L$4:$L$15,1,FALSE),IF(G2204="","",1))</f>
        <v/>
      </c>
    </row>
    <row r="2205" spans="1:13" s="443" customFormat="1" ht="12" customHeight="1">
      <c r="A2205" s="502">
        <f t="shared" si="65"/>
        <v>2197</v>
      </c>
      <c r="B2205" s="502">
        <f t="shared" si="66"/>
        <v>0</v>
      </c>
      <c r="C2205" s="448"/>
      <c r="D2205" s="446"/>
      <c r="E2205" s="446"/>
      <c r="F2205" s="446"/>
      <c r="G2205" s="448"/>
      <c r="H2205" s="455">
        <v>0</v>
      </c>
      <c r="I2205" s="452">
        <v>0</v>
      </c>
      <c r="J2205" s="446"/>
      <c r="K2205" s="492"/>
      <c r="M2205" s="443" t="str">
        <f>_xlfn.IFNA(VLOOKUP(G2205,Checks!$L$4:$L$15,1,FALSE),IF(G2205="","",1))</f>
        <v/>
      </c>
    </row>
    <row r="2206" spans="1:13" s="443" customFormat="1" ht="12" customHeight="1">
      <c r="A2206" s="502">
        <f t="shared" si="65"/>
        <v>2198</v>
      </c>
      <c r="B2206" s="502">
        <f t="shared" si="66"/>
        <v>0</v>
      </c>
      <c r="C2206" s="448"/>
      <c r="D2206" s="446"/>
      <c r="E2206" s="446"/>
      <c r="F2206" s="446"/>
      <c r="G2206" s="448"/>
      <c r="H2206" s="455">
        <v>0</v>
      </c>
      <c r="I2206" s="452">
        <v>0</v>
      </c>
      <c r="J2206" s="446"/>
      <c r="K2206" s="492"/>
      <c r="M2206" s="443" t="str">
        <f>_xlfn.IFNA(VLOOKUP(G2206,Checks!$L$4:$L$15,1,FALSE),IF(G2206="","",1))</f>
        <v/>
      </c>
    </row>
    <row r="2207" spans="1:13" s="443" customFormat="1" ht="12" customHeight="1">
      <c r="A2207" s="502">
        <f t="shared" si="65"/>
        <v>2199</v>
      </c>
      <c r="B2207" s="502">
        <f t="shared" si="66"/>
        <v>0</v>
      </c>
      <c r="C2207" s="448"/>
      <c r="D2207" s="446"/>
      <c r="E2207" s="446"/>
      <c r="F2207" s="446"/>
      <c r="G2207" s="448"/>
      <c r="H2207" s="455">
        <v>0</v>
      </c>
      <c r="I2207" s="452">
        <v>0</v>
      </c>
      <c r="J2207" s="446"/>
      <c r="K2207" s="492"/>
      <c r="M2207" s="443" t="str">
        <f>_xlfn.IFNA(VLOOKUP(G2207,Checks!$L$4:$L$15,1,FALSE),IF(G2207="","",1))</f>
        <v/>
      </c>
    </row>
    <row r="2208" spans="1:13" s="443" customFormat="1" ht="12" customHeight="1">
      <c r="A2208" s="502">
        <f t="shared" si="65"/>
        <v>2200</v>
      </c>
      <c r="B2208" s="502">
        <f t="shared" si="66"/>
        <v>0</v>
      </c>
      <c r="C2208" s="448"/>
      <c r="D2208" s="446"/>
      <c r="E2208" s="446"/>
      <c r="F2208" s="446"/>
      <c r="G2208" s="448"/>
      <c r="H2208" s="455">
        <v>0</v>
      </c>
      <c r="I2208" s="452">
        <v>0</v>
      </c>
      <c r="J2208" s="446"/>
      <c r="K2208" s="492"/>
      <c r="M2208" s="443" t="str">
        <f>_xlfn.IFNA(VLOOKUP(G2208,Checks!$L$4:$L$15,1,FALSE),IF(G2208="","",1))</f>
        <v/>
      </c>
    </row>
    <row r="2209" spans="1:13" s="443" customFormat="1" ht="12" customHeight="1">
      <c r="A2209" s="502">
        <f t="shared" si="65"/>
        <v>2201</v>
      </c>
      <c r="B2209" s="502">
        <f t="shared" si="66"/>
        <v>0</v>
      </c>
      <c r="C2209" s="448"/>
      <c r="D2209" s="446"/>
      <c r="E2209" s="446"/>
      <c r="F2209" s="446"/>
      <c r="G2209" s="448"/>
      <c r="H2209" s="455">
        <v>0</v>
      </c>
      <c r="I2209" s="452">
        <v>0</v>
      </c>
      <c r="J2209" s="446"/>
      <c r="K2209" s="492"/>
      <c r="M2209" s="443" t="str">
        <f>_xlfn.IFNA(VLOOKUP(G2209,Checks!$L$4:$L$15,1,FALSE),IF(G2209="","",1))</f>
        <v/>
      </c>
    </row>
    <row r="2210" spans="1:13" s="443" customFormat="1" ht="12" customHeight="1">
      <c r="A2210" s="502">
        <f t="shared" si="65"/>
        <v>2202</v>
      </c>
      <c r="B2210" s="502">
        <f t="shared" si="66"/>
        <v>0</v>
      </c>
      <c r="C2210" s="448"/>
      <c r="D2210" s="446"/>
      <c r="E2210" s="446"/>
      <c r="F2210" s="446"/>
      <c r="G2210" s="448"/>
      <c r="H2210" s="455">
        <v>0</v>
      </c>
      <c r="I2210" s="452">
        <v>0</v>
      </c>
      <c r="J2210" s="446"/>
      <c r="K2210" s="492"/>
      <c r="M2210" s="443" t="str">
        <f>_xlfn.IFNA(VLOOKUP(G2210,Checks!$L$4:$L$15,1,FALSE),IF(G2210="","",1))</f>
        <v/>
      </c>
    </row>
    <row r="2211" spans="1:13" s="443" customFormat="1" ht="12" customHeight="1">
      <c r="A2211" s="502">
        <f t="shared" si="65"/>
        <v>2203</v>
      </c>
      <c r="B2211" s="502">
        <f t="shared" si="66"/>
        <v>0</v>
      </c>
      <c r="C2211" s="448"/>
      <c r="D2211" s="446"/>
      <c r="E2211" s="446"/>
      <c r="F2211" s="446"/>
      <c r="G2211" s="448"/>
      <c r="H2211" s="455">
        <v>0</v>
      </c>
      <c r="I2211" s="452">
        <v>0</v>
      </c>
      <c r="J2211" s="446"/>
      <c r="K2211" s="492"/>
      <c r="M2211" s="443" t="str">
        <f>_xlfn.IFNA(VLOOKUP(G2211,Checks!$L$4:$L$15,1,FALSE),IF(G2211="","",1))</f>
        <v/>
      </c>
    </row>
    <row r="2212" spans="1:13" s="443" customFormat="1" ht="12" customHeight="1">
      <c r="A2212" s="502">
        <f t="shared" si="65"/>
        <v>2204</v>
      </c>
      <c r="B2212" s="502">
        <f t="shared" si="66"/>
        <v>0</v>
      </c>
      <c r="C2212" s="448"/>
      <c r="D2212" s="446"/>
      <c r="E2212" s="446"/>
      <c r="F2212" s="446"/>
      <c r="G2212" s="448"/>
      <c r="H2212" s="455">
        <v>0</v>
      </c>
      <c r="I2212" s="452">
        <v>0</v>
      </c>
      <c r="J2212" s="446"/>
      <c r="K2212" s="492"/>
      <c r="M2212" s="443" t="str">
        <f>_xlfn.IFNA(VLOOKUP(G2212,Checks!$L$4:$L$15,1,FALSE),IF(G2212="","",1))</f>
        <v/>
      </c>
    </row>
    <row r="2213" spans="1:13" s="443" customFormat="1" ht="12" customHeight="1">
      <c r="A2213" s="502">
        <f t="shared" si="65"/>
        <v>2205</v>
      </c>
      <c r="B2213" s="502">
        <f t="shared" si="66"/>
        <v>0</v>
      </c>
      <c r="C2213" s="448"/>
      <c r="D2213" s="446"/>
      <c r="E2213" s="446"/>
      <c r="F2213" s="446"/>
      <c r="G2213" s="448"/>
      <c r="H2213" s="455">
        <v>0</v>
      </c>
      <c r="I2213" s="452">
        <v>0</v>
      </c>
      <c r="J2213" s="446"/>
      <c r="K2213" s="492"/>
      <c r="M2213" s="443" t="str">
        <f>_xlfn.IFNA(VLOOKUP(G2213,Checks!$L$4:$L$15,1,FALSE),IF(G2213="","",1))</f>
        <v/>
      </c>
    </row>
    <row r="2214" spans="1:13" s="443" customFormat="1" ht="12" customHeight="1">
      <c r="A2214" s="502">
        <f t="shared" si="65"/>
        <v>2206</v>
      </c>
      <c r="B2214" s="502">
        <f t="shared" si="66"/>
        <v>0</v>
      </c>
      <c r="C2214" s="448"/>
      <c r="D2214" s="446"/>
      <c r="E2214" s="446"/>
      <c r="F2214" s="446"/>
      <c r="G2214" s="448"/>
      <c r="H2214" s="455">
        <v>0</v>
      </c>
      <c r="I2214" s="452">
        <v>0</v>
      </c>
      <c r="J2214" s="446"/>
      <c r="K2214" s="492"/>
      <c r="M2214" s="443" t="str">
        <f>_xlfn.IFNA(VLOOKUP(G2214,Checks!$L$4:$L$15,1,FALSE),IF(G2214="","",1))</f>
        <v/>
      </c>
    </row>
    <row r="2215" spans="1:13" s="443" customFormat="1" ht="12" customHeight="1">
      <c r="A2215" s="502">
        <f t="shared" si="65"/>
        <v>2207</v>
      </c>
      <c r="B2215" s="502">
        <f t="shared" si="66"/>
        <v>0</v>
      </c>
      <c r="C2215" s="448"/>
      <c r="D2215" s="446"/>
      <c r="E2215" s="446"/>
      <c r="F2215" s="446"/>
      <c r="G2215" s="448"/>
      <c r="H2215" s="455">
        <v>0</v>
      </c>
      <c r="I2215" s="452">
        <v>0</v>
      </c>
      <c r="J2215" s="446"/>
      <c r="K2215" s="492"/>
      <c r="M2215" s="443" t="str">
        <f>_xlfn.IFNA(VLOOKUP(G2215,Checks!$L$4:$L$15,1,FALSE),IF(G2215="","",1))</f>
        <v/>
      </c>
    </row>
    <row r="2216" spans="1:13" s="443" customFormat="1" ht="12" customHeight="1">
      <c r="A2216" s="502">
        <f t="shared" si="65"/>
        <v>2208</v>
      </c>
      <c r="B2216" s="502">
        <f t="shared" si="66"/>
        <v>0</v>
      </c>
      <c r="C2216" s="448"/>
      <c r="D2216" s="446"/>
      <c r="E2216" s="446"/>
      <c r="F2216" s="446"/>
      <c r="G2216" s="448"/>
      <c r="H2216" s="455">
        <v>0</v>
      </c>
      <c r="I2216" s="452">
        <v>0</v>
      </c>
      <c r="J2216" s="446"/>
      <c r="K2216" s="492"/>
      <c r="M2216" s="443" t="str">
        <f>_xlfn.IFNA(VLOOKUP(G2216,Checks!$L$4:$L$15,1,FALSE),IF(G2216="","",1))</f>
        <v/>
      </c>
    </row>
    <row r="2217" spans="1:13" s="443" customFormat="1" ht="12" customHeight="1">
      <c r="A2217" s="502">
        <f t="shared" si="65"/>
        <v>2209</v>
      </c>
      <c r="B2217" s="502">
        <f t="shared" si="66"/>
        <v>0</v>
      </c>
      <c r="C2217" s="448"/>
      <c r="D2217" s="446"/>
      <c r="E2217" s="446"/>
      <c r="F2217" s="446"/>
      <c r="G2217" s="448"/>
      <c r="H2217" s="455">
        <v>0</v>
      </c>
      <c r="I2217" s="452">
        <v>0</v>
      </c>
      <c r="J2217" s="446"/>
      <c r="K2217" s="492"/>
      <c r="M2217" s="443" t="str">
        <f>_xlfn.IFNA(VLOOKUP(G2217,Checks!$L$4:$L$15,1,FALSE),IF(G2217="","",1))</f>
        <v/>
      </c>
    </row>
    <row r="2218" spans="1:13" s="443" customFormat="1" ht="12" customHeight="1">
      <c r="A2218" s="502">
        <f t="shared" si="65"/>
        <v>2210</v>
      </c>
      <c r="B2218" s="502">
        <f t="shared" si="66"/>
        <v>0</v>
      </c>
      <c r="C2218" s="448"/>
      <c r="D2218" s="446"/>
      <c r="E2218" s="446"/>
      <c r="F2218" s="446"/>
      <c r="G2218" s="448"/>
      <c r="H2218" s="455">
        <v>0</v>
      </c>
      <c r="I2218" s="452">
        <v>0</v>
      </c>
      <c r="J2218" s="446"/>
      <c r="K2218" s="492"/>
      <c r="M2218" s="443" t="str">
        <f>_xlfn.IFNA(VLOOKUP(G2218,Checks!$L$4:$L$15,1,FALSE),IF(G2218="","",1))</f>
        <v/>
      </c>
    </row>
    <row r="2219" spans="1:13" s="443" customFormat="1" ht="12" customHeight="1">
      <c r="A2219" s="502">
        <f t="shared" si="65"/>
        <v>2211</v>
      </c>
      <c r="B2219" s="502">
        <f t="shared" si="66"/>
        <v>0</v>
      </c>
      <c r="C2219" s="448"/>
      <c r="D2219" s="446"/>
      <c r="E2219" s="446"/>
      <c r="F2219" s="446"/>
      <c r="G2219" s="448"/>
      <c r="H2219" s="455">
        <v>0</v>
      </c>
      <c r="I2219" s="452">
        <v>0</v>
      </c>
      <c r="J2219" s="446"/>
      <c r="K2219" s="492"/>
      <c r="M2219" s="443" t="str">
        <f>_xlfn.IFNA(VLOOKUP(G2219,Checks!$L$4:$L$15,1,FALSE),IF(G2219="","",1))</f>
        <v/>
      </c>
    </row>
    <row r="2220" spans="1:13" s="443" customFormat="1" ht="12" customHeight="1">
      <c r="A2220" s="502">
        <f t="shared" si="65"/>
        <v>2212</v>
      </c>
      <c r="B2220" s="502">
        <f t="shared" si="66"/>
        <v>0</v>
      </c>
      <c r="C2220" s="448"/>
      <c r="D2220" s="446"/>
      <c r="E2220" s="446"/>
      <c r="F2220" s="446"/>
      <c r="G2220" s="448"/>
      <c r="H2220" s="455">
        <v>0</v>
      </c>
      <c r="I2220" s="452">
        <v>0</v>
      </c>
      <c r="J2220" s="446"/>
      <c r="K2220" s="492"/>
      <c r="M2220" s="443" t="str">
        <f>_xlfn.IFNA(VLOOKUP(G2220,Checks!$L$4:$L$15,1,FALSE),IF(G2220="","",1))</f>
        <v/>
      </c>
    </row>
    <row r="2221" spans="1:13" s="443" customFormat="1" ht="12" customHeight="1">
      <c r="A2221" s="502">
        <f t="shared" si="65"/>
        <v>2213</v>
      </c>
      <c r="B2221" s="502">
        <f t="shared" si="66"/>
        <v>0</v>
      </c>
      <c r="C2221" s="448"/>
      <c r="D2221" s="446"/>
      <c r="E2221" s="446"/>
      <c r="F2221" s="446"/>
      <c r="G2221" s="448"/>
      <c r="H2221" s="455">
        <v>0</v>
      </c>
      <c r="I2221" s="452">
        <v>0</v>
      </c>
      <c r="J2221" s="446"/>
      <c r="K2221" s="492"/>
      <c r="M2221" s="443" t="str">
        <f>_xlfn.IFNA(VLOOKUP(G2221,Checks!$L$4:$L$15,1,FALSE),IF(G2221="","",1))</f>
        <v/>
      </c>
    </row>
    <row r="2222" spans="1:13" s="443" customFormat="1" ht="12" customHeight="1">
      <c r="A2222" s="502">
        <f t="shared" si="65"/>
        <v>2214</v>
      </c>
      <c r="B2222" s="502">
        <f t="shared" si="66"/>
        <v>0</v>
      </c>
      <c r="C2222" s="448"/>
      <c r="D2222" s="446"/>
      <c r="E2222" s="446"/>
      <c r="F2222" s="446"/>
      <c r="G2222" s="448"/>
      <c r="H2222" s="455">
        <v>0</v>
      </c>
      <c r="I2222" s="452">
        <v>0</v>
      </c>
      <c r="J2222" s="446"/>
      <c r="K2222" s="492"/>
      <c r="M2222" s="443" t="str">
        <f>_xlfn.IFNA(VLOOKUP(G2222,Checks!$L$4:$L$15,1,FALSE),IF(G2222="","",1))</f>
        <v/>
      </c>
    </row>
    <row r="2223" spans="1:13" s="443" customFormat="1" ht="12" customHeight="1">
      <c r="A2223" s="502">
        <f t="shared" si="65"/>
        <v>2215</v>
      </c>
      <c r="B2223" s="502">
        <f t="shared" si="66"/>
        <v>0</v>
      </c>
      <c r="C2223" s="448"/>
      <c r="D2223" s="446"/>
      <c r="E2223" s="446"/>
      <c r="F2223" s="446"/>
      <c r="G2223" s="448"/>
      <c r="H2223" s="455">
        <v>0</v>
      </c>
      <c r="I2223" s="452">
        <v>0</v>
      </c>
      <c r="J2223" s="446"/>
      <c r="K2223" s="492"/>
      <c r="M2223" s="443" t="str">
        <f>_xlfn.IFNA(VLOOKUP(G2223,Checks!$L$4:$L$15,1,FALSE),IF(G2223="","",1))</f>
        <v/>
      </c>
    </row>
    <row r="2224" spans="1:13" s="443" customFormat="1" ht="12" customHeight="1">
      <c r="A2224" s="502">
        <f t="shared" si="65"/>
        <v>2216</v>
      </c>
      <c r="B2224" s="502">
        <f t="shared" si="66"/>
        <v>0</v>
      </c>
      <c r="C2224" s="448"/>
      <c r="D2224" s="446"/>
      <c r="E2224" s="446"/>
      <c r="F2224" s="446"/>
      <c r="G2224" s="448"/>
      <c r="H2224" s="455">
        <v>0</v>
      </c>
      <c r="I2224" s="452">
        <v>0</v>
      </c>
      <c r="J2224" s="446"/>
      <c r="K2224" s="492"/>
      <c r="M2224" s="443" t="str">
        <f>_xlfn.IFNA(VLOOKUP(G2224,Checks!$L$4:$L$15,1,FALSE),IF(G2224="","",1))</f>
        <v/>
      </c>
    </row>
    <row r="2225" spans="1:13" s="443" customFormat="1" ht="12" customHeight="1">
      <c r="A2225" s="502">
        <f t="shared" si="65"/>
        <v>2217</v>
      </c>
      <c r="B2225" s="502">
        <f t="shared" si="66"/>
        <v>0</v>
      </c>
      <c r="C2225" s="448"/>
      <c r="D2225" s="446"/>
      <c r="E2225" s="446"/>
      <c r="F2225" s="446"/>
      <c r="G2225" s="448"/>
      <c r="H2225" s="455">
        <v>0</v>
      </c>
      <c r="I2225" s="452">
        <v>0</v>
      </c>
      <c r="J2225" s="446"/>
      <c r="K2225" s="492"/>
      <c r="M2225" s="443" t="str">
        <f>_xlfn.IFNA(VLOOKUP(G2225,Checks!$L$4:$L$15,1,FALSE),IF(G2225="","",1))</f>
        <v/>
      </c>
    </row>
    <row r="2226" spans="1:13" s="443" customFormat="1" ht="12" customHeight="1">
      <c r="A2226" s="502">
        <f t="shared" si="65"/>
        <v>2218</v>
      </c>
      <c r="B2226" s="502">
        <f t="shared" si="66"/>
        <v>0</v>
      </c>
      <c r="C2226" s="448"/>
      <c r="D2226" s="446"/>
      <c r="E2226" s="446"/>
      <c r="F2226" s="446"/>
      <c r="G2226" s="448"/>
      <c r="H2226" s="455">
        <v>0</v>
      </c>
      <c r="I2226" s="452">
        <v>0</v>
      </c>
      <c r="J2226" s="446"/>
      <c r="K2226" s="492"/>
      <c r="M2226" s="443" t="str">
        <f>_xlfn.IFNA(VLOOKUP(G2226,Checks!$L$4:$L$15,1,FALSE),IF(G2226="","",1))</f>
        <v/>
      </c>
    </row>
    <row r="2227" spans="1:13" s="443" customFormat="1" ht="12" customHeight="1">
      <c r="A2227" s="502">
        <f t="shared" si="65"/>
        <v>2219</v>
      </c>
      <c r="B2227" s="502">
        <f t="shared" si="66"/>
        <v>0</v>
      </c>
      <c r="C2227" s="448"/>
      <c r="D2227" s="446"/>
      <c r="E2227" s="446"/>
      <c r="F2227" s="446"/>
      <c r="G2227" s="448"/>
      <c r="H2227" s="455">
        <v>0</v>
      </c>
      <c r="I2227" s="452">
        <v>0</v>
      </c>
      <c r="J2227" s="446"/>
      <c r="K2227" s="492"/>
      <c r="M2227" s="443" t="str">
        <f>_xlfn.IFNA(VLOOKUP(G2227,Checks!$L$4:$L$15,1,FALSE),IF(G2227="","",1))</f>
        <v/>
      </c>
    </row>
    <row r="2228" spans="1:13" s="443" customFormat="1" ht="12" customHeight="1">
      <c r="A2228" s="502">
        <f t="shared" si="65"/>
        <v>2220</v>
      </c>
      <c r="B2228" s="502">
        <f t="shared" si="66"/>
        <v>0</v>
      </c>
      <c r="C2228" s="448"/>
      <c r="D2228" s="446"/>
      <c r="E2228" s="446"/>
      <c r="F2228" s="446"/>
      <c r="G2228" s="448"/>
      <c r="H2228" s="455">
        <v>0</v>
      </c>
      <c r="I2228" s="452">
        <v>0</v>
      </c>
      <c r="J2228" s="446"/>
      <c r="K2228" s="492"/>
      <c r="M2228" s="443" t="str">
        <f>_xlfn.IFNA(VLOOKUP(G2228,Checks!$L$4:$L$15,1,FALSE),IF(G2228="","",1))</f>
        <v/>
      </c>
    </row>
    <row r="2229" spans="1:13" s="443" customFormat="1" ht="12" customHeight="1">
      <c r="A2229" s="502">
        <f t="shared" si="65"/>
        <v>2221</v>
      </c>
      <c r="B2229" s="502">
        <f t="shared" si="66"/>
        <v>0</v>
      </c>
      <c r="C2229" s="448"/>
      <c r="D2229" s="446"/>
      <c r="E2229" s="446"/>
      <c r="F2229" s="446"/>
      <c r="G2229" s="448"/>
      <c r="H2229" s="455">
        <v>0</v>
      </c>
      <c r="I2229" s="452">
        <v>0</v>
      </c>
      <c r="J2229" s="446"/>
      <c r="K2229" s="492"/>
      <c r="M2229" s="443" t="str">
        <f>_xlfn.IFNA(VLOOKUP(G2229,Checks!$L$4:$L$15,1,FALSE),IF(G2229="","",1))</f>
        <v/>
      </c>
    </row>
    <row r="2230" spans="1:13" s="443" customFormat="1" ht="12" customHeight="1">
      <c r="A2230" s="502">
        <f t="shared" si="65"/>
        <v>2222</v>
      </c>
      <c r="B2230" s="502">
        <f t="shared" si="66"/>
        <v>0</v>
      </c>
      <c r="C2230" s="448"/>
      <c r="D2230" s="446"/>
      <c r="E2230" s="446"/>
      <c r="F2230" s="446"/>
      <c r="G2230" s="448"/>
      <c r="H2230" s="455">
        <v>0</v>
      </c>
      <c r="I2230" s="452">
        <v>0</v>
      </c>
      <c r="J2230" s="446"/>
      <c r="K2230" s="492"/>
      <c r="M2230" s="443" t="str">
        <f>_xlfn.IFNA(VLOOKUP(G2230,Checks!$L$4:$L$15,1,FALSE),IF(G2230="","",1))</f>
        <v/>
      </c>
    </row>
    <row r="2231" spans="1:13" s="443" customFormat="1" ht="12" customHeight="1">
      <c r="A2231" s="502">
        <f t="shared" si="65"/>
        <v>2223</v>
      </c>
      <c r="B2231" s="502">
        <f t="shared" si="66"/>
        <v>0</v>
      </c>
      <c r="C2231" s="448"/>
      <c r="D2231" s="446"/>
      <c r="E2231" s="446"/>
      <c r="F2231" s="446"/>
      <c r="G2231" s="448"/>
      <c r="H2231" s="455">
        <v>0</v>
      </c>
      <c r="I2231" s="452">
        <v>0</v>
      </c>
      <c r="J2231" s="446"/>
      <c r="K2231" s="492"/>
      <c r="M2231" s="443" t="str">
        <f>_xlfn.IFNA(VLOOKUP(G2231,Checks!$L$4:$L$15,1,FALSE),IF(G2231="","",1))</f>
        <v/>
      </c>
    </row>
    <row r="2232" spans="1:13" s="443" customFormat="1" ht="12" customHeight="1">
      <c r="A2232" s="502">
        <f t="shared" si="65"/>
        <v>2224</v>
      </c>
      <c r="B2232" s="502">
        <f t="shared" si="66"/>
        <v>0</v>
      </c>
      <c r="C2232" s="448"/>
      <c r="D2232" s="446"/>
      <c r="E2232" s="446"/>
      <c r="F2232" s="446"/>
      <c r="G2232" s="448"/>
      <c r="H2232" s="455">
        <v>0</v>
      </c>
      <c r="I2232" s="452">
        <v>0</v>
      </c>
      <c r="J2232" s="446"/>
      <c r="K2232" s="492"/>
      <c r="M2232" s="443" t="str">
        <f>_xlfn.IFNA(VLOOKUP(G2232,Checks!$L$4:$L$15,1,FALSE),IF(G2232="","",1))</f>
        <v/>
      </c>
    </row>
    <row r="2233" spans="1:13" s="443" customFormat="1" ht="12" customHeight="1">
      <c r="A2233" s="502">
        <f t="shared" si="65"/>
        <v>2225</v>
      </c>
      <c r="B2233" s="502">
        <f t="shared" si="66"/>
        <v>0</v>
      </c>
      <c r="C2233" s="448"/>
      <c r="D2233" s="446"/>
      <c r="E2233" s="446"/>
      <c r="F2233" s="446"/>
      <c r="G2233" s="448"/>
      <c r="H2233" s="455">
        <v>0</v>
      </c>
      <c r="I2233" s="452">
        <v>0</v>
      </c>
      <c r="J2233" s="446"/>
      <c r="K2233" s="492"/>
      <c r="M2233" s="443" t="str">
        <f>_xlfn.IFNA(VLOOKUP(G2233,Checks!$L$4:$L$15,1,FALSE),IF(G2233="","",1))</f>
        <v/>
      </c>
    </row>
    <row r="2234" spans="1:13" s="443" customFormat="1" ht="12" customHeight="1">
      <c r="A2234" s="502">
        <f t="shared" si="65"/>
        <v>2226</v>
      </c>
      <c r="B2234" s="502">
        <f t="shared" si="66"/>
        <v>0</v>
      </c>
      <c r="C2234" s="448"/>
      <c r="D2234" s="446"/>
      <c r="E2234" s="446"/>
      <c r="F2234" s="446"/>
      <c r="G2234" s="448"/>
      <c r="H2234" s="455">
        <v>0</v>
      </c>
      <c r="I2234" s="452">
        <v>0</v>
      </c>
      <c r="J2234" s="446"/>
      <c r="K2234" s="492"/>
      <c r="M2234" s="443" t="str">
        <f>_xlfn.IFNA(VLOOKUP(G2234,Checks!$L$4:$L$15,1,FALSE),IF(G2234="","",1))</f>
        <v/>
      </c>
    </row>
    <row r="2235" spans="1:13" s="443" customFormat="1" ht="12" customHeight="1">
      <c r="A2235" s="502">
        <f t="shared" si="65"/>
        <v>2227</v>
      </c>
      <c r="B2235" s="502">
        <f t="shared" si="66"/>
        <v>0</v>
      </c>
      <c r="C2235" s="448"/>
      <c r="D2235" s="446"/>
      <c r="E2235" s="446"/>
      <c r="F2235" s="446"/>
      <c r="G2235" s="448"/>
      <c r="H2235" s="455">
        <v>0</v>
      </c>
      <c r="I2235" s="452">
        <v>0</v>
      </c>
      <c r="J2235" s="446"/>
      <c r="K2235" s="492"/>
      <c r="M2235" s="443" t="str">
        <f>_xlfn.IFNA(VLOOKUP(G2235,Checks!$L$4:$L$15,1,FALSE),IF(G2235="","",1))</f>
        <v/>
      </c>
    </row>
    <row r="2236" spans="1:13" s="443" customFormat="1" ht="12" customHeight="1">
      <c r="A2236" s="502">
        <f t="shared" si="65"/>
        <v>2228</v>
      </c>
      <c r="B2236" s="502">
        <f t="shared" si="66"/>
        <v>0</v>
      </c>
      <c r="C2236" s="448"/>
      <c r="D2236" s="446"/>
      <c r="E2236" s="446"/>
      <c r="F2236" s="446"/>
      <c r="G2236" s="448"/>
      <c r="H2236" s="455">
        <v>0</v>
      </c>
      <c r="I2236" s="452">
        <v>0</v>
      </c>
      <c r="J2236" s="446"/>
      <c r="K2236" s="492"/>
      <c r="M2236" s="443" t="str">
        <f>_xlfn.IFNA(VLOOKUP(G2236,Checks!$L$4:$L$15,1,FALSE),IF(G2236="","",1))</f>
        <v/>
      </c>
    </row>
    <row r="2237" spans="1:13" s="443" customFormat="1" ht="12" customHeight="1">
      <c r="A2237" s="502">
        <f t="shared" si="65"/>
        <v>2229</v>
      </c>
      <c r="B2237" s="502">
        <f t="shared" si="66"/>
        <v>0</v>
      </c>
      <c r="C2237" s="448"/>
      <c r="D2237" s="446"/>
      <c r="E2237" s="446"/>
      <c r="F2237" s="446"/>
      <c r="G2237" s="448"/>
      <c r="H2237" s="455">
        <v>0</v>
      </c>
      <c r="I2237" s="452">
        <v>0</v>
      </c>
      <c r="J2237" s="446"/>
      <c r="K2237" s="492"/>
      <c r="M2237" s="443" t="str">
        <f>_xlfn.IFNA(VLOOKUP(G2237,Checks!$L$4:$L$15,1,FALSE),IF(G2237="","",1))</f>
        <v/>
      </c>
    </row>
    <row r="2238" spans="1:13" s="443" customFormat="1" ht="12" customHeight="1">
      <c r="A2238" s="502">
        <f t="shared" si="65"/>
        <v>2230</v>
      </c>
      <c r="B2238" s="502">
        <f t="shared" si="66"/>
        <v>0</v>
      </c>
      <c r="C2238" s="448"/>
      <c r="D2238" s="446"/>
      <c r="E2238" s="446"/>
      <c r="F2238" s="446"/>
      <c r="G2238" s="448"/>
      <c r="H2238" s="455">
        <v>0</v>
      </c>
      <c r="I2238" s="452">
        <v>0</v>
      </c>
      <c r="J2238" s="446"/>
      <c r="K2238" s="492"/>
      <c r="M2238" s="443" t="str">
        <f>_xlfn.IFNA(VLOOKUP(G2238,Checks!$L$4:$L$15,1,FALSE),IF(G2238="","",1))</f>
        <v/>
      </c>
    </row>
    <row r="2239" spans="1:13" s="443" customFormat="1" ht="12" customHeight="1">
      <c r="A2239" s="502">
        <f t="shared" si="65"/>
        <v>2231</v>
      </c>
      <c r="B2239" s="502">
        <f t="shared" si="66"/>
        <v>0</v>
      </c>
      <c r="C2239" s="448"/>
      <c r="D2239" s="446"/>
      <c r="E2239" s="446"/>
      <c r="F2239" s="446"/>
      <c r="G2239" s="448"/>
      <c r="H2239" s="455">
        <v>0</v>
      </c>
      <c r="I2239" s="452">
        <v>0</v>
      </c>
      <c r="J2239" s="446"/>
      <c r="K2239" s="492"/>
      <c r="M2239" s="443" t="str">
        <f>_xlfn.IFNA(VLOOKUP(G2239,Checks!$L$4:$L$15,1,FALSE),IF(G2239="","",1))</f>
        <v/>
      </c>
    </row>
    <row r="2240" spans="1:13" s="443" customFormat="1" ht="12" customHeight="1">
      <c r="A2240" s="502">
        <f t="shared" si="65"/>
        <v>2232</v>
      </c>
      <c r="B2240" s="502">
        <f t="shared" si="66"/>
        <v>0</v>
      </c>
      <c r="C2240" s="448"/>
      <c r="D2240" s="446"/>
      <c r="E2240" s="446"/>
      <c r="F2240" s="446"/>
      <c r="G2240" s="448"/>
      <c r="H2240" s="455">
        <v>0</v>
      </c>
      <c r="I2240" s="452">
        <v>0</v>
      </c>
      <c r="J2240" s="446"/>
      <c r="K2240" s="492"/>
      <c r="M2240" s="443" t="str">
        <f>_xlfn.IFNA(VLOOKUP(G2240,Checks!$L$4:$L$15,1,FALSE),IF(G2240="","",1))</f>
        <v/>
      </c>
    </row>
    <row r="2241" spans="1:13" s="443" customFormat="1" ht="12" customHeight="1">
      <c r="A2241" s="502">
        <f t="shared" si="65"/>
        <v>2233</v>
      </c>
      <c r="B2241" s="502">
        <f t="shared" si="66"/>
        <v>0</v>
      </c>
      <c r="C2241" s="448"/>
      <c r="D2241" s="446"/>
      <c r="E2241" s="446"/>
      <c r="F2241" s="446"/>
      <c r="G2241" s="448"/>
      <c r="H2241" s="455">
        <v>0</v>
      </c>
      <c r="I2241" s="452">
        <v>0</v>
      </c>
      <c r="J2241" s="446"/>
      <c r="K2241" s="492"/>
      <c r="M2241" s="443" t="str">
        <f>_xlfn.IFNA(VLOOKUP(G2241,Checks!$L$4:$L$15,1,FALSE),IF(G2241="","",1))</f>
        <v/>
      </c>
    </row>
    <row r="2242" spans="1:13" s="443" customFormat="1" ht="12" customHeight="1">
      <c r="A2242" s="502">
        <f t="shared" si="65"/>
        <v>2234</v>
      </c>
      <c r="B2242" s="502">
        <f t="shared" si="66"/>
        <v>0</v>
      </c>
      <c r="C2242" s="448"/>
      <c r="D2242" s="446"/>
      <c r="E2242" s="446"/>
      <c r="F2242" s="446"/>
      <c r="G2242" s="448"/>
      <c r="H2242" s="455">
        <v>0</v>
      </c>
      <c r="I2242" s="452">
        <v>0</v>
      </c>
      <c r="J2242" s="446"/>
      <c r="K2242" s="492"/>
      <c r="M2242" s="443" t="str">
        <f>_xlfn.IFNA(VLOOKUP(G2242,Checks!$L$4:$L$15,1,FALSE),IF(G2242="","",1))</f>
        <v/>
      </c>
    </row>
    <row r="2243" spans="1:13" s="443" customFormat="1" ht="12" customHeight="1">
      <c r="A2243" s="502">
        <f t="shared" si="65"/>
        <v>2235</v>
      </c>
      <c r="B2243" s="502">
        <f t="shared" si="66"/>
        <v>0</v>
      </c>
      <c r="C2243" s="448"/>
      <c r="D2243" s="446"/>
      <c r="E2243" s="446"/>
      <c r="F2243" s="446"/>
      <c r="G2243" s="448"/>
      <c r="H2243" s="455">
        <v>0</v>
      </c>
      <c r="I2243" s="452">
        <v>0</v>
      </c>
      <c r="J2243" s="446"/>
      <c r="K2243" s="492"/>
      <c r="M2243" s="443" t="str">
        <f>_xlfn.IFNA(VLOOKUP(G2243,Checks!$L$4:$L$15,1,FALSE),IF(G2243="","",1))</f>
        <v/>
      </c>
    </row>
    <row r="2244" spans="1:13" s="443" customFormat="1" ht="12" customHeight="1">
      <c r="A2244" s="502">
        <f t="shared" si="65"/>
        <v>2236</v>
      </c>
      <c r="B2244" s="502">
        <f t="shared" si="66"/>
        <v>0</v>
      </c>
      <c r="C2244" s="448"/>
      <c r="D2244" s="446"/>
      <c r="E2244" s="446"/>
      <c r="F2244" s="446"/>
      <c r="G2244" s="448"/>
      <c r="H2244" s="455">
        <v>0</v>
      </c>
      <c r="I2244" s="452">
        <v>0</v>
      </c>
      <c r="J2244" s="446"/>
      <c r="K2244" s="492"/>
      <c r="M2244" s="443" t="str">
        <f>_xlfn.IFNA(VLOOKUP(G2244,Checks!$L$4:$L$15,1,FALSE),IF(G2244="","",1))</f>
        <v/>
      </c>
    </row>
    <row r="2245" spans="1:13" s="443" customFormat="1" ht="12" customHeight="1">
      <c r="A2245" s="502">
        <f t="shared" si="65"/>
        <v>2237</v>
      </c>
      <c r="B2245" s="502">
        <f t="shared" si="66"/>
        <v>0</v>
      </c>
      <c r="C2245" s="448"/>
      <c r="D2245" s="446"/>
      <c r="E2245" s="446"/>
      <c r="F2245" s="446"/>
      <c r="G2245" s="448"/>
      <c r="H2245" s="455">
        <v>0</v>
      </c>
      <c r="I2245" s="452">
        <v>0</v>
      </c>
      <c r="J2245" s="446"/>
      <c r="K2245" s="492"/>
      <c r="M2245" s="443" t="str">
        <f>_xlfn.IFNA(VLOOKUP(G2245,Checks!$L$4:$L$15,1,FALSE),IF(G2245="","",1))</f>
        <v/>
      </c>
    </row>
    <row r="2246" spans="1:13" s="443" customFormat="1" ht="12" customHeight="1">
      <c r="A2246" s="502">
        <f t="shared" si="65"/>
        <v>2238</v>
      </c>
      <c r="B2246" s="502">
        <f t="shared" si="66"/>
        <v>0</v>
      </c>
      <c r="C2246" s="448"/>
      <c r="D2246" s="446"/>
      <c r="E2246" s="446"/>
      <c r="F2246" s="446"/>
      <c r="G2246" s="448"/>
      <c r="H2246" s="455">
        <v>0</v>
      </c>
      <c r="I2246" s="452">
        <v>0</v>
      </c>
      <c r="J2246" s="446"/>
      <c r="K2246" s="492"/>
      <c r="M2246" s="443" t="str">
        <f>_xlfn.IFNA(VLOOKUP(G2246,Checks!$L$4:$L$15,1,FALSE),IF(G2246="","",1))</f>
        <v/>
      </c>
    </row>
    <row r="2247" spans="1:13" s="443" customFormat="1" ht="12" customHeight="1">
      <c r="A2247" s="502">
        <f t="shared" si="65"/>
        <v>2239</v>
      </c>
      <c r="B2247" s="502">
        <f t="shared" si="66"/>
        <v>0</v>
      </c>
      <c r="C2247" s="448"/>
      <c r="D2247" s="446"/>
      <c r="E2247" s="446"/>
      <c r="F2247" s="446"/>
      <c r="G2247" s="448"/>
      <c r="H2247" s="455">
        <v>0</v>
      </c>
      <c r="I2247" s="452">
        <v>0</v>
      </c>
      <c r="J2247" s="446"/>
      <c r="K2247" s="492"/>
      <c r="M2247" s="443" t="str">
        <f>_xlfn.IFNA(VLOOKUP(G2247,Checks!$L$4:$L$15,1,FALSE),IF(G2247="","",1))</f>
        <v/>
      </c>
    </row>
    <row r="2248" spans="1:13" s="443" customFormat="1" ht="12" customHeight="1">
      <c r="A2248" s="502">
        <f t="shared" ref="A2248:A2311" si="67">A2247+1</f>
        <v>2240</v>
      </c>
      <c r="B2248" s="502">
        <f t="shared" si="66"/>
        <v>0</v>
      </c>
      <c r="C2248" s="448"/>
      <c r="D2248" s="446"/>
      <c r="E2248" s="446"/>
      <c r="F2248" s="446"/>
      <c r="G2248" s="448"/>
      <c r="H2248" s="455">
        <v>0</v>
      </c>
      <c r="I2248" s="452">
        <v>0</v>
      </c>
      <c r="J2248" s="446"/>
      <c r="K2248" s="492"/>
      <c r="M2248" s="443" t="str">
        <f>_xlfn.IFNA(VLOOKUP(G2248,Checks!$L$4:$L$15,1,FALSE),IF(G2248="","",1))</f>
        <v/>
      </c>
    </row>
    <row r="2249" spans="1:13" s="443" customFormat="1" ht="12" customHeight="1">
      <c r="A2249" s="502">
        <f t="shared" si="67"/>
        <v>2241</v>
      </c>
      <c r="B2249" s="502">
        <f t="shared" si="66"/>
        <v>0</v>
      </c>
      <c r="C2249" s="448"/>
      <c r="D2249" s="446"/>
      <c r="E2249" s="446"/>
      <c r="F2249" s="446"/>
      <c r="G2249" s="448"/>
      <c r="H2249" s="455">
        <v>0</v>
      </c>
      <c r="I2249" s="452">
        <v>0</v>
      </c>
      <c r="J2249" s="446"/>
      <c r="K2249" s="492"/>
      <c r="M2249" s="443" t="str">
        <f>_xlfn.IFNA(VLOOKUP(G2249,Checks!$L$4:$L$15,1,FALSE),IF(G2249="","",1))</f>
        <v/>
      </c>
    </row>
    <row r="2250" spans="1:13" s="443" customFormat="1" ht="12" customHeight="1">
      <c r="A2250" s="502">
        <f t="shared" si="67"/>
        <v>2242</v>
      </c>
      <c r="B2250" s="502">
        <f t="shared" si="66"/>
        <v>0</v>
      </c>
      <c r="C2250" s="448"/>
      <c r="D2250" s="446"/>
      <c r="E2250" s="446"/>
      <c r="F2250" s="446"/>
      <c r="G2250" s="448"/>
      <c r="H2250" s="455">
        <v>0</v>
      </c>
      <c r="I2250" s="452">
        <v>0</v>
      </c>
      <c r="J2250" s="446"/>
      <c r="K2250" s="492"/>
      <c r="M2250" s="443" t="str">
        <f>_xlfn.IFNA(VLOOKUP(G2250,Checks!$L$4:$L$15,1,FALSE),IF(G2250="","",1))</f>
        <v/>
      </c>
    </row>
    <row r="2251" spans="1:13" s="443" customFormat="1" ht="12" customHeight="1">
      <c r="A2251" s="502">
        <f t="shared" si="67"/>
        <v>2243</v>
      </c>
      <c r="B2251" s="502">
        <f t="shared" ref="B2251:B2314" si="68">$B$9</f>
        <v>0</v>
      </c>
      <c r="C2251" s="448"/>
      <c r="D2251" s="446"/>
      <c r="E2251" s="446"/>
      <c r="F2251" s="446"/>
      <c r="G2251" s="448"/>
      <c r="H2251" s="455">
        <v>0</v>
      </c>
      <c r="I2251" s="452">
        <v>0</v>
      </c>
      <c r="J2251" s="446"/>
      <c r="K2251" s="492"/>
      <c r="M2251" s="443" t="str">
        <f>_xlfn.IFNA(VLOOKUP(G2251,Checks!$L$4:$L$15,1,FALSE),IF(G2251="","",1))</f>
        <v/>
      </c>
    </row>
    <row r="2252" spans="1:13" s="443" customFormat="1" ht="12" customHeight="1">
      <c r="A2252" s="502">
        <f t="shared" si="67"/>
        <v>2244</v>
      </c>
      <c r="B2252" s="502">
        <f t="shared" si="68"/>
        <v>0</v>
      </c>
      <c r="C2252" s="448"/>
      <c r="D2252" s="446"/>
      <c r="E2252" s="446"/>
      <c r="F2252" s="446"/>
      <c r="G2252" s="448"/>
      <c r="H2252" s="455">
        <v>0</v>
      </c>
      <c r="I2252" s="452">
        <v>0</v>
      </c>
      <c r="J2252" s="446"/>
      <c r="K2252" s="492"/>
      <c r="M2252" s="443" t="str">
        <f>_xlfn.IFNA(VLOOKUP(G2252,Checks!$L$4:$L$15,1,FALSE),IF(G2252="","",1))</f>
        <v/>
      </c>
    </row>
    <row r="2253" spans="1:13" s="443" customFormat="1" ht="12" customHeight="1">
      <c r="A2253" s="502">
        <f t="shared" si="67"/>
        <v>2245</v>
      </c>
      <c r="B2253" s="502">
        <f t="shared" si="68"/>
        <v>0</v>
      </c>
      <c r="C2253" s="448"/>
      <c r="D2253" s="446"/>
      <c r="E2253" s="446"/>
      <c r="F2253" s="446"/>
      <c r="G2253" s="448"/>
      <c r="H2253" s="455">
        <v>0</v>
      </c>
      <c r="I2253" s="452">
        <v>0</v>
      </c>
      <c r="J2253" s="446"/>
      <c r="K2253" s="492"/>
      <c r="M2253" s="443" t="str">
        <f>_xlfn.IFNA(VLOOKUP(G2253,Checks!$L$4:$L$15,1,FALSE),IF(G2253="","",1))</f>
        <v/>
      </c>
    </row>
    <row r="2254" spans="1:13" s="443" customFormat="1" ht="12" customHeight="1">
      <c r="A2254" s="502">
        <f t="shared" si="67"/>
        <v>2246</v>
      </c>
      <c r="B2254" s="502">
        <f t="shared" si="68"/>
        <v>0</v>
      </c>
      <c r="C2254" s="448"/>
      <c r="D2254" s="446"/>
      <c r="E2254" s="446"/>
      <c r="F2254" s="446"/>
      <c r="G2254" s="448"/>
      <c r="H2254" s="455">
        <v>0</v>
      </c>
      <c r="I2254" s="452">
        <v>0</v>
      </c>
      <c r="J2254" s="446"/>
      <c r="K2254" s="492"/>
      <c r="M2254" s="443" t="str">
        <f>_xlfn.IFNA(VLOOKUP(G2254,Checks!$L$4:$L$15,1,FALSE),IF(G2254="","",1))</f>
        <v/>
      </c>
    </row>
    <row r="2255" spans="1:13" s="443" customFormat="1" ht="12" customHeight="1">
      <c r="A2255" s="502">
        <f t="shared" si="67"/>
        <v>2247</v>
      </c>
      <c r="B2255" s="502">
        <f t="shared" si="68"/>
        <v>0</v>
      </c>
      <c r="C2255" s="448"/>
      <c r="D2255" s="446"/>
      <c r="E2255" s="446"/>
      <c r="F2255" s="446"/>
      <c r="G2255" s="448"/>
      <c r="H2255" s="455">
        <v>0</v>
      </c>
      <c r="I2255" s="452">
        <v>0</v>
      </c>
      <c r="J2255" s="446"/>
      <c r="K2255" s="492"/>
      <c r="M2255" s="443" t="str">
        <f>_xlfn.IFNA(VLOOKUP(G2255,Checks!$L$4:$L$15,1,FALSE),IF(G2255="","",1))</f>
        <v/>
      </c>
    </row>
    <row r="2256" spans="1:13" s="443" customFormat="1" ht="12" customHeight="1">
      <c r="A2256" s="502">
        <f t="shared" si="67"/>
        <v>2248</v>
      </c>
      <c r="B2256" s="502">
        <f t="shared" si="68"/>
        <v>0</v>
      </c>
      <c r="C2256" s="448"/>
      <c r="D2256" s="446"/>
      <c r="E2256" s="446"/>
      <c r="F2256" s="446"/>
      <c r="G2256" s="448"/>
      <c r="H2256" s="455">
        <v>0</v>
      </c>
      <c r="I2256" s="452">
        <v>0</v>
      </c>
      <c r="J2256" s="446"/>
      <c r="K2256" s="492"/>
      <c r="M2256" s="443" t="str">
        <f>_xlfn.IFNA(VLOOKUP(G2256,Checks!$L$4:$L$15,1,FALSE),IF(G2256="","",1))</f>
        <v/>
      </c>
    </row>
    <row r="2257" spans="1:13" s="443" customFormat="1" ht="12" customHeight="1">
      <c r="A2257" s="502">
        <f t="shared" si="67"/>
        <v>2249</v>
      </c>
      <c r="B2257" s="502">
        <f t="shared" si="68"/>
        <v>0</v>
      </c>
      <c r="C2257" s="448"/>
      <c r="D2257" s="446"/>
      <c r="E2257" s="446"/>
      <c r="F2257" s="446"/>
      <c r="G2257" s="448"/>
      <c r="H2257" s="455">
        <v>0</v>
      </c>
      <c r="I2257" s="452">
        <v>0</v>
      </c>
      <c r="J2257" s="446"/>
      <c r="K2257" s="492"/>
      <c r="M2257" s="443" t="str">
        <f>_xlfn.IFNA(VLOOKUP(G2257,Checks!$L$4:$L$15,1,FALSE),IF(G2257="","",1))</f>
        <v/>
      </c>
    </row>
    <row r="2258" spans="1:13" s="443" customFormat="1" ht="12" customHeight="1">
      <c r="A2258" s="502">
        <f t="shared" si="67"/>
        <v>2250</v>
      </c>
      <c r="B2258" s="502">
        <f t="shared" si="68"/>
        <v>0</v>
      </c>
      <c r="C2258" s="448"/>
      <c r="D2258" s="446"/>
      <c r="E2258" s="446"/>
      <c r="F2258" s="446"/>
      <c r="G2258" s="448"/>
      <c r="H2258" s="455">
        <v>0</v>
      </c>
      <c r="I2258" s="452">
        <v>0</v>
      </c>
      <c r="J2258" s="446"/>
      <c r="K2258" s="492"/>
      <c r="M2258" s="443" t="str">
        <f>_xlfn.IFNA(VLOOKUP(G2258,Checks!$L$4:$L$15,1,FALSE),IF(G2258="","",1))</f>
        <v/>
      </c>
    </row>
    <row r="2259" spans="1:13" s="443" customFormat="1" ht="12" customHeight="1">
      <c r="A2259" s="502">
        <f t="shared" si="67"/>
        <v>2251</v>
      </c>
      <c r="B2259" s="502">
        <f t="shared" si="68"/>
        <v>0</v>
      </c>
      <c r="C2259" s="448"/>
      <c r="D2259" s="446"/>
      <c r="E2259" s="446"/>
      <c r="F2259" s="446"/>
      <c r="G2259" s="448"/>
      <c r="H2259" s="455">
        <v>0</v>
      </c>
      <c r="I2259" s="452">
        <v>0</v>
      </c>
      <c r="J2259" s="446"/>
      <c r="K2259" s="492"/>
      <c r="M2259" s="443" t="str">
        <f>_xlfn.IFNA(VLOOKUP(G2259,Checks!$L$4:$L$15,1,FALSE),IF(G2259="","",1))</f>
        <v/>
      </c>
    </row>
    <row r="2260" spans="1:13" s="443" customFormat="1" ht="12" customHeight="1">
      <c r="A2260" s="502">
        <f t="shared" si="67"/>
        <v>2252</v>
      </c>
      <c r="B2260" s="502">
        <f t="shared" si="68"/>
        <v>0</v>
      </c>
      <c r="C2260" s="448"/>
      <c r="D2260" s="446"/>
      <c r="E2260" s="446"/>
      <c r="F2260" s="446"/>
      <c r="G2260" s="448"/>
      <c r="H2260" s="455">
        <v>0</v>
      </c>
      <c r="I2260" s="452">
        <v>0</v>
      </c>
      <c r="J2260" s="446"/>
      <c r="K2260" s="492"/>
      <c r="M2260" s="443" t="str">
        <f>_xlfn.IFNA(VLOOKUP(G2260,Checks!$L$4:$L$15,1,FALSE),IF(G2260="","",1))</f>
        <v/>
      </c>
    </row>
    <row r="2261" spans="1:13" s="443" customFormat="1" ht="12" customHeight="1">
      <c r="A2261" s="502">
        <f t="shared" si="67"/>
        <v>2253</v>
      </c>
      <c r="B2261" s="502">
        <f t="shared" si="68"/>
        <v>0</v>
      </c>
      <c r="C2261" s="448"/>
      <c r="D2261" s="446"/>
      <c r="E2261" s="446"/>
      <c r="F2261" s="446"/>
      <c r="G2261" s="448"/>
      <c r="H2261" s="455">
        <v>0</v>
      </c>
      <c r="I2261" s="452">
        <v>0</v>
      </c>
      <c r="J2261" s="446"/>
      <c r="K2261" s="492"/>
      <c r="M2261" s="443" t="str">
        <f>_xlfn.IFNA(VLOOKUP(G2261,Checks!$L$4:$L$15,1,FALSE),IF(G2261="","",1))</f>
        <v/>
      </c>
    </row>
    <row r="2262" spans="1:13" s="443" customFormat="1" ht="12" customHeight="1">
      <c r="A2262" s="502">
        <f t="shared" si="67"/>
        <v>2254</v>
      </c>
      <c r="B2262" s="502">
        <f t="shared" si="68"/>
        <v>0</v>
      </c>
      <c r="C2262" s="448"/>
      <c r="D2262" s="446"/>
      <c r="E2262" s="446"/>
      <c r="F2262" s="446"/>
      <c r="G2262" s="448"/>
      <c r="H2262" s="455">
        <v>0</v>
      </c>
      <c r="I2262" s="452">
        <v>0</v>
      </c>
      <c r="J2262" s="446"/>
      <c r="K2262" s="492"/>
      <c r="M2262" s="443" t="str">
        <f>_xlfn.IFNA(VLOOKUP(G2262,Checks!$L$4:$L$15,1,FALSE),IF(G2262="","",1))</f>
        <v/>
      </c>
    </row>
    <row r="2263" spans="1:13" s="443" customFormat="1" ht="12" customHeight="1">
      <c r="A2263" s="502">
        <f t="shared" si="67"/>
        <v>2255</v>
      </c>
      <c r="B2263" s="502">
        <f t="shared" si="68"/>
        <v>0</v>
      </c>
      <c r="C2263" s="448"/>
      <c r="D2263" s="446"/>
      <c r="E2263" s="446"/>
      <c r="F2263" s="446"/>
      <c r="G2263" s="448"/>
      <c r="H2263" s="455">
        <v>0</v>
      </c>
      <c r="I2263" s="452">
        <v>0</v>
      </c>
      <c r="J2263" s="446"/>
      <c r="K2263" s="492"/>
      <c r="M2263" s="443" t="str">
        <f>_xlfn.IFNA(VLOOKUP(G2263,Checks!$L$4:$L$15,1,FALSE),IF(G2263="","",1))</f>
        <v/>
      </c>
    </row>
    <row r="2264" spans="1:13" s="443" customFormat="1" ht="12" customHeight="1">
      <c r="A2264" s="502">
        <f t="shared" si="67"/>
        <v>2256</v>
      </c>
      <c r="B2264" s="502">
        <f t="shared" si="68"/>
        <v>0</v>
      </c>
      <c r="C2264" s="448"/>
      <c r="D2264" s="446"/>
      <c r="E2264" s="446"/>
      <c r="F2264" s="446"/>
      <c r="G2264" s="448"/>
      <c r="H2264" s="455">
        <v>0</v>
      </c>
      <c r="I2264" s="452">
        <v>0</v>
      </c>
      <c r="J2264" s="446"/>
      <c r="K2264" s="492"/>
      <c r="M2264" s="443" t="str">
        <f>_xlfn.IFNA(VLOOKUP(G2264,Checks!$L$4:$L$15,1,FALSE),IF(G2264="","",1))</f>
        <v/>
      </c>
    </row>
    <row r="2265" spans="1:13" s="443" customFormat="1" ht="12" customHeight="1">
      <c r="A2265" s="502">
        <f t="shared" si="67"/>
        <v>2257</v>
      </c>
      <c r="B2265" s="502">
        <f t="shared" si="68"/>
        <v>0</v>
      </c>
      <c r="C2265" s="448"/>
      <c r="D2265" s="446"/>
      <c r="E2265" s="446"/>
      <c r="F2265" s="446"/>
      <c r="G2265" s="448"/>
      <c r="H2265" s="455">
        <v>0</v>
      </c>
      <c r="I2265" s="452">
        <v>0</v>
      </c>
      <c r="J2265" s="446"/>
      <c r="K2265" s="492"/>
      <c r="M2265" s="443" t="str">
        <f>_xlfn.IFNA(VLOOKUP(G2265,Checks!$L$4:$L$15,1,FALSE),IF(G2265="","",1))</f>
        <v/>
      </c>
    </row>
    <row r="2266" spans="1:13" s="443" customFormat="1" ht="12" customHeight="1">
      <c r="A2266" s="502">
        <f t="shared" si="67"/>
        <v>2258</v>
      </c>
      <c r="B2266" s="502">
        <f t="shared" si="68"/>
        <v>0</v>
      </c>
      <c r="C2266" s="448"/>
      <c r="D2266" s="446"/>
      <c r="E2266" s="446"/>
      <c r="F2266" s="446"/>
      <c r="G2266" s="448"/>
      <c r="H2266" s="455">
        <v>0</v>
      </c>
      <c r="I2266" s="452">
        <v>0</v>
      </c>
      <c r="J2266" s="446"/>
      <c r="K2266" s="492"/>
      <c r="M2266" s="443" t="str">
        <f>_xlfn.IFNA(VLOOKUP(G2266,Checks!$L$4:$L$15,1,FALSE),IF(G2266="","",1))</f>
        <v/>
      </c>
    </row>
    <row r="2267" spans="1:13" s="443" customFormat="1" ht="12" customHeight="1">
      <c r="A2267" s="502">
        <f t="shared" si="67"/>
        <v>2259</v>
      </c>
      <c r="B2267" s="502">
        <f t="shared" si="68"/>
        <v>0</v>
      </c>
      <c r="C2267" s="448"/>
      <c r="D2267" s="446"/>
      <c r="E2267" s="446"/>
      <c r="F2267" s="446"/>
      <c r="G2267" s="448"/>
      <c r="H2267" s="455">
        <v>0</v>
      </c>
      <c r="I2267" s="452">
        <v>0</v>
      </c>
      <c r="J2267" s="446"/>
      <c r="K2267" s="492"/>
      <c r="M2267" s="443" t="str">
        <f>_xlfn.IFNA(VLOOKUP(G2267,Checks!$L$4:$L$15,1,FALSE),IF(G2267="","",1))</f>
        <v/>
      </c>
    </row>
    <row r="2268" spans="1:13" s="443" customFormat="1" ht="12" customHeight="1">
      <c r="A2268" s="502">
        <f t="shared" si="67"/>
        <v>2260</v>
      </c>
      <c r="B2268" s="502">
        <f t="shared" si="68"/>
        <v>0</v>
      </c>
      <c r="C2268" s="448"/>
      <c r="D2268" s="446"/>
      <c r="E2268" s="446"/>
      <c r="F2268" s="446"/>
      <c r="G2268" s="448"/>
      <c r="H2268" s="455">
        <v>0</v>
      </c>
      <c r="I2268" s="452">
        <v>0</v>
      </c>
      <c r="J2268" s="446"/>
      <c r="K2268" s="492"/>
      <c r="M2268" s="443" t="str">
        <f>_xlfn.IFNA(VLOOKUP(G2268,Checks!$L$4:$L$15,1,FALSE),IF(G2268="","",1))</f>
        <v/>
      </c>
    </row>
    <row r="2269" spans="1:13" s="443" customFormat="1" ht="12" customHeight="1">
      <c r="A2269" s="502">
        <f t="shared" si="67"/>
        <v>2261</v>
      </c>
      <c r="B2269" s="502">
        <f t="shared" si="68"/>
        <v>0</v>
      </c>
      <c r="C2269" s="448"/>
      <c r="D2269" s="446"/>
      <c r="E2269" s="446"/>
      <c r="F2269" s="446"/>
      <c r="G2269" s="448"/>
      <c r="H2269" s="455">
        <v>0</v>
      </c>
      <c r="I2269" s="452">
        <v>0</v>
      </c>
      <c r="J2269" s="446"/>
      <c r="K2269" s="492"/>
      <c r="M2269" s="443" t="str">
        <f>_xlfn.IFNA(VLOOKUP(G2269,Checks!$L$4:$L$15,1,FALSE),IF(G2269="","",1))</f>
        <v/>
      </c>
    </row>
    <row r="2270" spans="1:13" s="443" customFormat="1" ht="12" customHeight="1">
      <c r="A2270" s="502">
        <f t="shared" si="67"/>
        <v>2262</v>
      </c>
      <c r="B2270" s="502">
        <f t="shared" si="68"/>
        <v>0</v>
      </c>
      <c r="C2270" s="448"/>
      <c r="D2270" s="446"/>
      <c r="E2270" s="446"/>
      <c r="F2270" s="446"/>
      <c r="G2270" s="448"/>
      <c r="H2270" s="455">
        <v>0</v>
      </c>
      <c r="I2270" s="452">
        <v>0</v>
      </c>
      <c r="J2270" s="446"/>
      <c r="K2270" s="492"/>
      <c r="M2270" s="443" t="str">
        <f>_xlfn.IFNA(VLOOKUP(G2270,Checks!$L$4:$L$15,1,FALSE),IF(G2270="","",1))</f>
        <v/>
      </c>
    </row>
    <row r="2271" spans="1:13" s="443" customFormat="1" ht="12" customHeight="1">
      <c r="A2271" s="502">
        <f t="shared" si="67"/>
        <v>2263</v>
      </c>
      <c r="B2271" s="502">
        <f t="shared" si="68"/>
        <v>0</v>
      </c>
      <c r="C2271" s="448"/>
      <c r="D2271" s="446"/>
      <c r="E2271" s="446"/>
      <c r="F2271" s="446"/>
      <c r="G2271" s="448"/>
      <c r="H2271" s="455">
        <v>0</v>
      </c>
      <c r="I2271" s="452">
        <v>0</v>
      </c>
      <c r="J2271" s="446"/>
      <c r="K2271" s="492"/>
      <c r="M2271" s="443" t="str">
        <f>_xlfn.IFNA(VLOOKUP(G2271,Checks!$L$4:$L$15,1,FALSE),IF(G2271="","",1))</f>
        <v/>
      </c>
    </row>
    <row r="2272" spans="1:13" s="443" customFormat="1" ht="12" customHeight="1">
      <c r="A2272" s="502">
        <f t="shared" si="67"/>
        <v>2264</v>
      </c>
      <c r="B2272" s="502">
        <f t="shared" si="68"/>
        <v>0</v>
      </c>
      <c r="C2272" s="448"/>
      <c r="D2272" s="446"/>
      <c r="E2272" s="446"/>
      <c r="F2272" s="446"/>
      <c r="G2272" s="448"/>
      <c r="H2272" s="455">
        <v>0</v>
      </c>
      <c r="I2272" s="452">
        <v>0</v>
      </c>
      <c r="J2272" s="446"/>
      <c r="K2272" s="492"/>
      <c r="M2272" s="443" t="str">
        <f>_xlfn.IFNA(VLOOKUP(G2272,Checks!$L$4:$L$15,1,FALSE),IF(G2272="","",1))</f>
        <v/>
      </c>
    </row>
    <row r="2273" spans="1:13" s="443" customFormat="1" ht="12" customHeight="1">
      <c r="A2273" s="502">
        <f t="shared" si="67"/>
        <v>2265</v>
      </c>
      <c r="B2273" s="502">
        <f t="shared" si="68"/>
        <v>0</v>
      </c>
      <c r="C2273" s="448"/>
      <c r="D2273" s="446"/>
      <c r="E2273" s="446"/>
      <c r="F2273" s="446"/>
      <c r="G2273" s="448"/>
      <c r="H2273" s="455">
        <v>0</v>
      </c>
      <c r="I2273" s="452">
        <v>0</v>
      </c>
      <c r="J2273" s="446"/>
      <c r="K2273" s="492"/>
      <c r="M2273" s="443" t="str">
        <f>_xlfn.IFNA(VLOOKUP(G2273,Checks!$L$4:$L$15,1,FALSE),IF(G2273="","",1))</f>
        <v/>
      </c>
    </row>
    <row r="2274" spans="1:13" s="443" customFormat="1" ht="12" customHeight="1">
      <c r="A2274" s="502">
        <f t="shared" si="67"/>
        <v>2266</v>
      </c>
      <c r="B2274" s="502">
        <f t="shared" si="68"/>
        <v>0</v>
      </c>
      <c r="C2274" s="448"/>
      <c r="D2274" s="446"/>
      <c r="E2274" s="446"/>
      <c r="F2274" s="446"/>
      <c r="G2274" s="448"/>
      <c r="H2274" s="455">
        <v>0</v>
      </c>
      <c r="I2274" s="452">
        <v>0</v>
      </c>
      <c r="J2274" s="446"/>
      <c r="K2274" s="492"/>
      <c r="M2274" s="443" t="str">
        <f>_xlfn.IFNA(VLOOKUP(G2274,Checks!$L$4:$L$15,1,FALSE),IF(G2274="","",1))</f>
        <v/>
      </c>
    </row>
    <row r="2275" spans="1:13" s="443" customFormat="1" ht="12" customHeight="1">
      <c r="A2275" s="502">
        <f t="shared" si="67"/>
        <v>2267</v>
      </c>
      <c r="B2275" s="502">
        <f t="shared" si="68"/>
        <v>0</v>
      </c>
      <c r="C2275" s="448"/>
      <c r="D2275" s="446"/>
      <c r="E2275" s="446"/>
      <c r="F2275" s="446"/>
      <c r="G2275" s="448"/>
      <c r="H2275" s="455">
        <v>0</v>
      </c>
      <c r="I2275" s="452">
        <v>0</v>
      </c>
      <c r="J2275" s="446"/>
      <c r="K2275" s="492"/>
      <c r="M2275" s="443" t="str">
        <f>_xlfn.IFNA(VLOOKUP(G2275,Checks!$L$4:$L$15,1,FALSE),IF(G2275="","",1))</f>
        <v/>
      </c>
    </row>
    <row r="2276" spans="1:13" s="443" customFormat="1" ht="12" customHeight="1">
      <c r="A2276" s="502">
        <f t="shared" si="67"/>
        <v>2268</v>
      </c>
      <c r="B2276" s="502">
        <f t="shared" si="68"/>
        <v>0</v>
      </c>
      <c r="C2276" s="448"/>
      <c r="D2276" s="446"/>
      <c r="E2276" s="446"/>
      <c r="F2276" s="446"/>
      <c r="G2276" s="448"/>
      <c r="H2276" s="455">
        <v>0</v>
      </c>
      <c r="I2276" s="452">
        <v>0</v>
      </c>
      <c r="J2276" s="446"/>
      <c r="K2276" s="492"/>
      <c r="M2276" s="443" t="str">
        <f>_xlfn.IFNA(VLOOKUP(G2276,Checks!$L$4:$L$15,1,FALSE),IF(G2276="","",1))</f>
        <v/>
      </c>
    </row>
    <row r="2277" spans="1:13" s="443" customFormat="1" ht="12" customHeight="1">
      <c r="A2277" s="502">
        <f t="shared" si="67"/>
        <v>2269</v>
      </c>
      <c r="B2277" s="502">
        <f t="shared" si="68"/>
        <v>0</v>
      </c>
      <c r="C2277" s="448"/>
      <c r="D2277" s="446"/>
      <c r="E2277" s="446"/>
      <c r="F2277" s="446"/>
      <c r="G2277" s="448"/>
      <c r="H2277" s="455">
        <v>0</v>
      </c>
      <c r="I2277" s="452">
        <v>0</v>
      </c>
      <c r="J2277" s="446"/>
      <c r="K2277" s="492"/>
      <c r="M2277" s="443" t="str">
        <f>_xlfn.IFNA(VLOOKUP(G2277,Checks!$L$4:$L$15,1,FALSE),IF(G2277="","",1))</f>
        <v/>
      </c>
    </row>
    <row r="2278" spans="1:13" s="443" customFormat="1" ht="12" customHeight="1">
      <c r="A2278" s="502">
        <f t="shared" si="67"/>
        <v>2270</v>
      </c>
      <c r="B2278" s="502">
        <f t="shared" si="68"/>
        <v>0</v>
      </c>
      <c r="C2278" s="448"/>
      <c r="D2278" s="446"/>
      <c r="E2278" s="446"/>
      <c r="F2278" s="446"/>
      <c r="G2278" s="448"/>
      <c r="H2278" s="455">
        <v>0</v>
      </c>
      <c r="I2278" s="452">
        <v>0</v>
      </c>
      <c r="J2278" s="446"/>
      <c r="K2278" s="492"/>
      <c r="M2278" s="443" t="str">
        <f>_xlfn.IFNA(VLOOKUP(G2278,Checks!$L$4:$L$15,1,FALSE),IF(G2278="","",1))</f>
        <v/>
      </c>
    </row>
    <row r="2279" spans="1:13" s="443" customFormat="1" ht="12" customHeight="1">
      <c r="A2279" s="502">
        <f t="shared" si="67"/>
        <v>2271</v>
      </c>
      <c r="B2279" s="502">
        <f t="shared" si="68"/>
        <v>0</v>
      </c>
      <c r="C2279" s="448"/>
      <c r="D2279" s="446"/>
      <c r="E2279" s="446"/>
      <c r="F2279" s="446"/>
      <c r="G2279" s="448"/>
      <c r="H2279" s="455">
        <v>0</v>
      </c>
      <c r="I2279" s="452">
        <v>0</v>
      </c>
      <c r="J2279" s="446"/>
      <c r="K2279" s="492"/>
      <c r="M2279" s="443" t="str">
        <f>_xlfn.IFNA(VLOOKUP(G2279,Checks!$L$4:$L$15,1,FALSE),IF(G2279="","",1))</f>
        <v/>
      </c>
    </row>
    <row r="2280" spans="1:13" s="443" customFormat="1" ht="12" customHeight="1">
      <c r="A2280" s="502">
        <f t="shared" si="67"/>
        <v>2272</v>
      </c>
      <c r="B2280" s="502">
        <f t="shared" si="68"/>
        <v>0</v>
      </c>
      <c r="C2280" s="448"/>
      <c r="D2280" s="446"/>
      <c r="E2280" s="446"/>
      <c r="F2280" s="446"/>
      <c r="G2280" s="448"/>
      <c r="H2280" s="455">
        <v>0</v>
      </c>
      <c r="I2280" s="452">
        <v>0</v>
      </c>
      <c r="J2280" s="446"/>
      <c r="K2280" s="492"/>
      <c r="M2280" s="443" t="str">
        <f>_xlfn.IFNA(VLOOKUP(G2280,Checks!$L$4:$L$15,1,FALSE),IF(G2280="","",1))</f>
        <v/>
      </c>
    </row>
    <row r="2281" spans="1:13" s="443" customFormat="1" ht="12" customHeight="1">
      <c r="A2281" s="502">
        <f t="shared" si="67"/>
        <v>2273</v>
      </c>
      <c r="B2281" s="502">
        <f t="shared" si="68"/>
        <v>0</v>
      </c>
      <c r="C2281" s="448"/>
      <c r="D2281" s="446"/>
      <c r="E2281" s="446"/>
      <c r="F2281" s="446"/>
      <c r="G2281" s="448"/>
      <c r="H2281" s="455">
        <v>0</v>
      </c>
      <c r="I2281" s="452">
        <v>0</v>
      </c>
      <c r="J2281" s="446"/>
      <c r="K2281" s="492"/>
      <c r="M2281" s="443" t="str">
        <f>_xlfn.IFNA(VLOOKUP(G2281,Checks!$L$4:$L$15,1,FALSE),IF(G2281="","",1))</f>
        <v/>
      </c>
    </row>
    <row r="2282" spans="1:13" s="443" customFormat="1" ht="12" customHeight="1">
      <c r="A2282" s="502">
        <f t="shared" si="67"/>
        <v>2274</v>
      </c>
      <c r="B2282" s="502">
        <f t="shared" si="68"/>
        <v>0</v>
      </c>
      <c r="C2282" s="448"/>
      <c r="D2282" s="446"/>
      <c r="E2282" s="446"/>
      <c r="F2282" s="446"/>
      <c r="G2282" s="448"/>
      <c r="H2282" s="455">
        <v>0</v>
      </c>
      <c r="I2282" s="452">
        <v>0</v>
      </c>
      <c r="J2282" s="446"/>
      <c r="K2282" s="492"/>
      <c r="M2282" s="443" t="str">
        <f>_xlfn.IFNA(VLOOKUP(G2282,Checks!$L$4:$L$15,1,FALSE),IF(G2282="","",1))</f>
        <v/>
      </c>
    </row>
    <row r="2283" spans="1:13" s="443" customFormat="1" ht="12" customHeight="1">
      <c r="A2283" s="502">
        <f t="shared" si="67"/>
        <v>2275</v>
      </c>
      <c r="B2283" s="502">
        <f t="shared" si="68"/>
        <v>0</v>
      </c>
      <c r="C2283" s="448"/>
      <c r="D2283" s="446"/>
      <c r="E2283" s="446"/>
      <c r="F2283" s="446"/>
      <c r="G2283" s="448"/>
      <c r="H2283" s="455">
        <v>0</v>
      </c>
      <c r="I2283" s="452">
        <v>0</v>
      </c>
      <c r="J2283" s="446"/>
      <c r="K2283" s="492"/>
      <c r="M2283" s="443" t="str">
        <f>_xlfn.IFNA(VLOOKUP(G2283,Checks!$L$4:$L$15,1,FALSE),IF(G2283="","",1))</f>
        <v/>
      </c>
    </row>
    <row r="2284" spans="1:13" s="443" customFormat="1" ht="12" customHeight="1">
      <c r="A2284" s="502">
        <f t="shared" si="67"/>
        <v>2276</v>
      </c>
      <c r="B2284" s="502">
        <f t="shared" si="68"/>
        <v>0</v>
      </c>
      <c r="C2284" s="448"/>
      <c r="D2284" s="446"/>
      <c r="E2284" s="446"/>
      <c r="F2284" s="446"/>
      <c r="G2284" s="448"/>
      <c r="H2284" s="455">
        <v>0</v>
      </c>
      <c r="I2284" s="452">
        <v>0</v>
      </c>
      <c r="J2284" s="446"/>
      <c r="K2284" s="492"/>
      <c r="M2284" s="443" t="str">
        <f>_xlfn.IFNA(VLOOKUP(G2284,Checks!$L$4:$L$15,1,FALSE),IF(G2284="","",1))</f>
        <v/>
      </c>
    </row>
    <row r="2285" spans="1:13" s="443" customFormat="1" ht="12" customHeight="1">
      <c r="A2285" s="502">
        <f t="shared" si="67"/>
        <v>2277</v>
      </c>
      <c r="B2285" s="502">
        <f t="shared" si="68"/>
        <v>0</v>
      </c>
      <c r="C2285" s="448"/>
      <c r="D2285" s="446"/>
      <c r="E2285" s="446"/>
      <c r="F2285" s="446"/>
      <c r="G2285" s="448"/>
      <c r="H2285" s="455">
        <v>0</v>
      </c>
      <c r="I2285" s="452">
        <v>0</v>
      </c>
      <c r="J2285" s="446"/>
      <c r="K2285" s="492"/>
      <c r="M2285" s="443" t="str">
        <f>_xlfn.IFNA(VLOOKUP(G2285,Checks!$L$4:$L$15,1,FALSE),IF(G2285="","",1))</f>
        <v/>
      </c>
    </row>
    <row r="2286" spans="1:13" s="443" customFormat="1" ht="12" customHeight="1">
      <c r="A2286" s="502">
        <f t="shared" si="67"/>
        <v>2278</v>
      </c>
      <c r="B2286" s="502">
        <f t="shared" si="68"/>
        <v>0</v>
      </c>
      <c r="C2286" s="448"/>
      <c r="D2286" s="446"/>
      <c r="E2286" s="446"/>
      <c r="F2286" s="446"/>
      <c r="G2286" s="448"/>
      <c r="H2286" s="455">
        <v>0</v>
      </c>
      <c r="I2286" s="452">
        <v>0</v>
      </c>
      <c r="J2286" s="446"/>
      <c r="K2286" s="492"/>
      <c r="M2286" s="443" t="str">
        <f>_xlfn.IFNA(VLOOKUP(G2286,Checks!$L$4:$L$15,1,FALSE),IF(G2286="","",1))</f>
        <v/>
      </c>
    </row>
    <row r="2287" spans="1:13" s="443" customFormat="1" ht="12" customHeight="1">
      <c r="A2287" s="502">
        <f t="shared" si="67"/>
        <v>2279</v>
      </c>
      <c r="B2287" s="502">
        <f t="shared" si="68"/>
        <v>0</v>
      </c>
      <c r="C2287" s="448"/>
      <c r="D2287" s="446"/>
      <c r="E2287" s="446"/>
      <c r="F2287" s="446"/>
      <c r="G2287" s="448"/>
      <c r="H2287" s="455">
        <v>0</v>
      </c>
      <c r="I2287" s="452">
        <v>0</v>
      </c>
      <c r="J2287" s="446"/>
      <c r="K2287" s="492"/>
      <c r="M2287" s="443" t="str">
        <f>_xlfn.IFNA(VLOOKUP(G2287,Checks!$L$4:$L$15,1,FALSE),IF(G2287="","",1))</f>
        <v/>
      </c>
    </row>
    <row r="2288" spans="1:13" s="443" customFormat="1" ht="12" customHeight="1">
      <c r="A2288" s="502">
        <f t="shared" si="67"/>
        <v>2280</v>
      </c>
      <c r="B2288" s="502">
        <f t="shared" si="68"/>
        <v>0</v>
      </c>
      <c r="C2288" s="448"/>
      <c r="D2288" s="446"/>
      <c r="E2288" s="446"/>
      <c r="F2288" s="446"/>
      <c r="G2288" s="448"/>
      <c r="H2288" s="455">
        <v>0</v>
      </c>
      <c r="I2288" s="452">
        <v>0</v>
      </c>
      <c r="J2288" s="446"/>
      <c r="K2288" s="492"/>
      <c r="M2288" s="443" t="str">
        <f>_xlfn.IFNA(VLOOKUP(G2288,Checks!$L$4:$L$15,1,FALSE),IF(G2288="","",1))</f>
        <v/>
      </c>
    </row>
    <row r="2289" spans="1:13" s="443" customFormat="1" ht="12" customHeight="1">
      <c r="A2289" s="502">
        <f t="shared" si="67"/>
        <v>2281</v>
      </c>
      <c r="B2289" s="502">
        <f t="shared" si="68"/>
        <v>0</v>
      </c>
      <c r="C2289" s="448"/>
      <c r="D2289" s="446"/>
      <c r="E2289" s="446"/>
      <c r="F2289" s="446"/>
      <c r="G2289" s="448"/>
      <c r="H2289" s="455">
        <v>0</v>
      </c>
      <c r="I2289" s="452">
        <v>0</v>
      </c>
      <c r="J2289" s="446"/>
      <c r="K2289" s="492"/>
      <c r="M2289" s="443" t="str">
        <f>_xlfn.IFNA(VLOOKUP(G2289,Checks!$L$4:$L$15,1,FALSE),IF(G2289="","",1))</f>
        <v/>
      </c>
    </row>
    <row r="2290" spans="1:13" s="443" customFormat="1" ht="12" customHeight="1">
      <c r="A2290" s="502">
        <f t="shared" si="67"/>
        <v>2282</v>
      </c>
      <c r="B2290" s="502">
        <f t="shared" si="68"/>
        <v>0</v>
      </c>
      <c r="C2290" s="448"/>
      <c r="D2290" s="446"/>
      <c r="E2290" s="446"/>
      <c r="F2290" s="446"/>
      <c r="G2290" s="448"/>
      <c r="H2290" s="455">
        <v>0</v>
      </c>
      <c r="I2290" s="452">
        <v>0</v>
      </c>
      <c r="J2290" s="446"/>
      <c r="K2290" s="492"/>
      <c r="M2290" s="443" t="str">
        <f>_xlfn.IFNA(VLOOKUP(G2290,Checks!$L$4:$L$15,1,FALSE),IF(G2290="","",1))</f>
        <v/>
      </c>
    </row>
    <row r="2291" spans="1:13" s="443" customFormat="1" ht="12" customHeight="1">
      <c r="A2291" s="502">
        <f t="shared" si="67"/>
        <v>2283</v>
      </c>
      <c r="B2291" s="502">
        <f t="shared" si="68"/>
        <v>0</v>
      </c>
      <c r="C2291" s="448"/>
      <c r="D2291" s="446"/>
      <c r="E2291" s="446"/>
      <c r="F2291" s="446"/>
      <c r="G2291" s="448"/>
      <c r="H2291" s="455">
        <v>0</v>
      </c>
      <c r="I2291" s="452">
        <v>0</v>
      </c>
      <c r="J2291" s="446"/>
      <c r="K2291" s="492"/>
      <c r="M2291" s="443" t="str">
        <f>_xlfn.IFNA(VLOOKUP(G2291,Checks!$L$4:$L$15,1,FALSE),IF(G2291="","",1))</f>
        <v/>
      </c>
    </row>
    <row r="2292" spans="1:13" s="443" customFormat="1" ht="12" customHeight="1">
      <c r="A2292" s="502">
        <f t="shared" si="67"/>
        <v>2284</v>
      </c>
      <c r="B2292" s="502">
        <f t="shared" si="68"/>
        <v>0</v>
      </c>
      <c r="C2292" s="448"/>
      <c r="D2292" s="446"/>
      <c r="E2292" s="446"/>
      <c r="F2292" s="446"/>
      <c r="G2292" s="448"/>
      <c r="H2292" s="455">
        <v>0</v>
      </c>
      <c r="I2292" s="452">
        <v>0</v>
      </c>
      <c r="J2292" s="446"/>
      <c r="K2292" s="492"/>
      <c r="M2292" s="443" t="str">
        <f>_xlfn.IFNA(VLOOKUP(G2292,Checks!$L$4:$L$15,1,FALSE),IF(G2292="","",1))</f>
        <v/>
      </c>
    </row>
    <row r="2293" spans="1:13" s="443" customFormat="1" ht="12" customHeight="1">
      <c r="A2293" s="502">
        <f t="shared" si="67"/>
        <v>2285</v>
      </c>
      <c r="B2293" s="502">
        <f t="shared" si="68"/>
        <v>0</v>
      </c>
      <c r="C2293" s="448"/>
      <c r="D2293" s="446"/>
      <c r="E2293" s="446"/>
      <c r="F2293" s="446"/>
      <c r="G2293" s="448"/>
      <c r="H2293" s="455">
        <v>0</v>
      </c>
      <c r="I2293" s="452">
        <v>0</v>
      </c>
      <c r="J2293" s="446"/>
      <c r="K2293" s="492"/>
      <c r="M2293" s="443" t="str">
        <f>_xlfn.IFNA(VLOOKUP(G2293,Checks!$L$4:$L$15,1,FALSE),IF(G2293="","",1))</f>
        <v/>
      </c>
    </row>
    <row r="2294" spans="1:13" s="443" customFormat="1" ht="12" customHeight="1">
      <c r="A2294" s="502">
        <f t="shared" si="67"/>
        <v>2286</v>
      </c>
      <c r="B2294" s="502">
        <f t="shared" si="68"/>
        <v>0</v>
      </c>
      <c r="C2294" s="448"/>
      <c r="D2294" s="446"/>
      <c r="E2294" s="446"/>
      <c r="F2294" s="446"/>
      <c r="G2294" s="448"/>
      <c r="H2294" s="455">
        <v>0</v>
      </c>
      <c r="I2294" s="452">
        <v>0</v>
      </c>
      <c r="J2294" s="446"/>
      <c r="K2294" s="492"/>
      <c r="M2294" s="443" t="str">
        <f>_xlfn.IFNA(VLOOKUP(G2294,Checks!$L$4:$L$15,1,FALSE),IF(G2294="","",1))</f>
        <v/>
      </c>
    </row>
    <row r="2295" spans="1:13" s="443" customFormat="1" ht="12" customHeight="1">
      <c r="A2295" s="502">
        <f t="shared" si="67"/>
        <v>2287</v>
      </c>
      <c r="B2295" s="502">
        <f t="shared" si="68"/>
        <v>0</v>
      </c>
      <c r="C2295" s="448"/>
      <c r="D2295" s="446"/>
      <c r="E2295" s="446"/>
      <c r="F2295" s="446"/>
      <c r="G2295" s="448"/>
      <c r="H2295" s="455">
        <v>0</v>
      </c>
      <c r="I2295" s="452">
        <v>0</v>
      </c>
      <c r="J2295" s="446"/>
      <c r="K2295" s="492"/>
      <c r="M2295" s="443" t="str">
        <f>_xlfn.IFNA(VLOOKUP(G2295,Checks!$L$4:$L$15,1,FALSE),IF(G2295="","",1))</f>
        <v/>
      </c>
    </row>
    <row r="2296" spans="1:13" s="443" customFormat="1" ht="12" customHeight="1">
      <c r="A2296" s="502">
        <f t="shared" si="67"/>
        <v>2288</v>
      </c>
      <c r="B2296" s="502">
        <f t="shared" si="68"/>
        <v>0</v>
      </c>
      <c r="C2296" s="448"/>
      <c r="D2296" s="446"/>
      <c r="E2296" s="446"/>
      <c r="F2296" s="446"/>
      <c r="G2296" s="448"/>
      <c r="H2296" s="455">
        <v>0</v>
      </c>
      <c r="I2296" s="452">
        <v>0</v>
      </c>
      <c r="J2296" s="446"/>
      <c r="K2296" s="492"/>
      <c r="M2296" s="443" t="str">
        <f>_xlfn.IFNA(VLOOKUP(G2296,Checks!$L$4:$L$15,1,FALSE),IF(G2296="","",1))</f>
        <v/>
      </c>
    </row>
    <row r="2297" spans="1:13" s="443" customFormat="1" ht="12" customHeight="1">
      <c r="A2297" s="502">
        <f t="shared" si="67"/>
        <v>2289</v>
      </c>
      <c r="B2297" s="502">
        <f t="shared" si="68"/>
        <v>0</v>
      </c>
      <c r="C2297" s="448"/>
      <c r="D2297" s="446"/>
      <c r="E2297" s="446"/>
      <c r="F2297" s="446"/>
      <c r="G2297" s="448"/>
      <c r="H2297" s="455">
        <v>0</v>
      </c>
      <c r="I2297" s="452">
        <v>0</v>
      </c>
      <c r="J2297" s="446"/>
      <c r="K2297" s="492"/>
      <c r="M2297" s="443" t="str">
        <f>_xlfn.IFNA(VLOOKUP(G2297,Checks!$L$4:$L$15,1,FALSE),IF(G2297="","",1))</f>
        <v/>
      </c>
    </row>
    <row r="2298" spans="1:13" s="443" customFormat="1" ht="12" customHeight="1">
      <c r="A2298" s="502">
        <f t="shared" si="67"/>
        <v>2290</v>
      </c>
      <c r="B2298" s="502">
        <f t="shared" si="68"/>
        <v>0</v>
      </c>
      <c r="C2298" s="448"/>
      <c r="D2298" s="446"/>
      <c r="E2298" s="446"/>
      <c r="F2298" s="446"/>
      <c r="G2298" s="448"/>
      <c r="H2298" s="455">
        <v>0</v>
      </c>
      <c r="I2298" s="452">
        <v>0</v>
      </c>
      <c r="J2298" s="446"/>
      <c r="K2298" s="492"/>
      <c r="M2298" s="443" t="str">
        <f>_xlfn.IFNA(VLOOKUP(G2298,Checks!$L$4:$L$15,1,FALSE),IF(G2298="","",1))</f>
        <v/>
      </c>
    </row>
    <row r="2299" spans="1:13" s="443" customFormat="1" ht="12" customHeight="1">
      <c r="A2299" s="502">
        <f t="shared" si="67"/>
        <v>2291</v>
      </c>
      <c r="B2299" s="502">
        <f t="shared" si="68"/>
        <v>0</v>
      </c>
      <c r="C2299" s="448"/>
      <c r="D2299" s="446"/>
      <c r="E2299" s="446"/>
      <c r="F2299" s="446"/>
      <c r="G2299" s="448"/>
      <c r="H2299" s="455">
        <v>0</v>
      </c>
      <c r="I2299" s="452">
        <v>0</v>
      </c>
      <c r="J2299" s="446"/>
      <c r="K2299" s="492"/>
      <c r="M2299" s="443" t="str">
        <f>_xlfn.IFNA(VLOOKUP(G2299,Checks!$L$4:$L$15,1,FALSE),IF(G2299="","",1))</f>
        <v/>
      </c>
    </row>
    <row r="2300" spans="1:13" s="443" customFormat="1" ht="12" customHeight="1">
      <c r="A2300" s="502">
        <f t="shared" si="67"/>
        <v>2292</v>
      </c>
      <c r="B2300" s="502">
        <f t="shared" si="68"/>
        <v>0</v>
      </c>
      <c r="C2300" s="448"/>
      <c r="D2300" s="446"/>
      <c r="E2300" s="446"/>
      <c r="F2300" s="446"/>
      <c r="G2300" s="448"/>
      <c r="H2300" s="455">
        <v>0</v>
      </c>
      <c r="I2300" s="452">
        <v>0</v>
      </c>
      <c r="J2300" s="446"/>
      <c r="K2300" s="492"/>
      <c r="M2300" s="443" t="str">
        <f>_xlfn.IFNA(VLOOKUP(G2300,Checks!$L$4:$L$15,1,FALSE),IF(G2300="","",1))</f>
        <v/>
      </c>
    </row>
    <row r="2301" spans="1:13" s="443" customFormat="1" ht="12" customHeight="1">
      <c r="A2301" s="502">
        <f t="shared" si="67"/>
        <v>2293</v>
      </c>
      <c r="B2301" s="502">
        <f t="shared" si="68"/>
        <v>0</v>
      </c>
      <c r="C2301" s="448"/>
      <c r="D2301" s="446"/>
      <c r="E2301" s="446"/>
      <c r="F2301" s="446"/>
      <c r="G2301" s="448"/>
      <c r="H2301" s="455">
        <v>0</v>
      </c>
      <c r="I2301" s="452">
        <v>0</v>
      </c>
      <c r="J2301" s="446"/>
      <c r="K2301" s="492"/>
      <c r="M2301" s="443" t="str">
        <f>_xlfn.IFNA(VLOOKUP(G2301,Checks!$L$4:$L$15,1,FALSE),IF(G2301="","",1))</f>
        <v/>
      </c>
    </row>
    <row r="2302" spans="1:13" s="443" customFormat="1" ht="12" customHeight="1">
      <c r="A2302" s="502">
        <f t="shared" si="67"/>
        <v>2294</v>
      </c>
      <c r="B2302" s="502">
        <f t="shared" si="68"/>
        <v>0</v>
      </c>
      <c r="C2302" s="448"/>
      <c r="D2302" s="446"/>
      <c r="E2302" s="446"/>
      <c r="F2302" s="446"/>
      <c r="G2302" s="448"/>
      <c r="H2302" s="455">
        <v>0</v>
      </c>
      <c r="I2302" s="452">
        <v>0</v>
      </c>
      <c r="J2302" s="446"/>
      <c r="K2302" s="492"/>
      <c r="M2302" s="443" t="str">
        <f>_xlfn.IFNA(VLOOKUP(G2302,Checks!$L$4:$L$15,1,FALSE),IF(G2302="","",1))</f>
        <v/>
      </c>
    </row>
    <row r="2303" spans="1:13" s="443" customFormat="1" ht="12" customHeight="1">
      <c r="A2303" s="502">
        <f t="shared" si="67"/>
        <v>2295</v>
      </c>
      <c r="B2303" s="502">
        <f t="shared" si="68"/>
        <v>0</v>
      </c>
      <c r="C2303" s="448"/>
      <c r="D2303" s="446"/>
      <c r="E2303" s="446"/>
      <c r="F2303" s="446"/>
      <c r="G2303" s="448"/>
      <c r="H2303" s="455">
        <v>0</v>
      </c>
      <c r="I2303" s="452">
        <v>0</v>
      </c>
      <c r="J2303" s="446"/>
      <c r="K2303" s="492"/>
      <c r="M2303" s="443" t="str">
        <f>_xlfn.IFNA(VLOOKUP(G2303,Checks!$L$4:$L$15,1,FALSE),IF(G2303="","",1))</f>
        <v/>
      </c>
    </row>
    <row r="2304" spans="1:13" s="443" customFormat="1" ht="12" customHeight="1">
      <c r="A2304" s="502">
        <f t="shared" si="67"/>
        <v>2296</v>
      </c>
      <c r="B2304" s="502">
        <f t="shared" si="68"/>
        <v>0</v>
      </c>
      <c r="C2304" s="448"/>
      <c r="D2304" s="446"/>
      <c r="E2304" s="446"/>
      <c r="F2304" s="446"/>
      <c r="G2304" s="448"/>
      <c r="H2304" s="455">
        <v>0</v>
      </c>
      <c r="I2304" s="452">
        <v>0</v>
      </c>
      <c r="J2304" s="446"/>
      <c r="K2304" s="492"/>
      <c r="M2304" s="443" t="str">
        <f>_xlfn.IFNA(VLOOKUP(G2304,Checks!$L$4:$L$15,1,FALSE),IF(G2304="","",1))</f>
        <v/>
      </c>
    </row>
    <row r="2305" spans="1:13" s="443" customFormat="1" ht="12" customHeight="1">
      <c r="A2305" s="502">
        <f t="shared" si="67"/>
        <v>2297</v>
      </c>
      <c r="B2305" s="502">
        <f t="shared" si="68"/>
        <v>0</v>
      </c>
      <c r="C2305" s="448"/>
      <c r="D2305" s="446"/>
      <c r="E2305" s="446"/>
      <c r="F2305" s="446"/>
      <c r="G2305" s="448"/>
      <c r="H2305" s="455">
        <v>0</v>
      </c>
      <c r="I2305" s="452">
        <v>0</v>
      </c>
      <c r="J2305" s="446"/>
      <c r="K2305" s="492"/>
      <c r="M2305" s="443" t="str">
        <f>_xlfn.IFNA(VLOOKUP(G2305,Checks!$L$4:$L$15,1,FALSE),IF(G2305="","",1))</f>
        <v/>
      </c>
    </row>
    <row r="2306" spans="1:13" s="443" customFormat="1" ht="12" customHeight="1">
      <c r="A2306" s="502">
        <f t="shared" si="67"/>
        <v>2298</v>
      </c>
      <c r="B2306" s="502">
        <f t="shared" si="68"/>
        <v>0</v>
      </c>
      <c r="C2306" s="448"/>
      <c r="D2306" s="446"/>
      <c r="E2306" s="446"/>
      <c r="F2306" s="446"/>
      <c r="G2306" s="448"/>
      <c r="H2306" s="455">
        <v>0</v>
      </c>
      <c r="I2306" s="452">
        <v>0</v>
      </c>
      <c r="J2306" s="446"/>
      <c r="K2306" s="492"/>
      <c r="M2306" s="443" t="str">
        <f>_xlfn.IFNA(VLOOKUP(G2306,Checks!$L$4:$L$15,1,FALSE),IF(G2306="","",1))</f>
        <v/>
      </c>
    </row>
    <row r="2307" spans="1:13" s="443" customFormat="1" ht="12" customHeight="1">
      <c r="A2307" s="502">
        <f t="shared" si="67"/>
        <v>2299</v>
      </c>
      <c r="B2307" s="502">
        <f t="shared" si="68"/>
        <v>0</v>
      </c>
      <c r="C2307" s="448"/>
      <c r="D2307" s="446"/>
      <c r="E2307" s="446"/>
      <c r="F2307" s="446"/>
      <c r="G2307" s="448"/>
      <c r="H2307" s="455">
        <v>0</v>
      </c>
      <c r="I2307" s="452">
        <v>0</v>
      </c>
      <c r="J2307" s="446"/>
      <c r="K2307" s="492"/>
      <c r="M2307" s="443" t="str">
        <f>_xlfn.IFNA(VLOOKUP(G2307,Checks!$L$4:$L$15,1,FALSE),IF(G2307="","",1))</f>
        <v/>
      </c>
    </row>
    <row r="2308" spans="1:13" s="443" customFormat="1" ht="12" customHeight="1">
      <c r="A2308" s="502">
        <f t="shared" si="67"/>
        <v>2300</v>
      </c>
      <c r="B2308" s="502">
        <f t="shared" si="68"/>
        <v>0</v>
      </c>
      <c r="C2308" s="448"/>
      <c r="D2308" s="446"/>
      <c r="E2308" s="446"/>
      <c r="F2308" s="446"/>
      <c r="G2308" s="448"/>
      <c r="H2308" s="455">
        <v>0</v>
      </c>
      <c r="I2308" s="452">
        <v>0</v>
      </c>
      <c r="J2308" s="446"/>
      <c r="K2308" s="492"/>
      <c r="M2308" s="443" t="str">
        <f>_xlfn.IFNA(VLOOKUP(G2308,Checks!$L$4:$L$15,1,FALSE),IF(G2308="","",1))</f>
        <v/>
      </c>
    </row>
    <row r="2309" spans="1:13" s="443" customFormat="1" ht="12" customHeight="1">
      <c r="A2309" s="502">
        <f t="shared" si="67"/>
        <v>2301</v>
      </c>
      <c r="B2309" s="502">
        <f t="shared" si="68"/>
        <v>0</v>
      </c>
      <c r="C2309" s="448"/>
      <c r="D2309" s="446"/>
      <c r="E2309" s="446"/>
      <c r="F2309" s="446"/>
      <c r="G2309" s="448"/>
      <c r="H2309" s="455">
        <v>0</v>
      </c>
      <c r="I2309" s="452">
        <v>0</v>
      </c>
      <c r="J2309" s="446"/>
      <c r="K2309" s="492"/>
      <c r="M2309" s="443" t="str">
        <f>_xlfn.IFNA(VLOOKUP(G2309,Checks!$L$4:$L$15,1,FALSE),IF(G2309="","",1))</f>
        <v/>
      </c>
    </row>
    <row r="2310" spans="1:13" s="443" customFormat="1" ht="12" customHeight="1">
      <c r="A2310" s="502">
        <f t="shared" si="67"/>
        <v>2302</v>
      </c>
      <c r="B2310" s="502">
        <f t="shared" si="68"/>
        <v>0</v>
      </c>
      <c r="C2310" s="448"/>
      <c r="D2310" s="446"/>
      <c r="E2310" s="446"/>
      <c r="F2310" s="446"/>
      <c r="G2310" s="448"/>
      <c r="H2310" s="455">
        <v>0</v>
      </c>
      <c r="I2310" s="452">
        <v>0</v>
      </c>
      <c r="J2310" s="446"/>
      <c r="K2310" s="492"/>
      <c r="M2310" s="443" t="str">
        <f>_xlfn.IFNA(VLOOKUP(G2310,Checks!$L$4:$L$15,1,FALSE),IF(G2310="","",1))</f>
        <v/>
      </c>
    </row>
    <row r="2311" spans="1:13" s="443" customFormat="1" ht="12" customHeight="1">
      <c r="A2311" s="502">
        <f t="shared" si="67"/>
        <v>2303</v>
      </c>
      <c r="B2311" s="502">
        <f t="shared" si="68"/>
        <v>0</v>
      </c>
      <c r="C2311" s="448"/>
      <c r="D2311" s="446"/>
      <c r="E2311" s="446"/>
      <c r="F2311" s="446"/>
      <c r="G2311" s="448"/>
      <c r="H2311" s="455">
        <v>0</v>
      </c>
      <c r="I2311" s="452">
        <v>0</v>
      </c>
      <c r="J2311" s="446"/>
      <c r="K2311" s="492"/>
      <c r="M2311" s="443" t="str">
        <f>_xlfn.IFNA(VLOOKUP(G2311,Checks!$L$4:$L$15,1,FALSE),IF(G2311="","",1))</f>
        <v/>
      </c>
    </row>
    <row r="2312" spans="1:13" s="443" customFormat="1" ht="12" customHeight="1">
      <c r="A2312" s="502">
        <f t="shared" ref="A2312:A2375" si="69">A2311+1</f>
        <v>2304</v>
      </c>
      <c r="B2312" s="502">
        <f t="shared" si="68"/>
        <v>0</v>
      </c>
      <c r="C2312" s="448"/>
      <c r="D2312" s="446"/>
      <c r="E2312" s="446"/>
      <c r="F2312" s="446"/>
      <c r="G2312" s="448"/>
      <c r="H2312" s="455">
        <v>0</v>
      </c>
      <c r="I2312" s="452">
        <v>0</v>
      </c>
      <c r="J2312" s="446"/>
      <c r="K2312" s="492"/>
      <c r="M2312" s="443" t="str">
        <f>_xlfn.IFNA(VLOOKUP(G2312,Checks!$L$4:$L$15,1,FALSE),IF(G2312="","",1))</f>
        <v/>
      </c>
    </row>
    <row r="2313" spans="1:13" s="443" customFormat="1" ht="12" customHeight="1">
      <c r="A2313" s="502">
        <f t="shared" si="69"/>
        <v>2305</v>
      </c>
      <c r="B2313" s="502">
        <f t="shared" si="68"/>
        <v>0</v>
      </c>
      <c r="C2313" s="448"/>
      <c r="D2313" s="446"/>
      <c r="E2313" s="446"/>
      <c r="F2313" s="446"/>
      <c r="G2313" s="448"/>
      <c r="H2313" s="455">
        <v>0</v>
      </c>
      <c r="I2313" s="452">
        <v>0</v>
      </c>
      <c r="J2313" s="446"/>
      <c r="K2313" s="492"/>
      <c r="M2313" s="443" t="str">
        <f>_xlfn.IFNA(VLOOKUP(G2313,Checks!$L$4:$L$15,1,FALSE),IF(G2313="","",1))</f>
        <v/>
      </c>
    </row>
    <row r="2314" spans="1:13" s="443" customFormat="1" ht="12" customHeight="1">
      <c r="A2314" s="502">
        <f t="shared" si="69"/>
        <v>2306</v>
      </c>
      <c r="B2314" s="502">
        <f t="shared" si="68"/>
        <v>0</v>
      </c>
      <c r="C2314" s="448"/>
      <c r="D2314" s="446"/>
      <c r="E2314" s="446"/>
      <c r="F2314" s="446"/>
      <c r="G2314" s="448"/>
      <c r="H2314" s="455">
        <v>0</v>
      </c>
      <c r="I2314" s="452">
        <v>0</v>
      </c>
      <c r="J2314" s="446"/>
      <c r="K2314" s="492"/>
      <c r="M2314" s="443" t="str">
        <f>_xlfn.IFNA(VLOOKUP(G2314,Checks!$L$4:$L$15,1,FALSE),IF(G2314="","",1))</f>
        <v/>
      </c>
    </row>
    <row r="2315" spans="1:13" s="443" customFormat="1" ht="12" customHeight="1">
      <c r="A2315" s="502">
        <f t="shared" si="69"/>
        <v>2307</v>
      </c>
      <c r="B2315" s="502">
        <f t="shared" ref="B2315:B2378" si="70">$B$9</f>
        <v>0</v>
      </c>
      <c r="C2315" s="448"/>
      <c r="D2315" s="446"/>
      <c r="E2315" s="446"/>
      <c r="F2315" s="446"/>
      <c r="G2315" s="448"/>
      <c r="H2315" s="455">
        <v>0</v>
      </c>
      <c r="I2315" s="452">
        <v>0</v>
      </c>
      <c r="J2315" s="446"/>
      <c r="K2315" s="492"/>
      <c r="M2315" s="443" t="str">
        <f>_xlfn.IFNA(VLOOKUP(G2315,Checks!$L$4:$L$15,1,FALSE),IF(G2315="","",1))</f>
        <v/>
      </c>
    </row>
    <row r="2316" spans="1:13" s="443" customFormat="1" ht="12" customHeight="1">
      <c r="A2316" s="502">
        <f t="shared" si="69"/>
        <v>2308</v>
      </c>
      <c r="B2316" s="502">
        <f t="shared" si="70"/>
        <v>0</v>
      </c>
      <c r="C2316" s="448"/>
      <c r="D2316" s="446"/>
      <c r="E2316" s="446"/>
      <c r="F2316" s="446"/>
      <c r="G2316" s="448"/>
      <c r="H2316" s="455">
        <v>0</v>
      </c>
      <c r="I2316" s="452">
        <v>0</v>
      </c>
      <c r="J2316" s="446"/>
      <c r="K2316" s="492"/>
      <c r="M2316" s="443" t="str">
        <f>_xlfn.IFNA(VLOOKUP(G2316,Checks!$L$4:$L$15,1,FALSE),IF(G2316="","",1))</f>
        <v/>
      </c>
    </row>
    <row r="2317" spans="1:13" s="443" customFormat="1" ht="12" customHeight="1">
      <c r="A2317" s="502">
        <f t="shared" si="69"/>
        <v>2309</v>
      </c>
      <c r="B2317" s="502">
        <f t="shared" si="70"/>
        <v>0</v>
      </c>
      <c r="C2317" s="448"/>
      <c r="D2317" s="446"/>
      <c r="E2317" s="446"/>
      <c r="F2317" s="446"/>
      <c r="G2317" s="448"/>
      <c r="H2317" s="455">
        <v>0</v>
      </c>
      <c r="I2317" s="452">
        <v>0</v>
      </c>
      <c r="J2317" s="446"/>
      <c r="K2317" s="492"/>
      <c r="M2317" s="443" t="str">
        <f>_xlfn.IFNA(VLOOKUP(G2317,Checks!$L$4:$L$15,1,FALSE),IF(G2317="","",1))</f>
        <v/>
      </c>
    </row>
    <row r="2318" spans="1:13" s="443" customFormat="1" ht="12" customHeight="1">
      <c r="A2318" s="502">
        <f t="shared" si="69"/>
        <v>2310</v>
      </c>
      <c r="B2318" s="502">
        <f t="shared" si="70"/>
        <v>0</v>
      </c>
      <c r="C2318" s="448"/>
      <c r="D2318" s="446"/>
      <c r="E2318" s="446"/>
      <c r="F2318" s="446"/>
      <c r="G2318" s="448"/>
      <c r="H2318" s="455">
        <v>0</v>
      </c>
      <c r="I2318" s="452">
        <v>0</v>
      </c>
      <c r="J2318" s="446"/>
      <c r="K2318" s="492"/>
      <c r="M2318" s="443" t="str">
        <f>_xlfn.IFNA(VLOOKUP(G2318,Checks!$L$4:$L$15,1,FALSE),IF(G2318="","",1))</f>
        <v/>
      </c>
    </row>
    <row r="2319" spans="1:13" s="443" customFormat="1" ht="12" customHeight="1">
      <c r="A2319" s="502">
        <f t="shared" si="69"/>
        <v>2311</v>
      </c>
      <c r="B2319" s="502">
        <f t="shared" si="70"/>
        <v>0</v>
      </c>
      <c r="C2319" s="448"/>
      <c r="D2319" s="446"/>
      <c r="E2319" s="446"/>
      <c r="F2319" s="446"/>
      <c r="G2319" s="448"/>
      <c r="H2319" s="455">
        <v>0</v>
      </c>
      <c r="I2319" s="452">
        <v>0</v>
      </c>
      <c r="J2319" s="446"/>
      <c r="K2319" s="492"/>
      <c r="M2319" s="443" t="str">
        <f>_xlfn.IFNA(VLOOKUP(G2319,Checks!$L$4:$L$15,1,FALSE),IF(G2319="","",1))</f>
        <v/>
      </c>
    </row>
    <row r="2320" spans="1:13" s="443" customFormat="1" ht="12" customHeight="1">
      <c r="A2320" s="502">
        <f t="shared" si="69"/>
        <v>2312</v>
      </c>
      <c r="B2320" s="502">
        <f t="shared" si="70"/>
        <v>0</v>
      </c>
      <c r="C2320" s="448"/>
      <c r="D2320" s="446"/>
      <c r="E2320" s="446"/>
      <c r="F2320" s="446"/>
      <c r="G2320" s="448"/>
      <c r="H2320" s="455">
        <v>0</v>
      </c>
      <c r="I2320" s="452">
        <v>0</v>
      </c>
      <c r="J2320" s="446"/>
      <c r="K2320" s="492"/>
      <c r="M2320" s="443" t="str">
        <f>_xlfn.IFNA(VLOOKUP(G2320,Checks!$L$4:$L$15,1,FALSE),IF(G2320="","",1))</f>
        <v/>
      </c>
    </row>
    <row r="2321" spans="1:13" s="443" customFormat="1" ht="12" customHeight="1">
      <c r="A2321" s="502">
        <f t="shared" si="69"/>
        <v>2313</v>
      </c>
      <c r="B2321" s="502">
        <f t="shared" si="70"/>
        <v>0</v>
      </c>
      <c r="C2321" s="448"/>
      <c r="D2321" s="446"/>
      <c r="E2321" s="446"/>
      <c r="F2321" s="446"/>
      <c r="G2321" s="448"/>
      <c r="H2321" s="455">
        <v>0</v>
      </c>
      <c r="I2321" s="452">
        <v>0</v>
      </c>
      <c r="J2321" s="446"/>
      <c r="K2321" s="492"/>
      <c r="M2321" s="443" t="str">
        <f>_xlfn.IFNA(VLOOKUP(G2321,Checks!$L$4:$L$15,1,FALSE),IF(G2321="","",1))</f>
        <v/>
      </c>
    </row>
    <row r="2322" spans="1:13" s="443" customFormat="1" ht="12" customHeight="1">
      <c r="A2322" s="502">
        <f t="shared" si="69"/>
        <v>2314</v>
      </c>
      <c r="B2322" s="502">
        <f t="shared" si="70"/>
        <v>0</v>
      </c>
      <c r="C2322" s="448"/>
      <c r="D2322" s="446"/>
      <c r="E2322" s="446"/>
      <c r="F2322" s="446"/>
      <c r="G2322" s="448"/>
      <c r="H2322" s="455">
        <v>0</v>
      </c>
      <c r="I2322" s="452">
        <v>0</v>
      </c>
      <c r="J2322" s="446"/>
      <c r="K2322" s="492"/>
      <c r="M2322" s="443" t="str">
        <f>_xlfn.IFNA(VLOOKUP(G2322,Checks!$L$4:$L$15,1,FALSE),IF(G2322="","",1))</f>
        <v/>
      </c>
    </row>
    <row r="2323" spans="1:13" s="443" customFormat="1" ht="12" customHeight="1">
      <c r="A2323" s="502">
        <f t="shared" si="69"/>
        <v>2315</v>
      </c>
      <c r="B2323" s="502">
        <f t="shared" si="70"/>
        <v>0</v>
      </c>
      <c r="C2323" s="448"/>
      <c r="D2323" s="446"/>
      <c r="E2323" s="446"/>
      <c r="F2323" s="446"/>
      <c r="G2323" s="448"/>
      <c r="H2323" s="455">
        <v>0</v>
      </c>
      <c r="I2323" s="452">
        <v>0</v>
      </c>
      <c r="J2323" s="446"/>
      <c r="K2323" s="492"/>
      <c r="M2323" s="443" t="str">
        <f>_xlfn.IFNA(VLOOKUP(G2323,Checks!$L$4:$L$15,1,FALSE),IF(G2323="","",1))</f>
        <v/>
      </c>
    </row>
    <row r="2324" spans="1:13" s="443" customFormat="1" ht="12" customHeight="1">
      <c r="A2324" s="502">
        <f t="shared" si="69"/>
        <v>2316</v>
      </c>
      <c r="B2324" s="502">
        <f t="shared" si="70"/>
        <v>0</v>
      </c>
      <c r="C2324" s="448"/>
      <c r="D2324" s="446"/>
      <c r="E2324" s="446"/>
      <c r="F2324" s="446"/>
      <c r="G2324" s="448"/>
      <c r="H2324" s="455">
        <v>0</v>
      </c>
      <c r="I2324" s="452">
        <v>0</v>
      </c>
      <c r="J2324" s="446"/>
      <c r="K2324" s="492"/>
      <c r="M2324" s="443" t="str">
        <f>_xlfn.IFNA(VLOOKUP(G2324,Checks!$L$4:$L$15,1,FALSE),IF(G2324="","",1))</f>
        <v/>
      </c>
    </row>
    <row r="2325" spans="1:13" s="443" customFormat="1" ht="12" customHeight="1">
      <c r="A2325" s="502">
        <f t="shared" si="69"/>
        <v>2317</v>
      </c>
      <c r="B2325" s="502">
        <f t="shared" si="70"/>
        <v>0</v>
      </c>
      <c r="C2325" s="448"/>
      <c r="D2325" s="446"/>
      <c r="E2325" s="446"/>
      <c r="F2325" s="446"/>
      <c r="G2325" s="448"/>
      <c r="H2325" s="455">
        <v>0</v>
      </c>
      <c r="I2325" s="452">
        <v>0</v>
      </c>
      <c r="J2325" s="446"/>
      <c r="K2325" s="492"/>
      <c r="M2325" s="443" t="str">
        <f>_xlfn.IFNA(VLOOKUP(G2325,Checks!$L$4:$L$15,1,FALSE),IF(G2325="","",1))</f>
        <v/>
      </c>
    </row>
    <row r="2326" spans="1:13" s="443" customFormat="1" ht="12" customHeight="1">
      <c r="A2326" s="502">
        <f t="shared" si="69"/>
        <v>2318</v>
      </c>
      <c r="B2326" s="502">
        <f t="shared" si="70"/>
        <v>0</v>
      </c>
      <c r="C2326" s="448"/>
      <c r="D2326" s="446"/>
      <c r="E2326" s="446"/>
      <c r="F2326" s="446"/>
      <c r="G2326" s="448"/>
      <c r="H2326" s="455">
        <v>0</v>
      </c>
      <c r="I2326" s="452">
        <v>0</v>
      </c>
      <c r="J2326" s="446"/>
      <c r="K2326" s="492"/>
      <c r="M2326" s="443" t="str">
        <f>_xlfn.IFNA(VLOOKUP(G2326,Checks!$L$4:$L$15,1,FALSE),IF(G2326="","",1))</f>
        <v/>
      </c>
    </row>
    <row r="2327" spans="1:13" s="443" customFormat="1" ht="12" customHeight="1">
      <c r="A2327" s="502">
        <f t="shared" si="69"/>
        <v>2319</v>
      </c>
      <c r="B2327" s="502">
        <f t="shared" si="70"/>
        <v>0</v>
      </c>
      <c r="C2327" s="448"/>
      <c r="D2327" s="446"/>
      <c r="E2327" s="446"/>
      <c r="F2327" s="446"/>
      <c r="G2327" s="448"/>
      <c r="H2327" s="455">
        <v>0</v>
      </c>
      <c r="I2327" s="452">
        <v>0</v>
      </c>
      <c r="J2327" s="446"/>
      <c r="K2327" s="492"/>
      <c r="M2327" s="443" t="str">
        <f>_xlfn.IFNA(VLOOKUP(G2327,Checks!$L$4:$L$15,1,FALSE),IF(G2327="","",1))</f>
        <v/>
      </c>
    </row>
    <row r="2328" spans="1:13" s="443" customFormat="1" ht="12" customHeight="1">
      <c r="A2328" s="502">
        <f t="shared" si="69"/>
        <v>2320</v>
      </c>
      <c r="B2328" s="502">
        <f t="shared" si="70"/>
        <v>0</v>
      </c>
      <c r="C2328" s="448"/>
      <c r="D2328" s="446"/>
      <c r="E2328" s="446"/>
      <c r="F2328" s="446"/>
      <c r="G2328" s="448"/>
      <c r="H2328" s="455">
        <v>0</v>
      </c>
      <c r="I2328" s="452">
        <v>0</v>
      </c>
      <c r="J2328" s="446"/>
      <c r="K2328" s="492"/>
      <c r="M2328" s="443" t="str">
        <f>_xlfn.IFNA(VLOOKUP(G2328,Checks!$L$4:$L$15,1,FALSE),IF(G2328="","",1))</f>
        <v/>
      </c>
    </row>
    <row r="2329" spans="1:13" s="443" customFormat="1" ht="12" customHeight="1">
      <c r="A2329" s="502">
        <f t="shared" si="69"/>
        <v>2321</v>
      </c>
      <c r="B2329" s="502">
        <f t="shared" si="70"/>
        <v>0</v>
      </c>
      <c r="C2329" s="448"/>
      <c r="D2329" s="446"/>
      <c r="E2329" s="446"/>
      <c r="F2329" s="446"/>
      <c r="G2329" s="448"/>
      <c r="H2329" s="455">
        <v>0</v>
      </c>
      <c r="I2329" s="452">
        <v>0</v>
      </c>
      <c r="J2329" s="446"/>
      <c r="K2329" s="492"/>
      <c r="M2329" s="443" t="str">
        <f>_xlfn.IFNA(VLOOKUP(G2329,Checks!$L$4:$L$15,1,FALSE),IF(G2329="","",1))</f>
        <v/>
      </c>
    </row>
    <row r="2330" spans="1:13" s="443" customFormat="1" ht="12" customHeight="1">
      <c r="A2330" s="502">
        <f t="shared" si="69"/>
        <v>2322</v>
      </c>
      <c r="B2330" s="502">
        <f t="shared" si="70"/>
        <v>0</v>
      </c>
      <c r="C2330" s="448"/>
      <c r="D2330" s="446"/>
      <c r="E2330" s="446"/>
      <c r="F2330" s="446"/>
      <c r="G2330" s="448"/>
      <c r="H2330" s="455">
        <v>0</v>
      </c>
      <c r="I2330" s="452">
        <v>0</v>
      </c>
      <c r="J2330" s="446"/>
      <c r="K2330" s="492"/>
      <c r="M2330" s="443" t="str">
        <f>_xlfn.IFNA(VLOOKUP(G2330,Checks!$L$4:$L$15,1,FALSE),IF(G2330="","",1))</f>
        <v/>
      </c>
    </row>
    <row r="2331" spans="1:13" s="443" customFormat="1" ht="12" customHeight="1">
      <c r="A2331" s="502">
        <f t="shared" si="69"/>
        <v>2323</v>
      </c>
      <c r="B2331" s="502">
        <f t="shared" si="70"/>
        <v>0</v>
      </c>
      <c r="C2331" s="448"/>
      <c r="D2331" s="446"/>
      <c r="E2331" s="446"/>
      <c r="F2331" s="446"/>
      <c r="G2331" s="448"/>
      <c r="H2331" s="455">
        <v>0</v>
      </c>
      <c r="I2331" s="452">
        <v>0</v>
      </c>
      <c r="J2331" s="446"/>
      <c r="K2331" s="492"/>
      <c r="M2331" s="443" t="str">
        <f>_xlfn.IFNA(VLOOKUP(G2331,Checks!$L$4:$L$15,1,FALSE),IF(G2331="","",1))</f>
        <v/>
      </c>
    </row>
    <row r="2332" spans="1:13" s="443" customFormat="1" ht="12" customHeight="1">
      <c r="A2332" s="502">
        <f t="shared" si="69"/>
        <v>2324</v>
      </c>
      <c r="B2332" s="502">
        <f t="shared" si="70"/>
        <v>0</v>
      </c>
      <c r="C2332" s="448"/>
      <c r="D2332" s="446"/>
      <c r="E2332" s="446"/>
      <c r="F2332" s="446"/>
      <c r="G2332" s="448"/>
      <c r="H2332" s="455">
        <v>0</v>
      </c>
      <c r="I2332" s="452">
        <v>0</v>
      </c>
      <c r="J2332" s="446"/>
      <c r="K2332" s="492"/>
      <c r="M2332" s="443" t="str">
        <f>_xlfn.IFNA(VLOOKUP(G2332,Checks!$L$4:$L$15,1,FALSE),IF(G2332="","",1))</f>
        <v/>
      </c>
    </row>
    <row r="2333" spans="1:13" s="443" customFormat="1" ht="12" customHeight="1">
      <c r="A2333" s="502">
        <f t="shared" si="69"/>
        <v>2325</v>
      </c>
      <c r="B2333" s="502">
        <f t="shared" si="70"/>
        <v>0</v>
      </c>
      <c r="C2333" s="448"/>
      <c r="D2333" s="446"/>
      <c r="E2333" s="446"/>
      <c r="F2333" s="446"/>
      <c r="G2333" s="448"/>
      <c r="H2333" s="455">
        <v>0</v>
      </c>
      <c r="I2333" s="452">
        <v>0</v>
      </c>
      <c r="J2333" s="446"/>
      <c r="K2333" s="492"/>
      <c r="M2333" s="443" t="str">
        <f>_xlfn.IFNA(VLOOKUP(G2333,Checks!$L$4:$L$15,1,FALSE),IF(G2333="","",1))</f>
        <v/>
      </c>
    </row>
    <row r="2334" spans="1:13" s="443" customFormat="1" ht="12" customHeight="1">
      <c r="A2334" s="502">
        <f t="shared" si="69"/>
        <v>2326</v>
      </c>
      <c r="B2334" s="502">
        <f t="shared" si="70"/>
        <v>0</v>
      </c>
      <c r="C2334" s="448"/>
      <c r="D2334" s="446"/>
      <c r="E2334" s="446"/>
      <c r="F2334" s="446"/>
      <c r="G2334" s="448"/>
      <c r="H2334" s="455">
        <v>0</v>
      </c>
      <c r="I2334" s="452">
        <v>0</v>
      </c>
      <c r="J2334" s="446"/>
      <c r="K2334" s="492"/>
      <c r="M2334" s="443" t="str">
        <f>_xlfn.IFNA(VLOOKUP(G2334,Checks!$L$4:$L$15,1,FALSE),IF(G2334="","",1))</f>
        <v/>
      </c>
    </row>
    <row r="2335" spans="1:13" s="443" customFormat="1" ht="12" customHeight="1">
      <c r="A2335" s="502">
        <f t="shared" si="69"/>
        <v>2327</v>
      </c>
      <c r="B2335" s="502">
        <f t="shared" si="70"/>
        <v>0</v>
      </c>
      <c r="C2335" s="448"/>
      <c r="D2335" s="446"/>
      <c r="E2335" s="446"/>
      <c r="F2335" s="446"/>
      <c r="G2335" s="448"/>
      <c r="H2335" s="455">
        <v>0</v>
      </c>
      <c r="I2335" s="452">
        <v>0</v>
      </c>
      <c r="J2335" s="446"/>
      <c r="K2335" s="492"/>
      <c r="M2335" s="443" t="str">
        <f>_xlfn.IFNA(VLOOKUP(G2335,Checks!$L$4:$L$15,1,FALSE),IF(G2335="","",1))</f>
        <v/>
      </c>
    </row>
    <row r="2336" spans="1:13" s="443" customFormat="1" ht="12" customHeight="1">
      <c r="A2336" s="502">
        <f t="shared" si="69"/>
        <v>2328</v>
      </c>
      <c r="B2336" s="502">
        <f t="shared" si="70"/>
        <v>0</v>
      </c>
      <c r="C2336" s="448"/>
      <c r="D2336" s="446"/>
      <c r="E2336" s="446"/>
      <c r="F2336" s="446"/>
      <c r="G2336" s="448"/>
      <c r="H2336" s="455">
        <v>0</v>
      </c>
      <c r="I2336" s="452">
        <v>0</v>
      </c>
      <c r="J2336" s="446"/>
      <c r="K2336" s="492"/>
      <c r="M2336" s="443" t="str">
        <f>_xlfn.IFNA(VLOOKUP(G2336,Checks!$L$4:$L$15,1,FALSE),IF(G2336="","",1))</f>
        <v/>
      </c>
    </row>
    <row r="2337" spans="1:13" s="443" customFormat="1" ht="12" customHeight="1">
      <c r="A2337" s="502">
        <f t="shared" si="69"/>
        <v>2329</v>
      </c>
      <c r="B2337" s="502">
        <f t="shared" si="70"/>
        <v>0</v>
      </c>
      <c r="C2337" s="448"/>
      <c r="D2337" s="446"/>
      <c r="E2337" s="446"/>
      <c r="F2337" s="446"/>
      <c r="G2337" s="448"/>
      <c r="H2337" s="455">
        <v>0</v>
      </c>
      <c r="I2337" s="452">
        <v>0</v>
      </c>
      <c r="J2337" s="446"/>
      <c r="K2337" s="492"/>
      <c r="M2337" s="443" t="str">
        <f>_xlfn.IFNA(VLOOKUP(G2337,Checks!$L$4:$L$15,1,FALSE),IF(G2337="","",1))</f>
        <v/>
      </c>
    </row>
    <row r="2338" spans="1:13" s="443" customFormat="1" ht="12" customHeight="1">
      <c r="A2338" s="502">
        <f t="shared" si="69"/>
        <v>2330</v>
      </c>
      <c r="B2338" s="502">
        <f t="shared" si="70"/>
        <v>0</v>
      </c>
      <c r="C2338" s="448"/>
      <c r="D2338" s="446"/>
      <c r="E2338" s="446"/>
      <c r="F2338" s="446"/>
      <c r="G2338" s="448"/>
      <c r="H2338" s="455">
        <v>0</v>
      </c>
      <c r="I2338" s="452">
        <v>0</v>
      </c>
      <c r="J2338" s="446"/>
      <c r="K2338" s="492"/>
      <c r="M2338" s="443" t="str">
        <f>_xlfn.IFNA(VLOOKUP(G2338,Checks!$L$4:$L$15,1,FALSE),IF(G2338="","",1))</f>
        <v/>
      </c>
    </row>
    <row r="2339" spans="1:13" s="443" customFormat="1" ht="12" customHeight="1">
      <c r="A2339" s="502">
        <f t="shared" si="69"/>
        <v>2331</v>
      </c>
      <c r="B2339" s="502">
        <f t="shared" si="70"/>
        <v>0</v>
      </c>
      <c r="C2339" s="448"/>
      <c r="D2339" s="446"/>
      <c r="E2339" s="446"/>
      <c r="F2339" s="446"/>
      <c r="G2339" s="448"/>
      <c r="H2339" s="455">
        <v>0</v>
      </c>
      <c r="I2339" s="452">
        <v>0</v>
      </c>
      <c r="J2339" s="446"/>
      <c r="K2339" s="492"/>
      <c r="M2339" s="443" t="str">
        <f>_xlfn.IFNA(VLOOKUP(G2339,Checks!$L$4:$L$15,1,FALSE),IF(G2339="","",1))</f>
        <v/>
      </c>
    </row>
    <row r="2340" spans="1:13" s="443" customFormat="1" ht="12" customHeight="1">
      <c r="A2340" s="502">
        <f t="shared" si="69"/>
        <v>2332</v>
      </c>
      <c r="B2340" s="502">
        <f t="shared" si="70"/>
        <v>0</v>
      </c>
      <c r="C2340" s="448"/>
      <c r="D2340" s="446"/>
      <c r="E2340" s="446"/>
      <c r="F2340" s="446"/>
      <c r="G2340" s="448"/>
      <c r="H2340" s="455">
        <v>0</v>
      </c>
      <c r="I2340" s="452">
        <v>0</v>
      </c>
      <c r="J2340" s="446"/>
      <c r="K2340" s="492"/>
      <c r="M2340" s="443" t="str">
        <f>_xlfn.IFNA(VLOOKUP(G2340,Checks!$L$4:$L$15,1,FALSE),IF(G2340="","",1))</f>
        <v/>
      </c>
    </row>
    <row r="2341" spans="1:13" s="443" customFormat="1" ht="12" customHeight="1">
      <c r="A2341" s="502">
        <f t="shared" si="69"/>
        <v>2333</v>
      </c>
      <c r="B2341" s="502">
        <f t="shared" si="70"/>
        <v>0</v>
      </c>
      <c r="C2341" s="448"/>
      <c r="D2341" s="446"/>
      <c r="E2341" s="446"/>
      <c r="F2341" s="446"/>
      <c r="G2341" s="448"/>
      <c r="H2341" s="455">
        <v>0</v>
      </c>
      <c r="I2341" s="452">
        <v>0</v>
      </c>
      <c r="J2341" s="446"/>
      <c r="K2341" s="492"/>
      <c r="M2341" s="443" t="str">
        <f>_xlfn.IFNA(VLOOKUP(G2341,Checks!$L$4:$L$15,1,FALSE),IF(G2341="","",1))</f>
        <v/>
      </c>
    </row>
    <row r="2342" spans="1:13" s="443" customFormat="1" ht="12" customHeight="1">
      <c r="A2342" s="502">
        <f t="shared" si="69"/>
        <v>2334</v>
      </c>
      <c r="B2342" s="502">
        <f t="shared" si="70"/>
        <v>0</v>
      </c>
      <c r="C2342" s="448"/>
      <c r="D2342" s="446"/>
      <c r="E2342" s="446"/>
      <c r="F2342" s="446"/>
      <c r="G2342" s="448"/>
      <c r="H2342" s="455">
        <v>0</v>
      </c>
      <c r="I2342" s="452">
        <v>0</v>
      </c>
      <c r="J2342" s="446"/>
      <c r="K2342" s="492"/>
      <c r="M2342" s="443" t="str">
        <f>_xlfn.IFNA(VLOOKUP(G2342,Checks!$L$4:$L$15,1,FALSE),IF(G2342="","",1))</f>
        <v/>
      </c>
    </row>
    <row r="2343" spans="1:13" s="443" customFormat="1" ht="12" customHeight="1">
      <c r="A2343" s="502">
        <f t="shared" si="69"/>
        <v>2335</v>
      </c>
      <c r="B2343" s="502">
        <f t="shared" si="70"/>
        <v>0</v>
      </c>
      <c r="C2343" s="448"/>
      <c r="D2343" s="446"/>
      <c r="E2343" s="446"/>
      <c r="F2343" s="446"/>
      <c r="G2343" s="448"/>
      <c r="H2343" s="455">
        <v>0</v>
      </c>
      <c r="I2343" s="452">
        <v>0</v>
      </c>
      <c r="J2343" s="446"/>
      <c r="K2343" s="492"/>
      <c r="M2343" s="443" t="str">
        <f>_xlfn.IFNA(VLOOKUP(G2343,Checks!$L$4:$L$15,1,FALSE),IF(G2343="","",1))</f>
        <v/>
      </c>
    </row>
    <row r="2344" spans="1:13" s="443" customFormat="1" ht="12" customHeight="1">
      <c r="A2344" s="502">
        <f t="shared" si="69"/>
        <v>2336</v>
      </c>
      <c r="B2344" s="502">
        <f t="shared" si="70"/>
        <v>0</v>
      </c>
      <c r="C2344" s="448"/>
      <c r="D2344" s="446"/>
      <c r="E2344" s="446"/>
      <c r="F2344" s="446"/>
      <c r="G2344" s="448"/>
      <c r="H2344" s="455">
        <v>0</v>
      </c>
      <c r="I2344" s="452">
        <v>0</v>
      </c>
      <c r="J2344" s="446"/>
      <c r="K2344" s="492"/>
      <c r="M2344" s="443" t="str">
        <f>_xlfn.IFNA(VLOOKUP(G2344,Checks!$L$4:$L$15,1,FALSE),IF(G2344="","",1))</f>
        <v/>
      </c>
    </row>
    <row r="2345" spans="1:13" s="443" customFormat="1" ht="12" customHeight="1">
      <c r="A2345" s="502">
        <f t="shared" si="69"/>
        <v>2337</v>
      </c>
      <c r="B2345" s="502">
        <f t="shared" si="70"/>
        <v>0</v>
      </c>
      <c r="C2345" s="448"/>
      <c r="D2345" s="446"/>
      <c r="E2345" s="446"/>
      <c r="F2345" s="446"/>
      <c r="G2345" s="448"/>
      <c r="H2345" s="455">
        <v>0</v>
      </c>
      <c r="I2345" s="452">
        <v>0</v>
      </c>
      <c r="J2345" s="446"/>
      <c r="K2345" s="492"/>
      <c r="M2345" s="443" t="str">
        <f>_xlfn.IFNA(VLOOKUP(G2345,Checks!$L$4:$L$15,1,FALSE),IF(G2345="","",1))</f>
        <v/>
      </c>
    </row>
    <row r="2346" spans="1:13" s="443" customFormat="1" ht="12" customHeight="1">
      <c r="A2346" s="502">
        <f t="shared" si="69"/>
        <v>2338</v>
      </c>
      <c r="B2346" s="502">
        <f t="shared" si="70"/>
        <v>0</v>
      </c>
      <c r="C2346" s="448"/>
      <c r="D2346" s="446"/>
      <c r="E2346" s="446"/>
      <c r="F2346" s="446"/>
      <c r="G2346" s="448"/>
      <c r="H2346" s="455">
        <v>0</v>
      </c>
      <c r="I2346" s="452">
        <v>0</v>
      </c>
      <c r="J2346" s="446"/>
      <c r="K2346" s="492"/>
      <c r="M2346" s="443" t="str">
        <f>_xlfn.IFNA(VLOOKUP(G2346,Checks!$L$4:$L$15,1,FALSE),IF(G2346="","",1))</f>
        <v/>
      </c>
    </row>
    <row r="2347" spans="1:13" s="443" customFormat="1" ht="12" customHeight="1">
      <c r="A2347" s="502">
        <f t="shared" si="69"/>
        <v>2339</v>
      </c>
      <c r="B2347" s="502">
        <f t="shared" si="70"/>
        <v>0</v>
      </c>
      <c r="C2347" s="448"/>
      <c r="D2347" s="446"/>
      <c r="E2347" s="446"/>
      <c r="F2347" s="446"/>
      <c r="G2347" s="448"/>
      <c r="H2347" s="455">
        <v>0</v>
      </c>
      <c r="I2347" s="452">
        <v>0</v>
      </c>
      <c r="J2347" s="446"/>
      <c r="K2347" s="492"/>
      <c r="M2347" s="443" t="str">
        <f>_xlfn.IFNA(VLOOKUP(G2347,Checks!$L$4:$L$15,1,FALSE),IF(G2347="","",1))</f>
        <v/>
      </c>
    </row>
    <row r="2348" spans="1:13" s="443" customFormat="1" ht="12" customHeight="1">
      <c r="A2348" s="502">
        <f t="shared" si="69"/>
        <v>2340</v>
      </c>
      <c r="B2348" s="502">
        <f t="shared" si="70"/>
        <v>0</v>
      </c>
      <c r="C2348" s="448"/>
      <c r="D2348" s="446"/>
      <c r="E2348" s="446"/>
      <c r="F2348" s="446"/>
      <c r="G2348" s="448"/>
      <c r="H2348" s="455">
        <v>0</v>
      </c>
      <c r="I2348" s="452">
        <v>0</v>
      </c>
      <c r="J2348" s="446"/>
      <c r="K2348" s="492"/>
      <c r="M2348" s="443" t="str">
        <f>_xlfn.IFNA(VLOOKUP(G2348,Checks!$L$4:$L$15,1,FALSE),IF(G2348="","",1))</f>
        <v/>
      </c>
    </row>
    <row r="2349" spans="1:13" s="443" customFormat="1" ht="12" customHeight="1">
      <c r="A2349" s="502">
        <f t="shared" si="69"/>
        <v>2341</v>
      </c>
      <c r="B2349" s="502">
        <f t="shared" si="70"/>
        <v>0</v>
      </c>
      <c r="C2349" s="448"/>
      <c r="D2349" s="446"/>
      <c r="E2349" s="446"/>
      <c r="F2349" s="446"/>
      <c r="G2349" s="448"/>
      <c r="H2349" s="455">
        <v>0</v>
      </c>
      <c r="I2349" s="452">
        <v>0</v>
      </c>
      <c r="J2349" s="446"/>
      <c r="K2349" s="492"/>
      <c r="M2349" s="443" t="str">
        <f>_xlfn.IFNA(VLOOKUP(G2349,Checks!$L$4:$L$15,1,FALSE),IF(G2349="","",1))</f>
        <v/>
      </c>
    </row>
    <row r="2350" spans="1:13" s="443" customFormat="1" ht="12" customHeight="1">
      <c r="A2350" s="502">
        <f t="shared" si="69"/>
        <v>2342</v>
      </c>
      <c r="B2350" s="502">
        <f t="shared" si="70"/>
        <v>0</v>
      </c>
      <c r="C2350" s="448"/>
      <c r="D2350" s="446"/>
      <c r="E2350" s="446"/>
      <c r="F2350" s="446"/>
      <c r="G2350" s="448"/>
      <c r="H2350" s="455">
        <v>0</v>
      </c>
      <c r="I2350" s="452">
        <v>0</v>
      </c>
      <c r="J2350" s="446"/>
      <c r="K2350" s="492"/>
      <c r="M2350" s="443" t="str">
        <f>_xlfn.IFNA(VLOOKUP(G2350,Checks!$L$4:$L$15,1,FALSE),IF(G2350="","",1))</f>
        <v/>
      </c>
    </row>
    <row r="2351" spans="1:13" s="443" customFormat="1" ht="12" customHeight="1">
      <c r="A2351" s="502">
        <f t="shared" si="69"/>
        <v>2343</v>
      </c>
      <c r="B2351" s="502">
        <f t="shared" si="70"/>
        <v>0</v>
      </c>
      <c r="C2351" s="448"/>
      <c r="D2351" s="446"/>
      <c r="E2351" s="446"/>
      <c r="F2351" s="446"/>
      <c r="G2351" s="448"/>
      <c r="H2351" s="455">
        <v>0</v>
      </c>
      <c r="I2351" s="452">
        <v>0</v>
      </c>
      <c r="J2351" s="446"/>
      <c r="K2351" s="492"/>
      <c r="M2351" s="443" t="str">
        <f>_xlfn.IFNA(VLOOKUP(G2351,Checks!$L$4:$L$15,1,FALSE),IF(G2351="","",1))</f>
        <v/>
      </c>
    </row>
    <row r="2352" spans="1:13" s="443" customFormat="1" ht="12" customHeight="1">
      <c r="A2352" s="502">
        <f t="shared" si="69"/>
        <v>2344</v>
      </c>
      <c r="B2352" s="502">
        <f t="shared" si="70"/>
        <v>0</v>
      </c>
      <c r="C2352" s="448"/>
      <c r="D2352" s="446"/>
      <c r="E2352" s="446"/>
      <c r="F2352" s="446"/>
      <c r="G2352" s="448"/>
      <c r="H2352" s="455">
        <v>0</v>
      </c>
      <c r="I2352" s="452">
        <v>0</v>
      </c>
      <c r="J2352" s="446"/>
      <c r="K2352" s="492"/>
      <c r="M2352" s="443" t="str">
        <f>_xlfn.IFNA(VLOOKUP(G2352,Checks!$L$4:$L$15,1,FALSE),IF(G2352="","",1))</f>
        <v/>
      </c>
    </row>
    <row r="2353" spans="1:13" s="443" customFormat="1" ht="12" customHeight="1">
      <c r="A2353" s="502">
        <f t="shared" si="69"/>
        <v>2345</v>
      </c>
      <c r="B2353" s="502">
        <f t="shared" si="70"/>
        <v>0</v>
      </c>
      <c r="C2353" s="448"/>
      <c r="D2353" s="446"/>
      <c r="E2353" s="446"/>
      <c r="F2353" s="446"/>
      <c r="G2353" s="448"/>
      <c r="H2353" s="455">
        <v>0</v>
      </c>
      <c r="I2353" s="452">
        <v>0</v>
      </c>
      <c r="J2353" s="446"/>
      <c r="K2353" s="492"/>
      <c r="M2353" s="443" t="str">
        <f>_xlfn.IFNA(VLOOKUP(G2353,Checks!$L$4:$L$15,1,FALSE),IF(G2353="","",1))</f>
        <v/>
      </c>
    </row>
    <row r="2354" spans="1:13" s="443" customFormat="1" ht="12" customHeight="1">
      <c r="A2354" s="502">
        <f t="shared" si="69"/>
        <v>2346</v>
      </c>
      <c r="B2354" s="502">
        <f t="shared" si="70"/>
        <v>0</v>
      </c>
      <c r="C2354" s="448"/>
      <c r="D2354" s="446"/>
      <c r="E2354" s="446"/>
      <c r="F2354" s="446"/>
      <c r="G2354" s="448"/>
      <c r="H2354" s="455">
        <v>0</v>
      </c>
      <c r="I2354" s="452">
        <v>0</v>
      </c>
      <c r="J2354" s="446"/>
      <c r="K2354" s="492"/>
      <c r="M2354" s="443" t="str">
        <f>_xlfn.IFNA(VLOOKUP(G2354,Checks!$L$4:$L$15,1,FALSE),IF(G2354="","",1))</f>
        <v/>
      </c>
    </row>
    <row r="2355" spans="1:13" s="443" customFormat="1" ht="12" customHeight="1">
      <c r="A2355" s="502">
        <f t="shared" si="69"/>
        <v>2347</v>
      </c>
      <c r="B2355" s="502">
        <f t="shared" si="70"/>
        <v>0</v>
      </c>
      <c r="C2355" s="448"/>
      <c r="D2355" s="446"/>
      <c r="E2355" s="446"/>
      <c r="F2355" s="446"/>
      <c r="G2355" s="448"/>
      <c r="H2355" s="455">
        <v>0</v>
      </c>
      <c r="I2355" s="452">
        <v>0</v>
      </c>
      <c r="J2355" s="446"/>
      <c r="K2355" s="492"/>
      <c r="M2355" s="443" t="str">
        <f>_xlfn.IFNA(VLOOKUP(G2355,Checks!$L$4:$L$15,1,FALSE),IF(G2355="","",1))</f>
        <v/>
      </c>
    </row>
    <row r="2356" spans="1:13" s="443" customFormat="1" ht="12" customHeight="1">
      <c r="A2356" s="502">
        <f t="shared" si="69"/>
        <v>2348</v>
      </c>
      <c r="B2356" s="502">
        <f t="shared" si="70"/>
        <v>0</v>
      </c>
      <c r="C2356" s="448"/>
      <c r="D2356" s="446"/>
      <c r="E2356" s="446"/>
      <c r="F2356" s="446"/>
      <c r="G2356" s="448"/>
      <c r="H2356" s="455">
        <v>0</v>
      </c>
      <c r="I2356" s="452">
        <v>0</v>
      </c>
      <c r="J2356" s="446"/>
      <c r="K2356" s="492"/>
      <c r="M2356" s="443" t="str">
        <f>_xlfn.IFNA(VLOOKUP(G2356,Checks!$L$4:$L$15,1,FALSE),IF(G2356="","",1))</f>
        <v/>
      </c>
    </row>
    <row r="2357" spans="1:13" s="443" customFormat="1" ht="12" customHeight="1">
      <c r="A2357" s="502">
        <f t="shared" si="69"/>
        <v>2349</v>
      </c>
      <c r="B2357" s="502">
        <f t="shared" si="70"/>
        <v>0</v>
      </c>
      <c r="C2357" s="448"/>
      <c r="D2357" s="446"/>
      <c r="E2357" s="446"/>
      <c r="F2357" s="446"/>
      <c r="G2357" s="448"/>
      <c r="H2357" s="455">
        <v>0</v>
      </c>
      <c r="I2357" s="452">
        <v>0</v>
      </c>
      <c r="J2357" s="446"/>
      <c r="K2357" s="492"/>
      <c r="M2357" s="443" t="str">
        <f>_xlfn.IFNA(VLOOKUP(G2357,Checks!$L$4:$L$15,1,FALSE),IF(G2357="","",1))</f>
        <v/>
      </c>
    </row>
    <row r="2358" spans="1:13" s="443" customFormat="1" ht="12" customHeight="1">
      <c r="A2358" s="502">
        <f t="shared" si="69"/>
        <v>2350</v>
      </c>
      <c r="B2358" s="502">
        <f t="shared" si="70"/>
        <v>0</v>
      </c>
      <c r="C2358" s="448"/>
      <c r="D2358" s="446"/>
      <c r="E2358" s="446"/>
      <c r="F2358" s="446"/>
      <c r="G2358" s="448"/>
      <c r="H2358" s="455">
        <v>0</v>
      </c>
      <c r="I2358" s="452">
        <v>0</v>
      </c>
      <c r="J2358" s="446"/>
      <c r="K2358" s="492"/>
      <c r="M2358" s="443" t="str">
        <f>_xlfn.IFNA(VLOOKUP(G2358,Checks!$L$4:$L$15,1,FALSE),IF(G2358="","",1))</f>
        <v/>
      </c>
    </row>
    <row r="2359" spans="1:13" s="443" customFormat="1" ht="12" customHeight="1">
      <c r="A2359" s="502">
        <f t="shared" si="69"/>
        <v>2351</v>
      </c>
      <c r="B2359" s="502">
        <f t="shared" si="70"/>
        <v>0</v>
      </c>
      <c r="C2359" s="448"/>
      <c r="D2359" s="446"/>
      <c r="E2359" s="446"/>
      <c r="F2359" s="446"/>
      <c r="G2359" s="448"/>
      <c r="H2359" s="455">
        <v>0</v>
      </c>
      <c r="I2359" s="452">
        <v>0</v>
      </c>
      <c r="J2359" s="446"/>
      <c r="K2359" s="492"/>
      <c r="M2359" s="443" t="str">
        <f>_xlfn.IFNA(VLOOKUP(G2359,Checks!$L$4:$L$15,1,FALSE),IF(G2359="","",1))</f>
        <v/>
      </c>
    </row>
    <row r="2360" spans="1:13" s="443" customFormat="1" ht="12" customHeight="1">
      <c r="A2360" s="502">
        <f t="shared" si="69"/>
        <v>2352</v>
      </c>
      <c r="B2360" s="502">
        <f t="shared" si="70"/>
        <v>0</v>
      </c>
      <c r="C2360" s="448"/>
      <c r="D2360" s="446"/>
      <c r="E2360" s="446"/>
      <c r="F2360" s="446"/>
      <c r="G2360" s="448"/>
      <c r="H2360" s="455">
        <v>0</v>
      </c>
      <c r="I2360" s="452">
        <v>0</v>
      </c>
      <c r="J2360" s="446"/>
      <c r="K2360" s="492"/>
      <c r="M2360" s="443" t="str">
        <f>_xlfn.IFNA(VLOOKUP(G2360,Checks!$L$4:$L$15,1,FALSE),IF(G2360="","",1))</f>
        <v/>
      </c>
    </row>
    <row r="2361" spans="1:13" s="443" customFormat="1" ht="12" customHeight="1">
      <c r="A2361" s="502">
        <f t="shared" si="69"/>
        <v>2353</v>
      </c>
      <c r="B2361" s="502">
        <f t="shared" si="70"/>
        <v>0</v>
      </c>
      <c r="C2361" s="448"/>
      <c r="D2361" s="446"/>
      <c r="E2361" s="446"/>
      <c r="F2361" s="446"/>
      <c r="G2361" s="448"/>
      <c r="H2361" s="455">
        <v>0</v>
      </c>
      <c r="I2361" s="452">
        <v>0</v>
      </c>
      <c r="J2361" s="446"/>
      <c r="K2361" s="492"/>
      <c r="M2361" s="443" t="str">
        <f>_xlfn.IFNA(VLOOKUP(G2361,Checks!$L$4:$L$15,1,FALSE),IF(G2361="","",1))</f>
        <v/>
      </c>
    </row>
    <row r="2362" spans="1:13" s="443" customFormat="1" ht="12" customHeight="1">
      <c r="A2362" s="502">
        <f t="shared" si="69"/>
        <v>2354</v>
      </c>
      <c r="B2362" s="502">
        <f t="shared" si="70"/>
        <v>0</v>
      </c>
      <c r="C2362" s="448"/>
      <c r="D2362" s="446"/>
      <c r="E2362" s="446"/>
      <c r="F2362" s="446"/>
      <c r="G2362" s="448"/>
      <c r="H2362" s="455">
        <v>0</v>
      </c>
      <c r="I2362" s="452">
        <v>0</v>
      </c>
      <c r="J2362" s="446"/>
      <c r="K2362" s="492"/>
      <c r="M2362" s="443" t="str">
        <f>_xlfn.IFNA(VLOOKUP(G2362,Checks!$L$4:$L$15,1,FALSE),IF(G2362="","",1))</f>
        <v/>
      </c>
    </row>
    <row r="2363" spans="1:13" s="443" customFormat="1" ht="12" customHeight="1">
      <c r="A2363" s="502">
        <f t="shared" si="69"/>
        <v>2355</v>
      </c>
      <c r="B2363" s="502">
        <f t="shared" si="70"/>
        <v>0</v>
      </c>
      <c r="C2363" s="448"/>
      <c r="D2363" s="446"/>
      <c r="E2363" s="446"/>
      <c r="F2363" s="446"/>
      <c r="G2363" s="448"/>
      <c r="H2363" s="455">
        <v>0</v>
      </c>
      <c r="I2363" s="452">
        <v>0</v>
      </c>
      <c r="J2363" s="446"/>
      <c r="K2363" s="492"/>
      <c r="M2363" s="443" t="str">
        <f>_xlfn.IFNA(VLOOKUP(G2363,Checks!$L$4:$L$15,1,FALSE),IF(G2363="","",1))</f>
        <v/>
      </c>
    </row>
    <row r="2364" spans="1:13" s="443" customFormat="1" ht="12" customHeight="1">
      <c r="A2364" s="502">
        <f t="shared" si="69"/>
        <v>2356</v>
      </c>
      <c r="B2364" s="502">
        <f t="shared" si="70"/>
        <v>0</v>
      </c>
      <c r="C2364" s="448"/>
      <c r="D2364" s="446"/>
      <c r="E2364" s="446"/>
      <c r="F2364" s="446"/>
      <c r="G2364" s="448"/>
      <c r="H2364" s="455">
        <v>0</v>
      </c>
      <c r="I2364" s="452">
        <v>0</v>
      </c>
      <c r="J2364" s="446"/>
      <c r="K2364" s="492"/>
      <c r="M2364" s="443" t="str">
        <f>_xlfn.IFNA(VLOOKUP(G2364,Checks!$L$4:$L$15,1,FALSE),IF(G2364="","",1))</f>
        <v/>
      </c>
    </row>
    <row r="2365" spans="1:13" s="443" customFormat="1" ht="12" customHeight="1">
      <c r="A2365" s="502">
        <f t="shared" si="69"/>
        <v>2357</v>
      </c>
      <c r="B2365" s="502">
        <f t="shared" si="70"/>
        <v>0</v>
      </c>
      <c r="C2365" s="448"/>
      <c r="D2365" s="446"/>
      <c r="E2365" s="446"/>
      <c r="F2365" s="446"/>
      <c r="G2365" s="448"/>
      <c r="H2365" s="455">
        <v>0</v>
      </c>
      <c r="I2365" s="452">
        <v>0</v>
      </c>
      <c r="J2365" s="446"/>
      <c r="K2365" s="492"/>
      <c r="M2365" s="443" t="str">
        <f>_xlfn.IFNA(VLOOKUP(G2365,Checks!$L$4:$L$15,1,FALSE),IF(G2365="","",1))</f>
        <v/>
      </c>
    </row>
    <row r="2366" spans="1:13" s="443" customFormat="1" ht="12" customHeight="1">
      <c r="A2366" s="502">
        <f t="shared" si="69"/>
        <v>2358</v>
      </c>
      <c r="B2366" s="502">
        <f t="shared" si="70"/>
        <v>0</v>
      </c>
      <c r="C2366" s="448"/>
      <c r="D2366" s="446"/>
      <c r="E2366" s="446"/>
      <c r="F2366" s="446"/>
      <c r="G2366" s="448"/>
      <c r="H2366" s="455">
        <v>0</v>
      </c>
      <c r="I2366" s="452">
        <v>0</v>
      </c>
      <c r="J2366" s="446"/>
      <c r="K2366" s="492"/>
      <c r="M2366" s="443" t="str">
        <f>_xlfn.IFNA(VLOOKUP(G2366,Checks!$L$4:$L$15,1,FALSE),IF(G2366="","",1))</f>
        <v/>
      </c>
    </row>
    <row r="2367" spans="1:13" s="443" customFormat="1" ht="12" customHeight="1">
      <c r="A2367" s="502">
        <f t="shared" si="69"/>
        <v>2359</v>
      </c>
      <c r="B2367" s="502">
        <f t="shared" si="70"/>
        <v>0</v>
      </c>
      <c r="C2367" s="448"/>
      <c r="D2367" s="446"/>
      <c r="E2367" s="446"/>
      <c r="F2367" s="446"/>
      <c r="G2367" s="448"/>
      <c r="H2367" s="455">
        <v>0</v>
      </c>
      <c r="I2367" s="452">
        <v>0</v>
      </c>
      <c r="J2367" s="446"/>
      <c r="K2367" s="492"/>
      <c r="M2367" s="443" t="str">
        <f>_xlfn.IFNA(VLOOKUP(G2367,Checks!$L$4:$L$15,1,FALSE),IF(G2367="","",1))</f>
        <v/>
      </c>
    </row>
    <row r="2368" spans="1:13" s="443" customFormat="1" ht="12" customHeight="1">
      <c r="A2368" s="502">
        <f t="shared" si="69"/>
        <v>2360</v>
      </c>
      <c r="B2368" s="502">
        <f t="shared" si="70"/>
        <v>0</v>
      </c>
      <c r="C2368" s="448"/>
      <c r="D2368" s="446"/>
      <c r="E2368" s="446"/>
      <c r="F2368" s="446"/>
      <c r="G2368" s="448"/>
      <c r="H2368" s="455">
        <v>0</v>
      </c>
      <c r="I2368" s="452">
        <v>0</v>
      </c>
      <c r="J2368" s="446"/>
      <c r="K2368" s="492"/>
      <c r="M2368" s="443" t="str">
        <f>_xlfn.IFNA(VLOOKUP(G2368,Checks!$L$4:$L$15,1,FALSE),IF(G2368="","",1))</f>
        <v/>
      </c>
    </row>
    <row r="2369" spans="1:13" s="443" customFormat="1" ht="12" customHeight="1">
      <c r="A2369" s="502">
        <f t="shared" si="69"/>
        <v>2361</v>
      </c>
      <c r="B2369" s="502">
        <f t="shared" si="70"/>
        <v>0</v>
      </c>
      <c r="C2369" s="448"/>
      <c r="D2369" s="446"/>
      <c r="E2369" s="446"/>
      <c r="F2369" s="446"/>
      <c r="G2369" s="448"/>
      <c r="H2369" s="455">
        <v>0</v>
      </c>
      <c r="I2369" s="452">
        <v>0</v>
      </c>
      <c r="J2369" s="446"/>
      <c r="K2369" s="492"/>
      <c r="M2369" s="443" t="str">
        <f>_xlfn.IFNA(VLOOKUP(G2369,Checks!$L$4:$L$15,1,FALSE),IF(G2369="","",1))</f>
        <v/>
      </c>
    </row>
    <row r="2370" spans="1:13" s="443" customFormat="1" ht="12" customHeight="1">
      <c r="A2370" s="502">
        <f t="shared" si="69"/>
        <v>2362</v>
      </c>
      <c r="B2370" s="502">
        <f t="shared" si="70"/>
        <v>0</v>
      </c>
      <c r="C2370" s="448"/>
      <c r="D2370" s="446"/>
      <c r="E2370" s="446"/>
      <c r="F2370" s="446"/>
      <c r="G2370" s="448"/>
      <c r="H2370" s="455">
        <v>0</v>
      </c>
      <c r="I2370" s="452">
        <v>0</v>
      </c>
      <c r="J2370" s="446"/>
      <c r="K2370" s="492"/>
      <c r="M2370" s="443" t="str">
        <f>_xlfn.IFNA(VLOOKUP(G2370,Checks!$L$4:$L$15,1,FALSE),IF(G2370="","",1))</f>
        <v/>
      </c>
    </row>
    <row r="2371" spans="1:13" s="443" customFormat="1" ht="12" customHeight="1">
      <c r="A2371" s="502">
        <f t="shared" si="69"/>
        <v>2363</v>
      </c>
      <c r="B2371" s="502">
        <f t="shared" si="70"/>
        <v>0</v>
      </c>
      <c r="C2371" s="448"/>
      <c r="D2371" s="446"/>
      <c r="E2371" s="446"/>
      <c r="F2371" s="446"/>
      <c r="G2371" s="448"/>
      <c r="H2371" s="455">
        <v>0</v>
      </c>
      <c r="I2371" s="452">
        <v>0</v>
      </c>
      <c r="J2371" s="446"/>
      <c r="K2371" s="492"/>
      <c r="M2371" s="443" t="str">
        <f>_xlfn.IFNA(VLOOKUP(G2371,Checks!$L$4:$L$15,1,FALSE),IF(G2371="","",1))</f>
        <v/>
      </c>
    </row>
    <row r="2372" spans="1:13" s="443" customFormat="1" ht="12" customHeight="1">
      <c r="A2372" s="502">
        <f t="shared" si="69"/>
        <v>2364</v>
      </c>
      <c r="B2372" s="502">
        <f t="shared" si="70"/>
        <v>0</v>
      </c>
      <c r="C2372" s="448"/>
      <c r="D2372" s="446"/>
      <c r="E2372" s="446"/>
      <c r="F2372" s="446"/>
      <c r="G2372" s="448"/>
      <c r="H2372" s="455">
        <v>0</v>
      </c>
      <c r="I2372" s="452">
        <v>0</v>
      </c>
      <c r="J2372" s="446"/>
      <c r="K2372" s="492"/>
      <c r="M2372" s="443" t="str">
        <f>_xlfn.IFNA(VLOOKUP(G2372,Checks!$L$4:$L$15,1,FALSE),IF(G2372="","",1))</f>
        <v/>
      </c>
    </row>
    <row r="2373" spans="1:13" s="443" customFormat="1" ht="12" customHeight="1">
      <c r="A2373" s="502">
        <f t="shared" si="69"/>
        <v>2365</v>
      </c>
      <c r="B2373" s="502">
        <f t="shared" si="70"/>
        <v>0</v>
      </c>
      <c r="C2373" s="448"/>
      <c r="D2373" s="446"/>
      <c r="E2373" s="446"/>
      <c r="F2373" s="446"/>
      <c r="G2373" s="448"/>
      <c r="H2373" s="455">
        <v>0</v>
      </c>
      <c r="I2373" s="452">
        <v>0</v>
      </c>
      <c r="J2373" s="446"/>
      <c r="K2373" s="492"/>
      <c r="M2373" s="443" t="str">
        <f>_xlfn.IFNA(VLOOKUP(G2373,Checks!$L$4:$L$15,1,FALSE),IF(G2373="","",1))</f>
        <v/>
      </c>
    </row>
    <row r="2374" spans="1:13" s="443" customFormat="1" ht="12" customHeight="1">
      <c r="A2374" s="502">
        <f t="shared" si="69"/>
        <v>2366</v>
      </c>
      <c r="B2374" s="502">
        <f t="shared" si="70"/>
        <v>0</v>
      </c>
      <c r="C2374" s="448"/>
      <c r="D2374" s="446"/>
      <c r="E2374" s="446"/>
      <c r="F2374" s="446"/>
      <c r="G2374" s="448"/>
      <c r="H2374" s="455">
        <v>0</v>
      </c>
      <c r="I2374" s="452">
        <v>0</v>
      </c>
      <c r="J2374" s="446"/>
      <c r="K2374" s="492"/>
      <c r="M2374" s="443" t="str">
        <f>_xlfn.IFNA(VLOOKUP(G2374,Checks!$L$4:$L$15,1,FALSE),IF(G2374="","",1))</f>
        <v/>
      </c>
    </row>
    <row r="2375" spans="1:13" s="443" customFormat="1" ht="12" customHeight="1">
      <c r="A2375" s="502">
        <f t="shared" si="69"/>
        <v>2367</v>
      </c>
      <c r="B2375" s="502">
        <f t="shared" si="70"/>
        <v>0</v>
      </c>
      <c r="C2375" s="448"/>
      <c r="D2375" s="446"/>
      <c r="E2375" s="446"/>
      <c r="F2375" s="446"/>
      <c r="G2375" s="448"/>
      <c r="H2375" s="455">
        <v>0</v>
      </c>
      <c r="I2375" s="452">
        <v>0</v>
      </c>
      <c r="J2375" s="446"/>
      <c r="K2375" s="492"/>
      <c r="M2375" s="443" t="str">
        <f>_xlfn.IFNA(VLOOKUP(G2375,Checks!$L$4:$L$15,1,FALSE),IF(G2375="","",1))</f>
        <v/>
      </c>
    </row>
    <row r="2376" spans="1:13" s="443" customFormat="1" ht="12" customHeight="1">
      <c r="A2376" s="502">
        <f t="shared" ref="A2376:A2439" si="71">A2375+1</f>
        <v>2368</v>
      </c>
      <c r="B2376" s="502">
        <f t="shared" si="70"/>
        <v>0</v>
      </c>
      <c r="C2376" s="448"/>
      <c r="D2376" s="446"/>
      <c r="E2376" s="446"/>
      <c r="F2376" s="446"/>
      <c r="G2376" s="448"/>
      <c r="H2376" s="455">
        <v>0</v>
      </c>
      <c r="I2376" s="452">
        <v>0</v>
      </c>
      <c r="J2376" s="446"/>
      <c r="K2376" s="492"/>
      <c r="M2376" s="443" t="str">
        <f>_xlfn.IFNA(VLOOKUP(G2376,Checks!$L$4:$L$15,1,FALSE),IF(G2376="","",1))</f>
        <v/>
      </c>
    </row>
    <row r="2377" spans="1:13" s="443" customFormat="1" ht="12" customHeight="1">
      <c r="A2377" s="502">
        <f t="shared" si="71"/>
        <v>2369</v>
      </c>
      <c r="B2377" s="502">
        <f t="shared" si="70"/>
        <v>0</v>
      </c>
      <c r="C2377" s="448"/>
      <c r="D2377" s="446"/>
      <c r="E2377" s="446"/>
      <c r="F2377" s="446"/>
      <c r="G2377" s="448"/>
      <c r="H2377" s="455">
        <v>0</v>
      </c>
      <c r="I2377" s="452">
        <v>0</v>
      </c>
      <c r="J2377" s="446"/>
      <c r="K2377" s="492"/>
      <c r="M2377" s="443" t="str">
        <f>_xlfn.IFNA(VLOOKUP(G2377,Checks!$L$4:$L$15,1,FALSE),IF(G2377="","",1))</f>
        <v/>
      </c>
    </row>
    <row r="2378" spans="1:13" s="443" customFormat="1" ht="12" customHeight="1">
      <c r="A2378" s="502">
        <f t="shared" si="71"/>
        <v>2370</v>
      </c>
      <c r="B2378" s="502">
        <f t="shared" si="70"/>
        <v>0</v>
      </c>
      <c r="C2378" s="448"/>
      <c r="D2378" s="446"/>
      <c r="E2378" s="446"/>
      <c r="F2378" s="446"/>
      <c r="G2378" s="448"/>
      <c r="H2378" s="455">
        <v>0</v>
      </c>
      <c r="I2378" s="452">
        <v>0</v>
      </c>
      <c r="J2378" s="446"/>
      <c r="K2378" s="492"/>
      <c r="M2378" s="443" t="str">
        <f>_xlfn.IFNA(VLOOKUP(G2378,Checks!$L$4:$L$15,1,FALSE),IF(G2378="","",1))</f>
        <v/>
      </c>
    </row>
    <row r="2379" spans="1:13" s="443" customFormat="1" ht="12" customHeight="1">
      <c r="A2379" s="502">
        <f t="shared" si="71"/>
        <v>2371</v>
      </c>
      <c r="B2379" s="502">
        <f t="shared" ref="B2379:B2442" si="72">$B$9</f>
        <v>0</v>
      </c>
      <c r="C2379" s="448"/>
      <c r="D2379" s="446"/>
      <c r="E2379" s="446"/>
      <c r="F2379" s="446"/>
      <c r="G2379" s="448"/>
      <c r="H2379" s="455">
        <v>0</v>
      </c>
      <c r="I2379" s="452">
        <v>0</v>
      </c>
      <c r="J2379" s="446"/>
      <c r="K2379" s="492"/>
      <c r="M2379" s="443" t="str">
        <f>_xlfn.IFNA(VLOOKUP(G2379,Checks!$L$4:$L$15,1,FALSE),IF(G2379="","",1))</f>
        <v/>
      </c>
    </row>
    <row r="2380" spans="1:13" s="443" customFormat="1" ht="12" customHeight="1">
      <c r="A2380" s="502">
        <f t="shared" si="71"/>
        <v>2372</v>
      </c>
      <c r="B2380" s="502">
        <f t="shared" si="72"/>
        <v>0</v>
      </c>
      <c r="C2380" s="448"/>
      <c r="D2380" s="446"/>
      <c r="E2380" s="446"/>
      <c r="F2380" s="446"/>
      <c r="G2380" s="448"/>
      <c r="H2380" s="455">
        <v>0</v>
      </c>
      <c r="I2380" s="452">
        <v>0</v>
      </c>
      <c r="J2380" s="446"/>
      <c r="K2380" s="492"/>
      <c r="M2380" s="443" t="str">
        <f>_xlfn.IFNA(VLOOKUP(G2380,Checks!$L$4:$L$15,1,FALSE),IF(G2380="","",1))</f>
        <v/>
      </c>
    </row>
    <row r="2381" spans="1:13" s="443" customFormat="1" ht="12" customHeight="1">
      <c r="A2381" s="502">
        <f t="shared" si="71"/>
        <v>2373</v>
      </c>
      <c r="B2381" s="502">
        <f t="shared" si="72"/>
        <v>0</v>
      </c>
      <c r="C2381" s="448"/>
      <c r="D2381" s="446"/>
      <c r="E2381" s="446"/>
      <c r="F2381" s="446"/>
      <c r="G2381" s="448"/>
      <c r="H2381" s="455">
        <v>0</v>
      </c>
      <c r="I2381" s="452">
        <v>0</v>
      </c>
      <c r="J2381" s="446"/>
      <c r="K2381" s="492"/>
      <c r="M2381" s="443" t="str">
        <f>_xlfn.IFNA(VLOOKUP(G2381,Checks!$L$4:$L$15,1,FALSE),IF(G2381="","",1))</f>
        <v/>
      </c>
    </row>
    <row r="2382" spans="1:13" s="443" customFormat="1" ht="12" customHeight="1">
      <c r="A2382" s="502">
        <f t="shared" si="71"/>
        <v>2374</v>
      </c>
      <c r="B2382" s="502">
        <f t="shared" si="72"/>
        <v>0</v>
      </c>
      <c r="C2382" s="448"/>
      <c r="D2382" s="446"/>
      <c r="E2382" s="446"/>
      <c r="F2382" s="446"/>
      <c r="G2382" s="448"/>
      <c r="H2382" s="455">
        <v>0</v>
      </c>
      <c r="I2382" s="452">
        <v>0</v>
      </c>
      <c r="J2382" s="446"/>
      <c r="K2382" s="492"/>
      <c r="M2382" s="443" t="str">
        <f>_xlfn.IFNA(VLOOKUP(G2382,Checks!$L$4:$L$15,1,FALSE),IF(G2382="","",1))</f>
        <v/>
      </c>
    </row>
    <row r="2383" spans="1:13" s="443" customFormat="1" ht="12" customHeight="1">
      <c r="A2383" s="502">
        <f t="shared" si="71"/>
        <v>2375</v>
      </c>
      <c r="B2383" s="502">
        <f t="shared" si="72"/>
        <v>0</v>
      </c>
      <c r="C2383" s="448"/>
      <c r="D2383" s="446"/>
      <c r="E2383" s="446"/>
      <c r="F2383" s="446"/>
      <c r="G2383" s="448"/>
      <c r="H2383" s="455">
        <v>0</v>
      </c>
      <c r="I2383" s="452">
        <v>0</v>
      </c>
      <c r="J2383" s="446"/>
      <c r="K2383" s="492"/>
      <c r="M2383" s="443" t="str">
        <f>_xlfn.IFNA(VLOOKUP(G2383,Checks!$L$4:$L$15,1,FALSE),IF(G2383="","",1))</f>
        <v/>
      </c>
    </row>
    <row r="2384" spans="1:13" s="443" customFormat="1" ht="12" customHeight="1">
      <c r="A2384" s="502">
        <f t="shared" si="71"/>
        <v>2376</v>
      </c>
      <c r="B2384" s="502">
        <f t="shared" si="72"/>
        <v>0</v>
      </c>
      <c r="C2384" s="448"/>
      <c r="D2384" s="446"/>
      <c r="E2384" s="446"/>
      <c r="F2384" s="446"/>
      <c r="G2384" s="448"/>
      <c r="H2384" s="455">
        <v>0</v>
      </c>
      <c r="I2384" s="452">
        <v>0</v>
      </c>
      <c r="J2384" s="446"/>
      <c r="K2384" s="492"/>
      <c r="M2384" s="443" t="str">
        <f>_xlfn.IFNA(VLOOKUP(G2384,Checks!$L$4:$L$15,1,FALSE),IF(G2384="","",1))</f>
        <v/>
      </c>
    </row>
    <row r="2385" spans="1:13" s="443" customFormat="1" ht="12" customHeight="1">
      <c r="A2385" s="502">
        <f t="shared" si="71"/>
        <v>2377</v>
      </c>
      <c r="B2385" s="502">
        <f t="shared" si="72"/>
        <v>0</v>
      </c>
      <c r="C2385" s="448"/>
      <c r="D2385" s="446"/>
      <c r="E2385" s="446"/>
      <c r="F2385" s="446"/>
      <c r="G2385" s="448"/>
      <c r="H2385" s="455">
        <v>0</v>
      </c>
      <c r="I2385" s="452">
        <v>0</v>
      </c>
      <c r="J2385" s="446"/>
      <c r="K2385" s="492"/>
      <c r="M2385" s="443" t="str">
        <f>_xlfn.IFNA(VLOOKUP(G2385,Checks!$L$4:$L$15,1,FALSE),IF(G2385="","",1))</f>
        <v/>
      </c>
    </row>
    <row r="2386" spans="1:13" s="443" customFormat="1" ht="12" customHeight="1">
      <c r="A2386" s="502">
        <f t="shared" si="71"/>
        <v>2378</v>
      </c>
      <c r="B2386" s="502">
        <f t="shared" si="72"/>
        <v>0</v>
      </c>
      <c r="C2386" s="448"/>
      <c r="D2386" s="446"/>
      <c r="E2386" s="446"/>
      <c r="F2386" s="446"/>
      <c r="G2386" s="448"/>
      <c r="H2386" s="455">
        <v>0</v>
      </c>
      <c r="I2386" s="452">
        <v>0</v>
      </c>
      <c r="J2386" s="446"/>
      <c r="K2386" s="492"/>
      <c r="M2386" s="443" t="str">
        <f>_xlfn.IFNA(VLOOKUP(G2386,Checks!$L$4:$L$15,1,FALSE),IF(G2386="","",1))</f>
        <v/>
      </c>
    </row>
    <row r="2387" spans="1:13" s="443" customFormat="1" ht="12" customHeight="1">
      <c r="A2387" s="502">
        <f t="shared" si="71"/>
        <v>2379</v>
      </c>
      <c r="B2387" s="502">
        <f t="shared" si="72"/>
        <v>0</v>
      </c>
      <c r="C2387" s="448"/>
      <c r="D2387" s="446"/>
      <c r="E2387" s="446"/>
      <c r="F2387" s="446"/>
      <c r="G2387" s="448"/>
      <c r="H2387" s="455">
        <v>0</v>
      </c>
      <c r="I2387" s="452">
        <v>0</v>
      </c>
      <c r="J2387" s="446"/>
      <c r="K2387" s="492"/>
      <c r="M2387" s="443" t="str">
        <f>_xlfn.IFNA(VLOOKUP(G2387,Checks!$L$4:$L$15,1,FALSE),IF(G2387="","",1))</f>
        <v/>
      </c>
    </row>
    <row r="2388" spans="1:13" s="443" customFormat="1" ht="12" customHeight="1">
      <c r="A2388" s="502">
        <f t="shared" si="71"/>
        <v>2380</v>
      </c>
      <c r="B2388" s="502">
        <f t="shared" si="72"/>
        <v>0</v>
      </c>
      <c r="C2388" s="448"/>
      <c r="D2388" s="446"/>
      <c r="E2388" s="446"/>
      <c r="F2388" s="446"/>
      <c r="G2388" s="448"/>
      <c r="H2388" s="455">
        <v>0</v>
      </c>
      <c r="I2388" s="452">
        <v>0</v>
      </c>
      <c r="J2388" s="446"/>
      <c r="K2388" s="492"/>
      <c r="M2388" s="443" t="str">
        <f>_xlfn.IFNA(VLOOKUP(G2388,Checks!$L$4:$L$15,1,FALSE),IF(G2388="","",1))</f>
        <v/>
      </c>
    </row>
    <row r="2389" spans="1:13" s="443" customFormat="1" ht="12" customHeight="1">
      <c r="A2389" s="502">
        <f t="shared" si="71"/>
        <v>2381</v>
      </c>
      <c r="B2389" s="502">
        <f t="shared" si="72"/>
        <v>0</v>
      </c>
      <c r="C2389" s="448"/>
      <c r="D2389" s="446"/>
      <c r="E2389" s="446"/>
      <c r="F2389" s="446"/>
      <c r="G2389" s="448"/>
      <c r="H2389" s="455">
        <v>0</v>
      </c>
      <c r="I2389" s="452">
        <v>0</v>
      </c>
      <c r="J2389" s="446"/>
      <c r="K2389" s="492"/>
      <c r="M2389" s="443" t="str">
        <f>_xlfn.IFNA(VLOOKUP(G2389,Checks!$L$4:$L$15,1,FALSE),IF(G2389="","",1))</f>
        <v/>
      </c>
    </row>
    <row r="2390" spans="1:13" s="443" customFormat="1" ht="12" customHeight="1">
      <c r="A2390" s="502">
        <f t="shared" si="71"/>
        <v>2382</v>
      </c>
      <c r="B2390" s="502">
        <f t="shared" si="72"/>
        <v>0</v>
      </c>
      <c r="C2390" s="448"/>
      <c r="D2390" s="446"/>
      <c r="E2390" s="446"/>
      <c r="F2390" s="446"/>
      <c r="G2390" s="448"/>
      <c r="H2390" s="455">
        <v>0</v>
      </c>
      <c r="I2390" s="452">
        <v>0</v>
      </c>
      <c r="J2390" s="446"/>
      <c r="K2390" s="492"/>
      <c r="M2390" s="443" t="str">
        <f>_xlfn.IFNA(VLOOKUP(G2390,Checks!$L$4:$L$15,1,FALSE),IF(G2390="","",1))</f>
        <v/>
      </c>
    </row>
    <row r="2391" spans="1:13" s="443" customFormat="1" ht="12" customHeight="1">
      <c r="A2391" s="502">
        <f t="shared" si="71"/>
        <v>2383</v>
      </c>
      <c r="B2391" s="502">
        <f t="shared" si="72"/>
        <v>0</v>
      </c>
      <c r="C2391" s="448"/>
      <c r="D2391" s="446"/>
      <c r="E2391" s="446"/>
      <c r="F2391" s="446"/>
      <c r="G2391" s="448"/>
      <c r="H2391" s="455">
        <v>0</v>
      </c>
      <c r="I2391" s="452">
        <v>0</v>
      </c>
      <c r="J2391" s="446"/>
      <c r="K2391" s="492"/>
      <c r="M2391" s="443" t="str">
        <f>_xlfn.IFNA(VLOOKUP(G2391,Checks!$L$4:$L$15,1,FALSE),IF(G2391="","",1))</f>
        <v/>
      </c>
    </row>
    <row r="2392" spans="1:13" s="443" customFormat="1" ht="12" customHeight="1">
      <c r="A2392" s="502">
        <f t="shared" si="71"/>
        <v>2384</v>
      </c>
      <c r="B2392" s="502">
        <f t="shared" si="72"/>
        <v>0</v>
      </c>
      <c r="C2392" s="448"/>
      <c r="D2392" s="446"/>
      <c r="E2392" s="446"/>
      <c r="F2392" s="446"/>
      <c r="G2392" s="448"/>
      <c r="H2392" s="455">
        <v>0</v>
      </c>
      <c r="I2392" s="452">
        <v>0</v>
      </c>
      <c r="J2392" s="446"/>
      <c r="K2392" s="492"/>
      <c r="M2392" s="443" t="str">
        <f>_xlfn.IFNA(VLOOKUP(G2392,Checks!$L$4:$L$15,1,FALSE),IF(G2392="","",1))</f>
        <v/>
      </c>
    </row>
    <row r="2393" spans="1:13" s="443" customFormat="1" ht="12" customHeight="1">
      <c r="A2393" s="502">
        <f t="shared" si="71"/>
        <v>2385</v>
      </c>
      <c r="B2393" s="502">
        <f t="shared" si="72"/>
        <v>0</v>
      </c>
      <c r="C2393" s="448"/>
      <c r="D2393" s="446"/>
      <c r="E2393" s="446"/>
      <c r="F2393" s="446"/>
      <c r="G2393" s="448"/>
      <c r="H2393" s="455">
        <v>0</v>
      </c>
      <c r="I2393" s="452">
        <v>0</v>
      </c>
      <c r="J2393" s="446"/>
      <c r="K2393" s="492"/>
      <c r="M2393" s="443" t="str">
        <f>_xlfn.IFNA(VLOOKUP(G2393,Checks!$L$4:$L$15,1,FALSE),IF(G2393="","",1))</f>
        <v/>
      </c>
    </row>
    <row r="2394" spans="1:13" s="443" customFormat="1" ht="12" customHeight="1">
      <c r="A2394" s="502">
        <f t="shared" si="71"/>
        <v>2386</v>
      </c>
      <c r="B2394" s="502">
        <f t="shared" si="72"/>
        <v>0</v>
      </c>
      <c r="C2394" s="448"/>
      <c r="D2394" s="446"/>
      <c r="E2394" s="446"/>
      <c r="F2394" s="446"/>
      <c r="G2394" s="448"/>
      <c r="H2394" s="455">
        <v>0</v>
      </c>
      <c r="I2394" s="452">
        <v>0</v>
      </c>
      <c r="J2394" s="446"/>
      <c r="K2394" s="492"/>
      <c r="M2394" s="443" t="str">
        <f>_xlfn.IFNA(VLOOKUP(G2394,Checks!$L$4:$L$15,1,FALSE),IF(G2394="","",1))</f>
        <v/>
      </c>
    </row>
    <row r="2395" spans="1:13" s="443" customFormat="1" ht="12" customHeight="1">
      <c r="A2395" s="502">
        <f t="shared" si="71"/>
        <v>2387</v>
      </c>
      <c r="B2395" s="502">
        <f t="shared" si="72"/>
        <v>0</v>
      </c>
      <c r="C2395" s="448"/>
      <c r="D2395" s="446"/>
      <c r="E2395" s="446"/>
      <c r="F2395" s="446"/>
      <c r="G2395" s="448"/>
      <c r="H2395" s="455">
        <v>0</v>
      </c>
      <c r="I2395" s="452">
        <v>0</v>
      </c>
      <c r="J2395" s="446"/>
      <c r="K2395" s="492"/>
      <c r="M2395" s="443" t="str">
        <f>_xlfn.IFNA(VLOOKUP(G2395,Checks!$L$4:$L$15,1,FALSE),IF(G2395="","",1))</f>
        <v/>
      </c>
    </row>
    <row r="2396" spans="1:13" s="443" customFormat="1" ht="12" customHeight="1">
      <c r="A2396" s="502">
        <f t="shared" si="71"/>
        <v>2388</v>
      </c>
      <c r="B2396" s="502">
        <f t="shared" si="72"/>
        <v>0</v>
      </c>
      <c r="C2396" s="448"/>
      <c r="D2396" s="446"/>
      <c r="E2396" s="446"/>
      <c r="F2396" s="446"/>
      <c r="G2396" s="448"/>
      <c r="H2396" s="455">
        <v>0</v>
      </c>
      <c r="I2396" s="452">
        <v>0</v>
      </c>
      <c r="J2396" s="446"/>
      <c r="K2396" s="492"/>
      <c r="M2396" s="443" t="str">
        <f>_xlfn.IFNA(VLOOKUP(G2396,Checks!$L$4:$L$15,1,FALSE),IF(G2396="","",1))</f>
        <v/>
      </c>
    </row>
    <row r="2397" spans="1:13" s="443" customFormat="1" ht="12" customHeight="1">
      <c r="A2397" s="502">
        <f t="shared" si="71"/>
        <v>2389</v>
      </c>
      <c r="B2397" s="502">
        <f t="shared" si="72"/>
        <v>0</v>
      </c>
      <c r="C2397" s="448"/>
      <c r="D2397" s="446"/>
      <c r="E2397" s="446"/>
      <c r="F2397" s="446"/>
      <c r="G2397" s="448"/>
      <c r="H2397" s="455">
        <v>0</v>
      </c>
      <c r="I2397" s="452">
        <v>0</v>
      </c>
      <c r="J2397" s="446"/>
      <c r="K2397" s="492"/>
      <c r="M2397" s="443" t="str">
        <f>_xlfn.IFNA(VLOOKUP(G2397,Checks!$L$4:$L$15,1,FALSE),IF(G2397="","",1))</f>
        <v/>
      </c>
    </row>
    <row r="2398" spans="1:13" s="443" customFormat="1" ht="12" customHeight="1">
      <c r="A2398" s="502">
        <f t="shared" si="71"/>
        <v>2390</v>
      </c>
      <c r="B2398" s="502">
        <f t="shared" si="72"/>
        <v>0</v>
      </c>
      <c r="C2398" s="448"/>
      <c r="D2398" s="446"/>
      <c r="E2398" s="446"/>
      <c r="F2398" s="446"/>
      <c r="G2398" s="448"/>
      <c r="H2398" s="455">
        <v>0</v>
      </c>
      <c r="I2398" s="452">
        <v>0</v>
      </c>
      <c r="J2398" s="446"/>
      <c r="K2398" s="492"/>
      <c r="M2398" s="443" t="str">
        <f>_xlfn.IFNA(VLOOKUP(G2398,Checks!$L$4:$L$15,1,FALSE),IF(G2398="","",1))</f>
        <v/>
      </c>
    </row>
    <row r="2399" spans="1:13" s="443" customFormat="1" ht="12" customHeight="1">
      <c r="A2399" s="502">
        <f t="shared" si="71"/>
        <v>2391</v>
      </c>
      <c r="B2399" s="502">
        <f t="shared" si="72"/>
        <v>0</v>
      </c>
      <c r="C2399" s="448"/>
      <c r="D2399" s="446"/>
      <c r="E2399" s="446"/>
      <c r="F2399" s="446"/>
      <c r="G2399" s="448"/>
      <c r="H2399" s="455">
        <v>0</v>
      </c>
      <c r="I2399" s="452">
        <v>0</v>
      </c>
      <c r="J2399" s="446"/>
      <c r="K2399" s="492"/>
      <c r="M2399" s="443" t="str">
        <f>_xlfn.IFNA(VLOOKUP(G2399,Checks!$L$4:$L$15,1,FALSE),IF(G2399="","",1))</f>
        <v/>
      </c>
    </row>
    <row r="2400" spans="1:13" s="443" customFormat="1" ht="12" customHeight="1">
      <c r="A2400" s="502">
        <f t="shared" si="71"/>
        <v>2392</v>
      </c>
      <c r="B2400" s="502">
        <f t="shared" si="72"/>
        <v>0</v>
      </c>
      <c r="C2400" s="448"/>
      <c r="D2400" s="446"/>
      <c r="E2400" s="446"/>
      <c r="F2400" s="446"/>
      <c r="G2400" s="448"/>
      <c r="H2400" s="455">
        <v>0</v>
      </c>
      <c r="I2400" s="452">
        <v>0</v>
      </c>
      <c r="J2400" s="446"/>
      <c r="K2400" s="492"/>
      <c r="M2400" s="443" t="str">
        <f>_xlfn.IFNA(VLOOKUP(G2400,Checks!$L$4:$L$15,1,FALSE),IF(G2400="","",1))</f>
        <v/>
      </c>
    </row>
    <row r="2401" spans="1:13" s="443" customFormat="1" ht="12" customHeight="1">
      <c r="A2401" s="502">
        <f t="shared" si="71"/>
        <v>2393</v>
      </c>
      <c r="B2401" s="502">
        <f t="shared" si="72"/>
        <v>0</v>
      </c>
      <c r="C2401" s="448"/>
      <c r="D2401" s="446"/>
      <c r="E2401" s="446"/>
      <c r="F2401" s="446"/>
      <c r="G2401" s="448"/>
      <c r="H2401" s="455">
        <v>0</v>
      </c>
      <c r="I2401" s="452">
        <v>0</v>
      </c>
      <c r="J2401" s="446"/>
      <c r="K2401" s="492"/>
      <c r="M2401" s="443" t="str">
        <f>_xlfn.IFNA(VLOOKUP(G2401,Checks!$L$4:$L$15,1,FALSE),IF(G2401="","",1))</f>
        <v/>
      </c>
    </row>
    <row r="2402" spans="1:13" s="443" customFormat="1" ht="12" customHeight="1">
      <c r="A2402" s="502">
        <f t="shared" si="71"/>
        <v>2394</v>
      </c>
      <c r="B2402" s="502">
        <f t="shared" si="72"/>
        <v>0</v>
      </c>
      <c r="C2402" s="448"/>
      <c r="D2402" s="446"/>
      <c r="E2402" s="446"/>
      <c r="F2402" s="446"/>
      <c r="G2402" s="448"/>
      <c r="H2402" s="455">
        <v>0</v>
      </c>
      <c r="I2402" s="452">
        <v>0</v>
      </c>
      <c r="J2402" s="446"/>
      <c r="K2402" s="492"/>
      <c r="M2402" s="443" t="str">
        <f>_xlfn.IFNA(VLOOKUP(G2402,Checks!$L$4:$L$15,1,FALSE),IF(G2402="","",1))</f>
        <v/>
      </c>
    </row>
    <row r="2403" spans="1:13" s="443" customFormat="1" ht="12" customHeight="1">
      <c r="A2403" s="502">
        <f t="shared" si="71"/>
        <v>2395</v>
      </c>
      <c r="B2403" s="502">
        <f t="shared" si="72"/>
        <v>0</v>
      </c>
      <c r="C2403" s="448"/>
      <c r="D2403" s="446"/>
      <c r="E2403" s="446"/>
      <c r="F2403" s="446"/>
      <c r="G2403" s="448"/>
      <c r="H2403" s="455">
        <v>0</v>
      </c>
      <c r="I2403" s="452">
        <v>0</v>
      </c>
      <c r="J2403" s="446"/>
      <c r="K2403" s="492"/>
      <c r="M2403" s="443" t="str">
        <f>_xlfn.IFNA(VLOOKUP(G2403,Checks!$L$4:$L$15,1,FALSE),IF(G2403="","",1))</f>
        <v/>
      </c>
    </row>
    <row r="2404" spans="1:13" s="443" customFormat="1" ht="12" customHeight="1">
      <c r="A2404" s="502">
        <f t="shared" si="71"/>
        <v>2396</v>
      </c>
      <c r="B2404" s="502">
        <f t="shared" si="72"/>
        <v>0</v>
      </c>
      <c r="C2404" s="448"/>
      <c r="D2404" s="446"/>
      <c r="E2404" s="446"/>
      <c r="F2404" s="446"/>
      <c r="G2404" s="448"/>
      <c r="H2404" s="455">
        <v>0</v>
      </c>
      <c r="I2404" s="452">
        <v>0</v>
      </c>
      <c r="J2404" s="446"/>
      <c r="K2404" s="492"/>
      <c r="M2404" s="443" t="str">
        <f>_xlfn.IFNA(VLOOKUP(G2404,Checks!$L$4:$L$15,1,FALSE),IF(G2404="","",1))</f>
        <v/>
      </c>
    </row>
    <row r="2405" spans="1:13" s="443" customFormat="1" ht="12" customHeight="1">
      <c r="A2405" s="502">
        <f t="shared" si="71"/>
        <v>2397</v>
      </c>
      <c r="B2405" s="502">
        <f t="shared" si="72"/>
        <v>0</v>
      </c>
      <c r="C2405" s="448"/>
      <c r="D2405" s="446"/>
      <c r="E2405" s="446"/>
      <c r="F2405" s="446"/>
      <c r="G2405" s="448"/>
      <c r="H2405" s="455">
        <v>0</v>
      </c>
      <c r="I2405" s="452">
        <v>0</v>
      </c>
      <c r="J2405" s="446"/>
      <c r="K2405" s="492"/>
      <c r="M2405" s="443" t="str">
        <f>_xlfn.IFNA(VLOOKUP(G2405,Checks!$L$4:$L$15,1,FALSE),IF(G2405="","",1))</f>
        <v/>
      </c>
    </row>
    <row r="2406" spans="1:13" s="443" customFormat="1" ht="12" customHeight="1">
      <c r="A2406" s="502">
        <f t="shared" si="71"/>
        <v>2398</v>
      </c>
      <c r="B2406" s="502">
        <f t="shared" si="72"/>
        <v>0</v>
      </c>
      <c r="C2406" s="448"/>
      <c r="D2406" s="446"/>
      <c r="E2406" s="446"/>
      <c r="F2406" s="446"/>
      <c r="G2406" s="448"/>
      <c r="H2406" s="455">
        <v>0</v>
      </c>
      <c r="I2406" s="452">
        <v>0</v>
      </c>
      <c r="J2406" s="446"/>
      <c r="K2406" s="492"/>
      <c r="M2406" s="443" t="str">
        <f>_xlfn.IFNA(VLOOKUP(G2406,Checks!$L$4:$L$15,1,FALSE),IF(G2406="","",1))</f>
        <v/>
      </c>
    </row>
    <row r="2407" spans="1:13" s="443" customFormat="1" ht="12" customHeight="1">
      <c r="A2407" s="502">
        <f t="shared" si="71"/>
        <v>2399</v>
      </c>
      <c r="B2407" s="502">
        <f t="shared" si="72"/>
        <v>0</v>
      </c>
      <c r="C2407" s="448"/>
      <c r="D2407" s="446"/>
      <c r="E2407" s="446"/>
      <c r="F2407" s="446"/>
      <c r="G2407" s="448"/>
      <c r="H2407" s="455">
        <v>0</v>
      </c>
      <c r="I2407" s="452">
        <v>0</v>
      </c>
      <c r="J2407" s="446"/>
      <c r="K2407" s="492"/>
      <c r="M2407" s="443" t="str">
        <f>_xlfn.IFNA(VLOOKUP(G2407,Checks!$L$4:$L$15,1,FALSE),IF(G2407="","",1))</f>
        <v/>
      </c>
    </row>
    <row r="2408" spans="1:13" s="443" customFormat="1" ht="12" customHeight="1">
      <c r="A2408" s="502">
        <f t="shared" si="71"/>
        <v>2400</v>
      </c>
      <c r="B2408" s="502">
        <f t="shared" si="72"/>
        <v>0</v>
      </c>
      <c r="C2408" s="448"/>
      <c r="D2408" s="446"/>
      <c r="E2408" s="446"/>
      <c r="F2408" s="446"/>
      <c r="G2408" s="448"/>
      <c r="H2408" s="455">
        <v>0</v>
      </c>
      <c r="I2408" s="452">
        <v>0</v>
      </c>
      <c r="J2408" s="446"/>
      <c r="K2408" s="492"/>
      <c r="M2408" s="443" t="str">
        <f>_xlfn.IFNA(VLOOKUP(G2408,Checks!$L$4:$L$15,1,FALSE),IF(G2408="","",1))</f>
        <v/>
      </c>
    </row>
    <row r="2409" spans="1:13" s="443" customFormat="1" ht="12" customHeight="1">
      <c r="A2409" s="502">
        <f t="shared" si="71"/>
        <v>2401</v>
      </c>
      <c r="B2409" s="502">
        <f t="shared" si="72"/>
        <v>0</v>
      </c>
      <c r="C2409" s="448"/>
      <c r="D2409" s="446"/>
      <c r="E2409" s="446"/>
      <c r="F2409" s="446"/>
      <c r="G2409" s="448"/>
      <c r="H2409" s="455">
        <v>0</v>
      </c>
      <c r="I2409" s="452">
        <v>0</v>
      </c>
      <c r="J2409" s="446"/>
      <c r="K2409" s="492"/>
      <c r="M2409" s="443" t="str">
        <f>_xlfn.IFNA(VLOOKUP(G2409,Checks!$L$4:$L$15,1,FALSE),IF(G2409="","",1))</f>
        <v/>
      </c>
    </row>
    <row r="2410" spans="1:13" s="443" customFormat="1" ht="12" customHeight="1">
      <c r="A2410" s="502">
        <f t="shared" si="71"/>
        <v>2402</v>
      </c>
      <c r="B2410" s="502">
        <f t="shared" si="72"/>
        <v>0</v>
      </c>
      <c r="C2410" s="448"/>
      <c r="D2410" s="446"/>
      <c r="E2410" s="446"/>
      <c r="F2410" s="446"/>
      <c r="G2410" s="448"/>
      <c r="H2410" s="455">
        <v>0</v>
      </c>
      <c r="I2410" s="452">
        <v>0</v>
      </c>
      <c r="J2410" s="446"/>
      <c r="K2410" s="492"/>
      <c r="M2410" s="443" t="str">
        <f>_xlfn.IFNA(VLOOKUP(G2410,Checks!$L$4:$L$15,1,FALSE),IF(G2410="","",1))</f>
        <v/>
      </c>
    </row>
    <row r="2411" spans="1:13" s="443" customFormat="1" ht="12" customHeight="1">
      <c r="A2411" s="502">
        <f t="shared" si="71"/>
        <v>2403</v>
      </c>
      <c r="B2411" s="502">
        <f t="shared" si="72"/>
        <v>0</v>
      </c>
      <c r="C2411" s="448"/>
      <c r="D2411" s="446"/>
      <c r="E2411" s="446"/>
      <c r="F2411" s="446"/>
      <c r="G2411" s="448"/>
      <c r="H2411" s="455">
        <v>0</v>
      </c>
      <c r="I2411" s="452">
        <v>0</v>
      </c>
      <c r="J2411" s="446"/>
      <c r="K2411" s="492"/>
      <c r="M2411" s="443" t="str">
        <f>_xlfn.IFNA(VLOOKUP(G2411,Checks!$L$4:$L$15,1,FALSE),IF(G2411="","",1))</f>
        <v/>
      </c>
    </row>
    <row r="2412" spans="1:13" s="443" customFormat="1" ht="12" customHeight="1">
      <c r="A2412" s="502">
        <f t="shared" si="71"/>
        <v>2404</v>
      </c>
      <c r="B2412" s="502">
        <f t="shared" si="72"/>
        <v>0</v>
      </c>
      <c r="C2412" s="448"/>
      <c r="D2412" s="446"/>
      <c r="E2412" s="446"/>
      <c r="F2412" s="446"/>
      <c r="G2412" s="448"/>
      <c r="H2412" s="455">
        <v>0</v>
      </c>
      <c r="I2412" s="452">
        <v>0</v>
      </c>
      <c r="J2412" s="446"/>
      <c r="K2412" s="492"/>
      <c r="M2412" s="443" t="str">
        <f>_xlfn.IFNA(VLOOKUP(G2412,Checks!$L$4:$L$15,1,FALSE),IF(G2412="","",1))</f>
        <v/>
      </c>
    </row>
    <row r="2413" spans="1:13" s="443" customFormat="1" ht="12" customHeight="1">
      <c r="A2413" s="502">
        <f t="shared" si="71"/>
        <v>2405</v>
      </c>
      <c r="B2413" s="502">
        <f t="shared" si="72"/>
        <v>0</v>
      </c>
      <c r="C2413" s="448"/>
      <c r="D2413" s="446"/>
      <c r="E2413" s="446"/>
      <c r="F2413" s="446"/>
      <c r="G2413" s="448"/>
      <c r="H2413" s="455">
        <v>0</v>
      </c>
      <c r="I2413" s="452">
        <v>0</v>
      </c>
      <c r="J2413" s="446"/>
      <c r="K2413" s="492"/>
      <c r="M2413" s="443" t="str">
        <f>_xlfn.IFNA(VLOOKUP(G2413,Checks!$L$4:$L$15,1,FALSE),IF(G2413="","",1))</f>
        <v/>
      </c>
    </row>
    <row r="2414" spans="1:13" s="443" customFormat="1" ht="12" customHeight="1">
      <c r="A2414" s="502">
        <f t="shared" si="71"/>
        <v>2406</v>
      </c>
      <c r="B2414" s="502">
        <f t="shared" si="72"/>
        <v>0</v>
      </c>
      <c r="C2414" s="448"/>
      <c r="D2414" s="446"/>
      <c r="E2414" s="446"/>
      <c r="F2414" s="446"/>
      <c r="G2414" s="448"/>
      <c r="H2414" s="455">
        <v>0</v>
      </c>
      <c r="I2414" s="452">
        <v>0</v>
      </c>
      <c r="J2414" s="446"/>
      <c r="K2414" s="492"/>
      <c r="M2414" s="443" t="str">
        <f>_xlfn.IFNA(VLOOKUP(G2414,Checks!$L$4:$L$15,1,FALSE),IF(G2414="","",1))</f>
        <v/>
      </c>
    </row>
    <row r="2415" spans="1:13" s="443" customFormat="1" ht="12" customHeight="1">
      <c r="A2415" s="502">
        <f t="shared" si="71"/>
        <v>2407</v>
      </c>
      <c r="B2415" s="502">
        <f t="shared" si="72"/>
        <v>0</v>
      </c>
      <c r="C2415" s="448"/>
      <c r="D2415" s="446"/>
      <c r="E2415" s="446"/>
      <c r="F2415" s="446"/>
      <c r="G2415" s="448"/>
      <c r="H2415" s="455">
        <v>0</v>
      </c>
      <c r="I2415" s="452">
        <v>0</v>
      </c>
      <c r="J2415" s="446"/>
      <c r="K2415" s="492"/>
      <c r="M2415" s="443" t="str">
        <f>_xlfn.IFNA(VLOOKUP(G2415,Checks!$L$4:$L$15,1,FALSE),IF(G2415="","",1))</f>
        <v/>
      </c>
    </row>
    <row r="2416" spans="1:13" s="443" customFormat="1" ht="12" customHeight="1">
      <c r="A2416" s="502">
        <f t="shared" si="71"/>
        <v>2408</v>
      </c>
      <c r="B2416" s="502">
        <f t="shared" si="72"/>
        <v>0</v>
      </c>
      <c r="C2416" s="448"/>
      <c r="D2416" s="446"/>
      <c r="E2416" s="446"/>
      <c r="F2416" s="446"/>
      <c r="G2416" s="448"/>
      <c r="H2416" s="455">
        <v>0</v>
      </c>
      <c r="I2416" s="452">
        <v>0</v>
      </c>
      <c r="J2416" s="446"/>
      <c r="K2416" s="492"/>
      <c r="M2416" s="443" t="str">
        <f>_xlfn.IFNA(VLOOKUP(G2416,Checks!$L$4:$L$15,1,FALSE),IF(G2416="","",1))</f>
        <v/>
      </c>
    </row>
    <row r="2417" spans="1:13" s="443" customFormat="1" ht="12" customHeight="1">
      <c r="A2417" s="502">
        <f t="shared" si="71"/>
        <v>2409</v>
      </c>
      <c r="B2417" s="502">
        <f t="shared" si="72"/>
        <v>0</v>
      </c>
      <c r="C2417" s="448"/>
      <c r="D2417" s="446"/>
      <c r="E2417" s="446"/>
      <c r="F2417" s="446"/>
      <c r="G2417" s="448"/>
      <c r="H2417" s="455">
        <v>0</v>
      </c>
      <c r="I2417" s="452">
        <v>0</v>
      </c>
      <c r="J2417" s="446"/>
      <c r="K2417" s="492"/>
      <c r="M2417" s="443" t="str">
        <f>_xlfn.IFNA(VLOOKUP(G2417,Checks!$L$4:$L$15,1,FALSE),IF(G2417="","",1))</f>
        <v/>
      </c>
    </row>
    <row r="2418" spans="1:13" s="443" customFormat="1" ht="12" customHeight="1">
      <c r="A2418" s="502">
        <f t="shared" si="71"/>
        <v>2410</v>
      </c>
      <c r="B2418" s="502">
        <f t="shared" si="72"/>
        <v>0</v>
      </c>
      <c r="C2418" s="448"/>
      <c r="D2418" s="446"/>
      <c r="E2418" s="446"/>
      <c r="F2418" s="446"/>
      <c r="G2418" s="448"/>
      <c r="H2418" s="455">
        <v>0</v>
      </c>
      <c r="I2418" s="452">
        <v>0</v>
      </c>
      <c r="J2418" s="446"/>
      <c r="K2418" s="492"/>
      <c r="M2418" s="443" t="str">
        <f>_xlfn.IFNA(VLOOKUP(G2418,Checks!$L$4:$L$15,1,FALSE),IF(G2418="","",1))</f>
        <v/>
      </c>
    </row>
    <row r="2419" spans="1:13" s="443" customFormat="1" ht="12" customHeight="1">
      <c r="A2419" s="502">
        <f t="shared" si="71"/>
        <v>2411</v>
      </c>
      <c r="B2419" s="502">
        <f t="shared" si="72"/>
        <v>0</v>
      </c>
      <c r="C2419" s="448"/>
      <c r="D2419" s="446"/>
      <c r="E2419" s="446"/>
      <c r="F2419" s="446"/>
      <c r="G2419" s="448"/>
      <c r="H2419" s="455">
        <v>0</v>
      </c>
      <c r="I2419" s="452">
        <v>0</v>
      </c>
      <c r="J2419" s="446"/>
      <c r="K2419" s="492"/>
      <c r="M2419" s="443" t="str">
        <f>_xlfn.IFNA(VLOOKUP(G2419,Checks!$L$4:$L$15,1,FALSE),IF(G2419="","",1))</f>
        <v/>
      </c>
    </row>
    <row r="2420" spans="1:13" s="443" customFormat="1" ht="12" customHeight="1">
      <c r="A2420" s="502">
        <f t="shared" si="71"/>
        <v>2412</v>
      </c>
      <c r="B2420" s="502">
        <f t="shared" si="72"/>
        <v>0</v>
      </c>
      <c r="C2420" s="448"/>
      <c r="D2420" s="446"/>
      <c r="E2420" s="446"/>
      <c r="F2420" s="446"/>
      <c r="G2420" s="448"/>
      <c r="H2420" s="455">
        <v>0</v>
      </c>
      <c r="I2420" s="452">
        <v>0</v>
      </c>
      <c r="J2420" s="446"/>
      <c r="K2420" s="492"/>
      <c r="M2420" s="443" t="str">
        <f>_xlfn.IFNA(VLOOKUP(G2420,Checks!$L$4:$L$15,1,FALSE),IF(G2420="","",1))</f>
        <v/>
      </c>
    </row>
    <row r="2421" spans="1:13" s="443" customFormat="1" ht="12" customHeight="1">
      <c r="A2421" s="502">
        <f t="shared" si="71"/>
        <v>2413</v>
      </c>
      <c r="B2421" s="502">
        <f t="shared" si="72"/>
        <v>0</v>
      </c>
      <c r="C2421" s="448"/>
      <c r="D2421" s="446"/>
      <c r="E2421" s="446"/>
      <c r="F2421" s="446"/>
      <c r="G2421" s="448"/>
      <c r="H2421" s="455">
        <v>0</v>
      </c>
      <c r="I2421" s="452">
        <v>0</v>
      </c>
      <c r="J2421" s="446"/>
      <c r="K2421" s="492"/>
      <c r="M2421" s="443" t="str">
        <f>_xlfn.IFNA(VLOOKUP(G2421,Checks!$L$4:$L$15,1,FALSE),IF(G2421="","",1))</f>
        <v/>
      </c>
    </row>
    <row r="2422" spans="1:13" s="443" customFormat="1" ht="12" customHeight="1">
      <c r="A2422" s="502">
        <f t="shared" si="71"/>
        <v>2414</v>
      </c>
      <c r="B2422" s="502">
        <f t="shared" si="72"/>
        <v>0</v>
      </c>
      <c r="C2422" s="448"/>
      <c r="D2422" s="446"/>
      <c r="E2422" s="446"/>
      <c r="F2422" s="446"/>
      <c r="G2422" s="448"/>
      <c r="H2422" s="455">
        <v>0</v>
      </c>
      <c r="I2422" s="452">
        <v>0</v>
      </c>
      <c r="J2422" s="446"/>
      <c r="K2422" s="492"/>
      <c r="M2422" s="443" t="str">
        <f>_xlfn.IFNA(VLOOKUP(G2422,Checks!$L$4:$L$15,1,FALSE),IF(G2422="","",1))</f>
        <v/>
      </c>
    </row>
    <row r="2423" spans="1:13" s="443" customFormat="1" ht="12" customHeight="1">
      <c r="A2423" s="502">
        <f t="shared" si="71"/>
        <v>2415</v>
      </c>
      <c r="B2423" s="502">
        <f t="shared" si="72"/>
        <v>0</v>
      </c>
      <c r="C2423" s="448"/>
      <c r="D2423" s="446"/>
      <c r="E2423" s="446"/>
      <c r="F2423" s="446"/>
      <c r="G2423" s="448"/>
      <c r="H2423" s="455">
        <v>0</v>
      </c>
      <c r="I2423" s="452">
        <v>0</v>
      </c>
      <c r="J2423" s="446"/>
      <c r="K2423" s="492"/>
      <c r="M2423" s="443" t="str">
        <f>_xlfn.IFNA(VLOOKUP(G2423,Checks!$L$4:$L$15,1,FALSE),IF(G2423="","",1))</f>
        <v/>
      </c>
    </row>
    <row r="2424" spans="1:13" s="443" customFormat="1" ht="12" customHeight="1">
      <c r="A2424" s="502">
        <f t="shared" si="71"/>
        <v>2416</v>
      </c>
      <c r="B2424" s="502">
        <f t="shared" si="72"/>
        <v>0</v>
      </c>
      <c r="C2424" s="448"/>
      <c r="D2424" s="446"/>
      <c r="E2424" s="446"/>
      <c r="F2424" s="446"/>
      <c r="G2424" s="448"/>
      <c r="H2424" s="455">
        <v>0</v>
      </c>
      <c r="I2424" s="452">
        <v>0</v>
      </c>
      <c r="J2424" s="446"/>
      <c r="K2424" s="492"/>
      <c r="M2424" s="443" t="str">
        <f>_xlfn.IFNA(VLOOKUP(G2424,Checks!$L$4:$L$15,1,FALSE),IF(G2424="","",1))</f>
        <v/>
      </c>
    </row>
    <row r="2425" spans="1:13" s="443" customFormat="1" ht="12" customHeight="1">
      <c r="A2425" s="502">
        <f t="shared" si="71"/>
        <v>2417</v>
      </c>
      <c r="B2425" s="502">
        <f t="shared" si="72"/>
        <v>0</v>
      </c>
      <c r="C2425" s="448"/>
      <c r="D2425" s="446"/>
      <c r="E2425" s="446"/>
      <c r="F2425" s="446"/>
      <c r="G2425" s="448"/>
      <c r="H2425" s="455">
        <v>0</v>
      </c>
      <c r="I2425" s="452">
        <v>0</v>
      </c>
      <c r="J2425" s="446"/>
      <c r="K2425" s="492"/>
      <c r="M2425" s="443" t="str">
        <f>_xlfn.IFNA(VLOOKUP(G2425,Checks!$L$4:$L$15,1,FALSE),IF(G2425="","",1))</f>
        <v/>
      </c>
    </row>
    <row r="2426" spans="1:13" s="443" customFormat="1" ht="12" customHeight="1">
      <c r="A2426" s="502">
        <f t="shared" si="71"/>
        <v>2418</v>
      </c>
      <c r="B2426" s="502">
        <f t="shared" si="72"/>
        <v>0</v>
      </c>
      <c r="C2426" s="448"/>
      <c r="D2426" s="446"/>
      <c r="E2426" s="446"/>
      <c r="F2426" s="446"/>
      <c r="G2426" s="448"/>
      <c r="H2426" s="455">
        <v>0</v>
      </c>
      <c r="I2426" s="452">
        <v>0</v>
      </c>
      <c r="J2426" s="446"/>
      <c r="K2426" s="492"/>
      <c r="M2426" s="443" t="str">
        <f>_xlfn.IFNA(VLOOKUP(G2426,Checks!$L$4:$L$15,1,FALSE),IF(G2426="","",1))</f>
        <v/>
      </c>
    </row>
    <row r="2427" spans="1:13" s="443" customFormat="1" ht="12" customHeight="1">
      <c r="A2427" s="502">
        <f t="shared" si="71"/>
        <v>2419</v>
      </c>
      <c r="B2427" s="502">
        <f t="shared" si="72"/>
        <v>0</v>
      </c>
      <c r="C2427" s="448"/>
      <c r="D2427" s="446"/>
      <c r="E2427" s="446"/>
      <c r="F2427" s="446"/>
      <c r="G2427" s="448"/>
      <c r="H2427" s="455">
        <v>0</v>
      </c>
      <c r="I2427" s="452">
        <v>0</v>
      </c>
      <c r="J2427" s="446"/>
      <c r="K2427" s="492"/>
      <c r="M2427" s="443" t="str">
        <f>_xlfn.IFNA(VLOOKUP(G2427,Checks!$L$4:$L$15,1,FALSE),IF(G2427="","",1))</f>
        <v/>
      </c>
    </row>
    <row r="2428" spans="1:13" s="443" customFormat="1" ht="12" customHeight="1">
      <c r="A2428" s="502">
        <f t="shared" si="71"/>
        <v>2420</v>
      </c>
      <c r="B2428" s="502">
        <f t="shared" si="72"/>
        <v>0</v>
      </c>
      <c r="C2428" s="448"/>
      <c r="D2428" s="446"/>
      <c r="E2428" s="446"/>
      <c r="F2428" s="446"/>
      <c r="G2428" s="448"/>
      <c r="H2428" s="455">
        <v>0</v>
      </c>
      <c r="I2428" s="452">
        <v>0</v>
      </c>
      <c r="J2428" s="446"/>
      <c r="K2428" s="492"/>
      <c r="M2428" s="443" t="str">
        <f>_xlfn.IFNA(VLOOKUP(G2428,Checks!$L$4:$L$15,1,FALSE),IF(G2428="","",1))</f>
        <v/>
      </c>
    </row>
    <row r="2429" spans="1:13" s="443" customFormat="1" ht="12" customHeight="1">
      <c r="A2429" s="502">
        <f t="shared" si="71"/>
        <v>2421</v>
      </c>
      <c r="B2429" s="502">
        <f t="shared" si="72"/>
        <v>0</v>
      </c>
      <c r="C2429" s="448"/>
      <c r="D2429" s="446"/>
      <c r="E2429" s="446"/>
      <c r="F2429" s="446"/>
      <c r="G2429" s="448"/>
      <c r="H2429" s="455">
        <v>0</v>
      </c>
      <c r="I2429" s="452">
        <v>0</v>
      </c>
      <c r="J2429" s="446"/>
      <c r="K2429" s="492"/>
      <c r="M2429" s="443" t="str">
        <f>_xlfn.IFNA(VLOOKUP(G2429,Checks!$L$4:$L$15,1,FALSE),IF(G2429="","",1))</f>
        <v/>
      </c>
    </row>
    <row r="2430" spans="1:13" s="443" customFormat="1" ht="12" customHeight="1">
      <c r="A2430" s="502">
        <f t="shared" si="71"/>
        <v>2422</v>
      </c>
      <c r="B2430" s="502">
        <f t="shared" si="72"/>
        <v>0</v>
      </c>
      <c r="C2430" s="448"/>
      <c r="D2430" s="446"/>
      <c r="E2430" s="446"/>
      <c r="F2430" s="446"/>
      <c r="G2430" s="448"/>
      <c r="H2430" s="455">
        <v>0</v>
      </c>
      <c r="I2430" s="452">
        <v>0</v>
      </c>
      <c r="J2430" s="446"/>
      <c r="K2430" s="492"/>
      <c r="M2430" s="443" t="str">
        <f>_xlfn.IFNA(VLOOKUP(G2430,Checks!$L$4:$L$15,1,FALSE),IF(G2430="","",1))</f>
        <v/>
      </c>
    </row>
    <row r="2431" spans="1:13" s="443" customFormat="1" ht="12" customHeight="1">
      <c r="A2431" s="502">
        <f t="shared" si="71"/>
        <v>2423</v>
      </c>
      <c r="B2431" s="502">
        <f t="shared" si="72"/>
        <v>0</v>
      </c>
      <c r="C2431" s="448"/>
      <c r="D2431" s="446"/>
      <c r="E2431" s="446"/>
      <c r="F2431" s="446"/>
      <c r="G2431" s="448"/>
      <c r="H2431" s="455">
        <v>0</v>
      </c>
      <c r="I2431" s="452">
        <v>0</v>
      </c>
      <c r="J2431" s="446"/>
      <c r="K2431" s="492"/>
      <c r="M2431" s="443" t="str">
        <f>_xlfn.IFNA(VLOOKUP(G2431,Checks!$L$4:$L$15,1,FALSE),IF(G2431="","",1))</f>
        <v/>
      </c>
    </row>
    <row r="2432" spans="1:13" s="443" customFormat="1" ht="12" customHeight="1">
      <c r="A2432" s="502">
        <f t="shared" si="71"/>
        <v>2424</v>
      </c>
      <c r="B2432" s="502">
        <f t="shared" si="72"/>
        <v>0</v>
      </c>
      <c r="C2432" s="448"/>
      <c r="D2432" s="446"/>
      <c r="E2432" s="446"/>
      <c r="F2432" s="446"/>
      <c r="G2432" s="448"/>
      <c r="H2432" s="455">
        <v>0</v>
      </c>
      <c r="I2432" s="452">
        <v>0</v>
      </c>
      <c r="J2432" s="446"/>
      <c r="K2432" s="492"/>
      <c r="M2432" s="443" t="str">
        <f>_xlfn.IFNA(VLOOKUP(G2432,Checks!$L$4:$L$15,1,FALSE),IF(G2432="","",1))</f>
        <v/>
      </c>
    </row>
    <row r="2433" spans="1:13" s="443" customFormat="1" ht="12" customHeight="1">
      <c r="A2433" s="502">
        <f t="shared" si="71"/>
        <v>2425</v>
      </c>
      <c r="B2433" s="502">
        <f t="shared" si="72"/>
        <v>0</v>
      </c>
      <c r="C2433" s="448"/>
      <c r="D2433" s="446"/>
      <c r="E2433" s="446"/>
      <c r="F2433" s="446"/>
      <c r="G2433" s="448"/>
      <c r="H2433" s="455">
        <v>0</v>
      </c>
      <c r="I2433" s="452">
        <v>0</v>
      </c>
      <c r="J2433" s="446"/>
      <c r="K2433" s="492"/>
      <c r="M2433" s="443" t="str">
        <f>_xlfn.IFNA(VLOOKUP(G2433,Checks!$L$4:$L$15,1,FALSE),IF(G2433="","",1))</f>
        <v/>
      </c>
    </row>
    <row r="2434" spans="1:13" s="443" customFormat="1" ht="12" customHeight="1">
      <c r="A2434" s="502">
        <f t="shared" si="71"/>
        <v>2426</v>
      </c>
      <c r="B2434" s="502">
        <f t="shared" si="72"/>
        <v>0</v>
      </c>
      <c r="C2434" s="448"/>
      <c r="D2434" s="446"/>
      <c r="E2434" s="446"/>
      <c r="F2434" s="446"/>
      <c r="G2434" s="448"/>
      <c r="H2434" s="455">
        <v>0</v>
      </c>
      <c r="I2434" s="452">
        <v>0</v>
      </c>
      <c r="J2434" s="446"/>
      <c r="K2434" s="492"/>
      <c r="M2434" s="443" t="str">
        <f>_xlfn.IFNA(VLOOKUP(G2434,Checks!$L$4:$L$15,1,FALSE),IF(G2434="","",1))</f>
        <v/>
      </c>
    </row>
    <row r="2435" spans="1:13" s="443" customFormat="1" ht="12" customHeight="1">
      <c r="A2435" s="502">
        <f t="shared" si="71"/>
        <v>2427</v>
      </c>
      <c r="B2435" s="502">
        <f t="shared" si="72"/>
        <v>0</v>
      </c>
      <c r="C2435" s="448"/>
      <c r="D2435" s="446"/>
      <c r="E2435" s="446"/>
      <c r="F2435" s="446"/>
      <c r="G2435" s="448"/>
      <c r="H2435" s="455">
        <v>0</v>
      </c>
      <c r="I2435" s="452">
        <v>0</v>
      </c>
      <c r="J2435" s="446"/>
      <c r="K2435" s="492"/>
      <c r="M2435" s="443" t="str">
        <f>_xlfn.IFNA(VLOOKUP(G2435,Checks!$L$4:$L$15,1,FALSE),IF(G2435="","",1))</f>
        <v/>
      </c>
    </row>
    <row r="2436" spans="1:13" s="443" customFormat="1" ht="12" customHeight="1">
      <c r="A2436" s="502">
        <f t="shared" si="71"/>
        <v>2428</v>
      </c>
      <c r="B2436" s="502">
        <f t="shared" si="72"/>
        <v>0</v>
      </c>
      <c r="C2436" s="448"/>
      <c r="D2436" s="446"/>
      <c r="E2436" s="446"/>
      <c r="F2436" s="446"/>
      <c r="G2436" s="448"/>
      <c r="H2436" s="455">
        <v>0</v>
      </c>
      <c r="I2436" s="452">
        <v>0</v>
      </c>
      <c r="J2436" s="446"/>
      <c r="K2436" s="492"/>
      <c r="M2436" s="443" t="str">
        <f>_xlfn.IFNA(VLOOKUP(G2436,Checks!$L$4:$L$15,1,FALSE),IF(G2436="","",1))</f>
        <v/>
      </c>
    </row>
    <row r="2437" spans="1:13" s="443" customFormat="1" ht="12" customHeight="1">
      <c r="A2437" s="502">
        <f t="shared" si="71"/>
        <v>2429</v>
      </c>
      <c r="B2437" s="502">
        <f t="shared" si="72"/>
        <v>0</v>
      </c>
      <c r="C2437" s="448"/>
      <c r="D2437" s="446"/>
      <c r="E2437" s="446"/>
      <c r="F2437" s="446"/>
      <c r="G2437" s="448"/>
      <c r="H2437" s="455">
        <v>0</v>
      </c>
      <c r="I2437" s="452">
        <v>0</v>
      </c>
      <c r="J2437" s="446"/>
      <c r="K2437" s="492"/>
      <c r="M2437" s="443" t="str">
        <f>_xlfn.IFNA(VLOOKUP(G2437,Checks!$L$4:$L$15,1,FALSE),IF(G2437="","",1))</f>
        <v/>
      </c>
    </row>
    <row r="2438" spans="1:13" s="443" customFormat="1" ht="12" customHeight="1">
      <c r="A2438" s="502">
        <f t="shared" si="71"/>
        <v>2430</v>
      </c>
      <c r="B2438" s="502">
        <f t="shared" si="72"/>
        <v>0</v>
      </c>
      <c r="C2438" s="448"/>
      <c r="D2438" s="446"/>
      <c r="E2438" s="446"/>
      <c r="F2438" s="446"/>
      <c r="G2438" s="448"/>
      <c r="H2438" s="455">
        <v>0</v>
      </c>
      <c r="I2438" s="452">
        <v>0</v>
      </c>
      <c r="J2438" s="446"/>
      <c r="K2438" s="492"/>
      <c r="M2438" s="443" t="str">
        <f>_xlfn.IFNA(VLOOKUP(G2438,Checks!$L$4:$L$15,1,FALSE),IF(G2438="","",1))</f>
        <v/>
      </c>
    </row>
    <row r="2439" spans="1:13" s="443" customFormat="1" ht="12" customHeight="1">
      <c r="A2439" s="502">
        <f t="shared" si="71"/>
        <v>2431</v>
      </c>
      <c r="B2439" s="502">
        <f t="shared" si="72"/>
        <v>0</v>
      </c>
      <c r="C2439" s="448"/>
      <c r="D2439" s="446"/>
      <c r="E2439" s="446"/>
      <c r="F2439" s="446"/>
      <c r="G2439" s="448"/>
      <c r="H2439" s="455">
        <v>0</v>
      </c>
      <c r="I2439" s="452">
        <v>0</v>
      </c>
      <c r="J2439" s="446"/>
      <c r="K2439" s="492"/>
      <c r="M2439" s="443" t="str">
        <f>_xlfn.IFNA(VLOOKUP(G2439,Checks!$L$4:$L$15,1,FALSE),IF(G2439="","",1))</f>
        <v/>
      </c>
    </row>
    <row r="2440" spans="1:13" s="443" customFormat="1" ht="12" customHeight="1">
      <c r="A2440" s="502">
        <f t="shared" ref="A2440:A2503" si="73">A2439+1</f>
        <v>2432</v>
      </c>
      <c r="B2440" s="502">
        <f t="shared" si="72"/>
        <v>0</v>
      </c>
      <c r="C2440" s="448"/>
      <c r="D2440" s="446"/>
      <c r="E2440" s="446"/>
      <c r="F2440" s="446"/>
      <c r="G2440" s="448"/>
      <c r="H2440" s="455">
        <v>0</v>
      </c>
      <c r="I2440" s="452">
        <v>0</v>
      </c>
      <c r="J2440" s="446"/>
      <c r="K2440" s="492"/>
      <c r="M2440" s="443" t="str">
        <f>_xlfn.IFNA(VLOOKUP(G2440,Checks!$L$4:$L$15,1,FALSE),IF(G2440="","",1))</f>
        <v/>
      </c>
    </row>
    <row r="2441" spans="1:13" s="443" customFormat="1" ht="12" customHeight="1">
      <c r="A2441" s="502">
        <f t="shared" si="73"/>
        <v>2433</v>
      </c>
      <c r="B2441" s="502">
        <f t="shared" si="72"/>
        <v>0</v>
      </c>
      <c r="C2441" s="448"/>
      <c r="D2441" s="446"/>
      <c r="E2441" s="446"/>
      <c r="F2441" s="446"/>
      <c r="G2441" s="448"/>
      <c r="H2441" s="455">
        <v>0</v>
      </c>
      <c r="I2441" s="452">
        <v>0</v>
      </c>
      <c r="J2441" s="446"/>
      <c r="K2441" s="492"/>
      <c r="M2441" s="443" t="str">
        <f>_xlfn.IFNA(VLOOKUP(G2441,Checks!$L$4:$L$15,1,FALSE),IF(G2441="","",1))</f>
        <v/>
      </c>
    </row>
    <row r="2442" spans="1:13" s="443" customFormat="1" ht="12" customHeight="1">
      <c r="A2442" s="502">
        <f t="shared" si="73"/>
        <v>2434</v>
      </c>
      <c r="B2442" s="502">
        <f t="shared" si="72"/>
        <v>0</v>
      </c>
      <c r="C2442" s="448"/>
      <c r="D2442" s="446"/>
      <c r="E2442" s="446"/>
      <c r="F2442" s="446"/>
      <c r="G2442" s="448"/>
      <c r="H2442" s="455">
        <v>0</v>
      </c>
      <c r="I2442" s="452">
        <v>0</v>
      </c>
      <c r="J2442" s="446"/>
      <c r="K2442" s="492"/>
      <c r="M2442" s="443" t="str">
        <f>_xlfn.IFNA(VLOOKUP(G2442,Checks!$L$4:$L$15,1,FALSE),IF(G2442="","",1))</f>
        <v/>
      </c>
    </row>
    <row r="2443" spans="1:13" s="443" customFormat="1" ht="12" customHeight="1">
      <c r="A2443" s="502">
        <f t="shared" si="73"/>
        <v>2435</v>
      </c>
      <c r="B2443" s="502">
        <f t="shared" ref="B2443:B2506" si="74">$B$9</f>
        <v>0</v>
      </c>
      <c r="C2443" s="448"/>
      <c r="D2443" s="446"/>
      <c r="E2443" s="446"/>
      <c r="F2443" s="446"/>
      <c r="G2443" s="448"/>
      <c r="H2443" s="455">
        <v>0</v>
      </c>
      <c r="I2443" s="452">
        <v>0</v>
      </c>
      <c r="J2443" s="446"/>
      <c r="K2443" s="492"/>
      <c r="M2443" s="443" t="str">
        <f>_xlfn.IFNA(VLOOKUP(G2443,Checks!$L$4:$L$15,1,FALSE),IF(G2443="","",1))</f>
        <v/>
      </c>
    </row>
    <row r="2444" spans="1:13" s="443" customFormat="1" ht="12" customHeight="1">
      <c r="A2444" s="502">
        <f t="shared" si="73"/>
        <v>2436</v>
      </c>
      <c r="B2444" s="502">
        <f t="shared" si="74"/>
        <v>0</v>
      </c>
      <c r="C2444" s="448"/>
      <c r="D2444" s="446"/>
      <c r="E2444" s="446"/>
      <c r="F2444" s="446"/>
      <c r="G2444" s="448"/>
      <c r="H2444" s="455">
        <v>0</v>
      </c>
      <c r="I2444" s="452">
        <v>0</v>
      </c>
      <c r="J2444" s="446"/>
      <c r="K2444" s="492"/>
      <c r="M2444" s="443" t="str">
        <f>_xlfn.IFNA(VLOOKUP(G2444,Checks!$L$4:$L$15,1,FALSE),IF(G2444="","",1))</f>
        <v/>
      </c>
    </row>
    <row r="2445" spans="1:13" s="443" customFormat="1" ht="12" customHeight="1">
      <c r="A2445" s="502">
        <f t="shared" si="73"/>
        <v>2437</v>
      </c>
      <c r="B2445" s="502">
        <f t="shared" si="74"/>
        <v>0</v>
      </c>
      <c r="C2445" s="448"/>
      <c r="D2445" s="446"/>
      <c r="E2445" s="446"/>
      <c r="F2445" s="446"/>
      <c r="G2445" s="448"/>
      <c r="H2445" s="455">
        <v>0</v>
      </c>
      <c r="I2445" s="452">
        <v>0</v>
      </c>
      <c r="J2445" s="446"/>
      <c r="K2445" s="492"/>
      <c r="M2445" s="443" t="str">
        <f>_xlfn.IFNA(VLOOKUP(G2445,Checks!$L$4:$L$15,1,FALSE),IF(G2445="","",1))</f>
        <v/>
      </c>
    </row>
    <row r="2446" spans="1:13" s="443" customFormat="1" ht="12" customHeight="1">
      <c r="A2446" s="502">
        <f t="shared" si="73"/>
        <v>2438</v>
      </c>
      <c r="B2446" s="502">
        <f t="shared" si="74"/>
        <v>0</v>
      </c>
      <c r="C2446" s="448"/>
      <c r="D2446" s="446"/>
      <c r="E2446" s="446"/>
      <c r="F2446" s="446"/>
      <c r="G2446" s="448"/>
      <c r="H2446" s="455">
        <v>0</v>
      </c>
      <c r="I2446" s="452">
        <v>0</v>
      </c>
      <c r="J2446" s="446"/>
      <c r="K2446" s="492"/>
      <c r="M2446" s="443" t="str">
        <f>_xlfn.IFNA(VLOOKUP(G2446,Checks!$L$4:$L$15,1,FALSE),IF(G2446="","",1))</f>
        <v/>
      </c>
    </row>
    <row r="2447" spans="1:13" s="443" customFormat="1" ht="12" customHeight="1">
      <c r="A2447" s="502">
        <f t="shared" si="73"/>
        <v>2439</v>
      </c>
      <c r="B2447" s="502">
        <f t="shared" si="74"/>
        <v>0</v>
      </c>
      <c r="C2447" s="448"/>
      <c r="D2447" s="446"/>
      <c r="E2447" s="446"/>
      <c r="F2447" s="446"/>
      <c r="G2447" s="448"/>
      <c r="H2447" s="455">
        <v>0</v>
      </c>
      <c r="I2447" s="452">
        <v>0</v>
      </c>
      <c r="J2447" s="446"/>
      <c r="K2447" s="492"/>
      <c r="M2447" s="443" t="str">
        <f>_xlfn.IFNA(VLOOKUP(G2447,Checks!$L$4:$L$15,1,FALSE),IF(G2447="","",1))</f>
        <v/>
      </c>
    </row>
    <row r="2448" spans="1:13" s="443" customFormat="1" ht="12" customHeight="1">
      <c r="A2448" s="502">
        <f t="shared" si="73"/>
        <v>2440</v>
      </c>
      <c r="B2448" s="502">
        <f t="shared" si="74"/>
        <v>0</v>
      </c>
      <c r="C2448" s="448"/>
      <c r="D2448" s="446"/>
      <c r="E2448" s="446"/>
      <c r="F2448" s="446"/>
      <c r="G2448" s="448"/>
      <c r="H2448" s="455">
        <v>0</v>
      </c>
      <c r="I2448" s="452">
        <v>0</v>
      </c>
      <c r="J2448" s="446"/>
      <c r="K2448" s="492"/>
      <c r="M2448" s="443" t="str">
        <f>_xlfn.IFNA(VLOOKUP(G2448,Checks!$L$4:$L$15,1,FALSE),IF(G2448="","",1))</f>
        <v/>
      </c>
    </row>
    <row r="2449" spans="1:13" s="443" customFormat="1" ht="12" customHeight="1">
      <c r="A2449" s="502">
        <f t="shared" si="73"/>
        <v>2441</v>
      </c>
      <c r="B2449" s="502">
        <f t="shared" si="74"/>
        <v>0</v>
      </c>
      <c r="C2449" s="448"/>
      <c r="D2449" s="446"/>
      <c r="E2449" s="446"/>
      <c r="F2449" s="446"/>
      <c r="G2449" s="448"/>
      <c r="H2449" s="455">
        <v>0</v>
      </c>
      <c r="I2449" s="452">
        <v>0</v>
      </c>
      <c r="J2449" s="446"/>
      <c r="K2449" s="492"/>
      <c r="M2449" s="443" t="str">
        <f>_xlfn.IFNA(VLOOKUP(G2449,Checks!$L$4:$L$15,1,FALSE),IF(G2449="","",1))</f>
        <v/>
      </c>
    </row>
    <row r="2450" spans="1:13" s="443" customFormat="1" ht="12" customHeight="1">
      <c r="A2450" s="502">
        <f t="shared" si="73"/>
        <v>2442</v>
      </c>
      <c r="B2450" s="502">
        <f t="shared" si="74"/>
        <v>0</v>
      </c>
      <c r="C2450" s="448"/>
      <c r="D2450" s="446"/>
      <c r="E2450" s="446"/>
      <c r="F2450" s="446"/>
      <c r="G2450" s="448"/>
      <c r="H2450" s="455">
        <v>0</v>
      </c>
      <c r="I2450" s="452">
        <v>0</v>
      </c>
      <c r="J2450" s="446"/>
      <c r="K2450" s="492"/>
      <c r="M2450" s="443" t="str">
        <f>_xlfn.IFNA(VLOOKUP(G2450,Checks!$L$4:$L$15,1,FALSE),IF(G2450="","",1))</f>
        <v/>
      </c>
    </row>
    <row r="2451" spans="1:13" s="443" customFormat="1" ht="12" customHeight="1">
      <c r="A2451" s="502">
        <f t="shared" si="73"/>
        <v>2443</v>
      </c>
      <c r="B2451" s="502">
        <f t="shared" si="74"/>
        <v>0</v>
      </c>
      <c r="C2451" s="448"/>
      <c r="D2451" s="446"/>
      <c r="E2451" s="446"/>
      <c r="F2451" s="446"/>
      <c r="G2451" s="448"/>
      <c r="H2451" s="455">
        <v>0</v>
      </c>
      <c r="I2451" s="452">
        <v>0</v>
      </c>
      <c r="J2451" s="446"/>
      <c r="K2451" s="492"/>
      <c r="M2451" s="443" t="str">
        <f>_xlfn.IFNA(VLOOKUP(G2451,Checks!$L$4:$L$15,1,FALSE),IF(G2451="","",1))</f>
        <v/>
      </c>
    </row>
    <row r="2452" spans="1:13" s="443" customFormat="1" ht="12" customHeight="1">
      <c r="A2452" s="502">
        <f t="shared" si="73"/>
        <v>2444</v>
      </c>
      <c r="B2452" s="502">
        <f t="shared" si="74"/>
        <v>0</v>
      </c>
      <c r="C2452" s="448"/>
      <c r="D2452" s="446"/>
      <c r="E2452" s="446"/>
      <c r="F2452" s="446"/>
      <c r="G2452" s="448"/>
      <c r="H2452" s="455">
        <v>0</v>
      </c>
      <c r="I2452" s="452">
        <v>0</v>
      </c>
      <c r="J2452" s="446"/>
      <c r="K2452" s="492"/>
      <c r="M2452" s="443" t="str">
        <f>_xlfn.IFNA(VLOOKUP(G2452,Checks!$L$4:$L$15,1,FALSE),IF(G2452="","",1))</f>
        <v/>
      </c>
    </row>
    <row r="2453" spans="1:13" s="443" customFormat="1" ht="12" customHeight="1">
      <c r="A2453" s="502">
        <f t="shared" si="73"/>
        <v>2445</v>
      </c>
      <c r="B2453" s="502">
        <f t="shared" si="74"/>
        <v>0</v>
      </c>
      <c r="C2453" s="448"/>
      <c r="D2453" s="446"/>
      <c r="E2453" s="446"/>
      <c r="F2453" s="446"/>
      <c r="G2453" s="448"/>
      <c r="H2453" s="455">
        <v>0</v>
      </c>
      <c r="I2453" s="452">
        <v>0</v>
      </c>
      <c r="J2453" s="446"/>
      <c r="K2453" s="492"/>
      <c r="M2453" s="443" t="str">
        <f>_xlfn.IFNA(VLOOKUP(G2453,Checks!$L$4:$L$15,1,FALSE),IF(G2453="","",1))</f>
        <v/>
      </c>
    </row>
    <row r="2454" spans="1:13" s="443" customFormat="1" ht="12" customHeight="1">
      <c r="A2454" s="502">
        <f t="shared" si="73"/>
        <v>2446</v>
      </c>
      <c r="B2454" s="502">
        <f t="shared" si="74"/>
        <v>0</v>
      </c>
      <c r="C2454" s="448"/>
      <c r="D2454" s="446"/>
      <c r="E2454" s="446"/>
      <c r="F2454" s="446"/>
      <c r="G2454" s="448"/>
      <c r="H2454" s="455">
        <v>0</v>
      </c>
      <c r="I2454" s="452">
        <v>0</v>
      </c>
      <c r="J2454" s="446"/>
      <c r="K2454" s="492"/>
      <c r="M2454" s="443" t="str">
        <f>_xlfn.IFNA(VLOOKUP(G2454,Checks!$L$4:$L$15,1,FALSE),IF(G2454="","",1))</f>
        <v/>
      </c>
    </row>
    <row r="2455" spans="1:13" s="443" customFormat="1" ht="12" customHeight="1">
      <c r="A2455" s="502">
        <f t="shared" si="73"/>
        <v>2447</v>
      </c>
      <c r="B2455" s="502">
        <f t="shared" si="74"/>
        <v>0</v>
      </c>
      <c r="C2455" s="448"/>
      <c r="D2455" s="446"/>
      <c r="E2455" s="446"/>
      <c r="F2455" s="446"/>
      <c r="G2455" s="448"/>
      <c r="H2455" s="455">
        <v>0</v>
      </c>
      <c r="I2455" s="452">
        <v>0</v>
      </c>
      <c r="J2455" s="446"/>
      <c r="K2455" s="492"/>
      <c r="M2455" s="443" t="str">
        <f>_xlfn.IFNA(VLOOKUP(G2455,Checks!$L$4:$L$15,1,FALSE),IF(G2455="","",1))</f>
        <v/>
      </c>
    </row>
    <row r="2456" spans="1:13" s="443" customFormat="1" ht="12" customHeight="1">
      <c r="A2456" s="502">
        <f t="shared" si="73"/>
        <v>2448</v>
      </c>
      <c r="B2456" s="502">
        <f t="shared" si="74"/>
        <v>0</v>
      </c>
      <c r="C2456" s="448"/>
      <c r="D2456" s="446"/>
      <c r="E2456" s="446"/>
      <c r="F2456" s="446"/>
      <c r="G2456" s="448"/>
      <c r="H2456" s="455">
        <v>0</v>
      </c>
      <c r="I2456" s="452">
        <v>0</v>
      </c>
      <c r="J2456" s="446"/>
      <c r="K2456" s="492"/>
      <c r="M2456" s="443" t="str">
        <f>_xlfn.IFNA(VLOOKUP(G2456,Checks!$L$4:$L$15,1,FALSE),IF(G2456="","",1))</f>
        <v/>
      </c>
    </row>
    <row r="2457" spans="1:13" s="443" customFormat="1" ht="12" customHeight="1">
      <c r="A2457" s="502">
        <f t="shared" si="73"/>
        <v>2449</v>
      </c>
      <c r="B2457" s="502">
        <f t="shared" si="74"/>
        <v>0</v>
      </c>
      <c r="C2457" s="448"/>
      <c r="D2457" s="446"/>
      <c r="E2457" s="446"/>
      <c r="F2457" s="446"/>
      <c r="G2457" s="448"/>
      <c r="H2457" s="455">
        <v>0</v>
      </c>
      <c r="I2457" s="452">
        <v>0</v>
      </c>
      <c r="J2457" s="446"/>
      <c r="K2457" s="492"/>
      <c r="M2457" s="443" t="str">
        <f>_xlfn.IFNA(VLOOKUP(G2457,Checks!$L$4:$L$15,1,FALSE),IF(G2457="","",1))</f>
        <v/>
      </c>
    </row>
    <row r="2458" spans="1:13" s="443" customFormat="1" ht="12" customHeight="1">
      <c r="A2458" s="502">
        <f t="shared" si="73"/>
        <v>2450</v>
      </c>
      <c r="B2458" s="502">
        <f t="shared" si="74"/>
        <v>0</v>
      </c>
      <c r="C2458" s="448"/>
      <c r="D2458" s="446"/>
      <c r="E2458" s="446"/>
      <c r="F2458" s="446"/>
      <c r="G2458" s="448"/>
      <c r="H2458" s="455">
        <v>0</v>
      </c>
      <c r="I2458" s="452">
        <v>0</v>
      </c>
      <c r="J2458" s="446"/>
      <c r="K2458" s="492"/>
      <c r="M2458" s="443" t="str">
        <f>_xlfn.IFNA(VLOOKUP(G2458,Checks!$L$4:$L$15,1,FALSE),IF(G2458="","",1))</f>
        <v/>
      </c>
    </row>
    <row r="2459" spans="1:13" s="443" customFormat="1" ht="12" customHeight="1">
      <c r="A2459" s="502">
        <f t="shared" si="73"/>
        <v>2451</v>
      </c>
      <c r="B2459" s="502">
        <f t="shared" si="74"/>
        <v>0</v>
      </c>
      <c r="C2459" s="448"/>
      <c r="D2459" s="446"/>
      <c r="E2459" s="446"/>
      <c r="F2459" s="446"/>
      <c r="G2459" s="448"/>
      <c r="H2459" s="455">
        <v>0</v>
      </c>
      <c r="I2459" s="452">
        <v>0</v>
      </c>
      <c r="J2459" s="446"/>
      <c r="K2459" s="492"/>
      <c r="M2459" s="443" t="str">
        <f>_xlfn.IFNA(VLOOKUP(G2459,Checks!$L$4:$L$15,1,FALSE),IF(G2459="","",1))</f>
        <v/>
      </c>
    </row>
    <row r="2460" spans="1:13" s="443" customFormat="1" ht="12" customHeight="1">
      <c r="A2460" s="502">
        <f t="shared" si="73"/>
        <v>2452</v>
      </c>
      <c r="B2460" s="502">
        <f t="shared" si="74"/>
        <v>0</v>
      </c>
      <c r="C2460" s="448"/>
      <c r="D2460" s="446"/>
      <c r="E2460" s="446"/>
      <c r="F2460" s="446"/>
      <c r="G2460" s="448"/>
      <c r="H2460" s="455">
        <v>0</v>
      </c>
      <c r="I2460" s="452">
        <v>0</v>
      </c>
      <c r="J2460" s="446"/>
      <c r="K2460" s="492"/>
      <c r="M2460" s="443" t="str">
        <f>_xlfn.IFNA(VLOOKUP(G2460,Checks!$L$4:$L$15,1,FALSE),IF(G2460="","",1))</f>
        <v/>
      </c>
    </row>
    <row r="2461" spans="1:13" s="443" customFormat="1" ht="12" customHeight="1">
      <c r="A2461" s="502">
        <f t="shared" si="73"/>
        <v>2453</v>
      </c>
      <c r="B2461" s="502">
        <f t="shared" si="74"/>
        <v>0</v>
      </c>
      <c r="C2461" s="448"/>
      <c r="D2461" s="446"/>
      <c r="E2461" s="446"/>
      <c r="F2461" s="446"/>
      <c r="G2461" s="448"/>
      <c r="H2461" s="455">
        <v>0</v>
      </c>
      <c r="I2461" s="452">
        <v>0</v>
      </c>
      <c r="J2461" s="446"/>
      <c r="K2461" s="492"/>
      <c r="M2461" s="443" t="str">
        <f>_xlfn.IFNA(VLOOKUP(G2461,Checks!$L$4:$L$15,1,FALSE),IF(G2461="","",1))</f>
        <v/>
      </c>
    </row>
    <row r="2462" spans="1:13" s="443" customFormat="1" ht="12" customHeight="1">
      <c r="A2462" s="502">
        <f t="shared" si="73"/>
        <v>2454</v>
      </c>
      <c r="B2462" s="502">
        <f t="shared" si="74"/>
        <v>0</v>
      </c>
      <c r="C2462" s="448"/>
      <c r="D2462" s="446"/>
      <c r="E2462" s="446"/>
      <c r="F2462" s="446"/>
      <c r="G2462" s="448"/>
      <c r="H2462" s="455">
        <v>0</v>
      </c>
      <c r="I2462" s="452">
        <v>0</v>
      </c>
      <c r="J2462" s="446"/>
      <c r="K2462" s="492"/>
      <c r="M2462" s="443" t="str">
        <f>_xlfn.IFNA(VLOOKUP(G2462,Checks!$L$4:$L$15,1,FALSE),IF(G2462="","",1))</f>
        <v/>
      </c>
    </row>
    <row r="2463" spans="1:13" s="443" customFormat="1" ht="12" customHeight="1">
      <c r="A2463" s="502">
        <f t="shared" si="73"/>
        <v>2455</v>
      </c>
      <c r="B2463" s="502">
        <f t="shared" si="74"/>
        <v>0</v>
      </c>
      <c r="C2463" s="448"/>
      <c r="D2463" s="446"/>
      <c r="E2463" s="446"/>
      <c r="F2463" s="446"/>
      <c r="G2463" s="448"/>
      <c r="H2463" s="455">
        <v>0</v>
      </c>
      <c r="I2463" s="452">
        <v>0</v>
      </c>
      <c r="J2463" s="446"/>
      <c r="K2463" s="492"/>
      <c r="M2463" s="443" t="str">
        <f>_xlfn.IFNA(VLOOKUP(G2463,Checks!$L$4:$L$15,1,FALSE),IF(G2463="","",1))</f>
        <v/>
      </c>
    </row>
    <row r="2464" spans="1:13" s="443" customFormat="1" ht="12" customHeight="1">
      <c r="A2464" s="502">
        <f t="shared" si="73"/>
        <v>2456</v>
      </c>
      <c r="B2464" s="502">
        <f t="shared" si="74"/>
        <v>0</v>
      </c>
      <c r="C2464" s="448"/>
      <c r="D2464" s="446"/>
      <c r="E2464" s="446"/>
      <c r="F2464" s="446"/>
      <c r="G2464" s="448"/>
      <c r="H2464" s="455">
        <v>0</v>
      </c>
      <c r="I2464" s="452">
        <v>0</v>
      </c>
      <c r="J2464" s="446"/>
      <c r="K2464" s="492"/>
      <c r="M2464" s="443" t="str">
        <f>_xlfn.IFNA(VLOOKUP(G2464,Checks!$L$4:$L$15,1,FALSE),IF(G2464="","",1))</f>
        <v/>
      </c>
    </row>
    <row r="2465" spans="1:13" s="443" customFormat="1" ht="12" customHeight="1">
      <c r="A2465" s="502">
        <f t="shared" si="73"/>
        <v>2457</v>
      </c>
      <c r="B2465" s="502">
        <f t="shared" si="74"/>
        <v>0</v>
      </c>
      <c r="C2465" s="448"/>
      <c r="D2465" s="446"/>
      <c r="E2465" s="446"/>
      <c r="F2465" s="446"/>
      <c r="G2465" s="448"/>
      <c r="H2465" s="455">
        <v>0</v>
      </c>
      <c r="I2465" s="452">
        <v>0</v>
      </c>
      <c r="J2465" s="446"/>
      <c r="K2465" s="492"/>
      <c r="M2465" s="443" t="str">
        <f>_xlfn.IFNA(VLOOKUP(G2465,Checks!$L$4:$L$15,1,FALSE),IF(G2465="","",1))</f>
        <v/>
      </c>
    </row>
    <row r="2466" spans="1:13" s="443" customFormat="1" ht="12" customHeight="1">
      <c r="A2466" s="502">
        <f t="shared" si="73"/>
        <v>2458</v>
      </c>
      <c r="B2466" s="502">
        <f t="shared" si="74"/>
        <v>0</v>
      </c>
      <c r="C2466" s="448"/>
      <c r="D2466" s="446"/>
      <c r="E2466" s="446"/>
      <c r="F2466" s="446"/>
      <c r="G2466" s="448"/>
      <c r="H2466" s="455">
        <v>0</v>
      </c>
      <c r="I2466" s="452">
        <v>0</v>
      </c>
      <c r="J2466" s="446"/>
      <c r="K2466" s="492"/>
      <c r="M2466" s="443" t="str">
        <f>_xlfn.IFNA(VLOOKUP(G2466,Checks!$L$4:$L$15,1,FALSE),IF(G2466="","",1))</f>
        <v/>
      </c>
    </row>
    <row r="2467" spans="1:13" s="443" customFormat="1" ht="12" customHeight="1">
      <c r="A2467" s="502">
        <f t="shared" si="73"/>
        <v>2459</v>
      </c>
      <c r="B2467" s="502">
        <f t="shared" si="74"/>
        <v>0</v>
      </c>
      <c r="C2467" s="448"/>
      <c r="D2467" s="446"/>
      <c r="E2467" s="446"/>
      <c r="F2467" s="446"/>
      <c r="G2467" s="448"/>
      <c r="H2467" s="455">
        <v>0</v>
      </c>
      <c r="I2467" s="452">
        <v>0</v>
      </c>
      <c r="J2467" s="446"/>
      <c r="K2467" s="492"/>
      <c r="M2467" s="443" t="str">
        <f>_xlfn.IFNA(VLOOKUP(G2467,Checks!$L$4:$L$15,1,FALSE),IF(G2467="","",1))</f>
        <v/>
      </c>
    </row>
    <row r="2468" spans="1:13" s="443" customFormat="1" ht="12" customHeight="1">
      <c r="A2468" s="502">
        <f t="shared" si="73"/>
        <v>2460</v>
      </c>
      <c r="B2468" s="502">
        <f t="shared" si="74"/>
        <v>0</v>
      </c>
      <c r="C2468" s="448"/>
      <c r="D2468" s="446"/>
      <c r="E2468" s="446"/>
      <c r="F2468" s="446"/>
      <c r="G2468" s="448"/>
      <c r="H2468" s="455">
        <v>0</v>
      </c>
      <c r="I2468" s="452">
        <v>0</v>
      </c>
      <c r="J2468" s="446"/>
      <c r="K2468" s="492"/>
      <c r="M2468" s="443" t="str">
        <f>_xlfn.IFNA(VLOOKUP(G2468,Checks!$L$4:$L$15,1,FALSE),IF(G2468="","",1))</f>
        <v/>
      </c>
    </row>
    <row r="2469" spans="1:13" s="443" customFormat="1" ht="12" customHeight="1">
      <c r="A2469" s="502">
        <f t="shared" si="73"/>
        <v>2461</v>
      </c>
      <c r="B2469" s="502">
        <f t="shared" si="74"/>
        <v>0</v>
      </c>
      <c r="C2469" s="448"/>
      <c r="D2469" s="446"/>
      <c r="E2469" s="446"/>
      <c r="F2469" s="446"/>
      <c r="G2469" s="448"/>
      <c r="H2469" s="455">
        <v>0</v>
      </c>
      <c r="I2469" s="452">
        <v>0</v>
      </c>
      <c r="J2469" s="446"/>
      <c r="K2469" s="492"/>
      <c r="M2469" s="443" t="str">
        <f>_xlfn.IFNA(VLOOKUP(G2469,Checks!$L$4:$L$15,1,FALSE),IF(G2469="","",1))</f>
        <v/>
      </c>
    </row>
    <row r="2470" spans="1:13" s="443" customFormat="1" ht="12" customHeight="1">
      <c r="A2470" s="502">
        <f t="shared" si="73"/>
        <v>2462</v>
      </c>
      <c r="B2470" s="502">
        <f t="shared" si="74"/>
        <v>0</v>
      </c>
      <c r="C2470" s="448"/>
      <c r="D2470" s="446"/>
      <c r="E2470" s="446"/>
      <c r="F2470" s="446"/>
      <c r="G2470" s="448"/>
      <c r="H2470" s="455">
        <v>0</v>
      </c>
      <c r="I2470" s="452">
        <v>0</v>
      </c>
      <c r="J2470" s="446"/>
      <c r="K2470" s="492"/>
      <c r="M2470" s="443" t="str">
        <f>_xlfn.IFNA(VLOOKUP(G2470,Checks!$L$4:$L$15,1,FALSE),IF(G2470="","",1))</f>
        <v/>
      </c>
    </row>
    <row r="2471" spans="1:13" s="443" customFormat="1" ht="12" customHeight="1">
      <c r="A2471" s="502">
        <f t="shared" si="73"/>
        <v>2463</v>
      </c>
      <c r="B2471" s="502">
        <f t="shared" si="74"/>
        <v>0</v>
      </c>
      <c r="C2471" s="448"/>
      <c r="D2471" s="446"/>
      <c r="E2471" s="446"/>
      <c r="F2471" s="446"/>
      <c r="G2471" s="448"/>
      <c r="H2471" s="455">
        <v>0</v>
      </c>
      <c r="I2471" s="452">
        <v>0</v>
      </c>
      <c r="J2471" s="446"/>
      <c r="K2471" s="492"/>
      <c r="M2471" s="443" t="str">
        <f>_xlfn.IFNA(VLOOKUP(G2471,Checks!$L$4:$L$15,1,FALSE),IF(G2471="","",1))</f>
        <v/>
      </c>
    </row>
    <row r="2472" spans="1:13" s="443" customFormat="1" ht="12" customHeight="1">
      <c r="A2472" s="502">
        <f t="shared" si="73"/>
        <v>2464</v>
      </c>
      <c r="B2472" s="502">
        <f t="shared" si="74"/>
        <v>0</v>
      </c>
      <c r="C2472" s="448"/>
      <c r="D2472" s="446"/>
      <c r="E2472" s="446"/>
      <c r="F2472" s="446"/>
      <c r="G2472" s="448"/>
      <c r="H2472" s="455">
        <v>0</v>
      </c>
      <c r="I2472" s="452">
        <v>0</v>
      </c>
      <c r="J2472" s="446"/>
      <c r="K2472" s="492"/>
      <c r="M2472" s="443" t="str">
        <f>_xlfn.IFNA(VLOOKUP(G2472,Checks!$L$4:$L$15,1,FALSE),IF(G2472="","",1))</f>
        <v/>
      </c>
    </row>
    <row r="2473" spans="1:13" s="443" customFormat="1" ht="12" customHeight="1">
      <c r="A2473" s="502">
        <f t="shared" si="73"/>
        <v>2465</v>
      </c>
      <c r="B2473" s="502">
        <f t="shared" si="74"/>
        <v>0</v>
      </c>
      <c r="C2473" s="448"/>
      <c r="D2473" s="446"/>
      <c r="E2473" s="446"/>
      <c r="F2473" s="446"/>
      <c r="G2473" s="448"/>
      <c r="H2473" s="455">
        <v>0</v>
      </c>
      <c r="I2473" s="452">
        <v>0</v>
      </c>
      <c r="J2473" s="446"/>
      <c r="K2473" s="492"/>
      <c r="M2473" s="443" t="str">
        <f>_xlfn.IFNA(VLOOKUP(G2473,Checks!$L$4:$L$15,1,FALSE),IF(G2473="","",1))</f>
        <v/>
      </c>
    </row>
    <row r="2474" spans="1:13" s="443" customFormat="1" ht="12" customHeight="1">
      <c r="A2474" s="502">
        <f t="shared" si="73"/>
        <v>2466</v>
      </c>
      <c r="B2474" s="502">
        <f t="shared" si="74"/>
        <v>0</v>
      </c>
      <c r="C2474" s="448"/>
      <c r="D2474" s="446"/>
      <c r="E2474" s="446"/>
      <c r="F2474" s="446"/>
      <c r="G2474" s="448"/>
      <c r="H2474" s="455">
        <v>0</v>
      </c>
      <c r="I2474" s="452">
        <v>0</v>
      </c>
      <c r="J2474" s="446"/>
      <c r="K2474" s="492"/>
      <c r="M2474" s="443" t="str">
        <f>_xlfn.IFNA(VLOOKUP(G2474,Checks!$L$4:$L$15,1,FALSE),IF(G2474="","",1))</f>
        <v/>
      </c>
    </row>
    <row r="2475" spans="1:13" s="443" customFormat="1" ht="12" customHeight="1">
      <c r="A2475" s="502">
        <f t="shared" si="73"/>
        <v>2467</v>
      </c>
      <c r="B2475" s="502">
        <f t="shared" si="74"/>
        <v>0</v>
      </c>
      <c r="C2475" s="448"/>
      <c r="D2475" s="446"/>
      <c r="E2475" s="446"/>
      <c r="F2475" s="446"/>
      <c r="G2475" s="448"/>
      <c r="H2475" s="455">
        <v>0</v>
      </c>
      <c r="I2475" s="452">
        <v>0</v>
      </c>
      <c r="J2475" s="446"/>
      <c r="K2475" s="492"/>
      <c r="M2475" s="443" t="str">
        <f>_xlfn.IFNA(VLOOKUP(G2475,Checks!$L$4:$L$15,1,FALSE),IF(G2475="","",1))</f>
        <v/>
      </c>
    </row>
    <row r="2476" spans="1:13" s="443" customFormat="1" ht="12" customHeight="1">
      <c r="A2476" s="502">
        <f t="shared" si="73"/>
        <v>2468</v>
      </c>
      <c r="B2476" s="502">
        <f t="shared" si="74"/>
        <v>0</v>
      </c>
      <c r="C2476" s="448"/>
      <c r="D2476" s="446"/>
      <c r="E2476" s="446"/>
      <c r="F2476" s="446"/>
      <c r="G2476" s="448"/>
      <c r="H2476" s="455">
        <v>0</v>
      </c>
      <c r="I2476" s="452">
        <v>0</v>
      </c>
      <c r="J2476" s="446"/>
      <c r="K2476" s="492"/>
      <c r="M2476" s="443" t="str">
        <f>_xlfn.IFNA(VLOOKUP(G2476,Checks!$L$4:$L$15,1,FALSE),IF(G2476="","",1))</f>
        <v/>
      </c>
    </row>
    <row r="2477" spans="1:13" s="443" customFormat="1" ht="12" customHeight="1">
      <c r="A2477" s="502">
        <f t="shared" si="73"/>
        <v>2469</v>
      </c>
      <c r="B2477" s="502">
        <f t="shared" si="74"/>
        <v>0</v>
      </c>
      <c r="C2477" s="448"/>
      <c r="D2477" s="446"/>
      <c r="E2477" s="446"/>
      <c r="F2477" s="446"/>
      <c r="G2477" s="448"/>
      <c r="H2477" s="455">
        <v>0</v>
      </c>
      <c r="I2477" s="452">
        <v>0</v>
      </c>
      <c r="J2477" s="446"/>
      <c r="K2477" s="492"/>
      <c r="M2477" s="443" t="str">
        <f>_xlfn.IFNA(VLOOKUP(G2477,Checks!$L$4:$L$15,1,FALSE),IF(G2477="","",1))</f>
        <v/>
      </c>
    </row>
    <row r="2478" spans="1:13" s="443" customFormat="1" ht="12" customHeight="1">
      <c r="A2478" s="502">
        <f t="shared" si="73"/>
        <v>2470</v>
      </c>
      <c r="B2478" s="502">
        <f t="shared" si="74"/>
        <v>0</v>
      </c>
      <c r="C2478" s="448"/>
      <c r="D2478" s="446"/>
      <c r="E2478" s="446"/>
      <c r="F2478" s="446"/>
      <c r="G2478" s="448"/>
      <c r="H2478" s="455">
        <v>0</v>
      </c>
      <c r="I2478" s="452">
        <v>0</v>
      </c>
      <c r="J2478" s="446"/>
      <c r="K2478" s="492"/>
      <c r="M2478" s="443" t="str">
        <f>_xlfn.IFNA(VLOOKUP(G2478,Checks!$L$4:$L$15,1,FALSE),IF(G2478="","",1))</f>
        <v/>
      </c>
    </row>
    <row r="2479" spans="1:13" s="443" customFormat="1" ht="12" customHeight="1">
      <c r="A2479" s="502">
        <f t="shared" si="73"/>
        <v>2471</v>
      </c>
      <c r="B2479" s="502">
        <f t="shared" si="74"/>
        <v>0</v>
      </c>
      <c r="C2479" s="448"/>
      <c r="D2479" s="446"/>
      <c r="E2479" s="446"/>
      <c r="F2479" s="446"/>
      <c r="G2479" s="448"/>
      <c r="H2479" s="455">
        <v>0</v>
      </c>
      <c r="I2479" s="452">
        <v>0</v>
      </c>
      <c r="J2479" s="446"/>
      <c r="K2479" s="492"/>
      <c r="M2479" s="443" t="str">
        <f>_xlfn.IFNA(VLOOKUP(G2479,Checks!$L$4:$L$15,1,FALSE),IF(G2479="","",1))</f>
        <v/>
      </c>
    </row>
    <row r="2480" spans="1:13" s="443" customFormat="1" ht="12" customHeight="1">
      <c r="A2480" s="502">
        <f t="shared" si="73"/>
        <v>2472</v>
      </c>
      <c r="B2480" s="502">
        <f t="shared" si="74"/>
        <v>0</v>
      </c>
      <c r="C2480" s="448"/>
      <c r="D2480" s="446"/>
      <c r="E2480" s="446"/>
      <c r="F2480" s="446"/>
      <c r="G2480" s="448"/>
      <c r="H2480" s="455">
        <v>0</v>
      </c>
      <c r="I2480" s="452">
        <v>0</v>
      </c>
      <c r="J2480" s="446"/>
      <c r="K2480" s="492"/>
      <c r="M2480" s="443" t="str">
        <f>_xlfn.IFNA(VLOOKUP(G2480,Checks!$L$4:$L$15,1,FALSE),IF(G2480="","",1))</f>
        <v/>
      </c>
    </row>
    <row r="2481" spans="1:13" s="443" customFormat="1" ht="12" customHeight="1">
      <c r="A2481" s="502">
        <f t="shared" si="73"/>
        <v>2473</v>
      </c>
      <c r="B2481" s="502">
        <f t="shared" si="74"/>
        <v>0</v>
      </c>
      <c r="C2481" s="448"/>
      <c r="D2481" s="446"/>
      <c r="E2481" s="446"/>
      <c r="F2481" s="446"/>
      <c r="G2481" s="448"/>
      <c r="H2481" s="455">
        <v>0</v>
      </c>
      <c r="I2481" s="452">
        <v>0</v>
      </c>
      <c r="J2481" s="446"/>
      <c r="K2481" s="492"/>
      <c r="M2481" s="443" t="str">
        <f>_xlfn.IFNA(VLOOKUP(G2481,Checks!$L$4:$L$15,1,FALSE),IF(G2481="","",1))</f>
        <v/>
      </c>
    </row>
    <row r="2482" spans="1:13" s="443" customFormat="1" ht="12" customHeight="1">
      <c r="A2482" s="502">
        <f t="shared" si="73"/>
        <v>2474</v>
      </c>
      <c r="B2482" s="502">
        <f t="shared" si="74"/>
        <v>0</v>
      </c>
      <c r="C2482" s="448"/>
      <c r="D2482" s="446"/>
      <c r="E2482" s="446"/>
      <c r="F2482" s="446"/>
      <c r="G2482" s="448"/>
      <c r="H2482" s="455">
        <v>0</v>
      </c>
      <c r="I2482" s="452">
        <v>0</v>
      </c>
      <c r="J2482" s="446"/>
      <c r="K2482" s="492"/>
      <c r="M2482" s="443" t="str">
        <f>_xlfn.IFNA(VLOOKUP(G2482,Checks!$L$4:$L$15,1,FALSE),IF(G2482="","",1))</f>
        <v/>
      </c>
    </row>
    <row r="2483" spans="1:13" s="443" customFormat="1" ht="12" customHeight="1">
      <c r="A2483" s="502">
        <f t="shared" si="73"/>
        <v>2475</v>
      </c>
      <c r="B2483" s="502">
        <f t="shared" si="74"/>
        <v>0</v>
      </c>
      <c r="C2483" s="448"/>
      <c r="D2483" s="446"/>
      <c r="E2483" s="446"/>
      <c r="F2483" s="446"/>
      <c r="G2483" s="448"/>
      <c r="H2483" s="455">
        <v>0</v>
      </c>
      <c r="I2483" s="452">
        <v>0</v>
      </c>
      <c r="J2483" s="446"/>
      <c r="K2483" s="492"/>
      <c r="M2483" s="443" t="str">
        <f>_xlfn.IFNA(VLOOKUP(G2483,Checks!$L$4:$L$15,1,FALSE),IF(G2483="","",1))</f>
        <v/>
      </c>
    </row>
    <row r="2484" spans="1:13" s="443" customFormat="1" ht="12" customHeight="1">
      <c r="A2484" s="502">
        <f t="shared" si="73"/>
        <v>2476</v>
      </c>
      <c r="B2484" s="502">
        <f t="shared" si="74"/>
        <v>0</v>
      </c>
      <c r="C2484" s="448"/>
      <c r="D2484" s="446"/>
      <c r="E2484" s="446"/>
      <c r="F2484" s="446"/>
      <c r="G2484" s="448"/>
      <c r="H2484" s="455">
        <v>0</v>
      </c>
      <c r="I2484" s="452">
        <v>0</v>
      </c>
      <c r="J2484" s="446"/>
      <c r="K2484" s="492"/>
      <c r="M2484" s="443" t="str">
        <f>_xlfn.IFNA(VLOOKUP(G2484,Checks!$L$4:$L$15,1,FALSE),IF(G2484="","",1))</f>
        <v/>
      </c>
    </row>
    <row r="2485" spans="1:13" s="443" customFormat="1" ht="12" customHeight="1">
      <c r="A2485" s="502">
        <f t="shared" si="73"/>
        <v>2477</v>
      </c>
      <c r="B2485" s="502">
        <f t="shared" si="74"/>
        <v>0</v>
      </c>
      <c r="C2485" s="448"/>
      <c r="D2485" s="446"/>
      <c r="E2485" s="446"/>
      <c r="F2485" s="446"/>
      <c r="G2485" s="448"/>
      <c r="H2485" s="455">
        <v>0</v>
      </c>
      <c r="I2485" s="452">
        <v>0</v>
      </c>
      <c r="J2485" s="446"/>
      <c r="K2485" s="492"/>
      <c r="M2485" s="443" t="str">
        <f>_xlfn.IFNA(VLOOKUP(G2485,Checks!$L$4:$L$15,1,FALSE),IF(G2485="","",1))</f>
        <v/>
      </c>
    </row>
    <row r="2486" spans="1:13" s="443" customFormat="1" ht="12" customHeight="1">
      <c r="A2486" s="502">
        <f t="shared" si="73"/>
        <v>2478</v>
      </c>
      <c r="B2486" s="502">
        <f t="shared" si="74"/>
        <v>0</v>
      </c>
      <c r="C2486" s="448"/>
      <c r="D2486" s="446"/>
      <c r="E2486" s="446"/>
      <c r="F2486" s="446"/>
      <c r="G2486" s="448"/>
      <c r="H2486" s="455">
        <v>0</v>
      </c>
      <c r="I2486" s="452">
        <v>0</v>
      </c>
      <c r="J2486" s="446"/>
      <c r="K2486" s="492"/>
      <c r="M2486" s="443" t="str">
        <f>_xlfn.IFNA(VLOOKUP(G2486,Checks!$L$4:$L$15,1,FALSE),IF(G2486="","",1))</f>
        <v/>
      </c>
    </row>
    <row r="2487" spans="1:13" s="443" customFormat="1" ht="12" customHeight="1">
      <c r="A2487" s="502">
        <f t="shared" si="73"/>
        <v>2479</v>
      </c>
      <c r="B2487" s="502">
        <f t="shared" si="74"/>
        <v>0</v>
      </c>
      <c r="C2487" s="448"/>
      <c r="D2487" s="446"/>
      <c r="E2487" s="446"/>
      <c r="F2487" s="446"/>
      <c r="G2487" s="448"/>
      <c r="H2487" s="455">
        <v>0</v>
      </c>
      <c r="I2487" s="452">
        <v>0</v>
      </c>
      <c r="J2487" s="446"/>
      <c r="K2487" s="492"/>
      <c r="M2487" s="443" t="str">
        <f>_xlfn.IFNA(VLOOKUP(G2487,Checks!$L$4:$L$15,1,FALSE),IF(G2487="","",1))</f>
        <v/>
      </c>
    </row>
    <row r="2488" spans="1:13" s="443" customFormat="1" ht="12" customHeight="1">
      <c r="A2488" s="502">
        <f t="shared" si="73"/>
        <v>2480</v>
      </c>
      <c r="B2488" s="502">
        <f t="shared" si="74"/>
        <v>0</v>
      </c>
      <c r="C2488" s="448"/>
      <c r="D2488" s="446"/>
      <c r="E2488" s="446"/>
      <c r="F2488" s="446"/>
      <c r="G2488" s="448"/>
      <c r="H2488" s="455">
        <v>0</v>
      </c>
      <c r="I2488" s="452">
        <v>0</v>
      </c>
      <c r="J2488" s="446"/>
      <c r="K2488" s="492"/>
      <c r="M2488" s="443" t="str">
        <f>_xlfn.IFNA(VLOOKUP(G2488,Checks!$L$4:$L$15,1,FALSE),IF(G2488="","",1))</f>
        <v/>
      </c>
    </row>
    <row r="2489" spans="1:13" s="443" customFormat="1" ht="12" customHeight="1">
      <c r="A2489" s="502">
        <f t="shared" si="73"/>
        <v>2481</v>
      </c>
      <c r="B2489" s="502">
        <f t="shared" si="74"/>
        <v>0</v>
      </c>
      <c r="C2489" s="448"/>
      <c r="D2489" s="446"/>
      <c r="E2489" s="446"/>
      <c r="F2489" s="446"/>
      <c r="G2489" s="448"/>
      <c r="H2489" s="455">
        <v>0</v>
      </c>
      <c r="I2489" s="452">
        <v>0</v>
      </c>
      <c r="J2489" s="446"/>
      <c r="K2489" s="492"/>
      <c r="M2489" s="443" t="str">
        <f>_xlfn.IFNA(VLOOKUP(G2489,Checks!$L$4:$L$15,1,FALSE),IF(G2489="","",1))</f>
        <v/>
      </c>
    </row>
    <row r="2490" spans="1:13" s="443" customFormat="1" ht="12" customHeight="1">
      <c r="A2490" s="502">
        <f t="shared" si="73"/>
        <v>2482</v>
      </c>
      <c r="B2490" s="502">
        <f t="shared" si="74"/>
        <v>0</v>
      </c>
      <c r="C2490" s="448"/>
      <c r="D2490" s="446"/>
      <c r="E2490" s="446"/>
      <c r="F2490" s="446"/>
      <c r="G2490" s="448"/>
      <c r="H2490" s="455">
        <v>0</v>
      </c>
      <c r="I2490" s="452">
        <v>0</v>
      </c>
      <c r="J2490" s="446"/>
      <c r="K2490" s="492"/>
      <c r="M2490" s="443" t="str">
        <f>_xlfn.IFNA(VLOOKUP(G2490,Checks!$L$4:$L$15,1,FALSE),IF(G2490="","",1))</f>
        <v/>
      </c>
    </row>
    <row r="2491" spans="1:13" s="443" customFormat="1" ht="12" customHeight="1">
      <c r="A2491" s="502">
        <f t="shared" si="73"/>
        <v>2483</v>
      </c>
      <c r="B2491" s="502">
        <f t="shared" si="74"/>
        <v>0</v>
      </c>
      <c r="C2491" s="448"/>
      <c r="D2491" s="446"/>
      <c r="E2491" s="446"/>
      <c r="F2491" s="446"/>
      <c r="G2491" s="448"/>
      <c r="H2491" s="455">
        <v>0</v>
      </c>
      <c r="I2491" s="452">
        <v>0</v>
      </c>
      <c r="J2491" s="446"/>
      <c r="K2491" s="492"/>
      <c r="M2491" s="443" t="str">
        <f>_xlfn.IFNA(VLOOKUP(G2491,Checks!$L$4:$L$15,1,FALSE),IF(G2491="","",1))</f>
        <v/>
      </c>
    </row>
    <row r="2492" spans="1:13" s="443" customFormat="1" ht="12" customHeight="1">
      <c r="A2492" s="502">
        <f t="shared" si="73"/>
        <v>2484</v>
      </c>
      <c r="B2492" s="502">
        <f t="shared" si="74"/>
        <v>0</v>
      </c>
      <c r="C2492" s="448"/>
      <c r="D2492" s="446"/>
      <c r="E2492" s="446"/>
      <c r="F2492" s="446"/>
      <c r="G2492" s="448"/>
      <c r="H2492" s="455">
        <v>0</v>
      </c>
      <c r="I2492" s="452">
        <v>0</v>
      </c>
      <c r="J2492" s="446"/>
      <c r="K2492" s="492"/>
      <c r="M2492" s="443" t="str">
        <f>_xlfn.IFNA(VLOOKUP(G2492,Checks!$L$4:$L$15,1,FALSE),IF(G2492="","",1))</f>
        <v/>
      </c>
    </row>
    <row r="2493" spans="1:13" s="443" customFormat="1" ht="12" customHeight="1">
      <c r="A2493" s="502">
        <f t="shared" si="73"/>
        <v>2485</v>
      </c>
      <c r="B2493" s="502">
        <f t="shared" si="74"/>
        <v>0</v>
      </c>
      <c r="C2493" s="448"/>
      <c r="D2493" s="446"/>
      <c r="E2493" s="446"/>
      <c r="F2493" s="446"/>
      <c r="G2493" s="448"/>
      <c r="H2493" s="455">
        <v>0</v>
      </c>
      <c r="I2493" s="452">
        <v>0</v>
      </c>
      <c r="J2493" s="446"/>
      <c r="K2493" s="492"/>
      <c r="M2493" s="443" t="str">
        <f>_xlfn.IFNA(VLOOKUP(G2493,Checks!$L$4:$L$15,1,FALSE),IF(G2493="","",1))</f>
        <v/>
      </c>
    </row>
    <row r="2494" spans="1:13" s="443" customFormat="1" ht="12" customHeight="1">
      <c r="A2494" s="502">
        <f t="shared" si="73"/>
        <v>2486</v>
      </c>
      <c r="B2494" s="502">
        <f t="shared" si="74"/>
        <v>0</v>
      </c>
      <c r="C2494" s="448"/>
      <c r="D2494" s="446"/>
      <c r="E2494" s="446"/>
      <c r="F2494" s="446"/>
      <c r="G2494" s="448"/>
      <c r="H2494" s="455">
        <v>0</v>
      </c>
      <c r="I2494" s="452">
        <v>0</v>
      </c>
      <c r="J2494" s="446"/>
      <c r="K2494" s="492"/>
      <c r="M2494" s="443" t="str">
        <f>_xlfn.IFNA(VLOOKUP(G2494,Checks!$L$4:$L$15,1,FALSE),IF(G2494="","",1))</f>
        <v/>
      </c>
    </row>
    <row r="2495" spans="1:13" s="443" customFormat="1" ht="12" customHeight="1">
      <c r="A2495" s="502">
        <f t="shared" si="73"/>
        <v>2487</v>
      </c>
      <c r="B2495" s="502">
        <f t="shared" si="74"/>
        <v>0</v>
      </c>
      <c r="C2495" s="448"/>
      <c r="D2495" s="446"/>
      <c r="E2495" s="446"/>
      <c r="F2495" s="446"/>
      <c r="G2495" s="448"/>
      <c r="H2495" s="455">
        <v>0</v>
      </c>
      <c r="I2495" s="452">
        <v>0</v>
      </c>
      <c r="J2495" s="446"/>
      <c r="K2495" s="492"/>
      <c r="M2495" s="443" t="str">
        <f>_xlfn.IFNA(VLOOKUP(G2495,Checks!$L$4:$L$15,1,FALSE),IF(G2495="","",1))</f>
        <v/>
      </c>
    </row>
    <row r="2496" spans="1:13" s="443" customFormat="1" ht="12" customHeight="1">
      <c r="A2496" s="502">
        <f t="shared" si="73"/>
        <v>2488</v>
      </c>
      <c r="B2496" s="502">
        <f t="shared" si="74"/>
        <v>0</v>
      </c>
      <c r="C2496" s="448"/>
      <c r="D2496" s="446"/>
      <c r="E2496" s="446"/>
      <c r="F2496" s="446"/>
      <c r="G2496" s="448"/>
      <c r="H2496" s="455">
        <v>0</v>
      </c>
      <c r="I2496" s="452">
        <v>0</v>
      </c>
      <c r="J2496" s="446"/>
      <c r="K2496" s="492"/>
      <c r="M2496" s="443" t="str">
        <f>_xlfn.IFNA(VLOOKUP(G2496,Checks!$L$4:$L$15,1,FALSE),IF(G2496="","",1))</f>
        <v/>
      </c>
    </row>
    <row r="2497" spans="1:13" s="443" customFormat="1" ht="12" customHeight="1">
      <c r="A2497" s="502">
        <f t="shared" si="73"/>
        <v>2489</v>
      </c>
      <c r="B2497" s="502">
        <f t="shared" si="74"/>
        <v>0</v>
      </c>
      <c r="C2497" s="448"/>
      <c r="D2497" s="446"/>
      <c r="E2497" s="446"/>
      <c r="F2497" s="446"/>
      <c r="G2497" s="448"/>
      <c r="H2497" s="455">
        <v>0</v>
      </c>
      <c r="I2497" s="452">
        <v>0</v>
      </c>
      <c r="J2497" s="446"/>
      <c r="K2497" s="492"/>
      <c r="M2497" s="443" t="str">
        <f>_xlfn.IFNA(VLOOKUP(G2497,Checks!$L$4:$L$15,1,FALSE),IF(G2497="","",1))</f>
        <v/>
      </c>
    </row>
    <row r="2498" spans="1:13" s="443" customFormat="1" ht="12" customHeight="1">
      <c r="A2498" s="502">
        <f t="shared" si="73"/>
        <v>2490</v>
      </c>
      <c r="B2498" s="502">
        <f t="shared" si="74"/>
        <v>0</v>
      </c>
      <c r="C2498" s="448"/>
      <c r="D2498" s="446"/>
      <c r="E2498" s="446"/>
      <c r="F2498" s="446"/>
      <c r="G2498" s="448"/>
      <c r="H2498" s="455">
        <v>0</v>
      </c>
      <c r="I2498" s="452">
        <v>0</v>
      </c>
      <c r="J2498" s="446"/>
      <c r="K2498" s="492"/>
      <c r="M2498" s="443" t="str">
        <f>_xlfn.IFNA(VLOOKUP(G2498,Checks!$L$4:$L$15,1,FALSE),IF(G2498="","",1))</f>
        <v/>
      </c>
    </row>
    <row r="2499" spans="1:13" s="443" customFormat="1" ht="12" customHeight="1">
      <c r="A2499" s="502">
        <f t="shared" si="73"/>
        <v>2491</v>
      </c>
      <c r="B2499" s="502">
        <f t="shared" si="74"/>
        <v>0</v>
      </c>
      <c r="C2499" s="448"/>
      <c r="D2499" s="446"/>
      <c r="E2499" s="446"/>
      <c r="F2499" s="446"/>
      <c r="G2499" s="448"/>
      <c r="H2499" s="455">
        <v>0</v>
      </c>
      <c r="I2499" s="452">
        <v>0</v>
      </c>
      <c r="J2499" s="446"/>
      <c r="K2499" s="492"/>
      <c r="M2499" s="443" t="str">
        <f>_xlfn.IFNA(VLOOKUP(G2499,Checks!$L$4:$L$15,1,FALSE),IF(G2499="","",1))</f>
        <v/>
      </c>
    </row>
    <row r="2500" spans="1:13" s="443" customFormat="1" ht="12" customHeight="1">
      <c r="A2500" s="502">
        <f t="shared" si="73"/>
        <v>2492</v>
      </c>
      <c r="B2500" s="502">
        <f t="shared" si="74"/>
        <v>0</v>
      </c>
      <c r="C2500" s="448"/>
      <c r="D2500" s="446"/>
      <c r="E2500" s="446"/>
      <c r="F2500" s="446"/>
      <c r="G2500" s="448"/>
      <c r="H2500" s="455">
        <v>0</v>
      </c>
      <c r="I2500" s="452">
        <v>0</v>
      </c>
      <c r="J2500" s="446"/>
      <c r="K2500" s="492"/>
      <c r="M2500" s="443" t="str">
        <f>_xlfn.IFNA(VLOOKUP(G2500,Checks!$L$4:$L$15,1,FALSE),IF(G2500="","",1))</f>
        <v/>
      </c>
    </row>
    <row r="2501" spans="1:13" s="443" customFormat="1" ht="12" customHeight="1">
      <c r="A2501" s="502">
        <f t="shared" si="73"/>
        <v>2493</v>
      </c>
      <c r="B2501" s="502">
        <f t="shared" si="74"/>
        <v>0</v>
      </c>
      <c r="C2501" s="448"/>
      <c r="D2501" s="446"/>
      <c r="E2501" s="446"/>
      <c r="F2501" s="446"/>
      <c r="G2501" s="448"/>
      <c r="H2501" s="455">
        <v>0</v>
      </c>
      <c r="I2501" s="452">
        <v>0</v>
      </c>
      <c r="J2501" s="446"/>
      <c r="K2501" s="492"/>
      <c r="M2501" s="443" t="str">
        <f>_xlfn.IFNA(VLOOKUP(G2501,Checks!$L$4:$L$15,1,FALSE),IF(G2501="","",1))</f>
        <v/>
      </c>
    </row>
    <row r="2502" spans="1:13" s="443" customFormat="1" ht="12" customHeight="1">
      <c r="A2502" s="502">
        <f t="shared" si="73"/>
        <v>2494</v>
      </c>
      <c r="B2502" s="502">
        <f t="shared" si="74"/>
        <v>0</v>
      </c>
      <c r="C2502" s="448"/>
      <c r="D2502" s="446"/>
      <c r="E2502" s="446"/>
      <c r="F2502" s="446"/>
      <c r="G2502" s="448"/>
      <c r="H2502" s="455">
        <v>0</v>
      </c>
      <c r="I2502" s="452">
        <v>0</v>
      </c>
      <c r="J2502" s="446"/>
      <c r="K2502" s="492"/>
      <c r="M2502" s="443" t="str">
        <f>_xlfn.IFNA(VLOOKUP(G2502,Checks!$L$4:$L$15,1,FALSE),IF(G2502="","",1))</f>
        <v/>
      </c>
    </row>
    <row r="2503" spans="1:13" s="443" customFormat="1" ht="12" customHeight="1">
      <c r="A2503" s="502">
        <f t="shared" si="73"/>
        <v>2495</v>
      </c>
      <c r="B2503" s="502">
        <f t="shared" si="74"/>
        <v>0</v>
      </c>
      <c r="C2503" s="448"/>
      <c r="D2503" s="446"/>
      <c r="E2503" s="446"/>
      <c r="F2503" s="446"/>
      <c r="G2503" s="448"/>
      <c r="H2503" s="455">
        <v>0</v>
      </c>
      <c r="I2503" s="452">
        <v>0</v>
      </c>
      <c r="J2503" s="446"/>
      <c r="K2503" s="492"/>
      <c r="M2503" s="443" t="str">
        <f>_xlfn.IFNA(VLOOKUP(G2503,Checks!$L$4:$L$15,1,FALSE),IF(G2503="","",1))</f>
        <v/>
      </c>
    </row>
    <row r="2504" spans="1:13" s="443" customFormat="1" ht="12" customHeight="1">
      <c r="A2504" s="502">
        <f t="shared" ref="A2504:A2508" si="75">A2503+1</f>
        <v>2496</v>
      </c>
      <c r="B2504" s="502">
        <f t="shared" si="74"/>
        <v>0</v>
      </c>
      <c r="C2504" s="448"/>
      <c r="D2504" s="446"/>
      <c r="E2504" s="446"/>
      <c r="F2504" s="446"/>
      <c r="G2504" s="448"/>
      <c r="H2504" s="455">
        <v>0</v>
      </c>
      <c r="I2504" s="452">
        <v>0</v>
      </c>
      <c r="J2504" s="446"/>
      <c r="K2504" s="492"/>
      <c r="M2504" s="443" t="str">
        <f>_xlfn.IFNA(VLOOKUP(G2504,Checks!$L$4:$L$15,1,FALSE),IF(G2504="","",1))</f>
        <v/>
      </c>
    </row>
    <row r="2505" spans="1:13" s="443" customFormat="1" ht="12" customHeight="1">
      <c r="A2505" s="502">
        <f t="shared" si="75"/>
        <v>2497</v>
      </c>
      <c r="B2505" s="502">
        <f t="shared" si="74"/>
        <v>0</v>
      </c>
      <c r="C2505" s="448"/>
      <c r="D2505" s="446"/>
      <c r="E2505" s="446"/>
      <c r="F2505" s="446"/>
      <c r="G2505" s="448"/>
      <c r="H2505" s="455">
        <v>0</v>
      </c>
      <c r="I2505" s="452">
        <v>0</v>
      </c>
      <c r="J2505" s="446"/>
      <c r="K2505" s="492"/>
      <c r="M2505" s="443" t="str">
        <f>_xlfn.IFNA(VLOOKUP(G2505,Checks!$L$4:$L$15,1,FALSE),IF(G2505="","",1))</f>
        <v/>
      </c>
    </row>
    <row r="2506" spans="1:13" s="443" customFormat="1" ht="12" customHeight="1">
      <c r="A2506" s="502">
        <f t="shared" si="75"/>
        <v>2498</v>
      </c>
      <c r="B2506" s="502">
        <f t="shared" si="74"/>
        <v>0</v>
      </c>
      <c r="C2506" s="448"/>
      <c r="D2506" s="446"/>
      <c r="E2506" s="446"/>
      <c r="F2506" s="446"/>
      <c r="G2506" s="448"/>
      <c r="H2506" s="455">
        <v>0</v>
      </c>
      <c r="I2506" s="452">
        <v>0</v>
      </c>
      <c r="J2506" s="446"/>
      <c r="K2506" s="492"/>
      <c r="M2506" s="443" t="str">
        <f>_xlfn.IFNA(VLOOKUP(G2506,Checks!$L$4:$L$15,1,FALSE),IF(G2506="","",1))</f>
        <v/>
      </c>
    </row>
    <row r="2507" spans="1:13" s="443" customFormat="1" ht="12" customHeight="1">
      <c r="A2507" s="502">
        <f t="shared" si="75"/>
        <v>2499</v>
      </c>
      <c r="B2507" s="502">
        <f t="shared" ref="B2507:B2508" si="76">$B$9</f>
        <v>0</v>
      </c>
      <c r="C2507" s="448"/>
      <c r="D2507" s="446"/>
      <c r="E2507" s="446"/>
      <c r="F2507" s="446"/>
      <c r="G2507" s="448"/>
      <c r="H2507" s="455">
        <v>0</v>
      </c>
      <c r="I2507" s="452">
        <v>0</v>
      </c>
      <c r="J2507" s="446"/>
      <c r="K2507" s="492"/>
      <c r="M2507" s="443" t="str">
        <f>_xlfn.IFNA(VLOOKUP(G2507,Checks!$L$4:$L$15,1,FALSE),IF(G2507="","",1))</f>
        <v/>
      </c>
    </row>
    <row r="2508" spans="1:13" s="443" customFormat="1" ht="12" customHeight="1" thickBot="1">
      <c r="A2508" s="503">
        <f t="shared" si="75"/>
        <v>2500</v>
      </c>
      <c r="B2508" s="503">
        <f t="shared" si="76"/>
        <v>0</v>
      </c>
      <c r="C2508" s="697"/>
      <c r="D2508" s="446"/>
      <c r="E2508" s="446"/>
      <c r="F2508" s="446"/>
      <c r="G2508" s="448"/>
      <c r="H2508" s="467">
        <v>0</v>
      </c>
      <c r="I2508" s="659">
        <v>0</v>
      </c>
      <c r="J2508" s="446"/>
      <c r="K2508" s="492"/>
      <c r="M2508" s="443" t="str">
        <f>_xlfn.IFNA(VLOOKUP(G2508,Checks!$L$4:$L$15,1,FALSE),IF(G2508="","",1))</f>
        <v/>
      </c>
    </row>
    <row r="2509" spans="1:13" s="444" customFormat="1" ht="13.5" customHeight="1" thickTop="1">
      <c r="A2509" s="504" t="s">
        <v>548</v>
      </c>
      <c r="B2509" s="511"/>
      <c r="C2509" s="552"/>
      <c r="D2509" s="552"/>
      <c r="E2509" s="552"/>
      <c r="F2509" s="552"/>
      <c r="G2509" s="520"/>
      <c r="H2509" s="507">
        <f>SUM(H9:H2508)</f>
        <v>0</v>
      </c>
      <c r="I2509" s="616">
        <f>SUM(I9:I2508)</f>
        <v>0</v>
      </c>
      <c r="J2509" s="627"/>
      <c r="K2509" s="628"/>
    </row>
    <row r="2510" spans="1:13" s="443" customFormat="1" ht="10.5" customHeight="1"/>
    <row r="2511" spans="1:13">
      <c r="D2511" s="443"/>
      <c r="E2511" s="443"/>
      <c r="F2511" s="443"/>
      <c r="G2511" s="443"/>
      <c r="H2511" s="443"/>
      <c r="I2511" s="443"/>
    </row>
    <row r="2512" spans="1:13">
      <c r="D2512" s="443"/>
      <c r="E2512" s="443"/>
      <c r="F2512" s="443"/>
      <c r="G2512" s="443"/>
      <c r="H2512" s="443"/>
      <c r="I2512" s="443"/>
    </row>
    <row r="2513" spans="4:9">
      <c r="D2513" s="443"/>
      <c r="E2513" s="443"/>
      <c r="F2513" s="443"/>
      <c r="G2513" s="443"/>
      <c r="H2513" s="443"/>
      <c r="I2513" s="443"/>
    </row>
  </sheetData>
  <sheetProtection algorithmName="SHA-512" hashValue="baJGZzP0PmRrtWc6FjFedm/Mk+LHHV716nrwBgSUiM//XCK36t4H1FSe1Xi1e+BmfoiPyabpbMJ6G4umgWJmCg==" saltValue="5bwcn2aaStkhp1aeODjX4w==" spinCount="100000" sheet="1" insertRows="0"/>
  <mergeCells count="13">
    <mergeCell ref="K7:K8"/>
    <mergeCell ref="B7:B8"/>
    <mergeCell ref="A4:K4"/>
    <mergeCell ref="C7:C8"/>
    <mergeCell ref="J7:J8"/>
    <mergeCell ref="A7:A8"/>
    <mergeCell ref="D7:D8"/>
    <mergeCell ref="E7:E8"/>
    <mergeCell ref="F7:F8"/>
    <mergeCell ref="G7:G8"/>
    <mergeCell ref="H7:H8"/>
    <mergeCell ref="I7:I8"/>
    <mergeCell ref="C5:K5"/>
  </mergeCells>
  <dataValidations count="1">
    <dataValidation type="list" allowBlank="1" showInputMessage="1" showErrorMessage="1" sqref="D9:D2508 J9:J2508">
      <formula1>"Y,N"</formula1>
    </dataValidation>
  </dataValidations>
  <pageMargins left="0.7" right="0.7" top="0.75" bottom="0.75" header="0.3" footer="0.3"/>
  <pageSetup scale="18" orientation="portrait" r:id="rId1"/>
  <rowBreaks count="1" manualBreakCount="1">
    <brk id="2188"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Checks!$P$4:$P$19</xm:f>
          </x14:formula1>
          <xm:sqref>F9:F2508</xm:sqref>
        </x14:dataValidation>
        <x14:dataValidation type="list" allowBlank="1" showInputMessage="1" showErrorMessage="1">
          <x14:formula1>
            <xm:f>Checks!$L$4:$L$15</xm:f>
          </x14:formula1>
          <xm:sqref>G9:G2508</xm:sqref>
        </x14:dataValidation>
        <x14:dataValidation type="list" allowBlank="1" showInputMessage="1" showErrorMessage="1">
          <x14:formula1>
            <xm:f>Checks!$R$4:$R$29</xm:f>
          </x14:formula1>
          <xm:sqref>E10:E2508</xm:sqref>
        </x14:dataValidation>
        <x14:dataValidation type="list" allowBlank="1" showInputMessage="1" showErrorMessage="1">
          <x14:formula1>
            <xm:f>Checks!$R$4:$R$29</xm:f>
          </x14:formula1>
          <xm:sqref>E9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view="pageBreakPreview" zoomScale="70" zoomScaleNormal="70" zoomScaleSheetLayoutView="70" workbookViewId="0"/>
  </sheetViews>
  <sheetFormatPr defaultColWidth="9.140625" defaultRowHeight="12.75"/>
  <cols>
    <col min="1" max="1" width="15.85546875" style="398" customWidth="1"/>
    <col min="2" max="2" width="9.5703125" style="397" customWidth="1"/>
    <col min="3" max="3" width="38.140625" style="397" customWidth="1"/>
    <col min="4" max="4" width="42.42578125" style="397" customWidth="1"/>
    <col min="5" max="6" width="42.42578125" style="398" customWidth="1"/>
    <col min="7" max="7" width="9.140625" style="398"/>
    <col min="8" max="8" width="29.140625" style="398" customWidth="1"/>
    <col min="9" max="10" width="22.5703125" style="398" customWidth="1"/>
    <col min="11" max="11" width="9.140625" style="398"/>
    <col min="12" max="13" width="18.140625" style="398" customWidth="1"/>
    <col min="14" max="14" width="30.42578125" style="398" bestFit="1" customWidth="1"/>
    <col min="15" max="16384" width="9.140625" style="398"/>
  </cols>
  <sheetData>
    <row r="1" spans="1:14">
      <c r="A1" s="228" t="s">
        <v>407</v>
      </c>
      <c r="H1" s="228" t="s">
        <v>407</v>
      </c>
      <c r="I1" s="397"/>
    </row>
    <row r="2" spans="1:14">
      <c r="A2" s="397"/>
      <c r="H2" s="397"/>
      <c r="I2" s="397"/>
    </row>
    <row r="3" spans="1:14" s="69" customFormat="1">
      <c r="A3" s="227" t="s">
        <v>515</v>
      </c>
      <c r="B3" s="227"/>
      <c r="D3" s="397"/>
      <c r="H3" s="227" t="s">
        <v>515</v>
      </c>
      <c r="I3" s="398"/>
    </row>
    <row r="4" spans="1:14" s="399" customFormat="1" ht="27.75" customHeight="1">
      <c r="A4" s="1334" t="s">
        <v>869</v>
      </c>
      <c r="B4" s="1334"/>
      <c r="C4" s="1334"/>
      <c r="D4" s="1334"/>
      <c r="E4" s="1334"/>
      <c r="F4" s="1334"/>
    </row>
    <row r="5" spans="1:14" ht="16.5" thickBot="1">
      <c r="B5" s="398"/>
      <c r="C5" s="398"/>
      <c r="D5" s="398"/>
      <c r="H5" s="1263" t="s">
        <v>583</v>
      </c>
      <c r="I5" s="1264"/>
      <c r="J5" s="1265"/>
      <c r="L5" s="602" t="s">
        <v>594</v>
      </c>
      <c r="M5" s="1253" t="s">
        <v>84</v>
      </c>
      <c r="N5" s="1254"/>
    </row>
    <row r="6" spans="1:14" ht="15.95" customHeight="1">
      <c r="A6" s="1350" t="s">
        <v>433</v>
      </c>
      <c r="B6" s="400"/>
      <c r="C6" s="401"/>
      <c r="D6" s="402"/>
      <c r="E6" s="403"/>
      <c r="F6" s="404"/>
      <c r="H6" s="1266" t="s">
        <v>260</v>
      </c>
      <c r="I6" s="1268" t="s">
        <v>412</v>
      </c>
      <c r="J6" s="1269"/>
      <c r="L6" s="601" t="s">
        <v>64</v>
      </c>
      <c r="M6" s="1255" t="s">
        <v>159</v>
      </c>
      <c r="N6" s="1255"/>
    </row>
    <row r="7" spans="1:14" ht="15.95" customHeight="1">
      <c r="A7" s="1351"/>
      <c r="B7" s="1340">
        <f>'Lag Triangles'!C3</f>
        <v>0</v>
      </c>
      <c r="C7" s="1341"/>
      <c r="D7" s="558" t="s">
        <v>280</v>
      </c>
      <c r="E7" s="405" t="s">
        <v>280</v>
      </c>
      <c r="F7" s="406" t="s">
        <v>280</v>
      </c>
      <c r="H7" s="1267"/>
      <c r="I7" s="409" t="s">
        <v>259</v>
      </c>
      <c r="J7" s="485" t="s">
        <v>413</v>
      </c>
      <c r="L7" s="601" t="s">
        <v>216</v>
      </c>
      <c r="M7" s="1255">
        <v>3</v>
      </c>
      <c r="N7" s="1255"/>
    </row>
    <row r="8" spans="1:14" ht="15.75">
      <c r="A8" s="1351"/>
      <c r="B8" s="407"/>
      <c r="C8" s="408"/>
      <c r="D8" s="558" t="s">
        <v>282</v>
      </c>
      <c r="E8" s="405" t="s">
        <v>282</v>
      </c>
      <c r="F8" s="406" t="s">
        <v>282</v>
      </c>
      <c r="H8" s="600" t="s">
        <v>64</v>
      </c>
      <c r="I8" s="484"/>
      <c r="J8" s="484"/>
      <c r="L8" s="601" t="s">
        <v>85</v>
      </c>
      <c r="M8" s="1255" t="s">
        <v>595</v>
      </c>
      <c r="N8" s="1255"/>
    </row>
    <row r="9" spans="1:14" ht="15.95" customHeight="1">
      <c r="A9" s="1351"/>
      <c r="B9" s="1338" t="s">
        <v>281</v>
      </c>
      <c r="C9" s="1339"/>
      <c r="D9" s="558" t="str">
        <f>'Member Months'!C18</f>
        <v>2022 Current Year</v>
      </c>
      <c r="E9" s="405" t="str">
        <f>'Member Months'!C90</f>
        <v>2021 Prior Year</v>
      </c>
      <c r="F9" s="406" t="str">
        <f>'Member Months'!C162</f>
        <v>2020 Initial Year</v>
      </c>
      <c r="H9" s="600" t="s">
        <v>216</v>
      </c>
      <c r="I9" s="484"/>
      <c r="J9" s="484"/>
      <c r="L9" s="601" t="s">
        <v>192</v>
      </c>
      <c r="M9" s="1255" t="s">
        <v>934</v>
      </c>
      <c r="N9" s="1255"/>
    </row>
    <row r="10" spans="1:14" ht="15.95" customHeight="1" thickBot="1">
      <c r="A10" s="1352"/>
      <c r="B10" s="410"/>
      <c r="C10" s="411"/>
      <c r="D10" s="412"/>
      <c r="E10" s="413"/>
      <c r="F10" s="414"/>
      <c r="H10" s="600" t="s">
        <v>85</v>
      </c>
      <c r="I10" s="484"/>
      <c r="J10" s="484"/>
      <c r="L10" s="601" t="s">
        <v>264</v>
      </c>
      <c r="M10" s="1255">
        <v>8</v>
      </c>
      <c r="N10" s="1255"/>
    </row>
    <row r="11" spans="1:14" ht="18.75" customHeight="1">
      <c r="A11" s="1336">
        <v>1</v>
      </c>
      <c r="B11" s="1276" t="s">
        <v>415</v>
      </c>
      <c r="C11" s="1342"/>
      <c r="D11" s="1331"/>
      <c r="E11" s="1324"/>
      <c r="F11" s="1256"/>
      <c r="H11" s="600" t="s">
        <v>192</v>
      </c>
      <c r="I11" s="484"/>
      <c r="J11" s="484"/>
      <c r="L11" s="601" t="s">
        <v>44</v>
      </c>
      <c r="M11" s="1255" t="s">
        <v>596</v>
      </c>
      <c r="N11" s="1255"/>
    </row>
    <row r="12" spans="1:14" ht="18.75" customHeight="1">
      <c r="A12" s="1337"/>
      <c r="B12" s="1343"/>
      <c r="C12" s="1344"/>
      <c r="D12" s="1294"/>
      <c r="E12" s="1290"/>
      <c r="F12" s="1257"/>
      <c r="H12" s="600" t="s">
        <v>264</v>
      </c>
      <c r="I12" s="484"/>
      <c r="J12" s="484"/>
      <c r="L12" s="601" t="s">
        <v>803</v>
      </c>
      <c r="M12" s="1255">
        <v>18</v>
      </c>
      <c r="N12" s="1255"/>
    </row>
    <row r="13" spans="1:14" ht="18.75" customHeight="1">
      <c r="A13" s="1337"/>
      <c r="B13" s="1343"/>
      <c r="C13" s="1344"/>
      <c r="D13" s="1294"/>
      <c r="E13" s="1290"/>
      <c r="F13" s="1257"/>
      <c r="H13" s="600" t="s">
        <v>44</v>
      </c>
      <c r="I13" s="484"/>
      <c r="J13" s="484"/>
      <c r="L13" s="1005" t="s">
        <v>414</v>
      </c>
      <c r="M13" s="1255" t="s">
        <v>597</v>
      </c>
      <c r="N13" s="1255"/>
    </row>
    <row r="14" spans="1:14" ht="18.75" customHeight="1">
      <c r="A14" s="1337"/>
      <c r="B14" s="1343"/>
      <c r="C14" s="1344"/>
      <c r="D14" s="1294"/>
      <c r="E14" s="1290"/>
      <c r="F14" s="1257"/>
      <c r="H14" s="600" t="s">
        <v>803</v>
      </c>
      <c r="I14" s="484"/>
      <c r="J14" s="484"/>
    </row>
    <row r="15" spans="1:14" ht="18.75" customHeight="1" thickBot="1">
      <c r="A15" s="1359"/>
      <c r="B15" s="1345"/>
      <c r="C15" s="1346"/>
      <c r="D15" s="1295"/>
      <c r="E15" s="1360"/>
      <c r="F15" s="1258"/>
      <c r="H15" s="600" t="s">
        <v>414</v>
      </c>
      <c r="I15" s="484"/>
      <c r="J15" s="484"/>
      <c r="L15" s="69"/>
      <c r="M15" s="69"/>
    </row>
    <row r="16" spans="1:14" ht="18.75" customHeight="1">
      <c r="A16" s="1336">
        <v>2</v>
      </c>
      <c r="B16" s="1361" t="s">
        <v>434</v>
      </c>
      <c r="C16" s="1362"/>
      <c r="D16" s="1302"/>
      <c r="E16" s="1305"/>
      <c r="F16" s="1259"/>
    </row>
    <row r="17" spans="1:14" ht="18.75" customHeight="1">
      <c r="A17" s="1337"/>
      <c r="B17" s="1347"/>
      <c r="C17" s="1348"/>
      <c r="D17" s="1332"/>
      <c r="E17" s="1335"/>
      <c r="F17" s="1261"/>
      <c r="H17" s="69"/>
      <c r="I17" s="69"/>
      <c r="J17" s="69"/>
      <c r="L17" s="69"/>
      <c r="M17" s="69"/>
      <c r="N17" s="69"/>
    </row>
    <row r="18" spans="1:14">
      <c r="A18" s="1337"/>
      <c r="B18" s="1347"/>
      <c r="C18" s="1348"/>
      <c r="D18" s="1332"/>
      <c r="E18" s="1335"/>
      <c r="F18" s="1261"/>
      <c r="H18" s="69"/>
      <c r="I18" s="69"/>
      <c r="J18" s="69"/>
      <c r="L18" s="69"/>
      <c r="M18" s="69"/>
      <c r="N18" s="69"/>
    </row>
    <row r="19" spans="1:14" ht="19.5" customHeight="1">
      <c r="A19" s="1337"/>
      <c r="B19" s="1349"/>
      <c r="C19" s="1348"/>
      <c r="D19" s="1303"/>
      <c r="E19" s="1306"/>
      <c r="F19" s="1261"/>
      <c r="H19" s="69"/>
      <c r="I19" s="69"/>
      <c r="J19" s="69"/>
      <c r="L19" s="69"/>
      <c r="M19" s="69"/>
      <c r="N19" s="69"/>
    </row>
    <row r="20" spans="1:14" ht="18.75" customHeight="1" thickBot="1">
      <c r="A20" s="1359"/>
      <c r="B20" s="1345"/>
      <c r="C20" s="1346"/>
      <c r="D20" s="1304"/>
      <c r="E20" s="1307"/>
      <c r="F20" s="1373"/>
      <c r="H20" s="69"/>
      <c r="I20" s="69"/>
      <c r="J20" s="69"/>
      <c r="L20" s="69"/>
      <c r="M20" s="69"/>
      <c r="N20" s="69"/>
    </row>
    <row r="21" spans="1:14" ht="18.75" customHeight="1">
      <c r="A21" s="1336">
        <v>3</v>
      </c>
      <c r="B21" s="1325" t="s">
        <v>618</v>
      </c>
      <c r="C21" s="1363"/>
      <c r="D21" s="1302"/>
      <c r="E21" s="1305"/>
      <c r="F21" s="1259"/>
      <c r="H21" s="69"/>
      <c r="I21" s="69"/>
      <c r="J21" s="69"/>
      <c r="L21" s="69"/>
      <c r="M21" s="69"/>
      <c r="N21" s="69"/>
    </row>
    <row r="22" spans="1:14" ht="18.75" customHeight="1">
      <c r="A22" s="1337"/>
      <c r="B22" s="1364"/>
      <c r="C22" s="1365"/>
      <c r="D22" s="1303"/>
      <c r="E22" s="1306"/>
      <c r="F22" s="1260"/>
      <c r="H22" s="69"/>
      <c r="I22" s="69"/>
      <c r="J22" s="69"/>
      <c r="L22" s="69"/>
      <c r="M22" s="69"/>
      <c r="N22" s="69"/>
    </row>
    <row r="23" spans="1:14" ht="18.75" customHeight="1">
      <c r="A23" s="1337"/>
      <c r="B23" s="1364"/>
      <c r="C23" s="1365"/>
      <c r="D23" s="1303"/>
      <c r="E23" s="1306"/>
      <c r="F23" s="1260"/>
      <c r="H23" s="69"/>
      <c r="I23" s="69"/>
      <c r="J23" s="69"/>
      <c r="L23" s="69"/>
      <c r="M23" s="69"/>
      <c r="N23" s="69"/>
    </row>
    <row r="24" spans="1:14" ht="18.75" customHeight="1">
      <c r="A24" s="1337"/>
      <c r="B24" s="1364"/>
      <c r="C24" s="1365"/>
      <c r="D24" s="1303"/>
      <c r="E24" s="1306"/>
      <c r="F24" s="1260"/>
      <c r="H24" s="69"/>
      <c r="I24" s="69"/>
      <c r="J24" s="69"/>
      <c r="L24" s="69"/>
      <c r="M24" s="69"/>
      <c r="N24" s="69"/>
    </row>
    <row r="25" spans="1:14" ht="18.75" customHeight="1" thickBot="1">
      <c r="A25" s="1359"/>
      <c r="B25" s="1366"/>
      <c r="C25" s="1367"/>
      <c r="D25" s="1304"/>
      <c r="E25" s="1307"/>
      <c r="F25" s="1262"/>
      <c r="H25" s="69"/>
      <c r="I25" s="69"/>
      <c r="J25" s="69"/>
      <c r="L25" s="69"/>
      <c r="M25" s="69"/>
      <c r="N25" s="69"/>
    </row>
    <row r="26" spans="1:14" ht="18.75" customHeight="1">
      <c r="A26" s="1336">
        <v>4</v>
      </c>
      <c r="B26" s="1361" t="s">
        <v>416</v>
      </c>
      <c r="C26" s="1362"/>
      <c r="D26" s="1302"/>
      <c r="E26" s="1305"/>
      <c r="F26" s="1259"/>
      <c r="H26" s="69"/>
      <c r="I26" s="69"/>
      <c r="J26" s="69"/>
      <c r="L26" s="69"/>
      <c r="M26" s="69"/>
      <c r="N26" s="69"/>
    </row>
    <row r="27" spans="1:14" ht="18.75" customHeight="1">
      <c r="A27" s="1337"/>
      <c r="B27" s="1349"/>
      <c r="C27" s="1348"/>
      <c r="D27" s="1303"/>
      <c r="E27" s="1306"/>
      <c r="F27" s="1260"/>
      <c r="H27" s="69"/>
      <c r="I27" s="69"/>
      <c r="J27" s="69"/>
      <c r="L27" s="69"/>
      <c r="M27" s="69"/>
      <c r="N27" s="69"/>
    </row>
    <row r="28" spans="1:14" ht="18.75" customHeight="1">
      <c r="A28" s="1337"/>
      <c r="B28" s="1349"/>
      <c r="C28" s="1348"/>
      <c r="D28" s="1303"/>
      <c r="E28" s="1306"/>
      <c r="F28" s="1260"/>
      <c r="H28" s="69"/>
      <c r="I28" s="69"/>
      <c r="J28" s="69"/>
      <c r="L28" s="69"/>
      <c r="M28" s="69"/>
      <c r="N28" s="69"/>
    </row>
    <row r="29" spans="1:14" ht="18.75" customHeight="1">
      <c r="A29" s="1337"/>
      <c r="B29" s="1349"/>
      <c r="C29" s="1348"/>
      <c r="D29" s="1303"/>
      <c r="E29" s="1306"/>
      <c r="F29" s="1260"/>
      <c r="H29" s="69"/>
      <c r="I29" s="69"/>
      <c r="J29" s="69"/>
      <c r="L29" s="69"/>
      <c r="M29" s="69"/>
      <c r="N29" s="69"/>
    </row>
    <row r="30" spans="1:14" ht="18.75" customHeight="1" thickBot="1">
      <c r="A30" s="1359"/>
      <c r="B30" s="1345"/>
      <c r="C30" s="1346"/>
      <c r="D30" s="1303"/>
      <c r="E30" s="1306"/>
      <c r="F30" s="1260"/>
      <c r="H30" s="69"/>
      <c r="I30" s="69"/>
      <c r="J30" s="69"/>
      <c r="L30" s="69"/>
      <c r="M30" s="69"/>
      <c r="N30" s="69"/>
    </row>
    <row r="31" spans="1:14" ht="18.75" customHeight="1">
      <c r="A31" s="1336">
        <v>5</v>
      </c>
      <c r="B31" s="1325" t="s">
        <v>617</v>
      </c>
      <c r="C31" s="1363"/>
      <c r="D31" s="1302"/>
      <c r="E31" s="1305"/>
      <c r="F31" s="1259"/>
      <c r="H31" s="69"/>
      <c r="I31" s="69"/>
      <c r="J31" s="69"/>
      <c r="L31" s="69"/>
      <c r="M31" s="69"/>
      <c r="N31" s="69"/>
    </row>
    <row r="32" spans="1:14" ht="18.75" customHeight="1">
      <c r="A32" s="1337"/>
      <c r="B32" s="1364"/>
      <c r="C32" s="1365"/>
      <c r="D32" s="1303"/>
      <c r="E32" s="1306"/>
      <c r="F32" s="1260"/>
      <c r="H32" s="69"/>
      <c r="I32" s="69"/>
      <c r="J32" s="69"/>
      <c r="L32" s="69"/>
      <c r="M32" s="69"/>
      <c r="N32" s="69"/>
    </row>
    <row r="33" spans="1:14" ht="18.75" customHeight="1">
      <c r="A33" s="1337"/>
      <c r="B33" s="1364"/>
      <c r="C33" s="1365"/>
      <c r="D33" s="1303"/>
      <c r="E33" s="1306"/>
      <c r="F33" s="1260"/>
      <c r="H33" s="69"/>
      <c r="I33" s="69"/>
      <c r="J33" s="69"/>
      <c r="L33" s="69"/>
      <c r="M33" s="69"/>
      <c r="N33" s="69"/>
    </row>
    <row r="34" spans="1:14" ht="18.75" customHeight="1">
      <c r="A34" s="1337"/>
      <c r="B34" s="1364"/>
      <c r="C34" s="1365"/>
      <c r="D34" s="1303"/>
      <c r="E34" s="1306"/>
      <c r="F34" s="1260"/>
      <c r="H34" s="69"/>
      <c r="I34" s="69"/>
      <c r="J34" s="69"/>
      <c r="L34" s="69"/>
      <c r="M34" s="69"/>
      <c r="N34" s="69"/>
    </row>
    <row r="35" spans="1:14" ht="18.75" customHeight="1">
      <c r="A35" s="1337"/>
      <c r="B35" s="1364"/>
      <c r="C35" s="1365"/>
      <c r="D35" s="1303"/>
      <c r="E35" s="1306"/>
      <c r="F35" s="1260"/>
      <c r="H35" s="69"/>
      <c r="I35" s="69"/>
      <c r="J35" s="69"/>
      <c r="L35" s="69"/>
      <c r="M35" s="69"/>
      <c r="N35" s="69"/>
    </row>
    <row r="36" spans="1:14" ht="18.75" customHeight="1">
      <c r="A36" s="1337"/>
      <c r="B36" s="1364"/>
      <c r="C36" s="1365"/>
      <c r="D36" s="1303"/>
      <c r="E36" s="1306"/>
      <c r="F36" s="1260"/>
      <c r="H36" s="69"/>
      <c r="I36" s="69"/>
      <c r="J36" s="69"/>
      <c r="L36" s="69"/>
      <c r="M36" s="69"/>
      <c r="N36" s="69"/>
    </row>
    <row r="37" spans="1:14" ht="18.75" customHeight="1" thickBot="1">
      <c r="A37" s="1359"/>
      <c r="B37" s="1366"/>
      <c r="C37" s="1367"/>
      <c r="D37" s="1304"/>
      <c r="E37" s="1307"/>
      <c r="F37" s="1262"/>
      <c r="H37" s="69"/>
      <c r="I37" s="69"/>
      <c r="J37" s="69"/>
      <c r="L37" s="69"/>
      <c r="M37" s="69"/>
      <c r="N37" s="69"/>
    </row>
    <row r="38" spans="1:14" ht="18.75" customHeight="1">
      <c r="A38" s="1336">
        <v>6</v>
      </c>
      <c r="B38" s="1361" t="s">
        <v>417</v>
      </c>
      <c r="C38" s="1371"/>
      <c r="D38" s="1302"/>
      <c r="E38" s="1305"/>
      <c r="F38" s="1259"/>
      <c r="H38" s="69"/>
      <c r="I38" s="69"/>
      <c r="J38" s="69"/>
      <c r="L38" s="69"/>
      <c r="M38" s="69"/>
      <c r="N38" s="69"/>
    </row>
    <row r="39" spans="1:14" ht="18.75" customHeight="1">
      <c r="A39" s="1337"/>
      <c r="B39" s="1347"/>
      <c r="C39" s="1372"/>
      <c r="D39" s="1303"/>
      <c r="E39" s="1306"/>
      <c r="F39" s="1260"/>
      <c r="H39" s="69"/>
      <c r="I39" s="69"/>
      <c r="J39" s="69"/>
      <c r="L39" s="69"/>
      <c r="M39" s="69"/>
      <c r="N39" s="69"/>
    </row>
    <row r="40" spans="1:14" ht="18.75" customHeight="1">
      <c r="A40" s="1337"/>
      <c r="B40" s="1347"/>
      <c r="C40" s="1372"/>
      <c r="D40" s="1303"/>
      <c r="E40" s="1306"/>
      <c r="F40" s="1260"/>
      <c r="H40" s="69"/>
      <c r="I40" s="69"/>
      <c r="J40" s="69"/>
      <c r="L40" s="69"/>
      <c r="M40" s="69"/>
      <c r="N40" s="69"/>
    </row>
    <row r="41" spans="1:14" ht="18.75" customHeight="1">
      <c r="A41" s="1337"/>
      <c r="B41" s="1285" t="s">
        <v>127</v>
      </c>
      <c r="C41" s="1286"/>
      <c r="D41" s="1303"/>
      <c r="E41" s="1306"/>
      <c r="F41" s="1260"/>
      <c r="H41" s="69"/>
      <c r="I41" s="69"/>
      <c r="J41" s="69"/>
      <c r="L41" s="69"/>
      <c r="M41" s="69"/>
      <c r="N41" s="69"/>
    </row>
    <row r="42" spans="1:14" ht="18.75" customHeight="1">
      <c r="A42" s="1337"/>
      <c r="B42" s="1285"/>
      <c r="C42" s="1286"/>
      <c r="D42" s="1303"/>
      <c r="E42" s="1306"/>
      <c r="F42" s="1260"/>
      <c r="H42" s="69"/>
      <c r="I42" s="69"/>
      <c r="J42" s="69"/>
      <c r="L42" s="69"/>
      <c r="M42" s="69"/>
      <c r="N42" s="69"/>
    </row>
    <row r="43" spans="1:14" ht="18.75" customHeight="1" thickBot="1">
      <c r="A43" s="1337"/>
      <c r="B43" s="1369"/>
      <c r="C43" s="1370"/>
      <c r="D43" s="1303"/>
      <c r="E43" s="1306"/>
      <c r="F43" s="1260"/>
      <c r="H43" s="69"/>
      <c r="I43" s="69"/>
      <c r="J43" s="69"/>
      <c r="L43" s="69"/>
      <c r="M43" s="69"/>
      <c r="N43" s="69"/>
    </row>
    <row r="44" spans="1:14" ht="18.75" customHeight="1">
      <c r="A44" s="1273">
        <v>7</v>
      </c>
      <c r="B44" s="1283" t="s">
        <v>283</v>
      </c>
      <c r="C44" s="1284"/>
      <c r="D44" s="1271"/>
      <c r="E44" s="1305"/>
      <c r="F44" s="1259"/>
      <c r="H44" s="69"/>
      <c r="I44" s="69"/>
      <c r="J44" s="69"/>
      <c r="L44" s="69"/>
      <c r="M44" s="69"/>
      <c r="N44" s="69"/>
    </row>
    <row r="45" spans="1:14" ht="18.75" customHeight="1">
      <c r="A45" s="1274"/>
      <c r="B45" s="1285"/>
      <c r="C45" s="1286"/>
      <c r="D45" s="1272"/>
      <c r="E45" s="1306"/>
      <c r="F45" s="1260"/>
      <c r="H45" s="69"/>
      <c r="I45" s="69"/>
      <c r="J45" s="69"/>
      <c r="L45" s="69"/>
      <c r="M45" s="69"/>
      <c r="N45" s="69"/>
    </row>
    <row r="46" spans="1:14" ht="18.75" customHeight="1">
      <c r="A46" s="1274"/>
      <c r="B46" s="1285" t="s">
        <v>128</v>
      </c>
      <c r="C46" s="1286"/>
      <c r="D46" s="1333"/>
      <c r="E46" s="1335"/>
      <c r="F46" s="1261"/>
      <c r="H46" s="69"/>
      <c r="I46" s="69"/>
      <c r="J46" s="69"/>
      <c r="L46" s="69"/>
      <c r="M46" s="69"/>
      <c r="N46" s="69"/>
    </row>
    <row r="47" spans="1:14" ht="18.75" customHeight="1">
      <c r="A47" s="1274"/>
      <c r="B47" s="1285"/>
      <c r="C47" s="1286"/>
      <c r="D47" s="1333"/>
      <c r="E47" s="1335"/>
      <c r="F47" s="1261"/>
      <c r="H47" s="69"/>
      <c r="I47" s="69"/>
      <c r="J47" s="69"/>
      <c r="L47" s="69"/>
      <c r="M47" s="69"/>
      <c r="N47" s="69"/>
    </row>
    <row r="48" spans="1:14" ht="18.75" customHeight="1">
      <c r="A48" s="1274"/>
      <c r="B48" s="1347" t="s">
        <v>418</v>
      </c>
      <c r="C48" s="1348"/>
      <c r="D48" s="1332"/>
      <c r="E48" s="1335"/>
      <c r="F48" s="1261"/>
      <c r="H48" s="69"/>
      <c r="I48" s="69"/>
      <c r="J48" s="69"/>
      <c r="L48" s="69"/>
      <c r="M48" s="69"/>
      <c r="N48" s="69"/>
    </row>
    <row r="49" spans="1:17" ht="18.75" customHeight="1">
      <c r="A49" s="1274"/>
      <c r="B49" s="1349"/>
      <c r="C49" s="1348"/>
      <c r="D49" s="1303"/>
      <c r="E49" s="1306"/>
      <c r="F49" s="1260"/>
      <c r="H49" s="69"/>
      <c r="I49" s="69"/>
      <c r="J49" s="69"/>
      <c r="L49" s="69"/>
      <c r="M49" s="69"/>
      <c r="N49" s="69"/>
    </row>
    <row r="50" spans="1:17" ht="18.75" customHeight="1" thickBot="1">
      <c r="A50" s="1274"/>
      <c r="B50" s="1349"/>
      <c r="C50" s="1348"/>
      <c r="D50" s="1303"/>
      <c r="E50" s="1306"/>
      <c r="F50" s="1260"/>
      <c r="H50" s="69"/>
      <c r="I50" s="69"/>
      <c r="J50" s="69"/>
      <c r="L50" s="69"/>
      <c r="M50" s="69"/>
      <c r="N50" s="69"/>
    </row>
    <row r="51" spans="1:17" ht="18.75" customHeight="1">
      <c r="A51" s="1353">
        <v>8</v>
      </c>
      <c r="B51" s="1308" t="s">
        <v>520</v>
      </c>
      <c r="C51" s="1309"/>
      <c r="D51" s="1331"/>
      <c r="E51" s="1324"/>
      <c r="F51" s="1256"/>
      <c r="H51" s="69"/>
      <c r="I51" s="69"/>
      <c r="J51" s="69"/>
      <c r="L51" s="69"/>
      <c r="M51" s="69"/>
      <c r="N51" s="69"/>
    </row>
    <row r="52" spans="1:17" ht="18.75" customHeight="1">
      <c r="A52" s="1354"/>
      <c r="B52" s="1216"/>
      <c r="C52" s="1111"/>
      <c r="D52" s="1293"/>
      <c r="E52" s="1290"/>
      <c r="F52" s="1270"/>
      <c r="H52" s="69"/>
      <c r="I52" s="69"/>
      <c r="J52" s="69"/>
      <c r="L52" s="69"/>
      <c r="M52" s="69"/>
      <c r="N52" s="69"/>
    </row>
    <row r="53" spans="1:17" ht="18.75" customHeight="1">
      <c r="A53" s="1354"/>
      <c r="B53" s="1216"/>
      <c r="C53" s="1111"/>
      <c r="D53" s="1294"/>
      <c r="E53" s="1291"/>
      <c r="F53" s="1257"/>
      <c r="H53" s="69"/>
      <c r="I53" s="69"/>
      <c r="J53" s="69"/>
      <c r="L53" s="69"/>
      <c r="M53" s="69"/>
      <c r="N53" s="69"/>
    </row>
    <row r="54" spans="1:17" ht="18.75" customHeight="1">
      <c r="A54" s="1354"/>
      <c r="B54" s="1216"/>
      <c r="C54" s="1111"/>
      <c r="D54" s="1294"/>
      <c r="E54" s="1291"/>
      <c r="F54" s="1257"/>
      <c r="H54" s="69"/>
      <c r="I54" s="69"/>
      <c r="J54" s="69"/>
      <c r="L54" s="69"/>
      <c r="M54" s="69"/>
      <c r="N54" s="69"/>
    </row>
    <row r="55" spans="1:17" ht="18.75" customHeight="1" thickBot="1">
      <c r="A55" s="1355"/>
      <c r="B55" s="1310"/>
      <c r="C55" s="1311"/>
      <c r="D55" s="1295"/>
      <c r="E55" s="1292"/>
      <c r="F55" s="1258"/>
      <c r="H55" s="69"/>
      <c r="I55" s="69"/>
      <c r="J55" s="69"/>
      <c r="L55" s="69"/>
      <c r="M55" s="69"/>
      <c r="N55" s="69"/>
    </row>
    <row r="56" spans="1:17" ht="18.75" customHeight="1">
      <c r="A56" s="1356">
        <v>9</v>
      </c>
      <c r="B56" s="1276" t="s">
        <v>435</v>
      </c>
      <c r="C56" s="1277"/>
      <c r="D56" s="1331"/>
      <c r="E56" s="1324"/>
      <c r="F56" s="1256"/>
      <c r="H56" s="69"/>
      <c r="I56" s="69"/>
      <c r="J56" s="69"/>
      <c r="L56" s="69"/>
      <c r="M56" s="69"/>
      <c r="N56" s="69"/>
    </row>
    <row r="57" spans="1:17" ht="19.5" customHeight="1">
      <c r="A57" s="1357"/>
      <c r="B57" s="1278"/>
      <c r="C57" s="1279"/>
      <c r="D57" s="1293"/>
      <c r="E57" s="1290"/>
      <c r="F57" s="1270"/>
      <c r="H57" s="69"/>
      <c r="I57" s="69"/>
      <c r="J57" s="69"/>
      <c r="L57" s="69"/>
      <c r="M57" s="69"/>
      <c r="N57" s="69"/>
    </row>
    <row r="58" spans="1:17" ht="18.75" customHeight="1">
      <c r="A58" s="1357"/>
      <c r="B58" s="1278"/>
      <c r="C58" s="1279"/>
      <c r="D58" s="1294"/>
      <c r="E58" s="1291"/>
      <c r="F58" s="1257"/>
      <c r="H58" s="69"/>
      <c r="I58" s="69"/>
      <c r="J58" s="69"/>
      <c r="L58" s="69"/>
      <c r="M58" s="69"/>
      <c r="N58" s="69"/>
      <c r="O58" s="69"/>
      <c r="P58" s="69"/>
      <c r="Q58" s="69"/>
    </row>
    <row r="59" spans="1:17" ht="18.75" customHeight="1">
      <c r="A59" s="1357"/>
      <c r="B59" s="1278"/>
      <c r="C59" s="1279"/>
      <c r="D59" s="1294"/>
      <c r="E59" s="1291"/>
      <c r="F59" s="1257"/>
      <c r="H59" s="69"/>
      <c r="I59" s="69"/>
      <c r="J59" s="69"/>
      <c r="L59" s="69"/>
      <c r="M59" s="69"/>
      <c r="N59" s="69"/>
      <c r="O59" s="69"/>
      <c r="P59" s="69"/>
      <c r="Q59" s="69"/>
    </row>
    <row r="60" spans="1:17" ht="18.75" customHeight="1" thickBot="1">
      <c r="A60" s="1358"/>
      <c r="B60" s="1280"/>
      <c r="C60" s="1281"/>
      <c r="D60" s="1295"/>
      <c r="E60" s="1292"/>
      <c r="F60" s="1258"/>
      <c r="H60" s="69"/>
      <c r="I60" s="69"/>
      <c r="J60" s="69"/>
      <c r="L60" s="69"/>
      <c r="M60" s="69"/>
      <c r="N60" s="69"/>
      <c r="O60" s="69"/>
      <c r="P60" s="69"/>
      <c r="Q60" s="69"/>
    </row>
    <row r="61" spans="1:17" ht="18.75" customHeight="1">
      <c r="A61" s="1356">
        <v>10</v>
      </c>
      <c r="B61" s="1276" t="s">
        <v>419</v>
      </c>
      <c r="C61" s="1282"/>
      <c r="D61" s="1302"/>
      <c r="E61" s="1305"/>
      <c r="F61" s="1259"/>
      <c r="H61" s="69"/>
      <c r="I61" s="69"/>
      <c r="J61" s="69"/>
      <c r="L61" s="69"/>
      <c r="M61" s="69"/>
      <c r="N61" s="69"/>
      <c r="O61" s="69"/>
      <c r="P61" s="69"/>
      <c r="Q61" s="69"/>
    </row>
    <row r="62" spans="1:17" ht="18.75" customHeight="1">
      <c r="A62" s="1357"/>
      <c r="B62" s="1278"/>
      <c r="C62" s="1279"/>
      <c r="D62" s="1303"/>
      <c r="E62" s="1306"/>
      <c r="F62" s="1260"/>
      <c r="H62" s="69"/>
      <c r="I62" s="69"/>
      <c r="J62" s="69"/>
      <c r="L62" s="69"/>
      <c r="M62" s="69"/>
      <c r="N62" s="69"/>
      <c r="O62" s="69"/>
      <c r="P62" s="69"/>
      <c r="Q62" s="69"/>
    </row>
    <row r="63" spans="1:17" ht="18.75" customHeight="1">
      <c r="A63" s="1357"/>
      <c r="B63" s="1278"/>
      <c r="C63" s="1279"/>
      <c r="D63" s="1303"/>
      <c r="E63" s="1306"/>
      <c r="F63" s="1260"/>
      <c r="H63" s="69"/>
      <c r="I63" s="69"/>
      <c r="J63" s="69"/>
      <c r="L63" s="69"/>
      <c r="M63" s="69"/>
      <c r="N63" s="69"/>
      <c r="O63" s="69"/>
      <c r="P63" s="69"/>
      <c r="Q63" s="69"/>
    </row>
    <row r="64" spans="1:17" ht="18.75" customHeight="1">
      <c r="A64" s="1357"/>
      <c r="B64" s="1278" t="s">
        <v>420</v>
      </c>
      <c r="C64" s="1279"/>
      <c r="D64" s="1332"/>
      <c r="E64" s="1335"/>
      <c r="F64" s="1261"/>
      <c r="H64" s="69"/>
      <c r="I64" s="69"/>
      <c r="J64" s="69"/>
      <c r="L64" s="69"/>
      <c r="M64" s="69"/>
      <c r="N64" s="69"/>
      <c r="O64" s="69"/>
      <c r="P64" s="69"/>
      <c r="Q64" s="69"/>
    </row>
    <row r="65" spans="1:17" ht="18.75" customHeight="1">
      <c r="A65" s="1357"/>
      <c r="B65" s="1278"/>
      <c r="C65" s="1279"/>
      <c r="D65" s="1303"/>
      <c r="E65" s="1306"/>
      <c r="F65" s="1260"/>
      <c r="H65" s="69"/>
      <c r="I65" s="69"/>
      <c r="J65" s="69"/>
      <c r="L65" s="69"/>
      <c r="M65" s="69"/>
      <c r="N65" s="69"/>
      <c r="O65" s="69"/>
      <c r="P65" s="69"/>
      <c r="Q65" s="69"/>
    </row>
    <row r="66" spans="1:17" ht="18.75" customHeight="1" thickBot="1">
      <c r="A66" s="1358"/>
      <c r="B66" s="1280"/>
      <c r="C66" s="1281"/>
      <c r="D66" s="1304"/>
      <c r="E66" s="1307"/>
      <c r="F66" s="1262"/>
      <c r="H66" s="69"/>
      <c r="I66" s="69"/>
      <c r="J66" s="69"/>
      <c r="L66" s="69"/>
      <c r="M66" s="69"/>
      <c r="N66" s="69"/>
      <c r="O66" s="69"/>
      <c r="P66" s="69"/>
      <c r="Q66" s="69"/>
    </row>
    <row r="67" spans="1:17" ht="18.75" customHeight="1">
      <c r="A67" s="1273">
        <v>11</v>
      </c>
      <c r="B67" s="1276" t="s">
        <v>436</v>
      </c>
      <c r="C67" s="1277"/>
      <c r="D67" s="1331"/>
      <c r="E67" s="1324"/>
      <c r="F67" s="1256"/>
      <c r="H67" s="69"/>
      <c r="I67" s="69"/>
      <c r="J67" s="69"/>
      <c r="L67" s="69"/>
      <c r="M67" s="69"/>
      <c r="N67" s="69"/>
      <c r="O67" s="69"/>
      <c r="P67" s="69"/>
      <c r="Q67" s="69"/>
    </row>
    <row r="68" spans="1:17" ht="18.75" customHeight="1">
      <c r="A68" s="1274"/>
      <c r="B68" s="1278"/>
      <c r="C68" s="1279"/>
      <c r="D68" s="1293"/>
      <c r="E68" s="1290"/>
      <c r="F68" s="1270"/>
      <c r="H68" s="69"/>
      <c r="I68" s="69"/>
      <c r="J68" s="69"/>
      <c r="L68" s="69"/>
      <c r="M68" s="69"/>
      <c r="N68" s="69"/>
      <c r="O68" s="69"/>
      <c r="P68" s="69"/>
      <c r="Q68" s="69"/>
    </row>
    <row r="69" spans="1:17" ht="18.75" customHeight="1">
      <c r="A69" s="1274"/>
      <c r="B69" s="1278"/>
      <c r="C69" s="1279"/>
      <c r="D69" s="1294"/>
      <c r="E69" s="1291"/>
      <c r="F69" s="1257"/>
      <c r="H69" s="69"/>
      <c r="I69" s="69"/>
      <c r="J69" s="69"/>
      <c r="L69" s="69"/>
      <c r="M69" s="69"/>
      <c r="N69" s="69"/>
      <c r="O69" s="69"/>
      <c r="P69" s="69"/>
      <c r="Q69" s="69"/>
    </row>
    <row r="70" spans="1:17" ht="18.75" customHeight="1">
      <c r="A70" s="1274"/>
      <c r="B70" s="1278"/>
      <c r="C70" s="1279"/>
      <c r="D70" s="1294"/>
      <c r="E70" s="1291"/>
      <c r="F70" s="1257"/>
      <c r="H70" s="69"/>
      <c r="I70" s="69"/>
      <c r="J70" s="69"/>
      <c r="L70" s="69"/>
      <c r="M70" s="69"/>
      <c r="N70" s="69"/>
      <c r="O70" s="69"/>
      <c r="P70" s="69"/>
      <c r="Q70" s="69"/>
    </row>
    <row r="71" spans="1:17" ht="18.75" customHeight="1" thickBot="1">
      <c r="A71" s="1275"/>
      <c r="B71" s="1280"/>
      <c r="C71" s="1281"/>
      <c r="D71" s="1295"/>
      <c r="E71" s="1292"/>
      <c r="F71" s="1258"/>
      <c r="H71" s="69"/>
      <c r="I71" s="69"/>
      <c r="J71" s="69"/>
      <c r="L71" s="69"/>
      <c r="M71" s="69"/>
      <c r="N71" s="69"/>
      <c r="O71" s="69"/>
      <c r="P71" s="69"/>
      <c r="Q71" s="69"/>
    </row>
    <row r="72" spans="1:17" ht="18.75" customHeight="1">
      <c r="A72" s="1273">
        <v>12</v>
      </c>
      <c r="B72" s="1276" t="s">
        <v>510</v>
      </c>
      <c r="C72" s="1282"/>
      <c r="D72" s="1331"/>
      <c r="E72" s="1324"/>
      <c r="F72" s="1256"/>
      <c r="H72" s="69"/>
      <c r="I72" s="69"/>
      <c r="J72" s="69"/>
      <c r="L72" s="69"/>
      <c r="M72" s="69"/>
      <c r="N72" s="69"/>
      <c r="O72" s="69"/>
      <c r="P72" s="69"/>
      <c r="Q72" s="69"/>
    </row>
    <row r="73" spans="1:17" ht="18.75" customHeight="1">
      <c r="A73" s="1274"/>
      <c r="B73" s="1278"/>
      <c r="C73" s="1279"/>
      <c r="D73" s="1294"/>
      <c r="E73" s="1290"/>
      <c r="F73" s="1257"/>
      <c r="H73" s="69"/>
      <c r="I73" s="69"/>
      <c r="J73" s="69"/>
      <c r="L73" s="69"/>
      <c r="M73" s="69"/>
      <c r="N73" s="69"/>
      <c r="O73" s="69"/>
      <c r="P73" s="69"/>
      <c r="Q73" s="69"/>
    </row>
    <row r="74" spans="1:17" ht="18.75" customHeight="1">
      <c r="A74" s="1274"/>
      <c r="B74" s="1278"/>
      <c r="C74" s="1279"/>
      <c r="D74" s="1294"/>
      <c r="E74" s="1290"/>
      <c r="F74" s="1257"/>
      <c r="H74" s="617"/>
      <c r="I74" s="617"/>
      <c r="J74" s="617"/>
      <c r="L74" s="618"/>
      <c r="M74" s="69"/>
      <c r="N74" s="69"/>
      <c r="O74" s="69"/>
      <c r="P74" s="69"/>
      <c r="Q74" s="69"/>
    </row>
    <row r="75" spans="1:17" ht="18.75" customHeight="1">
      <c r="A75" s="1274"/>
      <c r="B75" s="1278" t="s">
        <v>511</v>
      </c>
      <c r="C75" s="1279"/>
      <c r="D75" s="1293"/>
      <c r="E75" s="1290"/>
      <c r="F75" s="1270"/>
      <c r="H75" s="617"/>
      <c r="I75" s="617"/>
      <c r="J75" s="617"/>
      <c r="L75" s="618"/>
      <c r="M75" s="69"/>
      <c r="N75" s="69"/>
      <c r="O75" s="69"/>
      <c r="P75" s="69"/>
      <c r="Q75" s="69"/>
    </row>
    <row r="76" spans="1:17" ht="18.75" customHeight="1">
      <c r="A76" s="1274"/>
      <c r="B76" s="1278"/>
      <c r="C76" s="1279"/>
      <c r="D76" s="1294"/>
      <c r="E76" s="1291"/>
      <c r="F76" s="1257"/>
      <c r="H76" s="617"/>
      <c r="I76" s="617"/>
      <c r="J76" s="617"/>
      <c r="L76" s="618"/>
      <c r="M76" s="69"/>
      <c r="N76" s="69"/>
      <c r="O76" s="69"/>
      <c r="P76" s="69"/>
      <c r="Q76" s="69"/>
    </row>
    <row r="77" spans="1:17" ht="18.75" customHeight="1" thickBot="1">
      <c r="A77" s="1275"/>
      <c r="B77" s="1280"/>
      <c r="C77" s="1281"/>
      <c r="D77" s="1295"/>
      <c r="E77" s="1292"/>
      <c r="F77" s="1258"/>
      <c r="H77" s="617"/>
      <c r="I77" s="617"/>
      <c r="J77" s="617"/>
      <c r="L77" s="618"/>
      <c r="M77" s="69"/>
      <c r="N77" s="69"/>
      <c r="O77" s="69"/>
      <c r="P77" s="69"/>
      <c r="Q77" s="69"/>
    </row>
    <row r="78" spans="1:17" ht="18.75" customHeight="1">
      <c r="A78" s="1299">
        <v>13</v>
      </c>
      <c r="B78" s="1308" t="s">
        <v>582</v>
      </c>
      <c r="C78" s="1309"/>
      <c r="D78" s="1302"/>
      <c r="E78" s="1305"/>
      <c r="F78" s="1259"/>
      <c r="M78" s="69"/>
      <c r="O78" s="69"/>
      <c r="P78" s="69"/>
      <c r="Q78" s="69"/>
    </row>
    <row r="79" spans="1:17" ht="18.75" customHeight="1">
      <c r="A79" s="1300"/>
      <c r="B79" s="1216"/>
      <c r="C79" s="1111"/>
      <c r="D79" s="1303"/>
      <c r="E79" s="1306"/>
      <c r="F79" s="1260"/>
      <c r="M79" s="69"/>
      <c r="O79" s="69"/>
      <c r="P79" s="69"/>
      <c r="Q79" s="69"/>
    </row>
    <row r="80" spans="1:17" ht="18.75" customHeight="1">
      <c r="A80" s="1300"/>
      <c r="B80" s="1216"/>
      <c r="C80" s="1111"/>
      <c r="D80" s="1303"/>
      <c r="E80" s="1306"/>
      <c r="F80" s="1260"/>
      <c r="M80" s="69"/>
      <c r="O80" s="69"/>
      <c r="P80" s="69"/>
      <c r="Q80" s="69"/>
    </row>
    <row r="81" spans="1:17" ht="18.75" customHeight="1">
      <c r="A81" s="1300"/>
      <c r="B81" s="1216"/>
      <c r="C81" s="1111"/>
      <c r="D81" s="1303"/>
      <c r="E81" s="1306"/>
      <c r="F81" s="1260"/>
      <c r="M81" s="69"/>
      <c r="O81" s="69"/>
      <c r="P81" s="69"/>
      <c r="Q81" s="69"/>
    </row>
    <row r="82" spans="1:17" ht="18.75" customHeight="1" thickBot="1">
      <c r="A82" s="1301"/>
      <c r="B82" s="1310"/>
      <c r="C82" s="1311"/>
      <c r="D82" s="1304"/>
      <c r="E82" s="1307"/>
      <c r="F82" s="1262"/>
      <c r="M82" s="69"/>
    </row>
    <row r="83" spans="1:17" ht="18.75" customHeight="1">
      <c r="A83" s="1296">
        <v>14</v>
      </c>
      <c r="B83" s="1325" t="s">
        <v>508</v>
      </c>
      <c r="C83" s="1326"/>
      <c r="D83" s="1331"/>
      <c r="E83" s="1324"/>
      <c r="F83" s="1256"/>
    </row>
    <row r="84" spans="1:17" ht="18.75" customHeight="1">
      <c r="A84" s="1297"/>
      <c r="B84" s="1327"/>
      <c r="C84" s="1328"/>
      <c r="D84" s="1294"/>
      <c r="E84" s="1291"/>
      <c r="F84" s="1257"/>
    </row>
    <row r="85" spans="1:17" ht="18.75" customHeight="1">
      <c r="A85" s="1297"/>
      <c r="B85" s="1327"/>
      <c r="C85" s="1328"/>
      <c r="D85" s="1294"/>
      <c r="E85" s="1291"/>
      <c r="F85" s="1257"/>
    </row>
    <row r="86" spans="1:17" ht="18.75" customHeight="1">
      <c r="A86" s="1297"/>
      <c r="B86" s="1327"/>
      <c r="C86" s="1328"/>
      <c r="D86" s="1294"/>
      <c r="E86" s="1291"/>
      <c r="F86" s="1257"/>
    </row>
    <row r="87" spans="1:17" ht="18.75" customHeight="1" thickBot="1">
      <c r="A87" s="1298"/>
      <c r="B87" s="1329"/>
      <c r="C87" s="1330"/>
      <c r="D87" s="1295"/>
      <c r="E87" s="1292"/>
      <c r="F87" s="1258"/>
    </row>
    <row r="88" spans="1:17" ht="18.75" customHeight="1">
      <c r="A88" s="1312">
        <v>15</v>
      </c>
      <c r="B88" s="1308" t="s">
        <v>538</v>
      </c>
      <c r="C88" s="1309"/>
      <c r="D88" s="1315"/>
      <c r="E88" s="1318"/>
      <c r="F88" s="1287"/>
    </row>
    <row r="89" spans="1:17" ht="18.75" customHeight="1">
      <c r="A89" s="1313"/>
      <c r="B89" s="1216"/>
      <c r="C89" s="1111"/>
      <c r="D89" s="1316"/>
      <c r="E89" s="1319"/>
      <c r="F89" s="1288"/>
    </row>
    <row r="90" spans="1:17" ht="18.75" customHeight="1">
      <c r="A90" s="1313"/>
      <c r="B90" s="1216"/>
      <c r="C90" s="1111"/>
      <c r="D90" s="1316"/>
      <c r="E90" s="1319"/>
      <c r="F90" s="1288"/>
    </row>
    <row r="91" spans="1:17" ht="18.75" customHeight="1">
      <c r="A91" s="1313"/>
      <c r="B91" s="1216"/>
      <c r="C91" s="1111"/>
      <c r="D91" s="1316"/>
      <c r="E91" s="1319"/>
      <c r="F91" s="1288"/>
    </row>
    <row r="92" spans="1:17" ht="18.75" customHeight="1" thickBot="1">
      <c r="A92" s="1314"/>
      <c r="B92" s="1310"/>
      <c r="C92" s="1311"/>
      <c r="D92" s="1317"/>
      <c r="E92" s="1320"/>
      <c r="F92" s="1289"/>
    </row>
    <row r="93" spans="1:17" ht="18.75" customHeight="1">
      <c r="A93" s="1321">
        <v>16</v>
      </c>
      <c r="B93" s="1308" t="s">
        <v>541</v>
      </c>
      <c r="C93" s="1309"/>
      <c r="D93" s="1315"/>
      <c r="E93" s="1318"/>
      <c r="F93" s="1287"/>
    </row>
    <row r="94" spans="1:17" ht="18.75" customHeight="1">
      <c r="A94" s="1322"/>
      <c r="B94" s="1216"/>
      <c r="C94" s="1111"/>
      <c r="D94" s="1316"/>
      <c r="E94" s="1319"/>
      <c r="F94" s="1288"/>
    </row>
    <row r="95" spans="1:17" ht="18.75" customHeight="1">
      <c r="A95" s="1322"/>
      <c r="B95" s="1216"/>
      <c r="C95" s="1111"/>
      <c r="D95" s="1316"/>
      <c r="E95" s="1319"/>
      <c r="F95" s="1288"/>
    </row>
    <row r="96" spans="1:17" ht="18.75" customHeight="1">
      <c r="A96" s="1322"/>
      <c r="B96" s="1216"/>
      <c r="C96" s="1111"/>
      <c r="D96" s="1316"/>
      <c r="E96" s="1319"/>
      <c r="F96" s="1288"/>
    </row>
    <row r="97" spans="1:8" ht="18.75" customHeight="1" thickBot="1">
      <c r="A97" s="1323"/>
      <c r="B97" s="1310"/>
      <c r="C97" s="1311"/>
      <c r="D97" s="1317"/>
      <c r="E97" s="1320"/>
      <c r="F97" s="1289"/>
    </row>
    <row r="98" spans="1:8" ht="19.5" customHeight="1">
      <c r="A98" s="1321">
        <v>17</v>
      </c>
      <c r="B98" s="1308" t="s">
        <v>770</v>
      </c>
      <c r="C98" s="1368"/>
      <c r="D98" s="1315"/>
      <c r="E98" s="1318"/>
      <c r="F98" s="1287"/>
    </row>
    <row r="99" spans="1:8" ht="19.350000000000001" customHeight="1">
      <c r="A99" s="1322"/>
      <c r="B99" s="1216"/>
      <c r="C99" s="1111"/>
      <c r="D99" s="1316"/>
      <c r="E99" s="1319"/>
      <c r="F99" s="1288"/>
      <c r="H99" s="909"/>
    </row>
    <row r="100" spans="1:8" ht="19.5" customHeight="1">
      <c r="A100" s="1322"/>
      <c r="B100" s="1216"/>
      <c r="C100" s="1111"/>
      <c r="D100" s="1316"/>
      <c r="E100" s="1319"/>
      <c r="F100" s="1288"/>
    </row>
    <row r="101" spans="1:8" ht="19.5" customHeight="1">
      <c r="A101" s="1322"/>
      <c r="B101" s="1216"/>
      <c r="C101" s="1111"/>
      <c r="D101" s="1316"/>
      <c r="E101" s="1319"/>
      <c r="F101" s="1288"/>
    </row>
    <row r="102" spans="1:8" ht="19.5" customHeight="1" thickBot="1">
      <c r="A102" s="1323"/>
      <c r="B102" s="1310"/>
      <c r="C102" s="1311"/>
      <c r="D102" s="1317"/>
      <c r="E102" s="1320"/>
      <c r="F102" s="1289"/>
    </row>
    <row r="103" spans="1:8" ht="18.600000000000001" customHeight="1">
      <c r="A103" s="1321">
        <v>18</v>
      </c>
      <c r="B103" s="1308" t="s">
        <v>786</v>
      </c>
      <c r="C103" s="1368"/>
      <c r="D103" s="1315"/>
      <c r="E103" s="1318"/>
      <c r="F103" s="1287"/>
    </row>
    <row r="104" spans="1:8" ht="18.600000000000001" customHeight="1">
      <c r="A104" s="1322"/>
      <c r="B104" s="1216"/>
      <c r="C104" s="1111"/>
      <c r="D104" s="1316"/>
      <c r="E104" s="1319"/>
      <c r="F104" s="1288"/>
    </row>
    <row r="105" spans="1:8" ht="18.600000000000001" customHeight="1">
      <c r="A105" s="1322"/>
      <c r="B105" s="1216"/>
      <c r="C105" s="1111"/>
      <c r="D105" s="1316"/>
      <c r="E105" s="1319"/>
      <c r="F105" s="1288"/>
    </row>
    <row r="106" spans="1:8" ht="18.600000000000001" customHeight="1">
      <c r="A106" s="1322"/>
      <c r="B106" s="1216"/>
      <c r="C106" s="1111"/>
      <c r="D106" s="1316"/>
      <c r="E106" s="1319"/>
      <c r="F106" s="1288"/>
    </row>
    <row r="107" spans="1:8" ht="18.600000000000001" customHeight="1" thickBot="1">
      <c r="A107" s="1323"/>
      <c r="B107" s="1310"/>
      <c r="C107" s="1311"/>
      <c r="D107" s="1317"/>
      <c r="E107" s="1320"/>
      <c r="F107" s="1289"/>
    </row>
  </sheetData>
  <sheetProtection algorithmName="SHA-512" hashValue="ZPMUb8O5g8HdYN7QfL+J2aLxzDUXCheV/DjUeu0nLNIR4d8qFUUx8JQyXmdj4NLWQhhC/Sj67qxttTAAnqBCuA==" saltValue="HHKIE9jLPFqxzEX8630sfg==" spinCount="100000" sheet="1" formatCells="0" formatColumns="0" formatRows="0" insertColumns="0" insertRows="0"/>
  <mergeCells count="123">
    <mergeCell ref="F98:F102"/>
    <mergeCell ref="D103:D107"/>
    <mergeCell ref="E103:E107"/>
    <mergeCell ref="F103:F107"/>
    <mergeCell ref="A16:A20"/>
    <mergeCell ref="E48:E50"/>
    <mergeCell ref="B26:C30"/>
    <mergeCell ref="B31:C37"/>
    <mergeCell ref="A98:A102"/>
    <mergeCell ref="A103:A107"/>
    <mergeCell ref="B98:C102"/>
    <mergeCell ref="B103:C107"/>
    <mergeCell ref="D98:D102"/>
    <mergeCell ref="E98:E102"/>
    <mergeCell ref="A21:A25"/>
    <mergeCell ref="A26:A30"/>
    <mergeCell ref="A31:A37"/>
    <mergeCell ref="A61:A66"/>
    <mergeCell ref="B41:C43"/>
    <mergeCell ref="B38:C40"/>
    <mergeCell ref="B21:C25"/>
    <mergeCell ref="D16:D20"/>
    <mergeCell ref="E16:E20"/>
    <mergeCell ref="F16:F20"/>
    <mergeCell ref="A4:F4"/>
    <mergeCell ref="F38:F43"/>
    <mergeCell ref="E61:E63"/>
    <mergeCell ref="E64:E66"/>
    <mergeCell ref="F56:F60"/>
    <mergeCell ref="A38:A43"/>
    <mergeCell ref="D38:D43"/>
    <mergeCell ref="B9:C9"/>
    <mergeCell ref="B7:C7"/>
    <mergeCell ref="B11:C15"/>
    <mergeCell ref="B48:C50"/>
    <mergeCell ref="B56:C60"/>
    <mergeCell ref="A6:A10"/>
    <mergeCell ref="A44:A50"/>
    <mergeCell ref="A51:A55"/>
    <mergeCell ref="A56:A60"/>
    <mergeCell ref="E46:E47"/>
    <mergeCell ref="A11:A15"/>
    <mergeCell ref="D11:D15"/>
    <mergeCell ref="E11:E15"/>
    <mergeCell ref="F11:F15"/>
    <mergeCell ref="B16:C20"/>
    <mergeCell ref="E21:E25"/>
    <mergeCell ref="F21:F25"/>
    <mergeCell ref="D21:D25"/>
    <mergeCell ref="D26:D30"/>
    <mergeCell ref="E26:E30"/>
    <mergeCell ref="E72:E74"/>
    <mergeCell ref="B78:C82"/>
    <mergeCell ref="B83:C87"/>
    <mergeCell ref="D83:D87"/>
    <mergeCell ref="E83:E87"/>
    <mergeCell ref="D31:D37"/>
    <mergeCell ref="E31:E37"/>
    <mergeCell ref="B51:C55"/>
    <mergeCell ref="E38:E43"/>
    <mergeCell ref="D48:D50"/>
    <mergeCell ref="D46:D47"/>
    <mergeCell ref="E44:E45"/>
    <mergeCell ref="D72:D74"/>
    <mergeCell ref="D61:D63"/>
    <mergeCell ref="D64:D66"/>
    <mergeCell ref="D56:D60"/>
    <mergeCell ref="E56:E60"/>
    <mergeCell ref="E51:E55"/>
    <mergeCell ref="D67:D71"/>
    <mergeCell ref="E67:E71"/>
    <mergeCell ref="D51:D55"/>
    <mergeCell ref="F93:F97"/>
    <mergeCell ref="E75:E77"/>
    <mergeCell ref="D75:D77"/>
    <mergeCell ref="A83:A87"/>
    <mergeCell ref="A78:A82"/>
    <mergeCell ref="D78:D82"/>
    <mergeCell ref="E78:E82"/>
    <mergeCell ref="F78:F82"/>
    <mergeCell ref="F75:F77"/>
    <mergeCell ref="B88:C92"/>
    <mergeCell ref="A88:A92"/>
    <mergeCell ref="D88:D92"/>
    <mergeCell ref="E88:E92"/>
    <mergeCell ref="F88:F92"/>
    <mergeCell ref="A93:A97"/>
    <mergeCell ref="B93:C97"/>
    <mergeCell ref="D93:D97"/>
    <mergeCell ref="E93:E97"/>
    <mergeCell ref="D44:D45"/>
    <mergeCell ref="A67:A71"/>
    <mergeCell ref="A72:A77"/>
    <mergeCell ref="B67:C71"/>
    <mergeCell ref="F51:F55"/>
    <mergeCell ref="B72:C74"/>
    <mergeCell ref="B75:C77"/>
    <mergeCell ref="B61:C63"/>
    <mergeCell ref="B64:C66"/>
    <mergeCell ref="B44:C45"/>
    <mergeCell ref="B46:C47"/>
    <mergeCell ref="M5:N5"/>
    <mergeCell ref="M6:N6"/>
    <mergeCell ref="M7:N7"/>
    <mergeCell ref="M8:N8"/>
    <mergeCell ref="M9:N9"/>
    <mergeCell ref="M10:N10"/>
    <mergeCell ref="M11:N11"/>
    <mergeCell ref="M12:N12"/>
    <mergeCell ref="F83:F87"/>
    <mergeCell ref="F72:F74"/>
    <mergeCell ref="F61:F63"/>
    <mergeCell ref="F64:F66"/>
    <mergeCell ref="F48:F50"/>
    <mergeCell ref="H5:J5"/>
    <mergeCell ref="H6:H7"/>
    <mergeCell ref="F44:F45"/>
    <mergeCell ref="F46:F47"/>
    <mergeCell ref="I6:J6"/>
    <mergeCell ref="F26:F30"/>
    <mergeCell ref="F67:F71"/>
    <mergeCell ref="F31:F37"/>
    <mergeCell ref="M13:N13"/>
  </mergeCells>
  <phoneticPr fontId="13" type="noConversion"/>
  <pageMargins left="0.75" right="0.75" top="1" bottom="1" header="0.5" footer="0.5"/>
  <pageSetup scale="3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view="pageBreakPreview" zoomScaleNormal="100" zoomScaleSheetLayoutView="100" workbookViewId="0"/>
  </sheetViews>
  <sheetFormatPr defaultColWidth="9.140625" defaultRowHeight="12.75"/>
  <cols>
    <col min="1" max="1" width="25.42578125" style="3" customWidth="1"/>
    <col min="2" max="2" width="19.140625" style="3" customWidth="1"/>
    <col min="3" max="3" width="11.140625" style="3" customWidth="1"/>
    <col min="4" max="4" width="8.5703125" style="3" customWidth="1"/>
    <col min="5" max="5" width="19.5703125" style="3" customWidth="1"/>
    <col min="6" max="6" width="1.85546875" style="3" customWidth="1"/>
    <col min="7" max="16384" width="9.140625" style="3"/>
  </cols>
  <sheetData>
    <row r="1" spans="1:6">
      <c r="A1" s="652" t="s">
        <v>407</v>
      </c>
      <c r="B1" s="222"/>
      <c r="C1" s="222"/>
      <c r="D1" s="222"/>
      <c r="E1" s="222"/>
      <c r="F1" s="395"/>
    </row>
    <row r="2" spans="1:6">
      <c r="A2" s="653"/>
      <c r="B2" s="50"/>
      <c r="C2" s="50"/>
      <c r="D2" s="50"/>
      <c r="E2" s="50"/>
      <c r="F2" s="51"/>
    </row>
    <row r="3" spans="1:6" s="69" customFormat="1" ht="13.5" thickBot="1">
      <c r="A3" s="655" t="s">
        <v>515</v>
      </c>
      <c r="B3" s="656"/>
      <c r="C3" s="657"/>
      <c r="D3" s="656"/>
      <c r="E3" s="656"/>
      <c r="F3" s="67"/>
    </row>
    <row r="4" spans="1:6" ht="15.75">
      <c r="A4" s="1378" t="s">
        <v>104</v>
      </c>
      <c r="B4" s="1379"/>
      <c r="C4" s="1379"/>
      <c r="D4" s="1379"/>
      <c r="E4" s="1379"/>
      <c r="F4" s="1380"/>
    </row>
    <row r="5" spans="1:6" ht="15">
      <c r="A5" s="1213">
        <f>'Lag Triangles Certification'!A5:D5</f>
        <v>0</v>
      </c>
      <c r="B5" s="1214"/>
      <c r="C5" s="1214"/>
      <c r="D5" s="1214"/>
      <c r="E5" s="1214"/>
      <c r="F5" s="1215"/>
    </row>
    <row r="6" spans="1:6" ht="15">
      <c r="A6" s="1375" t="str">
        <f>Checks!V7</f>
        <v>January 2020 - June 2022  
with runout through September 30, 2022</v>
      </c>
      <c r="B6" s="1376"/>
      <c r="C6" s="1376"/>
      <c r="D6" s="1376"/>
      <c r="E6" s="1376"/>
      <c r="F6" s="1377"/>
    </row>
    <row r="7" spans="1:6">
      <c r="A7" s="72"/>
      <c r="B7" s="50"/>
      <c r="C7" s="50"/>
      <c r="D7" s="50"/>
      <c r="E7" s="50"/>
      <c r="F7" s="51"/>
    </row>
    <row r="8" spans="1:6">
      <c r="A8" s="72"/>
      <c r="B8" s="50"/>
      <c r="C8" s="50"/>
      <c r="D8" s="50"/>
      <c r="E8" s="50"/>
      <c r="F8" s="51"/>
    </row>
    <row r="9" spans="1:6" ht="12.6" customHeight="1">
      <c r="A9" s="1216" t="s">
        <v>682</v>
      </c>
      <c r="B9" s="1110"/>
      <c r="C9" s="1110"/>
      <c r="D9" s="1110"/>
      <c r="E9" s="1110"/>
      <c r="F9" s="51"/>
    </row>
    <row r="10" spans="1:6" ht="14.25" customHeight="1">
      <c r="A10" s="72" t="s">
        <v>683</v>
      </c>
      <c r="B10" s="50"/>
      <c r="C10" s="648"/>
      <c r="D10" s="1374" t="s">
        <v>669</v>
      </c>
      <c r="E10" s="1374"/>
      <c r="F10" s="51"/>
    </row>
    <row r="11" spans="1:6">
      <c r="A11" s="72"/>
      <c r="B11" s="50"/>
      <c r="C11" s="50"/>
      <c r="D11" s="50"/>
      <c r="E11" s="50"/>
      <c r="F11" s="51"/>
    </row>
    <row r="12" spans="1:6">
      <c r="A12" s="72"/>
      <c r="B12" s="50"/>
      <c r="C12" s="50"/>
      <c r="D12" s="50"/>
      <c r="E12" s="50"/>
      <c r="F12" s="51"/>
    </row>
    <row r="13" spans="1:6">
      <c r="A13" s="72"/>
      <c r="B13" s="50"/>
      <c r="C13" s="50"/>
      <c r="D13" s="50"/>
      <c r="E13" s="50"/>
      <c r="F13" s="51"/>
    </row>
    <row r="14" spans="1:6">
      <c r="A14" s="396" t="s">
        <v>164</v>
      </c>
      <c r="B14" s="184"/>
      <c r="C14" s="184"/>
      <c r="D14" s="184"/>
      <c r="E14" s="50"/>
      <c r="F14" s="51"/>
    </row>
    <row r="15" spans="1:6">
      <c r="A15" s="396"/>
      <c r="B15" s="185"/>
      <c r="C15" s="185"/>
      <c r="D15" s="185"/>
      <c r="E15" s="50"/>
      <c r="F15" s="51"/>
    </row>
    <row r="16" spans="1:6">
      <c r="A16" s="396" t="s">
        <v>165</v>
      </c>
      <c r="B16" s="184"/>
      <c r="C16" s="184"/>
      <c r="D16" s="184"/>
      <c r="E16" s="50"/>
      <c r="F16" s="51"/>
    </row>
    <row r="17" spans="1:6">
      <c r="A17" s="396"/>
      <c r="B17" s="185"/>
      <c r="C17" s="185"/>
      <c r="D17" s="185"/>
      <c r="E17" s="50"/>
      <c r="F17" s="51"/>
    </row>
    <row r="18" spans="1:6">
      <c r="A18" s="396" t="s">
        <v>166</v>
      </c>
      <c r="B18" s="184"/>
      <c r="C18" s="184"/>
      <c r="D18" s="184"/>
      <c r="E18" s="50"/>
      <c r="F18" s="51"/>
    </row>
    <row r="19" spans="1:6">
      <c r="A19" s="396"/>
      <c r="B19" s="185"/>
      <c r="C19" s="185"/>
      <c r="D19" s="185"/>
      <c r="E19" s="50"/>
      <c r="F19" s="51"/>
    </row>
    <row r="20" spans="1:6">
      <c r="A20" s="396" t="s">
        <v>167</v>
      </c>
      <c r="B20" s="184"/>
      <c r="C20" s="184"/>
      <c r="D20" s="184"/>
      <c r="E20" s="50"/>
      <c r="F20" s="51"/>
    </row>
    <row r="21" spans="1:6">
      <c r="A21" s="396"/>
      <c r="B21" s="185"/>
      <c r="C21" s="185"/>
      <c r="D21" s="185"/>
      <c r="E21" s="50"/>
      <c r="F21" s="51"/>
    </row>
    <row r="22" spans="1:6">
      <c r="A22" s="396" t="s">
        <v>168</v>
      </c>
      <c r="B22" s="184"/>
      <c r="C22" s="184"/>
      <c r="D22" s="184"/>
      <c r="E22" s="50"/>
      <c r="F22" s="51"/>
    </row>
    <row r="23" spans="1:6">
      <c r="A23" s="72"/>
      <c r="B23" s="50"/>
      <c r="C23" s="50"/>
      <c r="D23" s="50"/>
      <c r="E23" s="50"/>
      <c r="F23" s="51"/>
    </row>
    <row r="24" spans="1:6" ht="13.5" thickBot="1">
      <c r="A24" s="73"/>
      <c r="B24" s="654"/>
      <c r="C24" s="654"/>
      <c r="D24" s="654"/>
      <c r="E24" s="654"/>
      <c r="F24" s="316"/>
    </row>
  </sheetData>
  <sheetProtection algorithmName="SHA-512" hashValue="CPhAOgQre2trexV5AGxXexlgEeMxvkSRNQ6YA+JWI4qsjvwkc647WBsQ5UvKjMtvyfretLxdXjRChqmIRAYfjA==" saltValue="KcFSKJLg4AJIOFeWV3RDcA==" spinCount="100000" sheet="1" formatColumns="0"/>
  <mergeCells count="5">
    <mergeCell ref="D10:E10"/>
    <mergeCell ref="A6:F6"/>
    <mergeCell ref="A5:F5"/>
    <mergeCell ref="A4:F4"/>
    <mergeCell ref="A9:E9"/>
  </mergeCells>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Normal="85" zoomScaleSheetLayoutView="100" workbookViewId="0"/>
  </sheetViews>
  <sheetFormatPr defaultColWidth="9.140625" defaultRowHeight="12.75"/>
  <cols>
    <col min="1" max="16384" width="9.140625" style="530"/>
  </cols>
  <sheetData>
    <row r="1" spans="1:11">
      <c r="A1" s="529" t="s">
        <v>407</v>
      </c>
    </row>
    <row r="2" spans="1:11" ht="13.5" thickBot="1"/>
    <row r="3" spans="1:11" ht="29.25" customHeight="1">
      <c r="A3" s="1383" t="s">
        <v>175</v>
      </c>
      <c r="B3" s="1384"/>
      <c r="C3" s="1384"/>
      <c r="D3" s="1384"/>
      <c r="E3" s="1384"/>
      <c r="F3" s="1384"/>
      <c r="G3" s="1384"/>
      <c r="H3" s="1384"/>
      <c r="I3" s="1384"/>
      <c r="J3" s="1384"/>
      <c r="K3" s="1385"/>
    </row>
    <row r="4" spans="1:11">
      <c r="A4" s="531"/>
      <c r="B4" s="532"/>
      <c r="C4" s="532"/>
      <c r="D4" s="532"/>
      <c r="E4" s="532"/>
      <c r="F4" s="532"/>
      <c r="G4" s="532"/>
      <c r="H4" s="532"/>
      <c r="I4" s="532"/>
      <c r="J4" s="532"/>
      <c r="K4" s="533"/>
    </row>
    <row r="5" spans="1:11" ht="32.25" customHeight="1">
      <c r="A5" s="1386" t="s">
        <v>87</v>
      </c>
      <c r="B5" s="1217"/>
      <c r="C5" s="1217"/>
      <c r="D5" s="1217"/>
      <c r="E5" s="1217"/>
      <c r="F5" s="1217"/>
      <c r="G5" s="1217"/>
      <c r="H5" s="1217"/>
      <c r="I5" s="1217"/>
      <c r="J5" s="1217"/>
      <c r="K5" s="1218"/>
    </row>
    <row r="6" spans="1:11">
      <c r="A6" s="531"/>
      <c r="B6" s="532"/>
      <c r="C6" s="532"/>
      <c r="D6" s="532"/>
      <c r="E6" s="532"/>
      <c r="F6" s="532"/>
      <c r="G6" s="532"/>
      <c r="H6" s="532"/>
      <c r="I6" s="532"/>
      <c r="J6" s="532"/>
      <c r="K6" s="533"/>
    </row>
    <row r="7" spans="1:11" ht="38.25" customHeight="1">
      <c r="A7" s="531">
        <v>1</v>
      </c>
      <c r="B7" s="1217" t="s">
        <v>108</v>
      </c>
      <c r="C7" s="1217"/>
      <c r="D7" s="1217"/>
      <c r="E7" s="1217"/>
      <c r="F7" s="1217"/>
      <c r="G7" s="1217"/>
      <c r="H7" s="1217"/>
      <c r="I7" s="1217"/>
      <c r="J7" s="1217"/>
      <c r="K7" s="1218"/>
    </row>
    <row r="8" spans="1:11">
      <c r="A8" s="531"/>
      <c r="B8" s="532"/>
      <c r="C8" s="532"/>
      <c r="D8" s="532"/>
      <c r="E8" s="532"/>
      <c r="F8" s="532"/>
      <c r="G8" s="532"/>
      <c r="H8" s="532"/>
      <c r="I8" s="532"/>
      <c r="J8" s="532"/>
      <c r="K8" s="533"/>
    </row>
    <row r="9" spans="1:11" ht="38.25" customHeight="1">
      <c r="A9" s="531">
        <v>2</v>
      </c>
      <c r="B9" s="1217" t="s">
        <v>109</v>
      </c>
      <c r="C9" s="1217"/>
      <c r="D9" s="1217"/>
      <c r="E9" s="1217"/>
      <c r="F9" s="1217"/>
      <c r="G9" s="1217"/>
      <c r="H9" s="1217"/>
      <c r="I9" s="1217"/>
      <c r="J9" s="1217"/>
      <c r="K9" s="1218"/>
    </row>
    <row r="10" spans="1:11">
      <c r="A10" s="531"/>
      <c r="B10" s="532"/>
      <c r="C10" s="532"/>
      <c r="D10" s="532"/>
      <c r="E10" s="532"/>
      <c r="F10" s="532"/>
      <c r="G10" s="532"/>
      <c r="H10" s="532"/>
      <c r="I10" s="532"/>
      <c r="J10" s="532"/>
      <c r="K10" s="533"/>
    </row>
    <row r="11" spans="1:11" ht="107.45" customHeight="1">
      <c r="A11" s="531">
        <v>3</v>
      </c>
      <c r="B11" s="1217" t="s">
        <v>88</v>
      </c>
      <c r="C11" s="1217"/>
      <c r="D11" s="1217"/>
      <c r="E11" s="1217"/>
      <c r="F11" s="1217"/>
      <c r="G11" s="1217"/>
      <c r="H11" s="1217"/>
      <c r="I11" s="1217"/>
      <c r="J11" s="1217"/>
      <c r="K11" s="1218"/>
    </row>
    <row r="12" spans="1:11">
      <c r="A12" s="531"/>
      <c r="B12" s="532"/>
      <c r="C12" s="532"/>
      <c r="D12" s="532"/>
      <c r="E12" s="532"/>
      <c r="F12" s="532"/>
      <c r="G12" s="532"/>
      <c r="H12" s="532"/>
      <c r="I12" s="532"/>
      <c r="J12" s="532"/>
      <c r="K12" s="533"/>
    </row>
    <row r="13" spans="1:11" ht="52.5" customHeight="1">
      <c r="A13" s="531">
        <v>4</v>
      </c>
      <c r="B13" s="1217" t="s">
        <v>110</v>
      </c>
      <c r="C13" s="1217"/>
      <c r="D13" s="1217"/>
      <c r="E13" s="1217"/>
      <c r="F13" s="1217"/>
      <c r="G13" s="1217"/>
      <c r="H13" s="1217"/>
      <c r="I13" s="1217"/>
      <c r="J13" s="1217"/>
      <c r="K13" s="1218"/>
    </row>
    <row r="14" spans="1:11" ht="38.25" customHeight="1">
      <c r="A14" s="531"/>
      <c r="B14" s="534" t="s">
        <v>176</v>
      </c>
      <c r="C14" s="1217" t="s">
        <v>89</v>
      </c>
      <c r="D14" s="1217"/>
      <c r="E14" s="1217"/>
      <c r="F14" s="1217"/>
      <c r="G14" s="1217"/>
      <c r="H14" s="1217"/>
      <c r="I14" s="1217"/>
      <c r="J14" s="1217"/>
      <c r="K14" s="1218"/>
    </row>
    <row r="15" spans="1:11" ht="39" customHeight="1">
      <c r="A15" s="531"/>
      <c r="B15" s="534" t="s">
        <v>177</v>
      </c>
      <c r="C15" s="1217" t="s">
        <v>90</v>
      </c>
      <c r="D15" s="1217"/>
      <c r="E15" s="1217"/>
      <c r="F15" s="1217"/>
      <c r="G15" s="1217"/>
      <c r="H15" s="1217"/>
      <c r="I15" s="1217"/>
      <c r="J15" s="1217"/>
      <c r="K15" s="1218"/>
    </row>
    <row r="16" spans="1:11" ht="51" customHeight="1">
      <c r="A16" s="531"/>
      <c r="B16" s="534" t="s">
        <v>178</v>
      </c>
      <c r="C16" s="1217" t="s">
        <v>96</v>
      </c>
      <c r="D16" s="1217"/>
      <c r="E16" s="1217"/>
      <c r="F16" s="1217"/>
      <c r="G16" s="1217"/>
      <c r="H16" s="1217"/>
      <c r="I16" s="1217"/>
      <c r="J16" s="1217"/>
      <c r="K16" s="1218"/>
    </row>
    <row r="17" spans="1:11" ht="39" customHeight="1">
      <c r="A17" s="531"/>
      <c r="B17" s="534" t="s">
        <v>179</v>
      </c>
      <c r="C17" s="1217" t="s">
        <v>97</v>
      </c>
      <c r="D17" s="1217"/>
      <c r="E17" s="1217"/>
      <c r="F17" s="1217"/>
      <c r="G17" s="1217"/>
      <c r="H17" s="1217"/>
      <c r="I17" s="1217"/>
      <c r="J17" s="1217"/>
      <c r="K17" s="1218"/>
    </row>
    <row r="18" spans="1:11">
      <c r="A18" s="531"/>
      <c r="B18" s="532"/>
      <c r="C18" s="532"/>
      <c r="D18" s="532"/>
      <c r="E18" s="532"/>
      <c r="F18" s="532"/>
      <c r="G18" s="532"/>
      <c r="H18" s="532"/>
      <c r="I18" s="532"/>
      <c r="J18" s="532"/>
      <c r="K18" s="533"/>
    </row>
    <row r="19" spans="1:11" ht="26.25" customHeight="1">
      <c r="A19" s="531">
        <v>5</v>
      </c>
      <c r="B19" s="1217" t="s">
        <v>125</v>
      </c>
      <c r="C19" s="1217"/>
      <c r="D19" s="1217"/>
      <c r="E19" s="1217"/>
      <c r="F19" s="1217"/>
      <c r="G19" s="1217"/>
      <c r="H19" s="1217"/>
      <c r="I19" s="1217"/>
      <c r="J19" s="1217"/>
      <c r="K19" s="1218"/>
    </row>
    <row r="20" spans="1:11">
      <c r="A20" s="531"/>
      <c r="B20" s="532"/>
      <c r="C20" s="532"/>
      <c r="D20" s="532"/>
      <c r="E20" s="532"/>
      <c r="F20" s="532"/>
      <c r="G20" s="532"/>
      <c r="H20" s="532"/>
      <c r="I20" s="532"/>
      <c r="J20" s="532"/>
      <c r="K20" s="533"/>
    </row>
    <row r="21" spans="1:11" ht="26.25" customHeight="1">
      <c r="A21" s="531">
        <v>6</v>
      </c>
      <c r="B21" s="1217" t="s">
        <v>173</v>
      </c>
      <c r="C21" s="1217"/>
      <c r="D21" s="1217"/>
      <c r="E21" s="1217"/>
      <c r="F21" s="1217"/>
      <c r="G21" s="1217"/>
      <c r="H21" s="1217"/>
      <c r="I21" s="1217"/>
      <c r="J21" s="1217"/>
      <c r="K21" s="1218"/>
    </row>
    <row r="22" spans="1:11" ht="52.5" customHeight="1">
      <c r="A22" s="531"/>
      <c r="B22" s="534" t="s">
        <v>176</v>
      </c>
      <c r="C22" s="1217" t="s">
        <v>126</v>
      </c>
      <c r="D22" s="1217"/>
      <c r="E22" s="1217"/>
      <c r="F22" s="1217"/>
      <c r="G22" s="1217"/>
      <c r="H22" s="1217"/>
      <c r="I22" s="1217"/>
      <c r="J22" s="1217"/>
      <c r="K22" s="1218"/>
    </row>
    <row r="23" spans="1:11" ht="26.25" customHeight="1" thickBot="1">
      <c r="A23" s="535"/>
      <c r="B23" s="536" t="s">
        <v>177</v>
      </c>
      <c r="C23" s="1381" t="s">
        <v>172</v>
      </c>
      <c r="D23" s="1381"/>
      <c r="E23" s="1381"/>
      <c r="F23" s="1381"/>
      <c r="G23" s="1381"/>
      <c r="H23" s="1381"/>
      <c r="I23" s="1381"/>
      <c r="J23" s="1381"/>
      <c r="K23" s="1382"/>
    </row>
  </sheetData>
  <sheetProtection algorithmName="SHA-512" hashValue="xdS85HxILVN7FROcqXWIwEHrbTHI6b6n/6GyBawv8jgBwSpiaSf0f62bIDiq5VfJ2t8cXbOtWMv4C/ob8nGV4A==" saltValue="u3z2bzzoEcp7131VeiWEPA==" spinCount="100000" sheet="1" objects="1" scenarios="1"/>
  <mergeCells count="14">
    <mergeCell ref="C14:K14"/>
    <mergeCell ref="C15:K15"/>
    <mergeCell ref="A3:K3"/>
    <mergeCell ref="A5:K5"/>
    <mergeCell ref="B7:K7"/>
    <mergeCell ref="B9:K9"/>
    <mergeCell ref="B11:K11"/>
    <mergeCell ref="B13:K13"/>
    <mergeCell ref="B21:K21"/>
    <mergeCell ref="C22:K22"/>
    <mergeCell ref="C16:K16"/>
    <mergeCell ref="C23:K23"/>
    <mergeCell ref="C17:K17"/>
    <mergeCell ref="B19:K19"/>
  </mergeCells>
  <phoneticPr fontId="0" type="noConversion"/>
  <pageMargins left="0.75" right="0.75" top="1" bottom="1" header="0.5" footer="0.5"/>
  <pageSetup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3"/>
  <sheetViews>
    <sheetView view="pageBreakPreview" zoomScaleNormal="85" zoomScaleSheetLayoutView="100" workbookViewId="0"/>
  </sheetViews>
  <sheetFormatPr defaultColWidth="8.85546875" defaultRowHeight="12.75"/>
  <cols>
    <col min="1" max="1" width="67.140625" style="69" customWidth="1"/>
    <col min="2" max="3" width="4.42578125" style="69" customWidth="1"/>
    <col min="4" max="4" width="15.85546875" style="69" customWidth="1"/>
    <col min="5" max="16384" width="8.85546875" style="69"/>
  </cols>
  <sheetData>
    <row r="1" spans="1:4">
      <c r="A1" s="228" t="s">
        <v>407</v>
      </c>
    </row>
    <row r="3" spans="1:4" ht="13.5" thickBot="1">
      <c r="A3" s="227" t="s">
        <v>515</v>
      </c>
      <c r="B3" s="227"/>
      <c r="C3" s="227"/>
    </row>
    <row r="4" spans="1:4" ht="15.75">
      <c r="A4" s="1396" t="s">
        <v>120</v>
      </c>
      <c r="B4" s="1397"/>
      <c r="C4" s="1397"/>
      <c r="D4" s="1398"/>
    </row>
    <row r="5" spans="1:4" ht="15.75">
      <c r="A5" s="1393">
        <f>'Lag Triangles'!C3</f>
        <v>0</v>
      </c>
      <c r="B5" s="1394"/>
      <c r="C5" s="1394"/>
      <c r="D5" s="1395"/>
    </row>
    <row r="6" spans="1:4" ht="15">
      <c r="A6" s="1387" t="str">
        <f>'Member Months'!C90</f>
        <v>2021 Prior Year</v>
      </c>
      <c r="B6" s="1388"/>
      <c r="C6" s="1388"/>
      <c r="D6" s="1389"/>
    </row>
    <row r="7" spans="1:4">
      <c r="A7" s="64"/>
      <c r="B7" s="42"/>
      <c r="C7" s="42"/>
      <c r="D7" s="65"/>
    </row>
    <row r="8" spans="1:4">
      <c r="A8" s="415" t="str">
        <f>A6 &amp;" Revenue Reported on the MDI Audit"</f>
        <v>2021 Prior Year Revenue Reported on the MDI Audit</v>
      </c>
      <c r="B8" s="42"/>
      <c r="C8" s="42"/>
      <c r="D8" s="201"/>
    </row>
    <row r="9" spans="1:4">
      <c r="A9" s="64"/>
      <c r="B9" s="42"/>
      <c r="C9" s="42"/>
      <c r="D9" s="416"/>
    </row>
    <row r="10" spans="1:4">
      <c r="A10" s="64" t="s">
        <v>113</v>
      </c>
      <c r="B10" s="42"/>
      <c r="C10" s="42"/>
      <c r="D10" s="416"/>
    </row>
    <row r="11" spans="1:4">
      <c r="A11" s="64"/>
      <c r="B11" s="42"/>
      <c r="C11" s="42"/>
      <c r="D11" s="416"/>
    </row>
    <row r="12" spans="1:4">
      <c r="A12" s="181"/>
      <c r="B12" s="649"/>
      <c r="C12" s="182"/>
      <c r="D12" s="202"/>
    </row>
    <row r="13" spans="1:4">
      <c r="A13" s="181"/>
      <c r="B13" s="649"/>
      <c r="C13" s="649"/>
      <c r="D13" s="202"/>
    </row>
    <row r="14" spans="1:4">
      <c r="A14" s="181"/>
      <c r="B14" s="649"/>
      <c r="C14" s="182"/>
      <c r="D14" s="202"/>
    </row>
    <row r="15" spans="1:4">
      <c r="A15" s="181"/>
      <c r="B15" s="182"/>
      <c r="C15" s="649"/>
      <c r="D15" s="203"/>
    </row>
    <row r="16" spans="1:4">
      <c r="A16" s="64"/>
      <c r="B16" s="42"/>
      <c r="C16" s="42"/>
      <c r="D16" s="416"/>
    </row>
    <row r="17" spans="1:4">
      <c r="A17" s="64" t="s">
        <v>196</v>
      </c>
      <c r="B17" s="42"/>
      <c r="C17" s="42"/>
      <c r="D17" s="417">
        <f>SUM(D12:D15)</f>
        <v>0</v>
      </c>
    </row>
    <row r="18" spans="1:4">
      <c r="A18" s="64"/>
      <c r="B18" s="42"/>
      <c r="C18" s="42"/>
      <c r="D18" s="416"/>
    </row>
    <row r="19" spans="1:4">
      <c r="A19" s="415" t="str">
        <f>A6&amp;" Revenue Reported in the MHD Financials"</f>
        <v>2021 Prior Year Revenue Reported in the MHD Financials</v>
      </c>
      <c r="B19" s="42"/>
      <c r="C19" s="42"/>
      <c r="D19" s="201"/>
    </row>
    <row r="20" spans="1:4">
      <c r="A20" s="64"/>
      <c r="B20" s="42"/>
      <c r="C20" s="42"/>
      <c r="D20" s="416"/>
    </row>
    <row r="21" spans="1:4" ht="13.5" thickBot="1">
      <c r="A21" s="64" t="s">
        <v>197</v>
      </c>
      <c r="B21" s="42"/>
      <c r="C21" s="42"/>
      <c r="D21" s="418">
        <f>+D8-D19</f>
        <v>0</v>
      </c>
    </row>
    <row r="22" spans="1:4" ht="13.5" thickTop="1">
      <c r="A22" s="64"/>
      <c r="B22" s="42"/>
      <c r="C22" s="42"/>
      <c r="D22" s="65"/>
    </row>
    <row r="23" spans="1:4">
      <c r="A23" s="64"/>
      <c r="B23" s="42"/>
      <c r="C23" s="42"/>
      <c r="D23" s="65"/>
    </row>
    <row r="24" spans="1:4">
      <c r="A24" s="64" t="s">
        <v>198</v>
      </c>
      <c r="B24" s="42"/>
      <c r="C24" s="42"/>
      <c r="D24" s="65"/>
    </row>
    <row r="25" spans="1:4" ht="25.5" customHeight="1">
      <c r="A25" s="1390" t="s">
        <v>91</v>
      </c>
      <c r="B25" s="1391"/>
      <c r="C25" s="1391"/>
      <c r="D25" s="1392"/>
    </row>
    <row r="26" spans="1:4" ht="6.75" customHeight="1">
      <c r="A26" s="64"/>
      <c r="B26" s="42"/>
      <c r="C26" s="42"/>
      <c r="D26" s="65"/>
    </row>
    <row r="27" spans="1:4">
      <c r="A27" s="1390" t="s">
        <v>174</v>
      </c>
      <c r="B27" s="1391"/>
      <c r="C27" s="1391"/>
      <c r="D27" s="1392"/>
    </row>
    <row r="28" spans="1:4" ht="13.5" thickBot="1">
      <c r="A28" s="66"/>
      <c r="B28" s="47"/>
      <c r="C28" s="47"/>
      <c r="D28" s="67"/>
    </row>
    <row r="29" spans="1:4" ht="15.75">
      <c r="A29" s="1396" t="s">
        <v>114</v>
      </c>
      <c r="B29" s="1397"/>
      <c r="C29" s="1397"/>
      <c r="D29" s="1398"/>
    </row>
    <row r="30" spans="1:4" ht="15.75">
      <c r="A30" s="1393">
        <f>+A5</f>
        <v>0</v>
      </c>
      <c r="B30" s="1394"/>
      <c r="C30" s="1394"/>
      <c r="D30" s="1395"/>
    </row>
    <row r="31" spans="1:4" ht="15">
      <c r="A31" s="1387" t="str">
        <f>+A6</f>
        <v>2021 Prior Year</v>
      </c>
      <c r="B31" s="1388"/>
      <c r="C31" s="1388"/>
      <c r="D31" s="1389"/>
    </row>
    <row r="32" spans="1:4">
      <c r="A32" s="64"/>
      <c r="B32" s="42"/>
      <c r="C32" s="42"/>
      <c r="D32" s="65"/>
    </row>
    <row r="33" spans="1:4">
      <c r="A33" s="415" t="str">
        <f>A31 &amp; " Medical Cost Reported on the MDI Audit"</f>
        <v>2021 Prior Year Medical Cost Reported on the MDI Audit</v>
      </c>
      <c r="B33" s="42"/>
      <c r="C33" s="42"/>
      <c r="D33" s="180"/>
    </row>
    <row r="34" spans="1:4">
      <c r="A34" s="64"/>
      <c r="B34" s="42"/>
      <c r="C34" s="42"/>
      <c r="D34" s="65"/>
    </row>
    <row r="35" spans="1:4">
      <c r="A35" s="64" t="s">
        <v>115</v>
      </c>
      <c r="B35" s="42"/>
      <c r="C35" s="42"/>
      <c r="D35" s="65"/>
    </row>
    <row r="36" spans="1:4">
      <c r="A36" s="64"/>
      <c r="B36" s="42"/>
      <c r="C36" s="42"/>
      <c r="D36" s="65"/>
    </row>
    <row r="37" spans="1:4">
      <c r="A37" s="181"/>
      <c r="B37" s="182"/>
      <c r="C37" s="182"/>
      <c r="D37" s="183"/>
    </row>
    <row r="38" spans="1:4">
      <c r="A38" s="181"/>
      <c r="B38" s="182"/>
      <c r="C38" s="182"/>
      <c r="D38" s="183"/>
    </row>
    <row r="39" spans="1:4">
      <c r="A39" s="181"/>
      <c r="B39" s="182"/>
      <c r="C39" s="182"/>
      <c r="D39" s="183"/>
    </row>
    <row r="40" spans="1:4">
      <c r="A40" s="181"/>
      <c r="B40" s="182"/>
      <c r="C40" s="182"/>
      <c r="D40" s="183"/>
    </row>
    <row r="41" spans="1:4">
      <c r="A41" s="64"/>
      <c r="B41" s="42"/>
      <c r="C41" s="42"/>
      <c r="D41" s="65"/>
    </row>
    <row r="42" spans="1:4">
      <c r="A42" s="64" t="s">
        <v>196</v>
      </c>
      <c r="B42" s="42"/>
      <c r="C42" s="42"/>
      <c r="D42" s="419">
        <f>SUM(D37:D40)</f>
        <v>0</v>
      </c>
    </row>
    <row r="43" spans="1:4">
      <c r="A43" s="64"/>
      <c r="B43" s="42"/>
      <c r="C43" s="42"/>
      <c r="D43" s="65"/>
    </row>
    <row r="44" spans="1:4">
      <c r="A44" s="415" t="str">
        <f>A31 &amp; " Medical Costs Reported in the MHD Financials"</f>
        <v>2021 Prior Year Medical Costs Reported in the MHD Financials</v>
      </c>
      <c r="B44" s="42"/>
      <c r="C44" s="42"/>
      <c r="D44" s="180"/>
    </row>
    <row r="45" spans="1:4">
      <c r="A45" s="64"/>
      <c r="B45" s="42"/>
      <c r="C45" s="42"/>
      <c r="D45" s="65"/>
    </row>
    <row r="46" spans="1:4" ht="13.5" thickBot="1">
      <c r="A46" s="64" t="s">
        <v>197</v>
      </c>
      <c r="B46" s="42"/>
      <c r="C46" s="42"/>
      <c r="D46" s="418">
        <f>+D33-D44</f>
        <v>0</v>
      </c>
    </row>
    <row r="47" spans="1:4" ht="13.5" thickTop="1">
      <c r="A47" s="64"/>
      <c r="B47" s="42"/>
      <c r="C47" s="42"/>
      <c r="D47" s="65"/>
    </row>
    <row r="48" spans="1:4">
      <c r="A48" s="64"/>
      <c r="B48" s="42"/>
      <c r="C48" s="42"/>
      <c r="D48" s="65"/>
    </row>
    <row r="49" spans="1:4">
      <c r="A49" s="64" t="s">
        <v>198</v>
      </c>
      <c r="B49" s="42"/>
      <c r="C49" s="42"/>
      <c r="D49" s="65"/>
    </row>
    <row r="50" spans="1:4" ht="38.25" customHeight="1">
      <c r="A50" s="1390" t="s">
        <v>92</v>
      </c>
      <c r="B50" s="1391"/>
      <c r="C50" s="1391"/>
      <c r="D50" s="1392"/>
    </row>
    <row r="51" spans="1:4" ht="6" customHeight="1">
      <c r="A51" s="64"/>
      <c r="B51" s="42"/>
      <c r="C51" s="42"/>
      <c r="D51" s="65"/>
    </row>
    <row r="52" spans="1:4" ht="12.75" customHeight="1">
      <c r="A52" s="1390" t="s">
        <v>174</v>
      </c>
      <c r="B52" s="1391"/>
      <c r="C52" s="1391"/>
      <c r="D52" s="1392"/>
    </row>
    <row r="53" spans="1:4" ht="13.5" thickBot="1">
      <c r="A53" s="66"/>
      <c r="B53" s="47"/>
      <c r="C53" s="47"/>
      <c r="D53" s="67"/>
    </row>
    <row r="54" spans="1:4" ht="15.75">
      <c r="A54" s="1396" t="s">
        <v>116</v>
      </c>
      <c r="B54" s="1397"/>
      <c r="C54" s="1397"/>
      <c r="D54" s="1398"/>
    </row>
    <row r="55" spans="1:4" ht="15.75">
      <c r="A55" s="1393">
        <f>+A5</f>
        <v>0</v>
      </c>
      <c r="B55" s="1394"/>
      <c r="C55" s="1394"/>
      <c r="D55" s="1395"/>
    </row>
    <row r="56" spans="1:4" ht="15">
      <c r="A56" s="1387" t="str">
        <f>+A6</f>
        <v>2021 Prior Year</v>
      </c>
      <c r="B56" s="1388"/>
      <c r="C56" s="1388"/>
      <c r="D56" s="1389"/>
    </row>
    <row r="57" spans="1:4">
      <c r="A57" s="415"/>
      <c r="B57" s="420"/>
      <c r="C57" s="420"/>
      <c r="D57" s="421"/>
    </row>
    <row r="58" spans="1:4">
      <c r="A58" s="415" t="str">
        <f>A56 &amp; " Administration Reported on the MDI Audit"</f>
        <v>2021 Prior Year Administration Reported on the MDI Audit</v>
      </c>
      <c r="B58" s="42"/>
      <c r="C58" s="42"/>
      <c r="D58" s="180"/>
    </row>
    <row r="59" spans="1:4">
      <c r="A59" s="64"/>
      <c r="B59" s="42"/>
      <c r="C59" s="42"/>
      <c r="D59" s="65"/>
    </row>
    <row r="60" spans="1:4">
      <c r="A60" s="64" t="s">
        <v>117</v>
      </c>
      <c r="B60" s="42"/>
      <c r="C60" s="42"/>
      <c r="D60" s="65"/>
    </row>
    <row r="61" spans="1:4">
      <c r="A61" s="64"/>
      <c r="B61" s="42"/>
      <c r="C61" s="42"/>
      <c r="D61" s="65"/>
    </row>
    <row r="62" spans="1:4">
      <c r="A62" s="181"/>
      <c r="B62" s="182"/>
      <c r="C62" s="182"/>
      <c r="D62" s="183"/>
    </row>
    <row r="63" spans="1:4">
      <c r="A63" s="181"/>
      <c r="B63" s="182"/>
      <c r="C63" s="182"/>
      <c r="D63" s="183"/>
    </row>
    <row r="64" spans="1:4">
      <c r="A64" s="181"/>
      <c r="B64" s="182"/>
      <c r="C64" s="182"/>
      <c r="D64" s="183"/>
    </row>
    <row r="65" spans="1:4">
      <c r="A65" s="181"/>
      <c r="B65" s="182"/>
      <c r="C65" s="182"/>
      <c r="D65" s="183"/>
    </row>
    <row r="66" spans="1:4">
      <c r="A66" s="64"/>
      <c r="B66" s="42"/>
      <c r="C66" s="42"/>
      <c r="D66" s="65"/>
    </row>
    <row r="67" spans="1:4">
      <c r="A67" s="64" t="s">
        <v>196</v>
      </c>
      <c r="B67" s="42"/>
      <c r="C67" s="42"/>
      <c r="D67" s="419">
        <f>SUM(D62:D65)</f>
        <v>0</v>
      </c>
    </row>
    <row r="68" spans="1:4">
      <c r="A68" s="64"/>
      <c r="B68" s="42"/>
      <c r="C68" s="42"/>
      <c r="D68" s="65"/>
    </row>
    <row r="69" spans="1:4">
      <c r="A69" s="415" t="str">
        <f>A56 &amp; " Administration Reported in the MHD Financials"</f>
        <v>2021 Prior Year Administration Reported in the MHD Financials</v>
      </c>
      <c r="B69" s="42"/>
      <c r="C69" s="42"/>
      <c r="D69" s="180"/>
    </row>
    <row r="70" spans="1:4">
      <c r="A70" s="64"/>
      <c r="B70" s="42"/>
      <c r="C70" s="42"/>
      <c r="D70" s="65"/>
    </row>
    <row r="71" spans="1:4" ht="13.5" thickBot="1">
      <c r="A71" s="64" t="s">
        <v>197</v>
      </c>
      <c r="B71" s="42"/>
      <c r="C71" s="42"/>
      <c r="D71" s="418">
        <f>+D58-D69</f>
        <v>0</v>
      </c>
    </row>
    <row r="72" spans="1:4" ht="13.5" thickTop="1">
      <c r="A72" s="64"/>
      <c r="B72" s="42"/>
      <c r="C72" s="42"/>
      <c r="D72" s="65"/>
    </row>
    <row r="73" spans="1:4">
      <c r="A73" s="64"/>
      <c r="B73" s="42"/>
      <c r="C73" s="42"/>
      <c r="D73" s="65"/>
    </row>
    <row r="74" spans="1:4">
      <c r="A74" s="64" t="s">
        <v>198</v>
      </c>
      <c r="B74" s="42"/>
      <c r="C74" s="42"/>
      <c r="D74" s="65"/>
    </row>
    <row r="75" spans="1:4" ht="38.25" customHeight="1">
      <c r="A75" s="1390" t="s">
        <v>93</v>
      </c>
      <c r="B75" s="1391"/>
      <c r="C75" s="1391"/>
      <c r="D75" s="1392"/>
    </row>
    <row r="76" spans="1:4" ht="4.5" customHeight="1">
      <c r="A76" s="64"/>
      <c r="B76" s="42"/>
      <c r="C76" s="42"/>
      <c r="D76" s="65"/>
    </row>
    <row r="77" spans="1:4">
      <c r="A77" s="1390" t="s">
        <v>174</v>
      </c>
      <c r="B77" s="1391"/>
      <c r="C77" s="1391"/>
      <c r="D77" s="1392"/>
    </row>
    <row r="78" spans="1:4" ht="13.5" thickBot="1">
      <c r="A78" s="66"/>
      <c r="B78" s="47"/>
      <c r="C78" s="47"/>
      <c r="D78" s="67"/>
    </row>
    <row r="79" spans="1:4" ht="15.75">
      <c r="A79" s="1396" t="s">
        <v>118</v>
      </c>
      <c r="B79" s="1397"/>
      <c r="C79" s="1397"/>
      <c r="D79" s="1398"/>
    </row>
    <row r="80" spans="1:4" ht="15.75">
      <c r="A80" s="1393">
        <f>+A5</f>
        <v>0</v>
      </c>
      <c r="B80" s="1394"/>
      <c r="C80" s="1394"/>
      <c r="D80" s="1395"/>
    </row>
    <row r="81" spans="1:4" ht="15">
      <c r="A81" s="1387" t="str">
        <f>+A6</f>
        <v>2021 Prior Year</v>
      </c>
      <c r="B81" s="1388"/>
      <c r="C81" s="1388"/>
      <c r="D81" s="1389"/>
    </row>
    <row r="82" spans="1:4">
      <c r="A82" s="64"/>
      <c r="B82" s="42"/>
      <c r="C82" s="42"/>
      <c r="D82" s="65"/>
    </row>
    <row r="83" spans="1:4">
      <c r="A83" s="415" t="str">
        <f>A81 &amp; " IBNR Reported on the MDI Audit"</f>
        <v>2021 Prior Year IBNR Reported on the MDI Audit</v>
      </c>
      <c r="B83" s="42"/>
      <c r="C83" s="42"/>
      <c r="D83" s="180"/>
    </row>
    <row r="84" spans="1:4">
      <c r="A84" s="64"/>
      <c r="B84" s="42"/>
      <c r="C84" s="42"/>
      <c r="D84" s="65"/>
    </row>
    <row r="85" spans="1:4">
      <c r="A85" s="64" t="s">
        <v>119</v>
      </c>
      <c r="B85" s="42"/>
      <c r="C85" s="42"/>
      <c r="D85" s="65"/>
    </row>
    <row r="86" spans="1:4">
      <c r="A86" s="64"/>
      <c r="B86" s="42"/>
      <c r="C86" s="42"/>
      <c r="D86" s="65"/>
    </row>
    <row r="87" spans="1:4">
      <c r="A87" s="181"/>
      <c r="B87" s="182"/>
      <c r="C87" s="182"/>
      <c r="D87" s="183"/>
    </row>
    <row r="88" spans="1:4">
      <c r="A88" s="181"/>
      <c r="B88" s="182"/>
      <c r="C88" s="182"/>
      <c r="D88" s="183"/>
    </row>
    <row r="89" spans="1:4">
      <c r="A89" s="181"/>
      <c r="B89" s="182"/>
      <c r="C89" s="182"/>
      <c r="D89" s="183"/>
    </row>
    <row r="90" spans="1:4">
      <c r="A90" s="181"/>
      <c r="B90" s="182"/>
      <c r="C90" s="182"/>
      <c r="D90" s="183"/>
    </row>
    <row r="91" spans="1:4">
      <c r="A91" s="64"/>
      <c r="B91" s="42"/>
      <c r="C91" s="42"/>
      <c r="D91" s="65"/>
    </row>
    <row r="92" spans="1:4">
      <c r="A92" s="64" t="s">
        <v>196</v>
      </c>
      <c r="B92" s="42"/>
      <c r="C92" s="42"/>
      <c r="D92" s="419">
        <f>SUM(D87:D90)</f>
        <v>0</v>
      </c>
    </row>
    <row r="93" spans="1:4">
      <c r="A93" s="64"/>
      <c r="B93" s="42"/>
      <c r="C93" s="42"/>
      <c r="D93" s="65"/>
    </row>
    <row r="94" spans="1:4">
      <c r="A94" s="415" t="str">
        <f>A81 &amp; " IBNR Reported in the MHD Financials"</f>
        <v>2021 Prior Year IBNR Reported in the MHD Financials</v>
      </c>
      <c r="B94" s="42"/>
      <c r="C94" s="42"/>
      <c r="D94" s="180"/>
    </row>
    <row r="95" spans="1:4">
      <c r="A95" s="64"/>
      <c r="B95" s="42"/>
      <c r="C95" s="42"/>
      <c r="D95" s="65"/>
    </row>
    <row r="96" spans="1:4" ht="13.5" thickBot="1">
      <c r="A96" s="64" t="s">
        <v>197</v>
      </c>
      <c r="B96" s="42"/>
      <c r="C96" s="42"/>
      <c r="D96" s="418">
        <f>+D83-D94</f>
        <v>0</v>
      </c>
    </row>
    <row r="97" spans="1:4" ht="13.5" thickTop="1">
      <c r="A97" s="64"/>
      <c r="B97" s="42"/>
      <c r="C97" s="42"/>
      <c r="D97" s="65"/>
    </row>
    <row r="98" spans="1:4">
      <c r="A98" s="64"/>
      <c r="B98" s="42"/>
      <c r="C98" s="42"/>
      <c r="D98" s="65"/>
    </row>
    <row r="99" spans="1:4">
      <c r="A99" s="64" t="s">
        <v>198</v>
      </c>
      <c r="B99" s="42"/>
      <c r="C99" s="42"/>
      <c r="D99" s="65"/>
    </row>
    <row r="100" spans="1:4" ht="27.75" customHeight="1">
      <c r="A100" s="1390" t="s">
        <v>94</v>
      </c>
      <c r="B100" s="1391"/>
      <c r="C100" s="1391"/>
      <c r="D100" s="1392"/>
    </row>
    <row r="101" spans="1:4" ht="6.75" customHeight="1">
      <c r="A101" s="64"/>
      <c r="B101" s="42"/>
      <c r="C101" s="42"/>
      <c r="D101" s="65"/>
    </row>
    <row r="102" spans="1:4">
      <c r="A102" s="1390" t="s">
        <v>174</v>
      </c>
      <c r="B102" s="1391"/>
      <c r="C102" s="1391"/>
      <c r="D102" s="1392"/>
    </row>
    <row r="103" spans="1:4" ht="13.5" thickBot="1">
      <c r="A103" s="66"/>
      <c r="B103" s="47"/>
      <c r="C103" s="47"/>
      <c r="D103" s="67"/>
    </row>
  </sheetData>
  <sheetProtection algorithmName="SHA-512" hashValue="Wl0BPZlrkmNh4fk/9BugdK/JuwAIiV0EvEJXmMt8y6Mr9vwIS1ZBconQePuWpccmsQ/wTKvAxi4zdhzVYziB5A==" saltValue="Q1+aZzWYhcAIVElK2tKf7g==" spinCount="100000" sheet="1" formatColumns="0" insertRows="0"/>
  <mergeCells count="20">
    <mergeCell ref="A54:D54"/>
    <mergeCell ref="A102:D102"/>
    <mergeCell ref="A80:D80"/>
    <mergeCell ref="A75:D75"/>
    <mergeCell ref="A77:D77"/>
    <mergeCell ref="A55:D55"/>
    <mergeCell ref="A79:D79"/>
    <mergeCell ref="A81:D81"/>
    <mergeCell ref="A100:D100"/>
    <mergeCell ref="A56:D56"/>
    <mergeCell ref="A31:D31"/>
    <mergeCell ref="A50:D50"/>
    <mergeCell ref="A52:D52"/>
    <mergeCell ref="A30:D30"/>
    <mergeCell ref="A4:D4"/>
    <mergeCell ref="A6:D6"/>
    <mergeCell ref="A25:D25"/>
    <mergeCell ref="A27:D27"/>
    <mergeCell ref="A5:D5"/>
    <mergeCell ref="A29:D29"/>
  </mergeCells>
  <phoneticPr fontId="0" type="noConversion"/>
  <pageMargins left="0.75" right="0.75" top="1" bottom="1" header="0.5" footer="0.5"/>
  <pageSetup scale="47" orientation="portrait" r:id="rId1"/>
  <headerFooter alignWithMargins="0"/>
  <rowBreaks count="1" manualBreakCount="1">
    <brk id="5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view="pageBreakPreview" zoomScaleNormal="100" zoomScaleSheetLayoutView="100" workbookViewId="0"/>
  </sheetViews>
  <sheetFormatPr defaultColWidth="9.140625" defaultRowHeight="12.75"/>
  <cols>
    <col min="1" max="1" width="25.42578125" style="3" customWidth="1"/>
    <col min="2" max="4" width="21.42578125" style="3" customWidth="1"/>
    <col min="5" max="16384" width="9.140625" style="3"/>
  </cols>
  <sheetData>
    <row r="1" spans="1:4">
      <c r="A1" s="228" t="s">
        <v>407</v>
      </c>
    </row>
    <row r="3" spans="1:4" s="69" customFormat="1" ht="13.5" thickBot="1">
      <c r="A3" s="227" t="s">
        <v>515</v>
      </c>
      <c r="C3" s="227"/>
    </row>
    <row r="4" spans="1:4" ht="15.75">
      <c r="A4" s="1210" t="s">
        <v>121</v>
      </c>
      <c r="B4" s="1211"/>
      <c r="C4" s="1211"/>
      <c r="D4" s="1212"/>
    </row>
    <row r="5" spans="1:4" ht="15">
      <c r="A5" s="1213">
        <f>'Annual Audit Reconciliation'!A5:D5</f>
        <v>0</v>
      </c>
      <c r="B5" s="1214"/>
      <c r="C5" s="1214"/>
      <c r="D5" s="1215"/>
    </row>
    <row r="6" spans="1:4" ht="15">
      <c r="A6" s="1375" t="str">
        <f>'Annual Audit Reconciliation'!A6:D6</f>
        <v>2021 Prior Year</v>
      </c>
      <c r="B6" s="1376"/>
      <c r="C6" s="1376"/>
      <c r="D6" s="1377"/>
    </row>
    <row r="7" spans="1:4">
      <c r="A7" s="72"/>
      <c r="B7" s="50"/>
      <c r="C7" s="50"/>
      <c r="D7" s="51"/>
    </row>
    <row r="8" spans="1:4" ht="57" customHeight="1">
      <c r="A8" s="1386" t="str">
        <f>"I hereby certify, to the best of my knowledge, information and belief, to the accuracy, completeness, and truthfulness of the adjustments made to reconcile the " &amp; A6 &amp; " MDI audit to the " &amp; A6 &amp; " MHD MO HealthNet regional financial data reports."</f>
        <v>I hereby certify, to the best of my knowledge, information and belief, to the accuracy, completeness, and truthfulness of the adjustments made to reconcile the 2021 Prior Year MDI audit to the 2021 Prior Year MHD MO HealthNet regional financial data reports.</v>
      </c>
      <c r="B8" s="1217"/>
      <c r="C8" s="1217"/>
      <c r="D8" s="1218"/>
    </row>
    <row r="9" spans="1:4">
      <c r="A9" s="72"/>
      <c r="B9" s="50"/>
      <c r="C9" s="50"/>
      <c r="D9" s="51"/>
    </row>
    <row r="10" spans="1:4">
      <c r="A10" s="72"/>
      <c r="B10" s="50"/>
      <c r="C10" s="50"/>
      <c r="D10" s="51"/>
    </row>
    <row r="11" spans="1:4">
      <c r="A11" s="72"/>
      <c r="B11" s="50"/>
      <c r="C11" s="50"/>
      <c r="D11" s="51"/>
    </row>
    <row r="12" spans="1:4">
      <c r="A12" s="396" t="s">
        <v>164</v>
      </c>
      <c r="B12" s="184"/>
      <c r="C12" s="184"/>
      <c r="D12" s="51"/>
    </row>
    <row r="13" spans="1:4">
      <c r="A13" s="396"/>
      <c r="B13" s="185"/>
      <c r="C13" s="185"/>
      <c r="D13" s="51"/>
    </row>
    <row r="14" spans="1:4">
      <c r="A14" s="396" t="s">
        <v>165</v>
      </c>
      <c r="B14" s="184"/>
      <c r="C14" s="184"/>
      <c r="D14" s="51"/>
    </row>
    <row r="15" spans="1:4">
      <c r="A15" s="396"/>
      <c r="B15" s="185"/>
      <c r="C15" s="185"/>
      <c r="D15" s="51"/>
    </row>
    <row r="16" spans="1:4">
      <c r="A16" s="396" t="s">
        <v>166</v>
      </c>
      <c r="B16" s="184"/>
      <c r="C16" s="184"/>
      <c r="D16" s="51"/>
    </row>
    <row r="17" spans="1:4">
      <c r="B17" s="185"/>
      <c r="C17" s="185"/>
      <c r="D17" s="51"/>
    </row>
    <row r="18" spans="1:4">
      <c r="A18" s="875" t="s">
        <v>167</v>
      </c>
      <c r="B18" s="184"/>
      <c r="C18" s="184"/>
      <c r="D18" s="51"/>
    </row>
    <row r="19" spans="1:4">
      <c r="A19" s="396"/>
      <c r="B19" s="185"/>
      <c r="C19" s="185"/>
      <c r="D19" s="51"/>
    </row>
    <row r="20" spans="1:4">
      <c r="A20" s="396" t="s">
        <v>168</v>
      </c>
      <c r="B20" s="184"/>
      <c r="C20" s="184"/>
      <c r="D20" s="51"/>
    </row>
    <row r="21" spans="1:4">
      <c r="A21" s="72"/>
      <c r="B21" s="50"/>
      <c r="C21" s="50"/>
      <c r="D21" s="51"/>
    </row>
    <row r="22" spans="1:4" ht="13.5" thickBot="1">
      <c r="A22" s="73"/>
      <c r="B22" s="60"/>
      <c r="C22" s="60"/>
      <c r="D22" s="316"/>
    </row>
  </sheetData>
  <sheetProtection algorithmName="SHA-512" hashValue="Sa+1DQTjbS5iTTowEHYMRVfOLMlqVPSXxZ+NXDqV/fkfMD1YGjgt7GCs8lxF6NrmwNbZhLzoqR4iHbiM7SNHHQ==" saltValue="p6iQDjI+6682jqsXdsc5GQ==" spinCount="100000" sheet="1" formatColumns="0"/>
  <mergeCells count="4">
    <mergeCell ref="A4:D4"/>
    <mergeCell ref="A5:D5"/>
    <mergeCell ref="A8:D8"/>
    <mergeCell ref="A6:D6"/>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Important Note</vt:lpstr>
      <vt:lpstr>Submission Dates</vt:lpstr>
      <vt:lpstr>Rpt Instructions</vt:lpstr>
      <vt:lpstr>COS</vt:lpstr>
      <vt:lpstr>Checks</vt:lpstr>
      <vt:lpstr>Import</vt:lpstr>
      <vt:lpstr>Member Months</vt:lpstr>
      <vt:lpstr>Income Statement</vt:lpstr>
      <vt:lpstr>Third Party Liability</vt:lpstr>
      <vt:lpstr>Admin Exp Detail</vt:lpstr>
      <vt:lpstr>Admin Descriptions</vt:lpstr>
      <vt:lpstr>GL Recon</vt:lpstr>
      <vt:lpstr>Delivery Counts</vt:lpstr>
      <vt:lpstr>Non-Delivery Svcs Report</vt:lpstr>
      <vt:lpstr>Delivery Svcs Report</vt:lpstr>
      <vt:lpstr>Report vs Lags</vt:lpstr>
      <vt:lpstr>Lag Triangles</vt:lpstr>
      <vt:lpstr>Lag Triangles Certification</vt:lpstr>
      <vt:lpstr>Value Added Svcs</vt:lpstr>
      <vt:lpstr>In Lieu of Svcs</vt:lpstr>
      <vt:lpstr>Subcontracted Providers</vt:lpstr>
      <vt:lpstr>IMD</vt:lpstr>
      <vt:lpstr>Other Contractual Req</vt:lpstr>
      <vt:lpstr>Checklist</vt:lpstr>
      <vt:lpstr>Quarterly Rpt Certification</vt:lpstr>
      <vt:lpstr>Annual Audit Instructions</vt:lpstr>
      <vt:lpstr>Annual Audit Reconciliation</vt:lpstr>
      <vt:lpstr>Reconciliation Certification</vt:lpstr>
      <vt:lpstr>'Admin Descriptions'!Print_Area</vt:lpstr>
      <vt:lpstr>'Admin Exp Detail'!Print_Area</vt:lpstr>
      <vt:lpstr>'Annual Audit Instructions'!Print_Area</vt:lpstr>
      <vt:lpstr>Checklist!Print_Area</vt:lpstr>
      <vt:lpstr>Checks!Print_Area</vt:lpstr>
      <vt:lpstr>COS!Print_Area</vt:lpstr>
      <vt:lpstr>'Delivery Counts'!Print_Area</vt:lpstr>
      <vt:lpstr>'Delivery Svcs Report'!Print_Area</vt:lpstr>
      <vt:lpstr>IMD!Print_Area</vt:lpstr>
      <vt:lpstr>Import!Print_Area</vt:lpstr>
      <vt:lpstr>'In Lieu of Svcs'!Print_Area</vt:lpstr>
      <vt:lpstr>'Income Statement'!Print_Area</vt:lpstr>
      <vt:lpstr>'Lag Triangles Certification'!Print_Area</vt:lpstr>
      <vt:lpstr>'Member Months'!Print_Area</vt:lpstr>
      <vt:lpstr>'Non-Delivery Svcs Report'!Print_Area</vt:lpstr>
      <vt:lpstr>'Other Contractual Req'!Print_Area</vt:lpstr>
      <vt:lpstr>'Quarterly Rpt Certification'!Print_Area</vt:lpstr>
      <vt:lpstr>'Reconciliation Certification'!Print_Area</vt:lpstr>
      <vt:lpstr>'Report vs Lags'!Print_Area</vt:lpstr>
      <vt:lpstr>'Rpt Instructions'!Print_Area</vt:lpstr>
      <vt:lpstr>'Subcontracted Providers'!Print_Area</vt:lpstr>
      <vt:lpstr>'Submission Dates'!Print_Area</vt:lpstr>
      <vt:lpstr>'Third Party Liability'!Print_Area</vt:lpstr>
      <vt:lpstr>'Value Added Svcs'!Print_Area</vt:lpstr>
      <vt:lpstr>'Admin Descriptions'!Print_Titles</vt:lpstr>
      <vt:lpstr>'Delivery Svcs Report'!Print_Titles</vt:lpstr>
      <vt:lpstr>'Lag Triangles'!Print_Titles</vt:lpstr>
      <vt:lpstr>'Non-Delivery Svcs Report'!Print_Titles</vt:lpstr>
      <vt:lpstr>'Value Added Svcs'!Print_Titles</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DMS</dc:creator>
  <dc:description>For July 2022 MC Contract</dc:description>
  <cp:lastModifiedBy>Timothy Williams</cp:lastModifiedBy>
  <cp:lastPrinted>2021-01-04T19:10:13Z</cp:lastPrinted>
  <dcterms:created xsi:type="dcterms:W3CDTF">2002-03-05T19:09:19Z</dcterms:created>
  <dcterms:modified xsi:type="dcterms:W3CDTF">2022-08-31T20:36:49Z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2021-09-16T19:00:58Z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96bd8b16-9164-4e9d-b0b0-3c1790dee0ec</vt:lpwstr>
  </property>
  <property fmtid="{D5CDD505-2E9C-101B-9397-08002B2CF9AE}" pid="8" name="MSIP_Label_38f1469a-2c2a-4aee-b92b-090d4c5468ff_ContentBits">
    <vt:lpwstr>0</vt:lpwstr>
  </property>
</Properties>
</file>